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 T14s\Documents\Andres\Universidad\II semestre 2025\Herramientas de Datos\Examenes\Examen_II_G1-C38733-AndresZunigaMora\"/>
    </mc:Choice>
  </mc:AlternateContent>
  <bookViews>
    <workbookView xWindow="0" yWindow="0" windowWidth="28800" windowHeight="14010" activeTab="1"/>
  </bookViews>
  <sheets>
    <sheet name="Revise esta hoja" sheetId="1" r:id="rId1"/>
    <sheet name="Y esta otra" sheetId="2" r:id="rId2"/>
    <sheet name="Hoja3" sheetId="3" r:id="rId3"/>
    <sheet name="Hoja4" sheetId="4" r:id="rId4"/>
    <sheet name="Hoja5" sheetId="5" r:id="rId5"/>
    <sheet name="Hoja6" sheetId="6" r:id="rId6"/>
    <sheet name="Hoja7" sheetId="7" r:id="rId7"/>
    <sheet name="Hoja8" sheetId="8" r:id="rId8"/>
    <sheet name="Hoja9" sheetId="9" r:id="rId9"/>
  </sheets>
  <definedNames>
    <definedName name="_xlchart.0" hidden="1">'Y esta otra'!$N$1</definedName>
    <definedName name="_xlchart.1" hidden="1">'Y esta otra'!$N$2:$N$5002</definedName>
    <definedName name="DatosExternos_1" localSheetId="1" hidden="1">'Y esta otra'!$A$1:$I$5001</definedName>
  </definedNames>
  <calcPr calcId="162913"/>
  <pivotCaches>
    <pivotCache cacheId="0" r:id="rId10"/>
    <pivotCache cacheId="1" r:id="rId11"/>
    <pivotCache cacheId="2" r:id="rId12"/>
    <pivotCache cacheId="3" r:id="rId13"/>
    <pivotCache cacheId="4" r:id="rId14"/>
    <pivotCache cacheId="5" r:id="rId15"/>
    <pivotCache cacheId="6" r:id="rId1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314" i="2" l="1"/>
  <c r="U313" i="2"/>
  <c r="U292" i="2"/>
  <c r="V254" i="2"/>
  <c r="V253" i="2"/>
  <c r="U254" i="2"/>
  <c r="U253" i="2"/>
  <c r="V228" i="2"/>
  <c r="V227" i="2"/>
  <c r="U228" i="2"/>
  <c r="U227" i="2"/>
  <c r="V206" i="2"/>
  <c r="V205" i="2"/>
  <c r="U206" i="2"/>
  <c r="U205" i="2"/>
  <c r="V154" i="2"/>
  <c r="V153" i="2"/>
  <c r="U154" i="2"/>
  <c r="U153" i="2"/>
  <c r="Q3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M2" i="2"/>
  <c r="V182" i="2" s="1"/>
  <c r="M3" i="2"/>
  <c r="M4" i="2"/>
  <c r="U179" i="2" s="1"/>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R8" i="2"/>
  <c r="T13" i="2"/>
  <c r="T7" i="2"/>
  <c r="T6" i="2"/>
  <c r="P15" i="2"/>
  <c r="W31" i="2"/>
  <c r="Q38" i="2"/>
  <c r="L3" i="2"/>
  <c r="L4" i="2"/>
  <c r="L6" i="2"/>
  <c r="L7" i="2"/>
  <c r="L8" i="2"/>
  <c r="L9" i="2"/>
  <c r="L10" i="2"/>
  <c r="L11" i="2"/>
  <c r="L12" i="2"/>
  <c r="L13" i="2"/>
  <c r="L14" i="2"/>
  <c r="L15" i="2"/>
  <c r="L16" i="2"/>
  <c r="L17" i="2"/>
  <c r="L18" i="2"/>
  <c r="L19" i="2"/>
  <c r="L20" i="2"/>
  <c r="L21" i="2"/>
  <c r="L23" i="2"/>
  <c r="L24" i="2"/>
  <c r="L25" i="2"/>
  <c r="L26" i="2"/>
  <c r="L27" i="2"/>
  <c r="L28" i="2"/>
  <c r="L29" i="2"/>
  <c r="L30" i="2"/>
  <c r="L31" i="2"/>
  <c r="L32" i="2"/>
  <c r="L33" i="2"/>
  <c r="L34" i="2"/>
  <c r="L35" i="2"/>
  <c r="L36"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Q37" i="2"/>
  <c r="U27" i="2"/>
  <c r="R35" i="2"/>
  <c r="S35" i="2" s="1"/>
  <c r="R34" i="2"/>
  <c r="S34" i="2" s="1"/>
  <c r="R33" i="2"/>
  <c r="S33" i="2" s="1"/>
  <c r="R32" i="2"/>
  <c r="S32" i="2" s="1"/>
  <c r="R31" i="2"/>
  <c r="S31" i="2" s="1"/>
  <c r="R30" i="2"/>
  <c r="Q35" i="2"/>
  <c r="Q34" i="2"/>
  <c r="Q33" i="2"/>
  <c r="Q32" i="2"/>
  <c r="Q31" i="2"/>
  <c r="Q30" i="2"/>
  <c r="Q28" i="2"/>
  <c r="Q29" i="2"/>
  <c r="Q27" i="2"/>
  <c r="R28" i="2"/>
  <c r="R27" i="2"/>
  <c r="D12" i="1"/>
  <c r="T24" i="2" s="1"/>
  <c r="D9" i="1"/>
  <c r="D8" i="1"/>
  <c r="D7" i="1"/>
  <c r="D6" i="1"/>
  <c r="D10" i="1"/>
  <c r="T23" i="2" s="1"/>
  <c r="D5" i="1"/>
  <c r="C7" i="1"/>
  <c r="C9" i="1"/>
  <c r="C5" i="2"/>
  <c r="R29" i="2" s="1"/>
  <c r="D4" i="1"/>
  <c r="C4" i="1"/>
  <c r="V183" i="2" l="1"/>
  <c r="V184" i="2"/>
  <c r="U183" i="2"/>
  <c r="U180" i="2"/>
  <c r="L5" i="2"/>
  <c r="U181" i="2"/>
  <c r="U182" i="2"/>
  <c r="U184" i="2"/>
  <c r="V179" i="2"/>
  <c r="V180" i="2"/>
  <c r="V181" i="2"/>
  <c r="U293" i="2"/>
  <c r="R39" i="2"/>
  <c r="K3896" i="2"/>
  <c r="S28" i="2"/>
  <c r="R38" i="2"/>
  <c r="S27" i="2"/>
  <c r="K3840" i="2"/>
  <c r="S29" i="2"/>
  <c r="S30" i="2"/>
  <c r="K4450" i="2"/>
  <c r="K4194" i="2"/>
  <c r="K4658" i="2"/>
  <c r="K4654" i="2"/>
  <c r="K4402" i="2"/>
  <c r="K4999" i="2"/>
  <c r="K4386" i="2"/>
  <c r="K4878" i="2"/>
  <c r="K4086" i="2"/>
  <c r="K4798" i="2"/>
  <c r="K4910" i="2"/>
  <c r="K4894" i="2"/>
  <c r="K4786" i="2"/>
  <c r="K4434" i="2"/>
  <c r="K4782" i="2"/>
  <c r="K4156" i="2"/>
  <c r="K4642" i="2"/>
  <c r="K4116" i="2"/>
  <c r="K4990" i="2"/>
  <c r="K4750" i="2"/>
  <c r="K4051" i="2"/>
  <c r="K4738" i="2"/>
  <c r="K4734" i="2"/>
  <c r="K4322" i="2"/>
  <c r="K3976" i="2"/>
  <c r="K4914" i="2"/>
  <c r="K4898" i="2"/>
  <c r="K4418" i="2"/>
  <c r="K4137" i="2"/>
  <c r="K4882" i="2"/>
  <c r="K4766" i="2"/>
  <c r="K4994" i="2"/>
  <c r="K4754" i="2"/>
  <c r="K4370" i="2"/>
  <c r="K4871" i="2"/>
  <c r="K4610" i="2"/>
  <c r="K4354" i="2"/>
  <c r="K4983" i="2"/>
  <c r="K4866" i="2"/>
  <c r="K4594" i="2"/>
  <c r="K4338" i="2"/>
  <c r="K4011" i="2"/>
  <c r="K4978" i="2"/>
  <c r="K4862" i="2"/>
  <c r="K4578" i="2"/>
  <c r="K4974" i="2"/>
  <c r="K4850" i="2"/>
  <c r="K4722" i="2"/>
  <c r="K4562" i="2"/>
  <c r="K4306" i="2"/>
  <c r="K3939" i="2"/>
  <c r="K4670" i="2"/>
  <c r="K4178" i="2"/>
  <c r="K4770" i="2"/>
  <c r="K4638" i="2"/>
  <c r="K4626" i="2"/>
  <c r="K4962" i="2"/>
  <c r="K4846" i="2"/>
  <c r="K4718" i="2"/>
  <c r="K4546" i="2"/>
  <c r="K4290" i="2"/>
  <c r="K4958" i="2"/>
  <c r="K4834" i="2"/>
  <c r="K4706" i="2"/>
  <c r="K4530" i="2"/>
  <c r="K4274" i="2"/>
  <c r="K16" i="2"/>
  <c r="K32" i="2"/>
  <c r="K48" i="2"/>
  <c r="K64" i="2"/>
  <c r="K80" i="2"/>
  <c r="K96" i="2"/>
  <c r="K112" i="2"/>
  <c r="K128" i="2"/>
  <c r="K144" i="2"/>
  <c r="K160" i="2"/>
  <c r="K176" i="2"/>
  <c r="K192" i="2"/>
  <c r="K208" i="2"/>
  <c r="K224" i="2"/>
  <c r="K240" i="2"/>
  <c r="K256" i="2"/>
  <c r="K272" i="2"/>
  <c r="K288" i="2"/>
  <c r="K304" i="2"/>
  <c r="K320" i="2"/>
  <c r="K336" i="2"/>
  <c r="K352" i="2"/>
  <c r="K368" i="2"/>
  <c r="K384" i="2"/>
  <c r="K400" i="2"/>
  <c r="K416" i="2"/>
  <c r="K432" i="2"/>
  <c r="K448" i="2"/>
  <c r="K464" i="2"/>
  <c r="K480" i="2"/>
  <c r="K496" i="2"/>
  <c r="K512" i="2"/>
  <c r="K528" i="2"/>
  <c r="K544" i="2"/>
  <c r="K560" i="2"/>
  <c r="K576" i="2"/>
  <c r="K592" i="2"/>
  <c r="K608" i="2"/>
  <c r="K624" i="2"/>
  <c r="K640" i="2"/>
  <c r="K656" i="2"/>
  <c r="K672" i="2"/>
  <c r="K688" i="2"/>
  <c r="K704" i="2"/>
  <c r="K720" i="2"/>
  <c r="K736" i="2"/>
  <c r="K752" i="2"/>
  <c r="K768" i="2"/>
  <c r="K784" i="2"/>
  <c r="K800" i="2"/>
  <c r="K816" i="2"/>
  <c r="K832" i="2"/>
  <c r="K848" i="2"/>
  <c r="K864" i="2"/>
  <c r="K880" i="2"/>
  <c r="K896" i="2"/>
  <c r="K912" i="2"/>
  <c r="K928" i="2"/>
  <c r="K944" i="2"/>
  <c r="K960" i="2"/>
  <c r="K976" i="2"/>
  <c r="K992" i="2"/>
  <c r="K1008" i="2"/>
  <c r="K1024" i="2"/>
  <c r="K1040" i="2"/>
  <c r="K1056" i="2"/>
  <c r="K1072" i="2"/>
  <c r="K1088" i="2"/>
  <c r="K1104" i="2"/>
  <c r="K1120" i="2"/>
  <c r="K1136" i="2"/>
  <c r="K1152" i="2"/>
  <c r="K1168" i="2"/>
  <c r="K1184" i="2"/>
  <c r="K1200" i="2"/>
  <c r="K1216" i="2"/>
  <c r="K1232" i="2"/>
  <c r="K1248" i="2"/>
  <c r="K1264" i="2"/>
  <c r="K1280" i="2"/>
  <c r="K1296" i="2"/>
  <c r="K1312" i="2"/>
  <c r="K1328" i="2"/>
  <c r="K1344" i="2"/>
  <c r="K17" i="2"/>
  <c r="K33" i="2"/>
  <c r="K49" i="2"/>
  <c r="K65" i="2"/>
  <c r="K81" i="2"/>
  <c r="K97" i="2"/>
  <c r="K113" i="2"/>
  <c r="K129" i="2"/>
  <c r="K145" i="2"/>
  <c r="K161" i="2"/>
  <c r="K177" i="2"/>
  <c r="K2" i="2"/>
  <c r="K18" i="2"/>
  <c r="K34" i="2"/>
  <c r="K50" i="2"/>
  <c r="K66" i="2"/>
  <c r="K82" i="2"/>
  <c r="K98" i="2"/>
  <c r="K114" i="2"/>
  <c r="K130" i="2"/>
  <c r="K146" i="2"/>
  <c r="K162" i="2"/>
  <c r="K178" i="2"/>
  <c r="K194" i="2"/>
  <c r="K210" i="2"/>
  <c r="K226" i="2"/>
  <c r="K242" i="2"/>
  <c r="K258" i="2"/>
  <c r="K274" i="2"/>
  <c r="K290" i="2"/>
  <c r="K306" i="2"/>
  <c r="K322" i="2"/>
  <c r="K338" i="2"/>
  <c r="K354" i="2"/>
  <c r="K370" i="2"/>
  <c r="K386" i="2"/>
  <c r="K402" i="2"/>
  <c r="K418" i="2"/>
  <c r="K434" i="2"/>
  <c r="K450" i="2"/>
  <c r="K466" i="2"/>
  <c r="K482" i="2"/>
  <c r="K498" i="2"/>
  <c r="K514" i="2"/>
  <c r="K530" i="2"/>
  <c r="K546" i="2"/>
  <c r="K562" i="2"/>
  <c r="K578" i="2"/>
  <c r="K594" i="2"/>
  <c r="K610" i="2"/>
  <c r="K626" i="2"/>
  <c r="K642" i="2"/>
  <c r="K658" i="2"/>
  <c r="K674" i="2"/>
  <c r="K690" i="2"/>
  <c r="K706" i="2"/>
  <c r="K722" i="2"/>
  <c r="K738" i="2"/>
  <c r="K754" i="2"/>
  <c r="K770" i="2"/>
  <c r="K786" i="2"/>
  <c r="K802" i="2"/>
  <c r="K818" i="2"/>
  <c r="K834" i="2"/>
  <c r="K850" i="2"/>
  <c r="K866" i="2"/>
  <c r="K882" i="2"/>
  <c r="K898" i="2"/>
  <c r="K914" i="2"/>
  <c r="K930" i="2"/>
  <c r="K946" i="2"/>
  <c r="K962" i="2"/>
  <c r="K978" i="2"/>
  <c r="K994" i="2"/>
  <c r="K1010" i="2"/>
  <c r="K1026" i="2"/>
  <c r="K1042" i="2"/>
  <c r="K1058" i="2"/>
  <c r="K1074" i="2"/>
  <c r="K1090" i="2"/>
  <c r="K3" i="2"/>
  <c r="K19" i="2"/>
  <c r="K35" i="2"/>
  <c r="K51" i="2"/>
  <c r="K67" i="2"/>
  <c r="K83" i="2"/>
  <c r="K99" i="2"/>
  <c r="K115" i="2"/>
  <c r="K131" i="2"/>
  <c r="K147" i="2"/>
  <c r="K163" i="2"/>
  <c r="K179" i="2"/>
  <c r="K195" i="2"/>
  <c r="K211" i="2"/>
  <c r="K227" i="2"/>
  <c r="K243" i="2"/>
  <c r="K259" i="2"/>
  <c r="K275" i="2"/>
  <c r="K291" i="2"/>
  <c r="K307" i="2"/>
  <c r="K323" i="2"/>
  <c r="K339" i="2"/>
  <c r="K355" i="2"/>
  <c r="K371" i="2"/>
  <c r="K387" i="2"/>
  <c r="K403" i="2"/>
  <c r="K419" i="2"/>
  <c r="K435" i="2"/>
  <c r="K4" i="2"/>
  <c r="K20" i="2"/>
  <c r="K36" i="2"/>
  <c r="K52" i="2"/>
  <c r="K68" i="2"/>
  <c r="K84" i="2"/>
  <c r="K100" i="2"/>
  <c r="K116" i="2"/>
  <c r="K5" i="2"/>
  <c r="K21" i="2"/>
  <c r="K37" i="2"/>
  <c r="K53" i="2"/>
  <c r="K69" i="2"/>
  <c r="K85" i="2"/>
  <c r="K101" i="2"/>
  <c r="K117" i="2"/>
  <c r="K133" i="2"/>
  <c r="K149" i="2"/>
  <c r="K165" i="2"/>
  <c r="K181" i="2"/>
  <c r="K197" i="2"/>
  <c r="K213" i="2"/>
  <c r="K229" i="2"/>
  <c r="K245" i="2"/>
  <c r="K261" i="2"/>
  <c r="K277" i="2"/>
  <c r="K293" i="2"/>
  <c r="K309" i="2"/>
  <c r="K325" i="2"/>
  <c r="K341" i="2"/>
  <c r="K357" i="2"/>
  <c r="K373" i="2"/>
  <c r="K389" i="2"/>
  <c r="K405" i="2"/>
  <c r="K421" i="2"/>
  <c r="K437" i="2"/>
  <c r="K453" i="2"/>
  <c r="K469" i="2"/>
  <c r="K485" i="2"/>
  <c r="K501" i="2"/>
  <c r="K517" i="2"/>
  <c r="K533" i="2"/>
  <c r="K549" i="2"/>
  <c r="K565" i="2"/>
  <c r="K581" i="2"/>
  <c r="K597" i="2"/>
  <c r="K613" i="2"/>
  <c r="K629" i="2"/>
  <c r="K645" i="2"/>
  <c r="K661" i="2"/>
  <c r="K677" i="2"/>
  <c r="K693" i="2"/>
  <c r="K709" i="2"/>
  <c r="K725" i="2"/>
  <c r="K741" i="2"/>
  <c r="K757" i="2"/>
  <c r="K773" i="2"/>
  <c r="K789" i="2"/>
  <c r="K805" i="2"/>
  <c r="K821" i="2"/>
  <c r="K837" i="2"/>
  <c r="K853" i="2"/>
  <c r="K869" i="2"/>
  <c r="K885" i="2"/>
  <c r="K901" i="2"/>
  <c r="K917" i="2"/>
  <c r="K933" i="2"/>
  <c r="K949" i="2"/>
  <c r="K965" i="2"/>
  <c r="K981" i="2"/>
  <c r="K997" i="2"/>
  <c r="K1013" i="2"/>
  <c r="K1029" i="2"/>
  <c r="K1045" i="2"/>
  <c r="K1061" i="2"/>
  <c r="K6" i="2"/>
  <c r="K7" i="2"/>
  <c r="K23" i="2"/>
  <c r="K39" i="2"/>
  <c r="K55" i="2"/>
  <c r="K71" i="2"/>
  <c r="K87" i="2"/>
  <c r="K103" i="2"/>
  <c r="K119" i="2"/>
  <c r="K135" i="2"/>
  <c r="K151" i="2"/>
  <c r="K167" i="2"/>
  <c r="K183" i="2"/>
  <c r="K199" i="2"/>
  <c r="K215" i="2"/>
  <c r="K231" i="2"/>
  <c r="K247" i="2"/>
  <c r="K263" i="2"/>
  <c r="K279" i="2"/>
  <c r="K295" i="2"/>
  <c r="K311" i="2"/>
  <c r="K327" i="2"/>
  <c r="K343" i="2"/>
  <c r="K359" i="2"/>
  <c r="K375" i="2"/>
  <c r="K391" i="2"/>
  <c r="K407" i="2"/>
  <c r="K423" i="2"/>
  <c r="K439" i="2"/>
  <c r="K455" i="2"/>
  <c r="K471" i="2"/>
  <c r="K487" i="2"/>
  <c r="K503" i="2"/>
  <c r="K519" i="2"/>
  <c r="K535" i="2"/>
  <c r="K551" i="2"/>
  <c r="K567" i="2"/>
  <c r="K583" i="2"/>
  <c r="K599" i="2"/>
  <c r="K615" i="2"/>
  <c r="K631" i="2"/>
  <c r="K647" i="2"/>
  <c r="K663" i="2"/>
  <c r="K679" i="2"/>
  <c r="K695" i="2"/>
  <c r="K711" i="2"/>
  <c r="K727" i="2"/>
  <c r="K743" i="2"/>
  <c r="K759" i="2"/>
  <c r="K775" i="2"/>
  <c r="K791" i="2"/>
  <c r="K807" i="2"/>
  <c r="K823" i="2"/>
  <c r="K839" i="2"/>
  <c r="K855" i="2"/>
  <c r="K871" i="2"/>
  <c r="K887" i="2"/>
  <c r="K903" i="2"/>
  <c r="K919" i="2"/>
  <c r="K935" i="2"/>
  <c r="K951" i="2"/>
  <c r="K967" i="2"/>
  <c r="K983" i="2"/>
  <c r="K999" i="2"/>
  <c r="K1015" i="2"/>
  <c r="K1031" i="2"/>
  <c r="K1047" i="2"/>
  <c r="K1063" i="2"/>
  <c r="K1079" i="2"/>
  <c r="K1095" i="2"/>
  <c r="K8" i="2"/>
  <c r="K24" i="2"/>
  <c r="K40" i="2"/>
  <c r="K56" i="2"/>
  <c r="K72" i="2"/>
  <c r="K88" i="2"/>
  <c r="K104" i="2"/>
  <c r="K120" i="2"/>
  <c r="K136" i="2"/>
  <c r="K152" i="2"/>
  <c r="K168" i="2"/>
  <c r="K184" i="2"/>
  <c r="K200" i="2"/>
  <c r="K216" i="2"/>
  <c r="K232" i="2"/>
  <c r="K248" i="2"/>
  <c r="K264" i="2"/>
  <c r="K280" i="2"/>
  <c r="K296" i="2"/>
  <c r="K312" i="2"/>
  <c r="K328" i="2"/>
  <c r="K344" i="2"/>
  <c r="K360" i="2"/>
  <c r="K376" i="2"/>
  <c r="K392" i="2"/>
  <c r="K9" i="2"/>
  <c r="K25" i="2"/>
  <c r="K41" i="2"/>
  <c r="K57" i="2"/>
  <c r="K73" i="2"/>
  <c r="K89" i="2"/>
  <c r="K105" i="2"/>
  <c r="K121" i="2"/>
  <c r="K137" i="2"/>
  <c r="K153" i="2"/>
  <c r="K169" i="2"/>
  <c r="K185" i="2"/>
  <c r="K201" i="2"/>
  <c r="K217" i="2"/>
  <c r="K233" i="2"/>
  <c r="K249" i="2"/>
  <c r="K265" i="2"/>
  <c r="K281" i="2"/>
  <c r="K297" i="2"/>
  <c r="K10" i="2"/>
  <c r="K26" i="2"/>
  <c r="K42" i="2"/>
  <c r="K58" i="2"/>
  <c r="K74" i="2"/>
  <c r="K11" i="2"/>
  <c r="K12" i="2"/>
  <c r="K54" i="2"/>
  <c r="K93" i="2"/>
  <c r="K127" i="2"/>
  <c r="K159" i="2"/>
  <c r="K191" i="2"/>
  <c r="K221" i="2"/>
  <c r="K251" i="2"/>
  <c r="K278" i="2"/>
  <c r="K305" i="2"/>
  <c r="K332" i="2"/>
  <c r="K358" i="2"/>
  <c r="K382" i="2"/>
  <c r="K409" i="2"/>
  <c r="K430" i="2"/>
  <c r="K454" i="2"/>
  <c r="K475" i="2"/>
  <c r="K495" i="2"/>
  <c r="K518" i="2"/>
  <c r="K539" i="2"/>
  <c r="K559" i="2"/>
  <c r="K582" i="2"/>
  <c r="K603" i="2"/>
  <c r="K623" i="2"/>
  <c r="K646" i="2"/>
  <c r="K667" i="2"/>
  <c r="K687" i="2"/>
  <c r="K710" i="2"/>
  <c r="K731" i="2"/>
  <c r="K751" i="2"/>
  <c r="K774" i="2"/>
  <c r="K795" i="2"/>
  <c r="K815" i="2"/>
  <c r="K838" i="2"/>
  <c r="K859" i="2"/>
  <c r="K879" i="2"/>
  <c r="K902" i="2"/>
  <c r="K923" i="2"/>
  <c r="K943" i="2"/>
  <c r="K966" i="2"/>
  <c r="K987" i="2"/>
  <c r="K1007" i="2"/>
  <c r="K1030" i="2"/>
  <c r="K1051" i="2"/>
  <c r="K1071" i="2"/>
  <c r="K1092" i="2"/>
  <c r="K1110" i="2"/>
  <c r="K1127" i="2"/>
  <c r="K1144" i="2"/>
  <c r="K1161" i="2"/>
  <c r="K1178" i="2"/>
  <c r="K1195" i="2"/>
  <c r="K1212" i="2"/>
  <c r="K1229" i="2"/>
  <c r="K1246" i="2"/>
  <c r="K1263" i="2"/>
  <c r="K1281" i="2"/>
  <c r="K1298" i="2"/>
  <c r="K1315" i="2"/>
  <c r="K1332" i="2"/>
  <c r="K1349" i="2"/>
  <c r="K1365" i="2"/>
  <c r="K1381" i="2"/>
  <c r="K1397" i="2"/>
  <c r="K1413" i="2"/>
  <c r="K1429" i="2"/>
  <c r="K1445" i="2"/>
  <c r="K1461" i="2"/>
  <c r="K1477" i="2"/>
  <c r="K1493" i="2"/>
  <c r="K1509" i="2"/>
  <c r="K1525" i="2"/>
  <c r="K1541" i="2"/>
  <c r="K1557" i="2"/>
  <c r="K1573" i="2"/>
  <c r="K1589" i="2"/>
  <c r="K1605" i="2"/>
  <c r="K1621" i="2"/>
  <c r="K1637" i="2"/>
  <c r="K1653" i="2"/>
  <c r="K1669" i="2"/>
  <c r="K1685" i="2"/>
  <c r="K1701" i="2"/>
  <c r="K1717" i="2"/>
  <c r="K1733" i="2"/>
  <c r="K13" i="2"/>
  <c r="K59" i="2"/>
  <c r="K94" i="2"/>
  <c r="K132" i="2"/>
  <c r="K164" i="2"/>
  <c r="K193" i="2"/>
  <c r="K222" i="2"/>
  <c r="K252" i="2"/>
  <c r="K282" i="2"/>
  <c r="K308" i="2"/>
  <c r="K333" i="2"/>
  <c r="K361" i="2"/>
  <c r="K383" i="2"/>
  <c r="K410" i="2"/>
  <c r="K431" i="2"/>
  <c r="K456" i="2"/>
  <c r="K476" i="2"/>
  <c r="K497" i="2"/>
  <c r="K520" i="2"/>
  <c r="K540" i="2"/>
  <c r="K561" i="2"/>
  <c r="K584" i="2"/>
  <c r="K604" i="2"/>
  <c r="K625" i="2"/>
  <c r="K648" i="2"/>
  <c r="K668" i="2"/>
  <c r="K689" i="2"/>
  <c r="K712" i="2"/>
  <c r="K732" i="2"/>
  <c r="K753" i="2"/>
  <c r="K776" i="2"/>
  <c r="K796" i="2"/>
  <c r="K817" i="2"/>
  <c r="K840" i="2"/>
  <c r="K860" i="2"/>
  <c r="K881" i="2"/>
  <c r="K904" i="2"/>
  <c r="K924" i="2"/>
  <c r="K945" i="2"/>
  <c r="K14" i="2"/>
  <c r="K60" i="2"/>
  <c r="K95" i="2"/>
  <c r="K134" i="2"/>
  <c r="K166" i="2"/>
  <c r="K196" i="2"/>
  <c r="K223" i="2"/>
  <c r="K253" i="2"/>
  <c r="K283" i="2"/>
  <c r="K310" i="2"/>
  <c r="K334" i="2"/>
  <c r="K362" i="2"/>
  <c r="K385" i="2"/>
  <c r="K411" i="2"/>
  <c r="K433" i="2"/>
  <c r="K457" i="2"/>
  <c r="K477" i="2"/>
  <c r="K499" i="2"/>
  <c r="K521" i="2"/>
  <c r="K541" i="2"/>
  <c r="K563" i="2"/>
  <c r="K585" i="2"/>
  <c r="K605" i="2"/>
  <c r="K627" i="2"/>
  <c r="K649" i="2"/>
  <c r="K669" i="2"/>
  <c r="K691" i="2"/>
  <c r="K713" i="2"/>
  <c r="K733" i="2"/>
  <c r="K755" i="2"/>
  <c r="K777" i="2"/>
  <c r="K797" i="2"/>
  <c r="K819" i="2"/>
  <c r="K841" i="2"/>
  <c r="K861" i="2"/>
  <c r="K883" i="2"/>
  <c r="K905" i="2"/>
  <c r="K15" i="2"/>
  <c r="K61" i="2"/>
  <c r="K102" i="2"/>
  <c r="K138" i="2"/>
  <c r="K170" i="2"/>
  <c r="K198" i="2"/>
  <c r="K225" i="2"/>
  <c r="K254" i="2"/>
  <c r="K284" i="2"/>
  <c r="K313" i="2"/>
  <c r="K335" i="2"/>
  <c r="K363" i="2"/>
  <c r="K388" i="2"/>
  <c r="K412" i="2"/>
  <c r="K436" i="2"/>
  <c r="K458" i="2"/>
  <c r="K478" i="2"/>
  <c r="K500" i="2"/>
  <c r="K522" i="2"/>
  <c r="K542" i="2"/>
  <c r="K564" i="2"/>
  <c r="K586" i="2"/>
  <c r="K606" i="2"/>
  <c r="K628" i="2"/>
  <c r="K650" i="2"/>
  <c r="K670" i="2"/>
  <c r="K692" i="2"/>
  <c r="K714" i="2"/>
  <c r="K734" i="2"/>
  <c r="K756" i="2"/>
  <c r="K778" i="2"/>
  <c r="K798" i="2"/>
  <c r="K820" i="2"/>
  <c r="K842" i="2"/>
  <c r="K862" i="2"/>
  <c r="K884" i="2"/>
  <c r="K906" i="2"/>
  <c r="K926" i="2"/>
  <c r="K948" i="2"/>
  <c r="K970" i="2"/>
  <c r="K990" i="2"/>
  <c r="K1012" i="2"/>
  <c r="K1034" i="2"/>
  <c r="K1054" i="2"/>
  <c r="K1076" i="2"/>
  <c r="K1096" i="2"/>
  <c r="K1113" i="2"/>
  <c r="K1130" i="2"/>
  <c r="K1147" i="2"/>
  <c r="K1164" i="2"/>
  <c r="K1181" i="2"/>
  <c r="K1198" i="2"/>
  <c r="K1215" i="2"/>
  <c r="K1233" i="2"/>
  <c r="K1250" i="2"/>
  <c r="K1267" i="2"/>
  <c r="K1284" i="2"/>
  <c r="K1301" i="2"/>
  <c r="K1318" i="2"/>
  <c r="K1335" i="2"/>
  <c r="K1352" i="2"/>
  <c r="K1368" i="2"/>
  <c r="K1384" i="2"/>
  <c r="K1400" i="2"/>
  <c r="K1416" i="2"/>
  <c r="K1432" i="2"/>
  <c r="K1448" i="2"/>
  <c r="K1464" i="2"/>
  <c r="K1480" i="2"/>
  <c r="K1496" i="2"/>
  <c r="K1512" i="2"/>
  <c r="K22" i="2"/>
  <c r="K62" i="2"/>
  <c r="K106" i="2"/>
  <c r="K139" i="2"/>
  <c r="K171" i="2"/>
  <c r="K202" i="2"/>
  <c r="K228" i="2"/>
  <c r="K255" i="2"/>
  <c r="K285" i="2"/>
  <c r="K314" i="2"/>
  <c r="K337" i="2"/>
  <c r="K364" i="2"/>
  <c r="K390" i="2"/>
  <c r="K413" i="2"/>
  <c r="K438" i="2"/>
  <c r="K459" i="2"/>
  <c r="K479" i="2"/>
  <c r="K502" i="2"/>
  <c r="K523" i="2"/>
  <c r="K543" i="2"/>
  <c r="K566" i="2"/>
  <c r="K587" i="2"/>
  <c r="K27" i="2"/>
  <c r="K63" i="2"/>
  <c r="K107" i="2"/>
  <c r="K140" i="2"/>
  <c r="K172" i="2"/>
  <c r="K203" i="2"/>
  <c r="K230" i="2"/>
  <c r="K257" i="2"/>
  <c r="K286" i="2"/>
  <c r="K315" i="2"/>
  <c r="K340" i="2"/>
  <c r="K365" i="2"/>
  <c r="K393" i="2"/>
  <c r="K414" i="2"/>
  <c r="K440" i="2"/>
  <c r="K460" i="2"/>
  <c r="K481" i="2"/>
  <c r="K504" i="2"/>
  <c r="K524" i="2"/>
  <c r="K545" i="2"/>
  <c r="K568" i="2"/>
  <c r="K588" i="2"/>
  <c r="K609" i="2"/>
  <c r="K632" i="2"/>
  <c r="K652" i="2"/>
  <c r="K673" i="2"/>
  <c r="K696" i="2"/>
  <c r="K716" i="2"/>
  <c r="K737" i="2"/>
  <c r="K760" i="2"/>
  <c r="K780" i="2"/>
  <c r="K801" i="2"/>
  <c r="K824" i="2"/>
  <c r="K844" i="2"/>
  <c r="K865" i="2"/>
  <c r="K888" i="2"/>
  <c r="K908" i="2"/>
  <c r="K929" i="2"/>
  <c r="K952" i="2"/>
  <c r="K972" i="2"/>
  <c r="K993" i="2"/>
  <c r="K1016" i="2"/>
  <c r="K1036" i="2"/>
  <c r="K1057" i="2"/>
  <c r="K1078" i="2"/>
  <c r="K1098" i="2"/>
  <c r="K1115" i="2"/>
  <c r="K1132" i="2"/>
  <c r="K1149" i="2"/>
  <c r="K1166" i="2"/>
  <c r="K1183" i="2"/>
  <c r="K1201" i="2"/>
  <c r="K1218" i="2"/>
  <c r="K1235" i="2"/>
  <c r="K1252" i="2"/>
  <c r="K1269" i="2"/>
  <c r="K1286" i="2"/>
  <c r="K1303" i="2"/>
  <c r="K1320" i="2"/>
  <c r="K1337" i="2"/>
  <c r="K1354" i="2"/>
  <c r="K1370" i="2"/>
  <c r="K1386" i="2"/>
  <c r="K1402" i="2"/>
  <c r="K1418" i="2"/>
  <c r="K1434" i="2"/>
  <c r="K1450" i="2"/>
  <c r="K1466" i="2"/>
  <c r="K1482" i="2"/>
  <c r="K1498" i="2"/>
  <c r="K1514" i="2"/>
  <c r="K1530" i="2"/>
  <c r="K1546" i="2"/>
  <c r="K1562" i="2"/>
  <c r="K1578" i="2"/>
  <c r="K1594" i="2"/>
  <c r="K1610" i="2"/>
  <c r="K1626" i="2"/>
  <c r="K1642" i="2"/>
  <c r="K1658" i="2"/>
  <c r="K1674" i="2"/>
  <c r="K1690" i="2"/>
  <c r="K1706" i="2"/>
  <c r="K1722" i="2"/>
  <c r="K1738" i="2"/>
  <c r="K28" i="2"/>
  <c r="K70" i="2"/>
  <c r="K108" i="2"/>
  <c r="K141" i="2"/>
  <c r="K173" i="2"/>
  <c r="K204" i="2"/>
  <c r="K234" i="2"/>
  <c r="K260" i="2"/>
  <c r="K287" i="2"/>
  <c r="K316" i="2"/>
  <c r="K342" i="2"/>
  <c r="K366" i="2"/>
  <c r="K394" i="2"/>
  <c r="K415" i="2"/>
  <c r="K441" i="2"/>
  <c r="K461" i="2"/>
  <c r="K483" i="2"/>
  <c r="K505" i="2"/>
  <c r="K525" i="2"/>
  <c r="K547" i="2"/>
  <c r="K569" i="2"/>
  <c r="K589" i="2"/>
  <c r="K611" i="2"/>
  <c r="K633" i="2"/>
  <c r="K653" i="2"/>
  <c r="K675" i="2"/>
  <c r="K697" i="2"/>
  <c r="K717" i="2"/>
  <c r="K739" i="2"/>
  <c r="K761" i="2"/>
  <c r="K781" i="2"/>
  <c r="K803" i="2"/>
  <c r="K825" i="2"/>
  <c r="K845" i="2"/>
  <c r="K867" i="2"/>
  <c r="K889" i="2"/>
  <c r="K909" i="2"/>
  <c r="K931" i="2"/>
  <c r="K953" i="2"/>
  <c r="K973" i="2"/>
  <c r="K995" i="2"/>
  <c r="K1017" i="2"/>
  <c r="K1037" i="2"/>
  <c r="K1059" i="2"/>
  <c r="K1080" i="2"/>
  <c r="K1099" i="2"/>
  <c r="K1116" i="2"/>
  <c r="K1133" i="2"/>
  <c r="K1150" i="2"/>
  <c r="K1167" i="2"/>
  <c r="K1185" i="2"/>
  <c r="K1202" i="2"/>
  <c r="K1219" i="2"/>
  <c r="K29" i="2"/>
  <c r="K75" i="2"/>
  <c r="K109" i="2"/>
  <c r="K142" i="2"/>
  <c r="K174" i="2"/>
  <c r="K205" i="2"/>
  <c r="K235" i="2"/>
  <c r="K262" i="2"/>
  <c r="K289" i="2"/>
  <c r="K317" i="2"/>
  <c r="K345" i="2"/>
  <c r="K367" i="2"/>
  <c r="K395" i="2"/>
  <c r="K417" i="2"/>
  <c r="K442" i="2"/>
  <c r="K462" i="2"/>
  <c r="K484" i="2"/>
  <c r="K506" i="2"/>
  <c r="K526" i="2"/>
  <c r="K548" i="2"/>
  <c r="K570" i="2"/>
  <c r="K590" i="2"/>
  <c r="K612" i="2"/>
  <c r="K634" i="2"/>
  <c r="K654" i="2"/>
  <c r="K676" i="2"/>
  <c r="K698" i="2"/>
  <c r="K718" i="2"/>
  <c r="K740" i="2"/>
  <c r="K762" i="2"/>
  <c r="K782" i="2"/>
  <c r="K804" i="2"/>
  <c r="K826" i="2"/>
  <c r="K846" i="2"/>
  <c r="K868" i="2"/>
  <c r="K890" i="2"/>
  <c r="K910" i="2"/>
  <c r="K932" i="2"/>
  <c r="K954" i="2"/>
  <c r="K974" i="2"/>
  <c r="K996" i="2"/>
  <c r="K1018" i="2"/>
  <c r="K1038" i="2"/>
  <c r="K1060" i="2"/>
  <c r="K1081" i="2"/>
  <c r="K1100" i="2"/>
  <c r="K1117" i="2"/>
  <c r="K1134" i="2"/>
  <c r="K1151" i="2"/>
  <c r="K1169" i="2"/>
  <c r="K1186" i="2"/>
  <c r="K1203" i="2"/>
  <c r="K1220" i="2"/>
  <c r="K1237" i="2"/>
  <c r="K1254" i="2"/>
  <c r="K1271" i="2"/>
  <c r="K1288" i="2"/>
  <c r="K1305" i="2"/>
  <c r="K1322" i="2"/>
  <c r="K1339" i="2"/>
  <c r="K1356" i="2"/>
  <c r="K1372" i="2"/>
  <c r="K1388" i="2"/>
  <c r="K1404" i="2"/>
  <c r="K1420" i="2"/>
  <c r="K1436" i="2"/>
  <c r="K1452" i="2"/>
  <c r="K1468" i="2"/>
  <c r="K1484" i="2"/>
  <c r="K1500" i="2"/>
  <c r="K1516" i="2"/>
  <c r="K1532" i="2"/>
  <c r="K1548" i="2"/>
  <c r="K1564" i="2"/>
  <c r="K1580" i="2"/>
  <c r="K1596" i="2"/>
  <c r="K1612" i="2"/>
  <c r="K1628" i="2"/>
  <c r="K1644" i="2"/>
  <c r="K1660" i="2"/>
  <c r="K1676" i="2"/>
  <c r="K1692" i="2"/>
  <c r="K1708" i="2"/>
  <c r="K1724" i="2"/>
  <c r="K1740" i="2"/>
  <c r="K30" i="2"/>
  <c r="K76" i="2"/>
  <c r="K110" i="2"/>
  <c r="K143" i="2"/>
  <c r="K175" i="2"/>
  <c r="K206" i="2"/>
  <c r="K236" i="2"/>
  <c r="K266" i="2"/>
  <c r="K292" i="2"/>
  <c r="K318" i="2"/>
  <c r="K346" i="2"/>
  <c r="K369" i="2"/>
  <c r="K396" i="2"/>
  <c r="K420" i="2"/>
  <c r="K443" i="2"/>
  <c r="K463" i="2"/>
  <c r="K486" i="2"/>
  <c r="K507" i="2"/>
  <c r="K527" i="2"/>
  <c r="K550" i="2"/>
  <c r="K571" i="2"/>
  <c r="K591" i="2"/>
  <c r="K614" i="2"/>
  <c r="K635" i="2"/>
  <c r="K655" i="2"/>
  <c r="K678" i="2"/>
  <c r="K699" i="2"/>
  <c r="K719" i="2"/>
  <c r="K742" i="2"/>
  <c r="K763" i="2"/>
  <c r="K783" i="2"/>
  <c r="K806" i="2"/>
  <c r="K827" i="2"/>
  <c r="K847" i="2"/>
  <c r="K870" i="2"/>
  <c r="K891" i="2"/>
  <c r="K911" i="2"/>
  <c r="K934" i="2"/>
  <c r="K955" i="2"/>
  <c r="K975" i="2"/>
  <c r="K998" i="2"/>
  <c r="K1019" i="2"/>
  <c r="K1039" i="2"/>
  <c r="K1062" i="2"/>
  <c r="K1082" i="2"/>
  <c r="K1101" i="2"/>
  <c r="K1118" i="2"/>
  <c r="K1135" i="2"/>
  <c r="K1153" i="2"/>
  <c r="K1170" i="2"/>
  <c r="K1187" i="2"/>
  <c r="K1204" i="2"/>
  <c r="K1221" i="2"/>
  <c r="K1238" i="2"/>
  <c r="K1255" i="2"/>
  <c r="K1272" i="2"/>
  <c r="K1289" i="2"/>
  <c r="K1306" i="2"/>
  <c r="K1323" i="2"/>
  <c r="K1340" i="2"/>
  <c r="K1357" i="2"/>
  <c r="K1373" i="2"/>
  <c r="K1389" i="2"/>
  <c r="K1405" i="2"/>
  <c r="K1421" i="2"/>
  <c r="K1437" i="2"/>
  <c r="K1453" i="2"/>
  <c r="K1469" i="2"/>
  <c r="K1485" i="2"/>
  <c r="K1501" i="2"/>
  <c r="K1517" i="2"/>
  <c r="K1533" i="2"/>
  <c r="K31" i="2"/>
  <c r="K77" i="2"/>
  <c r="K111" i="2"/>
  <c r="K148" i="2"/>
  <c r="K180" i="2"/>
  <c r="K207" i="2"/>
  <c r="K237" i="2"/>
  <c r="K267" i="2"/>
  <c r="K294" i="2"/>
  <c r="K319" i="2"/>
  <c r="K347" i="2"/>
  <c r="K372" i="2"/>
  <c r="K397" i="2"/>
  <c r="K422" i="2"/>
  <c r="K444" i="2"/>
  <c r="K465" i="2"/>
  <c r="K488" i="2"/>
  <c r="K508" i="2"/>
  <c r="K529" i="2"/>
  <c r="K552" i="2"/>
  <c r="K572" i="2"/>
  <c r="K593" i="2"/>
  <c r="K616" i="2"/>
  <c r="K636" i="2"/>
  <c r="K657" i="2"/>
  <c r="K680" i="2"/>
  <c r="K700" i="2"/>
  <c r="K721" i="2"/>
  <c r="K744" i="2"/>
  <c r="K764" i="2"/>
  <c r="K785" i="2"/>
  <c r="K808" i="2"/>
  <c r="K828" i="2"/>
  <c r="K849" i="2"/>
  <c r="K872" i="2"/>
  <c r="K892" i="2"/>
  <c r="K913" i="2"/>
  <c r="K936" i="2"/>
  <c r="K956" i="2"/>
  <c r="K977" i="2"/>
  <c r="K1000" i="2"/>
  <c r="K1020" i="2"/>
  <c r="K1041" i="2"/>
  <c r="K1064" i="2"/>
  <c r="K1083" i="2"/>
  <c r="K1102" i="2"/>
  <c r="K1119" i="2"/>
  <c r="K1137" i="2"/>
  <c r="K1154" i="2"/>
  <c r="K1171" i="2"/>
  <c r="K1188" i="2"/>
  <c r="K1205" i="2"/>
  <c r="K1222" i="2"/>
  <c r="K1239" i="2"/>
  <c r="K1256" i="2"/>
  <c r="K1273" i="2"/>
  <c r="K1290" i="2"/>
  <c r="K1307" i="2"/>
  <c r="K1324" i="2"/>
  <c r="K1341" i="2"/>
  <c r="K1358" i="2"/>
  <c r="K1374" i="2"/>
  <c r="K1390" i="2"/>
  <c r="K1406" i="2"/>
  <c r="K38" i="2"/>
  <c r="K78" i="2"/>
  <c r="K118" i="2"/>
  <c r="K150" i="2"/>
  <c r="K182" i="2"/>
  <c r="K209" i="2"/>
  <c r="K238" i="2"/>
  <c r="K268" i="2"/>
  <c r="K298" i="2"/>
  <c r="K321" i="2"/>
  <c r="K348" i="2"/>
  <c r="K374" i="2"/>
  <c r="K398" i="2"/>
  <c r="K424" i="2"/>
  <c r="K445" i="2"/>
  <c r="K467" i="2"/>
  <c r="K489" i="2"/>
  <c r="K509" i="2"/>
  <c r="K531" i="2"/>
  <c r="K553" i="2"/>
  <c r="K573" i="2"/>
  <c r="K595" i="2"/>
  <c r="K617" i="2"/>
  <c r="K637" i="2"/>
  <c r="K659" i="2"/>
  <c r="K681" i="2"/>
  <c r="K701" i="2"/>
  <c r="K723" i="2"/>
  <c r="K745" i="2"/>
  <c r="K765" i="2"/>
  <c r="K787" i="2"/>
  <c r="K809" i="2"/>
  <c r="K829" i="2"/>
  <c r="K851" i="2"/>
  <c r="K873" i="2"/>
  <c r="K893" i="2"/>
  <c r="K915" i="2"/>
  <c r="K937" i="2"/>
  <c r="K957" i="2"/>
  <c r="K43" i="2"/>
  <c r="K79" i="2"/>
  <c r="K122" i="2"/>
  <c r="K154" i="2"/>
  <c r="K186" i="2"/>
  <c r="K212" i="2"/>
  <c r="K239" i="2"/>
  <c r="K269" i="2"/>
  <c r="K299" i="2"/>
  <c r="K324" i="2"/>
  <c r="K349" i="2"/>
  <c r="K377" i="2"/>
  <c r="K399" i="2"/>
  <c r="K425" i="2"/>
  <c r="K446" i="2"/>
  <c r="K468" i="2"/>
  <c r="K490" i="2"/>
  <c r="K510" i="2"/>
  <c r="K532" i="2"/>
  <c r="K554" i="2"/>
  <c r="K574" i="2"/>
  <c r="K596" i="2"/>
  <c r="K618" i="2"/>
  <c r="K638" i="2"/>
  <c r="K660" i="2"/>
  <c r="K682" i="2"/>
  <c r="K702" i="2"/>
  <c r="K724" i="2"/>
  <c r="K746" i="2"/>
  <c r="K766" i="2"/>
  <c r="K788" i="2"/>
  <c r="K810" i="2"/>
  <c r="K830" i="2"/>
  <c r="K852" i="2"/>
  <c r="K874" i="2"/>
  <c r="K894" i="2"/>
  <c r="K916" i="2"/>
  <c r="K44" i="2"/>
  <c r="K86" i="2"/>
  <c r="K123" i="2"/>
  <c r="K155" i="2"/>
  <c r="K187" i="2"/>
  <c r="K214" i="2"/>
  <c r="K241" i="2"/>
  <c r="K270" i="2"/>
  <c r="K300" i="2"/>
  <c r="K326" i="2"/>
  <c r="K350" i="2"/>
  <c r="K378" i="2"/>
  <c r="K401" i="2"/>
  <c r="K426" i="2"/>
  <c r="K447" i="2"/>
  <c r="K45" i="2"/>
  <c r="K90" i="2"/>
  <c r="K124" i="2"/>
  <c r="K156" i="2"/>
  <c r="K188" i="2"/>
  <c r="K218" i="2"/>
  <c r="K244" i="2"/>
  <c r="K271" i="2"/>
  <c r="K301" i="2"/>
  <c r="K329" i="2"/>
  <c r="K351" i="2"/>
  <c r="K379" i="2"/>
  <c r="K404" i="2"/>
  <c r="K427" i="2"/>
  <c r="K449" i="2"/>
  <c r="K472" i="2"/>
  <c r="K492" i="2"/>
  <c r="K513" i="2"/>
  <c r="K536" i="2"/>
  <c r="K556" i="2"/>
  <c r="K577" i="2"/>
  <c r="K600" i="2"/>
  <c r="K620" i="2"/>
  <c r="K641" i="2"/>
  <c r="K664" i="2"/>
  <c r="K684" i="2"/>
  <c r="K705" i="2"/>
  <c r="K728" i="2"/>
  <c r="K748" i="2"/>
  <c r="K769" i="2"/>
  <c r="K792" i="2"/>
  <c r="K812" i="2"/>
  <c r="K833" i="2"/>
  <c r="K856" i="2"/>
  <c r="K876" i="2"/>
  <c r="K46" i="2"/>
  <c r="K91" i="2"/>
  <c r="K125" i="2"/>
  <c r="K157" i="2"/>
  <c r="K189" i="2"/>
  <c r="K219" i="2"/>
  <c r="K246" i="2"/>
  <c r="K273" i="2"/>
  <c r="K302" i="2"/>
  <c r="K330" i="2"/>
  <c r="K353" i="2"/>
  <c r="K380" i="2"/>
  <c r="K406" i="2"/>
  <c r="K428" i="2"/>
  <c r="K451" i="2"/>
  <c r="K473" i="2"/>
  <c r="K493" i="2"/>
  <c r="K515" i="2"/>
  <c r="K537" i="2"/>
  <c r="K557" i="2"/>
  <c r="K579" i="2"/>
  <c r="K601" i="2"/>
  <c r="K621" i="2"/>
  <c r="K643" i="2"/>
  <c r="K665" i="2"/>
  <c r="K685" i="2"/>
  <c r="K707" i="2"/>
  <c r="K729" i="2"/>
  <c r="K749" i="2"/>
  <c r="K771" i="2"/>
  <c r="K793" i="2"/>
  <c r="K813" i="2"/>
  <c r="K835" i="2"/>
  <c r="K857" i="2"/>
  <c r="K877" i="2"/>
  <c r="K899" i="2"/>
  <c r="K921" i="2"/>
  <c r="K941" i="2"/>
  <c r="K963" i="2"/>
  <c r="K985" i="2"/>
  <c r="K1005" i="2"/>
  <c r="K1027" i="2"/>
  <c r="K1049" i="2"/>
  <c r="K1069" i="2"/>
  <c r="K1089" i="2"/>
  <c r="K1108" i="2"/>
  <c r="K1125" i="2"/>
  <c r="K1142" i="2"/>
  <c r="K1159" i="2"/>
  <c r="K1176" i="2"/>
  <c r="K1193" i="2"/>
  <c r="K1210" i="2"/>
  <c r="K1227" i="2"/>
  <c r="K1244" i="2"/>
  <c r="K1261" i="2"/>
  <c r="K1278" i="2"/>
  <c r="K1295" i="2"/>
  <c r="K47" i="2"/>
  <c r="K474" i="2"/>
  <c r="K630" i="2"/>
  <c r="K747" i="2"/>
  <c r="K858" i="2"/>
  <c r="K940" i="2"/>
  <c r="K988" i="2"/>
  <c r="K1032" i="2"/>
  <c r="K1073" i="2"/>
  <c r="K1111" i="2"/>
  <c r="K1145" i="2"/>
  <c r="K1179" i="2"/>
  <c r="K1213" i="2"/>
  <c r="K1245" i="2"/>
  <c r="K1276" i="2"/>
  <c r="K1308" i="2"/>
  <c r="K1333" i="2"/>
  <c r="K1361" i="2"/>
  <c r="K1385" i="2"/>
  <c r="K1411" i="2"/>
  <c r="K1435" i="2"/>
  <c r="K1458" i="2"/>
  <c r="K1481" i="2"/>
  <c r="K1505" i="2"/>
  <c r="K1527" i="2"/>
  <c r="K1549" i="2"/>
  <c r="K1568" i="2"/>
  <c r="K1587" i="2"/>
  <c r="K1607" i="2"/>
  <c r="K1627" i="2"/>
  <c r="K1647" i="2"/>
  <c r="K1666" i="2"/>
  <c r="K1686" i="2"/>
  <c r="K1705" i="2"/>
  <c r="K1726" i="2"/>
  <c r="K1745" i="2"/>
  <c r="K1761" i="2"/>
  <c r="K1777" i="2"/>
  <c r="K1793" i="2"/>
  <c r="K1809" i="2"/>
  <c r="K1825" i="2"/>
  <c r="K1841" i="2"/>
  <c r="K1857" i="2"/>
  <c r="K1873" i="2"/>
  <c r="K1889" i="2"/>
  <c r="K1905" i="2"/>
  <c r="K1921" i="2"/>
  <c r="K1937" i="2"/>
  <c r="K1953" i="2"/>
  <c r="K1969" i="2"/>
  <c r="K1985" i="2"/>
  <c r="K2001" i="2"/>
  <c r="K2017" i="2"/>
  <c r="K2033" i="2"/>
  <c r="K2049" i="2"/>
  <c r="K2065" i="2"/>
  <c r="K2081" i="2"/>
  <c r="K2097" i="2"/>
  <c r="K2113" i="2"/>
  <c r="K2129" i="2"/>
  <c r="K2145" i="2"/>
  <c r="K2161" i="2"/>
  <c r="K2177" i="2"/>
  <c r="K2193" i="2"/>
  <c r="K2209" i="2"/>
  <c r="K2225" i="2"/>
  <c r="K2241" i="2"/>
  <c r="K2257" i="2"/>
  <c r="K2273" i="2"/>
  <c r="K2289" i="2"/>
  <c r="K2305" i="2"/>
  <c r="K2321" i="2"/>
  <c r="K2337" i="2"/>
  <c r="K2353" i="2"/>
  <c r="K2369" i="2"/>
  <c r="K2385" i="2"/>
  <c r="K2401" i="2"/>
  <c r="K2417" i="2"/>
  <c r="K2433" i="2"/>
  <c r="K2449" i="2"/>
  <c r="K2465" i="2"/>
  <c r="K2481" i="2"/>
  <c r="K2497" i="2"/>
  <c r="K2513" i="2"/>
  <c r="K2529" i="2"/>
  <c r="K92" i="2"/>
  <c r="K491" i="2"/>
  <c r="K639" i="2"/>
  <c r="K750" i="2"/>
  <c r="K863" i="2"/>
  <c r="K942" i="2"/>
  <c r="K989" i="2"/>
  <c r="K1033" i="2"/>
  <c r="K1075" i="2"/>
  <c r="K1112" i="2"/>
  <c r="K1146" i="2"/>
  <c r="K1180" i="2"/>
  <c r="K1214" i="2"/>
  <c r="K1247" i="2"/>
  <c r="K1277" i="2"/>
  <c r="K1309" i="2"/>
  <c r="K1334" i="2"/>
  <c r="K1362" i="2"/>
  <c r="K1387" i="2"/>
  <c r="K1412" i="2"/>
  <c r="K1438" i="2"/>
  <c r="K1459" i="2"/>
  <c r="K1483" i="2"/>
  <c r="K1506" i="2"/>
  <c r="K1528" i="2"/>
  <c r="K1550" i="2"/>
  <c r="K1569" i="2"/>
  <c r="K1588" i="2"/>
  <c r="K1608" i="2"/>
  <c r="K1629" i="2"/>
  <c r="K1648" i="2"/>
  <c r="K1667" i="2"/>
  <c r="K1687" i="2"/>
  <c r="K1707" i="2"/>
  <c r="K1727" i="2"/>
  <c r="K1746" i="2"/>
  <c r="K1762" i="2"/>
  <c r="K1778" i="2"/>
  <c r="K1794" i="2"/>
  <c r="K1810" i="2"/>
  <c r="K1826" i="2"/>
  <c r="K1842" i="2"/>
  <c r="K1858" i="2"/>
  <c r="K1874" i="2"/>
  <c r="K1890" i="2"/>
  <c r="K1906" i="2"/>
  <c r="K1922" i="2"/>
  <c r="K1938" i="2"/>
  <c r="K1954" i="2"/>
  <c r="K1970" i="2"/>
  <c r="K1986" i="2"/>
  <c r="K2002" i="2"/>
  <c r="K2018" i="2"/>
  <c r="K2034" i="2"/>
  <c r="K2050" i="2"/>
  <c r="K2066" i="2"/>
  <c r="K2082" i="2"/>
  <c r="K2098" i="2"/>
  <c r="K2114" i="2"/>
  <c r="K2130" i="2"/>
  <c r="K2146" i="2"/>
  <c r="K2162" i="2"/>
  <c r="K2178" i="2"/>
  <c r="K2194" i="2"/>
  <c r="K2210" i="2"/>
  <c r="K2226" i="2"/>
  <c r="K2242" i="2"/>
  <c r="K2258" i="2"/>
  <c r="K2274" i="2"/>
  <c r="K2290" i="2"/>
  <c r="K2306" i="2"/>
  <c r="K2322" i="2"/>
  <c r="K2338" i="2"/>
  <c r="K2354" i="2"/>
  <c r="K2370" i="2"/>
  <c r="K2386" i="2"/>
  <c r="K2402" i="2"/>
  <c r="K2418" i="2"/>
  <c r="K2434" i="2"/>
  <c r="K2450" i="2"/>
  <c r="K2466" i="2"/>
  <c r="K2482" i="2"/>
  <c r="K2498" i="2"/>
  <c r="K2514" i="2"/>
  <c r="K2530" i="2"/>
  <c r="K126" i="2"/>
  <c r="K494" i="2"/>
  <c r="K644" i="2"/>
  <c r="K758" i="2"/>
  <c r="K875" i="2"/>
  <c r="K947" i="2"/>
  <c r="K991" i="2"/>
  <c r="K1035" i="2"/>
  <c r="K1077" i="2"/>
  <c r="K1114" i="2"/>
  <c r="K1148" i="2"/>
  <c r="K1182" i="2"/>
  <c r="K1217" i="2"/>
  <c r="K1249" i="2"/>
  <c r="K1279" i="2"/>
  <c r="K1310" i="2"/>
  <c r="K1336" i="2"/>
  <c r="K1363" i="2"/>
  <c r="K1391" i="2"/>
  <c r="K1414" i="2"/>
  <c r="K1439" i="2"/>
  <c r="K1460" i="2"/>
  <c r="K1486" i="2"/>
  <c r="K1507" i="2"/>
  <c r="K1529" i="2"/>
  <c r="K1551" i="2"/>
  <c r="K158" i="2"/>
  <c r="K511" i="2"/>
  <c r="K651" i="2"/>
  <c r="K767" i="2"/>
  <c r="K878" i="2"/>
  <c r="K950" i="2"/>
  <c r="K1001" i="2"/>
  <c r="K1043" i="2"/>
  <c r="K1084" i="2"/>
  <c r="K1121" i="2"/>
  <c r="K1155" i="2"/>
  <c r="K1189" i="2"/>
  <c r="K1223" i="2"/>
  <c r="K1251" i="2"/>
  <c r="K1282" i="2"/>
  <c r="K1311" i="2"/>
  <c r="K1338" i="2"/>
  <c r="K1364" i="2"/>
  <c r="K1392" i="2"/>
  <c r="K190" i="2"/>
  <c r="K516" i="2"/>
  <c r="K662" i="2"/>
  <c r="K772" i="2"/>
  <c r="K886" i="2"/>
  <c r="K958" i="2"/>
  <c r="K1002" i="2"/>
  <c r="K1044" i="2"/>
  <c r="K1085" i="2"/>
  <c r="K1122" i="2"/>
  <c r="K1156" i="2"/>
  <c r="K1190" i="2"/>
  <c r="K1224" i="2"/>
  <c r="K1253" i="2"/>
  <c r="K220" i="2"/>
  <c r="K534" i="2"/>
  <c r="K666" i="2"/>
  <c r="K779" i="2"/>
  <c r="K895" i="2"/>
  <c r="K959" i="2"/>
  <c r="K1003" i="2"/>
  <c r="K1046" i="2"/>
  <c r="K1086" i="2"/>
  <c r="K1123" i="2"/>
  <c r="K1157" i="2"/>
  <c r="K1191" i="2"/>
  <c r="K1225" i="2"/>
  <c r="K1257" i="2"/>
  <c r="K1285" i="2"/>
  <c r="K1314" i="2"/>
  <c r="K1343" i="2"/>
  <c r="K1367" i="2"/>
  <c r="K1394" i="2"/>
  <c r="K1419" i="2"/>
  <c r="K1442" i="2"/>
  <c r="K1465" i="2"/>
  <c r="K1489" i="2"/>
  <c r="K1511" i="2"/>
  <c r="K1535" i="2"/>
  <c r="K1554" i="2"/>
  <c r="K1574" i="2"/>
  <c r="K1593" i="2"/>
  <c r="K1614" i="2"/>
  <c r="K1633" i="2"/>
  <c r="K1652" i="2"/>
  <c r="K1672" i="2"/>
  <c r="K1693" i="2"/>
  <c r="K1712" i="2"/>
  <c r="K1731" i="2"/>
  <c r="K1750" i="2"/>
  <c r="K1766" i="2"/>
  <c r="K1782" i="2"/>
  <c r="K1798" i="2"/>
  <c r="K1814" i="2"/>
  <c r="K1830" i="2"/>
  <c r="K1846" i="2"/>
  <c r="K1862" i="2"/>
  <c r="K1878" i="2"/>
  <c r="K1894" i="2"/>
  <c r="K1910" i="2"/>
  <c r="K1926" i="2"/>
  <c r="K1942" i="2"/>
  <c r="K1958" i="2"/>
  <c r="K1974" i="2"/>
  <c r="K1990" i="2"/>
  <c r="K2006" i="2"/>
  <c r="K2022" i="2"/>
  <c r="K2038" i="2"/>
  <c r="K2054" i="2"/>
  <c r="K2070" i="2"/>
  <c r="K2086" i="2"/>
  <c r="K2102" i="2"/>
  <c r="K2118" i="2"/>
  <c r="K2134" i="2"/>
  <c r="K2150" i="2"/>
  <c r="K2166" i="2"/>
  <c r="K2182" i="2"/>
  <c r="K2198" i="2"/>
  <c r="K2214" i="2"/>
  <c r="K2230" i="2"/>
  <c r="K2246" i="2"/>
  <c r="K2262" i="2"/>
  <c r="K2278" i="2"/>
  <c r="K2294" i="2"/>
  <c r="K2310" i="2"/>
  <c r="K250" i="2"/>
  <c r="K538" i="2"/>
  <c r="K671" i="2"/>
  <c r="K790" i="2"/>
  <c r="K897" i="2"/>
  <c r="K961" i="2"/>
  <c r="K1004" i="2"/>
  <c r="K1048" i="2"/>
  <c r="K1087" i="2"/>
  <c r="K1124" i="2"/>
  <c r="K1158" i="2"/>
  <c r="K1192" i="2"/>
  <c r="K1226" i="2"/>
  <c r="K1258" i="2"/>
  <c r="K1287" i="2"/>
  <c r="K1316" i="2"/>
  <c r="K1345" i="2"/>
  <c r="K1369" i="2"/>
  <c r="K1395" i="2"/>
  <c r="K1422" i="2"/>
  <c r="K1443" i="2"/>
  <c r="K1467" i="2"/>
  <c r="K1490" i="2"/>
  <c r="K1513" i="2"/>
  <c r="K1536" i="2"/>
  <c r="K1555" i="2"/>
  <c r="K1575" i="2"/>
  <c r="K1595" i="2"/>
  <c r="K1615" i="2"/>
  <c r="K1634" i="2"/>
  <c r="K1654" i="2"/>
  <c r="K1673" i="2"/>
  <c r="K1694" i="2"/>
  <c r="K1713" i="2"/>
  <c r="K1732" i="2"/>
  <c r="K1751" i="2"/>
  <c r="K1767" i="2"/>
  <c r="K1783" i="2"/>
  <c r="K1799" i="2"/>
  <c r="K1815" i="2"/>
  <c r="K1831" i="2"/>
  <c r="K1847" i="2"/>
  <c r="K1863" i="2"/>
  <c r="K1879" i="2"/>
  <c r="K1895" i="2"/>
  <c r="K1911" i="2"/>
  <c r="K1927" i="2"/>
  <c r="K1943" i="2"/>
  <c r="K1959" i="2"/>
  <c r="K1975" i="2"/>
  <c r="K276" i="2"/>
  <c r="K555" i="2"/>
  <c r="K683" i="2"/>
  <c r="K794" i="2"/>
  <c r="K900" i="2"/>
  <c r="K964" i="2"/>
  <c r="K1006" i="2"/>
  <c r="K1050" i="2"/>
  <c r="K1091" i="2"/>
  <c r="K1126" i="2"/>
  <c r="K1160" i="2"/>
  <c r="K1194" i="2"/>
  <c r="K1228" i="2"/>
  <c r="K1259" i="2"/>
  <c r="K1291" i="2"/>
  <c r="K1317" i="2"/>
  <c r="K1346" i="2"/>
  <c r="K1371" i="2"/>
  <c r="K1396" i="2"/>
  <c r="K1423" i="2"/>
  <c r="K1444" i="2"/>
  <c r="K1470" i="2"/>
  <c r="K1491" i="2"/>
  <c r="K1515" i="2"/>
  <c r="K1537" i="2"/>
  <c r="K1556" i="2"/>
  <c r="K1576" i="2"/>
  <c r="K1597" i="2"/>
  <c r="K1616" i="2"/>
  <c r="K1635" i="2"/>
  <c r="K1655" i="2"/>
  <c r="K1675" i="2"/>
  <c r="K1695" i="2"/>
  <c r="K1714" i="2"/>
  <c r="K1734" i="2"/>
  <c r="K1752" i="2"/>
  <c r="K1768" i="2"/>
  <c r="K1784" i="2"/>
  <c r="K1800" i="2"/>
  <c r="K1816" i="2"/>
  <c r="K1832" i="2"/>
  <c r="K1848" i="2"/>
  <c r="K1864" i="2"/>
  <c r="K1880" i="2"/>
  <c r="K1896" i="2"/>
  <c r="K1912" i="2"/>
  <c r="K1928" i="2"/>
  <c r="K1944" i="2"/>
  <c r="K1960" i="2"/>
  <c r="K1976" i="2"/>
  <c r="K1992" i="2"/>
  <c r="K2008" i="2"/>
  <c r="K2024" i="2"/>
  <c r="K2040" i="2"/>
  <c r="K2056" i="2"/>
  <c r="K2072" i="2"/>
  <c r="K2088" i="2"/>
  <c r="K2104" i="2"/>
  <c r="K2120" i="2"/>
  <c r="K2136" i="2"/>
  <c r="K2152" i="2"/>
  <c r="K2168" i="2"/>
  <c r="K2184" i="2"/>
  <c r="K2200" i="2"/>
  <c r="K2216" i="2"/>
  <c r="K2232" i="2"/>
  <c r="K2248" i="2"/>
  <c r="K2264" i="2"/>
  <c r="K2280" i="2"/>
  <c r="K2296" i="2"/>
  <c r="K2312" i="2"/>
  <c r="K2328" i="2"/>
  <c r="K2344" i="2"/>
  <c r="K2360" i="2"/>
  <c r="K2376" i="2"/>
  <c r="K2392" i="2"/>
  <c r="K2408" i="2"/>
  <c r="K2424" i="2"/>
  <c r="K2440" i="2"/>
  <c r="K2456" i="2"/>
  <c r="K2472" i="2"/>
  <c r="K2488" i="2"/>
  <c r="K2504" i="2"/>
  <c r="K2520" i="2"/>
  <c r="K2536" i="2"/>
  <c r="K303" i="2"/>
  <c r="K558" i="2"/>
  <c r="K686" i="2"/>
  <c r="K799" i="2"/>
  <c r="K907" i="2"/>
  <c r="K968" i="2"/>
  <c r="K1009" i="2"/>
  <c r="K1052" i="2"/>
  <c r="K1093" i="2"/>
  <c r="K1128" i="2"/>
  <c r="K1162" i="2"/>
  <c r="K1196" i="2"/>
  <c r="K1230" i="2"/>
  <c r="K1260" i="2"/>
  <c r="K1292" i="2"/>
  <c r="K1319" i="2"/>
  <c r="K1347" i="2"/>
  <c r="K1375" i="2"/>
  <c r="K1398" i="2"/>
  <c r="K1424" i="2"/>
  <c r="K1446" i="2"/>
  <c r="K1471" i="2"/>
  <c r="K1492" i="2"/>
  <c r="K1518" i="2"/>
  <c r="K1538" i="2"/>
  <c r="K1558" i="2"/>
  <c r="K1577" i="2"/>
  <c r="K1598" i="2"/>
  <c r="K1617" i="2"/>
  <c r="K1636" i="2"/>
  <c r="K1656" i="2"/>
  <c r="K1677" i="2"/>
  <c r="K1696" i="2"/>
  <c r="K1715" i="2"/>
  <c r="K1735" i="2"/>
  <c r="K1753" i="2"/>
  <c r="K1769" i="2"/>
  <c r="K1785" i="2"/>
  <c r="K1801" i="2"/>
  <c r="K1817" i="2"/>
  <c r="K1833" i="2"/>
  <c r="K1849" i="2"/>
  <c r="K1865" i="2"/>
  <c r="K1881" i="2"/>
  <c r="K1897" i="2"/>
  <c r="K1913" i="2"/>
  <c r="K1929" i="2"/>
  <c r="K1945" i="2"/>
  <c r="K331" i="2"/>
  <c r="K575" i="2"/>
  <c r="K694" i="2"/>
  <c r="K811" i="2"/>
  <c r="K918" i="2"/>
  <c r="K969" i="2"/>
  <c r="K1011" i="2"/>
  <c r="K1053" i="2"/>
  <c r="K1094" i="2"/>
  <c r="K1129" i="2"/>
  <c r="K1163" i="2"/>
  <c r="K1197" i="2"/>
  <c r="K1231" i="2"/>
  <c r="K1262" i="2"/>
  <c r="K1293" i="2"/>
  <c r="K1321" i="2"/>
  <c r="K1348" i="2"/>
  <c r="K1376" i="2"/>
  <c r="K1399" i="2"/>
  <c r="K1425" i="2"/>
  <c r="K1447" i="2"/>
  <c r="K1472" i="2"/>
  <c r="K1494" i="2"/>
  <c r="K1519" i="2"/>
  <c r="K1539" i="2"/>
  <c r="K1559" i="2"/>
  <c r="K1579" i="2"/>
  <c r="K1599" i="2"/>
  <c r="K1618" i="2"/>
  <c r="K1638" i="2"/>
  <c r="K1657" i="2"/>
  <c r="K1678" i="2"/>
  <c r="K1697" i="2"/>
  <c r="K1716" i="2"/>
  <c r="K1736" i="2"/>
  <c r="K1754" i="2"/>
  <c r="K1770" i="2"/>
  <c r="K1786" i="2"/>
  <c r="K1802" i="2"/>
  <c r="K1818" i="2"/>
  <c r="K1834" i="2"/>
  <c r="K1850" i="2"/>
  <c r="K1866" i="2"/>
  <c r="K1882" i="2"/>
  <c r="K1898" i="2"/>
  <c r="K1914" i="2"/>
  <c r="K1930" i="2"/>
  <c r="K1946" i="2"/>
  <c r="K1962" i="2"/>
  <c r="K1978" i="2"/>
  <c r="K1994" i="2"/>
  <c r="K2010" i="2"/>
  <c r="K356" i="2"/>
  <c r="K580" i="2"/>
  <c r="K703" i="2"/>
  <c r="K814" i="2"/>
  <c r="K920" i="2"/>
  <c r="K971" i="2"/>
  <c r="K1014" i="2"/>
  <c r="K1055" i="2"/>
  <c r="K1097" i="2"/>
  <c r="K1131" i="2"/>
  <c r="K1165" i="2"/>
  <c r="K1199" i="2"/>
  <c r="K1234" i="2"/>
  <c r="K1265" i="2"/>
  <c r="K1294" i="2"/>
  <c r="K1325" i="2"/>
  <c r="K1350" i="2"/>
  <c r="K1377" i="2"/>
  <c r="K1401" i="2"/>
  <c r="K1426" i="2"/>
  <c r="K1449" i="2"/>
  <c r="K1473" i="2"/>
  <c r="K1495" i="2"/>
  <c r="K1520" i="2"/>
  <c r="K381" i="2"/>
  <c r="K598" i="2"/>
  <c r="K708" i="2"/>
  <c r="K822" i="2"/>
  <c r="K922" i="2"/>
  <c r="K979" i="2"/>
  <c r="K1021" i="2"/>
  <c r="K1065" i="2"/>
  <c r="K1103" i="2"/>
  <c r="K1138" i="2"/>
  <c r="K1172" i="2"/>
  <c r="K1206" i="2"/>
  <c r="K1236" i="2"/>
  <c r="K1266" i="2"/>
  <c r="K1297" i="2"/>
  <c r="K1326" i="2"/>
  <c r="K1351" i="2"/>
  <c r="K1378" i="2"/>
  <c r="K408" i="2"/>
  <c r="K602" i="2"/>
  <c r="K715" i="2"/>
  <c r="K831" i="2"/>
  <c r="K925" i="2"/>
  <c r="K980" i="2"/>
  <c r="K1022" i="2"/>
  <c r="K1066" i="2"/>
  <c r="K1105" i="2"/>
  <c r="K1139" i="2"/>
  <c r="K1173" i="2"/>
  <c r="K1207" i="2"/>
  <c r="K1240" i="2"/>
  <c r="K1268" i="2"/>
  <c r="K429" i="2"/>
  <c r="K607" i="2"/>
  <c r="K726" i="2"/>
  <c r="K836" i="2"/>
  <c r="K927" i="2"/>
  <c r="K982" i="2"/>
  <c r="K1023" i="2"/>
  <c r="K1067" i="2"/>
  <c r="K1106" i="2"/>
  <c r="K1140" i="2"/>
  <c r="K1174" i="2"/>
  <c r="K1208" i="2"/>
  <c r="K1241" i="2"/>
  <c r="K1270" i="2"/>
  <c r="K1300" i="2"/>
  <c r="K1329" i="2"/>
  <c r="K1355" i="2"/>
  <c r="K1380" i="2"/>
  <c r="K452" i="2"/>
  <c r="K619" i="2"/>
  <c r="K730" i="2"/>
  <c r="K843" i="2"/>
  <c r="K938" i="2"/>
  <c r="K984" i="2"/>
  <c r="K1025" i="2"/>
  <c r="K1068" i="2"/>
  <c r="K1107" i="2"/>
  <c r="K1141" i="2"/>
  <c r="K1175" i="2"/>
  <c r="K1209" i="2"/>
  <c r="K1242" i="2"/>
  <c r="K1274" i="2"/>
  <c r="K470" i="2"/>
  <c r="K1302" i="2"/>
  <c r="K1407" i="2"/>
  <c r="K1456" i="2"/>
  <c r="K1508" i="2"/>
  <c r="K1553" i="2"/>
  <c r="K1590" i="2"/>
  <c r="K1624" i="2"/>
  <c r="K1662" i="2"/>
  <c r="K1698" i="2"/>
  <c r="K1729" i="2"/>
  <c r="K1760" i="2"/>
  <c r="K1790" i="2"/>
  <c r="K1820" i="2"/>
  <c r="K1845" i="2"/>
  <c r="K1875" i="2"/>
  <c r="K1903" i="2"/>
  <c r="K1933" i="2"/>
  <c r="K1961" i="2"/>
  <c r="K1984" i="2"/>
  <c r="K2009" i="2"/>
  <c r="K2030" i="2"/>
  <c r="K2052" i="2"/>
  <c r="K2074" i="2"/>
  <c r="K2094" i="2"/>
  <c r="K2116" i="2"/>
  <c r="K2138" i="2"/>
  <c r="K2158" i="2"/>
  <c r="K2180" i="2"/>
  <c r="K2202" i="2"/>
  <c r="K2222" i="2"/>
  <c r="K2244" i="2"/>
  <c r="K2266" i="2"/>
  <c r="K2286" i="2"/>
  <c r="K2308" i="2"/>
  <c r="K2329" i="2"/>
  <c r="K2348" i="2"/>
  <c r="K2367" i="2"/>
  <c r="K2388" i="2"/>
  <c r="K2407" i="2"/>
  <c r="K2427" i="2"/>
  <c r="K2446" i="2"/>
  <c r="K2467" i="2"/>
  <c r="K2486" i="2"/>
  <c r="K2506" i="2"/>
  <c r="K2525" i="2"/>
  <c r="K2544" i="2"/>
  <c r="K2560" i="2"/>
  <c r="K2576" i="2"/>
  <c r="K2592" i="2"/>
  <c r="K2608" i="2"/>
  <c r="K2624" i="2"/>
  <c r="K2640" i="2"/>
  <c r="K2656" i="2"/>
  <c r="K2672" i="2"/>
  <c r="K2688" i="2"/>
  <c r="K2704" i="2"/>
  <c r="K2720" i="2"/>
  <c r="K2736" i="2"/>
  <c r="K2752" i="2"/>
  <c r="K2768" i="2"/>
  <c r="K2784" i="2"/>
  <c r="K2800" i="2"/>
  <c r="K2816" i="2"/>
  <c r="K2832" i="2"/>
  <c r="K2848" i="2"/>
  <c r="K2864" i="2"/>
  <c r="K2880" i="2"/>
  <c r="K2896" i="2"/>
  <c r="K2912" i="2"/>
  <c r="K2928" i="2"/>
  <c r="K2944" i="2"/>
  <c r="K2960" i="2"/>
  <c r="K2976" i="2"/>
  <c r="K2992" i="2"/>
  <c r="K3008" i="2"/>
  <c r="K3024" i="2"/>
  <c r="K3040" i="2"/>
  <c r="K3056" i="2"/>
  <c r="K3072" i="2"/>
  <c r="K3088" i="2"/>
  <c r="K3104" i="2"/>
  <c r="K3120" i="2"/>
  <c r="K3136" i="2"/>
  <c r="K3152" i="2"/>
  <c r="K3168" i="2"/>
  <c r="K3184" i="2"/>
  <c r="K3200" i="2"/>
  <c r="K622" i="2"/>
  <c r="K1304" i="2"/>
  <c r="K1408" i="2"/>
  <c r="K1457" i="2"/>
  <c r="K1510" i="2"/>
  <c r="K1560" i="2"/>
  <c r="K1591" i="2"/>
  <c r="K1625" i="2"/>
  <c r="K1663" i="2"/>
  <c r="K1699" i="2"/>
  <c r="K1730" i="2"/>
  <c r="K1763" i="2"/>
  <c r="K1791" i="2"/>
  <c r="K1821" i="2"/>
  <c r="K1851" i="2"/>
  <c r="K1876" i="2"/>
  <c r="K1904" i="2"/>
  <c r="K1934" i="2"/>
  <c r="K1963" i="2"/>
  <c r="K1987" i="2"/>
  <c r="K2011" i="2"/>
  <c r="K2031" i="2"/>
  <c r="K2053" i="2"/>
  <c r="K2075" i="2"/>
  <c r="K2095" i="2"/>
  <c r="K2117" i="2"/>
  <c r="K2139" i="2"/>
  <c r="K2159" i="2"/>
  <c r="K2181" i="2"/>
  <c r="K2203" i="2"/>
  <c r="K2223" i="2"/>
  <c r="K2245" i="2"/>
  <c r="K2267" i="2"/>
  <c r="K2287" i="2"/>
  <c r="K2309" i="2"/>
  <c r="K2330" i="2"/>
  <c r="K2349" i="2"/>
  <c r="K2368" i="2"/>
  <c r="K2389" i="2"/>
  <c r="K2409" i="2"/>
  <c r="K2428" i="2"/>
  <c r="K2447" i="2"/>
  <c r="K2468" i="2"/>
  <c r="K2487" i="2"/>
  <c r="K2507" i="2"/>
  <c r="K2526" i="2"/>
  <c r="K2545" i="2"/>
  <c r="K2561" i="2"/>
  <c r="K2577" i="2"/>
  <c r="K2593" i="2"/>
  <c r="K2609" i="2"/>
  <c r="K2625" i="2"/>
  <c r="K2641" i="2"/>
  <c r="K2657" i="2"/>
  <c r="K2673" i="2"/>
  <c r="K2689" i="2"/>
  <c r="K2705" i="2"/>
  <c r="K2721" i="2"/>
  <c r="K2737" i="2"/>
  <c r="K2753" i="2"/>
  <c r="K2769" i="2"/>
  <c r="K2785" i="2"/>
  <c r="K2801" i="2"/>
  <c r="K2817" i="2"/>
  <c r="K2833" i="2"/>
  <c r="K2849" i="2"/>
  <c r="K2865" i="2"/>
  <c r="K2881" i="2"/>
  <c r="K2897" i="2"/>
  <c r="K2913" i="2"/>
  <c r="K2929" i="2"/>
  <c r="K2945" i="2"/>
  <c r="K2961" i="2"/>
  <c r="K2977" i="2"/>
  <c r="K2993" i="2"/>
  <c r="K3009" i="2"/>
  <c r="K3025" i="2"/>
  <c r="K3041" i="2"/>
  <c r="K3057" i="2"/>
  <c r="K3073" i="2"/>
  <c r="K3089" i="2"/>
  <c r="K3105" i="2"/>
  <c r="K3121" i="2"/>
  <c r="K3137" i="2"/>
  <c r="K3153" i="2"/>
  <c r="K3169" i="2"/>
  <c r="K735" i="2"/>
  <c r="K1313" i="2"/>
  <c r="K1409" i="2"/>
  <c r="K1462" i="2"/>
  <c r="K1521" i="2"/>
  <c r="K1561" i="2"/>
  <c r="K1592" i="2"/>
  <c r="K1630" i="2"/>
  <c r="K1664" i="2"/>
  <c r="K1700" i="2"/>
  <c r="K1737" i="2"/>
  <c r="K1764" i="2"/>
  <c r="K1792" i="2"/>
  <c r="K1822" i="2"/>
  <c r="K1852" i="2"/>
  <c r="K1877" i="2"/>
  <c r="K1907" i="2"/>
  <c r="K1935" i="2"/>
  <c r="K1964" i="2"/>
  <c r="K1988" i="2"/>
  <c r="K2012" i="2"/>
  <c r="K2032" i="2"/>
  <c r="K2055" i="2"/>
  <c r="K2076" i="2"/>
  <c r="K2096" i="2"/>
  <c r="K2119" i="2"/>
  <c r="K2140" i="2"/>
  <c r="K2160" i="2"/>
  <c r="K2183" i="2"/>
  <c r="K2204" i="2"/>
  <c r="K2224" i="2"/>
  <c r="K2247" i="2"/>
  <c r="K2268" i="2"/>
  <c r="K2288" i="2"/>
  <c r="K2311" i="2"/>
  <c r="K2331" i="2"/>
  <c r="K2350" i="2"/>
  <c r="K2371" i="2"/>
  <c r="K2390" i="2"/>
  <c r="K2410" i="2"/>
  <c r="K2429" i="2"/>
  <c r="K2448" i="2"/>
  <c r="K2469" i="2"/>
  <c r="K2489" i="2"/>
  <c r="K2508" i="2"/>
  <c r="K2527" i="2"/>
  <c r="K2546" i="2"/>
  <c r="K2562" i="2"/>
  <c r="K2578" i="2"/>
  <c r="K2594" i="2"/>
  <c r="K2610" i="2"/>
  <c r="K2626" i="2"/>
  <c r="K2642" i="2"/>
  <c r="K2658" i="2"/>
  <c r="K2674" i="2"/>
  <c r="K2690" i="2"/>
  <c r="K2706" i="2"/>
  <c r="K2722" i="2"/>
  <c r="K2738" i="2"/>
  <c r="K2754" i="2"/>
  <c r="K2770" i="2"/>
  <c r="K2786" i="2"/>
  <c r="K2802" i="2"/>
  <c r="K2818" i="2"/>
  <c r="K2834" i="2"/>
  <c r="K2850" i="2"/>
  <c r="K2866" i="2"/>
  <c r="K2882" i="2"/>
  <c r="K2898" i="2"/>
  <c r="K2914" i="2"/>
  <c r="K2930" i="2"/>
  <c r="K854" i="2"/>
  <c r="K1327" i="2"/>
  <c r="K1410" i="2"/>
  <c r="K1463" i="2"/>
  <c r="K1522" i="2"/>
  <c r="K1563" i="2"/>
  <c r="K1600" i="2"/>
  <c r="K1631" i="2"/>
  <c r="K1665" i="2"/>
  <c r="K1702" i="2"/>
  <c r="K1739" i="2"/>
  <c r="K1765" i="2"/>
  <c r="K1795" i="2"/>
  <c r="K1823" i="2"/>
  <c r="K1853" i="2"/>
  <c r="K1883" i="2"/>
  <c r="K1908" i="2"/>
  <c r="K1936" i="2"/>
  <c r="K1965" i="2"/>
  <c r="K1989" i="2"/>
  <c r="K2013" i="2"/>
  <c r="K2035" i="2"/>
  <c r="K2057" i="2"/>
  <c r="K2077" i="2"/>
  <c r="K2099" i="2"/>
  <c r="K2121" i="2"/>
  <c r="K2141" i="2"/>
  <c r="K2163" i="2"/>
  <c r="K2185" i="2"/>
  <c r="K2205" i="2"/>
  <c r="K2227" i="2"/>
  <c r="K2249" i="2"/>
  <c r="K2269" i="2"/>
  <c r="K2291" i="2"/>
  <c r="K2313" i="2"/>
  <c r="K2332" i="2"/>
  <c r="K2351" i="2"/>
  <c r="K2372" i="2"/>
  <c r="K2391" i="2"/>
  <c r="K2411" i="2"/>
  <c r="K2430" i="2"/>
  <c r="K2451" i="2"/>
  <c r="K2470" i="2"/>
  <c r="K2490" i="2"/>
  <c r="K2509" i="2"/>
  <c r="K2528" i="2"/>
  <c r="K2547" i="2"/>
  <c r="K2563" i="2"/>
  <c r="K2579" i="2"/>
  <c r="K2595" i="2"/>
  <c r="K2611" i="2"/>
  <c r="K2627" i="2"/>
  <c r="K2643" i="2"/>
  <c r="K2659" i="2"/>
  <c r="K2675" i="2"/>
  <c r="K2691" i="2"/>
  <c r="K2707" i="2"/>
  <c r="K2723" i="2"/>
  <c r="K2739" i="2"/>
  <c r="K2755" i="2"/>
  <c r="K2771" i="2"/>
  <c r="K2787" i="2"/>
  <c r="K2803" i="2"/>
  <c r="K2819" i="2"/>
  <c r="K2835" i="2"/>
  <c r="K2851" i="2"/>
  <c r="K2867" i="2"/>
  <c r="K2883" i="2"/>
  <c r="K2899" i="2"/>
  <c r="K2915" i="2"/>
  <c r="K2931" i="2"/>
  <c r="K2947" i="2"/>
  <c r="K2963" i="2"/>
  <c r="K939" i="2"/>
  <c r="K1330" i="2"/>
  <c r="K1415" i="2"/>
  <c r="K1474" i="2"/>
  <c r="K1523" i="2"/>
  <c r="K1565" i="2"/>
  <c r="K1601" i="2"/>
  <c r="K1632" i="2"/>
  <c r="K1668" i="2"/>
  <c r="K1703" i="2"/>
  <c r="K1741" i="2"/>
  <c r="K1771" i="2"/>
  <c r="K1796" i="2"/>
  <c r="K1824" i="2"/>
  <c r="K1854" i="2"/>
  <c r="K1884" i="2"/>
  <c r="K1909" i="2"/>
  <c r="K1939" i="2"/>
  <c r="K1966" i="2"/>
  <c r="K1991" i="2"/>
  <c r="K2014" i="2"/>
  <c r="K2036" i="2"/>
  <c r="K2058" i="2"/>
  <c r="K2078" i="2"/>
  <c r="K2100" i="2"/>
  <c r="K2122" i="2"/>
  <c r="K2142" i="2"/>
  <c r="K2164" i="2"/>
  <c r="K2186" i="2"/>
  <c r="K2206" i="2"/>
  <c r="K2228" i="2"/>
  <c r="K2250" i="2"/>
  <c r="K2270" i="2"/>
  <c r="K2292" i="2"/>
  <c r="K2314" i="2"/>
  <c r="K2333" i="2"/>
  <c r="K2352" i="2"/>
  <c r="K2373" i="2"/>
  <c r="K2393" i="2"/>
  <c r="K2412" i="2"/>
  <c r="K2431" i="2"/>
  <c r="K2452" i="2"/>
  <c r="K2471" i="2"/>
  <c r="K2491" i="2"/>
  <c r="K2510" i="2"/>
  <c r="K2531" i="2"/>
  <c r="K2548" i="2"/>
  <c r="K2564" i="2"/>
  <c r="K2580" i="2"/>
  <c r="K2596" i="2"/>
  <c r="K2612" i="2"/>
  <c r="K2628" i="2"/>
  <c r="K2644" i="2"/>
  <c r="K2660" i="2"/>
  <c r="K2676" i="2"/>
  <c r="K2692" i="2"/>
  <c r="K2708" i="2"/>
  <c r="K2724" i="2"/>
  <c r="K2740" i="2"/>
  <c r="K2756" i="2"/>
  <c r="K2772" i="2"/>
  <c r="K2788" i="2"/>
  <c r="K2804" i="2"/>
  <c r="K2820" i="2"/>
  <c r="K2836" i="2"/>
  <c r="K2852" i="2"/>
  <c r="K2868" i="2"/>
  <c r="K2884" i="2"/>
  <c r="K986" i="2"/>
  <c r="K1331" i="2"/>
  <c r="K1417" i="2"/>
  <c r="K1475" i="2"/>
  <c r="K1524" i="2"/>
  <c r="K1566" i="2"/>
  <c r="K1602" i="2"/>
  <c r="K1639" i="2"/>
  <c r="K1670" i="2"/>
  <c r="K1704" i="2"/>
  <c r="K1742" i="2"/>
  <c r="K1772" i="2"/>
  <c r="K1797" i="2"/>
  <c r="K1827" i="2"/>
  <c r="K1855" i="2"/>
  <c r="K1885" i="2"/>
  <c r="K1915" i="2"/>
  <c r="K1940" i="2"/>
  <c r="K1967" i="2"/>
  <c r="K1993" i="2"/>
  <c r="K2015" i="2"/>
  <c r="K2037" i="2"/>
  <c r="K2059" i="2"/>
  <c r="K2079" i="2"/>
  <c r="K2101" i="2"/>
  <c r="K2123" i="2"/>
  <c r="K2143" i="2"/>
  <c r="K2165" i="2"/>
  <c r="K2187" i="2"/>
  <c r="K2207" i="2"/>
  <c r="K2229" i="2"/>
  <c r="K2251" i="2"/>
  <c r="K2271" i="2"/>
  <c r="K2293" i="2"/>
  <c r="K2315" i="2"/>
  <c r="K2334" i="2"/>
  <c r="K2355" i="2"/>
  <c r="K2374" i="2"/>
  <c r="K2394" i="2"/>
  <c r="K2413" i="2"/>
  <c r="K2432" i="2"/>
  <c r="K2453" i="2"/>
  <c r="K2473" i="2"/>
  <c r="K2492" i="2"/>
  <c r="K2511" i="2"/>
  <c r="K2532" i="2"/>
  <c r="K2549" i="2"/>
  <c r="K2565" i="2"/>
  <c r="K2581" i="2"/>
  <c r="K2597" i="2"/>
  <c r="K2613" i="2"/>
  <c r="K2629" i="2"/>
  <c r="K2645" i="2"/>
  <c r="K2661" i="2"/>
  <c r="K2677" i="2"/>
  <c r="K2693" i="2"/>
  <c r="K2709" i="2"/>
  <c r="K2725" i="2"/>
  <c r="K2741" i="2"/>
  <c r="K1028" i="2"/>
  <c r="K1342" i="2"/>
  <c r="K1427" i="2"/>
  <c r="K1476" i="2"/>
  <c r="K1526" i="2"/>
  <c r="K1567" i="2"/>
  <c r="K1603" i="2"/>
  <c r="K1640" i="2"/>
  <c r="K1671" i="2"/>
  <c r="K1709" i="2"/>
  <c r="K1743" i="2"/>
  <c r="K1773" i="2"/>
  <c r="K1803" i="2"/>
  <c r="K1828" i="2"/>
  <c r="K1856" i="2"/>
  <c r="K1886" i="2"/>
  <c r="K1916" i="2"/>
  <c r="K1941" i="2"/>
  <c r="K1968" i="2"/>
  <c r="K1995" i="2"/>
  <c r="K2016" i="2"/>
  <c r="K2039" i="2"/>
  <c r="K2060" i="2"/>
  <c r="K2080" i="2"/>
  <c r="K2103" i="2"/>
  <c r="K2124" i="2"/>
  <c r="K2144" i="2"/>
  <c r="K2167" i="2"/>
  <c r="K2188" i="2"/>
  <c r="K2208" i="2"/>
  <c r="K2231" i="2"/>
  <c r="K2252" i="2"/>
  <c r="K2272" i="2"/>
  <c r="K2295" i="2"/>
  <c r="K2316" i="2"/>
  <c r="K2335" i="2"/>
  <c r="K2356" i="2"/>
  <c r="K2375" i="2"/>
  <c r="K2395" i="2"/>
  <c r="K2414" i="2"/>
  <c r="K2435" i="2"/>
  <c r="K2454" i="2"/>
  <c r="K2474" i="2"/>
  <c r="K2493" i="2"/>
  <c r="K2512" i="2"/>
  <c r="K2533" i="2"/>
  <c r="K2550" i="2"/>
  <c r="K2566" i="2"/>
  <c r="K2582" i="2"/>
  <c r="K2598" i="2"/>
  <c r="K2614" i="2"/>
  <c r="K2630" i="2"/>
  <c r="K2646" i="2"/>
  <c r="K2662" i="2"/>
  <c r="K2678" i="2"/>
  <c r="K2694" i="2"/>
  <c r="K2710" i="2"/>
  <c r="K2726" i="2"/>
  <c r="K2742" i="2"/>
  <c r="K2758" i="2"/>
  <c r="K2774" i="2"/>
  <c r="K2790" i="2"/>
  <c r="K2806" i="2"/>
  <c r="K2822" i="2"/>
  <c r="K2838" i="2"/>
  <c r="K2854" i="2"/>
  <c r="K2870" i="2"/>
  <c r="K2886" i="2"/>
  <c r="K2902" i="2"/>
  <c r="K2918" i="2"/>
  <c r="K2934" i="2"/>
  <c r="K2950" i="2"/>
  <c r="K2966" i="2"/>
  <c r="K2982" i="2"/>
  <c r="K2998" i="2"/>
  <c r="K1070" i="2"/>
  <c r="K1353" i="2"/>
  <c r="K1428" i="2"/>
  <c r="K1478" i="2"/>
  <c r="K1531" i="2"/>
  <c r="K1570" i="2"/>
  <c r="K1604" i="2"/>
  <c r="K1641" i="2"/>
  <c r="K1679" i="2"/>
  <c r="K1710" i="2"/>
  <c r="K1744" i="2"/>
  <c r="K1774" i="2"/>
  <c r="K1804" i="2"/>
  <c r="K1829" i="2"/>
  <c r="K1859" i="2"/>
  <c r="K1887" i="2"/>
  <c r="K1917" i="2"/>
  <c r="K1947" i="2"/>
  <c r="K1971" i="2"/>
  <c r="K1996" i="2"/>
  <c r="K2019" i="2"/>
  <c r="K2041" i="2"/>
  <c r="K2061" i="2"/>
  <c r="K2083" i="2"/>
  <c r="K2105" i="2"/>
  <c r="K2125" i="2"/>
  <c r="K2147" i="2"/>
  <c r="K2169" i="2"/>
  <c r="K2189" i="2"/>
  <c r="K2211" i="2"/>
  <c r="K2233" i="2"/>
  <c r="K2253" i="2"/>
  <c r="K2275" i="2"/>
  <c r="K2297" i="2"/>
  <c r="K2317" i="2"/>
  <c r="K2336" i="2"/>
  <c r="K2357" i="2"/>
  <c r="K2377" i="2"/>
  <c r="K2396" i="2"/>
  <c r="K2415" i="2"/>
  <c r="K2436" i="2"/>
  <c r="K2455" i="2"/>
  <c r="K2475" i="2"/>
  <c r="K2494" i="2"/>
  <c r="K2515" i="2"/>
  <c r="K2534" i="2"/>
  <c r="K2551" i="2"/>
  <c r="K2567" i="2"/>
  <c r="K2583" i="2"/>
  <c r="K2599" i="2"/>
  <c r="K2615" i="2"/>
  <c r="K2631" i="2"/>
  <c r="K2647" i="2"/>
  <c r="K2663" i="2"/>
  <c r="K2679" i="2"/>
  <c r="K2695" i="2"/>
  <c r="K2711" i="2"/>
  <c r="K2727" i="2"/>
  <c r="K2743" i="2"/>
  <c r="K2759" i="2"/>
  <c r="K2775" i="2"/>
  <c r="K2791" i="2"/>
  <c r="K2807" i="2"/>
  <c r="K2823" i="2"/>
  <c r="K2839" i="2"/>
  <c r="K2855" i="2"/>
  <c r="K2871" i="2"/>
  <c r="K2887" i="2"/>
  <c r="K2903" i="2"/>
  <c r="K2919" i="2"/>
  <c r="K2935" i="2"/>
  <c r="K2951" i="2"/>
  <c r="K2967" i="2"/>
  <c r="K2983" i="2"/>
  <c r="K2999" i="2"/>
  <c r="K3015" i="2"/>
  <c r="K3031" i="2"/>
  <c r="K3047" i="2"/>
  <c r="K1109" i="2"/>
  <c r="K1359" i="2"/>
  <c r="K1430" i="2"/>
  <c r="K1479" i="2"/>
  <c r="K1534" i="2"/>
  <c r="K1571" i="2"/>
  <c r="K1606" i="2"/>
  <c r="K1643" i="2"/>
  <c r="K1680" i="2"/>
  <c r="K1711" i="2"/>
  <c r="K1747" i="2"/>
  <c r="K1775" i="2"/>
  <c r="K1805" i="2"/>
  <c r="K1835" i="2"/>
  <c r="K1860" i="2"/>
  <c r="K1888" i="2"/>
  <c r="K1918" i="2"/>
  <c r="K1948" i="2"/>
  <c r="K1972" i="2"/>
  <c r="K1997" i="2"/>
  <c r="K2020" i="2"/>
  <c r="K2042" i="2"/>
  <c r="K2062" i="2"/>
  <c r="K2084" i="2"/>
  <c r="K2106" i="2"/>
  <c r="K2126" i="2"/>
  <c r="K2148" i="2"/>
  <c r="K2170" i="2"/>
  <c r="K2190" i="2"/>
  <c r="K2212" i="2"/>
  <c r="K2234" i="2"/>
  <c r="K2254" i="2"/>
  <c r="K2276" i="2"/>
  <c r="K2298" i="2"/>
  <c r="K2318" i="2"/>
  <c r="K2339" i="2"/>
  <c r="K2358" i="2"/>
  <c r="K2378" i="2"/>
  <c r="K2397" i="2"/>
  <c r="K2416" i="2"/>
  <c r="K2437" i="2"/>
  <c r="K2457" i="2"/>
  <c r="K2476" i="2"/>
  <c r="K2495" i="2"/>
  <c r="K2516" i="2"/>
  <c r="K2535" i="2"/>
  <c r="K2552" i="2"/>
  <c r="K2568" i="2"/>
  <c r="K2584" i="2"/>
  <c r="K2600" i="2"/>
  <c r="K2616" i="2"/>
  <c r="K2632" i="2"/>
  <c r="K2648" i="2"/>
  <c r="K2664" i="2"/>
  <c r="K2680" i="2"/>
  <c r="K2696" i="2"/>
  <c r="K2712" i="2"/>
  <c r="K2728" i="2"/>
  <c r="K2744" i="2"/>
  <c r="K2760" i="2"/>
  <c r="K2776" i="2"/>
  <c r="K2792" i="2"/>
  <c r="K2808" i="2"/>
  <c r="K2824" i="2"/>
  <c r="K2840" i="2"/>
  <c r="K2856" i="2"/>
  <c r="K2872" i="2"/>
  <c r="K2888" i="2"/>
  <c r="K2904" i="2"/>
  <c r="K2920" i="2"/>
  <c r="K2936" i="2"/>
  <c r="K2952" i="2"/>
  <c r="K2968" i="2"/>
  <c r="K2984" i="2"/>
  <c r="K3000" i="2"/>
  <c r="K3016" i="2"/>
  <c r="K3032" i="2"/>
  <c r="K3048" i="2"/>
  <c r="K3064" i="2"/>
  <c r="K3080" i="2"/>
  <c r="K3096" i="2"/>
  <c r="K3112" i="2"/>
  <c r="K3128" i="2"/>
  <c r="K3144" i="2"/>
  <c r="K3160" i="2"/>
  <c r="K1143" i="2"/>
  <c r="K1360" i="2"/>
  <c r="K1431" i="2"/>
  <c r="K1487" i="2"/>
  <c r="K1540" i="2"/>
  <c r="K1572" i="2"/>
  <c r="K1609" i="2"/>
  <c r="K1645" i="2"/>
  <c r="K1681" i="2"/>
  <c r="K1718" i="2"/>
  <c r="K1748" i="2"/>
  <c r="K1776" i="2"/>
  <c r="K1806" i="2"/>
  <c r="K1836" i="2"/>
  <c r="K1861" i="2"/>
  <c r="K1891" i="2"/>
  <c r="K1919" i="2"/>
  <c r="K1949" i="2"/>
  <c r="K1973" i="2"/>
  <c r="K1998" i="2"/>
  <c r="K2021" i="2"/>
  <c r="K2043" i="2"/>
  <c r="K2063" i="2"/>
  <c r="K2085" i="2"/>
  <c r="K2107" i="2"/>
  <c r="K2127" i="2"/>
  <c r="K2149" i="2"/>
  <c r="K2171" i="2"/>
  <c r="K2191" i="2"/>
  <c r="K2213" i="2"/>
  <c r="K2235" i="2"/>
  <c r="K2255" i="2"/>
  <c r="K2277" i="2"/>
  <c r="K2299" i="2"/>
  <c r="K2319" i="2"/>
  <c r="K2340" i="2"/>
  <c r="K2359" i="2"/>
  <c r="K2379" i="2"/>
  <c r="K2398" i="2"/>
  <c r="K2419" i="2"/>
  <c r="K2438" i="2"/>
  <c r="K2458" i="2"/>
  <c r="K2477" i="2"/>
  <c r="K2496" i="2"/>
  <c r="K2517" i="2"/>
  <c r="K2537" i="2"/>
  <c r="K2553" i="2"/>
  <c r="K2569" i="2"/>
  <c r="K2585" i="2"/>
  <c r="K2601" i="2"/>
  <c r="K2617" i="2"/>
  <c r="K2633" i="2"/>
  <c r="K2649" i="2"/>
  <c r="K2665" i="2"/>
  <c r="K2681" i="2"/>
  <c r="K2697" i="2"/>
  <c r="K2713" i="2"/>
  <c r="K2729" i="2"/>
  <c r="K2745" i="2"/>
  <c r="K2761" i="2"/>
  <c r="K2777" i="2"/>
  <c r="K2793" i="2"/>
  <c r="K2809" i="2"/>
  <c r="K2825" i="2"/>
  <c r="K2841" i="2"/>
  <c r="K1177" i="2"/>
  <c r="K1366" i="2"/>
  <c r="K1433" i="2"/>
  <c r="K1488" i="2"/>
  <c r="K1542" i="2"/>
  <c r="K1581" i="2"/>
  <c r="K1611" i="2"/>
  <c r="K1646" i="2"/>
  <c r="K1682" i="2"/>
  <c r="K1719" i="2"/>
  <c r="K1749" i="2"/>
  <c r="K1779" i="2"/>
  <c r="K1807" i="2"/>
  <c r="K1837" i="2"/>
  <c r="K1867" i="2"/>
  <c r="K1892" i="2"/>
  <c r="K1920" i="2"/>
  <c r="K1950" i="2"/>
  <c r="K1977" i="2"/>
  <c r="K1999" i="2"/>
  <c r="K2023" i="2"/>
  <c r="K2044" i="2"/>
  <c r="K2064" i="2"/>
  <c r="K2087" i="2"/>
  <c r="K2108" i="2"/>
  <c r="K2128" i="2"/>
  <c r="K2151" i="2"/>
  <c r="K2172" i="2"/>
  <c r="K2192" i="2"/>
  <c r="K2215" i="2"/>
  <c r="K2236" i="2"/>
  <c r="K2256" i="2"/>
  <c r="K2279" i="2"/>
  <c r="K2300" i="2"/>
  <c r="K2320" i="2"/>
  <c r="K2341" i="2"/>
  <c r="K2361" i="2"/>
  <c r="K2380" i="2"/>
  <c r="K2399" i="2"/>
  <c r="K2420" i="2"/>
  <c r="K2439" i="2"/>
  <c r="K2459" i="2"/>
  <c r="K2478" i="2"/>
  <c r="K2499" i="2"/>
  <c r="K2518" i="2"/>
  <c r="K2538" i="2"/>
  <c r="K2554" i="2"/>
  <c r="K2570" i="2"/>
  <c r="K2586" i="2"/>
  <c r="K2602" i="2"/>
  <c r="K2618" i="2"/>
  <c r="K2634" i="2"/>
  <c r="K2650" i="2"/>
  <c r="K2666" i="2"/>
  <c r="K2682" i="2"/>
  <c r="K2698" i="2"/>
  <c r="K2714" i="2"/>
  <c r="K2730" i="2"/>
  <c r="K2746" i="2"/>
  <c r="K1211" i="2"/>
  <c r="K1379" i="2"/>
  <c r="K1440" i="2"/>
  <c r="K1497" i="2"/>
  <c r="K1543" i="2"/>
  <c r="K1582" i="2"/>
  <c r="K1613" i="2"/>
  <c r="K1649" i="2"/>
  <c r="K1683" i="2"/>
  <c r="K1720" i="2"/>
  <c r="K1755" i="2"/>
  <c r="K1780" i="2"/>
  <c r="K1808" i="2"/>
  <c r="K1838" i="2"/>
  <c r="K1868" i="2"/>
  <c r="K1893" i="2"/>
  <c r="K1923" i="2"/>
  <c r="K1951" i="2"/>
  <c r="K1979" i="2"/>
  <c r="K2000" i="2"/>
  <c r="K2025" i="2"/>
  <c r="K2045" i="2"/>
  <c r="K2067" i="2"/>
  <c r="K2089" i="2"/>
  <c r="K2109" i="2"/>
  <c r="K2131" i="2"/>
  <c r="K2153" i="2"/>
  <c r="K2173" i="2"/>
  <c r="K2195" i="2"/>
  <c r="K2217" i="2"/>
  <c r="K2237" i="2"/>
  <c r="K2259" i="2"/>
  <c r="K2281" i="2"/>
  <c r="K2301" i="2"/>
  <c r="K2323" i="2"/>
  <c r="K2342" i="2"/>
  <c r="K2362" i="2"/>
  <c r="K2381" i="2"/>
  <c r="K2400" i="2"/>
  <c r="K2421" i="2"/>
  <c r="K2441" i="2"/>
  <c r="K2460" i="2"/>
  <c r="K2479" i="2"/>
  <c r="K2500" i="2"/>
  <c r="K2519" i="2"/>
  <c r="K2539" i="2"/>
  <c r="K2555" i="2"/>
  <c r="K2571" i="2"/>
  <c r="K2587" i="2"/>
  <c r="K2603" i="2"/>
  <c r="K2619" i="2"/>
  <c r="K2635" i="2"/>
  <c r="K2651" i="2"/>
  <c r="K2667" i="2"/>
  <c r="K2683" i="2"/>
  <c r="K2699" i="2"/>
  <c r="K2715" i="2"/>
  <c r="K2731" i="2"/>
  <c r="K2747" i="2"/>
  <c r="K2763" i="2"/>
  <c r="K1243" i="2"/>
  <c r="K1382" i="2"/>
  <c r="K1441" i="2"/>
  <c r="K1499" i="2"/>
  <c r="K1544" i="2"/>
  <c r="K1583" i="2"/>
  <c r="K1619" i="2"/>
  <c r="K1650" i="2"/>
  <c r="K1684" i="2"/>
  <c r="K1721" i="2"/>
  <c r="K1756" i="2"/>
  <c r="K1781" i="2"/>
  <c r="K1811" i="2"/>
  <c r="K1839" i="2"/>
  <c r="K1869" i="2"/>
  <c r="K1899" i="2"/>
  <c r="K1924" i="2"/>
  <c r="K1952" i="2"/>
  <c r="K1980" i="2"/>
  <c r="K2003" i="2"/>
  <c r="K2026" i="2"/>
  <c r="K2046" i="2"/>
  <c r="K2068" i="2"/>
  <c r="K2090" i="2"/>
  <c r="K2110" i="2"/>
  <c r="K2132" i="2"/>
  <c r="K2154" i="2"/>
  <c r="K2174" i="2"/>
  <c r="K2196" i="2"/>
  <c r="K2218" i="2"/>
  <c r="K2238" i="2"/>
  <c r="K2260" i="2"/>
  <c r="K2282" i="2"/>
  <c r="K2302" i="2"/>
  <c r="K2324" i="2"/>
  <c r="K2343" i="2"/>
  <c r="K2363" i="2"/>
  <c r="K2382" i="2"/>
  <c r="K2403" i="2"/>
  <c r="K2422" i="2"/>
  <c r="K2442" i="2"/>
  <c r="K1275" i="2"/>
  <c r="K1383" i="2"/>
  <c r="K1451" i="2"/>
  <c r="K1502" i="2"/>
  <c r="K1545" i="2"/>
  <c r="K1584" i="2"/>
  <c r="K1620" i="2"/>
  <c r="K1651" i="2"/>
  <c r="K1688" i="2"/>
  <c r="K1723" i="2"/>
  <c r="K1757" i="2"/>
  <c r="K1787" i="2"/>
  <c r="K1812" i="2"/>
  <c r="K1840" i="2"/>
  <c r="K1870" i="2"/>
  <c r="K1900" i="2"/>
  <c r="K1925" i="2"/>
  <c r="K1955" i="2"/>
  <c r="K1981" i="2"/>
  <c r="K2004" i="2"/>
  <c r="K2027" i="2"/>
  <c r="K2047" i="2"/>
  <c r="K2069" i="2"/>
  <c r="K2091" i="2"/>
  <c r="K2111" i="2"/>
  <c r="K2133" i="2"/>
  <c r="K2155" i="2"/>
  <c r="K2175" i="2"/>
  <c r="K2197" i="2"/>
  <c r="K2219" i="2"/>
  <c r="K2239" i="2"/>
  <c r="K2261" i="2"/>
  <c r="K2283" i="2"/>
  <c r="K2303" i="2"/>
  <c r="K2325" i="2"/>
  <c r="K2345" i="2"/>
  <c r="K2364" i="2"/>
  <c r="K2383" i="2"/>
  <c r="K2404" i="2"/>
  <c r="K2423" i="2"/>
  <c r="K2443" i="2"/>
  <c r="K2462" i="2"/>
  <c r="K1283" i="2"/>
  <c r="K1393" i="2"/>
  <c r="K1454" i="2"/>
  <c r="K1503" i="2"/>
  <c r="K1547" i="2"/>
  <c r="K1585" i="2"/>
  <c r="K1622" i="2"/>
  <c r="K1659" i="2"/>
  <c r="K1689" i="2"/>
  <c r="K1725" i="2"/>
  <c r="K1758" i="2"/>
  <c r="K1788" i="2"/>
  <c r="K1813" i="2"/>
  <c r="K1843" i="2"/>
  <c r="K1871" i="2"/>
  <c r="K1901" i="2"/>
  <c r="K1931" i="2"/>
  <c r="K1956" i="2"/>
  <c r="K1982" i="2"/>
  <c r="K2005" i="2"/>
  <c r="K2028" i="2"/>
  <c r="K2048" i="2"/>
  <c r="K2071" i="2"/>
  <c r="K2092" i="2"/>
  <c r="K2112" i="2"/>
  <c r="K2135" i="2"/>
  <c r="K2156" i="2"/>
  <c r="K2176" i="2"/>
  <c r="K2199" i="2"/>
  <c r="K2220" i="2"/>
  <c r="K2240" i="2"/>
  <c r="K2263" i="2"/>
  <c r="K2284" i="2"/>
  <c r="K2304" i="2"/>
  <c r="K2326" i="2"/>
  <c r="K2346" i="2"/>
  <c r="K2365" i="2"/>
  <c r="K2384" i="2"/>
  <c r="K2405" i="2"/>
  <c r="K2425" i="2"/>
  <c r="K2444" i="2"/>
  <c r="K2463" i="2"/>
  <c r="K2484" i="2"/>
  <c r="K2503" i="2"/>
  <c r="K2523" i="2"/>
  <c r="K2542" i="2"/>
  <c r="K2558" i="2"/>
  <c r="K2574" i="2"/>
  <c r="K2590" i="2"/>
  <c r="K2606" i="2"/>
  <c r="K2622" i="2"/>
  <c r="K2638" i="2"/>
  <c r="K2654" i="2"/>
  <c r="K2670" i="2"/>
  <c r="K2686" i="2"/>
  <c r="K2702" i="2"/>
  <c r="K2718" i="2"/>
  <c r="K2734" i="2"/>
  <c r="K2750" i="2"/>
  <c r="K2766" i="2"/>
  <c r="K2782" i="2"/>
  <c r="K2798" i="2"/>
  <c r="K2814" i="2"/>
  <c r="K2830" i="2"/>
  <c r="K2846" i="2"/>
  <c r="K2862" i="2"/>
  <c r="K2878" i="2"/>
  <c r="K2894" i="2"/>
  <c r="K2910" i="2"/>
  <c r="K1299" i="2"/>
  <c r="K1932" i="2"/>
  <c r="K2285" i="2"/>
  <c r="K2505" i="2"/>
  <c r="K2604" i="2"/>
  <c r="K2685" i="2"/>
  <c r="K2764" i="2"/>
  <c r="K2810" i="2"/>
  <c r="K2847" i="2"/>
  <c r="K2889" i="2"/>
  <c r="K2921" i="2"/>
  <c r="K2946" i="2"/>
  <c r="K2972" i="2"/>
  <c r="K2995" i="2"/>
  <c r="K3018" i="2"/>
  <c r="K3038" i="2"/>
  <c r="K3060" i="2"/>
  <c r="K3079" i="2"/>
  <c r="K3099" i="2"/>
  <c r="K3118" i="2"/>
  <c r="K3139" i="2"/>
  <c r="K3158" i="2"/>
  <c r="K3177" i="2"/>
  <c r="K3194" i="2"/>
  <c r="K3211" i="2"/>
  <c r="K3227" i="2"/>
  <c r="K3243" i="2"/>
  <c r="K3259" i="2"/>
  <c r="K3275" i="2"/>
  <c r="K3291" i="2"/>
  <c r="K3307" i="2"/>
  <c r="K3323" i="2"/>
  <c r="K3339" i="2"/>
  <c r="K3355" i="2"/>
  <c r="K3371" i="2"/>
  <c r="K3387" i="2"/>
  <c r="K3403" i="2"/>
  <c r="K3419" i="2"/>
  <c r="K3435" i="2"/>
  <c r="K3451" i="2"/>
  <c r="K3467" i="2"/>
  <c r="K3483" i="2"/>
  <c r="K3499" i="2"/>
  <c r="K3515" i="2"/>
  <c r="K3531" i="2"/>
  <c r="K3547" i="2"/>
  <c r="K3563" i="2"/>
  <c r="K3579" i="2"/>
  <c r="K3595" i="2"/>
  <c r="K3611" i="2"/>
  <c r="K3627" i="2"/>
  <c r="K3643" i="2"/>
  <c r="K3659" i="2"/>
  <c r="K3675" i="2"/>
  <c r="K3691" i="2"/>
  <c r="K3707" i="2"/>
  <c r="K3723" i="2"/>
  <c r="K3739" i="2"/>
  <c r="K3755" i="2"/>
  <c r="K3771" i="2"/>
  <c r="K3787" i="2"/>
  <c r="K3803" i="2"/>
  <c r="K3819" i="2"/>
  <c r="K3835" i="2"/>
  <c r="K3851" i="2"/>
  <c r="K3867" i="2"/>
  <c r="K1403" i="2"/>
  <c r="K1957" i="2"/>
  <c r="K2307" i="2"/>
  <c r="K2521" i="2"/>
  <c r="K2605" i="2"/>
  <c r="K2687" i="2"/>
  <c r="K2765" i="2"/>
  <c r="K2811" i="2"/>
  <c r="K2853" i="2"/>
  <c r="K2890" i="2"/>
  <c r="K2922" i="2"/>
  <c r="K2948" i="2"/>
  <c r="K2973" i="2"/>
  <c r="K2996" i="2"/>
  <c r="K3019" i="2"/>
  <c r="K3039" i="2"/>
  <c r="K3061" i="2"/>
  <c r="K3081" i="2"/>
  <c r="K3100" i="2"/>
  <c r="K3119" i="2"/>
  <c r="K3140" i="2"/>
  <c r="K3159" i="2"/>
  <c r="K3178" i="2"/>
  <c r="K3195" i="2"/>
  <c r="K3212" i="2"/>
  <c r="K3228" i="2"/>
  <c r="K3244" i="2"/>
  <c r="K3260" i="2"/>
  <c r="K3276" i="2"/>
  <c r="K3292" i="2"/>
  <c r="K3308" i="2"/>
  <c r="K3324" i="2"/>
  <c r="K3340" i="2"/>
  <c r="K3356" i="2"/>
  <c r="K3372" i="2"/>
  <c r="K3388" i="2"/>
  <c r="K3404" i="2"/>
  <c r="K3420" i="2"/>
  <c r="K3436" i="2"/>
  <c r="K3452" i="2"/>
  <c r="K3468" i="2"/>
  <c r="K3484" i="2"/>
  <c r="K3500" i="2"/>
  <c r="K3516" i="2"/>
  <c r="K3532" i="2"/>
  <c r="K3548" i="2"/>
  <c r="K3564" i="2"/>
  <c r="K3580" i="2"/>
  <c r="K3596" i="2"/>
  <c r="K3612" i="2"/>
  <c r="K3628" i="2"/>
  <c r="K3644" i="2"/>
  <c r="K3660" i="2"/>
  <c r="K3676" i="2"/>
  <c r="K3692" i="2"/>
  <c r="K3708" i="2"/>
  <c r="K3724" i="2"/>
  <c r="K3740" i="2"/>
  <c r="K3756" i="2"/>
  <c r="K3772" i="2"/>
  <c r="K3788" i="2"/>
  <c r="K3804" i="2"/>
  <c r="K3820" i="2"/>
  <c r="K3836" i="2"/>
  <c r="K3852" i="2"/>
  <c r="K3868" i="2"/>
  <c r="K3884" i="2"/>
  <c r="K3900" i="2"/>
  <c r="K3916" i="2"/>
  <c r="K3932" i="2"/>
  <c r="K3948" i="2"/>
  <c r="K3964" i="2"/>
  <c r="K3980" i="2"/>
  <c r="K3996" i="2"/>
  <c r="K4012" i="2"/>
  <c r="K4028" i="2"/>
  <c r="K4044" i="2"/>
  <c r="K4060" i="2"/>
  <c r="K4076" i="2"/>
  <c r="K4092" i="2"/>
  <c r="K1455" i="2"/>
  <c r="K1983" i="2"/>
  <c r="K2327" i="2"/>
  <c r="K2522" i="2"/>
  <c r="K2607" i="2"/>
  <c r="K2700" i="2"/>
  <c r="K2767" i="2"/>
  <c r="K2812" i="2"/>
  <c r="K2857" i="2"/>
  <c r="K2891" i="2"/>
  <c r="K2923" i="2"/>
  <c r="K2949" i="2"/>
  <c r="K2974" i="2"/>
  <c r="K2997" i="2"/>
  <c r="K3020" i="2"/>
  <c r="K3042" i="2"/>
  <c r="K3062" i="2"/>
  <c r="K3082" i="2"/>
  <c r="K3101" i="2"/>
  <c r="K3122" i="2"/>
  <c r="K3141" i="2"/>
  <c r="K3161" i="2"/>
  <c r="K3179" i="2"/>
  <c r="K3196" i="2"/>
  <c r="K3213" i="2"/>
  <c r="K3229" i="2"/>
  <c r="K3245" i="2"/>
  <c r="K3261" i="2"/>
  <c r="K3277" i="2"/>
  <c r="K3293" i="2"/>
  <c r="K3309" i="2"/>
  <c r="K3325" i="2"/>
  <c r="K3341" i="2"/>
  <c r="K3357" i="2"/>
  <c r="K3373" i="2"/>
  <c r="K3389" i="2"/>
  <c r="K3405" i="2"/>
  <c r="K3421" i="2"/>
  <c r="K3437" i="2"/>
  <c r="K3453" i="2"/>
  <c r="K3469" i="2"/>
  <c r="K3485" i="2"/>
  <c r="K3501" i="2"/>
  <c r="K3517" i="2"/>
  <c r="K3533" i="2"/>
  <c r="K3549" i="2"/>
  <c r="K3565" i="2"/>
  <c r="K3581" i="2"/>
  <c r="K3597" i="2"/>
  <c r="K3613" i="2"/>
  <c r="K3629" i="2"/>
  <c r="K3645" i="2"/>
  <c r="K3661" i="2"/>
  <c r="K3677" i="2"/>
  <c r="K3693" i="2"/>
  <c r="K3709" i="2"/>
  <c r="K3725" i="2"/>
  <c r="K3741" i="2"/>
  <c r="K3757" i="2"/>
  <c r="K3773" i="2"/>
  <c r="K3789" i="2"/>
  <c r="K3805" i="2"/>
  <c r="K3821" i="2"/>
  <c r="K3837" i="2"/>
  <c r="K3853" i="2"/>
  <c r="K3869" i="2"/>
  <c r="K3885" i="2"/>
  <c r="K3901" i="2"/>
  <c r="K3917" i="2"/>
  <c r="K3933" i="2"/>
  <c r="K3949" i="2"/>
  <c r="K3965" i="2"/>
  <c r="K3981" i="2"/>
  <c r="K3997" i="2"/>
  <c r="K4013" i="2"/>
  <c r="K4029" i="2"/>
  <c r="K4045" i="2"/>
  <c r="K4061" i="2"/>
  <c r="K4077" i="2"/>
  <c r="K4093" i="2"/>
  <c r="K4109" i="2"/>
  <c r="K4125" i="2"/>
  <c r="K4141" i="2"/>
  <c r="K4157" i="2"/>
  <c r="K4173" i="2"/>
  <c r="K1504" i="2"/>
  <c r="K2007" i="2"/>
  <c r="K2347" i="2"/>
  <c r="K2524" i="2"/>
  <c r="K2620" i="2"/>
  <c r="K2701" i="2"/>
  <c r="K2773" i="2"/>
  <c r="K2813" i="2"/>
  <c r="K2858" i="2"/>
  <c r="K2892" i="2"/>
  <c r="K2924" i="2"/>
  <c r="K2953" i="2"/>
  <c r="K2975" i="2"/>
  <c r="K3001" i="2"/>
  <c r="K3021" i="2"/>
  <c r="K3043" i="2"/>
  <c r="K3063" i="2"/>
  <c r="K3083" i="2"/>
  <c r="K3102" i="2"/>
  <c r="K3123" i="2"/>
  <c r="K3142" i="2"/>
  <c r="K3162" i="2"/>
  <c r="K3180" i="2"/>
  <c r="K3197" i="2"/>
  <c r="K3214" i="2"/>
  <c r="K3230" i="2"/>
  <c r="K3246" i="2"/>
  <c r="K3262" i="2"/>
  <c r="K3278" i="2"/>
  <c r="K3294" i="2"/>
  <c r="K3310" i="2"/>
  <c r="K3326" i="2"/>
  <c r="K3342" i="2"/>
  <c r="K3358" i="2"/>
  <c r="K3374" i="2"/>
  <c r="K3390" i="2"/>
  <c r="K3406" i="2"/>
  <c r="K3422" i="2"/>
  <c r="K3438" i="2"/>
  <c r="K3454" i="2"/>
  <c r="K3470" i="2"/>
  <c r="K3486" i="2"/>
  <c r="K3502" i="2"/>
  <c r="K3518" i="2"/>
  <c r="K3534" i="2"/>
  <c r="K3550" i="2"/>
  <c r="K3566" i="2"/>
  <c r="K3582" i="2"/>
  <c r="K3598" i="2"/>
  <c r="K3614" i="2"/>
  <c r="K3630" i="2"/>
  <c r="K3646" i="2"/>
  <c r="K3662" i="2"/>
  <c r="K3678" i="2"/>
  <c r="K3694" i="2"/>
  <c r="K3710" i="2"/>
  <c r="K3726" i="2"/>
  <c r="K3742" i="2"/>
  <c r="K3758" i="2"/>
  <c r="K3774" i="2"/>
  <c r="K3790" i="2"/>
  <c r="K3806" i="2"/>
  <c r="K3822" i="2"/>
  <c r="K3838" i="2"/>
  <c r="K3854" i="2"/>
  <c r="K3870" i="2"/>
  <c r="K3886" i="2"/>
  <c r="K3902" i="2"/>
  <c r="K3918" i="2"/>
  <c r="K3934" i="2"/>
  <c r="K3950" i="2"/>
  <c r="K3966" i="2"/>
  <c r="K3982" i="2"/>
  <c r="K3998" i="2"/>
  <c r="K4014" i="2"/>
  <c r="K4030" i="2"/>
  <c r="K4046" i="2"/>
  <c r="K4062" i="2"/>
  <c r="K4078" i="2"/>
  <c r="K4094" i="2"/>
  <c r="K4110" i="2"/>
  <c r="K4126" i="2"/>
  <c r="K4142" i="2"/>
  <c r="K4158" i="2"/>
  <c r="K4174" i="2"/>
  <c r="K1552" i="2"/>
  <c r="K2029" i="2"/>
  <c r="K2366" i="2"/>
  <c r="K2540" i="2"/>
  <c r="K2621" i="2"/>
  <c r="K2703" i="2"/>
  <c r="K2778" i="2"/>
  <c r="K2815" i="2"/>
  <c r="K2859" i="2"/>
  <c r="K2893" i="2"/>
  <c r="K2925" i="2"/>
  <c r="K2954" i="2"/>
  <c r="K2978" i="2"/>
  <c r="K3002" i="2"/>
  <c r="K3022" i="2"/>
  <c r="K3044" i="2"/>
  <c r="K3065" i="2"/>
  <c r="K3084" i="2"/>
  <c r="K3103" i="2"/>
  <c r="K3124" i="2"/>
  <c r="K3143" i="2"/>
  <c r="K3163" i="2"/>
  <c r="K3181" i="2"/>
  <c r="K3198" i="2"/>
  <c r="K3215" i="2"/>
  <c r="K3231" i="2"/>
  <c r="K3247" i="2"/>
  <c r="K3263" i="2"/>
  <c r="K3279" i="2"/>
  <c r="K3295" i="2"/>
  <c r="K3311" i="2"/>
  <c r="K3327" i="2"/>
  <c r="K3343" i="2"/>
  <c r="K3359" i="2"/>
  <c r="K3375" i="2"/>
  <c r="K3391" i="2"/>
  <c r="K3407" i="2"/>
  <c r="K3423" i="2"/>
  <c r="K3439" i="2"/>
  <c r="K3455" i="2"/>
  <c r="K3471" i="2"/>
  <c r="K3487" i="2"/>
  <c r="K3503" i="2"/>
  <c r="K3519" i="2"/>
  <c r="K3535" i="2"/>
  <c r="K3551" i="2"/>
  <c r="K3567" i="2"/>
  <c r="K3583" i="2"/>
  <c r="K3599" i="2"/>
  <c r="K3615" i="2"/>
  <c r="K3631" i="2"/>
  <c r="K3647" i="2"/>
  <c r="K3663" i="2"/>
  <c r="K3679" i="2"/>
  <c r="K3695" i="2"/>
  <c r="K3711" i="2"/>
  <c r="K3727" i="2"/>
  <c r="K3743" i="2"/>
  <c r="K3759" i="2"/>
  <c r="K3775" i="2"/>
  <c r="K3791" i="2"/>
  <c r="K3807" i="2"/>
  <c r="K3823" i="2"/>
  <c r="K3839" i="2"/>
  <c r="K3855" i="2"/>
  <c r="K3871" i="2"/>
  <c r="K3887" i="2"/>
  <c r="K3903" i="2"/>
  <c r="K3919" i="2"/>
  <c r="K3935" i="2"/>
  <c r="K3951" i="2"/>
  <c r="K3967" i="2"/>
  <c r="K3983" i="2"/>
  <c r="K3999" i="2"/>
  <c r="K4015" i="2"/>
  <c r="K4031" i="2"/>
  <c r="K4047" i="2"/>
  <c r="K4063" i="2"/>
  <c r="K4079" i="2"/>
  <c r="K4095" i="2"/>
  <c r="K4111" i="2"/>
  <c r="K4127" i="2"/>
  <c r="K4143" i="2"/>
  <c r="K4159" i="2"/>
  <c r="K4175" i="2"/>
  <c r="K1586" i="2"/>
  <c r="K2051" i="2"/>
  <c r="K2387" i="2"/>
  <c r="K2541" i="2"/>
  <c r="K2623" i="2"/>
  <c r="K2716" i="2"/>
  <c r="K2779" i="2"/>
  <c r="K2821" i="2"/>
  <c r="K2860" i="2"/>
  <c r="K2895" i="2"/>
  <c r="K2926" i="2"/>
  <c r="K2955" i="2"/>
  <c r="K2979" i="2"/>
  <c r="K3003" i="2"/>
  <c r="K3023" i="2"/>
  <c r="K3045" i="2"/>
  <c r="K3066" i="2"/>
  <c r="K3085" i="2"/>
  <c r="K3106" i="2"/>
  <c r="K3125" i="2"/>
  <c r="K3145" i="2"/>
  <c r="K3164" i="2"/>
  <c r="K3182" i="2"/>
  <c r="K3199" i="2"/>
  <c r="K3216" i="2"/>
  <c r="K3232" i="2"/>
  <c r="K3248" i="2"/>
  <c r="K3264" i="2"/>
  <c r="K3280" i="2"/>
  <c r="K3296" i="2"/>
  <c r="K3312" i="2"/>
  <c r="K3328" i="2"/>
  <c r="K3344" i="2"/>
  <c r="K3360" i="2"/>
  <c r="K3376" i="2"/>
  <c r="K3392" i="2"/>
  <c r="K3408" i="2"/>
  <c r="K3424" i="2"/>
  <c r="K3440" i="2"/>
  <c r="K3456" i="2"/>
  <c r="K3472" i="2"/>
  <c r="K3488" i="2"/>
  <c r="K3504" i="2"/>
  <c r="K3520" i="2"/>
  <c r="K3536" i="2"/>
  <c r="K3552" i="2"/>
  <c r="K3568" i="2"/>
  <c r="K3584" i="2"/>
  <c r="K3600" i="2"/>
  <c r="K3616" i="2"/>
  <c r="K3632" i="2"/>
  <c r="K3648" i="2"/>
  <c r="K3664" i="2"/>
  <c r="K3680" i="2"/>
  <c r="K3696" i="2"/>
  <c r="K3712" i="2"/>
  <c r="K3728" i="2"/>
  <c r="K3744" i="2"/>
  <c r="K3760" i="2"/>
  <c r="K1623" i="2"/>
  <c r="K2073" i="2"/>
  <c r="K2406" i="2"/>
  <c r="K2543" i="2"/>
  <c r="K2636" i="2"/>
  <c r="K2717" i="2"/>
  <c r="K2780" i="2"/>
  <c r="K2826" i="2"/>
  <c r="K2861" i="2"/>
  <c r="K2900" i="2"/>
  <c r="K2927" i="2"/>
  <c r="K2956" i="2"/>
  <c r="K2980" i="2"/>
  <c r="K3004" i="2"/>
  <c r="K3026" i="2"/>
  <c r="K3046" i="2"/>
  <c r="K3067" i="2"/>
  <c r="K3086" i="2"/>
  <c r="K3107" i="2"/>
  <c r="K3126" i="2"/>
  <c r="K3146" i="2"/>
  <c r="K3165" i="2"/>
  <c r="K3183" i="2"/>
  <c r="K3201" i="2"/>
  <c r="K3217" i="2"/>
  <c r="K3233" i="2"/>
  <c r="K3249" i="2"/>
  <c r="K3265" i="2"/>
  <c r="K3281" i="2"/>
  <c r="K3297" i="2"/>
  <c r="K3313" i="2"/>
  <c r="K3329" i="2"/>
  <c r="K3345" i="2"/>
  <c r="K3361" i="2"/>
  <c r="K3377" i="2"/>
  <c r="K3393" i="2"/>
  <c r="K3409" i="2"/>
  <c r="K3425" i="2"/>
  <c r="K3441" i="2"/>
  <c r="K3457" i="2"/>
  <c r="K3473" i="2"/>
  <c r="K3489" i="2"/>
  <c r="K3505" i="2"/>
  <c r="K3521" i="2"/>
  <c r="K3537" i="2"/>
  <c r="K3553" i="2"/>
  <c r="K3569" i="2"/>
  <c r="K3585" i="2"/>
  <c r="K3601" i="2"/>
  <c r="K3617" i="2"/>
  <c r="K3633" i="2"/>
  <c r="K3649" i="2"/>
  <c r="K3665" i="2"/>
  <c r="K3681" i="2"/>
  <c r="K3697" i="2"/>
  <c r="K3713" i="2"/>
  <c r="K3729" i="2"/>
  <c r="K3745" i="2"/>
  <c r="K3761" i="2"/>
  <c r="K3777" i="2"/>
  <c r="K3793" i="2"/>
  <c r="K3809" i="2"/>
  <c r="K3825" i="2"/>
  <c r="K3841" i="2"/>
  <c r="K3857" i="2"/>
  <c r="K3873" i="2"/>
  <c r="K3889" i="2"/>
  <c r="K3905" i="2"/>
  <c r="K3921" i="2"/>
  <c r="K3937" i="2"/>
  <c r="K3953" i="2"/>
  <c r="K3969" i="2"/>
  <c r="K3985" i="2"/>
  <c r="K4001" i="2"/>
  <c r="K4017" i="2"/>
  <c r="K4033" i="2"/>
  <c r="K4049" i="2"/>
  <c r="K4065" i="2"/>
  <c r="K4081" i="2"/>
  <c r="K4097" i="2"/>
  <c r="K4113" i="2"/>
  <c r="K1661" i="2"/>
  <c r="K2093" i="2"/>
  <c r="K2426" i="2"/>
  <c r="K2556" i="2"/>
  <c r="K2637" i="2"/>
  <c r="K2719" i="2"/>
  <c r="K2781" i="2"/>
  <c r="K2827" i="2"/>
  <c r="K2863" i="2"/>
  <c r="K2901" i="2"/>
  <c r="K2932" i="2"/>
  <c r="K2957" i="2"/>
  <c r="K2981" i="2"/>
  <c r="K3005" i="2"/>
  <c r="K3027" i="2"/>
  <c r="K3049" i="2"/>
  <c r="K3068" i="2"/>
  <c r="K3087" i="2"/>
  <c r="K3108" i="2"/>
  <c r="K3127" i="2"/>
  <c r="K3147" i="2"/>
  <c r="K3166" i="2"/>
  <c r="K3185" i="2"/>
  <c r="K3202" i="2"/>
  <c r="K3218" i="2"/>
  <c r="K3234" i="2"/>
  <c r="K3250" i="2"/>
  <c r="K3266" i="2"/>
  <c r="K3282" i="2"/>
  <c r="K3298" i="2"/>
  <c r="K3314" i="2"/>
  <c r="K3330" i="2"/>
  <c r="K3346" i="2"/>
  <c r="K3362" i="2"/>
  <c r="K3378" i="2"/>
  <c r="K3394" i="2"/>
  <c r="K3410" i="2"/>
  <c r="K3426" i="2"/>
  <c r="K3442" i="2"/>
  <c r="K3458" i="2"/>
  <c r="K3474" i="2"/>
  <c r="K3490" i="2"/>
  <c r="K3506" i="2"/>
  <c r="K3522" i="2"/>
  <c r="K3538" i="2"/>
  <c r="K3554" i="2"/>
  <c r="K3570" i="2"/>
  <c r="K3586" i="2"/>
  <c r="K3602" i="2"/>
  <c r="K3618" i="2"/>
  <c r="K3634" i="2"/>
  <c r="K3650" i="2"/>
  <c r="K3666" i="2"/>
  <c r="K3682" i="2"/>
  <c r="K3698" i="2"/>
  <c r="K3714" i="2"/>
  <c r="K3730" i="2"/>
  <c r="K3746" i="2"/>
  <c r="K3762" i="2"/>
  <c r="K3778" i="2"/>
  <c r="K3794" i="2"/>
  <c r="K3810" i="2"/>
  <c r="K3826" i="2"/>
  <c r="K3842" i="2"/>
  <c r="K3858" i="2"/>
  <c r="K3874" i="2"/>
  <c r="K3890" i="2"/>
  <c r="K3906" i="2"/>
  <c r="K3922" i="2"/>
  <c r="K3938" i="2"/>
  <c r="K3954" i="2"/>
  <c r="K3970" i="2"/>
  <c r="K3986" i="2"/>
  <c r="K4002" i="2"/>
  <c r="K4018" i="2"/>
  <c r="K4034" i="2"/>
  <c r="K4050" i="2"/>
  <c r="K4066" i="2"/>
  <c r="K4082" i="2"/>
  <c r="K4098" i="2"/>
  <c r="K4114" i="2"/>
  <c r="K4130" i="2"/>
  <c r="K1691" i="2"/>
  <c r="K2115" i="2"/>
  <c r="K2445" i="2"/>
  <c r="K2557" i="2"/>
  <c r="K2639" i="2"/>
  <c r="K2732" i="2"/>
  <c r="K2783" i="2"/>
  <c r="K2828" i="2"/>
  <c r="K2869" i="2"/>
  <c r="K2905" i="2"/>
  <c r="K2933" i="2"/>
  <c r="K2958" i="2"/>
  <c r="K2985" i="2"/>
  <c r="K3006" i="2"/>
  <c r="K3028" i="2"/>
  <c r="K3050" i="2"/>
  <c r="K3069" i="2"/>
  <c r="K3090" i="2"/>
  <c r="K3109" i="2"/>
  <c r="K3129" i="2"/>
  <c r="K3148" i="2"/>
  <c r="K3167" i="2"/>
  <c r="K3186" i="2"/>
  <c r="K3203" i="2"/>
  <c r="K3219" i="2"/>
  <c r="K3235" i="2"/>
  <c r="K3251" i="2"/>
  <c r="K3267" i="2"/>
  <c r="K3283" i="2"/>
  <c r="K3299" i="2"/>
  <c r="K3315" i="2"/>
  <c r="K3331" i="2"/>
  <c r="K3347" i="2"/>
  <c r="K3363" i="2"/>
  <c r="K3379" i="2"/>
  <c r="K3395" i="2"/>
  <c r="K3411" i="2"/>
  <c r="K3427" i="2"/>
  <c r="K3443" i="2"/>
  <c r="K3459" i="2"/>
  <c r="K3475" i="2"/>
  <c r="K3491" i="2"/>
  <c r="K3507" i="2"/>
  <c r="K3523" i="2"/>
  <c r="K3539" i="2"/>
  <c r="K3555" i="2"/>
  <c r="K3571" i="2"/>
  <c r="K3587" i="2"/>
  <c r="K3603" i="2"/>
  <c r="K3619" i="2"/>
  <c r="K3635" i="2"/>
  <c r="K3651" i="2"/>
  <c r="K3667" i="2"/>
  <c r="K3683" i="2"/>
  <c r="K3699" i="2"/>
  <c r="K3715" i="2"/>
  <c r="K3731" i="2"/>
  <c r="K3747" i="2"/>
  <c r="K3763" i="2"/>
  <c r="K3779" i="2"/>
  <c r="K3795" i="2"/>
  <c r="K3811" i="2"/>
  <c r="K3827" i="2"/>
  <c r="K3843" i="2"/>
  <c r="K3859" i="2"/>
  <c r="K3875" i="2"/>
  <c r="K1728" i="2"/>
  <c r="K2137" i="2"/>
  <c r="K2461" i="2"/>
  <c r="K2559" i="2"/>
  <c r="K2652" i="2"/>
  <c r="K2733" i="2"/>
  <c r="K2789" i="2"/>
  <c r="K2829" i="2"/>
  <c r="K2873" i="2"/>
  <c r="K2906" i="2"/>
  <c r="K2937" i="2"/>
  <c r="K2959" i="2"/>
  <c r="K2986" i="2"/>
  <c r="K3007" i="2"/>
  <c r="K3029" i="2"/>
  <c r="K3051" i="2"/>
  <c r="K3070" i="2"/>
  <c r="K3091" i="2"/>
  <c r="K3110" i="2"/>
  <c r="K3130" i="2"/>
  <c r="K3149" i="2"/>
  <c r="K3170" i="2"/>
  <c r="K3187" i="2"/>
  <c r="K3204" i="2"/>
  <c r="K3220" i="2"/>
  <c r="K3236" i="2"/>
  <c r="K3252" i="2"/>
  <c r="K3268" i="2"/>
  <c r="K3284" i="2"/>
  <c r="K3300" i="2"/>
  <c r="K3316" i="2"/>
  <c r="K3332" i="2"/>
  <c r="K3348" i="2"/>
  <c r="K3364" i="2"/>
  <c r="K3380" i="2"/>
  <c r="K3396" i="2"/>
  <c r="K3412" i="2"/>
  <c r="K3428" i="2"/>
  <c r="K3444" i="2"/>
  <c r="K3460" i="2"/>
  <c r="K3476" i="2"/>
  <c r="K3492" i="2"/>
  <c r="K3508" i="2"/>
  <c r="K3524" i="2"/>
  <c r="K3540" i="2"/>
  <c r="K3556" i="2"/>
  <c r="K3572" i="2"/>
  <c r="K3588" i="2"/>
  <c r="K3604" i="2"/>
  <c r="K3620" i="2"/>
  <c r="K3636" i="2"/>
  <c r="K3652" i="2"/>
  <c r="K3668" i="2"/>
  <c r="K3684" i="2"/>
  <c r="K3700" i="2"/>
  <c r="K3716" i="2"/>
  <c r="K3732" i="2"/>
  <c r="K3748" i="2"/>
  <c r="K3764" i="2"/>
  <c r="K3780" i="2"/>
  <c r="K3796" i="2"/>
  <c r="K3812" i="2"/>
  <c r="K3828" i="2"/>
  <c r="K3844" i="2"/>
  <c r="K3860" i="2"/>
  <c r="K3876" i="2"/>
  <c r="K3892" i="2"/>
  <c r="K3908" i="2"/>
  <c r="K3924" i="2"/>
  <c r="K3940" i="2"/>
  <c r="K3956" i="2"/>
  <c r="K3972" i="2"/>
  <c r="K3988" i="2"/>
  <c r="K4004" i="2"/>
  <c r="K4020" i="2"/>
  <c r="K4036" i="2"/>
  <c r="K4052" i="2"/>
  <c r="K4068" i="2"/>
  <c r="K4084" i="2"/>
  <c r="K4100" i="2"/>
  <c r="K1759" i="2"/>
  <c r="K2157" i="2"/>
  <c r="K2464" i="2"/>
  <c r="K2572" i="2"/>
  <c r="K2653" i="2"/>
  <c r="K2735" i="2"/>
  <c r="K2794" i="2"/>
  <c r="K2831" i="2"/>
  <c r="K2874" i="2"/>
  <c r="K2907" i="2"/>
  <c r="K2938" i="2"/>
  <c r="K2962" i="2"/>
  <c r="K2987" i="2"/>
  <c r="K3010" i="2"/>
  <c r="K3030" i="2"/>
  <c r="K3052" i="2"/>
  <c r="K3071" i="2"/>
  <c r="K3092" i="2"/>
  <c r="K3111" i="2"/>
  <c r="K3131" i="2"/>
  <c r="K3150" i="2"/>
  <c r="K3171" i="2"/>
  <c r="K3188" i="2"/>
  <c r="K3205" i="2"/>
  <c r="K3221" i="2"/>
  <c r="K3237" i="2"/>
  <c r="K3253" i="2"/>
  <c r="K3269" i="2"/>
  <c r="K3285" i="2"/>
  <c r="K3301" i="2"/>
  <c r="K3317" i="2"/>
  <c r="K3333" i="2"/>
  <c r="K3349" i="2"/>
  <c r="K3365" i="2"/>
  <c r="K3381" i="2"/>
  <c r="K3397" i="2"/>
  <c r="K3413" i="2"/>
  <c r="K3429" i="2"/>
  <c r="K3445" i="2"/>
  <c r="K3461" i="2"/>
  <c r="K3477" i="2"/>
  <c r="K3493" i="2"/>
  <c r="K3509" i="2"/>
  <c r="K3525" i="2"/>
  <c r="K3541" i="2"/>
  <c r="K3557" i="2"/>
  <c r="K3573" i="2"/>
  <c r="K3589" i="2"/>
  <c r="K3605" i="2"/>
  <c r="K3621" i="2"/>
  <c r="K3637" i="2"/>
  <c r="K3653" i="2"/>
  <c r="K3669" i="2"/>
  <c r="K3685" i="2"/>
  <c r="K3701" i="2"/>
  <c r="K3717" i="2"/>
  <c r="K3733" i="2"/>
  <c r="K3749" i="2"/>
  <c r="K3765" i="2"/>
  <c r="K3781" i="2"/>
  <c r="K3797" i="2"/>
  <c r="K3813" i="2"/>
  <c r="K3829" i="2"/>
  <c r="K3845" i="2"/>
  <c r="K3861" i="2"/>
  <c r="K3877" i="2"/>
  <c r="K3893" i="2"/>
  <c r="K3909" i="2"/>
  <c r="K3925" i="2"/>
  <c r="K3941" i="2"/>
  <c r="K3957" i="2"/>
  <c r="K3973" i="2"/>
  <c r="K3989" i="2"/>
  <c r="K4005" i="2"/>
  <c r="K4021" i="2"/>
  <c r="K4037" i="2"/>
  <c r="K4053" i="2"/>
  <c r="K4069" i="2"/>
  <c r="K1789" i="2"/>
  <c r="K2179" i="2"/>
  <c r="K2480" i="2"/>
  <c r="K2573" i="2"/>
  <c r="K2655" i="2"/>
  <c r="K2748" i="2"/>
  <c r="K2795" i="2"/>
  <c r="K2837" i="2"/>
  <c r="K2875" i="2"/>
  <c r="K2908" i="2"/>
  <c r="K2939" i="2"/>
  <c r="K2964" i="2"/>
  <c r="K2988" i="2"/>
  <c r="K3011" i="2"/>
  <c r="K3033" i="2"/>
  <c r="K3053" i="2"/>
  <c r="K3074" i="2"/>
  <c r="K3093" i="2"/>
  <c r="K3113" i="2"/>
  <c r="K3132" i="2"/>
  <c r="K3151" i="2"/>
  <c r="K3172" i="2"/>
  <c r="K3189" i="2"/>
  <c r="K3206" i="2"/>
  <c r="K3222" i="2"/>
  <c r="K3238" i="2"/>
  <c r="K3254" i="2"/>
  <c r="K3270" i="2"/>
  <c r="K3286" i="2"/>
  <c r="K3302" i="2"/>
  <c r="K3318" i="2"/>
  <c r="K3334" i="2"/>
  <c r="K3350" i="2"/>
  <c r="K3366" i="2"/>
  <c r="K3382" i="2"/>
  <c r="K3398" i="2"/>
  <c r="K3414" i="2"/>
  <c r="K3430" i="2"/>
  <c r="K3446" i="2"/>
  <c r="K3462" i="2"/>
  <c r="K3478" i="2"/>
  <c r="K3494" i="2"/>
  <c r="K3510" i="2"/>
  <c r="K3526" i="2"/>
  <c r="K3542" i="2"/>
  <c r="K3558" i="2"/>
  <c r="K3574" i="2"/>
  <c r="K3590" i="2"/>
  <c r="K3606" i="2"/>
  <c r="K3622" i="2"/>
  <c r="K3638" i="2"/>
  <c r="K3654" i="2"/>
  <c r="K3670" i="2"/>
  <c r="K3686" i="2"/>
  <c r="K3702" i="2"/>
  <c r="K3718" i="2"/>
  <c r="K3734" i="2"/>
  <c r="K3750" i="2"/>
  <c r="K3766" i="2"/>
  <c r="K3782" i="2"/>
  <c r="K3798" i="2"/>
  <c r="K3814" i="2"/>
  <c r="K3830" i="2"/>
  <c r="K3846" i="2"/>
  <c r="K3862" i="2"/>
  <c r="K3878" i="2"/>
  <c r="K3894" i="2"/>
  <c r="K3910" i="2"/>
  <c r="K3926" i="2"/>
  <c r="K3942" i="2"/>
  <c r="K1819" i="2"/>
  <c r="K2201" i="2"/>
  <c r="K2483" i="2"/>
  <c r="K2575" i="2"/>
  <c r="K2668" i="2"/>
  <c r="K2749" i="2"/>
  <c r="K2796" i="2"/>
  <c r="K2842" i="2"/>
  <c r="K2876" i="2"/>
  <c r="K2909" i="2"/>
  <c r="K2940" i="2"/>
  <c r="K2965" i="2"/>
  <c r="K2989" i="2"/>
  <c r="K3012" i="2"/>
  <c r="K3034" i="2"/>
  <c r="K3054" i="2"/>
  <c r="K3075" i="2"/>
  <c r="K3094" i="2"/>
  <c r="K3114" i="2"/>
  <c r="K3133" i="2"/>
  <c r="K3154" i="2"/>
  <c r="K3173" i="2"/>
  <c r="K3190" i="2"/>
  <c r="K3207" i="2"/>
  <c r="K3223" i="2"/>
  <c r="K3239" i="2"/>
  <c r="K3255" i="2"/>
  <c r="K3271" i="2"/>
  <c r="K3287" i="2"/>
  <c r="K3303" i="2"/>
  <c r="K3319" i="2"/>
  <c r="K3335" i="2"/>
  <c r="K3351" i="2"/>
  <c r="K3367" i="2"/>
  <c r="K3383" i="2"/>
  <c r="K3399" i="2"/>
  <c r="K3415" i="2"/>
  <c r="K3431" i="2"/>
  <c r="K3447" i="2"/>
  <c r="K3463" i="2"/>
  <c r="K3479" i="2"/>
  <c r="K3495" i="2"/>
  <c r="K3511" i="2"/>
  <c r="K3527" i="2"/>
  <c r="K3543" i="2"/>
  <c r="K3559" i="2"/>
  <c r="K3575" i="2"/>
  <c r="K3591" i="2"/>
  <c r="K3607" i="2"/>
  <c r="K3623" i="2"/>
  <c r="K3639" i="2"/>
  <c r="K3655" i="2"/>
  <c r="K3671" i="2"/>
  <c r="K3687" i="2"/>
  <c r="K3703" i="2"/>
  <c r="K3719" i="2"/>
  <c r="K3735" i="2"/>
  <c r="K3751" i="2"/>
  <c r="K3767" i="2"/>
  <c r="K3783" i="2"/>
  <c r="K1844" i="2"/>
  <c r="K2221" i="2"/>
  <c r="K2485" i="2"/>
  <c r="K2588" i="2"/>
  <c r="K2669" i="2"/>
  <c r="K2751" i="2"/>
  <c r="K2797" i="2"/>
  <c r="K2843" i="2"/>
  <c r="K2877" i="2"/>
  <c r="K2911" i="2"/>
  <c r="K2941" i="2"/>
  <c r="K2969" i="2"/>
  <c r="K2990" i="2"/>
  <c r="K3013" i="2"/>
  <c r="K3035" i="2"/>
  <c r="K3055" i="2"/>
  <c r="K3076" i="2"/>
  <c r="K3095" i="2"/>
  <c r="K3115" i="2"/>
  <c r="K3134" i="2"/>
  <c r="K3155" i="2"/>
  <c r="K3174" i="2"/>
  <c r="K3191" i="2"/>
  <c r="K3208" i="2"/>
  <c r="K3224" i="2"/>
  <c r="K3240" i="2"/>
  <c r="K3256" i="2"/>
  <c r="K3272" i="2"/>
  <c r="K3288" i="2"/>
  <c r="K3304" i="2"/>
  <c r="K3320" i="2"/>
  <c r="K3336" i="2"/>
  <c r="K3352" i="2"/>
  <c r="K3368" i="2"/>
  <c r="K3384" i="2"/>
  <c r="K3400" i="2"/>
  <c r="K3416" i="2"/>
  <c r="K3432" i="2"/>
  <c r="K3448" i="2"/>
  <c r="K3464" i="2"/>
  <c r="K3480" i="2"/>
  <c r="K3496" i="2"/>
  <c r="K3512" i="2"/>
  <c r="K3528" i="2"/>
  <c r="K3544" i="2"/>
  <c r="K3560" i="2"/>
  <c r="K3576" i="2"/>
  <c r="K3592" i="2"/>
  <c r="K3608" i="2"/>
  <c r="K3624" i="2"/>
  <c r="K3640" i="2"/>
  <c r="K3656" i="2"/>
  <c r="K3672" i="2"/>
  <c r="K3688" i="2"/>
  <c r="K1872" i="2"/>
  <c r="K2243" i="2"/>
  <c r="K2501" i="2"/>
  <c r="K2589" i="2"/>
  <c r="K2671" i="2"/>
  <c r="K2757" i="2"/>
  <c r="K2799" i="2"/>
  <c r="K2844" i="2"/>
  <c r="K2879" i="2"/>
  <c r="K2916" i="2"/>
  <c r="K2942" i="2"/>
  <c r="K2970" i="2"/>
  <c r="K2991" i="2"/>
  <c r="K3014" i="2"/>
  <c r="K3036" i="2"/>
  <c r="K3058" i="2"/>
  <c r="K3077" i="2"/>
  <c r="K3097" i="2"/>
  <c r="K3116" i="2"/>
  <c r="K3135" i="2"/>
  <c r="K3156" i="2"/>
  <c r="K3175" i="2"/>
  <c r="K3192" i="2"/>
  <c r="K3209" i="2"/>
  <c r="K3225" i="2"/>
  <c r="K3241" i="2"/>
  <c r="K3257" i="2"/>
  <c r="K3273" i="2"/>
  <c r="K3289" i="2"/>
  <c r="K3305" i="2"/>
  <c r="K3321" i="2"/>
  <c r="K3337" i="2"/>
  <c r="K3353" i="2"/>
  <c r="K3369" i="2"/>
  <c r="K3385" i="2"/>
  <c r="K3401" i="2"/>
  <c r="K3417" i="2"/>
  <c r="K3433" i="2"/>
  <c r="K3449" i="2"/>
  <c r="K3465" i="2"/>
  <c r="K3481" i="2"/>
  <c r="K3497" i="2"/>
  <c r="K3513" i="2"/>
  <c r="K3529" i="2"/>
  <c r="K3545" i="2"/>
  <c r="K3561" i="2"/>
  <c r="K3577" i="2"/>
  <c r="K3593" i="2"/>
  <c r="K3609" i="2"/>
  <c r="K3625" i="2"/>
  <c r="K3641" i="2"/>
  <c r="K3657" i="2"/>
  <c r="K3673" i="2"/>
  <c r="K3689" i="2"/>
  <c r="K3705" i="2"/>
  <c r="K3721" i="2"/>
  <c r="K3737" i="2"/>
  <c r="K3753" i="2"/>
  <c r="K3769" i="2"/>
  <c r="K3785" i="2"/>
  <c r="K3801" i="2"/>
  <c r="K3817" i="2"/>
  <c r="K3833" i="2"/>
  <c r="K3849" i="2"/>
  <c r="K3865" i="2"/>
  <c r="K3881" i="2"/>
  <c r="K3897" i="2"/>
  <c r="K3913" i="2"/>
  <c r="K3929" i="2"/>
  <c r="K3945" i="2"/>
  <c r="K3961" i="2"/>
  <c r="K3977" i="2"/>
  <c r="K3993" i="2"/>
  <c r="K4009" i="2"/>
  <c r="K4025" i="2"/>
  <c r="K4041" i="2"/>
  <c r="K4057" i="2"/>
  <c r="K4073" i="2"/>
  <c r="K4089" i="2"/>
  <c r="K4105" i="2"/>
  <c r="K4121" i="2"/>
  <c r="K1902" i="2"/>
  <c r="K3078" i="2"/>
  <c r="K3354" i="2"/>
  <c r="K3610" i="2"/>
  <c r="K3776" i="2"/>
  <c r="K3847" i="2"/>
  <c r="K3898" i="2"/>
  <c r="K3943" i="2"/>
  <c r="K3978" i="2"/>
  <c r="K4016" i="2"/>
  <c r="K4054" i="2"/>
  <c r="K4087" i="2"/>
  <c r="K4117" i="2"/>
  <c r="K4138" i="2"/>
  <c r="K4160" i="2"/>
  <c r="K4179" i="2"/>
  <c r="K4195" i="2"/>
  <c r="K4211" i="2"/>
  <c r="K4227" i="2"/>
  <c r="K4243" i="2"/>
  <c r="K4259" i="2"/>
  <c r="K4275" i="2"/>
  <c r="K4291" i="2"/>
  <c r="K4307" i="2"/>
  <c r="K4323" i="2"/>
  <c r="K4339" i="2"/>
  <c r="K4355" i="2"/>
  <c r="K4371" i="2"/>
  <c r="K4387" i="2"/>
  <c r="K4403" i="2"/>
  <c r="K4419" i="2"/>
  <c r="K4435" i="2"/>
  <c r="K4451" i="2"/>
  <c r="K4467" i="2"/>
  <c r="K4483" i="2"/>
  <c r="K4499" i="2"/>
  <c r="K4515" i="2"/>
  <c r="K4531" i="2"/>
  <c r="K4547" i="2"/>
  <c r="K4563" i="2"/>
  <c r="K4579" i="2"/>
  <c r="K4595" i="2"/>
  <c r="K4611" i="2"/>
  <c r="K4627" i="2"/>
  <c r="K4643" i="2"/>
  <c r="K4659" i="2"/>
  <c r="K4675" i="2"/>
  <c r="K4691" i="2"/>
  <c r="K4707" i="2"/>
  <c r="K4723" i="2"/>
  <c r="K4739" i="2"/>
  <c r="K4755" i="2"/>
  <c r="K4771" i="2"/>
  <c r="K4787" i="2"/>
  <c r="K4803" i="2"/>
  <c r="K4819" i="2"/>
  <c r="K4835" i="2"/>
  <c r="K4851" i="2"/>
  <c r="K4867" i="2"/>
  <c r="K4883" i="2"/>
  <c r="K4899" i="2"/>
  <c r="K4915" i="2"/>
  <c r="K4931" i="2"/>
  <c r="K4947" i="2"/>
  <c r="K4963" i="2"/>
  <c r="K4979" i="2"/>
  <c r="K4995" i="2"/>
  <c r="K4487" i="2"/>
  <c r="K2265" i="2"/>
  <c r="K3098" i="2"/>
  <c r="K3370" i="2"/>
  <c r="K3626" i="2"/>
  <c r="K3784" i="2"/>
  <c r="K3848" i="2"/>
  <c r="K3899" i="2"/>
  <c r="K3944" i="2"/>
  <c r="K3979" i="2"/>
  <c r="K4019" i="2"/>
  <c r="K4055" i="2"/>
  <c r="K4088" i="2"/>
  <c r="K4118" i="2"/>
  <c r="K4139" i="2"/>
  <c r="K4161" i="2"/>
  <c r="K4180" i="2"/>
  <c r="K4196" i="2"/>
  <c r="K4212" i="2"/>
  <c r="K4228" i="2"/>
  <c r="K4244" i="2"/>
  <c r="K4260" i="2"/>
  <c r="K4276" i="2"/>
  <c r="K4292" i="2"/>
  <c r="K4308" i="2"/>
  <c r="K4324" i="2"/>
  <c r="K4340" i="2"/>
  <c r="K4356" i="2"/>
  <c r="K4372" i="2"/>
  <c r="K4388" i="2"/>
  <c r="K4404" i="2"/>
  <c r="K4420" i="2"/>
  <c r="K4436" i="2"/>
  <c r="K4452" i="2"/>
  <c r="K4468" i="2"/>
  <c r="K4484" i="2"/>
  <c r="K4500" i="2"/>
  <c r="K4516" i="2"/>
  <c r="K4532" i="2"/>
  <c r="K4548" i="2"/>
  <c r="K4564" i="2"/>
  <c r="K4580" i="2"/>
  <c r="K4596" i="2"/>
  <c r="K4612" i="2"/>
  <c r="K4628" i="2"/>
  <c r="K4644" i="2"/>
  <c r="K4660" i="2"/>
  <c r="K4676" i="2"/>
  <c r="K4692" i="2"/>
  <c r="K4708" i="2"/>
  <c r="K4724" i="2"/>
  <c r="K4740" i="2"/>
  <c r="K4756" i="2"/>
  <c r="K4772" i="2"/>
  <c r="K4788" i="2"/>
  <c r="K4804" i="2"/>
  <c r="K4820" i="2"/>
  <c r="K4836" i="2"/>
  <c r="K4852" i="2"/>
  <c r="K4868" i="2"/>
  <c r="K4884" i="2"/>
  <c r="K4900" i="2"/>
  <c r="K4916" i="2"/>
  <c r="K4932" i="2"/>
  <c r="K4948" i="2"/>
  <c r="K4964" i="2"/>
  <c r="K4980" i="2"/>
  <c r="K4996" i="2"/>
  <c r="K2502" i="2"/>
  <c r="K3117" i="2"/>
  <c r="K3386" i="2"/>
  <c r="K3642" i="2"/>
  <c r="K3786" i="2"/>
  <c r="K3850" i="2"/>
  <c r="K3904" i="2"/>
  <c r="K3946" i="2"/>
  <c r="K3984" i="2"/>
  <c r="K4022" i="2"/>
  <c r="K4056" i="2"/>
  <c r="K4090" i="2"/>
  <c r="K4119" i="2"/>
  <c r="K4140" i="2"/>
  <c r="K4162" i="2"/>
  <c r="K4181" i="2"/>
  <c r="K4197" i="2"/>
  <c r="K4213" i="2"/>
  <c r="K4229" i="2"/>
  <c r="K4245" i="2"/>
  <c r="K4261" i="2"/>
  <c r="K4277" i="2"/>
  <c r="K4293" i="2"/>
  <c r="K4309" i="2"/>
  <c r="K4325" i="2"/>
  <c r="K4341" i="2"/>
  <c r="K4357" i="2"/>
  <c r="K4373" i="2"/>
  <c r="K4389" i="2"/>
  <c r="K4405" i="2"/>
  <c r="K4421" i="2"/>
  <c r="K4437" i="2"/>
  <c r="K4453" i="2"/>
  <c r="K4469" i="2"/>
  <c r="K4485" i="2"/>
  <c r="K4501" i="2"/>
  <c r="K4517" i="2"/>
  <c r="K4533" i="2"/>
  <c r="K4549" i="2"/>
  <c r="K4565" i="2"/>
  <c r="K4581" i="2"/>
  <c r="K4597" i="2"/>
  <c r="K4613" i="2"/>
  <c r="K4629" i="2"/>
  <c r="K4645" i="2"/>
  <c r="K4661" i="2"/>
  <c r="K4677" i="2"/>
  <c r="K4693" i="2"/>
  <c r="K4709" i="2"/>
  <c r="K4725" i="2"/>
  <c r="K4741" i="2"/>
  <c r="K4757" i="2"/>
  <c r="K4773" i="2"/>
  <c r="K4789" i="2"/>
  <c r="K4805" i="2"/>
  <c r="K4821" i="2"/>
  <c r="K4837" i="2"/>
  <c r="K4853" i="2"/>
  <c r="K4869" i="2"/>
  <c r="K4885" i="2"/>
  <c r="K4901" i="2"/>
  <c r="K4917" i="2"/>
  <c r="K4933" i="2"/>
  <c r="K4949" i="2"/>
  <c r="K4965" i="2"/>
  <c r="K4981" i="2"/>
  <c r="K4997" i="2"/>
  <c r="K4183" i="2"/>
  <c r="K4295" i="2"/>
  <c r="K4343" i="2"/>
  <c r="K4391" i="2"/>
  <c r="K4407" i="2"/>
  <c r="K4439" i="2"/>
  <c r="K4471" i="2"/>
  <c r="K4519" i="2"/>
  <c r="K4567" i="2"/>
  <c r="K4599" i="2"/>
  <c r="K4615" i="2"/>
  <c r="K4663" i="2"/>
  <c r="K4711" i="2"/>
  <c r="K4759" i="2"/>
  <c r="K4807" i="2"/>
  <c r="K4855" i="2"/>
  <c r="K4903" i="2"/>
  <c r="K4951" i="2"/>
  <c r="K2591" i="2"/>
  <c r="K3138" i="2"/>
  <c r="K3402" i="2"/>
  <c r="K3658" i="2"/>
  <c r="K3792" i="2"/>
  <c r="K3856" i="2"/>
  <c r="K3907" i="2"/>
  <c r="K3947" i="2"/>
  <c r="K3987" i="2"/>
  <c r="K4023" i="2"/>
  <c r="K4058" i="2"/>
  <c r="K4091" i="2"/>
  <c r="K4120" i="2"/>
  <c r="K4144" i="2"/>
  <c r="K4163" i="2"/>
  <c r="K4182" i="2"/>
  <c r="K4198" i="2"/>
  <c r="K4214" i="2"/>
  <c r="K4230" i="2"/>
  <c r="K4246" i="2"/>
  <c r="K4262" i="2"/>
  <c r="K4278" i="2"/>
  <c r="K4294" i="2"/>
  <c r="K4310" i="2"/>
  <c r="K4326" i="2"/>
  <c r="K4342" i="2"/>
  <c r="K4358" i="2"/>
  <c r="K4374" i="2"/>
  <c r="K4390" i="2"/>
  <c r="K4406" i="2"/>
  <c r="K4422" i="2"/>
  <c r="K4438" i="2"/>
  <c r="K4454" i="2"/>
  <c r="K4470" i="2"/>
  <c r="K4486" i="2"/>
  <c r="K4502" i="2"/>
  <c r="K4518" i="2"/>
  <c r="K4534" i="2"/>
  <c r="K4550" i="2"/>
  <c r="K4566" i="2"/>
  <c r="K4582" i="2"/>
  <c r="K4598" i="2"/>
  <c r="K4614" i="2"/>
  <c r="K4630" i="2"/>
  <c r="K4646" i="2"/>
  <c r="K4662" i="2"/>
  <c r="K4678" i="2"/>
  <c r="K4694" i="2"/>
  <c r="K4710" i="2"/>
  <c r="K4726" i="2"/>
  <c r="K4742" i="2"/>
  <c r="K4758" i="2"/>
  <c r="K4774" i="2"/>
  <c r="K4790" i="2"/>
  <c r="K4806" i="2"/>
  <c r="K4822" i="2"/>
  <c r="K4838" i="2"/>
  <c r="K4854" i="2"/>
  <c r="K4870" i="2"/>
  <c r="K4886" i="2"/>
  <c r="K4902" i="2"/>
  <c r="K4918" i="2"/>
  <c r="K4934" i="2"/>
  <c r="K4950" i="2"/>
  <c r="K4966" i="2"/>
  <c r="K4982" i="2"/>
  <c r="K4998" i="2"/>
  <c r="K4359" i="2"/>
  <c r="K4551" i="2"/>
  <c r="K4631" i="2"/>
  <c r="K4695" i="2"/>
  <c r="K4743" i="2"/>
  <c r="K4775" i="2"/>
  <c r="K4823" i="2"/>
  <c r="K4887" i="2"/>
  <c r="K4935" i="2"/>
  <c r="K4967" i="2"/>
  <c r="K2684" i="2"/>
  <c r="K3157" i="2"/>
  <c r="K3418" i="2"/>
  <c r="K3674" i="2"/>
  <c r="K3799" i="2"/>
  <c r="K3863" i="2"/>
  <c r="K3911" i="2"/>
  <c r="K3952" i="2"/>
  <c r="K3990" i="2"/>
  <c r="K4024" i="2"/>
  <c r="K4059" i="2"/>
  <c r="K4096" i="2"/>
  <c r="K4122" i="2"/>
  <c r="K4145" i="2"/>
  <c r="K4164" i="2"/>
  <c r="K4199" i="2"/>
  <c r="K4215" i="2"/>
  <c r="K4231" i="2"/>
  <c r="K4247" i="2"/>
  <c r="K4263" i="2"/>
  <c r="K4279" i="2"/>
  <c r="K4311" i="2"/>
  <c r="K4327" i="2"/>
  <c r="K4375" i="2"/>
  <c r="K4423" i="2"/>
  <c r="K4455" i="2"/>
  <c r="K4503" i="2"/>
  <c r="K4535" i="2"/>
  <c r="K4583" i="2"/>
  <c r="K4647" i="2"/>
  <c r="K4679" i="2"/>
  <c r="K4727" i="2"/>
  <c r="K4791" i="2"/>
  <c r="K4839" i="2"/>
  <c r="K4919" i="2"/>
  <c r="K2762" i="2"/>
  <c r="K3176" i="2"/>
  <c r="K3434" i="2"/>
  <c r="K3690" i="2"/>
  <c r="K3800" i="2"/>
  <c r="K3864" i="2"/>
  <c r="K3912" i="2"/>
  <c r="K3955" i="2"/>
  <c r="K3991" i="2"/>
  <c r="K4026" i="2"/>
  <c r="K4064" i="2"/>
  <c r="K4099" i="2"/>
  <c r="K4123" i="2"/>
  <c r="K4146" i="2"/>
  <c r="K4165" i="2"/>
  <c r="K4184" i="2"/>
  <c r="K4200" i="2"/>
  <c r="K4216" i="2"/>
  <c r="K4232" i="2"/>
  <c r="K4248" i="2"/>
  <c r="K4264" i="2"/>
  <c r="K4280" i="2"/>
  <c r="K4296" i="2"/>
  <c r="K4312" i="2"/>
  <c r="K4328" i="2"/>
  <c r="K4344" i="2"/>
  <c r="K4360" i="2"/>
  <c r="K4376" i="2"/>
  <c r="K4392" i="2"/>
  <c r="K4408" i="2"/>
  <c r="K4424" i="2"/>
  <c r="K4440" i="2"/>
  <c r="K4456" i="2"/>
  <c r="K4472" i="2"/>
  <c r="K4488" i="2"/>
  <c r="K4504" i="2"/>
  <c r="K4520" i="2"/>
  <c r="K4536" i="2"/>
  <c r="K4552" i="2"/>
  <c r="K4568" i="2"/>
  <c r="K4584" i="2"/>
  <c r="K4600" i="2"/>
  <c r="K4616" i="2"/>
  <c r="K4632" i="2"/>
  <c r="K4648" i="2"/>
  <c r="K4664" i="2"/>
  <c r="K4680" i="2"/>
  <c r="K4696" i="2"/>
  <c r="K4712" i="2"/>
  <c r="K4728" i="2"/>
  <c r="K4744" i="2"/>
  <c r="K4760" i="2"/>
  <c r="K4776" i="2"/>
  <c r="K4792" i="2"/>
  <c r="K4808" i="2"/>
  <c r="K4824" i="2"/>
  <c r="K4840" i="2"/>
  <c r="K4856" i="2"/>
  <c r="K4872" i="2"/>
  <c r="K4888" i="2"/>
  <c r="K4904" i="2"/>
  <c r="K4920" i="2"/>
  <c r="K4936" i="2"/>
  <c r="K4952" i="2"/>
  <c r="K4968" i="2"/>
  <c r="K4984" i="2"/>
  <c r="K5000" i="2"/>
  <c r="K2805" i="2"/>
  <c r="K3193" i="2"/>
  <c r="K3450" i="2"/>
  <c r="K3704" i="2"/>
  <c r="K3802" i="2"/>
  <c r="K3866" i="2"/>
  <c r="K3914" i="2"/>
  <c r="K3958" i="2"/>
  <c r="K3992" i="2"/>
  <c r="K4027" i="2"/>
  <c r="K4067" i="2"/>
  <c r="K4101" i="2"/>
  <c r="K4124" i="2"/>
  <c r="K4147" i="2"/>
  <c r="K4166" i="2"/>
  <c r="K4185" i="2"/>
  <c r="K4201" i="2"/>
  <c r="K4217" i="2"/>
  <c r="K4233" i="2"/>
  <c r="K4249" i="2"/>
  <c r="K4265" i="2"/>
  <c r="K4281" i="2"/>
  <c r="K4297" i="2"/>
  <c r="K4313" i="2"/>
  <c r="K4329" i="2"/>
  <c r="K4345" i="2"/>
  <c r="K4361" i="2"/>
  <c r="K4377" i="2"/>
  <c r="K4393" i="2"/>
  <c r="K4409" i="2"/>
  <c r="K4425" i="2"/>
  <c r="K4441" i="2"/>
  <c r="K4457" i="2"/>
  <c r="K4473" i="2"/>
  <c r="K4489" i="2"/>
  <c r="K4505" i="2"/>
  <c r="K4521" i="2"/>
  <c r="K4537" i="2"/>
  <c r="K4553" i="2"/>
  <c r="K4569" i="2"/>
  <c r="K4585" i="2"/>
  <c r="K4601" i="2"/>
  <c r="K4617" i="2"/>
  <c r="K4633" i="2"/>
  <c r="K4649" i="2"/>
  <c r="K4665" i="2"/>
  <c r="K4681" i="2"/>
  <c r="K4697" i="2"/>
  <c r="K4713" i="2"/>
  <c r="K4729" i="2"/>
  <c r="K4745" i="2"/>
  <c r="K4761" i="2"/>
  <c r="K4777" i="2"/>
  <c r="K4793" i="2"/>
  <c r="K4809" i="2"/>
  <c r="K4825" i="2"/>
  <c r="K4841" i="2"/>
  <c r="K4857" i="2"/>
  <c r="K4873" i="2"/>
  <c r="K4889" i="2"/>
  <c r="K4905" i="2"/>
  <c r="K4921" i="2"/>
  <c r="K4937" i="2"/>
  <c r="K4953" i="2"/>
  <c r="K4969" i="2"/>
  <c r="K4985" i="2"/>
  <c r="K5001" i="2"/>
  <c r="K2845" i="2"/>
  <c r="K3210" i="2"/>
  <c r="K3466" i="2"/>
  <c r="K3706" i="2"/>
  <c r="K3808" i="2"/>
  <c r="K3872" i="2"/>
  <c r="K3915" i="2"/>
  <c r="K3959" i="2"/>
  <c r="K3994" i="2"/>
  <c r="K4032" i="2"/>
  <c r="K4070" i="2"/>
  <c r="K4102" i="2"/>
  <c r="K4128" i="2"/>
  <c r="K4148" i="2"/>
  <c r="K4167" i="2"/>
  <c r="K4186" i="2"/>
  <c r="K4202" i="2"/>
  <c r="K4218" i="2"/>
  <c r="K4234" i="2"/>
  <c r="K4250" i="2"/>
  <c r="K4266" i="2"/>
  <c r="K4282" i="2"/>
  <c r="K4298" i="2"/>
  <c r="K4314" i="2"/>
  <c r="K4330" i="2"/>
  <c r="K4346" i="2"/>
  <c r="K4362" i="2"/>
  <c r="K4378" i="2"/>
  <c r="K4394" i="2"/>
  <c r="K4410" i="2"/>
  <c r="K4426" i="2"/>
  <c r="K4442" i="2"/>
  <c r="K4458" i="2"/>
  <c r="K4474" i="2"/>
  <c r="K4490" i="2"/>
  <c r="K4506" i="2"/>
  <c r="K4522" i="2"/>
  <c r="K4538" i="2"/>
  <c r="K4554" i="2"/>
  <c r="K4570" i="2"/>
  <c r="K4586" i="2"/>
  <c r="K4602" i="2"/>
  <c r="K4618" i="2"/>
  <c r="K4634" i="2"/>
  <c r="K4650" i="2"/>
  <c r="K4666" i="2"/>
  <c r="K4682" i="2"/>
  <c r="K4698" i="2"/>
  <c r="K4714" i="2"/>
  <c r="K4730" i="2"/>
  <c r="K4746" i="2"/>
  <c r="K4762" i="2"/>
  <c r="K4778" i="2"/>
  <c r="K4794" i="2"/>
  <c r="K4810" i="2"/>
  <c r="K4826" i="2"/>
  <c r="K4842" i="2"/>
  <c r="K4858" i="2"/>
  <c r="K4874" i="2"/>
  <c r="K4890" i="2"/>
  <c r="K4906" i="2"/>
  <c r="K4922" i="2"/>
  <c r="K4938" i="2"/>
  <c r="K4954" i="2"/>
  <c r="K4970" i="2"/>
  <c r="K4986" i="2"/>
  <c r="K2885" i="2"/>
  <c r="K3226" i="2"/>
  <c r="K3482" i="2"/>
  <c r="K3720" i="2"/>
  <c r="K3815" i="2"/>
  <c r="K3879" i="2"/>
  <c r="K3920" i="2"/>
  <c r="K3960" i="2"/>
  <c r="K3995" i="2"/>
  <c r="K4035" i="2"/>
  <c r="K4071" i="2"/>
  <c r="K4103" i="2"/>
  <c r="K4129" i="2"/>
  <c r="K4149" i="2"/>
  <c r="K4168" i="2"/>
  <c r="K4187" i="2"/>
  <c r="K4203" i="2"/>
  <c r="K4219" i="2"/>
  <c r="K4235" i="2"/>
  <c r="K4251" i="2"/>
  <c r="K4267" i="2"/>
  <c r="K4283" i="2"/>
  <c r="K4299" i="2"/>
  <c r="K4315" i="2"/>
  <c r="K4331" i="2"/>
  <c r="K4347" i="2"/>
  <c r="K4363" i="2"/>
  <c r="K4379" i="2"/>
  <c r="K4395" i="2"/>
  <c r="K4411" i="2"/>
  <c r="K4427" i="2"/>
  <c r="K4443" i="2"/>
  <c r="K4459" i="2"/>
  <c r="K4475" i="2"/>
  <c r="K4491" i="2"/>
  <c r="K4507" i="2"/>
  <c r="K4523" i="2"/>
  <c r="K4539" i="2"/>
  <c r="K4555" i="2"/>
  <c r="K4571" i="2"/>
  <c r="K4587" i="2"/>
  <c r="K4603" i="2"/>
  <c r="K4619" i="2"/>
  <c r="K4635" i="2"/>
  <c r="K4651" i="2"/>
  <c r="K4667" i="2"/>
  <c r="K4683" i="2"/>
  <c r="K4699" i="2"/>
  <c r="K4715" i="2"/>
  <c r="K4731" i="2"/>
  <c r="K4747" i="2"/>
  <c r="K4763" i="2"/>
  <c r="K4779" i="2"/>
  <c r="K4795" i="2"/>
  <c r="K4811" i="2"/>
  <c r="K4827" i="2"/>
  <c r="K4843" i="2"/>
  <c r="K4859" i="2"/>
  <c r="K4875" i="2"/>
  <c r="K4891" i="2"/>
  <c r="K4907" i="2"/>
  <c r="K4923" i="2"/>
  <c r="K4939" i="2"/>
  <c r="K4955" i="2"/>
  <c r="K4971" i="2"/>
  <c r="K4987" i="2"/>
  <c r="K2917" i="2"/>
  <c r="K3242" i="2"/>
  <c r="K3498" i="2"/>
  <c r="K3722" i="2"/>
  <c r="K3816" i="2"/>
  <c r="K3880" i="2"/>
  <c r="K3923" i="2"/>
  <c r="K3962" i="2"/>
  <c r="K4000" i="2"/>
  <c r="K4038" i="2"/>
  <c r="K4072" i="2"/>
  <c r="K4104" i="2"/>
  <c r="K4131" i="2"/>
  <c r="K4150" i="2"/>
  <c r="K4169" i="2"/>
  <c r="K4188" i="2"/>
  <c r="K4204" i="2"/>
  <c r="K4220" i="2"/>
  <c r="K4236" i="2"/>
  <c r="K4252" i="2"/>
  <c r="K4268" i="2"/>
  <c r="K4284" i="2"/>
  <c r="K4300" i="2"/>
  <c r="K4316" i="2"/>
  <c r="K4332" i="2"/>
  <c r="K4348" i="2"/>
  <c r="K4364" i="2"/>
  <c r="K4380" i="2"/>
  <c r="K4396" i="2"/>
  <c r="K4412" i="2"/>
  <c r="K4428" i="2"/>
  <c r="K4444" i="2"/>
  <c r="K4460" i="2"/>
  <c r="K4476" i="2"/>
  <c r="K4492" i="2"/>
  <c r="K4508" i="2"/>
  <c r="K4524" i="2"/>
  <c r="K4540" i="2"/>
  <c r="K4556" i="2"/>
  <c r="K4572" i="2"/>
  <c r="K4588" i="2"/>
  <c r="K4604" i="2"/>
  <c r="K4620" i="2"/>
  <c r="K4636" i="2"/>
  <c r="K4652" i="2"/>
  <c r="K4668" i="2"/>
  <c r="K4684" i="2"/>
  <c r="K4700" i="2"/>
  <c r="K4716" i="2"/>
  <c r="K4732" i="2"/>
  <c r="K4748" i="2"/>
  <c r="K4764" i="2"/>
  <c r="K4780" i="2"/>
  <c r="K4796" i="2"/>
  <c r="K4812" i="2"/>
  <c r="K4828" i="2"/>
  <c r="K4844" i="2"/>
  <c r="K4860" i="2"/>
  <c r="K4876" i="2"/>
  <c r="K4892" i="2"/>
  <c r="K4908" i="2"/>
  <c r="K4924" i="2"/>
  <c r="K4940" i="2"/>
  <c r="K4956" i="2"/>
  <c r="K4972" i="2"/>
  <c r="K4988" i="2"/>
  <c r="K2943" i="2"/>
  <c r="K3258" i="2"/>
  <c r="K3514" i="2"/>
  <c r="K3736" i="2"/>
  <c r="K3818" i="2"/>
  <c r="K3882" i="2"/>
  <c r="K3927" i="2"/>
  <c r="K3963" i="2"/>
  <c r="K4003" i="2"/>
  <c r="K4039" i="2"/>
  <c r="K4074" i="2"/>
  <c r="K4106" i="2"/>
  <c r="K4132" i="2"/>
  <c r="K4151" i="2"/>
  <c r="K4170" i="2"/>
  <c r="K4189" i="2"/>
  <c r="K4205" i="2"/>
  <c r="K4221" i="2"/>
  <c r="K4237" i="2"/>
  <c r="K4253" i="2"/>
  <c r="K4269" i="2"/>
  <c r="K4285" i="2"/>
  <c r="K4301" i="2"/>
  <c r="K4317" i="2"/>
  <c r="K4333" i="2"/>
  <c r="K4349" i="2"/>
  <c r="K4365" i="2"/>
  <c r="K4381" i="2"/>
  <c r="K4397" i="2"/>
  <c r="K4413" i="2"/>
  <c r="K4429" i="2"/>
  <c r="K4445" i="2"/>
  <c r="K4461" i="2"/>
  <c r="K4477" i="2"/>
  <c r="K4493" i="2"/>
  <c r="K4509" i="2"/>
  <c r="K4525" i="2"/>
  <c r="K4541" i="2"/>
  <c r="K4557" i="2"/>
  <c r="K4573" i="2"/>
  <c r="K4589" i="2"/>
  <c r="K4605" i="2"/>
  <c r="K4621" i="2"/>
  <c r="K4637" i="2"/>
  <c r="K4653" i="2"/>
  <c r="K4669" i="2"/>
  <c r="K4685" i="2"/>
  <c r="K4701" i="2"/>
  <c r="K4717" i="2"/>
  <c r="K4733" i="2"/>
  <c r="K4749" i="2"/>
  <c r="K4765" i="2"/>
  <c r="K4781" i="2"/>
  <c r="K4797" i="2"/>
  <c r="K4813" i="2"/>
  <c r="K4829" i="2"/>
  <c r="K4845" i="2"/>
  <c r="K4861" i="2"/>
  <c r="K4877" i="2"/>
  <c r="K4893" i="2"/>
  <c r="K4909" i="2"/>
  <c r="K4925" i="2"/>
  <c r="K4941" i="2"/>
  <c r="K4957" i="2"/>
  <c r="K4973" i="2"/>
  <c r="K4989" i="2"/>
  <c r="K2971" i="2"/>
  <c r="K3274" i="2"/>
  <c r="K3530" i="2"/>
  <c r="K3738" i="2"/>
  <c r="K3824" i="2"/>
  <c r="K3883" i="2"/>
  <c r="K3928" i="2"/>
  <c r="K3968" i="2"/>
  <c r="K4006" i="2"/>
  <c r="K4040" i="2"/>
  <c r="K4075" i="2"/>
  <c r="K4107" i="2"/>
  <c r="K4133" i="2"/>
  <c r="K4152" i="2"/>
  <c r="K4171" i="2"/>
  <c r="K4190" i="2"/>
  <c r="K4206" i="2"/>
  <c r="K4222" i="2"/>
  <c r="K4238" i="2"/>
  <c r="K4254" i="2"/>
  <c r="K4270" i="2"/>
  <c r="K4286" i="2"/>
  <c r="K4302" i="2"/>
  <c r="K4318" i="2"/>
  <c r="K4334" i="2"/>
  <c r="K4350" i="2"/>
  <c r="K4366" i="2"/>
  <c r="K4382" i="2"/>
  <c r="K4398" i="2"/>
  <c r="K4414" i="2"/>
  <c r="K4430" i="2"/>
  <c r="K4446" i="2"/>
  <c r="K4462" i="2"/>
  <c r="K4478" i="2"/>
  <c r="K4494" i="2"/>
  <c r="K4510" i="2"/>
  <c r="K4526" i="2"/>
  <c r="K4542" i="2"/>
  <c r="K4558" i="2"/>
  <c r="K4574" i="2"/>
  <c r="K4590" i="2"/>
  <c r="K4606" i="2"/>
  <c r="K4622" i="2"/>
  <c r="K2994" i="2"/>
  <c r="K3290" i="2"/>
  <c r="K3546" i="2"/>
  <c r="K3752" i="2"/>
  <c r="K3831" i="2"/>
  <c r="K3888" i="2"/>
  <c r="K3930" i="2"/>
  <c r="K3971" i="2"/>
  <c r="K4007" i="2"/>
  <c r="K4042" i="2"/>
  <c r="K4080" i="2"/>
  <c r="K4108" i="2"/>
  <c r="K4134" i="2"/>
  <c r="K4153" i="2"/>
  <c r="K4172" i="2"/>
  <c r="K4191" i="2"/>
  <c r="K4207" i="2"/>
  <c r="K4223" i="2"/>
  <c r="K4239" i="2"/>
  <c r="K4255" i="2"/>
  <c r="K4271" i="2"/>
  <c r="K4287" i="2"/>
  <c r="K4303" i="2"/>
  <c r="K4319" i="2"/>
  <c r="K4335" i="2"/>
  <c r="K4351" i="2"/>
  <c r="K4367" i="2"/>
  <c r="K4383" i="2"/>
  <c r="K4399" i="2"/>
  <c r="K4415" i="2"/>
  <c r="K4431" i="2"/>
  <c r="K4447" i="2"/>
  <c r="K4463" i="2"/>
  <c r="K4479" i="2"/>
  <c r="K4495" i="2"/>
  <c r="K4511" i="2"/>
  <c r="K4527" i="2"/>
  <c r="K4543" i="2"/>
  <c r="K4559" i="2"/>
  <c r="K4575" i="2"/>
  <c r="K4591" i="2"/>
  <c r="K4607" i="2"/>
  <c r="K4623" i="2"/>
  <c r="K4639" i="2"/>
  <c r="K4655" i="2"/>
  <c r="K4671" i="2"/>
  <c r="K4687" i="2"/>
  <c r="K4703" i="2"/>
  <c r="K4719" i="2"/>
  <c r="K4735" i="2"/>
  <c r="K4751" i="2"/>
  <c r="K4767" i="2"/>
  <c r="K4783" i="2"/>
  <c r="K4799" i="2"/>
  <c r="K4815" i="2"/>
  <c r="K4831" i="2"/>
  <c r="K4847" i="2"/>
  <c r="K4863" i="2"/>
  <c r="K4879" i="2"/>
  <c r="K4895" i="2"/>
  <c r="K4911" i="2"/>
  <c r="K4927" i="2"/>
  <c r="K4943" i="2"/>
  <c r="K4959" i="2"/>
  <c r="K4975" i="2"/>
  <c r="K4991" i="2"/>
  <c r="K3017" i="2"/>
  <c r="K3306" i="2"/>
  <c r="K3562" i="2"/>
  <c r="K3754" i="2"/>
  <c r="K3832" i="2"/>
  <c r="K3891" i="2"/>
  <c r="K3931" i="2"/>
  <c r="K3974" i="2"/>
  <c r="K4008" i="2"/>
  <c r="K4043" i="2"/>
  <c r="K4083" i="2"/>
  <c r="K4112" i="2"/>
  <c r="K4135" i="2"/>
  <c r="K4154" i="2"/>
  <c r="K4176" i="2"/>
  <c r="K4192" i="2"/>
  <c r="K4208" i="2"/>
  <c r="K4224" i="2"/>
  <c r="K4240" i="2"/>
  <c r="K4256" i="2"/>
  <c r="K4272" i="2"/>
  <c r="K4288" i="2"/>
  <c r="K4304" i="2"/>
  <c r="K4320" i="2"/>
  <c r="K4336" i="2"/>
  <c r="K4352" i="2"/>
  <c r="K4368" i="2"/>
  <c r="K4384" i="2"/>
  <c r="K4400" i="2"/>
  <c r="K4416" i="2"/>
  <c r="K4432" i="2"/>
  <c r="K4448" i="2"/>
  <c r="K4464" i="2"/>
  <c r="K4480" i="2"/>
  <c r="K4496" i="2"/>
  <c r="K4512" i="2"/>
  <c r="K4528" i="2"/>
  <c r="K4544" i="2"/>
  <c r="K4560" i="2"/>
  <c r="K4576" i="2"/>
  <c r="K4592" i="2"/>
  <c r="K4608" i="2"/>
  <c r="K4624" i="2"/>
  <c r="K4640" i="2"/>
  <c r="K4656" i="2"/>
  <c r="K4672" i="2"/>
  <c r="K4688" i="2"/>
  <c r="K4704" i="2"/>
  <c r="K4720" i="2"/>
  <c r="K4736" i="2"/>
  <c r="K4752" i="2"/>
  <c r="K4768" i="2"/>
  <c r="K4784" i="2"/>
  <c r="K4800" i="2"/>
  <c r="K4816" i="2"/>
  <c r="K4832" i="2"/>
  <c r="K4848" i="2"/>
  <c r="K4864" i="2"/>
  <c r="K4880" i="2"/>
  <c r="K4896" i="2"/>
  <c r="K4912" i="2"/>
  <c r="K4928" i="2"/>
  <c r="K4944" i="2"/>
  <c r="K4960" i="2"/>
  <c r="K4976" i="2"/>
  <c r="K4992" i="2"/>
  <c r="K3037" i="2"/>
  <c r="K3322" i="2"/>
  <c r="K3578" i="2"/>
  <c r="K3768" i="2"/>
  <c r="K3834" i="2"/>
  <c r="K3895" i="2"/>
  <c r="K3936" i="2"/>
  <c r="K3975" i="2"/>
  <c r="K4010" i="2"/>
  <c r="K4048" i="2"/>
  <c r="K4085" i="2"/>
  <c r="K4115" i="2"/>
  <c r="K4136" i="2"/>
  <c r="K4155" i="2"/>
  <c r="K4177" i="2"/>
  <c r="K4193" i="2"/>
  <c r="K4209" i="2"/>
  <c r="K4225" i="2"/>
  <c r="K4241" i="2"/>
  <c r="K4257" i="2"/>
  <c r="K4273" i="2"/>
  <c r="K4289" i="2"/>
  <c r="K4305" i="2"/>
  <c r="K4321" i="2"/>
  <c r="K4337" i="2"/>
  <c r="K4353" i="2"/>
  <c r="K4369" i="2"/>
  <c r="K4385" i="2"/>
  <c r="K4401" i="2"/>
  <c r="K4417" i="2"/>
  <c r="K4433" i="2"/>
  <c r="K4449" i="2"/>
  <c r="K4465" i="2"/>
  <c r="K4481" i="2"/>
  <c r="K4497" i="2"/>
  <c r="K4513" i="2"/>
  <c r="K4529" i="2"/>
  <c r="K4545" i="2"/>
  <c r="K4561" i="2"/>
  <c r="K4577" i="2"/>
  <c r="K4593" i="2"/>
  <c r="K4609" i="2"/>
  <c r="K4625" i="2"/>
  <c r="K4641" i="2"/>
  <c r="K4657" i="2"/>
  <c r="K4673" i="2"/>
  <c r="K4689" i="2"/>
  <c r="K4705" i="2"/>
  <c r="K4721" i="2"/>
  <c r="K4737" i="2"/>
  <c r="K4753" i="2"/>
  <c r="K4769" i="2"/>
  <c r="K4785" i="2"/>
  <c r="K4801" i="2"/>
  <c r="K4817" i="2"/>
  <c r="K4833" i="2"/>
  <c r="K4849" i="2"/>
  <c r="K4865" i="2"/>
  <c r="K4881" i="2"/>
  <c r="K4897" i="2"/>
  <c r="K4913" i="2"/>
  <c r="K4929" i="2"/>
  <c r="K4945" i="2"/>
  <c r="K4961" i="2"/>
  <c r="K4977" i="2"/>
  <c r="K4993" i="2"/>
  <c r="K4946" i="2"/>
  <c r="K4830" i="2"/>
  <c r="K4702" i="2"/>
  <c r="K4514" i="2"/>
  <c r="K4258" i="2"/>
  <c r="K3770" i="2"/>
  <c r="K4942" i="2"/>
  <c r="K4818" i="2"/>
  <c r="K4690" i="2"/>
  <c r="K4498" i="2"/>
  <c r="K4242" i="2"/>
  <c r="K3594" i="2"/>
  <c r="K4930" i="2"/>
  <c r="K4814" i="2"/>
  <c r="K4686" i="2"/>
  <c r="K4482" i="2"/>
  <c r="K4226" i="2"/>
  <c r="K3338" i="2"/>
  <c r="K4926" i="2"/>
  <c r="K4802" i="2"/>
  <c r="K4674" i="2"/>
  <c r="K4466" i="2"/>
  <c r="K4210" i="2"/>
  <c r="K3059" i="2"/>
  <c r="C12" i="1"/>
  <c r="S24" i="2" s="1"/>
  <c r="C6" i="1"/>
  <c r="C8" i="1"/>
  <c r="C10" i="1"/>
  <c r="C5" i="1"/>
  <c r="S23" i="2" l="1"/>
  <c r="L22" i="2" l="1"/>
  <c r="L2" i="2"/>
  <c r="L37" i="2"/>
  <c r="R37" i="2" s="1"/>
  <c r="Q42" i="2"/>
  <c r="J17" i="2"/>
  <c r="J33" i="2"/>
  <c r="J49" i="2"/>
  <c r="J65" i="2"/>
  <c r="J81" i="2"/>
  <c r="J97" i="2"/>
  <c r="J113" i="2"/>
  <c r="J129" i="2"/>
  <c r="J145" i="2"/>
  <c r="J161" i="2"/>
  <c r="J177" i="2"/>
  <c r="J193" i="2"/>
  <c r="J209" i="2"/>
  <c r="J225" i="2"/>
  <c r="J241" i="2"/>
  <c r="J257" i="2"/>
  <c r="J273" i="2"/>
  <c r="J289" i="2"/>
  <c r="J305" i="2"/>
  <c r="J321" i="2"/>
  <c r="J337" i="2"/>
  <c r="J353" i="2"/>
  <c r="J369" i="2"/>
  <c r="J385" i="2"/>
  <c r="J401" i="2"/>
  <c r="J417" i="2"/>
  <c r="J433" i="2"/>
  <c r="J449" i="2"/>
  <c r="J465" i="2"/>
  <c r="J481" i="2"/>
  <c r="J497" i="2"/>
  <c r="J513" i="2"/>
  <c r="J529" i="2"/>
  <c r="J545" i="2"/>
  <c r="J561" i="2"/>
  <c r="J577" i="2"/>
  <c r="J593" i="2"/>
  <c r="J609" i="2"/>
  <c r="J625" i="2"/>
  <c r="J641" i="2"/>
  <c r="J657" i="2"/>
  <c r="J673" i="2"/>
  <c r="J689" i="2"/>
  <c r="J705" i="2"/>
  <c r="J721" i="2"/>
  <c r="J737" i="2"/>
  <c r="J753" i="2"/>
  <c r="J769" i="2"/>
  <c r="J785" i="2"/>
  <c r="J801" i="2"/>
  <c r="J817" i="2"/>
  <c r="J833" i="2"/>
  <c r="J849" i="2"/>
  <c r="J865" i="2"/>
  <c r="J881" i="2"/>
  <c r="J897" i="2"/>
  <c r="J913" i="2"/>
  <c r="J929" i="2"/>
  <c r="J945" i="2"/>
  <c r="J961" i="2"/>
  <c r="J977" i="2"/>
  <c r="J993" i="2"/>
  <c r="J1009" i="2"/>
  <c r="J1025" i="2"/>
  <c r="J1041" i="2"/>
  <c r="J1057" i="2"/>
  <c r="J1073" i="2"/>
  <c r="J1089" i="2"/>
  <c r="J1105" i="2"/>
  <c r="J1121" i="2"/>
  <c r="J1137" i="2"/>
  <c r="J1153" i="2"/>
  <c r="J1169" i="2"/>
  <c r="J1185" i="2"/>
  <c r="J1201" i="2"/>
  <c r="J1217" i="2"/>
  <c r="J1233" i="2"/>
  <c r="J1249" i="2"/>
  <c r="J1265" i="2"/>
  <c r="J1281" i="2"/>
  <c r="J1297" i="2"/>
  <c r="J1313" i="2"/>
  <c r="J1329" i="2"/>
  <c r="J1345" i="2"/>
  <c r="J1361" i="2"/>
  <c r="J2" i="2"/>
  <c r="J18" i="2"/>
  <c r="J34" i="2"/>
  <c r="J50" i="2"/>
  <c r="J66" i="2"/>
  <c r="J82" i="2"/>
  <c r="J98" i="2"/>
  <c r="J114" i="2"/>
  <c r="J130" i="2"/>
  <c r="J146" i="2"/>
  <c r="J162" i="2"/>
  <c r="J178" i="2"/>
  <c r="J194" i="2"/>
  <c r="J210" i="2"/>
  <c r="J226" i="2"/>
  <c r="J242" i="2"/>
  <c r="J258" i="2"/>
  <c r="J274" i="2"/>
  <c r="J290" i="2"/>
  <c r="J306" i="2"/>
  <c r="J322" i="2"/>
  <c r="J338" i="2"/>
  <c r="J354" i="2"/>
  <c r="J370" i="2"/>
  <c r="J386" i="2"/>
  <c r="J402" i="2"/>
  <c r="J418" i="2"/>
  <c r="J434" i="2"/>
  <c r="J450" i="2"/>
  <c r="J466" i="2"/>
  <c r="J482" i="2"/>
  <c r="J498" i="2"/>
  <c r="J514" i="2"/>
  <c r="J530" i="2"/>
  <c r="J546" i="2"/>
  <c r="J562" i="2"/>
  <c r="J578" i="2"/>
  <c r="J594" i="2"/>
  <c r="J610" i="2"/>
  <c r="J626" i="2"/>
  <c r="J642" i="2"/>
  <c r="J658" i="2"/>
  <c r="J674" i="2"/>
  <c r="J690" i="2"/>
  <c r="J706" i="2"/>
  <c r="J722" i="2"/>
  <c r="J738" i="2"/>
  <c r="J754" i="2"/>
  <c r="J770" i="2"/>
  <c r="J786" i="2"/>
  <c r="J802" i="2"/>
  <c r="J818" i="2"/>
  <c r="J834" i="2"/>
  <c r="J850" i="2"/>
  <c r="J866" i="2"/>
  <c r="J882" i="2"/>
  <c r="J898" i="2"/>
  <c r="J914" i="2"/>
  <c r="J930" i="2"/>
  <c r="J946" i="2"/>
  <c r="J962" i="2"/>
  <c r="J978" i="2"/>
  <c r="J994" i="2"/>
  <c r="J1010" i="2"/>
  <c r="J1026" i="2"/>
  <c r="J1042" i="2"/>
  <c r="J1058" i="2"/>
  <c r="J1074" i="2"/>
  <c r="J1090" i="2"/>
  <c r="J1106" i="2"/>
  <c r="J1122" i="2"/>
  <c r="J1138" i="2"/>
  <c r="J1154" i="2"/>
  <c r="J1170" i="2"/>
  <c r="J1186" i="2"/>
  <c r="J1202" i="2"/>
  <c r="J1218" i="2"/>
  <c r="J1234" i="2"/>
  <c r="J1250" i="2"/>
  <c r="J1266" i="2"/>
  <c r="J1282" i="2"/>
  <c r="J1298" i="2"/>
  <c r="J1314" i="2"/>
  <c r="J1330" i="2"/>
  <c r="J1346" i="2"/>
  <c r="J3" i="2"/>
  <c r="J19" i="2"/>
  <c r="J35" i="2"/>
  <c r="J51" i="2"/>
  <c r="J67" i="2"/>
  <c r="J83" i="2"/>
  <c r="J99" i="2"/>
  <c r="J115" i="2"/>
  <c r="J131" i="2"/>
  <c r="J147" i="2"/>
  <c r="J163" i="2"/>
  <c r="J179" i="2"/>
  <c r="J195" i="2"/>
  <c r="J211" i="2"/>
  <c r="J227" i="2"/>
  <c r="J243" i="2"/>
  <c r="J259" i="2"/>
  <c r="J275" i="2"/>
  <c r="J291" i="2"/>
  <c r="J307" i="2"/>
  <c r="J323" i="2"/>
  <c r="J339" i="2"/>
  <c r="J355" i="2"/>
  <c r="J371" i="2"/>
  <c r="J387" i="2"/>
  <c r="J403" i="2"/>
  <c r="J419" i="2"/>
  <c r="J435" i="2"/>
  <c r="J451" i="2"/>
  <c r="J467" i="2"/>
  <c r="J483" i="2"/>
  <c r="J499" i="2"/>
  <c r="J515" i="2"/>
  <c r="J531" i="2"/>
  <c r="J547" i="2"/>
  <c r="J563" i="2"/>
  <c r="J579" i="2"/>
  <c r="J595" i="2"/>
  <c r="J611" i="2"/>
  <c r="J627" i="2"/>
  <c r="J643" i="2"/>
  <c r="J659" i="2"/>
  <c r="J675" i="2"/>
  <c r="J691" i="2"/>
  <c r="J707" i="2"/>
  <c r="J723" i="2"/>
  <c r="J739" i="2"/>
  <c r="J755" i="2"/>
  <c r="J771" i="2"/>
  <c r="J787" i="2"/>
  <c r="J803" i="2"/>
  <c r="J819" i="2"/>
  <c r="J835" i="2"/>
  <c r="J851" i="2"/>
  <c r="J867" i="2"/>
  <c r="J883" i="2"/>
  <c r="J899" i="2"/>
  <c r="J915" i="2"/>
  <c r="J931" i="2"/>
  <c r="J947" i="2"/>
  <c r="J963" i="2"/>
  <c r="J979" i="2"/>
  <c r="J995" i="2"/>
  <c r="J1011" i="2"/>
  <c r="J1027" i="2"/>
  <c r="J1043" i="2"/>
  <c r="J1059" i="2"/>
  <c r="J1075" i="2"/>
  <c r="J1091" i="2"/>
  <c r="J1107" i="2"/>
  <c r="J1123" i="2"/>
  <c r="J1139" i="2"/>
  <c r="J1155" i="2"/>
  <c r="J1171" i="2"/>
  <c r="J1187" i="2"/>
  <c r="J1203" i="2"/>
  <c r="J1219" i="2"/>
  <c r="J1235" i="2"/>
  <c r="J1251" i="2"/>
  <c r="J1267" i="2"/>
  <c r="J1283" i="2"/>
  <c r="J1299" i="2"/>
  <c r="J1315" i="2"/>
  <c r="J1331" i="2"/>
  <c r="J1347" i="2"/>
  <c r="J4" i="2"/>
  <c r="J20" i="2"/>
  <c r="J36" i="2"/>
  <c r="J52" i="2"/>
  <c r="J68" i="2"/>
  <c r="J84" i="2"/>
  <c r="J100" i="2"/>
  <c r="J116" i="2"/>
  <c r="J132" i="2"/>
  <c r="J148" i="2"/>
  <c r="J164" i="2"/>
  <c r="J180" i="2"/>
  <c r="J196" i="2"/>
  <c r="J212" i="2"/>
  <c r="J228" i="2"/>
  <c r="J244" i="2"/>
  <c r="J260" i="2"/>
  <c r="J276" i="2"/>
  <c r="J292" i="2"/>
  <c r="J308" i="2"/>
  <c r="J324" i="2"/>
  <c r="J340" i="2"/>
  <c r="J356" i="2"/>
  <c r="J372" i="2"/>
  <c r="J388" i="2"/>
  <c r="J404" i="2"/>
  <c r="J420" i="2"/>
  <c r="J436" i="2"/>
  <c r="J452" i="2"/>
  <c r="J468" i="2"/>
  <c r="J484" i="2"/>
  <c r="J500" i="2"/>
  <c r="J516" i="2"/>
  <c r="J532" i="2"/>
  <c r="J548" i="2"/>
  <c r="J564" i="2"/>
  <c r="J580" i="2"/>
  <c r="J596" i="2"/>
  <c r="J612" i="2"/>
  <c r="J628" i="2"/>
  <c r="J644" i="2"/>
  <c r="J660" i="2"/>
  <c r="J676" i="2"/>
  <c r="J692" i="2"/>
  <c r="J708" i="2"/>
  <c r="J724" i="2"/>
  <c r="J740" i="2"/>
  <c r="J756" i="2"/>
  <c r="J772" i="2"/>
  <c r="J788" i="2"/>
  <c r="J804" i="2"/>
  <c r="J820" i="2"/>
  <c r="J836" i="2"/>
  <c r="J852" i="2"/>
  <c r="J868" i="2"/>
  <c r="J884" i="2"/>
  <c r="J900" i="2"/>
  <c r="J916" i="2"/>
  <c r="J932" i="2"/>
  <c r="J948" i="2"/>
  <c r="J964" i="2"/>
  <c r="J980" i="2"/>
  <c r="J996" i="2"/>
  <c r="J1012" i="2"/>
  <c r="J1028" i="2"/>
  <c r="J1044" i="2"/>
  <c r="J21" i="2"/>
  <c r="J37" i="2"/>
  <c r="J53" i="2"/>
  <c r="J69" i="2"/>
  <c r="J85" i="2"/>
  <c r="J101" i="2"/>
  <c r="J117" i="2"/>
  <c r="J133" i="2"/>
  <c r="J149" i="2"/>
  <c r="J165" i="2"/>
  <c r="J181" i="2"/>
  <c r="J197" i="2"/>
  <c r="J213" i="2"/>
  <c r="J229" i="2"/>
  <c r="J245" i="2"/>
  <c r="J261" i="2"/>
  <c r="J277" i="2"/>
  <c r="J293" i="2"/>
  <c r="J309" i="2"/>
  <c r="J325" i="2"/>
  <c r="J341" i="2"/>
  <c r="J357" i="2"/>
  <c r="J373" i="2"/>
  <c r="J389" i="2"/>
  <c r="J405" i="2"/>
  <c r="J421" i="2"/>
  <c r="J437" i="2"/>
  <c r="J453" i="2"/>
  <c r="J469" i="2"/>
  <c r="J485" i="2"/>
  <c r="J501" i="2"/>
  <c r="J517" i="2"/>
  <c r="J533" i="2"/>
  <c r="J549" i="2"/>
  <c r="J565" i="2"/>
  <c r="J581" i="2"/>
  <c r="J597" i="2"/>
  <c r="J613" i="2"/>
  <c r="J629" i="2"/>
  <c r="J645" i="2"/>
  <c r="J661" i="2"/>
  <c r="J677" i="2"/>
  <c r="J693" i="2"/>
  <c r="J709" i="2"/>
  <c r="J725" i="2"/>
  <c r="J741" i="2"/>
  <c r="J757" i="2"/>
  <c r="J773" i="2"/>
  <c r="J789" i="2"/>
  <c r="J805" i="2"/>
  <c r="J821" i="2"/>
  <c r="J837" i="2"/>
  <c r="J853" i="2"/>
  <c r="J869" i="2"/>
  <c r="J885" i="2"/>
  <c r="J901" i="2"/>
  <c r="J917" i="2"/>
  <c r="J933" i="2"/>
  <c r="J949" i="2"/>
  <c r="J965" i="2"/>
  <c r="J981" i="2"/>
  <c r="J997" i="2"/>
  <c r="J1013" i="2"/>
  <c r="J1029" i="2"/>
  <c r="J1045" i="2"/>
  <c r="J1061" i="2"/>
  <c r="J1077" i="2"/>
  <c r="J1093" i="2"/>
  <c r="J1109" i="2"/>
  <c r="J1125" i="2"/>
  <c r="J1141" i="2"/>
  <c r="J1157" i="2"/>
  <c r="J1173" i="2"/>
  <c r="J1189" i="2"/>
  <c r="J1205" i="2"/>
  <c r="J1221" i="2"/>
  <c r="J1237" i="2"/>
  <c r="J1253" i="2"/>
  <c r="J1269" i="2"/>
  <c r="J1285" i="2"/>
  <c r="J1301" i="2"/>
  <c r="J1317" i="2"/>
  <c r="J1333" i="2"/>
  <c r="J1349" i="2"/>
  <c r="J6" i="2"/>
  <c r="J22" i="2"/>
  <c r="J38" i="2"/>
  <c r="J54" i="2"/>
  <c r="J70" i="2"/>
  <c r="J86" i="2"/>
  <c r="J102" i="2"/>
  <c r="J118" i="2"/>
  <c r="J134" i="2"/>
  <c r="J150" i="2"/>
  <c r="J166" i="2"/>
  <c r="J182" i="2"/>
  <c r="J198" i="2"/>
  <c r="J214" i="2"/>
  <c r="J230" i="2"/>
  <c r="J246" i="2"/>
  <c r="J262" i="2"/>
  <c r="J278" i="2"/>
  <c r="J294" i="2"/>
  <c r="J310" i="2"/>
  <c r="J326" i="2"/>
  <c r="J342" i="2"/>
  <c r="J358" i="2"/>
  <c r="J374" i="2"/>
  <c r="J390" i="2"/>
  <c r="J406" i="2"/>
  <c r="J422" i="2"/>
  <c r="J438" i="2"/>
  <c r="J454" i="2"/>
  <c r="J470" i="2"/>
  <c r="J486" i="2"/>
  <c r="J502" i="2"/>
  <c r="J518" i="2"/>
  <c r="J534" i="2"/>
  <c r="J550" i="2"/>
  <c r="J566" i="2"/>
  <c r="J582" i="2"/>
  <c r="J598" i="2"/>
  <c r="J614" i="2"/>
  <c r="J630" i="2"/>
  <c r="J646" i="2"/>
  <c r="J662" i="2"/>
  <c r="J678" i="2"/>
  <c r="J694" i="2"/>
  <c r="J710" i="2"/>
  <c r="J726" i="2"/>
  <c r="J742" i="2"/>
  <c r="J758" i="2"/>
  <c r="J774" i="2"/>
  <c r="J790" i="2"/>
  <c r="J806" i="2"/>
  <c r="J822" i="2"/>
  <c r="J838" i="2"/>
  <c r="J854" i="2"/>
  <c r="J870" i="2"/>
  <c r="J886" i="2"/>
  <c r="J902" i="2"/>
  <c r="J918" i="2"/>
  <c r="J934" i="2"/>
  <c r="J950" i="2"/>
  <c r="J7" i="2"/>
  <c r="J23" i="2"/>
  <c r="J39" i="2"/>
  <c r="J55" i="2"/>
  <c r="J71" i="2"/>
  <c r="J87" i="2"/>
  <c r="J103" i="2"/>
  <c r="J119" i="2"/>
  <c r="J135" i="2"/>
  <c r="J151" i="2"/>
  <c r="J167" i="2"/>
  <c r="J183" i="2"/>
  <c r="J199" i="2"/>
  <c r="J215" i="2"/>
  <c r="J231" i="2"/>
  <c r="J247" i="2"/>
  <c r="J263" i="2"/>
  <c r="J279" i="2"/>
  <c r="J295" i="2"/>
  <c r="J311" i="2"/>
  <c r="J327" i="2"/>
  <c r="J343" i="2"/>
  <c r="J359" i="2"/>
  <c r="J375" i="2"/>
  <c r="J391" i="2"/>
  <c r="J407" i="2"/>
  <c r="J423" i="2"/>
  <c r="J439" i="2"/>
  <c r="J455" i="2"/>
  <c r="J471" i="2"/>
  <c r="J487" i="2"/>
  <c r="J503" i="2"/>
  <c r="J519" i="2"/>
  <c r="J535" i="2"/>
  <c r="J551" i="2"/>
  <c r="J567" i="2"/>
  <c r="J583" i="2"/>
  <c r="J599" i="2"/>
  <c r="J615" i="2"/>
  <c r="J631" i="2"/>
  <c r="J647" i="2"/>
  <c r="J663" i="2"/>
  <c r="J679" i="2"/>
  <c r="J695" i="2"/>
  <c r="J711" i="2"/>
  <c r="J727" i="2"/>
  <c r="J743" i="2"/>
  <c r="J759" i="2"/>
  <c r="J775" i="2"/>
  <c r="J791" i="2"/>
  <c r="J807" i="2"/>
  <c r="J823" i="2"/>
  <c r="J839" i="2"/>
  <c r="J855" i="2"/>
  <c r="J871" i="2"/>
  <c r="J887" i="2"/>
  <c r="J903" i="2"/>
  <c r="J919" i="2"/>
  <c r="J935" i="2"/>
  <c r="J951" i="2"/>
  <c r="J967" i="2"/>
  <c r="J983" i="2"/>
  <c r="J999" i="2"/>
  <c r="J1015" i="2"/>
  <c r="J1031" i="2"/>
  <c r="J1047" i="2"/>
  <c r="J1063" i="2"/>
  <c r="J1079" i="2"/>
  <c r="J1095" i="2"/>
  <c r="J1111" i="2"/>
  <c r="J1127" i="2"/>
  <c r="J1143" i="2"/>
  <c r="J1159" i="2"/>
  <c r="J1175" i="2"/>
  <c r="J1191" i="2"/>
  <c r="J1207" i="2"/>
  <c r="J1223" i="2"/>
  <c r="J1239" i="2"/>
  <c r="J1255" i="2"/>
  <c r="J1271" i="2"/>
  <c r="J1287" i="2"/>
  <c r="J1303" i="2"/>
  <c r="J1319" i="2"/>
  <c r="J1335" i="2"/>
  <c r="J1351" i="2"/>
  <c r="J8" i="2"/>
  <c r="J24" i="2"/>
  <c r="J40" i="2"/>
  <c r="J56" i="2"/>
  <c r="J72" i="2"/>
  <c r="J88" i="2"/>
  <c r="J104" i="2"/>
  <c r="J120" i="2"/>
  <c r="J136" i="2"/>
  <c r="J152" i="2"/>
  <c r="J168" i="2"/>
  <c r="J184" i="2"/>
  <c r="J200" i="2"/>
  <c r="J216" i="2"/>
  <c r="J232" i="2"/>
  <c r="J248" i="2"/>
  <c r="J264" i="2"/>
  <c r="J280" i="2"/>
  <c r="J296" i="2"/>
  <c r="J312" i="2"/>
  <c r="J328" i="2"/>
  <c r="J344" i="2"/>
  <c r="J360" i="2"/>
  <c r="J376" i="2"/>
  <c r="J392" i="2"/>
  <c r="J408" i="2"/>
  <c r="J424" i="2"/>
  <c r="J440" i="2"/>
  <c r="J456" i="2"/>
  <c r="J472" i="2"/>
  <c r="J488" i="2"/>
  <c r="J504" i="2"/>
  <c r="J520" i="2"/>
  <c r="J536" i="2"/>
  <c r="J552" i="2"/>
  <c r="J568" i="2"/>
  <c r="J584" i="2"/>
  <c r="J600" i="2"/>
  <c r="J616" i="2"/>
  <c r="J632" i="2"/>
  <c r="J648" i="2"/>
  <c r="J664" i="2"/>
  <c r="J680" i="2"/>
  <c r="J696" i="2"/>
  <c r="J712" i="2"/>
  <c r="J728" i="2"/>
  <c r="J744" i="2"/>
  <c r="J760" i="2"/>
  <c r="J776" i="2"/>
  <c r="J792" i="2"/>
  <c r="J808" i="2"/>
  <c r="J824" i="2"/>
  <c r="J840" i="2"/>
  <c r="J856" i="2"/>
  <c r="J872" i="2"/>
  <c r="J888" i="2"/>
  <c r="J904" i="2"/>
  <c r="J920" i="2"/>
  <c r="J936" i="2"/>
  <c r="J952" i="2"/>
  <c r="J968" i="2"/>
  <c r="J984" i="2"/>
  <c r="J1000" i="2"/>
  <c r="J1016" i="2"/>
  <c r="J1032" i="2"/>
  <c r="J1048" i="2"/>
  <c r="J1064" i="2"/>
  <c r="J1080" i="2"/>
  <c r="J1096" i="2"/>
  <c r="J1112" i="2"/>
  <c r="J1128" i="2"/>
  <c r="J1144" i="2"/>
  <c r="J1160" i="2"/>
  <c r="J1176" i="2"/>
  <c r="J1192" i="2"/>
  <c r="J1208" i="2"/>
  <c r="J1224" i="2"/>
  <c r="J1240" i="2"/>
  <c r="J1256" i="2"/>
  <c r="J1272" i="2"/>
  <c r="J1288" i="2"/>
  <c r="J1304" i="2"/>
  <c r="J1320" i="2"/>
  <c r="J1336" i="2"/>
  <c r="J1352" i="2"/>
  <c r="J9" i="2"/>
  <c r="J25" i="2"/>
  <c r="J41" i="2"/>
  <c r="J57" i="2"/>
  <c r="J73" i="2"/>
  <c r="J89" i="2"/>
  <c r="J105" i="2"/>
  <c r="J121" i="2"/>
  <c r="J137" i="2"/>
  <c r="J153" i="2"/>
  <c r="J169" i="2"/>
  <c r="J185" i="2"/>
  <c r="J201" i="2"/>
  <c r="J217" i="2"/>
  <c r="J233" i="2"/>
  <c r="J249" i="2"/>
  <c r="J265" i="2"/>
  <c r="J281" i="2"/>
  <c r="J297" i="2"/>
  <c r="J313" i="2"/>
  <c r="J329" i="2"/>
  <c r="J345" i="2"/>
  <c r="J361" i="2"/>
  <c r="J377" i="2"/>
  <c r="J393" i="2"/>
  <c r="J409" i="2"/>
  <c r="J425" i="2"/>
  <c r="J441" i="2"/>
  <c r="J457" i="2"/>
  <c r="J473" i="2"/>
  <c r="J489" i="2"/>
  <c r="J505" i="2"/>
  <c r="J521" i="2"/>
  <c r="J537" i="2"/>
  <c r="J553" i="2"/>
  <c r="J569" i="2"/>
  <c r="J585" i="2"/>
  <c r="J601" i="2"/>
  <c r="J617" i="2"/>
  <c r="J633" i="2"/>
  <c r="J649" i="2"/>
  <c r="J665" i="2"/>
  <c r="J681" i="2"/>
  <c r="J697" i="2"/>
  <c r="J713" i="2"/>
  <c r="J729" i="2"/>
  <c r="J745" i="2"/>
  <c r="J761" i="2"/>
  <c r="J777" i="2"/>
  <c r="J793" i="2"/>
  <c r="J809" i="2"/>
  <c r="J825" i="2"/>
  <c r="J841" i="2"/>
  <c r="J857" i="2"/>
  <c r="J873" i="2"/>
  <c r="J889" i="2"/>
  <c r="J905" i="2"/>
  <c r="J921" i="2"/>
  <c r="J937" i="2"/>
  <c r="J953" i="2"/>
  <c r="J969" i="2"/>
  <c r="J985" i="2"/>
  <c r="J1001" i="2"/>
  <c r="J1017" i="2"/>
  <c r="J1033" i="2"/>
  <c r="J1049" i="2"/>
  <c r="J1065" i="2"/>
  <c r="J10" i="2"/>
  <c r="J26" i="2"/>
  <c r="J42" i="2"/>
  <c r="J58" i="2"/>
  <c r="J74" i="2"/>
  <c r="J90" i="2"/>
  <c r="J106" i="2"/>
  <c r="J122" i="2"/>
  <c r="J138" i="2"/>
  <c r="J154" i="2"/>
  <c r="J170" i="2"/>
  <c r="J186" i="2"/>
  <c r="J202" i="2"/>
  <c r="J218" i="2"/>
  <c r="J234" i="2"/>
  <c r="J250" i="2"/>
  <c r="J266" i="2"/>
  <c r="J282" i="2"/>
  <c r="J298" i="2"/>
  <c r="J314" i="2"/>
  <c r="J330" i="2"/>
  <c r="J346" i="2"/>
  <c r="J362" i="2"/>
  <c r="J378" i="2"/>
  <c r="J394" i="2"/>
  <c r="J410" i="2"/>
  <c r="J426" i="2"/>
  <c r="J442" i="2"/>
  <c r="J458" i="2"/>
  <c r="J474" i="2"/>
  <c r="J490" i="2"/>
  <c r="J506" i="2"/>
  <c r="J522" i="2"/>
  <c r="J538" i="2"/>
  <c r="J554" i="2"/>
  <c r="J570" i="2"/>
  <c r="J586" i="2"/>
  <c r="J602" i="2"/>
  <c r="J618" i="2"/>
  <c r="J634" i="2"/>
  <c r="J650" i="2"/>
  <c r="J666" i="2"/>
  <c r="J682" i="2"/>
  <c r="J698" i="2"/>
  <c r="J714" i="2"/>
  <c r="J730" i="2"/>
  <c r="J746" i="2"/>
  <c r="J762" i="2"/>
  <c r="J778" i="2"/>
  <c r="J794" i="2"/>
  <c r="J810" i="2"/>
  <c r="J826" i="2"/>
  <c r="J842" i="2"/>
  <c r="J858" i="2"/>
  <c r="J874" i="2"/>
  <c r="J890" i="2"/>
  <c r="J906" i="2"/>
  <c r="J922" i="2"/>
  <c r="J938" i="2"/>
  <c r="J954" i="2"/>
  <c r="J970" i="2"/>
  <c r="J986" i="2"/>
  <c r="J1002" i="2"/>
  <c r="J1018" i="2"/>
  <c r="J1034" i="2"/>
  <c r="J1050" i="2"/>
  <c r="J1066" i="2"/>
  <c r="J1082" i="2"/>
  <c r="J1098" i="2"/>
  <c r="J1114" i="2"/>
  <c r="J1130" i="2"/>
  <c r="J1146" i="2"/>
  <c r="J1162" i="2"/>
  <c r="J1178" i="2"/>
  <c r="J1194" i="2"/>
  <c r="J1210" i="2"/>
  <c r="J1226" i="2"/>
  <c r="J1242" i="2"/>
  <c r="J1258" i="2"/>
  <c r="J1274" i="2"/>
  <c r="J1290" i="2"/>
  <c r="J1306" i="2"/>
  <c r="J1322" i="2"/>
  <c r="J1338" i="2"/>
  <c r="J1354" i="2"/>
  <c r="J11" i="2"/>
  <c r="J27" i="2"/>
  <c r="J43" i="2"/>
  <c r="J59" i="2"/>
  <c r="J75" i="2"/>
  <c r="J91" i="2"/>
  <c r="J107" i="2"/>
  <c r="J123" i="2"/>
  <c r="J139" i="2"/>
  <c r="J155" i="2"/>
  <c r="J171" i="2"/>
  <c r="J187" i="2"/>
  <c r="J203" i="2"/>
  <c r="J219" i="2"/>
  <c r="J235" i="2"/>
  <c r="J251" i="2"/>
  <c r="J267" i="2"/>
  <c r="J283" i="2"/>
  <c r="J299" i="2"/>
  <c r="J315" i="2"/>
  <c r="J331" i="2"/>
  <c r="J347" i="2"/>
  <c r="J363" i="2"/>
  <c r="J379" i="2"/>
  <c r="J395" i="2"/>
  <c r="J411" i="2"/>
  <c r="J427" i="2"/>
  <c r="J443" i="2"/>
  <c r="J459" i="2"/>
  <c r="J475" i="2"/>
  <c r="J491" i="2"/>
  <c r="J507" i="2"/>
  <c r="J523" i="2"/>
  <c r="J539" i="2"/>
  <c r="J555" i="2"/>
  <c r="J571" i="2"/>
  <c r="J587" i="2"/>
  <c r="J603" i="2"/>
  <c r="J619" i="2"/>
  <c r="J635" i="2"/>
  <c r="J651" i="2"/>
  <c r="J667" i="2"/>
  <c r="J683" i="2"/>
  <c r="J699" i="2"/>
  <c r="J715" i="2"/>
  <c r="J731" i="2"/>
  <c r="J747" i="2"/>
  <c r="J763" i="2"/>
  <c r="J779" i="2"/>
  <c r="J795" i="2"/>
  <c r="J811" i="2"/>
  <c r="J827" i="2"/>
  <c r="J843" i="2"/>
  <c r="J859" i="2"/>
  <c r="J875" i="2"/>
  <c r="J891" i="2"/>
  <c r="J907" i="2"/>
  <c r="J923" i="2"/>
  <c r="J939" i="2"/>
  <c r="J955" i="2"/>
  <c r="J971" i="2"/>
  <c r="J987" i="2"/>
  <c r="J1003" i="2"/>
  <c r="J1019" i="2"/>
  <c r="J1035" i="2"/>
  <c r="J1051" i="2"/>
  <c r="J1067" i="2"/>
  <c r="J1083" i="2"/>
  <c r="J1099" i="2"/>
  <c r="J1115" i="2"/>
  <c r="J1131" i="2"/>
  <c r="J1147" i="2"/>
  <c r="J1163" i="2"/>
  <c r="J1179" i="2"/>
  <c r="J12" i="2"/>
  <c r="J28" i="2"/>
  <c r="J44" i="2"/>
  <c r="J60" i="2"/>
  <c r="J76" i="2"/>
  <c r="J92" i="2"/>
  <c r="J108" i="2"/>
  <c r="J124" i="2"/>
  <c r="J140" i="2"/>
  <c r="J156" i="2"/>
  <c r="J172" i="2"/>
  <c r="J188" i="2"/>
  <c r="J204" i="2"/>
  <c r="J220" i="2"/>
  <c r="J236" i="2"/>
  <c r="J252" i="2"/>
  <c r="J268" i="2"/>
  <c r="J284" i="2"/>
  <c r="J300" i="2"/>
  <c r="J316" i="2"/>
  <c r="J332" i="2"/>
  <c r="J348" i="2"/>
  <c r="J364" i="2"/>
  <c r="J380" i="2"/>
  <c r="J396" i="2"/>
  <c r="J412" i="2"/>
  <c r="J428" i="2"/>
  <c r="J444" i="2"/>
  <c r="J460" i="2"/>
  <c r="J476" i="2"/>
  <c r="J492" i="2"/>
  <c r="J508" i="2"/>
  <c r="J524" i="2"/>
  <c r="J540" i="2"/>
  <c r="J556" i="2"/>
  <c r="J572" i="2"/>
  <c r="J64" i="2"/>
  <c r="J128" i="2"/>
  <c r="J192" i="2"/>
  <c r="J256" i="2"/>
  <c r="J320" i="2"/>
  <c r="J384" i="2"/>
  <c r="J448" i="2"/>
  <c r="J512" i="2"/>
  <c r="J576" i="2"/>
  <c r="J636" i="2"/>
  <c r="J685" i="2"/>
  <c r="J734" i="2"/>
  <c r="J783" i="2"/>
  <c r="J832" i="2"/>
  <c r="J892" i="2"/>
  <c r="J941" i="2"/>
  <c r="J988" i="2"/>
  <c r="J1024" i="2"/>
  <c r="J1069" i="2"/>
  <c r="J1101" i="2"/>
  <c r="J1133" i="2"/>
  <c r="J1165" i="2"/>
  <c r="J1196" i="2"/>
  <c r="J1225" i="2"/>
  <c r="J1252" i="2"/>
  <c r="J1279" i="2"/>
  <c r="J1309" i="2"/>
  <c r="J1339" i="2"/>
  <c r="J1363" i="2"/>
  <c r="J1379" i="2"/>
  <c r="J1395" i="2"/>
  <c r="J1411" i="2"/>
  <c r="J1427" i="2"/>
  <c r="J1443" i="2"/>
  <c r="J1459" i="2"/>
  <c r="J1475" i="2"/>
  <c r="J1491" i="2"/>
  <c r="J1507" i="2"/>
  <c r="J1523" i="2"/>
  <c r="J1539" i="2"/>
  <c r="J1555" i="2"/>
  <c r="J1571" i="2"/>
  <c r="J1587" i="2"/>
  <c r="J1603" i="2"/>
  <c r="J1619" i="2"/>
  <c r="J1635" i="2"/>
  <c r="J1651" i="2"/>
  <c r="J1667" i="2"/>
  <c r="J1683" i="2"/>
  <c r="J1699" i="2"/>
  <c r="J1715" i="2"/>
  <c r="J1731" i="2"/>
  <c r="J1747" i="2"/>
  <c r="J1763" i="2"/>
  <c r="J1779" i="2"/>
  <c r="J1795" i="2"/>
  <c r="J1811" i="2"/>
  <c r="J1827" i="2"/>
  <c r="J1843" i="2"/>
  <c r="J1859" i="2"/>
  <c r="J1875" i="2"/>
  <c r="J1891" i="2"/>
  <c r="J1907" i="2"/>
  <c r="J1923" i="2"/>
  <c r="J1939" i="2"/>
  <c r="J1955" i="2"/>
  <c r="J1971" i="2"/>
  <c r="J1987" i="2"/>
  <c r="J2003" i="2"/>
  <c r="J2019" i="2"/>
  <c r="J2035" i="2"/>
  <c r="J2051" i="2"/>
  <c r="J2067" i="2"/>
  <c r="J2083" i="2"/>
  <c r="J2099" i="2"/>
  <c r="J2115" i="2"/>
  <c r="J2131" i="2"/>
  <c r="J2147" i="2"/>
  <c r="J2163" i="2"/>
  <c r="J2179" i="2"/>
  <c r="J2195" i="2"/>
  <c r="J2211" i="2"/>
  <c r="J2227" i="2"/>
  <c r="J2243" i="2"/>
  <c r="J2259" i="2"/>
  <c r="J13" i="2"/>
  <c r="J77" i="2"/>
  <c r="J141" i="2"/>
  <c r="J205" i="2"/>
  <c r="J269" i="2"/>
  <c r="J333" i="2"/>
  <c r="J397" i="2"/>
  <c r="J461" i="2"/>
  <c r="J525" i="2"/>
  <c r="J588" i="2"/>
  <c r="J637" i="2"/>
  <c r="J686" i="2"/>
  <c r="J735" i="2"/>
  <c r="J784" i="2"/>
  <c r="J844" i="2"/>
  <c r="J893" i="2"/>
  <c r="J942" i="2"/>
  <c r="J989" i="2"/>
  <c r="J1030" i="2"/>
  <c r="J1070" i="2"/>
  <c r="J1102" i="2"/>
  <c r="J1134" i="2"/>
  <c r="J1166" i="2"/>
  <c r="J1197" i="2"/>
  <c r="J1227" i="2"/>
  <c r="J1254" i="2"/>
  <c r="J1280" i="2"/>
  <c r="J1310" i="2"/>
  <c r="J1340" i="2"/>
  <c r="J1364" i="2"/>
  <c r="J1380" i="2"/>
  <c r="J1396" i="2"/>
  <c r="J1412" i="2"/>
  <c r="J1428" i="2"/>
  <c r="J1444" i="2"/>
  <c r="J1460" i="2"/>
  <c r="J1476" i="2"/>
  <c r="J1492" i="2"/>
  <c r="J1508" i="2"/>
  <c r="J1524" i="2"/>
  <c r="J1540" i="2"/>
  <c r="J1556" i="2"/>
  <c r="J1572" i="2"/>
  <c r="J1588" i="2"/>
  <c r="J1604" i="2"/>
  <c r="J1620" i="2"/>
  <c r="J1636" i="2"/>
  <c r="J1652" i="2"/>
  <c r="J1668" i="2"/>
  <c r="J1684" i="2"/>
  <c r="J1700" i="2"/>
  <c r="J1716" i="2"/>
  <c r="J1732" i="2"/>
  <c r="J1748" i="2"/>
  <c r="J1764" i="2"/>
  <c r="J1780" i="2"/>
  <c r="J1796" i="2"/>
  <c r="J1812" i="2"/>
  <c r="J1828" i="2"/>
  <c r="J1844" i="2"/>
  <c r="J1860" i="2"/>
  <c r="J1876" i="2"/>
  <c r="J1892" i="2"/>
  <c r="J1908" i="2"/>
  <c r="J1924" i="2"/>
  <c r="J1940" i="2"/>
  <c r="J1956" i="2"/>
  <c r="J1972" i="2"/>
  <c r="J1988" i="2"/>
  <c r="J2004" i="2"/>
  <c r="J2020" i="2"/>
  <c r="J2036" i="2"/>
  <c r="J2052" i="2"/>
  <c r="J2068" i="2"/>
  <c r="J2084" i="2"/>
  <c r="J2100" i="2"/>
  <c r="J2116" i="2"/>
  <c r="J2132" i="2"/>
  <c r="J2148" i="2"/>
  <c r="J2164" i="2"/>
  <c r="J2180" i="2"/>
  <c r="J2196" i="2"/>
  <c r="J2212" i="2"/>
  <c r="J2228" i="2"/>
  <c r="J2244" i="2"/>
  <c r="J14" i="2"/>
  <c r="J78" i="2"/>
  <c r="J142" i="2"/>
  <c r="J206" i="2"/>
  <c r="J270" i="2"/>
  <c r="J334" i="2"/>
  <c r="J398" i="2"/>
  <c r="J462" i="2"/>
  <c r="J526" i="2"/>
  <c r="J589" i="2"/>
  <c r="J638" i="2"/>
  <c r="J687" i="2"/>
  <c r="J736" i="2"/>
  <c r="J796" i="2"/>
  <c r="J845" i="2"/>
  <c r="J894" i="2"/>
  <c r="J943" i="2"/>
  <c r="J990" i="2"/>
  <c r="J1036" i="2"/>
  <c r="J1071" i="2"/>
  <c r="J1103" i="2"/>
  <c r="J1135" i="2"/>
  <c r="J1167" i="2"/>
  <c r="J1198" i="2"/>
  <c r="J1228" i="2"/>
  <c r="J1257" i="2"/>
  <c r="J1284" i="2"/>
  <c r="J1311" i="2"/>
  <c r="J1341" i="2"/>
  <c r="J1365" i="2"/>
  <c r="J1381" i="2"/>
  <c r="J1397" i="2"/>
  <c r="J1413" i="2"/>
  <c r="J1429" i="2"/>
  <c r="J1445" i="2"/>
  <c r="J1461" i="2"/>
  <c r="J1477" i="2"/>
  <c r="J1493" i="2"/>
  <c r="J1509" i="2"/>
  <c r="J1525" i="2"/>
  <c r="J1541" i="2"/>
  <c r="J1557" i="2"/>
  <c r="J1573" i="2"/>
  <c r="J1589" i="2"/>
  <c r="J1605" i="2"/>
  <c r="J1621" i="2"/>
  <c r="J1637" i="2"/>
  <c r="J1653" i="2"/>
  <c r="J1669" i="2"/>
  <c r="J1685" i="2"/>
  <c r="J1701" i="2"/>
  <c r="J1717" i="2"/>
  <c r="J1733" i="2"/>
  <c r="J1749" i="2"/>
  <c r="J1765" i="2"/>
  <c r="J1781" i="2"/>
  <c r="J1797" i="2"/>
  <c r="J1813" i="2"/>
  <c r="J1829" i="2"/>
  <c r="J1845" i="2"/>
  <c r="J1861" i="2"/>
  <c r="J1877" i="2"/>
  <c r="J1893" i="2"/>
  <c r="J1909" i="2"/>
  <c r="J1925" i="2"/>
  <c r="J1941" i="2"/>
  <c r="J1957" i="2"/>
  <c r="J1973" i="2"/>
  <c r="J1989" i="2"/>
  <c r="J2005" i="2"/>
  <c r="J2021" i="2"/>
  <c r="J2037" i="2"/>
  <c r="J2053" i="2"/>
  <c r="J2069" i="2"/>
  <c r="J2085" i="2"/>
  <c r="J2101" i="2"/>
  <c r="J2117" i="2"/>
  <c r="J2133" i="2"/>
  <c r="J2149" i="2"/>
  <c r="J2165" i="2"/>
  <c r="J2181" i="2"/>
  <c r="J2197" i="2"/>
  <c r="J2213" i="2"/>
  <c r="J2229" i="2"/>
  <c r="J2245" i="2"/>
  <c r="J15" i="2"/>
  <c r="J79" i="2"/>
  <c r="J143" i="2"/>
  <c r="J207" i="2"/>
  <c r="J271" i="2"/>
  <c r="J335" i="2"/>
  <c r="J399" i="2"/>
  <c r="J463" i="2"/>
  <c r="J527" i="2"/>
  <c r="J590" i="2"/>
  <c r="J639" i="2"/>
  <c r="J688" i="2"/>
  <c r="J748" i="2"/>
  <c r="J797" i="2"/>
  <c r="J846" i="2"/>
  <c r="J895" i="2"/>
  <c r="J944" i="2"/>
  <c r="J991" i="2"/>
  <c r="J1037" i="2"/>
  <c r="J1072" i="2"/>
  <c r="J1104" i="2"/>
  <c r="J1136" i="2"/>
  <c r="J1168" i="2"/>
  <c r="J1199" i="2"/>
  <c r="J1229" i="2"/>
  <c r="J1259" i="2"/>
  <c r="J1286" i="2"/>
  <c r="J1312" i="2"/>
  <c r="J1342" i="2"/>
  <c r="J1366" i="2"/>
  <c r="J1382" i="2"/>
  <c r="J1398" i="2"/>
  <c r="J1414" i="2"/>
  <c r="J1430" i="2"/>
  <c r="J1446" i="2"/>
  <c r="J1462" i="2"/>
  <c r="J1478" i="2"/>
  <c r="J1494" i="2"/>
  <c r="J1510" i="2"/>
  <c r="J1526" i="2"/>
  <c r="J1542" i="2"/>
  <c r="J1558" i="2"/>
  <c r="J1574" i="2"/>
  <c r="J1590" i="2"/>
  <c r="J1606" i="2"/>
  <c r="J1622" i="2"/>
  <c r="J1638" i="2"/>
  <c r="J1654" i="2"/>
  <c r="J1670" i="2"/>
  <c r="J1686" i="2"/>
  <c r="J1702" i="2"/>
  <c r="J1718" i="2"/>
  <c r="J1734" i="2"/>
  <c r="J1750" i="2"/>
  <c r="J1766" i="2"/>
  <c r="J1782" i="2"/>
  <c r="J1798" i="2"/>
  <c r="J1814" i="2"/>
  <c r="J1830" i="2"/>
  <c r="J1846" i="2"/>
  <c r="J1862" i="2"/>
  <c r="J1878" i="2"/>
  <c r="J1894" i="2"/>
  <c r="J1910" i="2"/>
  <c r="J1926" i="2"/>
  <c r="J1942" i="2"/>
  <c r="J1958" i="2"/>
  <c r="J1974" i="2"/>
  <c r="J1990" i="2"/>
  <c r="J2006" i="2"/>
  <c r="J2022" i="2"/>
  <c r="J2038" i="2"/>
  <c r="J2054" i="2"/>
  <c r="J2070" i="2"/>
  <c r="J2086" i="2"/>
  <c r="J2102" i="2"/>
  <c r="J2118" i="2"/>
  <c r="J2134" i="2"/>
  <c r="J2150" i="2"/>
  <c r="J2166" i="2"/>
  <c r="J2182" i="2"/>
  <c r="J2198" i="2"/>
  <c r="J2214" i="2"/>
  <c r="J2230" i="2"/>
  <c r="J2246" i="2"/>
  <c r="J16" i="2"/>
  <c r="J80" i="2"/>
  <c r="J144" i="2"/>
  <c r="J208" i="2"/>
  <c r="J272" i="2"/>
  <c r="J336" i="2"/>
  <c r="J400" i="2"/>
  <c r="J464" i="2"/>
  <c r="J528" i="2"/>
  <c r="J591" i="2"/>
  <c r="J640" i="2"/>
  <c r="J700" i="2"/>
  <c r="J749" i="2"/>
  <c r="J798" i="2"/>
  <c r="J847" i="2"/>
  <c r="J896" i="2"/>
  <c r="J956" i="2"/>
  <c r="J992" i="2"/>
  <c r="J1038" i="2"/>
  <c r="J1076" i="2"/>
  <c r="J1108" i="2"/>
  <c r="J1140" i="2"/>
  <c r="J1172" i="2"/>
  <c r="J1200" i="2"/>
  <c r="J1230" i="2"/>
  <c r="J1260" i="2"/>
  <c r="J1289" i="2"/>
  <c r="J1316" i="2"/>
  <c r="J1343" i="2"/>
  <c r="J1367" i="2"/>
  <c r="J1383" i="2"/>
  <c r="J1399" i="2"/>
  <c r="J1415" i="2"/>
  <c r="J1431" i="2"/>
  <c r="J1447" i="2"/>
  <c r="J1463" i="2"/>
  <c r="J1479" i="2"/>
  <c r="J1495" i="2"/>
  <c r="J1511" i="2"/>
  <c r="J1527" i="2"/>
  <c r="J1543" i="2"/>
  <c r="J1559" i="2"/>
  <c r="J1575" i="2"/>
  <c r="J1591" i="2"/>
  <c r="J1607" i="2"/>
  <c r="J1623" i="2"/>
  <c r="J1639" i="2"/>
  <c r="J1655" i="2"/>
  <c r="J1671" i="2"/>
  <c r="J1687" i="2"/>
  <c r="J1703" i="2"/>
  <c r="J1719" i="2"/>
  <c r="J1735" i="2"/>
  <c r="J1751" i="2"/>
  <c r="J1767" i="2"/>
  <c r="J1783" i="2"/>
  <c r="J1799" i="2"/>
  <c r="J1815" i="2"/>
  <c r="J1831" i="2"/>
  <c r="J1847" i="2"/>
  <c r="J1863" i="2"/>
  <c r="J1879" i="2"/>
  <c r="J1895" i="2"/>
  <c r="J1911" i="2"/>
  <c r="J1927" i="2"/>
  <c r="J1943" i="2"/>
  <c r="J1959" i="2"/>
  <c r="J1975" i="2"/>
  <c r="J1991" i="2"/>
  <c r="J2007" i="2"/>
  <c r="J2023" i="2"/>
  <c r="J2039" i="2"/>
  <c r="J2055" i="2"/>
  <c r="J2071" i="2"/>
  <c r="J2087" i="2"/>
  <c r="J2103" i="2"/>
  <c r="J2119" i="2"/>
  <c r="J2135" i="2"/>
  <c r="J2151" i="2"/>
  <c r="J2167" i="2"/>
  <c r="J2183" i="2"/>
  <c r="J2199" i="2"/>
  <c r="J2215" i="2"/>
  <c r="J2231" i="2"/>
  <c r="J2247" i="2"/>
  <c r="J29" i="2"/>
  <c r="J93" i="2"/>
  <c r="J157" i="2"/>
  <c r="J221" i="2"/>
  <c r="J285" i="2"/>
  <c r="J349" i="2"/>
  <c r="J413" i="2"/>
  <c r="J477" i="2"/>
  <c r="J541" i="2"/>
  <c r="J592" i="2"/>
  <c r="J652" i="2"/>
  <c r="J701" i="2"/>
  <c r="J750" i="2"/>
  <c r="J799" i="2"/>
  <c r="J848" i="2"/>
  <c r="J908" i="2"/>
  <c r="J957" i="2"/>
  <c r="J998" i="2"/>
  <c r="J1039" i="2"/>
  <c r="J1078" i="2"/>
  <c r="J1110" i="2"/>
  <c r="J1142" i="2"/>
  <c r="J1174" i="2"/>
  <c r="J1204" i="2"/>
  <c r="J1231" i="2"/>
  <c r="J1261" i="2"/>
  <c r="J1291" i="2"/>
  <c r="J1318" i="2"/>
  <c r="J1344" i="2"/>
  <c r="J1368" i="2"/>
  <c r="J1384" i="2"/>
  <c r="J1400" i="2"/>
  <c r="J1416" i="2"/>
  <c r="J1432" i="2"/>
  <c r="J1448" i="2"/>
  <c r="J1464" i="2"/>
  <c r="J1480" i="2"/>
  <c r="J1496" i="2"/>
  <c r="J1512" i="2"/>
  <c r="J1528" i="2"/>
  <c r="J1544" i="2"/>
  <c r="J1560" i="2"/>
  <c r="J1576" i="2"/>
  <c r="J1592" i="2"/>
  <c r="J1608" i="2"/>
  <c r="J1624" i="2"/>
  <c r="J1640" i="2"/>
  <c r="J1656" i="2"/>
  <c r="J1672" i="2"/>
  <c r="J1688" i="2"/>
  <c r="J1704" i="2"/>
  <c r="J1720" i="2"/>
  <c r="J1736" i="2"/>
  <c r="J1752" i="2"/>
  <c r="J1768" i="2"/>
  <c r="J1784" i="2"/>
  <c r="J1800" i="2"/>
  <c r="J1816" i="2"/>
  <c r="J1832" i="2"/>
  <c r="J1848" i="2"/>
  <c r="J1864" i="2"/>
  <c r="J1880" i="2"/>
  <c r="J1896" i="2"/>
  <c r="J1912" i="2"/>
  <c r="J30" i="2"/>
  <c r="J94" i="2"/>
  <c r="J158" i="2"/>
  <c r="J222" i="2"/>
  <c r="J286" i="2"/>
  <c r="J350" i="2"/>
  <c r="J414" i="2"/>
  <c r="J478" i="2"/>
  <c r="J542" i="2"/>
  <c r="J604" i="2"/>
  <c r="J653" i="2"/>
  <c r="J702" i="2"/>
  <c r="J751" i="2"/>
  <c r="J800" i="2"/>
  <c r="J860" i="2"/>
  <c r="J909" i="2"/>
  <c r="J958" i="2"/>
  <c r="J1004" i="2"/>
  <c r="J1040" i="2"/>
  <c r="J1081" i="2"/>
  <c r="J1113" i="2"/>
  <c r="J1145" i="2"/>
  <c r="J1177" i="2"/>
  <c r="J1206" i="2"/>
  <c r="J1232" i="2"/>
  <c r="J1262" i="2"/>
  <c r="J1292" i="2"/>
  <c r="J1321" i="2"/>
  <c r="J1348" i="2"/>
  <c r="J1369" i="2"/>
  <c r="J1385" i="2"/>
  <c r="J1401" i="2"/>
  <c r="J1417" i="2"/>
  <c r="J1433" i="2"/>
  <c r="J1449" i="2"/>
  <c r="J1465" i="2"/>
  <c r="J1481" i="2"/>
  <c r="J1497" i="2"/>
  <c r="J1513" i="2"/>
  <c r="J1529" i="2"/>
  <c r="J1545" i="2"/>
  <c r="J1561" i="2"/>
  <c r="J1577" i="2"/>
  <c r="J1593" i="2"/>
  <c r="J1609" i="2"/>
  <c r="J1625" i="2"/>
  <c r="J1641" i="2"/>
  <c r="J1657" i="2"/>
  <c r="J1673" i="2"/>
  <c r="J1689" i="2"/>
  <c r="J1705" i="2"/>
  <c r="J1721" i="2"/>
  <c r="J1737" i="2"/>
  <c r="J1753" i="2"/>
  <c r="J1769" i="2"/>
  <c r="J1785" i="2"/>
  <c r="J1801" i="2"/>
  <c r="J1817" i="2"/>
  <c r="J1833" i="2"/>
  <c r="J1849" i="2"/>
  <c r="J1865" i="2"/>
  <c r="J1881" i="2"/>
  <c r="J1897" i="2"/>
  <c r="J1913" i="2"/>
  <c r="J1929" i="2"/>
  <c r="J1945" i="2"/>
  <c r="J1961" i="2"/>
  <c r="J1977" i="2"/>
  <c r="J1993" i="2"/>
  <c r="J2009" i="2"/>
  <c r="J2025" i="2"/>
  <c r="J2041" i="2"/>
  <c r="J2057" i="2"/>
  <c r="J2073" i="2"/>
  <c r="J2089" i="2"/>
  <c r="J2105" i="2"/>
  <c r="J2121" i="2"/>
  <c r="J2137" i="2"/>
  <c r="J2153" i="2"/>
  <c r="J2169" i="2"/>
  <c r="J2185" i="2"/>
  <c r="J2201" i="2"/>
  <c r="J2217" i="2"/>
  <c r="J2233" i="2"/>
  <c r="J2249" i="2"/>
  <c r="J31" i="2"/>
  <c r="J95" i="2"/>
  <c r="J159" i="2"/>
  <c r="J223" i="2"/>
  <c r="J287" i="2"/>
  <c r="J351" i="2"/>
  <c r="J415" i="2"/>
  <c r="J479" i="2"/>
  <c r="J543" i="2"/>
  <c r="J605" i="2"/>
  <c r="J654" i="2"/>
  <c r="J703" i="2"/>
  <c r="J752" i="2"/>
  <c r="J812" i="2"/>
  <c r="J861" i="2"/>
  <c r="J910" i="2"/>
  <c r="J959" i="2"/>
  <c r="J1005" i="2"/>
  <c r="J1046" i="2"/>
  <c r="J1084" i="2"/>
  <c r="J1116" i="2"/>
  <c r="J1148" i="2"/>
  <c r="J1180" i="2"/>
  <c r="J1209" i="2"/>
  <c r="J1236" i="2"/>
  <c r="J1263" i="2"/>
  <c r="J1293" i="2"/>
  <c r="J1323" i="2"/>
  <c r="J1350" i="2"/>
  <c r="J1370" i="2"/>
  <c r="J1386" i="2"/>
  <c r="J1402" i="2"/>
  <c r="J1418" i="2"/>
  <c r="J1434" i="2"/>
  <c r="J1450" i="2"/>
  <c r="J1466" i="2"/>
  <c r="J1482" i="2"/>
  <c r="J1498" i="2"/>
  <c r="J1514" i="2"/>
  <c r="J1530" i="2"/>
  <c r="J1546" i="2"/>
  <c r="J1562" i="2"/>
  <c r="J1578" i="2"/>
  <c r="J1594" i="2"/>
  <c r="J1610" i="2"/>
  <c r="J1626" i="2"/>
  <c r="J1642" i="2"/>
  <c r="J1658" i="2"/>
  <c r="J1674" i="2"/>
  <c r="J1690" i="2"/>
  <c r="J1706" i="2"/>
  <c r="J1722" i="2"/>
  <c r="J1738" i="2"/>
  <c r="J1754" i="2"/>
  <c r="J1770" i="2"/>
  <c r="J1786" i="2"/>
  <c r="J1802" i="2"/>
  <c r="J1818" i="2"/>
  <c r="J1834" i="2"/>
  <c r="J1850" i="2"/>
  <c r="J1866" i="2"/>
  <c r="J1882" i="2"/>
  <c r="J1898" i="2"/>
  <c r="J1914" i="2"/>
  <c r="J1930" i="2"/>
  <c r="J1946" i="2"/>
  <c r="J1962" i="2"/>
  <c r="J1978" i="2"/>
  <c r="J1994" i="2"/>
  <c r="J2010" i="2"/>
  <c r="J2026" i="2"/>
  <c r="J32" i="2"/>
  <c r="J96" i="2"/>
  <c r="J160" i="2"/>
  <c r="J224" i="2"/>
  <c r="J288" i="2"/>
  <c r="J352" i="2"/>
  <c r="J416" i="2"/>
  <c r="J480" i="2"/>
  <c r="J544" i="2"/>
  <c r="J606" i="2"/>
  <c r="J655" i="2"/>
  <c r="J704" i="2"/>
  <c r="J764" i="2"/>
  <c r="J813" i="2"/>
  <c r="J862" i="2"/>
  <c r="J911" i="2"/>
  <c r="J960" i="2"/>
  <c r="J1006" i="2"/>
  <c r="J1052" i="2"/>
  <c r="J1085" i="2"/>
  <c r="J1117" i="2"/>
  <c r="J1149" i="2"/>
  <c r="J1181" i="2"/>
  <c r="J1211" i="2"/>
  <c r="J1238" i="2"/>
  <c r="J1264" i="2"/>
  <c r="J1294" i="2"/>
  <c r="J1324" i="2"/>
  <c r="J1353" i="2"/>
  <c r="J1371" i="2"/>
  <c r="J1387" i="2"/>
  <c r="J1403" i="2"/>
  <c r="J1419" i="2"/>
  <c r="J1435" i="2"/>
  <c r="J1451" i="2"/>
  <c r="J1467" i="2"/>
  <c r="J1483" i="2"/>
  <c r="J1499" i="2"/>
  <c r="J1515" i="2"/>
  <c r="J1531" i="2"/>
  <c r="J1547" i="2"/>
  <c r="J1563" i="2"/>
  <c r="J1579" i="2"/>
  <c r="J1595" i="2"/>
  <c r="J1611" i="2"/>
  <c r="J1627" i="2"/>
  <c r="J1643" i="2"/>
  <c r="J1659" i="2"/>
  <c r="J1675" i="2"/>
  <c r="J1691" i="2"/>
  <c r="J1707" i="2"/>
  <c r="J1723" i="2"/>
  <c r="J1739" i="2"/>
  <c r="J1755" i="2"/>
  <c r="J1771" i="2"/>
  <c r="J1787" i="2"/>
  <c r="J1803" i="2"/>
  <c r="J1819" i="2"/>
  <c r="J1835" i="2"/>
  <c r="J45" i="2"/>
  <c r="J109" i="2"/>
  <c r="J173" i="2"/>
  <c r="J237" i="2"/>
  <c r="J301" i="2"/>
  <c r="J365" i="2"/>
  <c r="J429" i="2"/>
  <c r="J493" i="2"/>
  <c r="J557" i="2"/>
  <c r="J607" i="2"/>
  <c r="J656" i="2"/>
  <c r="J716" i="2"/>
  <c r="J765" i="2"/>
  <c r="J814" i="2"/>
  <c r="J863" i="2"/>
  <c r="J912" i="2"/>
  <c r="J966" i="2"/>
  <c r="J1007" i="2"/>
  <c r="J1053" i="2"/>
  <c r="J1086" i="2"/>
  <c r="J1118" i="2"/>
  <c r="J1150" i="2"/>
  <c r="J1182" i="2"/>
  <c r="J46" i="2"/>
  <c r="J110" i="2"/>
  <c r="J174" i="2"/>
  <c r="J238" i="2"/>
  <c r="J302" i="2"/>
  <c r="J366" i="2"/>
  <c r="J430" i="2"/>
  <c r="J494" i="2"/>
  <c r="J558" i="2"/>
  <c r="J608" i="2"/>
  <c r="J668" i="2"/>
  <c r="J717" i="2"/>
  <c r="J766" i="2"/>
  <c r="J815" i="2"/>
  <c r="J864" i="2"/>
  <c r="J924" i="2"/>
  <c r="J972" i="2"/>
  <c r="J1008" i="2"/>
  <c r="J1054" i="2"/>
  <c r="J1087" i="2"/>
  <c r="J1119" i="2"/>
  <c r="J1151" i="2"/>
  <c r="J1183" i="2"/>
  <c r="J1213" i="2"/>
  <c r="J1243" i="2"/>
  <c r="J1270" i="2"/>
  <c r="J1296" i="2"/>
  <c r="J1326" i="2"/>
  <c r="J1356" i="2"/>
  <c r="J1373" i="2"/>
  <c r="J1389" i="2"/>
  <c r="J1405" i="2"/>
  <c r="J1421" i="2"/>
  <c r="J1437" i="2"/>
  <c r="J1453" i="2"/>
  <c r="J1469" i="2"/>
  <c r="J1485" i="2"/>
  <c r="J1501" i="2"/>
  <c r="J1517" i="2"/>
  <c r="J1533" i="2"/>
  <c r="J1549" i="2"/>
  <c r="J1565" i="2"/>
  <c r="J1581" i="2"/>
  <c r="J1597" i="2"/>
  <c r="J1613" i="2"/>
  <c r="J1629" i="2"/>
  <c r="J1645" i="2"/>
  <c r="J1661" i="2"/>
  <c r="J1677" i="2"/>
  <c r="J1693" i="2"/>
  <c r="J1709" i="2"/>
  <c r="J1725" i="2"/>
  <c r="J1741" i="2"/>
  <c r="J1757" i="2"/>
  <c r="J1773" i="2"/>
  <c r="J1789" i="2"/>
  <c r="J1805" i="2"/>
  <c r="J1821" i="2"/>
  <c r="J1837" i="2"/>
  <c r="J1853" i="2"/>
  <c r="J1869" i="2"/>
  <c r="J1885" i="2"/>
  <c r="J47" i="2"/>
  <c r="J111" i="2"/>
  <c r="J175" i="2"/>
  <c r="J239" i="2"/>
  <c r="J303" i="2"/>
  <c r="J367" i="2"/>
  <c r="J431" i="2"/>
  <c r="J495" i="2"/>
  <c r="J559" i="2"/>
  <c r="J620" i="2"/>
  <c r="J669" i="2"/>
  <c r="J718" i="2"/>
  <c r="J767" i="2"/>
  <c r="J816" i="2"/>
  <c r="J876" i="2"/>
  <c r="J925" i="2"/>
  <c r="J973" i="2"/>
  <c r="J1014" i="2"/>
  <c r="J1055" i="2"/>
  <c r="J1088" i="2"/>
  <c r="J1120" i="2"/>
  <c r="J1152" i="2"/>
  <c r="J1184" i="2"/>
  <c r="J1214" i="2"/>
  <c r="J1244" i="2"/>
  <c r="J1273" i="2"/>
  <c r="J1300" i="2"/>
  <c r="J1327" i="2"/>
  <c r="J1357" i="2"/>
  <c r="J1374" i="2"/>
  <c r="J1390" i="2"/>
  <c r="J1406" i="2"/>
  <c r="J1422" i="2"/>
  <c r="J1438" i="2"/>
  <c r="J1454" i="2"/>
  <c r="J1470" i="2"/>
  <c r="J1486" i="2"/>
  <c r="J1502" i="2"/>
  <c r="J1518" i="2"/>
  <c r="J1534" i="2"/>
  <c r="J1550" i="2"/>
  <c r="J1566" i="2"/>
  <c r="J1582" i="2"/>
  <c r="J1598" i="2"/>
  <c r="J1614" i="2"/>
  <c r="J1630" i="2"/>
  <c r="J1646" i="2"/>
  <c r="J1662" i="2"/>
  <c r="J1678" i="2"/>
  <c r="J1694" i="2"/>
  <c r="J1710" i="2"/>
  <c r="J1726" i="2"/>
  <c r="J1742" i="2"/>
  <c r="J48" i="2"/>
  <c r="J112" i="2"/>
  <c r="J176" i="2"/>
  <c r="J240" i="2"/>
  <c r="J304" i="2"/>
  <c r="J368" i="2"/>
  <c r="J432" i="2"/>
  <c r="J496" i="2"/>
  <c r="J560" i="2"/>
  <c r="J621" i="2"/>
  <c r="J670" i="2"/>
  <c r="J719" i="2"/>
  <c r="J768" i="2"/>
  <c r="J828" i="2"/>
  <c r="J877" i="2"/>
  <c r="J926" i="2"/>
  <c r="J974" i="2"/>
  <c r="J1020" i="2"/>
  <c r="J1056" i="2"/>
  <c r="J1092" i="2"/>
  <c r="J1124" i="2"/>
  <c r="J1156" i="2"/>
  <c r="J1188" i="2"/>
  <c r="J1215" i="2"/>
  <c r="J1245" i="2"/>
  <c r="J1275" i="2"/>
  <c r="J1302" i="2"/>
  <c r="J1328" i="2"/>
  <c r="J1358" i="2"/>
  <c r="J1375" i="2"/>
  <c r="J1391" i="2"/>
  <c r="J1407" i="2"/>
  <c r="J1423" i="2"/>
  <c r="J1439" i="2"/>
  <c r="J1455" i="2"/>
  <c r="J1471" i="2"/>
  <c r="J1487" i="2"/>
  <c r="J1503" i="2"/>
  <c r="J1519" i="2"/>
  <c r="J1535" i="2"/>
  <c r="J1551" i="2"/>
  <c r="J1567" i="2"/>
  <c r="J61" i="2"/>
  <c r="J125" i="2"/>
  <c r="J189" i="2"/>
  <c r="J253" i="2"/>
  <c r="J317" i="2"/>
  <c r="J381" i="2"/>
  <c r="J445" i="2"/>
  <c r="J509" i="2"/>
  <c r="J573" i="2"/>
  <c r="J622" i="2"/>
  <c r="J671" i="2"/>
  <c r="J720" i="2"/>
  <c r="J780" i="2"/>
  <c r="J829" i="2"/>
  <c r="J878" i="2"/>
  <c r="J927" i="2"/>
  <c r="J975" i="2"/>
  <c r="J1021" i="2"/>
  <c r="J62" i="2"/>
  <c r="J126" i="2"/>
  <c r="J190" i="2"/>
  <c r="J254" i="2"/>
  <c r="J318" i="2"/>
  <c r="J382" i="2"/>
  <c r="J446" i="2"/>
  <c r="J510" i="2"/>
  <c r="J574" i="2"/>
  <c r="J623" i="2"/>
  <c r="J672" i="2"/>
  <c r="J732" i="2"/>
  <c r="J781" i="2"/>
  <c r="J830" i="2"/>
  <c r="J879" i="2"/>
  <c r="J928" i="2"/>
  <c r="J976" i="2"/>
  <c r="J1022" i="2"/>
  <c r="J1062" i="2"/>
  <c r="J1097" i="2"/>
  <c r="J1129" i="2"/>
  <c r="J1161" i="2"/>
  <c r="J1193" i="2"/>
  <c r="J1220" i="2"/>
  <c r="J1247" i="2"/>
  <c r="J1277" i="2"/>
  <c r="J1307" i="2"/>
  <c r="J1334" i="2"/>
  <c r="J1360" i="2"/>
  <c r="J1377" i="2"/>
  <c r="J1393" i="2"/>
  <c r="J1409" i="2"/>
  <c r="J1425" i="2"/>
  <c r="J1441" i="2"/>
  <c r="J1457" i="2"/>
  <c r="J1473" i="2"/>
  <c r="J1489" i="2"/>
  <c r="J1505" i="2"/>
  <c r="J1521" i="2"/>
  <c r="J1537" i="2"/>
  <c r="J1553" i="2"/>
  <c r="J1569" i="2"/>
  <c r="J1585" i="2"/>
  <c r="J1601" i="2"/>
  <c r="J1617" i="2"/>
  <c r="J1633" i="2"/>
  <c r="J1649" i="2"/>
  <c r="J1665" i="2"/>
  <c r="J1681" i="2"/>
  <c r="J1697" i="2"/>
  <c r="J1713" i="2"/>
  <c r="J1729" i="2"/>
  <c r="J1745" i="2"/>
  <c r="J1761" i="2"/>
  <c r="J1777" i="2"/>
  <c r="J1793" i="2"/>
  <c r="J1809" i="2"/>
  <c r="J1825" i="2"/>
  <c r="J1841" i="2"/>
  <c r="J1857" i="2"/>
  <c r="J1873" i="2"/>
  <c r="J1889" i="2"/>
  <c r="J1905" i="2"/>
  <c r="J1921" i="2"/>
  <c r="J1937" i="2"/>
  <c r="J1953" i="2"/>
  <c r="J1969" i="2"/>
  <c r="J1985" i="2"/>
  <c r="J2001" i="2"/>
  <c r="J940" i="2"/>
  <c r="J1241" i="2"/>
  <c r="J1376" i="2"/>
  <c r="J1458" i="2"/>
  <c r="J1548" i="2"/>
  <c r="J1616" i="2"/>
  <c r="J1680" i="2"/>
  <c r="J1744" i="2"/>
  <c r="J1794" i="2"/>
  <c r="J1851" i="2"/>
  <c r="J1888" i="2"/>
  <c r="J1928" i="2"/>
  <c r="J1960" i="2"/>
  <c r="J1992" i="2"/>
  <c r="J2018" i="2"/>
  <c r="J2047" i="2"/>
  <c r="J2075" i="2"/>
  <c r="J2097" i="2"/>
  <c r="J2125" i="2"/>
  <c r="J2152" i="2"/>
  <c r="J2175" i="2"/>
  <c r="J2203" i="2"/>
  <c r="J2225" i="2"/>
  <c r="J2253" i="2"/>
  <c r="J2270" i="2"/>
  <c r="J2286" i="2"/>
  <c r="J2302" i="2"/>
  <c r="J2318" i="2"/>
  <c r="J2334" i="2"/>
  <c r="J2350" i="2"/>
  <c r="J2366" i="2"/>
  <c r="J2382" i="2"/>
  <c r="J2398" i="2"/>
  <c r="J2414" i="2"/>
  <c r="J2430" i="2"/>
  <c r="J2446" i="2"/>
  <c r="J2462" i="2"/>
  <c r="J2478" i="2"/>
  <c r="J2494" i="2"/>
  <c r="J2510" i="2"/>
  <c r="J2526" i="2"/>
  <c r="J2542" i="2"/>
  <c r="J2558" i="2"/>
  <c r="J2574" i="2"/>
  <c r="J2590" i="2"/>
  <c r="J2606" i="2"/>
  <c r="J2622" i="2"/>
  <c r="J2638" i="2"/>
  <c r="J2654" i="2"/>
  <c r="J2670" i="2"/>
  <c r="J2686" i="2"/>
  <c r="J2702" i="2"/>
  <c r="J2718" i="2"/>
  <c r="J2734" i="2"/>
  <c r="J2750" i="2"/>
  <c r="J2766" i="2"/>
  <c r="J2782" i="2"/>
  <c r="J2798" i="2"/>
  <c r="J2814" i="2"/>
  <c r="J2830" i="2"/>
  <c r="J2846" i="2"/>
  <c r="J2862" i="2"/>
  <c r="J2878" i="2"/>
  <c r="J2894" i="2"/>
  <c r="J2910" i="2"/>
  <c r="J2926" i="2"/>
  <c r="J2942" i="2"/>
  <c r="J2958" i="2"/>
  <c r="J2974" i="2"/>
  <c r="J2990" i="2"/>
  <c r="J3006" i="2"/>
  <c r="J3022" i="2"/>
  <c r="J3038" i="2"/>
  <c r="J3054" i="2"/>
  <c r="J3070" i="2"/>
  <c r="J3086" i="2"/>
  <c r="J3102" i="2"/>
  <c r="J3118" i="2"/>
  <c r="J3134" i="2"/>
  <c r="J3150" i="2"/>
  <c r="J3166" i="2"/>
  <c r="J3182" i="2"/>
  <c r="J3198" i="2"/>
  <c r="J3214" i="2"/>
  <c r="J63" i="2"/>
  <c r="J982" i="2"/>
  <c r="J1246" i="2"/>
  <c r="J1378" i="2"/>
  <c r="J1468" i="2"/>
  <c r="J1552" i="2"/>
  <c r="J1618" i="2"/>
  <c r="J1682" i="2"/>
  <c r="J1746" i="2"/>
  <c r="J1804" i="2"/>
  <c r="J1852" i="2"/>
  <c r="J1890" i="2"/>
  <c r="J1931" i="2"/>
  <c r="J1963" i="2"/>
  <c r="J1995" i="2"/>
  <c r="J2024" i="2"/>
  <c r="J2048" i="2"/>
  <c r="J2076" i="2"/>
  <c r="J2098" i="2"/>
  <c r="J2126" i="2"/>
  <c r="J2154" i="2"/>
  <c r="J2176" i="2"/>
  <c r="J2204" i="2"/>
  <c r="J2226" i="2"/>
  <c r="J2254" i="2"/>
  <c r="J2271" i="2"/>
  <c r="J2287" i="2"/>
  <c r="J2303" i="2"/>
  <c r="J2319" i="2"/>
  <c r="J2335" i="2"/>
  <c r="J2351" i="2"/>
  <c r="J2367" i="2"/>
  <c r="J2383" i="2"/>
  <c r="J2399" i="2"/>
  <c r="J2415" i="2"/>
  <c r="J2431" i="2"/>
  <c r="J2447" i="2"/>
  <c r="J2463" i="2"/>
  <c r="J2479" i="2"/>
  <c r="J2495" i="2"/>
  <c r="J2511" i="2"/>
  <c r="J2527" i="2"/>
  <c r="J2543" i="2"/>
  <c r="J2559" i="2"/>
  <c r="J2575" i="2"/>
  <c r="J2591" i="2"/>
  <c r="J2607" i="2"/>
  <c r="J2623" i="2"/>
  <c r="J2639" i="2"/>
  <c r="J2655" i="2"/>
  <c r="J2671" i="2"/>
  <c r="J2687" i="2"/>
  <c r="J2703" i="2"/>
  <c r="J2719" i="2"/>
  <c r="J2735" i="2"/>
  <c r="J2751" i="2"/>
  <c r="J2767" i="2"/>
  <c r="J2783" i="2"/>
  <c r="J2799" i="2"/>
  <c r="J2815" i="2"/>
  <c r="J2831" i="2"/>
  <c r="J2847" i="2"/>
  <c r="J2863" i="2"/>
  <c r="J2879" i="2"/>
  <c r="J2895" i="2"/>
  <c r="J2911" i="2"/>
  <c r="J2927" i="2"/>
  <c r="J2943" i="2"/>
  <c r="J2959" i="2"/>
  <c r="J2975" i="2"/>
  <c r="J2991" i="2"/>
  <c r="J3007" i="2"/>
  <c r="J3023" i="2"/>
  <c r="J3039" i="2"/>
  <c r="J3055" i="2"/>
  <c r="J3071" i="2"/>
  <c r="J3087" i="2"/>
  <c r="J3103" i="2"/>
  <c r="J3119" i="2"/>
  <c r="J3135" i="2"/>
  <c r="J3151" i="2"/>
  <c r="J3167" i="2"/>
  <c r="J3183" i="2"/>
  <c r="J127" i="2"/>
  <c r="J1023" i="2"/>
  <c r="J1248" i="2"/>
  <c r="J1388" i="2"/>
  <c r="J1472" i="2"/>
  <c r="J1554" i="2"/>
  <c r="J1628" i="2"/>
  <c r="J1692" i="2"/>
  <c r="J1756" i="2"/>
  <c r="J1806" i="2"/>
  <c r="J1854" i="2"/>
  <c r="J1899" i="2"/>
  <c r="J1932" i="2"/>
  <c r="J1964" i="2"/>
  <c r="J1996" i="2"/>
  <c r="J2027" i="2"/>
  <c r="J2049" i="2"/>
  <c r="J2077" i="2"/>
  <c r="J2104" i="2"/>
  <c r="J2127" i="2"/>
  <c r="J2155" i="2"/>
  <c r="J2177" i="2"/>
  <c r="J2205" i="2"/>
  <c r="J2232" i="2"/>
  <c r="J2255" i="2"/>
  <c r="J2272" i="2"/>
  <c r="J2288" i="2"/>
  <c r="J2304" i="2"/>
  <c r="J2320" i="2"/>
  <c r="J2336" i="2"/>
  <c r="J2352" i="2"/>
  <c r="J2368" i="2"/>
  <c r="J2384" i="2"/>
  <c r="J2400" i="2"/>
  <c r="J2416" i="2"/>
  <c r="J2432" i="2"/>
  <c r="J2448" i="2"/>
  <c r="J2464" i="2"/>
  <c r="J2480" i="2"/>
  <c r="J2496" i="2"/>
  <c r="J2512" i="2"/>
  <c r="J2528" i="2"/>
  <c r="J2544" i="2"/>
  <c r="J2560" i="2"/>
  <c r="J2576" i="2"/>
  <c r="J2592" i="2"/>
  <c r="J2608" i="2"/>
  <c r="J2624" i="2"/>
  <c r="J2640" i="2"/>
  <c r="J2656" i="2"/>
  <c r="J2672" i="2"/>
  <c r="J2688" i="2"/>
  <c r="J2704" i="2"/>
  <c r="J2720" i="2"/>
  <c r="J2736" i="2"/>
  <c r="J2752" i="2"/>
  <c r="J2768" i="2"/>
  <c r="J2784" i="2"/>
  <c r="J2800" i="2"/>
  <c r="J2816" i="2"/>
  <c r="J2832" i="2"/>
  <c r="J2848" i="2"/>
  <c r="J2864" i="2"/>
  <c r="J2880" i="2"/>
  <c r="J2896" i="2"/>
  <c r="J2912" i="2"/>
  <c r="J2928" i="2"/>
  <c r="J2944" i="2"/>
  <c r="J2960" i="2"/>
  <c r="J2976" i="2"/>
  <c r="J2992" i="2"/>
  <c r="J3008" i="2"/>
  <c r="J3024" i="2"/>
  <c r="J3040" i="2"/>
  <c r="J3056" i="2"/>
  <c r="J3072" i="2"/>
  <c r="J3088" i="2"/>
  <c r="J3104" i="2"/>
  <c r="J3120" i="2"/>
  <c r="J3136" i="2"/>
  <c r="J3152" i="2"/>
  <c r="J3168" i="2"/>
  <c r="J3184" i="2"/>
  <c r="J3200" i="2"/>
  <c r="J3216" i="2"/>
  <c r="J191" i="2"/>
  <c r="J1060" i="2"/>
  <c r="J1268" i="2"/>
  <c r="J1392" i="2"/>
  <c r="J1474" i="2"/>
  <c r="J1564" i="2"/>
  <c r="J1631" i="2"/>
  <c r="J1695" i="2"/>
  <c r="J1758" i="2"/>
  <c r="J1807" i="2"/>
  <c r="J1855" i="2"/>
  <c r="J1900" i="2"/>
  <c r="J1933" i="2"/>
  <c r="J1965" i="2"/>
  <c r="J1997" i="2"/>
  <c r="J2028" i="2"/>
  <c r="J2050" i="2"/>
  <c r="J2078" i="2"/>
  <c r="J2106" i="2"/>
  <c r="J2128" i="2"/>
  <c r="J2156" i="2"/>
  <c r="J2178" i="2"/>
  <c r="J2206" i="2"/>
  <c r="J2234" i="2"/>
  <c r="J2256" i="2"/>
  <c r="J2273" i="2"/>
  <c r="J2289" i="2"/>
  <c r="J2305" i="2"/>
  <c r="J2321" i="2"/>
  <c r="J2337" i="2"/>
  <c r="J2353" i="2"/>
  <c r="J2369" i="2"/>
  <c r="J2385" i="2"/>
  <c r="J2401" i="2"/>
  <c r="J2417" i="2"/>
  <c r="J2433" i="2"/>
  <c r="J2449" i="2"/>
  <c r="J2465" i="2"/>
  <c r="J2481" i="2"/>
  <c r="J2497" i="2"/>
  <c r="J2513" i="2"/>
  <c r="J2529" i="2"/>
  <c r="J2545" i="2"/>
  <c r="J2561" i="2"/>
  <c r="J2577" i="2"/>
  <c r="J2593" i="2"/>
  <c r="J2609" i="2"/>
  <c r="J2625" i="2"/>
  <c r="J2641" i="2"/>
  <c r="J2657" i="2"/>
  <c r="J2673" i="2"/>
  <c r="J2689" i="2"/>
  <c r="J2705" i="2"/>
  <c r="J2721" i="2"/>
  <c r="J2737" i="2"/>
  <c r="J2753" i="2"/>
  <c r="J2769" i="2"/>
  <c r="J2785" i="2"/>
  <c r="J2801" i="2"/>
  <c r="J2817" i="2"/>
  <c r="J2833" i="2"/>
  <c r="J2849" i="2"/>
  <c r="J2865" i="2"/>
  <c r="J2881" i="2"/>
  <c r="J2897" i="2"/>
  <c r="J2913" i="2"/>
  <c r="J2929" i="2"/>
  <c r="J2945" i="2"/>
  <c r="J2961" i="2"/>
  <c r="J2977" i="2"/>
  <c r="J2993" i="2"/>
  <c r="J3009" i="2"/>
  <c r="J3025" i="2"/>
  <c r="J3041" i="2"/>
  <c r="J3057" i="2"/>
  <c r="J3073" i="2"/>
  <c r="J3089" i="2"/>
  <c r="J3105" i="2"/>
  <c r="J3121" i="2"/>
  <c r="J3137" i="2"/>
  <c r="J3153" i="2"/>
  <c r="J3169" i="2"/>
  <c r="J3185" i="2"/>
  <c r="J255" i="2"/>
  <c r="J1068" i="2"/>
  <c r="J1276" i="2"/>
  <c r="J1394" i="2"/>
  <c r="J1484" i="2"/>
  <c r="J1568" i="2"/>
  <c r="J1632" i="2"/>
  <c r="J1696" i="2"/>
  <c r="J1759" i="2"/>
  <c r="J1808" i="2"/>
  <c r="J1856" i="2"/>
  <c r="J1901" i="2"/>
  <c r="J1934" i="2"/>
  <c r="J1966" i="2"/>
  <c r="J1998" i="2"/>
  <c r="J2029" i="2"/>
  <c r="J2056" i="2"/>
  <c r="J2079" i="2"/>
  <c r="J2107" i="2"/>
  <c r="J2129" i="2"/>
  <c r="J2157" i="2"/>
  <c r="J2184" i="2"/>
  <c r="J2207" i="2"/>
  <c r="J2235" i="2"/>
  <c r="J2257" i="2"/>
  <c r="J2274" i="2"/>
  <c r="J2290" i="2"/>
  <c r="J2306" i="2"/>
  <c r="J2322" i="2"/>
  <c r="J2338" i="2"/>
  <c r="J2354" i="2"/>
  <c r="J2370" i="2"/>
  <c r="J2386" i="2"/>
  <c r="J2402" i="2"/>
  <c r="J2418" i="2"/>
  <c r="J2434" i="2"/>
  <c r="J2450" i="2"/>
  <c r="J2466" i="2"/>
  <c r="J2482" i="2"/>
  <c r="J2498" i="2"/>
  <c r="J2514" i="2"/>
  <c r="J2530" i="2"/>
  <c r="J2546" i="2"/>
  <c r="J2562" i="2"/>
  <c r="J2578" i="2"/>
  <c r="J2594" i="2"/>
  <c r="J2610" i="2"/>
  <c r="J2626" i="2"/>
  <c r="J2642" i="2"/>
  <c r="J2658" i="2"/>
  <c r="J2674" i="2"/>
  <c r="J2690" i="2"/>
  <c r="J2706" i="2"/>
  <c r="J2722" i="2"/>
  <c r="J2738" i="2"/>
  <c r="J2754" i="2"/>
  <c r="J2770" i="2"/>
  <c r="J2786" i="2"/>
  <c r="J2802" i="2"/>
  <c r="J2818" i="2"/>
  <c r="J2834" i="2"/>
  <c r="J2850" i="2"/>
  <c r="J2866" i="2"/>
  <c r="J2882" i="2"/>
  <c r="J2898" i="2"/>
  <c r="J2914" i="2"/>
  <c r="J2930" i="2"/>
  <c r="J2946" i="2"/>
  <c r="J2962" i="2"/>
  <c r="J2978" i="2"/>
  <c r="J2994" i="2"/>
  <c r="J3010" i="2"/>
  <c r="J3026" i="2"/>
  <c r="J3042" i="2"/>
  <c r="J3058" i="2"/>
  <c r="J3074" i="2"/>
  <c r="J3090" i="2"/>
  <c r="J3106" i="2"/>
  <c r="J3122" i="2"/>
  <c r="J3138" i="2"/>
  <c r="J3154" i="2"/>
  <c r="J3170" i="2"/>
  <c r="J3186" i="2"/>
  <c r="J3202" i="2"/>
  <c r="J319" i="2"/>
  <c r="J1094" i="2"/>
  <c r="J1278" i="2"/>
  <c r="J1404" i="2"/>
  <c r="J1488" i="2"/>
  <c r="J1570" i="2"/>
  <c r="J1634" i="2"/>
  <c r="J1698" i="2"/>
  <c r="J1760" i="2"/>
  <c r="J1810" i="2"/>
  <c r="J1858" i="2"/>
  <c r="J1902" i="2"/>
  <c r="J1935" i="2"/>
  <c r="J1967" i="2"/>
  <c r="J1999" i="2"/>
  <c r="J2030" i="2"/>
  <c r="J2058" i="2"/>
  <c r="J2080" i="2"/>
  <c r="J2108" i="2"/>
  <c r="J2130" i="2"/>
  <c r="J2158" i="2"/>
  <c r="J2186" i="2"/>
  <c r="J2208" i="2"/>
  <c r="J2236" i="2"/>
  <c r="J2258" i="2"/>
  <c r="J2275" i="2"/>
  <c r="J2291" i="2"/>
  <c r="J2307" i="2"/>
  <c r="J2323" i="2"/>
  <c r="J2339" i="2"/>
  <c r="J2355" i="2"/>
  <c r="J2371" i="2"/>
  <c r="J2387" i="2"/>
  <c r="J2403" i="2"/>
  <c r="J2419" i="2"/>
  <c r="J2435" i="2"/>
  <c r="J2451" i="2"/>
  <c r="J2467" i="2"/>
  <c r="J2483" i="2"/>
  <c r="J2499" i="2"/>
  <c r="J2515" i="2"/>
  <c r="J2531" i="2"/>
  <c r="J2547" i="2"/>
  <c r="J2563" i="2"/>
  <c r="J2579" i="2"/>
  <c r="J2595" i="2"/>
  <c r="J2611" i="2"/>
  <c r="J2627" i="2"/>
  <c r="J2643" i="2"/>
  <c r="J2659" i="2"/>
  <c r="J2675" i="2"/>
  <c r="J2691" i="2"/>
  <c r="J2707" i="2"/>
  <c r="J2723" i="2"/>
  <c r="J2739" i="2"/>
  <c r="J2755" i="2"/>
  <c r="J2771" i="2"/>
  <c r="J2787" i="2"/>
  <c r="J2803" i="2"/>
  <c r="J2819" i="2"/>
  <c r="J2835" i="2"/>
  <c r="J2851" i="2"/>
  <c r="J2867" i="2"/>
  <c r="J2883" i="2"/>
  <c r="J2899" i="2"/>
  <c r="J2915" i="2"/>
  <c r="J2931" i="2"/>
  <c r="J2947" i="2"/>
  <c r="J2963" i="2"/>
  <c r="J2979" i="2"/>
  <c r="J2995" i="2"/>
  <c r="J3011" i="2"/>
  <c r="J3027" i="2"/>
  <c r="J3043" i="2"/>
  <c r="J3059" i="2"/>
  <c r="J3075" i="2"/>
  <c r="J3091" i="2"/>
  <c r="J3107" i="2"/>
  <c r="J3123" i="2"/>
  <c r="J3139" i="2"/>
  <c r="J3155" i="2"/>
  <c r="J3171" i="2"/>
  <c r="J383" i="2"/>
  <c r="J1100" i="2"/>
  <c r="J1295" i="2"/>
  <c r="J1408" i="2"/>
  <c r="J1490" i="2"/>
  <c r="J1580" i="2"/>
  <c r="J1644" i="2"/>
  <c r="J1708" i="2"/>
  <c r="J1762" i="2"/>
  <c r="J1820" i="2"/>
  <c r="J1867" i="2"/>
  <c r="J1903" i="2"/>
  <c r="J1936" i="2"/>
  <c r="J1968" i="2"/>
  <c r="J2000" i="2"/>
  <c r="J2031" i="2"/>
  <c r="J2059" i="2"/>
  <c r="J2081" i="2"/>
  <c r="J2109" i="2"/>
  <c r="J2136" i="2"/>
  <c r="J2159" i="2"/>
  <c r="J2187" i="2"/>
  <c r="J2209" i="2"/>
  <c r="J2237" i="2"/>
  <c r="J2260" i="2"/>
  <c r="J2276" i="2"/>
  <c r="J2292" i="2"/>
  <c r="J2308" i="2"/>
  <c r="J2324" i="2"/>
  <c r="J2340" i="2"/>
  <c r="J2356" i="2"/>
  <c r="J2372" i="2"/>
  <c r="J2388" i="2"/>
  <c r="J2404" i="2"/>
  <c r="J2420" i="2"/>
  <c r="J2436" i="2"/>
  <c r="J2452" i="2"/>
  <c r="J2468" i="2"/>
  <c r="J2484" i="2"/>
  <c r="J2500" i="2"/>
  <c r="J2516" i="2"/>
  <c r="J2532" i="2"/>
  <c r="J2548" i="2"/>
  <c r="J2564" i="2"/>
  <c r="J2580" i="2"/>
  <c r="J2596" i="2"/>
  <c r="J2612" i="2"/>
  <c r="J2628" i="2"/>
  <c r="J2644" i="2"/>
  <c r="J2660" i="2"/>
  <c r="J2676" i="2"/>
  <c r="J2692" i="2"/>
  <c r="J2708" i="2"/>
  <c r="J2724" i="2"/>
  <c r="J2740" i="2"/>
  <c r="J2756" i="2"/>
  <c r="J2772" i="2"/>
  <c r="J2788" i="2"/>
  <c r="J2804" i="2"/>
  <c r="J2820" i="2"/>
  <c r="J2836" i="2"/>
  <c r="J2852" i="2"/>
  <c r="J2868" i="2"/>
  <c r="J2884" i="2"/>
  <c r="J2900" i="2"/>
  <c r="J2916" i="2"/>
  <c r="J2932" i="2"/>
  <c r="J2948" i="2"/>
  <c r="J2964" i="2"/>
  <c r="J2980" i="2"/>
  <c r="J2996" i="2"/>
  <c r="J3012" i="2"/>
  <c r="J3028" i="2"/>
  <c r="J3044" i="2"/>
  <c r="J3060" i="2"/>
  <c r="J3076" i="2"/>
  <c r="J3092" i="2"/>
  <c r="J3108" i="2"/>
  <c r="J3124" i="2"/>
  <c r="J3140" i="2"/>
  <c r="J3156" i="2"/>
  <c r="J3172" i="2"/>
  <c r="J3188" i="2"/>
  <c r="J3204" i="2"/>
  <c r="J447" i="2"/>
  <c r="J1126" i="2"/>
  <c r="J1305" i="2"/>
  <c r="J1410" i="2"/>
  <c r="J1500" i="2"/>
  <c r="J1583" i="2"/>
  <c r="J1647" i="2"/>
  <c r="J1711" i="2"/>
  <c r="J1772" i="2"/>
  <c r="J1822" i="2"/>
  <c r="J1868" i="2"/>
  <c r="J1904" i="2"/>
  <c r="J1938" i="2"/>
  <c r="J1970" i="2"/>
  <c r="J2002" i="2"/>
  <c r="J2032" i="2"/>
  <c r="J2060" i="2"/>
  <c r="J2082" i="2"/>
  <c r="J2110" i="2"/>
  <c r="J2138" i="2"/>
  <c r="J2160" i="2"/>
  <c r="J2188" i="2"/>
  <c r="J2210" i="2"/>
  <c r="J2238" i="2"/>
  <c r="J2261" i="2"/>
  <c r="J2277" i="2"/>
  <c r="J2293" i="2"/>
  <c r="J2309" i="2"/>
  <c r="J2325" i="2"/>
  <c r="J2341" i="2"/>
  <c r="J2357" i="2"/>
  <c r="J2373" i="2"/>
  <c r="J2389" i="2"/>
  <c r="J2405" i="2"/>
  <c r="J2421" i="2"/>
  <c r="J2437" i="2"/>
  <c r="J2453" i="2"/>
  <c r="J2469" i="2"/>
  <c r="J2485" i="2"/>
  <c r="J2501" i="2"/>
  <c r="J2517" i="2"/>
  <c r="J2533" i="2"/>
  <c r="J2549" i="2"/>
  <c r="J2565" i="2"/>
  <c r="J2581" i="2"/>
  <c r="J2597" i="2"/>
  <c r="J2613" i="2"/>
  <c r="J2629" i="2"/>
  <c r="J2645" i="2"/>
  <c r="J2661" i="2"/>
  <c r="J2677" i="2"/>
  <c r="J2693" i="2"/>
  <c r="J2709" i="2"/>
  <c r="J2725" i="2"/>
  <c r="J2741" i="2"/>
  <c r="J2757" i="2"/>
  <c r="J2773" i="2"/>
  <c r="J2789" i="2"/>
  <c r="J2805" i="2"/>
  <c r="J2821" i="2"/>
  <c r="J2837" i="2"/>
  <c r="J2853" i="2"/>
  <c r="J2869" i="2"/>
  <c r="J2885" i="2"/>
  <c r="J2901" i="2"/>
  <c r="J2917" i="2"/>
  <c r="J2933" i="2"/>
  <c r="J2949" i="2"/>
  <c r="J2965" i="2"/>
  <c r="J2981" i="2"/>
  <c r="J2997" i="2"/>
  <c r="J3013" i="2"/>
  <c r="J3029" i="2"/>
  <c r="J3045" i="2"/>
  <c r="J3061" i="2"/>
  <c r="J3077" i="2"/>
  <c r="J3093" i="2"/>
  <c r="J3109" i="2"/>
  <c r="J3125" i="2"/>
  <c r="J3141" i="2"/>
  <c r="J3157" i="2"/>
  <c r="J3173" i="2"/>
  <c r="J3189" i="2"/>
  <c r="J3205" i="2"/>
  <c r="J511" i="2"/>
  <c r="J1132" i="2"/>
  <c r="J1308" i="2"/>
  <c r="J1420" i="2"/>
  <c r="J1504" i="2"/>
  <c r="J1584" i="2"/>
  <c r="J1648" i="2"/>
  <c r="J1712" i="2"/>
  <c r="J1774" i="2"/>
  <c r="J1823" i="2"/>
  <c r="J1870" i="2"/>
  <c r="J1906" i="2"/>
  <c r="J1944" i="2"/>
  <c r="J1976" i="2"/>
  <c r="J2008" i="2"/>
  <c r="J2033" i="2"/>
  <c r="J2061" i="2"/>
  <c r="J2088" i="2"/>
  <c r="J2111" i="2"/>
  <c r="J2139" i="2"/>
  <c r="J2161" i="2"/>
  <c r="J2189" i="2"/>
  <c r="J2216" i="2"/>
  <c r="J2239" i="2"/>
  <c r="J2262" i="2"/>
  <c r="J2278" i="2"/>
  <c r="J2294" i="2"/>
  <c r="J2310" i="2"/>
  <c r="J2326" i="2"/>
  <c r="J2342" i="2"/>
  <c r="J2358" i="2"/>
  <c r="J2374" i="2"/>
  <c r="J2390" i="2"/>
  <c r="J2406" i="2"/>
  <c r="J2422" i="2"/>
  <c r="J2438" i="2"/>
  <c r="J2454" i="2"/>
  <c r="J2470" i="2"/>
  <c r="J2486" i="2"/>
  <c r="J2502" i="2"/>
  <c r="J2518" i="2"/>
  <c r="J2534" i="2"/>
  <c r="J2550" i="2"/>
  <c r="J2566" i="2"/>
  <c r="J2582" i="2"/>
  <c r="J2598" i="2"/>
  <c r="J2614" i="2"/>
  <c r="J2630" i="2"/>
  <c r="J2646" i="2"/>
  <c r="J2662" i="2"/>
  <c r="J2678" i="2"/>
  <c r="J2694" i="2"/>
  <c r="J2710" i="2"/>
  <c r="J2726" i="2"/>
  <c r="J2742" i="2"/>
  <c r="J2758" i="2"/>
  <c r="J2774" i="2"/>
  <c r="J2790" i="2"/>
  <c r="J2806" i="2"/>
  <c r="J2822" i="2"/>
  <c r="J2838" i="2"/>
  <c r="J2854" i="2"/>
  <c r="J2870" i="2"/>
  <c r="J2886" i="2"/>
  <c r="J2902" i="2"/>
  <c r="J2918" i="2"/>
  <c r="J2934" i="2"/>
  <c r="J2950" i="2"/>
  <c r="J2966" i="2"/>
  <c r="J2982" i="2"/>
  <c r="J2998" i="2"/>
  <c r="J3014" i="2"/>
  <c r="J3030" i="2"/>
  <c r="J3046" i="2"/>
  <c r="J3062" i="2"/>
  <c r="J3078" i="2"/>
  <c r="J3094" i="2"/>
  <c r="J3110" i="2"/>
  <c r="J3126" i="2"/>
  <c r="J3142" i="2"/>
  <c r="J3158" i="2"/>
  <c r="J3174" i="2"/>
  <c r="J3190" i="2"/>
  <c r="J3206" i="2"/>
  <c r="J575" i="2"/>
  <c r="J1158" i="2"/>
  <c r="J1325" i="2"/>
  <c r="J1424" i="2"/>
  <c r="J1506" i="2"/>
  <c r="J1586" i="2"/>
  <c r="J1650" i="2"/>
  <c r="J1714" i="2"/>
  <c r="J1775" i="2"/>
  <c r="J1824" i="2"/>
  <c r="J1871" i="2"/>
  <c r="J1915" i="2"/>
  <c r="J1947" i="2"/>
  <c r="J1979" i="2"/>
  <c r="J2011" i="2"/>
  <c r="J2034" i="2"/>
  <c r="J2062" i="2"/>
  <c r="J2090" i="2"/>
  <c r="J2112" i="2"/>
  <c r="J2140" i="2"/>
  <c r="J2162" i="2"/>
  <c r="J2190" i="2"/>
  <c r="J2218" i="2"/>
  <c r="J2240" i="2"/>
  <c r="J2263" i="2"/>
  <c r="J2279" i="2"/>
  <c r="J2295" i="2"/>
  <c r="J2311" i="2"/>
  <c r="J2327" i="2"/>
  <c r="J2343" i="2"/>
  <c r="J2359" i="2"/>
  <c r="J2375" i="2"/>
  <c r="J2391" i="2"/>
  <c r="J2407" i="2"/>
  <c r="J2423" i="2"/>
  <c r="J2439" i="2"/>
  <c r="J2455" i="2"/>
  <c r="J2471" i="2"/>
  <c r="J2487" i="2"/>
  <c r="J2503" i="2"/>
  <c r="J2519" i="2"/>
  <c r="J2535" i="2"/>
  <c r="J2551" i="2"/>
  <c r="J2567" i="2"/>
  <c r="J2583" i="2"/>
  <c r="J2599" i="2"/>
  <c r="J2615" i="2"/>
  <c r="J2631" i="2"/>
  <c r="J2647" i="2"/>
  <c r="J2663" i="2"/>
  <c r="J2679" i="2"/>
  <c r="J2695" i="2"/>
  <c r="J2711" i="2"/>
  <c r="J2727" i="2"/>
  <c r="J2743" i="2"/>
  <c r="J2759" i="2"/>
  <c r="J2775" i="2"/>
  <c r="J2791" i="2"/>
  <c r="J2807" i="2"/>
  <c r="J2823" i="2"/>
  <c r="J2839" i="2"/>
  <c r="J2855" i="2"/>
  <c r="J2871" i="2"/>
  <c r="J2887" i="2"/>
  <c r="J2903" i="2"/>
  <c r="J2919" i="2"/>
  <c r="J2935" i="2"/>
  <c r="J2951" i="2"/>
  <c r="J2967" i="2"/>
  <c r="J624" i="2"/>
  <c r="J1164" i="2"/>
  <c r="J1332" i="2"/>
  <c r="J1426" i="2"/>
  <c r="J1516" i="2"/>
  <c r="J1596" i="2"/>
  <c r="J1660" i="2"/>
  <c r="J1724" i="2"/>
  <c r="J1776" i="2"/>
  <c r="J1826" i="2"/>
  <c r="J1872" i="2"/>
  <c r="J1916" i="2"/>
  <c r="J1948" i="2"/>
  <c r="J1980" i="2"/>
  <c r="J2012" i="2"/>
  <c r="J2040" i="2"/>
  <c r="J2063" i="2"/>
  <c r="J2091" i="2"/>
  <c r="J2113" i="2"/>
  <c r="J2141" i="2"/>
  <c r="J2168" i="2"/>
  <c r="J2191" i="2"/>
  <c r="J2219" i="2"/>
  <c r="J2241" i="2"/>
  <c r="J2264" i="2"/>
  <c r="J2280" i="2"/>
  <c r="J2296" i="2"/>
  <c r="J2312" i="2"/>
  <c r="J2328" i="2"/>
  <c r="J2344" i="2"/>
  <c r="J2360" i="2"/>
  <c r="J2376" i="2"/>
  <c r="J2392" i="2"/>
  <c r="J2408" i="2"/>
  <c r="J2424" i="2"/>
  <c r="J2440" i="2"/>
  <c r="J2456" i="2"/>
  <c r="J2472" i="2"/>
  <c r="J2488" i="2"/>
  <c r="J2504" i="2"/>
  <c r="J2520" i="2"/>
  <c r="J2536" i="2"/>
  <c r="J2552" i="2"/>
  <c r="J2568" i="2"/>
  <c r="J2584" i="2"/>
  <c r="J2600" i="2"/>
  <c r="J2616" i="2"/>
  <c r="J2632" i="2"/>
  <c r="J2648" i="2"/>
  <c r="J2664" i="2"/>
  <c r="J2680" i="2"/>
  <c r="J2696" i="2"/>
  <c r="J2712" i="2"/>
  <c r="J2728" i="2"/>
  <c r="J2744" i="2"/>
  <c r="J2760" i="2"/>
  <c r="J2776" i="2"/>
  <c r="J2792" i="2"/>
  <c r="J2808" i="2"/>
  <c r="J2824" i="2"/>
  <c r="J2840" i="2"/>
  <c r="J2856" i="2"/>
  <c r="J2872" i="2"/>
  <c r="J2888" i="2"/>
  <c r="J2904" i="2"/>
  <c r="J2920" i="2"/>
  <c r="J2936" i="2"/>
  <c r="J2952" i="2"/>
  <c r="J2968" i="2"/>
  <c r="J2984" i="2"/>
  <c r="J3000" i="2"/>
  <c r="J3016" i="2"/>
  <c r="J3032" i="2"/>
  <c r="J3048" i="2"/>
  <c r="J3064" i="2"/>
  <c r="J3080" i="2"/>
  <c r="J3096" i="2"/>
  <c r="J684" i="2"/>
  <c r="J1190" i="2"/>
  <c r="J1337" i="2"/>
  <c r="J1436" i="2"/>
  <c r="J1520" i="2"/>
  <c r="J1599" i="2"/>
  <c r="J1663" i="2"/>
  <c r="J1727" i="2"/>
  <c r="J1778" i="2"/>
  <c r="J1836" i="2"/>
  <c r="J1874" i="2"/>
  <c r="J1917" i="2"/>
  <c r="J1949" i="2"/>
  <c r="J1981" i="2"/>
  <c r="J2013" i="2"/>
  <c r="J2042" i="2"/>
  <c r="J2064" i="2"/>
  <c r="J2092" i="2"/>
  <c r="J2114" i="2"/>
  <c r="J2142" i="2"/>
  <c r="J2170" i="2"/>
  <c r="J2192" i="2"/>
  <c r="J2220" i="2"/>
  <c r="J2242" i="2"/>
  <c r="J2265" i="2"/>
  <c r="J2281" i="2"/>
  <c r="J2297" i="2"/>
  <c r="J2313" i="2"/>
  <c r="J2329" i="2"/>
  <c r="J2345" i="2"/>
  <c r="J2361" i="2"/>
  <c r="J2377" i="2"/>
  <c r="J2393" i="2"/>
  <c r="J2409" i="2"/>
  <c r="J2425" i="2"/>
  <c r="J2441" i="2"/>
  <c r="J2457" i="2"/>
  <c r="J2473" i="2"/>
  <c r="J2489" i="2"/>
  <c r="J2505" i="2"/>
  <c r="J2521" i="2"/>
  <c r="J2537" i="2"/>
  <c r="J2553" i="2"/>
  <c r="J2569" i="2"/>
  <c r="J2585" i="2"/>
  <c r="J2601" i="2"/>
  <c r="J2617" i="2"/>
  <c r="J2633" i="2"/>
  <c r="J2649" i="2"/>
  <c r="J2665" i="2"/>
  <c r="J2681" i="2"/>
  <c r="J2697" i="2"/>
  <c r="J2713" i="2"/>
  <c r="J2729" i="2"/>
  <c r="J2745" i="2"/>
  <c r="J2761" i="2"/>
  <c r="J2777" i="2"/>
  <c r="J2793" i="2"/>
  <c r="J2809" i="2"/>
  <c r="J2825" i="2"/>
  <c r="J2841" i="2"/>
  <c r="J2857" i="2"/>
  <c r="J733" i="2"/>
  <c r="J1195" i="2"/>
  <c r="J1355" i="2"/>
  <c r="J1440" i="2"/>
  <c r="J1522" i="2"/>
  <c r="J1600" i="2"/>
  <c r="J1664" i="2"/>
  <c r="J1728" i="2"/>
  <c r="J1788" i="2"/>
  <c r="J1838" i="2"/>
  <c r="J1883" i="2"/>
  <c r="J1918" i="2"/>
  <c r="J1950" i="2"/>
  <c r="J1982" i="2"/>
  <c r="J2014" i="2"/>
  <c r="J2043" i="2"/>
  <c r="J2065" i="2"/>
  <c r="J2093" i="2"/>
  <c r="J2120" i="2"/>
  <c r="J2143" i="2"/>
  <c r="J2171" i="2"/>
  <c r="J2193" i="2"/>
  <c r="J2221" i="2"/>
  <c r="J2248" i="2"/>
  <c r="J2266" i="2"/>
  <c r="J2282" i="2"/>
  <c r="J2298" i="2"/>
  <c r="J2314" i="2"/>
  <c r="J2330" i="2"/>
  <c r="J2346" i="2"/>
  <c r="J2362" i="2"/>
  <c r="J2378" i="2"/>
  <c r="J2394" i="2"/>
  <c r="J2410" i="2"/>
  <c r="J2426" i="2"/>
  <c r="J2442" i="2"/>
  <c r="J2458" i="2"/>
  <c r="J2474" i="2"/>
  <c r="J2490" i="2"/>
  <c r="J2506" i="2"/>
  <c r="J2522" i="2"/>
  <c r="J2538" i="2"/>
  <c r="J2554" i="2"/>
  <c r="J2570" i="2"/>
  <c r="J2586" i="2"/>
  <c r="J2602" i="2"/>
  <c r="J2618" i="2"/>
  <c r="J2634" i="2"/>
  <c r="J2650" i="2"/>
  <c r="J2666" i="2"/>
  <c r="J2682" i="2"/>
  <c r="J2698" i="2"/>
  <c r="J2714" i="2"/>
  <c r="J2730" i="2"/>
  <c r="J2746" i="2"/>
  <c r="J2762" i="2"/>
  <c r="J2778" i="2"/>
  <c r="J2794" i="2"/>
  <c r="J2810" i="2"/>
  <c r="J2826" i="2"/>
  <c r="J2842" i="2"/>
  <c r="J2858" i="2"/>
  <c r="J2874" i="2"/>
  <c r="J2890" i="2"/>
  <c r="J2906" i="2"/>
  <c r="J2922" i="2"/>
  <c r="J2938" i="2"/>
  <c r="J2954" i="2"/>
  <c r="J2970" i="2"/>
  <c r="J2986" i="2"/>
  <c r="J3002" i="2"/>
  <c r="J3018" i="2"/>
  <c r="J3034" i="2"/>
  <c r="J3050" i="2"/>
  <c r="J3066" i="2"/>
  <c r="J3082" i="2"/>
  <c r="J3098" i="2"/>
  <c r="J3114" i="2"/>
  <c r="J3130" i="2"/>
  <c r="J3146" i="2"/>
  <c r="J3162" i="2"/>
  <c r="J3178" i="2"/>
  <c r="J3194" i="2"/>
  <c r="J3210" i="2"/>
  <c r="J782" i="2"/>
  <c r="J1212" i="2"/>
  <c r="J1359" i="2"/>
  <c r="J1442" i="2"/>
  <c r="J1532" i="2"/>
  <c r="J1602" i="2"/>
  <c r="J1666" i="2"/>
  <c r="J1730" i="2"/>
  <c r="J1790" i="2"/>
  <c r="J1839" i="2"/>
  <c r="J1884" i="2"/>
  <c r="J1919" i="2"/>
  <c r="J1951" i="2"/>
  <c r="J1983" i="2"/>
  <c r="J2015" i="2"/>
  <c r="J2044" i="2"/>
  <c r="J2066" i="2"/>
  <c r="J2094" i="2"/>
  <c r="J2122" i="2"/>
  <c r="J2144" i="2"/>
  <c r="J2172" i="2"/>
  <c r="J2194" i="2"/>
  <c r="J2222" i="2"/>
  <c r="J2250" i="2"/>
  <c r="J2267" i="2"/>
  <c r="J2283" i="2"/>
  <c r="J2299" i="2"/>
  <c r="J2315" i="2"/>
  <c r="J2331" i="2"/>
  <c r="J2347" i="2"/>
  <c r="J2363" i="2"/>
  <c r="J2379" i="2"/>
  <c r="J2395" i="2"/>
  <c r="J2411" i="2"/>
  <c r="J2427" i="2"/>
  <c r="J2443" i="2"/>
  <c r="J2459" i="2"/>
  <c r="J2475" i="2"/>
  <c r="J2491" i="2"/>
  <c r="J2507" i="2"/>
  <c r="J2523" i="2"/>
  <c r="J2539" i="2"/>
  <c r="J2555" i="2"/>
  <c r="J2571" i="2"/>
  <c r="J2587" i="2"/>
  <c r="J2603" i="2"/>
  <c r="J2619" i="2"/>
  <c r="J2635" i="2"/>
  <c r="J2651" i="2"/>
  <c r="J2667" i="2"/>
  <c r="J2683" i="2"/>
  <c r="J2699" i="2"/>
  <c r="J2715" i="2"/>
  <c r="J2731" i="2"/>
  <c r="J2747" i="2"/>
  <c r="J2763" i="2"/>
  <c r="J2779" i="2"/>
  <c r="J2795" i="2"/>
  <c r="J2811" i="2"/>
  <c r="J2827" i="2"/>
  <c r="J2843" i="2"/>
  <c r="J2859" i="2"/>
  <c r="J2875" i="2"/>
  <c r="J2891" i="2"/>
  <c r="J2907" i="2"/>
  <c r="J2923" i="2"/>
  <c r="J2939" i="2"/>
  <c r="J2955" i="2"/>
  <c r="J2971" i="2"/>
  <c r="J2987" i="2"/>
  <c r="J3003" i="2"/>
  <c r="J3019" i="2"/>
  <c r="J3035" i="2"/>
  <c r="J3051" i="2"/>
  <c r="J3067" i="2"/>
  <c r="J3083" i="2"/>
  <c r="J3099" i="2"/>
  <c r="J3115" i="2"/>
  <c r="J3131" i="2"/>
  <c r="J3147" i="2"/>
  <c r="J3163" i="2"/>
  <c r="J3179" i="2"/>
  <c r="J831" i="2"/>
  <c r="J1216" i="2"/>
  <c r="J1362" i="2"/>
  <c r="J1452" i="2"/>
  <c r="J1536" i="2"/>
  <c r="J1612" i="2"/>
  <c r="J1676" i="2"/>
  <c r="J1740" i="2"/>
  <c r="J1791" i="2"/>
  <c r="J1840" i="2"/>
  <c r="J1886" i="2"/>
  <c r="J1920" i="2"/>
  <c r="J1952" i="2"/>
  <c r="J1984" i="2"/>
  <c r="J2016" i="2"/>
  <c r="J2045" i="2"/>
  <c r="J2072" i="2"/>
  <c r="J2095" i="2"/>
  <c r="J2123" i="2"/>
  <c r="J2145" i="2"/>
  <c r="J2173" i="2"/>
  <c r="J2200" i="2"/>
  <c r="J2223" i="2"/>
  <c r="J2251" i="2"/>
  <c r="J2268" i="2"/>
  <c r="J2284" i="2"/>
  <c r="J2300" i="2"/>
  <c r="J2316" i="2"/>
  <c r="J2332" i="2"/>
  <c r="J2348" i="2"/>
  <c r="J2364" i="2"/>
  <c r="J2380" i="2"/>
  <c r="J2396" i="2"/>
  <c r="J2412" i="2"/>
  <c r="J2428" i="2"/>
  <c r="J2444" i="2"/>
  <c r="J2460" i="2"/>
  <c r="J2476" i="2"/>
  <c r="J2492" i="2"/>
  <c r="J2508" i="2"/>
  <c r="J2524" i="2"/>
  <c r="J2540" i="2"/>
  <c r="J2556" i="2"/>
  <c r="J2572" i="2"/>
  <c r="J2046" i="2"/>
  <c r="J2381" i="2"/>
  <c r="J2605" i="2"/>
  <c r="J2733" i="2"/>
  <c r="J2861" i="2"/>
  <c r="J2953" i="2"/>
  <c r="J3020" i="2"/>
  <c r="J3084" i="2"/>
  <c r="J3143" i="2"/>
  <c r="J3191" i="2"/>
  <c r="J3217" i="2"/>
  <c r="J3233" i="2"/>
  <c r="J3249" i="2"/>
  <c r="J3265" i="2"/>
  <c r="J3281" i="2"/>
  <c r="J3297" i="2"/>
  <c r="J3313" i="2"/>
  <c r="J3329" i="2"/>
  <c r="J3345" i="2"/>
  <c r="J3361" i="2"/>
  <c r="J3377" i="2"/>
  <c r="J3393" i="2"/>
  <c r="J3409" i="2"/>
  <c r="J3425" i="2"/>
  <c r="J3441" i="2"/>
  <c r="J3457" i="2"/>
  <c r="J3473" i="2"/>
  <c r="J3489" i="2"/>
  <c r="J3505" i="2"/>
  <c r="J3521" i="2"/>
  <c r="J3537" i="2"/>
  <c r="J3553" i="2"/>
  <c r="J3569" i="2"/>
  <c r="J3585" i="2"/>
  <c r="J3601" i="2"/>
  <c r="J3617" i="2"/>
  <c r="J3633" i="2"/>
  <c r="J3649" i="2"/>
  <c r="J3665" i="2"/>
  <c r="J3681" i="2"/>
  <c r="J3697" i="2"/>
  <c r="J3713" i="2"/>
  <c r="J3729" i="2"/>
  <c r="J3745" i="2"/>
  <c r="J3761" i="2"/>
  <c r="J3777" i="2"/>
  <c r="J3793" i="2"/>
  <c r="J3809" i="2"/>
  <c r="J3825" i="2"/>
  <c r="J3841" i="2"/>
  <c r="J3857" i="2"/>
  <c r="J3873" i="2"/>
  <c r="J3889" i="2"/>
  <c r="J3905" i="2"/>
  <c r="J3921" i="2"/>
  <c r="J3937" i="2"/>
  <c r="J3953" i="2"/>
  <c r="J3969" i="2"/>
  <c r="J3985" i="2"/>
  <c r="J4001" i="2"/>
  <c r="J4017" i="2"/>
  <c r="J4033" i="2"/>
  <c r="J4049" i="2"/>
  <c r="J4065" i="2"/>
  <c r="J4081" i="2"/>
  <c r="J4097" i="2"/>
  <c r="J4113" i="2"/>
  <c r="J4129" i="2"/>
  <c r="J4145" i="2"/>
  <c r="J4161" i="2"/>
  <c r="J4177" i="2"/>
  <c r="J4193" i="2"/>
  <c r="J4209" i="2"/>
  <c r="J4225" i="2"/>
  <c r="J4241" i="2"/>
  <c r="J4257" i="2"/>
  <c r="J4273" i="2"/>
  <c r="J4289" i="2"/>
  <c r="J4305" i="2"/>
  <c r="J4321" i="2"/>
  <c r="J4337" i="2"/>
  <c r="J4353" i="2"/>
  <c r="J880" i="2"/>
  <c r="J2074" i="2"/>
  <c r="J2397" i="2"/>
  <c r="J2620" i="2"/>
  <c r="J2748" i="2"/>
  <c r="J2873" i="2"/>
  <c r="J2956" i="2"/>
  <c r="J3021" i="2"/>
  <c r="J3085" i="2"/>
  <c r="J3144" i="2"/>
  <c r="J3192" i="2"/>
  <c r="J3218" i="2"/>
  <c r="J3234" i="2"/>
  <c r="J3250" i="2"/>
  <c r="J3266" i="2"/>
  <c r="J3282" i="2"/>
  <c r="J3298" i="2"/>
  <c r="J3314" i="2"/>
  <c r="J3330" i="2"/>
  <c r="J3346" i="2"/>
  <c r="J3362" i="2"/>
  <c r="J3378" i="2"/>
  <c r="J3394" i="2"/>
  <c r="J3410" i="2"/>
  <c r="J3426" i="2"/>
  <c r="J3442" i="2"/>
  <c r="J3458" i="2"/>
  <c r="J3474" i="2"/>
  <c r="J3490" i="2"/>
  <c r="J3506" i="2"/>
  <c r="J3522" i="2"/>
  <c r="J3538" i="2"/>
  <c r="J3554" i="2"/>
  <c r="J3570" i="2"/>
  <c r="J3586" i="2"/>
  <c r="J3602" i="2"/>
  <c r="J3618" i="2"/>
  <c r="J3634" i="2"/>
  <c r="J3650" i="2"/>
  <c r="J3666" i="2"/>
  <c r="J3682" i="2"/>
  <c r="J3698" i="2"/>
  <c r="J3714" i="2"/>
  <c r="J3730" i="2"/>
  <c r="J3746" i="2"/>
  <c r="J3762" i="2"/>
  <c r="J3778" i="2"/>
  <c r="J3794" i="2"/>
  <c r="J3810" i="2"/>
  <c r="J3826" i="2"/>
  <c r="J3842" i="2"/>
  <c r="J3858" i="2"/>
  <c r="J3874" i="2"/>
  <c r="J3890" i="2"/>
  <c r="J3906" i="2"/>
  <c r="J3922" i="2"/>
  <c r="J3938" i="2"/>
  <c r="J3954" i="2"/>
  <c r="J3970" i="2"/>
  <c r="J3986" i="2"/>
  <c r="J4002" i="2"/>
  <c r="J4018" i="2"/>
  <c r="J4034" i="2"/>
  <c r="J4050" i="2"/>
  <c r="J4066" i="2"/>
  <c r="J4082" i="2"/>
  <c r="J4098" i="2"/>
  <c r="J4114" i="2"/>
  <c r="J4130" i="2"/>
  <c r="J4146" i="2"/>
  <c r="J4162" i="2"/>
  <c r="J4178" i="2"/>
  <c r="J4194" i="2"/>
  <c r="J4210" i="2"/>
  <c r="J4226" i="2"/>
  <c r="J4242" i="2"/>
  <c r="J4258" i="2"/>
  <c r="J4274" i="2"/>
  <c r="J4290" i="2"/>
  <c r="J4306" i="2"/>
  <c r="J1222" i="2"/>
  <c r="J2096" i="2"/>
  <c r="J2413" i="2"/>
  <c r="J2621" i="2"/>
  <c r="J2749" i="2"/>
  <c r="J2876" i="2"/>
  <c r="J2957" i="2"/>
  <c r="J3031" i="2"/>
  <c r="J3095" i="2"/>
  <c r="J3145" i="2"/>
  <c r="J3193" i="2"/>
  <c r="J3219" i="2"/>
  <c r="J3235" i="2"/>
  <c r="J3251" i="2"/>
  <c r="J3267" i="2"/>
  <c r="J3283" i="2"/>
  <c r="J3299" i="2"/>
  <c r="J3315" i="2"/>
  <c r="J3331" i="2"/>
  <c r="J3347" i="2"/>
  <c r="J3363" i="2"/>
  <c r="J3379" i="2"/>
  <c r="J3395" i="2"/>
  <c r="J3411" i="2"/>
  <c r="J3427" i="2"/>
  <c r="J3443" i="2"/>
  <c r="J3459" i="2"/>
  <c r="J3475" i="2"/>
  <c r="J3491" i="2"/>
  <c r="J3507" i="2"/>
  <c r="J3523" i="2"/>
  <c r="J3539" i="2"/>
  <c r="J3555" i="2"/>
  <c r="J3571" i="2"/>
  <c r="J3587" i="2"/>
  <c r="J3603" i="2"/>
  <c r="J3619" i="2"/>
  <c r="J3635" i="2"/>
  <c r="J3651" i="2"/>
  <c r="J3667" i="2"/>
  <c r="J3683" i="2"/>
  <c r="J3699" i="2"/>
  <c r="J3715" i="2"/>
  <c r="J3731" i="2"/>
  <c r="J3747" i="2"/>
  <c r="J3763" i="2"/>
  <c r="J3779" i="2"/>
  <c r="J3795" i="2"/>
  <c r="J3811" i="2"/>
  <c r="J3827" i="2"/>
  <c r="J3843" i="2"/>
  <c r="J3859" i="2"/>
  <c r="J3875" i="2"/>
  <c r="J3891" i="2"/>
  <c r="J3907" i="2"/>
  <c r="J3923" i="2"/>
  <c r="J3939" i="2"/>
  <c r="J3955" i="2"/>
  <c r="J3971" i="2"/>
  <c r="J3987" i="2"/>
  <c r="J4003" i="2"/>
  <c r="J4019" i="2"/>
  <c r="J4035" i="2"/>
  <c r="J4051" i="2"/>
  <c r="J4067" i="2"/>
  <c r="J4083" i="2"/>
  <c r="J4099" i="2"/>
  <c r="J4115" i="2"/>
  <c r="J4131" i="2"/>
  <c r="J4147" i="2"/>
  <c r="J4163" i="2"/>
  <c r="J4179" i="2"/>
  <c r="J4195" i="2"/>
  <c r="J4211" i="2"/>
  <c r="J4227" i="2"/>
  <c r="J4243" i="2"/>
  <c r="J4259" i="2"/>
  <c r="J4275" i="2"/>
  <c r="J4291" i="2"/>
  <c r="J4307" i="2"/>
  <c r="J4323" i="2"/>
  <c r="J4339" i="2"/>
  <c r="J4355" i="2"/>
  <c r="J4371" i="2"/>
  <c r="J4387" i="2"/>
  <c r="J1372" i="2"/>
  <c r="J2124" i="2"/>
  <c r="J2429" i="2"/>
  <c r="J2636" i="2"/>
  <c r="J2764" i="2"/>
  <c r="J2877" i="2"/>
  <c r="J2969" i="2"/>
  <c r="J3033" i="2"/>
  <c r="J3097" i="2"/>
  <c r="J3148" i="2"/>
  <c r="J3195" i="2"/>
  <c r="J3220" i="2"/>
  <c r="J3236" i="2"/>
  <c r="J3252" i="2"/>
  <c r="J3268" i="2"/>
  <c r="J3284" i="2"/>
  <c r="J3300" i="2"/>
  <c r="J3316" i="2"/>
  <c r="J3332" i="2"/>
  <c r="J3348" i="2"/>
  <c r="J3364" i="2"/>
  <c r="J3380" i="2"/>
  <c r="J3396" i="2"/>
  <c r="J3412" i="2"/>
  <c r="J3428" i="2"/>
  <c r="J3444" i="2"/>
  <c r="J3460" i="2"/>
  <c r="J3476" i="2"/>
  <c r="J3492" i="2"/>
  <c r="J3508" i="2"/>
  <c r="J3524" i="2"/>
  <c r="J3540" i="2"/>
  <c r="J3556" i="2"/>
  <c r="J3572" i="2"/>
  <c r="J3588" i="2"/>
  <c r="J3604" i="2"/>
  <c r="J3620" i="2"/>
  <c r="J3636" i="2"/>
  <c r="J3652" i="2"/>
  <c r="J3668" i="2"/>
  <c r="J3684" i="2"/>
  <c r="J3700" i="2"/>
  <c r="J3716" i="2"/>
  <c r="J3732" i="2"/>
  <c r="J3748" i="2"/>
  <c r="J3764" i="2"/>
  <c r="J3780" i="2"/>
  <c r="J3796" i="2"/>
  <c r="J3812" i="2"/>
  <c r="J3828" i="2"/>
  <c r="J3844" i="2"/>
  <c r="J3860" i="2"/>
  <c r="J3876" i="2"/>
  <c r="J3892" i="2"/>
  <c r="J3908" i="2"/>
  <c r="J3924" i="2"/>
  <c r="J3940" i="2"/>
  <c r="J3956" i="2"/>
  <c r="J3972" i="2"/>
  <c r="J3988" i="2"/>
  <c r="J4004" i="2"/>
  <c r="J4020" i="2"/>
  <c r="J4036" i="2"/>
  <c r="J4052" i="2"/>
  <c r="J4068" i="2"/>
  <c r="J4084" i="2"/>
  <c r="J4100" i="2"/>
  <c r="J4116" i="2"/>
  <c r="J4132" i="2"/>
  <c r="J4148" i="2"/>
  <c r="J4164" i="2"/>
  <c r="J4180" i="2"/>
  <c r="J4196" i="2"/>
  <c r="J4212" i="2"/>
  <c r="J4228" i="2"/>
  <c r="J4244" i="2"/>
  <c r="J4260" i="2"/>
  <c r="J4276" i="2"/>
  <c r="J4292" i="2"/>
  <c r="J4308" i="2"/>
  <c r="J4324" i="2"/>
  <c r="J4340" i="2"/>
  <c r="J4356" i="2"/>
  <c r="J4372" i="2"/>
  <c r="J4388" i="2"/>
  <c r="J1456" i="2"/>
  <c r="J2146" i="2"/>
  <c r="J2445" i="2"/>
  <c r="J2637" i="2"/>
  <c r="J2765" i="2"/>
  <c r="J2889" i="2"/>
  <c r="J2972" i="2"/>
  <c r="J3036" i="2"/>
  <c r="J3100" i="2"/>
  <c r="J3149" i="2"/>
  <c r="J3196" i="2"/>
  <c r="J3221" i="2"/>
  <c r="J3237" i="2"/>
  <c r="J3253" i="2"/>
  <c r="J3269" i="2"/>
  <c r="J3285" i="2"/>
  <c r="J3301" i="2"/>
  <c r="J3317" i="2"/>
  <c r="J3333" i="2"/>
  <c r="J3349" i="2"/>
  <c r="J3365" i="2"/>
  <c r="J3381" i="2"/>
  <c r="J3397" i="2"/>
  <c r="J3413" i="2"/>
  <c r="J3429" i="2"/>
  <c r="J3445" i="2"/>
  <c r="J3461" i="2"/>
  <c r="J3477" i="2"/>
  <c r="J3493" i="2"/>
  <c r="J3509" i="2"/>
  <c r="J3525" i="2"/>
  <c r="J3541" i="2"/>
  <c r="J3557" i="2"/>
  <c r="J3573" i="2"/>
  <c r="J3589" i="2"/>
  <c r="J3605" i="2"/>
  <c r="J3621" i="2"/>
  <c r="J3637" i="2"/>
  <c r="J3653" i="2"/>
  <c r="J3669" i="2"/>
  <c r="J3685" i="2"/>
  <c r="J3701" i="2"/>
  <c r="J3717" i="2"/>
  <c r="J3733" i="2"/>
  <c r="J3749" i="2"/>
  <c r="J3765" i="2"/>
  <c r="J3781" i="2"/>
  <c r="J3797" i="2"/>
  <c r="J3813" i="2"/>
  <c r="J3829" i="2"/>
  <c r="J3845" i="2"/>
  <c r="J3861" i="2"/>
  <c r="J3877" i="2"/>
  <c r="J3893" i="2"/>
  <c r="J3909" i="2"/>
  <c r="J3925" i="2"/>
  <c r="J3941" i="2"/>
  <c r="J3957" i="2"/>
  <c r="J3973" i="2"/>
  <c r="J3989" i="2"/>
  <c r="J4005" i="2"/>
  <c r="J4021" i="2"/>
  <c r="J4037" i="2"/>
  <c r="J4053" i="2"/>
  <c r="J4069" i="2"/>
  <c r="J4085" i="2"/>
  <c r="J4101" i="2"/>
  <c r="J4117" i="2"/>
  <c r="J4133" i="2"/>
  <c r="J4149" i="2"/>
  <c r="J4165" i="2"/>
  <c r="J4181" i="2"/>
  <c r="J4197" i="2"/>
  <c r="J4213" i="2"/>
  <c r="J4229" i="2"/>
  <c r="J4245" i="2"/>
  <c r="J4261" i="2"/>
  <c r="J4277" i="2"/>
  <c r="J4293" i="2"/>
  <c r="J4309" i="2"/>
  <c r="J4325" i="2"/>
  <c r="J4341" i="2"/>
  <c r="J4357" i="2"/>
  <c r="J4373" i="2"/>
  <c r="J4389" i="2"/>
  <c r="J1538" i="2"/>
  <c r="J2174" i="2"/>
  <c r="J2461" i="2"/>
  <c r="J2652" i="2"/>
  <c r="J2780" i="2"/>
  <c r="J2892" i="2"/>
  <c r="J2973" i="2"/>
  <c r="J3037" i="2"/>
  <c r="J3101" i="2"/>
  <c r="J3159" i="2"/>
  <c r="J3197" i="2"/>
  <c r="J3222" i="2"/>
  <c r="J3238" i="2"/>
  <c r="J3254" i="2"/>
  <c r="J3270" i="2"/>
  <c r="J3286" i="2"/>
  <c r="J3302" i="2"/>
  <c r="J3318" i="2"/>
  <c r="J3334" i="2"/>
  <c r="J3350" i="2"/>
  <c r="J3366" i="2"/>
  <c r="J3382" i="2"/>
  <c r="J3398" i="2"/>
  <c r="J3414" i="2"/>
  <c r="J3430" i="2"/>
  <c r="J3446" i="2"/>
  <c r="J3462" i="2"/>
  <c r="J3478" i="2"/>
  <c r="J3494" i="2"/>
  <c r="J3510" i="2"/>
  <c r="J3526" i="2"/>
  <c r="J3542" i="2"/>
  <c r="J3558" i="2"/>
  <c r="J3574" i="2"/>
  <c r="J3590" i="2"/>
  <c r="J3606" i="2"/>
  <c r="J3622" i="2"/>
  <c r="J3638" i="2"/>
  <c r="J3654" i="2"/>
  <c r="J3670" i="2"/>
  <c r="J3686" i="2"/>
  <c r="J3702" i="2"/>
  <c r="J3718" i="2"/>
  <c r="J3734" i="2"/>
  <c r="J3750" i="2"/>
  <c r="J3766" i="2"/>
  <c r="J3782" i="2"/>
  <c r="J3798" i="2"/>
  <c r="J3814" i="2"/>
  <c r="J3830" i="2"/>
  <c r="J3846" i="2"/>
  <c r="J3862" i="2"/>
  <c r="J3878" i="2"/>
  <c r="J3894" i="2"/>
  <c r="J3910" i="2"/>
  <c r="J3926" i="2"/>
  <c r="J3942" i="2"/>
  <c r="J3958" i="2"/>
  <c r="J3974" i="2"/>
  <c r="J3990" i="2"/>
  <c r="J4006" i="2"/>
  <c r="J4022" i="2"/>
  <c r="J4038" i="2"/>
  <c r="J4054" i="2"/>
  <c r="J4070" i="2"/>
  <c r="J4086" i="2"/>
  <c r="J4102" i="2"/>
  <c r="J4118" i="2"/>
  <c r="J4134" i="2"/>
  <c r="J4150" i="2"/>
  <c r="J4166" i="2"/>
  <c r="J4182" i="2"/>
  <c r="J4198" i="2"/>
  <c r="J4214" i="2"/>
  <c r="J4230" i="2"/>
  <c r="J4246" i="2"/>
  <c r="J4262" i="2"/>
  <c r="J4278" i="2"/>
  <c r="J4294" i="2"/>
  <c r="J4310" i="2"/>
  <c r="J4326" i="2"/>
  <c r="J4342" i="2"/>
  <c r="J4358" i="2"/>
  <c r="J4374" i="2"/>
  <c r="J1615" i="2"/>
  <c r="J2202" i="2"/>
  <c r="J2477" i="2"/>
  <c r="J2653" i="2"/>
  <c r="J2781" i="2"/>
  <c r="J2893" i="2"/>
  <c r="J2983" i="2"/>
  <c r="J3047" i="2"/>
  <c r="J3111" i="2"/>
  <c r="J3160" i="2"/>
  <c r="J3199" i="2"/>
  <c r="J3223" i="2"/>
  <c r="J3239" i="2"/>
  <c r="J3255" i="2"/>
  <c r="J3271" i="2"/>
  <c r="J3287" i="2"/>
  <c r="J3303" i="2"/>
  <c r="J3319" i="2"/>
  <c r="J3335" i="2"/>
  <c r="J3351" i="2"/>
  <c r="J3367" i="2"/>
  <c r="J3383" i="2"/>
  <c r="J3399" i="2"/>
  <c r="J3415" i="2"/>
  <c r="J3431" i="2"/>
  <c r="J3447" i="2"/>
  <c r="J3463" i="2"/>
  <c r="J3479" i="2"/>
  <c r="J3495" i="2"/>
  <c r="J3511" i="2"/>
  <c r="J3527" i="2"/>
  <c r="J3543" i="2"/>
  <c r="J3559" i="2"/>
  <c r="J3575" i="2"/>
  <c r="J3591" i="2"/>
  <c r="J3607" i="2"/>
  <c r="J3623" i="2"/>
  <c r="J3639" i="2"/>
  <c r="J3655" i="2"/>
  <c r="J3671" i="2"/>
  <c r="J3687" i="2"/>
  <c r="J3703" i="2"/>
  <c r="J3719" i="2"/>
  <c r="J3735" i="2"/>
  <c r="J3751" i="2"/>
  <c r="J3767" i="2"/>
  <c r="J3783" i="2"/>
  <c r="J3799" i="2"/>
  <c r="J3815" i="2"/>
  <c r="J3831" i="2"/>
  <c r="J3847" i="2"/>
  <c r="J3863" i="2"/>
  <c r="J3879" i="2"/>
  <c r="J3895" i="2"/>
  <c r="J3911" i="2"/>
  <c r="J3927" i="2"/>
  <c r="J3943" i="2"/>
  <c r="J3959" i="2"/>
  <c r="J3975" i="2"/>
  <c r="J3991" i="2"/>
  <c r="J4007" i="2"/>
  <c r="J4023" i="2"/>
  <c r="J4039" i="2"/>
  <c r="J4055" i="2"/>
  <c r="J4071" i="2"/>
  <c r="J4087" i="2"/>
  <c r="J4103" i="2"/>
  <c r="J4119" i="2"/>
  <c r="J4135" i="2"/>
  <c r="J4151" i="2"/>
  <c r="J4167" i="2"/>
  <c r="J4183" i="2"/>
  <c r="J4199" i="2"/>
  <c r="J4215" i="2"/>
  <c r="J4231" i="2"/>
  <c r="J4247" i="2"/>
  <c r="J4263" i="2"/>
  <c r="J4279" i="2"/>
  <c r="J4295" i="2"/>
  <c r="J4311" i="2"/>
  <c r="J4327" i="2"/>
  <c r="J4343" i="2"/>
  <c r="J4359" i="2"/>
  <c r="J4375" i="2"/>
  <c r="J4391" i="2"/>
  <c r="J1679" i="2"/>
  <c r="J2224" i="2"/>
  <c r="J2493" i="2"/>
  <c r="J2668" i="2"/>
  <c r="J2796" i="2"/>
  <c r="J2905" i="2"/>
  <c r="J2985" i="2"/>
  <c r="J3049" i="2"/>
  <c r="J3112" i="2"/>
  <c r="J3161" i="2"/>
  <c r="J3201" i="2"/>
  <c r="J3224" i="2"/>
  <c r="J3240" i="2"/>
  <c r="J3256" i="2"/>
  <c r="J3272" i="2"/>
  <c r="J3288" i="2"/>
  <c r="J3304" i="2"/>
  <c r="J3320" i="2"/>
  <c r="J3336" i="2"/>
  <c r="J3352" i="2"/>
  <c r="J3368" i="2"/>
  <c r="J3384" i="2"/>
  <c r="J3400" i="2"/>
  <c r="J3416" i="2"/>
  <c r="J3432" i="2"/>
  <c r="J3448" i="2"/>
  <c r="J3464" i="2"/>
  <c r="J3480" i="2"/>
  <c r="J3496" i="2"/>
  <c r="J3512" i="2"/>
  <c r="J3528" i="2"/>
  <c r="J3544" i="2"/>
  <c r="J3560" i="2"/>
  <c r="J3576" i="2"/>
  <c r="J3592" i="2"/>
  <c r="J3608" i="2"/>
  <c r="J3624" i="2"/>
  <c r="J3640" i="2"/>
  <c r="J3656" i="2"/>
  <c r="J3672" i="2"/>
  <c r="J3688" i="2"/>
  <c r="J3704" i="2"/>
  <c r="J3720" i="2"/>
  <c r="J3736" i="2"/>
  <c r="J3752" i="2"/>
  <c r="J3768" i="2"/>
  <c r="J3784" i="2"/>
  <c r="J3800" i="2"/>
  <c r="J3816" i="2"/>
  <c r="J3832" i="2"/>
  <c r="J3848" i="2"/>
  <c r="J3864" i="2"/>
  <c r="J3880" i="2"/>
  <c r="J3896" i="2"/>
  <c r="J3912" i="2"/>
  <c r="J3928" i="2"/>
  <c r="J3944" i="2"/>
  <c r="J3960" i="2"/>
  <c r="J3976" i="2"/>
  <c r="J3992" i="2"/>
  <c r="J4008" i="2"/>
  <c r="J4024" i="2"/>
  <c r="J4040" i="2"/>
  <c r="J4056" i="2"/>
  <c r="J4072" i="2"/>
  <c r="J4088" i="2"/>
  <c r="J4104" i="2"/>
  <c r="J4120" i="2"/>
  <c r="J4136" i="2"/>
  <c r="J4152" i="2"/>
  <c r="J4168" i="2"/>
  <c r="J4184" i="2"/>
  <c r="J4200" i="2"/>
  <c r="J4216" i="2"/>
  <c r="J4232" i="2"/>
  <c r="J4248" i="2"/>
  <c r="J4264" i="2"/>
  <c r="J4280" i="2"/>
  <c r="J4296" i="2"/>
  <c r="J4312" i="2"/>
  <c r="J4328" i="2"/>
  <c r="J4344" i="2"/>
  <c r="J1743" i="2"/>
  <c r="J2252" i="2"/>
  <c r="J2509" i="2"/>
  <c r="J2669" i="2"/>
  <c r="J2797" i="2"/>
  <c r="J2908" i="2"/>
  <c r="J2988" i="2"/>
  <c r="J3052" i="2"/>
  <c r="J3113" i="2"/>
  <c r="J3164" i="2"/>
  <c r="J3203" i="2"/>
  <c r="J3225" i="2"/>
  <c r="J3241" i="2"/>
  <c r="J3257" i="2"/>
  <c r="J3273" i="2"/>
  <c r="J3289" i="2"/>
  <c r="J3305" i="2"/>
  <c r="J3321" i="2"/>
  <c r="J3337" i="2"/>
  <c r="J3353" i="2"/>
  <c r="J3369" i="2"/>
  <c r="J3385" i="2"/>
  <c r="J3401" i="2"/>
  <c r="J3417" i="2"/>
  <c r="J3433" i="2"/>
  <c r="J3449" i="2"/>
  <c r="J3465" i="2"/>
  <c r="J3481" i="2"/>
  <c r="J3497" i="2"/>
  <c r="J3513" i="2"/>
  <c r="J3529" i="2"/>
  <c r="J3545" i="2"/>
  <c r="J3561" i="2"/>
  <c r="J3577" i="2"/>
  <c r="J3593" i="2"/>
  <c r="J3609" i="2"/>
  <c r="J3625" i="2"/>
  <c r="J3641" i="2"/>
  <c r="J3657" i="2"/>
  <c r="J3673" i="2"/>
  <c r="J3689" i="2"/>
  <c r="J3705" i="2"/>
  <c r="J3721" i="2"/>
  <c r="J3737" i="2"/>
  <c r="J3753" i="2"/>
  <c r="J3769" i="2"/>
  <c r="J3785" i="2"/>
  <c r="J3801" i="2"/>
  <c r="J3817" i="2"/>
  <c r="J3833" i="2"/>
  <c r="J3849" i="2"/>
  <c r="J3865" i="2"/>
  <c r="J3881" i="2"/>
  <c r="J3897" i="2"/>
  <c r="J3913" i="2"/>
  <c r="J3929" i="2"/>
  <c r="J3945" i="2"/>
  <c r="J3961" i="2"/>
  <c r="J3977" i="2"/>
  <c r="J3993" i="2"/>
  <c r="J4009" i="2"/>
  <c r="J4025" i="2"/>
  <c r="J4041" i="2"/>
  <c r="J4057" i="2"/>
  <c r="J4073" i="2"/>
  <c r="J4089" i="2"/>
  <c r="J4105" i="2"/>
  <c r="J4121" i="2"/>
  <c r="J4137" i="2"/>
  <c r="J4153" i="2"/>
  <c r="J4169" i="2"/>
  <c r="J4185" i="2"/>
  <c r="J4201" i="2"/>
  <c r="J4217" i="2"/>
  <c r="J4233" i="2"/>
  <c r="J4249" i="2"/>
  <c r="J4265" i="2"/>
  <c r="J4281" i="2"/>
  <c r="J4297" i="2"/>
  <c r="J4313" i="2"/>
  <c r="J4329" i="2"/>
  <c r="J4345" i="2"/>
  <c r="J4361" i="2"/>
  <c r="J4377" i="2"/>
  <c r="J4393" i="2"/>
  <c r="J1792" i="2"/>
  <c r="J2269" i="2"/>
  <c r="J2525" i="2"/>
  <c r="J2684" i="2"/>
  <c r="J2812" i="2"/>
  <c r="J2909" i="2"/>
  <c r="J2989" i="2"/>
  <c r="J3053" i="2"/>
  <c r="J3116" i="2"/>
  <c r="J3165" i="2"/>
  <c r="J3207" i="2"/>
  <c r="J3226" i="2"/>
  <c r="J3242" i="2"/>
  <c r="J3258" i="2"/>
  <c r="J3274" i="2"/>
  <c r="J3290" i="2"/>
  <c r="J3306" i="2"/>
  <c r="J3322" i="2"/>
  <c r="J3338" i="2"/>
  <c r="J3354" i="2"/>
  <c r="J3370" i="2"/>
  <c r="J3386" i="2"/>
  <c r="J3402" i="2"/>
  <c r="J3418" i="2"/>
  <c r="J3434" i="2"/>
  <c r="J3450" i="2"/>
  <c r="J3466" i="2"/>
  <c r="J3482" i="2"/>
  <c r="J3498" i="2"/>
  <c r="J3514" i="2"/>
  <c r="J3530" i="2"/>
  <c r="J3546" i="2"/>
  <c r="J3562" i="2"/>
  <c r="J3578" i="2"/>
  <c r="J3594" i="2"/>
  <c r="J3610" i="2"/>
  <c r="J3626" i="2"/>
  <c r="J3642" i="2"/>
  <c r="J3658" i="2"/>
  <c r="J3674" i="2"/>
  <c r="J3690" i="2"/>
  <c r="J3706" i="2"/>
  <c r="J3722" i="2"/>
  <c r="J3738" i="2"/>
  <c r="J3754" i="2"/>
  <c r="J3770" i="2"/>
  <c r="J3786" i="2"/>
  <c r="J3802" i="2"/>
  <c r="J3818" i="2"/>
  <c r="J3834" i="2"/>
  <c r="J3850" i="2"/>
  <c r="J3866" i="2"/>
  <c r="J3882" i="2"/>
  <c r="J3898" i="2"/>
  <c r="J3914" i="2"/>
  <c r="J3930" i="2"/>
  <c r="J3946" i="2"/>
  <c r="J3962" i="2"/>
  <c r="J3978" i="2"/>
  <c r="J3994" i="2"/>
  <c r="J4010" i="2"/>
  <c r="J4026" i="2"/>
  <c r="J4042" i="2"/>
  <c r="J4058" i="2"/>
  <c r="J4074" i="2"/>
  <c r="J4090" i="2"/>
  <c r="J4106" i="2"/>
  <c r="J4122" i="2"/>
  <c r="J4138" i="2"/>
  <c r="J4154" i="2"/>
  <c r="J4170" i="2"/>
  <c r="J4186" i="2"/>
  <c r="J4202" i="2"/>
  <c r="J4218" i="2"/>
  <c r="J4234" i="2"/>
  <c r="J4250" i="2"/>
  <c r="J4266" i="2"/>
  <c r="J4282" i="2"/>
  <c r="J4298" i="2"/>
  <c r="J4314" i="2"/>
  <c r="J4330" i="2"/>
  <c r="J4346" i="2"/>
  <c r="J4362" i="2"/>
  <c r="J4378" i="2"/>
  <c r="J1842" i="2"/>
  <c r="J2285" i="2"/>
  <c r="J2541" i="2"/>
  <c r="J2685" i="2"/>
  <c r="J2813" i="2"/>
  <c r="J2921" i="2"/>
  <c r="J2999" i="2"/>
  <c r="J3063" i="2"/>
  <c r="J3117" i="2"/>
  <c r="J3175" i="2"/>
  <c r="J3208" i="2"/>
  <c r="J3227" i="2"/>
  <c r="J3243" i="2"/>
  <c r="J3259" i="2"/>
  <c r="J3275" i="2"/>
  <c r="J3291" i="2"/>
  <c r="J3307" i="2"/>
  <c r="J3323" i="2"/>
  <c r="J3339" i="2"/>
  <c r="J3355" i="2"/>
  <c r="J3371" i="2"/>
  <c r="J3387" i="2"/>
  <c r="J3403" i="2"/>
  <c r="J3419" i="2"/>
  <c r="J3435" i="2"/>
  <c r="J3451" i="2"/>
  <c r="J3467" i="2"/>
  <c r="J3483" i="2"/>
  <c r="J3499" i="2"/>
  <c r="J3515" i="2"/>
  <c r="J3531" i="2"/>
  <c r="J3547" i="2"/>
  <c r="J3563" i="2"/>
  <c r="J3579" i="2"/>
  <c r="J3595" i="2"/>
  <c r="J3611" i="2"/>
  <c r="J3627" i="2"/>
  <c r="J3643" i="2"/>
  <c r="J3659" i="2"/>
  <c r="J3675" i="2"/>
  <c r="J3691" i="2"/>
  <c r="J3707" i="2"/>
  <c r="J3723" i="2"/>
  <c r="J3739" i="2"/>
  <c r="J3755" i="2"/>
  <c r="J3771" i="2"/>
  <c r="J3787" i="2"/>
  <c r="J3803" i="2"/>
  <c r="J3819" i="2"/>
  <c r="J3835" i="2"/>
  <c r="J3851" i="2"/>
  <c r="J3867" i="2"/>
  <c r="J3883" i="2"/>
  <c r="J3899" i="2"/>
  <c r="J3915" i="2"/>
  <c r="J3931" i="2"/>
  <c r="J3947" i="2"/>
  <c r="J3963" i="2"/>
  <c r="J3979" i="2"/>
  <c r="J3995" i="2"/>
  <c r="J4011" i="2"/>
  <c r="J4027" i="2"/>
  <c r="J4043" i="2"/>
  <c r="J4059" i="2"/>
  <c r="J4075" i="2"/>
  <c r="J4091" i="2"/>
  <c r="J4107" i="2"/>
  <c r="J4123" i="2"/>
  <c r="J4139" i="2"/>
  <c r="J4155" i="2"/>
  <c r="J4171" i="2"/>
  <c r="J4187" i="2"/>
  <c r="J4203" i="2"/>
  <c r="J4219" i="2"/>
  <c r="J4235" i="2"/>
  <c r="J4251" i="2"/>
  <c r="J4267" i="2"/>
  <c r="J4283" i="2"/>
  <c r="J4299" i="2"/>
  <c r="J4315" i="2"/>
  <c r="J4331" i="2"/>
  <c r="J4347" i="2"/>
  <c r="J4363" i="2"/>
  <c r="J4379" i="2"/>
  <c r="J4395" i="2"/>
  <c r="J1887" i="2"/>
  <c r="J2301" i="2"/>
  <c r="J2557" i="2"/>
  <c r="J2700" i="2"/>
  <c r="J2828" i="2"/>
  <c r="J2924" i="2"/>
  <c r="J3001" i="2"/>
  <c r="J3065" i="2"/>
  <c r="J3127" i="2"/>
  <c r="J3176" i="2"/>
  <c r="J3209" i="2"/>
  <c r="J3228" i="2"/>
  <c r="J3244" i="2"/>
  <c r="J3260" i="2"/>
  <c r="J3276" i="2"/>
  <c r="J3292" i="2"/>
  <c r="J3308" i="2"/>
  <c r="J3324" i="2"/>
  <c r="J3340" i="2"/>
  <c r="J3356" i="2"/>
  <c r="J3372" i="2"/>
  <c r="J3388" i="2"/>
  <c r="J3404" i="2"/>
  <c r="J3420" i="2"/>
  <c r="J3436" i="2"/>
  <c r="J3452" i="2"/>
  <c r="J3468" i="2"/>
  <c r="J3484" i="2"/>
  <c r="J3500" i="2"/>
  <c r="J3516" i="2"/>
  <c r="J3532" i="2"/>
  <c r="J3548" i="2"/>
  <c r="J3564" i="2"/>
  <c r="J3580" i="2"/>
  <c r="J3596" i="2"/>
  <c r="J3612" i="2"/>
  <c r="J3628" i="2"/>
  <c r="J3644" i="2"/>
  <c r="J3660" i="2"/>
  <c r="J3676" i="2"/>
  <c r="J3692" i="2"/>
  <c r="J3708" i="2"/>
  <c r="J3724" i="2"/>
  <c r="J3740" i="2"/>
  <c r="J3756" i="2"/>
  <c r="J3772" i="2"/>
  <c r="J3788" i="2"/>
  <c r="J3804" i="2"/>
  <c r="J3820" i="2"/>
  <c r="J3836" i="2"/>
  <c r="J3852" i="2"/>
  <c r="J3868" i="2"/>
  <c r="J3884" i="2"/>
  <c r="J3900" i="2"/>
  <c r="J3916" i="2"/>
  <c r="J3932" i="2"/>
  <c r="J3948" i="2"/>
  <c r="J3964" i="2"/>
  <c r="J3980" i="2"/>
  <c r="J3996" i="2"/>
  <c r="J4012" i="2"/>
  <c r="J4028" i="2"/>
  <c r="J4044" i="2"/>
  <c r="J4060" i="2"/>
  <c r="J4076" i="2"/>
  <c r="J4092" i="2"/>
  <c r="J4108" i="2"/>
  <c r="J4124" i="2"/>
  <c r="J4140" i="2"/>
  <c r="J4156" i="2"/>
  <c r="J4172" i="2"/>
  <c r="J4188" i="2"/>
  <c r="J4204" i="2"/>
  <c r="J4220" i="2"/>
  <c r="J4236" i="2"/>
  <c r="J4252" i="2"/>
  <c r="J4268" i="2"/>
  <c r="J4284" i="2"/>
  <c r="J4300" i="2"/>
  <c r="J4316" i="2"/>
  <c r="J4332" i="2"/>
  <c r="J4348" i="2"/>
  <c r="J4364" i="2"/>
  <c r="J4380" i="2"/>
  <c r="J4396" i="2"/>
  <c r="J1922" i="2"/>
  <c r="J2317" i="2"/>
  <c r="J2573" i="2"/>
  <c r="J2701" i="2"/>
  <c r="J2829" i="2"/>
  <c r="J2925" i="2"/>
  <c r="J3004" i="2"/>
  <c r="J3068" i="2"/>
  <c r="J3128" i="2"/>
  <c r="J3177" i="2"/>
  <c r="J3211" i="2"/>
  <c r="J3229" i="2"/>
  <c r="J3245" i="2"/>
  <c r="J3261" i="2"/>
  <c r="J3277" i="2"/>
  <c r="J3293" i="2"/>
  <c r="J3309" i="2"/>
  <c r="J3325" i="2"/>
  <c r="J3341" i="2"/>
  <c r="J3357" i="2"/>
  <c r="J3373" i="2"/>
  <c r="J3389" i="2"/>
  <c r="J3405" i="2"/>
  <c r="J3421" i="2"/>
  <c r="J3437" i="2"/>
  <c r="J3453" i="2"/>
  <c r="J3469" i="2"/>
  <c r="J3485" i="2"/>
  <c r="J3501" i="2"/>
  <c r="J3517" i="2"/>
  <c r="J3533" i="2"/>
  <c r="J3549" i="2"/>
  <c r="J3565" i="2"/>
  <c r="J3581" i="2"/>
  <c r="J3597" i="2"/>
  <c r="J3613" i="2"/>
  <c r="J3629" i="2"/>
  <c r="J3645" i="2"/>
  <c r="J3661" i="2"/>
  <c r="J3677" i="2"/>
  <c r="J3693" i="2"/>
  <c r="J3709" i="2"/>
  <c r="J3725" i="2"/>
  <c r="J3741" i="2"/>
  <c r="J3757" i="2"/>
  <c r="J3773" i="2"/>
  <c r="J3789" i="2"/>
  <c r="J3805" i="2"/>
  <c r="J3821" i="2"/>
  <c r="J3837" i="2"/>
  <c r="J3853" i="2"/>
  <c r="J3869" i="2"/>
  <c r="J3885" i="2"/>
  <c r="J3901" i="2"/>
  <c r="J3917" i="2"/>
  <c r="J3933" i="2"/>
  <c r="J3949" i="2"/>
  <c r="J3965" i="2"/>
  <c r="J3981" i="2"/>
  <c r="J3997" i="2"/>
  <c r="J4013" i="2"/>
  <c r="J4029" i="2"/>
  <c r="J4045" i="2"/>
  <c r="J4061" i="2"/>
  <c r="J4077" i="2"/>
  <c r="J4093" i="2"/>
  <c r="J4109" i="2"/>
  <c r="J4125" i="2"/>
  <c r="J4141" i="2"/>
  <c r="J4157" i="2"/>
  <c r="J4173" i="2"/>
  <c r="J4189" i="2"/>
  <c r="J4205" i="2"/>
  <c r="J4221" i="2"/>
  <c r="J4237" i="2"/>
  <c r="J4253" i="2"/>
  <c r="J4269" i="2"/>
  <c r="J4285" i="2"/>
  <c r="J4301" i="2"/>
  <c r="J4317" i="2"/>
  <c r="J4333" i="2"/>
  <c r="J4349" i="2"/>
  <c r="J4365" i="2"/>
  <c r="J4381" i="2"/>
  <c r="J1954" i="2"/>
  <c r="J2333" i="2"/>
  <c r="J2588" i="2"/>
  <c r="J2716" i="2"/>
  <c r="J2844" i="2"/>
  <c r="J2937" i="2"/>
  <c r="J3005" i="2"/>
  <c r="J3069" i="2"/>
  <c r="J3129" i="2"/>
  <c r="J3180" i="2"/>
  <c r="J3212" i="2"/>
  <c r="J3230" i="2"/>
  <c r="J3246" i="2"/>
  <c r="J3262" i="2"/>
  <c r="J3278" i="2"/>
  <c r="J3294" i="2"/>
  <c r="J3310" i="2"/>
  <c r="J3326" i="2"/>
  <c r="J3342" i="2"/>
  <c r="J3358" i="2"/>
  <c r="J3374" i="2"/>
  <c r="J3390" i="2"/>
  <c r="J3406" i="2"/>
  <c r="J3422" i="2"/>
  <c r="J3438" i="2"/>
  <c r="J1986" i="2"/>
  <c r="J2349" i="2"/>
  <c r="J2589" i="2"/>
  <c r="J2717" i="2"/>
  <c r="J2845" i="2"/>
  <c r="J2940" i="2"/>
  <c r="J3015" i="2"/>
  <c r="J3079" i="2"/>
  <c r="J3132" i="2"/>
  <c r="J3181" i="2"/>
  <c r="J3213" i="2"/>
  <c r="J3231" i="2"/>
  <c r="J3247" i="2"/>
  <c r="J3263" i="2"/>
  <c r="J3279" i="2"/>
  <c r="J3295" i="2"/>
  <c r="J3311" i="2"/>
  <c r="J3327" i="2"/>
  <c r="J3343" i="2"/>
  <c r="J3359" i="2"/>
  <c r="J3375" i="2"/>
  <c r="J3391" i="2"/>
  <c r="J3407" i="2"/>
  <c r="J3423" i="2"/>
  <c r="J3439" i="2"/>
  <c r="J3455" i="2"/>
  <c r="J3471" i="2"/>
  <c r="J3487" i="2"/>
  <c r="J3503" i="2"/>
  <c r="J3519" i="2"/>
  <c r="J3535" i="2"/>
  <c r="J3551" i="2"/>
  <c r="J3567" i="2"/>
  <c r="J3583" i="2"/>
  <c r="J3599" i="2"/>
  <c r="J3615" i="2"/>
  <c r="J3631" i="2"/>
  <c r="J3647" i="2"/>
  <c r="J3663" i="2"/>
  <c r="J3679" i="2"/>
  <c r="J3695" i="2"/>
  <c r="J3711" i="2"/>
  <c r="J3727" i="2"/>
  <c r="J3743" i="2"/>
  <c r="J3759" i="2"/>
  <c r="J3775" i="2"/>
  <c r="J3791" i="2"/>
  <c r="J3807" i="2"/>
  <c r="J3823" i="2"/>
  <c r="J3839" i="2"/>
  <c r="J3855" i="2"/>
  <c r="J3871" i="2"/>
  <c r="J3887" i="2"/>
  <c r="J3903" i="2"/>
  <c r="J3919" i="2"/>
  <c r="J3935" i="2"/>
  <c r="J3951" i="2"/>
  <c r="J3967" i="2"/>
  <c r="J3983" i="2"/>
  <c r="J3999" i="2"/>
  <c r="J4015" i="2"/>
  <c r="J4031" i="2"/>
  <c r="J4047" i="2"/>
  <c r="J4063" i="2"/>
  <c r="J4079" i="2"/>
  <c r="J4095" i="2"/>
  <c r="J4111" i="2"/>
  <c r="J4127" i="2"/>
  <c r="J4143" i="2"/>
  <c r="J4159" i="2"/>
  <c r="J4175" i="2"/>
  <c r="J4191" i="2"/>
  <c r="J4207" i="2"/>
  <c r="J4223" i="2"/>
  <c r="J4239" i="2"/>
  <c r="J4255" i="2"/>
  <c r="J4271" i="2"/>
  <c r="J4287" i="2"/>
  <c r="J4303" i="2"/>
  <c r="J4319" i="2"/>
  <c r="J4335" i="2"/>
  <c r="J4351" i="2"/>
  <c r="J4367" i="2"/>
  <c r="J4383" i="2"/>
  <c r="J3296" i="2"/>
  <c r="J3502" i="2"/>
  <c r="J3630" i="2"/>
  <c r="J3758" i="2"/>
  <c r="J3886" i="2"/>
  <c r="J4014" i="2"/>
  <c r="J4142" i="2"/>
  <c r="J4270" i="2"/>
  <c r="J4366" i="2"/>
  <c r="J4401" i="2"/>
  <c r="J4417" i="2"/>
  <c r="J4433" i="2"/>
  <c r="J4449" i="2"/>
  <c r="J4465" i="2"/>
  <c r="J4481" i="2"/>
  <c r="J4497" i="2"/>
  <c r="J4513" i="2"/>
  <c r="J4529" i="2"/>
  <c r="J4545" i="2"/>
  <c r="J4561" i="2"/>
  <c r="J4577" i="2"/>
  <c r="J4593" i="2"/>
  <c r="J4609" i="2"/>
  <c r="J4625" i="2"/>
  <c r="J4641" i="2"/>
  <c r="J4657" i="2"/>
  <c r="J4673" i="2"/>
  <c r="J4689" i="2"/>
  <c r="J4705" i="2"/>
  <c r="J4721" i="2"/>
  <c r="J4737" i="2"/>
  <c r="J4753" i="2"/>
  <c r="J4769" i="2"/>
  <c r="J4785" i="2"/>
  <c r="J4801" i="2"/>
  <c r="J4817" i="2"/>
  <c r="J4833" i="2"/>
  <c r="J4849" i="2"/>
  <c r="J4865" i="2"/>
  <c r="J4881" i="2"/>
  <c r="J4897" i="2"/>
  <c r="J4913" i="2"/>
  <c r="J4929" i="2"/>
  <c r="J4945" i="2"/>
  <c r="J4961" i="2"/>
  <c r="J4977" i="2"/>
  <c r="J4993" i="2"/>
  <c r="J4910" i="2"/>
  <c r="J3744" i="2"/>
  <c r="J4256" i="2"/>
  <c r="J4432" i="2"/>
  <c r="J4464" i="2"/>
  <c r="J4512" i="2"/>
  <c r="J4560" i="2"/>
  <c r="J4592" i="2"/>
  <c r="J4656" i="2"/>
  <c r="J4720" i="2"/>
  <c r="J4800" i="2"/>
  <c r="J4864" i="2"/>
  <c r="J4976" i="2"/>
  <c r="J2017" i="2"/>
  <c r="J3312" i="2"/>
  <c r="J3504" i="2"/>
  <c r="J3632" i="2"/>
  <c r="J3760" i="2"/>
  <c r="J3888" i="2"/>
  <c r="J4016" i="2"/>
  <c r="J4144" i="2"/>
  <c r="J4272" i="2"/>
  <c r="J4368" i="2"/>
  <c r="J4402" i="2"/>
  <c r="J4418" i="2"/>
  <c r="J4434" i="2"/>
  <c r="J4450" i="2"/>
  <c r="J4466" i="2"/>
  <c r="J4482" i="2"/>
  <c r="J4498" i="2"/>
  <c r="J4514" i="2"/>
  <c r="J4530" i="2"/>
  <c r="J4546" i="2"/>
  <c r="J4562" i="2"/>
  <c r="J4578" i="2"/>
  <c r="J4594" i="2"/>
  <c r="J4610" i="2"/>
  <c r="J4626" i="2"/>
  <c r="J4642" i="2"/>
  <c r="J4658" i="2"/>
  <c r="J4674" i="2"/>
  <c r="J4690" i="2"/>
  <c r="J4706" i="2"/>
  <c r="J4722" i="2"/>
  <c r="J4738" i="2"/>
  <c r="J4754" i="2"/>
  <c r="J4770" i="2"/>
  <c r="J4786" i="2"/>
  <c r="J4802" i="2"/>
  <c r="J4818" i="2"/>
  <c r="J4834" i="2"/>
  <c r="J4850" i="2"/>
  <c r="J4866" i="2"/>
  <c r="J4882" i="2"/>
  <c r="J4898" i="2"/>
  <c r="J4914" i="2"/>
  <c r="J4930" i="2"/>
  <c r="J4946" i="2"/>
  <c r="J4962" i="2"/>
  <c r="J4978" i="2"/>
  <c r="J4994" i="2"/>
  <c r="J4901" i="2"/>
  <c r="J4949" i="2"/>
  <c r="J4981" i="2"/>
  <c r="J4997" i="2"/>
  <c r="J4972" i="2"/>
  <c r="J4877" i="2"/>
  <c r="J4941" i="2"/>
  <c r="J4973" i="2"/>
  <c r="J4782" i="2"/>
  <c r="J4894" i="2"/>
  <c r="J2365" i="2"/>
  <c r="J3328" i="2"/>
  <c r="J3518" i="2"/>
  <c r="J3646" i="2"/>
  <c r="J3774" i="2"/>
  <c r="J3902" i="2"/>
  <c r="J4030" i="2"/>
  <c r="J4158" i="2"/>
  <c r="J4286" i="2"/>
  <c r="J4369" i="2"/>
  <c r="J4403" i="2"/>
  <c r="J4419" i="2"/>
  <c r="J4435" i="2"/>
  <c r="J4451" i="2"/>
  <c r="J4467" i="2"/>
  <c r="J4483" i="2"/>
  <c r="J4499" i="2"/>
  <c r="J4515" i="2"/>
  <c r="J4531" i="2"/>
  <c r="J4547" i="2"/>
  <c r="J4563" i="2"/>
  <c r="J4579" i="2"/>
  <c r="J4595" i="2"/>
  <c r="J4611" i="2"/>
  <c r="J4627" i="2"/>
  <c r="J4643" i="2"/>
  <c r="J4659" i="2"/>
  <c r="J4675" i="2"/>
  <c r="J4691" i="2"/>
  <c r="J4707" i="2"/>
  <c r="J4723" i="2"/>
  <c r="J4739" i="2"/>
  <c r="J4755" i="2"/>
  <c r="J4771" i="2"/>
  <c r="J4787" i="2"/>
  <c r="J4803" i="2"/>
  <c r="J4819" i="2"/>
  <c r="J4835" i="2"/>
  <c r="J4851" i="2"/>
  <c r="J4867" i="2"/>
  <c r="J4883" i="2"/>
  <c r="J4899" i="2"/>
  <c r="J4915" i="2"/>
  <c r="J4931" i="2"/>
  <c r="J4947" i="2"/>
  <c r="J4963" i="2"/>
  <c r="J4979" i="2"/>
  <c r="J4995" i="2"/>
  <c r="J4917" i="2"/>
  <c r="J4965" i="2"/>
  <c r="J4912" i="2"/>
  <c r="J2604" i="2"/>
  <c r="J3344" i="2"/>
  <c r="J3520" i="2"/>
  <c r="J3648" i="2"/>
  <c r="J3776" i="2"/>
  <c r="J3904" i="2"/>
  <c r="J4032" i="2"/>
  <c r="J4160" i="2"/>
  <c r="J4288" i="2"/>
  <c r="J4370" i="2"/>
  <c r="J4404" i="2"/>
  <c r="J4420" i="2"/>
  <c r="J4436" i="2"/>
  <c r="J4452" i="2"/>
  <c r="J4468" i="2"/>
  <c r="J4484" i="2"/>
  <c r="J4500" i="2"/>
  <c r="J4516" i="2"/>
  <c r="J4532" i="2"/>
  <c r="J4548" i="2"/>
  <c r="J4564" i="2"/>
  <c r="J4580" i="2"/>
  <c r="J4596" i="2"/>
  <c r="J4612" i="2"/>
  <c r="J4628" i="2"/>
  <c r="J4644" i="2"/>
  <c r="J4660" i="2"/>
  <c r="J4676" i="2"/>
  <c r="J4692" i="2"/>
  <c r="J4708" i="2"/>
  <c r="J4724" i="2"/>
  <c r="J4740" i="2"/>
  <c r="J4756" i="2"/>
  <c r="J4772" i="2"/>
  <c r="J4788" i="2"/>
  <c r="J4804" i="2"/>
  <c r="J4820" i="2"/>
  <c r="J4836" i="2"/>
  <c r="J4852" i="2"/>
  <c r="J4868" i="2"/>
  <c r="J4884" i="2"/>
  <c r="J4900" i="2"/>
  <c r="J4916" i="2"/>
  <c r="J4932" i="2"/>
  <c r="J4948" i="2"/>
  <c r="J4964" i="2"/>
  <c r="J4980" i="2"/>
  <c r="J4996" i="2"/>
  <c r="J4814" i="2"/>
  <c r="J4400" i="2"/>
  <c r="J2732" i="2"/>
  <c r="J3360" i="2"/>
  <c r="J3534" i="2"/>
  <c r="J3662" i="2"/>
  <c r="J3790" i="2"/>
  <c r="J3918" i="2"/>
  <c r="J4046" i="2"/>
  <c r="J4174" i="2"/>
  <c r="J4302" i="2"/>
  <c r="J4376" i="2"/>
  <c r="J4405" i="2"/>
  <c r="J4421" i="2"/>
  <c r="J4437" i="2"/>
  <c r="J4453" i="2"/>
  <c r="J4469" i="2"/>
  <c r="J4485" i="2"/>
  <c r="J4501" i="2"/>
  <c r="J4517" i="2"/>
  <c r="J4533" i="2"/>
  <c r="J4549" i="2"/>
  <c r="J4565" i="2"/>
  <c r="J4581" i="2"/>
  <c r="J4597" i="2"/>
  <c r="J4613" i="2"/>
  <c r="J4629" i="2"/>
  <c r="J4645" i="2"/>
  <c r="J4661" i="2"/>
  <c r="J4677" i="2"/>
  <c r="J4693" i="2"/>
  <c r="J4709" i="2"/>
  <c r="J4725" i="2"/>
  <c r="J4741" i="2"/>
  <c r="J4757" i="2"/>
  <c r="J4773" i="2"/>
  <c r="J4789" i="2"/>
  <c r="J4805" i="2"/>
  <c r="J4821" i="2"/>
  <c r="J4837" i="2"/>
  <c r="J4853" i="2"/>
  <c r="J4869" i="2"/>
  <c r="J4885" i="2"/>
  <c r="J4933" i="2"/>
  <c r="J4942" i="2"/>
  <c r="J4000" i="2"/>
  <c r="J4944" i="2"/>
  <c r="J2860" i="2"/>
  <c r="J3376" i="2"/>
  <c r="J3536" i="2"/>
  <c r="J3664" i="2"/>
  <c r="J3792" i="2"/>
  <c r="J3920" i="2"/>
  <c r="J4048" i="2"/>
  <c r="J4176" i="2"/>
  <c r="J4304" i="2"/>
  <c r="J4382" i="2"/>
  <c r="J4406" i="2"/>
  <c r="J4422" i="2"/>
  <c r="J4438" i="2"/>
  <c r="J4454" i="2"/>
  <c r="J4470" i="2"/>
  <c r="J4486" i="2"/>
  <c r="J4502" i="2"/>
  <c r="J4518" i="2"/>
  <c r="J4534" i="2"/>
  <c r="J4550" i="2"/>
  <c r="J4566" i="2"/>
  <c r="J4582" i="2"/>
  <c r="J4598" i="2"/>
  <c r="J4614" i="2"/>
  <c r="J4630" i="2"/>
  <c r="J4646" i="2"/>
  <c r="J4662" i="2"/>
  <c r="J4678" i="2"/>
  <c r="J4694" i="2"/>
  <c r="J4710" i="2"/>
  <c r="J4726" i="2"/>
  <c r="J4742" i="2"/>
  <c r="J4758" i="2"/>
  <c r="J4774" i="2"/>
  <c r="J4790" i="2"/>
  <c r="J4806" i="2"/>
  <c r="J4822" i="2"/>
  <c r="J4838" i="2"/>
  <c r="J4854" i="2"/>
  <c r="J4870" i="2"/>
  <c r="J4886" i="2"/>
  <c r="J4902" i="2"/>
  <c r="J4918" i="2"/>
  <c r="J4934" i="2"/>
  <c r="J4950" i="2"/>
  <c r="J4966" i="2"/>
  <c r="J4982" i="2"/>
  <c r="J4998" i="2"/>
  <c r="J4496" i="2"/>
  <c r="J4768" i="2"/>
  <c r="J2941" i="2"/>
  <c r="J3392" i="2"/>
  <c r="J3550" i="2"/>
  <c r="J3678" i="2"/>
  <c r="J3806" i="2"/>
  <c r="J3934" i="2"/>
  <c r="J4062" i="2"/>
  <c r="J4190" i="2"/>
  <c r="J4318" i="2"/>
  <c r="J4384" i="2"/>
  <c r="J4407" i="2"/>
  <c r="J4423" i="2"/>
  <c r="J4439" i="2"/>
  <c r="J4455" i="2"/>
  <c r="J4471" i="2"/>
  <c r="J4487" i="2"/>
  <c r="J4503" i="2"/>
  <c r="J4519" i="2"/>
  <c r="J4535" i="2"/>
  <c r="J4551" i="2"/>
  <c r="J4567" i="2"/>
  <c r="J4583" i="2"/>
  <c r="J4599" i="2"/>
  <c r="J4615" i="2"/>
  <c r="J4631" i="2"/>
  <c r="J4647" i="2"/>
  <c r="J4663" i="2"/>
  <c r="J4679" i="2"/>
  <c r="J4695" i="2"/>
  <c r="J4711" i="2"/>
  <c r="J4727" i="2"/>
  <c r="J4743" i="2"/>
  <c r="J4759" i="2"/>
  <c r="J4775" i="2"/>
  <c r="J4791" i="2"/>
  <c r="J4807" i="2"/>
  <c r="J4823" i="2"/>
  <c r="J4839" i="2"/>
  <c r="J4855" i="2"/>
  <c r="J4871" i="2"/>
  <c r="J4887" i="2"/>
  <c r="J4903" i="2"/>
  <c r="J4919" i="2"/>
  <c r="J4935" i="2"/>
  <c r="J4951" i="2"/>
  <c r="J4967" i="2"/>
  <c r="J4983" i="2"/>
  <c r="J4999" i="2"/>
  <c r="J4796" i="2"/>
  <c r="J4828" i="2"/>
  <c r="J4892" i="2"/>
  <c r="J4908" i="2"/>
  <c r="J4940" i="2"/>
  <c r="J4829" i="2"/>
  <c r="J4893" i="2"/>
  <c r="J4989" i="2"/>
  <c r="J4830" i="2"/>
  <c r="J4862" i="2"/>
  <c r="J4974" i="2"/>
  <c r="J3616" i="2"/>
  <c r="J4544" i="2"/>
  <c r="J4640" i="2"/>
  <c r="J4704" i="2"/>
  <c r="J4816" i="2"/>
  <c r="J4896" i="2"/>
  <c r="J4992" i="2"/>
  <c r="J3017" i="2"/>
  <c r="J3408" i="2"/>
  <c r="J3552" i="2"/>
  <c r="J3680" i="2"/>
  <c r="J3808" i="2"/>
  <c r="J3936" i="2"/>
  <c r="J4064" i="2"/>
  <c r="J4192" i="2"/>
  <c r="J4320" i="2"/>
  <c r="J4385" i="2"/>
  <c r="J4408" i="2"/>
  <c r="J4424" i="2"/>
  <c r="J4440" i="2"/>
  <c r="J4456" i="2"/>
  <c r="J4472" i="2"/>
  <c r="J4488" i="2"/>
  <c r="J4504" i="2"/>
  <c r="J4520" i="2"/>
  <c r="J4536" i="2"/>
  <c r="J4552" i="2"/>
  <c r="J4568" i="2"/>
  <c r="J4584" i="2"/>
  <c r="J4600" i="2"/>
  <c r="J4616" i="2"/>
  <c r="J4632" i="2"/>
  <c r="J4648" i="2"/>
  <c r="J4664" i="2"/>
  <c r="J4680" i="2"/>
  <c r="J4696" i="2"/>
  <c r="J4712" i="2"/>
  <c r="J4728" i="2"/>
  <c r="J4744" i="2"/>
  <c r="J4760" i="2"/>
  <c r="J4776" i="2"/>
  <c r="J4792" i="2"/>
  <c r="J4808" i="2"/>
  <c r="J4824" i="2"/>
  <c r="J4840" i="2"/>
  <c r="J4856" i="2"/>
  <c r="J4872" i="2"/>
  <c r="J4888" i="2"/>
  <c r="J4904" i="2"/>
  <c r="J4920" i="2"/>
  <c r="J4936" i="2"/>
  <c r="J4952" i="2"/>
  <c r="J4968" i="2"/>
  <c r="J4984" i="2"/>
  <c r="J5000" i="2"/>
  <c r="J4780" i="2"/>
  <c r="J4860" i="2"/>
  <c r="J4924" i="2"/>
  <c r="J4956" i="2"/>
  <c r="J4861" i="2"/>
  <c r="J4925" i="2"/>
  <c r="J4798" i="2"/>
  <c r="J4878" i="2"/>
  <c r="J4990" i="2"/>
  <c r="J3488" i="2"/>
  <c r="J4528" i="2"/>
  <c r="J4672" i="2"/>
  <c r="J4752" i="2"/>
  <c r="J4880" i="2"/>
  <c r="J3081" i="2"/>
  <c r="J3424" i="2"/>
  <c r="J3566" i="2"/>
  <c r="J3694" i="2"/>
  <c r="J3822" i="2"/>
  <c r="J3950" i="2"/>
  <c r="J4078" i="2"/>
  <c r="J4206" i="2"/>
  <c r="J4322" i="2"/>
  <c r="J4386" i="2"/>
  <c r="J4409" i="2"/>
  <c r="J4425" i="2"/>
  <c r="J4441" i="2"/>
  <c r="J4457" i="2"/>
  <c r="J4473" i="2"/>
  <c r="J4489" i="2"/>
  <c r="J4505" i="2"/>
  <c r="J4521" i="2"/>
  <c r="J4537" i="2"/>
  <c r="J4553" i="2"/>
  <c r="J4569" i="2"/>
  <c r="J4585" i="2"/>
  <c r="J4601" i="2"/>
  <c r="J4617" i="2"/>
  <c r="J4633" i="2"/>
  <c r="J4649" i="2"/>
  <c r="J4665" i="2"/>
  <c r="J4681" i="2"/>
  <c r="J4697" i="2"/>
  <c r="J4713" i="2"/>
  <c r="J4729" i="2"/>
  <c r="J4745" i="2"/>
  <c r="J4761" i="2"/>
  <c r="J4777" i="2"/>
  <c r="J4793" i="2"/>
  <c r="J4809" i="2"/>
  <c r="J4825" i="2"/>
  <c r="J4841" i="2"/>
  <c r="J4857" i="2"/>
  <c r="J4873" i="2"/>
  <c r="J4889" i="2"/>
  <c r="J4905" i="2"/>
  <c r="J4921" i="2"/>
  <c r="J4937" i="2"/>
  <c r="J4953" i="2"/>
  <c r="J4969" i="2"/>
  <c r="J4985" i="2"/>
  <c r="J5001" i="2"/>
  <c r="J4844" i="2"/>
  <c r="J4988" i="2"/>
  <c r="J4909" i="2"/>
  <c r="J3133" i="2"/>
  <c r="J3440" i="2"/>
  <c r="J3568" i="2"/>
  <c r="J3696" i="2"/>
  <c r="J3824" i="2"/>
  <c r="J3952" i="2"/>
  <c r="J4080" i="2"/>
  <c r="J4208" i="2"/>
  <c r="J4334" i="2"/>
  <c r="J4390" i="2"/>
  <c r="J4410" i="2"/>
  <c r="J4426" i="2"/>
  <c r="J4442" i="2"/>
  <c r="J4458" i="2"/>
  <c r="J4474" i="2"/>
  <c r="J4490" i="2"/>
  <c r="J4506" i="2"/>
  <c r="J4522" i="2"/>
  <c r="J4538" i="2"/>
  <c r="J4554" i="2"/>
  <c r="J4570" i="2"/>
  <c r="J4586" i="2"/>
  <c r="J4602" i="2"/>
  <c r="J4618" i="2"/>
  <c r="J4634" i="2"/>
  <c r="J4650" i="2"/>
  <c r="J4666" i="2"/>
  <c r="J4682" i="2"/>
  <c r="J4698" i="2"/>
  <c r="J4714" i="2"/>
  <c r="J4730" i="2"/>
  <c r="J4746" i="2"/>
  <c r="J4762" i="2"/>
  <c r="J4778" i="2"/>
  <c r="J4794" i="2"/>
  <c r="J4810" i="2"/>
  <c r="J4826" i="2"/>
  <c r="J4842" i="2"/>
  <c r="J4858" i="2"/>
  <c r="J4874" i="2"/>
  <c r="J4890" i="2"/>
  <c r="J4906" i="2"/>
  <c r="J4922" i="2"/>
  <c r="J4938" i="2"/>
  <c r="J4954" i="2"/>
  <c r="J4970" i="2"/>
  <c r="J4986" i="2"/>
  <c r="J4926" i="2"/>
  <c r="J3280" i="2"/>
  <c r="J4360" i="2"/>
  <c r="J4416" i="2"/>
  <c r="J4448" i="2"/>
  <c r="J4480" i="2"/>
  <c r="J4576" i="2"/>
  <c r="J4608" i="2"/>
  <c r="J4688" i="2"/>
  <c r="J4736" i="2"/>
  <c r="J4832" i="2"/>
  <c r="J4928" i="2"/>
  <c r="J3187" i="2"/>
  <c r="J3454" i="2"/>
  <c r="J3582" i="2"/>
  <c r="J3710" i="2"/>
  <c r="J3838" i="2"/>
  <c r="J3966" i="2"/>
  <c r="J4094" i="2"/>
  <c r="J4222" i="2"/>
  <c r="J4336" i="2"/>
  <c r="J4392" i="2"/>
  <c r="J4411" i="2"/>
  <c r="J4427" i="2"/>
  <c r="J4443" i="2"/>
  <c r="J4459" i="2"/>
  <c r="J4475" i="2"/>
  <c r="J4491" i="2"/>
  <c r="J4507" i="2"/>
  <c r="J4523" i="2"/>
  <c r="J4539" i="2"/>
  <c r="J4555" i="2"/>
  <c r="J4571" i="2"/>
  <c r="J4587" i="2"/>
  <c r="J4603" i="2"/>
  <c r="J4619" i="2"/>
  <c r="J4635" i="2"/>
  <c r="J4651" i="2"/>
  <c r="J4667" i="2"/>
  <c r="J4683" i="2"/>
  <c r="J4699" i="2"/>
  <c r="J4715" i="2"/>
  <c r="J4731" i="2"/>
  <c r="J4747" i="2"/>
  <c r="J4763" i="2"/>
  <c r="J4779" i="2"/>
  <c r="J4795" i="2"/>
  <c r="J4811" i="2"/>
  <c r="J4827" i="2"/>
  <c r="J4843" i="2"/>
  <c r="J4859" i="2"/>
  <c r="J4875" i="2"/>
  <c r="J4891" i="2"/>
  <c r="J4907" i="2"/>
  <c r="J4923" i="2"/>
  <c r="J4939" i="2"/>
  <c r="J4955" i="2"/>
  <c r="J4971" i="2"/>
  <c r="J4987" i="2"/>
  <c r="J3215" i="2"/>
  <c r="J3456" i="2"/>
  <c r="J3584" i="2"/>
  <c r="J3712" i="2"/>
  <c r="J3840" i="2"/>
  <c r="J3968" i="2"/>
  <c r="J4096" i="2"/>
  <c r="J4224" i="2"/>
  <c r="J4338" i="2"/>
  <c r="J4394" i="2"/>
  <c r="J4412" i="2"/>
  <c r="J4428" i="2"/>
  <c r="J4444" i="2"/>
  <c r="J4460" i="2"/>
  <c r="J4476" i="2"/>
  <c r="J4492" i="2"/>
  <c r="J4508" i="2"/>
  <c r="J4524" i="2"/>
  <c r="J4540" i="2"/>
  <c r="J4556" i="2"/>
  <c r="J4572" i="2"/>
  <c r="J4588" i="2"/>
  <c r="J4604" i="2"/>
  <c r="J4620" i="2"/>
  <c r="J4636" i="2"/>
  <c r="J4652" i="2"/>
  <c r="J4668" i="2"/>
  <c r="J4684" i="2"/>
  <c r="J4700" i="2"/>
  <c r="J4716" i="2"/>
  <c r="J4732" i="2"/>
  <c r="J4748" i="2"/>
  <c r="J4764" i="2"/>
  <c r="J4812" i="2"/>
  <c r="J4876" i="2"/>
  <c r="J3232" i="2"/>
  <c r="J3470" i="2"/>
  <c r="J3598" i="2"/>
  <c r="J3726" i="2"/>
  <c r="J3854" i="2"/>
  <c r="J3982" i="2"/>
  <c r="J4110" i="2"/>
  <c r="J4238" i="2"/>
  <c r="J4350" i="2"/>
  <c r="J4397" i="2"/>
  <c r="J4413" i="2"/>
  <c r="J4429" i="2"/>
  <c r="J4445" i="2"/>
  <c r="J4461" i="2"/>
  <c r="J4477" i="2"/>
  <c r="J4493" i="2"/>
  <c r="J4509" i="2"/>
  <c r="J4525" i="2"/>
  <c r="J4541" i="2"/>
  <c r="J4557" i="2"/>
  <c r="J4573" i="2"/>
  <c r="J4589" i="2"/>
  <c r="J4605" i="2"/>
  <c r="J4621" i="2"/>
  <c r="J4637" i="2"/>
  <c r="J4653" i="2"/>
  <c r="J4669" i="2"/>
  <c r="J4685" i="2"/>
  <c r="J4701" i="2"/>
  <c r="J4717" i="2"/>
  <c r="J4733" i="2"/>
  <c r="J4749" i="2"/>
  <c r="J4765" i="2"/>
  <c r="J4781" i="2"/>
  <c r="J4797" i="2"/>
  <c r="J4813" i="2"/>
  <c r="J4845" i="2"/>
  <c r="J4957" i="2"/>
  <c r="J3872" i="2"/>
  <c r="J4848" i="2"/>
  <c r="J3248" i="2"/>
  <c r="J3472" i="2"/>
  <c r="J3600" i="2"/>
  <c r="J3728" i="2"/>
  <c r="J3856" i="2"/>
  <c r="J3984" i="2"/>
  <c r="J4112" i="2"/>
  <c r="J4240" i="2"/>
  <c r="J4352" i="2"/>
  <c r="J4398" i="2"/>
  <c r="J4414" i="2"/>
  <c r="J4430" i="2"/>
  <c r="J4446" i="2"/>
  <c r="J4462" i="2"/>
  <c r="J4478" i="2"/>
  <c r="J4494" i="2"/>
  <c r="J4510" i="2"/>
  <c r="J4526" i="2"/>
  <c r="J4542" i="2"/>
  <c r="J4558" i="2"/>
  <c r="J4574" i="2"/>
  <c r="J4590" i="2"/>
  <c r="J4606" i="2"/>
  <c r="J4622" i="2"/>
  <c r="J4638" i="2"/>
  <c r="J4654" i="2"/>
  <c r="J4670" i="2"/>
  <c r="J4686" i="2"/>
  <c r="J4702" i="2"/>
  <c r="J4718" i="2"/>
  <c r="J4734" i="2"/>
  <c r="J4750" i="2"/>
  <c r="J4766" i="2"/>
  <c r="J4846" i="2"/>
  <c r="J4958" i="2"/>
  <c r="J4128" i="2"/>
  <c r="J4624" i="2"/>
  <c r="J4784" i="2"/>
  <c r="J4960" i="2"/>
  <c r="J3264" i="2"/>
  <c r="J3486" i="2"/>
  <c r="J3614" i="2"/>
  <c r="J3742" i="2"/>
  <c r="J3870" i="2"/>
  <c r="J3998" i="2"/>
  <c r="J4126" i="2"/>
  <c r="J4254" i="2"/>
  <c r="J4354" i="2"/>
  <c r="J4399" i="2"/>
  <c r="J4415" i="2"/>
  <c r="J4431" i="2"/>
  <c r="J4447" i="2"/>
  <c r="J4463" i="2"/>
  <c r="J4479" i="2"/>
  <c r="J4495" i="2"/>
  <c r="J4511" i="2"/>
  <c r="J4527" i="2"/>
  <c r="J4543" i="2"/>
  <c r="J4559" i="2"/>
  <c r="J4575" i="2"/>
  <c r="J4591" i="2"/>
  <c r="J4607" i="2"/>
  <c r="J4623" i="2"/>
  <c r="J4639" i="2"/>
  <c r="J4655" i="2"/>
  <c r="J4671" i="2"/>
  <c r="J4687" i="2"/>
  <c r="J4703" i="2"/>
  <c r="J4719" i="2"/>
  <c r="J4735" i="2"/>
  <c r="J4751" i="2"/>
  <c r="J4767" i="2"/>
  <c r="J4783" i="2"/>
  <c r="J4799" i="2"/>
  <c r="J4815" i="2"/>
  <c r="J4831" i="2"/>
  <c r="J4847" i="2"/>
  <c r="J4863" i="2"/>
  <c r="J4879" i="2"/>
  <c r="J4895" i="2"/>
  <c r="J4911" i="2"/>
  <c r="J4927" i="2"/>
  <c r="J4943" i="2"/>
  <c r="J4959" i="2"/>
  <c r="J4975" i="2"/>
  <c r="J4991" i="2"/>
  <c r="J5" i="2"/>
</calcChain>
</file>

<file path=xl/connections.xml><?xml version="1.0" encoding="utf-8"?>
<connections xmlns="http://schemas.openxmlformats.org/spreadsheetml/2006/main">
  <connection id="1" keepAlive="1" name="Consulta - moras" description="Conexión a la consulta 'moras' en el libro." type="5" refreshedVersion="6" background="1" saveData="1">
    <dbPr connection="Provider=Microsoft.Mashup.OleDb.1;Data Source=$Workbook$;Location=moras;Extended Properties=&quot;&quot;" command="SELECT * FROM [moras]"/>
  </connection>
</connections>
</file>

<file path=xl/sharedStrings.xml><?xml version="1.0" encoding="utf-8"?>
<sst xmlns="http://schemas.openxmlformats.org/spreadsheetml/2006/main" count="30127" uniqueCount="90">
  <si>
    <t>IDENTIFICACION</t>
  </si>
  <si>
    <t>SEXO</t>
  </si>
  <si>
    <t>SALARIO</t>
  </si>
  <si>
    <t>TIPO_ASEGURAMIENTO</t>
  </si>
  <si>
    <t>SECTOR</t>
  </si>
  <si>
    <t>INDICADOR_ACTIVO</t>
  </si>
  <si>
    <t>INDICADOR.EXTRANJERO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</si>
  <si>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</si>
  <si>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</si>
  <si>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</si>
  <si>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</si>
  <si>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</si>
  <si>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</si>
  <si>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</si>
  <si>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</si>
  <si>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</si>
  <si>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</si>
  <si>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</si>
  <si>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</si>
  <si>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</si>
  <si>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
  </si>
  <si>
    <t>CONVENIOS ESPECIALES DE ASEGURADOS VOLUNTARIOS</t>
  </si>
  <si>
    <t>Ejercicio 2</t>
  </si>
  <si>
    <t>Resumen de 5 números</t>
  </si>
  <si>
    <t>Mínimo</t>
  </si>
  <si>
    <t>Primer Cuartil</t>
  </si>
  <si>
    <t>Mediana</t>
  </si>
  <si>
    <t>Tercer Cuartil</t>
  </si>
  <si>
    <t>Promedio</t>
  </si>
  <si>
    <t>Máximo</t>
  </si>
  <si>
    <t>Para el siguiente ejercicio usamos</t>
  </si>
  <si>
    <t>Desviación estándar</t>
  </si>
  <si>
    <t>desviacion</t>
  </si>
  <si>
    <t>salario</t>
  </si>
  <si>
    <t>edad</t>
  </si>
  <si>
    <t>Valores faltantes</t>
  </si>
  <si>
    <t>Cantidad</t>
  </si>
  <si>
    <t>Porcentaje</t>
  </si>
  <si>
    <t>Cantiddad de filas</t>
  </si>
  <si>
    <t>Ahora vamos a imputar esos datos</t>
  </si>
  <si>
    <t>SALARIO-IMPUTADO</t>
  </si>
  <si>
    <t>Z-SCORE_SALARIO</t>
  </si>
  <si>
    <t>Z-SCORE_EDAD</t>
  </si>
  <si>
    <t>TIPO_ASEGURADO_IMPUTADO</t>
  </si>
  <si>
    <t xml:space="preserve">
</t>
  </si>
  <si>
    <t>EDAD_IMPUTADO</t>
  </si>
  <si>
    <t>Cuenta de SEXO</t>
  </si>
  <si>
    <t>Cuenta de TIPO_ASEGURADO_IMPUTADO</t>
  </si>
  <si>
    <t>Cuenta de SECTOR</t>
  </si>
  <si>
    <t>Cuenta de INDICADOR_ACTIVO</t>
  </si>
  <si>
    <t>Cuenta de INDICADOR.EXTRANJERO</t>
  </si>
  <si>
    <t>Cuenta de INDICADOR_MOROSO</t>
  </si>
  <si>
    <t>Cuenta de Z-SCORE_SALARIO</t>
  </si>
  <si>
    <t>Atípico</t>
  </si>
  <si>
    <t>No</t>
  </si>
  <si>
    <t>Gráficos del ejercicio 6</t>
  </si>
  <si>
    <t>Gráficos del ejercicio 7</t>
  </si>
  <si>
    <t>Hombres</t>
  </si>
  <si>
    <t>morosos</t>
  </si>
  <si>
    <t>no morosos</t>
  </si>
  <si>
    <t>Mujeres</t>
  </si>
  <si>
    <t>Total</t>
  </si>
  <si>
    <t>asalariado</t>
  </si>
  <si>
    <t>no asalariado</t>
  </si>
  <si>
    <t>Tipo_Aseguramiento</t>
  </si>
  <si>
    <t>SECTORES</t>
  </si>
  <si>
    <t>no</t>
  </si>
  <si>
    <t>INDICADOR ACTIVO</t>
  </si>
  <si>
    <t>MOROSO</t>
  </si>
  <si>
    <t>NO MOROSO</t>
  </si>
  <si>
    <t>INDICADOR EXTRANJERO</t>
  </si>
  <si>
    <t xml:space="preserve">EJERCICIO 8 </t>
  </si>
  <si>
    <t>SALARIO PROMEDIO</t>
  </si>
  <si>
    <t>EDAD PROMEDIO</t>
  </si>
  <si>
    <t>En este gráfico podemos observar que hay una mayoría de hombres que de mujeres, donde los datos vienen de personas asalariadas, jubiladas, etc. Esto nos dice que hay más hombres que trabajan en esta población.</t>
  </si>
  <si>
    <t>Para el salario imputado podemos ver que hay un promedio de salarios menores de dos millones y hay algunos outliers que llegan a un salario altísimo pero es un mismo bloque casi uniforme por unos pocos contados que ganan muy bien.</t>
  </si>
  <si>
    <t>Podemos ver que el tipo de asegurado más frecuente es el de los asalariados pero acá, a diferencia de otras variables, hay mucha variedad y los que tienen salario o trabajan en el momento tienen una frecuencia más alta a obtener el tipo de asegurado.</t>
  </si>
  <si>
    <t>El sector privado tiene muchísima más frecuencia para obtener este tipo de bien y es cuatro veces más que el sector público lo que puede tener que ver con el salario de las personas del sector privado.</t>
  </si>
  <si>
    <t>En esta data las personas que no están activas son ínfimas y los activos son casi casi la mayoría entonces los datos de morosidad están actualizados pero están cesgados por la censura estadística.</t>
  </si>
  <si>
    <t>Este gráfico nos indica que hay pocos extranjeros que están haciendo un trámite lo cual tiene sentido para una empresa nacional que no está en busca de un mercado en el extranjero.</t>
  </si>
  <si>
    <t>Este gráfico nos dice que hay muchísimos morosos por la cantidad de personas que tenemos en la población, casi un 20% del total son morosos y eso es espantoso para una empresa si no se controla bien los otros factores de que eventualmente las personas terminen pagando su deuda.</t>
  </si>
  <si>
    <t>Acá tenemos la edad con el total de personas que tiene esa edad y podemos ver que la mayoría está entre el veinte y cincuenta y cinco que tiene sentido para la cantidad de asalariados y personas que trabajan y hay menos de los pensionados.</t>
  </si>
  <si>
    <t>La mayoría de las personas no ganan mucho y se mantienen dentro del intervalo de la normal esto indica que las diferencias entre el poder adquisitivo no es grande con los que no son atípicos.</t>
  </si>
  <si>
    <t>Las mujeres son menos propensas a ser morosas mientras que los hombres tienen, aunque es por poco, tienen una tendencia a pagar de manera menos eficiente que las mujeres.</t>
  </si>
  <si>
    <t>Acá podemos ver que los trabajadores independientes pagan menos las deudas y tienen una tendencia mayor que la mayoría de sectores. En cambio los pensionados en su propio sistema no tienen esta dificultad de ser morosos ya que todos pagan, los que son activos. los de convenios especiales tienen una ínfima morosidad lo que implica que trabajan bastante bien, los del otro convenio están horribles con la morosidad que tiene sentido porque llegaron a un acuerdo, seguramente de pago, los asegurados voluntarios tienen números de morosidad bajos, que como empresa me gusra al igual que los asalariados que si me interesa una inversión en masa iría con ellos ya que son la mayoría de la población.</t>
  </si>
  <si>
    <t>Acá podemos apreciar que el sector privado es más moroso que no moroso, esto como empresa no me sirve para nada ya que yo necesitaría clientes que no fallen con los pagos como puede ser el sector público que fallan menos.</t>
  </si>
  <si>
    <t>Acá podemos apreciar que los activos son los que en su mayoría son morosos y no morosos, el problema estarían con los que no son activos y me deben ya que en algunas ocasiones es imposible recuperar ese dinero.</t>
  </si>
  <si>
    <t>En este gráfico apreciamos como los extranjeros, en proporción , son más morosos que los no extranjeros, esto como compañía me hace pensar en los movimientos a tomar, si me interesa perder dinero, pero los extranjeros son clientes preferenciales o si cierro el mercado y me enfoco a los que me pagan.</t>
  </si>
  <si>
    <t>En este caso apreciamos que los morosos en promedio tienen menos salario que los que no, así que  tiene sentido que no puedan pagar o se atrasen porque no tienen dinero, en cambio los que tienen dinero no tienen tantas morsidades.</t>
  </si>
  <si>
    <t>Las personas con menos salario y más edad en promedio tienen más deudas, seguramante porque se ha acumulado en el tiempo y hay fenómenos como las crisis de los 40  y 50 que afectan a la mayoría que ya habíamos dicho que eran hombres.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</si>
</sst>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NumberFormat="1"/>
    <xf numFmtId="0" fontId="0" fillId="0" borderId="1" xfId="0" applyBorder="1"/>
    <xf numFmtId="0" fontId="0" fillId="0" borderId="1" xfId="0" applyFill="1" applyBorder="1"/>
    <xf numFmtId="10" fontId="0" fillId="0" borderId="0" xfId="1" applyNumberFormat="1" applyFont="1"/>
    <xf numFmtId="0" fontId="0" fillId="0" borderId="0" xfId="0" applyAlignment="1">
      <alignment wrapText="1"/>
    </xf>
    <xf numFmtId="0" fontId="0" fillId="0" borderId="0" xfId="0" pivotButton="1"/>
    <xf numFmtId="0" fontId="0" fillId="2" borderId="1" xfId="0" applyFill="1" applyBorder="1" applyAlignment="1">
      <alignment horizontal="center"/>
    </xf>
    <xf numFmtId="0" fontId="0" fillId="0" borderId="1" xfId="0" applyFill="1" applyBorder="1" applyAlignment="1">
      <alignment horizontal="center"/>
    </xf>
  </cellXfs>
  <cellStyles count="2">
    <cellStyle name="Normal" xfId="0" builtinId="0"/>
    <cellStyle name="Porcentaje" xfId="1" builtinId="5"/>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[Examen_II_G1-C38733-AndresZunigaMora.xlsx]Hoja3!TablaDinámica5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a:t>
            </a:r>
            <a:r>
              <a:rPr lang="en-US" baseline="0"/>
              <a:t> por</a:t>
            </a:r>
            <a:r>
              <a:rPr lang="en-US"/>
              <a:t> SEXO</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Hoja3!$B$3</c:f>
              <c:strCache>
                <c:ptCount val="1"/>
                <c:pt idx="0">
                  <c:v>Total</c:v>
                </c:pt>
              </c:strCache>
            </c:strRef>
          </c:tx>
          <c:spPr>
            <a:solidFill>
              <a:schemeClr val="accent1"/>
            </a:solidFill>
            <a:ln>
              <a:noFill/>
            </a:ln>
            <a:effectLst/>
          </c:spPr>
          <c:invertIfNegative val="0"/>
          <c:cat>
            <c:strRef>
              <c:f>Hoja3!$A$4:$A$5</c:f>
              <c:strCache>
                <c:ptCount val="2"/>
                <c:pt idx="0">
                  <c:v>HOMBRE</c:v>
                </c:pt>
                <c:pt idx="1">
                  <c:v>MUJER</c:v>
                </c:pt>
              </c:strCache>
            </c:strRef>
          </c:cat>
          <c:val>
            <c:numRef>
              <c:f>Hoja3!$B$4:$B$5</c:f>
              <c:numCache>
                <c:formatCode>General</c:formatCode>
                <c:ptCount val="2"/>
                <c:pt idx="0">
                  <c:v>3012</c:v>
                </c:pt>
                <c:pt idx="1">
                  <c:v>1988</c:v>
                </c:pt>
              </c:numCache>
            </c:numRef>
          </c:val>
          <c:extLst>
            <c:ext xmlns:c16="http://schemas.microsoft.com/office/drawing/2014/chart" uri="{C3380CC4-5D6E-409C-BE32-E72D297353CC}">
              <c16:uniqueId val="{00000000-B192-4E25-A392-8CB4E07EA8F3}"/>
            </c:ext>
          </c:extLst>
        </c:ser>
        <c:dLbls>
          <c:showLegendKey val="0"/>
          <c:showVal val="0"/>
          <c:showCatName val="0"/>
          <c:showSerName val="0"/>
          <c:showPercent val="0"/>
          <c:showBubbleSize val="0"/>
        </c:dLbls>
        <c:gapWidth val="219"/>
        <c:overlap val="-27"/>
        <c:axId val="383455135"/>
        <c:axId val="383456383"/>
      </c:barChart>
      <c:catAx>
        <c:axId val="383455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Sexo</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56383"/>
        <c:crosses val="autoZero"/>
        <c:auto val="1"/>
        <c:lblAlgn val="ctr"/>
        <c:lblOffset val="100"/>
        <c:noMultiLvlLbl val="0"/>
      </c:catAx>
      <c:valAx>
        <c:axId val="38345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 de personas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551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'Y esta otra'!$L$1</c:f>
              <c:strCache>
                <c:ptCount val="1"/>
                <c:pt idx="0">
                  <c:v>SALARIO-IMPUTADO</c:v>
                </c:pt>
              </c:strCache>
            </c:strRef>
          </c:tx>
          <c:spPr>
            <a:ln w="19050" cap="rnd">
              <a:noFill/>
              <a:round/>
            </a:ln>
            <a:effectLst/>
          </c:spPr>
          <c:marker>
            <c:symbol val="circle"/>
            <c:size val="5"/>
            <c:spPr>
              <a:solidFill>
                <a:schemeClr val="accent1"/>
              </a:solidFill>
              <a:ln w="9525">
                <a:solidFill>
                  <a:schemeClr val="accent1"/>
                </a:solidFill>
              </a:ln>
              <a:effectLst/>
            </c:spPr>
          </c:marker>
          <c:yVal>
            <c:numRef>
              <c:f>'Y esta otra'!$L$2:$L$5002</c:f>
              <c:numCache>
                <c:formatCode>General</c:formatCode>
                <c:ptCount val="5000"/>
                <c:pt idx="0">
                  <c:v>657425.23697218252</c:v>
                </c:pt>
                <c:pt idx="1">
                  <c:v>3315014</c:v>
                </c:pt>
                <c:pt idx="2">
                  <c:v>270486.01</c:v>
                </c:pt>
                <c:pt idx="3">
                  <c:v>0</c:v>
                </c:pt>
                <c:pt idx="4">
                  <c:v>210000</c:v>
                </c:pt>
                <c:pt idx="5">
                  <c:v>397150</c:v>
                </c:pt>
                <c:pt idx="6">
                  <c:v>854712</c:v>
                </c:pt>
                <c:pt idx="7">
                  <c:v>401000</c:v>
                </c:pt>
                <c:pt idx="8">
                  <c:v>264703.96000000002</c:v>
                </c:pt>
                <c:pt idx="9">
                  <c:v>4677126.8499999996</c:v>
                </c:pt>
                <c:pt idx="10">
                  <c:v>1200000</c:v>
                </c:pt>
                <c:pt idx="11">
                  <c:v>1030132</c:v>
                </c:pt>
                <c:pt idx="12">
                  <c:v>731287.5</c:v>
                </c:pt>
                <c:pt idx="13">
                  <c:v>282305</c:v>
                </c:pt>
                <c:pt idx="14">
                  <c:v>343390.86</c:v>
                </c:pt>
                <c:pt idx="15">
                  <c:v>1943489.5</c:v>
                </c:pt>
                <c:pt idx="16">
                  <c:v>1108980</c:v>
                </c:pt>
                <c:pt idx="17">
                  <c:v>133157</c:v>
                </c:pt>
                <c:pt idx="18">
                  <c:v>553939</c:v>
                </c:pt>
                <c:pt idx="19">
                  <c:v>309820</c:v>
                </c:pt>
                <c:pt idx="20">
                  <c:v>657425.23697218252</c:v>
                </c:pt>
                <c:pt idx="21">
                  <c:v>278030</c:v>
                </c:pt>
                <c:pt idx="22">
                  <c:v>2124814</c:v>
                </c:pt>
                <c:pt idx="23">
                  <c:v>191744.68</c:v>
                </c:pt>
                <c:pt idx="24">
                  <c:v>1117489</c:v>
                </c:pt>
                <c:pt idx="25">
                  <c:v>1451530</c:v>
                </c:pt>
                <c:pt idx="26">
                  <c:v>66700</c:v>
                </c:pt>
                <c:pt idx="27">
                  <c:v>73410</c:v>
                </c:pt>
                <c:pt idx="28">
                  <c:v>815355.66</c:v>
                </c:pt>
                <c:pt idx="29">
                  <c:v>398125</c:v>
                </c:pt>
                <c:pt idx="30">
                  <c:v>606763.96</c:v>
                </c:pt>
                <c:pt idx="31">
                  <c:v>360420</c:v>
                </c:pt>
                <c:pt idx="32">
                  <c:v>297046</c:v>
                </c:pt>
                <c:pt idx="33">
                  <c:v>558030</c:v>
                </c:pt>
                <c:pt idx="34">
                  <c:v>68309.03</c:v>
                </c:pt>
                <c:pt idx="35">
                  <c:v>657425.23697218252</c:v>
                </c:pt>
                <c:pt idx="36">
                  <c:v>1552307.5</c:v>
                </c:pt>
                <c:pt idx="37">
                  <c:v>1531575</c:v>
                </c:pt>
                <c:pt idx="38">
                  <c:v>3220569.09</c:v>
                </c:pt>
                <c:pt idx="39">
                  <c:v>658917</c:v>
                </c:pt>
                <c:pt idx="40">
                  <c:v>631707.6</c:v>
                </c:pt>
                <c:pt idx="41">
                  <c:v>977376</c:v>
                </c:pt>
                <c:pt idx="42">
                  <c:v>278030</c:v>
                </c:pt>
                <c:pt idx="43">
                  <c:v>633750</c:v>
                </c:pt>
                <c:pt idx="44">
                  <c:v>376776</c:v>
                </c:pt>
                <c:pt idx="45">
                  <c:v>1878386.22</c:v>
                </c:pt>
                <c:pt idx="46">
                  <c:v>2224883</c:v>
                </c:pt>
                <c:pt idx="47">
                  <c:v>349000</c:v>
                </c:pt>
                <c:pt idx="48">
                  <c:v>675069.69</c:v>
                </c:pt>
                <c:pt idx="49">
                  <c:v>443282</c:v>
                </c:pt>
                <c:pt idx="50">
                  <c:v>297044.99</c:v>
                </c:pt>
                <c:pt idx="51">
                  <c:v>1505458.92</c:v>
                </c:pt>
                <c:pt idx="52">
                  <c:v>743436</c:v>
                </c:pt>
                <c:pt idx="53">
                  <c:v>379422</c:v>
                </c:pt>
                <c:pt idx="54">
                  <c:v>300000</c:v>
                </c:pt>
                <c:pt idx="55">
                  <c:v>159787.22</c:v>
                </c:pt>
                <c:pt idx="56">
                  <c:v>267741.03999999998</c:v>
                </c:pt>
                <c:pt idx="57">
                  <c:v>376777</c:v>
                </c:pt>
                <c:pt idx="58">
                  <c:v>386161</c:v>
                </c:pt>
                <c:pt idx="59">
                  <c:v>278030</c:v>
                </c:pt>
                <c:pt idx="60">
                  <c:v>1594012.66</c:v>
                </c:pt>
                <c:pt idx="61">
                  <c:v>1401725.03</c:v>
                </c:pt>
                <c:pt idx="62">
                  <c:v>366358.49</c:v>
                </c:pt>
                <c:pt idx="63">
                  <c:v>411794</c:v>
                </c:pt>
                <c:pt idx="64">
                  <c:v>340510.83</c:v>
                </c:pt>
                <c:pt idx="65">
                  <c:v>3217736</c:v>
                </c:pt>
                <c:pt idx="66">
                  <c:v>133603.53</c:v>
                </c:pt>
                <c:pt idx="67">
                  <c:v>140435.81</c:v>
                </c:pt>
                <c:pt idx="68">
                  <c:v>1866932.5</c:v>
                </c:pt>
                <c:pt idx="69">
                  <c:v>299647</c:v>
                </c:pt>
                <c:pt idx="70">
                  <c:v>544163.5</c:v>
                </c:pt>
                <c:pt idx="71">
                  <c:v>2128928</c:v>
                </c:pt>
                <c:pt idx="72">
                  <c:v>278030</c:v>
                </c:pt>
                <c:pt idx="73">
                  <c:v>508972.79999999999</c:v>
                </c:pt>
                <c:pt idx="74">
                  <c:v>476424.06</c:v>
                </c:pt>
                <c:pt idx="75">
                  <c:v>278035</c:v>
                </c:pt>
                <c:pt idx="76">
                  <c:v>297046</c:v>
                </c:pt>
                <c:pt idx="77">
                  <c:v>643859.19999999995</c:v>
                </c:pt>
                <c:pt idx="78">
                  <c:v>364678.16</c:v>
                </c:pt>
                <c:pt idx="79">
                  <c:v>297046</c:v>
                </c:pt>
                <c:pt idx="80">
                  <c:v>909000</c:v>
                </c:pt>
                <c:pt idx="81">
                  <c:v>1769610.96</c:v>
                </c:pt>
                <c:pt idx="82">
                  <c:v>415861</c:v>
                </c:pt>
                <c:pt idx="83">
                  <c:v>1404047</c:v>
                </c:pt>
                <c:pt idx="84">
                  <c:v>457842.57</c:v>
                </c:pt>
                <c:pt idx="85">
                  <c:v>297046</c:v>
                </c:pt>
                <c:pt idx="86">
                  <c:v>347356.26</c:v>
                </c:pt>
                <c:pt idx="87">
                  <c:v>432031</c:v>
                </c:pt>
                <c:pt idx="88">
                  <c:v>419292</c:v>
                </c:pt>
                <c:pt idx="89">
                  <c:v>622035.81999999995</c:v>
                </c:pt>
                <c:pt idx="90">
                  <c:v>483142.5</c:v>
                </c:pt>
                <c:pt idx="91">
                  <c:v>609320.69999999995</c:v>
                </c:pt>
                <c:pt idx="92">
                  <c:v>982902.8</c:v>
                </c:pt>
                <c:pt idx="93">
                  <c:v>800002</c:v>
                </c:pt>
                <c:pt idx="94">
                  <c:v>938875</c:v>
                </c:pt>
                <c:pt idx="95">
                  <c:v>412625.63</c:v>
                </c:pt>
                <c:pt idx="96">
                  <c:v>234334</c:v>
                </c:pt>
                <c:pt idx="97">
                  <c:v>675720</c:v>
                </c:pt>
                <c:pt idx="98">
                  <c:v>283745.98</c:v>
                </c:pt>
                <c:pt idx="99">
                  <c:v>3729038.4</c:v>
                </c:pt>
                <c:pt idx="100">
                  <c:v>300000</c:v>
                </c:pt>
                <c:pt idx="101">
                  <c:v>377900</c:v>
                </c:pt>
                <c:pt idx="102">
                  <c:v>300018</c:v>
                </c:pt>
                <c:pt idx="103">
                  <c:v>306643.32</c:v>
                </c:pt>
                <c:pt idx="104">
                  <c:v>462759</c:v>
                </c:pt>
                <c:pt idx="105">
                  <c:v>1411236</c:v>
                </c:pt>
                <c:pt idx="106">
                  <c:v>310124</c:v>
                </c:pt>
                <c:pt idx="107">
                  <c:v>505145</c:v>
                </c:pt>
                <c:pt idx="108">
                  <c:v>386161</c:v>
                </c:pt>
                <c:pt idx="109">
                  <c:v>297973.5</c:v>
                </c:pt>
                <c:pt idx="110">
                  <c:v>338049.9</c:v>
                </c:pt>
                <c:pt idx="111">
                  <c:v>298155</c:v>
                </c:pt>
                <c:pt idx="112">
                  <c:v>278030.99</c:v>
                </c:pt>
                <c:pt idx="113">
                  <c:v>382026.4</c:v>
                </c:pt>
                <c:pt idx="114">
                  <c:v>239485.57</c:v>
                </c:pt>
                <c:pt idx="115">
                  <c:v>672873.47</c:v>
                </c:pt>
                <c:pt idx="116">
                  <c:v>995442</c:v>
                </c:pt>
                <c:pt idx="117">
                  <c:v>659864.57999999996</c:v>
                </c:pt>
                <c:pt idx="118">
                  <c:v>681758.7</c:v>
                </c:pt>
                <c:pt idx="119">
                  <c:v>297046</c:v>
                </c:pt>
                <c:pt idx="120">
                  <c:v>149929.63</c:v>
                </c:pt>
                <c:pt idx="121">
                  <c:v>297514</c:v>
                </c:pt>
                <c:pt idx="122">
                  <c:v>297062</c:v>
                </c:pt>
                <c:pt idx="123">
                  <c:v>1179097</c:v>
                </c:pt>
                <c:pt idx="124">
                  <c:v>300018</c:v>
                </c:pt>
                <c:pt idx="125">
                  <c:v>366996.25</c:v>
                </c:pt>
                <c:pt idx="126">
                  <c:v>976712.18</c:v>
                </c:pt>
                <c:pt idx="127">
                  <c:v>212500</c:v>
                </c:pt>
                <c:pt idx="128">
                  <c:v>300018</c:v>
                </c:pt>
                <c:pt idx="129">
                  <c:v>489327</c:v>
                </c:pt>
                <c:pt idx="130">
                  <c:v>299647</c:v>
                </c:pt>
                <c:pt idx="131">
                  <c:v>1093666.56</c:v>
                </c:pt>
                <c:pt idx="132">
                  <c:v>677626.04</c:v>
                </c:pt>
                <c:pt idx="133">
                  <c:v>462063.22</c:v>
                </c:pt>
                <c:pt idx="134">
                  <c:v>966790.5</c:v>
                </c:pt>
                <c:pt idx="135">
                  <c:v>318242.84000000003</c:v>
                </c:pt>
                <c:pt idx="136">
                  <c:v>1411134.97</c:v>
                </c:pt>
                <c:pt idx="137">
                  <c:v>402904</c:v>
                </c:pt>
                <c:pt idx="138">
                  <c:v>356903.88</c:v>
                </c:pt>
                <c:pt idx="139">
                  <c:v>278035</c:v>
                </c:pt>
                <c:pt idx="140">
                  <c:v>297046</c:v>
                </c:pt>
                <c:pt idx="141">
                  <c:v>400000</c:v>
                </c:pt>
                <c:pt idx="142">
                  <c:v>497114.36</c:v>
                </c:pt>
                <c:pt idx="143">
                  <c:v>270074</c:v>
                </c:pt>
                <c:pt idx="144">
                  <c:v>680668.64</c:v>
                </c:pt>
                <c:pt idx="145">
                  <c:v>148500</c:v>
                </c:pt>
                <c:pt idx="146">
                  <c:v>372323</c:v>
                </c:pt>
                <c:pt idx="147">
                  <c:v>1069289.8</c:v>
                </c:pt>
                <c:pt idx="148">
                  <c:v>258000</c:v>
                </c:pt>
                <c:pt idx="149">
                  <c:v>304345</c:v>
                </c:pt>
                <c:pt idx="150">
                  <c:v>299647</c:v>
                </c:pt>
                <c:pt idx="151">
                  <c:v>253472</c:v>
                </c:pt>
                <c:pt idx="152">
                  <c:v>851079</c:v>
                </c:pt>
                <c:pt idx="153">
                  <c:v>353911.5</c:v>
                </c:pt>
                <c:pt idx="154">
                  <c:v>513465</c:v>
                </c:pt>
                <c:pt idx="155">
                  <c:v>300018</c:v>
                </c:pt>
                <c:pt idx="156">
                  <c:v>659491.07999999996</c:v>
                </c:pt>
                <c:pt idx="157">
                  <c:v>356000</c:v>
                </c:pt>
                <c:pt idx="158">
                  <c:v>315941</c:v>
                </c:pt>
                <c:pt idx="159">
                  <c:v>427506.38</c:v>
                </c:pt>
                <c:pt idx="160">
                  <c:v>299441</c:v>
                </c:pt>
                <c:pt idx="161">
                  <c:v>360458</c:v>
                </c:pt>
                <c:pt idx="162">
                  <c:v>297050</c:v>
                </c:pt>
                <c:pt idx="163">
                  <c:v>338659.6</c:v>
                </c:pt>
                <c:pt idx="164">
                  <c:v>4605901.54</c:v>
                </c:pt>
                <c:pt idx="165">
                  <c:v>299647</c:v>
                </c:pt>
                <c:pt idx="166">
                  <c:v>111053</c:v>
                </c:pt>
                <c:pt idx="167">
                  <c:v>371304</c:v>
                </c:pt>
                <c:pt idx="168">
                  <c:v>672365.54</c:v>
                </c:pt>
                <c:pt idx="169">
                  <c:v>475269</c:v>
                </c:pt>
                <c:pt idx="170">
                  <c:v>360420</c:v>
                </c:pt>
                <c:pt idx="171">
                  <c:v>278030</c:v>
                </c:pt>
                <c:pt idx="172">
                  <c:v>472546.14</c:v>
                </c:pt>
                <c:pt idx="173">
                  <c:v>11102.62</c:v>
                </c:pt>
                <c:pt idx="174">
                  <c:v>444259.2</c:v>
                </c:pt>
                <c:pt idx="175">
                  <c:v>793801.12</c:v>
                </c:pt>
                <c:pt idx="176">
                  <c:v>504963.25</c:v>
                </c:pt>
                <c:pt idx="177">
                  <c:v>345802.5</c:v>
                </c:pt>
                <c:pt idx="178">
                  <c:v>413497</c:v>
                </c:pt>
                <c:pt idx="179">
                  <c:v>683560</c:v>
                </c:pt>
                <c:pt idx="180">
                  <c:v>375000</c:v>
                </c:pt>
                <c:pt idx="181">
                  <c:v>1244526</c:v>
                </c:pt>
                <c:pt idx="182">
                  <c:v>1379419</c:v>
                </c:pt>
                <c:pt idx="183">
                  <c:v>987935</c:v>
                </c:pt>
                <c:pt idx="184">
                  <c:v>373465.3</c:v>
                </c:pt>
                <c:pt idx="185">
                  <c:v>165495</c:v>
                </c:pt>
                <c:pt idx="186">
                  <c:v>297046</c:v>
                </c:pt>
                <c:pt idx="187">
                  <c:v>2050000</c:v>
                </c:pt>
                <c:pt idx="188">
                  <c:v>297045</c:v>
                </c:pt>
                <c:pt idx="189">
                  <c:v>297045</c:v>
                </c:pt>
                <c:pt idx="190">
                  <c:v>405063</c:v>
                </c:pt>
                <c:pt idx="191">
                  <c:v>496208.33</c:v>
                </c:pt>
                <c:pt idx="192">
                  <c:v>2033150.05</c:v>
                </c:pt>
                <c:pt idx="193">
                  <c:v>155250</c:v>
                </c:pt>
                <c:pt idx="194">
                  <c:v>278030</c:v>
                </c:pt>
                <c:pt idx="195">
                  <c:v>846788</c:v>
                </c:pt>
                <c:pt idx="196">
                  <c:v>300018</c:v>
                </c:pt>
                <c:pt idx="197">
                  <c:v>1476004</c:v>
                </c:pt>
                <c:pt idx="198">
                  <c:v>174167</c:v>
                </c:pt>
                <c:pt idx="199">
                  <c:v>622035.84</c:v>
                </c:pt>
                <c:pt idx="200">
                  <c:v>563607</c:v>
                </c:pt>
                <c:pt idx="201">
                  <c:v>386190.46</c:v>
                </c:pt>
                <c:pt idx="202">
                  <c:v>378684</c:v>
                </c:pt>
                <c:pt idx="203">
                  <c:v>1623057.2</c:v>
                </c:pt>
                <c:pt idx="204">
                  <c:v>126835.08</c:v>
                </c:pt>
                <c:pt idx="205">
                  <c:v>404467</c:v>
                </c:pt>
                <c:pt idx="206">
                  <c:v>586511.31000000006</c:v>
                </c:pt>
                <c:pt idx="207">
                  <c:v>808295.5</c:v>
                </c:pt>
                <c:pt idx="208">
                  <c:v>819816.67</c:v>
                </c:pt>
                <c:pt idx="209">
                  <c:v>57724</c:v>
                </c:pt>
                <c:pt idx="210">
                  <c:v>2230223.4</c:v>
                </c:pt>
                <c:pt idx="211">
                  <c:v>681656.18</c:v>
                </c:pt>
                <c:pt idx="212">
                  <c:v>1611959.32</c:v>
                </c:pt>
                <c:pt idx="213">
                  <c:v>1307797.8700000001</c:v>
                </c:pt>
                <c:pt idx="214">
                  <c:v>366599</c:v>
                </c:pt>
                <c:pt idx="215">
                  <c:v>462831</c:v>
                </c:pt>
                <c:pt idx="216">
                  <c:v>639148</c:v>
                </c:pt>
                <c:pt idx="217">
                  <c:v>310124</c:v>
                </c:pt>
                <c:pt idx="218">
                  <c:v>800000</c:v>
                </c:pt>
                <c:pt idx="219">
                  <c:v>1520118</c:v>
                </c:pt>
                <c:pt idx="220">
                  <c:v>460000</c:v>
                </c:pt>
                <c:pt idx="221">
                  <c:v>446964</c:v>
                </c:pt>
                <c:pt idx="222">
                  <c:v>241000</c:v>
                </c:pt>
                <c:pt idx="223">
                  <c:v>1254322.1299999999</c:v>
                </c:pt>
                <c:pt idx="224">
                  <c:v>503396</c:v>
                </c:pt>
                <c:pt idx="225">
                  <c:v>1845300</c:v>
                </c:pt>
                <c:pt idx="226">
                  <c:v>505464</c:v>
                </c:pt>
                <c:pt idx="227">
                  <c:v>1083593.7</c:v>
                </c:pt>
                <c:pt idx="228">
                  <c:v>450680</c:v>
                </c:pt>
                <c:pt idx="229">
                  <c:v>407031</c:v>
                </c:pt>
                <c:pt idx="230">
                  <c:v>800000</c:v>
                </c:pt>
                <c:pt idx="231">
                  <c:v>366302.13</c:v>
                </c:pt>
                <c:pt idx="232">
                  <c:v>801100.65</c:v>
                </c:pt>
                <c:pt idx="233">
                  <c:v>278030</c:v>
                </c:pt>
                <c:pt idx="234">
                  <c:v>300018</c:v>
                </c:pt>
                <c:pt idx="235">
                  <c:v>1002472.71</c:v>
                </c:pt>
                <c:pt idx="236">
                  <c:v>904595.72</c:v>
                </c:pt>
                <c:pt idx="237">
                  <c:v>354854</c:v>
                </c:pt>
                <c:pt idx="238">
                  <c:v>448927.5</c:v>
                </c:pt>
                <c:pt idx="239">
                  <c:v>762579</c:v>
                </c:pt>
                <c:pt idx="240">
                  <c:v>500000</c:v>
                </c:pt>
                <c:pt idx="241">
                  <c:v>606345.6</c:v>
                </c:pt>
                <c:pt idx="242">
                  <c:v>411069</c:v>
                </c:pt>
                <c:pt idx="243">
                  <c:v>636770</c:v>
                </c:pt>
                <c:pt idx="244">
                  <c:v>299647</c:v>
                </c:pt>
                <c:pt idx="245">
                  <c:v>435182.43</c:v>
                </c:pt>
                <c:pt idx="246">
                  <c:v>2891000</c:v>
                </c:pt>
                <c:pt idx="247">
                  <c:v>409154</c:v>
                </c:pt>
                <c:pt idx="248">
                  <c:v>556132</c:v>
                </c:pt>
                <c:pt idx="249">
                  <c:v>173710</c:v>
                </c:pt>
                <c:pt idx="250">
                  <c:v>601898.22</c:v>
                </c:pt>
                <c:pt idx="251">
                  <c:v>297046</c:v>
                </c:pt>
                <c:pt idx="252">
                  <c:v>455087.65</c:v>
                </c:pt>
                <c:pt idx="253">
                  <c:v>278030</c:v>
                </c:pt>
                <c:pt idx="254">
                  <c:v>1198261.6000000001</c:v>
                </c:pt>
                <c:pt idx="255">
                  <c:v>430147.81</c:v>
                </c:pt>
                <c:pt idx="256">
                  <c:v>500000</c:v>
                </c:pt>
                <c:pt idx="257">
                  <c:v>1819625.78</c:v>
                </c:pt>
                <c:pt idx="258">
                  <c:v>355312</c:v>
                </c:pt>
                <c:pt idx="259">
                  <c:v>262016</c:v>
                </c:pt>
                <c:pt idx="260">
                  <c:v>507212.75</c:v>
                </c:pt>
                <c:pt idx="261">
                  <c:v>319590</c:v>
                </c:pt>
                <c:pt idx="262">
                  <c:v>331181</c:v>
                </c:pt>
                <c:pt idx="263">
                  <c:v>509509</c:v>
                </c:pt>
                <c:pt idx="264">
                  <c:v>820120</c:v>
                </c:pt>
                <c:pt idx="265">
                  <c:v>439400</c:v>
                </c:pt>
                <c:pt idx="266">
                  <c:v>2184000</c:v>
                </c:pt>
                <c:pt idx="267">
                  <c:v>110000</c:v>
                </c:pt>
                <c:pt idx="268">
                  <c:v>180000</c:v>
                </c:pt>
                <c:pt idx="269">
                  <c:v>350000</c:v>
                </c:pt>
                <c:pt idx="270">
                  <c:v>281250</c:v>
                </c:pt>
                <c:pt idx="271">
                  <c:v>829364.58</c:v>
                </c:pt>
                <c:pt idx="272">
                  <c:v>403983</c:v>
                </c:pt>
                <c:pt idx="273">
                  <c:v>545646</c:v>
                </c:pt>
                <c:pt idx="274">
                  <c:v>417064</c:v>
                </c:pt>
                <c:pt idx="275">
                  <c:v>621333.79</c:v>
                </c:pt>
                <c:pt idx="276">
                  <c:v>297046</c:v>
                </c:pt>
                <c:pt idx="277">
                  <c:v>527824.5</c:v>
                </c:pt>
                <c:pt idx="278">
                  <c:v>278030</c:v>
                </c:pt>
                <c:pt idx="279">
                  <c:v>300000</c:v>
                </c:pt>
                <c:pt idx="280">
                  <c:v>453393.84</c:v>
                </c:pt>
                <c:pt idx="281">
                  <c:v>297062</c:v>
                </c:pt>
                <c:pt idx="282">
                  <c:v>245436.97</c:v>
                </c:pt>
                <c:pt idx="283">
                  <c:v>2005101</c:v>
                </c:pt>
                <c:pt idx="284">
                  <c:v>342332</c:v>
                </c:pt>
                <c:pt idx="285">
                  <c:v>1000000</c:v>
                </c:pt>
                <c:pt idx="286">
                  <c:v>347514.23</c:v>
                </c:pt>
                <c:pt idx="287">
                  <c:v>750000</c:v>
                </c:pt>
                <c:pt idx="288">
                  <c:v>336364.94</c:v>
                </c:pt>
                <c:pt idx="289">
                  <c:v>351055</c:v>
                </c:pt>
                <c:pt idx="290">
                  <c:v>345385</c:v>
                </c:pt>
                <c:pt idx="291">
                  <c:v>396805</c:v>
                </c:pt>
                <c:pt idx="292">
                  <c:v>297045</c:v>
                </c:pt>
                <c:pt idx="293">
                  <c:v>1313852.97</c:v>
                </c:pt>
                <c:pt idx="294">
                  <c:v>328192</c:v>
                </c:pt>
                <c:pt idx="295">
                  <c:v>478452</c:v>
                </c:pt>
                <c:pt idx="296">
                  <c:v>299647</c:v>
                </c:pt>
                <c:pt idx="297">
                  <c:v>263360.19</c:v>
                </c:pt>
                <c:pt idx="298">
                  <c:v>2312395</c:v>
                </c:pt>
                <c:pt idx="299">
                  <c:v>300000</c:v>
                </c:pt>
                <c:pt idx="300">
                  <c:v>1819599</c:v>
                </c:pt>
                <c:pt idx="301">
                  <c:v>551500</c:v>
                </c:pt>
                <c:pt idx="302">
                  <c:v>338775.81</c:v>
                </c:pt>
                <c:pt idx="303">
                  <c:v>278030</c:v>
                </c:pt>
                <c:pt idx="304">
                  <c:v>1068785</c:v>
                </c:pt>
                <c:pt idx="305">
                  <c:v>2549958.42</c:v>
                </c:pt>
                <c:pt idx="306">
                  <c:v>181084</c:v>
                </c:pt>
                <c:pt idx="307">
                  <c:v>1059381.6000000001</c:v>
                </c:pt>
                <c:pt idx="308">
                  <c:v>343178</c:v>
                </c:pt>
                <c:pt idx="309">
                  <c:v>606620</c:v>
                </c:pt>
                <c:pt idx="310">
                  <c:v>320524.5</c:v>
                </c:pt>
                <c:pt idx="311">
                  <c:v>1171666.67</c:v>
                </c:pt>
                <c:pt idx="312">
                  <c:v>113848</c:v>
                </c:pt>
                <c:pt idx="313">
                  <c:v>391476</c:v>
                </c:pt>
                <c:pt idx="314">
                  <c:v>558250</c:v>
                </c:pt>
                <c:pt idx="315">
                  <c:v>313164</c:v>
                </c:pt>
                <c:pt idx="316">
                  <c:v>433000</c:v>
                </c:pt>
                <c:pt idx="317">
                  <c:v>124453.88</c:v>
                </c:pt>
                <c:pt idx="318">
                  <c:v>382136</c:v>
                </c:pt>
                <c:pt idx="319">
                  <c:v>297046</c:v>
                </c:pt>
                <c:pt idx="320">
                  <c:v>401814.2</c:v>
                </c:pt>
                <c:pt idx="321">
                  <c:v>1103954</c:v>
                </c:pt>
                <c:pt idx="322">
                  <c:v>207648</c:v>
                </c:pt>
                <c:pt idx="323">
                  <c:v>719752.5</c:v>
                </c:pt>
                <c:pt idx="324">
                  <c:v>140000</c:v>
                </c:pt>
                <c:pt idx="325">
                  <c:v>1883093.97</c:v>
                </c:pt>
                <c:pt idx="326">
                  <c:v>1366089.12</c:v>
                </c:pt>
                <c:pt idx="327">
                  <c:v>298155</c:v>
                </c:pt>
                <c:pt idx="328">
                  <c:v>499999</c:v>
                </c:pt>
                <c:pt idx="329">
                  <c:v>1340908</c:v>
                </c:pt>
                <c:pt idx="330">
                  <c:v>300000</c:v>
                </c:pt>
                <c:pt idx="331">
                  <c:v>297046</c:v>
                </c:pt>
                <c:pt idx="332">
                  <c:v>304232.90000000002</c:v>
                </c:pt>
                <c:pt idx="333">
                  <c:v>509509</c:v>
                </c:pt>
                <c:pt idx="334">
                  <c:v>1202425</c:v>
                </c:pt>
                <c:pt idx="335">
                  <c:v>591445.27</c:v>
                </c:pt>
                <c:pt idx="336">
                  <c:v>1953183.27</c:v>
                </c:pt>
                <c:pt idx="337">
                  <c:v>570798.64</c:v>
                </c:pt>
                <c:pt idx="338">
                  <c:v>539203</c:v>
                </c:pt>
                <c:pt idx="339">
                  <c:v>359544.27</c:v>
                </c:pt>
                <c:pt idx="340">
                  <c:v>516446.5</c:v>
                </c:pt>
                <c:pt idx="341">
                  <c:v>378355</c:v>
                </c:pt>
                <c:pt idx="342">
                  <c:v>454558.2</c:v>
                </c:pt>
                <c:pt idx="343">
                  <c:v>403983</c:v>
                </c:pt>
                <c:pt idx="344">
                  <c:v>1544187.5</c:v>
                </c:pt>
                <c:pt idx="345">
                  <c:v>328196</c:v>
                </c:pt>
                <c:pt idx="346">
                  <c:v>574094.44999999995</c:v>
                </c:pt>
                <c:pt idx="347">
                  <c:v>1320518.73</c:v>
                </c:pt>
                <c:pt idx="348">
                  <c:v>356455</c:v>
                </c:pt>
                <c:pt idx="349">
                  <c:v>297046</c:v>
                </c:pt>
                <c:pt idx="350">
                  <c:v>505686.39</c:v>
                </c:pt>
                <c:pt idx="351">
                  <c:v>511789.2</c:v>
                </c:pt>
                <c:pt idx="352">
                  <c:v>333094.01</c:v>
                </c:pt>
                <c:pt idx="353">
                  <c:v>419608</c:v>
                </c:pt>
                <c:pt idx="354">
                  <c:v>297046</c:v>
                </c:pt>
                <c:pt idx="355">
                  <c:v>297046</c:v>
                </c:pt>
                <c:pt idx="356">
                  <c:v>1540950</c:v>
                </c:pt>
                <c:pt idx="357">
                  <c:v>416150</c:v>
                </c:pt>
                <c:pt idx="358">
                  <c:v>400353</c:v>
                </c:pt>
                <c:pt idx="359">
                  <c:v>323296</c:v>
                </c:pt>
                <c:pt idx="360">
                  <c:v>159000</c:v>
                </c:pt>
                <c:pt idx="361">
                  <c:v>172428.6</c:v>
                </c:pt>
                <c:pt idx="362">
                  <c:v>1331904</c:v>
                </c:pt>
                <c:pt idx="363">
                  <c:v>339750</c:v>
                </c:pt>
                <c:pt idx="364">
                  <c:v>445567</c:v>
                </c:pt>
                <c:pt idx="365">
                  <c:v>1076127.4099999999</c:v>
                </c:pt>
                <c:pt idx="366">
                  <c:v>597379.25</c:v>
                </c:pt>
                <c:pt idx="367">
                  <c:v>400000</c:v>
                </c:pt>
                <c:pt idx="368">
                  <c:v>10652</c:v>
                </c:pt>
                <c:pt idx="369">
                  <c:v>474509.98</c:v>
                </c:pt>
                <c:pt idx="370">
                  <c:v>3053247.24</c:v>
                </c:pt>
                <c:pt idx="371">
                  <c:v>1233060.23</c:v>
                </c:pt>
                <c:pt idx="372">
                  <c:v>529014.48</c:v>
                </c:pt>
                <c:pt idx="373">
                  <c:v>297000</c:v>
                </c:pt>
                <c:pt idx="374">
                  <c:v>711457.86</c:v>
                </c:pt>
                <c:pt idx="375">
                  <c:v>765532.1</c:v>
                </c:pt>
                <c:pt idx="376">
                  <c:v>300018</c:v>
                </c:pt>
                <c:pt idx="377">
                  <c:v>594092</c:v>
                </c:pt>
                <c:pt idx="378">
                  <c:v>943396.65</c:v>
                </c:pt>
                <c:pt idx="379">
                  <c:v>280000</c:v>
                </c:pt>
                <c:pt idx="380">
                  <c:v>1414130.5</c:v>
                </c:pt>
                <c:pt idx="381">
                  <c:v>300018</c:v>
                </c:pt>
                <c:pt idx="382">
                  <c:v>695508.19</c:v>
                </c:pt>
                <c:pt idx="383">
                  <c:v>343811</c:v>
                </c:pt>
                <c:pt idx="384">
                  <c:v>356858</c:v>
                </c:pt>
                <c:pt idx="385">
                  <c:v>1314924.8600000001</c:v>
                </c:pt>
                <c:pt idx="386">
                  <c:v>652872.57999999996</c:v>
                </c:pt>
                <c:pt idx="387">
                  <c:v>297045</c:v>
                </c:pt>
                <c:pt idx="388">
                  <c:v>463313.7</c:v>
                </c:pt>
                <c:pt idx="389">
                  <c:v>144000</c:v>
                </c:pt>
                <c:pt idx="390">
                  <c:v>610513</c:v>
                </c:pt>
                <c:pt idx="391">
                  <c:v>950292</c:v>
                </c:pt>
                <c:pt idx="392">
                  <c:v>798210</c:v>
                </c:pt>
                <c:pt idx="393">
                  <c:v>783125</c:v>
                </c:pt>
                <c:pt idx="394">
                  <c:v>466553.21</c:v>
                </c:pt>
                <c:pt idx="395">
                  <c:v>14290</c:v>
                </c:pt>
                <c:pt idx="396">
                  <c:v>289448</c:v>
                </c:pt>
                <c:pt idx="397">
                  <c:v>323432.7</c:v>
                </c:pt>
                <c:pt idx="398">
                  <c:v>577151</c:v>
                </c:pt>
                <c:pt idx="399">
                  <c:v>622335.6</c:v>
                </c:pt>
                <c:pt idx="400">
                  <c:v>205048</c:v>
                </c:pt>
                <c:pt idx="401">
                  <c:v>278030.99</c:v>
                </c:pt>
                <c:pt idx="402">
                  <c:v>425699.65</c:v>
                </c:pt>
                <c:pt idx="403">
                  <c:v>74118.77</c:v>
                </c:pt>
                <c:pt idx="404">
                  <c:v>1063180</c:v>
                </c:pt>
                <c:pt idx="405">
                  <c:v>614527</c:v>
                </c:pt>
                <c:pt idx="406">
                  <c:v>278030</c:v>
                </c:pt>
                <c:pt idx="407">
                  <c:v>398320</c:v>
                </c:pt>
                <c:pt idx="408">
                  <c:v>302188</c:v>
                </c:pt>
                <c:pt idx="409">
                  <c:v>500000</c:v>
                </c:pt>
                <c:pt idx="410">
                  <c:v>594092</c:v>
                </c:pt>
                <c:pt idx="411">
                  <c:v>639148</c:v>
                </c:pt>
                <c:pt idx="412">
                  <c:v>415861</c:v>
                </c:pt>
                <c:pt idx="413">
                  <c:v>854328.45</c:v>
                </c:pt>
                <c:pt idx="414">
                  <c:v>293000</c:v>
                </c:pt>
                <c:pt idx="415">
                  <c:v>213192</c:v>
                </c:pt>
                <c:pt idx="416">
                  <c:v>5063660</c:v>
                </c:pt>
                <c:pt idx="417">
                  <c:v>736280</c:v>
                </c:pt>
                <c:pt idx="418">
                  <c:v>200000</c:v>
                </c:pt>
                <c:pt idx="419">
                  <c:v>92670</c:v>
                </c:pt>
                <c:pt idx="420">
                  <c:v>492739.1</c:v>
                </c:pt>
                <c:pt idx="421">
                  <c:v>136224.42000000001</c:v>
                </c:pt>
                <c:pt idx="422">
                  <c:v>1189549</c:v>
                </c:pt>
                <c:pt idx="423">
                  <c:v>339035</c:v>
                </c:pt>
                <c:pt idx="424">
                  <c:v>581850</c:v>
                </c:pt>
                <c:pt idx="425">
                  <c:v>425737</c:v>
                </c:pt>
                <c:pt idx="426">
                  <c:v>622188</c:v>
                </c:pt>
                <c:pt idx="427">
                  <c:v>519825</c:v>
                </c:pt>
                <c:pt idx="428">
                  <c:v>651555</c:v>
                </c:pt>
                <c:pt idx="429">
                  <c:v>432667</c:v>
                </c:pt>
                <c:pt idx="430">
                  <c:v>575270</c:v>
                </c:pt>
                <c:pt idx="431">
                  <c:v>297046</c:v>
                </c:pt>
                <c:pt idx="432">
                  <c:v>107146.67</c:v>
                </c:pt>
                <c:pt idx="433">
                  <c:v>389357</c:v>
                </c:pt>
                <c:pt idx="434">
                  <c:v>408495</c:v>
                </c:pt>
                <c:pt idx="435">
                  <c:v>150222</c:v>
                </c:pt>
                <c:pt idx="436">
                  <c:v>297046</c:v>
                </c:pt>
                <c:pt idx="437">
                  <c:v>1042254.3</c:v>
                </c:pt>
                <c:pt idx="438">
                  <c:v>685221</c:v>
                </c:pt>
                <c:pt idx="439">
                  <c:v>806740.07</c:v>
                </c:pt>
                <c:pt idx="440">
                  <c:v>140000</c:v>
                </c:pt>
                <c:pt idx="441">
                  <c:v>567930</c:v>
                </c:pt>
                <c:pt idx="442">
                  <c:v>539324</c:v>
                </c:pt>
                <c:pt idx="443">
                  <c:v>105633.33</c:v>
                </c:pt>
                <c:pt idx="444">
                  <c:v>310544</c:v>
                </c:pt>
                <c:pt idx="445">
                  <c:v>375321.53</c:v>
                </c:pt>
                <c:pt idx="446">
                  <c:v>255660</c:v>
                </c:pt>
                <c:pt idx="447">
                  <c:v>213862.5</c:v>
                </c:pt>
                <c:pt idx="448">
                  <c:v>404463</c:v>
                </c:pt>
                <c:pt idx="449">
                  <c:v>5712732</c:v>
                </c:pt>
                <c:pt idx="450">
                  <c:v>1633023.24</c:v>
                </c:pt>
                <c:pt idx="451">
                  <c:v>269000</c:v>
                </c:pt>
                <c:pt idx="452">
                  <c:v>531666.67000000004</c:v>
                </c:pt>
                <c:pt idx="453">
                  <c:v>3263393.64</c:v>
                </c:pt>
                <c:pt idx="454">
                  <c:v>404950</c:v>
                </c:pt>
                <c:pt idx="455">
                  <c:v>1549936.32</c:v>
                </c:pt>
                <c:pt idx="456">
                  <c:v>300018</c:v>
                </c:pt>
                <c:pt idx="457">
                  <c:v>157790</c:v>
                </c:pt>
                <c:pt idx="458">
                  <c:v>1642037.78</c:v>
                </c:pt>
                <c:pt idx="459">
                  <c:v>335205.06</c:v>
                </c:pt>
                <c:pt idx="460">
                  <c:v>639148</c:v>
                </c:pt>
                <c:pt idx="461">
                  <c:v>316964.69</c:v>
                </c:pt>
                <c:pt idx="462">
                  <c:v>525373.54</c:v>
                </c:pt>
                <c:pt idx="463">
                  <c:v>150000</c:v>
                </c:pt>
                <c:pt idx="464">
                  <c:v>1346033</c:v>
                </c:pt>
                <c:pt idx="465">
                  <c:v>963278.53</c:v>
                </c:pt>
                <c:pt idx="466">
                  <c:v>2172786.41</c:v>
                </c:pt>
                <c:pt idx="467">
                  <c:v>400000</c:v>
                </c:pt>
                <c:pt idx="468">
                  <c:v>355252.75</c:v>
                </c:pt>
                <c:pt idx="469">
                  <c:v>451135</c:v>
                </c:pt>
                <c:pt idx="470">
                  <c:v>1554200</c:v>
                </c:pt>
                <c:pt idx="471">
                  <c:v>300000</c:v>
                </c:pt>
                <c:pt idx="472">
                  <c:v>229799.17</c:v>
                </c:pt>
                <c:pt idx="473">
                  <c:v>202270</c:v>
                </c:pt>
                <c:pt idx="474">
                  <c:v>278030</c:v>
                </c:pt>
                <c:pt idx="475">
                  <c:v>298195</c:v>
                </c:pt>
                <c:pt idx="476">
                  <c:v>297050</c:v>
                </c:pt>
                <c:pt idx="477">
                  <c:v>5189999.8</c:v>
                </c:pt>
                <c:pt idx="478">
                  <c:v>3309108</c:v>
                </c:pt>
                <c:pt idx="479">
                  <c:v>575846</c:v>
                </c:pt>
                <c:pt idx="480">
                  <c:v>458557</c:v>
                </c:pt>
                <c:pt idx="481">
                  <c:v>449214</c:v>
                </c:pt>
                <c:pt idx="482">
                  <c:v>957595</c:v>
                </c:pt>
                <c:pt idx="483">
                  <c:v>667314</c:v>
                </c:pt>
                <c:pt idx="484">
                  <c:v>297046</c:v>
                </c:pt>
                <c:pt idx="485">
                  <c:v>1476678</c:v>
                </c:pt>
                <c:pt idx="486">
                  <c:v>1708336.5</c:v>
                </c:pt>
                <c:pt idx="487">
                  <c:v>294619</c:v>
                </c:pt>
                <c:pt idx="488">
                  <c:v>480000</c:v>
                </c:pt>
                <c:pt idx="489">
                  <c:v>131000</c:v>
                </c:pt>
                <c:pt idx="490">
                  <c:v>2034486</c:v>
                </c:pt>
                <c:pt idx="491">
                  <c:v>450886</c:v>
                </c:pt>
                <c:pt idx="492">
                  <c:v>911309</c:v>
                </c:pt>
                <c:pt idx="493">
                  <c:v>297046</c:v>
                </c:pt>
                <c:pt idx="494">
                  <c:v>570322.28</c:v>
                </c:pt>
                <c:pt idx="495">
                  <c:v>398239.35</c:v>
                </c:pt>
                <c:pt idx="496">
                  <c:v>525200</c:v>
                </c:pt>
                <c:pt idx="497">
                  <c:v>278030</c:v>
                </c:pt>
                <c:pt idx="498">
                  <c:v>447826</c:v>
                </c:pt>
                <c:pt idx="499">
                  <c:v>600000</c:v>
                </c:pt>
                <c:pt idx="500">
                  <c:v>461711</c:v>
                </c:pt>
                <c:pt idx="501">
                  <c:v>482134</c:v>
                </c:pt>
                <c:pt idx="502">
                  <c:v>355157</c:v>
                </c:pt>
                <c:pt idx="503">
                  <c:v>2029285.16</c:v>
                </c:pt>
                <c:pt idx="504">
                  <c:v>278030</c:v>
                </c:pt>
                <c:pt idx="505">
                  <c:v>104180.5</c:v>
                </c:pt>
                <c:pt idx="506">
                  <c:v>450000</c:v>
                </c:pt>
                <c:pt idx="507">
                  <c:v>300018</c:v>
                </c:pt>
                <c:pt idx="508">
                  <c:v>562770.44999999995</c:v>
                </c:pt>
                <c:pt idx="509">
                  <c:v>571789</c:v>
                </c:pt>
                <c:pt idx="510">
                  <c:v>896977</c:v>
                </c:pt>
                <c:pt idx="511">
                  <c:v>220000</c:v>
                </c:pt>
                <c:pt idx="512">
                  <c:v>447772</c:v>
                </c:pt>
                <c:pt idx="513">
                  <c:v>297046</c:v>
                </c:pt>
                <c:pt idx="514">
                  <c:v>319574.40000000002</c:v>
                </c:pt>
                <c:pt idx="515">
                  <c:v>343390.86</c:v>
                </c:pt>
                <c:pt idx="516">
                  <c:v>184342.85</c:v>
                </c:pt>
                <c:pt idx="517">
                  <c:v>699800</c:v>
                </c:pt>
                <c:pt idx="518">
                  <c:v>177298.8</c:v>
                </c:pt>
                <c:pt idx="519">
                  <c:v>1599143.96</c:v>
                </c:pt>
                <c:pt idx="520">
                  <c:v>556296.12</c:v>
                </c:pt>
                <c:pt idx="521">
                  <c:v>206538</c:v>
                </c:pt>
                <c:pt idx="522">
                  <c:v>436481</c:v>
                </c:pt>
                <c:pt idx="523">
                  <c:v>318445</c:v>
                </c:pt>
                <c:pt idx="524">
                  <c:v>280000</c:v>
                </c:pt>
                <c:pt idx="525">
                  <c:v>250070.75</c:v>
                </c:pt>
                <c:pt idx="526">
                  <c:v>1214203</c:v>
                </c:pt>
                <c:pt idx="527">
                  <c:v>430371</c:v>
                </c:pt>
                <c:pt idx="528">
                  <c:v>558244.5</c:v>
                </c:pt>
                <c:pt idx="529">
                  <c:v>304913</c:v>
                </c:pt>
                <c:pt idx="530">
                  <c:v>1736277</c:v>
                </c:pt>
                <c:pt idx="531">
                  <c:v>934810.14</c:v>
                </c:pt>
                <c:pt idx="532">
                  <c:v>319303</c:v>
                </c:pt>
                <c:pt idx="533">
                  <c:v>629752</c:v>
                </c:pt>
                <c:pt idx="534">
                  <c:v>10700</c:v>
                </c:pt>
                <c:pt idx="535">
                  <c:v>278030</c:v>
                </c:pt>
                <c:pt idx="536">
                  <c:v>1555300.2</c:v>
                </c:pt>
                <c:pt idx="537">
                  <c:v>812000</c:v>
                </c:pt>
                <c:pt idx="538">
                  <c:v>563607</c:v>
                </c:pt>
                <c:pt idx="539">
                  <c:v>175000</c:v>
                </c:pt>
                <c:pt idx="540">
                  <c:v>403293</c:v>
                </c:pt>
                <c:pt idx="541">
                  <c:v>1523795.76</c:v>
                </c:pt>
                <c:pt idx="542">
                  <c:v>997036</c:v>
                </c:pt>
                <c:pt idx="543">
                  <c:v>532934.25</c:v>
                </c:pt>
                <c:pt idx="544">
                  <c:v>877312.5</c:v>
                </c:pt>
                <c:pt idx="545">
                  <c:v>1738706</c:v>
                </c:pt>
                <c:pt idx="546">
                  <c:v>487592.14</c:v>
                </c:pt>
                <c:pt idx="547">
                  <c:v>772981.75</c:v>
                </c:pt>
                <c:pt idx="548">
                  <c:v>297046</c:v>
                </c:pt>
                <c:pt idx="549">
                  <c:v>1769790</c:v>
                </c:pt>
                <c:pt idx="550">
                  <c:v>561272.5</c:v>
                </c:pt>
                <c:pt idx="551">
                  <c:v>1088603.02</c:v>
                </c:pt>
                <c:pt idx="552">
                  <c:v>1024300.76</c:v>
                </c:pt>
                <c:pt idx="553">
                  <c:v>278030</c:v>
                </c:pt>
                <c:pt idx="554">
                  <c:v>426667</c:v>
                </c:pt>
                <c:pt idx="555">
                  <c:v>523027</c:v>
                </c:pt>
                <c:pt idx="556">
                  <c:v>358433</c:v>
                </c:pt>
                <c:pt idx="557">
                  <c:v>290307.3</c:v>
                </c:pt>
                <c:pt idx="558">
                  <c:v>475208</c:v>
                </c:pt>
                <c:pt idx="559">
                  <c:v>385702</c:v>
                </c:pt>
                <c:pt idx="560">
                  <c:v>297046</c:v>
                </c:pt>
                <c:pt idx="561">
                  <c:v>344000</c:v>
                </c:pt>
                <c:pt idx="562">
                  <c:v>1302556.5</c:v>
                </c:pt>
                <c:pt idx="563">
                  <c:v>939461.54</c:v>
                </c:pt>
                <c:pt idx="564">
                  <c:v>402139.4</c:v>
                </c:pt>
                <c:pt idx="565">
                  <c:v>387763</c:v>
                </c:pt>
                <c:pt idx="566">
                  <c:v>370000</c:v>
                </c:pt>
                <c:pt idx="567">
                  <c:v>444333.33</c:v>
                </c:pt>
                <c:pt idx="568">
                  <c:v>179344</c:v>
                </c:pt>
                <c:pt idx="569">
                  <c:v>289448</c:v>
                </c:pt>
                <c:pt idx="570">
                  <c:v>588210</c:v>
                </c:pt>
                <c:pt idx="571">
                  <c:v>336000</c:v>
                </c:pt>
                <c:pt idx="572">
                  <c:v>452192.8</c:v>
                </c:pt>
                <c:pt idx="573">
                  <c:v>360000</c:v>
                </c:pt>
                <c:pt idx="574">
                  <c:v>3033354.29</c:v>
                </c:pt>
                <c:pt idx="575">
                  <c:v>1176797.18</c:v>
                </c:pt>
                <c:pt idx="576">
                  <c:v>293293</c:v>
                </c:pt>
                <c:pt idx="577">
                  <c:v>297046</c:v>
                </c:pt>
                <c:pt idx="578">
                  <c:v>962128.4</c:v>
                </c:pt>
                <c:pt idx="579">
                  <c:v>800945.46</c:v>
                </c:pt>
                <c:pt idx="580">
                  <c:v>445567</c:v>
                </c:pt>
                <c:pt idx="581">
                  <c:v>130000</c:v>
                </c:pt>
                <c:pt idx="582">
                  <c:v>753130.72</c:v>
                </c:pt>
                <c:pt idx="583">
                  <c:v>180000</c:v>
                </c:pt>
                <c:pt idx="584">
                  <c:v>377035</c:v>
                </c:pt>
                <c:pt idx="585">
                  <c:v>308874</c:v>
                </c:pt>
                <c:pt idx="586">
                  <c:v>1591051.5</c:v>
                </c:pt>
                <c:pt idx="587">
                  <c:v>415503</c:v>
                </c:pt>
                <c:pt idx="588">
                  <c:v>397559.9</c:v>
                </c:pt>
                <c:pt idx="589">
                  <c:v>1422244</c:v>
                </c:pt>
                <c:pt idx="590">
                  <c:v>297046</c:v>
                </c:pt>
                <c:pt idx="591">
                  <c:v>1039384</c:v>
                </c:pt>
                <c:pt idx="592">
                  <c:v>310363</c:v>
                </c:pt>
                <c:pt idx="593">
                  <c:v>1150000</c:v>
                </c:pt>
                <c:pt idx="594">
                  <c:v>360191</c:v>
                </c:pt>
                <c:pt idx="595">
                  <c:v>2183437.7799999998</c:v>
                </c:pt>
                <c:pt idx="596">
                  <c:v>278030</c:v>
                </c:pt>
                <c:pt idx="597">
                  <c:v>518073.51</c:v>
                </c:pt>
                <c:pt idx="598">
                  <c:v>390486.2</c:v>
                </c:pt>
                <c:pt idx="599">
                  <c:v>2170393.56</c:v>
                </c:pt>
                <c:pt idx="600">
                  <c:v>299825</c:v>
                </c:pt>
                <c:pt idx="601">
                  <c:v>273601</c:v>
                </c:pt>
                <c:pt idx="602">
                  <c:v>751546.8</c:v>
                </c:pt>
                <c:pt idx="603">
                  <c:v>839652</c:v>
                </c:pt>
                <c:pt idx="604">
                  <c:v>1742394.77</c:v>
                </c:pt>
                <c:pt idx="605">
                  <c:v>1008778</c:v>
                </c:pt>
                <c:pt idx="606">
                  <c:v>587551.63</c:v>
                </c:pt>
                <c:pt idx="607">
                  <c:v>112200</c:v>
                </c:pt>
                <c:pt idx="608">
                  <c:v>927718</c:v>
                </c:pt>
                <c:pt idx="609">
                  <c:v>400166.55</c:v>
                </c:pt>
                <c:pt idx="610">
                  <c:v>1173695</c:v>
                </c:pt>
                <c:pt idx="611">
                  <c:v>317000</c:v>
                </c:pt>
                <c:pt idx="612">
                  <c:v>369367.93</c:v>
                </c:pt>
                <c:pt idx="613">
                  <c:v>453746</c:v>
                </c:pt>
                <c:pt idx="614">
                  <c:v>319572</c:v>
                </c:pt>
                <c:pt idx="615">
                  <c:v>1486691</c:v>
                </c:pt>
                <c:pt idx="616">
                  <c:v>352881</c:v>
                </c:pt>
                <c:pt idx="617">
                  <c:v>352852</c:v>
                </c:pt>
                <c:pt idx="618">
                  <c:v>223463</c:v>
                </c:pt>
                <c:pt idx="619">
                  <c:v>573400</c:v>
                </c:pt>
                <c:pt idx="620">
                  <c:v>278030</c:v>
                </c:pt>
                <c:pt idx="621">
                  <c:v>502100</c:v>
                </c:pt>
                <c:pt idx="622">
                  <c:v>215000</c:v>
                </c:pt>
                <c:pt idx="623">
                  <c:v>367392</c:v>
                </c:pt>
                <c:pt idx="624">
                  <c:v>150000</c:v>
                </c:pt>
                <c:pt idx="625">
                  <c:v>679660.62</c:v>
                </c:pt>
                <c:pt idx="626">
                  <c:v>2796475</c:v>
                </c:pt>
                <c:pt idx="627">
                  <c:v>359544.27</c:v>
                </c:pt>
                <c:pt idx="628">
                  <c:v>298018</c:v>
                </c:pt>
                <c:pt idx="629">
                  <c:v>382136</c:v>
                </c:pt>
                <c:pt idx="630">
                  <c:v>297046</c:v>
                </c:pt>
                <c:pt idx="631">
                  <c:v>297046</c:v>
                </c:pt>
                <c:pt idx="632">
                  <c:v>347615</c:v>
                </c:pt>
                <c:pt idx="633">
                  <c:v>297044</c:v>
                </c:pt>
                <c:pt idx="634">
                  <c:v>297046</c:v>
                </c:pt>
                <c:pt idx="635">
                  <c:v>1169887</c:v>
                </c:pt>
                <c:pt idx="636">
                  <c:v>1253145.82</c:v>
                </c:pt>
                <c:pt idx="637">
                  <c:v>577032.5</c:v>
                </c:pt>
                <c:pt idx="638">
                  <c:v>305704</c:v>
                </c:pt>
                <c:pt idx="639">
                  <c:v>297045</c:v>
                </c:pt>
                <c:pt idx="640">
                  <c:v>697711</c:v>
                </c:pt>
                <c:pt idx="641">
                  <c:v>1611056.5</c:v>
                </c:pt>
                <c:pt idx="642">
                  <c:v>278030</c:v>
                </c:pt>
                <c:pt idx="643">
                  <c:v>970360</c:v>
                </c:pt>
                <c:pt idx="644">
                  <c:v>159787.23000000001</c:v>
                </c:pt>
                <c:pt idx="645">
                  <c:v>680400</c:v>
                </c:pt>
                <c:pt idx="646">
                  <c:v>1556653.39</c:v>
                </c:pt>
                <c:pt idx="647">
                  <c:v>280000</c:v>
                </c:pt>
                <c:pt idx="648">
                  <c:v>311895</c:v>
                </c:pt>
                <c:pt idx="649">
                  <c:v>297046</c:v>
                </c:pt>
                <c:pt idx="650">
                  <c:v>540000</c:v>
                </c:pt>
                <c:pt idx="651">
                  <c:v>312690</c:v>
                </c:pt>
                <c:pt idx="652">
                  <c:v>216975</c:v>
                </c:pt>
                <c:pt idx="653">
                  <c:v>254494.92</c:v>
                </c:pt>
                <c:pt idx="654">
                  <c:v>278030</c:v>
                </c:pt>
                <c:pt idx="655">
                  <c:v>291178.01</c:v>
                </c:pt>
                <c:pt idx="656">
                  <c:v>1181901</c:v>
                </c:pt>
                <c:pt idx="657">
                  <c:v>494539.06</c:v>
                </c:pt>
                <c:pt idx="658">
                  <c:v>299647</c:v>
                </c:pt>
                <c:pt idx="659">
                  <c:v>386161</c:v>
                </c:pt>
                <c:pt idx="660">
                  <c:v>300000</c:v>
                </c:pt>
                <c:pt idx="661">
                  <c:v>2425879.86</c:v>
                </c:pt>
                <c:pt idx="662">
                  <c:v>552616.01</c:v>
                </c:pt>
                <c:pt idx="663">
                  <c:v>454965.33</c:v>
                </c:pt>
                <c:pt idx="664">
                  <c:v>834260</c:v>
                </c:pt>
                <c:pt idx="665">
                  <c:v>329950</c:v>
                </c:pt>
                <c:pt idx="666">
                  <c:v>11.98</c:v>
                </c:pt>
                <c:pt idx="667">
                  <c:v>293333.33</c:v>
                </c:pt>
                <c:pt idx="668">
                  <c:v>580000</c:v>
                </c:pt>
                <c:pt idx="669">
                  <c:v>817600</c:v>
                </c:pt>
                <c:pt idx="670">
                  <c:v>380590.81</c:v>
                </c:pt>
                <c:pt idx="671">
                  <c:v>278868</c:v>
                </c:pt>
                <c:pt idx="672">
                  <c:v>600538.5</c:v>
                </c:pt>
                <c:pt idx="673">
                  <c:v>4764816.1399999997</c:v>
                </c:pt>
                <c:pt idx="674">
                  <c:v>278035</c:v>
                </c:pt>
                <c:pt idx="675">
                  <c:v>5215081</c:v>
                </c:pt>
                <c:pt idx="676">
                  <c:v>319600</c:v>
                </c:pt>
                <c:pt idx="677">
                  <c:v>152460</c:v>
                </c:pt>
                <c:pt idx="678">
                  <c:v>608941</c:v>
                </c:pt>
                <c:pt idx="679">
                  <c:v>454962.33</c:v>
                </c:pt>
                <c:pt idx="680">
                  <c:v>458557</c:v>
                </c:pt>
                <c:pt idx="681">
                  <c:v>791538.55</c:v>
                </c:pt>
                <c:pt idx="682">
                  <c:v>240000</c:v>
                </c:pt>
                <c:pt idx="683">
                  <c:v>278030</c:v>
                </c:pt>
                <c:pt idx="684">
                  <c:v>2115710.04</c:v>
                </c:pt>
                <c:pt idx="685">
                  <c:v>450000</c:v>
                </c:pt>
                <c:pt idx="686">
                  <c:v>594527</c:v>
                </c:pt>
                <c:pt idx="687">
                  <c:v>311895</c:v>
                </c:pt>
                <c:pt idx="688">
                  <c:v>360000</c:v>
                </c:pt>
                <c:pt idx="689">
                  <c:v>369131</c:v>
                </c:pt>
                <c:pt idx="690">
                  <c:v>1041736</c:v>
                </c:pt>
                <c:pt idx="691">
                  <c:v>311895</c:v>
                </c:pt>
                <c:pt idx="692">
                  <c:v>1256604.3</c:v>
                </c:pt>
                <c:pt idx="693">
                  <c:v>292181.09999999998</c:v>
                </c:pt>
                <c:pt idx="694">
                  <c:v>643426.84</c:v>
                </c:pt>
                <c:pt idx="695">
                  <c:v>377730.1</c:v>
                </c:pt>
                <c:pt idx="696">
                  <c:v>326653</c:v>
                </c:pt>
                <c:pt idx="697">
                  <c:v>814289.32</c:v>
                </c:pt>
                <c:pt idx="698">
                  <c:v>800000</c:v>
                </c:pt>
                <c:pt idx="699">
                  <c:v>127421.77</c:v>
                </c:pt>
                <c:pt idx="700">
                  <c:v>278030</c:v>
                </c:pt>
                <c:pt idx="701">
                  <c:v>1120849.99</c:v>
                </c:pt>
                <c:pt idx="702">
                  <c:v>297078</c:v>
                </c:pt>
                <c:pt idx="703">
                  <c:v>890323</c:v>
                </c:pt>
                <c:pt idx="704">
                  <c:v>387953</c:v>
                </c:pt>
                <c:pt idx="705">
                  <c:v>148360</c:v>
                </c:pt>
                <c:pt idx="706">
                  <c:v>337511.75</c:v>
                </c:pt>
                <c:pt idx="707">
                  <c:v>223874</c:v>
                </c:pt>
                <c:pt idx="708">
                  <c:v>351531.84</c:v>
                </c:pt>
                <c:pt idx="709">
                  <c:v>300018</c:v>
                </c:pt>
                <c:pt idx="710">
                  <c:v>8081401.7800000003</c:v>
                </c:pt>
                <c:pt idx="711">
                  <c:v>244860</c:v>
                </c:pt>
                <c:pt idx="712">
                  <c:v>278030.99</c:v>
                </c:pt>
                <c:pt idx="713">
                  <c:v>141509.48000000001</c:v>
                </c:pt>
                <c:pt idx="714">
                  <c:v>806281.31</c:v>
                </c:pt>
                <c:pt idx="715">
                  <c:v>360561</c:v>
                </c:pt>
                <c:pt idx="716">
                  <c:v>593749.30000000005</c:v>
                </c:pt>
                <c:pt idx="717">
                  <c:v>2992612.3</c:v>
                </c:pt>
                <c:pt idx="718">
                  <c:v>2269748.2000000002</c:v>
                </c:pt>
                <c:pt idx="719">
                  <c:v>380825</c:v>
                </c:pt>
                <c:pt idx="720">
                  <c:v>403092</c:v>
                </c:pt>
                <c:pt idx="721">
                  <c:v>408100</c:v>
                </c:pt>
                <c:pt idx="722">
                  <c:v>463260.61</c:v>
                </c:pt>
                <c:pt idx="723">
                  <c:v>377506.13</c:v>
                </c:pt>
                <c:pt idx="724">
                  <c:v>297045</c:v>
                </c:pt>
                <c:pt idx="725">
                  <c:v>48602</c:v>
                </c:pt>
                <c:pt idx="726">
                  <c:v>375000</c:v>
                </c:pt>
                <c:pt idx="727">
                  <c:v>630761.15</c:v>
                </c:pt>
                <c:pt idx="728">
                  <c:v>195874.42</c:v>
                </c:pt>
                <c:pt idx="729">
                  <c:v>650000</c:v>
                </c:pt>
                <c:pt idx="730">
                  <c:v>1005435.78</c:v>
                </c:pt>
                <c:pt idx="731">
                  <c:v>639148</c:v>
                </c:pt>
                <c:pt idx="732">
                  <c:v>1329203.8999999999</c:v>
                </c:pt>
                <c:pt idx="733">
                  <c:v>370861.03</c:v>
                </c:pt>
                <c:pt idx="734">
                  <c:v>266312</c:v>
                </c:pt>
                <c:pt idx="735">
                  <c:v>841070</c:v>
                </c:pt>
                <c:pt idx="736">
                  <c:v>278035</c:v>
                </c:pt>
                <c:pt idx="737">
                  <c:v>310124</c:v>
                </c:pt>
                <c:pt idx="738">
                  <c:v>299647</c:v>
                </c:pt>
                <c:pt idx="739">
                  <c:v>300018</c:v>
                </c:pt>
                <c:pt idx="740">
                  <c:v>278030</c:v>
                </c:pt>
                <c:pt idx="741">
                  <c:v>194000</c:v>
                </c:pt>
                <c:pt idx="742">
                  <c:v>639148</c:v>
                </c:pt>
                <c:pt idx="743">
                  <c:v>232016.33</c:v>
                </c:pt>
                <c:pt idx="744">
                  <c:v>255658.75</c:v>
                </c:pt>
                <c:pt idx="745">
                  <c:v>311586</c:v>
                </c:pt>
                <c:pt idx="746">
                  <c:v>933864.5</c:v>
                </c:pt>
                <c:pt idx="747">
                  <c:v>310124</c:v>
                </c:pt>
                <c:pt idx="748">
                  <c:v>359544.27</c:v>
                </c:pt>
                <c:pt idx="749">
                  <c:v>298000</c:v>
                </c:pt>
                <c:pt idx="750">
                  <c:v>990303</c:v>
                </c:pt>
                <c:pt idx="751">
                  <c:v>297046</c:v>
                </c:pt>
                <c:pt idx="752">
                  <c:v>2760356.1</c:v>
                </c:pt>
                <c:pt idx="753">
                  <c:v>2244669.12</c:v>
                </c:pt>
                <c:pt idx="754">
                  <c:v>297045</c:v>
                </c:pt>
                <c:pt idx="755">
                  <c:v>1271852.72</c:v>
                </c:pt>
                <c:pt idx="756">
                  <c:v>2058548.97</c:v>
                </c:pt>
                <c:pt idx="757">
                  <c:v>352379</c:v>
                </c:pt>
                <c:pt idx="758">
                  <c:v>2389951.08</c:v>
                </c:pt>
                <c:pt idx="759">
                  <c:v>450886</c:v>
                </c:pt>
                <c:pt idx="760">
                  <c:v>558635.76</c:v>
                </c:pt>
                <c:pt idx="761">
                  <c:v>489159</c:v>
                </c:pt>
                <c:pt idx="762">
                  <c:v>463300</c:v>
                </c:pt>
                <c:pt idx="763">
                  <c:v>360904.76</c:v>
                </c:pt>
                <c:pt idx="764">
                  <c:v>1156421</c:v>
                </c:pt>
                <c:pt idx="765">
                  <c:v>388293</c:v>
                </c:pt>
                <c:pt idx="766">
                  <c:v>1214906</c:v>
                </c:pt>
                <c:pt idx="767">
                  <c:v>795801</c:v>
                </c:pt>
                <c:pt idx="768">
                  <c:v>318619.2</c:v>
                </c:pt>
                <c:pt idx="769">
                  <c:v>650078.5</c:v>
                </c:pt>
                <c:pt idx="770">
                  <c:v>433085</c:v>
                </c:pt>
                <c:pt idx="771">
                  <c:v>294000</c:v>
                </c:pt>
                <c:pt idx="772">
                  <c:v>405063</c:v>
                </c:pt>
                <c:pt idx="773">
                  <c:v>299647</c:v>
                </c:pt>
                <c:pt idx="774">
                  <c:v>10000</c:v>
                </c:pt>
                <c:pt idx="775">
                  <c:v>364976.92</c:v>
                </c:pt>
                <c:pt idx="776">
                  <c:v>102524</c:v>
                </c:pt>
                <c:pt idx="777">
                  <c:v>636512.32999999996</c:v>
                </c:pt>
                <c:pt idx="778">
                  <c:v>278030</c:v>
                </c:pt>
                <c:pt idx="779">
                  <c:v>453693.52</c:v>
                </c:pt>
                <c:pt idx="780">
                  <c:v>1131487.6499999999</c:v>
                </c:pt>
                <c:pt idx="781">
                  <c:v>297045</c:v>
                </c:pt>
                <c:pt idx="782">
                  <c:v>629382</c:v>
                </c:pt>
                <c:pt idx="783">
                  <c:v>338166</c:v>
                </c:pt>
                <c:pt idx="784">
                  <c:v>350000</c:v>
                </c:pt>
                <c:pt idx="785">
                  <c:v>85000</c:v>
                </c:pt>
                <c:pt idx="786">
                  <c:v>675918.4</c:v>
                </c:pt>
                <c:pt idx="787">
                  <c:v>250000</c:v>
                </c:pt>
                <c:pt idx="788">
                  <c:v>1187649.48</c:v>
                </c:pt>
                <c:pt idx="789">
                  <c:v>337254.54</c:v>
                </c:pt>
                <c:pt idx="790">
                  <c:v>297046</c:v>
                </c:pt>
                <c:pt idx="791">
                  <c:v>297102</c:v>
                </c:pt>
                <c:pt idx="792">
                  <c:v>1998877</c:v>
                </c:pt>
                <c:pt idx="793">
                  <c:v>208000</c:v>
                </c:pt>
                <c:pt idx="794">
                  <c:v>479051.66</c:v>
                </c:pt>
                <c:pt idx="795">
                  <c:v>1146094.07</c:v>
                </c:pt>
                <c:pt idx="796">
                  <c:v>720000</c:v>
                </c:pt>
                <c:pt idx="797">
                  <c:v>451549.84</c:v>
                </c:pt>
                <c:pt idx="798">
                  <c:v>382136</c:v>
                </c:pt>
                <c:pt idx="799">
                  <c:v>200000</c:v>
                </c:pt>
                <c:pt idx="800">
                  <c:v>1017758</c:v>
                </c:pt>
                <c:pt idx="801">
                  <c:v>769515.15</c:v>
                </c:pt>
                <c:pt idx="802">
                  <c:v>938855</c:v>
                </c:pt>
                <c:pt idx="803">
                  <c:v>75000</c:v>
                </c:pt>
                <c:pt idx="804">
                  <c:v>430007.09</c:v>
                </c:pt>
                <c:pt idx="805">
                  <c:v>533558</c:v>
                </c:pt>
                <c:pt idx="806">
                  <c:v>347514</c:v>
                </c:pt>
                <c:pt idx="807">
                  <c:v>226500</c:v>
                </c:pt>
                <c:pt idx="808">
                  <c:v>545926</c:v>
                </c:pt>
                <c:pt idx="809">
                  <c:v>289717</c:v>
                </c:pt>
                <c:pt idx="810">
                  <c:v>1765910</c:v>
                </c:pt>
                <c:pt idx="811">
                  <c:v>353119.82</c:v>
                </c:pt>
                <c:pt idx="812">
                  <c:v>44230.75</c:v>
                </c:pt>
                <c:pt idx="813">
                  <c:v>382136</c:v>
                </c:pt>
                <c:pt idx="814">
                  <c:v>115500</c:v>
                </c:pt>
                <c:pt idx="815">
                  <c:v>3289892.56</c:v>
                </c:pt>
                <c:pt idx="816">
                  <c:v>892687.5</c:v>
                </c:pt>
                <c:pt idx="817">
                  <c:v>261476.98</c:v>
                </c:pt>
                <c:pt idx="818">
                  <c:v>229395.18</c:v>
                </c:pt>
                <c:pt idx="819">
                  <c:v>854646.84</c:v>
                </c:pt>
                <c:pt idx="820">
                  <c:v>438402.25</c:v>
                </c:pt>
                <c:pt idx="821">
                  <c:v>440612.25</c:v>
                </c:pt>
                <c:pt idx="822">
                  <c:v>299784</c:v>
                </c:pt>
                <c:pt idx="823">
                  <c:v>320283</c:v>
                </c:pt>
                <c:pt idx="824">
                  <c:v>255360</c:v>
                </c:pt>
                <c:pt idx="825">
                  <c:v>387500</c:v>
                </c:pt>
                <c:pt idx="826">
                  <c:v>310124</c:v>
                </c:pt>
                <c:pt idx="827">
                  <c:v>343390.86</c:v>
                </c:pt>
                <c:pt idx="828">
                  <c:v>391062</c:v>
                </c:pt>
                <c:pt idx="829">
                  <c:v>584267</c:v>
                </c:pt>
                <c:pt idx="830">
                  <c:v>1034936.1</c:v>
                </c:pt>
                <c:pt idx="831">
                  <c:v>410000</c:v>
                </c:pt>
                <c:pt idx="832">
                  <c:v>297046</c:v>
                </c:pt>
                <c:pt idx="833">
                  <c:v>622035.84</c:v>
                </c:pt>
                <c:pt idx="834">
                  <c:v>917703</c:v>
                </c:pt>
                <c:pt idx="835">
                  <c:v>241454.4</c:v>
                </c:pt>
                <c:pt idx="836">
                  <c:v>440000</c:v>
                </c:pt>
                <c:pt idx="837">
                  <c:v>623738</c:v>
                </c:pt>
                <c:pt idx="838">
                  <c:v>599294</c:v>
                </c:pt>
                <c:pt idx="839">
                  <c:v>555095.79</c:v>
                </c:pt>
                <c:pt idx="840">
                  <c:v>330550</c:v>
                </c:pt>
                <c:pt idx="841">
                  <c:v>291759.3</c:v>
                </c:pt>
                <c:pt idx="842">
                  <c:v>842365.76</c:v>
                </c:pt>
                <c:pt idx="843">
                  <c:v>432916.67</c:v>
                </c:pt>
                <c:pt idx="844">
                  <c:v>319224</c:v>
                </c:pt>
                <c:pt idx="845">
                  <c:v>3697124</c:v>
                </c:pt>
                <c:pt idx="846">
                  <c:v>278030</c:v>
                </c:pt>
                <c:pt idx="847">
                  <c:v>416328.46</c:v>
                </c:pt>
                <c:pt idx="848">
                  <c:v>1907539.5</c:v>
                </c:pt>
                <c:pt idx="849">
                  <c:v>350000</c:v>
                </c:pt>
                <c:pt idx="850">
                  <c:v>310124</c:v>
                </c:pt>
                <c:pt idx="851">
                  <c:v>400000</c:v>
                </c:pt>
                <c:pt idx="852">
                  <c:v>353469</c:v>
                </c:pt>
                <c:pt idx="853">
                  <c:v>362010</c:v>
                </c:pt>
                <c:pt idx="854">
                  <c:v>1547953.43</c:v>
                </c:pt>
                <c:pt idx="855">
                  <c:v>297046</c:v>
                </c:pt>
                <c:pt idx="856">
                  <c:v>653810.62</c:v>
                </c:pt>
                <c:pt idx="857">
                  <c:v>790070</c:v>
                </c:pt>
                <c:pt idx="858">
                  <c:v>546563</c:v>
                </c:pt>
                <c:pt idx="859">
                  <c:v>260000</c:v>
                </c:pt>
                <c:pt idx="860">
                  <c:v>343391</c:v>
                </c:pt>
                <c:pt idx="861">
                  <c:v>114247</c:v>
                </c:pt>
                <c:pt idx="862">
                  <c:v>100186</c:v>
                </c:pt>
                <c:pt idx="863">
                  <c:v>1500000</c:v>
                </c:pt>
                <c:pt idx="864">
                  <c:v>278030</c:v>
                </c:pt>
                <c:pt idx="865">
                  <c:v>445258.23999999999</c:v>
                </c:pt>
                <c:pt idx="866">
                  <c:v>257920</c:v>
                </c:pt>
                <c:pt idx="867">
                  <c:v>1776922.56</c:v>
                </c:pt>
                <c:pt idx="868">
                  <c:v>757568</c:v>
                </c:pt>
                <c:pt idx="869">
                  <c:v>509509</c:v>
                </c:pt>
                <c:pt idx="870">
                  <c:v>805518</c:v>
                </c:pt>
                <c:pt idx="871">
                  <c:v>255660</c:v>
                </c:pt>
                <c:pt idx="872">
                  <c:v>517272</c:v>
                </c:pt>
                <c:pt idx="873">
                  <c:v>297050</c:v>
                </c:pt>
                <c:pt idx="874">
                  <c:v>315687</c:v>
                </c:pt>
                <c:pt idx="875">
                  <c:v>372300</c:v>
                </c:pt>
                <c:pt idx="876">
                  <c:v>678734.05</c:v>
                </c:pt>
                <c:pt idx="877">
                  <c:v>315617</c:v>
                </c:pt>
                <c:pt idx="878">
                  <c:v>1455906.15</c:v>
                </c:pt>
                <c:pt idx="879">
                  <c:v>166295</c:v>
                </c:pt>
                <c:pt idx="880">
                  <c:v>5887012.5</c:v>
                </c:pt>
                <c:pt idx="881">
                  <c:v>297046</c:v>
                </c:pt>
                <c:pt idx="882">
                  <c:v>503465</c:v>
                </c:pt>
                <c:pt idx="883">
                  <c:v>534815.5</c:v>
                </c:pt>
                <c:pt idx="884">
                  <c:v>401010</c:v>
                </c:pt>
                <c:pt idx="885">
                  <c:v>325000</c:v>
                </c:pt>
                <c:pt idx="886">
                  <c:v>1142714</c:v>
                </c:pt>
                <c:pt idx="887">
                  <c:v>553642.06000000006</c:v>
                </c:pt>
                <c:pt idx="888">
                  <c:v>168300</c:v>
                </c:pt>
                <c:pt idx="889">
                  <c:v>290371</c:v>
                </c:pt>
                <c:pt idx="890">
                  <c:v>2687778.85</c:v>
                </c:pt>
                <c:pt idx="891">
                  <c:v>130000</c:v>
                </c:pt>
                <c:pt idx="892">
                  <c:v>575032.5</c:v>
                </c:pt>
                <c:pt idx="893">
                  <c:v>423268.13</c:v>
                </c:pt>
                <c:pt idx="894">
                  <c:v>447541.9</c:v>
                </c:pt>
                <c:pt idx="895">
                  <c:v>639148</c:v>
                </c:pt>
                <c:pt idx="896">
                  <c:v>406742.56</c:v>
                </c:pt>
                <c:pt idx="897">
                  <c:v>356653</c:v>
                </c:pt>
                <c:pt idx="898">
                  <c:v>550000</c:v>
                </c:pt>
                <c:pt idx="899">
                  <c:v>1813773.65</c:v>
                </c:pt>
                <c:pt idx="900">
                  <c:v>1807234</c:v>
                </c:pt>
                <c:pt idx="901">
                  <c:v>450000</c:v>
                </c:pt>
                <c:pt idx="902">
                  <c:v>297046</c:v>
                </c:pt>
                <c:pt idx="903">
                  <c:v>785016.42</c:v>
                </c:pt>
                <c:pt idx="904">
                  <c:v>299065</c:v>
                </c:pt>
                <c:pt idx="905">
                  <c:v>338166</c:v>
                </c:pt>
                <c:pt idx="906">
                  <c:v>2623756.52</c:v>
                </c:pt>
                <c:pt idx="907">
                  <c:v>2085526.5</c:v>
                </c:pt>
                <c:pt idx="908">
                  <c:v>930427.8</c:v>
                </c:pt>
                <c:pt idx="909">
                  <c:v>150000</c:v>
                </c:pt>
                <c:pt idx="910">
                  <c:v>299647</c:v>
                </c:pt>
                <c:pt idx="911">
                  <c:v>385548</c:v>
                </c:pt>
                <c:pt idx="912">
                  <c:v>2894048.26</c:v>
                </c:pt>
                <c:pt idx="913">
                  <c:v>297046</c:v>
                </c:pt>
                <c:pt idx="914">
                  <c:v>451350</c:v>
                </c:pt>
                <c:pt idx="915">
                  <c:v>639148</c:v>
                </c:pt>
                <c:pt idx="916">
                  <c:v>1529085.26</c:v>
                </c:pt>
                <c:pt idx="917">
                  <c:v>230212.72</c:v>
                </c:pt>
                <c:pt idx="918">
                  <c:v>620245</c:v>
                </c:pt>
                <c:pt idx="919">
                  <c:v>353240</c:v>
                </c:pt>
                <c:pt idx="920">
                  <c:v>523001.59999999998</c:v>
                </c:pt>
                <c:pt idx="921">
                  <c:v>477172.1</c:v>
                </c:pt>
                <c:pt idx="922">
                  <c:v>297046</c:v>
                </c:pt>
                <c:pt idx="923">
                  <c:v>458557</c:v>
                </c:pt>
                <c:pt idx="924">
                  <c:v>639148</c:v>
                </c:pt>
                <c:pt idx="925">
                  <c:v>299647</c:v>
                </c:pt>
                <c:pt idx="926">
                  <c:v>996543.9</c:v>
                </c:pt>
                <c:pt idx="927">
                  <c:v>355000</c:v>
                </c:pt>
                <c:pt idx="928">
                  <c:v>319590</c:v>
                </c:pt>
                <c:pt idx="929">
                  <c:v>74000</c:v>
                </c:pt>
                <c:pt idx="930">
                  <c:v>442546.73</c:v>
                </c:pt>
                <c:pt idx="931">
                  <c:v>1249086</c:v>
                </c:pt>
                <c:pt idx="932">
                  <c:v>505000</c:v>
                </c:pt>
                <c:pt idx="933">
                  <c:v>2471797</c:v>
                </c:pt>
                <c:pt idx="934">
                  <c:v>146600</c:v>
                </c:pt>
                <c:pt idx="935">
                  <c:v>300932.62</c:v>
                </c:pt>
                <c:pt idx="936">
                  <c:v>275000</c:v>
                </c:pt>
                <c:pt idx="937">
                  <c:v>515165</c:v>
                </c:pt>
                <c:pt idx="938">
                  <c:v>297046</c:v>
                </c:pt>
                <c:pt idx="939">
                  <c:v>1205262.5</c:v>
                </c:pt>
                <c:pt idx="940">
                  <c:v>1578046.6</c:v>
                </c:pt>
                <c:pt idx="941">
                  <c:v>271673.09000000003</c:v>
                </c:pt>
                <c:pt idx="942">
                  <c:v>297050</c:v>
                </c:pt>
                <c:pt idx="943">
                  <c:v>691550</c:v>
                </c:pt>
                <c:pt idx="944">
                  <c:v>322474</c:v>
                </c:pt>
                <c:pt idx="945">
                  <c:v>540083</c:v>
                </c:pt>
                <c:pt idx="946">
                  <c:v>291108</c:v>
                </c:pt>
                <c:pt idx="947">
                  <c:v>557449.5</c:v>
                </c:pt>
                <c:pt idx="948">
                  <c:v>682612</c:v>
                </c:pt>
                <c:pt idx="949">
                  <c:v>359550</c:v>
                </c:pt>
                <c:pt idx="950">
                  <c:v>444886.15</c:v>
                </c:pt>
                <c:pt idx="951">
                  <c:v>1027375.02</c:v>
                </c:pt>
                <c:pt idx="952">
                  <c:v>297046</c:v>
                </c:pt>
                <c:pt idx="953">
                  <c:v>266831.25</c:v>
                </c:pt>
                <c:pt idx="954">
                  <c:v>943684.2</c:v>
                </c:pt>
                <c:pt idx="955">
                  <c:v>814208</c:v>
                </c:pt>
                <c:pt idx="956">
                  <c:v>298155</c:v>
                </c:pt>
                <c:pt idx="957">
                  <c:v>1102583.95</c:v>
                </c:pt>
                <c:pt idx="958">
                  <c:v>326749</c:v>
                </c:pt>
                <c:pt idx="959">
                  <c:v>419576</c:v>
                </c:pt>
                <c:pt idx="960">
                  <c:v>1828056.75</c:v>
                </c:pt>
                <c:pt idx="961">
                  <c:v>1335784.1399999999</c:v>
                </c:pt>
                <c:pt idx="962">
                  <c:v>302470</c:v>
                </c:pt>
                <c:pt idx="963">
                  <c:v>538365</c:v>
                </c:pt>
                <c:pt idx="964">
                  <c:v>383420.24</c:v>
                </c:pt>
                <c:pt idx="965">
                  <c:v>2385230</c:v>
                </c:pt>
                <c:pt idx="966">
                  <c:v>300018</c:v>
                </c:pt>
                <c:pt idx="967">
                  <c:v>309100.09999999998</c:v>
                </c:pt>
                <c:pt idx="968">
                  <c:v>300000</c:v>
                </c:pt>
                <c:pt idx="969">
                  <c:v>420000</c:v>
                </c:pt>
                <c:pt idx="970">
                  <c:v>1326988.8</c:v>
                </c:pt>
                <c:pt idx="971">
                  <c:v>405798</c:v>
                </c:pt>
                <c:pt idx="972">
                  <c:v>299647</c:v>
                </c:pt>
                <c:pt idx="973">
                  <c:v>837414</c:v>
                </c:pt>
                <c:pt idx="974">
                  <c:v>329119.93</c:v>
                </c:pt>
                <c:pt idx="975">
                  <c:v>966467.2</c:v>
                </c:pt>
                <c:pt idx="976">
                  <c:v>424747.4</c:v>
                </c:pt>
                <c:pt idx="977">
                  <c:v>951165</c:v>
                </c:pt>
                <c:pt idx="978">
                  <c:v>480560.24</c:v>
                </c:pt>
                <c:pt idx="979">
                  <c:v>1713724</c:v>
                </c:pt>
                <c:pt idx="980">
                  <c:v>848691.7</c:v>
                </c:pt>
                <c:pt idx="981">
                  <c:v>297046</c:v>
                </c:pt>
                <c:pt idx="982">
                  <c:v>278030.99</c:v>
                </c:pt>
                <c:pt idx="983">
                  <c:v>297045</c:v>
                </c:pt>
                <c:pt idx="984">
                  <c:v>297973.5</c:v>
                </c:pt>
                <c:pt idx="985">
                  <c:v>1079349.94</c:v>
                </c:pt>
                <c:pt idx="986">
                  <c:v>326749</c:v>
                </c:pt>
                <c:pt idx="987">
                  <c:v>377926.85</c:v>
                </c:pt>
                <c:pt idx="988">
                  <c:v>324047</c:v>
                </c:pt>
                <c:pt idx="989">
                  <c:v>374301</c:v>
                </c:pt>
                <c:pt idx="990">
                  <c:v>297973.8</c:v>
                </c:pt>
                <c:pt idx="991">
                  <c:v>355060</c:v>
                </c:pt>
                <c:pt idx="992">
                  <c:v>297046</c:v>
                </c:pt>
                <c:pt idx="993">
                  <c:v>342028</c:v>
                </c:pt>
                <c:pt idx="994">
                  <c:v>343836</c:v>
                </c:pt>
                <c:pt idx="995">
                  <c:v>430591.65</c:v>
                </c:pt>
                <c:pt idx="996">
                  <c:v>979079.94</c:v>
                </c:pt>
                <c:pt idx="997">
                  <c:v>428662.7</c:v>
                </c:pt>
                <c:pt idx="998">
                  <c:v>278030</c:v>
                </c:pt>
                <c:pt idx="999">
                  <c:v>324741.92</c:v>
                </c:pt>
                <c:pt idx="1000">
                  <c:v>390128.11</c:v>
                </c:pt>
                <c:pt idx="1001">
                  <c:v>713928</c:v>
                </c:pt>
                <c:pt idx="1002">
                  <c:v>1077120</c:v>
                </c:pt>
                <c:pt idx="1003">
                  <c:v>433738.95</c:v>
                </c:pt>
                <c:pt idx="1004">
                  <c:v>176387.09</c:v>
                </c:pt>
                <c:pt idx="1005">
                  <c:v>278030</c:v>
                </c:pt>
                <c:pt idx="1006">
                  <c:v>1407034.2</c:v>
                </c:pt>
                <c:pt idx="1007">
                  <c:v>1656666.67</c:v>
                </c:pt>
                <c:pt idx="1008">
                  <c:v>199161</c:v>
                </c:pt>
                <c:pt idx="1009">
                  <c:v>600473</c:v>
                </c:pt>
                <c:pt idx="1010">
                  <c:v>544648</c:v>
                </c:pt>
                <c:pt idx="1011">
                  <c:v>757952.07</c:v>
                </c:pt>
                <c:pt idx="1012">
                  <c:v>297045</c:v>
                </c:pt>
                <c:pt idx="1013">
                  <c:v>514678</c:v>
                </c:pt>
                <c:pt idx="1014">
                  <c:v>207840</c:v>
                </c:pt>
                <c:pt idx="1015">
                  <c:v>592970</c:v>
                </c:pt>
                <c:pt idx="1016">
                  <c:v>418054</c:v>
                </c:pt>
                <c:pt idx="1017">
                  <c:v>140375</c:v>
                </c:pt>
                <c:pt idx="1018">
                  <c:v>2152089.7000000002</c:v>
                </c:pt>
                <c:pt idx="1019">
                  <c:v>1444541</c:v>
                </c:pt>
                <c:pt idx="1020">
                  <c:v>326749</c:v>
                </c:pt>
                <c:pt idx="1021">
                  <c:v>4644820.8</c:v>
                </c:pt>
                <c:pt idx="1022">
                  <c:v>517053.85</c:v>
                </c:pt>
                <c:pt idx="1023">
                  <c:v>3692520</c:v>
                </c:pt>
                <c:pt idx="1024">
                  <c:v>333671</c:v>
                </c:pt>
                <c:pt idx="1025">
                  <c:v>504571.88</c:v>
                </c:pt>
                <c:pt idx="1026">
                  <c:v>264120</c:v>
                </c:pt>
                <c:pt idx="1027">
                  <c:v>766575.22</c:v>
                </c:pt>
                <c:pt idx="1028">
                  <c:v>1020006.8</c:v>
                </c:pt>
                <c:pt idx="1029">
                  <c:v>701742</c:v>
                </c:pt>
                <c:pt idx="1030">
                  <c:v>320000</c:v>
                </c:pt>
                <c:pt idx="1031">
                  <c:v>1340270.3400000001</c:v>
                </c:pt>
                <c:pt idx="1032">
                  <c:v>639148</c:v>
                </c:pt>
                <c:pt idx="1033">
                  <c:v>1790761</c:v>
                </c:pt>
                <c:pt idx="1034">
                  <c:v>1170360</c:v>
                </c:pt>
                <c:pt idx="1035">
                  <c:v>196106.25</c:v>
                </c:pt>
                <c:pt idx="1036">
                  <c:v>1510021</c:v>
                </c:pt>
                <c:pt idx="1037">
                  <c:v>297058</c:v>
                </c:pt>
                <c:pt idx="1038">
                  <c:v>465916</c:v>
                </c:pt>
                <c:pt idx="1039">
                  <c:v>632704.4</c:v>
                </c:pt>
                <c:pt idx="1040">
                  <c:v>952206</c:v>
                </c:pt>
                <c:pt idx="1041">
                  <c:v>1902994.84</c:v>
                </c:pt>
                <c:pt idx="1042">
                  <c:v>1215206.99</c:v>
                </c:pt>
                <c:pt idx="1043">
                  <c:v>518584.68</c:v>
                </c:pt>
                <c:pt idx="1044">
                  <c:v>426767.25</c:v>
                </c:pt>
                <c:pt idx="1045">
                  <c:v>325779.37</c:v>
                </c:pt>
                <c:pt idx="1046">
                  <c:v>355776</c:v>
                </c:pt>
                <c:pt idx="1047">
                  <c:v>150000</c:v>
                </c:pt>
                <c:pt idx="1048">
                  <c:v>297429</c:v>
                </c:pt>
                <c:pt idx="1049">
                  <c:v>327400</c:v>
                </c:pt>
                <c:pt idx="1050">
                  <c:v>4742229.6399999997</c:v>
                </c:pt>
                <c:pt idx="1051">
                  <c:v>396057</c:v>
                </c:pt>
                <c:pt idx="1052">
                  <c:v>1492126.5</c:v>
                </c:pt>
                <c:pt idx="1053">
                  <c:v>1301239</c:v>
                </c:pt>
                <c:pt idx="1054">
                  <c:v>359544.27</c:v>
                </c:pt>
                <c:pt idx="1055">
                  <c:v>297110</c:v>
                </c:pt>
                <c:pt idx="1056">
                  <c:v>467500.65</c:v>
                </c:pt>
                <c:pt idx="1057">
                  <c:v>297046</c:v>
                </c:pt>
                <c:pt idx="1058">
                  <c:v>276964.83</c:v>
                </c:pt>
                <c:pt idx="1059">
                  <c:v>360000</c:v>
                </c:pt>
                <c:pt idx="1060">
                  <c:v>491540.23</c:v>
                </c:pt>
                <c:pt idx="1061">
                  <c:v>307401</c:v>
                </c:pt>
                <c:pt idx="1062">
                  <c:v>141510.22</c:v>
                </c:pt>
                <c:pt idx="1063">
                  <c:v>721809</c:v>
                </c:pt>
                <c:pt idx="1064">
                  <c:v>363793</c:v>
                </c:pt>
                <c:pt idx="1065">
                  <c:v>592200</c:v>
                </c:pt>
                <c:pt idx="1066">
                  <c:v>2196851</c:v>
                </c:pt>
                <c:pt idx="1067">
                  <c:v>495108.62</c:v>
                </c:pt>
                <c:pt idx="1068">
                  <c:v>380000</c:v>
                </c:pt>
                <c:pt idx="1069">
                  <c:v>2183054.04</c:v>
                </c:pt>
                <c:pt idx="1070">
                  <c:v>651535</c:v>
                </c:pt>
                <c:pt idx="1071">
                  <c:v>278030</c:v>
                </c:pt>
                <c:pt idx="1072">
                  <c:v>299647</c:v>
                </c:pt>
                <c:pt idx="1073">
                  <c:v>347520</c:v>
                </c:pt>
                <c:pt idx="1074">
                  <c:v>594640</c:v>
                </c:pt>
                <c:pt idx="1075">
                  <c:v>207858</c:v>
                </c:pt>
                <c:pt idx="1076">
                  <c:v>3211392</c:v>
                </c:pt>
                <c:pt idx="1077">
                  <c:v>631550.63</c:v>
                </c:pt>
                <c:pt idx="1078">
                  <c:v>374222.12</c:v>
                </c:pt>
                <c:pt idx="1079">
                  <c:v>338166</c:v>
                </c:pt>
                <c:pt idx="1080">
                  <c:v>180000</c:v>
                </c:pt>
                <c:pt idx="1081">
                  <c:v>582638</c:v>
                </c:pt>
                <c:pt idx="1082">
                  <c:v>818240.4</c:v>
                </c:pt>
                <c:pt idx="1083">
                  <c:v>317915</c:v>
                </c:pt>
                <c:pt idx="1084">
                  <c:v>449694.75</c:v>
                </c:pt>
                <c:pt idx="1085">
                  <c:v>607000</c:v>
                </c:pt>
                <c:pt idx="1086">
                  <c:v>302470</c:v>
                </c:pt>
                <c:pt idx="1087">
                  <c:v>300000</c:v>
                </c:pt>
                <c:pt idx="1088">
                  <c:v>359543</c:v>
                </c:pt>
                <c:pt idx="1089">
                  <c:v>717302</c:v>
                </c:pt>
                <c:pt idx="1090">
                  <c:v>301597.40000000002</c:v>
                </c:pt>
                <c:pt idx="1091">
                  <c:v>297046</c:v>
                </c:pt>
                <c:pt idx="1092">
                  <c:v>700000</c:v>
                </c:pt>
                <c:pt idx="1093">
                  <c:v>384000</c:v>
                </c:pt>
                <c:pt idx="1094">
                  <c:v>783349.9</c:v>
                </c:pt>
                <c:pt idx="1095">
                  <c:v>1615550.07</c:v>
                </c:pt>
                <c:pt idx="1096">
                  <c:v>247663</c:v>
                </c:pt>
                <c:pt idx="1097">
                  <c:v>1267616.3899999999</c:v>
                </c:pt>
                <c:pt idx="1098">
                  <c:v>377999</c:v>
                </c:pt>
                <c:pt idx="1099">
                  <c:v>297044</c:v>
                </c:pt>
                <c:pt idx="1100">
                  <c:v>278030</c:v>
                </c:pt>
                <c:pt idx="1101">
                  <c:v>297045</c:v>
                </c:pt>
                <c:pt idx="1102">
                  <c:v>239460</c:v>
                </c:pt>
                <c:pt idx="1103">
                  <c:v>331181</c:v>
                </c:pt>
                <c:pt idx="1104">
                  <c:v>580840.93999999994</c:v>
                </c:pt>
                <c:pt idx="1105">
                  <c:v>850000</c:v>
                </c:pt>
                <c:pt idx="1106">
                  <c:v>367500</c:v>
                </c:pt>
                <c:pt idx="1107">
                  <c:v>594092</c:v>
                </c:pt>
                <c:pt idx="1108">
                  <c:v>297046</c:v>
                </c:pt>
                <c:pt idx="1109">
                  <c:v>429000</c:v>
                </c:pt>
                <c:pt idx="1110">
                  <c:v>460742.68</c:v>
                </c:pt>
                <c:pt idx="1111">
                  <c:v>469397.06</c:v>
                </c:pt>
                <c:pt idx="1112">
                  <c:v>509509</c:v>
                </c:pt>
                <c:pt idx="1113">
                  <c:v>297046</c:v>
                </c:pt>
                <c:pt idx="1114">
                  <c:v>326036</c:v>
                </c:pt>
                <c:pt idx="1115">
                  <c:v>297046</c:v>
                </c:pt>
                <c:pt idx="1116">
                  <c:v>425000</c:v>
                </c:pt>
                <c:pt idx="1117">
                  <c:v>1427100.52</c:v>
                </c:pt>
                <c:pt idx="1118">
                  <c:v>321287</c:v>
                </c:pt>
                <c:pt idx="1119">
                  <c:v>610142</c:v>
                </c:pt>
                <c:pt idx="1120">
                  <c:v>1602501</c:v>
                </c:pt>
                <c:pt idx="1121">
                  <c:v>440086.31</c:v>
                </c:pt>
                <c:pt idx="1122">
                  <c:v>812849</c:v>
                </c:pt>
                <c:pt idx="1123">
                  <c:v>449060</c:v>
                </c:pt>
                <c:pt idx="1124">
                  <c:v>326753</c:v>
                </c:pt>
                <c:pt idx="1125">
                  <c:v>364062.51</c:v>
                </c:pt>
                <c:pt idx="1126">
                  <c:v>278030.99</c:v>
                </c:pt>
                <c:pt idx="1127">
                  <c:v>876640.38</c:v>
                </c:pt>
                <c:pt idx="1128">
                  <c:v>288203</c:v>
                </c:pt>
                <c:pt idx="1129">
                  <c:v>51450.83</c:v>
                </c:pt>
                <c:pt idx="1130">
                  <c:v>538446.65</c:v>
                </c:pt>
                <c:pt idx="1131">
                  <c:v>198257.15</c:v>
                </c:pt>
                <c:pt idx="1132">
                  <c:v>278030</c:v>
                </c:pt>
                <c:pt idx="1133">
                  <c:v>636889</c:v>
                </c:pt>
                <c:pt idx="1134">
                  <c:v>600000</c:v>
                </c:pt>
                <c:pt idx="1135">
                  <c:v>297139</c:v>
                </c:pt>
                <c:pt idx="1136">
                  <c:v>277000</c:v>
                </c:pt>
                <c:pt idx="1137">
                  <c:v>635014</c:v>
                </c:pt>
                <c:pt idx="1138">
                  <c:v>79912</c:v>
                </c:pt>
                <c:pt idx="1139">
                  <c:v>393512.27</c:v>
                </c:pt>
                <c:pt idx="1140">
                  <c:v>297046</c:v>
                </c:pt>
                <c:pt idx="1141">
                  <c:v>125736.88</c:v>
                </c:pt>
                <c:pt idx="1142">
                  <c:v>1279854.5</c:v>
                </c:pt>
                <c:pt idx="1143">
                  <c:v>385000</c:v>
                </c:pt>
                <c:pt idx="1144">
                  <c:v>555522</c:v>
                </c:pt>
                <c:pt idx="1145">
                  <c:v>1190185.8999999999</c:v>
                </c:pt>
                <c:pt idx="1146">
                  <c:v>550590.5</c:v>
                </c:pt>
                <c:pt idx="1147">
                  <c:v>297046</c:v>
                </c:pt>
                <c:pt idx="1148">
                  <c:v>475006</c:v>
                </c:pt>
                <c:pt idx="1149">
                  <c:v>356649</c:v>
                </c:pt>
                <c:pt idx="1150">
                  <c:v>278030</c:v>
                </c:pt>
                <c:pt idx="1151">
                  <c:v>290000</c:v>
                </c:pt>
                <c:pt idx="1152">
                  <c:v>1122731</c:v>
                </c:pt>
                <c:pt idx="1153">
                  <c:v>1551166.5</c:v>
                </c:pt>
                <c:pt idx="1154">
                  <c:v>479260</c:v>
                </c:pt>
                <c:pt idx="1155">
                  <c:v>1235915</c:v>
                </c:pt>
                <c:pt idx="1156">
                  <c:v>454230.29</c:v>
                </c:pt>
                <c:pt idx="1157">
                  <c:v>767326.7</c:v>
                </c:pt>
                <c:pt idx="1158">
                  <c:v>322474</c:v>
                </c:pt>
                <c:pt idx="1159">
                  <c:v>400000</c:v>
                </c:pt>
                <c:pt idx="1160">
                  <c:v>445799.84</c:v>
                </c:pt>
                <c:pt idx="1161">
                  <c:v>297046</c:v>
                </c:pt>
                <c:pt idx="1162">
                  <c:v>627720.31000000006</c:v>
                </c:pt>
                <c:pt idx="1163">
                  <c:v>540000</c:v>
                </c:pt>
                <c:pt idx="1164">
                  <c:v>475832.5</c:v>
                </c:pt>
                <c:pt idx="1165">
                  <c:v>324516.38</c:v>
                </c:pt>
                <c:pt idx="1166">
                  <c:v>3300500</c:v>
                </c:pt>
                <c:pt idx="1167">
                  <c:v>387626</c:v>
                </c:pt>
                <c:pt idx="1168">
                  <c:v>802029</c:v>
                </c:pt>
                <c:pt idx="1169">
                  <c:v>331171</c:v>
                </c:pt>
                <c:pt idx="1170">
                  <c:v>3652052.72</c:v>
                </c:pt>
                <c:pt idx="1171">
                  <c:v>2036980.28</c:v>
                </c:pt>
                <c:pt idx="1172">
                  <c:v>279463.71999999997</c:v>
                </c:pt>
                <c:pt idx="1173">
                  <c:v>170013.99</c:v>
                </c:pt>
                <c:pt idx="1174">
                  <c:v>307580</c:v>
                </c:pt>
                <c:pt idx="1175">
                  <c:v>729689.4</c:v>
                </c:pt>
                <c:pt idx="1176">
                  <c:v>287862.75</c:v>
                </c:pt>
                <c:pt idx="1177">
                  <c:v>420583.35</c:v>
                </c:pt>
                <c:pt idx="1178">
                  <c:v>716640</c:v>
                </c:pt>
                <c:pt idx="1179">
                  <c:v>330000</c:v>
                </c:pt>
                <c:pt idx="1180">
                  <c:v>389716.32</c:v>
                </c:pt>
                <c:pt idx="1181">
                  <c:v>297046</c:v>
                </c:pt>
                <c:pt idx="1182">
                  <c:v>299647</c:v>
                </c:pt>
                <c:pt idx="1183">
                  <c:v>530654.96</c:v>
                </c:pt>
                <c:pt idx="1184">
                  <c:v>580000</c:v>
                </c:pt>
                <c:pt idx="1185">
                  <c:v>590156.81999999995</c:v>
                </c:pt>
                <c:pt idx="1186">
                  <c:v>1136716.6599999999</c:v>
                </c:pt>
                <c:pt idx="1187">
                  <c:v>458557</c:v>
                </c:pt>
                <c:pt idx="1188">
                  <c:v>1273490.6299999999</c:v>
                </c:pt>
                <c:pt idx="1189">
                  <c:v>403983</c:v>
                </c:pt>
                <c:pt idx="1190">
                  <c:v>1646695</c:v>
                </c:pt>
                <c:pt idx="1191">
                  <c:v>634764</c:v>
                </c:pt>
                <c:pt idx="1192">
                  <c:v>303131</c:v>
                </c:pt>
                <c:pt idx="1193">
                  <c:v>298751</c:v>
                </c:pt>
                <c:pt idx="1194">
                  <c:v>220000</c:v>
                </c:pt>
                <c:pt idx="1195">
                  <c:v>446228</c:v>
                </c:pt>
                <c:pt idx="1196">
                  <c:v>24000</c:v>
                </c:pt>
                <c:pt idx="1197">
                  <c:v>120159.3</c:v>
                </c:pt>
                <c:pt idx="1198">
                  <c:v>296822.51</c:v>
                </c:pt>
                <c:pt idx="1199">
                  <c:v>278031</c:v>
                </c:pt>
                <c:pt idx="1200">
                  <c:v>305704</c:v>
                </c:pt>
                <c:pt idx="1201">
                  <c:v>164917</c:v>
                </c:pt>
                <c:pt idx="1202">
                  <c:v>278030</c:v>
                </c:pt>
                <c:pt idx="1203">
                  <c:v>297046</c:v>
                </c:pt>
                <c:pt idx="1204">
                  <c:v>1489400.5</c:v>
                </c:pt>
                <c:pt idx="1205">
                  <c:v>355741</c:v>
                </c:pt>
                <c:pt idx="1206">
                  <c:v>314828.5</c:v>
                </c:pt>
                <c:pt idx="1207">
                  <c:v>297045</c:v>
                </c:pt>
                <c:pt idx="1208">
                  <c:v>3355438.16</c:v>
                </c:pt>
                <c:pt idx="1209">
                  <c:v>278030</c:v>
                </c:pt>
                <c:pt idx="1210">
                  <c:v>1177801</c:v>
                </c:pt>
                <c:pt idx="1211">
                  <c:v>297046</c:v>
                </c:pt>
                <c:pt idx="1212">
                  <c:v>278030</c:v>
                </c:pt>
                <c:pt idx="1213">
                  <c:v>3580557</c:v>
                </c:pt>
                <c:pt idx="1214">
                  <c:v>159780</c:v>
                </c:pt>
                <c:pt idx="1215">
                  <c:v>592110</c:v>
                </c:pt>
                <c:pt idx="1216">
                  <c:v>640705.61</c:v>
                </c:pt>
                <c:pt idx="1217">
                  <c:v>3000000</c:v>
                </c:pt>
                <c:pt idx="1218">
                  <c:v>286990.48</c:v>
                </c:pt>
                <c:pt idx="1219">
                  <c:v>297046</c:v>
                </c:pt>
                <c:pt idx="1220">
                  <c:v>486139.05</c:v>
                </c:pt>
                <c:pt idx="1221">
                  <c:v>404181.98</c:v>
                </c:pt>
                <c:pt idx="1222">
                  <c:v>297046</c:v>
                </c:pt>
                <c:pt idx="1223">
                  <c:v>227097.48</c:v>
                </c:pt>
                <c:pt idx="1224">
                  <c:v>415869</c:v>
                </c:pt>
                <c:pt idx="1225">
                  <c:v>418017</c:v>
                </c:pt>
                <c:pt idx="1226">
                  <c:v>403320.12</c:v>
                </c:pt>
                <c:pt idx="1227">
                  <c:v>293611</c:v>
                </c:pt>
                <c:pt idx="1228">
                  <c:v>404463</c:v>
                </c:pt>
                <c:pt idx="1229">
                  <c:v>790612.8</c:v>
                </c:pt>
                <c:pt idx="1230">
                  <c:v>351475.79</c:v>
                </c:pt>
                <c:pt idx="1231">
                  <c:v>140000</c:v>
                </c:pt>
                <c:pt idx="1232">
                  <c:v>367656</c:v>
                </c:pt>
                <c:pt idx="1233">
                  <c:v>437356.05</c:v>
                </c:pt>
                <c:pt idx="1234">
                  <c:v>650000</c:v>
                </c:pt>
                <c:pt idx="1235">
                  <c:v>297046</c:v>
                </c:pt>
                <c:pt idx="1236">
                  <c:v>694194</c:v>
                </c:pt>
                <c:pt idx="1237">
                  <c:v>297046</c:v>
                </c:pt>
                <c:pt idx="1238">
                  <c:v>1990669.08</c:v>
                </c:pt>
                <c:pt idx="1239">
                  <c:v>716480.5</c:v>
                </c:pt>
                <c:pt idx="1240">
                  <c:v>629602.69999999995</c:v>
                </c:pt>
                <c:pt idx="1241">
                  <c:v>139857.5</c:v>
                </c:pt>
                <c:pt idx="1242">
                  <c:v>627456</c:v>
                </c:pt>
                <c:pt idx="1243">
                  <c:v>387148.05</c:v>
                </c:pt>
                <c:pt idx="1244">
                  <c:v>1021093.09</c:v>
                </c:pt>
                <c:pt idx="1245">
                  <c:v>350000</c:v>
                </c:pt>
                <c:pt idx="1246">
                  <c:v>260000</c:v>
                </c:pt>
                <c:pt idx="1247">
                  <c:v>2276454.04</c:v>
                </c:pt>
                <c:pt idx="1248">
                  <c:v>278030</c:v>
                </c:pt>
                <c:pt idx="1249">
                  <c:v>346913</c:v>
                </c:pt>
                <c:pt idx="1250">
                  <c:v>426096.65</c:v>
                </c:pt>
                <c:pt idx="1251">
                  <c:v>251072.18</c:v>
                </c:pt>
                <c:pt idx="1252">
                  <c:v>747594</c:v>
                </c:pt>
                <c:pt idx="1253">
                  <c:v>593740.05000000005</c:v>
                </c:pt>
                <c:pt idx="1254">
                  <c:v>714425</c:v>
                </c:pt>
                <c:pt idx="1255">
                  <c:v>1176482.04</c:v>
                </c:pt>
                <c:pt idx="1256">
                  <c:v>1006388.25</c:v>
                </c:pt>
                <c:pt idx="1257">
                  <c:v>278035</c:v>
                </c:pt>
                <c:pt idx="1258">
                  <c:v>353398.58</c:v>
                </c:pt>
                <c:pt idx="1259">
                  <c:v>278030</c:v>
                </c:pt>
                <c:pt idx="1260">
                  <c:v>531911.06000000006</c:v>
                </c:pt>
                <c:pt idx="1261">
                  <c:v>273622</c:v>
                </c:pt>
                <c:pt idx="1262">
                  <c:v>347320</c:v>
                </c:pt>
                <c:pt idx="1263">
                  <c:v>1124791.5</c:v>
                </c:pt>
                <c:pt idx="1264">
                  <c:v>205000</c:v>
                </c:pt>
                <c:pt idx="1265">
                  <c:v>630000</c:v>
                </c:pt>
                <c:pt idx="1266">
                  <c:v>920750</c:v>
                </c:pt>
                <c:pt idx="1267">
                  <c:v>703681</c:v>
                </c:pt>
                <c:pt idx="1268">
                  <c:v>365528</c:v>
                </c:pt>
                <c:pt idx="1269">
                  <c:v>305704</c:v>
                </c:pt>
                <c:pt idx="1270">
                  <c:v>179401.84</c:v>
                </c:pt>
                <c:pt idx="1271">
                  <c:v>308333</c:v>
                </c:pt>
                <c:pt idx="1272">
                  <c:v>2334718.75</c:v>
                </c:pt>
                <c:pt idx="1273">
                  <c:v>1720445.3</c:v>
                </c:pt>
                <c:pt idx="1274">
                  <c:v>542281.48</c:v>
                </c:pt>
                <c:pt idx="1275">
                  <c:v>486470.39</c:v>
                </c:pt>
                <c:pt idx="1276">
                  <c:v>170502</c:v>
                </c:pt>
                <c:pt idx="1277">
                  <c:v>762500</c:v>
                </c:pt>
                <c:pt idx="1278">
                  <c:v>282305</c:v>
                </c:pt>
                <c:pt idx="1279">
                  <c:v>297045</c:v>
                </c:pt>
                <c:pt idx="1280">
                  <c:v>400228.96</c:v>
                </c:pt>
                <c:pt idx="1281">
                  <c:v>490013.49</c:v>
                </c:pt>
                <c:pt idx="1282">
                  <c:v>343391.57</c:v>
                </c:pt>
                <c:pt idx="1283">
                  <c:v>332161</c:v>
                </c:pt>
                <c:pt idx="1284">
                  <c:v>1083336.99</c:v>
                </c:pt>
                <c:pt idx="1285">
                  <c:v>289083.33</c:v>
                </c:pt>
                <c:pt idx="1286">
                  <c:v>377634.82</c:v>
                </c:pt>
                <c:pt idx="1287">
                  <c:v>278030</c:v>
                </c:pt>
                <c:pt idx="1288">
                  <c:v>297046</c:v>
                </c:pt>
                <c:pt idx="1289">
                  <c:v>382136</c:v>
                </c:pt>
                <c:pt idx="1290">
                  <c:v>609030</c:v>
                </c:pt>
                <c:pt idx="1291">
                  <c:v>465239</c:v>
                </c:pt>
                <c:pt idx="1292">
                  <c:v>449243.84</c:v>
                </c:pt>
                <c:pt idx="1293">
                  <c:v>60000</c:v>
                </c:pt>
                <c:pt idx="1294">
                  <c:v>395499</c:v>
                </c:pt>
                <c:pt idx="1295">
                  <c:v>382136</c:v>
                </c:pt>
                <c:pt idx="1296">
                  <c:v>558849</c:v>
                </c:pt>
                <c:pt idx="1297">
                  <c:v>300000</c:v>
                </c:pt>
                <c:pt idx="1298">
                  <c:v>280000</c:v>
                </c:pt>
                <c:pt idx="1299">
                  <c:v>448387.72</c:v>
                </c:pt>
                <c:pt idx="1300">
                  <c:v>302470</c:v>
                </c:pt>
                <c:pt idx="1301">
                  <c:v>195143</c:v>
                </c:pt>
                <c:pt idx="1302">
                  <c:v>513383.02</c:v>
                </c:pt>
                <c:pt idx="1303">
                  <c:v>278030</c:v>
                </c:pt>
                <c:pt idx="1304">
                  <c:v>343390</c:v>
                </c:pt>
                <c:pt idx="1305">
                  <c:v>1204805.5900000001</c:v>
                </c:pt>
                <c:pt idx="1306">
                  <c:v>1611500</c:v>
                </c:pt>
                <c:pt idx="1307">
                  <c:v>1047569</c:v>
                </c:pt>
                <c:pt idx="1308">
                  <c:v>526800</c:v>
                </c:pt>
                <c:pt idx="1309">
                  <c:v>580021.27</c:v>
                </c:pt>
                <c:pt idx="1310">
                  <c:v>526083.62</c:v>
                </c:pt>
                <c:pt idx="1311">
                  <c:v>910693.65</c:v>
                </c:pt>
                <c:pt idx="1312">
                  <c:v>493046.78</c:v>
                </c:pt>
                <c:pt idx="1313">
                  <c:v>330798</c:v>
                </c:pt>
                <c:pt idx="1314">
                  <c:v>2520949.98</c:v>
                </c:pt>
                <c:pt idx="1315">
                  <c:v>297045</c:v>
                </c:pt>
                <c:pt idx="1316">
                  <c:v>306723.3</c:v>
                </c:pt>
                <c:pt idx="1317">
                  <c:v>300000</c:v>
                </c:pt>
                <c:pt idx="1318">
                  <c:v>666854.69999999995</c:v>
                </c:pt>
                <c:pt idx="1319">
                  <c:v>397927</c:v>
                </c:pt>
                <c:pt idx="1320">
                  <c:v>1214487</c:v>
                </c:pt>
                <c:pt idx="1321">
                  <c:v>778239</c:v>
                </c:pt>
                <c:pt idx="1322">
                  <c:v>870468.31</c:v>
                </c:pt>
                <c:pt idx="1323">
                  <c:v>370000</c:v>
                </c:pt>
                <c:pt idx="1324">
                  <c:v>289546.95</c:v>
                </c:pt>
                <c:pt idx="1325">
                  <c:v>278030</c:v>
                </c:pt>
                <c:pt idx="1326">
                  <c:v>190000</c:v>
                </c:pt>
                <c:pt idx="1327">
                  <c:v>385702</c:v>
                </c:pt>
                <c:pt idx="1328">
                  <c:v>278030</c:v>
                </c:pt>
                <c:pt idx="1329">
                  <c:v>324390</c:v>
                </c:pt>
                <c:pt idx="1330">
                  <c:v>2187872</c:v>
                </c:pt>
                <c:pt idx="1331">
                  <c:v>305704</c:v>
                </c:pt>
                <c:pt idx="1332">
                  <c:v>389481.25</c:v>
                </c:pt>
                <c:pt idx="1333">
                  <c:v>450000</c:v>
                </c:pt>
                <c:pt idx="1334">
                  <c:v>48989.7</c:v>
                </c:pt>
                <c:pt idx="1335">
                  <c:v>977750</c:v>
                </c:pt>
                <c:pt idx="1336">
                  <c:v>305000</c:v>
                </c:pt>
                <c:pt idx="1337">
                  <c:v>297046</c:v>
                </c:pt>
                <c:pt idx="1338">
                  <c:v>65249.56</c:v>
                </c:pt>
                <c:pt idx="1339">
                  <c:v>659264</c:v>
                </c:pt>
                <c:pt idx="1340">
                  <c:v>896802.93</c:v>
                </c:pt>
                <c:pt idx="1341">
                  <c:v>319572</c:v>
                </c:pt>
                <c:pt idx="1342">
                  <c:v>629292.61</c:v>
                </c:pt>
                <c:pt idx="1343">
                  <c:v>1408126</c:v>
                </c:pt>
                <c:pt idx="1344">
                  <c:v>1575682</c:v>
                </c:pt>
                <c:pt idx="1345">
                  <c:v>268333.33</c:v>
                </c:pt>
                <c:pt idx="1346">
                  <c:v>308000</c:v>
                </c:pt>
                <c:pt idx="1347">
                  <c:v>350000</c:v>
                </c:pt>
                <c:pt idx="1348">
                  <c:v>590706.5</c:v>
                </c:pt>
                <c:pt idx="1349">
                  <c:v>759928</c:v>
                </c:pt>
                <c:pt idx="1350">
                  <c:v>182669.09</c:v>
                </c:pt>
                <c:pt idx="1351">
                  <c:v>1954127</c:v>
                </c:pt>
                <c:pt idx="1352">
                  <c:v>727896.34</c:v>
                </c:pt>
                <c:pt idx="1353">
                  <c:v>300018</c:v>
                </c:pt>
                <c:pt idx="1354">
                  <c:v>428100</c:v>
                </c:pt>
                <c:pt idx="1355">
                  <c:v>359544.27</c:v>
                </c:pt>
                <c:pt idx="1356">
                  <c:v>297046</c:v>
                </c:pt>
                <c:pt idx="1357">
                  <c:v>589282.56000000006</c:v>
                </c:pt>
                <c:pt idx="1358">
                  <c:v>129988</c:v>
                </c:pt>
                <c:pt idx="1359">
                  <c:v>417954.15</c:v>
                </c:pt>
                <c:pt idx="1360">
                  <c:v>807282.52</c:v>
                </c:pt>
                <c:pt idx="1361">
                  <c:v>801760</c:v>
                </c:pt>
                <c:pt idx="1362">
                  <c:v>145670.5</c:v>
                </c:pt>
                <c:pt idx="1363">
                  <c:v>337920</c:v>
                </c:pt>
                <c:pt idx="1364">
                  <c:v>387279.29</c:v>
                </c:pt>
                <c:pt idx="1365">
                  <c:v>351604</c:v>
                </c:pt>
                <c:pt idx="1366">
                  <c:v>300018</c:v>
                </c:pt>
                <c:pt idx="1367">
                  <c:v>232960</c:v>
                </c:pt>
                <c:pt idx="1368">
                  <c:v>297046</c:v>
                </c:pt>
                <c:pt idx="1369">
                  <c:v>683000</c:v>
                </c:pt>
                <c:pt idx="1370">
                  <c:v>876520</c:v>
                </c:pt>
                <c:pt idx="1371">
                  <c:v>409455</c:v>
                </c:pt>
                <c:pt idx="1372">
                  <c:v>3654908.92</c:v>
                </c:pt>
                <c:pt idx="1373">
                  <c:v>1202466.6200000001</c:v>
                </c:pt>
                <c:pt idx="1374">
                  <c:v>297082.46999999997</c:v>
                </c:pt>
                <c:pt idx="1375">
                  <c:v>350000</c:v>
                </c:pt>
                <c:pt idx="1376">
                  <c:v>243000</c:v>
                </c:pt>
                <c:pt idx="1377">
                  <c:v>210000</c:v>
                </c:pt>
                <c:pt idx="1378">
                  <c:v>1154739.48</c:v>
                </c:pt>
                <c:pt idx="1379">
                  <c:v>305704</c:v>
                </c:pt>
                <c:pt idx="1380">
                  <c:v>2438887.83</c:v>
                </c:pt>
                <c:pt idx="1381">
                  <c:v>285127</c:v>
                </c:pt>
                <c:pt idx="1382">
                  <c:v>278030.99</c:v>
                </c:pt>
                <c:pt idx="1383">
                  <c:v>1580792</c:v>
                </c:pt>
                <c:pt idx="1384">
                  <c:v>297139</c:v>
                </c:pt>
                <c:pt idx="1385">
                  <c:v>297046</c:v>
                </c:pt>
                <c:pt idx="1386">
                  <c:v>278030</c:v>
                </c:pt>
                <c:pt idx="1387">
                  <c:v>580000</c:v>
                </c:pt>
                <c:pt idx="1388">
                  <c:v>504976</c:v>
                </c:pt>
                <c:pt idx="1389">
                  <c:v>482000</c:v>
                </c:pt>
                <c:pt idx="1390">
                  <c:v>639148</c:v>
                </c:pt>
                <c:pt idx="1391">
                  <c:v>263640</c:v>
                </c:pt>
                <c:pt idx="1392">
                  <c:v>846529</c:v>
                </c:pt>
                <c:pt idx="1393">
                  <c:v>240890.9</c:v>
                </c:pt>
                <c:pt idx="1394">
                  <c:v>924156</c:v>
                </c:pt>
                <c:pt idx="1395">
                  <c:v>1815071.5</c:v>
                </c:pt>
                <c:pt idx="1396">
                  <c:v>585937</c:v>
                </c:pt>
                <c:pt idx="1397">
                  <c:v>223702.12</c:v>
                </c:pt>
                <c:pt idx="1398">
                  <c:v>155807.99</c:v>
                </c:pt>
                <c:pt idx="1399">
                  <c:v>361976.88</c:v>
                </c:pt>
                <c:pt idx="1400">
                  <c:v>573500</c:v>
                </c:pt>
                <c:pt idx="1401">
                  <c:v>180000</c:v>
                </c:pt>
                <c:pt idx="1402">
                  <c:v>811540</c:v>
                </c:pt>
                <c:pt idx="1403">
                  <c:v>760842</c:v>
                </c:pt>
                <c:pt idx="1404">
                  <c:v>1255736.08</c:v>
                </c:pt>
                <c:pt idx="1405">
                  <c:v>1146611.22</c:v>
                </c:pt>
                <c:pt idx="1406">
                  <c:v>1497172.49</c:v>
                </c:pt>
                <c:pt idx="1407">
                  <c:v>1372847.55</c:v>
                </c:pt>
                <c:pt idx="1408">
                  <c:v>830543</c:v>
                </c:pt>
                <c:pt idx="1409">
                  <c:v>650897.42000000004</c:v>
                </c:pt>
                <c:pt idx="1410">
                  <c:v>463597.72</c:v>
                </c:pt>
                <c:pt idx="1411">
                  <c:v>297050</c:v>
                </c:pt>
                <c:pt idx="1412">
                  <c:v>297110</c:v>
                </c:pt>
                <c:pt idx="1413">
                  <c:v>297045</c:v>
                </c:pt>
                <c:pt idx="1414">
                  <c:v>278030</c:v>
                </c:pt>
                <c:pt idx="1415">
                  <c:v>11580185.98</c:v>
                </c:pt>
                <c:pt idx="1416">
                  <c:v>2007029.76</c:v>
                </c:pt>
                <c:pt idx="1417">
                  <c:v>740237.33</c:v>
                </c:pt>
                <c:pt idx="1418">
                  <c:v>140000</c:v>
                </c:pt>
                <c:pt idx="1419">
                  <c:v>300018</c:v>
                </c:pt>
                <c:pt idx="1420">
                  <c:v>297045</c:v>
                </c:pt>
                <c:pt idx="1421">
                  <c:v>266625</c:v>
                </c:pt>
                <c:pt idx="1422">
                  <c:v>282305</c:v>
                </c:pt>
                <c:pt idx="1423">
                  <c:v>574141.48</c:v>
                </c:pt>
                <c:pt idx="1424">
                  <c:v>2072167</c:v>
                </c:pt>
                <c:pt idx="1425">
                  <c:v>278030</c:v>
                </c:pt>
                <c:pt idx="1426">
                  <c:v>2166746.5</c:v>
                </c:pt>
                <c:pt idx="1427">
                  <c:v>532257.68999999994</c:v>
                </c:pt>
                <c:pt idx="1428">
                  <c:v>2762536.65</c:v>
                </c:pt>
                <c:pt idx="1429">
                  <c:v>278030</c:v>
                </c:pt>
                <c:pt idx="1430">
                  <c:v>437183.54</c:v>
                </c:pt>
                <c:pt idx="1431">
                  <c:v>417623.03</c:v>
                </c:pt>
                <c:pt idx="1432">
                  <c:v>170502</c:v>
                </c:pt>
                <c:pt idx="1433">
                  <c:v>573826</c:v>
                </c:pt>
                <c:pt idx="1434">
                  <c:v>297045</c:v>
                </c:pt>
                <c:pt idx="1435">
                  <c:v>406190.91</c:v>
                </c:pt>
                <c:pt idx="1436">
                  <c:v>297046</c:v>
                </c:pt>
                <c:pt idx="1437">
                  <c:v>313897</c:v>
                </c:pt>
                <c:pt idx="1438">
                  <c:v>496170</c:v>
                </c:pt>
                <c:pt idx="1439">
                  <c:v>952596</c:v>
                </c:pt>
                <c:pt idx="1440">
                  <c:v>644244</c:v>
                </c:pt>
                <c:pt idx="1441">
                  <c:v>297045</c:v>
                </c:pt>
                <c:pt idx="1442">
                  <c:v>297044.99</c:v>
                </c:pt>
                <c:pt idx="1443">
                  <c:v>1591132.4</c:v>
                </c:pt>
                <c:pt idx="1444">
                  <c:v>130000</c:v>
                </c:pt>
                <c:pt idx="1445">
                  <c:v>868191.39</c:v>
                </c:pt>
                <c:pt idx="1446">
                  <c:v>122313.33</c:v>
                </c:pt>
                <c:pt idx="1447">
                  <c:v>337000</c:v>
                </c:pt>
                <c:pt idx="1448">
                  <c:v>1448116.5</c:v>
                </c:pt>
                <c:pt idx="1449">
                  <c:v>327716</c:v>
                </c:pt>
                <c:pt idx="1450">
                  <c:v>297044</c:v>
                </c:pt>
                <c:pt idx="1451">
                  <c:v>278030</c:v>
                </c:pt>
                <c:pt idx="1452">
                  <c:v>477915</c:v>
                </c:pt>
                <c:pt idx="1453">
                  <c:v>5472090.3399999999</c:v>
                </c:pt>
                <c:pt idx="1454">
                  <c:v>196822.39</c:v>
                </c:pt>
                <c:pt idx="1455">
                  <c:v>575000</c:v>
                </c:pt>
                <c:pt idx="1456">
                  <c:v>298957</c:v>
                </c:pt>
                <c:pt idx="1457">
                  <c:v>75294.7</c:v>
                </c:pt>
                <c:pt idx="1458">
                  <c:v>278030</c:v>
                </c:pt>
                <c:pt idx="1459">
                  <c:v>278030.99</c:v>
                </c:pt>
                <c:pt idx="1460">
                  <c:v>791499.02</c:v>
                </c:pt>
                <c:pt idx="1461">
                  <c:v>371304</c:v>
                </c:pt>
                <c:pt idx="1462">
                  <c:v>1611870.5</c:v>
                </c:pt>
                <c:pt idx="1463">
                  <c:v>771947.42</c:v>
                </c:pt>
                <c:pt idx="1464">
                  <c:v>278030</c:v>
                </c:pt>
                <c:pt idx="1465">
                  <c:v>1358025.5</c:v>
                </c:pt>
                <c:pt idx="1466">
                  <c:v>1049700.32</c:v>
                </c:pt>
                <c:pt idx="1467">
                  <c:v>311173</c:v>
                </c:pt>
                <c:pt idx="1468">
                  <c:v>266800</c:v>
                </c:pt>
                <c:pt idx="1469">
                  <c:v>196925</c:v>
                </c:pt>
                <c:pt idx="1470">
                  <c:v>342027</c:v>
                </c:pt>
                <c:pt idx="1471">
                  <c:v>1104062</c:v>
                </c:pt>
                <c:pt idx="1472">
                  <c:v>155880</c:v>
                </c:pt>
                <c:pt idx="1473">
                  <c:v>297046</c:v>
                </c:pt>
                <c:pt idx="1474">
                  <c:v>338166</c:v>
                </c:pt>
                <c:pt idx="1475">
                  <c:v>650000</c:v>
                </c:pt>
                <c:pt idx="1476">
                  <c:v>490638.83</c:v>
                </c:pt>
                <c:pt idx="1477">
                  <c:v>432363</c:v>
                </c:pt>
                <c:pt idx="1478">
                  <c:v>360420</c:v>
                </c:pt>
                <c:pt idx="1479">
                  <c:v>351670.01</c:v>
                </c:pt>
                <c:pt idx="1480">
                  <c:v>528606.29</c:v>
                </c:pt>
                <c:pt idx="1481">
                  <c:v>2398731.5</c:v>
                </c:pt>
                <c:pt idx="1482">
                  <c:v>327400</c:v>
                </c:pt>
                <c:pt idx="1483">
                  <c:v>228749</c:v>
                </c:pt>
                <c:pt idx="1484">
                  <c:v>1139623</c:v>
                </c:pt>
                <c:pt idx="1485">
                  <c:v>286145.68</c:v>
                </c:pt>
                <c:pt idx="1486">
                  <c:v>297045</c:v>
                </c:pt>
                <c:pt idx="1487">
                  <c:v>734252.96</c:v>
                </c:pt>
                <c:pt idx="1488">
                  <c:v>592772.23</c:v>
                </c:pt>
                <c:pt idx="1489">
                  <c:v>303333</c:v>
                </c:pt>
                <c:pt idx="1490">
                  <c:v>347135</c:v>
                </c:pt>
                <c:pt idx="1491">
                  <c:v>639148</c:v>
                </c:pt>
                <c:pt idx="1492">
                  <c:v>435801</c:v>
                </c:pt>
                <c:pt idx="1493">
                  <c:v>484829.52</c:v>
                </c:pt>
                <c:pt idx="1494">
                  <c:v>92366.25</c:v>
                </c:pt>
                <c:pt idx="1495">
                  <c:v>863546</c:v>
                </c:pt>
                <c:pt idx="1496">
                  <c:v>399659</c:v>
                </c:pt>
                <c:pt idx="1497">
                  <c:v>1940476.41</c:v>
                </c:pt>
                <c:pt idx="1498">
                  <c:v>571508</c:v>
                </c:pt>
                <c:pt idx="1499">
                  <c:v>932109.37</c:v>
                </c:pt>
                <c:pt idx="1500">
                  <c:v>155000</c:v>
                </c:pt>
                <c:pt idx="1501">
                  <c:v>859613</c:v>
                </c:pt>
                <c:pt idx="1502">
                  <c:v>159000</c:v>
                </c:pt>
                <c:pt idx="1503">
                  <c:v>540083</c:v>
                </c:pt>
                <c:pt idx="1504">
                  <c:v>2817770</c:v>
                </c:pt>
                <c:pt idx="1505">
                  <c:v>688069.8</c:v>
                </c:pt>
                <c:pt idx="1506">
                  <c:v>361500</c:v>
                </c:pt>
                <c:pt idx="1507">
                  <c:v>937245</c:v>
                </c:pt>
                <c:pt idx="1508">
                  <c:v>1858320</c:v>
                </c:pt>
                <c:pt idx="1509">
                  <c:v>297046</c:v>
                </c:pt>
                <c:pt idx="1510">
                  <c:v>546457.48</c:v>
                </c:pt>
                <c:pt idx="1511">
                  <c:v>297044</c:v>
                </c:pt>
                <c:pt idx="1512">
                  <c:v>120000</c:v>
                </c:pt>
                <c:pt idx="1513">
                  <c:v>1296001.6000000001</c:v>
                </c:pt>
                <c:pt idx="1514">
                  <c:v>1346350</c:v>
                </c:pt>
                <c:pt idx="1515">
                  <c:v>1089100</c:v>
                </c:pt>
                <c:pt idx="1516">
                  <c:v>766610</c:v>
                </c:pt>
                <c:pt idx="1517">
                  <c:v>727896.34</c:v>
                </c:pt>
                <c:pt idx="1518">
                  <c:v>2577656.4700000002</c:v>
                </c:pt>
                <c:pt idx="1519">
                  <c:v>2694159.76</c:v>
                </c:pt>
                <c:pt idx="1520">
                  <c:v>36204.74</c:v>
                </c:pt>
                <c:pt idx="1521">
                  <c:v>300018</c:v>
                </c:pt>
                <c:pt idx="1522">
                  <c:v>382325</c:v>
                </c:pt>
                <c:pt idx="1523">
                  <c:v>326749</c:v>
                </c:pt>
                <c:pt idx="1524">
                  <c:v>611036.43999999994</c:v>
                </c:pt>
                <c:pt idx="1525">
                  <c:v>278031</c:v>
                </c:pt>
                <c:pt idx="1526">
                  <c:v>275191.65000000002</c:v>
                </c:pt>
                <c:pt idx="1527">
                  <c:v>273980</c:v>
                </c:pt>
                <c:pt idx="1528">
                  <c:v>1664567.5</c:v>
                </c:pt>
                <c:pt idx="1529">
                  <c:v>185046.87</c:v>
                </c:pt>
                <c:pt idx="1530">
                  <c:v>634576.92000000004</c:v>
                </c:pt>
                <c:pt idx="1531">
                  <c:v>513543</c:v>
                </c:pt>
                <c:pt idx="1532">
                  <c:v>383318.62</c:v>
                </c:pt>
                <c:pt idx="1533">
                  <c:v>1161325</c:v>
                </c:pt>
                <c:pt idx="1534">
                  <c:v>297139</c:v>
                </c:pt>
                <c:pt idx="1535">
                  <c:v>278030</c:v>
                </c:pt>
                <c:pt idx="1536">
                  <c:v>101340</c:v>
                </c:pt>
                <c:pt idx="1537">
                  <c:v>397630.9</c:v>
                </c:pt>
                <c:pt idx="1538">
                  <c:v>500060</c:v>
                </c:pt>
                <c:pt idx="1539">
                  <c:v>1000000</c:v>
                </c:pt>
                <c:pt idx="1540">
                  <c:v>308568</c:v>
                </c:pt>
                <c:pt idx="1541">
                  <c:v>297046</c:v>
                </c:pt>
                <c:pt idx="1542">
                  <c:v>297046</c:v>
                </c:pt>
                <c:pt idx="1543">
                  <c:v>704142.51</c:v>
                </c:pt>
                <c:pt idx="1544">
                  <c:v>306667</c:v>
                </c:pt>
                <c:pt idx="1545">
                  <c:v>639148</c:v>
                </c:pt>
                <c:pt idx="1546">
                  <c:v>439063.24</c:v>
                </c:pt>
                <c:pt idx="1547">
                  <c:v>359544.27</c:v>
                </c:pt>
                <c:pt idx="1548">
                  <c:v>313256</c:v>
                </c:pt>
                <c:pt idx="1549">
                  <c:v>299152</c:v>
                </c:pt>
                <c:pt idx="1550">
                  <c:v>1397631</c:v>
                </c:pt>
                <c:pt idx="1551">
                  <c:v>571830.07999999996</c:v>
                </c:pt>
                <c:pt idx="1552">
                  <c:v>297046</c:v>
                </c:pt>
                <c:pt idx="1553">
                  <c:v>2401743.04</c:v>
                </c:pt>
                <c:pt idx="1554">
                  <c:v>263473.09000000003</c:v>
                </c:pt>
                <c:pt idx="1555">
                  <c:v>764250.3</c:v>
                </c:pt>
                <c:pt idx="1556">
                  <c:v>310124</c:v>
                </c:pt>
                <c:pt idx="1557">
                  <c:v>412923.5</c:v>
                </c:pt>
                <c:pt idx="1558">
                  <c:v>639148</c:v>
                </c:pt>
                <c:pt idx="1559">
                  <c:v>787019</c:v>
                </c:pt>
                <c:pt idx="1560">
                  <c:v>355312</c:v>
                </c:pt>
                <c:pt idx="1561">
                  <c:v>399910</c:v>
                </c:pt>
                <c:pt idx="1562">
                  <c:v>500383</c:v>
                </c:pt>
                <c:pt idx="1563">
                  <c:v>1069544.74</c:v>
                </c:pt>
                <c:pt idx="1564">
                  <c:v>284512</c:v>
                </c:pt>
                <c:pt idx="1565">
                  <c:v>2900000</c:v>
                </c:pt>
                <c:pt idx="1566">
                  <c:v>398327.08</c:v>
                </c:pt>
                <c:pt idx="1567">
                  <c:v>642418.54</c:v>
                </c:pt>
                <c:pt idx="1568">
                  <c:v>509509</c:v>
                </c:pt>
                <c:pt idx="1569">
                  <c:v>608941</c:v>
                </c:pt>
                <c:pt idx="1570">
                  <c:v>537156.98</c:v>
                </c:pt>
                <c:pt idx="1571">
                  <c:v>1545800</c:v>
                </c:pt>
                <c:pt idx="1572">
                  <c:v>1070405</c:v>
                </c:pt>
                <c:pt idx="1573">
                  <c:v>625396</c:v>
                </c:pt>
                <c:pt idx="1574">
                  <c:v>925000</c:v>
                </c:pt>
                <c:pt idx="1575">
                  <c:v>261897.3</c:v>
                </c:pt>
                <c:pt idx="1576">
                  <c:v>297046</c:v>
                </c:pt>
                <c:pt idx="1577">
                  <c:v>582705.18000000005</c:v>
                </c:pt>
                <c:pt idx="1578">
                  <c:v>49684.32</c:v>
                </c:pt>
                <c:pt idx="1579">
                  <c:v>427025</c:v>
                </c:pt>
                <c:pt idx="1580">
                  <c:v>188362.97</c:v>
                </c:pt>
                <c:pt idx="1581">
                  <c:v>527956.5</c:v>
                </c:pt>
                <c:pt idx="1582">
                  <c:v>811305.9</c:v>
                </c:pt>
                <c:pt idx="1583">
                  <c:v>165972.39000000001</c:v>
                </c:pt>
                <c:pt idx="1584">
                  <c:v>749651.26</c:v>
                </c:pt>
                <c:pt idx="1585">
                  <c:v>6120159.5</c:v>
                </c:pt>
                <c:pt idx="1586">
                  <c:v>825000</c:v>
                </c:pt>
                <c:pt idx="1587">
                  <c:v>190076.47</c:v>
                </c:pt>
                <c:pt idx="1588">
                  <c:v>300018</c:v>
                </c:pt>
                <c:pt idx="1589">
                  <c:v>657366.39</c:v>
                </c:pt>
                <c:pt idx="1590">
                  <c:v>4107395</c:v>
                </c:pt>
                <c:pt idx="1591">
                  <c:v>534683</c:v>
                </c:pt>
                <c:pt idx="1592">
                  <c:v>1316155</c:v>
                </c:pt>
                <c:pt idx="1593">
                  <c:v>300000</c:v>
                </c:pt>
                <c:pt idx="1594">
                  <c:v>1400000</c:v>
                </c:pt>
                <c:pt idx="1595">
                  <c:v>200000</c:v>
                </c:pt>
                <c:pt idx="1596">
                  <c:v>216423.45</c:v>
                </c:pt>
                <c:pt idx="1597">
                  <c:v>829250</c:v>
                </c:pt>
                <c:pt idx="1598">
                  <c:v>370090</c:v>
                </c:pt>
                <c:pt idx="1599">
                  <c:v>328127.06</c:v>
                </c:pt>
                <c:pt idx="1600">
                  <c:v>1414186</c:v>
                </c:pt>
                <c:pt idx="1601">
                  <c:v>1183623.3999999999</c:v>
                </c:pt>
                <c:pt idx="1602">
                  <c:v>43350</c:v>
                </c:pt>
                <c:pt idx="1603">
                  <c:v>1063647.5</c:v>
                </c:pt>
                <c:pt idx="1604">
                  <c:v>297046</c:v>
                </c:pt>
                <c:pt idx="1605">
                  <c:v>659230</c:v>
                </c:pt>
                <c:pt idx="1606">
                  <c:v>386699.62</c:v>
                </c:pt>
                <c:pt idx="1607">
                  <c:v>400000</c:v>
                </c:pt>
                <c:pt idx="1608">
                  <c:v>933004.5</c:v>
                </c:pt>
                <c:pt idx="1609">
                  <c:v>1552521</c:v>
                </c:pt>
                <c:pt idx="1610">
                  <c:v>695944.8</c:v>
                </c:pt>
                <c:pt idx="1611">
                  <c:v>636889</c:v>
                </c:pt>
                <c:pt idx="1612">
                  <c:v>374751</c:v>
                </c:pt>
                <c:pt idx="1613">
                  <c:v>299644.2</c:v>
                </c:pt>
                <c:pt idx="1614">
                  <c:v>462759.86</c:v>
                </c:pt>
                <c:pt idx="1615">
                  <c:v>516873</c:v>
                </c:pt>
                <c:pt idx="1616">
                  <c:v>732301.32</c:v>
                </c:pt>
                <c:pt idx="1617">
                  <c:v>298018</c:v>
                </c:pt>
                <c:pt idx="1618">
                  <c:v>297046</c:v>
                </c:pt>
                <c:pt idx="1619">
                  <c:v>282216</c:v>
                </c:pt>
                <c:pt idx="1620">
                  <c:v>838586.07</c:v>
                </c:pt>
                <c:pt idx="1621">
                  <c:v>774142.69</c:v>
                </c:pt>
                <c:pt idx="1622">
                  <c:v>297429</c:v>
                </c:pt>
                <c:pt idx="1623">
                  <c:v>283588.21999999997</c:v>
                </c:pt>
                <c:pt idx="1624">
                  <c:v>1357187.5</c:v>
                </c:pt>
                <c:pt idx="1625">
                  <c:v>546794.78</c:v>
                </c:pt>
                <c:pt idx="1626">
                  <c:v>442840</c:v>
                </c:pt>
                <c:pt idx="1627">
                  <c:v>299441</c:v>
                </c:pt>
                <c:pt idx="1628">
                  <c:v>297045</c:v>
                </c:pt>
                <c:pt idx="1629">
                  <c:v>299647</c:v>
                </c:pt>
                <c:pt idx="1630">
                  <c:v>581394</c:v>
                </c:pt>
                <c:pt idx="1631">
                  <c:v>335195.53000000003</c:v>
                </c:pt>
                <c:pt idx="1632">
                  <c:v>412441</c:v>
                </c:pt>
                <c:pt idx="1633">
                  <c:v>297044</c:v>
                </c:pt>
                <c:pt idx="1634">
                  <c:v>400000</c:v>
                </c:pt>
                <c:pt idx="1635">
                  <c:v>676443.1</c:v>
                </c:pt>
                <c:pt idx="1636">
                  <c:v>12160184</c:v>
                </c:pt>
                <c:pt idx="1637">
                  <c:v>509509</c:v>
                </c:pt>
                <c:pt idx="1638">
                  <c:v>356653</c:v>
                </c:pt>
                <c:pt idx="1639">
                  <c:v>219280</c:v>
                </c:pt>
                <c:pt idx="1640">
                  <c:v>245006.35</c:v>
                </c:pt>
                <c:pt idx="1641">
                  <c:v>359544.27</c:v>
                </c:pt>
                <c:pt idx="1642">
                  <c:v>88243.75</c:v>
                </c:pt>
                <c:pt idx="1643">
                  <c:v>297045</c:v>
                </c:pt>
                <c:pt idx="1644">
                  <c:v>852982.67</c:v>
                </c:pt>
                <c:pt idx="1645">
                  <c:v>251559</c:v>
                </c:pt>
                <c:pt idx="1646">
                  <c:v>3255213.87</c:v>
                </c:pt>
                <c:pt idx="1647">
                  <c:v>790843.09</c:v>
                </c:pt>
                <c:pt idx="1648">
                  <c:v>1129271</c:v>
                </c:pt>
                <c:pt idx="1649">
                  <c:v>87500</c:v>
                </c:pt>
                <c:pt idx="1650">
                  <c:v>480000</c:v>
                </c:pt>
                <c:pt idx="1651">
                  <c:v>299647</c:v>
                </c:pt>
                <c:pt idx="1652">
                  <c:v>278030.99</c:v>
                </c:pt>
                <c:pt idx="1653">
                  <c:v>3350588.86</c:v>
                </c:pt>
                <c:pt idx="1654">
                  <c:v>2349011</c:v>
                </c:pt>
                <c:pt idx="1655">
                  <c:v>1108537.5</c:v>
                </c:pt>
                <c:pt idx="1656">
                  <c:v>600414.9</c:v>
                </c:pt>
                <c:pt idx="1657">
                  <c:v>418000</c:v>
                </c:pt>
                <c:pt idx="1658">
                  <c:v>287787</c:v>
                </c:pt>
                <c:pt idx="1659">
                  <c:v>538738.04</c:v>
                </c:pt>
                <c:pt idx="1660">
                  <c:v>597533.32999999996</c:v>
                </c:pt>
                <c:pt idx="1661">
                  <c:v>619489</c:v>
                </c:pt>
                <c:pt idx="1662">
                  <c:v>278032</c:v>
                </c:pt>
                <c:pt idx="1663">
                  <c:v>297650</c:v>
                </c:pt>
                <c:pt idx="1664">
                  <c:v>266312</c:v>
                </c:pt>
                <c:pt idx="1665">
                  <c:v>403764.18</c:v>
                </c:pt>
                <c:pt idx="1666">
                  <c:v>440373</c:v>
                </c:pt>
                <c:pt idx="1667">
                  <c:v>381211.3</c:v>
                </c:pt>
                <c:pt idx="1668">
                  <c:v>908129</c:v>
                </c:pt>
                <c:pt idx="1669">
                  <c:v>131198</c:v>
                </c:pt>
                <c:pt idx="1670">
                  <c:v>582921.03</c:v>
                </c:pt>
                <c:pt idx="1671">
                  <c:v>251103.9</c:v>
                </c:pt>
                <c:pt idx="1672">
                  <c:v>297046</c:v>
                </c:pt>
                <c:pt idx="1673">
                  <c:v>278030.99</c:v>
                </c:pt>
                <c:pt idx="1674">
                  <c:v>373396</c:v>
                </c:pt>
                <c:pt idx="1675">
                  <c:v>297110</c:v>
                </c:pt>
                <c:pt idx="1676">
                  <c:v>296000</c:v>
                </c:pt>
                <c:pt idx="1677">
                  <c:v>424103</c:v>
                </c:pt>
                <c:pt idx="1678">
                  <c:v>11000</c:v>
                </c:pt>
                <c:pt idx="1679">
                  <c:v>365500</c:v>
                </c:pt>
                <c:pt idx="1680">
                  <c:v>25600</c:v>
                </c:pt>
                <c:pt idx="1681">
                  <c:v>276964.47999999998</c:v>
                </c:pt>
                <c:pt idx="1682">
                  <c:v>103846.15</c:v>
                </c:pt>
                <c:pt idx="1683">
                  <c:v>249691.35</c:v>
                </c:pt>
                <c:pt idx="1684">
                  <c:v>306480.65999999997</c:v>
                </c:pt>
                <c:pt idx="1685">
                  <c:v>280000</c:v>
                </c:pt>
                <c:pt idx="1686">
                  <c:v>165000</c:v>
                </c:pt>
                <c:pt idx="1687">
                  <c:v>296265.63</c:v>
                </c:pt>
                <c:pt idx="1688">
                  <c:v>1766548</c:v>
                </c:pt>
                <c:pt idx="1689">
                  <c:v>297046</c:v>
                </c:pt>
                <c:pt idx="1690">
                  <c:v>278030</c:v>
                </c:pt>
                <c:pt idx="1691">
                  <c:v>838098</c:v>
                </c:pt>
                <c:pt idx="1692">
                  <c:v>594092</c:v>
                </c:pt>
                <c:pt idx="1693">
                  <c:v>615805.6</c:v>
                </c:pt>
                <c:pt idx="1694">
                  <c:v>625322.5</c:v>
                </c:pt>
                <c:pt idx="1695">
                  <c:v>364086</c:v>
                </c:pt>
                <c:pt idx="1696">
                  <c:v>976390</c:v>
                </c:pt>
                <c:pt idx="1697">
                  <c:v>297046</c:v>
                </c:pt>
                <c:pt idx="1698">
                  <c:v>3108698.61</c:v>
                </c:pt>
                <c:pt idx="1699">
                  <c:v>309927.25</c:v>
                </c:pt>
                <c:pt idx="1700">
                  <c:v>370905</c:v>
                </c:pt>
                <c:pt idx="1701">
                  <c:v>352000</c:v>
                </c:pt>
                <c:pt idx="1702">
                  <c:v>390899.95</c:v>
                </c:pt>
                <c:pt idx="1703">
                  <c:v>460692.92</c:v>
                </c:pt>
                <c:pt idx="1704">
                  <c:v>484267.8</c:v>
                </c:pt>
                <c:pt idx="1705">
                  <c:v>724116.7</c:v>
                </c:pt>
                <c:pt idx="1706">
                  <c:v>620713</c:v>
                </c:pt>
                <c:pt idx="1707">
                  <c:v>297044</c:v>
                </c:pt>
                <c:pt idx="1708">
                  <c:v>170439.67999999999</c:v>
                </c:pt>
                <c:pt idx="1709">
                  <c:v>94935</c:v>
                </c:pt>
                <c:pt idx="1710">
                  <c:v>374966.22</c:v>
                </c:pt>
                <c:pt idx="1711">
                  <c:v>787800</c:v>
                </c:pt>
                <c:pt idx="1712">
                  <c:v>1292205.2</c:v>
                </c:pt>
                <c:pt idx="1713">
                  <c:v>278030.99</c:v>
                </c:pt>
                <c:pt idx="1714">
                  <c:v>513333</c:v>
                </c:pt>
                <c:pt idx="1715">
                  <c:v>703205</c:v>
                </c:pt>
                <c:pt idx="1716">
                  <c:v>300018</c:v>
                </c:pt>
                <c:pt idx="1717">
                  <c:v>611625</c:v>
                </c:pt>
                <c:pt idx="1718">
                  <c:v>8457783.5700000003</c:v>
                </c:pt>
                <c:pt idx="1719">
                  <c:v>412400.56</c:v>
                </c:pt>
                <c:pt idx="1720">
                  <c:v>341319</c:v>
                </c:pt>
                <c:pt idx="1721">
                  <c:v>1268597</c:v>
                </c:pt>
                <c:pt idx="1722">
                  <c:v>796400.95</c:v>
                </c:pt>
                <c:pt idx="1723">
                  <c:v>736729</c:v>
                </c:pt>
                <c:pt idx="1724">
                  <c:v>393988.8</c:v>
                </c:pt>
                <c:pt idx="1725">
                  <c:v>730846.3</c:v>
                </c:pt>
                <c:pt idx="1726">
                  <c:v>3410000</c:v>
                </c:pt>
                <c:pt idx="1727">
                  <c:v>460741.72</c:v>
                </c:pt>
                <c:pt idx="1728">
                  <c:v>297046</c:v>
                </c:pt>
                <c:pt idx="1729">
                  <c:v>772177.52</c:v>
                </c:pt>
                <c:pt idx="1730">
                  <c:v>289717</c:v>
                </c:pt>
                <c:pt idx="1731">
                  <c:v>380000</c:v>
                </c:pt>
                <c:pt idx="1732">
                  <c:v>1156841.8400000001</c:v>
                </c:pt>
                <c:pt idx="1733">
                  <c:v>387489.4</c:v>
                </c:pt>
                <c:pt idx="1734">
                  <c:v>449596</c:v>
                </c:pt>
                <c:pt idx="1735">
                  <c:v>477300</c:v>
                </c:pt>
                <c:pt idx="1736">
                  <c:v>425703.55</c:v>
                </c:pt>
                <c:pt idx="1737">
                  <c:v>871427.3</c:v>
                </c:pt>
                <c:pt idx="1738">
                  <c:v>368750</c:v>
                </c:pt>
                <c:pt idx="1739">
                  <c:v>744158.02</c:v>
                </c:pt>
                <c:pt idx="1740">
                  <c:v>280000</c:v>
                </c:pt>
                <c:pt idx="1741">
                  <c:v>382584.15</c:v>
                </c:pt>
                <c:pt idx="1742">
                  <c:v>1275440.5</c:v>
                </c:pt>
                <c:pt idx="1743">
                  <c:v>1566046.1</c:v>
                </c:pt>
                <c:pt idx="1744">
                  <c:v>477915</c:v>
                </c:pt>
                <c:pt idx="1745">
                  <c:v>389617</c:v>
                </c:pt>
                <c:pt idx="1746">
                  <c:v>3312186.43</c:v>
                </c:pt>
                <c:pt idx="1747">
                  <c:v>331181</c:v>
                </c:pt>
                <c:pt idx="1748">
                  <c:v>196000</c:v>
                </c:pt>
                <c:pt idx="1749">
                  <c:v>430000</c:v>
                </c:pt>
                <c:pt idx="1750">
                  <c:v>340000</c:v>
                </c:pt>
                <c:pt idx="1751">
                  <c:v>1183227.01</c:v>
                </c:pt>
                <c:pt idx="1752">
                  <c:v>392375</c:v>
                </c:pt>
                <c:pt idx="1753">
                  <c:v>278030</c:v>
                </c:pt>
                <c:pt idx="1754">
                  <c:v>436448</c:v>
                </c:pt>
                <c:pt idx="1755">
                  <c:v>219381.52</c:v>
                </c:pt>
                <c:pt idx="1756">
                  <c:v>359500</c:v>
                </c:pt>
                <c:pt idx="1757">
                  <c:v>300018</c:v>
                </c:pt>
                <c:pt idx="1758">
                  <c:v>300018</c:v>
                </c:pt>
                <c:pt idx="1759">
                  <c:v>297046</c:v>
                </c:pt>
                <c:pt idx="1760">
                  <c:v>425916.67</c:v>
                </c:pt>
                <c:pt idx="1761">
                  <c:v>318064</c:v>
                </c:pt>
                <c:pt idx="1762">
                  <c:v>949245.1</c:v>
                </c:pt>
                <c:pt idx="1763">
                  <c:v>329608</c:v>
                </c:pt>
                <c:pt idx="1764">
                  <c:v>339188.14</c:v>
                </c:pt>
                <c:pt idx="1765">
                  <c:v>377760.6</c:v>
                </c:pt>
                <c:pt idx="1766">
                  <c:v>300010</c:v>
                </c:pt>
                <c:pt idx="1767">
                  <c:v>360000</c:v>
                </c:pt>
                <c:pt idx="1768">
                  <c:v>305704</c:v>
                </c:pt>
                <c:pt idx="1769">
                  <c:v>349670.3</c:v>
                </c:pt>
                <c:pt idx="1770">
                  <c:v>381385.92</c:v>
                </c:pt>
                <c:pt idx="1771">
                  <c:v>1272000</c:v>
                </c:pt>
                <c:pt idx="1772">
                  <c:v>297046</c:v>
                </c:pt>
                <c:pt idx="1773">
                  <c:v>343391</c:v>
                </c:pt>
                <c:pt idx="1774">
                  <c:v>1662042.88</c:v>
                </c:pt>
                <c:pt idx="1775">
                  <c:v>50000</c:v>
                </c:pt>
                <c:pt idx="1776">
                  <c:v>376500</c:v>
                </c:pt>
                <c:pt idx="1777">
                  <c:v>1099863.75</c:v>
                </c:pt>
                <c:pt idx="1778">
                  <c:v>420000</c:v>
                </c:pt>
                <c:pt idx="1779">
                  <c:v>480747.21</c:v>
                </c:pt>
                <c:pt idx="1780">
                  <c:v>401499.84</c:v>
                </c:pt>
                <c:pt idx="1781">
                  <c:v>297046</c:v>
                </c:pt>
                <c:pt idx="1782">
                  <c:v>580000</c:v>
                </c:pt>
                <c:pt idx="1783">
                  <c:v>319574</c:v>
                </c:pt>
                <c:pt idx="1784">
                  <c:v>297719</c:v>
                </c:pt>
                <c:pt idx="1785">
                  <c:v>297046</c:v>
                </c:pt>
                <c:pt idx="1786">
                  <c:v>1578033.17</c:v>
                </c:pt>
                <c:pt idx="1787">
                  <c:v>361421</c:v>
                </c:pt>
                <c:pt idx="1788">
                  <c:v>1431628</c:v>
                </c:pt>
                <c:pt idx="1789">
                  <c:v>554862.32999999996</c:v>
                </c:pt>
                <c:pt idx="1790">
                  <c:v>200000</c:v>
                </c:pt>
                <c:pt idx="1791">
                  <c:v>2534444.9500000002</c:v>
                </c:pt>
                <c:pt idx="1792">
                  <c:v>253000</c:v>
                </c:pt>
                <c:pt idx="1793">
                  <c:v>325925</c:v>
                </c:pt>
                <c:pt idx="1794">
                  <c:v>200000</c:v>
                </c:pt>
                <c:pt idx="1795">
                  <c:v>329794</c:v>
                </c:pt>
                <c:pt idx="1796">
                  <c:v>3702872.8</c:v>
                </c:pt>
                <c:pt idx="1797">
                  <c:v>1229350</c:v>
                </c:pt>
                <c:pt idx="1798">
                  <c:v>300000</c:v>
                </c:pt>
                <c:pt idx="1799">
                  <c:v>298155</c:v>
                </c:pt>
                <c:pt idx="1800">
                  <c:v>761027.05</c:v>
                </c:pt>
                <c:pt idx="1801">
                  <c:v>347539.5</c:v>
                </c:pt>
                <c:pt idx="1802">
                  <c:v>319574</c:v>
                </c:pt>
                <c:pt idx="1803">
                  <c:v>352782.75</c:v>
                </c:pt>
                <c:pt idx="1804">
                  <c:v>453413.8</c:v>
                </c:pt>
                <c:pt idx="1805">
                  <c:v>329950</c:v>
                </c:pt>
                <c:pt idx="1806">
                  <c:v>734449.38</c:v>
                </c:pt>
                <c:pt idx="1807">
                  <c:v>746380.68</c:v>
                </c:pt>
                <c:pt idx="1808">
                  <c:v>420000</c:v>
                </c:pt>
                <c:pt idx="1809">
                  <c:v>829520</c:v>
                </c:pt>
                <c:pt idx="1810">
                  <c:v>297046</c:v>
                </c:pt>
                <c:pt idx="1811">
                  <c:v>2921803.69</c:v>
                </c:pt>
                <c:pt idx="1812">
                  <c:v>299647</c:v>
                </c:pt>
                <c:pt idx="1813">
                  <c:v>385548</c:v>
                </c:pt>
                <c:pt idx="1814">
                  <c:v>639148</c:v>
                </c:pt>
                <c:pt idx="1815">
                  <c:v>202600.91</c:v>
                </c:pt>
                <c:pt idx="1816">
                  <c:v>594092</c:v>
                </c:pt>
                <c:pt idx="1817">
                  <c:v>347514</c:v>
                </c:pt>
                <c:pt idx="1818">
                  <c:v>356858</c:v>
                </c:pt>
                <c:pt idx="1819">
                  <c:v>387953</c:v>
                </c:pt>
                <c:pt idx="1820">
                  <c:v>1742310</c:v>
                </c:pt>
                <c:pt idx="1821">
                  <c:v>550000</c:v>
                </c:pt>
                <c:pt idx="1822">
                  <c:v>1524359</c:v>
                </c:pt>
                <c:pt idx="1823">
                  <c:v>50000</c:v>
                </c:pt>
                <c:pt idx="1824">
                  <c:v>310124</c:v>
                </c:pt>
                <c:pt idx="1825">
                  <c:v>216200</c:v>
                </c:pt>
                <c:pt idx="1826">
                  <c:v>577181</c:v>
                </c:pt>
                <c:pt idx="1827">
                  <c:v>719873.23</c:v>
                </c:pt>
                <c:pt idx="1828">
                  <c:v>625201.97</c:v>
                </c:pt>
                <c:pt idx="1829">
                  <c:v>294101</c:v>
                </c:pt>
                <c:pt idx="1830">
                  <c:v>278272</c:v>
                </c:pt>
                <c:pt idx="1831">
                  <c:v>370275</c:v>
                </c:pt>
                <c:pt idx="1832">
                  <c:v>503329.68</c:v>
                </c:pt>
                <c:pt idx="1833">
                  <c:v>432986.25</c:v>
                </c:pt>
                <c:pt idx="1834">
                  <c:v>346480</c:v>
                </c:pt>
                <c:pt idx="1835">
                  <c:v>903246</c:v>
                </c:pt>
                <c:pt idx="1836">
                  <c:v>320283</c:v>
                </c:pt>
                <c:pt idx="1837">
                  <c:v>297045</c:v>
                </c:pt>
                <c:pt idx="1838">
                  <c:v>1019557</c:v>
                </c:pt>
                <c:pt idx="1839">
                  <c:v>370440.66</c:v>
                </c:pt>
                <c:pt idx="1840">
                  <c:v>133838</c:v>
                </c:pt>
                <c:pt idx="1841">
                  <c:v>1578511.16</c:v>
                </c:pt>
                <c:pt idx="1842">
                  <c:v>639148</c:v>
                </c:pt>
                <c:pt idx="1843">
                  <c:v>300018</c:v>
                </c:pt>
                <c:pt idx="1844">
                  <c:v>390000</c:v>
                </c:pt>
                <c:pt idx="1845">
                  <c:v>299784</c:v>
                </c:pt>
                <c:pt idx="1846">
                  <c:v>648421</c:v>
                </c:pt>
                <c:pt idx="1847">
                  <c:v>298018</c:v>
                </c:pt>
                <c:pt idx="1848">
                  <c:v>299046</c:v>
                </c:pt>
                <c:pt idx="1849">
                  <c:v>472038</c:v>
                </c:pt>
                <c:pt idx="1850">
                  <c:v>1509803.5</c:v>
                </c:pt>
                <c:pt idx="1851">
                  <c:v>278030</c:v>
                </c:pt>
                <c:pt idx="1852">
                  <c:v>259800</c:v>
                </c:pt>
                <c:pt idx="1853">
                  <c:v>973600</c:v>
                </c:pt>
                <c:pt idx="1854">
                  <c:v>4853991.51</c:v>
                </c:pt>
                <c:pt idx="1855">
                  <c:v>849678</c:v>
                </c:pt>
                <c:pt idx="1856">
                  <c:v>200000</c:v>
                </c:pt>
                <c:pt idx="1857">
                  <c:v>1842399.71</c:v>
                </c:pt>
                <c:pt idx="1858">
                  <c:v>30310</c:v>
                </c:pt>
                <c:pt idx="1859">
                  <c:v>359545</c:v>
                </c:pt>
                <c:pt idx="1860">
                  <c:v>555920.49</c:v>
                </c:pt>
                <c:pt idx="1861">
                  <c:v>297046</c:v>
                </c:pt>
                <c:pt idx="1862">
                  <c:v>317915.58</c:v>
                </c:pt>
                <c:pt idx="1863">
                  <c:v>297045</c:v>
                </c:pt>
                <c:pt idx="1864">
                  <c:v>1094119.6000000001</c:v>
                </c:pt>
                <c:pt idx="1865">
                  <c:v>276587</c:v>
                </c:pt>
                <c:pt idx="1866">
                  <c:v>918351.77</c:v>
                </c:pt>
                <c:pt idx="1867">
                  <c:v>639148</c:v>
                </c:pt>
                <c:pt idx="1868">
                  <c:v>414225.5</c:v>
                </c:pt>
                <c:pt idx="1869">
                  <c:v>85219.45</c:v>
                </c:pt>
                <c:pt idx="1870">
                  <c:v>399647</c:v>
                </c:pt>
                <c:pt idx="1871">
                  <c:v>574387.6</c:v>
                </c:pt>
                <c:pt idx="1872">
                  <c:v>550988.74</c:v>
                </c:pt>
                <c:pt idx="1873">
                  <c:v>738540</c:v>
                </c:pt>
                <c:pt idx="1874">
                  <c:v>955500</c:v>
                </c:pt>
                <c:pt idx="1875">
                  <c:v>522287.6</c:v>
                </c:pt>
                <c:pt idx="1876">
                  <c:v>342968.37</c:v>
                </c:pt>
                <c:pt idx="1877">
                  <c:v>619612</c:v>
                </c:pt>
                <c:pt idx="1878">
                  <c:v>952753.45</c:v>
                </c:pt>
                <c:pt idx="1879">
                  <c:v>422091</c:v>
                </c:pt>
                <c:pt idx="1880">
                  <c:v>150000</c:v>
                </c:pt>
                <c:pt idx="1881">
                  <c:v>10500</c:v>
                </c:pt>
                <c:pt idx="1882">
                  <c:v>278030.99</c:v>
                </c:pt>
                <c:pt idx="1883">
                  <c:v>756240</c:v>
                </c:pt>
                <c:pt idx="1884">
                  <c:v>600000</c:v>
                </c:pt>
                <c:pt idx="1885">
                  <c:v>359544.27</c:v>
                </c:pt>
                <c:pt idx="1886">
                  <c:v>529650</c:v>
                </c:pt>
                <c:pt idx="1887">
                  <c:v>406966.63</c:v>
                </c:pt>
                <c:pt idx="1888">
                  <c:v>185000</c:v>
                </c:pt>
                <c:pt idx="1889">
                  <c:v>299152.38</c:v>
                </c:pt>
                <c:pt idx="1890">
                  <c:v>170502</c:v>
                </c:pt>
                <c:pt idx="1891">
                  <c:v>758880</c:v>
                </c:pt>
                <c:pt idx="1892">
                  <c:v>345600</c:v>
                </c:pt>
                <c:pt idx="1893">
                  <c:v>309333.33</c:v>
                </c:pt>
                <c:pt idx="1894">
                  <c:v>1188000</c:v>
                </c:pt>
                <c:pt idx="1895">
                  <c:v>4442960.54</c:v>
                </c:pt>
                <c:pt idx="1896">
                  <c:v>451891</c:v>
                </c:pt>
                <c:pt idx="1897">
                  <c:v>1103237</c:v>
                </c:pt>
                <c:pt idx="1898">
                  <c:v>387468</c:v>
                </c:pt>
                <c:pt idx="1899">
                  <c:v>594092</c:v>
                </c:pt>
                <c:pt idx="1900">
                  <c:v>299647</c:v>
                </c:pt>
                <c:pt idx="1901">
                  <c:v>340566</c:v>
                </c:pt>
                <c:pt idx="1902">
                  <c:v>539000</c:v>
                </c:pt>
                <c:pt idx="1903">
                  <c:v>298155</c:v>
                </c:pt>
                <c:pt idx="1904">
                  <c:v>278030</c:v>
                </c:pt>
                <c:pt idx="1905">
                  <c:v>653122.46</c:v>
                </c:pt>
                <c:pt idx="1906">
                  <c:v>899559</c:v>
                </c:pt>
                <c:pt idx="1907">
                  <c:v>374003.1</c:v>
                </c:pt>
                <c:pt idx="1908">
                  <c:v>297046</c:v>
                </c:pt>
                <c:pt idx="1909">
                  <c:v>1150000</c:v>
                </c:pt>
                <c:pt idx="1910">
                  <c:v>51833.33</c:v>
                </c:pt>
                <c:pt idx="1911">
                  <c:v>225024.95</c:v>
                </c:pt>
                <c:pt idx="1912">
                  <c:v>704330</c:v>
                </c:pt>
                <c:pt idx="1913">
                  <c:v>277520</c:v>
                </c:pt>
                <c:pt idx="1914">
                  <c:v>1610392</c:v>
                </c:pt>
                <c:pt idx="1915">
                  <c:v>280000</c:v>
                </c:pt>
                <c:pt idx="1916">
                  <c:v>322500</c:v>
                </c:pt>
                <c:pt idx="1917">
                  <c:v>3599311.8</c:v>
                </c:pt>
                <c:pt idx="1918">
                  <c:v>512557.9</c:v>
                </c:pt>
                <c:pt idx="1919">
                  <c:v>500000</c:v>
                </c:pt>
                <c:pt idx="1920">
                  <c:v>1744445</c:v>
                </c:pt>
                <c:pt idx="1921">
                  <c:v>357576.42</c:v>
                </c:pt>
                <c:pt idx="1922">
                  <c:v>2724750</c:v>
                </c:pt>
                <c:pt idx="1923">
                  <c:v>655672</c:v>
                </c:pt>
                <c:pt idx="1924">
                  <c:v>1257384</c:v>
                </c:pt>
                <c:pt idx="1925">
                  <c:v>385460.82</c:v>
                </c:pt>
                <c:pt idx="1926">
                  <c:v>454461.58</c:v>
                </c:pt>
                <c:pt idx="1927">
                  <c:v>277402</c:v>
                </c:pt>
                <c:pt idx="1928">
                  <c:v>297046</c:v>
                </c:pt>
                <c:pt idx="1929">
                  <c:v>1541263.51</c:v>
                </c:pt>
                <c:pt idx="1930">
                  <c:v>1017485</c:v>
                </c:pt>
                <c:pt idx="1931">
                  <c:v>1854952.25</c:v>
                </c:pt>
                <c:pt idx="1932">
                  <c:v>315617</c:v>
                </c:pt>
                <c:pt idx="1933">
                  <c:v>310124</c:v>
                </c:pt>
                <c:pt idx="1934">
                  <c:v>240000</c:v>
                </c:pt>
                <c:pt idx="1935">
                  <c:v>446061.6</c:v>
                </c:pt>
                <c:pt idx="1936">
                  <c:v>566297</c:v>
                </c:pt>
                <c:pt idx="1937">
                  <c:v>50000</c:v>
                </c:pt>
                <c:pt idx="1938">
                  <c:v>394998</c:v>
                </c:pt>
                <c:pt idx="1939">
                  <c:v>320000</c:v>
                </c:pt>
                <c:pt idx="1940">
                  <c:v>953728.87</c:v>
                </c:pt>
                <c:pt idx="1941">
                  <c:v>507443.6</c:v>
                </c:pt>
                <c:pt idx="1942">
                  <c:v>995680</c:v>
                </c:pt>
                <c:pt idx="1943">
                  <c:v>278030</c:v>
                </c:pt>
                <c:pt idx="1944">
                  <c:v>340100.8</c:v>
                </c:pt>
                <c:pt idx="1945">
                  <c:v>889976.5</c:v>
                </c:pt>
                <c:pt idx="1946">
                  <c:v>558420.11</c:v>
                </c:pt>
                <c:pt idx="1947">
                  <c:v>478452</c:v>
                </c:pt>
                <c:pt idx="1948">
                  <c:v>594092</c:v>
                </c:pt>
                <c:pt idx="1949">
                  <c:v>1281095</c:v>
                </c:pt>
                <c:pt idx="1950">
                  <c:v>610146</c:v>
                </c:pt>
                <c:pt idx="1951">
                  <c:v>278030</c:v>
                </c:pt>
                <c:pt idx="1952">
                  <c:v>752666</c:v>
                </c:pt>
                <c:pt idx="1953">
                  <c:v>96000</c:v>
                </c:pt>
                <c:pt idx="1954">
                  <c:v>363604.49</c:v>
                </c:pt>
                <c:pt idx="1955">
                  <c:v>1094727.6000000001</c:v>
                </c:pt>
                <c:pt idx="1956">
                  <c:v>297046</c:v>
                </c:pt>
                <c:pt idx="1957">
                  <c:v>297046</c:v>
                </c:pt>
                <c:pt idx="1958">
                  <c:v>350899.48</c:v>
                </c:pt>
                <c:pt idx="1959">
                  <c:v>639148</c:v>
                </c:pt>
                <c:pt idx="1960">
                  <c:v>798237</c:v>
                </c:pt>
                <c:pt idx="1961">
                  <c:v>445567</c:v>
                </c:pt>
                <c:pt idx="1962">
                  <c:v>537540</c:v>
                </c:pt>
                <c:pt idx="1963">
                  <c:v>300018</c:v>
                </c:pt>
                <c:pt idx="1964">
                  <c:v>1500808.75</c:v>
                </c:pt>
                <c:pt idx="1965">
                  <c:v>285000</c:v>
                </c:pt>
                <c:pt idx="1966">
                  <c:v>282305</c:v>
                </c:pt>
                <c:pt idx="1967">
                  <c:v>2546628.4</c:v>
                </c:pt>
                <c:pt idx="1968">
                  <c:v>461935.5</c:v>
                </c:pt>
                <c:pt idx="1969">
                  <c:v>212356.1</c:v>
                </c:pt>
                <c:pt idx="1970">
                  <c:v>297046</c:v>
                </c:pt>
                <c:pt idx="1971">
                  <c:v>367734</c:v>
                </c:pt>
                <c:pt idx="1972">
                  <c:v>355311.3</c:v>
                </c:pt>
                <c:pt idx="1973">
                  <c:v>4340894</c:v>
                </c:pt>
                <c:pt idx="1974">
                  <c:v>300056</c:v>
                </c:pt>
                <c:pt idx="1975">
                  <c:v>222597.23</c:v>
                </c:pt>
                <c:pt idx="1976">
                  <c:v>409746</c:v>
                </c:pt>
                <c:pt idx="1977">
                  <c:v>346474.5</c:v>
                </c:pt>
                <c:pt idx="1978">
                  <c:v>278030</c:v>
                </c:pt>
                <c:pt idx="1979">
                  <c:v>278030.99</c:v>
                </c:pt>
                <c:pt idx="1980">
                  <c:v>530000</c:v>
                </c:pt>
                <c:pt idx="1981">
                  <c:v>1583743</c:v>
                </c:pt>
                <c:pt idx="1982">
                  <c:v>1178626</c:v>
                </c:pt>
                <c:pt idx="1983">
                  <c:v>297045</c:v>
                </c:pt>
                <c:pt idx="1984">
                  <c:v>484699.48</c:v>
                </c:pt>
                <c:pt idx="1985">
                  <c:v>1782316</c:v>
                </c:pt>
                <c:pt idx="1986">
                  <c:v>454673.58</c:v>
                </c:pt>
                <c:pt idx="1987">
                  <c:v>120000</c:v>
                </c:pt>
                <c:pt idx="1988">
                  <c:v>513274</c:v>
                </c:pt>
                <c:pt idx="1989">
                  <c:v>457059</c:v>
                </c:pt>
                <c:pt idx="1990">
                  <c:v>1708013</c:v>
                </c:pt>
                <c:pt idx="1991">
                  <c:v>362989.67</c:v>
                </c:pt>
                <c:pt idx="1992">
                  <c:v>393714</c:v>
                </c:pt>
                <c:pt idx="1993">
                  <c:v>444719</c:v>
                </c:pt>
                <c:pt idx="1994">
                  <c:v>1352723.7</c:v>
                </c:pt>
                <c:pt idx="1995">
                  <c:v>299647</c:v>
                </c:pt>
                <c:pt idx="1996">
                  <c:v>141509.48000000001</c:v>
                </c:pt>
                <c:pt idx="1997">
                  <c:v>350000</c:v>
                </c:pt>
                <c:pt idx="1998">
                  <c:v>127421.8</c:v>
                </c:pt>
                <c:pt idx="1999">
                  <c:v>266719</c:v>
                </c:pt>
                <c:pt idx="2000">
                  <c:v>766198.68</c:v>
                </c:pt>
                <c:pt idx="2001">
                  <c:v>1528849.72</c:v>
                </c:pt>
                <c:pt idx="2002">
                  <c:v>297047</c:v>
                </c:pt>
                <c:pt idx="2003">
                  <c:v>50000</c:v>
                </c:pt>
                <c:pt idx="2004">
                  <c:v>379361</c:v>
                </c:pt>
                <c:pt idx="2005">
                  <c:v>594388.81000000006</c:v>
                </c:pt>
                <c:pt idx="2006">
                  <c:v>354029.89</c:v>
                </c:pt>
                <c:pt idx="2007">
                  <c:v>342027</c:v>
                </c:pt>
                <c:pt idx="2008">
                  <c:v>1059620</c:v>
                </c:pt>
                <c:pt idx="2009">
                  <c:v>233537.36</c:v>
                </c:pt>
                <c:pt idx="2010">
                  <c:v>2161351.1</c:v>
                </c:pt>
                <c:pt idx="2011">
                  <c:v>158034.53</c:v>
                </c:pt>
                <c:pt idx="2012">
                  <c:v>433085</c:v>
                </c:pt>
                <c:pt idx="2013">
                  <c:v>765111.68</c:v>
                </c:pt>
                <c:pt idx="2014">
                  <c:v>175000</c:v>
                </c:pt>
                <c:pt idx="2015">
                  <c:v>611409</c:v>
                </c:pt>
                <c:pt idx="2016">
                  <c:v>405473.29</c:v>
                </c:pt>
                <c:pt idx="2017">
                  <c:v>297046</c:v>
                </c:pt>
                <c:pt idx="2018">
                  <c:v>297046</c:v>
                </c:pt>
                <c:pt idx="2019">
                  <c:v>970529.5</c:v>
                </c:pt>
                <c:pt idx="2020">
                  <c:v>1789161.05</c:v>
                </c:pt>
                <c:pt idx="2021">
                  <c:v>417000</c:v>
                </c:pt>
                <c:pt idx="2022">
                  <c:v>500000</c:v>
                </c:pt>
                <c:pt idx="2023">
                  <c:v>351360</c:v>
                </c:pt>
                <c:pt idx="2024">
                  <c:v>297046</c:v>
                </c:pt>
                <c:pt idx="2025">
                  <c:v>297042</c:v>
                </c:pt>
                <c:pt idx="2026">
                  <c:v>356455</c:v>
                </c:pt>
                <c:pt idx="2027">
                  <c:v>369338.24</c:v>
                </c:pt>
                <c:pt idx="2028">
                  <c:v>299837</c:v>
                </c:pt>
                <c:pt idx="2029">
                  <c:v>267366</c:v>
                </c:pt>
                <c:pt idx="2030">
                  <c:v>340000</c:v>
                </c:pt>
                <c:pt idx="2031">
                  <c:v>505930</c:v>
                </c:pt>
                <c:pt idx="2032">
                  <c:v>275658</c:v>
                </c:pt>
                <c:pt idx="2033">
                  <c:v>278035</c:v>
                </c:pt>
                <c:pt idx="2034">
                  <c:v>1546084</c:v>
                </c:pt>
                <c:pt idx="2035">
                  <c:v>810097</c:v>
                </c:pt>
                <c:pt idx="2036">
                  <c:v>1068679.67</c:v>
                </c:pt>
                <c:pt idx="2037">
                  <c:v>1511481</c:v>
                </c:pt>
                <c:pt idx="2038">
                  <c:v>360000</c:v>
                </c:pt>
                <c:pt idx="2039">
                  <c:v>639148</c:v>
                </c:pt>
                <c:pt idx="2040">
                  <c:v>300277.90000000002</c:v>
                </c:pt>
                <c:pt idx="2041">
                  <c:v>505376</c:v>
                </c:pt>
                <c:pt idx="2042">
                  <c:v>26956.799999999999</c:v>
                </c:pt>
                <c:pt idx="2043">
                  <c:v>366000</c:v>
                </c:pt>
                <c:pt idx="2044">
                  <c:v>357240.53</c:v>
                </c:pt>
                <c:pt idx="2045">
                  <c:v>310124</c:v>
                </c:pt>
                <c:pt idx="2046">
                  <c:v>505875.11</c:v>
                </c:pt>
                <c:pt idx="2047">
                  <c:v>344041.81</c:v>
                </c:pt>
                <c:pt idx="2048">
                  <c:v>731044</c:v>
                </c:pt>
                <c:pt idx="2049">
                  <c:v>3026789.5</c:v>
                </c:pt>
                <c:pt idx="2050">
                  <c:v>791106.77</c:v>
                </c:pt>
                <c:pt idx="2051">
                  <c:v>112068.94</c:v>
                </c:pt>
                <c:pt idx="2052">
                  <c:v>297046</c:v>
                </c:pt>
                <c:pt idx="2053">
                  <c:v>2024000</c:v>
                </c:pt>
                <c:pt idx="2054">
                  <c:v>220000</c:v>
                </c:pt>
                <c:pt idx="2055">
                  <c:v>297659</c:v>
                </c:pt>
                <c:pt idx="2056">
                  <c:v>1286116</c:v>
                </c:pt>
                <c:pt idx="2057">
                  <c:v>180800</c:v>
                </c:pt>
                <c:pt idx="2058">
                  <c:v>334141</c:v>
                </c:pt>
                <c:pt idx="2059">
                  <c:v>356549.6</c:v>
                </c:pt>
                <c:pt idx="2060">
                  <c:v>526441.80000000005</c:v>
                </c:pt>
                <c:pt idx="2061">
                  <c:v>297046</c:v>
                </c:pt>
                <c:pt idx="2062">
                  <c:v>269640.95</c:v>
                </c:pt>
                <c:pt idx="2063">
                  <c:v>601793</c:v>
                </c:pt>
                <c:pt idx="2064">
                  <c:v>1000000</c:v>
                </c:pt>
                <c:pt idx="2065">
                  <c:v>255672</c:v>
                </c:pt>
                <c:pt idx="2066">
                  <c:v>69361.600000000006</c:v>
                </c:pt>
                <c:pt idx="2067">
                  <c:v>326749</c:v>
                </c:pt>
                <c:pt idx="2068">
                  <c:v>319576</c:v>
                </c:pt>
                <c:pt idx="2069">
                  <c:v>278030.99</c:v>
                </c:pt>
                <c:pt idx="2070">
                  <c:v>400000</c:v>
                </c:pt>
                <c:pt idx="2071">
                  <c:v>328192</c:v>
                </c:pt>
                <c:pt idx="2072">
                  <c:v>1314059</c:v>
                </c:pt>
                <c:pt idx="2073">
                  <c:v>300018</c:v>
                </c:pt>
                <c:pt idx="2074">
                  <c:v>400000</c:v>
                </c:pt>
                <c:pt idx="2075">
                  <c:v>550000</c:v>
                </c:pt>
                <c:pt idx="2076">
                  <c:v>686170</c:v>
                </c:pt>
                <c:pt idx="2077">
                  <c:v>161550</c:v>
                </c:pt>
                <c:pt idx="2078">
                  <c:v>1038456</c:v>
                </c:pt>
                <c:pt idx="2079">
                  <c:v>685653.34</c:v>
                </c:pt>
                <c:pt idx="2080">
                  <c:v>594092</c:v>
                </c:pt>
                <c:pt idx="2081">
                  <c:v>457059</c:v>
                </c:pt>
                <c:pt idx="2082">
                  <c:v>250000</c:v>
                </c:pt>
                <c:pt idx="2083">
                  <c:v>356600</c:v>
                </c:pt>
                <c:pt idx="2084">
                  <c:v>3983343</c:v>
                </c:pt>
                <c:pt idx="2085">
                  <c:v>300000</c:v>
                </c:pt>
                <c:pt idx="2086">
                  <c:v>110000</c:v>
                </c:pt>
                <c:pt idx="2087">
                  <c:v>799650</c:v>
                </c:pt>
                <c:pt idx="2088">
                  <c:v>488750</c:v>
                </c:pt>
                <c:pt idx="2089">
                  <c:v>2038867</c:v>
                </c:pt>
                <c:pt idx="2090">
                  <c:v>793930.98</c:v>
                </c:pt>
                <c:pt idx="2091">
                  <c:v>452337.26</c:v>
                </c:pt>
                <c:pt idx="2092">
                  <c:v>401258.65</c:v>
                </c:pt>
                <c:pt idx="2093">
                  <c:v>476344.45</c:v>
                </c:pt>
                <c:pt idx="2094">
                  <c:v>1934551</c:v>
                </c:pt>
                <c:pt idx="2095">
                  <c:v>1995482.54</c:v>
                </c:pt>
                <c:pt idx="2096">
                  <c:v>297949</c:v>
                </c:pt>
                <c:pt idx="2097">
                  <c:v>722064</c:v>
                </c:pt>
                <c:pt idx="2098">
                  <c:v>753913.5</c:v>
                </c:pt>
                <c:pt idx="2099">
                  <c:v>607142.85</c:v>
                </c:pt>
                <c:pt idx="2100">
                  <c:v>260000</c:v>
                </c:pt>
                <c:pt idx="2101">
                  <c:v>742000</c:v>
                </c:pt>
                <c:pt idx="2102">
                  <c:v>170440</c:v>
                </c:pt>
                <c:pt idx="2103">
                  <c:v>242860</c:v>
                </c:pt>
                <c:pt idx="2104">
                  <c:v>1860734</c:v>
                </c:pt>
                <c:pt idx="2105">
                  <c:v>620373.67000000004</c:v>
                </c:pt>
                <c:pt idx="2106">
                  <c:v>1233708</c:v>
                </c:pt>
                <c:pt idx="2107">
                  <c:v>520000</c:v>
                </c:pt>
                <c:pt idx="2108">
                  <c:v>160000</c:v>
                </c:pt>
                <c:pt idx="2109">
                  <c:v>296346.2</c:v>
                </c:pt>
                <c:pt idx="2110">
                  <c:v>32942.089999999997</c:v>
                </c:pt>
                <c:pt idx="2111">
                  <c:v>297102</c:v>
                </c:pt>
                <c:pt idx="2112">
                  <c:v>297139</c:v>
                </c:pt>
                <c:pt idx="2113">
                  <c:v>1069013.75</c:v>
                </c:pt>
                <c:pt idx="2114">
                  <c:v>358405</c:v>
                </c:pt>
                <c:pt idx="2115">
                  <c:v>1596417</c:v>
                </c:pt>
                <c:pt idx="2116">
                  <c:v>303000</c:v>
                </c:pt>
                <c:pt idx="2117">
                  <c:v>400944.9</c:v>
                </c:pt>
                <c:pt idx="2118">
                  <c:v>130000</c:v>
                </c:pt>
                <c:pt idx="2119">
                  <c:v>284392</c:v>
                </c:pt>
                <c:pt idx="2120">
                  <c:v>681308.01</c:v>
                </c:pt>
                <c:pt idx="2121">
                  <c:v>1436096</c:v>
                </c:pt>
                <c:pt idx="2122">
                  <c:v>299647</c:v>
                </c:pt>
                <c:pt idx="2123">
                  <c:v>522249</c:v>
                </c:pt>
                <c:pt idx="2124">
                  <c:v>2399117.94</c:v>
                </c:pt>
                <c:pt idx="2125">
                  <c:v>1431680.32</c:v>
                </c:pt>
                <c:pt idx="2126">
                  <c:v>299647</c:v>
                </c:pt>
                <c:pt idx="2127">
                  <c:v>297046</c:v>
                </c:pt>
                <c:pt idx="2128">
                  <c:v>347510</c:v>
                </c:pt>
                <c:pt idx="2129">
                  <c:v>315000</c:v>
                </c:pt>
                <c:pt idx="2130">
                  <c:v>297046</c:v>
                </c:pt>
                <c:pt idx="2131">
                  <c:v>278030</c:v>
                </c:pt>
                <c:pt idx="2132">
                  <c:v>445821</c:v>
                </c:pt>
                <c:pt idx="2133">
                  <c:v>306723.3</c:v>
                </c:pt>
                <c:pt idx="2134">
                  <c:v>445431.32</c:v>
                </c:pt>
                <c:pt idx="2135">
                  <c:v>1460786.78</c:v>
                </c:pt>
                <c:pt idx="2136">
                  <c:v>10652</c:v>
                </c:pt>
                <c:pt idx="2137">
                  <c:v>278030</c:v>
                </c:pt>
                <c:pt idx="2138">
                  <c:v>1160116</c:v>
                </c:pt>
                <c:pt idx="2139">
                  <c:v>342028</c:v>
                </c:pt>
                <c:pt idx="2140">
                  <c:v>239390</c:v>
                </c:pt>
                <c:pt idx="2141">
                  <c:v>1347519</c:v>
                </c:pt>
                <c:pt idx="2142">
                  <c:v>350000</c:v>
                </c:pt>
                <c:pt idx="2143">
                  <c:v>295000</c:v>
                </c:pt>
                <c:pt idx="2144">
                  <c:v>302470</c:v>
                </c:pt>
                <c:pt idx="2145">
                  <c:v>2613281.4500000002</c:v>
                </c:pt>
                <c:pt idx="2146">
                  <c:v>150409.17000000001</c:v>
                </c:pt>
                <c:pt idx="2147">
                  <c:v>77065</c:v>
                </c:pt>
                <c:pt idx="2148">
                  <c:v>426459.38</c:v>
                </c:pt>
                <c:pt idx="2149">
                  <c:v>448880</c:v>
                </c:pt>
                <c:pt idx="2150">
                  <c:v>10</c:v>
                </c:pt>
                <c:pt idx="2151">
                  <c:v>237717.86</c:v>
                </c:pt>
                <c:pt idx="2152">
                  <c:v>297045</c:v>
                </c:pt>
                <c:pt idx="2153">
                  <c:v>585854</c:v>
                </c:pt>
                <c:pt idx="2154">
                  <c:v>404467</c:v>
                </c:pt>
                <c:pt idx="2155">
                  <c:v>594092</c:v>
                </c:pt>
                <c:pt idx="2156">
                  <c:v>138580</c:v>
                </c:pt>
                <c:pt idx="2157">
                  <c:v>1241627.95</c:v>
                </c:pt>
                <c:pt idx="2158">
                  <c:v>915020.56</c:v>
                </c:pt>
                <c:pt idx="2159">
                  <c:v>569373.16</c:v>
                </c:pt>
                <c:pt idx="2160">
                  <c:v>457000</c:v>
                </c:pt>
                <c:pt idx="2161">
                  <c:v>440696.47</c:v>
                </c:pt>
                <c:pt idx="2162">
                  <c:v>1057538</c:v>
                </c:pt>
                <c:pt idx="2163">
                  <c:v>428222.68</c:v>
                </c:pt>
                <c:pt idx="2164">
                  <c:v>301566</c:v>
                </c:pt>
                <c:pt idx="2165">
                  <c:v>183333</c:v>
                </c:pt>
                <c:pt idx="2166">
                  <c:v>297045</c:v>
                </c:pt>
                <c:pt idx="2167">
                  <c:v>335377.5</c:v>
                </c:pt>
                <c:pt idx="2168">
                  <c:v>210000</c:v>
                </c:pt>
                <c:pt idx="2169">
                  <c:v>813888.34</c:v>
                </c:pt>
                <c:pt idx="2170">
                  <c:v>297045</c:v>
                </c:pt>
                <c:pt idx="2171">
                  <c:v>912428.05</c:v>
                </c:pt>
                <c:pt idx="2172">
                  <c:v>762283.34</c:v>
                </c:pt>
                <c:pt idx="2173">
                  <c:v>213049</c:v>
                </c:pt>
                <c:pt idx="2174">
                  <c:v>560000</c:v>
                </c:pt>
                <c:pt idx="2175">
                  <c:v>127390.96</c:v>
                </c:pt>
                <c:pt idx="2176">
                  <c:v>12000</c:v>
                </c:pt>
                <c:pt idx="2177">
                  <c:v>1154586.75</c:v>
                </c:pt>
                <c:pt idx="2178">
                  <c:v>394295.68</c:v>
                </c:pt>
                <c:pt idx="2179">
                  <c:v>10000</c:v>
                </c:pt>
                <c:pt idx="2180">
                  <c:v>295970</c:v>
                </c:pt>
                <c:pt idx="2181">
                  <c:v>1042448</c:v>
                </c:pt>
                <c:pt idx="2182">
                  <c:v>313109.76000000001</c:v>
                </c:pt>
                <c:pt idx="2183">
                  <c:v>2030634.72</c:v>
                </c:pt>
                <c:pt idx="2184">
                  <c:v>975000</c:v>
                </c:pt>
                <c:pt idx="2185">
                  <c:v>1271336.5</c:v>
                </c:pt>
                <c:pt idx="2186">
                  <c:v>3551482</c:v>
                </c:pt>
                <c:pt idx="2187">
                  <c:v>297046</c:v>
                </c:pt>
                <c:pt idx="2188">
                  <c:v>301260</c:v>
                </c:pt>
                <c:pt idx="2189">
                  <c:v>329054</c:v>
                </c:pt>
                <c:pt idx="2190">
                  <c:v>1218000</c:v>
                </c:pt>
                <c:pt idx="2191">
                  <c:v>782118.81</c:v>
                </c:pt>
                <c:pt idx="2192">
                  <c:v>1914699</c:v>
                </c:pt>
                <c:pt idx="2193">
                  <c:v>347514</c:v>
                </c:pt>
                <c:pt idx="2194">
                  <c:v>136001</c:v>
                </c:pt>
                <c:pt idx="2195">
                  <c:v>1002612</c:v>
                </c:pt>
                <c:pt idx="2196">
                  <c:v>543686</c:v>
                </c:pt>
                <c:pt idx="2197">
                  <c:v>187645.6</c:v>
                </c:pt>
                <c:pt idx="2198">
                  <c:v>837414</c:v>
                </c:pt>
                <c:pt idx="2199">
                  <c:v>140978.96</c:v>
                </c:pt>
                <c:pt idx="2200">
                  <c:v>297046</c:v>
                </c:pt>
                <c:pt idx="2201">
                  <c:v>376750</c:v>
                </c:pt>
                <c:pt idx="2202">
                  <c:v>50000</c:v>
                </c:pt>
                <c:pt idx="2203">
                  <c:v>278030</c:v>
                </c:pt>
                <c:pt idx="2204">
                  <c:v>305704</c:v>
                </c:pt>
                <c:pt idx="2205">
                  <c:v>719271.8</c:v>
                </c:pt>
                <c:pt idx="2206">
                  <c:v>1111989</c:v>
                </c:pt>
                <c:pt idx="2207">
                  <c:v>1214632</c:v>
                </c:pt>
                <c:pt idx="2208">
                  <c:v>550000</c:v>
                </c:pt>
                <c:pt idx="2209">
                  <c:v>721187.76</c:v>
                </c:pt>
                <c:pt idx="2210">
                  <c:v>333500</c:v>
                </c:pt>
                <c:pt idx="2211">
                  <c:v>1371326</c:v>
                </c:pt>
                <c:pt idx="2212">
                  <c:v>619970</c:v>
                </c:pt>
                <c:pt idx="2213">
                  <c:v>361811</c:v>
                </c:pt>
                <c:pt idx="2214">
                  <c:v>2329738.04</c:v>
                </c:pt>
                <c:pt idx="2215">
                  <c:v>343085</c:v>
                </c:pt>
                <c:pt idx="2216">
                  <c:v>1029228</c:v>
                </c:pt>
                <c:pt idx="2217">
                  <c:v>2725702</c:v>
                </c:pt>
                <c:pt idx="2218">
                  <c:v>297046</c:v>
                </c:pt>
                <c:pt idx="2219">
                  <c:v>807000</c:v>
                </c:pt>
                <c:pt idx="2220">
                  <c:v>299647</c:v>
                </c:pt>
                <c:pt idx="2221">
                  <c:v>370090</c:v>
                </c:pt>
                <c:pt idx="2222">
                  <c:v>263208.75</c:v>
                </c:pt>
                <c:pt idx="2223">
                  <c:v>343050</c:v>
                </c:pt>
                <c:pt idx="2224">
                  <c:v>848107</c:v>
                </c:pt>
                <c:pt idx="2225">
                  <c:v>668166.67000000004</c:v>
                </c:pt>
                <c:pt idx="2226">
                  <c:v>992801.25</c:v>
                </c:pt>
                <c:pt idx="2227">
                  <c:v>87475</c:v>
                </c:pt>
                <c:pt idx="2228">
                  <c:v>404467</c:v>
                </c:pt>
                <c:pt idx="2229">
                  <c:v>1038228.44</c:v>
                </c:pt>
                <c:pt idx="2230">
                  <c:v>297719</c:v>
                </c:pt>
                <c:pt idx="2231">
                  <c:v>329950</c:v>
                </c:pt>
                <c:pt idx="2232">
                  <c:v>1813790.96</c:v>
                </c:pt>
                <c:pt idx="2233">
                  <c:v>639148</c:v>
                </c:pt>
                <c:pt idx="2234">
                  <c:v>1080638</c:v>
                </c:pt>
                <c:pt idx="2235">
                  <c:v>784000.75</c:v>
                </c:pt>
                <c:pt idx="2236">
                  <c:v>635827.4</c:v>
                </c:pt>
                <c:pt idx="2237">
                  <c:v>278030</c:v>
                </c:pt>
                <c:pt idx="2238">
                  <c:v>627774.12</c:v>
                </c:pt>
                <c:pt idx="2239">
                  <c:v>450000</c:v>
                </c:pt>
                <c:pt idx="2240">
                  <c:v>320000</c:v>
                </c:pt>
                <c:pt idx="2241">
                  <c:v>407782</c:v>
                </c:pt>
                <c:pt idx="2242">
                  <c:v>297045</c:v>
                </c:pt>
                <c:pt idx="2243">
                  <c:v>430434</c:v>
                </c:pt>
                <c:pt idx="2244">
                  <c:v>476646.28</c:v>
                </c:pt>
                <c:pt idx="2245">
                  <c:v>1566842</c:v>
                </c:pt>
                <c:pt idx="2246">
                  <c:v>868869.23</c:v>
                </c:pt>
                <c:pt idx="2247">
                  <c:v>306400</c:v>
                </c:pt>
                <c:pt idx="2248">
                  <c:v>408800</c:v>
                </c:pt>
                <c:pt idx="2249">
                  <c:v>467167.61</c:v>
                </c:pt>
                <c:pt idx="2250">
                  <c:v>376344</c:v>
                </c:pt>
                <c:pt idx="2251">
                  <c:v>327264</c:v>
                </c:pt>
                <c:pt idx="2252">
                  <c:v>750000</c:v>
                </c:pt>
                <c:pt idx="2253">
                  <c:v>423289</c:v>
                </c:pt>
                <c:pt idx="2254">
                  <c:v>619506.39</c:v>
                </c:pt>
                <c:pt idx="2255">
                  <c:v>465179.89</c:v>
                </c:pt>
                <c:pt idx="2256">
                  <c:v>562152.61</c:v>
                </c:pt>
                <c:pt idx="2257">
                  <c:v>811421.65</c:v>
                </c:pt>
                <c:pt idx="2258">
                  <c:v>338933.34</c:v>
                </c:pt>
                <c:pt idx="2259">
                  <c:v>100000</c:v>
                </c:pt>
                <c:pt idx="2260">
                  <c:v>697648</c:v>
                </c:pt>
                <c:pt idx="2261">
                  <c:v>377498</c:v>
                </c:pt>
                <c:pt idx="2262">
                  <c:v>308750</c:v>
                </c:pt>
                <c:pt idx="2263">
                  <c:v>451354.46</c:v>
                </c:pt>
                <c:pt idx="2264">
                  <c:v>455001.5</c:v>
                </c:pt>
                <c:pt idx="2265">
                  <c:v>994882.5</c:v>
                </c:pt>
                <c:pt idx="2266">
                  <c:v>509509</c:v>
                </c:pt>
                <c:pt idx="2267">
                  <c:v>349920</c:v>
                </c:pt>
                <c:pt idx="2268">
                  <c:v>17760.8</c:v>
                </c:pt>
                <c:pt idx="2269">
                  <c:v>526736.80000000005</c:v>
                </c:pt>
                <c:pt idx="2270">
                  <c:v>497155.33</c:v>
                </c:pt>
                <c:pt idx="2271">
                  <c:v>423675</c:v>
                </c:pt>
                <c:pt idx="2272">
                  <c:v>292387</c:v>
                </c:pt>
                <c:pt idx="2273">
                  <c:v>430993</c:v>
                </c:pt>
                <c:pt idx="2274">
                  <c:v>298000</c:v>
                </c:pt>
                <c:pt idx="2275">
                  <c:v>405063</c:v>
                </c:pt>
                <c:pt idx="2276">
                  <c:v>1400000</c:v>
                </c:pt>
                <c:pt idx="2277">
                  <c:v>341602</c:v>
                </c:pt>
                <c:pt idx="2278">
                  <c:v>915000</c:v>
                </c:pt>
                <c:pt idx="2279">
                  <c:v>339164.62</c:v>
                </c:pt>
                <c:pt idx="2280">
                  <c:v>278030</c:v>
                </c:pt>
                <c:pt idx="2281">
                  <c:v>490713.59999999998</c:v>
                </c:pt>
                <c:pt idx="2282">
                  <c:v>1051374.8</c:v>
                </c:pt>
                <c:pt idx="2283">
                  <c:v>445841.44</c:v>
                </c:pt>
                <c:pt idx="2284">
                  <c:v>485843.98</c:v>
                </c:pt>
                <c:pt idx="2285">
                  <c:v>370647</c:v>
                </c:pt>
                <c:pt idx="2286">
                  <c:v>138101.79999999999</c:v>
                </c:pt>
                <c:pt idx="2287">
                  <c:v>338629</c:v>
                </c:pt>
                <c:pt idx="2288">
                  <c:v>1080496.5</c:v>
                </c:pt>
                <c:pt idx="2289">
                  <c:v>294025</c:v>
                </c:pt>
                <c:pt idx="2290">
                  <c:v>300018</c:v>
                </c:pt>
                <c:pt idx="2291">
                  <c:v>278030</c:v>
                </c:pt>
                <c:pt idx="2292">
                  <c:v>299647</c:v>
                </c:pt>
                <c:pt idx="2293">
                  <c:v>2376310</c:v>
                </c:pt>
                <c:pt idx="2294">
                  <c:v>257784</c:v>
                </c:pt>
                <c:pt idx="2295">
                  <c:v>149800.53</c:v>
                </c:pt>
                <c:pt idx="2296">
                  <c:v>282305</c:v>
                </c:pt>
                <c:pt idx="2297">
                  <c:v>458557</c:v>
                </c:pt>
                <c:pt idx="2298">
                  <c:v>299647</c:v>
                </c:pt>
                <c:pt idx="2299">
                  <c:v>347000</c:v>
                </c:pt>
                <c:pt idx="2300">
                  <c:v>297046</c:v>
                </c:pt>
                <c:pt idx="2301">
                  <c:v>1329256</c:v>
                </c:pt>
                <c:pt idx="2302">
                  <c:v>382333.34</c:v>
                </c:pt>
                <c:pt idx="2303">
                  <c:v>330000</c:v>
                </c:pt>
                <c:pt idx="2304">
                  <c:v>483976.7</c:v>
                </c:pt>
                <c:pt idx="2305">
                  <c:v>343390.86</c:v>
                </c:pt>
                <c:pt idx="2306">
                  <c:v>278030</c:v>
                </c:pt>
                <c:pt idx="2307">
                  <c:v>417995</c:v>
                </c:pt>
                <c:pt idx="2308">
                  <c:v>400000</c:v>
                </c:pt>
                <c:pt idx="2309">
                  <c:v>278030</c:v>
                </c:pt>
                <c:pt idx="2310">
                  <c:v>297046</c:v>
                </c:pt>
                <c:pt idx="2311">
                  <c:v>639148</c:v>
                </c:pt>
                <c:pt idx="2312">
                  <c:v>690952.85</c:v>
                </c:pt>
                <c:pt idx="2313">
                  <c:v>150000</c:v>
                </c:pt>
                <c:pt idx="2314">
                  <c:v>750000</c:v>
                </c:pt>
                <c:pt idx="2315">
                  <c:v>1458494</c:v>
                </c:pt>
                <c:pt idx="2316">
                  <c:v>500460</c:v>
                </c:pt>
                <c:pt idx="2317">
                  <c:v>453432</c:v>
                </c:pt>
                <c:pt idx="2318">
                  <c:v>297046</c:v>
                </c:pt>
                <c:pt idx="2319">
                  <c:v>536142.9</c:v>
                </c:pt>
                <c:pt idx="2320">
                  <c:v>1584930</c:v>
                </c:pt>
                <c:pt idx="2321">
                  <c:v>241729.4</c:v>
                </c:pt>
                <c:pt idx="2322">
                  <c:v>297046</c:v>
                </c:pt>
                <c:pt idx="2323">
                  <c:v>402249.06</c:v>
                </c:pt>
                <c:pt idx="2324">
                  <c:v>639148</c:v>
                </c:pt>
                <c:pt idx="2325">
                  <c:v>328210.2</c:v>
                </c:pt>
                <c:pt idx="2326">
                  <c:v>361045</c:v>
                </c:pt>
                <c:pt idx="2327">
                  <c:v>999312</c:v>
                </c:pt>
                <c:pt idx="2328">
                  <c:v>121300</c:v>
                </c:pt>
                <c:pt idx="2329">
                  <c:v>279960.49</c:v>
                </c:pt>
                <c:pt idx="2330">
                  <c:v>119219.91</c:v>
                </c:pt>
                <c:pt idx="2331">
                  <c:v>430000</c:v>
                </c:pt>
                <c:pt idx="2332">
                  <c:v>278030</c:v>
                </c:pt>
                <c:pt idx="2333">
                  <c:v>1613702.64</c:v>
                </c:pt>
                <c:pt idx="2334">
                  <c:v>2545183.7000000002</c:v>
                </c:pt>
                <c:pt idx="2335">
                  <c:v>2133715</c:v>
                </c:pt>
                <c:pt idx="2336">
                  <c:v>81536</c:v>
                </c:pt>
                <c:pt idx="2337">
                  <c:v>157177</c:v>
                </c:pt>
                <c:pt idx="2338">
                  <c:v>505609</c:v>
                </c:pt>
                <c:pt idx="2339">
                  <c:v>6177.62</c:v>
                </c:pt>
                <c:pt idx="2340">
                  <c:v>299137</c:v>
                </c:pt>
                <c:pt idx="2341">
                  <c:v>338166</c:v>
                </c:pt>
                <c:pt idx="2342">
                  <c:v>1250000</c:v>
                </c:pt>
                <c:pt idx="2343">
                  <c:v>305704</c:v>
                </c:pt>
                <c:pt idx="2344">
                  <c:v>502063.88</c:v>
                </c:pt>
                <c:pt idx="2345">
                  <c:v>843824.96</c:v>
                </c:pt>
                <c:pt idx="2346">
                  <c:v>278030</c:v>
                </c:pt>
                <c:pt idx="2347">
                  <c:v>347504.4</c:v>
                </c:pt>
                <c:pt idx="2348">
                  <c:v>1811308.47</c:v>
                </c:pt>
                <c:pt idx="2349">
                  <c:v>359544.27</c:v>
                </c:pt>
                <c:pt idx="2350">
                  <c:v>278030</c:v>
                </c:pt>
                <c:pt idx="2351">
                  <c:v>278035</c:v>
                </c:pt>
                <c:pt idx="2352">
                  <c:v>888101.64</c:v>
                </c:pt>
                <c:pt idx="2353">
                  <c:v>417971.20000000001</c:v>
                </c:pt>
                <c:pt idx="2354">
                  <c:v>380732</c:v>
                </c:pt>
                <c:pt idx="2355">
                  <c:v>3173069.67</c:v>
                </c:pt>
                <c:pt idx="2356">
                  <c:v>355000</c:v>
                </c:pt>
                <c:pt idx="2357">
                  <c:v>563202</c:v>
                </c:pt>
                <c:pt idx="2358">
                  <c:v>299647</c:v>
                </c:pt>
                <c:pt idx="2359">
                  <c:v>564955.81999999995</c:v>
                </c:pt>
                <c:pt idx="2360">
                  <c:v>326749</c:v>
                </c:pt>
                <c:pt idx="2361">
                  <c:v>2190000</c:v>
                </c:pt>
                <c:pt idx="2362">
                  <c:v>1248185</c:v>
                </c:pt>
                <c:pt idx="2363">
                  <c:v>360000</c:v>
                </c:pt>
                <c:pt idx="2364">
                  <c:v>190000</c:v>
                </c:pt>
                <c:pt idx="2365">
                  <c:v>1287284</c:v>
                </c:pt>
                <c:pt idx="2366">
                  <c:v>1161697.8500000001</c:v>
                </c:pt>
                <c:pt idx="2367">
                  <c:v>520000</c:v>
                </c:pt>
                <c:pt idx="2368">
                  <c:v>1459164</c:v>
                </c:pt>
                <c:pt idx="2369">
                  <c:v>785103.77</c:v>
                </c:pt>
                <c:pt idx="2370">
                  <c:v>175874.58</c:v>
                </c:pt>
                <c:pt idx="2371">
                  <c:v>341004</c:v>
                </c:pt>
                <c:pt idx="2372">
                  <c:v>3426447.35</c:v>
                </c:pt>
                <c:pt idx="2373">
                  <c:v>638675</c:v>
                </c:pt>
                <c:pt idx="2374">
                  <c:v>587574</c:v>
                </c:pt>
                <c:pt idx="2375">
                  <c:v>120000</c:v>
                </c:pt>
                <c:pt idx="2376">
                  <c:v>498141.67</c:v>
                </c:pt>
                <c:pt idx="2377">
                  <c:v>562493.75</c:v>
                </c:pt>
                <c:pt idx="2378">
                  <c:v>464100</c:v>
                </c:pt>
                <c:pt idx="2379">
                  <c:v>324953</c:v>
                </c:pt>
                <c:pt idx="2380">
                  <c:v>318550</c:v>
                </c:pt>
                <c:pt idx="2381">
                  <c:v>336217.85</c:v>
                </c:pt>
                <c:pt idx="2382">
                  <c:v>297045</c:v>
                </c:pt>
                <c:pt idx="2383">
                  <c:v>1614330</c:v>
                </c:pt>
                <c:pt idx="2384">
                  <c:v>260000</c:v>
                </c:pt>
                <c:pt idx="2385">
                  <c:v>278030</c:v>
                </c:pt>
                <c:pt idx="2386">
                  <c:v>297046</c:v>
                </c:pt>
                <c:pt idx="2387">
                  <c:v>491706.2</c:v>
                </c:pt>
                <c:pt idx="2388">
                  <c:v>1308403</c:v>
                </c:pt>
                <c:pt idx="2389">
                  <c:v>278030</c:v>
                </c:pt>
                <c:pt idx="2390">
                  <c:v>338629</c:v>
                </c:pt>
                <c:pt idx="2391">
                  <c:v>639148</c:v>
                </c:pt>
                <c:pt idx="2392">
                  <c:v>869420</c:v>
                </c:pt>
                <c:pt idx="2393">
                  <c:v>86400</c:v>
                </c:pt>
                <c:pt idx="2394">
                  <c:v>466740</c:v>
                </c:pt>
                <c:pt idx="2395">
                  <c:v>319560</c:v>
                </c:pt>
                <c:pt idx="2396">
                  <c:v>545579.25</c:v>
                </c:pt>
                <c:pt idx="2397">
                  <c:v>297046</c:v>
                </c:pt>
                <c:pt idx="2398">
                  <c:v>464335.96</c:v>
                </c:pt>
                <c:pt idx="2399">
                  <c:v>35000</c:v>
                </c:pt>
                <c:pt idx="2400">
                  <c:v>344805</c:v>
                </c:pt>
                <c:pt idx="2401">
                  <c:v>323562</c:v>
                </c:pt>
                <c:pt idx="2402">
                  <c:v>1095589</c:v>
                </c:pt>
                <c:pt idx="2403">
                  <c:v>549445.32999999996</c:v>
                </c:pt>
                <c:pt idx="2404">
                  <c:v>245079.8</c:v>
                </c:pt>
                <c:pt idx="2405">
                  <c:v>387099.75</c:v>
                </c:pt>
                <c:pt idx="2406">
                  <c:v>253571</c:v>
                </c:pt>
                <c:pt idx="2407">
                  <c:v>1187224</c:v>
                </c:pt>
                <c:pt idx="2408">
                  <c:v>584115.32999999996</c:v>
                </c:pt>
                <c:pt idx="2409">
                  <c:v>446928</c:v>
                </c:pt>
                <c:pt idx="2410">
                  <c:v>302470</c:v>
                </c:pt>
                <c:pt idx="2411">
                  <c:v>277000</c:v>
                </c:pt>
                <c:pt idx="2412">
                  <c:v>241458</c:v>
                </c:pt>
                <c:pt idx="2413">
                  <c:v>255000</c:v>
                </c:pt>
                <c:pt idx="2414">
                  <c:v>1332081</c:v>
                </c:pt>
                <c:pt idx="2415">
                  <c:v>323296</c:v>
                </c:pt>
                <c:pt idx="2416">
                  <c:v>362000</c:v>
                </c:pt>
                <c:pt idx="2417">
                  <c:v>501467</c:v>
                </c:pt>
                <c:pt idx="2418">
                  <c:v>534933</c:v>
                </c:pt>
                <c:pt idx="2419">
                  <c:v>375584</c:v>
                </c:pt>
                <c:pt idx="2420">
                  <c:v>414094.87</c:v>
                </c:pt>
                <c:pt idx="2421">
                  <c:v>292387</c:v>
                </c:pt>
                <c:pt idx="2422">
                  <c:v>753003.24</c:v>
                </c:pt>
                <c:pt idx="2423">
                  <c:v>375740</c:v>
                </c:pt>
                <c:pt idx="2424">
                  <c:v>1070560</c:v>
                </c:pt>
                <c:pt idx="2425">
                  <c:v>297046</c:v>
                </c:pt>
                <c:pt idx="2426">
                  <c:v>391510</c:v>
                </c:pt>
                <c:pt idx="2427">
                  <c:v>447250</c:v>
                </c:pt>
                <c:pt idx="2428">
                  <c:v>518738.06</c:v>
                </c:pt>
                <c:pt idx="2429">
                  <c:v>1373096</c:v>
                </c:pt>
                <c:pt idx="2430">
                  <c:v>574611.66</c:v>
                </c:pt>
                <c:pt idx="2431">
                  <c:v>450297.7</c:v>
                </c:pt>
                <c:pt idx="2432">
                  <c:v>477000</c:v>
                </c:pt>
                <c:pt idx="2433">
                  <c:v>4164181.77</c:v>
                </c:pt>
                <c:pt idx="2434">
                  <c:v>1476693.45</c:v>
                </c:pt>
                <c:pt idx="2435">
                  <c:v>278030</c:v>
                </c:pt>
                <c:pt idx="2436">
                  <c:v>534815.5</c:v>
                </c:pt>
                <c:pt idx="2437">
                  <c:v>2767500</c:v>
                </c:pt>
                <c:pt idx="2438">
                  <c:v>297046</c:v>
                </c:pt>
                <c:pt idx="2439">
                  <c:v>278030</c:v>
                </c:pt>
                <c:pt idx="2440">
                  <c:v>436419</c:v>
                </c:pt>
                <c:pt idx="2441">
                  <c:v>734801</c:v>
                </c:pt>
                <c:pt idx="2442">
                  <c:v>639148</c:v>
                </c:pt>
                <c:pt idx="2443">
                  <c:v>454899.51</c:v>
                </c:pt>
                <c:pt idx="2444">
                  <c:v>3622084.85</c:v>
                </c:pt>
                <c:pt idx="2445">
                  <c:v>360000</c:v>
                </c:pt>
                <c:pt idx="2446">
                  <c:v>1064830</c:v>
                </c:pt>
                <c:pt idx="2447">
                  <c:v>62402.9</c:v>
                </c:pt>
                <c:pt idx="2448">
                  <c:v>297046</c:v>
                </c:pt>
                <c:pt idx="2449">
                  <c:v>338125</c:v>
                </c:pt>
                <c:pt idx="2450">
                  <c:v>423458</c:v>
                </c:pt>
                <c:pt idx="2451">
                  <c:v>75000</c:v>
                </c:pt>
                <c:pt idx="2452">
                  <c:v>318000</c:v>
                </c:pt>
                <c:pt idx="2453">
                  <c:v>297187</c:v>
                </c:pt>
                <c:pt idx="2454">
                  <c:v>1023887.95</c:v>
                </c:pt>
                <c:pt idx="2455">
                  <c:v>297046</c:v>
                </c:pt>
                <c:pt idx="2456">
                  <c:v>937593</c:v>
                </c:pt>
                <c:pt idx="2457">
                  <c:v>697616.29</c:v>
                </c:pt>
                <c:pt idx="2458">
                  <c:v>620581</c:v>
                </c:pt>
                <c:pt idx="2459">
                  <c:v>297045</c:v>
                </c:pt>
                <c:pt idx="2460">
                  <c:v>299647</c:v>
                </c:pt>
                <c:pt idx="2461">
                  <c:v>458490</c:v>
                </c:pt>
                <c:pt idx="2462">
                  <c:v>297044</c:v>
                </c:pt>
                <c:pt idx="2463">
                  <c:v>639148</c:v>
                </c:pt>
                <c:pt idx="2464">
                  <c:v>700882.78</c:v>
                </c:pt>
                <c:pt idx="2465">
                  <c:v>278030</c:v>
                </c:pt>
                <c:pt idx="2466">
                  <c:v>697309.5</c:v>
                </c:pt>
                <c:pt idx="2467">
                  <c:v>278030</c:v>
                </c:pt>
                <c:pt idx="2468">
                  <c:v>888615.5</c:v>
                </c:pt>
                <c:pt idx="2469">
                  <c:v>386161</c:v>
                </c:pt>
                <c:pt idx="2470">
                  <c:v>130000</c:v>
                </c:pt>
                <c:pt idx="2471">
                  <c:v>300056</c:v>
                </c:pt>
                <c:pt idx="2472">
                  <c:v>842404.4</c:v>
                </c:pt>
                <c:pt idx="2473">
                  <c:v>287616</c:v>
                </c:pt>
                <c:pt idx="2474">
                  <c:v>205612</c:v>
                </c:pt>
                <c:pt idx="2475">
                  <c:v>377729.94</c:v>
                </c:pt>
                <c:pt idx="2476">
                  <c:v>212000</c:v>
                </c:pt>
                <c:pt idx="2477">
                  <c:v>356455</c:v>
                </c:pt>
                <c:pt idx="2478">
                  <c:v>1298980</c:v>
                </c:pt>
                <c:pt idx="2479">
                  <c:v>141510.16</c:v>
                </c:pt>
                <c:pt idx="2480">
                  <c:v>278030</c:v>
                </c:pt>
                <c:pt idx="2481">
                  <c:v>347607</c:v>
                </c:pt>
                <c:pt idx="2482">
                  <c:v>176400</c:v>
                </c:pt>
                <c:pt idx="2483">
                  <c:v>808947.75</c:v>
                </c:pt>
                <c:pt idx="2484">
                  <c:v>413333.5</c:v>
                </c:pt>
                <c:pt idx="2485">
                  <c:v>297046</c:v>
                </c:pt>
                <c:pt idx="2486">
                  <c:v>544001.92000000004</c:v>
                </c:pt>
                <c:pt idx="2487">
                  <c:v>85441.75</c:v>
                </c:pt>
                <c:pt idx="2488">
                  <c:v>216000</c:v>
                </c:pt>
                <c:pt idx="2489">
                  <c:v>516897.85</c:v>
                </c:pt>
                <c:pt idx="2490">
                  <c:v>761122.15</c:v>
                </c:pt>
                <c:pt idx="2491">
                  <c:v>54621.5</c:v>
                </c:pt>
                <c:pt idx="2492">
                  <c:v>1864865.72</c:v>
                </c:pt>
                <c:pt idx="2493">
                  <c:v>60000</c:v>
                </c:pt>
                <c:pt idx="2494">
                  <c:v>385137</c:v>
                </c:pt>
                <c:pt idx="2495">
                  <c:v>3231114.56</c:v>
                </c:pt>
                <c:pt idx="2496">
                  <c:v>2755981</c:v>
                </c:pt>
                <c:pt idx="2497">
                  <c:v>33865.5</c:v>
                </c:pt>
                <c:pt idx="2498">
                  <c:v>297046</c:v>
                </c:pt>
                <c:pt idx="2499">
                  <c:v>258000</c:v>
                </c:pt>
                <c:pt idx="2500">
                  <c:v>428100</c:v>
                </c:pt>
                <c:pt idx="2501">
                  <c:v>1814153</c:v>
                </c:pt>
                <c:pt idx="2502">
                  <c:v>599078</c:v>
                </c:pt>
                <c:pt idx="2503">
                  <c:v>2425268.1</c:v>
                </c:pt>
                <c:pt idx="2504">
                  <c:v>1756493.5</c:v>
                </c:pt>
                <c:pt idx="2505">
                  <c:v>1185569</c:v>
                </c:pt>
                <c:pt idx="2506">
                  <c:v>1031332.08</c:v>
                </c:pt>
                <c:pt idx="2507">
                  <c:v>276773.19</c:v>
                </c:pt>
                <c:pt idx="2508">
                  <c:v>193077.5</c:v>
                </c:pt>
                <c:pt idx="2509">
                  <c:v>246175</c:v>
                </c:pt>
                <c:pt idx="2510">
                  <c:v>394755.25</c:v>
                </c:pt>
                <c:pt idx="2511">
                  <c:v>500000</c:v>
                </c:pt>
                <c:pt idx="2512">
                  <c:v>352881</c:v>
                </c:pt>
                <c:pt idx="2513">
                  <c:v>639148</c:v>
                </c:pt>
                <c:pt idx="2514">
                  <c:v>347135</c:v>
                </c:pt>
                <c:pt idx="2515">
                  <c:v>447789.6</c:v>
                </c:pt>
                <c:pt idx="2516">
                  <c:v>310124</c:v>
                </c:pt>
                <c:pt idx="2517">
                  <c:v>1110079.17</c:v>
                </c:pt>
                <c:pt idx="2518">
                  <c:v>347500</c:v>
                </c:pt>
                <c:pt idx="2519">
                  <c:v>1341415.6399999999</c:v>
                </c:pt>
                <c:pt idx="2520">
                  <c:v>319575.36</c:v>
                </c:pt>
                <c:pt idx="2521">
                  <c:v>594092</c:v>
                </c:pt>
                <c:pt idx="2522">
                  <c:v>405000</c:v>
                </c:pt>
                <c:pt idx="2523">
                  <c:v>298155</c:v>
                </c:pt>
                <c:pt idx="2524">
                  <c:v>301260</c:v>
                </c:pt>
                <c:pt idx="2525">
                  <c:v>1221155</c:v>
                </c:pt>
                <c:pt idx="2526">
                  <c:v>297046</c:v>
                </c:pt>
                <c:pt idx="2527">
                  <c:v>907355.22</c:v>
                </c:pt>
                <c:pt idx="2528">
                  <c:v>299744</c:v>
                </c:pt>
                <c:pt idx="2529">
                  <c:v>650779.6</c:v>
                </c:pt>
                <c:pt idx="2530">
                  <c:v>3340086.25</c:v>
                </c:pt>
                <c:pt idx="2531">
                  <c:v>303386</c:v>
                </c:pt>
                <c:pt idx="2532">
                  <c:v>320000</c:v>
                </c:pt>
                <c:pt idx="2533">
                  <c:v>297045</c:v>
                </c:pt>
                <c:pt idx="2534">
                  <c:v>2481900.46</c:v>
                </c:pt>
                <c:pt idx="2535">
                  <c:v>33658.400000000001</c:v>
                </c:pt>
                <c:pt idx="2536">
                  <c:v>297046</c:v>
                </c:pt>
                <c:pt idx="2537">
                  <c:v>85500</c:v>
                </c:pt>
                <c:pt idx="2538">
                  <c:v>508656</c:v>
                </c:pt>
                <c:pt idx="2539">
                  <c:v>402500</c:v>
                </c:pt>
                <c:pt idx="2540">
                  <c:v>461014</c:v>
                </c:pt>
                <c:pt idx="2541">
                  <c:v>529279</c:v>
                </c:pt>
                <c:pt idx="2542">
                  <c:v>759597.67</c:v>
                </c:pt>
                <c:pt idx="2543">
                  <c:v>688085.2</c:v>
                </c:pt>
                <c:pt idx="2544">
                  <c:v>361666.7</c:v>
                </c:pt>
                <c:pt idx="2545">
                  <c:v>297046</c:v>
                </c:pt>
                <c:pt idx="2546">
                  <c:v>309143.36</c:v>
                </c:pt>
                <c:pt idx="2547">
                  <c:v>360000</c:v>
                </c:pt>
                <c:pt idx="2548">
                  <c:v>600000</c:v>
                </c:pt>
                <c:pt idx="2549">
                  <c:v>278030</c:v>
                </c:pt>
                <c:pt idx="2550">
                  <c:v>2512306.2999999998</c:v>
                </c:pt>
                <c:pt idx="2551">
                  <c:v>50000</c:v>
                </c:pt>
                <c:pt idx="2552">
                  <c:v>358500</c:v>
                </c:pt>
                <c:pt idx="2553">
                  <c:v>456792</c:v>
                </c:pt>
                <c:pt idx="2554">
                  <c:v>381590</c:v>
                </c:pt>
                <c:pt idx="2555">
                  <c:v>330000</c:v>
                </c:pt>
                <c:pt idx="2556">
                  <c:v>976390</c:v>
                </c:pt>
                <c:pt idx="2557">
                  <c:v>300010</c:v>
                </c:pt>
                <c:pt idx="2558">
                  <c:v>349852.8</c:v>
                </c:pt>
                <c:pt idx="2559">
                  <c:v>278030</c:v>
                </c:pt>
                <c:pt idx="2560">
                  <c:v>486162.3</c:v>
                </c:pt>
                <c:pt idx="2561">
                  <c:v>589097</c:v>
                </c:pt>
                <c:pt idx="2562">
                  <c:v>446149.5</c:v>
                </c:pt>
                <c:pt idx="2563">
                  <c:v>681819</c:v>
                </c:pt>
                <c:pt idx="2564">
                  <c:v>287609.93</c:v>
                </c:pt>
                <c:pt idx="2565">
                  <c:v>711460.6</c:v>
                </c:pt>
                <c:pt idx="2566">
                  <c:v>304357</c:v>
                </c:pt>
                <c:pt idx="2567">
                  <c:v>359544.27</c:v>
                </c:pt>
                <c:pt idx="2568">
                  <c:v>145000</c:v>
                </c:pt>
                <c:pt idx="2569">
                  <c:v>634623</c:v>
                </c:pt>
                <c:pt idx="2570">
                  <c:v>547200</c:v>
                </c:pt>
                <c:pt idx="2571">
                  <c:v>1044273</c:v>
                </c:pt>
                <c:pt idx="2572">
                  <c:v>329836.81</c:v>
                </c:pt>
                <c:pt idx="2573">
                  <c:v>297046</c:v>
                </c:pt>
                <c:pt idx="2574">
                  <c:v>470823.31</c:v>
                </c:pt>
                <c:pt idx="2575">
                  <c:v>1002900.02</c:v>
                </c:pt>
                <c:pt idx="2576">
                  <c:v>490140.74</c:v>
                </c:pt>
                <c:pt idx="2577">
                  <c:v>386489</c:v>
                </c:pt>
                <c:pt idx="2578">
                  <c:v>159787.23000000001</c:v>
                </c:pt>
                <c:pt idx="2579">
                  <c:v>297046</c:v>
                </c:pt>
                <c:pt idx="2580">
                  <c:v>661866.11</c:v>
                </c:pt>
                <c:pt idx="2581">
                  <c:v>300611</c:v>
                </c:pt>
                <c:pt idx="2582">
                  <c:v>278030</c:v>
                </c:pt>
                <c:pt idx="2583">
                  <c:v>1172054</c:v>
                </c:pt>
                <c:pt idx="2584">
                  <c:v>912169</c:v>
                </c:pt>
                <c:pt idx="2585">
                  <c:v>93363.8</c:v>
                </c:pt>
                <c:pt idx="2586">
                  <c:v>762828</c:v>
                </c:pt>
                <c:pt idx="2587">
                  <c:v>847871</c:v>
                </c:pt>
                <c:pt idx="2588">
                  <c:v>388987.92</c:v>
                </c:pt>
                <c:pt idx="2589">
                  <c:v>348650</c:v>
                </c:pt>
                <c:pt idx="2590">
                  <c:v>520560</c:v>
                </c:pt>
                <c:pt idx="2591">
                  <c:v>369500</c:v>
                </c:pt>
                <c:pt idx="2592">
                  <c:v>101351.8</c:v>
                </c:pt>
                <c:pt idx="2593">
                  <c:v>3080767.52</c:v>
                </c:pt>
                <c:pt idx="2594">
                  <c:v>380217</c:v>
                </c:pt>
                <c:pt idx="2595">
                  <c:v>285000</c:v>
                </c:pt>
                <c:pt idx="2596">
                  <c:v>169374</c:v>
                </c:pt>
                <c:pt idx="2597">
                  <c:v>359250</c:v>
                </c:pt>
                <c:pt idx="2598">
                  <c:v>278030</c:v>
                </c:pt>
                <c:pt idx="2599">
                  <c:v>517494</c:v>
                </c:pt>
                <c:pt idx="2600">
                  <c:v>300366</c:v>
                </c:pt>
                <c:pt idx="2601">
                  <c:v>297045</c:v>
                </c:pt>
                <c:pt idx="2602">
                  <c:v>1214327</c:v>
                </c:pt>
                <c:pt idx="2603">
                  <c:v>353400</c:v>
                </c:pt>
                <c:pt idx="2604">
                  <c:v>1614177</c:v>
                </c:pt>
                <c:pt idx="2605">
                  <c:v>1488158</c:v>
                </c:pt>
                <c:pt idx="2606">
                  <c:v>353418</c:v>
                </c:pt>
                <c:pt idx="2607">
                  <c:v>819375</c:v>
                </c:pt>
                <c:pt idx="2608">
                  <c:v>1389523</c:v>
                </c:pt>
                <c:pt idx="2609">
                  <c:v>284326</c:v>
                </c:pt>
                <c:pt idx="2610">
                  <c:v>1333022.48</c:v>
                </c:pt>
                <c:pt idx="2611">
                  <c:v>215720.6</c:v>
                </c:pt>
                <c:pt idx="2612">
                  <c:v>327709.14</c:v>
                </c:pt>
                <c:pt idx="2613">
                  <c:v>342027</c:v>
                </c:pt>
                <c:pt idx="2614">
                  <c:v>1688298</c:v>
                </c:pt>
                <c:pt idx="2615">
                  <c:v>1000000</c:v>
                </c:pt>
                <c:pt idx="2616">
                  <c:v>280000</c:v>
                </c:pt>
                <c:pt idx="2617">
                  <c:v>246504.81</c:v>
                </c:pt>
                <c:pt idx="2618">
                  <c:v>2128000</c:v>
                </c:pt>
                <c:pt idx="2619">
                  <c:v>608414.30000000005</c:v>
                </c:pt>
                <c:pt idx="2620">
                  <c:v>297046</c:v>
                </c:pt>
                <c:pt idx="2621">
                  <c:v>297056</c:v>
                </c:pt>
                <c:pt idx="2622">
                  <c:v>60000</c:v>
                </c:pt>
                <c:pt idx="2623">
                  <c:v>512234.88</c:v>
                </c:pt>
                <c:pt idx="2624">
                  <c:v>842310.04</c:v>
                </c:pt>
                <c:pt idx="2625">
                  <c:v>378558</c:v>
                </c:pt>
                <c:pt idx="2626">
                  <c:v>290000</c:v>
                </c:pt>
                <c:pt idx="2627">
                  <c:v>278030</c:v>
                </c:pt>
                <c:pt idx="2628">
                  <c:v>634725</c:v>
                </c:pt>
                <c:pt idx="2629">
                  <c:v>470974.5</c:v>
                </c:pt>
                <c:pt idx="2630">
                  <c:v>550590.5</c:v>
                </c:pt>
                <c:pt idx="2631">
                  <c:v>278030</c:v>
                </c:pt>
                <c:pt idx="2632">
                  <c:v>278030</c:v>
                </c:pt>
                <c:pt idx="2633">
                  <c:v>369875</c:v>
                </c:pt>
                <c:pt idx="2634">
                  <c:v>386020</c:v>
                </c:pt>
                <c:pt idx="2635">
                  <c:v>539036</c:v>
                </c:pt>
                <c:pt idx="2636">
                  <c:v>623700</c:v>
                </c:pt>
                <c:pt idx="2637">
                  <c:v>302470</c:v>
                </c:pt>
                <c:pt idx="2638">
                  <c:v>81757.47</c:v>
                </c:pt>
                <c:pt idx="2639">
                  <c:v>703766.13</c:v>
                </c:pt>
                <c:pt idx="2640">
                  <c:v>361421</c:v>
                </c:pt>
                <c:pt idx="2641">
                  <c:v>330722.57</c:v>
                </c:pt>
                <c:pt idx="2642">
                  <c:v>291514</c:v>
                </c:pt>
                <c:pt idx="2643">
                  <c:v>199067</c:v>
                </c:pt>
                <c:pt idx="2644">
                  <c:v>1461505.5</c:v>
                </c:pt>
                <c:pt idx="2645">
                  <c:v>745392.94</c:v>
                </c:pt>
                <c:pt idx="2646">
                  <c:v>297046</c:v>
                </c:pt>
                <c:pt idx="2647">
                  <c:v>2029604</c:v>
                </c:pt>
                <c:pt idx="2648">
                  <c:v>360000</c:v>
                </c:pt>
                <c:pt idx="2649">
                  <c:v>300018</c:v>
                </c:pt>
                <c:pt idx="2650">
                  <c:v>200000</c:v>
                </c:pt>
                <c:pt idx="2651">
                  <c:v>799000</c:v>
                </c:pt>
                <c:pt idx="2652">
                  <c:v>397504.45</c:v>
                </c:pt>
                <c:pt idx="2653">
                  <c:v>636889</c:v>
                </c:pt>
                <c:pt idx="2654">
                  <c:v>360585</c:v>
                </c:pt>
                <c:pt idx="2655">
                  <c:v>639605</c:v>
                </c:pt>
                <c:pt idx="2656">
                  <c:v>1644679</c:v>
                </c:pt>
                <c:pt idx="2657">
                  <c:v>421650.26</c:v>
                </c:pt>
                <c:pt idx="2658">
                  <c:v>678531.4</c:v>
                </c:pt>
                <c:pt idx="2659">
                  <c:v>175367.76</c:v>
                </c:pt>
                <c:pt idx="2660">
                  <c:v>522906.95</c:v>
                </c:pt>
                <c:pt idx="2661">
                  <c:v>699251.07</c:v>
                </c:pt>
                <c:pt idx="2662">
                  <c:v>233842.77</c:v>
                </c:pt>
                <c:pt idx="2663">
                  <c:v>297045</c:v>
                </c:pt>
                <c:pt idx="2664">
                  <c:v>385165</c:v>
                </c:pt>
                <c:pt idx="2665">
                  <c:v>405573.35</c:v>
                </c:pt>
                <c:pt idx="2666">
                  <c:v>299441</c:v>
                </c:pt>
                <c:pt idx="2667">
                  <c:v>410402</c:v>
                </c:pt>
                <c:pt idx="2668">
                  <c:v>516112.73</c:v>
                </c:pt>
                <c:pt idx="2669">
                  <c:v>356686.25</c:v>
                </c:pt>
                <c:pt idx="2670">
                  <c:v>1794936</c:v>
                </c:pt>
                <c:pt idx="2671">
                  <c:v>68371.649999999994</c:v>
                </c:pt>
                <c:pt idx="2672">
                  <c:v>186718</c:v>
                </c:pt>
                <c:pt idx="2673">
                  <c:v>399603.16</c:v>
                </c:pt>
                <c:pt idx="2674">
                  <c:v>354822.98</c:v>
                </c:pt>
                <c:pt idx="2675">
                  <c:v>425829.6</c:v>
                </c:pt>
                <c:pt idx="2676">
                  <c:v>452229</c:v>
                </c:pt>
                <c:pt idx="2677">
                  <c:v>315605</c:v>
                </c:pt>
                <c:pt idx="2678">
                  <c:v>749235.3</c:v>
                </c:pt>
                <c:pt idx="2679">
                  <c:v>366495.32</c:v>
                </c:pt>
                <c:pt idx="2680">
                  <c:v>80000</c:v>
                </c:pt>
                <c:pt idx="2681">
                  <c:v>316964.69</c:v>
                </c:pt>
                <c:pt idx="2682">
                  <c:v>370500</c:v>
                </c:pt>
                <c:pt idx="2683">
                  <c:v>1081709.6000000001</c:v>
                </c:pt>
                <c:pt idx="2684">
                  <c:v>698426.7</c:v>
                </c:pt>
                <c:pt idx="2685">
                  <c:v>431290</c:v>
                </c:pt>
                <c:pt idx="2686">
                  <c:v>297045</c:v>
                </c:pt>
                <c:pt idx="2687">
                  <c:v>610312</c:v>
                </c:pt>
                <c:pt idx="2688">
                  <c:v>550022</c:v>
                </c:pt>
                <c:pt idx="2689">
                  <c:v>1264065</c:v>
                </c:pt>
                <c:pt idx="2690">
                  <c:v>911982.5</c:v>
                </c:pt>
                <c:pt idx="2691">
                  <c:v>40800</c:v>
                </c:pt>
                <c:pt idx="2692">
                  <c:v>278030</c:v>
                </c:pt>
                <c:pt idx="2693">
                  <c:v>439474</c:v>
                </c:pt>
                <c:pt idx="2694">
                  <c:v>3500000</c:v>
                </c:pt>
                <c:pt idx="2695">
                  <c:v>517500</c:v>
                </c:pt>
                <c:pt idx="2696">
                  <c:v>376000</c:v>
                </c:pt>
                <c:pt idx="2697">
                  <c:v>297230</c:v>
                </c:pt>
                <c:pt idx="2698">
                  <c:v>300000</c:v>
                </c:pt>
                <c:pt idx="2699">
                  <c:v>430103.9</c:v>
                </c:pt>
                <c:pt idx="2700">
                  <c:v>858401</c:v>
                </c:pt>
                <c:pt idx="2701">
                  <c:v>1452304</c:v>
                </c:pt>
                <c:pt idx="2702">
                  <c:v>358838</c:v>
                </c:pt>
                <c:pt idx="2703">
                  <c:v>356903.47</c:v>
                </c:pt>
                <c:pt idx="2704">
                  <c:v>300018</c:v>
                </c:pt>
                <c:pt idx="2705">
                  <c:v>1061946.5</c:v>
                </c:pt>
                <c:pt idx="2706">
                  <c:v>795975.32</c:v>
                </c:pt>
                <c:pt idx="2707">
                  <c:v>385200.2</c:v>
                </c:pt>
                <c:pt idx="2708">
                  <c:v>507944</c:v>
                </c:pt>
                <c:pt idx="2709">
                  <c:v>1196608</c:v>
                </c:pt>
                <c:pt idx="2710">
                  <c:v>388315.75</c:v>
                </c:pt>
                <c:pt idx="2711">
                  <c:v>2109522.85</c:v>
                </c:pt>
                <c:pt idx="2712">
                  <c:v>297046</c:v>
                </c:pt>
                <c:pt idx="2713">
                  <c:v>389232</c:v>
                </c:pt>
                <c:pt idx="2714">
                  <c:v>746903</c:v>
                </c:pt>
                <c:pt idx="2715">
                  <c:v>362250</c:v>
                </c:pt>
                <c:pt idx="2716">
                  <c:v>278030</c:v>
                </c:pt>
                <c:pt idx="2717">
                  <c:v>250000</c:v>
                </c:pt>
                <c:pt idx="2718">
                  <c:v>297046</c:v>
                </c:pt>
                <c:pt idx="2719">
                  <c:v>120000</c:v>
                </c:pt>
                <c:pt idx="2720">
                  <c:v>315617</c:v>
                </c:pt>
                <c:pt idx="2721">
                  <c:v>1034183.15</c:v>
                </c:pt>
                <c:pt idx="2722">
                  <c:v>484022.45</c:v>
                </c:pt>
                <c:pt idx="2723">
                  <c:v>200000</c:v>
                </c:pt>
                <c:pt idx="2724">
                  <c:v>594092</c:v>
                </c:pt>
                <c:pt idx="2725">
                  <c:v>501950.24</c:v>
                </c:pt>
                <c:pt idx="2726">
                  <c:v>297046</c:v>
                </c:pt>
                <c:pt idx="2727">
                  <c:v>360061</c:v>
                </c:pt>
                <c:pt idx="2728">
                  <c:v>350325</c:v>
                </c:pt>
                <c:pt idx="2729">
                  <c:v>687802.61</c:v>
                </c:pt>
                <c:pt idx="2730">
                  <c:v>300000</c:v>
                </c:pt>
                <c:pt idx="2731">
                  <c:v>473527.9</c:v>
                </c:pt>
                <c:pt idx="2732">
                  <c:v>404467</c:v>
                </c:pt>
                <c:pt idx="2733">
                  <c:v>681958.86</c:v>
                </c:pt>
                <c:pt idx="2734">
                  <c:v>1109112</c:v>
                </c:pt>
                <c:pt idx="2735">
                  <c:v>356025</c:v>
                </c:pt>
                <c:pt idx="2736">
                  <c:v>513238.95</c:v>
                </c:pt>
                <c:pt idx="2737">
                  <c:v>278030</c:v>
                </c:pt>
                <c:pt idx="2738">
                  <c:v>141510.17000000001</c:v>
                </c:pt>
                <c:pt idx="2739">
                  <c:v>135000</c:v>
                </c:pt>
                <c:pt idx="2740">
                  <c:v>6787104.5199999996</c:v>
                </c:pt>
                <c:pt idx="2741">
                  <c:v>777494.45</c:v>
                </c:pt>
                <c:pt idx="2742">
                  <c:v>550491</c:v>
                </c:pt>
                <c:pt idx="2743">
                  <c:v>298018</c:v>
                </c:pt>
                <c:pt idx="2744">
                  <c:v>802400</c:v>
                </c:pt>
                <c:pt idx="2745">
                  <c:v>270000</c:v>
                </c:pt>
                <c:pt idx="2746">
                  <c:v>296700</c:v>
                </c:pt>
                <c:pt idx="2747">
                  <c:v>1332247</c:v>
                </c:pt>
                <c:pt idx="2748">
                  <c:v>327400</c:v>
                </c:pt>
                <c:pt idx="2749">
                  <c:v>454803</c:v>
                </c:pt>
                <c:pt idx="2750">
                  <c:v>297045</c:v>
                </c:pt>
                <c:pt idx="2751">
                  <c:v>310544</c:v>
                </c:pt>
                <c:pt idx="2752">
                  <c:v>1402150.95</c:v>
                </c:pt>
                <c:pt idx="2753">
                  <c:v>812430</c:v>
                </c:pt>
                <c:pt idx="2754">
                  <c:v>610243.4</c:v>
                </c:pt>
                <c:pt idx="2755">
                  <c:v>129133.33</c:v>
                </c:pt>
                <c:pt idx="2756">
                  <c:v>1119534</c:v>
                </c:pt>
                <c:pt idx="2757">
                  <c:v>302010</c:v>
                </c:pt>
                <c:pt idx="2758">
                  <c:v>325000</c:v>
                </c:pt>
                <c:pt idx="2759">
                  <c:v>278030</c:v>
                </c:pt>
                <c:pt idx="2760">
                  <c:v>359544.27</c:v>
                </c:pt>
                <c:pt idx="2761">
                  <c:v>680000</c:v>
                </c:pt>
                <c:pt idx="2762">
                  <c:v>610000</c:v>
                </c:pt>
                <c:pt idx="2763">
                  <c:v>477307.36</c:v>
                </c:pt>
                <c:pt idx="2764">
                  <c:v>385938</c:v>
                </c:pt>
                <c:pt idx="2765">
                  <c:v>450000</c:v>
                </c:pt>
                <c:pt idx="2766">
                  <c:v>359544.27</c:v>
                </c:pt>
                <c:pt idx="2767">
                  <c:v>759569.6</c:v>
                </c:pt>
                <c:pt idx="2768">
                  <c:v>894532</c:v>
                </c:pt>
                <c:pt idx="2769">
                  <c:v>117186.67</c:v>
                </c:pt>
                <c:pt idx="2770">
                  <c:v>1314609</c:v>
                </c:pt>
                <c:pt idx="2771">
                  <c:v>298925</c:v>
                </c:pt>
                <c:pt idx="2772">
                  <c:v>410982</c:v>
                </c:pt>
                <c:pt idx="2773">
                  <c:v>1511127</c:v>
                </c:pt>
                <c:pt idx="2774">
                  <c:v>361080</c:v>
                </c:pt>
                <c:pt idx="2775">
                  <c:v>2676486.65</c:v>
                </c:pt>
                <c:pt idx="2776">
                  <c:v>298482</c:v>
                </c:pt>
                <c:pt idx="2777">
                  <c:v>1603638.49</c:v>
                </c:pt>
                <c:pt idx="2778">
                  <c:v>757822.41</c:v>
                </c:pt>
                <c:pt idx="2779">
                  <c:v>298000</c:v>
                </c:pt>
                <c:pt idx="2780">
                  <c:v>300018</c:v>
                </c:pt>
                <c:pt idx="2781">
                  <c:v>651569.96</c:v>
                </c:pt>
                <c:pt idx="2782">
                  <c:v>359544.27</c:v>
                </c:pt>
                <c:pt idx="2783">
                  <c:v>554128</c:v>
                </c:pt>
                <c:pt idx="2784">
                  <c:v>493352.64</c:v>
                </c:pt>
                <c:pt idx="2785">
                  <c:v>264600</c:v>
                </c:pt>
                <c:pt idx="2786">
                  <c:v>681931.83</c:v>
                </c:pt>
                <c:pt idx="2787">
                  <c:v>278030</c:v>
                </c:pt>
                <c:pt idx="2788">
                  <c:v>1725833</c:v>
                </c:pt>
                <c:pt idx="2789">
                  <c:v>1213114.5</c:v>
                </c:pt>
                <c:pt idx="2790">
                  <c:v>335772</c:v>
                </c:pt>
                <c:pt idx="2791">
                  <c:v>497847.64</c:v>
                </c:pt>
                <c:pt idx="2792">
                  <c:v>480488</c:v>
                </c:pt>
                <c:pt idx="2793">
                  <c:v>359544.27</c:v>
                </c:pt>
                <c:pt idx="2794">
                  <c:v>602634</c:v>
                </c:pt>
                <c:pt idx="2795">
                  <c:v>297046</c:v>
                </c:pt>
                <c:pt idx="2796">
                  <c:v>1840146.75</c:v>
                </c:pt>
                <c:pt idx="2797">
                  <c:v>297046</c:v>
                </c:pt>
                <c:pt idx="2798">
                  <c:v>358000</c:v>
                </c:pt>
                <c:pt idx="2799">
                  <c:v>436134</c:v>
                </c:pt>
                <c:pt idx="2800">
                  <c:v>375277</c:v>
                </c:pt>
                <c:pt idx="2801">
                  <c:v>1037264</c:v>
                </c:pt>
                <c:pt idx="2802">
                  <c:v>70000</c:v>
                </c:pt>
                <c:pt idx="2803">
                  <c:v>383265.76</c:v>
                </c:pt>
                <c:pt idx="2804">
                  <c:v>1302821</c:v>
                </c:pt>
                <c:pt idx="2805">
                  <c:v>385886</c:v>
                </c:pt>
                <c:pt idx="2806">
                  <c:v>297046</c:v>
                </c:pt>
                <c:pt idx="2807">
                  <c:v>500936</c:v>
                </c:pt>
                <c:pt idx="2808">
                  <c:v>860036.5</c:v>
                </c:pt>
                <c:pt idx="2809">
                  <c:v>273450.7</c:v>
                </c:pt>
                <c:pt idx="2810">
                  <c:v>320000</c:v>
                </c:pt>
                <c:pt idx="2811">
                  <c:v>297046</c:v>
                </c:pt>
                <c:pt idx="2812">
                  <c:v>2083266.59</c:v>
                </c:pt>
                <c:pt idx="2813">
                  <c:v>349790</c:v>
                </c:pt>
                <c:pt idx="2814">
                  <c:v>682608</c:v>
                </c:pt>
                <c:pt idx="2815">
                  <c:v>1203600</c:v>
                </c:pt>
                <c:pt idx="2816">
                  <c:v>728114.38</c:v>
                </c:pt>
                <c:pt idx="2817">
                  <c:v>568333.32999999996</c:v>
                </c:pt>
                <c:pt idx="2818">
                  <c:v>340654</c:v>
                </c:pt>
                <c:pt idx="2819">
                  <c:v>188120.81</c:v>
                </c:pt>
                <c:pt idx="2820">
                  <c:v>639148</c:v>
                </c:pt>
                <c:pt idx="2821">
                  <c:v>768846.82</c:v>
                </c:pt>
                <c:pt idx="2822">
                  <c:v>1292336</c:v>
                </c:pt>
                <c:pt idx="2823">
                  <c:v>813799</c:v>
                </c:pt>
                <c:pt idx="2824">
                  <c:v>1507112</c:v>
                </c:pt>
                <c:pt idx="2825">
                  <c:v>1158776.94</c:v>
                </c:pt>
                <c:pt idx="2826">
                  <c:v>504705.31</c:v>
                </c:pt>
                <c:pt idx="2827">
                  <c:v>714074</c:v>
                </c:pt>
                <c:pt idx="2828">
                  <c:v>283181.96000000002</c:v>
                </c:pt>
                <c:pt idx="2829">
                  <c:v>528970.51</c:v>
                </c:pt>
                <c:pt idx="2830">
                  <c:v>310124</c:v>
                </c:pt>
                <c:pt idx="2831">
                  <c:v>371911</c:v>
                </c:pt>
                <c:pt idx="2832">
                  <c:v>220575</c:v>
                </c:pt>
                <c:pt idx="2833">
                  <c:v>233662</c:v>
                </c:pt>
                <c:pt idx="2834">
                  <c:v>448447</c:v>
                </c:pt>
                <c:pt idx="2835">
                  <c:v>847616</c:v>
                </c:pt>
                <c:pt idx="2836">
                  <c:v>300056</c:v>
                </c:pt>
                <c:pt idx="2837">
                  <c:v>278030</c:v>
                </c:pt>
                <c:pt idx="2838">
                  <c:v>956230</c:v>
                </c:pt>
                <c:pt idx="2839">
                  <c:v>410738.26</c:v>
                </c:pt>
                <c:pt idx="2840">
                  <c:v>451015</c:v>
                </c:pt>
                <c:pt idx="2841">
                  <c:v>370000</c:v>
                </c:pt>
                <c:pt idx="2842">
                  <c:v>297046</c:v>
                </c:pt>
                <c:pt idx="2843">
                  <c:v>519483.5</c:v>
                </c:pt>
                <c:pt idx="2844">
                  <c:v>2216750.36</c:v>
                </c:pt>
                <c:pt idx="2845">
                  <c:v>241999</c:v>
                </c:pt>
                <c:pt idx="2846">
                  <c:v>300018</c:v>
                </c:pt>
                <c:pt idx="2847">
                  <c:v>309288</c:v>
                </c:pt>
                <c:pt idx="2848">
                  <c:v>250750</c:v>
                </c:pt>
                <c:pt idx="2849">
                  <c:v>155636</c:v>
                </c:pt>
                <c:pt idx="2850">
                  <c:v>617586</c:v>
                </c:pt>
                <c:pt idx="2851">
                  <c:v>450886</c:v>
                </c:pt>
                <c:pt idx="2852">
                  <c:v>297046</c:v>
                </c:pt>
                <c:pt idx="2853">
                  <c:v>446000</c:v>
                </c:pt>
                <c:pt idx="2854">
                  <c:v>509509</c:v>
                </c:pt>
                <c:pt idx="2855">
                  <c:v>799571.5</c:v>
                </c:pt>
                <c:pt idx="2856">
                  <c:v>297046</c:v>
                </c:pt>
                <c:pt idx="2857">
                  <c:v>130000</c:v>
                </c:pt>
                <c:pt idx="2858">
                  <c:v>429740</c:v>
                </c:pt>
                <c:pt idx="2859">
                  <c:v>356858</c:v>
                </c:pt>
                <c:pt idx="2860">
                  <c:v>375000</c:v>
                </c:pt>
                <c:pt idx="2861">
                  <c:v>384500</c:v>
                </c:pt>
                <c:pt idx="2862">
                  <c:v>368127</c:v>
                </c:pt>
                <c:pt idx="2863">
                  <c:v>258000</c:v>
                </c:pt>
                <c:pt idx="2864">
                  <c:v>2396657.2000000002</c:v>
                </c:pt>
                <c:pt idx="2865">
                  <c:v>297046</c:v>
                </c:pt>
                <c:pt idx="2866">
                  <c:v>335930</c:v>
                </c:pt>
                <c:pt idx="2867">
                  <c:v>278030</c:v>
                </c:pt>
                <c:pt idx="2868">
                  <c:v>1739925</c:v>
                </c:pt>
                <c:pt idx="2869">
                  <c:v>2688750</c:v>
                </c:pt>
                <c:pt idx="2870">
                  <c:v>539969</c:v>
                </c:pt>
                <c:pt idx="2871">
                  <c:v>297045</c:v>
                </c:pt>
                <c:pt idx="2872">
                  <c:v>747205</c:v>
                </c:pt>
                <c:pt idx="2873">
                  <c:v>390136.8</c:v>
                </c:pt>
                <c:pt idx="2874">
                  <c:v>338192</c:v>
                </c:pt>
                <c:pt idx="2875">
                  <c:v>1350000</c:v>
                </c:pt>
                <c:pt idx="2876">
                  <c:v>3609554.14</c:v>
                </c:pt>
                <c:pt idx="2877">
                  <c:v>1220413.97</c:v>
                </c:pt>
                <c:pt idx="2878">
                  <c:v>278030</c:v>
                </c:pt>
                <c:pt idx="2879">
                  <c:v>762796.88</c:v>
                </c:pt>
                <c:pt idx="2880">
                  <c:v>413751.05</c:v>
                </c:pt>
                <c:pt idx="2881">
                  <c:v>362000</c:v>
                </c:pt>
                <c:pt idx="2882">
                  <c:v>297044</c:v>
                </c:pt>
                <c:pt idx="2883">
                  <c:v>2414456</c:v>
                </c:pt>
                <c:pt idx="2884">
                  <c:v>406659.45</c:v>
                </c:pt>
                <c:pt idx="2885">
                  <c:v>514435.14</c:v>
                </c:pt>
                <c:pt idx="2886">
                  <c:v>705807.13</c:v>
                </c:pt>
                <c:pt idx="2887">
                  <c:v>462569.85</c:v>
                </c:pt>
                <c:pt idx="2888">
                  <c:v>100000</c:v>
                </c:pt>
                <c:pt idx="2889">
                  <c:v>337811</c:v>
                </c:pt>
                <c:pt idx="2890">
                  <c:v>359544.27</c:v>
                </c:pt>
                <c:pt idx="2891">
                  <c:v>444389.01</c:v>
                </c:pt>
                <c:pt idx="2892">
                  <c:v>299046</c:v>
                </c:pt>
                <c:pt idx="2893">
                  <c:v>1270596.6499999999</c:v>
                </c:pt>
                <c:pt idx="2894">
                  <c:v>922788.75</c:v>
                </c:pt>
                <c:pt idx="2895">
                  <c:v>297045</c:v>
                </c:pt>
                <c:pt idx="2896">
                  <c:v>1055938.04</c:v>
                </c:pt>
                <c:pt idx="2897">
                  <c:v>639148</c:v>
                </c:pt>
                <c:pt idx="2898">
                  <c:v>385093.62</c:v>
                </c:pt>
                <c:pt idx="2899">
                  <c:v>646251.66</c:v>
                </c:pt>
                <c:pt idx="2900">
                  <c:v>330000</c:v>
                </c:pt>
                <c:pt idx="2901">
                  <c:v>297046</c:v>
                </c:pt>
                <c:pt idx="2902">
                  <c:v>622394.65</c:v>
                </c:pt>
                <c:pt idx="2903">
                  <c:v>171000</c:v>
                </c:pt>
                <c:pt idx="2904">
                  <c:v>385400.61</c:v>
                </c:pt>
                <c:pt idx="2905">
                  <c:v>1619313.26</c:v>
                </c:pt>
                <c:pt idx="2906">
                  <c:v>403541.67</c:v>
                </c:pt>
                <c:pt idx="2907">
                  <c:v>600000</c:v>
                </c:pt>
                <c:pt idx="2908">
                  <c:v>319300</c:v>
                </c:pt>
                <c:pt idx="2909">
                  <c:v>445567</c:v>
                </c:pt>
                <c:pt idx="2910">
                  <c:v>314396</c:v>
                </c:pt>
                <c:pt idx="2911">
                  <c:v>1165110</c:v>
                </c:pt>
                <c:pt idx="2912">
                  <c:v>639148</c:v>
                </c:pt>
                <c:pt idx="2913">
                  <c:v>659819.65</c:v>
                </c:pt>
                <c:pt idx="2914">
                  <c:v>297500</c:v>
                </c:pt>
                <c:pt idx="2915">
                  <c:v>756084.19</c:v>
                </c:pt>
                <c:pt idx="2916">
                  <c:v>379237.5</c:v>
                </c:pt>
                <c:pt idx="2917">
                  <c:v>311585.03999999998</c:v>
                </c:pt>
                <c:pt idx="2918">
                  <c:v>1983460.5</c:v>
                </c:pt>
                <c:pt idx="2919">
                  <c:v>723495</c:v>
                </c:pt>
                <c:pt idx="2920">
                  <c:v>426977.82</c:v>
                </c:pt>
                <c:pt idx="2921">
                  <c:v>1459586</c:v>
                </c:pt>
                <c:pt idx="2922">
                  <c:v>447825.78</c:v>
                </c:pt>
                <c:pt idx="2923">
                  <c:v>297865</c:v>
                </c:pt>
                <c:pt idx="2924">
                  <c:v>416406.24</c:v>
                </c:pt>
                <c:pt idx="2925">
                  <c:v>548611.75</c:v>
                </c:pt>
                <c:pt idx="2926">
                  <c:v>445567</c:v>
                </c:pt>
                <c:pt idx="2927">
                  <c:v>918531</c:v>
                </c:pt>
                <c:pt idx="2928">
                  <c:v>484083</c:v>
                </c:pt>
                <c:pt idx="2929">
                  <c:v>437310</c:v>
                </c:pt>
                <c:pt idx="2930">
                  <c:v>330226.88</c:v>
                </c:pt>
                <c:pt idx="2931">
                  <c:v>3217274</c:v>
                </c:pt>
                <c:pt idx="2932">
                  <c:v>250000</c:v>
                </c:pt>
                <c:pt idx="2933">
                  <c:v>297046</c:v>
                </c:pt>
                <c:pt idx="2934">
                  <c:v>359544.27</c:v>
                </c:pt>
                <c:pt idx="2935">
                  <c:v>924999.9</c:v>
                </c:pt>
                <c:pt idx="2936">
                  <c:v>323296</c:v>
                </c:pt>
                <c:pt idx="2937">
                  <c:v>348000</c:v>
                </c:pt>
                <c:pt idx="2938">
                  <c:v>295000</c:v>
                </c:pt>
                <c:pt idx="2939">
                  <c:v>297045</c:v>
                </c:pt>
                <c:pt idx="2940">
                  <c:v>1889038</c:v>
                </c:pt>
                <c:pt idx="2941">
                  <c:v>1675853</c:v>
                </c:pt>
                <c:pt idx="2942">
                  <c:v>25000</c:v>
                </c:pt>
                <c:pt idx="2943">
                  <c:v>377730.1</c:v>
                </c:pt>
                <c:pt idx="2944">
                  <c:v>385411.82</c:v>
                </c:pt>
                <c:pt idx="2945">
                  <c:v>1621195</c:v>
                </c:pt>
                <c:pt idx="2946">
                  <c:v>782500</c:v>
                </c:pt>
                <c:pt idx="2947">
                  <c:v>467011</c:v>
                </c:pt>
                <c:pt idx="2948">
                  <c:v>240000</c:v>
                </c:pt>
                <c:pt idx="2949">
                  <c:v>806421.08</c:v>
                </c:pt>
                <c:pt idx="2950">
                  <c:v>400000</c:v>
                </c:pt>
                <c:pt idx="2951">
                  <c:v>299441</c:v>
                </c:pt>
                <c:pt idx="2952">
                  <c:v>377164.37</c:v>
                </c:pt>
                <c:pt idx="2953">
                  <c:v>523392</c:v>
                </c:pt>
                <c:pt idx="2954">
                  <c:v>297046</c:v>
                </c:pt>
                <c:pt idx="2955">
                  <c:v>397559.9</c:v>
                </c:pt>
                <c:pt idx="2956">
                  <c:v>566795.41</c:v>
                </c:pt>
                <c:pt idx="2957">
                  <c:v>590421.69999999995</c:v>
                </c:pt>
                <c:pt idx="2958">
                  <c:v>363833.34</c:v>
                </c:pt>
                <c:pt idx="2959">
                  <c:v>297046</c:v>
                </c:pt>
                <c:pt idx="2960">
                  <c:v>225000</c:v>
                </c:pt>
                <c:pt idx="2961">
                  <c:v>1054914.8899999999</c:v>
                </c:pt>
                <c:pt idx="2962">
                  <c:v>229028</c:v>
                </c:pt>
                <c:pt idx="2963">
                  <c:v>836076</c:v>
                </c:pt>
                <c:pt idx="2964">
                  <c:v>297046</c:v>
                </c:pt>
                <c:pt idx="2965">
                  <c:v>660259.69999999995</c:v>
                </c:pt>
                <c:pt idx="2966">
                  <c:v>297139</c:v>
                </c:pt>
                <c:pt idx="2967">
                  <c:v>1253343.1200000001</c:v>
                </c:pt>
                <c:pt idx="2968">
                  <c:v>297046</c:v>
                </c:pt>
                <c:pt idx="2969">
                  <c:v>392675</c:v>
                </c:pt>
                <c:pt idx="2970">
                  <c:v>300018</c:v>
                </c:pt>
                <c:pt idx="2971">
                  <c:v>127500</c:v>
                </c:pt>
                <c:pt idx="2972">
                  <c:v>296000</c:v>
                </c:pt>
                <c:pt idx="2973">
                  <c:v>64851.19</c:v>
                </c:pt>
                <c:pt idx="2974">
                  <c:v>10</c:v>
                </c:pt>
                <c:pt idx="2975">
                  <c:v>976868.32</c:v>
                </c:pt>
                <c:pt idx="2976">
                  <c:v>301783</c:v>
                </c:pt>
                <c:pt idx="2977">
                  <c:v>299647</c:v>
                </c:pt>
                <c:pt idx="2978">
                  <c:v>1893569.1</c:v>
                </c:pt>
                <c:pt idx="2979">
                  <c:v>173700</c:v>
                </c:pt>
                <c:pt idx="2980">
                  <c:v>766774</c:v>
                </c:pt>
                <c:pt idx="2981">
                  <c:v>291514</c:v>
                </c:pt>
                <c:pt idx="2982">
                  <c:v>490122</c:v>
                </c:pt>
                <c:pt idx="2983">
                  <c:v>299647</c:v>
                </c:pt>
                <c:pt idx="2984">
                  <c:v>297046</c:v>
                </c:pt>
                <c:pt idx="2985">
                  <c:v>300018</c:v>
                </c:pt>
                <c:pt idx="2986">
                  <c:v>321550</c:v>
                </c:pt>
                <c:pt idx="2987">
                  <c:v>422424</c:v>
                </c:pt>
                <c:pt idx="2988">
                  <c:v>351531.84</c:v>
                </c:pt>
                <c:pt idx="2989">
                  <c:v>356000</c:v>
                </c:pt>
                <c:pt idx="2990">
                  <c:v>278031</c:v>
                </c:pt>
                <c:pt idx="2991">
                  <c:v>2247500</c:v>
                </c:pt>
                <c:pt idx="2992">
                  <c:v>340000</c:v>
                </c:pt>
                <c:pt idx="2993">
                  <c:v>50000</c:v>
                </c:pt>
                <c:pt idx="2994">
                  <c:v>389718</c:v>
                </c:pt>
                <c:pt idx="2995">
                  <c:v>2032262.93</c:v>
                </c:pt>
                <c:pt idx="2996">
                  <c:v>89567</c:v>
                </c:pt>
                <c:pt idx="2997">
                  <c:v>316965</c:v>
                </c:pt>
                <c:pt idx="2998">
                  <c:v>347135</c:v>
                </c:pt>
                <c:pt idx="2999">
                  <c:v>1501649.3</c:v>
                </c:pt>
                <c:pt idx="3000">
                  <c:v>302470</c:v>
                </c:pt>
                <c:pt idx="3001">
                  <c:v>477140</c:v>
                </c:pt>
                <c:pt idx="3002">
                  <c:v>1194392</c:v>
                </c:pt>
                <c:pt idx="3003">
                  <c:v>1876023.5</c:v>
                </c:pt>
                <c:pt idx="3004">
                  <c:v>582000</c:v>
                </c:pt>
                <c:pt idx="3005">
                  <c:v>627691</c:v>
                </c:pt>
                <c:pt idx="3006">
                  <c:v>297046</c:v>
                </c:pt>
                <c:pt idx="3007">
                  <c:v>944226</c:v>
                </c:pt>
                <c:pt idx="3008">
                  <c:v>5249730</c:v>
                </c:pt>
                <c:pt idx="3009">
                  <c:v>737925</c:v>
                </c:pt>
                <c:pt idx="3010">
                  <c:v>700000</c:v>
                </c:pt>
                <c:pt idx="3011">
                  <c:v>278030</c:v>
                </c:pt>
                <c:pt idx="3012">
                  <c:v>398401.34</c:v>
                </c:pt>
                <c:pt idx="3013">
                  <c:v>361529.4</c:v>
                </c:pt>
                <c:pt idx="3014">
                  <c:v>2399594.0699999998</c:v>
                </c:pt>
                <c:pt idx="3015">
                  <c:v>610142</c:v>
                </c:pt>
                <c:pt idx="3016">
                  <c:v>1465627.44</c:v>
                </c:pt>
                <c:pt idx="3017">
                  <c:v>298500</c:v>
                </c:pt>
                <c:pt idx="3018">
                  <c:v>278030</c:v>
                </c:pt>
                <c:pt idx="3019">
                  <c:v>1921928.32</c:v>
                </c:pt>
                <c:pt idx="3020">
                  <c:v>639148</c:v>
                </c:pt>
                <c:pt idx="3021">
                  <c:v>322866</c:v>
                </c:pt>
                <c:pt idx="3022">
                  <c:v>405002.33</c:v>
                </c:pt>
                <c:pt idx="3023">
                  <c:v>297046</c:v>
                </c:pt>
                <c:pt idx="3024">
                  <c:v>651333.19999999995</c:v>
                </c:pt>
                <c:pt idx="3025">
                  <c:v>577384</c:v>
                </c:pt>
                <c:pt idx="3026">
                  <c:v>1207004.3999999999</c:v>
                </c:pt>
                <c:pt idx="3027">
                  <c:v>355880</c:v>
                </c:pt>
                <c:pt idx="3028">
                  <c:v>278030</c:v>
                </c:pt>
                <c:pt idx="3029">
                  <c:v>156631.5</c:v>
                </c:pt>
                <c:pt idx="3030">
                  <c:v>341207</c:v>
                </c:pt>
                <c:pt idx="3031">
                  <c:v>1517417.52</c:v>
                </c:pt>
                <c:pt idx="3032">
                  <c:v>292945.2</c:v>
                </c:pt>
                <c:pt idx="3033">
                  <c:v>514062</c:v>
                </c:pt>
                <c:pt idx="3034">
                  <c:v>192657.4</c:v>
                </c:pt>
                <c:pt idx="3035">
                  <c:v>331181</c:v>
                </c:pt>
                <c:pt idx="3036">
                  <c:v>1346208.75</c:v>
                </c:pt>
                <c:pt idx="3037">
                  <c:v>639143</c:v>
                </c:pt>
                <c:pt idx="3038">
                  <c:v>545338.75</c:v>
                </c:pt>
                <c:pt idx="3039">
                  <c:v>396543.85</c:v>
                </c:pt>
                <c:pt idx="3040">
                  <c:v>941448</c:v>
                </c:pt>
                <c:pt idx="3041">
                  <c:v>929129</c:v>
                </c:pt>
                <c:pt idx="3042">
                  <c:v>352881</c:v>
                </c:pt>
                <c:pt idx="3043">
                  <c:v>340369.08</c:v>
                </c:pt>
                <c:pt idx="3044">
                  <c:v>358468</c:v>
                </c:pt>
                <c:pt idx="3045">
                  <c:v>814688</c:v>
                </c:pt>
                <c:pt idx="3046">
                  <c:v>358640</c:v>
                </c:pt>
                <c:pt idx="3047">
                  <c:v>1324052</c:v>
                </c:pt>
                <c:pt idx="3048">
                  <c:v>298018</c:v>
                </c:pt>
                <c:pt idx="3049">
                  <c:v>316030</c:v>
                </c:pt>
                <c:pt idx="3050">
                  <c:v>304299.8</c:v>
                </c:pt>
                <c:pt idx="3051">
                  <c:v>297046</c:v>
                </c:pt>
                <c:pt idx="3052">
                  <c:v>106560</c:v>
                </c:pt>
                <c:pt idx="3053">
                  <c:v>407609</c:v>
                </c:pt>
                <c:pt idx="3054">
                  <c:v>639148</c:v>
                </c:pt>
                <c:pt idx="3055">
                  <c:v>405063</c:v>
                </c:pt>
                <c:pt idx="3056">
                  <c:v>1828114.74</c:v>
                </c:pt>
                <c:pt idx="3057">
                  <c:v>383625</c:v>
                </c:pt>
                <c:pt idx="3058">
                  <c:v>278030</c:v>
                </c:pt>
                <c:pt idx="3059">
                  <c:v>381783.6</c:v>
                </c:pt>
                <c:pt idx="3060">
                  <c:v>485000</c:v>
                </c:pt>
                <c:pt idx="3061">
                  <c:v>301566</c:v>
                </c:pt>
                <c:pt idx="3062">
                  <c:v>1492800.6</c:v>
                </c:pt>
                <c:pt idx="3063">
                  <c:v>749840</c:v>
                </c:pt>
                <c:pt idx="3064">
                  <c:v>371527</c:v>
                </c:pt>
                <c:pt idx="3065">
                  <c:v>297044</c:v>
                </c:pt>
                <c:pt idx="3066">
                  <c:v>1498971</c:v>
                </c:pt>
                <c:pt idx="3067">
                  <c:v>611409</c:v>
                </c:pt>
                <c:pt idx="3068">
                  <c:v>390655</c:v>
                </c:pt>
                <c:pt idx="3069">
                  <c:v>406358</c:v>
                </c:pt>
                <c:pt idx="3070">
                  <c:v>148986.9</c:v>
                </c:pt>
                <c:pt idx="3071">
                  <c:v>1044634.5</c:v>
                </c:pt>
                <c:pt idx="3072">
                  <c:v>377729.94</c:v>
                </c:pt>
                <c:pt idx="3073">
                  <c:v>75000</c:v>
                </c:pt>
                <c:pt idx="3074">
                  <c:v>341091</c:v>
                </c:pt>
                <c:pt idx="3075">
                  <c:v>297045</c:v>
                </c:pt>
                <c:pt idx="3076">
                  <c:v>300000</c:v>
                </c:pt>
                <c:pt idx="3077">
                  <c:v>488266.33</c:v>
                </c:pt>
                <c:pt idx="3078">
                  <c:v>278031</c:v>
                </c:pt>
                <c:pt idx="3079">
                  <c:v>705577.5</c:v>
                </c:pt>
                <c:pt idx="3080">
                  <c:v>1291732</c:v>
                </c:pt>
                <c:pt idx="3081">
                  <c:v>786256.75</c:v>
                </c:pt>
                <c:pt idx="3082">
                  <c:v>385548</c:v>
                </c:pt>
                <c:pt idx="3083">
                  <c:v>793190.96</c:v>
                </c:pt>
                <c:pt idx="3084">
                  <c:v>297046</c:v>
                </c:pt>
                <c:pt idx="3085">
                  <c:v>1762215.6</c:v>
                </c:pt>
                <c:pt idx="3086">
                  <c:v>615850.17000000004</c:v>
                </c:pt>
                <c:pt idx="3087">
                  <c:v>299647</c:v>
                </c:pt>
                <c:pt idx="3088">
                  <c:v>1400000</c:v>
                </c:pt>
                <c:pt idx="3089">
                  <c:v>370682.66</c:v>
                </c:pt>
                <c:pt idx="3090">
                  <c:v>299441</c:v>
                </c:pt>
                <c:pt idx="3091">
                  <c:v>1095319</c:v>
                </c:pt>
                <c:pt idx="3092">
                  <c:v>298698</c:v>
                </c:pt>
                <c:pt idx="3093">
                  <c:v>1248224.55</c:v>
                </c:pt>
                <c:pt idx="3094">
                  <c:v>329333.44</c:v>
                </c:pt>
                <c:pt idx="3095">
                  <c:v>465084.15999999997</c:v>
                </c:pt>
                <c:pt idx="3096">
                  <c:v>446160</c:v>
                </c:pt>
                <c:pt idx="3097">
                  <c:v>1484376</c:v>
                </c:pt>
                <c:pt idx="3098">
                  <c:v>604899.99</c:v>
                </c:pt>
                <c:pt idx="3099">
                  <c:v>758002.24</c:v>
                </c:pt>
                <c:pt idx="3100">
                  <c:v>146988</c:v>
                </c:pt>
                <c:pt idx="3101">
                  <c:v>278031</c:v>
                </c:pt>
                <c:pt idx="3102">
                  <c:v>477903</c:v>
                </c:pt>
                <c:pt idx="3103">
                  <c:v>744238</c:v>
                </c:pt>
                <c:pt idx="3104">
                  <c:v>297046</c:v>
                </c:pt>
                <c:pt idx="3105">
                  <c:v>1353797</c:v>
                </c:pt>
                <c:pt idx="3106">
                  <c:v>486013</c:v>
                </c:pt>
                <c:pt idx="3107">
                  <c:v>278030</c:v>
                </c:pt>
                <c:pt idx="3108">
                  <c:v>278030</c:v>
                </c:pt>
                <c:pt idx="3109">
                  <c:v>255744</c:v>
                </c:pt>
                <c:pt idx="3110">
                  <c:v>1602326.3</c:v>
                </c:pt>
                <c:pt idx="3111">
                  <c:v>356455</c:v>
                </c:pt>
                <c:pt idx="3112">
                  <c:v>389940</c:v>
                </c:pt>
                <c:pt idx="3113">
                  <c:v>300018</c:v>
                </c:pt>
                <c:pt idx="3114">
                  <c:v>110300</c:v>
                </c:pt>
                <c:pt idx="3115">
                  <c:v>247406.29</c:v>
                </c:pt>
                <c:pt idx="3116">
                  <c:v>594092</c:v>
                </c:pt>
                <c:pt idx="3117">
                  <c:v>297046</c:v>
                </c:pt>
                <c:pt idx="3118">
                  <c:v>546000</c:v>
                </c:pt>
                <c:pt idx="3119">
                  <c:v>3446699</c:v>
                </c:pt>
                <c:pt idx="3120">
                  <c:v>442605.85</c:v>
                </c:pt>
                <c:pt idx="3121">
                  <c:v>1326601</c:v>
                </c:pt>
                <c:pt idx="3122">
                  <c:v>300018</c:v>
                </c:pt>
                <c:pt idx="3123">
                  <c:v>299000</c:v>
                </c:pt>
                <c:pt idx="3124">
                  <c:v>296540</c:v>
                </c:pt>
                <c:pt idx="3125">
                  <c:v>639148</c:v>
                </c:pt>
                <c:pt idx="3126">
                  <c:v>616500</c:v>
                </c:pt>
                <c:pt idx="3127">
                  <c:v>557959.78</c:v>
                </c:pt>
                <c:pt idx="3128">
                  <c:v>594267.31999999995</c:v>
                </c:pt>
                <c:pt idx="3129">
                  <c:v>375277</c:v>
                </c:pt>
                <c:pt idx="3130">
                  <c:v>153968</c:v>
                </c:pt>
                <c:pt idx="3131">
                  <c:v>352314</c:v>
                </c:pt>
                <c:pt idx="3132">
                  <c:v>1389242.41</c:v>
                </c:pt>
                <c:pt idx="3133">
                  <c:v>376977.2</c:v>
                </c:pt>
                <c:pt idx="3134">
                  <c:v>350955</c:v>
                </c:pt>
                <c:pt idx="3135">
                  <c:v>1275143</c:v>
                </c:pt>
                <c:pt idx="3136">
                  <c:v>666437.5</c:v>
                </c:pt>
                <c:pt idx="3137">
                  <c:v>10652</c:v>
                </c:pt>
                <c:pt idx="3138">
                  <c:v>698559.5</c:v>
                </c:pt>
                <c:pt idx="3139">
                  <c:v>150000</c:v>
                </c:pt>
                <c:pt idx="3140">
                  <c:v>406159.28</c:v>
                </c:pt>
                <c:pt idx="3141">
                  <c:v>801190.2</c:v>
                </c:pt>
                <c:pt idx="3142">
                  <c:v>980353.5</c:v>
                </c:pt>
                <c:pt idx="3143">
                  <c:v>847403.34</c:v>
                </c:pt>
                <c:pt idx="3144">
                  <c:v>295505</c:v>
                </c:pt>
                <c:pt idx="3145">
                  <c:v>297046</c:v>
                </c:pt>
                <c:pt idx="3146">
                  <c:v>457220</c:v>
                </c:pt>
                <c:pt idx="3147">
                  <c:v>458557</c:v>
                </c:pt>
                <c:pt idx="3148">
                  <c:v>308439</c:v>
                </c:pt>
                <c:pt idx="3149">
                  <c:v>456605</c:v>
                </c:pt>
                <c:pt idx="3150">
                  <c:v>1542959.58</c:v>
                </c:pt>
                <c:pt idx="3151">
                  <c:v>297046</c:v>
                </c:pt>
                <c:pt idx="3152">
                  <c:v>433254</c:v>
                </c:pt>
                <c:pt idx="3153">
                  <c:v>471223.1</c:v>
                </c:pt>
                <c:pt idx="3154">
                  <c:v>532710.84</c:v>
                </c:pt>
                <c:pt idx="3155">
                  <c:v>800000</c:v>
                </c:pt>
                <c:pt idx="3156">
                  <c:v>2467875.73</c:v>
                </c:pt>
                <c:pt idx="3157">
                  <c:v>384515.19</c:v>
                </c:pt>
                <c:pt idx="3158">
                  <c:v>784810.69</c:v>
                </c:pt>
                <c:pt idx="3159">
                  <c:v>532793</c:v>
                </c:pt>
                <c:pt idx="3160">
                  <c:v>388390</c:v>
                </c:pt>
                <c:pt idx="3161">
                  <c:v>410367</c:v>
                </c:pt>
                <c:pt idx="3162">
                  <c:v>1583534</c:v>
                </c:pt>
                <c:pt idx="3163">
                  <c:v>356455</c:v>
                </c:pt>
                <c:pt idx="3164">
                  <c:v>125727.03999999999</c:v>
                </c:pt>
                <c:pt idx="3165">
                  <c:v>268811.75</c:v>
                </c:pt>
                <c:pt idx="3166">
                  <c:v>406824</c:v>
                </c:pt>
                <c:pt idx="3167">
                  <c:v>1872119</c:v>
                </c:pt>
                <c:pt idx="3168">
                  <c:v>1562879</c:v>
                </c:pt>
                <c:pt idx="3169">
                  <c:v>501500</c:v>
                </c:pt>
                <c:pt idx="3170">
                  <c:v>458371</c:v>
                </c:pt>
                <c:pt idx="3171">
                  <c:v>466740</c:v>
                </c:pt>
                <c:pt idx="3172">
                  <c:v>416721.88</c:v>
                </c:pt>
                <c:pt idx="3173">
                  <c:v>518642.73</c:v>
                </c:pt>
                <c:pt idx="3174">
                  <c:v>297046</c:v>
                </c:pt>
                <c:pt idx="3175">
                  <c:v>326749</c:v>
                </c:pt>
                <c:pt idx="3176">
                  <c:v>703520.79</c:v>
                </c:pt>
                <c:pt idx="3177">
                  <c:v>360000</c:v>
                </c:pt>
                <c:pt idx="3178">
                  <c:v>1251585</c:v>
                </c:pt>
                <c:pt idx="3179">
                  <c:v>278030</c:v>
                </c:pt>
                <c:pt idx="3180">
                  <c:v>473621</c:v>
                </c:pt>
                <c:pt idx="3181">
                  <c:v>559000</c:v>
                </c:pt>
                <c:pt idx="3182">
                  <c:v>484144</c:v>
                </c:pt>
                <c:pt idx="3183">
                  <c:v>278030</c:v>
                </c:pt>
                <c:pt idx="3184">
                  <c:v>1000000</c:v>
                </c:pt>
                <c:pt idx="3185">
                  <c:v>532896.9</c:v>
                </c:pt>
                <c:pt idx="3186">
                  <c:v>914404.3</c:v>
                </c:pt>
                <c:pt idx="3187">
                  <c:v>680960</c:v>
                </c:pt>
                <c:pt idx="3188">
                  <c:v>409256.03</c:v>
                </c:pt>
                <c:pt idx="3189">
                  <c:v>297045</c:v>
                </c:pt>
                <c:pt idx="3190">
                  <c:v>278030</c:v>
                </c:pt>
                <c:pt idx="3191">
                  <c:v>762359.6</c:v>
                </c:pt>
                <c:pt idx="3192">
                  <c:v>639148</c:v>
                </c:pt>
                <c:pt idx="3193">
                  <c:v>410495.2</c:v>
                </c:pt>
                <c:pt idx="3194">
                  <c:v>504218.48</c:v>
                </c:pt>
                <c:pt idx="3195">
                  <c:v>660746</c:v>
                </c:pt>
                <c:pt idx="3196">
                  <c:v>874538.66</c:v>
                </c:pt>
                <c:pt idx="3197">
                  <c:v>346062</c:v>
                </c:pt>
                <c:pt idx="3198">
                  <c:v>641782.9</c:v>
                </c:pt>
                <c:pt idx="3199">
                  <c:v>359544.27</c:v>
                </c:pt>
                <c:pt idx="3200">
                  <c:v>326704.05</c:v>
                </c:pt>
                <c:pt idx="3201">
                  <c:v>300018</c:v>
                </c:pt>
                <c:pt idx="3202">
                  <c:v>1160637.07</c:v>
                </c:pt>
                <c:pt idx="3203">
                  <c:v>367220</c:v>
                </c:pt>
                <c:pt idx="3204">
                  <c:v>450886</c:v>
                </c:pt>
                <c:pt idx="3205">
                  <c:v>80000</c:v>
                </c:pt>
                <c:pt idx="3206">
                  <c:v>297046</c:v>
                </c:pt>
                <c:pt idx="3207">
                  <c:v>280000</c:v>
                </c:pt>
                <c:pt idx="3208">
                  <c:v>575000</c:v>
                </c:pt>
                <c:pt idx="3209">
                  <c:v>356455</c:v>
                </c:pt>
                <c:pt idx="3210">
                  <c:v>1250882.3500000001</c:v>
                </c:pt>
                <c:pt idx="3211">
                  <c:v>1065177</c:v>
                </c:pt>
                <c:pt idx="3212">
                  <c:v>285000</c:v>
                </c:pt>
                <c:pt idx="3213">
                  <c:v>1279275</c:v>
                </c:pt>
                <c:pt idx="3214">
                  <c:v>563332</c:v>
                </c:pt>
                <c:pt idx="3215">
                  <c:v>450886</c:v>
                </c:pt>
                <c:pt idx="3216">
                  <c:v>58985</c:v>
                </c:pt>
                <c:pt idx="3217">
                  <c:v>278030</c:v>
                </c:pt>
                <c:pt idx="3218">
                  <c:v>347737.5</c:v>
                </c:pt>
                <c:pt idx="3219">
                  <c:v>455206.04</c:v>
                </c:pt>
                <c:pt idx="3220">
                  <c:v>339794.4</c:v>
                </c:pt>
                <c:pt idx="3221">
                  <c:v>445821</c:v>
                </c:pt>
                <c:pt idx="3222">
                  <c:v>326322</c:v>
                </c:pt>
                <c:pt idx="3223">
                  <c:v>278030</c:v>
                </c:pt>
                <c:pt idx="3224">
                  <c:v>300018</c:v>
                </c:pt>
                <c:pt idx="3225">
                  <c:v>420214.94</c:v>
                </c:pt>
                <c:pt idx="3226">
                  <c:v>202396.55</c:v>
                </c:pt>
                <c:pt idx="3227">
                  <c:v>1000025.21</c:v>
                </c:pt>
                <c:pt idx="3228">
                  <c:v>924499</c:v>
                </c:pt>
                <c:pt idx="3229">
                  <c:v>336000</c:v>
                </c:pt>
                <c:pt idx="3230">
                  <c:v>278030</c:v>
                </c:pt>
                <c:pt idx="3231">
                  <c:v>1529457.14</c:v>
                </c:pt>
                <c:pt idx="3232">
                  <c:v>297046</c:v>
                </c:pt>
                <c:pt idx="3233">
                  <c:v>358640</c:v>
                </c:pt>
                <c:pt idx="3234">
                  <c:v>414416</c:v>
                </c:pt>
                <c:pt idx="3235">
                  <c:v>347256</c:v>
                </c:pt>
                <c:pt idx="3236">
                  <c:v>1119534</c:v>
                </c:pt>
                <c:pt idx="3237">
                  <c:v>346666.67</c:v>
                </c:pt>
                <c:pt idx="3238">
                  <c:v>594092</c:v>
                </c:pt>
                <c:pt idx="3239">
                  <c:v>175000</c:v>
                </c:pt>
                <c:pt idx="3240">
                  <c:v>2214734.2999999998</c:v>
                </c:pt>
                <c:pt idx="3241">
                  <c:v>657562.5</c:v>
                </c:pt>
                <c:pt idx="3242">
                  <c:v>297502</c:v>
                </c:pt>
                <c:pt idx="3243">
                  <c:v>422231</c:v>
                </c:pt>
                <c:pt idx="3244">
                  <c:v>500937.8</c:v>
                </c:pt>
                <c:pt idx="3245">
                  <c:v>278031</c:v>
                </c:pt>
                <c:pt idx="3246">
                  <c:v>180000</c:v>
                </c:pt>
                <c:pt idx="3247">
                  <c:v>194000</c:v>
                </c:pt>
                <c:pt idx="3248">
                  <c:v>606313.31000000006</c:v>
                </c:pt>
                <c:pt idx="3249">
                  <c:v>556116.75</c:v>
                </c:pt>
                <c:pt idx="3250">
                  <c:v>1106966.42</c:v>
                </c:pt>
                <c:pt idx="3251">
                  <c:v>415064.04</c:v>
                </c:pt>
                <c:pt idx="3252">
                  <c:v>500700</c:v>
                </c:pt>
                <c:pt idx="3253">
                  <c:v>1585515</c:v>
                </c:pt>
                <c:pt idx="3254">
                  <c:v>567425</c:v>
                </c:pt>
                <c:pt idx="3255">
                  <c:v>3623771</c:v>
                </c:pt>
                <c:pt idx="3256">
                  <c:v>310124</c:v>
                </c:pt>
                <c:pt idx="3257">
                  <c:v>559014.66</c:v>
                </c:pt>
                <c:pt idx="3258">
                  <c:v>150000</c:v>
                </c:pt>
                <c:pt idx="3259">
                  <c:v>280000</c:v>
                </c:pt>
                <c:pt idx="3260">
                  <c:v>2667169.88</c:v>
                </c:pt>
                <c:pt idx="3261">
                  <c:v>315617</c:v>
                </c:pt>
                <c:pt idx="3262">
                  <c:v>446610.91</c:v>
                </c:pt>
                <c:pt idx="3263">
                  <c:v>549000</c:v>
                </c:pt>
                <c:pt idx="3264">
                  <c:v>370123</c:v>
                </c:pt>
                <c:pt idx="3265">
                  <c:v>5412755.4900000002</c:v>
                </c:pt>
                <c:pt idx="3266">
                  <c:v>271250</c:v>
                </c:pt>
                <c:pt idx="3267">
                  <c:v>300018</c:v>
                </c:pt>
                <c:pt idx="3268">
                  <c:v>516873</c:v>
                </c:pt>
                <c:pt idx="3269">
                  <c:v>678863</c:v>
                </c:pt>
                <c:pt idx="3270">
                  <c:v>362964</c:v>
                </c:pt>
                <c:pt idx="3271">
                  <c:v>639148</c:v>
                </c:pt>
                <c:pt idx="3272">
                  <c:v>100000</c:v>
                </c:pt>
                <c:pt idx="3273">
                  <c:v>1160614</c:v>
                </c:pt>
                <c:pt idx="3274">
                  <c:v>298018</c:v>
                </c:pt>
                <c:pt idx="3275">
                  <c:v>278030.99</c:v>
                </c:pt>
                <c:pt idx="3276">
                  <c:v>1718999.67</c:v>
                </c:pt>
                <c:pt idx="3277">
                  <c:v>358468.86</c:v>
                </c:pt>
                <c:pt idx="3278">
                  <c:v>439167</c:v>
                </c:pt>
                <c:pt idx="3279">
                  <c:v>639148</c:v>
                </c:pt>
                <c:pt idx="3280">
                  <c:v>589824.6</c:v>
                </c:pt>
                <c:pt idx="3281">
                  <c:v>264315.09999999998</c:v>
                </c:pt>
                <c:pt idx="3282">
                  <c:v>939801.74</c:v>
                </c:pt>
                <c:pt idx="3283">
                  <c:v>297045</c:v>
                </c:pt>
                <c:pt idx="3284">
                  <c:v>996628.96</c:v>
                </c:pt>
                <c:pt idx="3285">
                  <c:v>600000</c:v>
                </c:pt>
                <c:pt idx="3286">
                  <c:v>193800</c:v>
                </c:pt>
                <c:pt idx="3287">
                  <c:v>278030</c:v>
                </c:pt>
                <c:pt idx="3288">
                  <c:v>538043.07999999996</c:v>
                </c:pt>
                <c:pt idx="3289">
                  <c:v>465000</c:v>
                </c:pt>
                <c:pt idx="3290">
                  <c:v>318610</c:v>
                </c:pt>
                <c:pt idx="3291">
                  <c:v>272000</c:v>
                </c:pt>
                <c:pt idx="3292">
                  <c:v>2588242.2000000002</c:v>
                </c:pt>
                <c:pt idx="3293">
                  <c:v>302470</c:v>
                </c:pt>
                <c:pt idx="3294">
                  <c:v>300018</c:v>
                </c:pt>
                <c:pt idx="3295">
                  <c:v>509509</c:v>
                </c:pt>
                <c:pt idx="3296">
                  <c:v>25000</c:v>
                </c:pt>
                <c:pt idx="3297">
                  <c:v>355022.46</c:v>
                </c:pt>
                <c:pt idx="3298">
                  <c:v>727896.34</c:v>
                </c:pt>
                <c:pt idx="3299">
                  <c:v>343393</c:v>
                </c:pt>
                <c:pt idx="3300">
                  <c:v>296610</c:v>
                </c:pt>
                <c:pt idx="3301">
                  <c:v>1309556</c:v>
                </c:pt>
                <c:pt idx="3302">
                  <c:v>278030.99</c:v>
                </c:pt>
                <c:pt idx="3303">
                  <c:v>184600</c:v>
                </c:pt>
                <c:pt idx="3304">
                  <c:v>1437897</c:v>
                </c:pt>
                <c:pt idx="3305">
                  <c:v>298000</c:v>
                </c:pt>
                <c:pt idx="3306">
                  <c:v>324750</c:v>
                </c:pt>
                <c:pt idx="3307">
                  <c:v>1120416.72</c:v>
                </c:pt>
                <c:pt idx="3308">
                  <c:v>484940</c:v>
                </c:pt>
                <c:pt idx="3309">
                  <c:v>467175.25</c:v>
                </c:pt>
                <c:pt idx="3310">
                  <c:v>405000</c:v>
                </c:pt>
                <c:pt idx="3311">
                  <c:v>597549.97</c:v>
                </c:pt>
                <c:pt idx="3312">
                  <c:v>643308</c:v>
                </c:pt>
                <c:pt idx="3313">
                  <c:v>510866</c:v>
                </c:pt>
                <c:pt idx="3314">
                  <c:v>297046</c:v>
                </c:pt>
                <c:pt idx="3315">
                  <c:v>688499</c:v>
                </c:pt>
                <c:pt idx="3316">
                  <c:v>310253.48</c:v>
                </c:pt>
                <c:pt idx="3317">
                  <c:v>297046</c:v>
                </c:pt>
                <c:pt idx="3318">
                  <c:v>877095.21</c:v>
                </c:pt>
                <c:pt idx="3319">
                  <c:v>689245.69</c:v>
                </c:pt>
                <c:pt idx="3320">
                  <c:v>1314275</c:v>
                </c:pt>
                <c:pt idx="3321">
                  <c:v>540083</c:v>
                </c:pt>
                <c:pt idx="3322">
                  <c:v>609663</c:v>
                </c:pt>
                <c:pt idx="3323">
                  <c:v>727926.26</c:v>
                </c:pt>
                <c:pt idx="3324">
                  <c:v>1632331</c:v>
                </c:pt>
                <c:pt idx="3325">
                  <c:v>444937.63</c:v>
                </c:pt>
                <c:pt idx="3326">
                  <c:v>185956</c:v>
                </c:pt>
                <c:pt idx="3327">
                  <c:v>121368.02</c:v>
                </c:pt>
                <c:pt idx="3328">
                  <c:v>532800</c:v>
                </c:pt>
                <c:pt idx="3329">
                  <c:v>1066381.08</c:v>
                </c:pt>
                <c:pt idx="3330">
                  <c:v>280000</c:v>
                </c:pt>
                <c:pt idx="3331">
                  <c:v>342225.26</c:v>
                </c:pt>
                <c:pt idx="3332">
                  <c:v>535736.47</c:v>
                </c:pt>
                <c:pt idx="3333">
                  <c:v>288313.38</c:v>
                </c:pt>
                <c:pt idx="3334">
                  <c:v>1374999.99</c:v>
                </c:pt>
                <c:pt idx="3335">
                  <c:v>748465</c:v>
                </c:pt>
                <c:pt idx="3336">
                  <c:v>235768.2</c:v>
                </c:pt>
                <c:pt idx="3337">
                  <c:v>11200</c:v>
                </c:pt>
                <c:pt idx="3338">
                  <c:v>377425.93</c:v>
                </c:pt>
                <c:pt idx="3339">
                  <c:v>297044</c:v>
                </c:pt>
                <c:pt idx="3340">
                  <c:v>85221.33</c:v>
                </c:pt>
                <c:pt idx="3341">
                  <c:v>297046</c:v>
                </c:pt>
                <c:pt idx="3342">
                  <c:v>280000</c:v>
                </c:pt>
                <c:pt idx="3343">
                  <c:v>400000</c:v>
                </c:pt>
                <c:pt idx="3344">
                  <c:v>664950.56000000006</c:v>
                </c:pt>
                <c:pt idx="3345">
                  <c:v>580000</c:v>
                </c:pt>
                <c:pt idx="3346">
                  <c:v>183760</c:v>
                </c:pt>
                <c:pt idx="3347">
                  <c:v>591000</c:v>
                </c:pt>
                <c:pt idx="3348">
                  <c:v>1461023.23</c:v>
                </c:pt>
                <c:pt idx="3349">
                  <c:v>1167041</c:v>
                </c:pt>
                <c:pt idx="3350">
                  <c:v>240000</c:v>
                </c:pt>
                <c:pt idx="3351">
                  <c:v>227197.58</c:v>
                </c:pt>
                <c:pt idx="3352">
                  <c:v>346384</c:v>
                </c:pt>
                <c:pt idx="3353">
                  <c:v>821327.28</c:v>
                </c:pt>
                <c:pt idx="3354">
                  <c:v>350000</c:v>
                </c:pt>
                <c:pt idx="3355">
                  <c:v>351536.79</c:v>
                </c:pt>
                <c:pt idx="3356">
                  <c:v>258542.5</c:v>
                </c:pt>
                <c:pt idx="3357">
                  <c:v>297045</c:v>
                </c:pt>
                <c:pt idx="3358">
                  <c:v>289729</c:v>
                </c:pt>
                <c:pt idx="3359">
                  <c:v>550000</c:v>
                </c:pt>
                <c:pt idx="3360">
                  <c:v>1418498.89</c:v>
                </c:pt>
                <c:pt idx="3361">
                  <c:v>2409620.6</c:v>
                </c:pt>
                <c:pt idx="3362">
                  <c:v>225000</c:v>
                </c:pt>
                <c:pt idx="3363">
                  <c:v>578167.4</c:v>
                </c:pt>
                <c:pt idx="3364">
                  <c:v>282305</c:v>
                </c:pt>
                <c:pt idx="3365">
                  <c:v>585519.47</c:v>
                </c:pt>
                <c:pt idx="3366">
                  <c:v>477206.99</c:v>
                </c:pt>
                <c:pt idx="3367">
                  <c:v>366740.15</c:v>
                </c:pt>
                <c:pt idx="3368">
                  <c:v>297045</c:v>
                </c:pt>
                <c:pt idx="3369">
                  <c:v>375728</c:v>
                </c:pt>
                <c:pt idx="3370">
                  <c:v>541286.99</c:v>
                </c:pt>
                <c:pt idx="3371">
                  <c:v>1486779</c:v>
                </c:pt>
                <c:pt idx="3372">
                  <c:v>297045</c:v>
                </c:pt>
                <c:pt idx="3373">
                  <c:v>297046</c:v>
                </c:pt>
                <c:pt idx="3374">
                  <c:v>557319</c:v>
                </c:pt>
                <c:pt idx="3375">
                  <c:v>833592.1</c:v>
                </c:pt>
                <c:pt idx="3376">
                  <c:v>297950</c:v>
                </c:pt>
                <c:pt idx="3377">
                  <c:v>356455</c:v>
                </c:pt>
                <c:pt idx="3378">
                  <c:v>300438.55</c:v>
                </c:pt>
                <c:pt idx="3379">
                  <c:v>278030</c:v>
                </c:pt>
                <c:pt idx="3380">
                  <c:v>354166</c:v>
                </c:pt>
                <c:pt idx="3381">
                  <c:v>963859.52</c:v>
                </c:pt>
                <c:pt idx="3382">
                  <c:v>1057967.08</c:v>
                </c:pt>
                <c:pt idx="3383">
                  <c:v>586234.97</c:v>
                </c:pt>
                <c:pt idx="3384">
                  <c:v>278030</c:v>
                </c:pt>
                <c:pt idx="3385">
                  <c:v>399148</c:v>
                </c:pt>
                <c:pt idx="3386">
                  <c:v>1377923.86</c:v>
                </c:pt>
                <c:pt idx="3387">
                  <c:v>384000</c:v>
                </c:pt>
                <c:pt idx="3388">
                  <c:v>641830</c:v>
                </c:pt>
                <c:pt idx="3389">
                  <c:v>467680.51</c:v>
                </c:pt>
                <c:pt idx="3390">
                  <c:v>572881</c:v>
                </c:pt>
                <c:pt idx="3391">
                  <c:v>450242.43</c:v>
                </c:pt>
                <c:pt idx="3392">
                  <c:v>618962.9</c:v>
                </c:pt>
                <c:pt idx="3393">
                  <c:v>319591</c:v>
                </c:pt>
                <c:pt idx="3394">
                  <c:v>316412</c:v>
                </c:pt>
                <c:pt idx="3395">
                  <c:v>356455</c:v>
                </c:pt>
                <c:pt idx="3396">
                  <c:v>785855.82</c:v>
                </c:pt>
                <c:pt idx="3397">
                  <c:v>420000</c:v>
                </c:pt>
                <c:pt idx="3398">
                  <c:v>405063</c:v>
                </c:pt>
                <c:pt idx="3399">
                  <c:v>297139</c:v>
                </c:pt>
                <c:pt idx="3400">
                  <c:v>175000</c:v>
                </c:pt>
                <c:pt idx="3401">
                  <c:v>299647</c:v>
                </c:pt>
                <c:pt idx="3402">
                  <c:v>1202402.74</c:v>
                </c:pt>
                <c:pt idx="3403">
                  <c:v>264929.65999999997</c:v>
                </c:pt>
                <c:pt idx="3404">
                  <c:v>623902.14</c:v>
                </c:pt>
                <c:pt idx="3405">
                  <c:v>425046</c:v>
                </c:pt>
                <c:pt idx="3406">
                  <c:v>420375</c:v>
                </c:pt>
                <c:pt idx="3407">
                  <c:v>1429399.25</c:v>
                </c:pt>
                <c:pt idx="3408">
                  <c:v>640789.43999999994</c:v>
                </c:pt>
                <c:pt idx="3409">
                  <c:v>394800</c:v>
                </c:pt>
                <c:pt idx="3410">
                  <c:v>16858742</c:v>
                </c:pt>
                <c:pt idx="3411">
                  <c:v>485025.35</c:v>
                </c:pt>
                <c:pt idx="3412">
                  <c:v>263696</c:v>
                </c:pt>
                <c:pt idx="3413">
                  <c:v>362773</c:v>
                </c:pt>
                <c:pt idx="3414">
                  <c:v>4006214.55</c:v>
                </c:pt>
                <c:pt idx="3415">
                  <c:v>476556.35</c:v>
                </c:pt>
                <c:pt idx="3416">
                  <c:v>672285.72</c:v>
                </c:pt>
                <c:pt idx="3417">
                  <c:v>501333.33</c:v>
                </c:pt>
                <c:pt idx="3418">
                  <c:v>1038075</c:v>
                </c:pt>
                <c:pt idx="3419">
                  <c:v>685502.53</c:v>
                </c:pt>
                <c:pt idx="3420">
                  <c:v>389050</c:v>
                </c:pt>
                <c:pt idx="3421">
                  <c:v>959035</c:v>
                </c:pt>
                <c:pt idx="3422">
                  <c:v>400000</c:v>
                </c:pt>
                <c:pt idx="3423">
                  <c:v>675000</c:v>
                </c:pt>
                <c:pt idx="3424">
                  <c:v>277828.07</c:v>
                </c:pt>
                <c:pt idx="3425">
                  <c:v>270000</c:v>
                </c:pt>
                <c:pt idx="3426">
                  <c:v>514380</c:v>
                </c:pt>
                <c:pt idx="3427">
                  <c:v>995069.79</c:v>
                </c:pt>
                <c:pt idx="3428">
                  <c:v>278500</c:v>
                </c:pt>
                <c:pt idx="3429">
                  <c:v>368282</c:v>
                </c:pt>
                <c:pt idx="3430">
                  <c:v>509509</c:v>
                </c:pt>
                <c:pt idx="3431">
                  <c:v>690000</c:v>
                </c:pt>
                <c:pt idx="3432">
                  <c:v>404463</c:v>
                </c:pt>
                <c:pt idx="3433">
                  <c:v>873081</c:v>
                </c:pt>
                <c:pt idx="3434">
                  <c:v>298186</c:v>
                </c:pt>
                <c:pt idx="3435">
                  <c:v>1088763.67</c:v>
                </c:pt>
                <c:pt idx="3436">
                  <c:v>300000</c:v>
                </c:pt>
                <c:pt idx="3437">
                  <c:v>934810.14</c:v>
                </c:pt>
                <c:pt idx="3438">
                  <c:v>278030</c:v>
                </c:pt>
                <c:pt idx="3439">
                  <c:v>765893.37</c:v>
                </c:pt>
                <c:pt idx="3440">
                  <c:v>425426.15</c:v>
                </c:pt>
                <c:pt idx="3441">
                  <c:v>655560</c:v>
                </c:pt>
                <c:pt idx="3442">
                  <c:v>106848</c:v>
                </c:pt>
                <c:pt idx="3443">
                  <c:v>1492130.65</c:v>
                </c:pt>
                <c:pt idx="3444">
                  <c:v>175130</c:v>
                </c:pt>
                <c:pt idx="3445">
                  <c:v>516452.8</c:v>
                </c:pt>
                <c:pt idx="3446">
                  <c:v>11292323.83</c:v>
                </c:pt>
                <c:pt idx="3447">
                  <c:v>815000</c:v>
                </c:pt>
                <c:pt idx="3448">
                  <c:v>1450033.3</c:v>
                </c:pt>
                <c:pt idx="3449">
                  <c:v>439415.1</c:v>
                </c:pt>
                <c:pt idx="3450">
                  <c:v>405063</c:v>
                </c:pt>
                <c:pt idx="3451">
                  <c:v>914285.71</c:v>
                </c:pt>
                <c:pt idx="3452">
                  <c:v>598673</c:v>
                </c:pt>
                <c:pt idx="3453">
                  <c:v>622035.84</c:v>
                </c:pt>
                <c:pt idx="3454">
                  <c:v>450000</c:v>
                </c:pt>
                <c:pt idx="3455">
                  <c:v>40000</c:v>
                </c:pt>
                <c:pt idx="3456">
                  <c:v>925327.23</c:v>
                </c:pt>
                <c:pt idx="3457">
                  <c:v>647099</c:v>
                </c:pt>
                <c:pt idx="3458">
                  <c:v>762280</c:v>
                </c:pt>
                <c:pt idx="3459">
                  <c:v>2000000</c:v>
                </c:pt>
                <c:pt idx="3460">
                  <c:v>1200000</c:v>
                </c:pt>
                <c:pt idx="3461">
                  <c:v>299647</c:v>
                </c:pt>
                <c:pt idx="3462">
                  <c:v>1195224</c:v>
                </c:pt>
                <c:pt idx="3463">
                  <c:v>4268905.2300000004</c:v>
                </c:pt>
                <c:pt idx="3464">
                  <c:v>677945.4</c:v>
                </c:pt>
                <c:pt idx="3465">
                  <c:v>434729</c:v>
                </c:pt>
                <c:pt idx="3466">
                  <c:v>817963.42</c:v>
                </c:pt>
                <c:pt idx="3467">
                  <c:v>278030</c:v>
                </c:pt>
                <c:pt idx="3468">
                  <c:v>400000</c:v>
                </c:pt>
                <c:pt idx="3469">
                  <c:v>324880</c:v>
                </c:pt>
                <c:pt idx="3470">
                  <c:v>427070.54</c:v>
                </c:pt>
                <c:pt idx="3471">
                  <c:v>300018</c:v>
                </c:pt>
                <c:pt idx="3472">
                  <c:v>285000</c:v>
                </c:pt>
                <c:pt idx="3473">
                  <c:v>383254</c:v>
                </c:pt>
                <c:pt idx="3474">
                  <c:v>299647</c:v>
                </c:pt>
                <c:pt idx="3475">
                  <c:v>388243.95</c:v>
                </c:pt>
                <c:pt idx="3476">
                  <c:v>403164.44</c:v>
                </c:pt>
                <c:pt idx="3477">
                  <c:v>14173194</c:v>
                </c:pt>
                <c:pt idx="3478">
                  <c:v>295206.84999999998</c:v>
                </c:pt>
                <c:pt idx="3479">
                  <c:v>1006500</c:v>
                </c:pt>
                <c:pt idx="3480">
                  <c:v>1314729</c:v>
                </c:pt>
                <c:pt idx="3481">
                  <c:v>568820</c:v>
                </c:pt>
                <c:pt idx="3482">
                  <c:v>63720</c:v>
                </c:pt>
                <c:pt idx="3483">
                  <c:v>684986</c:v>
                </c:pt>
                <c:pt idx="3484">
                  <c:v>246000</c:v>
                </c:pt>
                <c:pt idx="3485">
                  <c:v>337480</c:v>
                </c:pt>
                <c:pt idx="3486">
                  <c:v>485860</c:v>
                </c:pt>
                <c:pt idx="3487">
                  <c:v>889137</c:v>
                </c:pt>
                <c:pt idx="3488">
                  <c:v>324000</c:v>
                </c:pt>
                <c:pt idx="3489">
                  <c:v>716100</c:v>
                </c:pt>
                <c:pt idx="3490">
                  <c:v>100000</c:v>
                </c:pt>
                <c:pt idx="3491">
                  <c:v>550234.51</c:v>
                </c:pt>
                <c:pt idx="3492">
                  <c:v>297046</c:v>
                </c:pt>
                <c:pt idx="3493">
                  <c:v>600000</c:v>
                </c:pt>
                <c:pt idx="3494">
                  <c:v>512783.28</c:v>
                </c:pt>
                <c:pt idx="3495">
                  <c:v>84000</c:v>
                </c:pt>
                <c:pt idx="3496">
                  <c:v>689218.5</c:v>
                </c:pt>
                <c:pt idx="3497">
                  <c:v>384658.4</c:v>
                </c:pt>
                <c:pt idx="3498">
                  <c:v>140000</c:v>
                </c:pt>
                <c:pt idx="3499">
                  <c:v>297046</c:v>
                </c:pt>
                <c:pt idx="3500">
                  <c:v>277753.92</c:v>
                </c:pt>
                <c:pt idx="3501">
                  <c:v>278030</c:v>
                </c:pt>
                <c:pt idx="3502">
                  <c:v>742483</c:v>
                </c:pt>
                <c:pt idx="3503">
                  <c:v>460800</c:v>
                </c:pt>
                <c:pt idx="3504">
                  <c:v>350402.66</c:v>
                </c:pt>
                <c:pt idx="3505">
                  <c:v>915119.76</c:v>
                </c:pt>
                <c:pt idx="3506">
                  <c:v>155242.92000000001</c:v>
                </c:pt>
                <c:pt idx="3507">
                  <c:v>358973</c:v>
                </c:pt>
                <c:pt idx="3508">
                  <c:v>15000</c:v>
                </c:pt>
                <c:pt idx="3509">
                  <c:v>403612.34</c:v>
                </c:pt>
                <c:pt idx="3510">
                  <c:v>702145.6</c:v>
                </c:pt>
                <c:pt idx="3511">
                  <c:v>540982.97</c:v>
                </c:pt>
                <c:pt idx="3512">
                  <c:v>399945.97</c:v>
                </c:pt>
                <c:pt idx="3513">
                  <c:v>470000</c:v>
                </c:pt>
                <c:pt idx="3514">
                  <c:v>514062</c:v>
                </c:pt>
                <c:pt idx="3515">
                  <c:v>278030</c:v>
                </c:pt>
                <c:pt idx="3516">
                  <c:v>331181</c:v>
                </c:pt>
                <c:pt idx="3517">
                  <c:v>1516000</c:v>
                </c:pt>
                <c:pt idx="3518">
                  <c:v>298821</c:v>
                </c:pt>
                <c:pt idx="3519">
                  <c:v>550000</c:v>
                </c:pt>
                <c:pt idx="3520">
                  <c:v>1941122</c:v>
                </c:pt>
                <c:pt idx="3521">
                  <c:v>520421</c:v>
                </c:pt>
                <c:pt idx="3522">
                  <c:v>266312.05</c:v>
                </c:pt>
                <c:pt idx="3523">
                  <c:v>2743997</c:v>
                </c:pt>
                <c:pt idx="3524">
                  <c:v>1125734.83</c:v>
                </c:pt>
                <c:pt idx="3525">
                  <c:v>298270</c:v>
                </c:pt>
                <c:pt idx="3526">
                  <c:v>266400</c:v>
                </c:pt>
                <c:pt idx="3527">
                  <c:v>297046</c:v>
                </c:pt>
                <c:pt idx="3528">
                  <c:v>103000</c:v>
                </c:pt>
                <c:pt idx="3529">
                  <c:v>746762</c:v>
                </c:pt>
                <c:pt idx="3530">
                  <c:v>312000</c:v>
                </c:pt>
                <c:pt idx="3531">
                  <c:v>302470</c:v>
                </c:pt>
                <c:pt idx="3532">
                  <c:v>242811.62</c:v>
                </c:pt>
                <c:pt idx="3533">
                  <c:v>510544</c:v>
                </c:pt>
                <c:pt idx="3534">
                  <c:v>639148</c:v>
                </c:pt>
                <c:pt idx="3535">
                  <c:v>417679</c:v>
                </c:pt>
                <c:pt idx="3536">
                  <c:v>283144</c:v>
                </c:pt>
                <c:pt idx="3537">
                  <c:v>468729</c:v>
                </c:pt>
                <c:pt idx="3538">
                  <c:v>413858.99</c:v>
                </c:pt>
                <c:pt idx="3539">
                  <c:v>585136.5</c:v>
                </c:pt>
                <c:pt idx="3540">
                  <c:v>11900</c:v>
                </c:pt>
                <c:pt idx="3541">
                  <c:v>371501</c:v>
                </c:pt>
                <c:pt idx="3542">
                  <c:v>639148</c:v>
                </c:pt>
                <c:pt idx="3543">
                  <c:v>707308.6</c:v>
                </c:pt>
                <c:pt idx="3544">
                  <c:v>573826</c:v>
                </c:pt>
                <c:pt idx="3545">
                  <c:v>1355000</c:v>
                </c:pt>
                <c:pt idx="3546">
                  <c:v>1414474</c:v>
                </c:pt>
                <c:pt idx="3547">
                  <c:v>297280</c:v>
                </c:pt>
                <c:pt idx="3548">
                  <c:v>542430</c:v>
                </c:pt>
                <c:pt idx="3549">
                  <c:v>1186247.24</c:v>
                </c:pt>
                <c:pt idx="3550">
                  <c:v>495975</c:v>
                </c:pt>
                <c:pt idx="3551">
                  <c:v>490122</c:v>
                </c:pt>
                <c:pt idx="3552">
                  <c:v>358000</c:v>
                </c:pt>
                <c:pt idx="3553">
                  <c:v>233615</c:v>
                </c:pt>
                <c:pt idx="3554">
                  <c:v>540287.05000000005</c:v>
                </c:pt>
                <c:pt idx="3555">
                  <c:v>862543.82</c:v>
                </c:pt>
                <c:pt idx="3556">
                  <c:v>331181</c:v>
                </c:pt>
                <c:pt idx="3557">
                  <c:v>4805416.75</c:v>
                </c:pt>
                <c:pt idx="3558">
                  <c:v>857231</c:v>
                </c:pt>
                <c:pt idx="3559">
                  <c:v>297050</c:v>
                </c:pt>
                <c:pt idx="3560">
                  <c:v>541045</c:v>
                </c:pt>
                <c:pt idx="3561">
                  <c:v>623822</c:v>
                </c:pt>
                <c:pt idx="3562">
                  <c:v>476987</c:v>
                </c:pt>
                <c:pt idx="3563">
                  <c:v>1976257</c:v>
                </c:pt>
                <c:pt idx="3564">
                  <c:v>361783</c:v>
                </c:pt>
                <c:pt idx="3565">
                  <c:v>279985.18</c:v>
                </c:pt>
                <c:pt idx="3566">
                  <c:v>380000</c:v>
                </c:pt>
                <c:pt idx="3567">
                  <c:v>4102647.12</c:v>
                </c:pt>
                <c:pt idx="3568">
                  <c:v>413618.8</c:v>
                </c:pt>
                <c:pt idx="3569">
                  <c:v>295477</c:v>
                </c:pt>
                <c:pt idx="3570">
                  <c:v>300018</c:v>
                </c:pt>
                <c:pt idx="3571">
                  <c:v>1700000</c:v>
                </c:pt>
                <c:pt idx="3572">
                  <c:v>1260977.05</c:v>
                </c:pt>
                <c:pt idx="3573">
                  <c:v>885053.25</c:v>
                </c:pt>
                <c:pt idx="3574">
                  <c:v>722010.7</c:v>
                </c:pt>
                <c:pt idx="3575">
                  <c:v>413166</c:v>
                </c:pt>
                <c:pt idx="3576">
                  <c:v>356455</c:v>
                </c:pt>
                <c:pt idx="3577">
                  <c:v>300000</c:v>
                </c:pt>
                <c:pt idx="3578">
                  <c:v>1642647</c:v>
                </c:pt>
                <c:pt idx="3579">
                  <c:v>200000</c:v>
                </c:pt>
                <c:pt idx="3580">
                  <c:v>278030</c:v>
                </c:pt>
                <c:pt idx="3581">
                  <c:v>1184243</c:v>
                </c:pt>
                <c:pt idx="3582">
                  <c:v>1586732.18</c:v>
                </c:pt>
                <c:pt idx="3583">
                  <c:v>100000</c:v>
                </c:pt>
                <c:pt idx="3584">
                  <c:v>1198242.1599999999</c:v>
                </c:pt>
                <c:pt idx="3585">
                  <c:v>470162.5</c:v>
                </c:pt>
                <c:pt idx="3586">
                  <c:v>300018</c:v>
                </c:pt>
                <c:pt idx="3587">
                  <c:v>671005</c:v>
                </c:pt>
                <c:pt idx="3588">
                  <c:v>278030</c:v>
                </c:pt>
                <c:pt idx="3589">
                  <c:v>4039119.56</c:v>
                </c:pt>
                <c:pt idx="3590">
                  <c:v>297046</c:v>
                </c:pt>
                <c:pt idx="3591">
                  <c:v>9720000</c:v>
                </c:pt>
                <c:pt idx="3592">
                  <c:v>385347.22</c:v>
                </c:pt>
                <c:pt idx="3593">
                  <c:v>515000</c:v>
                </c:pt>
                <c:pt idx="3594">
                  <c:v>952625</c:v>
                </c:pt>
                <c:pt idx="3595">
                  <c:v>395044.25</c:v>
                </c:pt>
                <c:pt idx="3596">
                  <c:v>270000</c:v>
                </c:pt>
                <c:pt idx="3597">
                  <c:v>2586394.5</c:v>
                </c:pt>
                <c:pt idx="3598">
                  <c:v>302470</c:v>
                </c:pt>
                <c:pt idx="3599">
                  <c:v>731424</c:v>
                </c:pt>
                <c:pt idx="3600">
                  <c:v>239683.08</c:v>
                </c:pt>
                <c:pt idx="3601">
                  <c:v>278030</c:v>
                </c:pt>
                <c:pt idx="3602">
                  <c:v>377350.76</c:v>
                </c:pt>
                <c:pt idx="3603">
                  <c:v>297046</c:v>
                </c:pt>
                <c:pt idx="3604">
                  <c:v>297046</c:v>
                </c:pt>
                <c:pt idx="3605">
                  <c:v>299441</c:v>
                </c:pt>
                <c:pt idx="3606">
                  <c:v>298390</c:v>
                </c:pt>
                <c:pt idx="3607">
                  <c:v>774085</c:v>
                </c:pt>
                <c:pt idx="3608">
                  <c:v>297502</c:v>
                </c:pt>
                <c:pt idx="3609">
                  <c:v>224002.5</c:v>
                </c:pt>
                <c:pt idx="3610">
                  <c:v>445567</c:v>
                </c:pt>
                <c:pt idx="3611">
                  <c:v>297058</c:v>
                </c:pt>
                <c:pt idx="3612">
                  <c:v>200000</c:v>
                </c:pt>
                <c:pt idx="3613">
                  <c:v>283803.05</c:v>
                </c:pt>
                <c:pt idx="3614">
                  <c:v>361590.25</c:v>
                </c:pt>
                <c:pt idx="3615">
                  <c:v>620412.30000000005</c:v>
                </c:pt>
                <c:pt idx="3616">
                  <c:v>278000</c:v>
                </c:pt>
                <c:pt idx="3617">
                  <c:v>492250.24</c:v>
                </c:pt>
                <c:pt idx="3618">
                  <c:v>297046</c:v>
                </c:pt>
                <c:pt idx="3619">
                  <c:v>1396054.5</c:v>
                </c:pt>
                <c:pt idx="3620">
                  <c:v>604940</c:v>
                </c:pt>
                <c:pt idx="3621">
                  <c:v>200000</c:v>
                </c:pt>
                <c:pt idx="3622">
                  <c:v>592421.67000000004</c:v>
                </c:pt>
                <c:pt idx="3623">
                  <c:v>419680</c:v>
                </c:pt>
                <c:pt idx="3624">
                  <c:v>2054741</c:v>
                </c:pt>
                <c:pt idx="3625">
                  <c:v>241993.84</c:v>
                </c:pt>
                <c:pt idx="3626">
                  <c:v>671573</c:v>
                </c:pt>
                <c:pt idx="3627">
                  <c:v>278030.99</c:v>
                </c:pt>
                <c:pt idx="3628">
                  <c:v>1557874</c:v>
                </c:pt>
                <c:pt idx="3629">
                  <c:v>320979.96999999997</c:v>
                </c:pt>
                <c:pt idx="3630">
                  <c:v>119964</c:v>
                </c:pt>
                <c:pt idx="3631">
                  <c:v>444011.07</c:v>
                </c:pt>
                <c:pt idx="3632">
                  <c:v>391531</c:v>
                </c:pt>
                <c:pt idx="3633">
                  <c:v>1845577.5</c:v>
                </c:pt>
                <c:pt idx="3634">
                  <c:v>297046</c:v>
                </c:pt>
                <c:pt idx="3635">
                  <c:v>299784</c:v>
                </c:pt>
                <c:pt idx="3636">
                  <c:v>668500</c:v>
                </c:pt>
                <c:pt idx="3637">
                  <c:v>278030</c:v>
                </c:pt>
                <c:pt idx="3638">
                  <c:v>507944</c:v>
                </c:pt>
                <c:pt idx="3639">
                  <c:v>300018</c:v>
                </c:pt>
                <c:pt idx="3640">
                  <c:v>367500</c:v>
                </c:pt>
                <c:pt idx="3641">
                  <c:v>1576048</c:v>
                </c:pt>
                <c:pt idx="3642">
                  <c:v>392276</c:v>
                </c:pt>
                <c:pt idx="3643">
                  <c:v>474037</c:v>
                </c:pt>
                <c:pt idx="3644">
                  <c:v>1494240.1</c:v>
                </c:pt>
                <c:pt idx="3645">
                  <c:v>386136</c:v>
                </c:pt>
                <c:pt idx="3646">
                  <c:v>390581.32</c:v>
                </c:pt>
                <c:pt idx="3647">
                  <c:v>433902.87</c:v>
                </c:pt>
                <c:pt idx="3648">
                  <c:v>295000</c:v>
                </c:pt>
                <c:pt idx="3649">
                  <c:v>300018</c:v>
                </c:pt>
                <c:pt idx="3650">
                  <c:v>617046.87</c:v>
                </c:pt>
                <c:pt idx="3651">
                  <c:v>650000</c:v>
                </c:pt>
                <c:pt idx="3652">
                  <c:v>3394970.65</c:v>
                </c:pt>
                <c:pt idx="3653">
                  <c:v>30995</c:v>
                </c:pt>
                <c:pt idx="3654">
                  <c:v>351950.66</c:v>
                </c:pt>
                <c:pt idx="3655">
                  <c:v>590320</c:v>
                </c:pt>
                <c:pt idx="3656">
                  <c:v>321054.98</c:v>
                </c:pt>
                <c:pt idx="3657">
                  <c:v>403433.03</c:v>
                </c:pt>
                <c:pt idx="3658">
                  <c:v>400000</c:v>
                </c:pt>
                <c:pt idx="3659">
                  <c:v>2345522.5</c:v>
                </c:pt>
                <c:pt idx="3660">
                  <c:v>480577</c:v>
                </c:pt>
                <c:pt idx="3661">
                  <c:v>458437</c:v>
                </c:pt>
                <c:pt idx="3662">
                  <c:v>314569</c:v>
                </c:pt>
                <c:pt idx="3663">
                  <c:v>84000</c:v>
                </c:pt>
                <c:pt idx="3664">
                  <c:v>297046</c:v>
                </c:pt>
                <c:pt idx="3665">
                  <c:v>464076.6</c:v>
                </c:pt>
                <c:pt idx="3666">
                  <c:v>358976.25</c:v>
                </c:pt>
                <c:pt idx="3667">
                  <c:v>359544.27</c:v>
                </c:pt>
                <c:pt idx="3668">
                  <c:v>278030</c:v>
                </c:pt>
                <c:pt idx="3669">
                  <c:v>212337</c:v>
                </c:pt>
                <c:pt idx="3670">
                  <c:v>79890</c:v>
                </c:pt>
                <c:pt idx="3671">
                  <c:v>278030</c:v>
                </c:pt>
                <c:pt idx="3672">
                  <c:v>630173</c:v>
                </c:pt>
                <c:pt idx="3673">
                  <c:v>1041733</c:v>
                </c:pt>
                <c:pt idx="3674">
                  <c:v>440000</c:v>
                </c:pt>
                <c:pt idx="3675">
                  <c:v>278030</c:v>
                </c:pt>
                <c:pt idx="3676">
                  <c:v>450886</c:v>
                </c:pt>
                <c:pt idx="3677">
                  <c:v>552751.04</c:v>
                </c:pt>
                <c:pt idx="3678">
                  <c:v>346647.79</c:v>
                </c:pt>
                <c:pt idx="3679">
                  <c:v>278030</c:v>
                </c:pt>
                <c:pt idx="3680">
                  <c:v>342027</c:v>
                </c:pt>
                <c:pt idx="3681">
                  <c:v>405586.5</c:v>
                </c:pt>
                <c:pt idx="3682">
                  <c:v>299647</c:v>
                </c:pt>
                <c:pt idx="3683">
                  <c:v>244574.2</c:v>
                </c:pt>
                <c:pt idx="3684">
                  <c:v>297050</c:v>
                </c:pt>
                <c:pt idx="3685">
                  <c:v>1529247</c:v>
                </c:pt>
                <c:pt idx="3686">
                  <c:v>200000</c:v>
                </c:pt>
                <c:pt idx="3687">
                  <c:v>1203138</c:v>
                </c:pt>
                <c:pt idx="3688">
                  <c:v>179772</c:v>
                </c:pt>
                <c:pt idx="3689">
                  <c:v>1159222.2</c:v>
                </c:pt>
                <c:pt idx="3690">
                  <c:v>960405.5</c:v>
                </c:pt>
                <c:pt idx="3691">
                  <c:v>297046</c:v>
                </c:pt>
                <c:pt idx="3692">
                  <c:v>297046</c:v>
                </c:pt>
                <c:pt idx="3693">
                  <c:v>653778.43000000005</c:v>
                </c:pt>
                <c:pt idx="3694">
                  <c:v>538863.51</c:v>
                </c:pt>
                <c:pt idx="3695">
                  <c:v>499125</c:v>
                </c:pt>
                <c:pt idx="3696">
                  <c:v>359544.27</c:v>
                </c:pt>
                <c:pt idx="3697">
                  <c:v>960815.8</c:v>
                </c:pt>
                <c:pt idx="3698">
                  <c:v>445641</c:v>
                </c:pt>
                <c:pt idx="3699">
                  <c:v>255659</c:v>
                </c:pt>
                <c:pt idx="3700">
                  <c:v>2615121.75</c:v>
                </c:pt>
                <c:pt idx="3701">
                  <c:v>94480</c:v>
                </c:pt>
                <c:pt idx="3702">
                  <c:v>411667</c:v>
                </c:pt>
                <c:pt idx="3703">
                  <c:v>101489</c:v>
                </c:pt>
                <c:pt idx="3704">
                  <c:v>1017560.5</c:v>
                </c:pt>
                <c:pt idx="3705">
                  <c:v>753064</c:v>
                </c:pt>
                <c:pt idx="3706">
                  <c:v>495975</c:v>
                </c:pt>
                <c:pt idx="3707">
                  <c:v>639148</c:v>
                </c:pt>
                <c:pt idx="3708">
                  <c:v>1821145</c:v>
                </c:pt>
                <c:pt idx="3709">
                  <c:v>325000</c:v>
                </c:pt>
                <c:pt idx="3710">
                  <c:v>278030</c:v>
                </c:pt>
                <c:pt idx="3711">
                  <c:v>979107.34</c:v>
                </c:pt>
                <c:pt idx="3712">
                  <c:v>297046</c:v>
                </c:pt>
                <c:pt idx="3713">
                  <c:v>330278</c:v>
                </c:pt>
                <c:pt idx="3714">
                  <c:v>476355</c:v>
                </c:pt>
                <c:pt idx="3715">
                  <c:v>420000</c:v>
                </c:pt>
                <c:pt idx="3716">
                  <c:v>1333402</c:v>
                </c:pt>
                <c:pt idx="3717">
                  <c:v>356657</c:v>
                </c:pt>
                <c:pt idx="3718">
                  <c:v>297046</c:v>
                </c:pt>
                <c:pt idx="3719">
                  <c:v>239421</c:v>
                </c:pt>
                <c:pt idx="3720">
                  <c:v>202396.55</c:v>
                </c:pt>
                <c:pt idx="3721">
                  <c:v>260000</c:v>
                </c:pt>
                <c:pt idx="3722">
                  <c:v>858032.05</c:v>
                </c:pt>
                <c:pt idx="3723">
                  <c:v>2036556.25</c:v>
                </c:pt>
                <c:pt idx="3724">
                  <c:v>454518</c:v>
                </c:pt>
                <c:pt idx="3725">
                  <c:v>459616.28</c:v>
                </c:pt>
                <c:pt idx="3726">
                  <c:v>299744</c:v>
                </c:pt>
                <c:pt idx="3727">
                  <c:v>2590373.15</c:v>
                </c:pt>
                <c:pt idx="3728">
                  <c:v>551468.9</c:v>
                </c:pt>
                <c:pt idx="3729">
                  <c:v>550000</c:v>
                </c:pt>
                <c:pt idx="3730">
                  <c:v>1182929.8700000001</c:v>
                </c:pt>
                <c:pt idx="3731">
                  <c:v>728454.02</c:v>
                </c:pt>
                <c:pt idx="3732">
                  <c:v>533333.32999999996</c:v>
                </c:pt>
                <c:pt idx="3733">
                  <c:v>319879</c:v>
                </c:pt>
                <c:pt idx="3734">
                  <c:v>32956</c:v>
                </c:pt>
                <c:pt idx="3735">
                  <c:v>450000</c:v>
                </c:pt>
                <c:pt idx="3736">
                  <c:v>682607.23</c:v>
                </c:pt>
                <c:pt idx="3737">
                  <c:v>1326562</c:v>
                </c:pt>
                <c:pt idx="3738">
                  <c:v>195000</c:v>
                </c:pt>
                <c:pt idx="3739">
                  <c:v>297046</c:v>
                </c:pt>
                <c:pt idx="3740">
                  <c:v>840549</c:v>
                </c:pt>
                <c:pt idx="3741">
                  <c:v>1343265.5</c:v>
                </c:pt>
                <c:pt idx="3742">
                  <c:v>600000</c:v>
                </c:pt>
                <c:pt idx="3743">
                  <c:v>795414</c:v>
                </c:pt>
                <c:pt idx="3744">
                  <c:v>359545</c:v>
                </c:pt>
                <c:pt idx="3745">
                  <c:v>351185</c:v>
                </c:pt>
                <c:pt idx="3746">
                  <c:v>395218.86</c:v>
                </c:pt>
                <c:pt idx="3747">
                  <c:v>241119</c:v>
                </c:pt>
                <c:pt idx="3748">
                  <c:v>445567</c:v>
                </c:pt>
                <c:pt idx="3749">
                  <c:v>1116779.8400000001</c:v>
                </c:pt>
                <c:pt idx="3750">
                  <c:v>499958.33</c:v>
                </c:pt>
                <c:pt idx="3751">
                  <c:v>250000</c:v>
                </c:pt>
                <c:pt idx="3752">
                  <c:v>314424</c:v>
                </c:pt>
                <c:pt idx="3753">
                  <c:v>367892</c:v>
                </c:pt>
                <c:pt idx="3754">
                  <c:v>361180.29</c:v>
                </c:pt>
                <c:pt idx="3755">
                  <c:v>330000</c:v>
                </c:pt>
                <c:pt idx="3756">
                  <c:v>359544.27</c:v>
                </c:pt>
                <c:pt idx="3757">
                  <c:v>204800</c:v>
                </c:pt>
                <c:pt idx="3758">
                  <c:v>553159.81000000006</c:v>
                </c:pt>
                <c:pt idx="3759">
                  <c:v>370000</c:v>
                </c:pt>
                <c:pt idx="3760">
                  <c:v>640745.43999999994</c:v>
                </c:pt>
                <c:pt idx="3761">
                  <c:v>3081665</c:v>
                </c:pt>
                <c:pt idx="3762">
                  <c:v>486069</c:v>
                </c:pt>
                <c:pt idx="3763">
                  <c:v>100900</c:v>
                </c:pt>
                <c:pt idx="3764">
                  <c:v>158920</c:v>
                </c:pt>
                <c:pt idx="3765">
                  <c:v>297046</c:v>
                </c:pt>
                <c:pt idx="3766">
                  <c:v>297046</c:v>
                </c:pt>
                <c:pt idx="3767">
                  <c:v>248558.8</c:v>
                </c:pt>
                <c:pt idx="3768">
                  <c:v>300000</c:v>
                </c:pt>
                <c:pt idx="3769">
                  <c:v>71904.240000000005</c:v>
                </c:pt>
                <c:pt idx="3770">
                  <c:v>1450000</c:v>
                </c:pt>
                <c:pt idx="3771">
                  <c:v>297046</c:v>
                </c:pt>
                <c:pt idx="3772">
                  <c:v>343798</c:v>
                </c:pt>
                <c:pt idx="3773">
                  <c:v>927301.89</c:v>
                </c:pt>
                <c:pt idx="3774">
                  <c:v>670455.76</c:v>
                </c:pt>
                <c:pt idx="3775">
                  <c:v>559022.46</c:v>
                </c:pt>
                <c:pt idx="3776">
                  <c:v>581009</c:v>
                </c:pt>
                <c:pt idx="3777">
                  <c:v>1608290</c:v>
                </c:pt>
                <c:pt idx="3778">
                  <c:v>1168690</c:v>
                </c:pt>
                <c:pt idx="3779">
                  <c:v>1109001.29</c:v>
                </c:pt>
                <c:pt idx="3780">
                  <c:v>409616.24</c:v>
                </c:pt>
                <c:pt idx="3781">
                  <c:v>184000</c:v>
                </c:pt>
                <c:pt idx="3782">
                  <c:v>113333</c:v>
                </c:pt>
                <c:pt idx="3783">
                  <c:v>278030</c:v>
                </c:pt>
                <c:pt idx="3784">
                  <c:v>297046</c:v>
                </c:pt>
                <c:pt idx="3785">
                  <c:v>707680.19</c:v>
                </c:pt>
                <c:pt idx="3786">
                  <c:v>361811</c:v>
                </c:pt>
                <c:pt idx="3787">
                  <c:v>350158.37</c:v>
                </c:pt>
                <c:pt idx="3788">
                  <c:v>459101.7</c:v>
                </c:pt>
                <c:pt idx="3789">
                  <c:v>2369994</c:v>
                </c:pt>
                <c:pt idx="3790">
                  <c:v>340000</c:v>
                </c:pt>
                <c:pt idx="3791">
                  <c:v>284340</c:v>
                </c:pt>
                <c:pt idx="3792">
                  <c:v>1927866</c:v>
                </c:pt>
                <c:pt idx="3793">
                  <c:v>465906.4</c:v>
                </c:pt>
                <c:pt idx="3794">
                  <c:v>297044.99</c:v>
                </c:pt>
                <c:pt idx="3795">
                  <c:v>400000</c:v>
                </c:pt>
                <c:pt idx="3796">
                  <c:v>297046</c:v>
                </c:pt>
                <c:pt idx="3797">
                  <c:v>278030</c:v>
                </c:pt>
                <c:pt idx="3798">
                  <c:v>404467</c:v>
                </c:pt>
                <c:pt idx="3799">
                  <c:v>954415.34</c:v>
                </c:pt>
                <c:pt idx="3800">
                  <c:v>494792</c:v>
                </c:pt>
                <c:pt idx="3801">
                  <c:v>405798</c:v>
                </c:pt>
                <c:pt idx="3802">
                  <c:v>274453.13</c:v>
                </c:pt>
                <c:pt idx="3803">
                  <c:v>411350</c:v>
                </c:pt>
                <c:pt idx="3804">
                  <c:v>1586316</c:v>
                </c:pt>
                <c:pt idx="3805">
                  <c:v>221483.33</c:v>
                </c:pt>
                <c:pt idx="3806">
                  <c:v>297046</c:v>
                </c:pt>
                <c:pt idx="3807">
                  <c:v>355311.73</c:v>
                </c:pt>
                <c:pt idx="3808">
                  <c:v>632709.64</c:v>
                </c:pt>
                <c:pt idx="3809">
                  <c:v>305152</c:v>
                </c:pt>
                <c:pt idx="3810">
                  <c:v>347514</c:v>
                </c:pt>
                <c:pt idx="3811">
                  <c:v>461827</c:v>
                </c:pt>
                <c:pt idx="3812">
                  <c:v>297050</c:v>
                </c:pt>
                <c:pt idx="3813">
                  <c:v>740950</c:v>
                </c:pt>
                <c:pt idx="3814">
                  <c:v>457581</c:v>
                </c:pt>
                <c:pt idx="3815">
                  <c:v>800000</c:v>
                </c:pt>
                <c:pt idx="3816">
                  <c:v>1725596</c:v>
                </c:pt>
                <c:pt idx="3817">
                  <c:v>322000</c:v>
                </c:pt>
                <c:pt idx="3818">
                  <c:v>1099684.5</c:v>
                </c:pt>
                <c:pt idx="3819">
                  <c:v>278030</c:v>
                </c:pt>
                <c:pt idx="3820">
                  <c:v>427677</c:v>
                </c:pt>
                <c:pt idx="3821">
                  <c:v>408034</c:v>
                </c:pt>
                <c:pt idx="3822">
                  <c:v>1120000</c:v>
                </c:pt>
                <c:pt idx="3823">
                  <c:v>639148</c:v>
                </c:pt>
                <c:pt idx="3824">
                  <c:v>838750.29</c:v>
                </c:pt>
                <c:pt idx="3825">
                  <c:v>564821.48</c:v>
                </c:pt>
                <c:pt idx="3826">
                  <c:v>788174.72</c:v>
                </c:pt>
                <c:pt idx="3827">
                  <c:v>420405</c:v>
                </c:pt>
                <c:pt idx="3828">
                  <c:v>933264</c:v>
                </c:pt>
                <c:pt idx="3829">
                  <c:v>1454350</c:v>
                </c:pt>
                <c:pt idx="3830">
                  <c:v>280000</c:v>
                </c:pt>
                <c:pt idx="3831">
                  <c:v>39884.97</c:v>
                </c:pt>
                <c:pt idx="3832">
                  <c:v>809513.38</c:v>
                </c:pt>
                <c:pt idx="3833">
                  <c:v>190140</c:v>
                </c:pt>
                <c:pt idx="3834">
                  <c:v>297045</c:v>
                </c:pt>
                <c:pt idx="3835">
                  <c:v>468380.06</c:v>
                </c:pt>
                <c:pt idx="3836">
                  <c:v>628752.38</c:v>
                </c:pt>
                <c:pt idx="3837">
                  <c:v>781283.24</c:v>
                </c:pt>
                <c:pt idx="3838">
                  <c:v>4364464.75</c:v>
                </c:pt>
                <c:pt idx="3839">
                  <c:v>493736.09</c:v>
                </c:pt>
                <c:pt idx="3840">
                  <c:v>914000</c:v>
                </c:pt>
                <c:pt idx="3841">
                  <c:v>278030</c:v>
                </c:pt>
                <c:pt idx="3842">
                  <c:v>1192788</c:v>
                </c:pt>
                <c:pt idx="3843">
                  <c:v>1203125</c:v>
                </c:pt>
                <c:pt idx="3844">
                  <c:v>405871</c:v>
                </c:pt>
                <c:pt idx="3845">
                  <c:v>641216.5</c:v>
                </c:pt>
                <c:pt idx="3846">
                  <c:v>310000</c:v>
                </c:pt>
                <c:pt idx="3847">
                  <c:v>613320</c:v>
                </c:pt>
                <c:pt idx="3848">
                  <c:v>276964.47999999998</c:v>
                </c:pt>
                <c:pt idx="3849">
                  <c:v>449750</c:v>
                </c:pt>
                <c:pt idx="3850">
                  <c:v>887689.45</c:v>
                </c:pt>
                <c:pt idx="3851">
                  <c:v>729230.7</c:v>
                </c:pt>
                <c:pt idx="3852">
                  <c:v>388492</c:v>
                </c:pt>
                <c:pt idx="3853">
                  <c:v>396286</c:v>
                </c:pt>
                <c:pt idx="3854">
                  <c:v>1386388</c:v>
                </c:pt>
                <c:pt idx="3855">
                  <c:v>983308</c:v>
                </c:pt>
                <c:pt idx="3856">
                  <c:v>1007583</c:v>
                </c:pt>
                <c:pt idx="3857">
                  <c:v>1104599</c:v>
                </c:pt>
                <c:pt idx="3858">
                  <c:v>350605.15</c:v>
                </c:pt>
                <c:pt idx="3859">
                  <c:v>348749.4</c:v>
                </c:pt>
                <c:pt idx="3860">
                  <c:v>299784</c:v>
                </c:pt>
                <c:pt idx="3861">
                  <c:v>540083</c:v>
                </c:pt>
                <c:pt idx="3862">
                  <c:v>991228.7</c:v>
                </c:pt>
                <c:pt idx="3863">
                  <c:v>278030</c:v>
                </c:pt>
                <c:pt idx="3864">
                  <c:v>306545</c:v>
                </c:pt>
                <c:pt idx="3865">
                  <c:v>639121.35</c:v>
                </c:pt>
                <c:pt idx="3866">
                  <c:v>422514.14</c:v>
                </c:pt>
                <c:pt idx="3867">
                  <c:v>639148</c:v>
                </c:pt>
                <c:pt idx="3868">
                  <c:v>438762.65</c:v>
                </c:pt>
                <c:pt idx="3869">
                  <c:v>940646.55</c:v>
                </c:pt>
                <c:pt idx="3870">
                  <c:v>298248.25</c:v>
                </c:pt>
                <c:pt idx="3871">
                  <c:v>450513.01</c:v>
                </c:pt>
                <c:pt idx="3872">
                  <c:v>1213949</c:v>
                </c:pt>
                <c:pt idx="3873">
                  <c:v>377729.94</c:v>
                </c:pt>
                <c:pt idx="3874">
                  <c:v>1605450</c:v>
                </c:pt>
                <c:pt idx="3875">
                  <c:v>297102</c:v>
                </c:pt>
                <c:pt idx="3876">
                  <c:v>391637.5</c:v>
                </c:pt>
                <c:pt idx="3877">
                  <c:v>317719</c:v>
                </c:pt>
                <c:pt idx="3878">
                  <c:v>1161829.5</c:v>
                </c:pt>
                <c:pt idx="3879">
                  <c:v>297050</c:v>
                </c:pt>
                <c:pt idx="3880">
                  <c:v>1117420.3</c:v>
                </c:pt>
                <c:pt idx="3881">
                  <c:v>472721.91999999998</c:v>
                </c:pt>
                <c:pt idx="3882">
                  <c:v>300018</c:v>
                </c:pt>
                <c:pt idx="3883">
                  <c:v>235200</c:v>
                </c:pt>
                <c:pt idx="3884">
                  <c:v>180000</c:v>
                </c:pt>
                <c:pt idx="3885">
                  <c:v>639148</c:v>
                </c:pt>
                <c:pt idx="3886">
                  <c:v>1461535</c:v>
                </c:pt>
                <c:pt idx="3887">
                  <c:v>297046</c:v>
                </c:pt>
                <c:pt idx="3888">
                  <c:v>208067.25</c:v>
                </c:pt>
                <c:pt idx="3889">
                  <c:v>260000</c:v>
                </c:pt>
                <c:pt idx="3890">
                  <c:v>274969.43</c:v>
                </c:pt>
                <c:pt idx="3891">
                  <c:v>1392687.83</c:v>
                </c:pt>
                <c:pt idx="3892">
                  <c:v>546354</c:v>
                </c:pt>
                <c:pt idx="3893">
                  <c:v>297046</c:v>
                </c:pt>
                <c:pt idx="3894">
                  <c:v>459260</c:v>
                </c:pt>
                <c:pt idx="3895">
                  <c:v>721709.3</c:v>
                </c:pt>
                <c:pt idx="3896">
                  <c:v>465877</c:v>
                </c:pt>
                <c:pt idx="3897">
                  <c:v>658917</c:v>
                </c:pt>
                <c:pt idx="3898">
                  <c:v>2658295.4300000002</c:v>
                </c:pt>
                <c:pt idx="3899">
                  <c:v>583221.81999999995</c:v>
                </c:pt>
                <c:pt idx="3900">
                  <c:v>297046</c:v>
                </c:pt>
                <c:pt idx="3901">
                  <c:v>572000</c:v>
                </c:pt>
                <c:pt idx="3902">
                  <c:v>705100</c:v>
                </c:pt>
                <c:pt idx="3903">
                  <c:v>366181.5</c:v>
                </c:pt>
                <c:pt idx="3904">
                  <c:v>639148</c:v>
                </c:pt>
                <c:pt idx="3905">
                  <c:v>883100</c:v>
                </c:pt>
                <c:pt idx="3906">
                  <c:v>634458.85</c:v>
                </c:pt>
                <c:pt idx="3907">
                  <c:v>700000</c:v>
                </c:pt>
                <c:pt idx="3908">
                  <c:v>583859.75</c:v>
                </c:pt>
                <c:pt idx="3909">
                  <c:v>649238.17000000004</c:v>
                </c:pt>
                <c:pt idx="3910">
                  <c:v>1341939</c:v>
                </c:pt>
                <c:pt idx="3911">
                  <c:v>170248</c:v>
                </c:pt>
                <c:pt idx="3912">
                  <c:v>301566</c:v>
                </c:pt>
                <c:pt idx="3913">
                  <c:v>326841</c:v>
                </c:pt>
                <c:pt idx="3914">
                  <c:v>260561</c:v>
                </c:pt>
                <c:pt idx="3915">
                  <c:v>478496</c:v>
                </c:pt>
                <c:pt idx="3916">
                  <c:v>297046</c:v>
                </c:pt>
                <c:pt idx="3917">
                  <c:v>360000</c:v>
                </c:pt>
                <c:pt idx="3918">
                  <c:v>297046</c:v>
                </c:pt>
                <c:pt idx="3919">
                  <c:v>10</c:v>
                </c:pt>
                <c:pt idx="3920">
                  <c:v>310124</c:v>
                </c:pt>
                <c:pt idx="3921">
                  <c:v>148800</c:v>
                </c:pt>
                <c:pt idx="3922">
                  <c:v>192600</c:v>
                </c:pt>
                <c:pt idx="3923">
                  <c:v>305704</c:v>
                </c:pt>
                <c:pt idx="3924">
                  <c:v>297046</c:v>
                </c:pt>
                <c:pt idx="3925">
                  <c:v>1481119.18</c:v>
                </c:pt>
                <c:pt idx="3926">
                  <c:v>220000</c:v>
                </c:pt>
                <c:pt idx="3927">
                  <c:v>856546</c:v>
                </c:pt>
                <c:pt idx="3928">
                  <c:v>358640</c:v>
                </c:pt>
                <c:pt idx="3929">
                  <c:v>345000</c:v>
                </c:pt>
                <c:pt idx="3930">
                  <c:v>292400</c:v>
                </c:pt>
                <c:pt idx="3931">
                  <c:v>445400</c:v>
                </c:pt>
                <c:pt idx="3932">
                  <c:v>300000</c:v>
                </c:pt>
                <c:pt idx="3933">
                  <c:v>343391</c:v>
                </c:pt>
                <c:pt idx="3934">
                  <c:v>64275.12</c:v>
                </c:pt>
                <c:pt idx="3935">
                  <c:v>278030</c:v>
                </c:pt>
                <c:pt idx="3936">
                  <c:v>367154.08</c:v>
                </c:pt>
                <c:pt idx="3937">
                  <c:v>508158.5</c:v>
                </c:pt>
                <c:pt idx="3938">
                  <c:v>138000</c:v>
                </c:pt>
                <c:pt idx="3939">
                  <c:v>53261.99</c:v>
                </c:pt>
                <c:pt idx="3940">
                  <c:v>1787275</c:v>
                </c:pt>
                <c:pt idx="3941">
                  <c:v>475269</c:v>
                </c:pt>
                <c:pt idx="3942">
                  <c:v>1955324</c:v>
                </c:pt>
                <c:pt idx="3943">
                  <c:v>4348062</c:v>
                </c:pt>
                <c:pt idx="3944">
                  <c:v>278030</c:v>
                </c:pt>
                <c:pt idx="3945">
                  <c:v>278030</c:v>
                </c:pt>
                <c:pt idx="3946">
                  <c:v>297062</c:v>
                </c:pt>
                <c:pt idx="3947">
                  <c:v>433430</c:v>
                </c:pt>
                <c:pt idx="3948">
                  <c:v>220000</c:v>
                </c:pt>
                <c:pt idx="3949">
                  <c:v>202390</c:v>
                </c:pt>
                <c:pt idx="3950">
                  <c:v>721233.92000000004</c:v>
                </c:pt>
                <c:pt idx="3951">
                  <c:v>255000</c:v>
                </c:pt>
                <c:pt idx="3952">
                  <c:v>728571.8</c:v>
                </c:pt>
                <c:pt idx="3953">
                  <c:v>950000</c:v>
                </c:pt>
                <c:pt idx="3954">
                  <c:v>964738.22</c:v>
                </c:pt>
                <c:pt idx="3955">
                  <c:v>510415.15</c:v>
                </c:pt>
                <c:pt idx="3956">
                  <c:v>183865</c:v>
                </c:pt>
                <c:pt idx="3957">
                  <c:v>1470000</c:v>
                </c:pt>
                <c:pt idx="3958">
                  <c:v>200000</c:v>
                </c:pt>
                <c:pt idx="3959">
                  <c:v>344981</c:v>
                </c:pt>
                <c:pt idx="3960">
                  <c:v>1332630</c:v>
                </c:pt>
                <c:pt idx="3961">
                  <c:v>612532.43999999994</c:v>
                </c:pt>
                <c:pt idx="3962">
                  <c:v>355145</c:v>
                </c:pt>
                <c:pt idx="3963">
                  <c:v>346474.5</c:v>
                </c:pt>
                <c:pt idx="3964">
                  <c:v>2380634</c:v>
                </c:pt>
                <c:pt idx="3965">
                  <c:v>366350</c:v>
                </c:pt>
                <c:pt idx="3966">
                  <c:v>420716.74</c:v>
                </c:pt>
                <c:pt idx="3967">
                  <c:v>175000</c:v>
                </c:pt>
                <c:pt idx="3968">
                  <c:v>278030.99</c:v>
                </c:pt>
                <c:pt idx="3969">
                  <c:v>971125</c:v>
                </c:pt>
                <c:pt idx="3970">
                  <c:v>190413.08</c:v>
                </c:pt>
                <c:pt idx="3971">
                  <c:v>1682812</c:v>
                </c:pt>
                <c:pt idx="3972">
                  <c:v>483156.54</c:v>
                </c:pt>
                <c:pt idx="3973">
                  <c:v>567792</c:v>
                </c:pt>
                <c:pt idx="3974">
                  <c:v>216627</c:v>
                </c:pt>
                <c:pt idx="3975">
                  <c:v>297045</c:v>
                </c:pt>
                <c:pt idx="3976">
                  <c:v>833130.24</c:v>
                </c:pt>
                <c:pt idx="3977">
                  <c:v>278030</c:v>
                </c:pt>
                <c:pt idx="3978">
                  <c:v>326749</c:v>
                </c:pt>
                <c:pt idx="3979">
                  <c:v>367410</c:v>
                </c:pt>
                <c:pt idx="3980">
                  <c:v>1011737</c:v>
                </c:pt>
                <c:pt idx="3981">
                  <c:v>595614.09</c:v>
                </c:pt>
                <c:pt idx="3982">
                  <c:v>736585.85</c:v>
                </c:pt>
                <c:pt idx="3983">
                  <c:v>477796.63</c:v>
                </c:pt>
                <c:pt idx="3984">
                  <c:v>445567</c:v>
                </c:pt>
                <c:pt idx="3985">
                  <c:v>284281</c:v>
                </c:pt>
                <c:pt idx="3986">
                  <c:v>3591705.08</c:v>
                </c:pt>
                <c:pt idx="3987">
                  <c:v>358246.66</c:v>
                </c:pt>
                <c:pt idx="3988">
                  <c:v>297163</c:v>
                </c:pt>
                <c:pt idx="3989">
                  <c:v>360000</c:v>
                </c:pt>
                <c:pt idx="3990">
                  <c:v>30000</c:v>
                </c:pt>
                <c:pt idx="3991">
                  <c:v>164853.32999999999</c:v>
                </c:pt>
                <c:pt idx="3992">
                  <c:v>867373.5</c:v>
                </c:pt>
                <c:pt idx="3993">
                  <c:v>1301692.07</c:v>
                </c:pt>
                <c:pt idx="3994">
                  <c:v>382400</c:v>
                </c:pt>
                <c:pt idx="3995">
                  <c:v>423687.09</c:v>
                </c:pt>
                <c:pt idx="3996">
                  <c:v>342028</c:v>
                </c:pt>
                <c:pt idx="3997">
                  <c:v>300018</c:v>
                </c:pt>
                <c:pt idx="3998">
                  <c:v>981847.5</c:v>
                </c:pt>
                <c:pt idx="3999">
                  <c:v>602132.81000000006</c:v>
                </c:pt>
                <c:pt idx="4000">
                  <c:v>357501.47</c:v>
                </c:pt>
                <c:pt idx="4001">
                  <c:v>278030</c:v>
                </c:pt>
                <c:pt idx="4002">
                  <c:v>396946.3</c:v>
                </c:pt>
                <c:pt idx="4003">
                  <c:v>550668.84</c:v>
                </c:pt>
                <c:pt idx="4004">
                  <c:v>403983</c:v>
                </c:pt>
                <c:pt idx="4005">
                  <c:v>359809.91</c:v>
                </c:pt>
                <c:pt idx="4006">
                  <c:v>297045</c:v>
                </c:pt>
                <c:pt idx="4007">
                  <c:v>300018</c:v>
                </c:pt>
                <c:pt idx="4008">
                  <c:v>200518.6</c:v>
                </c:pt>
                <c:pt idx="4009">
                  <c:v>1690006.94</c:v>
                </c:pt>
                <c:pt idx="4010">
                  <c:v>297046</c:v>
                </c:pt>
                <c:pt idx="4011">
                  <c:v>1739958</c:v>
                </c:pt>
                <c:pt idx="4012">
                  <c:v>420359.27</c:v>
                </c:pt>
                <c:pt idx="4013">
                  <c:v>841178</c:v>
                </c:pt>
                <c:pt idx="4014">
                  <c:v>1778646</c:v>
                </c:pt>
                <c:pt idx="4015">
                  <c:v>979284</c:v>
                </c:pt>
                <c:pt idx="4016">
                  <c:v>206000</c:v>
                </c:pt>
                <c:pt idx="4017">
                  <c:v>109259.63</c:v>
                </c:pt>
                <c:pt idx="4018">
                  <c:v>378297</c:v>
                </c:pt>
                <c:pt idx="4019">
                  <c:v>336445.2</c:v>
                </c:pt>
                <c:pt idx="4020">
                  <c:v>278030</c:v>
                </c:pt>
                <c:pt idx="4021">
                  <c:v>500000</c:v>
                </c:pt>
                <c:pt idx="4022">
                  <c:v>516550</c:v>
                </c:pt>
                <c:pt idx="4023">
                  <c:v>406045.76</c:v>
                </c:pt>
                <c:pt idx="4024">
                  <c:v>7214352.2000000002</c:v>
                </c:pt>
                <c:pt idx="4025">
                  <c:v>423168</c:v>
                </c:pt>
                <c:pt idx="4026">
                  <c:v>278030.99</c:v>
                </c:pt>
                <c:pt idx="4027">
                  <c:v>284460.38</c:v>
                </c:pt>
                <c:pt idx="4028">
                  <c:v>510949.44</c:v>
                </c:pt>
                <c:pt idx="4029">
                  <c:v>622677.26</c:v>
                </c:pt>
                <c:pt idx="4030">
                  <c:v>578406.36</c:v>
                </c:pt>
                <c:pt idx="4031">
                  <c:v>383231</c:v>
                </c:pt>
                <c:pt idx="4032">
                  <c:v>415668.65</c:v>
                </c:pt>
                <c:pt idx="4033">
                  <c:v>948047</c:v>
                </c:pt>
                <c:pt idx="4034">
                  <c:v>343391</c:v>
                </c:pt>
                <c:pt idx="4035">
                  <c:v>320000</c:v>
                </c:pt>
                <c:pt idx="4036">
                  <c:v>840000</c:v>
                </c:pt>
                <c:pt idx="4037">
                  <c:v>371173.26</c:v>
                </c:pt>
                <c:pt idx="4038">
                  <c:v>570368</c:v>
                </c:pt>
                <c:pt idx="4039">
                  <c:v>1206489.07</c:v>
                </c:pt>
                <c:pt idx="4040">
                  <c:v>143537.5</c:v>
                </c:pt>
                <c:pt idx="4041">
                  <c:v>450000</c:v>
                </c:pt>
                <c:pt idx="4042">
                  <c:v>297046</c:v>
                </c:pt>
                <c:pt idx="4043">
                  <c:v>45500</c:v>
                </c:pt>
                <c:pt idx="4044">
                  <c:v>310740</c:v>
                </c:pt>
                <c:pt idx="4045">
                  <c:v>1739889.52</c:v>
                </c:pt>
                <c:pt idx="4046">
                  <c:v>4453.22</c:v>
                </c:pt>
                <c:pt idx="4047">
                  <c:v>845279</c:v>
                </c:pt>
                <c:pt idx="4048">
                  <c:v>222000</c:v>
                </c:pt>
                <c:pt idx="4049">
                  <c:v>350672.26</c:v>
                </c:pt>
                <c:pt idx="4050">
                  <c:v>782348.4</c:v>
                </c:pt>
                <c:pt idx="4051">
                  <c:v>278030</c:v>
                </c:pt>
                <c:pt idx="4052">
                  <c:v>269309.07</c:v>
                </c:pt>
                <c:pt idx="4053">
                  <c:v>742483</c:v>
                </c:pt>
                <c:pt idx="4054">
                  <c:v>566297</c:v>
                </c:pt>
                <c:pt idx="4055">
                  <c:v>816719</c:v>
                </c:pt>
                <c:pt idx="4056">
                  <c:v>818075.21</c:v>
                </c:pt>
                <c:pt idx="4057">
                  <c:v>312500</c:v>
                </c:pt>
                <c:pt idx="4058">
                  <c:v>278030</c:v>
                </c:pt>
                <c:pt idx="4059">
                  <c:v>354060.87</c:v>
                </c:pt>
                <c:pt idx="4060">
                  <c:v>585035.6</c:v>
                </c:pt>
                <c:pt idx="4061">
                  <c:v>120498.44</c:v>
                </c:pt>
                <c:pt idx="4062">
                  <c:v>728961.19</c:v>
                </c:pt>
                <c:pt idx="4063">
                  <c:v>787001</c:v>
                </c:pt>
                <c:pt idx="4064">
                  <c:v>589997</c:v>
                </c:pt>
                <c:pt idx="4065">
                  <c:v>278031</c:v>
                </c:pt>
                <c:pt idx="4066">
                  <c:v>450368.88</c:v>
                </c:pt>
                <c:pt idx="4067">
                  <c:v>800000</c:v>
                </c:pt>
                <c:pt idx="4068">
                  <c:v>394263</c:v>
                </c:pt>
                <c:pt idx="4069">
                  <c:v>145210</c:v>
                </c:pt>
                <c:pt idx="4070">
                  <c:v>381127</c:v>
                </c:pt>
                <c:pt idx="4071">
                  <c:v>674607.4</c:v>
                </c:pt>
                <c:pt idx="4072">
                  <c:v>60000</c:v>
                </c:pt>
                <c:pt idx="4073">
                  <c:v>278030</c:v>
                </c:pt>
                <c:pt idx="4074">
                  <c:v>594092</c:v>
                </c:pt>
                <c:pt idx="4075">
                  <c:v>438521</c:v>
                </c:pt>
                <c:pt idx="4076">
                  <c:v>527053.81999999995</c:v>
                </c:pt>
                <c:pt idx="4077">
                  <c:v>528600.52</c:v>
                </c:pt>
                <c:pt idx="4078">
                  <c:v>447030.7</c:v>
                </c:pt>
                <c:pt idx="4079">
                  <c:v>67307.199999999997</c:v>
                </c:pt>
                <c:pt idx="4080">
                  <c:v>2849858.1</c:v>
                </c:pt>
                <c:pt idx="4081">
                  <c:v>701516.48</c:v>
                </c:pt>
                <c:pt idx="4082">
                  <c:v>278030</c:v>
                </c:pt>
                <c:pt idx="4083">
                  <c:v>114590</c:v>
                </c:pt>
                <c:pt idx="4084">
                  <c:v>586357</c:v>
                </c:pt>
                <c:pt idx="4085">
                  <c:v>41860.550000000003</c:v>
                </c:pt>
                <c:pt idx="4086">
                  <c:v>385000</c:v>
                </c:pt>
                <c:pt idx="4087">
                  <c:v>373320</c:v>
                </c:pt>
                <c:pt idx="4088">
                  <c:v>356455</c:v>
                </c:pt>
                <c:pt idx="4089">
                  <c:v>383932.5</c:v>
                </c:pt>
                <c:pt idx="4090">
                  <c:v>432394.93</c:v>
                </c:pt>
                <c:pt idx="4091">
                  <c:v>347675</c:v>
                </c:pt>
                <c:pt idx="4092">
                  <c:v>297045</c:v>
                </c:pt>
                <c:pt idx="4093">
                  <c:v>305704</c:v>
                </c:pt>
                <c:pt idx="4094">
                  <c:v>2586422</c:v>
                </c:pt>
                <c:pt idx="4095">
                  <c:v>106000</c:v>
                </c:pt>
                <c:pt idx="4096">
                  <c:v>201666.67</c:v>
                </c:pt>
                <c:pt idx="4097">
                  <c:v>523886</c:v>
                </c:pt>
                <c:pt idx="4098">
                  <c:v>329720</c:v>
                </c:pt>
                <c:pt idx="4099">
                  <c:v>623672</c:v>
                </c:pt>
                <c:pt idx="4100">
                  <c:v>2389642.9</c:v>
                </c:pt>
                <c:pt idx="4101">
                  <c:v>322916.59999999998</c:v>
                </c:pt>
                <c:pt idx="4102">
                  <c:v>299206</c:v>
                </c:pt>
                <c:pt idx="4103">
                  <c:v>445761.76</c:v>
                </c:pt>
                <c:pt idx="4104">
                  <c:v>297046</c:v>
                </c:pt>
                <c:pt idx="4105">
                  <c:v>390833.33</c:v>
                </c:pt>
                <c:pt idx="4106">
                  <c:v>29700</c:v>
                </c:pt>
                <c:pt idx="4107">
                  <c:v>1186398.1599999999</c:v>
                </c:pt>
                <c:pt idx="4108">
                  <c:v>839613</c:v>
                </c:pt>
                <c:pt idx="4109">
                  <c:v>1125420</c:v>
                </c:pt>
                <c:pt idx="4110">
                  <c:v>432600</c:v>
                </c:pt>
                <c:pt idx="4111">
                  <c:v>403983</c:v>
                </c:pt>
                <c:pt idx="4112">
                  <c:v>340000</c:v>
                </c:pt>
                <c:pt idx="4113">
                  <c:v>1221960.4099999999</c:v>
                </c:pt>
                <c:pt idx="4114">
                  <c:v>399934</c:v>
                </c:pt>
                <c:pt idx="4115">
                  <c:v>205570</c:v>
                </c:pt>
                <c:pt idx="4116">
                  <c:v>300018</c:v>
                </c:pt>
                <c:pt idx="4117">
                  <c:v>386161</c:v>
                </c:pt>
                <c:pt idx="4118">
                  <c:v>144000</c:v>
                </c:pt>
                <c:pt idx="4119">
                  <c:v>394526</c:v>
                </c:pt>
                <c:pt idx="4120">
                  <c:v>540083</c:v>
                </c:pt>
                <c:pt idx="4121">
                  <c:v>280000</c:v>
                </c:pt>
                <c:pt idx="4122">
                  <c:v>350000</c:v>
                </c:pt>
                <c:pt idx="4123">
                  <c:v>382000</c:v>
                </c:pt>
                <c:pt idx="4124">
                  <c:v>933124</c:v>
                </c:pt>
                <c:pt idx="4125">
                  <c:v>865457.02</c:v>
                </c:pt>
                <c:pt idx="4126">
                  <c:v>399967</c:v>
                </c:pt>
                <c:pt idx="4127">
                  <c:v>436800</c:v>
                </c:pt>
                <c:pt idx="4128">
                  <c:v>437896</c:v>
                </c:pt>
                <c:pt idx="4129">
                  <c:v>297046</c:v>
                </c:pt>
                <c:pt idx="4130">
                  <c:v>720408.6</c:v>
                </c:pt>
                <c:pt idx="4131">
                  <c:v>301184</c:v>
                </c:pt>
                <c:pt idx="4132">
                  <c:v>230000</c:v>
                </c:pt>
                <c:pt idx="4133">
                  <c:v>639148</c:v>
                </c:pt>
                <c:pt idx="4134">
                  <c:v>470713.7</c:v>
                </c:pt>
                <c:pt idx="4135">
                  <c:v>298482</c:v>
                </c:pt>
                <c:pt idx="4136">
                  <c:v>294661.86</c:v>
                </c:pt>
                <c:pt idx="4137">
                  <c:v>431178</c:v>
                </c:pt>
                <c:pt idx="4138">
                  <c:v>278035</c:v>
                </c:pt>
                <c:pt idx="4139">
                  <c:v>628333</c:v>
                </c:pt>
                <c:pt idx="4140">
                  <c:v>526107.13</c:v>
                </c:pt>
                <c:pt idx="4141">
                  <c:v>278030</c:v>
                </c:pt>
                <c:pt idx="4142">
                  <c:v>471872</c:v>
                </c:pt>
                <c:pt idx="4143">
                  <c:v>1416053</c:v>
                </c:pt>
                <c:pt idx="4144">
                  <c:v>1017377.98</c:v>
                </c:pt>
                <c:pt idx="4145">
                  <c:v>159787.23000000001</c:v>
                </c:pt>
                <c:pt idx="4146">
                  <c:v>561950</c:v>
                </c:pt>
                <c:pt idx="4147">
                  <c:v>500000</c:v>
                </c:pt>
                <c:pt idx="4148">
                  <c:v>895921</c:v>
                </c:pt>
                <c:pt idx="4149">
                  <c:v>278030</c:v>
                </c:pt>
                <c:pt idx="4150">
                  <c:v>534683</c:v>
                </c:pt>
                <c:pt idx="4151">
                  <c:v>263305</c:v>
                </c:pt>
                <c:pt idx="4152">
                  <c:v>359544.27</c:v>
                </c:pt>
                <c:pt idx="4153">
                  <c:v>331059</c:v>
                </c:pt>
                <c:pt idx="4154">
                  <c:v>1226666.67</c:v>
                </c:pt>
                <c:pt idx="4155">
                  <c:v>750000</c:v>
                </c:pt>
                <c:pt idx="4156">
                  <c:v>433710</c:v>
                </c:pt>
                <c:pt idx="4157">
                  <c:v>540083</c:v>
                </c:pt>
                <c:pt idx="4158">
                  <c:v>575195.69999999995</c:v>
                </c:pt>
                <c:pt idx="4159">
                  <c:v>660110</c:v>
                </c:pt>
                <c:pt idx="4160">
                  <c:v>344000</c:v>
                </c:pt>
                <c:pt idx="4161">
                  <c:v>1201546.2</c:v>
                </c:pt>
                <c:pt idx="4162">
                  <c:v>429500</c:v>
                </c:pt>
                <c:pt idx="4163">
                  <c:v>78000</c:v>
                </c:pt>
                <c:pt idx="4164">
                  <c:v>318620</c:v>
                </c:pt>
                <c:pt idx="4165">
                  <c:v>326035</c:v>
                </c:pt>
                <c:pt idx="4166">
                  <c:v>73502.649999999994</c:v>
                </c:pt>
                <c:pt idx="4167">
                  <c:v>297429</c:v>
                </c:pt>
                <c:pt idx="4168">
                  <c:v>104226</c:v>
                </c:pt>
                <c:pt idx="4169">
                  <c:v>316043</c:v>
                </c:pt>
                <c:pt idx="4170">
                  <c:v>829677.14</c:v>
                </c:pt>
                <c:pt idx="4171">
                  <c:v>522807.1</c:v>
                </c:pt>
                <c:pt idx="4172">
                  <c:v>299441</c:v>
                </c:pt>
                <c:pt idx="4173">
                  <c:v>1594950</c:v>
                </c:pt>
                <c:pt idx="4174">
                  <c:v>417317.4</c:v>
                </c:pt>
                <c:pt idx="4175">
                  <c:v>428852.94</c:v>
                </c:pt>
                <c:pt idx="4176">
                  <c:v>359544.27</c:v>
                </c:pt>
                <c:pt idx="4177">
                  <c:v>141509.48000000001</c:v>
                </c:pt>
                <c:pt idx="4178">
                  <c:v>480445</c:v>
                </c:pt>
                <c:pt idx="4179">
                  <c:v>300000</c:v>
                </c:pt>
                <c:pt idx="4180">
                  <c:v>417493.72</c:v>
                </c:pt>
                <c:pt idx="4181">
                  <c:v>1709162</c:v>
                </c:pt>
                <c:pt idx="4182">
                  <c:v>999555</c:v>
                </c:pt>
                <c:pt idx="4183">
                  <c:v>546926.74</c:v>
                </c:pt>
                <c:pt idx="4184">
                  <c:v>2000000</c:v>
                </c:pt>
                <c:pt idx="4185">
                  <c:v>674614</c:v>
                </c:pt>
                <c:pt idx="4186">
                  <c:v>358876</c:v>
                </c:pt>
                <c:pt idx="4187">
                  <c:v>886478.2</c:v>
                </c:pt>
                <c:pt idx="4188">
                  <c:v>540083</c:v>
                </c:pt>
                <c:pt idx="4189">
                  <c:v>483037.91</c:v>
                </c:pt>
                <c:pt idx="4190">
                  <c:v>385548</c:v>
                </c:pt>
                <c:pt idx="4191">
                  <c:v>2870715.1</c:v>
                </c:pt>
                <c:pt idx="4192">
                  <c:v>297044</c:v>
                </c:pt>
                <c:pt idx="4193">
                  <c:v>302470</c:v>
                </c:pt>
                <c:pt idx="4194">
                  <c:v>297045</c:v>
                </c:pt>
                <c:pt idx="4195">
                  <c:v>441000</c:v>
                </c:pt>
                <c:pt idx="4196">
                  <c:v>181917</c:v>
                </c:pt>
                <c:pt idx="4197">
                  <c:v>297045</c:v>
                </c:pt>
                <c:pt idx="4198">
                  <c:v>486648.56</c:v>
                </c:pt>
                <c:pt idx="4199">
                  <c:v>359544.27</c:v>
                </c:pt>
                <c:pt idx="4200">
                  <c:v>346897.4</c:v>
                </c:pt>
                <c:pt idx="4201">
                  <c:v>278030</c:v>
                </c:pt>
                <c:pt idx="4202">
                  <c:v>846723.45</c:v>
                </c:pt>
                <c:pt idx="4203">
                  <c:v>300018</c:v>
                </c:pt>
                <c:pt idx="4204">
                  <c:v>169507</c:v>
                </c:pt>
                <c:pt idx="4205">
                  <c:v>302982</c:v>
                </c:pt>
                <c:pt idx="4206">
                  <c:v>428571.43</c:v>
                </c:pt>
                <c:pt idx="4207">
                  <c:v>418466</c:v>
                </c:pt>
                <c:pt idx="4208">
                  <c:v>407937</c:v>
                </c:pt>
                <c:pt idx="4209">
                  <c:v>461380</c:v>
                </c:pt>
                <c:pt idx="4210">
                  <c:v>746235</c:v>
                </c:pt>
                <c:pt idx="4211">
                  <c:v>1041833.32</c:v>
                </c:pt>
                <c:pt idx="4212">
                  <c:v>324047</c:v>
                </c:pt>
                <c:pt idx="4213">
                  <c:v>1482778.51</c:v>
                </c:pt>
                <c:pt idx="4214">
                  <c:v>620245</c:v>
                </c:pt>
                <c:pt idx="4215">
                  <c:v>37500</c:v>
                </c:pt>
                <c:pt idx="4216">
                  <c:v>297045</c:v>
                </c:pt>
                <c:pt idx="4217">
                  <c:v>1810740.4</c:v>
                </c:pt>
                <c:pt idx="4218">
                  <c:v>8850000</c:v>
                </c:pt>
                <c:pt idx="4219">
                  <c:v>955676</c:v>
                </c:pt>
                <c:pt idx="4220">
                  <c:v>278030</c:v>
                </c:pt>
                <c:pt idx="4221">
                  <c:v>301502.2</c:v>
                </c:pt>
                <c:pt idx="4222">
                  <c:v>1331200</c:v>
                </c:pt>
                <c:pt idx="4223">
                  <c:v>368052.97</c:v>
                </c:pt>
                <c:pt idx="4224">
                  <c:v>65000</c:v>
                </c:pt>
                <c:pt idx="4225">
                  <c:v>4770580</c:v>
                </c:pt>
                <c:pt idx="4226">
                  <c:v>1320594.4099999999</c:v>
                </c:pt>
                <c:pt idx="4227">
                  <c:v>349825</c:v>
                </c:pt>
                <c:pt idx="4228">
                  <c:v>410881.45</c:v>
                </c:pt>
                <c:pt idx="4229">
                  <c:v>600000</c:v>
                </c:pt>
                <c:pt idx="4230">
                  <c:v>631000</c:v>
                </c:pt>
                <c:pt idx="4231">
                  <c:v>1873201.89</c:v>
                </c:pt>
                <c:pt idx="4232">
                  <c:v>875386</c:v>
                </c:pt>
                <c:pt idx="4233">
                  <c:v>325000</c:v>
                </c:pt>
                <c:pt idx="4234">
                  <c:v>300018</c:v>
                </c:pt>
                <c:pt idx="4235">
                  <c:v>326749</c:v>
                </c:pt>
                <c:pt idx="4236">
                  <c:v>355310.4</c:v>
                </c:pt>
                <c:pt idx="4237">
                  <c:v>278030</c:v>
                </c:pt>
                <c:pt idx="4238">
                  <c:v>2471513.6</c:v>
                </c:pt>
                <c:pt idx="4239">
                  <c:v>297046</c:v>
                </c:pt>
                <c:pt idx="4240">
                  <c:v>300018</c:v>
                </c:pt>
                <c:pt idx="4241">
                  <c:v>72107</c:v>
                </c:pt>
                <c:pt idx="4242">
                  <c:v>348503</c:v>
                </c:pt>
                <c:pt idx="4243">
                  <c:v>642383</c:v>
                </c:pt>
                <c:pt idx="4244">
                  <c:v>218508.48</c:v>
                </c:pt>
                <c:pt idx="4245">
                  <c:v>650000.12</c:v>
                </c:pt>
                <c:pt idx="4246">
                  <c:v>406358</c:v>
                </c:pt>
                <c:pt idx="4247">
                  <c:v>100000</c:v>
                </c:pt>
                <c:pt idx="4248">
                  <c:v>171013.5</c:v>
                </c:pt>
                <c:pt idx="4249">
                  <c:v>999660.5</c:v>
                </c:pt>
                <c:pt idx="4250">
                  <c:v>370517.81</c:v>
                </c:pt>
                <c:pt idx="4251">
                  <c:v>478473.57</c:v>
                </c:pt>
                <c:pt idx="4252">
                  <c:v>488864.43</c:v>
                </c:pt>
                <c:pt idx="4253">
                  <c:v>440625</c:v>
                </c:pt>
                <c:pt idx="4254">
                  <c:v>323266.27</c:v>
                </c:pt>
                <c:pt idx="4255">
                  <c:v>525000</c:v>
                </c:pt>
                <c:pt idx="4256">
                  <c:v>297045</c:v>
                </c:pt>
                <c:pt idx="4257">
                  <c:v>366445.56</c:v>
                </c:pt>
                <c:pt idx="4258">
                  <c:v>297586</c:v>
                </c:pt>
                <c:pt idx="4259">
                  <c:v>1216185</c:v>
                </c:pt>
                <c:pt idx="4260">
                  <c:v>575208.32999999996</c:v>
                </c:pt>
                <c:pt idx="4261">
                  <c:v>297046</c:v>
                </c:pt>
                <c:pt idx="4262">
                  <c:v>705273</c:v>
                </c:pt>
                <c:pt idx="4263">
                  <c:v>889687.5</c:v>
                </c:pt>
                <c:pt idx="4264">
                  <c:v>452193</c:v>
                </c:pt>
                <c:pt idx="4265">
                  <c:v>367748</c:v>
                </c:pt>
                <c:pt idx="4266">
                  <c:v>336000</c:v>
                </c:pt>
                <c:pt idx="4267">
                  <c:v>419817.69</c:v>
                </c:pt>
                <c:pt idx="4268">
                  <c:v>404468.75</c:v>
                </c:pt>
                <c:pt idx="4269">
                  <c:v>279111</c:v>
                </c:pt>
                <c:pt idx="4270">
                  <c:v>778719</c:v>
                </c:pt>
                <c:pt idx="4271">
                  <c:v>600000</c:v>
                </c:pt>
                <c:pt idx="4272">
                  <c:v>800000</c:v>
                </c:pt>
                <c:pt idx="4273">
                  <c:v>439012</c:v>
                </c:pt>
                <c:pt idx="4274">
                  <c:v>657814.80000000005</c:v>
                </c:pt>
                <c:pt idx="4275">
                  <c:v>361976.88</c:v>
                </c:pt>
                <c:pt idx="4276">
                  <c:v>307891.19</c:v>
                </c:pt>
                <c:pt idx="4277">
                  <c:v>403463</c:v>
                </c:pt>
                <c:pt idx="4278">
                  <c:v>1632939</c:v>
                </c:pt>
                <c:pt idx="4279">
                  <c:v>360420</c:v>
                </c:pt>
                <c:pt idx="4280">
                  <c:v>425043.83</c:v>
                </c:pt>
                <c:pt idx="4281">
                  <c:v>204000</c:v>
                </c:pt>
                <c:pt idx="4282">
                  <c:v>330000</c:v>
                </c:pt>
                <c:pt idx="4283">
                  <c:v>150000</c:v>
                </c:pt>
                <c:pt idx="4284">
                  <c:v>362274</c:v>
                </c:pt>
                <c:pt idx="4285">
                  <c:v>79749</c:v>
                </c:pt>
                <c:pt idx="4286">
                  <c:v>1777096.7</c:v>
                </c:pt>
                <c:pt idx="4287">
                  <c:v>297045</c:v>
                </c:pt>
                <c:pt idx="4288">
                  <c:v>1751423.3</c:v>
                </c:pt>
                <c:pt idx="4289">
                  <c:v>634480</c:v>
                </c:pt>
                <c:pt idx="4290">
                  <c:v>445567</c:v>
                </c:pt>
                <c:pt idx="4291">
                  <c:v>359544.28</c:v>
                </c:pt>
                <c:pt idx="4292">
                  <c:v>315617</c:v>
                </c:pt>
                <c:pt idx="4293">
                  <c:v>182777.43</c:v>
                </c:pt>
                <c:pt idx="4294">
                  <c:v>338686</c:v>
                </c:pt>
                <c:pt idx="4295">
                  <c:v>200000</c:v>
                </c:pt>
                <c:pt idx="4296">
                  <c:v>969577</c:v>
                </c:pt>
                <c:pt idx="4297">
                  <c:v>543582</c:v>
                </c:pt>
                <c:pt idx="4298">
                  <c:v>1478656</c:v>
                </c:pt>
                <c:pt idx="4299">
                  <c:v>278030</c:v>
                </c:pt>
                <c:pt idx="4300">
                  <c:v>512466.67</c:v>
                </c:pt>
                <c:pt idx="4301">
                  <c:v>310124</c:v>
                </c:pt>
                <c:pt idx="4302">
                  <c:v>525436.96</c:v>
                </c:pt>
                <c:pt idx="4303">
                  <c:v>406608</c:v>
                </c:pt>
                <c:pt idx="4304">
                  <c:v>400000</c:v>
                </c:pt>
                <c:pt idx="4305">
                  <c:v>400398.51</c:v>
                </c:pt>
                <c:pt idx="4306">
                  <c:v>891182.29</c:v>
                </c:pt>
                <c:pt idx="4307">
                  <c:v>375988</c:v>
                </c:pt>
                <c:pt idx="4308">
                  <c:v>1108329</c:v>
                </c:pt>
                <c:pt idx="4309">
                  <c:v>1474575.5</c:v>
                </c:pt>
                <c:pt idx="4310">
                  <c:v>363711.95</c:v>
                </c:pt>
                <c:pt idx="4311">
                  <c:v>490637</c:v>
                </c:pt>
                <c:pt idx="4312">
                  <c:v>279111</c:v>
                </c:pt>
                <c:pt idx="4313">
                  <c:v>297050</c:v>
                </c:pt>
                <c:pt idx="4314">
                  <c:v>300018</c:v>
                </c:pt>
                <c:pt idx="4315">
                  <c:v>297046</c:v>
                </c:pt>
                <c:pt idx="4316">
                  <c:v>672276</c:v>
                </c:pt>
                <c:pt idx="4317">
                  <c:v>349737.17</c:v>
                </c:pt>
                <c:pt idx="4318">
                  <c:v>1584055</c:v>
                </c:pt>
                <c:pt idx="4319">
                  <c:v>323296</c:v>
                </c:pt>
                <c:pt idx="4320">
                  <c:v>150000</c:v>
                </c:pt>
                <c:pt idx="4321">
                  <c:v>1155329</c:v>
                </c:pt>
                <c:pt idx="4322">
                  <c:v>339164.9</c:v>
                </c:pt>
                <c:pt idx="4323">
                  <c:v>690000</c:v>
                </c:pt>
                <c:pt idx="4324">
                  <c:v>506617.9</c:v>
                </c:pt>
                <c:pt idx="4325">
                  <c:v>443270</c:v>
                </c:pt>
                <c:pt idx="4326">
                  <c:v>963090</c:v>
                </c:pt>
                <c:pt idx="4327">
                  <c:v>512500</c:v>
                </c:pt>
                <c:pt idx="4328">
                  <c:v>2100000</c:v>
                </c:pt>
                <c:pt idx="4329">
                  <c:v>452438</c:v>
                </c:pt>
                <c:pt idx="4330">
                  <c:v>2190092.7000000002</c:v>
                </c:pt>
                <c:pt idx="4331">
                  <c:v>772533.23</c:v>
                </c:pt>
                <c:pt idx="4332">
                  <c:v>378261</c:v>
                </c:pt>
                <c:pt idx="4333">
                  <c:v>9437618.4600000009</c:v>
                </c:pt>
                <c:pt idx="4334">
                  <c:v>208220.83</c:v>
                </c:pt>
                <c:pt idx="4335">
                  <c:v>423276.21</c:v>
                </c:pt>
                <c:pt idx="4336">
                  <c:v>179230</c:v>
                </c:pt>
                <c:pt idx="4337">
                  <c:v>356455</c:v>
                </c:pt>
                <c:pt idx="4338">
                  <c:v>729260.25</c:v>
                </c:pt>
                <c:pt idx="4339">
                  <c:v>514804</c:v>
                </c:pt>
                <c:pt idx="4340">
                  <c:v>460000</c:v>
                </c:pt>
                <c:pt idx="4341">
                  <c:v>2012772</c:v>
                </c:pt>
                <c:pt idx="4342">
                  <c:v>504535</c:v>
                </c:pt>
                <c:pt idx="4343">
                  <c:v>900088.68</c:v>
                </c:pt>
                <c:pt idx="4344">
                  <c:v>430000</c:v>
                </c:pt>
                <c:pt idx="4345">
                  <c:v>314416.67</c:v>
                </c:pt>
                <c:pt idx="4346">
                  <c:v>3057059.8</c:v>
                </c:pt>
                <c:pt idx="4347">
                  <c:v>364892</c:v>
                </c:pt>
                <c:pt idx="4348">
                  <c:v>138475</c:v>
                </c:pt>
                <c:pt idx="4349">
                  <c:v>687800</c:v>
                </c:pt>
                <c:pt idx="4350">
                  <c:v>728392</c:v>
                </c:pt>
                <c:pt idx="4351">
                  <c:v>2922222.6</c:v>
                </c:pt>
                <c:pt idx="4352">
                  <c:v>451422</c:v>
                </c:pt>
                <c:pt idx="4353">
                  <c:v>381331</c:v>
                </c:pt>
                <c:pt idx="4354">
                  <c:v>369600</c:v>
                </c:pt>
                <c:pt idx="4355">
                  <c:v>587278</c:v>
                </c:pt>
                <c:pt idx="4356">
                  <c:v>585255</c:v>
                </c:pt>
                <c:pt idx="4357">
                  <c:v>301948</c:v>
                </c:pt>
                <c:pt idx="4358">
                  <c:v>1100000</c:v>
                </c:pt>
                <c:pt idx="4359">
                  <c:v>297046</c:v>
                </c:pt>
                <c:pt idx="4360">
                  <c:v>380000</c:v>
                </c:pt>
                <c:pt idx="4361">
                  <c:v>297046</c:v>
                </c:pt>
                <c:pt idx="4362">
                  <c:v>1277622</c:v>
                </c:pt>
                <c:pt idx="4363">
                  <c:v>450000</c:v>
                </c:pt>
                <c:pt idx="4364">
                  <c:v>300018</c:v>
                </c:pt>
                <c:pt idx="4365">
                  <c:v>969375</c:v>
                </c:pt>
                <c:pt idx="4366">
                  <c:v>1464318</c:v>
                </c:pt>
                <c:pt idx="4367">
                  <c:v>127335.61</c:v>
                </c:pt>
                <c:pt idx="4368">
                  <c:v>355899.18</c:v>
                </c:pt>
                <c:pt idx="4369">
                  <c:v>760293.64</c:v>
                </c:pt>
                <c:pt idx="4370">
                  <c:v>902500</c:v>
                </c:pt>
                <c:pt idx="4371">
                  <c:v>346500</c:v>
                </c:pt>
                <c:pt idx="4372">
                  <c:v>343000</c:v>
                </c:pt>
                <c:pt idx="4373">
                  <c:v>297502</c:v>
                </c:pt>
                <c:pt idx="4374">
                  <c:v>315617</c:v>
                </c:pt>
                <c:pt idx="4375">
                  <c:v>100000</c:v>
                </c:pt>
                <c:pt idx="4376">
                  <c:v>100000</c:v>
                </c:pt>
                <c:pt idx="4377">
                  <c:v>292533.03999999998</c:v>
                </c:pt>
                <c:pt idx="4378">
                  <c:v>297046</c:v>
                </c:pt>
                <c:pt idx="4379">
                  <c:v>382136</c:v>
                </c:pt>
                <c:pt idx="4380">
                  <c:v>48857.39</c:v>
                </c:pt>
                <c:pt idx="4381">
                  <c:v>550000</c:v>
                </c:pt>
                <c:pt idx="4382">
                  <c:v>1843614</c:v>
                </c:pt>
                <c:pt idx="4383">
                  <c:v>547158</c:v>
                </c:pt>
                <c:pt idx="4384">
                  <c:v>1482847</c:v>
                </c:pt>
                <c:pt idx="4385">
                  <c:v>927503.14</c:v>
                </c:pt>
                <c:pt idx="4386">
                  <c:v>299647</c:v>
                </c:pt>
                <c:pt idx="4387">
                  <c:v>967077</c:v>
                </c:pt>
                <c:pt idx="4388">
                  <c:v>326749</c:v>
                </c:pt>
                <c:pt idx="4389">
                  <c:v>5122871.99</c:v>
                </c:pt>
                <c:pt idx="4390">
                  <c:v>530434.05000000005</c:v>
                </c:pt>
                <c:pt idx="4391">
                  <c:v>182182</c:v>
                </c:pt>
                <c:pt idx="4392">
                  <c:v>278030.99</c:v>
                </c:pt>
                <c:pt idx="4393">
                  <c:v>302470</c:v>
                </c:pt>
                <c:pt idx="4394">
                  <c:v>347719.55</c:v>
                </c:pt>
                <c:pt idx="4395">
                  <c:v>312000</c:v>
                </c:pt>
                <c:pt idx="4396">
                  <c:v>310124</c:v>
                </c:pt>
                <c:pt idx="4397">
                  <c:v>297046</c:v>
                </c:pt>
                <c:pt idx="4398">
                  <c:v>403776</c:v>
                </c:pt>
                <c:pt idx="4399">
                  <c:v>1101203</c:v>
                </c:pt>
                <c:pt idx="4400">
                  <c:v>615017.5</c:v>
                </c:pt>
                <c:pt idx="4401">
                  <c:v>639148</c:v>
                </c:pt>
                <c:pt idx="4402">
                  <c:v>297046</c:v>
                </c:pt>
                <c:pt idx="4403">
                  <c:v>150000</c:v>
                </c:pt>
                <c:pt idx="4404">
                  <c:v>360960</c:v>
                </c:pt>
                <c:pt idx="4405">
                  <c:v>338629</c:v>
                </c:pt>
                <c:pt idx="4406">
                  <c:v>360000</c:v>
                </c:pt>
                <c:pt idx="4407">
                  <c:v>470000</c:v>
                </c:pt>
                <c:pt idx="4408">
                  <c:v>418415</c:v>
                </c:pt>
                <c:pt idx="4409">
                  <c:v>430627.35</c:v>
                </c:pt>
                <c:pt idx="4410">
                  <c:v>325394.86</c:v>
                </c:pt>
                <c:pt idx="4411">
                  <c:v>332233.40000000002</c:v>
                </c:pt>
                <c:pt idx="4412">
                  <c:v>377248.7</c:v>
                </c:pt>
                <c:pt idx="4413">
                  <c:v>150000</c:v>
                </c:pt>
                <c:pt idx="4414">
                  <c:v>310544</c:v>
                </c:pt>
                <c:pt idx="4415">
                  <c:v>391000</c:v>
                </c:pt>
                <c:pt idx="4416">
                  <c:v>356455</c:v>
                </c:pt>
                <c:pt idx="4417">
                  <c:v>639148</c:v>
                </c:pt>
                <c:pt idx="4418">
                  <c:v>53466</c:v>
                </c:pt>
                <c:pt idx="4419">
                  <c:v>423038.54</c:v>
                </c:pt>
                <c:pt idx="4420">
                  <c:v>332063.19</c:v>
                </c:pt>
                <c:pt idx="4421">
                  <c:v>491465.63</c:v>
                </c:pt>
                <c:pt idx="4422">
                  <c:v>633433</c:v>
                </c:pt>
                <c:pt idx="4423">
                  <c:v>1021562</c:v>
                </c:pt>
                <c:pt idx="4424">
                  <c:v>307850</c:v>
                </c:pt>
                <c:pt idx="4425">
                  <c:v>337925.96</c:v>
                </c:pt>
                <c:pt idx="4426">
                  <c:v>884003.5</c:v>
                </c:pt>
                <c:pt idx="4427">
                  <c:v>514062</c:v>
                </c:pt>
                <c:pt idx="4428">
                  <c:v>724000</c:v>
                </c:pt>
                <c:pt idx="4429">
                  <c:v>297045</c:v>
                </c:pt>
                <c:pt idx="4430">
                  <c:v>487739</c:v>
                </c:pt>
                <c:pt idx="4431">
                  <c:v>370609.6</c:v>
                </c:pt>
                <c:pt idx="4432">
                  <c:v>287000</c:v>
                </c:pt>
                <c:pt idx="4433">
                  <c:v>501367.89</c:v>
                </c:pt>
                <c:pt idx="4434">
                  <c:v>644894.4</c:v>
                </c:pt>
                <c:pt idx="4435">
                  <c:v>278030.99</c:v>
                </c:pt>
                <c:pt idx="4436">
                  <c:v>327716</c:v>
                </c:pt>
                <c:pt idx="4437">
                  <c:v>1064074.55</c:v>
                </c:pt>
                <c:pt idx="4438">
                  <c:v>419207.05</c:v>
                </c:pt>
                <c:pt idx="4439">
                  <c:v>1277200</c:v>
                </c:pt>
                <c:pt idx="4440">
                  <c:v>1228919.8500000001</c:v>
                </c:pt>
                <c:pt idx="4441">
                  <c:v>1446221.81</c:v>
                </c:pt>
                <c:pt idx="4442">
                  <c:v>270900</c:v>
                </c:pt>
                <c:pt idx="4443">
                  <c:v>561517</c:v>
                </c:pt>
                <c:pt idx="4444">
                  <c:v>297046</c:v>
                </c:pt>
                <c:pt idx="4445">
                  <c:v>278030</c:v>
                </c:pt>
                <c:pt idx="4446">
                  <c:v>885877.44</c:v>
                </c:pt>
                <c:pt idx="4447">
                  <c:v>597978</c:v>
                </c:pt>
                <c:pt idx="4448">
                  <c:v>322634</c:v>
                </c:pt>
                <c:pt idx="4449">
                  <c:v>680463.53</c:v>
                </c:pt>
                <c:pt idx="4450">
                  <c:v>358595.15</c:v>
                </c:pt>
                <c:pt idx="4451">
                  <c:v>358784.06</c:v>
                </c:pt>
                <c:pt idx="4452">
                  <c:v>639148</c:v>
                </c:pt>
                <c:pt idx="4453">
                  <c:v>1428002.29</c:v>
                </c:pt>
                <c:pt idx="4454">
                  <c:v>297719</c:v>
                </c:pt>
                <c:pt idx="4455">
                  <c:v>1228568</c:v>
                </c:pt>
                <c:pt idx="4456">
                  <c:v>764837.91</c:v>
                </c:pt>
                <c:pt idx="4457">
                  <c:v>647500</c:v>
                </c:pt>
                <c:pt idx="4458">
                  <c:v>230000</c:v>
                </c:pt>
                <c:pt idx="4459">
                  <c:v>407769.25</c:v>
                </c:pt>
                <c:pt idx="4460">
                  <c:v>372000</c:v>
                </c:pt>
                <c:pt idx="4461">
                  <c:v>361806.78</c:v>
                </c:pt>
                <c:pt idx="4462">
                  <c:v>514285.71</c:v>
                </c:pt>
                <c:pt idx="4463">
                  <c:v>356455</c:v>
                </c:pt>
                <c:pt idx="4464">
                  <c:v>278030</c:v>
                </c:pt>
                <c:pt idx="4465">
                  <c:v>949839.65</c:v>
                </c:pt>
                <c:pt idx="4466">
                  <c:v>410480.22</c:v>
                </c:pt>
                <c:pt idx="4467">
                  <c:v>4677217.59</c:v>
                </c:pt>
                <c:pt idx="4468">
                  <c:v>466652.81</c:v>
                </c:pt>
                <c:pt idx="4469">
                  <c:v>400000</c:v>
                </c:pt>
                <c:pt idx="4470">
                  <c:v>365825</c:v>
                </c:pt>
                <c:pt idx="4471">
                  <c:v>615550</c:v>
                </c:pt>
                <c:pt idx="4472">
                  <c:v>1124365</c:v>
                </c:pt>
                <c:pt idx="4473">
                  <c:v>456300.02</c:v>
                </c:pt>
                <c:pt idx="4474">
                  <c:v>214584.3</c:v>
                </c:pt>
                <c:pt idx="4475">
                  <c:v>361811</c:v>
                </c:pt>
                <c:pt idx="4476">
                  <c:v>382136</c:v>
                </c:pt>
                <c:pt idx="4477">
                  <c:v>1491283.5</c:v>
                </c:pt>
                <c:pt idx="4478">
                  <c:v>618762.76</c:v>
                </c:pt>
                <c:pt idx="4479">
                  <c:v>60000</c:v>
                </c:pt>
                <c:pt idx="4480">
                  <c:v>297046</c:v>
                </c:pt>
                <c:pt idx="4481">
                  <c:v>320000</c:v>
                </c:pt>
                <c:pt idx="4482">
                  <c:v>1160779</c:v>
                </c:pt>
                <c:pt idx="4483">
                  <c:v>1034000</c:v>
                </c:pt>
                <c:pt idx="4484">
                  <c:v>526558</c:v>
                </c:pt>
                <c:pt idx="4485">
                  <c:v>957698</c:v>
                </c:pt>
                <c:pt idx="4486">
                  <c:v>243270.86</c:v>
                </c:pt>
                <c:pt idx="4487">
                  <c:v>709423.79</c:v>
                </c:pt>
                <c:pt idx="4488">
                  <c:v>297046</c:v>
                </c:pt>
                <c:pt idx="4489">
                  <c:v>297050</c:v>
                </c:pt>
                <c:pt idx="4490">
                  <c:v>299647</c:v>
                </c:pt>
                <c:pt idx="4491">
                  <c:v>372659.25</c:v>
                </c:pt>
                <c:pt idx="4492">
                  <c:v>297050</c:v>
                </c:pt>
                <c:pt idx="4493">
                  <c:v>337933.18</c:v>
                </c:pt>
                <c:pt idx="4494">
                  <c:v>557416</c:v>
                </c:pt>
                <c:pt idx="4495">
                  <c:v>316663</c:v>
                </c:pt>
                <c:pt idx="4496">
                  <c:v>779424.25</c:v>
                </c:pt>
                <c:pt idx="4497">
                  <c:v>535842.93000000005</c:v>
                </c:pt>
                <c:pt idx="4498">
                  <c:v>400000</c:v>
                </c:pt>
                <c:pt idx="4499">
                  <c:v>639148</c:v>
                </c:pt>
                <c:pt idx="4500">
                  <c:v>404459</c:v>
                </c:pt>
                <c:pt idx="4501">
                  <c:v>333320</c:v>
                </c:pt>
                <c:pt idx="4502">
                  <c:v>452198.21</c:v>
                </c:pt>
                <c:pt idx="4503">
                  <c:v>1260076.52</c:v>
                </c:pt>
                <c:pt idx="4504">
                  <c:v>1045500</c:v>
                </c:pt>
                <c:pt idx="4505">
                  <c:v>1084830.8400000001</c:v>
                </c:pt>
                <c:pt idx="4506">
                  <c:v>322474</c:v>
                </c:pt>
                <c:pt idx="4507">
                  <c:v>400000</c:v>
                </c:pt>
                <c:pt idx="4508">
                  <c:v>549600</c:v>
                </c:pt>
                <c:pt idx="4509">
                  <c:v>280000</c:v>
                </c:pt>
                <c:pt idx="4510">
                  <c:v>114474</c:v>
                </c:pt>
                <c:pt idx="4511">
                  <c:v>321509.09000000003</c:v>
                </c:pt>
                <c:pt idx="4512">
                  <c:v>438418.45</c:v>
                </c:pt>
                <c:pt idx="4513">
                  <c:v>617575</c:v>
                </c:pt>
                <c:pt idx="4514">
                  <c:v>542628</c:v>
                </c:pt>
                <c:pt idx="4515">
                  <c:v>319070.05</c:v>
                </c:pt>
                <c:pt idx="4516">
                  <c:v>440000</c:v>
                </c:pt>
                <c:pt idx="4517">
                  <c:v>585136.5</c:v>
                </c:pt>
                <c:pt idx="4518">
                  <c:v>350000</c:v>
                </c:pt>
                <c:pt idx="4519">
                  <c:v>403293</c:v>
                </c:pt>
                <c:pt idx="4520">
                  <c:v>323500</c:v>
                </c:pt>
                <c:pt idx="4521">
                  <c:v>78000</c:v>
                </c:pt>
                <c:pt idx="4522">
                  <c:v>857753.11</c:v>
                </c:pt>
                <c:pt idx="4523">
                  <c:v>509509</c:v>
                </c:pt>
                <c:pt idx="4524">
                  <c:v>1523214</c:v>
                </c:pt>
                <c:pt idx="4525">
                  <c:v>810799.74</c:v>
                </c:pt>
                <c:pt idx="4526">
                  <c:v>1143318.2</c:v>
                </c:pt>
                <c:pt idx="4527">
                  <c:v>297045</c:v>
                </c:pt>
                <c:pt idx="4528">
                  <c:v>365464</c:v>
                </c:pt>
                <c:pt idx="4529">
                  <c:v>1957708.6</c:v>
                </c:pt>
                <c:pt idx="4530">
                  <c:v>600000</c:v>
                </c:pt>
                <c:pt idx="4531">
                  <c:v>161084.29999999999</c:v>
                </c:pt>
                <c:pt idx="4532">
                  <c:v>31927.439999999999</c:v>
                </c:pt>
                <c:pt idx="4533">
                  <c:v>427590.98</c:v>
                </c:pt>
                <c:pt idx="4534">
                  <c:v>543427.36</c:v>
                </c:pt>
                <c:pt idx="4535">
                  <c:v>342059.63</c:v>
                </c:pt>
                <c:pt idx="4536">
                  <c:v>1870704.54</c:v>
                </c:pt>
                <c:pt idx="4537">
                  <c:v>317000</c:v>
                </c:pt>
                <c:pt idx="4538">
                  <c:v>403806.82</c:v>
                </c:pt>
                <c:pt idx="4539">
                  <c:v>1709089.1</c:v>
                </c:pt>
                <c:pt idx="4540">
                  <c:v>278030</c:v>
                </c:pt>
                <c:pt idx="4541">
                  <c:v>351531.84</c:v>
                </c:pt>
                <c:pt idx="4542">
                  <c:v>568492</c:v>
                </c:pt>
                <c:pt idx="4543">
                  <c:v>353607</c:v>
                </c:pt>
                <c:pt idx="4544">
                  <c:v>1932000</c:v>
                </c:pt>
                <c:pt idx="4545">
                  <c:v>560498</c:v>
                </c:pt>
                <c:pt idx="4546">
                  <c:v>566297</c:v>
                </c:pt>
                <c:pt idx="4547">
                  <c:v>133037.29999999999</c:v>
                </c:pt>
                <c:pt idx="4548">
                  <c:v>1848072</c:v>
                </c:pt>
                <c:pt idx="4549">
                  <c:v>1624745.95</c:v>
                </c:pt>
                <c:pt idx="4550">
                  <c:v>693063.36</c:v>
                </c:pt>
                <c:pt idx="4551">
                  <c:v>476566.67</c:v>
                </c:pt>
                <c:pt idx="4552">
                  <c:v>297429</c:v>
                </c:pt>
                <c:pt idx="4553">
                  <c:v>35530</c:v>
                </c:pt>
                <c:pt idx="4554">
                  <c:v>476562.94</c:v>
                </c:pt>
                <c:pt idx="4555">
                  <c:v>297046</c:v>
                </c:pt>
                <c:pt idx="4556">
                  <c:v>381640</c:v>
                </c:pt>
                <c:pt idx="4557">
                  <c:v>323296</c:v>
                </c:pt>
                <c:pt idx="4558">
                  <c:v>1730544</c:v>
                </c:pt>
                <c:pt idx="4559">
                  <c:v>670740</c:v>
                </c:pt>
                <c:pt idx="4560">
                  <c:v>290000</c:v>
                </c:pt>
                <c:pt idx="4561">
                  <c:v>542095.31999999995</c:v>
                </c:pt>
                <c:pt idx="4562">
                  <c:v>695574.7</c:v>
                </c:pt>
                <c:pt idx="4563">
                  <c:v>299784</c:v>
                </c:pt>
                <c:pt idx="4564">
                  <c:v>1166115</c:v>
                </c:pt>
                <c:pt idx="4565">
                  <c:v>300018</c:v>
                </c:pt>
                <c:pt idx="4566">
                  <c:v>524236.19</c:v>
                </c:pt>
                <c:pt idx="4567">
                  <c:v>298155</c:v>
                </c:pt>
                <c:pt idx="4568">
                  <c:v>347501.19</c:v>
                </c:pt>
                <c:pt idx="4569">
                  <c:v>280000</c:v>
                </c:pt>
                <c:pt idx="4570">
                  <c:v>350112.18</c:v>
                </c:pt>
                <c:pt idx="4571">
                  <c:v>815000</c:v>
                </c:pt>
                <c:pt idx="4572">
                  <c:v>1207124</c:v>
                </c:pt>
                <c:pt idx="4573">
                  <c:v>860750.63</c:v>
                </c:pt>
                <c:pt idx="4574">
                  <c:v>278030</c:v>
                </c:pt>
                <c:pt idx="4575">
                  <c:v>297046</c:v>
                </c:pt>
                <c:pt idx="4576">
                  <c:v>391916.75</c:v>
                </c:pt>
                <c:pt idx="4577">
                  <c:v>442458</c:v>
                </c:pt>
                <c:pt idx="4578">
                  <c:v>639148</c:v>
                </c:pt>
                <c:pt idx="4579">
                  <c:v>46091.09</c:v>
                </c:pt>
                <c:pt idx="4580">
                  <c:v>361420</c:v>
                </c:pt>
                <c:pt idx="4581">
                  <c:v>301853</c:v>
                </c:pt>
                <c:pt idx="4582">
                  <c:v>263622.26</c:v>
                </c:pt>
                <c:pt idx="4583">
                  <c:v>511600</c:v>
                </c:pt>
                <c:pt idx="4584">
                  <c:v>831771.12</c:v>
                </c:pt>
                <c:pt idx="4585">
                  <c:v>297045</c:v>
                </c:pt>
                <c:pt idx="4586">
                  <c:v>518519</c:v>
                </c:pt>
                <c:pt idx="4587">
                  <c:v>239200</c:v>
                </c:pt>
                <c:pt idx="4588">
                  <c:v>445567</c:v>
                </c:pt>
                <c:pt idx="4589">
                  <c:v>211216</c:v>
                </c:pt>
                <c:pt idx="4590">
                  <c:v>410000.02</c:v>
                </c:pt>
                <c:pt idx="4591">
                  <c:v>3325777.9</c:v>
                </c:pt>
                <c:pt idx="4592">
                  <c:v>306669.62</c:v>
                </c:pt>
                <c:pt idx="4593">
                  <c:v>405464.55</c:v>
                </c:pt>
                <c:pt idx="4594">
                  <c:v>560987.56000000006</c:v>
                </c:pt>
                <c:pt idx="4595">
                  <c:v>374731.55</c:v>
                </c:pt>
                <c:pt idx="4596">
                  <c:v>650000</c:v>
                </c:pt>
                <c:pt idx="4597">
                  <c:v>358640</c:v>
                </c:pt>
                <c:pt idx="4598">
                  <c:v>838786.3</c:v>
                </c:pt>
                <c:pt idx="4599">
                  <c:v>34458</c:v>
                </c:pt>
                <c:pt idx="4600">
                  <c:v>640000</c:v>
                </c:pt>
                <c:pt idx="4601">
                  <c:v>736259</c:v>
                </c:pt>
                <c:pt idx="4602">
                  <c:v>366300</c:v>
                </c:pt>
                <c:pt idx="4603">
                  <c:v>989476.56</c:v>
                </c:pt>
                <c:pt idx="4604">
                  <c:v>664852.56000000006</c:v>
                </c:pt>
                <c:pt idx="4605">
                  <c:v>355573.78</c:v>
                </c:pt>
                <c:pt idx="4606">
                  <c:v>353478.67</c:v>
                </c:pt>
                <c:pt idx="4607">
                  <c:v>308439</c:v>
                </c:pt>
                <c:pt idx="4608">
                  <c:v>278030</c:v>
                </c:pt>
                <c:pt idx="4609">
                  <c:v>445567</c:v>
                </c:pt>
                <c:pt idx="4610">
                  <c:v>390662.05</c:v>
                </c:pt>
                <c:pt idx="4611">
                  <c:v>212000</c:v>
                </c:pt>
                <c:pt idx="4612">
                  <c:v>308568</c:v>
                </c:pt>
                <c:pt idx="4613">
                  <c:v>560465</c:v>
                </c:pt>
                <c:pt idx="4614">
                  <c:v>323296</c:v>
                </c:pt>
                <c:pt idx="4615">
                  <c:v>392034</c:v>
                </c:pt>
                <c:pt idx="4616">
                  <c:v>1700000</c:v>
                </c:pt>
                <c:pt idx="4617">
                  <c:v>674375</c:v>
                </c:pt>
                <c:pt idx="4618">
                  <c:v>402257.7</c:v>
                </c:pt>
                <c:pt idx="4619">
                  <c:v>445433</c:v>
                </c:pt>
                <c:pt idx="4620">
                  <c:v>605498</c:v>
                </c:pt>
                <c:pt idx="4621">
                  <c:v>897388</c:v>
                </c:pt>
                <c:pt idx="4622">
                  <c:v>1167986</c:v>
                </c:pt>
                <c:pt idx="4623">
                  <c:v>509509</c:v>
                </c:pt>
                <c:pt idx="4624">
                  <c:v>609986</c:v>
                </c:pt>
                <c:pt idx="4625">
                  <c:v>775258.33</c:v>
                </c:pt>
                <c:pt idx="4626">
                  <c:v>541379.75</c:v>
                </c:pt>
                <c:pt idx="4627">
                  <c:v>426935.93</c:v>
                </c:pt>
                <c:pt idx="4628">
                  <c:v>13780</c:v>
                </c:pt>
                <c:pt idx="4629">
                  <c:v>300018</c:v>
                </c:pt>
                <c:pt idx="4630">
                  <c:v>1162023.5</c:v>
                </c:pt>
                <c:pt idx="4631">
                  <c:v>297973.5</c:v>
                </c:pt>
                <c:pt idx="4632">
                  <c:v>311901.48</c:v>
                </c:pt>
                <c:pt idx="4633">
                  <c:v>493312.35</c:v>
                </c:pt>
                <c:pt idx="4634">
                  <c:v>1717983</c:v>
                </c:pt>
                <c:pt idx="4635">
                  <c:v>343953</c:v>
                </c:pt>
                <c:pt idx="4636">
                  <c:v>2766444.9</c:v>
                </c:pt>
                <c:pt idx="4637">
                  <c:v>634886.40000000002</c:v>
                </c:pt>
                <c:pt idx="4638">
                  <c:v>297046</c:v>
                </c:pt>
                <c:pt idx="4639">
                  <c:v>1337734.1000000001</c:v>
                </c:pt>
                <c:pt idx="4640">
                  <c:v>193905.3</c:v>
                </c:pt>
                <c:pt idx="4641">
                  <c:v>696716</c:v>
                </c:pt>
                <c:pt idx="4642">
                  <c:v>312000</c:v>
                </c:pt>
                <c:pt idx="4643">
                  <c:v>297045</c:v>
                </c:pt>
                <c:pt idx="4644">
                  <c:v>295203</c:v>
                </c:pt>
                <c:pt idx="4645">
                  <c:v>392686</c:v>
                </c:pt>
                <c:pt idx="4646">
                  <c:v>1544128</c:v>
                </c:pt>
                <c:pt idx="4647">
                  <c:v>25000</c:v>
                </c:pt>
                <c:pt idx="4648">
                  <c:v>589772.12</c:v>
                </c:pt>
                <c:pt idx="4649">
                  <c:v>297045</c:v>
                </c:pt>
                <c:pt idx="4650">
                  <c:v>640424.22</c:v>
                </c:pt>
                <c:pt idx="4651">
                  <c:v>332791</c:v>
                </c:pt>
                <c:pt idx="4652">
                  <c:v>297046</c:v>
                </c:pt>
                <c:pt idx="4653">
                  <c:v>424277</c:v>
                </c:pt>
                <c:pt idx="4654">
                  <c:v>462065</c:v>
                </c:pt>
                <c:pt idx="4655">
                  <c:v>914169.91</c:v>
                </c:pt>
                <c:pt idx="4656">
                  <c:v>550000</c:v>
                </c:pt>
                <c:pt idx="4657">
                  <c:v>763375.1</c:v>
                </c:pt>
                <c:pt idx="4658">
                  <c:v>450000</c:v>
                </c:pt>
                <c:pt idx="4659">
                  <c:v>123924</c:v>
                </c:pt>
                <c:pt idx="4660">
                  <c:v>391012.95</c:v>
                </c:pt>
                <c:pt idx="4661">
                  <c:v>364900</c:v>
                </c:pt>
                <c:pt idx="4662">
                  <c:v>796069</c:v>
                </c:pt>
                <c:pt idx="4663">
                  <c:v>962757.1</c:v>
                </c:pt>
                <c:pt idx="4664">
                  <c:v>1453308</c:v>
                </c:pt>
                <c:pt idx="4665">
                  <c:v>746556.41</c:v>
                </c:pt>
                <c:pt idx="4666">
                  <c:v>1422542.7</c:v>
                </c:pt>
                <c:pt idx="4667">
                  <c:v>1417996.5</c:v>
                </c:pt>
                <c:pt idx="4668">
                  <c:v>375882.38</c:v>
                </c:pt>
                <c:pt idx="4669">
                  <c:v>348148</c:v>
                </c:pt>
                <c:pt idx="4670">
                  <c:v>1564419</c:v>
                </c:pt>
                <c:pt idx="4671">
                  <c:v>298054</c:v>
                </c:pt>
                <c:pt idx="4672">
                  <c:v>535643.15</c:v>
                </c:pt>
                <c:pt idx="4673">
                  <c:v>835000</c:v>
                </c:pt>
                <c:pt idx="4674">
                  <c:v>297046</c:v>
                </c:pt>
                <c:pt idx="4675">
                  <c:v>185000</c:v>
                </c:pt>
                <c:pt idx="4676">
                  <c:v>117100.8</c:v>
                </c:pt>
                <c:pt idx="4677">
                  <c:v>515840</c:v>
                </c:pt>
                <c:pt idx="4678">
                  <c:v>817600</c:v>
                </c:pt>
                <c:pt idx="4679">
                  <c:v>424222</c:v>
                </c:pt>
                <c:pt idx="4680">
                  <c:v>298548</c:v>
                </c:pt>
                <c:pt idx="4681">
                  <c:v>408978.27</c:v>
                </c:pt>
                <c:pt idx="4682">
                  <c:v>445000</c:v>
                </c:pt>
                <c:pt idx="4683">
                  <c:v>534683</c:v>
                </c:pt>
                <c:pt idx="4684">
                  <c:v>544761.14</c:v>
                </c:pt>
                <c:pt idx="4685">
                  <c:v>360000</c:v>
                </c:pt>
                <c:pt idx="4686">
                  <c:v>339594</c:v>
                </c:pt>
                <c:pt idx="4687">
                  <c:v>608956</c:v>
                </c:pt>
                <c:pt idx="4688">
                  <c:v>149134.75</c:v>
                </c:pt>
                <c:pt idx="4689">
                  <c:v>603283.5</c:v>
                </c:pt>
                <c:pt idx="4690">
                  <c:v>897359.35999999999</c:v>
                </c:pt>
                <c:pt idx="4691">
                  <c:v>297046</c:v>
                </c:pt>
                <c:pt idx="4692">
                  <c:v>883830.32</c:v>
                </c:pt>
                <c:pt idx="4693">
                  <c:v>8962309</c:v>
                </c:pt>
                <c:pt idx="4694">
                  <c:v>297046</c:v>
                </c:pt>
                <c:pt idx="4695">
                  <c:v>432301.35</c:v>
                </c:pt>
                <c:pt idx="4696">
                  <c:v>578941.44999999995</c:v>
                </c:pt>
                <c:pt idx="4697">
                  <c:v>2923075.5</c:v>
                </c:pt>
                <c:pt idx="4698">
                  <c:v>540376</c:v>
                </c:pt>
                <c:pt idx="4699">
                  <c:v>1040470</c:v>
                </c:pt>
                <c:pt idx="4700">
                  <c:v>297046</c:v>
                </c:pt>
                <c:pt idx="4701">
                  <c:v>500136.83</c:v>
                </c:pt>
                <c:pt idx="4702">
                  <c:v>353539</c:v>
                </c:pt>
                <c:pt idx="4703">
                  <c:v>450677.08</c:v>
                </c:pt>
                <c:pt idx="4704">
                  <c:v>65449</c:v>
                </c:pt>
                <c:pt idx="4705">
                  <c:v>505464</c:v>
                </c:pt>
                <c:pt idx="4706">
                  <c:v>1594555.67</c:v>
                </c:pt>
                <c:pt idx="4707">
                  <c:v>359544.27</c:v>
                </c:pt>
                <c:pt idx="4708">
                  <c:v>550000</c:v>
                </c:pt>
                <c:pt idx="4709">
                  <c:v>1482404.13</c:v>
                </c:pt>
                <c:pt idx="4710">
                  <c:v>562232.44999999995</c:v>
                </c:pt>
                <c:pt idx="4711">
                  <c:v>160481</c:v>
                </c:pt>
                <c:pt idx="4712">
                  <c:v>239681</c:v>
                </c:pt>
                <c:pt idx="4713">
                  <c:v>331398</c:v>
                </c:pt>
                <c:pt idx="4714">
                  <c:v>426396.51</c:v>
                </c:pt>
                <c:pt idx="4715">
                  <c:v>297046</c:v>
                </c:pt>
                <c:pt idx="4716">
                  <c:v>807660.97</c:v>
                </c:pt>
                <c:pt idx="4717">
                  <c:v>346508.45</c:v>
                </c:pt>
                <c:pt idx="4718">
                  <c:v>578500</c:v>
                </c:pt>
                <c:pt idx="4719">
                  <c:v>278030</c:v>
                </c:pt>
                <c:pt idx="4720">
                  <c:v>439367.6</c:v>
                </c:pt>
                <c:pt idx="4721">
                  <c:v>297046</c:v>
                </c:pt>
                <c:pt idx="4722">
                  <c:v>744485.75</c:v>
                </c:pt>
                <c:pt idx="4723">
                  <c:v>587429</c:v>
                </c:pt>
                <c:pt idx="4724">
                  <c:v>297045</c:v>
                </c:pt>
                <c:pt idx="4725">
                  <c:v>600000</c:v>
                </c:pt>
                <c:pt idx="4726">
                  <c:v>471303</c:v>
                </c:pt>
                <c:pt idx="4727">
                  <c:v>584267</c:v>
                </c:pt>
                <c:pt idx="4728">
                  <c:v>455696</c:v>
                </c:pt>
                <c:pt idx="4729">
                  <c:v>508567.57</c:v>
                </c:pt>
                <c:pt idx="4730">
                  <c:v>780062.6</c:v>
                </c:pt>
                <c:pt idx="4731">
                  <c:v>299152</c:v>
                </c:pt>
                <c:pt idx="4732">
                  <c:v>83752.679999999993</c:v>
                </c:pt>
                <c:pt idx="4733">
                  <c:v>566297</c:v>
                </c:pt>
                <c:pt idx="4734">
                  <c:v>515703.75</c:v>
                </c:pt>
                <c:pt idx="4735">
                  <c:v>666888.57999999996</c:v>
                </c:pt>
                <c:pt idx="4736">
                  <c:v>597692</c:v>
                </c:pt>
                <c:pt idx="4737">
                  <c:v>377274.53</c:v>
                </c:pt>
                <c:pt idx="4738">
                  <c:v>426954</c:v>
                </c:pt>
                <c:pt idx="4739">
                  <c:v>406273.76</c:v>
                </c:pt>
                <c:pt idx="4740">
                  <c:v>278030</c:v>
                </c:pt>
                <c:pt idx="4741">
                  <c:v>478916.7</c:v>
                </c:pt>
                <c:pt idx="4742">
                  <c:v>713217</c:v>
                </c:pt>
                <c:pt idx="4743">
                  <c:v>380000</c:v>
                </c:pt>
                <c:pt idx="4744">
                  <c:v>371789</c:v>
                </c:pt>
                <c:pt idx="4745">
                  <c:v>409656.48</c:v>
                </c:pt>
                <c:pt idx="4746">
                  <c:v>297045</c:v>
                </c:pt>
                <c:pt idx="4747">
                  <c:v>554879.49</c:v>
                </c:pt>
                <c:pt idx="4748">
                  <c:v>686166</c:v>
                </c:pt>
                <c:pt idx="4749">
                  <c:v>919460.32</c:v>
                </c:pt>
                <c:pt idx="4750">
                  <c:v>426614.9</c:v>
                </c:pt>
                <c:pt idx="4751">
                  <c:v>297046</c:v>
                </c:pt>
                <c:pt idx="4752">
                  <c:v>54143</c:v>
                </c:pt>
                <c:pt idx="4753">
                  <c:v>289033.15000000002</c:v>
                </c:pt>
                <c:pt idx="4754">
                  <c:v>485785</c:v>
                </c:pt>
                <c:pt idx="4755">
                  <c:v>349627.57</c:v>
                </c:pt>
                <c:pt idx="4756">
                  <c:v>173160</c:v>
                </c:pt>
                <c:pt idx="4757">
                  <c:v>40000</c:v>
                </c:pt>
                <c:pt idx="4758">
                  <c:v>904989</c:v>
                </c:pt>
                <c:pt idx="4759">
                  <c:v>648302.5</c:v>
                </c:pt>
                <c:pt idx="4760">
                  <c:v>278030</c:v>
                </c:pt>
                <c:pt idx="4761">
                  <c:v>639148</c:v>
                </c:pt>
                <c:pt idx="4762">
                  <c:v>488672.53</c:v>
                </c:pt>
                <c:pt idx="4763">
                  <c:v>278030</c:v>
                </c:pt>
                <c:pt idx="4764">
                  <c:v>700000</c:v>
                </c:pt>
                <c:pt idx="4765">
                  <c:v>1214806</c:v>
                </c:pt>
                <c:pt idx="4766">
                  <c:v>299784</c:v>
                </c:pt>
                <c:pt idx="4767">
                  <c:v>1590894.7</c:v>
                </c:pt>
                <c:pt idx="4768">
                  <c:v>259227</c:v>
                </c:pt>
                <c:pt idx="4769">
                  <c:v>756936.6</c:v>
                </c:pt>
                <c:pt idx="4770">
                  <c:v>1744589.38</c:v>
                </c:pt>
                <c:pt idx="4771">
                  <c:v>288287</c:v>
                </c:pt>
                <c:pt idx="4772">
                  <c:v>278031</c:v>
                </c:pt>
                <c:pt idx="4773">
                  <c:v>297046</c:v>
                </c:pt>
                <c:pt idx="4774">
                  <c:v>334110</c:v>
                </c:pt>
                <c:pt idx="4775">
                  <c:v>121288.4</c:v>
                </c:pt>
                <c:pt idx="4776">
                  <c:v>617386</c:v>
                </c:pt>
                <c:pt idx="4777">
                  <c:v>50000</c:v>
                </c:pt>
                <c:pt idx="4778">
                  <c:v>179772.13</c:v>
                </c:pt>
                <c:pt idx="4779">
                  <c:v>1602859</c:v>
                </c:pt>
                <c:pt idx="4780">
                  <c:v>410351</c:v>
                </c:pt>
                <c:pt idx="4781">
                  <c:v>339953</c:v>
                </c:pt>
                <c:pt idx="4782">
                  <c:v>753198</c:v>
                </c:pt>
                <c:pt idx="4783">
                  <c:v>697743.71</c:v>
                </c:pt>
                <c:pt idx="4784">
                  <c:v>445739.84</c:v>
                </c:pt>
                <c:pt idx="4785">
                  <c:v>660555.53</c:v>
                </c:pt>
                <c:pt idx="4786">
                  <c:v>278030</c:v>
                </c:pt>
                <c:pt idx="4787">
                  <c:v>666625.48</c:v>
                </c:pt>
                <c:pt idx="4788">
                  <c:v>1024313.1</c:v>
                </c:pt>
                <c:pt idx="4789">
                  <c:v>375000</c:v>
                </c:pt>
                <c:pt idx="4790">
                  <c:v>445567</c:v>
                </c:pt>
                <c:pt idx="4791">
                  <c:v>297139</c:v>
                </c:pt>
                <c:pt idx="4792">
                  <c:v>2250000</c:v>
                </c:pt>
                <c:pt idx="4793">
                  <c:v>534619.65</c:v>
                </c:pt>
                <c:pt idx="4794">
                  <c:v>408532</c:v>
                </c:pt>
                <c:pt idx="4795">
                  <c:v>308439</c:v>
                </c:pt>
                <c:pt idx="4796">
                  <c:v>489279</c:v>
                </c:pt>
                <c:pt idx="4797">
                  <c:v>56667</c:v>
                </c:pt>
                <c:pt idx="4798">
                  <c:v>297045</c:v>
                </c:pt>
                <c:pt idx="4799">
                  <c:v>278030</c:v>
                </c:pt>
                <c:pt idx="4800">
                  <c:v>468369</c:v>
                </c:pt>
                <c:pt idx="4801">
                  <c:v>559270.94999999995</c:v>
                </c:pt>
                <c:pt idx="4802">
                  <c:v>352855</c:v>
                </c:pt>
                <c:pt idx="4803">
                  <c:v>685483.06</c:v>
                </c:pt>
                <c:pt idx="4804">
                  <c:v>105542.83</c:v>
                </c:pt>
                <c:pt idx="4805">
                  <c:v>639148</c:v>
                </c:pt>
                <c:pt idx="4806">
                  <c:v>80000</c:v>
                </c:pt>
                <c:pt idx="4807">
                  <c:v>2624502</c:v>
                </c:pt>
                <c:pt idx="4808">
                  <c:v>536035.42000000004</c:v>
                </c:pt>
                <c:pt idx="4809">
                  <c:v>371041.65</c:v>
                </c:pt>
                <c:pt idx="4810">
                  <c:v>696716</c:v>
                </c:pt>
                <c:pt idx="4811">
                  <c:v>384348.31</c:v>
                </c:pt>
                <c:pt idx="4812">
                  <c:v>240000</c:v>
                </c:pt>
                <c:pt idx="4813">
                  <c:v>141509.48000000001</c:v>
                </c:pt>
                <c:pt idx="4814">
                  <c:v>2803065.68</c:v>
                </c:pt>
                <c:pt idx="4815">
                  <c:v>806339.27</c:v>
                </c:pt>
                <c:pt idx="4816">
                  <c:v>509509</c:v>
                </c:pt>
                <c:pt idx="4817">
                  <c:v>384956</c:v>
                </c:pt>
                <c:pt idx="4818">
                  <c:v>1399635</c:v>
                </c:pt>
                <c:pt idx="4819">
                  <c:v>336308.54</c:v>
                </c:pt>
                <c:pt idx="4820">
                  <c:v>388655.68</c:v>
                </c:pt>
                <c:pt idx="4821">
                  <c:v>458950</c:v>
                </c:pt>
                <c:pt idx="4822">
                  <c:v>205604.33</c:v>
                </c:pt>
                <c:pt idx="4823">
                  <c:v>459530.58</c:v>
                </c:pt>
                <c:pt idx="4824">
                  <c:v>507184</c:v>
                </c:pt>
                <c:pt idx="4825">
                  <c:v>302709.55</c:v>
                </c:pt>
                <c:pt idx="4826">
                  <c:v>430371</c:v>
                </c:pt>
                <c:pt idx="4827">
                  <c:v>440373</c:v>
                </c:pt>
                <c:pt idx="4828">
                  <c:v>1871180.58</c:v>
                </c:pt>
                <c:pt idx="4829">
                  <c:v>504571</c:v>
                </c:pt>
                <c:pt idx="4830">
                  <c:v>686170</c:v>
                </c:pt>
                <c:pt idx="4831">
                  <c:v>1072765</c:v>
                </c:pt>
                <c:pt idx="4832">
                  <c:v>665586.97</c:v>
                </c:pt>
                <c:pt idx="4833">
                  <c:v>317915</c:v>
                </c:pt>
                <c:pt idx="4834">
                  <c:v>297046</c:v>
                </c:pt>
                <c:pt idx="4835">
                  <c:v>1182150</c:v>
                </c:pt>
                <c:pt idx="4836">
                  <c:v>278030</c:v>
                </c:pt>
                <c:pt idx="4837">
                  <c:v>925292.5</c:v>
                </c:pt>
                <c:pt idx="4838">
                  <c:v>278030</c:v>
                </c:pt>
                <c:pt idx="4839">
                  <c:v>411350</c:v>
                </c:pt>
                <c:pt idx="4840">
                  <c:v>2186234</c:v>
                </c:pt>
                <c:pt idx="4841">
                  <c:v>2153787.6800000002</c:v>
                </c:pt>
                <c:pt idx="4842">
                  <c:v>258118.56</c:v>
                </c:pt>
                <c:pt idx="4843">
                  <c:v>420248</c:v>
                </c:pt>
                <c:pt idx="4844">
                  <c:v>734210</c:v>
                </c:pt>
                <c:pt idx="4845">
                  <c:v>406011</c:v>
                </c:pt>
                <c:pt idx="4846">
                  <c:v>500000</c:v>
                </c:pt>
                <c:pt idx="4847">
                  <c:v>81932.259999999995</c:v>
                </c:pt>
                <c:pt idx="4848">
                  <c:v>316920</c:v>
                </c:pt>
                <c:pt idx="4849">
                  <c:v>417792.18</c:v>
                </c:pt>
                <c:pt idx="4850">
                  <c:v>297046</c:v>
                </c:pt>
                <c:pt idx="4851">
                  <c:v>371296.25</c:v>
                </c:pt>
                <c:pt idx="4852">
                  <c:v>639148</c:v>
                </c:pt>
                <c:pt idx="4853">
                  <c:v>453750</c:v>
                </c:pt>
                <c:pt idx="4854">
                  <c:v>889043.09</c:v>
                </c:pt>
                <c:pt idx="4855">
                  <c:v>278030</c:v>
                </c:pt>
                <c:pt idx="4856">
                  <c:v>660392</c:v>
                </c:pt>
                <c:pt idx="4857">
                  <c:v>491840</c:v>
                </c:pt>
                <c:pt idx="4858">
                  <c:v>1089300</c:v>
                </c:pt>
                <c:pt idx="4859">
                  <c:v>352830</c:v>
                </c:pt>
                <c:pt idx="4860">
                  <c:v>1417056.5</c:v>
                </c:pt>
                <c:pt idx="4861">
                  <c:v>974906</c:v>
                </c:pt>
                <c:pt idx="4862">
                  <c:v>430924</c:v>
                </c:pt>
                <c:pt idx="4863">
                  <c:v>218650</c:v>
                </c:pt>
                <c:pt idx="4864">
                  <c:v>459223</c:v>
                </c:pt>
                <c:pt idx="4865">
                  <c:v>105750</c:v>
                </c:pt>
                <c:pt idx="4866">
                  <c:v>341002</c:v>
                </c:pt>
                <c:pt idx="4867">
                  <c:v>497566.22</c:v>
                </c:pt>
                <c:pt idx="4868">
                  <c:v>407547.36</c:v>
                </c:pt>
                <c:pt idx="4869">
                  <c:v>1190858.8</c:v>
                </c:pt>
                <c:pt idx="4870">
                  <c:v>297139</c:v>
                </c:pt>
                <c:pt idx="4871">
                  <c:v>199099.7</c:v>
                </c:pt>
                <c:pt idx="4872">
                  <c:v>368050</c:v>
                </c:pt>
                <c:pt idx="4873">
                  <c:v>433136</c:v>
                </c:pt>
                <c:pt idx="4874">
                  <c:v>1295895</c:v>
                </c:pt>
                <c:pt idx="4875">
                  <c:v>898140</c:v>
                </c:pt>
                <c:pt idx="4876">
                  <c:v>532775.64</c:v>
                </c:pt>
                <c:pt idx="4877">
                  <c:v>635080.35</c:v>
                </c:pt>
                <c:pt idx="4878">
                  <c:v>278030</c:v>
                </c:pt>
                <c:pt idx="4879">
                  <c:v>3082593.2</c:v>
                </c:pt>
                <c:pt idx="4880">
                  <c:v>457783.1</c:v>
                </c:pt>
                <c:pt idx="4881">
                  <c:v>452286.93</c:v>
                </c:pt>
                <c:pt idx="4882">
                  <c:v>389877.39</c:v>
                </c:pt>
                <c:pt idx="4883">
                  <c:v>693332.47999999998</c:v>
                </c:pt>
                <c:pt idx="4884">
                  <c:v>278030</c:v>
                </c:pt>
                <c:pt idx="4885">
                  <c:v>394319</c:v>
                </c:pt>
                <c:pt idx="4886">
                  <c:v>351823</c:v>
                </c:pt>
                <c:pt idx="4887">
                  <c:v>2326097.7000000002</c:v>
                </c:pt>
                <c:pt idx="4888">
                  <c:v>267520</c:v>
                </c:pt>
                <c:pt idx="4889">
                  <c:v>1645618</c:v>
                </c:pt>
                <c:pt idx="4890">
                  <c:v>278030</c:v>
                </c:pt>
                <c:pt idx="4891">
                  <c:v>38615</c:v>
                </c:pt>
                <c:pt idx="4892">
                  <c:v>586357</c:v>
                </c:pt>
                <c:pt idx="4893">
                  <c:v>633542.55000000005</c:v>
                </c:pt>
                <c:pt idx="4894">
                  <c:v>501669</c:v>
                </c:pt>
                <c:pt idx="4895">
                  <c:v>787199</c:v>
                </c:pt>
                <c:pt idx="4896">
                  <c:v>230792.07</c:v>
                </c:pt>
                <c:pt idx="4897">
                  <c:v>295503</c:v>
                </c:pt>
                <c:pt idx="4898">
                  <c:v>1220204</c:v>
                </c:pt>
                <c:pt idx="4899">
                  <c:v>639148</c:v>
                </c:pt>
                <c:pt idx="4900">
                  <c:v>898639.65</c:v>
                </c:pt>
                <c:pt idx="4901">
                  <c:v>278030</c:v>
                </c:pt>
                <c:pt idx="4902">
                  <c:v>310124</c:v>
                </c:pt>
                <c:pt idx="4903">
                  <c:v>991376.88</c:v>
                </c:pt>
                <c:pt idx="4904">
                  <c:v>308921.96000000002</c:v>
                </c:pt>
                <c:pt idx="4905">
                  <c:v>297046</c:v>
                </c:pt>
                <c:pt idx="4906">
                  <c:v>347568.48</c:v>
                </c:pt>
                <c:pt idx="4907">
                  <c:v>297045</c:v>
                </c:pt>
                <c:pt idx="4908">
                  <c:v>353906</c:v>
                </c:pt>
                <c:pt idx="4909">
                  <c:v>77230</c:v>
                </c:pt>
                <c:pt idx="4910">
                  <c:v>335206</c:v>
                </c:pt>
                <c:pt idx="4911">
                  <c:v>328196</c:v>
                </c:pt>
                <c:pt idx="4912">
                  <c:v>1354854</c:v>
                </c:pt>
                <c:pt idx="4913">
                  <c:v>2021471.57</c:v>
                </c:pt>
                <c:pt idx="4914">
                  <c:v>2753365.06</c:v>
                </c:pt>
                <c:pt idx="4915">
                  <c:v>242000</c:v>
                </c:pt>
                <c:pt idx="4916">
                  <c:v>278030</c:v>
                </c:pt>
                <c:pt idx="4917">
                  <c:v>370681.59999999998</c:v>
                </c:pt>
                <c:pt idx="4918">
                  <c:v>195150</c:v>
                </c:pt>
                <c:pt idx="4919">
                  <c:v>404463</c:v>
                </c:pt>
                <c:pt idx="4920">
                  <c:v>581349.26</c:v>
                </c:pt>
                <c:pt idx="4921">
                  <c:v>903746</c:v>
                </c:pt>
                <c:pt idx="4922">
                  <c:v>278030</c:v>
                </c:pt>
                <c:pt idx="4923">
                  <c:v>25000</c:v>
                </c:pt>
                <c:pt idx="4924">
                  <c:v>1558990</c:v>
                </c:pt>
                <c:pt idx="4925">
                  <c:v>1177435.8899999999</c:v>
                </c:pt>
                <c:pt idx="4926">
                  <c:v>199760.73</c:v>
                </c:pt>
                <c:pt idx="4927">
                  <c:v>827454</c:v>
                </c:pt>
                <c:pt idx="4928">
                  <c:v>297045</c:v>
                </c:pt>
                <c:pt idx="4929">
                  <c:v>842792.5</c:v>
                </c:pt>
                <c:pt idx="4930">
                  <c:v>297046</c:v>
                </c:pt>
                <c:pt idx="4931">
                  <c:v>268990.86</c:v>
                </c:pt>
                <c:pt idx="4932">
                  <c:v>953508</c:v>
                </c:pt>
                <c:pt idx="4933">
                  <c:v>292120</c:v>
                </c:pt>
                <c:pt idx="4934">
                  <c:v>2417560.34</c:v>
                </c:pt>
                <c:pt idx="4935">
                  <c:v>5000</c:v>
                </c:pt>
                <c:pt idx="4936">
                  <c:v>631606.25</c:v>
                </c:pt>
                <c:pt idx="4937">
                  <c:v>299441</c:v>
                </c:pt>
                <c:pt idx="4938">
                  <c:v>233740</c:v>
                </c:pt>
                <c:pt idx="4939">
                  <c:v>297046</c:v>
                </c:pt>
                <c:pt idx="4940">
                  <c:v>278030</c:v>
                </c:pt>
                <c:pt idx="4941">
                  <c:v>3670341.6</c:v>
                </c:pt>
                <c:pt idx="4942">
                  <c:v>350050.88</c:v>
                </c:pt>
                <c:pt idx="4943">
                  <c:v>1225741</c:v>
                </c:pt>
                <c:pt idx="4944">
                  <c:v>297045</c:v>
                </c:pt>
                <c:pt idx="4945">
                  <c:v>278030</c:v>
                </c:pt>
                <c:pt idx="4946">
                  <c:v>1158417</c:v>
                </c:pt>
                <c:pt idx="4947">
                  <c:v>297046</c:v>
                </c:pt>
                <c:pt idx="4948">
                  <c:v>1376386</c:v>
                </c:pt>
                <c:pt idx="4949">
                  <c:v>4206651</c:v>
                </c:pt>
                <c:pt idx="4950">
                  <c:v>545415</c:v>
                </c:pt>
                <c:pt idx="4951">
                  <c:v>330000</c:v>
                </c:pt>
                <c:pt idx="4952">
                  <c:v>297046</c:v>
                </c:pt>
                <c:pt idx="4953">
                  <c:v>479252.04</c:v>
                </c:pt>
                <c:pt idx="4954">
                  <c:v>371690</c:v>
                </c:pt>
                <c:pt idx="4955">
                  <c:v>1200000</c:v>
                </c:pt>
                <c:pt idx="4956">
                  <c:v>428960.15</c:v>
                </c:pt>
                <c:pt idx="4957">
                  <c:v>290000</c:v>
                </c:pt>
                <c:pt idx="4958">
                  <c:v>543612.26</c:v>
                </c:pt>
                <c:pt idx="4959">
                  <c:v>149130</c:v>
                </c:pt>
                <c:pt idx="4960">
                  <c:v>347603</c:v>
                </c:pt>
                <c:pt idx="4961">
                  <c:v>1211650.6299999999</c:v>
                </c:pt>
                <c:pt idx="4962">
                  <c:v>714152</c:v>
                </c:pt>
                <c:pt idx="4963">
                  <c:v>298000</c:v>
                </c:pt>
                <c:pt idx="4964">
                  <c:v>349768</c:v>
                </c:pt>
                <c:pt idx="4965">
                  <c:v>297046</c:v>
                </c:pt>
                <c:pt idx="4966">
                  <c:v>428928.14</c:v>
                </c:pt>
                <c:pt idx="4967">
                  <c:v>446938.37</c:v>
                </c:pt>
                <c:pt idx="4968">
                  <c:v>968467.27</c:v>
                </c:pt>
                <c:pt idx="4969">
                  <c:v>302470</c:v>
                </c:pt>
                <c:pt idx="4970">
                  <c:v>742053.13</c:v>
                </c:pt>
                <c:pt idx="4971">
                  <c:v>442402.66</c:v>
                </c:pt>
                <c:pt idx="4972">
                  <c:v>911494.56</c:v>
                </c:pt>
                <c:pt idx="4973">
                  <c:v>1000000</c:v>
                </c:pt>
                <c:pt idx="4974">
                  <c:v>415284</c:v>
                </c:pt>
                <c:pt idx="4975">
                  <c:v>278030</c:v>
                </c:pt>
                <c:pt idx="4976">
                  <c:v>346518.97</c:v>
                </c:pt>
                <c:pt idx="4977">
                  <c:v>1261759.8799999999</c:v>
                </c:pt>
                <c:pt idx="4978">
                  <c:v>889320.28</c:v>
                </c:pt>
                <c:pt idx="4979">
                  <c:v>297046</c:v>
                </c:pt>
                <c:pt idx="4980">
                  <c:v>385702</c:v>
                </c:pt>
                <c:pt idx="4981">
                  <c:v>299647</c:v>
                </c:pt>
                <c:pt idx="4982">
                  <c:v>324345.28000000003</c:v>
                </c:pt>
                <c:pt idx="4983">
                  <c:v>331181</c:v>
                </c:pt>
                <c:pt idx="4984">
                  <c:v>376777</c:v>
                </c:pt>
                <c:pt idx="4985">
                  <c:v>356455</c:v>
                </c:pt>
                <c:pt idx="4986">
                  <c:v>1912797.11</c:v>
                </c:pt>
                <c:pt idx="4987">
                  <c:v>1709530</c:v>
                </c:pt>
                <c:pt idx="4988">
                  <c:v>882417.74</c:v>
                </c:pt>
                <c:pt idx="4989">
                  <c:v>438889.6</c:v>
                </c:pt>
                <c:pt idx="4990">
                  <c:v>335860.17</c:v>
                </c:pt>
                <c:pt idx="4991">
                  <c:v>501500</c:v>
                </c:pt>
                <c:pt idx="4992">
                  <c:v>354835</c:v>
                </c:pt>
                <c:pt idx="4993">
                  <c:v>501040.18</c:v>
                </c:pt>
                <c:pt idx="4994">
                  <c:v>958367.36</c:v>
                </c:pt>
                <c:pt idx="4995">
                  <c:v>407579</c:v>
                </c:pt>
                <c:pt idx="4996">
                  <c:v>400000</c:v>
                </c:pt>
                <c:pt idx="4997">
                  <c:v>1367154</c:v>
                </c:pt>
                <c:pt idx="4998">
                  <c:v>1898332.8</c:v>
                </c:pt>
                <c:pt idx="4999">
                  <c:v>489078.33</c:v>
                </c:pt>
              </c:numCache>
            </c:numRef>
          </c:yVal>
          <c:smooth val="0"/>
          <c:extLst>
            <c:ext xmlns:c16="http://schemas.microsoft.com/office/drawing/2014/chart" uri="{C3380CC4-5D6E-409C-BE32-E72D297353CC}">
              <c16:uniqueId val="{00000000-89BA-4C71-996A-006CE8DCFB34}"/>
            </c:ext>
          </c:extLst>
        </c:ser>
        <c:dLbls>
          <c:showLegendKey val="0"/>
          <c:showVal val="0"/>
          <c:showCatName val="0"/>
          <c:showSerName val="0"/>
          <c:showPercent val="0"/>
          <c:showBubbleSize val="0"/>
        </c:dLbls>
        <c:axId val="300833983"/>
        <c:axId val="300832319"/>
      </c:scatterChart>
      <c:valAx>
        <c:axId val="30083398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32319"/>
        <c:crosses val="autoZero"/>
        <c:crossBetween val="midCat"/>
      </c:valAx>
      <c:valAx>
        <c:axId val="30083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3398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[Examen_II_G1-C38733-AndresZunigaMora.xlsx]Hoja4!TablaDinámica16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TIPO</a:t>
            </a:r>
            <a:r>
              <a:rPr lang="en-US" baseline="0"/>
              <a:t> DE </a:t>
            </a:r>
            <a:r>
              <a:rPr lang="en-US"/>
              <a:t>ASEGURADO</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Hoja4!$B$3</c:f>
              <c:strCache>
                <c:ptCount val="1"/>
                <c:pt idx="0">
                  <c:v>Total</c:v>
                </c:pt>
              </c:strCache>
            </c:strRef>
          </c:tx>
          <c:spPr>
            <a:solidFill>
              <a:schemeClr val="accent1"/>
            </a:solidFill>
            <a:ln>
              <a:noFill/>
            </a:ln>
            <a:effectLst/>
          </c:spPr>
          <c:invertIfNegative val="0"/>
          <c:cat>
            <c:strRef>
              <c:f>Hoja4!$A$4:$A$9</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f>Hoja4!$B$4:$B$9</c:f>
              <c:numCache>
                <c:formatCode>General</c:formatCode>
                <c:ptCount val="6"/>
                <c:pt idx="0">
                  <c:v>3464</c:v>
                </c:pt>
                <c:pt idx="1">
                  <c:v>436</c:v>
                </c:pt>
                <c:pt idx="2">
                  <c:v>31</c:v>
                </c:pt>
                <c:pt idx="3">
                  <c:v>157</c:v>
                </c:pt>
                <c:pt idx="4">
                  <c:v>212</c:v>
                </c:pt>
                <c:pt idx="5">
                  <c:v>700</c:v>
                </c:pt>
              </c:numCache>
            </c:numRef>
          </c:val>
          <c:extLst>
            <c:ext xmlns:c16="http://schemas.microsoft.com/office/drawing/2014/chart" uri="{C3380CC4-5D6E-409C-BE32-E72D297353CC}">
              <c16:uniqueId val="{00000000-3DD1-4A37-BE83-6DA90899B954}"/>
            </c:ext>
          </c:extLst>
        </c:ser>
        <c:dLbls>
          <c:showLegendKey val="0"/>
          <c:showVal val="0"/>
          <c:showCatName val="0"/>
          <c:showSerName val="0"/>
          <c:showPercent val="0"/>
          <c:showBubbleSize val="0"/>
        </c:dLbls>
        <c:gapWidth val="182"/>
        <c:axId val="300844799"/>
        <c:axId val="300848543"/>
      </c:barChart>
      <c:catAx>
        <c:axId val="30084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48543"/>
        <c:crosses val="autoZero"/>
        <c:auto val="1"/>
        <c:lblAlgn val="ctr"/>
        <c:lblOffset val="100"/>
        <c:noMultiLvlLbl val="0"/>
      </c:catAx>
      <c:valAx>
        <c:axId val="30084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447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[Examen_II_G1-C38733-AndresZunigaMora.xlsx]Hoja5!TablaDinámica21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SECTOR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Hoja5!$B$3</c:f>
              <c:strCache>
                <c:ptCount val="1"/>
                <c:pt idx="0">
                  <c:v>Total</c:v>
                </c:pt>
              </c:strCache>
            </c:strRef>
          </c:tx>
          <c:spPr>
            <a:solidFill>
              <a:schemeClr val="accent1"/>
            </a:solidFill>
            <a:ln>
              <a:noFill/>
            </a:ln>
            <a:effectLst/>
          </c:spPr>
          <c:invertIfNegative val="0"/>
          <c:cat>
            <c:strRef>
              <c:f>Hoja5!$A$4:$A$5</c:f>
              <c:strCache>
                <c:ptCount val="2"/>
                <c:pt idx="0">
                  <c:v>SECTOR PRIVADO</c:v>
                </c:pt>
                <c:pt idx="1">
                  <c:v>SECTOR PUBLICO</c:v>
                </c:pt>
              </c:strCache>
            </c:strRef>
          </c:cat>
          <c:val>
            <c:numRef>
              <c:f>Hoja5!$B$4:$B$5</c:f>
              <c:numCache>
                <c:formatCode>General</c:formatCode>
                <c:ptCount val="2"/>
                <c:pt idx="0">
                  <c:v>3906</c:v>
                </c:pt>
                <c:pt idx="1">
                  <c:v>1094</c:v>
                </c:pt>
              </c:numCache>
            </c:numRef>
          </c:val>
          <c:extLst>
            <c:ext xmlns:c16="http://schemas.microsoft.com/office/drawing/2014/chart" uri="{C3380CC4-5D6E-409C-BE32-E72D297353CC}">
              <c16:uniqueId val="{00000000-EB21-4567-AFA4-7D735D83C030}"/>
            </c:ext>
          </c:extLst>
        </c:ser>
        <c:dLbls>
          <c:showLegendKey val="0"/>
          <c:showVal val="0"/>
          <c:showCatName val="0"/>
          <c:showSerName val="0"/>
          <c:showPercent val="0"/>
          <c:showBubbleSize val="0"/>
        </c:dLbls>
        <c:gapWidth val="219"/>
        <c:overlap val="-27"/>
        <c:axId val="300810271"/>
        <c:axId val="300794463"/>
      </c:barChart>
      <c:catAx>
        <c:axId val="30081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794463"/>
        <c:crosses val="autoZero"/>
        <c:auto val="1"/>
        <c:lblAlgn val="ctr"/>
        <c:lblOffset val="100"/>
        <c:noMultiLvlLbl val="0"/>
      </c:catAx>
      <c:valAx>
        <c:axId val="30079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02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[Examen_II_G1-C38733-AndresZunigaMora.xlsx]Hoja6!TablaDinámica26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INDICADOR_ACTIVO</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Hoja6!$B$3</c:f>
              <c:strCache>
                <c:ptCount val="1"/>
                <c:pt idx="0">
                  <c:v>Total</c:v>
                </c:pt>
              </c:strCache>
            </c:strRef>
          </c:tx>
          <c:spPr>
            <a:solidFill>
              <a:schemeClr val="accent1"/>
            </a:solidFill>
            <a:ln>
              <a:noFill/>
            </a:ln>
            <a:effectLst/>
          </c:spPr>
          <c:invertIfNegative val="0"/>
          <c:cat>
            <c:strRef>
              <c:f>Hoja6!$A$4:$A$5</c:f>
              <c:strCache>
                <c:ptCount val="2"/>
                <c:pt idx="0">
                  <c:v>NO</c:v>
                </c:pt>
                <c:pt idx="1">
                  <c:v>SI</c:v>
                </c:pt>
              </c:strCache>
            </c:strRef>
          </c:cat>
          <c:val>
            <c:numRef>
              <c:f>Hoja6!$B$4:$B$5</c:f>
              <c:numCache>
                <c:formatCode>General</c:formatCode>
                <c:ptCount val="2"/>
                <c:pt idx="0">
                  <c:v>34</c:v>
                </c:pt>
                <c:pt idx="1">
                  <c:v>4966</c:v>
                </c:pt>
              </c:numCache>
            </c:numRef>
          </c:val>
          <c:extLst>
            <c:ext xmlns:c16="http://schemas.microsoft.com/office/drawing/2014/chart" uri="{C3380CC4-5D6E-409C-BE32-E72D297353CC}">
              <c16:uniqueId val="{00000000-59EB-45D6-9C1B-2DF1F250204A}"/>
            </c:ext>
          </c:extLst>
        </c:ser>
        <c:dLbls>
          <c:showLegendKey val="0"/>
          <c:showVal val="0"/>
          <c:showCatName val="0"/>
          <c:showSerName val="0"/>
          <c:showPercent val="0"/>
          <c:showBubbleSize val="0"/>
        </c:dLbls>
        <c:gapWidth val="219"/>
        <c:overlap val="-27"/>
        <c:axId val="300816095"/>
        <c:axId val="300811519"/>
      </c:barChart>
      <c:catAx>
        <c:axId val="30081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1519"/>
        <c:crosses val="autoZero"/>
        <c:auto val="1"/>
        <c:lblAlgn val="ctr"/>
        <c:lblOffset val="100"/>
        <c:noMultiLvlLbl val="0"/>
      </c:catAx>
      <c:valAx>
        <c:axId val="30081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6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[Examen_II_G1-C38733-AndresZunigaMora.xlsx]Hoja7!TablaDinámica31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INDICADOR.EXTRANJERO</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Hoja7!$B$3</c:f>
              <c:strCache>
                <c:ptCount val="1"/>
                <c:pt idx="0">
                  <c:v>Total</c:v>
                </c:pt>
              </c:strCache>
            </c:strRef>
          </c:tx>
          <c:spPr>
            <a:solidFill>
              <a:schemeClr val="accent1"/>
            </a:solidFill>
            <a:ln>
              <a:noFill/>
            </a:ln>
            <a:effectLst/>
          </c:spPr>
          <c:invertIfNegative val="0"/>
          <c:cat>
            <c:strRef>
              <c:f>Hoja7!$A$4:$A$5</c:f>
              <c:strCache>
                <c:ptCount val="2"/>
                <c:pt idx="0">
                  <c:v>NO</c:v>
                </c:pt>
                <c:pt idx="1">
                  <c:v>SI</c:v>
                </c:pt>
              </c:strCache>
            </c:strRef>
          </c:cat>
          <c:val>
            <c:numRef>
              <c:f>Hoja7!$B$4:$B$5</c:f>
              <c:numCache>
                <c:formatCode>General</c:formatCode>
                <c:ptCount val="2"/>
                <c:pt idx="0">
                  <c:v>4397</c:v>
                </c:pt>
                <c:pt idx="1">
                  <c:v>603</c:v>
                </c:pt>
              </c:numCache>
            </c:numRef>
          </c:val>
          <c:extLst>
            <c:ext xmlns:c16="http://schemas.microsoft.com/office/drawing/2014/chart" uri="{C3380CC4-5D6E-409C-BE32-E72D297353CC}">
              <c16:uniqueId val="{00000000-4E18-4FD5-A536-FBED14DC7964}"/>
            </c:ext>
          </c:extLst>
        </c:ser>
        <c:dLbls>
          <c:showLegendKey val="0"/>
          <c:showVal val="0"/>
          <c:showCatName val="0"/>
          <c:showSerName val="0"/>
          <c:showPercent val="0"/>
          <c:showBubbleSize val="0"/>
        </c:dLbls>
        <c:gapWidth val="219"/>
        <c:overlap val="-27"/>
        <c:axId val="300851455"/>
        <c:axId val="300856031"/>
      </c:barChart>
      <c:catAx>
        <c:axId val="30085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56031"/>
        <c:crosses val="autoZero"/>
        <c:auto val="1"/>
        <c:lblAlgn val="ctr"/>
        <c:lblOffset val="100"/>
        <c:noMultiLvlLbl val="0"/>
      </c:catAx>
      <c:valAx>
        <c:axId val="30085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51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[Examen_II_G1-C38733-AndresZunigaMora.xlsx]Hoja8!TablaDinámica36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INDICADOR_MOROSO</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Hoja8!$B$3</c:f>
              <c:strCache>
                <c:ptCount val="1"/>
                <c:pt idx="0">
                  <c:v>Total</c:v>
                </c:pt>
              </c:strCache>
            </c:strRef>
          </c:tx>
          <c:spPr>
            <a:solidFill>
              <a:schemeClr val="accent1"/>
            </a:solidFill>
            <a:ln>
              <a:noFill/>
            </a:ln>
            <a:effectLst/>
          </c:spPr>
          <c:invertIfNegative val="0"/>
          <c:cat>
            <c:strRef>
              <c:f>Hoja8!$A$4:$A$5</c:f>
              <c:strCache>
                <c:ptCount val="2"/>
                <c:pt idx="0">
                  <c:v>NO</c:v>
                </c:pt>
                <c:pt idx="1">
                  <c:v>SI</c:v>
                </c:pt>
              </c:strCache>
            </c:strRef>
          </c:cat>
          <c:val>
            <c:numRef>
              <c:f>Hoja8!$B$4:$B$5</c:f>
              <c:numCache>
                <c:formatCode>General</c:formatCode>
                <c:ptCount val="2"/>
                <c:pt idx="0">
                  <c:v>4130</c:v>
                </c:pt>
                <c:pt idx="1">
                  <c:v>870</c:v>
                </c:pt>
              </c:numCache>
            </c:numRef>
          </c:val>
          <c:extLst>
            <c:ext xmlns:c16="http://schemas.microsoft.com/office/drawing/2014/chart" uri="{C3380CC4-5D6E-409C-BE32-E72D297353CC}">
              <c16:uniqueId val="{00000000-B0BE-4881-B804-FAA3AA1AEDA3}"/>
            </c:ext>
          </c:extLst>
        </c:ser>
        <c:dLbls>
          <c:showLegendKey val="0"/>
          <c:showVal val="0"/>
          <c:showCatName val="0"/>
          <c:showSerName val="0"/>
          <c:showPercent val="0"/>
          <c:showBubbleSize val="0"/>
        </c:dLbls>
        <c:gapWidth val="219"/>
        <c:overlap val="-27"/>
        <c:axId val="300818175"/>
        <c:axId val="300818591"/>
      </c:barChart>
      <c:catAx>
        <c:axId val="30081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8591"/>
        <c:crosses val="autoZero"/>
        <c:auto val="1"/>
        <c:lblAlgn val="ctr"/>
        <c:lblOffset val="100"/>
        <c:noMultiLvlLbl val="0"/>
      </c:catAx>
      <c:valAx>
        <c:axId val="30081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8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[Examen_II_G1-C38733-AndresZunigaMora.xlsx]Hoja9!TablaDinámica41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Z-SCORE_SALARIO</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Hoja9!$B$3</c:f>
              <c:strCache>
                <c:ptCount val="1"/>
                <c:pt idx="0">
                  <c:v>Total</c:v>
                </c:pt>
              </c:strCache>
            </c:strRef>
          </c:tx>
          <c:spPr>
            <a:solidFill>
              <a:schemeClr val="accent1"/>
            </a:solidFill>
            <a:ln>
              <a:noFill/>
            </a:ln>
            <a:effectLst/>
          </c:spPr>
          <c:invertIfNegative val="0"/>
          <c:cat>
            <c:strRef>
              <c:f>Hoja9!$A$4:$A$5</c:f>
              <c:strCache>
                <c:ptCount val="2"/>
                <c:pt idx="0">
                  <c:v>Atípico</c:v>
                </c:pt>
                <c:pt idx="1">
                  <c:v>No</c:v>
                </c:pt>
              </c:strCache>
            </c:strRef>
          </c:cat>
          <c:val>
            <c:numRef>
              <c:f>Hoja9!$B$4:$B$5</c:f>
              <c:numCache>
                <c:formatCode>General</c:formatCode>
                <c:ptCount val="2"/>
                <c:pt idx="0">
                  <c:v>162</c:v>
                </c:pt>
                <c:pt idx="1">
                  <c:v>4838</c:v>
                </c:pt>
              </c:numCache>
            </c:numRef>
          </c:val>
          <c:extLst>
            <c:ext xmlns:c16="http://schemas.microsoft.com/office/drawing/2014/chart" uri="{C3380CC4-5D6E-409C-BE32-E72D297353CC}">
              <c16:uniqueId val="{00000000-4088-47C1-B98C-66C15D206D9D}"/>
            </c:ext>
          </c:extLst>
        </c:ser>
        <c:dLbls>
          <c:showLegendKey val="0"/>
          <c:showVal val="0"/>
          <c:showCatName val="0"/>
          <c:showSerName val="0"/>
          <c:showPercent val="0"/>
          <c:showBubbleSize val="0"/>
        </c:dLbls>
        <c:gapWidth val="219"/>
        <c:overlap val="-27"/>
        <c:axId val="383428095"/>
        <c:axId val="383421855"/>
      </c:barChart>
      <c:catAx>
        <c:axId val="38342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21855"/>
        <c:crosses val="autoZero"/>
        <c:auto val="1"/>
        <c:lblAlgn val="ctr"/>
        <c:lblOffset val="100"/>
        <c:noMultiLvlLbl val="0"/>
      </c:catAx>
      <c:valAx>
        <c:axId val="38342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28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x:chartSpace xmlns:a="http://schemas.openxmlformats.org/drawingml/2006/main" xmlns:r="http://schemas.openxmlformats.org/officeDocument/2006/relationships" xmlns:cx="http://schemas.microsoft.com/office/drawing/2014/chartex">
  <cx:chartData>
    <cx:data id="0">
      <cx:numDim type="val">
        <cx:f>_xlchart.1</cx:f>
      </cx:numDim>
    </cx:data>
  </cx:chartData>
  <cx:chart>
    <cx:title pos="t" align="ctr" overlay="0">
      <cx:tx>
        <cx:rich>
          <a:bodyPr spcFirstLastPara="1" vertOverflow="ellipsis" wrap="square" lIns="0" tIns="0" rIns="0" bIns="0" anchor="ctr" anchorCtr="1"/>
          <a:lstStyle/>
          <a:p>
            <a:pPr algn="ctr">
              <a:defRPr/>
            </a:pPr>
            <a:r>
              <a:rPr lang="en-US"/>
              <a:t>Distribución de las edades</a:t>
            </a:r>
          </a:p>
        </cx:rich>
      </cx:tx>
    </cx:title>
    <cx:plotArea>
      <cx:plotAreaRegion>
        <cx:series layoutId="clusteredColumn" uniqueId="{B5A33A8E-02C5-4779-99A2-0CB0DFB95D78}">
          <cx:tx>
            <cx:txData>
              <cx:f>_xlchart.0</cx:f>
              <cx:v>EDAD_IMPUTADO</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morosos</a:t>
            </a:r>
            <a:r>
              <a:rPr lang="en-US" baseline="0"/>
              <a:t> por sexo</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76831188418572E-2"/>
          <c:y val="0.12611717974180736"/>
          <c:w val="0.93906322614956916"/>
          <c:h val="0.61283382509220252"/>
        </c:manualLayout>
      </c:layout>
      <c:barChart>
        <c:barDir val="col"/>
        <c:grouping val="clustered"/>
        <c:varyColors val="0"/>
        <c:ser>
          <c:idx val="0"/>
          <c:order val="0"/>
          <c:tx>
            <c:strRef>
              <c:f>'Y esta otra'!$U$152</c:f>
              <c:strCache>
                <c:ptCount val="1"/>
                <c:pt idx="0">
                  <c:v>Hombres</c:v>
                </c:pt>
              </c:strCache>
            </c:strRef>
          </c:tx>
          <c:spPr>
            <a:solidFill>
              <a:schemeClr val="accent1"/>
            </a:solidFill>
            <a:ln>
              <a:noFill/>
            </a:ln>
            <a:effectLst/>
          </c:spPr>
          <c:invertIfNegative val="0"/>
          <c:cat>
            <c:strRef>
              <c:f>'Y esta otra'!$T$153:$T$154</c:f>
              <c:strCache>
                <c:ptCount val="2"/>
                <c:pt idx="0">
                  <c:v>morosos</c:v>
                </c:pt>
                <c:pt idx="1">
                  <c:v>no morosos</c:v>
                </c:pt>
              </c:strCache>
            </c:strRef>
          </c:cat>
          <c:val>
            <c:numRef>
              <c:f>'Y esta otra'!$U$153:$U$154</c:f>
              <c:numCache>
                <c:formatCode>General</c:formatCode>
                <c:ptCount val="2"/>
                <c:pt idx="0">
                  <c:v>17.729083665338646</c:v>
                </c:pt>
                <c:pt idx="1">
                  <c:v>82.270916334661365</c:v>
                </c:pt>
              </c:numCache>
            </c:numRef>
          </c:val>
          <c:extLst>
            <c:ext xmlns:c16="http://schemas.microsoft.com/office/drawing/2014/chart" uri="{C3380CC4-5D6E-409C-BE32-E72D297353CC}">
              <c16:uniqueId val="{00000000-2410-4B18-AE97-5FA16072043B}"/>
            </c:ext>
          </c:extLst>
        </c:ser>
        <c:ser>
          <c:idx val="1"/>
          <c:order val="1"/>
          <c:tx>
            <c:strRef>
              <c:f>'Y esta otra'!$V$152</c:f>
              <c:strCache>
                <c:ptCount val="1"/>
                <c:pt idx="0">
                  <c:v>Mujeres</c:v>
                </c:pt>
              </c:strCache>
            </c:strRef>
          </c:tx>
          <c:spPr>
            <a:solidFill>
              <a:schemeClr val="accent2"/>
            </a:solidFill>
            <a:ln>
              <a:noFill/>
            </a:ln>
            <a:effectLst/>
          </c:spPr>
          <c:invertIfNegative val="0"/>
          <c:cat>
            <c:strRef>
              <c:f>'Y esta otra'!$T$153:$T$154</c:f>
              <c:strCache>
                <c:ptCount val="2"/>
                <c:pt idx="0">
                  <c:v>morosos</c:v>
                </c:pt>
                <c:pt idx="1">
                  <c:v>no morosos</c:v>
                </c:pt>
              </c:strCache>
            </c:strRef>
          </c:cat>
          <c:val>
            <c:numRef>
              <c:f>'Y esta otra'!$V$153:$V$154</c:f>
              <c:numCache>
                <c:formatCode>General</c:formatCode>
                <c:ptCount val="2"/>
                <c:pt idx="0">
                  <c:v>16.901408450704224</c:v>
                </c:pt>
                <c:pt idx="1">
                  <c:v>83.098591549295776</c:v>
                </c:pt>
              </c:numCache>
            </c:numRef>
          </c:val>
          <c:extLst>
            <c:ext xmlns:c16="http://schemas.microsoft.com/office/drawing/2014/chart" uri="{C3380CC4-5D6E-409C-BE32-E72D297353CC}">
              <c16:uniqueId val="{00000001-2410-4B18-AE97-5FA16072043B}"/>
            </c:ext>
          </c:extLst>
        </c:ser>
        <c:dLbls>
          <c:showLegendKey val="0"/>
          <c:showVal val="0"/>
          <c:showCatName val="0"/>
          <c:showSerName val="0"/>
          <c:showPercent val="0"/>
          <c:showBubbleSize val="0"/>
        </c:dLbls>
        <c:gapWidth val="219"/>
        <c:overlap val="-27"/>
        <c:axId val="301624399"/>
        <c:axId val="301616911"/>
      </c:barChart>
      <c:catAx>
        <c:axId val="30162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16911"/>
        <c:crosses val="autoZero"/>
        <c:auto val="1"/>
        <c:lblAlgn val="ctr"/>
        <c:lblOffset val="100"/>
        <c:noMultiLvlLbl val="0"/>
      </c:catAx>
      <c:valAx>
        <c:axId val="30161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24399"/>
        <c:crosses val="autoZero"/>
        <c:crossBetween val="between"/>
      </c:valAx>
      <c:spPr>
        <a:noFill/>
        <a:ln w="25400">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Morosidad</a:t>
            </a:r>
            <a:r>
              <a:rPr lang="en-US" baseline="0"/>
              <a:t> por tipo de aseguramiento</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'Y esta otra'!$U$178</c:f>
              <c:strCache>
                <c:ptCount val="1"/>
                <c:pt idx="0">
                  <c:v>SI</c:v>
                </c:pt>
              </c:strCache>
            </c:strRef>
          </c:tx>
          <c:spPr>
            <a:solidFill>
              <a:schemeClr val="accent1"/>
            </a:solidFill>
            <a:ln>
              <a:noFill/>
            </a:ln>
            <a:effectLst/>
          </c:spPr>
          <c:invertIfNegative val="0"/>
          <c:cat>
            <c:strRef>
              <c:f>'Y esta otra'!$T$179:$T$184</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f>'Y esta otra'!$U$179:$U$184</c:f>
              <c:numCache>
                <c:formatCode>General</c:formatCode>
                <c:ptCount val="6"/>
                <c:pt idx="0">
                  <c:v>11.980369515011548</c:v>
                </c:pt>
                <c:pt idx="1">
                  <c:v>13.302752293577983</c:v>
                </c:pt>
                <c:pt idx="2">
                  <c:v>65.168539325842701</c:v>
                </c:pt>
                <c:pt idx="3">
                  <c:v>2.547770700636943</c:v>
                </c:pt>
                <c:pt idx="4">
                  <c:v>0</c:v>
                </c:pt>
                <c:pt idx="5">
                  <c:v>56.142857142857139</c:v>
                </c:pt>
              </c:numCache>
            </c:numRef>
          </c:val>
          <c:extLst>
            <c:ext xmlns:c16="http://schemas.microsoft.com/office/drawing/2014/chart" uri="{C3380CC4-5D6E-409C-BE32-E72D297353CC}">
              <c16:uniqueId val="{00000000-025F-4EAC-BD67-11A224B45027}"/>
            </c:ext>
          </c:extLst>
        </c:ser>
        <c:ser>
          <c:idx val="1"/>
          <c:order val="1"/>
          <c:tx>
            <c:strRef>
              <c:f>'Y esta otra'!$V$178</c:f>
              <c:strCache>
                <c:ptCount val="1"/>
                <c:pt idx="0">
                  <c:v>NO</c:v>
                </c:pt>
              </c:strCache>
            </c:strRef>
          </c:tx>
          <c:spPr>
            <a:solidFill>
              <a:schemeClr val="accent2"/>
            </a:solidFill>
            <a:ln>
              <a:noFill/>
            </a:ln>
            <a:effectLst/>
          </c:spPr>
          <c:invertIfNegative val="0"/>
          <c:cat>
            <c:strRef>
              <c:f>'Y esta otra'!$T$179:$T$184</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f>'Y esta otra'!$V$179:$V$184</c:f>
              <c:numCache>
                <c:formatCode>General</c:formatCode>
                <c:ptCount val="6"/>
                <c:pt idx="0">
                  <c:v>88.019630484988454</c:v>
                </c:pt>
                <c:pt idx="1">
                  <c:v>86.697247706422019</c:v>
                </c:pt>
                <c:pt idx="2">
                  <c:v>34.831460674157306</c:v>
                </c:pt>
                <c:pt idx="3">
                  <c:v>97.452229299363054</c:v>
                </c:pt>
                <c:pt idx="4">
                  <c:v>100</c:v>
                </c:pt>
                <c:pt idx="5">
                  <c:v>43.857142857142854</c:v>
                </c:pt>
              </c:numCache>
            </c:numRef>
          </c:val>
          <c:extLst>
            <c:ext xmlns:c16="http://schemas.microsoft.com/office/drawing/2014/chart" uri="{C3380CC4-5D6E-409C-BE32-E72D297353CC}">
              <c16:uniqueId val="{00000001-025F-4EAC-BD67-11A224B45027}"/>
            </c:ext>
          </c:extLst>
        </c:ser>
        <c:dLbls>
          <c:showLegendKey val="0"/>
          <c:showVal val="0"/>
          <c:showCatName val="0"/>
          <c:showSerName val="0"/>
          <c:showPercent val="0"/>
          <c:showBubbleSize val="0"/>
        </c:dLbls>
        <c:gapWidth val="182"/>
        <c:axId val="301633135"/>
        <c:axId val="301629391"/>
      </c:barChart>
      <c:catAx>
        <c:axId val="30163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29391"/>
        <c:crosses val="autoZero"/>
        <c:auto val="1"/>
        <c:lblAlgn val="ctr"/>
        <c:lblOffset val="100"/>
        <c:noMultiLvlLbl val="0"/>
      </c:catAx>
      <c:valAx>
        <c:axId val="30162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3313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Morosidad por sector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'Y esta otra'!$U$204</c:f>
              <c:strCache>
                <c:ptCount val="1"/>
                <c:pt idx="0">
                  <c:v>SI</c:v>
                </c:pt>
              </c:strCache>
            </c:strRef>
          </c:tx>
          <c:spPr>
            <a:solidFill>
              <a:schemeClr val="accent1"/>
            </a:solidFill>
            <a:ln>
              <a:noFill/>
            </a:ln>
            <a:effectLst/>
          </c:spPr>
          <c:invertIfNegative val="0"/>
          <c:cat>
            <c:strRef>
              <c:f>'Y esta otra'!$T$205:$T$206</c:f>
              <c:strCache>
                <c:ptCount val="2"/>
                <c:pt idx="0">
                  <c:v>SECTOR PRIVADO</c:v>
                </c:pt>
                <c:pt idx="1">
                  <c:v>SECTOR PUBLICO</c:v>
                </c:pt>
              </c:strCache>
            </c:strRef>
          </c:cat>
          <c:val>
            <c:numRef>
              <c:f>'Y esta otra'!$U$205:$U$206</c:f>
              <c:numCache>
                <c:formatCode>General</c:formatCode>
                <c:ptCount val="2"/>
                <c:pt idx="0">
                  <c:v>80.919540229885058</c:v>
                </c:pt>
                <c:pt idx="1">
                  <c:v>19.080459770114942</c:v>
                </c:pt>
              </c:numCache>
            </c:numRef>
          </c:val>
          <c:extLst>
            <c:ext xmlns:c16="http://schemas.microsoft.com/office/drawing/2014/chart" uri="{C3380CC4-5D6E-409C-BE32-E72D297353CC}">
              <c16:uniqueId val="{00000000-165E-4C5C-A925-399C381D0CCB}"/>
            </c:ext>
          </c:extLst>
        </c:ser>
        <c:ser>
          <c:idx val="1"/>
          <c:order val="1"/>
          <c:tx>
            <c:strRef>
              <c:f>'Y esta otra'!$V$204</c:f>
              <c:strCache>
                <c:ptCount val="1"/>
                <c:pt idx="0">
                  <c:v>no</c:v>
                </c:pt>
              </c:strCache>
            </c:strRef>
          </c:tx>
          <c:spPr>
            <a:solidFill>
              <a:schemeClr val="accent2"/>
            </a:solidFill>
            <a:ln>
              <a:noFill/>
            </a:ln>
            <a:effectLst/>
          </c:spPr>
          <c:invertIfNegative val="0"/>
          <c:cat>
            <c:strRef>
              <c:f>'Y esta otra'!$T$205:$T$206</c:f>
              <c:strCache>
                <c:ptCount val="2"/>
                <c:pt idx="0">
                  <c:v>SECTOR PRIVADO</c:v>
                </c:pt>
                <c:pt idx="1">
                  <c:v>SECTOR PUBLICO</c:v>
                </c:pt>
              </c:strCache>
            </c:strRef>
          </c:cat>
          <c:val>
            <c:numRef>
              <c:f>'Y esta otra'!$V$205:$V$206</c:f>
              <c:numCache>
                <c:formatCode>General</c:formatCode>
                <c:ptCount val="2"/>
                <c:pt idx="0">
                  <c:v>77.530266343825673</c:v>
                </c:pt>
                <c:pt idx="1">
                  <c:v>22.469733656174334</c:v>
                </c:pt>
              </c:numCache>
            </c:numRef>
          </c:val>
          <c:extLst>
            <c:ext xmlns:c16="http://schemas.microsoft.com/office/drawing/2014/chart" uri="{C3380CC4-5D6E-409C-BE32-E72D297353CC}">
              <c16:uniqueId val="{00000001-165E-4C5C-A925-399C381D0CCB}"/>
            </c:ext>
          </c:extLst>
        </c:ser>
        <c:dLbls>
          <c:showLegendKey val="0"/>
          <c:showVal val="0"/>
          <c:showCatName val="0"/>
          <c:showSerName val="0"/>
          <c:showPercent val="0"/>
          <c:showBubbleSize val="0"/>
        </c:dLbls>
        <c:gapWidth val="219"/>
        <c:overlap val="-27"/>
        <c:axId val="301658511"/>
        <c:axId val="301646863"/>
      </c:barChart>
      <c:catAx>
        <c:axId val="30165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46863"/>
        <c:crosses val="autoZero"/>
        <c:auto val="1"/>
        <c:lblAlgn val="ctr"/>
        <c:lblOffset val="100"/>
        <c:noMultiLvlLbl val="0"/>
      </c:catAx>
      <c:valAx>
        <c:axId val="30164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5851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Morosidad</a:t>
            </a:r>
            <a:r>
              <a:rPr lang="en-US" baseline="0"/>
              <a:t> por activos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'Y esta otra'!$U$226</c:f>
              <c:strCache>
                <c:ptCount val="1"/>
                <c:pt idx="0">
                  <c:v>MOROSO</c:v>
                </c:pt>
              </c:strCache>
            </c:strRef>
          </c:tx>
          <c:spPr>
            <a:solidFill>
              <a:schemeClr val="accent1"/>
            </a:solidFill>
            <a:ln>
              <a:noFill/>
            </a:ln>
            <a:effectLst/>
          </c:spPr>
          <c:invertIfNegative val="0"/>
          <c:cat>
            <c:strRef>
              <c:f>'Y esta otra'!$T$227:$T$228</c:f>
              <c:strCache>
                <c:ptCount val="2"/>
                <c:pt idx="0">
                  <c:v>SI</c:v>
                </c:pt>
                <c:pt idx="1">
                  <c:v>NO</c:v>
                </c:pt>
              </c:strCache>
            </c:strRef>
          </c:cat>
          <c:val>
            <c:numRef>
              <c:f>'Y esta otra'!$U$227:$U$228</c:f>
              <c:numCache>
                <c:formatCode>General</c:formatCode>
                <c:ptCount val="2"/>
                <c:pt idx="0">
                  <c:v>97.931034482758619</c:v>
                </c:pt>
                <c:pt idx="1">
                  <c:v>2.0689655172413794</c:v>
                </c:pt>
              </c:numCache>
            </c:numRef>
          </c:val>
          <c:extLst>
            <c:ext xmlns:c16="http://schemas.microsoft.com/office/drawing/2014/chart" uri="{C3380CC4-5D6E-409C-BE32-E72D297353CC}">
              <c16:uniqueId val="{00000000-498B-4FE0-B23E-2A1A1EBACCFF}"/>
            </c:ext>
          </c:extLst>
        </c:ser>
        <c:ser>
          <c:idx val="1"/>
          <c:order val="1"/>
          <c:tx>
            <c:strRef>
              <c:f>'Y esta otra'!$V$226</c:f>
              <c:strCache>
                <c:ptCount val="1"/>
                <c:pt idx="0">
                  <c:v>NO MOROSO</c:v>
                </c:pt>
              </c:strCache>
            </c:strRef>
          </c:tx>
          <c:spPr>
            <a:solidFill>
              <a:schemeClr val="accent2"/>
            </a:solidFill>
            <a:ln>
              <a:noFill/>
            </a:ln>
            <a:effectLst/>
          </c:spPr>
          <c:invertIfNegative val="0"/>
          <c:cat>
            <c:strRef>
              <c:f>'Y esta otra'!$T$227:$T$228</c:f>
              <c:strCache>
                <c:ptCount val="2"/>
                <c:pt idx="0">
                  <c:v>SI</c:v>
                </c:pt>
                <c:pt idx="1">
                  <c:v>NO</c:v>
                </c:pt>
              </c:strCache>
            </c:strRef>
          </c:cat>
          <c:val>
            <c:numRef>
              <c:f>'Y esta otra'!$V$227:$V$228</c:f>
              <c:numCache>
                <c:formatCode>General</c:formatCode>
                <c:ptCount val="2"/>
                <c:pt idx="0">
                  <c:v>99.61259079903148</c:v>
                </c:pt>
                <c:pt idx="1">
                  <c:v>0.38740920096852299</c:v>
                </c:pt>
              </c:numCache>
            </c:numRef>
          </c:val>
          <c:extLst>
            <c:ext xmlns:c16="http://schemas.microsoft.com/office/drawing/2014/chart" uri="{C3380CC4-5D6E-409C-BE32-E72D297353CC}">
              <c16:uniqueId val="{00000001-498B-4FE0-B23E-2A1A1EBACCFF}"/>
            </c:ext>
          </c:extLst>
        </c:ser>
        <c:dLbls>
          <c:showLegendKey val="0"/>
          <c:showVal val="0"/>
          <c:showCatName val="0"/>
          <c:showSerName val="0"/>
          <c:showPercent val="0"/>
          <c:showBubbleSize val="0"/>
        </c:dLbls>
        <c:gapWidth val="219"/>
        <c:overlap val="-27"/>
        <c:axId val="301652271"/>
        <c:axId val="301655599"/>
      </c:barChart>
      <c:catAx>
        <c:axId val="3016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55599"/>
        <c:crosses val="autoZero"/>
        <c:auto val="1"/>
        <c:lblAlgn val="ctr"/>
        <c:lblOffset val="100"/>
        <c:noMultiLvlLbl val="0"/>
      </c:catAx>
      <c:valAx>
        <c:axId val="30165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5227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Los</a:t>
            </a:r>
            <a:r>
              <a:rPr lang="en-US" baseline="0"/>
              <a:t> extranjeros y la morosidad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'Y esta otra'!$U$252</c:f>
              <c:strCache>
                <c:ptCount val="1"/>
                <c:pt idx="0">
                  <c:v>MOROSO</c:v>
                </c:pt>
              </c:strCache>
            </c:strRef>
          </c:tx>
          <c:spPr>
            <a:solidFill>
              <a:schemeClr val="accent1"/>
            </a:solidFill>
            <a:ln>
              <a:noFill/>
            </a:ln>
            <a:effectLst/>
          </c:spPr>
          <c:invertIfNegative val="0"/>
          <c:cat>
            <c:strRef>
              <c:f>'Y esta otra'!$T$253:$T$254</c:f>
              <c:strCache>
                <c:ptCount val="2"/>
                <c:pt idx="0">
                  <c:v>SI</c:v>
                </c:pt>
                <c:pt idx="1">
                  <c:v>NO</c:v>
                </c:pt>
              </c:strCache>
            </c:strRef>
          </c:cat>
          <c:val>
            <c:numRef>
              <c:f>'Y esta otra'!$U$253:$U$254</c:f>
              <c:numCache>
                <c:formatCode>General</c:formatCode>
                <c:ptCount val="2"/>
                <c:pt idx="0">
                  <c:v>16.666666666666664</c:v>
                </c:pt>
                <c:pt idx="1">
                  <c:v>83.333333333333343</c:v>
                </c:pt>
              </c:numCache>
            </c:numRef>
          </c:val>
          <c:extLst>
            <c:ext xmlns:c16="http://schemas.microsoft.com/office/drawing/2014/chart" uri="{C3380CC4-5D6E-409C-BE32-E72D297353CC}">
              <c16:uniqueId val="{00000000-C22D-4BAF-94C8-065EC6477A64}"/>
            </c:ext>
          </c:extLst>
        </c:ser>
        <c:ser>
          <c:idx val="1"/>
          <c:order val="1"/>
          <c:tx>
            <c:strRef>
              <c:f>'Y esta otra'!$V$252</c:f>
              <c:strCache>
                <c:ptCount val="1"/>
                <c:pt idx="0">
                  <c:v>NO MOROSO</c:v>
                </c:pt>
              </c:strCache>
            </c:strRef>
          </c:tx>
          <c:spPr>
            <a:solidFill>
              <a:schemeClr val="accent2"/>
            </a:solidFill>
            <a:ln>
              <a:noFill/>
            </a:ln>
            <a:effectLst/>
          </c:spPr>
          <c:invertIfNegative val="0"/>
          <c:cat>
            <c:strRef>
              <c:f>'Y esta otra'!$T$253:$T$254</c:f>
              <c:strCache>
                <c:ptCount val="2"/>
                <c:pt idx="0">
                  <c:v>SI</c:v>
                </c:pt>
                <c:pt idx="1">
                  <c:v>NO</c:v>
                </c:pt>
              </c:strCache>
            </c:strRef>
          </c:cat>
          <c:val>
            <c:numRef>
              <c:f>'Y esta otra'!$V$253:$V$254</c:f>
              <c:numCache>
                <c:formatCode>General</c:formatCode>
                <c:ptCount val="2"/>
                <c:pt idx="0">
                  <c:v>11.08958837772397</c:v>
                </c:pt>
                <c:pt idx="1">
                  <c:v>88.91041162227603</c:v>
                </c:pt>
              </c:numCache>
            </c:numRef>
          </c:val>
          <c:extLst>
            <c:ext xmlns:c16="http://schemas.microsoft.com/office/drawing/2014/chart" uri="{C3380CC4-5D6E-409C-BE32-E72D297353CC}">
              <c16:uniqueId val="{00000001-C22D-4BAF-94C8-065EC6477A64}"/>
            </c:ext>
          </c:extLst>
        </c:ser>
        <c:dLbls>
          <c:showLegendKey val="0"/>
          <c:showVal val="0"/>
          <c:showCatName val="0"/>
          <c:showSerName val="0"/>
          <c:showPercent val="0"/>
          <c:showBubbleSize val="0"/>
        </c:dLbls>
        <c:gapWidth val="219"/>
        <c:overlap val="-27"/>
        <c:axId val="301630639"/>
        <c:axId val="301626479"/>
      </c:barChart>
      <c:catAx>
        <c:axId val="30163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26479"/>
        <c:crosses val="autoZero"/>
        <c:auto val="1"/>
        <c:lblAlgn val="ctr"/>
        <c:lblOffset val="100"/>
        <c:noMultiLvlLbl val="0"/>
      </c:catAx>
      <c:valAx>
        <c:axId val="30162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3063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'Y esta otra'!$U$291</c:f>
              <c:strCache>
                <c:ptCount val="1"/>
                <c:pt idx="0">
                  <c:v>SALARIO PROMEDIO</c:v>
                </c:pt>
              </c:strCache>
            </c:strRef>
          </c:tx>
          <c:spPr>
            <a:solidFill>
              <a:schemeClr val="tx1">
                <a:lumMod val="50000"/>
                <a:lumOff val="50000"/>
              </a:schemeClr>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E107-4430-82CD-32916395FBF3}"/>
              </c:ext>
            </c:extLst>
          </c:dPt>
          <c:cat>
            <c:strRef>
              <c:f>'Y esta otra'!$T$292:$T$293</c:f>
              <c:strCache>
                <c:ptCount val="2"/>
                <c:pt idx="0">
                  <c:v>SI</c:v>
                </c:pt>
                <c:pt idx="1">
                  <c:v>NO</c:v>
                </c:pt>
              </c:strCache>
            </c:strRef>
          </c:cat>
          <c:val>
            <c:numRef>
              <c:f>'Y esta otra'!$U$292:$U$293</c:f>
              <c:numCache>
                <c:formatCode>General</c:formatCode>
                <c:ptCount val="2"/>
                <c:pt idx="0">
                  <c:v>498811.47212643694</c:v>
                </c:pt>
                <c:pt idx="1">
                  <c:v>690862.11010419112</c:v>
                </c:pt>
              </c:numCache>
            </c:numRef>
          </c:val>
          <c:extLst>
            <c:ext xmlns:c16="http://schemas.microsoft.com/office/drawing/2014/chart" uri="{C3380CC4-5D6E-409C-BE32-E72D297353CC}">
              <c16:uniqueId val="{00000000-4C44-4B8E-B7DC-69BA0031ABC8}"/>
            </c:ext>
          </c:extLst>
        </c:ser>
        <c:dLbls>
          <c:showLegendKey val="0"/>
          <c:showVal val="0"/>
          <c:showCatName val="0"/>
          <c:showSerName val="0"/>
          <c:showPercent val="0"/>
          <c:showBubbleSize val="0"/>
        </c:dLbls>
        <c:gapWidth val="219"/>
        <c:overlap val="-27"/>
        <c:axId val="301633967"/>
        <c:axId val="301621071"/>
      </c:barChart>
      <c:catAx>
        <c:axId val="301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21071"/>
        <c:crosses val="autoZero"/>
        <c:auto val="1"/>
        <c:lblAlgn val="ctr"/>
        <c:lblOffset val="100"/>
        <c:noMultiLvlLbl val="0"/>
      </c:catAx>
      <c:valAx>
        <c:axId val="30162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33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'Y esta otra'!$U$312</c:f>
              <c:strCache>
                <c:ptCount val="1"/>
                <c:pt idx="0">
                  <c:v>EDAD PROMEDIO</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C289-49DA-B548-C8B1B1DFF4C1}"/>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1-C289-49DA-B548-C8B1B1DFF4C1}"/>
              </c:ext>
            </c:extLst>
          </c:dPt>
          <c:cat>
            <c:strRef>
              <c:f>'Y esta otra'!$T$313:$T$314</c:f>
              <c:strCache>
                <c:ptCount val="2"/>
                <c:pt idx="0">
                  <c:v>SI</c:v>
                </c:pt>
                <c:pt idx="1">
                  <c:v>NO</c:v>
                </c:pt>
              </c:strCache>
            </c:strRef>
          </c:cat>
          <c:val>
            <c:numRef>
              <c:f>'Y esta otra'!$U$313:$U$314</c:f>
              <c:numCache>
                <c:formatCode>General</c:formatCode>
                <c:ptCount val="2"/>
                <c:pt idx="0">
                  <c:v>43.635632183908044</c:v>
                </c:pt>
                <c:pt idx="1">
                  <c:v>41.541797916161862</c:v>
                </c:pt>
              </c:numCache>
            </c:numRef>
          </c:val>
          <c:extLst>
            <c:ext xmlns:c16="http://schemas.microsoft.com/office/drawing/2014/chart" uri="{C3380CC4-5D6E-409C-BE32-E72D297353CC}">
              <c16:uniqueId val="{00000000-B162-4DEC-BAC5-3B3430A743B2}"/>
            </c:ext>
          </c:extLst>
        </c:ser>
        <c:dLbls>
          <c:showLegendKey val="0"/>
          <c:showVal val="0"/>
          <c:showCatName val="0"/>
          <c:showSerName val="0"/>
          <c:showPercent val="0"/>
          <c:showBubbleSize val="0"/>
        </c:dLbls>
        <c:gapWidth val="219"/>
        <c:overlap val="-27"/>
        <c:axId val="301598607"/>
        <c:axId val="301604431"/>
      </c:barChart>
      <c:catAx>
        <c:axId val="30159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04431"/>
        <c:crosses val="autoZero"/>
        <c:auto val="1"/>
        <c:lblAlgn val="ctr"/>
        <c:lblOffset val="100"/>
        <c:noMultiLvlLbl val="0"/>
      </c:catAx>
      <c:valAx>
        <c:axId val="30160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986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[Examen_II_G1-C38733-AndresZunigaMora.xlsx]Hoja3!TablaDinámica5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a:t>
            </a:r>
            <a:r>
              <a:rPr lang="en-US" baseline="0"/>
              <a:t> por</a:t>
            </a:r>
            <a:r>
              <a:rPr lang="en-US"/>
              <a:t> 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Hoja3!$B$3</c:f>
              <c:strCache>
                <c:ptCount val="1"/>
                <c:pt idx="0">
                  <c:v>Total</c:v>
                </c:pt>
              </c:strCache>
            </c:strRef>
          </c:tx>
          <c:spPr>
            <a:solidFill>
              <a:schemeClr val="accent1"/>
            </a:solidFill>
            <a:ln>
              <a:noFill/>
            </a:ln>
            <a:effectLst/>
          </c:spPr>
          <c:invertIfNegative val="0"/>
          <c:cat>
            <c:strRef>
              <c:f>Hoja3!$A$4:$A$5</c:f>
              <c:strCache>
                <c:ptCount val="2"/>
                <c:pt idx="0">
                  <c:v>HOMBRE</c:v>
                </c:pt>
                <c:pt idx="1">
                  <c:v>MUJER</c:v>
                </c:pt>
              </c:strCache>
            </c:strRef>
          </c:cat>
          <c:val>
            <c:numRef>
              <c:f>Hoja3!$B$4:$B$5</c:f>
              <c:numCache>
                <c:formatCode>General</c:formatCode>
                <c:ptCount val="2"/>
                <c:pt idx="0">
                  <c:v>3012</c:v>
                </c:pt>
                <c:pt idx="1">
                  <c:v>1988</c:v>
                </c:pt>
              </c:numCache>
            </c:numRef>
          </c:val>
          <c:extLst>
            <c:ext xmlns:c16="http://schemas.microsoft.com/office/drawing/2014/chart" uri="{C3380CC4-5D6E-409C-BE32-E72D297353CC}">
              <c16:uniqueId val="{00000000-F784-4E5E-8E49-F665CF65CF87}"/>
            </c:ext>
          </c:extLst>
        </c:ser>
        <c:dLbls>
          <c:showLegendKey val="0"/>
          <c:showVal val="0"/>
          <c:showCatName val="0"/>
          <c:showSerName val="0"/>
          <c:showPercent val="0"/>
          <c:showBubbleSize val="0"/>
        </c:dLbls>
        <c:gapWidth val="219"/>
        <c:overlap val="-27"/>
        <c:axId val="383455135"/>
        <c:axId val="383456383"/>
      </c:barChart>
      <c:catAx>
        <c:axId val="383455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Sexo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56383"/>
        <c:crosses val="autoZero"/>
        <c:auto val="1"/>
        <c:lblAlgn val="ctr"/>
        <c:lblOffset val="100"/>
        <c:noMultiLvlLbl val="0"/>
      </c:catAx>
      <c:valAx>
        <c:axId val="38345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 de personas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551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[Examen_II_G1-C38733-AndresZunigaMora.xlsx]Hoja4!TablaDinámica16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TIPO</a:t>
            </a:r>
            <a:r>
              <a:rPr lang="en-US" baseline="0"/>
              <a:t> DE </a:t>
            </a:r>
            <a:r>
              <a:rPr lang="en-US"/>
              <a:t>ASEGURADO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Hoja4!$B$3</c:f>
              <c:strCache>
                <c:ptCount val="1"/>
                <c:pt idx="0">
                  <c:v>Total</c:v>
                </c:pt>
              </c:strCache>
            </c:strRef>
          </c:tx>
          <c:spPr>
            <a:solidFill>
              <a:schemeClr val="accent1"/>
            </a:solidFill>
            <a:ln>
              <a:noFill/>
            </a:ln>
            <a:effectLst/>
          </c:spPr>
          <c:invertIfNegative val="0"/>
          <c:cat>
            <c:strRef>
              <c:f>Hoja4!$A$4:$A$9</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f>Hoja4!$B$4:$B$9</c:f>
              <c:numCache>
                <c:formatCode>General</c:formatCode>
                <c:ptCount val="6"/>
                <c:pt idx="0">
                  <c:v>3464</c:v>
                </c:pt>
                <c:pt idx="1">
                  <c:v>436</c:v>
                </c:pt>
                <c:pt idx="2">
                  <c:v>31</c:v>
                </c:pt>
                <c:pt idx="3">
                  <c:v>157</c:v>
                </c:pt>
                <c:pt idx="4">
                  <c:v>212</c:v>
                </c:pt>
                <c:pt idx="5">
                  <c:v>700</c:v>
                </c:pt>
              </c:numCache>
            </c:numRef>
          </c:val>
          <c:extLst>
            <c:ext xmlns:c16="http://schemas.microsoft.com/office/drawing/2014/chart" uri="{C3380CC4-5D6E-409C-BE32-E72D297353CC}">
              <c16:uniqueId val="{00000000-0A8B-42B7-9FFF-698983E6D7E0}"/>
            </c:ext>
          </c:extLst>
        </c:ser>
        <c:dLbls>
          <c:showLegendKey val="0"/>
          <c:showVal val="0"/>
          <c:showCatName val="0"/>
          <c:showSerName val="0"/>
          <c:showPercent val="0"/>
          <c:showBubbleSize val="0"/>
        </c:dLbls>
        <c:gapWidth val="182"/>
        <c:axId val="300844799"/>
        <c:axId val="300848543"/>
      </c:barChart>
      <c:catAx>
        <c:axId val="30084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48543"/>
        <c:crosses val="autoZero"/>
        <c:auto val="1"/>
        <c:lblAlgn val="ctr"/>
        <c:lblOffset val="100"/>
        <c:noMultiLvlLbl val="0"/>
      </c:catAx>
      <c:valAx>
        <c:axId val="30084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447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[Examen_II_G1-C38733-AndresZunigaMora.xlsx]Hoja5!TablaDinámica21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Hoja5!$B$3</c:f>
              <c:strCache>
                <c:ptCount val="1"/>
                <c:pt idx="0">
                  <c:v>Total</c:v>
                </c:pt>
              </c:strCache>
            </c:strRef>
          </c:tx>
          <c:spPr>
            <a:solidFill>
              <a:schemeClr val="accent1"/>
            </a:solidFill>
            <a:ln>
              <a:noFill/>
            </a:ln>
            <a:effectLst/>
          </c:spPr>
          <c:invertIfNegative val="0"/>
          <c:cat>
            <c:strRef>
              <c:f>Hoja5!$A$4:$A$5</c:f>
              <c:strCache>
                <c:ptCount val="2"/>
                <c:pt idx="0">
                  <c:v>SECTOR PRIVADO</c:v>
                </c:pt>
                <c:pt idx="1">
                  <c:v>SECTOR PUBLICO</c:v>
                </c:pt>
              </c:strCache>
            </c:strRef>
          </c:cat>
          <c:val>
            <c:numRef>
              <c:f>Hoja5!$B$4:$B$5</c:f>
              <c:numCache>
                <c:formatCode>General</c:formatCode>
                <c:ptCount val="2"/>
                <c:pt idx="0">
                  <c:v>3906</c:v>
                </c:pt>
                <c:pt idx="1">
                  <c:v>1094</c:v>
                </c:pt>
              </c:numCache>
            </c:numRef>
          </c:val>
          <c:extLst>
            <c:ext xmlns:c16="http://schemas.microsoft.com/office/drawing/2014/chart" uri="{C3380CC4-5D6E-409C-BE32-E72D297353CC}">
              <c16:uniqueId val="{00000000-4653-4AA5-A9B9-9FCBAA2577E9}"/>
            </c:ext>
          </c:extLst>
        </c:ser>
        <c:dLbls>
          <c:showLegendKey val="0"/>
          <c:showVal val="0"/>
          <c:showCatName val="0"/>
          <c:showSerName val="0"/>
          <c:showPercent val="0"/>
          <c:showBubbleSize val="0"/>
        </c:dLbls>
        <c:gapWidth val="219"/>
        <c:overlap val="-27"/>
        <c:axId val="300810271"/>
        <c:axId val="300794463"/>
      </c:barChart>
      <c:catAx>
        <c:axId val="30081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794463"/>
        <c:crosses val="autoZero"/>
        <c:auto val="1"/>
        <c:lblAlgn val="ctr"/>
        <c:lblOffset val="100"/>
        <c:noMultiLvlLbl val="0"/>
      </c:catAx>
      <c:valAx>
        <c:axId val="30079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02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[Examen_II_G1-C38733-AndresZunigaMora.xlsx]Hoja6!TablaDinámica26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INDICADOR_ACTIVO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Hoja6!$B$3</c:f>
              <c:strCache>
                <c:ptCount val="1"/>
                <c:pt idx="0">
                  <c:v>Total</c:v>
                </c:pt>
              </c:strCache>
            </c:strRef>
          </c:tx>
          <c:spPr>
            <a:solidFill>
              <a:schemeClr val="accent1"/>
            </a:solidFill>
            <a:ln>
              <a:noFill/>
            </a:ln>
            <a:effectLst/>
          </c:spPr>
          <c:invertIfNegative val="0"/>
          <c:cat>
            <c:strRef>
              <c:f>Hoja6!$A$4:$A$5</c:f>
              <c:strCache>
                <c:ptCount val="2"/>
                <c:pt idx="0">
                  <c:v>NO</c:v>
                </c:pt>
                <c:pt idx="1">
                  <c:v>SI</c:v>
                </c:pt>
              </c:strCache>
            </c:strRef>
          </c:cat>
          <c:val>
            <c:numRef>
              <c:f>Hoja6!$B$4:$B$5</c:f>
              <c:numCache>
                <c:formatCode>General</c:formatCode>
                <c:ptCount val="2"/>
                <c:pt idx="0">
                  <c:v>34</c:v>
                </c:pt>
                <c:pt idx="1">
                  <c:v>4966</c:v>
                </c:pt>
              </c:numCache>
            </c:numRef>
          </c:val>
          <c:extLst>
            <c:ext xmlns:c16="http://schemas.microsoft.com/office/drawing/2014/chart" uri="{C3380CC4-5D6E-409C-BE32-E72D297353CC}">
              <c16:uniqueId val="{00000000-F1F7-4B80-BED2-5DF73C580D8D}"/>
            </c:ext>
          </c:extLst>
        </c:ser>
        <c:dLbls>
          <c:showLegendKey val="0"/>
          <c:showVal val="0"/>
          <c:showCatName val="0"/>
          <c:showSerName val="0"/>
          <c:showPercent val="0"/>
          <c:showBubbleSize val="0"/>
        </c:dLbls>
        <c:gapWidth val="219"/>
        <c:overlap val="-27"/>
        <c:axId val="300816095"/>
        <c:axId val="300811519"/>
      </c:barChart>
      <c:catAx>
        <c:axId val="30081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1519"/>
        <c:crosses val="autoZero"/>
        <c:auto val="1"/>
        <c:lblAlgn val="ctr"/>
        <c:lblOffset val="100"/>
        <c:noMultiLvlLbl val="0"/>
      </c:catAx>
      <c:valAx>
        <c:axId val="30081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6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[Examen_II_G1-C38733-AndresZunigaMora.xlsx]Hoja7!TablaDinámica31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INDICADOR.EXTRANJERO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Hoja7!$B$3</c:f>
              <c:strCache>
                <c:ptCount val="1"/>
                <c:pt idx="0">
                  <c:v>Total</c:v>
                </c:pt>
              </c:strCache>
            </c:strRef>
          </c:tx>
          <c:spPr>
            <a:solidFill>
              <a:schemeClr val="accent1"/>
            </a:solidFill>
            <a:ln>
              <a:noFill/>
            </a:ln>
            <a:effectLst/>
          </c:spPr>
          <c:invertIfNegative val="0"/>
          <c:cat>
            <c:strRef>
              <c:f>Hoja7!$A$4:$A$5</c:f>
              <c:strCache>
                <c:ptCount val="2"/>
                <c:pt idx="0">
                  <c:v>NO</c:v>
                </c:pt>
                <c:pt idx="1">
                  <c:v>SI</c:v>
                </c:pt>
              </c:strCache>
            </c:strRef>
          </c:cat>
          <c:val>
            <c:numRef>
              <c:f>Hoja7!$B$4:$B$5</c:f>
              <c:numCache>
                <c:formatCode>General</c:formatCode>
                <c:ptCount val="2"/>
                <c:pt idx="0">
                  <c:v>4397</c:v>
                </c:pt>
                <c:pt idx="1">
                  <c:v>603</c:v>
                </c:pt>
              </c:numCache>
            </c:numRef>
          </c:val>
          <c:extLst>
            <c:ext xmlns:c16="http://schemas.microsoft.com/office/drawing/2014/chart" uri="{C3380CC4-5D6E-409C-BE32-E72D297353CC}">
              <c16:uniqueId val="{00000000-4CFC-45D4-8FF6-B9BB43D6E5B3}"/>
            </c:ext>
          </c:extLst>
        </c:ser>
        <c:dLbls>
          <c:showLegendKey val="0"/>
          <c:showVal val="0"/>
          <c:showCatName val="0"/>
          <c:showSerName val="0"/>
          <c:showPercent val="0"/>
          <c:showBubbleSize val="0"/>
        </c:dLbls>
        <c:gapWidth val="219"/>
        <c:overlap val="-27"/>
        <c:axId val="300851455"/>
        <c:axId val="300856031"/>
      </c:barChart>
      <c:catAx>
        <c:axId val="30085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56031"/>
        <c:crosses val="autoZero"/>
        <c:auto val="1"/>
        <c:lblAlgn val="ctr"/>
        <c:lblOffset val="100"/>
        <c:noMultiLvlLbl val="0"/>
      </c:catAx>
      <c:valAx>
        <c:axId val="30085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51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[Examen_II_G1-C38733-AndresZunigaMora.xlsx]Hoja8!TablaDinámica36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INDICADOR_MOROSO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Hoja8!$B$3</c:f>
              <c:strCache>
                <c:ptCount val="1"/>
                <c:pt idx="0">
                  <c:v>Total</c:v>
                </c:pt>
              </c:strCache>
            </c:strRef>
          </c:tx>
          <c:spPr>
            <a:solidFill>
              <a:schemeClr val="accent1"/>
            </a:solidFill>
            <a:ln>
              <a:noFill/>
            </a:ln>
            <a:effectLst/>
          </c:spPr>
          <c:invertIfNegative val="0"/>
          <c:cat>
            <c:strRef>
              <c:f>Hoja8!$A$4:$A$5</c:f>
              <c:strCache>
                <c:ptCount val="2"/>
                <c:pt idx="0">
                  <c:v>NO</c:v>
                </c:pt>
                <c:pt idx="1">
                  <c:v>SI</c:v>
                </c:pt>
              </c:strCache>
            </c:strRef>
          </c:cat>
          <c:val>
            <c:numRef>
              <c:f>Hoja8!$B$4:$B$5</c:f>
              <c:numCache>
                <c:formatCode>General</c:formatCode>
                <c:ptCount val="2"/>
                <c:pt idx="0">
                  <c:v>4130</c:v>
                </c:pt>
                <c:pt idx="1">
                  <c:v>870</c:v>
                </c:pt>
              </c:numCache>
            </c:numRef>
          </c:val>
          <c:extLst>
            <c:ext xmlns:c16="http://schemas.microsoft.com/office/drawing/2014/chart" uri="{C3380CC4-5D6E-409C-BE32-E72D297353CC}">
              <c16:uniqueId val="{00000000-D485-450B-A46B-938E57872C1E}"/>
            </c:ext>
          </c:extLst>
        </c:ser>
        <c:dLbls>
          <c:showLegendKey val="0"/>
          <c:showVal val="0"/>
          <c:showCatName val="0"/>
          <c:showSerName val="0"/>
          <c:showPercent val="0"/>
          <c:showBubbleSize val="0"/>
        </c:dLbls>
        <c:gapWidth val="219"/>
        <c:overlap val="-27"/>
        <c:axId val="300818175"/>
        <c:axId val="300818591"/>
      </c:barChart>
      <c:catAx>
        <c:axId val="30081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8591"/>
        <c:crosses val="autoZero"/>
        <c:auto val="1"/>
        <c:lblAlgn val="ctr"/>
        <c:lblOffset val="100"/>
        <c:noMultiLvlLbl val="0"/>
      </c:catAx>
      <c:valAx>
        <c:axId val="30081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18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[Examen_II_G1-C38733-AndresZunigaMora.xlsx]Hoja9!TablaDinámica41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 de Z-SCORE_SALARIO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Hoja9!$B$3</c:f>
              <c:strCache>
                <c:ptCount val="1"/>
                <c:pt idx="0">
                  <c:v>Total</c:v>
                </c:pt>
              </c:strCache>
            </c:strRef>
          </c:tx>
          <c:spPr>
            <a:solidFill>
              <a:schemeClr val="accent1"/>
            </a:solidFill>
            <a:ln>
              <a:noFill/>
            </a:ln>
            <a:effectLst/>
          </c:spPr>
          <c:invertIfNegative val="0"/>
          <c:cat>
            <c:strRef>
              <c:f>Hoja9!$A$4:$A$5</c:f>
              <c:strCache>
                <c:ptCount val="2"/>
                <c:pt idx="0">
                  <c:v>Atípico</c:v>
                </c:pt>
                <c:pt idx="1">
                  <c:v>No</c:v>
                </c:pt>
              </c:strCache>
            </c:strRef>
          </c:cat>
          <c:val>
            <c:numRef>
              <c:f>Hoja9!$B$4:$B$5</c:f>
              <c:numCache>
                <c:formatCode>General</c:formatCode>
                <c:ptCount val="2"/>
                <c:pt idx="0">
                  <c:v>162</c:v>
                </c:pt>
                <c:pt idx="1">
                  <c:v>4838</c:v>
                </c:pt>
              </c:numCache>
            </c:numRef>
          </c:val>
          <c:extLst>
            <c:ext xmlns:c16="http://schemas.microsoft.com/office/drawing/2014/chart" uri="{C3380CC4-5D6E-409C-BE32-E72D297353CC}">
              <c16:uniqueId val="{00000000-522A-4F27-89B3-7856CAA8F70B}"/>
            </c:ext>
          </c:extLst>
        </c:ser>
        <c:dLbls>
          <c:showLegendKey val="0"/>
          <c:showVal val="0"/>
          <c:showCatName val="0"/>
          <c:showSerName val="0"/>
          <c:showPercent val="0"/>
          <c:showBubbleSize val="0"/>
        </c:dLbls>
        <c:gapWidth val="219"/>
        <c:overlap val="-27"/>
        <c:axId val="383428095"/>
        <c:axId val="383421855"/>
      </c:barChart>
      <c:catAx>
        <c:axId val="38342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21855"/>
        <c:crosses val="autoZero"/>
        <c:auto val="1"/>
        <c:lblAlgn val="ctr"/>
        <c:lblOffset val="100"/>
        <c:noMultiLvlLbl val="0"/>
      </c:catAx>
      <c:valAx>
        <c:axId val="38342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28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20</xdr:col>
      <xdr:colOff>0</xdr:colOff>
      <xdr:row>46</xdr:row>
      <xdr:rowOff>0</xdr:rowOff>
    </xdr:from>
    <xdr:to>
      <xdr:col>26</xdr:col>
      <xdr:colOff>386013</xdr:colOff>
      <xdr:row>59</xdr:row>
      <xdr:rowOff>136358</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688609</xdr:colOff>
      <xdr:row>45</xdr:row>
      <xdr:rowOff>33729</xdr:rowOff>
    </xdr:from>
    <xdr:to>
      <xdr:col>32</xdr:col>
      <xdr:colOff>669872</xdr:colOff>
      <xdr:row>59</xdr:row>
      <xdr:rowOff>153650</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560294</xdr:colOff>
      <xdr:row>63</xdr:row>
      <xdr:rowOff>168088</xdr:rowOff>
    </xdr:from>
    <xdr:to>
      <xdr:col>26</xdr:col>
      <xdr:colOff>127000</xdr:colOff>
      <xdr:row>78</xdr:row>
      <xdr:rowOff>109817</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112059</xdr:colOff>
      <xdr:row>63</xdr:row>
      <xdr:rowOff>56029</xdr:rowOff>
    </xdr:from>
    <xdr:to>
      <xdr:col>33</xdr:col>
      <xdr:colOff>89647</xdr:colOff>
      <xdr:row>77</xdr:row>
      <xdr:rowOff>184523</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91</xdr:row>
      <xdr:rowOff>0</xdr:rowOff>
    </xdr:from>
    <xdr:to>
      <xdr:col>26</xdr:col>
      <xdr:colOff>369972</xdr:colOff>
      <xdr:row>105</xdr:row>
      <xdr:rowOff>16817</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0</xdr:colOff>
      <xdr:row>87</xdr:row>
      <xdr:rowOff>0</xdr:rowOff>
    </xdr:from>
    <xdr:to>
      <xdr:col>33</xdr:col>
      <xdr:colOff>0</xdr:colOff>
      <xdr:row>101</xdr:row>
      <xdr:rowOff>76200</xdr:rowOff>
    </xdr:to>
    <xdr:graphicFrame macro="">
      <xdr:nvGraphicFramePr>
        <xdr:cNvPr id="8" name="Gráfico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0</xdr:colOff>
      <xdr:row>108</xdr:row>
      <xdr:rowOff>0</xdr:rowOff>
    </xdr:from>
    <xdr:to>
      <xdr:col>26</xdr:col>
      <xdr:colOff>333375</xdr:colOff>
      <xdr:row>122</xdr:row>
      <xdr:rowOff>76200</xdr:rowOff>
    </xdr:to>
    <xdr:graphicFrame macro="">
      <xdr:nvGraphicFramePr>
        <xdr:cNvPr id="9"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0</xdr:colOff>
      <xdr:row>109</xdr:row>
      <xdr:rowOff>0</xdr:rowOff>
    </xdr:from>
    <xdr:to>
      <xdr:col>36</xdr:col>
      <xdr:colOff>257175</xdr:colOff>
      <xdr:row>137</xdr:row>
      <xdr:rowOff>114300</xdr:rowOff>
    </xdr:to>
    <xdr:graphicFrame macro="">
      <xdr:nvGraphicFramePr>
        <xdr:cNvPr id="10" name="Gráfico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28015</xdr:colOff>
      <xdr:row>128</xdr:row>
      <xdr:rowOff>0</xdr:rowOff>
    </xdr:from>
    <xdr:to>
      <xdr:col>26</xdr:col>
      <xdr:colOff>363391</xdr:colOff>
      <xdr:row>142</xdr:row>
      <xdr:rowOff>62192</xdr:rowOff>
    </xdr:to>
    <mc:AlternateContent xmlns:mc="http://schemas.openxmlformats.org/markup-compatibility/2006">
      <mc:Choice xmlns:cx="http://schemas.microsoft.com/office/drawing/2014/chartex" Requires="cx">
        <xdr:graphicFrame macro="">
          <xdr:nvGraphicFramePr>
            <xdr:cNvPr id="12" name="Gráfico 1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9"/>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19</xdr:col>
      <xdr:colOff>119466</xdr:colOff>
      <xdr:row>156</xdr:row>
      <xdr:rowOff>81366</xdr:rowOff>
    </xdr:from>
    <xdr:to>
      <xdr:col>25</xdr:col>
      <xdr:colOff>461720</xdr:colOff>
      <xdr:row>170</xdr:row>
      <xdr:rowOff>112363</xdr:rowOff>
    </xdr:to>
    <xdr:graphicFrame macro="">
      <xdr:nvGraphicFramePr>
        <xdr:cNvPr id="14" name="Gráfico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936625</xdr:colOff>
      <xdr:row>186</xdr:row>
      <xdr:rowOff>176213</xdr:rowOff>
    </xdr:from>
    <xdr:to>
      <xdr:col>21</xdr:col>
      <xdr:colOff>293687</xdr:colOff>
      <xdr:row>201</xdr:row>
      <xdr:rowOff>61913</xdr:rowOff>
    </xdr:to>
    <xdr:graphicFrame macro="">
      <xdr:nvGraphicFramePr>
        <xdr:cNvPr id="15" name="Gráfico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962132</xdr:colOff>
      <xdr:row>208</xdr:row>
      <xdr:rowOff>83906</xdr:rowOff>
    </xdr:from>
    <xdr:to>
      <xdr:col>21</xdr:col>
      <xdr:colOff>311435</xdr:colOff>
      <xdr:row>222</xdr:row>
      <xdr:rowOff>130140</xdr:rowOff>
    </xdr:to>
    <xdr:graphicFrame macro="">
      <xdr:nvGraphicFramePr>
        <xdr:cNvPr id="16" name="Gráfico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84548</xdr:colOff>
      <xdr:row>230</xdr:row>
      <xdr:rowOff>158821</xdr:rowOff>
    </xdr:from>
    <xdr:to>
      <xdr:col>21</xdr:col>
      <xdr:colOff>397053</xdr:colOff>
      <xdr:row>245</xdr:row>
      <xdr:rowOff>12414</xdr:rowOff>
    </xdr:to>
    <xdr:graphicFrame macro="">
      <xdr:nvGraphicFramePr>
        <xdr:cNvPr id="17" name="Gráfico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501935</xdr:colOff>
      <xdr:row>259</xdr:row>
      <xdr:rowOff>94608</xdr:rowOff>
    </xdr:from>
    <xdr:to>
      <xdr:col>22</xdr:col>
      <xdr:colOff>54581</xdr:colOff>
      <xdr:row>273</xdr:row>
      <xdr:rowOff>140842</xdr:rowOff>
    </xdr:to>
    <xdr:graphicFrame macro="">
      <xdr:nvGraphicFramePr>
        <xdr:cNvPr id="18" name="Gráfico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378732</xdr:colOff>
      <xdr:row>295</xdr:row>
      <xdr:rowOff>159204</xdr:rowOff>
    </xdr:from>
    <xdr:to>
      <xdr:col>21</xdr:col>
      <xdr:colOff>698500</xdr:colOff>
      <xdr:row>310</xdr:row>
      <xdr:rowOff>10886</xdr:rowOff>
    </xdr:to>
    <xdr:graphicFrame macro="">
      <xdr:nvGraphicFramePr>
        <xdr:cNvPr id="19" name="Gráfico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140607</xdr:colOff>
      <xdr:row>316</xdr:row>
      <xdr:rowOff>57150</xdr:rowOff>
    </xdr:from>
    <xdr:to>
      <xdr:col>21</xdr:col>
      <xdr:colOff>460375</xdr:colOff>
      <xdr:row>330</xdr:row>
      <xdr:rowOff>101600</xdr:rowOff>
    </xdr:to>
    <xdr:graphicFrame macro="">
      <xdr:nvGraphicFramePr>
        <xdr:cNvPr id="20" name="Gráfico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7</xdr:row>
      <xdr:rowOff>38100</xdr:rowOff>
    </xdr:from>
    <xdr:to>
      <xdr:col>6</xdr:col>
      <xdr:colOff>400050</xdr:colOff>
      <xdr:row>21</xdr:row>
      <xdr:rowOff>114300</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15</xdr:row>
      <xdr:rowOff>85725</xdr:rowOff>
    </xdr:from>
    <xdr:to>
      <xdr:col>8</xdr:col>
      <xdr:colOff>466725</xdr:colOff>
      <xdr:row>29</xdr:row>
      <xdr:rowOff>161925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185737</xdr:colOff>
      <xdr:row>15</xdr:row>
      <xdr:rowOff>85725</xdr:rowOff>
    </xdr:from>
    <xdr:to>
      <xdr:col>11</xdr:col>
      <xdr:colOff>185737</xdr:colOff>
      <xdr:row>29</xdr:row>
      <xdr:rowOff>161925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623887</xdr:colOff>
      <xdr:row>15</xdr:row>
      <xdr:rowOff>85725</xdr:rowOff>
    </xdr:from>
    <xdr:to>
      <xdr:col>9</xdr:col>
      <xdr:colOff>623887</xdr:colOff>
      <xdr:row>29</xdr:row>
      <xdr:rowOff>161925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52387</xdr:colOff>
      <xdr:row>15</xdr:row>
      <xdr:rowOff>85725</xdr:rowOff>
    </xdr:from>
    <xdr:to>
      <xdr:col>9</xdr:col>
      <xdr:colOff>52387</xdr:colOff>
      <xdr:row>29</xdr:row>
      <xdr:rowOff>161925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161925</xdr:colOff>
      <xdr:row>15</xdr:row>
      <xdr:rowOff>85725</xdr:rowOff>
    </xdr:from>
    <xdr:to>
      <xdr:col>12</xdr:col>
      <xdr:colOff>161925</xdr:colOff>
      <xdr:row>29</xdr:row>
      <xdr:rowOff>161925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619124</xdr:colOff>
      <xdr:row>1</xdr:row>
      <xdr:rowOff>47626</xdr:rowOff>
    </xdr:from>
    <xdr:to>
      <xdr:col>15</xdr:col>
      <xdr:colOff>114299</xdr:colOff>
      <xdr:row>29</xdr:row>
      <xdr:rowOff>161926</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r:id="rId1" refreshedBy="Lenovo T14s" refreshedDate="45991.640331712966" createdVersion="6" refreshedVersion="6" minRefreshableVersion="3" recordCount="5000">
  <cacheSource type="worksheet">
    <worksheetSource name="moras"/>
  </cacheSource>
  <cacheFields count="14">
    <cacheField name="IDENTIFICACION" numFmtId="0">
      <sharedItems containsSemiMixedTypes="0" containsString="0" containsNumber="1" containsInteger="1" minValue="1" maxValue="5000"/>
    </cacheField>
    <cacheField name="SEXO" numFmtId="0">
      <sharedItems count="2">
        <s v="HOMBRE"/>
        <s v="MUJER"/>
      </sharedItems>
    </cacheField>
    <cacheField name="SALARIO" numFmtId="0">
      <sharedItems containsString="0" containsBlank="1" containsNumber="1" minValue="0" maxValue="16858742"/>
    </cacheField>
    <cacheField name="TIPO_ASEGURAMIENTO" numFmtId="0">
      <sharedItems/>
    </cacheField>
    <cacheField name="SECTOR" numFmtId="0">
      <sharedItems/>
    </cacheField>
    <cacheField name="INDICADOR_ACTIVO" numFmtId="0">
      <sharedItems/>
    </cacheField>
    <cacheField name="INDICADOR.EXTRANJERO" numFmtId="0">
      <sharedItems/>
    </cacheField>
    <cacheField name="INDICADOR_MOROSO" numFmtId="0">
      <sharedItems/>
    </cacheField>
    <cacheField name="EDAD" numFmtId="0">
      <sharedItems containsString="0" containsBlank="1" containsNumber="1" containsInteger="1" minValue="14" maxValue="99"/>
    </cacheField>
    <cacheField name="Z-SCORE_SALARIO" numFmtId="0">
      <sharedItems/>
    </cacheField>
    <cacheField name="Z-SCORE_EDAD" numFmtId="0">
      <sharedItems/>
    </cacheField>
    <cacheField name="SALARIO-IMPUTADO" numFmtId="0">
      <sharedItems containsSemiMixedTypes="0" containsString="0" containsNumber="1" minValue="0" maxValue="16858742"/>
    </cacheField>
    <cacheField name="TIPO_ASEGURADO_IMPUTADO" numFmtId="0">
      <sharedItems/>
    </cacheField>
    <cacheField name="EDAD_IMPUTADO" numFmtId="0">
      <sharedItems containsSemiMixedTypes="0" containsString="0" containsNumber="1" containsInteger="1" minValue="0" maxValue="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novo T14s" refreshedDate="45991.644108680557" createdVersion="6" refreshedVersion="6" minRefreshableVersion="3" recordCount="5000">
  <cacheSource type="worksheet">
    <worksheetSource name="moras"/>
  </cacheSource>
  <cacheFields count="14">
    <cacheField name="IDENTIFICACION" numFmtId="0">
      <sharedItems containsSemiMixedTypes="0" containsString="0" containsNumber="1" containsInteger="1" minValue="1" maxValue="5000"/>
    </cacheField>
    <cacheField name="SEXO" numFmtId="0">
      <sharedItems/>
    </cacheField>
    <cacheField name="SALARIO" numFmtId="0">
      <sharedItems containsString="0" containsBlank="1" containsNumber="1" minValue="0" maxValue="16858742"/>
    </cacheField>
    <cacheField name="TIPO_ASEGURAMIENTO" numFmtId="0">
      <sharedItems/>
    </cacheField>
    <cacheField name="SECTOR" numFmtId="0">
      <sharedItems/>
    </cacheField>
    <cacheField name="INDICADOR_ACTIVO" numFmtId="0">
      <sharedItems/>
    </cacheField>
    <cacheField name="INDICADOR.EXTRANJERO" numFmtId="0">
      <sharedItems/>
    </cacheField>
    <cacheField name="INDICADOR_MOROSO" numFmtId="0">
      <sharedItems/>
    </cacheField>
    <cacheField name="EDAD" numFmtId="0">
      <sharedItems containsString="0" containsBlank="1" containsNumber="1" containsInteger="1" minValue="14" maxValue="99"/>
    </cacheField>
    <cacheField name="Z-SCORE_SALARIO" numFmtId="0">
      <sharedItems/>
    </cacheField>
    <cacheField name="Z-SCORE_EDAD" numFmtId="0">
      <sharedItems/>
    </cacheField>
    <cacheField name="SALARIO-IMPUTADO" numFmtId="0">
      <sharedItems containsSemiMixedTypes="0" containsString="0" containsNumber="1" minValue="0" maxValue="16858742"/>
    </cacheField>
    <cacheField name="TIPO_ASEGURADO_IMPUTADO" numFmtId="0">
      <sharedItems count="6">
        <s v="ASALARIADO"/>
        <s v="PENSIONADOS EN SU PROPIO SISTEMA"/>
        <s v="ASEGURADO VOLUNTARIO"/>
        <s v="TRABAJADOR INDEPENDIENTE"/>
        <s v="CONVENIOS ESPECIALES DE TRABAJADORES INDEPENDIENTES"/>
        <s v="CONVENIOS ESPECIALES DE ASEGURADOS VOLUNTARIOS"/>
      </sharedItems>
    </cacheField>
    <cacheField name="EDAD_IMPUTADO" numFmtId="0">
      <sharedItems containsSemiMixedTypes="0" containsString="0" containsNumber="1" containsInteger="1" minValue="0" maxValue="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Lenovo T14s" refreshedDate="45991.644963078703" createdVersion="6" refreshedVersion="6" minRefreshableVersion="3" recordCount="5000">
  <cacheSource type="worksheet">
    <worksheetSource name="moras"/>
  </cacheSource>
  <cacheFields count="14">
    <cacheField name="IDENTIFICACION" numFmtId="0">
      <sharedItems containsSemiMixedTypes="0" containsString="0" containsNumber="1" containsInteger="1" minValue="1" maxValue="5000"/>
    </cacheField>
    <cacheField name="SEXO" numFmtId="0">
      <sharedItems/>
    </cacheField>
    <cacheField name="SALARIO" numFmtId="0">
      <sharedItems containsString="0" containsBlank="1" containsNumber="1" minValue="0" maxValue="16858742"/>
    </cacheField>
    <cacheField name="TIPO_ASEGURAMIENTO" numFmtId="0">
      <sharedItems/>
    </cacheField>
    <cacheField name="SECTOR" numFmtId="0">
      <sharedItems count="2">
        <s v="SECTOR PUBLICO"/>
        <s v="SECTOR PRIVADO"/>
      </sharedItems>
    </cacheField>
    <cacheField name="INDICADOR_ACTIVO" numFmtId="0">
      <sharedItems/>
    </cacheField>
    <cacheField name="INDICADOR.EXTRANJERO" numFmtId="0">
      <sharedItems/>
    </cacheField>
    <cacheField name="INDICADOR_MOROSO" numFmtId="0">
      <sharedItems/>
    </cacheField>
    <cacheField name="EDAD" numFmtId="0">
      <sharedItems containsString="0" containsBlank="1" containsNumber="1" containsInteger="1" minValue="14" maxValue="99"/>
    </cacheField>
    <cacheField name="Z-SCORE_SALARIO" numFmtId="0">
      <sharedItems/>
    </cacheField>
    <cacheField name="Z-SCORE_EDAD" numFmtId="0">
      <sharedItems/>
    </cacheField>
    <cacheField name="SALARIO-IMPUTADO" numFmtId="0">
      <sharedItems containsSemiMixedTypes="0" containsString="0" containsNumber="1" minValue="0" maxValue="16858742"/>
    </cacheField>
    <cacheField name="TIPO_ASEGURADO_IMPUTADO" numFmtId="0">
      <sharedItems/>
    </cacheField>
    <cacheField name="EDAD_IMPUTADO" numFmtId="0">
      <sharedItems containsSemiMixedTypes="0" containsString="0" containsNumber="1" containsInteger="1" minValue="0" maxValue="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Lenovo T14s" refreshedDate="45991.645895601854" createdVersion="6" refreshedVersion="6" minRefreshableVersion="3" recordCount="5000">
  <cacheSource type="worksheet">
    <worksheetSource name="moras"/>
  </cacheSource>
  <cacheFields count="14">
    <cacheField name="IDENTIFICACION" numFmtId="0">
      <sharedItems containsSemiMixedTypes="0" containsString="0" containsNumber="1" containsInteger="1" minValue="1" maxValue="5000"/>
    </cacheField>
    <cacheField name="SEXO" numFmtId="0">
      <sharedItems/>
    </cacheField>
    <cacheField name="SALARIO" numFmtId="0">
      <sharedItems containsString="0" containsBlank="1" containsNumber="1" minValue="0" maxValue="16858742"/>
    </cacheField>
    <cacheField name="TIPO_ASEGURAMIENTO" numFmtId="0">
      <sharedItems/>
    </cacheField>
    <cacheField name="SECTOR" numFmtId="0">
      <sharedItems/>
    </cacheField>
    <cacheField name="INDICADOR_ACTIVO" numFmtId="0">
      <sharedItems count="2">
        <s v="SI"/>
        <s v="NO"/>
      </sharedItems>
    </cacheField>
    <cacheField name="INDICADOR.EXTRANJERO" numFmtId="0">
      <sharedItems/>
    </cacheField>
    <cacheField name="INDICADOR_MOROSO" numFmtId="0">
      <sharedItems/>
    </cacheField>
    <cacheField name="EDAD" numFmtId="0">
      <sharedItems containsString="0" containsBlank="1" containsNumber="1" containsInteger="1" minValue="14" maxValue="99"/>
    </cacheField>
    <cacheField name="Z-SCORE_SALARIO" numFmtId="0">
      <sharedItems/>
    </cacheField>
    <cacheField name="Z-SCORE_EDAD" numFmtId="0">
      <sharedItems/>
    </cacheField>
    <cacheField name="SALARIO-IMPUTADO" numFmtId="0">
      <sharedItems containsSemiMixedTypes="0" containsString="0" containsNumber="1" minValue="0" maxValue="16858742"/>
    </cacheField>
    <cacheField name="TIPO_ASEGURADO_IMPUTADO" numFmtId="0">
      <sharedItems/>
    </cacheField>
    <cacheField name="EDAD_IMPUTADO" numFmtId="0">
      <sharedItems containsSemiMixedTypes="0" containsString="0" containsNumber="1" containsInteger="1" minValue="0" maxValue="9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Lenovo T14s" refreshedDate="45991.646674537034" createdVersion="6" refreshedVersion="6" minRefreshableVersion="3" recordCount="5000">
  <cacheSource type="worksheet">
    <worksheetSource name="moras"/>
  </cacheSource>
  <cacheFields count="14">
    <cacheField name="IDENTIFICACION" numFmtId="0">
      <sharedItems containsSemiMixedTypes="0" containsString="0" containsNumber="1" containsInteger="1" minValue="1" maxValue="5000"/>
    </cacheField>
    <cacheField name="SEXO" numFmtId="0">
      <sharedItems/>
    </cacheField>
    <cacheField name="SALARIO" numFmtId="0">
      <sharedItems containsString="0" containsBlank="1" containsNumber="1" minValue="0" maxValue="16858742"/>
    </cacheField>
    <cacheField name="TIPO_ASEGURAMIENTO" numFmtId="0">
      <sharedItems/>
    </cacheField>
    <cacheField name="SECTOR" numFmtId="0">
      <sharedItems/>
    </cacheField>
    <cacheField name="INDICADOR_ACTIVO" numFmtId="0">
      <sharedItems/>
    </cacheField>
    <cacheField name="INDICADOR.EXTRANJERO" numFmtId="0">
      <sharedItems count="2">
        <s v="NO"/>
        <s v="SI"/>
      </sharedItems>
    </cacheField>
    <cacheField name="INDICADOR_MOROSO" numFmtId="0">
      <sharedItems/>
    </cacheField>
    <cacheField name="EDAD" numFmtId="0">
      <sharedItems containsString="0" containsBlank="1" containsNumber="1" containsInteger="1" minValue="14" maxValue="99"/>
    </cacheField>
    <cacheField name="Z-SCORE_SALARIO" numFmtId="0">
      <sharedItems/>
    </cacheField>
    <cacheField name="Z-SCORE_EDAD" numFmtId="0">
      <sharedItems/>
    </cacheField>
    <cacheField name="SALARIO-IMPUTADO" numFmtId="0">
      <sharedItems containsSemiMixedTypes="0" containsString="0" containsNumber="1" minValue="0" maxValue="16858742"/>
    </cacheField>
    <cacheField name="TIPO_ASEGURADO_IMPUTADO" numFmtId="0">
      <sharedItems/>
    </cacheField>
    <cacheField name="EDAD_IMPUTADO" numFmtId="0">
      <sharedItems containsSemiMixedTypes="0" containsString="0" containsNumber="1" containsInteger="1" minValue="0" maxValue="9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Lenovo T14s" refreshedDate="45991.648425578707" createdVersion="6" refreshedVersion="6" minRefreshableVersion="3" recordCount="5000">
  <cacheSource type="worksheet">
    <worksheetSource name="moras"/>
  </cacheSource>
  <cacheFields count="14">
    <cacheField name="IDENTIFICACION" numFmtId="0">
      <sharedItems containsSemiMixedTypes="0" containsString="0" containsNumber="1" containsInteger="1" minValue="1" maxValue="5000"/>
    </cacheField>
    <cacheField name="SEXO" numFmtId="0">
      <sharedItems/>
    </cacheField>
    <cacheField name="SALARIO" numFmtId="0">
      <sharedItems containsString="0" containsBlank="1" containsNumber="1" minValue="0" maxValue="16858742"/>
    </cacheField>
    <cacheField name="TIPO_ASEGURAMIENTO" numFmtId="0">
      <sharedItems/>
    </cacheField>
    <cacheField name="SECTOR" numFmtId="0">
      <sharedItems/>
    </cacheField>
    <cacheField name="INDICADOR_ACTIVO" numFmtId="0">
      <sharedItems/>
    </cacheField>
    <cacheField name="INDICADOR.EXTRANJERO" numFmtId="0">
      <sharedItems/>
    </cacheField>
    <cacheField name="INDICADOR_MOROSO" numFmtId="0">
      <sharedItems count="2">
        <s v="NO"/>
        <s v="SI"/>
      </sharedItems>
    </cacheField>
    <cacheField name="EDAD" numFmtId="0">
      <sharedItems containsString="0" containsBlank="1" containsNumber="1" containsInteger="1" minValue="14" maxValue="99"/>
    </cacheField>
    <cacheField name="Z-SCORE_SALARIO" numFmtId="0">
      <sharedItems/>
    </cacheField>
    <cacheField name="Z-SCORE_EDAD" numFmtId="0">
      <sharedItems/>
    </cacheField>
    <cacheField name="SALARIO-IMPUTADO" numFmtId="0">
      <sharedItems containsSemiMixedTypes="0" containsString="0" containsNumber="1" minValue="0" maxValue="16858742"/>
    </cacheField>
    <cacheField name="TIPO_ASEGURADO_IMPUTADO" numFmtId="0">
      <sharedItems/>
    </cacheField>
    <cacheField name="EDAD_IMPUTADO" numFmtId="0">
      <sharedItems containsSemiMixedTypes="0" containsString="0" containsNumber="1" containsInteger="1" minValue="0" maxValue="99"/>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Lenovo T14s" refreshedDate="45991.649462847221" createdVersion="6" refreshedVersion="6" minRefreshableVersion="3" recordCount="5000">
  <cacheSource type="worksheet">
    <worksheetSource name="moras"/>
  </cacheSource>
  <cacheFields count="14">
    <cacheField name="IDENTIFICACION" numFmtId="0">
      <sharedItems containsSemiMixedTypes="0" containsString="0" containsNumber="1" containsInteger="1" minValue="1" maxValue="5000"/>
    </cacheField>
    <cacheField name="SEXO" numFmtId="0">
      <sharedItems/>
    </cacheField>
    <cacheField name="SALARIO" numFmtId="0">
      <sharedItems containsString="0" containsBlank="1" containsNumber="1" minValue="0" maxValue="16858742"/>
    </cacheField>
    <cacheField name="TIPO_ASEGURAMIENTO" numFmtId="0">
      <sharedItems/>
    </cacheField>
    <cacheField name="SECTOR" numFmtId="0">
      <sharedItems/>
    </cacheField>
    <cacheField name="INDICADOR_ACTIVO" numFmtId="0">
      <sharedItems/>
    </cacheField>
    <cacheField name="INDICADOR.EXTRANJERO" numFmtId="0">
      <sharedItems/>
    </cacheField>
    <cacheField name="INDICADOR_MOROSO" numFmtId="0">
      <sharedItems/>
    </cacheField>
    <cacheField name="EDAD" numFmtId="0">
      <sharedItems containsString="0" containsBlank="1" containsNumber="1" containsInteger="1" minValue="14" maxValue="99"/>
    </cacheField>
    <cacheField name="Z-SCORE_SALARIO" numFmtId="0">
      <sharedItems count="2">
        <s v="No"/>
        <s v="Atípico"/>
      </sharedItems>
    </cacheField>
    <cacheField name="Z-SCORE_EDAD" numFmtId="0">
      <sharedItems/>
    </cacheField>
    <cacheField name="SALARIO-IMPUTADO" numFmtId="0">
      <sharedItems containsSemiMixedTypes="0" containsString="0" containsNumber="1" minValue="0" maxValue="16858742"/>
    </cacheField>
    <cacheField name="TIPO_ASEGURADO_IMPUTADO" numFmtId="0">
      <sharedItems/>
    </cacheField>
    <cacheField name="EDAD_IMPUTADO" numFmtId="0">
      <sharedItems containsSemiMixedTypes="0" containsString="0" containsNumber="1" containsInteger="1" minValue="0" maxValue="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00">
  <r>
    <n v="1"/>
    <x v="0"/>
    <m/>
    <s v="ASALARIADO"/>
    <s v="SECTOR PUBLICO"/>
    <s v="SI"/>
    <s v="NO"/>
    <s v="NO"/>
    <n v="42"/>
    <s v="No"/>
    <s v="No"/>
    <n v="657425.23697218252"/>
    <s v="ASALARIADO"/>
    <n v="42"/>
  </r>
  <r>
    <n v="2"/>
    <x v="0"/>
    <n v="3315014"/>
    <s v="PENSIONADOS EN SU PROPIO SISTEMA"/>
    <s v="SECTOR PUBLICO"/>
    <s v="SI"/>
    <s v="NO"/>
    <s v="NO"/>
    <n v="77"/>
    <s v="Atípico"/>
    <s v="No"/>
    <n v="3315014"/>
    <s v="PENSIONADOS EN SU PROPIO SISTEMA"/>
    <n v="77"/>
  </r>
  <r>
    <n v="3"/>
    <x v="1"/>
    <n v="270486.01"/>
    <s v="ASALARIADO"/>
    <s v="SECTOR PRIVADO"/>
    <s v="SI"/>
    <s v="NO"/>
    <s v="NO"/>
    <n v="45"/>
    <s v="No"/>
    <s v="No"/>
    <n v="270486.01"/>
    <s v="ASALARIADO"/>
    <n v="45"/>
  </r>
  <r>
    <n v="4"/>
    <x v="1"/>
    <n v="0"/>
    <s v="ASALARIADO"/>
    <s v="SECTOR PRIVADO"/>
    <s v="SI"/>
    <s v="NO"/>
    <s v="NO"/>
    <n v="49"/>
    <s v="No"/>
    <s v="No"/>
    <n v="0"/>
    <s v="ASALARIADO"/>
    <n v="49"/>
  </r>
  <r>
    <n v="5"/>
    <x v="1"/>
    <n v="210000"/>
    <s v="ASALARIADO"/>
    <s v="SECTOR PRIVADO"/>
    <s v="SI"/>
    <s v="NO"/>
    <s v="NO"/>
    <n v="42"/>
    <s v="No"/>
    <s v="No"/>
    <n v="210000"/>
    <s v="ASALARIADO"/>
    <n v="42"/>
  </r>
  <r>
    <n v="6"/>
    <x v="0"/>
    <n v="397150"/>
    <s v="ASALARIADO"/>
    <s v="SECTOR PRIVADO"/>
    <s v="SI"/>
    <s v="NO"/>
    <s v="NO"/>
    <n v="44"/>
    <s v="No"/>
    <s v="No"/>
    <n v="397150"/>
    <s v="ASALARIADO"/>
    <n v="44"/>
  </r>
  <r>
    <n v="7"/>
    <x v="0"/>
    <n v="854712"/>
    <s v="ASALARIADO"/>
    <s v="SECTOR PRIVADO"/>
    <s v="SI"/>
    <s v="NO"/>
    <s v="NO"/>
    <n v="38"/>
    <s v="No"/>
    <s v="No"/>
    <n v="854712"/>
    <s v="ASALARIADO"/>
    <n v="38"/>
  </r>
  <r>
    <n v="8"/>
    <x v="0"/>
    <n v="401000"/>
    <s v="ASALARIADO"/>
    <s v="SECTOR PRIVADO"/>
    <s v="SI"/>
    <s v="SI"/>
    <s v="SI"/>
    <n v="36"/>
    <s v="No"/>
    <s v="No"/>
    <n v="401000"/>
    <s v="ASALARIADO"/>
    <n v="36"/>
  </r>
  <r>
    <n v="9"/>
    <x v="1"/>
    <n v="264703.96000000002"/>
    <s v="ASALARIADO"/>
    <s v="SECTOR PRIVADO"/>
    <s v="SI"/>
    <s v="NO"/>
    <s v="NO"/>
    <n v="21"/>
    <s v="No"/>
    <s v="No"/>
    <n v="264703.96000000002"/>
    <s v="ASALARIADO"/>
    <n v="21"/>
  </r>
  <r>
    <n v="10"/>
    <x v="0"/>
    <n v="4677126.8499999996"/>
    <s v="ASALARIADO"/>
    <s v="SECTOR PRIVADO"/>
    <s v="SI"/>
    <s v="NO"/>
    <s v="NO"/>
    <n v="40"/>
    <s v="Atípico"/>
    <s v="No"/>
    <n v="4677126.8499999996"/>
    <s v="ASALARIADO"/>
    <n v="40"/>
  </r>
  <r>
    <n v="11"/>
    <x v="1"/>
    <n v="1200000"/>
    <s v="ASALARIADO"/>
    <s v="SECTOR PRIVADO"/>
    <s v="SI"/>
    <s v="NO"/>
    <s v="NO"/>
    <n v="30"/>
    <s v="No"/>
    <s v="No"/>
    <n v="1200000"/>
    <s v="ASALARIADO"/>
    <n v="30"/>
  </r>
  <r>
    <n v="12"/>
    <x v="1"/>
    <n v="1030132"/>
    <s v="ASALARIADO"/>
    <s v="SECTOR PUBLICO"/>
    <s v="SI"/>
    <s v="NO"/>
    <s v="SI"/>
    <n v="58"/>
    <s v="No"/>
    <s v="No"/>
    <n v="1030132"/>
    <s v="ASALARIADO"/>
    <n v="58"/>
  </r>
  <r>
    <n v="13"/>
    <x v="0"/>
    <n v="731287.5"/>
    <s v="ASALARIADO"/>
    <s v="SECTOR PUBLICO"/>
    <s v="SI"/>
    <s v="NO"/>
    <s v="NO"/>
    <n v="40"/>
    <s v="No"/>
    <s v="No"/>
    <n v="731287.5"/>
    <s v="ASALARIADO"/>
    <n v="40"/>
  </r>
  <r>
    <n v="14"/>
    <x v="0"/>
    <n v="282305"/>
    <s v="ASEGURADO VOLUNTARIO"/>
    <s v="SECTOR PRIVADO"/>
    <s v="SI"/>
    <s v="NO"/>
    <s v="NO"/>
    <n v="51"/>
    <s v="No"/>
    <s v="No"/>
    <n v="282305"/>
    <s v="ASEGURADO VOLUNTARIO"/>
    <n v="51"/>
  </r>
  <r>
    <n v="15"/>
    <x v="1"/>
    <n v="343390.86"/>
    <s v="TRABAJADOR INDEPENDIENTE"/>
    <s v="SECTOR PRIVADO"/>
    <s v="SI"/>
    <s v="NO"/>
    <s v="NO"/>
    <n v="59"/>
    <s v="No"/>
    <s v="No"/>
    <n v="343390.86"/>
    <s v="TRABAJADOR INDEPENDIENTE"/>
    <n v="59"/>
  </r>
  <r>
    <n v="16"/>
    <x v="1"/>
    <n v="1943489.5"/>
    <s v="ASALARIADO"/>
    <s v="SECTOR PUBLICO"/>
    <s v="SI"/>
    <s v="NO"/>
    <s v="NO"/>
    <n v="58"/>
    <s v="No"/>
    <s v="No"/>
    <n v="1943489.5"/>
    <s v="ASALARIADO"/>
    <n v="58"/>
  </r>
  <r>
    <n v="17"/>
    <x v="1"/>
    <n v="1108980"/>
    <s v="ASALARIADO"/>
    <s v="SECTOR PUBLICO"/>
    <s v="SI"/>
    <s v="NO"/>
    <s v="SI"/>
    <n v="36"/>
    <s v="No"/>
    <s v="No"/>
    <n v="1108980"/>
    <s v="ASALARIADO"/>
    <n v="36"/>
  </r>
  <r>
    <n v="18"/>
    <x v="1"/>
    <n v="133157"/>
    <s v="ASALARIADO"/>
    <s v="SECTOR PRIVADO"/>
    <s v="SI"/>
    <s v="NO"/>
    <s v="NO"/>
    <n v="39"/>
    <s v="No"/>
    <s v="No"/>
    <n v="133157"/>
    <s v="ASALARIADO"/>
    <n v="39"/>
  </r>
  <r>
    <n v="19"/>
    <x v="0"/>
    <n v="553939"/>
    <s v="ASALARIADO"/>
    <s v="SECTOR PRIVADO"/>
    <s v="SI"/>
    <s v="NO"/>
    <s v="NO"/>
    <n v="45"/>
    <s v="No"/>
    <s v="No"/>
    <n v="553939"/>
    <s v="ASALARIADO"/>
    <n v="45"/>
  </r>
  <r>
    <n v="20"/>
    <x v="1"/>
    <n v="309820"/>
    <s v="ASEGURADO VOLUNTARIO"/>
    <s v="SECTOR PRIVADO"/>
    <s v="SI"/>
    <s v="SI"/>
    <s v="SI"/>
    <n v="52"/>
    <s v="No"/>
    <s v="No"/>
    <n v="309820"/>
    <s v="ASEGURADO VOLUNTARIO"/>
    <n v="52"/>
  </r>
  <r>
    <n v="21"/>
    <x v="1"/>
    <m/>
    <s v="ASALARIADO"/>
    <s v="SECTOR PRIVADO"/>
    <s v="SI"/>
    <s v="SI"/>
    <s v="NO"/>
    <n v="28"/>
    <s v="No"/>
    <s v="No"/>
    <n v="657425.23697218252"/>
    <s v="ASALARIADO"/>
    <n v="28"/>
  </r>
  <r>
    <n v="22"/>
    <x v="0"/>
    <n v="278030"/>
    <s v="CONVENIOS ESPECIALES DE TRABAJADORES INDEPENDIENTES"/>
    <s v="SECTOR PRIVADO"/>
    <s v="SI"/>
    <s v="NO"/>
    <s v="NO"/>
    <n v="59"/>
    <s v="No"/>
    <s v="No"/>
    <n v="278030"/>
    <s v="CONVENIOS ESPECIALES DE TRABAJADORES INDEPENDIENTES"/>
    <n v="59"/>
  </r>
  <r>
    <n v="23"/>
    <x v="0"/>
    <n v="2124814"/>
    <s v="ASALARIADO"/>
    <s v="SECTOR PRIVADO"/>
    <s v="SI"/>
    <s v="NO"/>
    <s v="NO"/>
    <n v="32"/>
    <s v="No"/>
    <s v="No"/>
    <n v="2124814"/>
    <s v="ASALARIADO"/>
    <n v="32"/>
  </r>
  <r>
    <n v="24"/>
    <x v="0"/>
    <n v="191744.68"/>
    <s v="ASALARIADO"/>
    <s v="SECTOR PRIVADO"/>
    <s v="SI"/>
    <s v="NO"/>
    <s v="NO"/>
    <n v="18"/>
    <s v="No"/>
    <s v="No"/>
    <n v="191744.68"/>
    <s v="ASALARIADO"/>
    <n v="18"/>
  </r>
  <r>
    <n v="25"/>
    <x v="1"/>
    <n v="1117489"/>
    <s v="ASALARIADO"/>
    <s v="SECTOR PUBLICO"/>
    <s v="SI"/>
    <s v="NO"/>
    <s v="SI"/>
    <n v="36"/>
    <s v="No"/>
    <s v="No"/>
    <n v="1117489"/>
    <s v="ASALARIADO"/>
    <n v="36"/>
  </r>
  <r>
    <n v="26"/>
    <x v="0"/>
    <n v="1451530"/>
    <s v="PENSIONADOS EN SU PROPIO SISTEMA"/>
    <s v="SECTOR PUBLICO"/>
    <s v="SI"/>
    <s v="NO"/>
    <s v="NO"/>
    <n v="62"/>
    <s v="No"/>
    <s v="No"/>
    <n v="1451530"/>
    <s v="PENSIONADOS EN SU PROPIO SISTEMA"/>
    <n v="62"/>
  </r>
  <r>
    <n v="27"/>
    <x v="0"/>
    <n v="66700"/>
    <s v="ASALARIADO"/>
    <s v="SECTOR PRIVADO"/>
    <s v="SI"/>
    <s v="NO"/>
    <s v="NO"/>
    <n v="38"/>
    <s v="No"/>
    <s v="No"/>
    <n v="66700"/>
    <s v="ASALARIADO"/>
    <n v="38"/>
  </r>
  <r>
    <n v="28"/>
    <x v="1"/>
    <n v="73410"/>
    <s v="ASALARIADO"/>
    <s v="SECTOR PRIVADO"/>
    <s v="SI"/>
    <s v="SI"/>
    <s v="NO"/>
    <n v="22"/>
    <s v="No"/>
    <s v="No"/>
    <n v="73410"/>
    <s v="ASALARIADO"/>
    <n v="22"/>
  </r>
  <r>
    <n v="29"/>
    <x v="0"/>
    <n v="815355.66"/>
    <s v="ASALARIADO"/>
    <s v="SECTOR PUBLICO"/>
    <s v="SI"/>
    <s v="NO"/>
    <s v="NO"/>
    <n v="42"/>
    <s v="No"/>
    <s v="No"/>
    <n v="815355.66"/>
    <s v="ASALARIADO"/>
    <n v="42"/>
  </r>
  <r>
    <n v="30"/>
    <x v="0"/>
    <n v="398125"/>
    <s v="ASALARIADO"/>
    <s v="SECTOR PRIVADO"/>
    <s v="SI"/>
    <s v="NO"/>
    <s v="NO"/>
    <n v="38"/>
    <s v="No"/>
    <s v="No"/>
    <n v="398125"/>
    <s v="ASALARIADO"/>
    <n v="38"/>
  </r>
  <r>
    <n v="31"/>
    <x v="0"/>
    <n v="606763.96"/>
    <s v="ASALARIADO"/>
    <s v="SECTOR PRIVADO"/>
    <s v="SI"/>
    <s v="NO"/>
    <s v="NO"/>
    <n v="39"/>
    <s v="No"/>
    <s v="No"/>
    <n v="606763.96"/>
    <s v="ASALARIADO"/>
    <n v="39"/>
  </r>
  <r>
    <n v="32"/>
    <x v="0"/>
    <n v="360420"/>
    <s v="TRABAJADOR INDEPENDIENTE"/>
    <s v="SECTOR PRIVADO"/>
    <s v="SI"/>
    <s v="NO"/>
    <s v="SI"/>
    <n v="53"/>
    <s v="No"/>
    <s v="No"/>
    <n v="360420"/>
    <s v="TRABAJADOR INDEPENDIENTE"/>
    <n v="53"/>
  </r>
  <r>
    <n v="33"/>
    <x v="1"/>
    <n v="297046"/>
    <s v="ASALARIADO"/>
    <s v="SECTOR PRIVADO"/>
    <s v="SI"/>
    <s v="SI"/>
    <s v="NO"/>
    <n v="41"/>
    <s v="No"/>
    <s v="No"/>
    <n v="297046"/>
    <s v="ASALARIADO"/>
    <n v="41"/>
  </r>
  <r>
    <n v="34"/>
    <x v="0"/>
    <n v="558030"/>
    <s v="ASALARIADO"/>
    <s v="SECTOR PRIVADO"/>
    <s v="SI"/>
    <s v="NO"/>
    <s v="NO"/>
    <n v="28"/>
    <s v="No"/>
    <s v="No"/>
    <n v="558030"/>
    <s v="ASALARIADO"/>
    <n v="28"/>
  </r>
  <r>
    <n v="35"/>
    <x v="0"/>
    <n v="68309.03"/>
    <s v="ASALARIADO"/>
    <s v="SECTOR PRIVADO"/>
    <s v="SI"/>
    <s v="NO"/>
    <s v="NO"/>
    <n v="43"/>
    <s v="No"/>
    <s v="No"/>
    <n v="68309.03"/>
    <s v="ASALARIADO"/>
    <n v="43"/>
  </r>
  <r>
    <n v="36"/>
    <x v="0"/>
    <m/>
    <s v="ASALARIADO"/>
    <s v="SECTOR PUBLICO"/>
    <s v="SI"/>
    <s v="NO"/>
    <s v="NO"/>
    <n v="62"/>
    <s v="No"/>
    <s v="No"/>
    <n v="657425.23697218252"/>
    <s v="ASALARIADO"/>
    <n v="62"/>
  </r>
  <r>
    <n v="37"/>
    <x v="0"/>
    <n v="1552307.5"/>
    <s v="ASALARIADO"/>
    <s v="SECTOR PRIVADO"/>
    <s v="SI"/>
    <s v="SI"/>
    <s v="NO"/>
    <n v="41"/>
    <s v="No"/>
    <s v="No"/>
    <n v="1552307.5"/>
    <s v="ASALARIADO"/>
    <n v="41"/>
  </r>
  <r>
    <n v="38"/>
    <x v="0"/>
    <n v="1531575"/>
    <s v="ASEGURADO VOLUNTARIO"/>
    <s v="SECTOR PRIVADO"/>
    <s v="SI"/>
    <s v="SI"/>
    <s v="NO"/>
    <n v="66"/>
    <s v="No"/>
    <s v="No"/>
    <n v="1531575"/>
    <s v="ASEGURADO VOLUNTARIO"/>
    <n v="66"/>
  </r>
  <r>
    <n v="39"/>
    <x v="0"/>
    <n v="3220569.09"/>
    <s v="ASALARIADO"/>
    <s v="SECTOR PRIVADO"/>
    <s v="SI"/>
    <s v="NO"/>
    <s v="NO"/>
    <n v="48"/>
    <s v="Atípico"/>
    <s v="No"/>
    <n v="3220569.09"/>
    <s v="ASALARIADO"/>
    <n v="48"/>
  </r>
  <r>
    <n v="40"/>
    <x v="0"/>
    <n v="658917"/>
    <s v="ASALARIADO"/>
    <s v="SECTOR PUBLICO"/>
    <s v="SI"/>
    <s v="NO"/>
    <s v="SI"/>
    <n v="56"/>
    <s v="No"/>
    <s v="No"/>
    <n v="658917"/>
    <s v="ASALARIADO"/>
    <n v="56"/>
  </r>
  <r>
    <n v="41"/>
    <x v="0"/>
    <n v="631707.6"/>
    <s v="ASALARIADO"/>
    <s v="SECTOR PRIVADO"/>
    <s v="SI"/>
    <s v="NO"/>
    <s v="NO"/>
    <n v="25"/>
    <s v="No"/>
    <s v="No"/>
    <n v="631707.6"/>
    <s v="ASALARIADO"/>
    <n v="25"/>
  </r>
  <r>
    <n v="42"/>
    <x v="1"/>
    <n v="977376"/>
    <s v="ASALARIADO"/>
    <s v="SECTOR PRIVADO"/>
    <s v="SI"/>
    <s v="NO"/>
    <s v="NO"/>
    <n v="33"/>
    <s v="No"/>
    <s v="No"/>
    <n v="977376"/>
    <s v="ASALARIADO"/>
    <n v="33"/>
  </r>
  <r>
    <n v="43"/>
    <x v="1"/>
    <n v="278030"/>
    <s v="CONVENIOS ESPECIALES DE TRABAJADORES INDEPENDIENTES"/>
    <s v="SECTOR PRIVADO"/>
    <s v="SI"/>
    <s v="SI"/>
    <s v="NO"/>
    <n v="23"/>
    <s v="No"/>
    <s v="No"/>
    <n v="278030"/>
    <s v="CONVENIOS ESPECIALES DE TRABAJADORES INDEPENDIENTES"/>
    <n v="23"/>
  </r>
  <r>
    <n v="44"/>
    <x v="0"/>
    <n v="633750"/>
    <s v="ASALARIADO"/>
    <s v="SECTOR PRIVADO"/>
    <s v="SI"/>
    <s v="NO"/>
    <s v="NO"/>
    <n v="43"/>
    <s v="No"/>
    <s v="No"/>
    <n v="633750"/>
    <s v="ASALARIADO"/>
    <n v="43"/>
  </r>
  <r>
    <n v="45"/>
    <x v="1"/>
    <n v="376776"/>
    <s v="ASALARIADO"/>
    <s v="SECTOR PRIVADO"/>
    <s v="SI"/>
    <s v="NO"/>
    <s v="NO"/>
    <n v="27"/>
    <s v="No"/>
    <s v="No"/>
    <n v="376776"/>
    <s v="ASALARIADO"/>
    <n v="27"/>
  </r>
  <r>
    <n v="46"/>
    <x v="1"/>
    <n v="1878386.22"/>
    <s v="ASALARIADO"/>
    <s v="SECTOR PRIVADO"/>
    <s v="SI"/>
    <s v="NO"/>
    <s v="NO"/>
    <n v="28"/>
    <s v="No"/>
    <s v="No"/>
    <n v="1878386.22"/>
    <s v="ASALARIADO"/>
    <n v="28"/>
  </r>
  <r>
    <n v="47"/>
    <x v="1"/>
    <n v="2224883"/>
    <s v="ASALARIADO"/>
    <s v="SECTOR PRIVADO"/>
    <s v="SI"/>
    <s v="NO"/>
    <s v="NO"/>
    <n v="49"/>
    <s v="No"/>
    <s v="No"/>
    <n v="2224883"/>
    <s v="ASALARIADO"/>
    <n v="49"/>
  </r>
  <r>
    <n v="48"/>
    <x v="1"/>
    <n v="349000"/>
    <s v="ASALARIADO"/>
    <s v="SECTOR PRIVADO"/>
    <s v="SI"/>
    <s v="NO"/>
    <s v="NO"/>
    <n v="36"/>
    <s v="No"/>
    <s v="No"/>
    <n v="349000"/>
    <s v="ASALARIADO"/>
    <n v="36"/>
  </r>
  <r>
    <n v="49"/>
    <x v="0"/>
    <n v="675069.69"/>
    <s v="ASALARIADO"/>
    <s v="SECTOR PRIVADO"/>
    <s v="SI"/>
    <s v="NO"/>
    <s v="NO"/>
    <n v="39"/>
    <s v="No"/>
    <s v="No"/>
    <n v="675069.69"/>
    <s v="ASALARIADO"/>
    <n v="39"/>
  </r>
  <r>
    <n v="50"/>
    <x v="0"/>
    <n v="443282"/>
    <s v="ASALARIADO"/>
    <s v="SECTOR PRIVADO"/>
    <s v="SI"/>
    <s v="SI"/>
    <s v="NO"/>
    <m/>
    <s v="No"/>
    <s v="No"/>
    <n v="443282"/>
    <s v="ASALARIADO"/>
    <n v="0"/>
  </r>
  <r>
    <n v="51"/>
    <x v="0"/>
    <n v="297044.99"/>
    <s v="TRABAJADOR INDEPENDIENTE"/>
    <s v="SECTOR PRIVADO"/>
    <s v="SI"/>
    <s v="NO"/>
    <s v="NO"/>
    <n v="66"/>
    <s v="No"/>
    <s v="No"/>
    <n v="297044.99"/>
    <s v="TRABAJADOR INDEPENDIENTE"/>
    <n v="66"/>
  </r>
  <r>
    <n v="52"/>
    <x v="0"/>
    <n v="1505458.92"/>
    <s v="ASALARIADO"/>
    <s v="SECTOR PUBLICO"/>
    <s v="SI"/>
    <s v="NO"/>
    <s v="NO"/>
    <m/>
    <s v="No"/>
    <s v="No"/>
    <n v="1505458.92"/>
    <s v="ASALARIADO"/>
    <n v="0"/>
  </r>
  <r>
    <n v="53"/>
    <x v="1"/>
    <n v="743436"/>
    <s v="ASALARIADO"/>
    <s v="SECTOR PRIVADO"/>
    <s v="SI"/>
    <s v="NO"/>
    <s v="NO"/>
    <n v="28"/>
    <s v="No"/>
    <s v="No"/>
    <n v="743436"/>
    <s v="ASALARIADO"/>
    <n v="28"/>
  </r>
  <r>
    <n v="54"/>
    <x v="0"/>
    <n v="379422"/>
    <s v="TRABAJADOR INDEPENDIENTE"/>
    <s v="SECTOR PRIVADO"/>
    <s v="SI"/>
    <s v="NO"/>
    <s v="NO"/>
    <n v="43"/>
    <s v="No"/>
    <s v="No"/>
    <n v="379422"/>
    <s v="TRABAJADOR INDEPENDIENTE"/>
    <n v="43"/>
  </r>
  <r>
    <n v="55"/>
    <x v="0"/>
    <n v="300000"/>
    <s v="ASEGURADO VOLUNTARIO"/>
    <s v="SECTOR PRIVADO"/>
    <s v="SI"/>
    <s v="NO"/>
    <s v="NO"/>
    <n v="44"/>
    <s v="No"/>
    <s v="No"/>
    <n v="300000"/>
    <s v="ASEGURADO VOLUNTARIO"/>
    <n v="44"/>
  </r>
  <r>
    <n v="56"/>
    <x v="1"/>
    <n v="159787.22"/>
    <s v="ASALARIADO"/>
    <s v="SECTOR PRIVADO"/>
    <s v="SI"/>
    <s v="SI"/>
    <s v="NO"/>
    <n v="44"/>
    <s v="No"/>
    <s v="No"/>
    <n v="159787.22"/>
    <s v="ASALARIADO"/>
    <n v="44"/>
  </r>
  <r>
    <n v="57"/>
    <x v="1"/>
    <n v="267741.03999999998"/>
    <s v="ASALARIADO"/>
    <s v="SECTOR PRIVADO"/>
    <s v="SI"/>
    <s v="NO"/>
    <s v="NO"/>
    <n v="32"/>
    <s v="No"/>
    <s v="No"/>
    <n v="267741.03999999998"/>
    <s v="ASALARIADO"/>
    <n v="32"/>
  </r>
  <r>
    <n v="58"/>
    <x v="1"/>
    <n v="376777"/>
    <s v="ASALARIADO"/>
    <s v="SECTOR PRIVADO"/>
    <s v="SI"/>
    <s v="NO"/>
    <s v="NO"/>
    <n v="43"/>
    <s v="No"/>
    <s v="No"/>
    <n v="376777"/>
    <s v="ASALARIADO"/>
    <n v="43"/>
  </r>
  <r>
    <n v="59"/>
    <x v="0"/>
    <n v="386161"/>
    <s v="TRABAJADOR INDEPENDIENTE"/>
    <s v="SECTOR PRIVADO"/>
    <s v="SI"/>
    <s v="NO"/>
    <s v="SI"/>
    <n v="45"/>
    <s v="No"/>
    <s v="No"/>
    <n v="386161"/>
    <s v="TRABAJADOR INDEPENDIENTE"/>
    <n v="45"/>
  </r>
  <r>
    <n v="60"/>
    <x v="0"/>
    <n v="278030"/>
    <s v="CONVENIOS ESPECIALES DE TRABAJADORES INDEPENDIENTES"/>
    <s v="SECTOR PRIVADO"/>
    <s v="SI"/>
    <s v="NO"/>
    <s v="NO"/>
    <n v="22"/>
    <s v="No"/>
    <s v="No"/>
    <n v="278030"/>
    <s v="CONVENIOS ESPECIALES DE TRABAJADORES INDEPENDIENTES"/>
    <n v="22"/>
  </r>
  <r>
    <n v="61"/>
    <x v="0"/>
    <n v="1594012.66"/>
    <s v="ASALARIADO"/>
    <s v="SECTOR PRIVADO"/>
    <s v="SI"/>
    <s v="NO"/>
    <s v="NO"/>
    <n v="32"/>
    <s v="No"/>
    <s v="No"/>
    <n v="1594012.66"/>
    <s v="ASALARIADO"/>
    <n v="32"/>
  </r>
  <r>
    <n v="62"/>
    <x v="0"/>
    <n v="1401725.03"/>
    <s v="PENSIONADOS EN SU PROPIO SISTEMA"/>
    <s v="SECTOR PUBLICO"/>
    <s v="SI"/>
    <s v="NO"/>
    <s v="NO"/>
    <n v="85"/>
    <s v="No"/>
    <s v="No"/>
    <n v="1401725.03"/>
    <s v="PENSIONADOS EN SU PROPIO SISTEMA"/>
    <n v="85"/>
  </r>
  <r>
    <n v="63"/>
    <x v="0"/>
    <n v="366358.49"/>
    <s v="ASALARIADO"/>
    <s v="SECTOR PRIVADO"/>
    <s v="SI"/>
    <s v="NO"/>
    <s v="NO"/>
    <n v="51"/>
    <s v="No"/>
    <s v="No"/>
    <n v="366358.49"/>
    <s v="ASALARIADO"/>
    <n v="51"/>
  </r>
  <r>
    <n v="64"/>
    <x v="1"/>
    <n v="411794"/>
    <s v="TRABAJADOR INDEPENDIENTE"/>
    <s v="SECTOR PRIVADO"/>
    <s v="SI"/>
    <s v="NO"/>
    <s v="NO"/>
    <n v="53"/>
    <s v="No"/>
    <s v="No"/>
    <n v="411794"/>
    <s v="TRABAJADOR INDEPENDIENTE"/>
    <n v="53"/>
  </r>
  <r>
    <n v="65"/>
    <x v="0"/>
    <n v="340510.83"/>
    <s v="ASALARIADO"/>
    <s v="SECTOR PRIVADO"/>
    <s v="SI"/>
    <s v="NO"/>
    <s v="NO"/>
    <n v="40"/>
    <s v="No"/>
    <s v="No"/>
    <n v="340510.83"/>
    <s v="ASALARIADO"/>
    <n v="40"/>
  </r>
  <r>
    <n v="66"/>
    <x v="0"/>
    <n v="3217736"/>
    <s v="ASALARIADO"/>
    <s v="SECTOR PRIVADO"/>
    <s v="SI"/>
    <s v="NO"/>
    <s v="NO"/>
    <n v="32"/>
    <s v="Atípico"/>
    <s v="No"/>
    <n v="3217736"/>
    <s v="ASALARIADO"/>
    <n v="32"/>
  </r>
  <r>
    <n v="67"/>
    <x v="0"/>
    <n v="133603.53"/>
    <s v="PENSIONADOS EN SU PROPIO SISTEMA"/>
    <s v="SECTOR PUBLICO"/>
    <s v="SI"/>
    <s v="NO"/>
    <s v="NO"/>
    <n v="72"/>
    <s v="No"/>
    <s v="No"/>
    <n v="133603.53"/>
    <s v="PENSIONADOS EN SU PROPIO SISTEMA"/>
    <n v="72"/>
  </r>
  <r>
    <n v="68"/>
    <x v="0"/>
    <n v="140435.81"/>
    <s v="PENSIONADOS EN SU PROPIO SISTEMA"/>
    <s v="SECTOR PUBLICO"/>
    <s v="SI"/>
    <s v="NO"/>
    <s v="NO"/>
    <n v="74"/>
    <s v="No"/>
    <s v="No"/>
    <n v="140435.81"/>
    <s v="PENSIONADOS EN SU PROPIO SISTEMA"/>
    <n v="74"/>
  </r>
  <r>
    <n v="69"/>
    <x v="0"/>
    <n v="1866932.5"/>
    <s v="ASALARIADO"/>
    <s v="SECTOR PUBLICO"/>
    <s v="SI"/>
    <s v="NO"/>
    <s v="NO"/>
    <n v="57"/>
    <s v="No"/>
    <s v="No"/>
    <n v="1866932.5"/>
    <s v="ASALARIADO"/>
    <n v="57"/>
  </r>
  <r>
    <n v="70"/>
    <x v="0"/>
    <n v="299647"/>
    <s v="ASEGURADO VOLUNTARIO"/>
    <s v="SECTOR PRIVADO"/>
    <s v="SI"/>
    <s v="NO"/>
    <s v="NO"/>
    <m/>
    <s v="No"/>
    <s v="No"/>
    <n v="299647"/>
    <s v="ASEGURADO VOLUNTARIO"/>
    <n v="0"/>
  </r>
  <r>
    <n v="71"/>
    <x v="1"/>
    <n v="544163.5"/>
    <s v="ASALARIADO"/>
    <s v="SECTOR PRIVADO"/>
    <s v="SI"/>
    <s v="NO"/>
    <s v="NO"/>
    <n v="24"/>
    <s v="No"/>
    <s v="No"/>
    <n v="544163.5"/>
    <s v="ASALARIADO"/>
    <n v="24"/>
  </r>
  <r>
    <n v="72"/>
    <x v="1"/>
    <n v="2128928"/>
    <s v=""/>
    <s v="SECTOR PUBLICO"/>
    <s v="SI"/>
    <s v="NO"/>
    <s v="SI"/>
    <n v="42"/>
    <s v="No"/>
    <s v="No"/>
    <n v="2128928"/>
    <s v="ASALARIADO"/>
    <n v="42"/>
  </r>
  <r>
    <n v="73"/>
    <x v="0"/>
    <n v="278030"/>
    <s v="CONVENIOS ESPECIALES DE TRABAJADORES INDEPENDIENTES"/>
    <s v="SECTOR PRIVADO"/>
    <s v="SI"/>
    <s v="NO"/>
    <s v="NO"/>
    <n v="57"/>
    <s v="No"/>
    <s v="No"/>
    <n v="278030"/>
    <s v="CONVENIOS ESPECIALES DE TRABAJADORES INDEPENDIENTES"/>
    <n v="57"/>
  </r>
  <r>
    <n v="74"/>
    <x v="1"/>
    <n v="508972.79999999999"/>
    <s v="ASALARIADO"/>
    <s v="SECTOR PUBLICO"/>
    <s v="SI"/>
    <s v="NO"/>
    <s v="NO"/>
    <n v="46"/>
    <s v="No"/>
    <s v="No"/>
    <n v="508972.79999999999"/>
    <s v="ASALARIADO"/>
    <n v="46"/>
  </r>
  <r>
    <n v="75"/>
    <x v="0"/>
    <n v="476424.06"/>
    <s v="ASALARIADO"/>
    <s v="SECTOR PRIVADO"/>
    <s v="SI"/>
    <s v="NO"/>
    <s v="NO"/>
    <n v="24"/>
    <s v="No"/>
    <s v="No"/>
    <n v="476424.06"/>
    <s v="ASALARIADO"/>
    <n v="24"/>
  </r>
  <r>
    <n v="76"/>
    <x v="1"/>
    <n v="278035"/>
    <s v="TRABAJADOR INDEPENDIENTE"/>
    <s v="SECTOR PRIVADO"/>
    <s v="SI"/>
    <s v="NO"/>
    <s v="SI"/>
    <n v="27"/>
    <s v="No"/>
    <s v="No"/>
    <n v="278035"/>
    <s v="TRABAJADOR INDEPENDIENTE"/>
    <n v="27"/>
  </r>
  <r>
    <n v="77"/>
    <x v="0"/>
    <n v="297046"/>
    <s v="ASEGURADO VOLUNTARIO"/>
    <s v="SECTOR PRIVADO"/>
    <s v="NO"/>
    <s v="NO"/>
    <s v="SI"/>
    <n v="29"/>
    <s v="No"/>
    <s v="No"/>
    <n v="297046"/>
    <s v="ASEGURADO VOLUNTARIO"/>
    <n v="29"/>
  </r>
  <r>
    <n v="78"/>
    <x v="1"/>
    <n v="643859.19999999995"/>
    <s v="ASALARIADO"/>
    <s v="SECTOR PUBLICO"/>
    <s v="SI"/>
    <s v="NO"/>
    <s v="NO"/>
    <n v="35"/>
    <s v="No"/>
    <s v="No"/>
    <n v="643859.19999999995"/>
    <s v="ASALARIADO"/>
    <n v="35"/>
  </r>
  <r>
    <n v="79"/>
    <x v="0"/>
    <n v="364678.16"/>
    <s v="ASALARIADO"/>
    <s v="SECTOR PRIVADO"/>
    <s v="SI"/>
    <s v="NO"/>
    <s v="NO"/>
    <n v="28"/>
    <s v="No"/>
    <s v="No"/>
    <n v="364678.16"/>
    <s v="ASALARIADO"/>
    <n v="28"/>
  </r>
  <r>
    <n v="80"/>
    <x v="1"/>
    <n v="297046"/>
    <s v="ASEGURADO VOLUNTARIO"/>
    <s v="SECTOR PRIVADO"/>
    <s v="SI"/>
    <s v="NO"/>
    <s v="NO"/>
    <n v="50"/>
    <s v="No"/>
    <s v="No"/>
    <n v="297046"/>
    <s v="ASEGURADO VOLUNTARIO"/>
    <n v="50"/>
  </r>
  <r>
    <n v="81"/>
    <x v="1"/>
    <n v="909000"/>
    <s v="ASALARIADO"/>
    <s v="SECTOR PRIVADO"/>
    <s v="SI"/>
    <s v="NO"/>
    <s v="SI"/>
    <n v="27"/>
    <s v="No"/>
    <s v="No"/>
    <n v="909000"/>
    <s v="ASALARIADO"/>
    <n v="27"/>
  </r>
  <r>
    <n v="82"/>
    <x v="1"/>
    <n v="1769610.96"/>
    <s v="ASALARIADO"/>
    <s v="SECTOR PUBLICO"/>
    <s v="SI"/>
    <s v="NO"/>
    <s v="NO"/>
    <n v="56"/>
    <s v="No"/>
    <s v="No"/>
    <n v="1769610.96"/>
    <s v="ASALARIADO"/>
    <n v="56"/>
  </r>
  <r>
    <n v="83"/>
    <x v="0"/>
    <n v="415861"/>
    <s v="TRABAJADOR INDEPENDIENTE"/>
    <s v="SECTOR PRIVADO"/>
    <s v="SI"/>
    <s v="NO"/>
    <s v="SI"/>
    <n v="34"/>
    <s v="No"/>
    <s v="No"/>
    <n v="415861"/>
    <s v="TRABAJADOR INDEPENDIENTE"/>
    <n v="34"/>
  </r>
  <r>
    <n v="84"/>
    <x v="1"/>
    <n v="1404047"/>
    <s v="ASALARIADO"/>
    <s v="SECTOR PUBLICO"/>
    <s v="SI"/>
    <s v="NO"/>
    <s v="SI"/>
    <n v="53"/>
    <s v="No"/>
    <s v="No"/>
    <n v="1404047"/>
    <s v="ASALARIADO"/>
    <n v="53"/>
  </r>
  <r>
    <n v="85"/>
    <x v="1"/>
    <n v="457842.57"/>
    <s v="ASALARIADO"/>
    <s v="SECTOR PRIVADO"/>
    <s v="SI"/>
    <s v="NO"/>
    <s v="NO"/>
    <n v="50"/>
    <s v="No"/>
    <s v="No"/>
    <n v="457842.57"/>
    <s v="ASALARIADO"/>
    <n v="50"/>
  </r>
  <r>
    <n v="86"/>
    <x v="1"/>
    <n v="297046"/>
    <s v="ASEGURADO VOLUNTARIO"/>
    <s v="SECTOR PRIVADO"/>
    <s v="SI"/>
    <s v="NO"/>
    <s v="NO"/>
    <n v="36"/>
    <s v="No"/>
    <s v="No"/>
    <n v="297046"/>
    <s v="ASEGURADO VOLUNTARIO"/>
    <n v="36"/>
  </r>
  <r>
    <n v="87"/>
    <x v="0"/>
    <n v="347356.26"/>
    <s v="ASALARIADO"/>
    <s v="SECTOR PRIVADO"/>
    <s v="SI"/>
    <s v="NO"/>
    <s v="NO"/>
    <n v="38"/>
    <s v="No"/>
    <s v="No"/>
    <n v="347356.26"/>
    <s v="ASALARIADO"/>
    <n v="38"/>
  </r>
  <r>
    <n v="88"/>
    <x v="1"/>
    <n v="432031"/>
    <s v="ASALARIADO"/>
    <s v="SECTOR PUBLICO"/>
    <s v="SI"/>
    <s v="NO"/>
    <s v="SI"/>
    <n v="31"/>
    <s v="No"/>
    <s v="No"/>
    <n v="432031"/>
    <s v="ASALARIADO"/>
    <n v="31"/>
  </r>
  <r>
    <n v="89"/>
    <x v="0"/>
    <n v="419292"/>
    <s v="TRABAJADOR INDEPENDIENTE"/>
    <s v="SECTOR PRIVADO"/>
    <s v="SI"/>
    <s v="SI"/>
    <s v="NO"/>
    <n v="36"/>
    <s v="No"/>
    <s v="No"/>
    <n v="419292"/>
    <s v="TRABAJADOR INDEPENDIENTE"/>
    <n v="36"/>
  </r>
  <r>
    <n v="90"/>
    <x v="1"/>
    <n v="622035.81999999995"/>
    <s v="ASALARIADO"/>
    <s v="SECTOR PUBLICO"/>
    <s v="SI"/>
    <s v="NO"/>
    <s v="NO"/>
    <n v="30"/>
    <s v="No"/>
    <s v="No"/>
    <n v="622035.81999999995"/>
    <s v="ASALARIADO"/>
    <n v="30"/>
  </r>
  <r>
    <n v="91"/>
    <x v="0"/>
    <n v="483142.5"/>
    <s v="ASALARIADO"/>
    <s v="SECTOR PRIVADO"/>
    <s v="SI"/>
    <s v="NO"/>
    <s v="NO"/>
    <n v="33"/>
    <s v="No"/>
    <s v="No"/>
    <n v="483142.5"/>
    <s v="ASALARIADO"/>
    <n v="33"/>
  </r>
  <r>
    <n v="92"/>
    <x v="0"/>
    <n v="609320.69999999995"/>
    <s v="ASALARIADO"/>
    <s v="SECTOR PUBLICO"/>
    <s v="SI"/>
    <s v="NO"/>
    <s v="NO"/>
    <n v="39"/>
    <s v="No"/>
    <s v="No"/>
    <n v="609320.69999999995"/>
    <s v="ASALARIADO"/>
    <n v="39"/>
  </r>
  <r>
    <n v="93"/>
    <x v="0"/>
    <n v="982902.8"/>
    <s v="ASALARIADO"/>
    <s v="SECTOR PUBLICO"/>
    <s v="SI"/>
    <s v="NO"/>
    <s v="NO"/>
    <n v="49"/>
    <s v="No"/>
    <s v="No"/>
    <n v="982902.8"/>
    <s v="ASALARIADO"/>
    <n v="49"/>
  </r>
  <r>
    <n v="94"/>
    <x v="1"/>
    <n v="800002"/>
    <s v="ASALARIADO"/>
    <s v="SECTOR PRIVADO"/>
    <s v="SI"/>
    <s v="NO"/>
    <s v="NO"/>
    <n v="30"/>
    <s v="No"/>
    <s v="No"/>
    <n v="800002"/>
    <s v="ASALARIADO"/>
    <n v="30"/>
  </r>
  <r>
    <n v="95"/>
    <x v="0"/>
    <n v="938875"/>
    <s v="ASALARIADO"/>
    <s v="SECTOR PRIVADO"/>
    <s v="SI"/>
    <s v="NO"/>
    <s v="NO"/>
    <n v="28"/>
    <s v="No"/>
    <s v="No"/>
    <n v="938875"/>
    <s v="ASALARIADO"/>
    <n v="28"/>
  </r>
  <r>
    <n v="96"/>
    <x v="1"/>
    <n v="412625.63"/>
    <s v="ASALARIADO"/>
    <s v="SECTOR PRIVADO"/>
    <s v="SI"/>
    <s v="NO"/>
    <s v="NO"/>
    <n v="26"/>
    <s v="No"/>
    <s v="No"/>
    <n v="412625.63"/>
    <s v="ASALARIADO"/>
    <n v="26"/>
  </r>
  <r>
    <n v="97"/>
    <x v="0"/>
    <n v="234334"/>
    <s v="ASALARIADO"/>
    <s v="SECTOR PRIVADO"/>
    <s v="SI"/>
    <s v="NO"/>
    <s v="NO"/>
    <n v="21"/>
    <s v="No"/>
    <s v="No"/>
    <n v="234334"/>
    <s v="ASALARIADO"/>
    <n v="21"/>
  </r>
  <r>
    <n v="98"/>
    <x v="1"/>
    <n v="675720"/>
    <s v="ASALARIADO"/>
    <s v="SECTOR PUBLICO"/>
    <s v="SI"/>
    <s v="NO"/>
    <s v="NO"/>
    <n v="36"/>
    <s v="No"/>
    <s v="No"/>
    <n v="675720"/>
    <s v="ASALARIADO"/>
    <n v="36"/>
  </r>
  <r>
    <n v="99"/>
    <x v="1"/>
    <n v="283745.98"/>
    <s v="ASALARIADO"/>
    <s v="SECTOR PRIVADO"/>
    <s v="SI"/>
    <s v="NO"/>
    <s v="NO"/>
    <n v="22"/>
    <s v="No"/>
    <s v="No"/>
    <n v="283745.98"/>
    <s v="ASALARIADO"/>
    <n v="22"/>
  </r>
  <r>
    <n v="100"/>
    <x v="1"/>
    <n v="3729038.4"/>
    <s v="ASALARIADO"/>
    <s v="SECTOR PUBLICO"/>
    <s v="SI"/>
    <s v="NO"/>
    <s v="NO"/>
    <n v="50"/>
    <s v="Atípico"/>
    <s v="No"/>
    <n v="3729038.4"/>
    <s v="ASALARIADO"/>
    <n v="50"/>
  </r>
  <r>
    <n v="101"/>
    <x v="1"/>
    <n v="300000"/>
    <s v="ASALARIADO"/>
    <s v="SECTOR PRIVADO"/>
    <s v="SI"/>
    <s v="NO"/>
    <s v="NO"/>
    <n v="33"/>
    <s v="No"/>
    <s v="No"/>
    <n v="300000"/>
    <s v="ASALARIADO"/>
    <n v="33"/>
  </r>
  <r>
    <n v="102"/>
    <x v="1"/>
    <n v="377900"/>
    <s v="ASALARIADO"/>
    <s v="SECTOR PRIVADO"/>
    <s v="SI"/>
    <s v="NO"/>
    <s v="NO"/>
    <n v="57"/>
    <s v="No"/>
    <s v="No"/>
    <n v="377900"/>
    <s v="ASALARIADO"/>
    <n v="57"/>
  </r>
  <r>
    <n v="103"/>
    <x v="0"/>
    <n v="300018"/>
    <s v="ASEGURADO VOLUNTARIO"/>
    <s v="SECTOR PRIVADO"/>
    <s v="SI"/>
    <s v="NO"/>
    <s v="NO"/>
    <n v="63"/>
    <s v="No"/>
    <s v="No"/>
    <n v="300018"/>
    <s v="ASEGURADO VOLUNTARIO"/>
    <n v="63"/>
  </r>
  <r>
    <n v="104"/>
    <x v="1"/>
    <n v="306643.32"/>
    <s v="ASALARIADO"/>
    <s v="SECTOR PRIVADO"/>
    <s v="SI"/>
    <s v="NO"/>
    <s v="NO"/>
    <n v="30"/>
    <s v="No"/>
    <s v="No"/>
    <n v="306643.32"/>
    <s v="ASALARIADO"/>
    <n v="30"/>
  </r>
  <r>
    <n v="105"/>
    <x v="0"/>
    <n v="462759"/>
    <s v="ASALARIADO"/>
    <s v="SECTOR PRIVADO"/>
    <s v="SI"/>
    <s v="NO"/>
    <s v="NO"/>
    <n v="35"/>
    <s v="No"/>
    <s v="No"/>
    <n v="462759"/>
    <s v="ASALARIADO"/>
    <n v="35"/>
  </r>
  <r>
    <n v="106"/>
    <x v="1"/>
    <n v="1411236"/>
    <s v="ASALARIADO"/>
    <s v="SECTOR PUBLICO"/>
    <s v="SI"/>
    <s v="NO"/>
    <s v="NO"/>
    <n v="30"/>
    <s v="No"/>
    <s v="No"/>
    <n v="1411236"/>
    <s v="ASALARIADO"/>
    <n v="30"/>
  </r>
  <r>
    <n v="107"/>
    <x v="0"/>
    <n v="310124"/>
    <s v="ASEGURADO VOLUNTARIO"/>
    <s v="SECTOR PRIVADO"/>
    <s v="SI"/>
    <s v="NO"/>
    <s v="NO"/>
    <n v="51"/>
    <s v="No"/>
    <s v="No"/>
    <n v="310124"/>
    <s v="ASEGURADO VOLUNTARIO"/>
    <n v="51"/>
  </r>
  <r>
    <n v="108"/>
    <x v="0"/>
    <n v="505145"/>
    <s v="TRABAJADOR INDEPENDIENTE"/>
    <s v="SECTOR PRIVADO"/>
    <s v="SI"/>
    <s v="SI"/>
    <s v="SI"/>
    <n v="30"/>
    <s v="No"/>
    <s v="No"/>
    <n v="505145"/>
    <s v="TRABAJADOR INDEPENDIENTE"/>
    <n v="30"/>
  </r>
  <r>
    <n v="109"/>
    <x v="0"/>
    <n v="386161"/>
    <s v="TRABAJADOR INDEPENDIENTE"/>
    <s v="SECTOR PRIVADO"/>
    <s v="SI"/>
    <s v="NO"/>
    <s v="SI"/>
    <n v="44"/>
    <s v="No"/>
    <s v="No"/>
    <n v="386161"/>
    <s v="TRABAJADOR INDEPENDIENTE"/>
    <n v="44"/>
  </r>
  <r>
    <n v="110"/>
    <x v="1"/>
    <n v="297973.5"/>
    <s v="ASALARIADO"/>
    <s v="SECTOR PUBLICO"/>
    <s v="SI"/>
    <s v="NO"/>
    <s v="NO"/>
    <n v="43"/>
    <s v="No"/>
    <s v="No"/>
    <n v="297973.5"/>
    <s v="ASALARIADO"/>
    <n v="43"/>
  </r>
  <r>
    <n v="111"/>
    <x v="1"/>
    <n v="338049.9"/>
    <s v="ASALARIADO"/>
    <s v="SECTOR PRIVADO"/>
    <s v="SI"/>
    <s v="NO"/>
    <s v="NO"/>
    <n v="43"/>
    <s v="No"/>
    <s v="No"/>
    <n v="338049.9"/>
    <s v="ASALARIADO"/>
    <n v="43"/>
  </r>
  <r>
    <n v="112"/>
    <x v="1"/>
    <n v="298155"/>
    <s v="ASEGURADO VOLUNTARIO"/>
    <s v="SECTOR PRIVADO"/>
    <s v="SI"/>
    <s v="NO"/>
    <s v="NO"/>
    <n v="47"/>
    <s v="No"/>
    <s v="No"/>
    <n v="298155"/>
    <s v="ASEGURADO VOLUNTARIO"/>
    <n v="47"/>
  </r>
  <r>
    <n v="113"/>
    <x v="1"/>
    <n v="278030.99"/>
    <s v="CONVENIOS ESPECIALES DE TRABAJADORES INDEPENDIENTES"/>
    <s v="SECTOR PRIVADO"/>
    <s v="SI"/>
    <s v="NO"/>
    <s v="NO"/>
    <n v="30"/>
    <s v="No"/>
    <s v="No"/>
    <n v="278030.99"/>
    <s v="CONVENIOS ESPECIALES DE TRABAJADORES INDEPENDIENTES"/>
    <n v="30"/>
  </r>
  <r>
    <n v="114"/>
    <x v="1"/>
    <n v="382026.4"/>
    <s v="ASALARIADO"/>
    <s v="SECTOR PRIVADO"/>
    <s v="SI"/>
    <s v="NO"/>
    <s v="NO"/>
    <n v="44"/>
    <s v="No"/>
    <s v="No"/>
    <n v="382026.4"/>
    <s v="ASALARIADO"/>
    <n v="44"/>
  </r>
  <r>
    <n v="115"/>
    <x v="1"/>
    <n v="239485.57"/>
    <s v="ASALARIADO"/>
    <s v="SECTOR PRIVADO"/>
    <s v="SI"/>
    <s v="NO"/>
    <s v="NO"/>
    <n v="21"/>
    <s v="No"/>
    <s v="No"/>
    <n v="239485.57"/>
    <s v="ASALARIADO"/>
    <n v="21"/>
  </r>
  <r>
    <n v="116"/>
    <x v="0"/>
    <n v="672873.47"/>
    <s v="ASALARIADO"/>
    <s v="SECTOR PRIVADO"/>
    <s v="SI"/>
    <s v="SI"/>
    <s v="NO"/>
    <n v="32"/>
    <s v="No"/>
    <s v="No"/>
    <n v="672873.47"/>
    <s v="ASALARIADO"/>
    <n v="32"/>
  </r>
  <r>
    <n v="117"/>
    <x v="1"/>
    <n v="995442"/>
    <s v="ASALARIADO"/>
    <s v="SECTOR PRIVADO"/>
    <s v="SI"/>
    <s v="SI"/>
    <s v="SI"/>
    <n v="52"/>
    <s v="No"/>
    <s v="No"/>
    <n v="995442"/>
    <s v="ASALARIADO"/>
    <n v="52"/>
  </r>
  <r>
    <n v="118"/>
    <x v="0"/>
    <n v="659864.57999999996"/>
    <s v="ASALARIADO"/>
    <s v="SECTOR PRIVADO"/>
    <s v="SI"/>
    <s v="NO"/>
    <s v="NO"/>
    <n v="27"/>
    <s v="No"/>
    <s v="No"/>
    <n v="659864.57999999996"/>
    <s v="ASALARIADO"/>
    <n v="27"/>
  </r>
  <r>
    <n v="119"/>
    <x v="0"/>
    <n v="681758.7"/>
    <s v="ASALARIADO"/>
    <s v="SECTOR PRIVADO"/>
    <s v="SI"/>
    <s v="NO"/>
    <s v="NO"/>
    <n v="30"/>
    <s v="No"/>
    <s v="No"/>
    <n v="681758.7"/>
    <s v="ASALARIADO"/>
    <n v="30"/>
  </r>
  <r>
    <n v="120"/>
    <x v="1"/>
    <n v="297046"/>
    <s v="ASEGURADO VOLUNTARIO"/>
    <s v="SECTOR PRIVADO"/>
    <s v="SI"/>
    <s v="SI"/>
    <s v="SI"/>
    <n v="37"/>
    <s v="No"/>
    <s v="No"/>
    <n v="297046"/>
    <s v="ASEGURADO VOLUNTARIO"/>
    <n v="37"/>
  </r>
  <r>
    <n v="121"/>
    <x v="1"/>
    <n v="149929.63"/>
    <s v="ASALARIADO"/>
    <s v="SECTOR PRIVADO"/>
    <s v="SI"/>
    <s v="SI"/>
    <s v="NO"/>
    <n v="28"/>
    <s v="No"/>
    <s v="No"/>
    <n v="149929.63"/>
    <s v="ASALARIADO"/>
    <n v="28"/>
  </r>
  <r>
    <n v="122"/>
    <x v="1"/>
    <n v="297514"/>
    <s v="ASEGURADO VOLUNTARIO"/>
    <s v="SECTOR PRIVADO"/>
    <s v="SI"/>
    <s v="NO"/>
    <s v="NO"/>
    <n v="45"/>
    <s v="No"/>
    <s v="No"/>
    <n v="297514"/>
    <s v="ASEGURADO VOLUNTARIO"/>
    <n v="45"/>
  </r>
  <r>
    <n v="123"/>
    <x v="1"/>
    <n v="297062"/>
    <s v="ASEGURADO VOLUNTARIO"/>
    <s v="SECTOR PRIVADO"/>
    <s v="SI"/>
    <s v="NO"/>
    <s v="NO"/>
    <n v="40"/>
    <s v="No"/>
    <s v="No"/>
    <n v="297062"/>
    <s v="ASEGURADO VOLUNTARIO"/>
    <n v="40"/>
  </r>
  <r>
    <n v="124"/>
    <x v="0"/>
    <n v="1179097"/>
    <s v="ASALARIADO"/>
    <s v="SECTOR PRIVADO"/>
    <s v="SI"/>
    <s v="NO"/>
    <s v="NO"/>
    <n v="41"/>
    <s v="No"/>
    <s v="No"/>
    <n v="1179097"/>
    <s v="ASALARIADO"/>
    <n v="41"/>
  </r>
  <r>
    <n v="125"/>
    <x v="0"/>
    <n v="300018"/>
    <s v="ASEGURADO VOLUNTARIO"/>
    <s v="SECTOR PRIVADO"/>
    <s v="SI"/>
    <s v="NO"/>
    <s v="NO"/>
    <n v="82"/>
    <s v="No"/>
    <s v="No"/>
    <n v="300018"/>
    <s v="ASEGURADO VOLUNTARIO"/>
    <n v="82"/>
  </r>
  <r>
    <n v="126"/>
    <x v="1"/>
    <n v="366996.25"/>
    <s v="ASALARIADO"/>
    <s v="SECTOR PRIVADO"/>
    <s v="SI"/>
    <s v="NO"/>
    <s v="NO"/>
    <n v="44"/>
    <s v="No"/>
    <s v="No"/>
    <n v="366996.25"/>
    <s v="ASALARIADO"/>
    <n v="44"/>
  </r>
  <r>
    <n v="127"/>
    <x v="1"/>
    <n v="976712.18"/>
    <s v="ASALARIADO"/>
    <s v="SECTOR PRIVADO"/>
    <s v="SI"/>
    <s v="NO"/>
    <s v="NO"/>
    <n v="32"/>
    <s v="No"/>
    <s v="No"/>
    <n v="976712.18"/>
    <s v="ASALARIADO"/>
    <n v="32"/>
  </r>
  <r>
    <n v="128"/>
    <x v="1"/>
    <n v="212500"/>
    <s v="ASALARIADO"/>
    <s v="SECTOR PRIVADO"/>
    <s v="SI"/>
    <s v="SI"/>
    <s v="NO"/>
    <n v="45"/>
    <s v="No"/>
    <s v="No"/>
    <n v="212500"/>
    <s v="ASALARIADO"/>
    <n v="45"/>
  </r>
  <r>
    <n v="129"/>
    <x v="0"/>
    <n v="300018"/>
    <s v="TRABAJADOR INDEPENDIENTE"/>
    <s v="SECTOR PRIVADO"/>
    <s v="SI"/>
    <s v="NO"/>
    <s v="NO"/>
    <n v="58"/>
    <s v="No"/>
    <s v="No"/>
    <n v="300018"/>
    <s v="TRABAJADOR INDEPENDIENTE"/>
    <n v="58"/>
  </r>
  <r>
    <n v="130"/>
    <x v="0"/>
    <n v="489327"/>
    <s v="ASALARIADO"/>
    <s v="SECTOR PUBLICO"/>
    <s v="SI"/>
    <s v="NO"/>
    <s v="NO"/>
    <n v="33"/>
    <s v="No"/>
    <s v="No"/>
    <n v="489327"/>
    <s v="ASALARIADO"/>
    <n v="33"/>
  </r>
  <r>
    <n v="131"/>
    <x v="1"/>
    <n v="299647"/>
    <s v="ASEGURADO VOLUNTARIO"/>
    <s v="SECTOR PRIVADO"/>
    <s v="SI"/>
    <s v="NO"/>
    <s v="NO"/>
    <n v="50"/>
    <s v="No"/>
    <s v="No"/>
    <n v="299647"/>
    <s v="ASEGURADO VOLUNTARIO"/>
    <n v="50"/>
  </r>
  <r>
    <n v="132"/>
    <x v="0"/>
    <n v="1093666.56"/>
    <s v="ASALARIADO"/>
    <s v="SECTOR PRIVADO"/>
    <s v="SI"/>
    <s v="NO"/>
    <s v="SI"/>
    <n v="55"/>
    <s v="No"/>
    <s v="No"/>
    <n v="1093666.56"/>
    <s v="ASALARIADO"/>
    <n v="55"/>
  </r>
  <r>
    <n v="133"/>
    <x v="0"/>
    <n v="677626.04"/>
    <s v="ASALARIADO"/>
    <s v="SECTOR PRIVADO"/>
    <s v="SI"/>
    <s v="NO"/>
    <s v="NO"/>
    <n v="57"/>
    <s v="No"/>
    <s v="No"/>
    <n v="677626.04"/>
    <s v="ASALARIADO"/>
    <n v="57"/>
  </r>
  <r>
    <n v="134"/>
    <x v="0"/>
    <n v="462063.22"/>
    <s v="ASALARIADO"/>
    <s v="SECTOR PRIVADO"/>
    <s v="SI"/>
    <s v="NO"/>
    <s v="NO"/>
    <n v="54"/>
    <s v="No"/>
    <s v="No"/>
    <n v="462063.22"/>
    <s v="ASALARIADO"/>
    <n v="54"/>
  </r>
  <r>
    <n v="135"/>
    <x v="0"/>
    <n v="966790.5"/>
    <s v="ASALARIADO"/>
    <s v="SECTOR PUBLICO"/>
    <s v="SI"/>
    <s v="NO"/>
    <s v="NO"/>
    <n v="43"/>
    <s v="No"/>
    <s v="No"/>
    <n v="966790.5"/>
    <s v="ASALARIADO"/>
    <n v="43"/>
  </r>
  <r>
    <n v="136"/>
    <x v="0"/>
    <n v="318242.84000000003"/>
    <s v="ASALARIADO"/>
    <s v="SECTOR PUBLICO"/>
    <s v="SI"/>
    <s v="NO"/>
    <s v="NO"/>
    <n v="59"/>
    <s v="No"/>
    <s v="No"/>
    <n v="318242.84000000003"/>
    <s v="ASALARIADO"/>
    <n v="59"/>
  </r>
  <r>
    <n v="137"/>
    <x v="0"/>
    <n v="1411134.97"/>
    <s v="ASALARIADO"/>
    <s v="SECTOR PRIVADO"/>
    <s v="SI"/>
    <s v="NO"/>
    <s v="NO"/>
    <n v="31"/>
    <s v="No"/>
    <s v="No"/>
    <n v="1411134.97"/>
    <s v="ASALARIADO"/>
    <n v="31"/>
  </r>
  <r>
    <n v="138"/>
    <x v="1"/>
    <n v="402904"/>
    <s v="CONVENIOS ESPECIALES DE ASEGURADOS VOLUNTARIOS"/>
    <s v="SECTOR PRIVADO"/>
    <s v="SI"/>
    <s v="SI"/>
    <s v="NO"/>
    <n v="24"/>
    <s v="No"/>
    <s v="No"/>
    <n v="402904"/>
    <s v="CONVENIOS ESPECIALES DE ASEGURADOS VOLUNTARIOS"/>
    <n v="24"/>
  </r>
  <r>
    <n v="139"/>
    <x v="0"/>
    <n v="356903.88"/>
    <s v="ASALARIADO"/>
    <s v="SECTOR PRIVADO"/>
    <s v="SI"/>
    <s v="NO"/>
    <s v="NO"/>
    <n v="43"/>
    <s v="No"/>
    <s v="No"/>
    <n v="356903.88"/>
    <s v="ASALARIADO"/>
    <n v="43"/>
  </r>
  <r>
    <n v="140"/>
    <x v="0"/>
    <n v="278035"/>
    <s v="ASEGURADO VOLUNTARIO"/>
    <s v="SECTOR PRIVADO"/>
    <s v="SI"/>
    <s v="NO"/>
    <s v="NO"/>
    <n v="41"/>
    <s v="No"/>
    <s v="No"/>
    <n v="278035"/>
    <s v="ASEGURADO VOLUNTARIO"/>
    <n v="41"/>
  </r>
  <r>
    <n v="141"/>
    <x v="1"/>
    <n v="297046"/>
    <s v="TRABAJADOR INDEPENDIENTE"/>
    <s v="SECTOR PRIVADO"/>
    <s v="SI"/>
    <s v="NO"/>
    <s v="NO"/>
    <n v="65"/>
    <s v="No"/>
    <s v="No"/>
    <n v="297046"/>
    <s v="TRABAJADOR INDEPENDIENTE"/>
    <n v="65"/>
  </r>
  <r>
    <n v="142"/>
    <x v="1"/>
    <n v="400000"/>
    <s v="ASALARIADO"/>
    <s v="SECTOR PRIVADO"/>
    <s v="SI"/>
    <s v="NO"/>
    <s v="NO"/>
    <n v="46"/>
    <s v="No"/>
    <s v="No"/>
    <n v="400000"/>
    <s v="ASALARIADO"/>
    <n v="46"/>
  </r>
  <r>
    <n v="143"/>
    <x v="1"/>
    <n v="497114.36"/>
    <s v="ASALARIADO"/>
    <s v="SECTOR PUBLICO"/>
    <s v="SI"/>
    <s v="NO"/>
    <s v="NO"/>
    <n v="28"/>
    <s v="No"/>
    <s v="No"/>
    <n v="497114.36"/>
    <s v="ASALARIADO"/>
    <n v="28"/>
  </r>
  <r>
    <n v="144"/>
    <x v="0"/>
    <n v="270074"/>
    <s v="ASALARIADO"/>
    <s v="SECTOR PRIVADO"/>
    <s v="SI"/>
    <s v="NO"/>
    <s v="SI"/>
    <n v="60"/>
    <s v="No"/>
    <s v="No"/>
    <n v="270074"/>
    <s v="ASALARIADO"/>
    <n v="60"/>
  </r>
  <r>
    <n v="145"/>
    <x v="0"/>
    <n v="680668.64"/>
    <s v="ASALARIADO"/>
    <s v="SECTOR PRIVADO"/>
    <s v="SI"/>
    <s v="NO"/>
    <s v="NO"/>
    <n v="37"/>
    <s v="No"/>
    <s v="No"/>
    <n v="680668.64"/>
    <s v="ASALARIADO"/>
    <n v="37"/>
  </r>
  <r>
    <n v="146"/>
    <x v="1"/>
    <n v="148500"/>
    <s v="ASALARIADO"/>
    <s v="SECTOR PRIVADO"/>
    <s v="SI"/>
    <s v="NO"/>
    <s v="NO"/>
    <n v="50"/>
    <s v="No"/>
    <s v="No"/>
    <n v="148500"/>
    <s v="ASALARIADO"/>
    <n v="50"/>
  </r>
  <r>
    <n v="147"/>
    <x v="1"/>
    <n v="372323"/>
    <s v="ASALARIADO"/>
    <s v="SECTOR PUBLICO"/>
    <s v="SI"/>
    <s v="NO"/>
    <s v="NO"/>
    <n v="29"/>
    <s v="No"/>
    <s v="No"/>
    <n v="372323"/>
    <s v="ASALARIADO"/>
    <n v="29"/>
  </r>
  <r>
    <n v="148"/>
    <x v="1"/>
    <n v="1069289.8"/>
    <s v="PENSIONADOS EN SU PROPIO SISTEMA"/>
    <s v="SECTOR PUBLICO"/>
    <s v="SI"/>
    <s v="NO"/>
    <s v="NO"/>
    <n v="86"/>
    <s v="No"/>
    <s v="No"/>
    <n v="1069289.8"/>
    <s v="PENSIONADOS EN SU PROPIO SISTEMA"/>
    <n v="86"/>
  </r>
  <r>
    <n v="149"/>
    <x v="1"/>
    <n v="258000"/>
    <s v="ASALARIADO"/>
    <s v="SECTOR PRIVADO"/>
    <s v="SI"/>
    <s v="NO"/>
    <s v="NO"/>
    <n v="30"/>
    <s v="No"/>
    <s v="No"/>
    <n v="258000"/>
    <s v="ASALARIADO"/>
    <n v="30"/>
  </r>
  <r>
    <n v="150"/>
    <x v="1"/>
    <n v="304345"/>
    <s v="ASEGURADO VOLUNTARIO"/>
    <s v="SECTOR PRIVADO"/>
    <s v="SI"/>
    <s v="NO"/>
    <s v="NO"/>
    <n v="50"/>
    <s v="No"/>
    <s v="No"/>
    <n v="304345"/>
    <s v="ASEGURADO VOLUNTARIO"/>
    <n v="50"/>
  </r>
  <r>
    <n v="151"/>
    <x v="1"/>
    <n v="299647"/>
    <s v=""/>
    <s v="SECTOR PRIVADO"/>
    <s v="SI"/>
    <s v="NO"/>
    <s v="NO"/>
    <n v="40"/>
    <s v="No"/>
    <s v="No"/>
    <n v="299647"/>
    <s v="ASALARIADO"/>
    <n v="40"/>
  </r>
  <r>
    <n v="152"/>
    <x v="0"/>
    <n v="253472"/>
    <s v="ASALARIADO"/>
    <s v="SECTOR PRIVADO"/>
    <s v="SI"/>
    <s v="SI"/>
    <s v="NO"/>
    <n v="21"/>
    <s v="No"/>
    <s v="No"/>
    <n v="253472"/>
    <s v="ASALARIADO"/>
    <n v="21"/>
  </r>
  <r>
    <n v="153"/>
    <x v="0"/>
    <n v="851079"/>
    <s v="ASALARIADO"/>
    <s v="SECTOR PRIVADO"/>
    <s v="SI"/>
    <s v="NO"/>
    <s v="NO"/>
    <n v="58"/>
    <s v="No"/>
    <s v="No"/>
    <n v="851079"/>
    <s v="ASALARIADO"/>
    <n v="58"/>
  </r>
  <r>
    <n v="154"/>
    <x v="1"/>
    <n v="353911.5"/>
    <s v="ASALARIADO"/>
    <s v="SECTOR PUBLICO"/>
    <s v="SI"/>
    <s v="NO"/>
    <s v="NO"/>
    <n v="41"/>
    <s v="No"/>
    <s v="No"/>
    <n v="353911.5"/>
    <s v="ASALARIADO"/>
    <n v="41"/>
  </r>
  <r>
    <n v="155"/>
    <x v="1"/>
    <n v="513465"/>
    <s v="ASALARIADO"/>
    <s v="SECTOR PRIVADO"/>
    <s v="SI"/>
    <s v="NO"/>
    <s v="NO"/>
    <n v="49"/>
    <s v="No"/>
    <s v="No"/>
    <n v="513465"/>
    <s v="ASALARIADO"/>
    <n v="49"/>
  </r>
  <r>
    <n v="156"/>
    <x v="0"/>
    <n v="300018"/>
    <s v="ASEGURADO VOLUNTARIO"/>
    <s v="SECTOR PRIVADO"/>
    <s v="SI"/>
    <s v="NO"/>
    <s v="NO"/>
    <n v="57"/>
    <s v="No"/>
    <s v="No"/>
    <n v="300018"/>
    <s v="ASEGURADO VOLUNTARIO"/>
    <n v="57"/>
  </r>
  <r>
    <n v="157"/>
    <x v="0"/>
    <n v="659491.07999999996"/>
    <s v="ASALARIADO"/>
    <s v="SECTOR PRIVADO"/>
    <s v="SI"/>
    <s v="NO"/>
    <s v="NO"/>
    <n v="27"/>
    <s v="No"/>
    <s v="No"/>
    <n v="659491.07999999996"/>
    <s v="ASALARIADO"/>
    <n v="27"/>
  </r>
  <r>
    <n v="158"/>
    <x v="0"/>
    <n v="356000"/>
    <s v="ASALARIADO"/>
    <s v="SECTOR PRIVADO"/>
    <s v="SI"/>
    <s v="NO"/>
    <s v="SI"/>
    <n v="56"/>
    <s v="No"/>
    <s v="No"/>
    <n v="356000"/>
    <s v="ASALARIADO"/>
    <n v="56"/>
  </r>
  <r>
    <n v="159"/>
    <x v="0"/>
    <n v="315941"/>
    <s v="ASALARIADO"/>
    <s v="SECTOR PRIVADO"/>
    <s v="SI"/>
    <s v="SI"/>
    <s v="NO"/>
    <n v="52"/>
    <s v="No"/>
    <s v="No"/>
    <n v="315941"/>
    <s v="ASALARIADO"/>
    <n v="52"/>
  </r>
  <r>
    <n v="160"/>
    <x v="0"/>
    <n v="427506.38"/>
    <s v="CONVENIOS ESPECIALES DE TRABAJADORES INDEPENDIENTES"/>
    <s v="SECTOR PRIVADO"/>
    <s v="SI"/>
    <s v="NO"/>
    <s v="NO"/>
    <n v="28"/>
    <s v="No"/>
    <s v="No"/>
    <n v="427506.38"/>
    <s v="CONVENIOS ESPECIALES DE TRABAJADORES INDEPENDIENTES"/>
    <n v="28"/>
  </r>
  <r>
    <n v="161"/>
    <x v="0"/>
    <n v="299441"/>
    <s v="TRABAJADOR INDEPENDIENTE"/>
    <s v="SECTOR PRIVADO"/>
    <s v="SI"/>
    <s v="NO"/>
    <s v="NO"/>
    <n v="54"/>
    <s v="No"/>
    <s v="No"/>
    <n v="299441"/>
    <s v="TRABAJADOR INDEPENDIENTE"/>
    <n v="54"/>
  </r>
  <r>
    <n v="162"/>
    <x v="0"/>
    <n v="360458"/>
    <s v="ASALARIADO"/>
    <s v="SECTOR PUBLICO"/>
    <s v="SI"/>
    <s v="NO"/>
    <s v="NO"/>
    <n v="30"/>
    <s v="No"/>
    <s v="No"/>
    <n v="360458"/>
    <s v="ASALARIADO"/>
    <n v="30"/>
  </r>
  <r>
    <n v="163"/>
    <x v="0"/>
    <n v="297050"/>
    <s v="TRABAJADOR INDEPENDIENTE"/>
    <s v="SECTOR PRIVADO"/>
    <s v="SI"/>
    <s v="NO"/>
    <s v="NO"/>
    <n v="46"/>
    <s v="No"/>
    <s v="No"/>
    <n v="297050"/>
    <s v="TRABAJADOR INDEPENDIENTE"/>
    <n v="46"/>
  </r>
  <r>
    <n v="164"/>
    <x v="0"/>
    <n v="338659.6"/>
    <s v="ASALARIADO"/>
    <s v="SECTOR PRIVADO"/>
    <s v="SI"/>
    <s v="SI"/>
    <s v="NO"/>
    <n v="33"/>
    <s v="No"/>
    <s v="No"/>
    <n v="338659.6"/>
    <s v="ASALARIADO"/>
    <n v="33"/>
  </r>
  <r>
    <n v="165"/>
    <x v="0"/>
    <n v="4605901.54"/>
    <s v="ASALARIADO"/>
    <s v="SECTOR PUBLICO"/>
    <s v="SI"/>
    <s v="NO"/>
    <s v="NO"/>
    <n v="68"/>
    <s v="Atípico"/>
    <s v="No"/>
    <n v="4605901.54"/>
    <s v="ASALARIADO"/>
    <n v="68"/>
  </r>
  <r>
    <n v="166"/>
    <x v="0"/>
    <n v="299647"/>
    <s v="ASEGURADO VOLUNTARIO"/>
    <s v="SECTOR PRIVADO"/>
    <s v="SI"/>
    <s v="NO"/>
    <s v="NO"/>
    <n v="68"/>
    <s v="No"/>
    <s v="No"/>
    <n v="299647"/>
    <s v="ASEGURADO VOLUNTARIO"/>
    <n v="68"/>
  </r>
  <r>
    <n v="167"/>
    <x v="1"/>
    <n v="111053"/>
    <s v="ASALARIADO"/>
    <s v="SECTOR PRIVADO"/>
    <s v="SI"/>
    <s v="NO"/>
    <s v="NO"/>
    <n v="54"/>
    <s v="No"/>
    <s v="No"/>
    <n v="111053"/>
    <s v="ASALARIADO"/>
    <n v="54"/>
  </r>
  <r>
    <n v="168"/>
    <x v="0"/>
    <n v="371304"/>
    <s v="TRABAJADOR INDEPENDIENTE"/>
    <s v="SECTOR PRIVADO"/>
    <s v="SI"/>
    <s v="NO"/>
    <s v="SI"/>
    <n v="46"/>
    <s v="No"/>
    <s v="No"/>
    <n v="371304"/>
    <s v="TRABAJADOR INDEPENDIENTE"/>
    <n v="46"/>
  </r>
  <r>
    <n v="169"/>
    <x v="1"/>
    <n v="672365.54"/>
    <s v="ASALARIADO"/>
    <s v="SECTOR PRIVADO"/>
    <s v="SI"/>
    <s v="NO"/>
    <s v="NO"/>
    <n v="38"/>
    <s v="No"/>
    <s v="No"/>
    <n v="672365.54"/>
    <s v="ASALARIADO"/>
    <n v="38"/>
  </r>
  <r>
    <n v="170"/>
    <x v="0"/>
    <n v="475269"/>
    <s v="TRABAJADOR INDEPENDIENTE"/>
    <s v="SECTOR PRIVADO"/>
    <s v="SI"/>
    <s v="NO"/>
    <s v="SI"/>
    <n v="63"/>
    <s v="No"/>
    <s v="No"/>
    <n v="475269"/>
    <s v="TRABAJADOR INDEPENDIENTE"/>
    <n v="63"/>
  </r>
  <r>
    <n v="171"/>
    <x v="0"/>
    <n v="360420"/>
    <s v="TRABAJADOR INDEPENDIENTE"/>
    <s v="SECTOR PRIVADO"/>
    <s v="SI"/>
    <s v="NO"/>
    <s v="SI"/>
    <n v="33"/>
    <s v="No"/>
    <s v="No"/>
    <n v="360420"/>
    <s v="TRABAJADOR INDEPENDIENTE"/>
    <n v="33"/>
  </r>
  <r>
    <n v="172"/>
    <x v="0"/>
    <n v="278030"/>
    <s v="CONVENIOS ESPECIALES DE TRABAJADORES INDEPENDIENTES"/>
    <s v="SECTOR PRIVADO"/>
    <s v="SI"/>
    <s v="NO"/>
    <s v="NO"/>
    <n v="48"/>
    <s v="No"/>
    <s v="No"/>
    <n v="278030"/>
    <s v="CONVENIOS ESPECIALES DE TRABAJADORES INDEPENDIENTES"/>
    <n v="48"/>
  </r>
  <r>
    <n v="173"/>
    <x v="0"/>
    <n v="472546.14"/>
    <s v="ASALARIADO"/>
    <s v="SECTOR PRIVADO"/>
    <s v="SI"/>
    <s v="NO"/>
    <s v="NO"/>
    <n v="28"/>
    <s v="No"/>
    <s v="No"/>
    <n v="472546.14"/>
    <s v="ASALARIADO"/>
    <n v="28"/>
  </r>
  <r>
    <n v="174"/>
    <x v="0"/>
    <n v="11102.62"/>
    <s v="ASALARIADO"/>
    <s v="SECTOR PRIVADO"/>
    <s v="SI"/>
    <s v="NO"/>
    <s v="NO"/>
    <n v="23"/>
    <s v="No"/>
    <s v="No"/>
    <n v="11102.62"/>
    <s v="ASALARIADO"/>
    <n v="23"/>
  </r>
  <r>
    <n v="175"/>
    <x v="1"/>
    <n v="444259.2"/>
    <s v="ASALARIADO"/>
    <s v="SECTOR PRIVADO"/>
    <s v="SI"/>
    <s v="NO"/>
    <s v="NO"/>
    <n v="28"/>
    <s v="No"/>
    <s v="No"/>
    <n v="444259.2"/>
    <s v="ASALARIADO"/>
    <n v="28"/>
  </r>
  <r>
    <n v="176"/>
    <x v="0"/>
    <n v="793801.12"/>
    <s v="ASALARIADO"/>
    <s v="SECTOR PRIVADO"/>
    <s v="SI"/>
    <s v="SI"/>
    <s v="NO"/>
    <n v="36"/>
    <s v="No"/>
    <s v="No"/>
    <n v="793801.12"/>
    <s v="ASALARIADO"/>
    <n v="36"/>
  </r>
  <r>
    <n v="177"/>
    <x v="1"/>
    <n v="504963.25"/>
    <s v="ASALARIADO"/>
    <s v="SECTOR PRIVADO"/>
    <s v="SI"/>
    <s v="NO"/>
    <s v="NO"/>
    <n v="44"/>
    <s v="No"/>
    <s v="No"/>
    <n v="504963.25"/>
    <s v="ASALARIADO"/>
    <n v="44"/>
  </r>
  <r>
    <n v="178"/>
    <x v="0"/>
    <n v="345802.5"/>
    <s v="ASALARIADO"/>
    <s v="SECTOR PRIVADO"/>
    <s v="SI"/>
    <s v="NO"/>
    <s v="NO"/>
    <n v="52"/>
    <s v="No"/>
    <s v="No"/>
    <n v="345802.5"/>
    <s v="ASALARIADO"/>
    <n v="52"/>
  </r>
  <r>
    <n v="179"/>
    <x v="0"/>
    <n v="413497"/>
    <s v="TRABAJADOR INDEPENDIENTE"/>
    <s v="SECTOR PRIVADO"/>
    <s v="SI"/>
    <s v="NO"/>
    <s v="SI"/>
    <n v="54"/>
    <s v="No"/>
    <s v="No"/>
    <n v="413497"/>
    <s v="TRABAJADOR INDEPENDIENTE"/>
    <n v="54"/>
  </r>
  <r>
    <n v="180"/>
    <x v="0"/>
    <n v="683560"/>
    <s v="ASALARIADO"/>
    <s v="SECTOR PUBLICO"/>
    <s v="SI"/>
    <s v="NO"/>
    <s v="NO"/>
    <n v="61"/>
    <s v="No"/>
    <s v="No"/>
    <n v="683560"/>
    <s v="ASALARIADO"/>
    <n v="61"/>
  </r>
  <r>
    <n v="181"/>
    <x v="0"/>
    <n v="375000"/>
    <s v="ASALARIADO"/>
    <s v="SECTOR PRIVADO"/>
    <s v="SI"/>
    <s v="NO"/>
    <s v="SI"/>
    <n v="27"/>
    <s v="No"/>
    <s v="No"/>
    <n v="375000"/>
    <s v="ASALARIADO"/>
    <n v="27"/>
  </r>
  <r>
    <n v="182"/>
    <x v="1"/>
    <n v="1244526"/>
    <s v="ASALARIADO"/>
    <s v="SECTOR PRIVADO"/>
    <s v="SI"/>
    <s v="NO"/>
    <s v="NO"/>
    <n v="26"/>
    <s v="No"/>
    <s v="No"/>
    <n v="1244526"/>
    <s v="ASALARIADO"/>
    <n v="26"/>
  </r>
  <r>
    <n v="183"/>
    <x v="1"/>
    <n v="1379419"/>
    <s v="PENSIONADOS EN SU PROPIO SISTEMA"/>
    <s v="SECTOR PUBLICO"/>
    <s v="SI"/>
    <s v="NO"/>
    <s v="NO"/>
    <n v="70"/>
    <s v="No"/>
    <s v="No"/>
    <n v="1379419"/>
    <s v="PENSIONADOS EN SU PROPIO SISTEMA"/>
    <n v="70"/>
  </r>
  <r>
    <n v="184"/>
    <x v="1"/>
    <n v="987935"/>
    <s v="ASALARIADO"/>
    <s v="SECTOR PUBLICO"/>
    <s v="SI"/>
    <s v="NO"/>
    <s v="NO"/>
    <n v="36"/>
    <s v="No"/>
    <s v="No"/>
    <n v="987935"/>
    <s v="ASALARIADO"/>
    <n v="36"/>
  </r>
  <r>
    <n v="185"/>
    <x v="0"/>
    <n v="373465.3"/>
    <s v="ASALARIADO"/>
    <s v="SECTOR PRIVADO"/>
    <s v="SI"/>
    <s v="NO"/>
    <s v="NO"/>
    <n v="39"/>
    <s v="No"/>
    <s v="No"/>
    <n v="373465.3"/>
    <s v="ASALARIADO"/>
    <n v="39"/>
  </r>
  <r>
    <n v="186"/>
    <x v="0"/>
    <n v="165495"/>
    <s v="ASALARIADO"/>
    <s v="SECTOR PRIVADO"/>
    <s v="SI"/>
    <s v="NO"/>
    <s v="NO"/>
    <n v="59"/>
    <s v="No"/>
    <s v="No"/>
    <n v="165495"/>
    <s v="ASALARIADO"/>
    <n v="59"/>
  </r>
  <r>
    <n v="187"/>
    <x v="1"/>
    <n v="297046"/>
    <s v="ASEGURADO VOLUNTARIO"/>
    <s v="SECTOR PRIVADO"/>
    <s v="SI"/>
    <s v="NO"/>
    <s v="NO"/>
    <n v="64"/>
    <s v="No"/>
    <s v="No"/>
    <n v="297046"/>
    <s v="ASEGURADO VOLUNTARIO"/>
    <n v="64"/>
  </r>
  <r>
    <n v="188"/>
    <x v="1"/>
    <n v="2050000"/>
    <s v="ASALARIADO"/>
    <s v="SECTOR PRIVADO"/>
    <s v="SI"/>
    <s v="NO"/>
    <s v="NO"/>
    <n v="46"/>
    <s v="No"/>
    <s v="No"/>
    <n v="2050000"/>
    <s v="ASALARIADO"/>
    <n v="46"/>
  </r>
  <r>
    <n v="189"/>
    <x v="1"/>
    <n v="297045"/>
    <s v="TRABAJADOR INDEPENDIENTE"/>
    <s v="SECTOR PRIVADO"/>
    <s v="SI"/>
    <s v="NO"/>
    <s v="SI"/>
    <n v="38"/>
    <s v="No"/>
    <s v="No"/>
    <n v="297045"/>
    <s v="TRABAJADOR INDEPENDIENTE"/>
    <n v="38"/>
  </r>
  <r>
    <n v="190"/>
    <x v="1"/>
    <n v="297045"/>
    <s v="TRABAJADOR INDEPENDIENTE"/>
    <s v="SECTOR PRIVADO"/>
    <s v="NO"/>
    <s v="NO"/>
    <s v="SI"/>
    <n v="42"/>
    <s v="No"/>
    <s v="No"/>
    <n v="297045"/>
    <s v="TRABAJADOR INDEPENDIENTE"/>
    <n v="42"/>
  </r>
  <r>
    <n v="191"/>
    <x v="1"/>
    <n v="405063"/>
    <s v="TRABAJADOR INDEPENDIENTE"/>
    <s v="SECTOR PRIVADO"/>
    <s v="SI"/>
    <s v="NO"/>
    <s v="SI"/>
    <n v="69"/>
    <s v="No"/>
    <s v="No"/>
    <n v="405063"/>
    <s v="TRABAJADOR INDEPENDIENTE"/>
    <n v="69"/>
  </r>
  <r>
    <n v="192"/>
    <x v="1"/>
    <n v="496208.33"/>
    <s v="ASALARIADO"/>
    <s v="SECTOR PRIVADO"/>
    <s v="SI"/>
    <s v="SI"/>
    <s v="NO"/>
    <n v="45"/>
    <s v="No"/>
    <s v="No"/>
    <n v="496208.33"/>
    <s v="ASALARIADO"/>
    <n v="45"/>
  </r>
  <r>
    <n v="193"/>
    <x v="0"/>
    <n v="2033150.05"/>
    <s v="CONVENIOS ESPECIALES DE TRABAJADORES INDEPENDIENTES"/>
    <s v="SECTOR PRIVADO"/>
    <s v="SI"/>
    <s v="NO"/>
    <s v="NO"/>
    <n v="46"/>
    <s v="No"/>
    <s v="No"/>
    <n v="2033150.05"/>
    <s v="CONVENIOS ESPECIALES DE TRABAJADORES INDEPENDIENTES"/>
    <n v="46"/>
  </r>
  <r>
    <n v="194"/>
    <x v="1"/>
    <n v="155250"/>
    <s v="ASALARIADO"/>
    <s v="SECTOR PRIVADO"/>
    <s v="SI"/>
    <s v="NO"/>
    <s v="NO"/>
    <n v="36"/>
    <s v="No"/>
    <s v="No"/>
    <n v="155250"/>
    <s v="ASALARIADO"/>
    <n v="36"/>
  </r>
  <r>
    <n v="195"/>
    <x v="1"/>
    <n v="278030"/>
    <s v="TRABAJADOR INDEPENDIENTE"/>
    <s v="SECTOR PRIVADO"/>
    <s v="SI"/>
    <s v="NO"/>
    <s v="SI"/>
    <n v="56"/>
    <s v="No"/>
    <s v="No"/>
    <n v="278030"/>
    <s v="TRABAJADOR INDEPENDIENTE"/>
    <n v="56"/>
  </r>
  <r>
    <n v="196"/>
    <x v="1"/>
    <n v="846788"/>
    <s v="ASALARIADO"/>
    <s v="SECTOR PUBLICO"/>
    <s v="SI"/>
    <s v="NO"/>
    <s v="SI"/>
    <n v="31"/>
    <s v="No"/>
    <s v="No"/>
    <n v="846788"/>
    <s v="ASALARIADO"/>
    <n v="31"/>
  </r>
  <r>
    <n v="197"/>
    <x v="0"/>
    <n v="300018"/>
    <s v="TRABAJADOR INDEPENDIENTE"/>
    <s v="SECTOR PRIVADO"/>
    <s v="SI"/>
    <s v="NO"/>
    <s v="NO"/>
    <n v="32"/>
    <s v="No"/>
    <s v="No"/>
    <n v="300018"/>
    <s v="TRABAJADOR INDEPENDIENTE"/>
    <n v="32"/>
  </r>
  <r>
    <n v="198"/>
    <x v="1"/>
    <n v="1476004"/>
    <s v="PENSIONADOS EN SU PROPIO SISTEMA"/>
    <s v="SECTOR PUBLICO"/>
    <s v="SI"/>
    <s v="NO"/>
    <s v="NO"/>
    <n v="68"/>
    <s v="No"/>
    <s v="No"/>
    <n v="1476004"/>
    <s v="PENSIONADOS EN SU PROPIO SISTEMA"/>
    <n v="68"/>
  </r>
  <r>
    <n v="199"/>
    <x v="0"/>
    <n v="174167"/>
    <s v="ASALARIADO"/>
    <s v="SECTOR PRIVADO"/>
    <s v="SI"/>
    <s v="SI"/>
    <s v="NO"/>
    <n v="32"/>
    <s v="No"/>
    <s v="No"/>
    <n v="174167"/>
    <s v="ASALARIADO"/>
    <n v="32"/>
  </r>
  <r>
    <n v="200"/>
    <x v="0"/>
    <n v="622035.84"/>
    <s v="ASALARIADO"/>
    <s v="SECTOR PUBLICO"/>
    <s v="SI"/>
    <s v="NO"/>
    <s v="NO"/>
    <n v="27"/>
    <s v="No"/>
    <s v="No"/>
    <n v="622035.84"/>
    <s v="ASALARIADO"/>
    <n v="27"/>
  </r>
  <r>
    <n v="201"/>
    <x v="0"/>
    <n v="563607"/>
    <s v="TRABAJADOR INDEPENDIENTE"/>
    <s v="SECTOR PRIVADO"/>
    <s v="SI"/>
    <s v="NO"/>
    <s v="SI"/>
    <n v="72"/>
    <s v="No"/>
    <s v="No"/>
    <n v="563607"/>
    <s v="TRABAJADOR INDEPENDIENTE"/>
    <n v="72"/>
  </r>
  <r>
    <n v="202"/>
    <x v="1"/>
    <n v="386190.46"/>
    <s v="ASALARIADO"/>
    <s v="SECTOR PRIVADO"/>
    <s v="SI"/>
    <s v="NO"/>
    <s v="NO"/>
    <n v="33"/>
    <s v="No"/>
    <s v="No"/>
    <n v="386190.46"/>
    <s v="ASALARIADO"/>
    <n v="33"/>
  </r>
  <r>
    <n v="203"/>
    <x v="0"/>
    <n v="378684"/>
    <s v="TRABAJADOR INDEPENDIENTE"/>
    <s v="SECTOR PRIVADO"/>
    <s v="SI"/>
    <s v="NO"/>
    <s v="SI"/>
    <n v="38"/>
    <s v="No"/>
    <s v="No"/>
    <n v="378684"/>
    <s v="TRABAJADOR INDEPENDIENTE"/>
    <n v="38"/>
  </r>
  <r>
    <n v="204"/>
    <x v="0"/>
    <n v="1623057.2"/>
    <s v="ASALARIADO"/>
    <s v="SECTOR PRIVADO"/>
    <s v="SI"/>
    <s v="NO"/>
    <s v="NO"/>
    <n v="31"/>
    <s v="No"/>
    <s v="No"/>
    <n v="1623057.2"/>
    <s v="ASALARIADO"/>
    <n v="31"/>
  </r>
  <r>
    <n v="205"/>
    <x v="1"/>
    <n v="126835.08"/>
    <s v="PENSIONADOS EN SU PROPIO SISTEMA"/>
    <s v="SECTOR PUBLICO"/>
    <s v="SI"/>
    <s v="NO"/>
    <s v="NO"/>
    <n v="67"/>
    <s v="No"/>
    <s v="No"/>
    <n v="126835.08"/>
    <s v="PENSIONADOS EN SU PROPIO SISTEMA"/>
    <n v="67"/>
  </r>
  <r>
    <n v="206"/>
    <x v="0"/>
    <n v="404467"/>
    <s v="ASEGURADO VOLUNTARIO"/>
    <s v="SECTOR PRIVADO"/>
    <s v="SI"/>
    <s v="NO"/>
    <s v="NO"/>
    <n v="64"/>
    <s v="No"/>
    <s v="No"/>
    <n v="404467"/>
    <s v="ASEGURADO VOLUNTARIO"/>
    <n v="64"/>
  </r>
  <r>
    <n v="207"/>
    <x v="0"/>
    <n v="586511.31000000006"/>
    <s v="ASALARIADO"/>
    <s v="SECTOR PRIVADO"/>
    <s v="SI"/>
    <s v="NO"/>
    <s v="NO"/>
    <n v="24"/>
    <s v="No"/>
    <s v="No"/>
    <n v="586511.31000000006"/>
    <s v="ASALARIADO"/>
    <n v="24"/>
  </r>
  <r>
    <n v="208"/>
    <x v="0"/>
    <n v="808295.5"/>
    <s v="ASALARIADO"/>
    <s v="SECTOR PUBLICO"/>
    <s v="SI"/>
    <s v="NO"/>
    <s v="NO"/>
    <n v="42"/>
    <s v="No"/>
    <s v="No"/>
    <n v="808295.5"/>
    <s v="ASALARIADO"/>
    <n v="42"/>
  </r>
  <r>
    <n v="209"/>
    <x v="1"/>
    <n v="819816.67"/>
    <s v="ASALARIADO"/>
    <s v="SECTOR PRIVADO"/>
    <s v="SI"/>
    <s v="SI"/>
    <s v="NO"/>
    <n v="32"/>
    <s v="No"/>
    <s v="No"/>
    <n v="819816.67"/>
    <s v="ASALARIADO"/>
    <n v="32"/>
  </r>
  <r>
    <n v="210"/>
    <x v="0"/>
    <n v="57724"/>
    <s v="ASALARIADO"/>
    <s v="SECTOR PRIVADO"/>
    <s v="SI"/>
    <s v="NO"/>
    <s v="SI"/>
    <n v="19"/>
    <s v="No"/>
    <s v="No"/>
    <n v="57724"/>
    <s v="ASALARIADO"/>
    <n v="19"/>
  </r>
  <r>
    <n v="211"/>
    <x v="1"/>
    <n v="2230223.4"/>
    <s v="ASALARIADO"/>
    <s v="SECTOR PUBLICO"/>
    <s v="SI"/>
    <s v="NO"/>
    <s v="NO"/>
    <n v="56"/>
    <s v="No"/>
    <s v="No"/>
    <n v="2230223.4"/>
    <s v="ASALARIADO"/>
    <n v="56"/>
  </r>
  <r>
    <n v="212"/>
    <x v="0"/>
    <n v="681656.18"/>
    <s v="ASALARIADO"/>
    <s v="SECTOR PRIVADO"/>
    <s v="SI"/>
    <s v="NO"/>
    <s v="NO"/>
    <n v="42"/>
    <s v="No"/>
    <s v="No"/>
    <n v="681656.18"/>
    <s v="ASALARIADO"/>
    <n v="42"/>
  </r>
  <r>
    <n v="213"/>
    <x v="1"/>
    <n v="1611959.32"/>
    <s v="ASALARIADO"/>
    <s v="SECTOR PUBLICO"/>
    <s v="SI"/>
    <s v="NO"/>
    <s v="NO"/>
    <n v="47"/>
    <s v="No"/>
    <s v="No"/>
    <n v="1611959.32"/>
    <s v="ASALARIADO"/>
    <n v="47"/>
  </r>
  <r>
    <n v="214"/>
    <x v="1"/>
    <n v="1307797.8700000001"/>
    <s v="ASALARIADO"/>
    <s v="SECTOR PRIVADO"/>
    <s v="SI"/>
    <s v="NO"/>
    <s v="NO"/>
    <n v="30"/>
    <s v="No"/>
    <s v="No"/>
    <n v="1307797.8700000001"/>
    <s v="ASALARIADO"/>
    <n v="30"/>
  </r>
  <r>
    <n v="215"/>
    <x v="0"/>
    <n v="366599"/>
    <s v="ASALARIADO"/>
    <s v="SECTOR PRIVADO"/>
    <s v="SI"/>
    <s v="NO"/>
    <s v="NO"/>
    <n v="53"/>
    <s v="No"/>
    <s v="No"/>
    <n v="366599"/>
    <s v="ASALARIADO"/>
    <n v="53"/>
  </r>
  <r>
    <n v="216"/>
    <x v="0"/>
    <n v="462831"/>
    <s v="TRABAJADOR INDEPENDIENTE"/>
    <s v="SECTOR PRIVADO"/>
    <s v="SI"/>
    <s v="NO"/>
    <s v="NO"/>
    <n v="32"/>
    <s v="No"/>
    <s v="No"/>
    <n v="462831"/>
    <s v="TRABAJADOR INDEPENDIENTE"/>
    <n v="32"/>
  </r>
  <r>
    <n v="217"/>
    <x v="0"/>
    <n v="639148"/>
    <s v="TRABAJADOR INDEPENDIENTE"/>
    <s v="SECTOR PRIVADO"/>
    <s v="SI"/>
    <s v="NO"/>
    <s v="SI"/>
    <n v="41"/>
    <s v="No"/>
    <s v="No"/>
    <n v="639148"/>
    <s v="TRABAJADOR INDEPENDIENTE"/>
    <n v="41"/>
  </r>
  <r>
    <n v="218"/>
    <x v="0"/>
    <n v="310124"/>
    <s v="TRABAJADOR INDEPENDIENTE"/>
    <s v="SECTOR PRIVADO"/>
    <s v="SI"/>
    <s v="NO"/>
    <s v="NO"/>
    <n v="34"/>
    <s v="No"/>
    <s v="No"/>
    <n v="310124"/>
    <s v="TRABAJADOR INDEPENDIENTE"/>
    <n v="34"/>
  </r>
  <r>
    <n v="219"/>
    <x v="1"/>
    <n v="800000"/>
    <s v="ASALARIADO"/>
    <s v="SECTOR PRIVADO"/>
    <s v="SI"/>
    <s v="NO"/>
    <s v="NO"/>
    <n v="30"/>
    <s v="No"/>
    <s v="No"/>
    <n v="800000"/>
    <s v="ASALARIADO"/>
    <n v="30"/>
  </r>
  <r>
    <n v="220"/>
    <x v="1"/>
    <n v="1520118"/>
    <s v="ASALARIADO"/>
    <s v="SECTOR PUBLICO"/>
    <s v="SI"/>
    <s v="NO"/>
    <s v="NO"/>
    <n v="32"/>
    <s v="No"/>
    <s v="No"/>
    <n v="1520118"/>
    <s v="ASALARIADO"/>
    <n v="32"/>
  </r>
  <r>
    <n v="221"/>
    <x v="1"/>
    <n v="460000"/>
    <s v="ASALARIADO"/>
    <s v="SECTOR PRIVADO"/>
    <s v="SI"/>
    <s v="NO"/>
    <s v="NO"/>
    <n v="28"/>
    <s v="No"/>
    <s v="No"/>
    <n v="460000"/>
    <s v="ASALARIADO"/>
    <n v="28"/>
  </r>
  <r>
    <n v="222"/>
    <x v="1"/>
    <n v="446964"/>
    <s v="ASALARIADO"/>
    <s v="SECTOR PRIVADO"/>
    <s v="SI"/>
    <s v="NO"/>
    <s v="NO"/>
    <n v="64"/>
    <s v="No"/>
    <s v="No"/>
    <n v="446964"/>
    <s v="ASALARIADO"/>
    <n v="64"/>
  </r>
  <r>
    <n v="223"/>
    <x v="1"/>
    <n v="241000"/>
    <s v="ASALARIADO"/>
    <s v="SECTOR PRIVADO"/>
    <s v="SI"/>
    <s v="SI"/>
    <s v="NO"/>
    <n v="35"/>
    <s v="No"/>
    <s v="No"/>
    <n v="241000"/>
    <s v="ASALARIADO"/>
    <n v="35"/>
  </r>
  <r>
    <n v="224"/>
    <x v="0"/>
    <n v="1254322.1299999999"/>
    <s v="ASALARIADO"/>
    <s v="SECTOR PRIVADO"/>
    <s v="SI"/>
    <s v="NO"/>
    <s v="NO"/>
    <n v="33"/>
    <s v="No"/>
    <s v="No"/>
    <n v="1254322.1299999999"/>
    <s v="ASALARIADO"/>
    <n v="33"/>
  </r>
  <r>
    <n v="225"/>
    <x v="0"/>
    <n v="503396"/>
    <s v="ASALARIADO"/>
    <s v="SECTOR PUBLICO"/>
    <s v="SI"/>
    <s v="NO"/>
    <s v="NO"/>
    <n v="55"/>
    <s v="No"/>
    <s v="No"/>
    <n v="503396"/>
    <s v="ASALARIADO"/>
    <n v="55"/>
  </r>
  <r>
    <n v="226"/>
    <x v="0"/>
    <n v="1845300"/>
    <s v="ASALARIADO"/>
    <s v="SECTOR PRIVADO"/>
    <s v="SI"/>
    <s v="NO"/>
    <s v="NO"/>
    <n v="37"/>
    <s v="No"/>
    <s v="No"/>
    <n v="1845300"/>
    <s v="ASALARIADO"/>
    <n v="37"/>
  </r>
  <r>
    <n v="227"/>
    <x v="0"/>
    <n v="505464"/>
    <s v="TRABAJADOR INDEPENDIENTE"/>
    <s v="SECTOR PRIVADO"/>
    <s v="SI"/>
    <s v="NO"/>
    <s v="NO"/>
    <n v="42"/>
    <s v="No"/>
    <s v="No"/>
    <n v="505464"/>
    <s v="TRABAJADOR INDEPENDIENTE"/>
    <n v="42"/>
  </r>
  <r>
    <n v="228"/>
    <x v="1"/>
    <n v="1083593.7"/>
    <s v="ASALARIADO"/>
    <s v="SECTOR PUBLICO"/>
    <s v="SI"/>
    <s v="NO"/>
    <s v="NO"/>
    <n v="30"/>
    <s v="No"/>
    <s v="No"/>
    <n v="1083593.7"/>
    <s v="ASALARIADO"/>
    <n v="30"/>
  </r>
  <r>
    <n v="229"/>
    <x v="1"/>
    <n v="450680"/>
    <s v="TRABAJADOR INDEPENDIENTE"/>
    <s v="SECTOR PRIVADO"/>
    <s v="SI"/>
    <s v="NO"/>
    <s v="SI"/>
    <n v="28"/>
    <s v="No"/>
    <s v="No"/>
    <n v="450680"/>
    <s v="TRABAJADOR INDEPENDIENTE"/>
    <n v="28"/>
  </r>
  <r>
    <n v="230"/>
    <x v="0"/>
    <n v="407031"/>
    <s v="ASALARIADO"/>
    <s v="SECTOR PRIVADO"/>
    <s v="SI"/>
    <s v="NO"/>
    <s v="NO"/>
    <n v="51"/>
    <s v="No"/>
    <s v="No"/>
    <n v="407031"/>
    <s v="ASALARIADO"/>
    <n v="51"/>
  </r>
  <r>
    <n v="231"/>
    <x v="0"/>
    <n v="800000"/>
    <s v="ASALARIADO"/>
    <s v="SECTOR PRIVADO"/>
    <s v="SI"/>
    <s v="NO"/>
    <s v="NO"/>
    <n v="54"/>
    <s v="No"/>
    <s v="No"/>
    <n v="800000"/>
    <s v="ASALARIADO"/>
    <n v="54"/>
  </r>
  <r>
    <n v="232"/>
    <x v="0"/>
    <n v="366302.13"/>
    <s v="ASALARIADO"/>
    <s v="SECTOR PRIVADO"/>
    <s v="SI"/>
    <s v="NO"/>
    <s v="NO"/>
    <n v="52"/>
    <s v="No"/>
    <s v="No"/>
    <n v="366302.13"/>
    <s v="ASALARIADO"/>
    <n v="52"/>
  </r>
  <r>
    <n v="233"/>
    <x v="1"/>
    <n v="801100.65"/>
    <s v="ASALARIADO"/>
    <s v="SECTOR PRIVADO"/>
    <s v="SI"/>
    <s v="NO"/>
    <s v="NO"/>
    <n v="46"/>
    <s v="No"/>
    <s v="No"/>
    <n v="801100.65"/>
    <s v="ASALARIADO"/>
    <n v="46"/>
  </r>
  <r>
    <n v="234"/>
    <x v="0"/>
    <n v="278030"/>
    <s v="CONVENIOS ESPECIALES DE TRABAJADORES INDEPENDIENTES"/>
    <s v="SECTOR PRIVADO"/>
    <s v="SI"/>
    <s v="NO"/>
    <s v="NO"/>
    <n v="37"/>
    <s v="No"/>
    <s v="No"/>
    <n v="278030"/>
    <s v="CONVENIOS ESPECIALES DE TRABAJADORES INDEPENDIENTES"/>
    <n v="37"/>
  </r>
  <r>
    <n v="235"/>
    <x v="1"/>
    <n v="300018"/>
    <s v="ASEGURADO VOLUNTARIO"/>
    <s v="SECTOR PRIVADO"/>
    <s v="SI"/>
    <s v="NO"/>
    <s v="NO"/>
    <n v="56"/>
    <s v="No"/>
    <s v="No"/>
    <n v="300018"/>
    <s v="ASEGURADO VOLUNTARIO"/>
    <n v="56"/>
  </r>
  <r>
    <n v="236"/>
    <x v="1"/>
    <n v="1002472.71"/>
    <s v="ASALARIADO"/>
    <s v="SECTOR PUBLICO"/>
    <s v="SI"/>
    <s v="NO"/>
    <s v="NO"/>
    <n v="51"/>
    <s v="No"/>
    <s v="No"/>
    <n v="1002472.71"/>
    <s v="ASALARIADO"/>
    <n v="51"/>
  </r>
  <r>
    <n v="237"/>
    <x v="0"/>
    <n v="904595.72"/>
    <s v="ASALARIADO"/>
    <s v="SECTOR PRIVADO"/>
    <s v="SI"/>
    <s v="NO"/>
    <s v="NO"/>
    <n v="39"/>
    <s v="No"/>
    <s v="No"/>
    <n v="904595.72"/>
    <s v="ASALARIADO"/>
    <n v="39"/>
  </r>
  <r>
    <n v="238"/>
    <x v="1"/>
    <n v="354854"/>
    <s v="ASALARIADO"/>
    <s v="SECTOR PRIVADO"/>
    <s v="SI"/>
    <s v="NO"/>
    <s v="NO"/>
    <n v="25"/>
    <s v="No"/>
    <s v="No"/>
    <n v="354854"/>
    <s v="ASALARIADO"/>
    <n v="25"/>
  </r>
  <r>
    <n v="239"/>
    <x v="1"/>
    <n v="448927.5"/>
    <s v="ASALARIADO"/>
    <s v="SECTOR PRIVADO"/>
    <s v="SI"/>
    <s v="NO"/>
    <s v="NO"/>
    <n v="45"/>
    <s v="No"/>
    <s v="No"/>
    <n v="448927.5"/>
    <s v="ASALARIADO"/>
    <n v="45"/>
  </r>
  <r>
    <n v="240"/>
    <x v="1"/>
    <n v="762579"/>
    <s v="ASALARIADO"/>
    <s v="SECTOR PRIVADO"/>
    <s v="SI"/>
    <s v="NO"/>
    <s v="NO"/>
    <n v="26"/>
    <s v="No"/>
    <s v="No"/>
    <n v="762579"/>
    <s v="ASALARIADO"/>
    <n v="26"/>
  </r>
  <r>
    <n v="241"/>
    <x v="0"/>
    <n v="500000"/>
    <s v="ASALARIADO"/>
    <s v="SECTOR PRIVADO"/>
    <s v="SI"/>
    <s v="NO"/>
    <s v="SI"/>
    <n v="61"/>
    <s v="No"/>
    <s v="No"/>
    <n v="500000"/>
    <s v="ASALARIADO"/>
    <n v="61"/>
  </r>
  <r>
    <n v="242"/>
    <x v="0"/>
    <n v="606345.6"/>
    <s v="ASALARIADO"/>
    <s v="SECTOR PRIVADO"/>
    <s v="SI"/>
    <s v="NO"/>
    <s v="NO"/>
    <n v="21"/>
    <s v="No"/>
    <s v="No"/>
    <n v="606345.6"/>
    <s v="ASALARIADO"/>
    <n v="21"/>
  </r>
  <r>
    <n v="243"/>
    <x v="1"/>
    <n v="411069"/>
    <s v="TRABAJADOR INDEPENDIENTE"/>
    <s v="SECTOR PRIVADO"/>
    <s v="SI"/>
    <s v="NO"/>
    <s v="SI"/>
    <n v="56"/>
    <s v="No"/>
    <s v="No"/>
    <n v="411069"/>
    <s v="TRABAJADOR INDEPENDIENTE"/>
    <n v="56"/>
  </r>
  <r>
    <n v="244"/>
    <x v="0"/>
    <n v="636770"/>
    <s v="ASALARIADO"/>
    <s v="SECTOR PRIVADO"/>
    <s v="SI"/>
    <s v="NO"/>
    <s v="NO"/>
    <n v="37"/>
    <s v="No"/>
    <s v="No"/>
    <n v="636770"/>
    <s v="ASALARIADO"/>
    <n v="37"/>
  </r>
  <r>
    <n v="245"/>
    <x v="0"/>
    <n v="299647"/>
    <s v="ASEGURADO VOLUNTARIO"/>
    <s v="SECTOR PRIVADO"/>
    <s v="SI"/>
    <s v="NO"/>
    <s v="NO"/>
    <n v="42"/>
    <s v="No"/>
    <s v="No"/>
    <n v="299647"/>
    <s v="ASEGURADO VOLUNTARIO"/>
    <n v="42"/>
  </r>
  <r>
    <n v="246"/>
    <x v="0"/>
    <n v="435182.43"/>
    <s v="ASALARIADO"/>
    <s v="SECTOR PRIVADO"/>
    <s v="SI"/>
    <s v="NO"/>
    <s v="NO"/>
    <n v="24"/>
    <s v="No"/>
    <s v="No"/>
    <n v="435182.43"/>
    <s v="ASALARIADO"/>
    <n v="24"/>
  </r>
  <r>
    <n v="247"/>
    <x v="1"/>
    <n v="2891000"/>
    <s v="ASALARIADO"/>
    <s v="SECTOR PRIVADO"/>
    <s v="SI"/>
    <s v="NO"/>
    <s v="NO"/>
    <n v="32"/>
    <s v="Atípico"/>
    <s v="No"/>
    <n v="2891000"/>
    <s v="ASALARIADO"/>
    <n v="32"/>
  </r>
  <r>
    <n v="248"/>
    <x v="0"/>
    <n v="409154"/>
    <s v="ASALARIADO"/>
    <s v="SECTOR PUBLICO"/>
    <s v="SI"/>
    <s v="NO"/>
    <s v="SI"/>
    <n v="36"/>
    <s v="No"/>
    <s v="No"/>
    <n v="409154"/>
    <s v="ASALARIADO"/>
    <n v="36"/>
  </r>
  <r>
    <n v="249"/>
    <x v="1"/>
    <n v="556132"/>
    <s v="ASALARIADO"/>
    <s v="SECTOR PUBLICO"/>
    <s v="SI"/>
    <s v="NO"/>
    <s v="NO"/>
    <n v="51"/>
    <s v="No"/>
    <s v="No"/>
    <n v="556132"/>
    <s v="ASALARIADO"/>
    <n v="51"/>
  </r>
  <r>
    <n v="250"/>
    <x v="1"/>
    <n v="173710"/>
    <s v="ASALARIADO"/>
    <s v="SECTOR PRIVADO"/>
    <s v="SI"/>
    <s v="NO"/>
    <s v="NO"/>
    <n v="20"/>
    <s v="No"/>
    <s v="No"/>
    <n v="173710"/>
    <s v="ASALARIADO"/>
    <n v="20"/>
  </r>
  <r>
    <n v="251"/>
    <x v="1"/>
    <n v="601898.22"/>
    <s v="ASALARIADO"/>
    <s v="SECTOR PUBLICO"/>
    <s v="SI"/>
    <s v="NO"/>
    <s v="NO"/>
    <n v="21"/>
    <s v="No"/>
    <s v="No"/>
    <n v="601898.22"/>
    <s v="ASALARIADO"/>
    <n v="21"/>
  </r>
  <r>
    <n v="252"/>
    <x v="0"/>
    <n v="297046"/>
    <s v="ASEGURADO VOLUNTARIO"/>
    <s v="SECTOR PRIVADO"/>
    <s v="SI"/>
    <s v="NO"/>
    <s v="NO"/>
    <n v="26"/>
    <s v="No"/>
    <s v="No"/>
    <n v="297046"/>
    <s v="ASEGURADO VOLUNTARIO"/>
    <n v="26"/>
  </r>
  <r>
    <n v="253"/>
    <x v="0"/>
    <n v="455087.65"/>
    <s v="ASALARIADO"/>
    <s v="SECTOR PRIVADO"/>
    <s v="SI"/>
    <s v="NO"/>
    <s v="NO"/>
    <n v="58"/>
    <s v="No"/>
    <s v="No"/>
    <n v="455087.65"/>
    <s v="ASALARIADO"/>
    <n v="58"/>
  </r>
  <r>
    <n v="254"/>
    <x v="0"/>
    <n v="278030"/>
    <s v="CONVENIOS ESPECIALES DE TRABAJADORES INDEPENDIENTES"/>
    <s v="SECTOR PRIVADO"/>
    <s v="SI"/>
    <s v="NO"/>
    <s v="SI"/>
    <n v="50"/>
    <s v="No"/>
    <s v="No"/>
    <n v="278030"/>
    <s v="CONVENIOS ESPECIALES DE TRABAJADORES INDEPENDIENTES"/>
    <n v="50"/>
  </r>
  <r>
    <n v="255"/>
    <x v="1"/>
    <n v="1198261.6000000001"/>
    <s v="ASALARIADO"/>
    <s v="SECTOR PUBLICO"/>
    <s v="SI"/>
    <s v="NO"/>
    <s v="NO"/>
    <n v="43"/>
    <s v="No"/>
    <s v="No"/>
    <n v="1198261.6000000001"/>
    <s v="ASALARIADO"/>
    <n v="43"/>
  </r>
  <r>
    <n v="256"/>
    <x v="1"/>
    <n v="430147.81"/>
    <s v="ASALARIADO"/>
    <s v="SECTOR PRIVADO"/>
    <s v="SI"/>
    <s v="NO"/>
    <s v="NO"/>
    <n v="50"/>
    <s v="No"/>
    <s v="No"/>
    <n v="430147.81"/>
    <s v="ASALARIADO"/>
    <n v="50"/>
  </r>
  <r>
    <n v="257"/>
    <x v="1"/>
    <n v="500000"/>
    <s v="ASALARIADO"/>
    <s v="SECTOR PRIVADO"/>
    <s v="SI"/>
    <s v="NO"/>
    <s v="SI"/>
    <n v="23"/>
    <s v="No"/>
    <s v="No"/>
    <n v="500000"/>
    <s v="ASALARIADO"/>
    <n v="23"/>
  </r>
  <r>
    <n v="258"/>
    <x v="1"/>
    <n v="1819625.78"/>
    <s v="ASALARIADO"/>
    <s v="SECTOR PRIVADO"/>
    <s v="SI"/>
    <s v="NO"/>
    <s v="NO"/>
    <n v="38"/>
    <s v="No"/>
    <s v="No"/>
    <n v="1819625.78"/>
    <s v="ASALARIADO"/>
    <n v="38"/>
  </r>
  <r>
    <n v="259"/>
    <x v="1"/>
    <n v="355312"/>
    <s v="ASALARIADO"/>
    <s v="SECTOR PRIVADO"/>
    <s v="SI"/>
    <s v="NO"/>
    <s v="NO"/>
    <n v="56"/>
    <s v="No"/>
    <s v="No"/>
    <n v="355312"/>
    <s v="ASALARIADO"/>
    <n v="56"/>
  </r>
  <r>
    <n v="260"/>
    <x v="0"/>
    <n v="262016"/>
    <s v="ASALARIADO"/>
    <s v="SECTOR PRIVADO"/>
    <s v="SI"/>
    <s v="NO"/>
    <s v="NO"/>
    <n v="40"/>
    <s v="No"/>
    <s v="No"/>
    <n v="262016"/>
    <s v="ASALARIADO"/>
    <n v="40"/>
  </r>
  <r>
    <n v="261"/>
    <x v="0"/>
    <n v="507212.75"/>
    <s v="ASALARIADO"/>
    <s v="SECTOR PUBLICO"/>
    <s v="SI"/>
    <s v="NO"/>
    <s v="NO"/>
    <n v="62"/>
    <s v="No"/>
    <s v="No"/>
    <n v="507212.75"/>
    <s v="ASALARIADO"/>
    <n v="62"/>
  </r>
  <r>
    <n v="262"/>
    <x v="0"/>
    <n v="319590"/>
    <s v="ASALARIADO"/>
    <s v="SECTOR PRIVADO"/>
    <s v="SI"/>
    <s v="NO"/>
    <s v="NO"/>
    <n v="28"/>
    <s v="No"/>
    <s v="No"/>
    <n v="319590"/>
    <s v="ASALARIADO"/>
    <n v="28"/>
  </r>
  <r>
    <n v="263"/>
    <x v="0"/>
    <n v="331181"/>
    <s v="TRABAJADOR INDEPENDIENTE"/>
    <s v="SECTOR PRIVADO"/>
    <s v="SI"/>
    <s v="NO"/>
    <s v="SI"/>
    <n v="62"/>
    <s v="No"/>
    <s v="No"/>
    <n v="331181"/>
    <s v="TRABAJADOR INDEPENDIENTE"/>
    <n v="62"/>
  </r>
  <r>
    <n v="264"/>
    <x v="0"/>
    <n v="509509"/>
    <s v="TRABAJADOR INDEPENDIENTE"/>
    <s v="SECTOR PRIVADO"/>
    <s v="SI"/>
    <s v="NO"/>
    <s v="NO"/>
    <n v="42"/>
    <s v="No"/>
    <s v="No"/>
    <n v="509509"/>
    <s v="TRABAJADOR INDEPENDIENTE"/>
    <n v="42"/>
  </r>
  <r>
    <n v="265"/>
    <x v="1"/>
    <n v="820120"/>
    <s v="ASALARIADO"/>
    <s v="SECTOR PRIVADO"/>
    <s v="SI"/>
    <s v="NO"/>
    <s v="NO"/>
    <n v="27"/>
    <s v="No"/>
    <s v="No"/>
    <n v="820120"/>
    <s v="ASALARIADO"/>
    <n v="27"/>
  </r>
  <r>
    <n v="266"/>
    <x v="1"/>
    <n v="439400"/>
    <s v="ASALARIADO"/>
    <s v="SECTOR PRIVADO"/>
    <s v="SI"/>
    <s v="NO"/>
    <s v="NO"/>
    <n v="34"/>
    <s v="No"/>
    <s v="No"/>
    <n v="439400"/>
    <s v="ASALARIADO"/>
    <n v="34"/>
  </r>
  <r>
    <n v="267"/>
    <x v="0"/>
    <n v="2184000"/>
    <s v="ASALARIADO"/>
    <s v="SECTOR PRIVADO"/>
    <s v="SI"/>
    <s v="NO"/>
    <s v="NO"/>
    <n v="41"/>
    <s v="No"/>
    <s v="No"/>
    <n v="2184000"/>
    <s v="ASALARIADO"/>
    <n v="41"/>
  </r>
  <r>
    <n v="268"/>
    <x v="1"/>
    <n v="110000"/>
    <s v="ASALARIADO"/>
    <s v="SECTOR PRIVADO"/>
    <s v="SI"/>
    <s v="SI"/>
    <s v="NO"/>
    <n v="28"/>
    <s v="No"/>
    <s v="No"/>
    <n v="110000"/>
    <s v="ASALARIADO"/>
    <n v="28"/>
  </r>
  <r>
    <n v="269"/>
    <x v="0"/>
    <n v="180000"/>
    <s v="ASALARIADO"/>
    <s v="SECTOR PRIVADO"/>
    <s v="SI"/>
    <s v="NO"/>
    <s v="NO"/>
    <n v="45"/>
    <s v="No"/>
    <s v="No"/>
    <n v="180000"/>
    <s v="ASALARIADO"/>
    <n v="45"/>
  </r>
  <r>
    <n v="270"/>
    <x v="1"/>
    <n v="350000"/>
    <s v="ASALARIADO"/>
    <s v="SECTOR PRIVADO"/>
    <s v="SI"/>
    <s v="NO"/>
    <s v="NO"/>
    <n v="29"/>
    <s v="No"/>
    <s v="No"/>
    <n v="350000"/>
    <s v="ASALARIADO"/>
    <n v="29"/>
  </r>
  <r>
    <n v="271"/>
    <x v="0"/>
    <n v="281250"/>
    <s v="ASALARIADO"/>
    <s v="SECTOR PUBLICO"/>
    <s v="SI"/>
    <s v="NO"/>
    <s v="NO"/>
    <n v="58"/>
    <s v="No"/>
    <s v="No"/>
    <n v="281250"/>
    <s v="ASALARIADO"/>
    <n v="58"/>
  </r>
  <r>
    <n v="272"/>
    <x v="1"/>
    <n v="829364.58"/>
    <s v="ASALARIADO"/>
    <s v="SECTOR PRIVADO"/>
    <s v="SI"/>
    <s v="NO"/>
    <s v="NO"/>
    <n v="30"/>
    <s v="No"/>
    <s v="No"/>
    <n v="829364.58"/>
    <s v="ASALARIADO"/>
    <n v="30"/>
  </r>
  <r>
    <n v="273"/>
    <x v="1"/>
    <n v="403983"/>
    <s v="TRABAJADOR INDEPENDIENTE"/>
    <s v="SECTOR PRIVADO"/>
    <s v="SI"/>
    <s v="NO"/>
    <s v="SI"/>
    <n v="41"/>
    <s v="No"/>
    <s v="No"/>
    <n v="403983"/>
    <s v="TRABAJADOR INDEPENDIENTE"/>
    <n v="41"/>
  </r>
  <r>
    <n v="274"/>
    <x v="1"/>
    <n v="545646"/>
    <s v="ASALARIADO"/>
    <s v="SECTOR PRIVADO"/>
    <s v="SI"/>
    <s v="NO"/>
    <s v="NO"/>
    <n v="44"/>
    <s v="No"/>
    <s v="No"/>
    <n v="545646"/>
    <s v="ASALARIADO"/>
    <n v="44"/>
  </r>
  <r>
    <n v="275"/>
    <x v="0"/>
    <n v="417064"/>
    <s v="ASALARIADO"/>
    <s v="SECTOR PRIVADO"/>
    <s v="SI"/>
    <s v="NO"/>
    <s v="NO"/>
    <n v="59"/>
    <s v="No"/>
    <s v="No"/>
    <n v="417064"/>
    <s v="ASALARIADO"/>
    <n v="59"/>
  </r>
  <r>
    <n v="276"/>
    <x v="0"/>
    <n v="621333.79"/>
    <s v="ASALARIADO"/>
    <s v="SECTOR PRIVADO"/>
    <s v="SI"/>
    <s v="NO"/>
    <s v="NO"/>
    <n v="47"/>
    <s v="No"/>
    <s v="No"/>
    <n v="621333.79"/>
    <s v="ASALARIADO"/>
    <n v="47"/>
  </r>
  <r>
    <n v="277"/>
    <x v="0"/>
    <n v="297046"/>
    <s v="ASEGURADO VOLUNTARIO"/>
    <s v="SECTOR PRIVADO"/>
    <s v="SI"/>
    <s v="NO"/>
    <s v="NO"/>
    <n v="24"/>
    <s v="No"/>
    <s v="No"/>
    <n v="297046"/>
    <s v="ASEGURADO VOLUNTARIO"/>
    <n v="24"/>
  </r>
  <r>
    <n v="278"/>
    <x v="1"/>
    <n v="527824.5"/>
    <s v="PENSIONADOS EN SU PROPIO SISTEMA"/>
    <s v="SECTOR PUBLICO"/>
    <s v="SI"/>
    <s v="NO"/>
    <s v="NO"/>
    <n v="68"/>
    <s v="No"/>
    <s v="No"/>
    <n v="527824.5"/>
    <s v="PENSIONADOS EN SU PROPIO SISTEMA"/>
    <n v="68"/>
  </r>
  <r>
    <n v="279"/>
    <x v="0"/>
    <n v="278030"/>
    <s v="CONVENIOS ESPECIALES DE TRABAJADORES INDEPENDIENTES"/>
    <s v="SECTOR PRIVADO"/>
    <s v="SI"/>
    <s v="NO"/>
    <s v="NO"/>
    <n v="43"/>
    <s v="No"/>
    <s v="No"/>
    <n v="278030"/>
    <s v="CONVENIOS ESPECIALES DE TRABAJADORES INDEPENDIENTES"/>
    <n v="43"/>
  </r>
  <r>
    <n v="280"/>
    <x v="1"/>
    <n v="300000"/>
    <s v="ASEGURADO VOLUNTARIO"/>
    <s v="SECTOR PRIVADO"/>
    <s v="SI"/>
    <s v="SI"/>
    <s v="NO"/>
    <n v="57"/>
    <s v="No"/>
    <s v="No"/>
    <n v="300000"/>
    <s v="ASEGURADO VOLUNTARIO"/>
    <n v="57"/>
  </r>
  <r>
    <n v="281"/>
    <x v="1"/>
    <n v="453393.84"/>
    <s v="ASALARIADO"/>
    <s v="SECTOR PRIVADO"/>
    <s v="SI"/>
    <s v="NO"/>
    <s v="NO"/>
    <n v="31"/>
    <s v="No"/>
    <s v="No"/>
    <n v="453393.84"/>
    <s v="ASALARIADO"/>
    <n v="31"/>
  </r>
  <r>
    <n v="282"/>
    <x v="1"/>
    <n v="297062"/>
    <s v="TRABAJADOR INDEPENDIENTE"/>
    <s v="SECTOR PRIVADO"/>
    <s v="SI"/>
    <s v="NO"/>
    <s v="SI"/>
    <n v="40"/>
    <s v="No"/>
    <s v="No"/>
    <n v="297062"/>
    <s v="TRABAJADOR INDEPENDIENTE"/>
    <n v="40"/>
  </r>
  <r>
    <n v="283"/>
    <x v="1"/>
    <n v="245436.97"/>
    <s v="ASALARIADO"/>
    <s v="SECTOR PRIVADO"/>
    <s v="SI"/>
    <s v="NO"/>
    <s v="NO"/>
    <n v="27"/>
    <s v="No"/>
    <s v="No"/>
    <n v="245436.97"/>
    <s v="ASALARIADO"/>
    <n v="27"/>
  </r>
  <r>
    <n v="284"/>
    <x v="0"/>
    <n v="2005101"/>
    <s v="ASALARIADO"/>
    <s v="SECTOR PRIVADO"/>
    <s v="SI"/>
    <s v="NO"/>
    <s v="NO"/>
    <n v="32"/>
    <s v="No"/>
    <s v="No"/>
    <n v="2005101"/>
    <s v="ASALARIADO"/>
    <n v="32"/>
  </r>
  <r>
    <n v="285"/>
    <x v="1"/>
    <n v="342332"/>
    <s v="TRABAJADOR INDEPENDIENTE"/>
    <s v="SECTOR PRIVADO"/>
    <s v="SI"/>
    <s v="NO"/>
    <s v="NO"/>
    <n v="61"/>
    <s v="No"/>
    <s v="No"/>
    <n v="342332"/>
    <s v="TRABAJADOR INDEPENDIENTE"/>
    <n v="61"/>
  </r>
  <r>
    <n v="286"/>
    <x v="0"/>
    <n v="1000000"/>
    <s v="ASALARIADO"/>
    <s v="SECTOR PRIVADO"/>
    <s v="SI"/>
    <s v="NO"/>
    <s v="SI"/>
    <n v="52"/>
    <s v="No"/>
    <s v="No"/>
    <n v="1000000"/>
    <s v="ASALARIADO"/>
    <n v="52"/>
  </r>
  <r>
    <n v="287"/>
    <x v="0"/>
    <n v="347514.23"/>
    <s v="ASALARIADO"/>
    <s v="SECTOR PRIVADO"/>
    <s v="SI"/>
    <s v="NO"/>
    <s v="NO"/>
    <n v="30"/>
    <s v="No"/>
    <s v="No"/>
    <n v="347514.23"/>
    <s v="ASALARIADO"/>
    <n v="30"/>
  </r>
  <r>
    <n v="288"/>
    <x v="1"/>
    <n v="750000"/>
    <s v="ASALARIADO"/>
    <s v="SECTOR PRIVADO"/>
    <s v="SI"/>
    <s v="NO"/>
    <s v="SI"/>
    <n v="28"/>
    <s v="No"/>
    <s v="No"/>
    <n v="750000"/>
    <s v="ASALARIADO"/>
    <n v="28"/>
  </r>
  <r>
    <n v="289"/>
    <x v="0"/>
    <n v="336364.94"/>
    <s v="ASALARIADO"/>
    <s v="SECTOR PRIVADO"/>
    <s v="SI"/>
    <s v="NO"/>
    <s v="NO"/>
    <n v="24"/>
    <s v="No"/>
    <s v="No"/>
    <n v="336364.94"/>
    <s v="ASALARIADO"/>
    <n v="24"/>
  </r>
  <r>
    <n v="290"/>
    <x v="0"/>
    <n v="351055"/>
    <s v="TRABAJADOR INDEPENDIENTE"/>
    <s v="SECTOR PRIVADO"/>
    <s v="SI"/>
    <s v="NO"/>
    <s v="SI"/>
    <n v="51"/>
    <s v="No"/>
    <s v="No"/>
    <n v="351055"/>
    <s v="TRABAJADOR INDEPENDIENTE"/>
    <n v="51"/>
  </r>
  <r>
    <n v="291"/>
    <x v="0"/>
    <n v="345385"/>
    <s v="ASALARIADO"/>
    <s v="SECTOR PRIVADO"/>
    <s v="SI"/>
    <s v="NO"/>
    <s v="NO"/>
    <n v="32"/>
    <s v="No"/>
    <s v="No"/>
    <n v="345385"/>
    <s v="ASALARIADO"/>
    <n v="32"/>
  </r>
  <r>
    <n v="292"/>
    <x v="0"/>
    <n v="396805"/>
    <s v="ASALARIADO"/>
    <s v="SECTOR PRIVADO"/>
    <s v="SI"/>
    <s v="NO"/>
    <s v="NO"/>
    <n v="40"/>
    <s v="No"/>
    <s v="No"/>
    <n v="396805"/>
    <s v="ASALARIADO"/>
    <n v="40"/>
  </r>
  <r>
    <n v="293"/>
    <x v="1"/>
    <n v="297045"/>
    <s v="TRABAJADOR INDEPENDIENTE"/>
    <s v="SECTOR PRIVADO"/>
    <s v="SI"/>
    <s v="NO"/>
    <s v="SI"/>
    <n v="62"/>
    <s v="No"/>
    <s v="No"/>
    <n v="297045"/>
    <s v="TRABAJADOR INDEPENDIENTE"/>
    <n v="62"/>
  </r>
  <r>
    <n v="294"/>
    <x v="0"/>
    <n v="1313852.97"/>
    <s v="ASALARIADO"/>
    <s v="SECTOR PRIVADO"/>
    <s v="SI"/>
    <s v="NO"/>
    <s v="NO"/>
    <n v="52"/>
    <s v="No"/>
    <s v="No"/>
    <n v="1313852.97"/>
    <s v="ASALARIADO"/>
    <n v="52"/>
  </r>
  <r>
    <n v="295"/>
    <x v="0"/>
    <n v="328192"/>
    <s v="TRABAJADOR INDEPENDIENTE"/>
    <s v="SECTOR PRIVADO"/>
    <s v="SI"/>
    <s v="SI"/>
    <s v="SI"/>
    <n v="32"/>
    <s v="No"/>
    <s v="No"/>
    <n v="328192"/>
    <s v="TRABAJADOR INDEPENDIENTE"/>
    <n v="32"/>
  </r>
  <r>
    <n v="296"/>
    <x v="1"/>
    <n v="478452"/>
    <s v="TRABAJADOR INDEPENDIENTE"/>
    <s v="SECTOR PRIVADO"/>
    <s v="SI"/>
    <s v="NO"/>
    <s v="SI"/>
    <n v="58"/>
    <s v="No"/>
    <s v="No"/>
    <n v="478452"/>
    <s v="TRABAJADOR INDEPENDIENTE"/>
    <n v="58"/>
  </r>
  <r>
    <n v="297"/>
    <x v="0"/>
    <n v="299647"/>
    <s v="TRABAJADOR INDEPENDIENTE"/>
    <s v="SECTOR PRIVADO"/>
    <s v="SI"/>
    <s v="NO"/>
    <s v="SI"/>
    <n v="57"/>
    <s v="No"/>
    <s v="No"/>
    <n v="299647"/>
    <s v="TRABAJADOR INDEPENDIENTE"/>
    <n v="57"/>
  </r>
  <r>
    <n v="298"/>
    <x v="0"/>
    <n v="263360.19"/>
    <s v="ASALARIADO"/>
    <s v="SECTOR PRIVADO"/>
    <s v="SI"/>
    <s v="NO"/>
    <s v="NO"/>
    <n v="24"/>
    <s v="No"/>
    <s v="No"/>
    <n v="263360.19"/>
    <s v="ASALARIADO"/>
    <n v="24"/>
  </r>
  <r>
    <n v="299"/>
    <x v="1"/>
    <n v="2312395"/>
    <s v="ASALARIADO"/>
    <s v="SECTOR PUBLICO"/>
    <s v="SI"/>
    <s v="NO"/>
    <s v="NO"/>
    <n v="61"/>
    <s v="Atípico"/>
    <s v="No"/>
    <n v="2312395"/>
    <s v="ASALARIADO"/>
    <n v="61"/>
  </r>
  <r>
    <n v="300"/>
    <x v="0"/>
    <n v="300000"/>
    <s v="ASALARIADO"/>
    <s v="SECTOR PRIVADO"/>
    <s v="SI"/>
    <s v="NO"/>
    <s v="NO"/>
    <n v="26"/>
    <s v="No"/>
    <s v="No"/>
    <n v="300000"/>
    <s v="ASALARIADO"/>
    <n v="26"/>
  </r>
  <r>
    <n v="301"/>
    <x v="0"/>
    <n v="1819599"/>
    <s v="PENSIONADOS EN SU PROPIO SISTEMA"/>
    <s v="SECTOR PUBLICO"/>
    <s v="SI"/>
    <s v="NO"/>
    <s v="NO"/>
    <n v="80"/>
    <s v="No"/>
    <s v="No"/>
    <n v="1819599"/>
    <s v="PENSIONADOS EN SU PROPIO SISTEMA"/>
    <n v="80"/>
  </r>
  <r>
    <n v="302"/>
    <x v="0"/>
    <n v="551500"/>
    <s v="ASALARIADO"/>
    <s v="SECTOR PRIVADO"/>
    <s v="SI"/>
    <s v="NO"/>
    <s v="NO"/>
    <n v="34"/>
    <s v="No"/>
    <s v="No"/>
    <n v="551500"/>
    <s v="ASALARIADO"/>
    <n v="34"/>
  </r>
  <r>
    <n v="303"/>
    <x v="1"/>
    <n v="338775.81"/>
    <s v="ASALARIADO"/>
    <s v="SECTOR PRIVADO"/>
    <s v="SI"/>
    <s v="NO"/>
    <s v="NO"/>
    <n v="46"/>
    <s v="No"/>
    <s v="No"/>
    <n v="338775.81"/>
    <s v="ASALARIADO"/>
    <n v="46"/>
  </r>
  <r>
    <n v="304"/>
    <x v="1"/>
    <n v="278030"/>
    <s v="CONVENIOS ESPECIALES DE TRABAJADORES INDEPENDIENTES"/>
    <s v="SECTOR PRIVADO"/>
    <s v="SI"/>
    <s v="NO"/>
    <s v="NO"/>
    <n v="70"/>
    <s v="No"/>
    <s v="No"/>
    <n v="278030"/>
    <s v="CONVENIOS ESPECIALES DE TRABAJADORES INDEPENDIENTES"/>
    <n v="70"/>
  </r>
  <r>
    <n v="305"/>
    <x v="1"/>
    <n v="1068785"/>
    <s v="PENSIONADOS EN SU PROPIO SISTEMA"/>
    <s v="SECTOR PUBLICO"/>
    <s v="SI"/>
    <s v="NO"/>
    <s v="NO"/>
    <n v="63"/>
    <s v="No"/>
    <s v="No"/>
    <n v="1068785"/>
    <s v="PENSIONADOS EN SU PROPIO SISTEMA"/>
    <n v="63"/>
  </r>
  <r>
    <n v="306"/>
    <x v="0"/>
    <n v="2549958.42"/>
    <s v="ASALARIADO"/>
    <s v="SECTOR PRIVADO"/>
    <s v="SI"/>
    <s v="NO"/>
    <s v="NO"/>
    <n v="41"/>
    <s v="Atípico"/>
    <s v="No"/>
    <n v="2549958.42"/>
    <s v="ASALARIADO"/>
    <n v="41"/>
  </r>
  <r>
    <n v="307"/>
    <x v="0"/>
    <n v="181084"/>
    <s v="ASALARIADO"/>
    <s v="SECTOR PRIVADO"/>
    <s v="SI"/>
    <s v="NO"/>
    <s v="NO"/>
    <n v="55"/>
    <s v="No"/>
    <s v="No"/>
    <n v="181084"/>
    <s v="ASALARIADO"/>
    <n v="55"/>
  </r>
  <r>
    <n v="308"/>
    <x v="0"/>
    <n v="1059381.6000000001"/>
    <s v="ASALARIADO"/>
    <s v="SECTOR PRIVADO"/>
    <s v="SI"/>
    <s v="NO"/>
    <s v="NO"/>
    <n v="28"/>
    <s v="No"/>
    <s v="No"/>
    <n v="1059381.6000000001"/>
    <s v="ASALARIADO"/>
    <n v="28"/>
  </r>
  <r>
    <n v="309"/>
    <x v="0"/>
    <n v="343178"/>
    <s v="ASALARIADO"/>
    <s v="SECTOR PRIVADO"/>
    <s v="SI"/>
    <s v="NO"/>
    <s v="SI"/>
    <n v="32"/>
    <s v="No"/>
    <s v="No"/>
    <n v="343178"/>
    <s v="ASALARIADO"/>
    <n v="32"/>
  </r>
  <r>
    <n v="310"/>
    <x v="0"/>
    <n v="606620"/>
    <s v="ASALARIADO"/>
    <s v="SECTOR PRIVADO"/>
    <s v="SI"/>
    <s v="NO"/>
    <s v="NO"/>
    <n v="20"/>
    <s v="No"/>
    <s v="No"/>
    <n v="606620"/>
    <s v="ASALARIADO"/>
    <n v="20"/>
  </r>
  <r>
    <n v="311"/>
    <x v="0"/>
    <n v="320524.5"/>
    <s v="ASALARIADO"/>
    <s v="SECTOR PRIVADO"/>
    <s v="SI"/>
    <s v="NO"/>
    <s v="NO"/>
    <n v="29"/>
    <s v="No"/>
    <s v="No"/>
    <n v="320524.5"/>
    <s v="ASALARIADO"/>
    <n v="29"/>
  </r>
  <r>
    <n v="312"/>
    <x v="1"/>
    <n v="1171666.67"/>
    <s v="ASALARIADO"/>
    <s v="SECTOR PRIVADO"/>
    <s v="SI"/>
    <s v="NO"/>
    <s v="NO"/>
    <n v="51"/>
    <s v="No"/>
    <s v="No"/>
    <n v="1171666.67"/>
    <s v="ASALARIADO"/>
    <n v="51"/>
  </r>
  <r>
    <n v="313"/>
    <x v="1"/>
    <n v="113848"/>
    <s v="ASALARIADO"/>
    <s v="SECTOR PRIVADO"/>
    <s v="SI"/>
    <s v="NO"/>
    <s v="NO"/>
    <n v="31"/>
    <s v="No"/>
    <s v="No"/>
    <n v="113848"/>
    <s v="ASALARIADO"/>
    <n v="31"/>
  </r>
  <r>
    <n v="314"/>
    <x v="0"/>
    <n v="391476"/>
    <s v="ASALARIADO"/>
    <s v="SECTOR PUBLICO"/>
    <s v="SI"/>
    <s v="NO"/>
    <s v="NO"/>
    <n v="60"/>
    <s v="No"/>
    <s v="No"/>
    <n v="391476"/>
    <s v="ASALARIADO"/>
    <n v="60"/>
  </r>
  <r>
    <n v="315"/>
    <x v="1"/>
    <n v="558250"/>
    <s v="ASALARIADO"/>
    <s v="SECTOR PRIVADO"/>
    <s v="SI"/>
    <s v="NO"/>
    <s v="NO"/>
    <n v="28"/>
    <s v="No"/>
    <s v="No"/>
    <n v="558250"/>
    <s v="ASALARIADO"/>
    <n v="28"/>
  </r>
  <r>
    <n v="316"/>
    <x v="0"/>
    <n v="313164"/>
    <s v="ASALARIADO"/>
    <s v="SECTOR PRIVADO"/>
    <s v="SI"/>
    <s v="NO"/>
    <s v="NO"/>
    <n v="56"/>
    <s v="No"/>
    <s v="No"/>
    <n v="313164"/>
    <s v="ASALARIADO"/>
    <n v="56"/>
  </r>
  <r>
    <n v="317"/>
    <x v="0"/>
    <n v="433000"/>
    <s v="ASALARIADO"/>
    <s v="SECTOR PRIVADO"/>
    <s v="SI"/>
    <s v="NO"/>
    <s v="NO"/>
    <n v="45"/>
    <s v="No"/>
    <s v="No"/>
    <n v="433000"/>
    <s v="ASALARIADO"/>
    <n v="45"/>
  </r>
  <r>
    <n v="318"/>
    <x v="0"/>
    <n v="124453.88"/>
    <s v="ASALARIADO"/>
    <s v="SECTOR PRIVADO"/>
    <s v="SI"/>
    <s v="NO"/>
    <s v="NO"/>
    <n v="40"/>
    <s v="No"/>
    <s v="No"/>
    <n v="124453.88"/>
    <s v="ASALARIADO"/>
    <n v="40"/>
  </r>
  <r>
    <n v="319"/>
    <x v="1"/>
    <n v="382136"/>
    <s v="TRABAJADOR INDEPENDIENTE"/>
    <s v="SECTOR PRIVADO"/>
    <s v="SI"/>
    <s v="NO"/>
    <s v="SI"/>
    <n v="42"/>
    <s v="No"/>
    <s v="No"/>
    <n v="382136"/>
    <s v="TRABAJADOR INDEPENDIENTE"/>
    <n v="42"/>
  </r>
  <r>
    <n v="320"/>
    <x v="0"/>
    <n v="297046"/>
    <s v="TRABAJADOR INDEPENDIENTE"/>
    <s v="SECTOR PRIVADO"/>
    <s v="SI"/>
    <s v="NO"/>
    <s v="NO"/>
    <n v="50"/>
    <s v="No"/>
    <s v="No"/>
    <n v="297046"/>
    <s v="TRABAJADOR INDEPENDIENTE"/>
    <n v="50"/>
  </r>
  <r>
    <n v="321"/>
    <x v="0"/>
    <n v="401814.2"/>
    <s v="ASALARIADO"/>
    <s v="SECTOR PRIVADO"/>
    <s v="SI"/>
    <s v="NO"/>
    <s v="NO"/>
    <n v="46"/>
    <s v="No"/>
    <s v="No"/>
    <n v="401814.2"/>
    <s v="ASALARIADO"/>
    <n v="46"/>
  </r>
  <r>
    <n v="322"/>
    <x v="1"/>
    <n v="1103954"/>
    <s v="ASALARIADO"/>
    <s v="SECTOR PUBLICO"/>
    <s v="SI"/>
    <s v="NO"/>
    <s v="SI"/>
    <n v="60"/>
    <s v="No"/>
    <s v="No"/>
    <n v="1103954"/>
    <s v="ASALARIADO"/>
    <n v="60"/>
  </r>
  <r>
    <n v="323"/>
    <x v="0"/>
    <n v="207648"/>
    <s v="ASALARIADO"/>
    <s v="SECTOR PRIVADO"/>
    <s v="SI"/>
    <s v="NO"/>
    <s v="NO"/>
    <n v="28"/>
    <s v="No"/>
    <s v="No"/>
    <n v="207648"/>
    <s v="ASALARIADO"/>
    <n v="28"/>
  </r>
  <r>
    <n v="324"/>
    <x v="0"/>
    <n v="719752.5"/>
    <s v="ASALARIADO"/>
    <s v="SECTOR PUBLICO"/>
    <s v="SI"/>
    <s v="NO"/>
    <s v="NO"/>
    <n v="39"/>
    <s v="No"/>
    <s v="No"/>
    <n v="719752.5"/>
    <s v="ASALARIADO"/>
    <n v="39"/>
  </r>
  <r>
    <n v="325"/>
    <x v="1"/>
    <n v="140000"/>
    <s v="ASALARIADO"/>
    <s v="SECTOR PRIVADO"/>
    <s v="SI"/>
    <s v="SI"/>
    <s v="SI"/>
    <n v="49"/>
    <s v="No"/>
    <s v="No"/>
    <n v="140000"/>
    <s v="ASALARIADO"/>
    <n v="49"/>
  </r>
  <r>
    <n v="326"/>
    <x v="1"/>
    <n v="1883093.97"/>
    <s v="ASALARIADO"/>
    <s v="SECTOR PRIVADO"/>
    <s v="SI"/>
    <s v="NO"/>
    <s v="NO"/>
    <n v="34"/>
    <s v="No"/>
    <s v="No"/>
    <n v="1883093.97"/>
    <s v="ASALARIADO"/>
    <n v="34"/>
  </r>
  <r>
    <n v="327"/>
    <x v="1"/>
    <n v="1366089.12"/>
    <s v="PENSIONADOS EN SU PROPIO SISTEMA"/>
    <s v="SECTOR PUBLICO"/>
    <s v="SI"/>
    <s v="SI"/>
    <s v="NO"/>
    <n v="73"/>
    <s v="No"/>
    <s v="No"/>
    <n v="1366089.12"/>
    <s v="PENSIONADOS EN SU PROPIO SISTEMA"/>
    <n v="73"/>
  </r>
  <r>
    <n v="328"/>
    <x v="0"/>
    <n v="298155"/>
    <s v="TRABAJADOR INDEPENDIENTE"/>
    <s v="SECTOR PRIVADO"/>
    <s v="SI"/>
    <s v="NO"/>
    <s v="SI"/>
    <n v="39"/>
    <s v="No"/>
    <s v="No"/>
    <n v="298155"/>
    <s v="TRABAJADOR INDEPENDIENTE"/>
    <n v="39"/>
  </r>
  <r>
    <n v="329"/>
    <x v="0"/>
    <n v="499999"/>
    <s v="ASALARIADO"/>
    <s v="SECTOR PRIVADO"/>
    <s v="SI"/>
    <s v="NO"/>
    <s v="NO"/>
    <n v="31"/>
    <s v="No"/>
    <s v="No"/>
    <n v="499999"/>
    <s v="ASALARIADO"/>
    <n v="31"/>
  </r>
  <r>
    <n v="330"/>
    <x v="0"/>
    <n v="1340908"/>
    <s v="ASALARIADO"/>
    <s v="SECTOR PUBLICO"/>
    <s v="SI"/>
    <s v="NO"/>
    <s v="NO"/>
    <n v="54"/>
    <s v="No"/>
    <s v="No"/>
    <n v="1340908"/>
    <s v="ASALARIADO"/>
    <n v="54"/>
  </r>
  <r>
    <n v="331"/>
    <x v="0"/>
    <n v="300000"/>
    <s v="ASALARIADO"/>
    <s v="SECTOR PRIVADO"/>
    <s v="SI"/>
    <s v="SI"/>
    <s v="NO"/>
    <n v="28"/>
    <s v="No"/>
    <s v="No"/>
    <n v="300000"/>
    <s v="ASALARIADO"/>
    <n v="28"/>
  </r>
  <r>
    <n v="332"/>
    <x v="1"/>
    <n v="297046"/>
    <s v="ASEGURADO VOLUNTARIO"/>
    <s v="SECTOR PRIVADO"/>
    <s v="SI"/>
    <s v="SI"/>
    <s v="NO"/>
    <n v="27"/>
    <s v="No"/>
    <s v="No"/>
    <n v="297046"/>
    <s v="ASEGURADO VOLUNTARIO"/>
    <n v="27"/>
  </r>
  <r>
    <n v="333"/>
    <x v="0"/>
    <n v="304232.90000000002"/>
    <s v="ASALARIADO"/>
    <s v="SECTOR PRIVADO"/>
    <s v="SI"/>
    <s v="SI"/>
    <s v="NO"/>
    <n v="24"/>
    <s v="No"/>
    <s v="No"/>
    <n v="304232.90000000002"/>
    <s v="ASALARIADO"/>
    <n v="24"/>
  </r>
  <r>
    <n v="334"/>
    <x v="0"/>
    <n v="509509"/>
    <s v="TRABAJADOR INDEPENDIENTE"/>
    <s v="SECTOR PRIVADO"/>
    <s v="SI"/>
    <s v="NO"/>
    <s v="SI"/>
    <n v="35"/>
    <s v="No"/>
    <s v="No"/>
    <n v="509509"/>
    <s v="TRABAJADOR INDEPENDIENTE"/>
    <n v="35"/>
  </r>
  <r>
    <n v="335"/>
    <x v="0"/>
    <n v="1202425"/>
    <s v="ASALARIADO"/>
    <s v="SECTOR PUBLICO"/>
    <s v="SI"/>
    <s v="NO"/>
    <s v="NO"/>
    <n v="40"/>
    <s v="No"/>
    <s v="No"/>
    <n v="1202425"/>
    <s v="ASALARIADO"/>
    <n v="40"/>
  </r>
  <r>
    <n v="336"/>
    <x v="0"/>
    <n v="591445.27"/>
    <s v="ASALARIADO"/>
    <s v="SECTOR PRIVADO"/>
    <s v="SI"/>
    <s v="NO"/>
    <s v="NO"/>
    <n v="30"/>
    <s v="No"/>
    <s v="No"/>
    <n v="591445.27"/>
    <s v="ASALARIADO"/>
    <n v="30"/>
  </r>
  <r>
    <n v="337"/>
    <x v="1"/>
    <n v="1953183.27"/>
    <s v="ASALARIADO"/>
    <s v="SECTOR PRIVADO"/>
    <s v="SI"/>
    <s v="NO"/>
    <s v="NO"/>
    <n v="36"/>
    <s v="No"/>
    <s v="No"/>
    <n v="1953183.27"/>
    <s v="ASALARIADO"/>
    <n v="36"/>
  </r>
  <r>
    <n v="338"/>
    <x v="1"/>
    <n v="570798.64"/>
    <s v="ASALARIADO"/>
    <s v="SECTOR PRIVADO"/>
    <s v="SI"/>
    <s v="NO"/>
    <s v="NO"/>
    <n v="26"/>
    <s v="No"/>
    <s v="No"/>
    <n v="570798.64"/>
    <s v="ASALARIADO"/>
    <n v="26"/>
  </r>
  <r>
    <n v="339"/>
    <x v="1"/>
    <n v="539203"/>
    <s v="ASALARIADO"/>
    <s v="SECTOR PRIVADO"/>
    <s v="SI"/>
    <s v="NO"/>
    <s v="NO"/>
    <n v="29"/>
    <s v="No"/>
    <s v="No"/>
    <n v="539203"/>
    <s v="ASALARIADO"/>
    <n v="29"/>
  </r>
  <r>
    <n v="340"/>
    <x v="1"/>
    <n v="359544.27"/>
    <s v="CONVENIOS ESPECIALES DE ASEGURADOS VOLUNTARIOS"/>
    <s v="SECTOR PRIVADO"/>
    <s v="SI"/>
    <s v="SI"/>
    <s v="NO"/>
    <n v="32"/>
    <s v="No"/>
    <s v="No"/>
    <n v="359544.27"/>
    <s v="CONVENIOS ESPECIALES DE ASEGURADOS VOLUNTARIOS"/>
    <n v="32"/>
  </r>
  <r>
    <n v="341"/>
    <x v="1"/>
    <n v="516446.5"/>
    <s v="ASALARIADO"/>
    <s v="SECTOR PUBLICO"/>
    <s v="SI"/>
    <s v="NO"/>
    <s v="NO"/>
    <n v="33"/>
    <s v="No"/>
    <s v="No"/>
    <n v="516446.5"/>
    <s v="ASALARIADO"/>
    <n v="33"/>
  </r>
  <r>
    <n v="342"/>
    <x v="1"/>
    <n v="378355"/>
    <s v="ASALARIADO"/>
    <s v="SECTOR PRIVADO"/>
    <s v="SI"/>
    <s v="SI"/>
    <s v="NO"/>
    <n v="62"/>
    <s v="No"/>
    <s v="No"/>
    <n v="378355"/>
    <s v="ASALARIADO"/>
    <n v="62"/>
  </r>
  <r>
    <n v="343"/>
    <x v="0"/>
    <n v="454558.2"/>
    <s v="ASALARIADO"/>
    <s v="SECTOR PUBLICO"/>
    <s v="SI"/>
    <s v="NO"/>
    <s v="NO"/>
    <n v="34"/>
    <s v="No"/>
    <s v="No"/>
    <n v="454558.2"/>
    <s v="ASALARIADO"/>
    <n v="34"/>
  </r>
  <r>
    <n v="344"/>
    <x v="1"/>
    <n v="403983"/>
    <s v="TRABAJADOR INDEPENDIENTE"/>
    <s v="SECTOR PRIVADO"/>
    <s v="SI"/>
    <s v="NO"/>
    <s v="SI"/>
    <n v="67"/>
    <s v="No"/>
    <s v="No"/>
    <n v="403983"/>
    <s v="TRABAJADOR INDEPENDIENTE"/>
    <n v="67"/>
  </r>
  <r>
    <n v="345"/>
    <x v="1"/>
    <n v="1544187.5"/>
    <s v="ASALARIADO"/>
    <s v="SECTOR PRIVADO"/>
    <s v="SI"/>
    <s v="SI"/>
    <s v="NO"/>
    <n v="28"/>
    <s v="No"/>
    <s v="No"/>
    <n v="1544187.5"/>
    <s v="ASALARIADO"/>
    <n v="28"/>
  </r>
  <r>
    <n v="346"/>
    <x v="0"/>
    <n v="328196"/>
    <s v="TRABAJADOR INDEPENDIENTE"/>
    <s v="SECTOR PRIVADO"/>
    <s v="SI"/>
    <s v="SI"/>
    <s v="SI"/>
    <n v="27"/>
    <s v="No"/>
    <s v="No"/>
    <n v="328196"/>
    <s v="TRABAJADOR INDEPENDIENTE"/>
    <n v="27"/>
  </r>
  <r>
    <n v="347"/>
    <x v="0"/>
    <n v="574094.44999999995"/>
    <s v="ASALARIADO"/>
    <s v="SECTOR PRIVADO"/>
    <s v="SI"/>
    <s v="NO"/>
    <s v="NO"/>
    <n v="57"/>
    <s v="No"/>
    <s v="No"/>
    <n v="574094.44999999995"/>
    <s v="ASALARIADO"/>
    <n v="57"/>
  </r>
  <r>
    <n v="348"/>
    <x v="1"/>
    <n v="1320518.73"/>
    <s v="ASALARIADO"/>
    <s v="SECTOR PUBLICO"/>
    <s v="SI"/>
    <s v="NO"/>
    <s v="NO"/>
    <n v="34"/>
    <s v="No"/>
    <s v="No"/>
    <n v="1320518.73"/>
    <s v="ASALARIADO"/>
    <n v="34"/>
  </r>
  <r>
    <n v="349"/>
    <x v="0"/>
    <n v="356455"/>
    <s v="TRABAJADOR INDEPENDIENTE"/>
    <s v="SECTOR PRIVADO"/>
    <s v="SI"/>
    <s v="NO"/>
    <s v="SI"/>
    <n v="40"/>
    <s v="No"/>
    <s v="No"/>
    <n v="356455"/>
    <s v="TRABAJADOR INDEPENDIENTE"/>
    <n v="40"/>
  </r>
  <r>
    <n v="350"/>
    <x v="0"/>
    <n v="297046"/>
    <s v="TRABAJADOR INDEPENDIENTE"/>
    <s v="SECTOR PRIVADO"/>
    <s v="SI"/>
    <s v="NO"/>
    <s v="NO"/>
    <n v="42"/>
    <s v="No"/>
    <s v="No"/>
    <n v="297046"/>
    <s v="TRABAJADOR INDEPENDIENTE"/>
    <n v="42"/>
  </r>
  <r>
    <n v="351"/>
    <x v="0"/>
    <n v="505686.39"/>
    <s v="ASALARIADO"/>
    <s v="SECTOR PRIVADO"/>
    <s v="SI"/>
    <s v="NO"/>
    <s v="NO"/>
    <n v="22"/>
    <s v="No"/>
    <s v="No"/>
    <n v="505686.39"/>
    <s v="ASALARIADO"/>
    <n v="22"/>
  </r>
  <r>
    <n v="352"/>
    <x v="1"/>
    <n v="511789.2"/>
    <s v="ASALARIADO"/>
    <s v="SECTOR PRIVADO"/>
    <s v="SI"/>
    <s v="NO"/>
    <s v="NO"/>
    <n v="29"/>
    <s v="No"/>
    <s v="No"/>
    <n v="511789.2"/>
    <s v="ASALARIADO"/>
    <n v="29"/>
  </r>
  <r>
    <n v="353"/>
    <x v="1"/>
    <n v="333094.01"/>
    <s v="ASALARIADO"/>
    <s v="SECTOR PRIVADO"/>
    <s v="SI"/>
    <s v="NO"/>
    <s v="NO"/>
    <n v="32"/>
    <s v="No"/>
    <s v="No"/>
    <n v="333094.01"/>
    <s v="ASALARIADO"/>
    <n v="32"/>
  </r>
  <r>
    <n v="354"/>
    <x v="1"/>
    <n v="419608"/>
    <s v="TRABAJADOR INDEPENDIENTE"/>
    <s v="SECTOR PRIVADO"/>
    <s v="SI"/>
    <s v="NO"/>
    <s v="NO"/>
    <n v="43"/>
    <s v="No"/>
    <s v="No"/>
    <n v="419608"/>
    <s v="TRABAJADOR INDEPENDIENTE"/>
    <n v="43"/>
  </r>
  <r>
    <n v="355"/>
    <x v="1"/>
    <n v="297046"/>
    <s v="TRABAJADOR INDEPENDIENTE"/>
    <s v="SECTOR PRIVADO"/>
    <s v="SI"/>
    <s v="NO"/>
    <s v="SI"/>
    <n v="28"/>
    <s v="No"/>
    <s v="No"/>
    <n v="297046"/>
    <s v="TRABAJADOR INDEPENDIENTE"/>
    <n v="28"/>
  </r>
  <r>
    <n v="356"/>
    <x v="0"/>
    <n v="297046"/>
    <s v="TRABAJADOR INDEPENDIENTE"/>
    <s v="SECTOR PRIVADO"/>
    <s v="SI"/>
    <s v="NO"/>
    <s v="SI"/>
    <n v="39"/>
    <s v="No"/>
    <s v="No"/>
    <n v="297046"/>
    <s v="TRABAJADOR INDEPENDIENTE"/>
    <n v="39"/>
  </r>
  <r>
    <n v="357"/>
    <x v="0"/>
    <n v="1540950"/>
    <s v="ASEGURADO VOLUNTARIO"/>
    <s v="SECTOR PRIVADO"/>
    <s v="SI"/>
    <s v="SI"/>
    <s v="NO"/>
    <n v="63"/>
    <s v="No"/>
    <s v="No"/>
    <n v="1540950"/>
    <s v="ASEGURADO VOLUNTARIO"/>
    <n v="63"/>
  </r>
  <r>
    <n v="358"/>
    <x v="1"/>
    <n v="416150"/>
    <s v="ASALARIADO"/>
    <s v="SECTOR PRIVADO"/>
    <s v="SI"/>
    <s v="SI"/>
    <s v="NO"/>
    <n v="30"/>
    <s v="No"/>
    <s v="No"/>
    <n v="416150"/>
    <s v="ASALARIADO"/>
    <n v="30"/>
  </r>
  <r>
    <n v="359"/>
    <x v="0"/>
    <n v="400353"/>
    <s v="TRABAJADOR INDEPENDIENTE"/>
    <s v="SECTOR PRIVADO"/>
    <s v="SI"/>
    <s v="NO"/>
    <s v="NO"/>
    <n v="30"/>
    <s v="No"/>
    <s v="No"/>
    <n v="400353"/>
    <s v="TRABAJADOR INDEPENDIENTE"/>
    <n v="30"/>
  </r>
  <r>
    <n v="360"/>
    <x v="0"/>
    <n v="323296"/>
    <s v="TRABAJADOR INDEPENDIENTE"/>
    <s v="SECTOR PRIVADO"/>
    <s v="SI"/>
    <s v="SI"/>
    <s v="SI"/>
    <n v="67"/>
    <s v="No"/>
    <s v="No"/>
    <n v="323296"/>
    <s v="TRABAJADOR INDEPENDIENTE"/>
    <n v="67"/>
  </r>
  <r>
    <n v="361"/>
    <x v="1"/>
    <n v="159000"/>
    <s v="ASALARIADO"/>
    <s v="SECTOR PRIVADO"/>
    <s v="SI"/>
    <s v="NO"/>
    <s v="NO"/>
    <n v="49"/>
    <s v="No"/>
    <s v="No"/>
    <n v="159000"/>
    <s v="ASALARIADO"/>
    <n v="49"/>
  </r>
  <r>
    <n v="362"/>
    <x v="1"/>
    <n v="172428.6"/>
    <s v="ASALARIADO"/>
    <s v="SECTOR PRIVADO"/>
    <s v="SI"/>
    <s v="NO"/>
    <s v="NO"/>
    <n v="27"/>
    <s v="No"/>
    <s v="No"/>
    <n v="172428.6"/>
    <s v="ASALARIADO"/>
    <n v="27"/>
  </r>
  <r>
    <n v="363"/>
    <x v="1"/>
    <n v="1331904"/>
    <s v="ASALARIADO"/>
    <s v="SECTOR PUBLICO"/>
    <s v="SI"/>
    <s v="NO"/>
    <s v="NO"/>
    <n v="42"/>
    <s v="No"/>
    <s v="No"/>
    <n v="1331904"/>
    <s v="ASALARIADO"/>
    <n v="42"/>
  </r>
  <r>
    <n v="364"/>
    <x v="0"/>
    <n v="339750"/>
    <s v="ASEGURADO VOLUNTARIO"/>
    <s v="SECTOR PRIVADO"/>
    <s v="SI"/>
    <s v="SI"/>
    <s v="NO"/>
    <n v="30"/>
    <s v="No"/>
    <s v="No"/>
    <n v="339750"/>
    <s v="ASEGURADO VOLUNTARIO"/>
    <n v="30"/>
  </r>
  <r>
    <n v="365"/>
    <x v="0"/>
    <n v="445567"/>
    <s v="TRABAJADOR INDEPENDIENTE"/>
    <s v="SECTOR PRIVADO"/>
    <s v="SI"/>
    <s v="NO"/>
    <s v="SI"/>
    <n v="74"/>
    <s v="No"/>
    <s v="No"/>
    <n v="445567"/>
    <s v="TRABAJADOR INDEPENDIENTE"/>
    <n v="74"/>
  </r>
  <r>
    <n v="366"/>
    <x v="0"/>
    <n v="1076127.4099999999"/>
    <s v="ASALARIADO"/>
    <s v="SECTOR PRIVADO"/>
    <s v="SI"/>
    <s v="NO"/>
    <s v="NO"/>
    <n v="48"/>
    <s v="No"/>
    <s v="No"/>
    <n v="1076127.4099999999"/>
    <s v="ASALARIADO"/>
    <n v="48"/>
  </r>
  <r>
    <n v="367"/>
    <x v="0"/>
    <n v="597379.25"/>
    <s v="ASALARIADO"/>
    <s v="SECTOR PRIVADO"/>
    <s v="SI"/>
    <s v="NO"/>
    <s v="NO"/>
    <n v="36"/>
    <s v="No"/>
    <s v="No"/>
    <n v="597379.25"/>
    <s v="ASALARIADO"/>
    <n v="36"/>
  </r>
  <r>
    <n v="368"/>
    <x v="0"/>
    <n v="400000"/>
    <s v="ASALARIADO"/>
    <s v="SECTOR PRIVADO"/>
    <s v="SI"/>
    <s v="SI"/>
    <s v="NO"/>
    <n v="34"/>
    <s v="No"/>
    <s v="No"/>
    <n v="400000"/>
    <s v="ASALARIADO"/>
    <n v="34"/>
  </r>
  <r>
    <n v="369"/>
    <x v="0"/>
    <n v="10652"/>
    <s v="ASALARIADO"/>
    <s v="SECTOR PRIVADO"/>
    <s v="SI"/>
    <s v="SI"/>
    <s v="NO"/>
    <n v="42"/>
    <s v="No"/>
    <s v="No"/>
    <n v="10652"/>
    <s v="ASALARIADO"/>
    <n v="42"/>
  </r>
  <r>
    <n v="370"/>
    <x v="1"/>
    <n v="474509.98"/>
    <s v="ASALARIADO"/>
    <s v="SECTOR PRIVADO"/>
    <s v="SI"/>
    <s v="NO"/>
    <s v="NO"/>
    <n v="28"/>
    <s v="No"/>
    <s v="No"/>
    <n v="474509.98"/>
    <s v="ASALARIADO"/>
    <n v="28"/>
  </r>
  <r>
    <n v="371"/>
    <x v="1"/>
    <n v="3053247.24"/>
    <s v="PENSIONADOS EN SU PROPIO SISTEMA"/>
    <s v="SECTOR PUBLICO"/>
    <s v="SI"/>
    <s v="NO"/>
    <s v="NO"/>
    <n v="99"/>
    <s v="Atípico"/>
    <s v="No"/>
    <n v="3053247.24"/>
    <s v="PENSIONADOS EN SU PROPIO SISTEMA"/>
    <n v="99"/>
  </r>
  <r>
    <n v="372"/>
    <x v="0"/>
    <n v="1233060.23"/>
    <s v="ASALARIADO"/>
    <s v="SECTOR PRIVADO"/>
    <s v="SI"/>
    <s v="NO"/>
    <s v="NO"/>
    <n v="30"/>
    <s v="No"/>
    <s v="No"/>
    <n v="1233060.23"/>
    <s v="ASALARIADO"/>
    <n v="30"/>
  </r>
  <r>
    <n v="373"/>
    <x v="1"/>
    <n v="529014.48"/>
    <s v="ASALARIADO"/>
    <s v="SECTOR PRIVADO"/>
    <s v="SI"/>
    <s v="NO"/>
    <s v="NO"/>
    <n v="29"/>
    <s v="No"/>
    <s v="No"/>
    <n v="529014.48"/>
    <s v="ASALARIADO"/>
    <n v="29"/>
  </r>
  <r>
    <n v="374"/>
    <x v="0"/>
    <n v="297000"/>
    <s v="TRABAJADOR INDEPENDIENTE"/>
    <s v="SECTOR PRIVADO"/>
    <s v="SI"/>
    <s v="NO"/>
    <s v="NO"/>
    <n v="21"/>
    <s v="No"/>
    <s v="No"/>
    <n v="297000"/>
    <s v="TRABAJADOR INDEPENDIENTE"/>
    <n v="21"/>
  </r>
  <r>
    <n v="375"/>
    <x v="0"/>
    <n v="711457.86"/>
    <s v="ASALARIADO"/>
    <s v="SECTOR PRIVADO"/>
    <s v="SI"/>
    <s v="SI"/>
    <s v="NO"/>
    <n v="44"/>
    <s v="No"/>
    <s v="No"/>
    <n v="711457.86"/>
    <s v="ASALARIADO"/>
    <n v="44"/>
  </r>
  <r>
    <n v="376"/>
    <x v="0"/>
    <n v="765532.1"/>
    <s v="ASALARIADO"/>
    <s v="SECTOR PRIVADO"/>
    <s v="SI"/>
    <s v="SI"/>
    <s v="NO"/>
    <n v="43"/>
    <s v="No"/>
    <s v="No"/>
    <n v="765532.1"/>
    <s v="ASALARIADO"/>
    <n v="43"/>
  </r>
  <r>
    <n v="377"/>
    <x v="1"/>
    <n v="300018"/>
    <s v="TRABAJADOR INDEPENDIENTE"/>
    <s v="SECTOR PRIVADO"/>
    <s v="SI"/>
    <s v="NO"/>
    <s v="NO"/>
    <n v="55"/>
    <s v="No"/>
    <s v="No"/>
    <n v="300018"/>
    <s v="TRABAJADOR INDEPENDIENTE"/>
    <n v="55"/>
  </r>
  <r>
    <n v="378"/>
    <x v="0"/>
    <n v="594092"/>
    <s v="TRABAJADOR INDEPENDIENTE"/>
    <s v="SECTOR PRIVADO"/>
    <s v="SI"/>
    <s v="NO"/>
    <s v="SI"/>
    <n v="53"/>
    <s v="No"/>
    <s v="No"/>
    <n v="594092"/>
    <s v="TRABAJADOR INDEPENDIENTE"/>
    <n v="53"/>
  </r>
  <r>
    <n v="379"/>
    <x v="1"/>
    <n v="943396.65"/>
    <s v="ASALARIADO"/>
    <s v="SECTOR PUBLICO"/>
    <s v="SI"/>
    <s v="NO"/>
    <s v="NO"/>
    <n v="38"/>
    <s v="No"/>
    <s v="No"/>
    <n v="943396.65"/>
    <s v="ASALARIADO"/>
    <n v="38"/>
  </r>
  <r>
    <n v="380"/>
    <x v="0"/>
    <n v="280000"/>
    <s v="ASALARIADO"/>
    <s v="SECTOR PRIVADO"/>
    <s v="SI"/>
    <s v="NO"/>
    <s v="NO"/>
    <n v="33"/>
    <s v="No"/>
    <s v="No"/>
    <n v="280000"/>
    <s v="ASALARIADO"/>
    <n v="33"/>
  </r>
  <r>
    <n v="381"/>
    <x v="0"/>
    <n v="1414130.5"/>
    <s v="ASALARIADO"/>
    <s v="SECTOR PUBLICO"/>
    <s v="SI"/>
    <s v="NO"/>
    <s v="NO"/>
    <n v="34"/>
    <s v="No"/>
    <s v="No"/>
    <n v="1414130.5"/>
    <s v="ASALARIADO"/>
    <n v="34"/>
  </r>
  <r>
    <n v="382"/>
    <x v="1"/>
    <n v="300018"/>
    <s v="TRABAJADOR INDEPENDIENTE"/>
    <s v="SECTOR PRIVADO"/>
    <s v="SI"/>
    <s v="NO"/>
    <s v="SI"/>
    <n v="32"/>
    <s v="No"/>
    <s v="No"/>
    <n v="300018"/>
    <s v="TRABAJADOR INDEPENDIENTE"/>
    <n v="32"/>
  </r>
  <r>
    <n v="383"/>
    <x v="0"/>
    <n v="695508.19"/>
    <s v="ASALARIADO"/>
    <s v="SECTOR PRIVADO"/>
    <s v="SI"/>
    <s v="NO"/>
    <s v="NO"/>
    <n v="36"/>
    <s v="No"/>
    <s v="No"/>
    <n v="695508.19"/>
    <s v="ASALARIADO"/>
    <n v="36"/>
  </r>
  <r>
    <n v="384"/>
    <x v="0"/>
    <n v="343811"/>
    <s v="TRABAJADOR INDEPENDIENTE"/>
    <s v="SECTOR PRIVADO"/>
    <s v="SI"/>
    <s v="NO"/>
    <s v="NO"/>
    <n v="64"/>
    <s v="No"/>
    <s v="No"/>
    <n v="343811"/>
    <s v="TRABAJADOR INDEPENDIENTE"/>
    <n v="64"/>
  </r>
  <r>
    <n v="385"/>
    <x v="0"/>
    <n v="356858"/>
    <s v="TRABAJADOR INDEPENDIENTE"/>
    <s v="SECTOR PRIVADO"/>
    <s v="SI"/>
    <s v="NO"/>
    <s v="NO"/>
    <n v="57"/>
    <s v="No"/>
    <s v="No"/>
    <n v="356858"/>
    <s v="TRABAJADOR INDEPENDIENTE"/>
    <n v="57"/>
  </r>
  <r>
    <n v="386"/>
    <x v="1"/>
    <n v="1314924.8600000001"/>
    <s v="ASALARIADO"/>
    <s v="SECTOR PRIVADO"/>
    <s v="SI"/>
    <s v="NO"/>
    <s v="NO"/>
    <n v="37"/>
    <s v="No"/>
    <s v="No"/>
    <n v="1314924.8600000001"/>
    <s v="ASALARIADO"/>
    <n v="37"/>
  </r>
  <r>
    <n v="387"/>
    <x v="0"/>
    <n v="652872.57999999996"/>
    <s v="ASALARIADO"/>
    <s v="SECTOR PRIVADO"/>
    <s v="SI"/>
    <s v="SI"/>
    <s v="NO"/>
    <n v="54"/>
    <s v="No"/>
    <s v="No"/>
    <n v="652872.57999999996"/>
    <s v="ASALARIADO"/>
    <n v="54"/>
  </r>
  <r>
    <n v="388"/>
    <x v="0"/>
    <n v="297045"/>
    <s v="ASEGURADO VOLUNTARIO"/>
    <s v="SECTOR PRIVADO"/>
    <s v="SI"/>
    <s v="NO"/>
    <s v="NO"/>
    <n v="44"/>
    <s v="No"/>
    <s v="No"/>
    <n v="297045"/>
    <s v="ASEGURADO VOLUNTARIO"/>
    <n v="44"/>
  </r>
  <r>
    <n v="389"/>
    <x v="0"/>
    <n v="463313.7"/>
    <s v="ASALARIADO"/>
    <s v="SECTOR PUBLICO"/>
    <s v="SI"/>
    <s v="NO"/>
    <s v="NO"/>
    <n v="36"/>
    <s v="No"/>
    <s v="No"/>
    <n v="463313.7"/>
    <s v="ASALARIADO"/>
    <n v="36"/>
  </r>
  <r>
    <n v="390"/>
    <x v="1"/>
    <n v="144000"/>
    <s v="ASALARIADO"/>
    <s v="SECTOR PRIVADO"/>
    <s v="SI"/>
    <s v="NO"/>
    <s v="NO"/>
    <n v="20"/>
    <s v="No"/>
    <s v="No"/>
    <n v="144000"/>
    <s v="ASALARIADO"/>
    <n v="20"/>
  </r>
  <r>
    <n v="391"/>
    <x v="0"/>
    <n v="610513"/>
    <s v="TRABAJADOR INDEPENDIENTE"/>
    <s v="SECTOR PRIVADO"/>
    <s v="SI"/>
    <s v="NO"/>
    <s v="SI"/>
    <n v="34"/>
    <s v="No"/>
    <s v="No"/>
    <n v="610513"/>
    <s v="TRABAJADOR INDEPENDIENTE"/>
    <n v="34"/>
  </r>
  <r>
    <n v="392"/>
    <x v="1"/>
    <n v="950292"/>
    <s v="ASALARIADO"/>
    <s v="SECTOR PRIVADO"/>
    <s v="SI"/>
    <s v="NO"/>
    <s v="NO"/>
    <n v="38"/>
    <s v="No"/>
    <s v="No"/>
    <n v="950292"/>
    <s v="ASALARIADO"/>
    <n v="38"/>
  </r>
  <r>
    <n v="393"/>
    <x v="0"/>
    <n v="798210"/>
    <s v="ASALARIADO"/>
    <s v="SECTOR PUBLICO"/>
    <s v="SI"/>
    <s v="NO"/>
    <s v="NO"/>
    <n v="39"/>
    <s v="No"/>
    <s v="No"/>
    <n v="798210"/>
    <s v="ASALARIADO"/>
    <n v="39"/>
  </r>
  <r>
    <n v="394"/>
    <x v="0"/>
    <n v="783125"/>
    <s v="ASALARIADO"/>
    <s v="SECTOR PRIVADO"/>
    <s v="SI"/>
    <s v="NO"/>
    <s v="SI"/>
    <n v="32"/>
    <s v="No"/>
    <s v="No"/>
    <n v="783125"/>
    <s v="ASALARIADO"/>
    <n v="32"/>
  </r>
  <r>
    <n v="395"/>
    <x v="0"/>
    <n v="466553.21"/>
    <s v="ASALARIADO"/>
    <s v="SECTOR PRIVADO"/>
    <s v="SI"/>
    <s v="NO"/>
    <s v="NO"/>
    <n v="36"/>
    <s v="No"/>
    <s v="No"/>
    <n v="466553.21"/>
    <s v="ASALARIADO"/>
    <n v="36"/>
  </r>
  <r>
    <n v="396"/>
    <x v="0"/>
    <n v="14290"/>
    <s v="ASALARIADO"/>
    <s v="SECTOR PRIVADO"/>
    <s v="SI"/>
    <s v="NO"/>
    <s v="NO"/>
    <n v="57"/>
    <s v="No"/>
    <s v="No"/>
    <n v="14290"/>
    <s v="ASALARIADO"/>
    <n v="57"/>
  </r>
  <r>
    <n v="397"/>
    <x v="0"/>
    <n v="289448"/>
    <s v="TRABAJADOR INDEPENDIENTE"/>
    <s v="SECTOR PRIVADO"/>
    <s v="SI"/>
    <s v="NO"/>
    <s v="NO"/>
    <n v="52"/>
    <s v="No"/>
    <s v="No"/>
    <n v="289448"/>
    <s v="TRABAJADOR INDEPENDIENTE"/>
    <n v="52"/>
  </r>
  <r>
    <n v="398"/>
    <x v="0"/>
    <n v="323432.7"/>
    <s v="ASALARIADO"/>
    <s v="SECTOR PRIVADO"/>
    <s v="SI"/>
    <s v="SI"/>
    <s v="NO"/>
    <n v="50"/>
    <s v="No"/>
    <s v="No"/>
    <n v="323432.7"/>
    <s v="ASALARIADO"/>
    <n v="50"/>
  </r>
  <r>
    <n v="399"/>
    <x v="1"/>
    <n v="577151"/>
    <s v="ASALARIADO"/>
    <s v="SECTOR PUBLICO"/>
    <s v="SI"/>
    <s v="NO"/>
    <s v="NO"/>
    <n v="34"/>
    <s v="No"/>
    <s v="No"/>
    <n v="577151"/>
    <s v="ASALARIADO"/>
    <n v="34"/>
  </r>
  <r>
    <n v="400"/>
    <x v="0"/>
    <n v="622335.6"/>
    <s v="ASALARIADO"/>
    <s v="SECTOR PRIVADO"/>
    <s v="SI"/>
    <s v="NO"/>
    <s v="NO"/>
    <n v="50"/>
    <s v="No"/>
    <s v="No"/>
    <n v="622335.6"/>
    <s v="ASALARIADO"/>
    <n v="50"/>
  </r>
  <r>
    <n v="401"/>
    <x v="1"/>
    <n v="205048"/>
    <s v="ASALARIADO"/>
    <s v="SECTOR PRIVADO"/>
    <s v="SI"/>
    <s v="SI"/>
    <s v="NO"/>
    <n v="36"/>
    <s v="No"/>
    <s v="No"/>
    <n v="205048"/>
    <s v="ASALARIADO"/>
    <n v="36"/>
  </r>
  <r>
    <n v="402"/>
    <x v="0"/>
    <n v="278030.99"/>
    <s v="CONVENIOS ESPECIALES DE TRABAJADORES INDEPENDIENTES"/>
    <s v="SECTOR PRIVADO"/>
    <s v="SI"/>
    <s v="NO"/>
    <s v="NO"/>
    <n v="52"/>
    <s v="No"/>
    <s v="No"/>
    <n v="278030.99"/>
    <s v="CONVENIOS ESPECIALES DE TRABAJADORES INDEPENDIENTES"/>
    <n v="52"/>
  </r>
  <r>
    <n v="403"/>
    <x v="0"/>
    <n v="425699.65"/>
    <s v="ASALARIADO"/>
    <s v="SECTOR PRIVADO"/>
    <s v="SI"/>
    <s v="NO"/>
    <s v="NO"/>
    <n v="42"/>
    <s v="No"/>
    <s v="No"/>
    <n v="425699.65"/>
    <s v="ASALARIADO"/>
    <n v="42"/>
  </r>
  <r>
    <n v="404"/>
    <x v="0"/>
    <n v="74118.77"/>
    <s v="ASALARIADO"/>
    <s v="SECTOR PUBLICO"/>
    <s v="SI"/>
    <s v="NO"/>
    <s v="NO"/>
    <n v="22"/>
    <s v="No"/>
    <s v="No"/>
    <n v="74118.77"/>
    <s v="ASALARIADO"/>
    <n v="22"/>
  </r>
  <r>
    <n v="405"/>
    <x v="0"/>
    <n v="1063180"/>
    <s v="ASALARIADO"/>
    <s v="SECTOR PRIVADO"/>
    <s v="SI"/>
    <s v="NO"/>
    <s v="NO"/>
    <n v="55"/>
    <s v="No"/>
    <s v="No"/>
    <n v="1063180"/>
    <s v="ASALARIADO"/>
    <n v="55"/>
  </r>
  <r>
    <n v="406"/>
    <x v="0"/>
    <n v="614527"/>
    <s v="ASALARIADO"/>
    <s v="SECTOR PRIVADO"/>
    <s v="SI"/>
    <s v="NO"/>
    <s v="NO"/>
    <n v="38"/>
    <s v="No"/>
    <s v="No"/>
    <n v="614527"/>
    <s v="ASALARIADO"/>
    <n v="38"/>
  </r>
  <r>
    <n v="407"/>
    <x v="0"/>
    <n v="278030"/>
    <s v="CONVENIOS ESPECIALES DE TRABAJADORES INDEPENDIENTES"/>
    <s v="SECTOR PRIVADO"/>
    <s v="SI"/>
    <s v="NO"/>
    <s v="NO"/>
    <n v="42"/>
    <s v="No"/>
    <s v="No"/>
    <n v="278030"/>
    <s v="CONVENIOS ESPECIALES DE TRABAJADORES INDEPENDIENTES"/>
    <n v="42"/>
  </r>
  <r>
    <n v="408"/>
    <x v="1"/>
    <n v="398320"/>
    <s v="ASALARIADO"/>
    <s v="SECTOR PUBLICO"/>
    <s v="SI"/>
    <s v="NO"/>
    <s v="SI"/>
    <n v="62"/>
    <s v="No"/>
    <s v="No"/>
    <n v="398320"/>
    <s v="ASALARIADO"/>
    <n v="62"/>
  </r>
  <r>
    <n v="409"/>
    <x v="0"/>
    <n v="302188"/>
    <s v="ASEGURADO VOLUNTARIO"/>
    <s v="SECTOR PRIVADO"/>
    <s v="SI"/>
    <s v="NO"/>
    <s v="NO"/>
    <n v="36"/>
    <s v="No"/>
    <s v="No"/>
    <n v="302188"/>
    <s v="ASEGURADO VOLUNTARIO"/>
    <n v="36"/>
  </r>
  <r>
    <n v="410"/>
    <x v="0"/>
    <n v="500000"/>
    <s v="ASALARIADO"/>
    <s v="SECTOR PRIVADO"/>
    <s v="SI"/>
    <s v="NO"/>
    <s v="NO"/>
    <n v="22"/>
    <s v="No"/>
    <s v="No"/>
    <n v="500000"/>
    <s v="ASALARIADO"/>
    <n v="22"/>
  </r>
  <r>
    <n v="411"/>
    <x v="1"/>
    <n v="594092"/>
    <s v="TRABAJADOR INDEPENDIENTE"/>
    <s v="SECTOR PRIVADO"/>
    <s v="SI"/>
    <s v="NO"/>
    <s v="NO"/>
    <n v="55"/>
    <s v="No"/>
    <s v="No"/>
    <n v="594092"/>
    <s v="TRABAJADOR INDEPENDIENTE"/>
    <n v="55"/>
  </r>
  <r>
    <n v="412"/>
    <x v="0"/>
    <n v="639148"/>
    <s v="TRABAJADOR INDEPENDIENTE"/>
    <s v="SECTOR PRIVADO"/>
    <s v="SI"/>
    <s v="SI"/>
    <s v="SI"/>
    <n v="49"/>
    <s v="No"/>
    <s v="No"/>
    <n v="639148"/>
    <s v="TRABAJADOR INDEPENDIENTE"/>
    <n v="49"/>
  </r>
  <r>
    <n v="413"/>
    <x v="0"/>
    <n v="415861"/>
    <s v="TRABAJADOR INDEPENDIENTE"/>
    <s v="SECTOR PRIVADO"/>
    <s v="SI"/>
    <s v="SI"/>
    <s v="SI"/>
    <n v="45"/>
    <s v="No"/>
    <s v="No"/>
    <n v="415861"/>
    <s v="TRABAJADOR INDEPENDIENTE"/>
    <n v="45"/>
  </r>
  <r>
    <n v="414"/>
    <x v="0"/>
    <n v="854328.45"/>
    <s v="ASALARIADO"/>
    <s v="SECTOR PUBLICO"/>
    <s v="SI"/>
    <s v="NO"/>
    <s v="NO"/>
    <n v="50"/>
    <s v="No"/>
    <s v="No"/>
    <n v="854328.45"/>
    <s v="ASALARIADO"/>
    <n v="50"/>
  </r>
  <r>
    <n v="415"/>
    <x v="0"/>
    <n v="293000"/>
    <s v="ASALARIADO"/>
    <s v="SECTOR PRIVADO"/>
    <s v="SI"/>
    <s v="NO"/>
    <s v="NO"/>
    <n v="38"/>
    <s v="No"/>
    <s v="No"/>
    <n v="293000"/>
    <s v="ASALARIADO"/>
    <n v="38"/>
  </r>
  <r>
    <n v="416"/>
    <x v="0"/>
    <n v="213192"/>
    <s v="ASALARIADO"/>
    <s v="SECTOR PRIVADO"/>
    <s v="SI"/>
    <s v="NO"/>
    <s v="NO"/>
    <n v="30"/>
    <s v="No"/>
    <s v="No"/>
    <n v="213192"/>
    <s v="ASALARIADO"/>
    <n v="30"/>
  </r>
  <r>
    <n v="417"/>
    <x v="1"/>
    <n v="5063660"/>
    <s v="ASALARIADO"/>
    <s v="SECTOR PUBLICO"/>
    <s v="SI"/>
    <s v="NO"/>
    <s v="SI"/>
    <n v="40"/>
    <s v="Atípico"/>
    <s v="No"/>
    <n v="5063660"/>
    <s v="ASALARIADO"/>
    <n v="40"/>
  </r>
  <r>
    <n v="418"/>
    <x v="1"/>
    <n v="736280"/>
    <s v="ASALARIADO"/>
    <s v="SECTOR PRIVADO"/>
    <s v="SI"/>
    <s v="NO"/>
    <s v="NO"/>
    <n v="33"/>
    <s v="No"/>
    <s v="No"/>
    <n v="736280"/>
    <s v="ASALARIADO"/>
    <n v="33"/>
  </r>
  <r>
    <n v="419"/>
    <x v="0"/>
    <n v="200000"/>
    <s v="ASALARIADO"/>
    <s v="SECTOR PRIVADO"/>
    <s v="SI"/>
    <s v="NO"/>
    <s v="NO"/>
    <n v="46"/>
    <s v="No"/>
    <s v="No"/>
    <n v="200000"/>
    <s v="ASALARIADO"/>
    <n v="46"/>
  </r>
  <r>
    <n v="420"/>
    <x v="0"/>
    <n v="92670"/>
    <s v="ASALARIADO"/>
    <s v="SECTOR PRIVADO"/>
    <s v="SI"/>
    <s v="NO"/>
    <s v="NO"/>
    <n v="22"/>
    <s v="No"/>
    <s v="No"/>
    <n v="92670"/>
    <s v="ASALARIADO"/>
    <n v="22"/>
  </r>
  <r>
    <n v="421"/>
    <x v="0"/>
    <n v="492739.1"/>
    <s v="ASALARIADO"/>
    <s v="SECTOR PRIVADO"/>
    <s v="SI"/>
    <s v="SI"/>
    <s v="NO"/>
    <n v="45"/>
    <s v="No"/>
    <s v="No"/>
    <n v="492739.1"/>
    <s v="ASALARIADO"/>
    <n v="45"/>
  </r>
  <r>
    <n v="422"/>
    <x v="0"/>
    <n v="136224.42000000001"/>
    <s v="ASALARIADO"/>
    <s v="SECTOR PRIVADO"/>
    <s v="SI"/>
    <s v="NO"/>
    <s v="NO"/>
    <n v="30"/>
    <s v="No"/>
    <s v="No"/>
    <n v="136224.42000000001"/>
    <s v="ASALARIADO"/>
    <n v="30"/>
  </r>
  <r>
    <n v="423"/>
    <x v="0"/>
    <n v="1189549"/>
    <s v="TRABAJADOR INDEPENDIENTE"/>
    <s v="SECTOR PRIVADO"/>
    <s v="SI"/>
    <s v="NO"/>
    <s v="NO"/>
    <n v="50"/>
    <s v="No"/>
    <s v="No"/>
    <n v="1189549"/>
    <s v="TRABAJADOR INDEPENDIENTE"/>
    <n v="50"/>
  </r>
  <r>
    <n v="424"/>
    <x v="1"/>
    <n v="339035"/>
    <s v="ASALARIADO"/>
    <s v="SECTOR PRIVADO"/>
    <s v="SI"/>
    <s v="NO"/>
    <s v="NO"/>
    <n v="40"/>
    <s v="No"/>
    <s v="No"/>
    <n v="339035"/>
    <s v="ASALARIADO"/>
    <n v="40"/>
  </r>
  <r>
    <n v="425"/>
    <x v="0"/>
    <n v="581850"/>
    <s v="ASALARIADO"/>
    <s v="SECTOR PRIVADO"/>
    <s v="SI"/>
    <s v="NO"/>
    <s v="NO"/>
    <n v="32"/>
    <s v="No"/>
    <s v="No"/>
    <n v="581850"/>
    <s v="ASALARIADO"/>
    <n v="32"/>
  </r>
  <r>
    <n v="426"/>
    <x v="0"/>
    <n v="425737"/>
    <s v="TRABAJADOR INDEPENDIENTE"/>
    <s v="SECTOR PRIVADO"/>
    <s v="SI"/>
    <s v="NO"/>
    <s v="SI"/>
    <n v="52"/>
    <s v="No"/>
    <s v="No"/>
    <n v="425737"/>
    <s v="TRABAJADOR INDEPENDIENTE"/>
    <n v="52"/>
  </r>
  <r>
    <n v="427"/>
    <x v="1"/>
    <n v="622188"/>
    <s v="ASALARIADO"/>
    <s v="SECTOR PRIVADO"/>
    <s v="SI"/>
    <s v="NO"/>
    <s v="NO"/>
    <n v="31"/>
    <s v="No"/>
    <s v="No"/>
    <n v="622188"/>
    <s v="ASALARIADO"/>
    <n v="31"/>
  </r>
  <r>
    <n v="428"/>
    <x v="1"/>
    <n v="519825"/>
    <s v="TRABAJADOR INDEPENDIENTE"/>
    <s v="SECTOR PRIVADO"/>
    <s v="SI"/>
    <s v="NO"/>
    <s v="SI"/>
    <n v="52"/>
    <s v="No"/>
    <s v="No"/>
    <n v="519825"/>
    <s v="TRABAJADOR INDEPENDIENTE"/>
    <n v="52"/>
  </r>
  <r>
    <n v="429"/>
    <x v="1"/>
    <n v="651555"/>
    <s v="ASALARIADO"/>
    <s v="SECTOR PRIVADO"/>
    <s v="SI"/>
    <s v="NO"/>
    <s v="NO"/>
    <n v="39"/>
    <s v="No"/>
    <s v="No"/>
    <n v="651555"/>
    <s v="ASALARIADO"/>
    <n v="39"/>
  </r>
  <r>
    <n v="430"/>
    <x v="0"/>
    <n v="432667"/>
    <s v="ASALARIADO"/>
    <s v="SECTOR PRIVADO"/>
    <s v="SI"/>
    <s v="NO"/>
    <s v="NO"/>
    <n v="23"/>
    <s v="No"/>
    <s v="No"/>
    <n v="432667"/>
    <s v="ASALARIADO"/>
    <n v="23"/>
  </r>
  <r>
    <n v="431"/>
    <x v="1"/>
    <n v="575270"/>
    <s v="ASALARIADO"/>
    <s v="SECTOR PRIVADO"/>
    <s v="SI"/>
    <s v="NO"/>
    <s v="NO"/>
    <n v="54"/>
    <s v="No"/>
    <s v="No"/>
    <n v="575270"/>
    <s v="ASALARIADO"/>
    <n v="54"/>
  </r>
  <r>
    <n v="432"/>
    <x v="1"/>
    <n v="297046"/>
    <s v="ASEGURADO VOLUNTARIO"/>
    <s v="SECTOR PRIVADO"/>
    <s v="SI"/>
    <s v="NO"/>
    <s v="NO"/>
    <n v="54"/>
    <s v="No"/>
    <s v="No"/>
    <n v="297046"/>
    <s v="ASEGURADO VOLUNTARIO"/>
    <n v="54"/>
  </r>
  <r>
    <n v="433"/>
    <x v="0"/>
    <n v="107146.67"/>
    <s v="ASALARIADO"/>
    <s v="SECTOR PRIVADO"/>
    <s v="SI"/>
    <s v="SI"/>
    <s v="NO"/>
    <n v="34"/>
    <s v="No"/>
    <s v="No"/>
    <n v="107146.67"/>
    <s v="ASALARIADO"/>
    <n v="34"/>
  </r>
  <r>
    <n v="434"/>
    <x v="1"/>
    <n v="389357"/>
    <s v="ASALARIADO"/>
    <s v="SECTOR PRIVADO"/>
    <s v="SI"/>
    <s v="NO"/>
    <s v="SI"/>
    <n v="51"/>
    <s v="No"/>
    <s v="No"/>
    <n v="389357"/>
    <s v="ASALARIADO"/>
    <n v="51"/>
  </r>
  <r>
    <n v="435"/>
    <x v="0"/>
    <n v="408495"/>
    <s v="ASALARIADO"/>
    <s v="SECTOR PRIVADO"/>
    <s v="SI"/>
    <s v="NO"/>
    <s v="NO"/>
    <n v="49"/>
    <s v="No"/>
    <s v="No"/>
    <n v="408495"/>
    <s v="ASALARIADO"/>
    <n v="49"/>
  </r>
  <r>
    <n v="436"/>
    <x v="0"/>
    <n v="150222"/>
    <s v="ASALARIADO"/>
    <s v="SECTOR PRIVADO"/>
    <s v="SI"/>
    <s v="NO"/>
    <s v="NO"/>
    <n v="56"/>
    <s v="No"/>
    <s v="No"/>
    <n v="150222"/>
    <s v="ASALARIADO"/>
    <n v="56"/>
  </r>
  <r>
    <n v="437"/>
    <x v="1"/>
    <n v="297046"/>
    <s v="ASEGURADO VOLUNTARIO"/>
    <s v="SECTOR PRIVADO"/>
    <s v="SI"/>
    <s v="SI"/>
    <s v="NO"/>
    <n v="47"/>
    <s v="No"/>
    <s v="No"/>
    <n v="297046"/>
    <s v="ASEGURADO VOLUNTARIO"/>
    <n v="47"/>
  </r>
  <r>
    <n v="438"/>
    <x v="0"/>
    <n v="1042254.3"/>
    <s v="ASALARIADO"/>
    <s v="SECTOR PRIVADO"/>
    <s v="SI"/>
    <s v="NO"/>
    <s v="NO"/>
    <n v="41"/>
    <s v="No"/>
    <s v="No"/>
    <n v="1042254.3"/>
    <s v="ASALARIADO"/>
    <n v="41"/>
  </r>
  <r>
    <n v="439"/>
    <x v="0"/>
    <n v="685221"/>
    <s v="PENSIONADOS EN SU PROPIO SISTEMA"/>
    <s v="SECTOR PUBLICO"/>
    <s v="SI"/>
    <s v="NO"/>
    <s v="NO"/>
    <n v="81"/>
    <s v="No"/>
    <s v="No"/>
    <n v="685221"/>
    <s v="PENSIONADOS EN SU PROPIO SISTEMA"/>
    <n v="81"/>
  </r>
  <r>
    <n v="440"/>
    <x v="0"/>
    <n v="806740.07"/>
    <s v="ASALARIADO"/>
    <s v="SECTOR PRIVADO"/>
    <s v="SI"/>
    <s v="NO"/>
    <s v="NO"/>
    <n v="23"/>
    <s v="No"/>
    <s v="No"/>
    <n v="806740.07"/>
    <s v="ASALARIADO"/>
    <n v="23"/>
  </r>
  <r>
    <n v="441"/>
    <x v="1"/>
    <n v="140000"/>
    <s v="ASALARIADO"/>
    <s v="SECTOR PRIVADO"/>
    <s v="SI"/>
    <s v="SI"/>
    <s v="NO"/>
    <n v="39"/>
    <s v="No"/>
    <s v="No"/>
    <n v="140000"/>
    <s v="ASALARIADO"/>
    <n v="39"/>
  </r>
  <r>
    <n v="442"/>
    <x v="1"/>
    <n v="567930"/>
    <s v="TRABAJADOR INDEPENDIENTE"/>
    <s v="SECTOR PRIVADO"/>
    <s v="SI"/>
    <s v="NO"/>
    <s v="SI"/>
    <n v="74"/>
    <s v="No"/>
    <s v="No"/>
    <n v="567930"/>
    <s v="TRABAJADOR INDEPENDIENTE"/>
    <n v="74"/>
  </r>
  <r>
    <n v="443"/>
    <x v="0"/>
    <n v="539324"/>
    <s v="ASALARIADO"/>
    <s v="SECTOR PUBLICO"/>
    <s v="SI"/>
    <s v="NO"/>
    <s v="NO"/>
    <n v="38"/>
    <s v="No"/>
    <s v="No"/>
    <n v="539324"/>
    <s v="ASALARIADO"/>
    <n v="38"/>
  </r>
  <r>
    <n v="444"/>
    <x v="1"/>
    <n v="105633.33"/>
    <s v="ASALARIADO"/>
    <s v="SECTOR PUBLICO"/>
    <s v="SI"/>
    <s v="NO"/>
    <s v="NO"/>
    <n v="40"/>
    <s v="No"/>
    <s v="No"/>
    <n v="105633.33"/>
    <s v="ASALARIADO"/>
    <n v="40"/>
  </r>
  <r>
    <n v="445"/>
    <x v="0"/>
    <n v="310544"/>
    <s v="ASEGURADO VOLUNTARIO"/>
    <s v="SECTOR PRIVADO"/>
    <s v="SI"/>
    <s v="NO"/>
    <s v="NO"/>
    <n v="58"/>
    <s v="No"/>
    <s v="No"/>
    <n v="310544"/>
    <s v="ASEGURADO VOLUNTARIO"/>
    <n v="58"/>
  </r>
  <r>
    <n v="446"/>
    <x v="1"/>
    <n v="375321.53"/>
    <s v="ASALARIADO"/>
    <s v="SECTOR PRIVADO"/>
    <s v="SI"/>
    <s v="NO"/>
    <s v="SI"/>
    <n v="32"/>
    <s v="No"/>
    <s v="No"/>
    <n v="375321.53"/>
    <s v="ASALARIADO"/>
    <n v="32"/>
  </r>
  <r>
    <n v="447"/>
    <x v="0"/>
    <n v="255660"/>
    <s v="ASALARIADO"/>
    <s v="SECTOR PRIVADO"/>
    <s v="SI"/>
    <s v="SI"/>
    <s v="NO"/>
    <n v="22"/>
    <s v="No"/>
    <s v="No"/>
    <n v="255660"/>
    <s v="ASALARIADO"/>
    <n v="22"/>
  </r>
  <r>
    <n v="448"/>
    <x v="1"/>
    <n v="213862.5"/>
    <s v="ASALARIADO"/>
    <s v="SECTOR PRIVADO"/>
    <s v="SI"/>
    <s v="NO"/>
    <s v="NO"/>
    <n v="32"/>
    <s v="No"/>
    <s v="No"/>
    <n v="213862.5"/>
    <s v="ASALARIADO"/>
    <n v="32"/>
  </r>
  <r>
    <n v="449"/>
    <x v="1"/>
    <n v="404463"/>
    <s v="TRABAJADOR INDEPENDIENTE"/>
    <s v="SECTOR PRIVADO"/>
    <s v="SI"/>
    <s v="NO"/>
    <s v="SI"/>
    <n v="38"/>
    <s v="No"/>
    <s v="No"/>
    <n v="404463"/>
    <s v="TRABAJADOR INDEPENDIENTE"/>
    <n v="38"/>
  </r>
  <r>
    <n v="450"/>
    <x v="0"/>
    <n v="5712732"/>
    <s v="ASALARIADO"/>
    <s v="SECTOR PRIVADO"/>
    <s v="SI"/>
    <s v="NO"/>
    <s v="NO"/>
    <n v="37"/>
    <s v="Atípico"/>
    <s v="No"/>
    <n v="5712732"/>
    <s v="ASALARIADO"/>
    <n v="37"/>
  </r>
  <r>
    <n v="451"/>
    <x v="1"/>
    <n v="1633023.24"/>
    <s v="ASALARIADO"/>
    <s v="SECTOR PUBLICO"/>
    <s v="SI"/>
    <s v="NO"/>
    <s v="NO"/>
    <n v="31"/>
    <s v="No"/>
    <s v="No"/>
    <n v="1633023.24"/>
    <s v="ASALARIADO"/>
    <n v="31"/>
  </r>
  <r>
    <n v="452"/>
    <x v="0"/>
    <n v="269000"/>
    <s v="ASALARIADO"/>
    <s v="SECTOR PRIVADO"/>
    <s v="SI"/>
    <s v="SI"/>
    <s v="NO"/>
    <n v="43"/>
    <s v="No"/>
    <s v="No"/>
    <n v="269000"/>
    <s v="ASALARIADO"/>
    <n v="43"/>
  </r>
  <r>
    <n v="453"/>
    <x v="0"/>
    <n v="531666.67000000004"/>
    <s v="ASALARIADO"/>
    <s v="SECTOR PRIVADO"/>
    <s v="SI"/>
    <s v="NO"/>
    <s v="NO"/>
    <n v="29"/>
    <s v="No"/>
    <s v="No"/>
    <n v="531666.67000000004"/>
    <s v="ASALARIADO"/>
    <n v="29"/>
  </r>
  <r>
    <n v="454"/>
    <x v="1"/>
    <n v="3263393.64"/>
    <s v="ASALARIADO"/>
    <s v="SECTOR PUBLICO"/>
    <s v="SI"/>
    <s v="NO"/>
    <s v="NO"/>
    <n v="39"/>
    <s v="Atípico"/>
    <s v="No"/>
    <n v="3263393.64"/>
    <s v="ASALARIADO"/>
    <n v="39"/>
  </r>
  <r>
    <n v="455"/>
    <x v="0"/>
    <n v="404950"/>
    <s v="ASALARIADO"/>
    <s v="SECTOR PRIVADO"/>
    <s v="SI"/>
    <s v="SI"/>
    <s v="NO"/>
    <n v="36"/>
    <s v="No"/>
    <s v="No"/>
    <n v="404950"/>
    <s v="ASALARIADO"/>
    <n v="36"/>
  </r>
  <r>
    <n v="456"/>
    <x v="0"/>
    <n v="1549936.32"/>
    <s v="ASALARIADO"/>
    <s v="SECTOR PRIVADO"/>
    <s v="SI"/>
    <s v="NO"/>
    <s v="NO"/>
    <n v="39"/>
    <s v="No"/>
    <s v="No"/>
    <n v="1549936.32"/>
    <s v="ASALARIADO"/>
    <n v="39"/>
  </r>
  <r>
    <n v="457"/>
    <x v="1"/>
    <n v="300018"/>
    <s v="TRABAJADOR INDEPENDIENTE"/>
    <s v="SECTOR PRIVADO"/>
    <s v="SI"/>
    <s v="NO"/>
    <s v="NO"/>
    <n v="56"/>
    <s v="No"/>
    <s v="No"/>
    <n v="300018"/>
    <s v="TRABAJADOR INDEPENDIENTE"/>
    <n v="56"/>
  </r>
  <r>
    <n v="458"/>
    <x v="1"/>
    <n v="157790"/>
    <s v="ASALARIADO"/>
    <s v="SECTOR PRIVADO"/>
    <s v="SI"/>
    <s v="NO"/>
    <s v="NO"/>
    <n v="24"/>
    <s v="No"/>
    <s v="No"/>
    <n v="157790"/>
    <s v="ASALARIADO"/>
    <n v="24"/>
  </r>
  <r>
    <n v="459"/>
    <x v="0"/>
    <n v="1642037.78"/>
    <s v="PENSIONADOS EN SU PROPIO SISTEMA"/>
    <s v="SECTOR PUBLICO"/>
    <s v="SI"/>
    <s v="NO"/>
    <s v="NO"/>
    <n v="80"/>
    <s v="No"/>
    <s v="No"/>
    <n v="1642037.78"/>
    <s v="PENSIONADOS EN SU PROPIO SISTEMA"/>
    <n v="80"/>
  </r>
  <r>
    <n v="460"/>
    <x v="0"/>
    <n v="335205.06"/>
    <s v="ASALARIADO"/>
    <s v="SECTOR PRIVADO"/>
    <s v="SI"/>
    <s v="SI"/>
    <s v="NO"/>
    <n v="52"/>
    <s v="No"/>
    <s v="No"/>
    <n v="335205.06"/>
    <s v="ASALARIADO"/>
    <n v="52"/>
  </r>
  <r>
    <n v="461"/>
    <x v="1"/>
    <n v="639148"/>
    <s v="TRABAJADOR INDEPENDIENTE"/>
    <s v="SECTOR PRIVADO"/>
    <s v="SI"/>
    <s v="SI"/>
    <s v="NO"/>
    <n v="44"/>
    <s v="No"/>
    <s v="No"/>
    <n v="639148"/>
    <s v="TRABAJADOR INDEPENDIENTE"/>
    <n v="44"/>
  </r>
  <r>
    <n v="462"/>
    <x v="0"/>
    <n v="316964.69"/>
    <s v="ASALARIADO"/>
    <s v="SECTOR PRIVADO"/>
    <s v="SI"/>
    <s v="SI"/>
    <s v="NO"/>
    <n v="19"/>
    <s v="No"/>
    <s v="No"/>
    <n v="316964.69"/>
    <s v="ASALARIADO"/>
    <n v="19"/>
  </r>
  <r>
    <n v="463"/>
    <x v="1"/>
    <n v="525373.54"/>
    <s v="ASALARIADO"/>
    <s v="SECTOR PRIVADO"/>
    <s v="SI"/>
    <s v="NO"/>
    <s v="NO"/>
    <n v="27"/>
    <s v="No"/>
    <s v="No"/>
    <n v="525373.54"/>
    <s v="ASALARIADO"/>
    <n v="27"/>
  </r>
  <r>
    <n v="464"/>
    <x v="1"/>
    <n v="150000"/>
    <s v="ASALARIADO"/>
    <s v="SECTOR PRIVADO"/>
    <s v="SI"/>
    <s v="NO"/>
    <s v="NO"/>
    <n v="42"/>
    <s v="No"/>
    <s v="No"/>
    <n v="150000"/>
    <s v="ASALARIADO"/>
    <n v="42"/>
  </r>
  <r>
    <n v="465"/>
    <x v="1"/>
    <n v="1346033"/>
    <s v="PENSIONADOS EN SU PROPIO SISTEMA"/>
    <s v="SECTOR PUBLICO"/>
    <s v="SI"/>
    <s v="NO"/>
    <s v="NO"/>
    <n v="55"/>
    <s v="No"/>
    <s v="No"/>
    <n v="1346033"/>
    <s v="PENSIONADOS EN SU PROPIO SISTEMA"/>
    <n v="55"/>
  </r>
  <r>
    <n v="466"/>
    <x v="1"/>
    <n v="963278.53"/>
    <s v="ASALARIADO"/>
    <s v="SECTOR PUBLICO"/>
    <s v="SI"/>
    <s v="NO"/>
    <s v="NO"/>
    <n v="57"/>
    <s v="No"/>
    <s v="No"/>
    <n v="963278.53"/>
    <s v="ASALARIADO"/>
    <n v="57"/>
  </r>
  <r>
    <n v="467"/>
    <x v="0"/>
    <n v="2172786.41"/>
    <s v="ASALARIADO"/>
    <s v="SECTOR PUBLICO"/>
    <s v="SI"/>
    <s v="NO"/>
    <s v="NO"/>
    <n v="34"/>
    <s v="No"/>
    <s v="No"/>
    <n v="2172786.41"/>
    <s v="ASALARIADO"/>
    <n v="34"/>
  </r>
  <r>
    <n v="468"/>
    <x v="0"/>
    <n v="400000"/>
    <s v="ASALARIADO"/>
    <s v="SECTOR PRIVADO"/>
    <s v="SI"/>
    <s v="NO"/>
    <s v="NO"/>
    <n v="35"/>
    <s v="No"/>
    <s v="No"/>
    <n v="400000"/>
    <s v="ASALARIADO"/>
    <n v="35"/>
  </r>
  <r>
    <n v="469"/>
    <x v="1"/>
    <n v="355252.75"/>
    <s v="ASALARIADO"/>
    <s v="SECTOR PRIVADO"/>
    <s v="SI"/>
    <s v="NO"/>
    <s v="NO"/>
    <n v="47"/>
    <s v="No"/>
    <s v="No"/>
    <n v="355252.75"/>
    <s v="ASALARIADO"/>
    <n v="47"/>
  </r>
  <r>
    <n v="470"/>
    <x v="0"/>
    <n v="451135"/>
    <s v="ASALARIADO"/>
    <s v="SECTOR PRIVADO"/>
    <s v="SI"/>
    <s v="NO"/>
    <s v="NO"/>
    <n v="28"/>
    <s v="No"/>
    <s v="No"/>
    <n v="451135"/>
    <s v="ASALARIADO"/>
    <n v="28"/>
  </r>
  <r>
    <n v="471"/>
    <x v="1"/>
    <n v="1554200"/>
    <s v="ASALARIADO"/>
    <s v="SECTOR PUBLICO"/>
    <s v="SI"/>
    <s v="NO"/>
    <s v="SI"/>
    <n v="55"/>
    <s v="No"/>
    <s v="No"/>
    <n v="1554200"/>
    <s v="ASALARIADO"/>
    <n v="55"/>
  </r>
  <r>
    <n v="472"/>
    <x v="1"/>
    <n v="300000"/>
    <s v="TRABAJADOR INDEPENDIENTE"/>
    <s v="SECTOR PRIVADO"/>
    <s v="SI"/>
    <s v="NO"/>
    <s v="NO"/>
    <n v="41"/>
    <s v="No"/>
    <s v="No"/>
    <n v="300000"/>
    <s v="TRABAJADOR INDEPENDIENTE"/>
    <n v="41"/>
  </r>
  <r>
    <n v="473"/>
    <x v="0"/>
    <n v="229799.17"/>
    <s v="ASALARIADO"/>
    <s v="SECTOR PRIVADO"/>
    <s v="SI"/>
    <s v="NO"/>
    <s v="NO"/>
    <n v="34"/>
    <s v="No"/>
    <s v="No"/>
    <n v="229799.17"/>
    <s v="ASALARIADO"/>
    <n v="34"/>
  </r>
  <r>
    <n v="474"/>
    <x v="0"/>
    <n v="202270"/>
    <s v="ASALARIADO"/>
    <s v="SECTOR PRIVADO"/>
    <s v="SI"/>
    <s v="NO"/>
    <s v="SI"/>
    <n v="27"/>
    <s v="No"/>
    <s v="No"/>
    <n v="202270"/>
    <s v="ASALARIADO"/>
    <n v="27"/>
  </r>
  <r>
    <n v="475"/>
    <x v="0"/>
    <n v="278030"/>
    <s v="CONVENIOS ESPECIALES DE TRABAJADORES INDEPENDIENTES"/>
    <s v="SECTOR PRIVADO"/>
    <s v="SI"/>
    <s v="NO"/>
    <s v="NO"/>
    <n v="43"/>
    <s v="No"/>
    <s v="No"/>
    <n v="278030"/>
    <s v="CONVENIOS ESPECIALES DE TRABAJADORES INDEPENDIENTES"/>
    <n v="43"/>
  </r>
  <r>
    <n v="476"/>
    <x v="0"/>
    <n v="298195"/>
    <s v="TRABAJADOR INDEPENDIENTE"/>
    <s v="SECTOR PRIVADO"/>
    <s v="SI"/>
    <s v="NO"/>
    <s v="SI"/>
    <n v="40"/>
    <s v="No"/>
    <s v="No"/>
    <n v="298195"/>
    <s v="TRABAJADOR INDEPENDIENTE"/>
    <n v="40"/>
  </r>
  <r>
    <n v="477"/>
    <x v="0"/>
    <n v="297050"/>
    <s v="ASEGURADO VOLUNTARIO"/>
    <s v="SECTOR PRIVADO"/>
    <s v="SI"/>
    <s v="NO"/>
    <s v="NO"/>
    <n v="48"/>
    <s v="No"/>
    <s v="No"/>
    <n v="297050"/>
    <s v="ASEGURADO VOLUNTARIO"/>
    <n v="48"/>
  </r>
  <r>
    <n v="478"/>
    <x v="0"/>
    <n v="5189999.8"/>
    <s v="ASALARIADO"/>
    <s v="SECTOR PRIVADO"/>
    <s v="SI"/>
    <s v="NO"/>
    <s v="NO"/>
    <n v="49"/>
    <s v="Atípico"/>
    <s v="No"/>
    <n v="5189999.8"/>
    <s v="ASALARIADO"/>
    <n v="49"/>
  </r>
  <r>
    <n v="479"/>
    <x v="0"/>
    <n v="3309108"/>
    <s v="ASALARIADO"/>
    <s v="SECTOR PUBLICO"/>
    <s v="SI"/>
    <s v="NO"/>
    <s v="NO"/>
    <n v="47"/>
    <s v="Atípico"/>
    <s v="No"/>
    <n v="3309108"/>
    <s v="ASALARIADO"/>
    <n v="47"/>
  </r>
  <r>
    <n v="480"/>
    <x v="0"/>
    <n v="575846"/>
    <s v="TRABAJADOR INDEPENDIENTE"/>
    <s v="SECTOR PRIVADO"/>
    <s v="SI"/>
    <s v="SI"/>
    <s v="SI"/>
    <n v="46"/>
    <s v="No"/>
    <s v="No"/>
    <n v="575846"/>
    <s v="TRABAJADOR INDEPENDIENTE"/>
    <n v="46"/>
  </r>
  <r>
    <n v="481"/>
    <x v="0"/>
    <n v="458557"/>
    <s v="TRABAJADOR INDEPENDIENTE"/>
    <s v="SECTOR PRIVADO"/>
    <s v="SI"/>
    <s v="NO"/>
    <s v="SI"/>
    <n v="49"/>
    <s v="No"/>
    <s v="No"/>
    <n v="458557"/>
    <s v="TRABAJADOR INDEPENDIENTE"/>
    <n v="49"/>
  </r>
  <r>
    <n v="482"/>
    <x v="0"/>
    <n v="449214"/>
    <s v="ASALARIADO"/>
    <s v="SECTOR PRIVADO"/>
    <s v="SI"/>
    <s v="SI"/>
    <s v="NO"/>
    <n v="47"/>
    <s v="No"/>
    <s v="No"/>
    <n v="449214"/>
    <s v="ASALARIADO"/>
    <n v="47"/>
  </r>
  <r>
    <n v="483"/>
    <x v="0"/>
    <n v="957595"/>
    <s v="ASALARIADO"/>
    <s v="SECTOR PRIVADO"/>
    <s v="SI"/>
    <s v="NO"/>
    <s v="NO"/>
    <n v="30"/>
    <s v="No"/>
    <s v="No"/>
    <n v="957595"/>
    <s v="ASALARIADO"/>
    <n v="30"/>
  </r>
  <r>
    <n v="484"/>
    <x v="0"/>
    <n v="667314"/>
    <s v="ASALARIADO"/>
    <s v="SECTOR PUBLICO"/>
    <s v="SI"/>
    <s v="NO"/>
    <s v="NO"/>
    <n v="40"/>
    <s v="No"/>
    <s v="No"/>
    <n v="667314"/>
    <s v="ASALARIADO"/>
    <n v="40"/>
  </r>
  <r>
    <n v="485"/>
    <x v="1"/>
    <n v="297046"/>
    <s v="ASEGURADO VOLUNTARIO"/>
    <s v="SECTOR PRIVADO"/>
    <s v="SI"/>
    <s v="NO"/>
    <s v="NO"/>
    <n v="49"/>
    <s v="No"/>
    <s v="No"/>
    <n v="297046"/>
    <s v="ASEGURADO VOLUNTARIO"/>
    <n v="49"/>
  </r>
  <r>
    <n v="486"/>
    <x v="1"/>
    <n v="1476678"/>
    <s v="ASALARIADO"/>
    <s v="SECTOR PUBLICO"/>
    <s v="SI"/>
    <s v="NO"/>
    <s v="SI"/>
    <n v="54"/>
    <s v="No"/>
    <s v="No"/>
    <n v="1476678"/>
    <s v="ASALARIADO"/>
    <n v="54"/>
  </r>
  <r>
    <n v="487"/>
    <x v="0"/>
    <n v="1708336.5"/>
    <s v="ASALARIADO"/>
    <s v="SECTOR PUBLICO"/>
    <s v="SI"/>
    <s v="NO"/>
    <s v="NO"/>
    <n v="25"/>
    <s v="No"/>
    <s v="No"/>
    <n v="1708336.5"/>
    <s v="ASALARIADO"/>
    <n v="25"/>
  </r>
  <r>
    <n v="488"/>
    <x v="0"/>
    <n v="294619"/>
    <s v="ASALARIADO"/>
    <s v="SECTOR PRIVADO"/>
    <s v="SI"/>
    <s v="NO"/>
    <s v="NO"/>
    <n v="46"/>
    <s v="No"/>
    <s v="No"/>
    <n v="294619"/>
    <s v="ASALARIADO"/>
    <n v="46"/>
  </r>
  <r>
    <n v="489"/>
    <x v="1"/>
    <n v="480000"/>
    <s v="ASALARIADO"/>
    <s v="SECTOR PRIVADO"/>
    <s v="SI"/>
    <s v="NO"/>
    <s v="NO"/>
    <n v="26"/>
    <s v="No"/>
    <s v="No"/>
    <n v="480000"/>
    <s v="ASALARIADO"/>
    <n v="26"/>
  </r>
  <r>
    <n v="490"/>
    <x v="0"/>
    <n v="131000"/>
    <s v="ASALARIADO"/>
    <s v="SECTOR PRIVADO"/>
    <s v="SI"/>
    <s v="NO"/>
    <s v="NO"/>
    <n v="53"/>
    <s v="No"/>
    <s v="No"/>
    <n v="131000"/>
    <s v="ASALARIADO"/>
    <n v="53"/>
  </r>
  <r>
    <n v="491"/>
    <x v="0"/>
    <n v="2034486"/>
    <s v="ASALARIADO"/>
    <s v="SECTOR PRIVADO"/>
    <s v="SI"/>
    <s v="NO"/>
    <s v="NO"/>
    <n v="36"/>
    <s v="No"/>
    <s v="No"/>
    <n v="2034486"/>
    <s v="ASALARIADO"/>
    <n v="36"/>
  </r>
  <r>
    <n v="492"/>
    <x v="0"/>
    <n v="450886"/>
    <s v="TRABAJADOR INDEPENDIENTE"/>
    <s v="SECTOR PRIVADO"/>
    <s v="SI"/>
    <s v="NO"/>
    <s v="NO"/>
    <n v="42"/>
    <s v="No"/>
    <s v="No"/>
    <n v="450886"/>
    <s v="TRABAJADOR INDEPENDIENTE"/>
    <n v="42"/>
  </r>
  <r>
    <n v="493"/>
    <x v="0"/>
    <n v="911309"/>
    <s v="TRABAJADOR INDEPENDIENTE"/>
    <s v="SECTOR PRIVADO"/>
    <s v="SI"/>
    <s v="NO"/>
    <s v="NO"/>
    <n v="51"/>
    <s v="No"/>
    <s v="No"/>
    <n v="911309"/>
    <s v="TRABAJADOR INDEPENDIENTE"/>
    <n v="51"/>
  </r>
  <r>
    <n v="494"/>
    <x v="0"/>
    <n v="297046"/>
    <s v="ASEGURADO VOLUNTARIO"/>
    <s v="SECTOR PRIVADO"/>
    <s v="SI"/>
    <s v="SI"/>
    <s v="NO"/>
    <n v="36"/>
    <s v="No"/>
    <s v="No"/>
    <n v="297046"/>
    <s v="ASEGURADO VOLUNTARIO"/>
    <n v="36"/>
  </r>
  <r>
    <n v="495"/>
    <x v="1"/>
    <n v="570322.28"/>
    <s v="ASALARIADO"/>
    <s v="SECTOR PRIVADO"/>
    <s v="SI"/>
    <s v="SI"/>
    <s v="NO"/>
    <n v="43"/>
    <s v="No"/>
    <s v="No"/>
    <n v="570322.28"/>
    <s v="ASALARIADO"/>
    <n v="43"/>
  </r>
  <r>
    <n v="496"/>
    <x v="0"/>
    <n v="398239.35"/>
    <s v="ASALARIADO"/>
    <s v="SECTOR PRIVADO"/>
    <s v="SI"/>
    <s v="NO"/>
    <s v="NO"/>
    <n v="20"/>
    <s v="No"/>
    <s v="No"/>
    <n v="398239.35"/>
    <s v="ASALARIADO"/>
    <n v="20"/>
  </r>
  <r>
    <n v="497"/>
    <x v="0"/>
    <n v="525200"/>
    <s v="ASALARIADO"/>
    <s v="SECTOR PRIVADO"/>
    <s v="SI"/>
    <s v="NO"/>
    <s v="NO"/>
    <n v="32"/>
    <s v="No"/>
    <s v="No"/>
    <n v="525200"/>
    <s v="ASALARIADO"/>
    <n v="32"/>
  </r>
  <r>
    <n v="498"/>
    <x v="1"/>
    <n v="278030"/>
    <s v="CONVENIOS ESPECIALES DE TRABAJADORES INDEPENDIENTES"/>
    <s v="SECTOR PRIVADO"/>
    <s v="SI"/>
    <s v="NO"/>
    <s v="NO"/>
    <n v="47"/>
    <s v="No"/>
    <s v="No"/>
    <n v="278030"/>
    <s v="CONVENIOS ESPECIALES DE TRABAJADORES INDEPENDIENTES"/>
    <n v="47"/>
  </r>
  <r>
    <n v="499"/>
    <x v="0"/>
    <n v="447826"/>
    <s v="TRABAJADOR INDEPENDIENTE"/>
    <s v="SECTOR PRIVADO"/>
    <s v="SI"/>
    <s v="NO"/>
    <s v="SI"/>
    <n v="56"/>
    <s v="No"/>
    <s v="No"/>
    <n v="447826"/>
    <s v="TRABAJADOR INDEPENDIENTE"/>
    <n v="56"/>
  </r>
  <r>
    <n v="500"/>
    <x v="1"/>
    <n v="600000"/>
    <s v="ASALARIADO"/>
    <s v="SECTOR PRIVADO"/>
    <s v="SI"/>
    <s v="NO"/>
    <s v="NO"/>
    <n v="37"/>
    <s v="No"/>
    <s v="No"/>
    <n v="600000"/>
    <s v="ASALARIADO"/>
    <n v="37"/>
  </r>
  <r>
    <n v="501"/>
    <x v="0"/>
    <n v="461711"/>
    <s v="TRABAJADOR INDEPENDIENTE"/>
    <s v="SECTOR PRIVADO"/>
    <s v="SI"/>
    <s v="SI"/>
    <s v="SI"/>
    <n v="40"/>
    <s v="No"/>
    <s v="No"/>
    <n v="461711"/>
    <s v="TRABAJADOR INDEPENDIENTE"/>
    <n v="40"/>
  </r>
  <r>
    <n v="502"/>
    <x v="0"/>
    <n v="482134"/>
    <s v="TRABAJADOR INDEPENDIENTE"/>
    <s v="SECTOR PRIVADO"/>
    <s v="SI"/>
    <s v="NO"/>
    <s v="NO"/>
    <n v="69"/>
    <s v="No"/>
    <s v="No"/>
    <n v="482134"/>
    <s v="TRABAJADOR INDEPENDIENTE"/>
    <n v="69"/>
  </r>
  <r>
    <n v="503"/>
    <x v="1"/>
    <n v="355157"/>
    <s v="ASALARIADO"/>
    <s v="SECTOR PRIVADO"/>
    <s v="SI"/>
    <s v="NO"/>
    <s v="NO"/>
    <n v="40"/>
    <s v="No"/>
    <s v="No"/>
    <n v="355157"/>
    <s v="ASALARIADO"/>
    <n v="40"/>
  </r>
  <r>
    <n v="504"/>
    <x v="0"/>
    <n v="2029285.16"/>
    <s v="ASALARIADO"/>
    <s v="SECTOR PRIVADO"/>
    <s v="SI"/>
    <s v="NO"/>
    <s v="NO"/>
    <n v="38"/>
    <s v="No"/>
    <s v="No"/>
    <n v="2029285.16"/>
    <s v="ASALARIADO"/>
    <n v="38"/>
  </r>
  <r>
    <n v="505"/>
    <x v="0"/>
    <n v="278030"/>
    <s v="CONVENIOS ESPECIALES DE TRABAJADORES INDEPENDIENTES"/>
    <s v="SECTOR PRIVADO"/>
    <s v="SI"/>
    <s v="NO"/>
    <s v="NO"/>
    <n v="54"/>
    <s v="No"/>
    <s v="No"/>
    <n v="278030"/>
    <s v="CONVENIOS ESPECIALES DE TRABAJADORES INDEPENDIENTES"/>
    <n v="54"/>
  </r>
  <r>
    <n v="506"/>
    <x v="0"/>
    <n v="104180.5"/>
    <s v="ASALARIADO"/>
    <s v="SECTOR PRIVADO"/>
    <s v="SI"/>
    <s v="NO"/>
    <s v="NO"/>
    <n v="28"/>
    <s v="No"/>
    <s v="No"/>
    <n v="104180.5"/>
    <s v="ASALARIADO"/>
    <n v="28"/>
  </r>
  <r>
    <n v="507"/>
    <x v="1"/>
    <n v="450000"/>
    <s v="ASALARIADO"/>
    <s v="SECTOR PRIVADO"/>
    <s v="SI"/>
    <s v="NO"/>
    <s v="NO"/>
    <n v="54"/>
    <s v="No"/>
    <s v="No"/>
    <n v="450000"/>
    <s v="ASALARIADO"/>
    <n v="54"/>
  </r>
  <r>
    <n v="508"/>
    <x v="1"/>
    <n v="300018"/>
    <s v="ASEGURADO VOLUNTARIO"/>
    <s v="SECTOR PRIVADO"/>
    <s v="SI"/>
    <s v="NO"/>
    <s v="NO"/>
    <n v="55"/>
    <s v="No"/>
    <s v="No"/>
    <n v="300018"/>
    <s v="ASEGURADO VOLUNTARIO"/>
    <n v="55"/>
  </r>
  <r>
    <n v="509"/>
    <x v="0"/>
    <n v="562770.44999999995"/>
    <s v="ASALARIADO"/>
    <s v="SECTOR PRIVADO"/>
    <s v="SI"/>
    <s v="NO"/>
    <s v="NO"/>
    <n v="36"/>
    <s v="No"/>
    <s v="No"/>
    <n v="562770.44999999995"/>
    <s v="ASALARIADO"/>
    <n v="36"/>
  </r>
  <r>
    <n v="510"/>
    <x v="1"/>
    <n v="571789"/>
    <s v="TRABAJADOR INDEPENDIENTE"/>
    <s v="SECTOR PRIVADO"/>
    <s v="SI"/>
    <s v="NO"/>
    <s v="NO"/>
    <n v="30"/>
    <s v="No"/>
    <s v="No"/>
    <n v="571789"/>
    <s v="TRABAJADOR INDEPENDIENTE"/>
    <n v="30"/>
  </r>
  <r>
    <n v="511"/>
    <x v="0"/>
    <n v="896977"/>
    <s v="ASALARIADO"/>
    <s v="SECTOR PRIVADO"/>
    <s v="SI"/>
    <s v="NO"/>
    <s v="NO"/>
    <n v="53"/>
    <s v="No"/>
    <s v="No"/>
    <n v="896977"/>
    <s v="ASALARIADO"/>
    <n v="53"/>
  </r>
  <r>
    <n v="512"/>
    <x v="1"/>
    <n v="220000"/>
    <s v="ASALARIADO"/>
    <s v="SECTOR PRIVADO"/>
    <s v="SI"/>
    <s v="NO"/>
    <s v="NO"/>
    <n v="19"/>
    <s v="No"/>
    <s v="No"/>
    <n v="220000"/>
    <s v="ASALARIADO"/>
    <n v="19"/>
  </r>
  <r>
    <n v="513"/>
    <x v="0"/>
    <n v="447772"/>
    <s v="ASALARIADO"/>
    <s v="SECTOR PUBLICO"/>
    <s v="SI"/>
    <s v="NO"/>
    <s v="NO"/>
    <n v="41"/>
    <s v="No"/>
    <s v="No"/>
    <n v="447772"/>
    <s v="ASALARIADO"/>
    <n v="41"/>
  </r>
  <r>
    <n v="514"/>
    <x v="0"/>
    <n v="297046"/>
    <s v="ASEGURADO VOLUNTARIO"/>
    <s v="SECTOR PRIVADO"/>
    <s v="SI"/>
    <s v="NO"/>
    <s v="NO"/>
    <n v="39"/>
    <s v="No"/>
    <s v="No"/>
    <n v="297046"/>
    <s v="ASEGURADO VOLUNTARIO"/>
    <n v="39"/>
  </r>
  <r>
    <n v="515"/>
    <x v="0"/>
    <n v="319574.40000000002"/>
    <s v="ASALARIADO"/>
    <s v="SECTOR PRIVADO"/>
    <s v="SI"/>
    <s v="NO"/>
    <s v="SI"/>
    <n v="52"/>
    <s v="No"/>
    <s v="No"/>
    <n v="319574.40000000002"/>
    <s v="ASALARIADO"/>
    <n v="52"/>
  </r>
  <r>
    <n v="516"/>
    <x v="0"/>
    <n v="343390.86"/>
    <s v="ASALARIADO"/>
    <s v="SECTOR PRIVADO"/>
    <s v="SI"/>
    <s v="SI"/>
    <s v="NO"/>
    <n v="64"/>
    <s v="No"/>
    <s v="No"/>
    <n v="343390.86"/>
    <s v="ASALARIADO"/>
    <n v="64"/>
  </r>
  <r>
    <n v="517"/>
    <x v="1"/>
    <n v="184342.85"/>
    <s v="ASALARIADO"/>
    <s v="SECTOR PRIVADO"/>
    <s v="SI"/>
    <s v="NO"/>
    <s v="NO"/>
    <n v="28"/>
    <s v="No"/>
    <s v="No"/>
    <n v="184342.85"/>
    <s v="ASALARIADO"/>
    <n v="28"/>
  </r>
  <r>
    <n v="518"/>
    <x v="0"/>
    <n v="699800"/>
    <s v="ASALARIADO"/>
    <s v="SECTOR PRIVADO"/>
    <s v="SI"/>
    <s v="NO"/>
    <s v="NO"/>
    <n v="26"/>
    <s v="No"/>
    <s v="No"/>
    <n v="699800"/>
    <s v="ASALARIADO"/>
    <n v="26"/>
  </r>
  <r>
    <n v="519"/>
    <x v="1"/>
    <n v="177298.8"/>
    <s v="ASALARIADO"/>
    <s v="SECTOR PRIVADO"/>
    <s v="SI"/>
    <s v="NO"/>
    <s v="NO"/>
    <n v="33"/>
    <s v="No"/>
    <s v="No"/>
    <n v="177298.8"/>
    <s v="ASALARIADO"/>
    <n v="33"/>
  </r>
  <r>
    <n v="520"/>
    <x v="0"/>
    <n v="1599143.96"/>
    <s v="ASALARIADO"/>
    <s v="SECTOR PUBLICO"/>
    <s v="SI"/>
    <s v="NO"/>
    <s v="NO"/>
    <n v="31"/>
    <s v="No"/>
    <s v="No"/>
    <n v="1599143.96"/>
    <s v="ASALARIADO"/>
    <n v="31"/>
  </r>
  <r>
    <n v="521"/>
    <x v="0"/>
    <n v="556296.12"/>
    <s v="PENSIONADOS EN SU PROPIO SISTEMA"/>
    <s v="SECTOR PUBLICO"/>
    <s v="SI"/>
    <s v="NO"/>
    <s v="NO"/>
    <n v="63"/>
    <s v="No"/>
    <s v="No"/>
    <n v="556296.12"/>
    <s v="PENSIONADOS EN SU PROPIO SISTEMA"/>
    <n v="63"/>
  </r>
  <r>
    <n v="522"/>
    <x v="1"/>
    <n v="206538"/>
    <s v="ASALARIADO"/>
    <s v="SECTOR PRIVADO"/>
    <s v="SI"/>
    <s v="NO"/>
    <s v="SI"/>
    <n v="56"/>
    <s v="No"/>
    <s v="No"/>
    <n v="206538"/>
    <s v="ASALARIADO"/>
    <n v="56"/>
  </r>
  <r>
    <n v="523"/>
    <x v="0"/>
    <n v="436481"/>
    <s v="TRABAJADOR INDEPENDIENTE"/>
    <s v="SECTOR PRIVADO"/>
    <s v="SI"/>
    <s v="NO"/>
    <s v="SI"/>
    <n v="51"/>
    <s v="No"/>
    <s v="No"/>
    <n v="436481"/>
    <s v="TRABAJADOR INDEPENDIENTE"/>
    <n v="51"/>
  </r>
  <r>
    <n v="524"/>
    <x v="0"/>
    <n v="318445"/>
    <s v="TRABAJADOR INDEPENDIENTE"/>
    <s v="SECTOR PRIVADO"/>
    <s v="SI"/>
    <s v="NO"/>
    <s v="NO"/>
    <n v="47"/>
    <s v="No"/>
    <s v="No"/>
    <n v="318445"/>
    <s v="TRABAJADOR INDEPENDIENTE"/>
    <n v="47"/>
  </r>
  <r>
    <n v="525"/>
    <x v="1"/>
    <n v="280000"/>
    <s v="ASALARIADO"/>
    <s v="SECTOR PRIVADO"/>
    <s v="SI"/>
    <s v="NO"/>
    <s v="NO"/>
    <n v="27"/>
    <s v="No"/>
    <s v="No"/>
    <n v="280000"/>
    <s v="ASALARIADO"/>
    <n v="27"/>
  </r>
  <r>
    <n v="526"/>
    <x v="1"/>
    <n v="250070.75"/>
    <s v="ASALARIADO"/>
    <s v="SECTOR PRIVADO"/>
    <s v="SI"/>
    <s v="NO"/>
    <s v="NO"/>
    <n v="54"/>
    <s v="No"/>
    <s v="No"/>
    <n v="250070.75"/>
    <s v="ASALARIADO"/>
    <n v="54"/>
  </r>
  <r>
    <n v="527"/>
    <x v="0"/>
    <n v="1214203"/>
    <s v="ASALARIADO"/>
    <s v="SECTOR PUBLICO"/>
    <s v="SI"/>
    <s v="NO"/>
    <s v="NO"/>
    <n v="36"/>
    <s v="No"/>
    <s v="No"/>
    <n v="1214203"/>
    <s v="ASALARIADO"/>
    <n v="36"/>
  </r>
  <r>
    <n v="528"/>
    <x v="0"/>
    <n v="430371"/>
    <s v="TRABAJADOR INDEPENDIENTE"/>
    <s v="SECTOR PRIVADO"/>
    <s v="SI"/>
    <s v="NO"/>
    <s v="SI"/>
    <n v="34"/>
    <s v="No"/>
    <s v="No"/>
    <n v="430371"/>
    <s v="TRABAJADOR INDEPENDIENTE"/>
    <n v="34"/>
  </r>
  <r>
    <n v="529"/>
    <x v="0"/>
    <n v="558244.5"/>
    <s v="ASALARIADO"/>
    <s v="SECTOR PRIVADO"/>
    <s v="SI"/>
    <s v="NO"/>
    <s v="NO"/>
    <n v="51"/>
    <s v="No"/>
    <s v="No"/>
    <n v="558244.5"/>
    <s v="ASALARIADO"/>
    <n v="51"/>
  </r>
  <r>
    <n v="530"/>
    <x v="1"/>
    <n v="304913"/>
    <s v="ASALARIADO"/>
    <s v="SECTOR PUBLICO"/>
    <s v="SI"/>
    <s v="NO"/>
    <s v="NO"/>
    <n v="45"/>
    <s v="No"/>
    <s v="No"/>
    <n v="304913"/>
    <s v="ASALARIADO"/>
    <n v="45"/>
  </r>
  <r>
    <n v="531"/>
    <x v="0"/>
    <n v="1736277"/>
    <s v="ASALARIADO"/>
    <s v="SECTOR PUBLICO"/>
    <s v="SI"/>
    <s v="NO"/>
    <s v="NO"/>
    <n v="42"/>
    <s v="No"/>
    <s v="No"/>
    <n v="1736277"/>
    <s v="ASALARIADO"/>
    <n v="42"/>
  </r>
  <r>
    <n v="532"/>
    <x v="1"/>
    <n v="934810.14"/>
    <s v="ASALARIADO"/>
    <s v="SECTOR PUBLICO"/>
    <s v="SI"/>
    <s v="NO"/>
    <s v="NO"/>
    <n v="44"/>
    <s v="No"/>
    <s v="No"/>
    <n v="934810.14"/>
    <s v="ASALARIADO"/>
    <n v="44"/>
  </r>
  <r>
    <n v="533"/>
    <x v="1"/>
    <n v="319303"/>
    <s v="ASEGURADO VOLUNTARIO"/>
    <s v="SECTOR PRIVADO"/>
    <s v="SI"/>
    <s v="SI"/>
    <s v="SI"/>
    <n v="42"/>
    <s v="No"/>
    <s v="No"/>
    <n v="319303"/>
    <s v="ASEGURADO VOLUNTARIO"/>
    <n v="42"/>
  </r>
  <r>
    <n v="534"/>
    <x v="1"/>
    <n v="629752"/>
    <s v="ASALARIADO"/>
    <s v="SECTOR PUBLICO"/>
    <s v="SI"/>
    <s v="NO"/>
    <s v="NO"/>
    <n v="35"/>
    <s v="No"/>
    <s v="No"/>
    <n v="629752"/>
    <s v="ASALARIADO"/>
    <n v="35"/>
  </r>
  <r>
    <n v="535"/>
    <x v="0"/>
    <n v="10700"/>
    <s v="ASALARIADO"/>
    <s v="SECTOR PRIVADO"/>
    <s v="SI"/>
    <s v="NO"/>
    <s v="NO"/>
    <n v="22"/>
    <s v="No"/>
    <s v="No"/>
    <n v="10700"/>
    <s v="ASALARIADO"/>
    <n v="22"/>
  </r>
  <r>
    <n v="536"/>
    <x v="0"/>
    <n v="278030"/>
    <s v="CONVENIOS ESPECIALES DE TRABAJADORES INDEPENDIENTES"/>
    <s v="SECTOR PRIVADO"/>
    <s v="SI"/>
    <s v="NO"/>
    <s v="NO"/>
    <n v="56"/>
    <s v="No"/>
    <s v="No"/>
    <n v="278030"/>
    <s v="CONVENIOS ESPECIALES DE TRABAJADORES INDEPENDIENTES"/>
    <n v="56"/>
  </r>
  <r>
    <n v="537"/>
    <x v="0"/>
    <n v="1555300.2"/>
    <s v="ASALARIADO"/>
    <s v="SECTOR PUBLICO"/>
    <s v="SI"/>
    <s v="NO"/>
    <s v="NO"/>
    <n v="51"/>
    <s v="No"/>
    <s v="No"/>
    <n v="1555300.2"/>
    <s v="ASALARIADO"/>
    <n v="51"/>
  </r>
  <r>
    <n v="538"/>
    <x v="0"/>
    <n v="812000"/>
    <s v="ASALARIADO"/>
    <s v="SECTOR PRIVADO"/>
    <s v="SI"/>
    <s v="NO"/>
    <s v="SI"/>
    <n v="30"/>
    <s v="No"/>
    <s v="No"/>
    <n v="812000"/>
    <s v="ASALARIADO"/>
    <n v="30"/>
  </r>
  <r>
    <n v="539"/>
    <x v="0"/>
    <n v="563607"/>
    <s v="TRABAJADOR INDEPENDIENTE"/>
    <s v="SECTOR PRIVADO"/>
    <s v="SI"/>
    <s v="SI"/>
    <s v="SI"/>
    <n v="53"/>
    <s v="No"/>
    <s v="No"/>
    <n v="563607"/>
    <s v="TRABAJADOR INDEPENDIENTE"/>
    <n v="53"/>
  </r>
  <r>
    <n v="540"/>
    <x v="0"/>
    <n v="175000"/>
    <s v="ASALARIADO"/>
    <s v="SECTOR PRIVADO"/>
    <s v="SI"/>
    <s v="NO"/>
    <s v="NO"/>
    <n v="29"/>
    <s v="No"/>
    <s v="No"/>
    <n v="175000"/>
    <s v="ASALARIADO"/>
    <n v="29"/>
  </r>
  <r>
    <n v="541"/>
    <x v="0"/>
    <n v="403293"/>
    <s v="ASEGURADO VOLUNTARIO"/>
    <s v="SECTOR PRIVADO"/>
    <s v="SI"/>
    <s v="SI"/>
    <s v="NO"/>
    <n v="29"/>
    <s v="No"/>
    <s v="No"/>
    <n v="403293"/>
    <s v="ASEGURADO VOLUNTARIO"/>
    <n v="29"/>
  </r>
  <r>
    <n v="542"/>
    <x v="0"/>
    <n v="1523795.76"/>
    <s v="ASALARIADO"/>
    <s v="SECTOR PUBLICO"/>
    <s v="SI"/>
    <s v="NO"/>
    <s v="NO"/>
    <n v="61"/>
    <s v="No"/>
    <s v="No"/>
    <n v="1523795.76"/>
    <s v="ASALARIADO"/>
    <n v="61"/>
  </r>
  <r>
    <n v="543"/>
    <x v="0"/>
    <n v="997036"/>
    <s v="ASALARIADO"/>
    <s v="SECTOR PUBLICO"/>
    <s v="SI"/>
    <s v="NO"/>
    <s v="NO"/>
    <n v="63"/>
    <s v="No"/>
    <s v="No"/>
    <n v="997036"/>
    <s v="ASALARIADO"/>
    <n v="63"/>
  </r>
  <r>
    <n v="544"/>
    <x v="0"/>
    <n v="532934.25"/>
    <s v="ASALARIADO"/>
    <s v="SECTOR PRIVADO"/>
    <s v="SI"/>
    <s v="NO"/>
    <s v="NO"/>
    <n v="36"/>
    <s v="No"/>
    <s v="No"/>
    <n v="532934.25"/>
    <s v="ASALARIADO"/>
    <n v="36"/>
  </r>
  <r>
    <n v="545"/>
    <x v="0"/>
    <n v="877312.5"/>
    <s v="ASALARIADO"/>
    <s v="SECTOR PRIVADO"/>
    <s v="SI"/>
    <s v="NO"/>
    <s v="NO"/>
    <n v="29"/>
    <s v="No"/>
    <s v="No"/>
    <n v="877312.5"/>
    <s v="ASALARIADO"/>
    <n v="29"/>
  </r>
  <r>
    <n v="546"/>
    <x v="0"/>
    <n v="1738706"/>
    <s v="PENSIONADOS EN SU PROPIO SISTEMA"/>
    <s v="SECTOR PUBLICO"/>
    <s v="SI"/>
    <s v="NO"/>
    <s v="NO"/>
    <n v="50"/>
    <s v="No"/>
    <s v="No"/>
    <n v="1738706"/>
    <s v="PENSIONADOS EN SU PROPIO SISTEMA"/>
    <n v="50"/>
  </r>
  <r>
    <n v="547"/>
    <x v="0"/>
    <n v="487592.14"/>
    <s v="PENSIONADOS EN SU PROPIO SISTEMA"/>
    <s v="SECTOR PUBLICO"/>
    <s v="SI"/>
    <s v="NO"/>
    <s v="NO"/>
    <n v="69"/>
    <s v="No"/>
    <s v="No"/>
    <n v="487592.14"/>
    <s v="PENSIONADOS EN SU PROPIO SISTEMA"/>
    <n v="69"/>
  </r>
  <r>
    <n v="548"/>
    <x v="1"/>
    <n v="772981.75"/>
    <s v="ASALARIADO"/>
    <s v="SECTOR PRIVADO"/>
    <s v="SI"/>
    <s v="NO"/>
    <s v="NO"/>
    <n v="37"/>
    <s v="No"/>
    <s v="No"/>
    <n v="772981.75"/>
    <s v="ASALARIADO"/>
    <n v="37"/>
  </r>
  <r>
    <n v="549"/>
    <x v="1"/>
    <n v="297046"/>
    <s v="ASEGURADO VOLUNTARIO"/>
    <s v="SECTOR PRIVADO"/>
    <s v="SI"/>
    <s v="NO"/>
    <s v="NO"/>
    <n v="43"/>
    <s v="No"/>
    <s v="No"/>
    <n v="297046"/>
    <s v="ASEGURADO VOLUNTARIO"/>
    <n v="43"/>
  </r>
  <r>
    <n v="550"/>
    <x v="0"/>
    <n v="1769790"/>
    <s v="ASALARIADO"/>
    <s v="SECTOR PRIVADO"/>
    <s v="SI"/>
    <s v="NO"/>
    <s v="NO"/>
    <n v="25"/>
    <s v="No"/>
    <s v="No"/>
    <n v="1769790"/>
    <s v="ASALARIADO"/>
    <n v="25"/>
  </r>
  <r>
    <n v="551"/>
    <x v="1"/>
    <n v="561272.5"/>
    <s v="ASALARIADO"/>
    <s v="SECTOR PUBLICO"/>
    <s v="SI"/>
    <s v="NO"/>
    <s v="NO"/>
    <n v="52"/>
    <s v="No"/>
    <s v="No"/>
    <n v="561272.5"/>
    <s v="ASALARIADO"/>
    <n v="52"/>
  </r>
  <r>
    <n v="552"/>
    <x v="0"/>
    <n v="1088603.02"/>
    <s v="ASALARIADO"/>
    <s v="SECTOR PRIVADO"/>
    <s v="SI"/>
    <s v="NO"/>
    <s v="NO"/>
    <n v="38"/>
    <s v="No"/>
    <s v="No"/>
    <n v="1088603.02"/>
    <s v="ASALARIADO"/>
    <n v="38"/>
  </r>
  <r>
    <n v="553"/>
    <x v="0"/>
    <n v="1024300.76"/>
    <s v="ASALARIADO"/>
    <s v="SECTOR PRIVADO"/>
    <s v="SI"/>
    <s v="NO"/>
    <s v="NO"/>
    <n v="38"/>
    <s v="No"/>
    <s v="No"/>
    <n v="1024300.76"/>
    <s v="ASALARIADO"/>
    <n v="38"/>
  </r>
  <r>
    <n v="554"/>
    <x v="0"/>
    <n v="278030"/>
    <s v="CONVENIOS ESPECIALES DE TRABAJADORES INDEPENDIENTES"/>
    <s v="SECTOR PRIVADO"/>
    <s v="SI"/>
    <s v="NO"/>
    <s v="NO"/>
    <n v="30"/>
    <s v="No"/>
    <s v="No"/>
    <n v="278030"/>
    <s v="CONVENIOS ESPECIALES DE TRABAJADORES INDEPENDIENTES"/>
    <n v="30"/>
  </r>
  <r>
    <n v="555"/>
    <x v="1"/>
    <n v="426667"/>
    <s v="ASALARIADO"/>
    <s v="SECTOR PRIVADO"/>
    <s v="SI"/>
    <s v="NO"/>
    <s v="NO"/>
    <n v="25"/>
    <s v="No"/>
    <s v="No"/>
    <n v="426667"/>
    <s v="ASALARIADO"/>
    <n v="25"/>
  </r>
  <r>
    <n v="556"/>
    <x v="0"/>
    <n v="523027"/>
    <s v="TRABAJADOR INDEPENDIENTE"/>
    <s v="SECTOR PRIVADO"/>
    <s v="SI"/>
    <s v="NO"/>
    <s v="SI"/>
    <n v="33"/>
    <s v="No"/>
    <s v="No"/>
    <n v="523027"/>
    <s v="TRABAJADOR INDEPENDIENTE"/>
    <n v="33"/>
  </r>
  <r>
    <n v="557"/>
    <x v="0"/>
    <n v="358433"/>
    <s v="ASALARIADO"/>
    <s v="SECTOR PRIVADO"/>
    <s v="SI"/>
    <s v="NO"/>
    <s v="NO"/>
    <n v="42"/>
    <s v="No"/>
    <s v="No"/>
    <n v="358433"/>
    <s v="ASALARIADO"/>
    <n v="42"/>
  </r>
  <r>
    <n v="558"/>
    <x v="1"/>
    <n v="290307.3"/>
    <s v="ASALARIADO"/>
    <s v="SECTOR PUBLICO"/>
    <s v="SI"/>
    <s v="NO"/>
    <s v="NO"/>
    <n v="25"/>
    <s v="No"/>
    <s v="No"/>
    <n v="290307.3"/>
    <s v="ASALARIADO"/>
    <n v="25"/>
  </r>
  <r>
    <n v="559"/>
    <x v="0"/>
    <n v="475208"/>
    <s v="ASALARIADO"/>
    <s v="SECTOR PUBLICO"/>
    <s v="SI"/>
    <s v="NO"/>
    <s v="NO"/>
    <n v="41"/>
    <s v="No"/>
    <s v="No"/>
    <n v="475208"/>
    <s v="ASALARIADO"/>
    <n v="41"/>
  </r>
  <r>
    <n v="560"/>
    <x v="0"/>
    <n v="385702"/>
    <s v="ASEGURADO VOLUNTARIO"/>
    <s v="SECTOR PRIVADO"/>
    <s v="SI"/>
    <s v="NO"/>
    <s v="NO"/>
    <n v="32"/>
    <s v="No"/>
    <s v="No"/>
    <n v="385702"/>
    <s v="ASEGURADO VOLUNTARIO"/>
    <n v="32"/>
  </r>
  <r>
    <n v="561"/>
    <x v="0"/>
    <n v="297046"/>
    <s v="TRABAJADOR INDEPENDIENTE"/>
    <s v="SECTOR PRIVADO"/>
    <s v="SI"/>
    <s v="NO"/>
    <s v="NO"/>
    <n v="61"/>
    <s v="No"/>
    <s v="No"/>
    <n v="297046"/>
    <s v="TRABAJADOR INDEPENDIENTE"/>
    <n v="61"/>
  </r>
  <r>
    <n v="562"/>
    <x v="1"/>
    <n v="344000"/>
    <s v="ASALARIADO"/>
    <s v="SECTOR PRIVADO"/>
    <s v="SI"/>
    <s v="NO"/>
    <s v="NO"/>
    <n v="26"/>
    <s v="No"/>
    <s v="No"/>
    <n v="344000"/>
    <s v="ASALARIADO"/>
    <n v="26"/>
  </r>
  <r>
    <n v="563"/>
    <x v="1"/>
    <n v="1302556.5"/>
    <s v="ASALARIADO"/>
    <s v="SECTOR PUBLICO"/>
    <s v="SI"/>
    <s v="NO"/>
    <s v="NO"/>
    <n v="41"/>
    <s v="No"/>
    <s v="No"/>
    <n v="1302556.5"/>
    <s v="ASALARIADO"/>
    <n v="41"/>
  </r>
  <r>
    <n v="564"/>
    <x v="1"/>
    <n v="939461.54"/>
    <s v="ASALARIADO"/>
    <s v="SECTOR PRIVADO"/>
    <s v="SI"/>
    <s v="NO"/>
    <s v="NO"/>
    <n v="25"/>
    <s v="No"/>
    <s v="No"/>
    <n v="939461.54"/>
    <s v="ASALARIADO"/>
    <n v="25"/>
  </r>
  <r>
    <n v="565"/>
    <x v="0"/>
    <n v="402139.4"/>
    <s v="ASALARIADO"/>
    <s v="SECTOR PRIVADO"/>
    <s v="SI"/>
    <s v="NO"/>
    <s v="NO"/>
    <n v="39"/>
    <s v="No"/>
    <s v="No"/>
    <n v="402139.4"/>
    <s v="ASALARIADO"/>
    <n v="39"/>
  </r>
  <r>
    <n v="566"/>
    <x v="0"/>
    <n v="387763"/>
    <s v="TRABAJADOR INDEPENDIENTE"/>
    <s v="SECTOR PRIVADO"/>
    <s v="SI"/>
    <s v="NO"/>
    <s v="NO"/>
    <n v="53"/>
    <s v="No"/>
    <s v="No"/>
    <n v="387763"/>
    <s v="TRABAJADOR INDEPENDIENTE"/>
    <n v="53"/>
  </r>
  <r>
    <n v="567"/>
    <x v="0"/>
    <n v="370000"/>
    <s v="ASALARIADO"/>
    <s v="SECTOR PRIVADO"/>
    <s v="SI"/>
    <s v="SI"/>
    <s v="NO"/>
    <n v="45"/>
    <s v="No"/>
    <s v="No"/>
    <n v="370000"/>
    <s v="ASALARIADO"/>
    <n v="45"/>
  </r>
  <r>
    <n v="568"/>
    <x v="1"/>
    <n v="444333.33"/>
    <s v="ASALARIADO"/>
    <s v="SECTOR PRIVADO"/>
    <s v="SI"/>
    <s v="NO"/>
    <s v="NO"/>
    <n v="23"/>
    <s v="No"/>
    <s v="No"/>
    <n v="444333.33"/>
    <s v="ASALARIADO"/>
    <n v="23"/>
  </r>
  <r>
    <n v="569"/>
    <x v="0"/>
    <n v="179344"/>
    <s v="ASALARIADO"/>
    <s v="SECTOR PRIVADO"/>
    <s v="SI"/>
    <s v="NO"/>
    <s v="NO"/>
    <n v="29"/>
    <s v="No"/>
    <s v="No"/>
    <n v="179344"/>
    <s v="ASALARIADO"/>
    <n v="29"/>
  </r>
  <r>
    <n v="570"/>
    <x v="1"/>
    <n v="289448"/>
    <s v="TRABAJADOR INDEPENDIENTE"/>
    <s v="SECTOR PRIVADO"/>
    <s v="SI"/>
    <s v="NO"/>
    <s v="NO"/>
    <n v="52"/>
    <s v="No"/>
    <s v="No"/>
    <n v="289448"/>
    <s v="TRABAJADOR INDEPENDIENTE"/>
    <n v="52"/>
  </r>
  <r>
    <n v="571"/>
    <x v="0"/>
    <n v="588210"/>
    <s v="ASALARIADO"/>
    <s v="SECTOR PUBLICO"/>
    <s v="SI"/>
    <s v="NO"/>
    <s v="SI"/>
    <n v="35"/>
    <s v="No"/>
    <s v="No"/>
    <n v="588210"/>
    <s v="ASALARIADO"/>
    <n v="35"/>
  </r>
  <r>
    <n v="572"/>
    <x v="0"/>
    <n v="336000"/>
    <s v="ASALARIADO"/>
    <s v="SECTOR PRIVADO"/>
    <s v="SI"/>
    <s v="NO"/>
    <s v="NO"/>
    <n v="53"/>
    <s v="No"/>
    <s v="No"/>
    <n v="336000"/>
    <s v="ASALARIADO"/>
    <n v="53"/>
  </r>
  <r>
    <n v="573"/>
    <x v="0"/>
    <n v="452192.8"/>
    <s v="ASALARIADO"/>
    <s v="SECTOR PRIVADO"/>
    <s v="SI"/>
    <s v="NO"/>
    <s v="NO"/>
    <n v="49"/>
    <s v="No"/>
    <s v="No"/>
    <n v="452192.8"/>
    <s v="ASALARIADO"/>
    <n v="49"/>
  </r>
  <r>
    <n v="574"/>
    <x v="0"/>
    <n v="360000"/>
    <s v="ASALARIADO"/>
    <s v="SECTOR PRIVADO"/>
    <s v="SI"/>
    <s v="NO"/>
    <s v="NO"/>
    <n v="36"/>
    <s v="No"/>
    <s v="No"/>
    <n v="360000"/>
    <s v="ASALARIADO"/>
    <n v="36"/>
  </r>
  <r>
    <n v="575"/>
    <x v="1"/>
    <n v="3033354.29"/>
    <s v="ASALARIADO"/>
    <s v="SECTOR PUBLICO"/>
    <s v="SI"/>
    <s v="NO"/>
    <s v="NO"/>
    <n v="27"/>
    <s v="Atípico"/>
    <s v="No"/>
    <n v="3033354.29"/>
    <s v="ASALARIADO"/>
    <n v="27"/>
  </r>
  <r>
    <n v="576"/>
    <x v="1"/>
    <n v="1176797.18"/>
    <s v="ASALARIADO"/>
    <s v="SECTOR PRIVADO"/>
    <s v="SI"/>
    <s v="NO"/>
    <s v="NO"/>
    <n v="60"/>
    <s v="No"/>
    <s v="No"/>
    <n v="1176797.18"/>
    <s v="ASALARIADO"/>
    <n v="60"/>
  </r>
  <r>
    <n v="577"/>
    <x v="0"/>
    <n v="293293"/>
    <s v="ASALARIADO"/>
    <s v="SECTOR PRIVADO"/>
    <s v="SI"/>
    <s v="NO"/>
    <s v="NO"/>
    <n v="51"/>
    <s v="No"/>
    <s v="No"/>
    <n v="293293"/>
    <s v="ASALARIADO"/>
    <n v="51"/>
  </r>
  <r>
    <n v="578"/>
    <x v="0"/>
    <n v="297046"/>
    <s v="ASEGURADO VOLUNTARIO"/>
    <s v="SECTOR PRIVADO"/>
    <s v="SI"/>
    <s v="NO"/>
    <s v="NO"/>
    <n v="30"/>
    <s v="No"/>
    <s v="No"/>
    <n v="297046"/>
    <s v="ASEGURADO VOLUNTARIO"/>
    <n v="30"/>
  </r>
  <r>
    <n v="579"/>
    <x v="1"/>
    <n v="962128.4"/>
    <s v="ASALARIADO"/>
    <s v="SECTOR PRIVADO"/>
    <s v="SI"/>
    <s v="NO"/>
    <s v="NO"/>
    <n v="32"/>
    <s v="No"/>
    <s v="No"/>
    <n v="962128.4"/>
    <s v="ASALARIADO"/>
    <n v="32"/>
  </r>
  <r>
    <n v="580"/>
    <x v="0"/>
    <n v="800945.46"/>
    <s v="ASALARIADO"/>
    <s v="SECTOR PRIVADO"/>
    <s v="SI"/>
    <s v="NO"/>
    <s v="NO"/>
    <n v="46"/>
    <s v="No"/>
    <s v="No"/>
    <n v="800945.46"/>
    <s v="ASALARIADO"/>
    <n v="46"/>
  </r>
  <r>
    <n v="581"/>
    <x v="0"/>
    <n v="445567"/>
    <s v="TRABAJADOR INDEPENDIENTE"/>
    <s v="SECTOR PRIVADO"/>
    <s v="SI"/>
    <s v="NO"/>
    <s v="SI"/>
    <n v="56"/>
    <s v="No"/>
    <s v="No"/>
    <n v="445567"/>
    <s v="TRABAJADOR INDEPENDIENTE"/>
    <n v="56"/>
  </r>
  <r>
    <n v="582"/>
    <x v="0"/>
    <n v="130000"/>
    <s v="ASALARIADO"/>
    <s v="SECTOR PRIVADO"/>
    <s v="SI"/>
    <s v="NO"/>
    <s v="NO"/>
    <n v="26"/>
    <s v="No"/>
    <s v="No"/>
    <n v="130000"/>
    <s v="ASALARIADO"/>
    <n v="26"/>
  </r>
  <r>
    <n v="583"/>
    <x v="0"/>
    <n v="753130.72"/>
    <s v="ASALARIADO"/>
    <s v="SECTOR PRIVADO"/>
    <s v="SI"/>
    <s v="NO"/>
    <s v="NO"/>
    <n v="22"/>
    <s v="No"/>
    <s v="No"/>
    <n v="753130.72"/>
    <s v="ASALARIADO"/>
    <n v="22"/>
  </r>
  <r>
    <n v="584"/>
    <x v="0"/>
    <n v="180000"/>
    <s v="ASALARIADO"/>
    <s v="SECTOR PRIVADO"/>
    <s v="SI"/>
    <s v="NO"/>
    <s v="NO"/>
    <n v="28"/>
    <s v="No"/>
    <s v="No"/>
    <n v="180000"/>
    <s v="ASALARIADO"/>
    <n v="28"/>
  </r>
  <r>
    <n v="585"/>
    <x v="0"/>
    <n v="377035"/>
    <s v="TRABAJADOR INDEPENDIENTE"/>
    <s v="SECTOR PRIVADO"/>
    <s v="SI"/>
    <s v="NO"/>
    <s v="SI"/>
    <n v="49"/>
    <s v="No"/>
    <s v="No"/>
    <n v="377035"/>
    <s v="TRABAJADOR INDEPENDIENTE"/>
    <n v="49"/>
  </r>
  <r>
    <n v="586"/>
    <x v="1"/>
    <n v="308874"/>
    <s v="ASALARIADO"/>
    <s v="SECTOR PUBLICO"/>
    <s v="SI"/>
    <s v="NO"/>
    <s v="SI"/>
    <n v="57"/>
    <s v="No"/>
    <s v="No"/>
    <n v="308874"/>
    <s v="ASALARIADO"/>
    <n v="57"/>
  </r>
  <r>
    <n v="587"/>
    <x v="1"/>
    <n v="1591051.5"/>
    <s v="ASALARIADO"/>
    <s v="SECTOR PUBLICO"/>
    <s v="SI"/>
    <s v="NO"/>
    <s v="NO"/>
    <n v="62"/>
    <s v="No"/>
    <s v="No"/>
    <n v="1591051.5"/>
    <s v="ASALARIADO"/>
    <n v="62"/>
  </r>
  <r>
    <n v="588"/>
    <x v="0"/>
    <n v="415503"/>
    <s v="ASALARIADO"/>
    <s v="SECTOR PRIVADO"/>
    <s v="SI"/>
    <s v="NO"/>
    <s v="NO"/>
    <n v="52"/>
    <s v="No"/>
    <s v="No"/>
    <n v="415503"/>
    <s v="ASALARIADO"/>
    <n v="52"/>
  </r>
  <r>
    <n v="589"/>
    <x v="1"/>
    <n v="397559.9"/>
    <s v="ASALARIADO"/>
    <s v="SECTOR PRIVADO"/>
    <s v="SI"/>
    <s v="NO"/>
    <s v="NO"/>
    <n v="21"/>
    <s v="No"/>
    <s v="No"/>
    <n v="397559.9"/>
    <s v="ASALARIADO"/>
    <n v="21"/>
  </r>
  <r>
    <n v="590"/>
    <x v="1"/>
    <n v="1422244"/>
    <s v="PENSIONADOS EN SU PROPIO SISTEMA"/>
    <s v="SECTOR PUBLICO"/>
    <s v="SI"/>
    <s v="NO"/>
    <s v="NO"/>
    <n v="77"/>
    <s v="No"/>
    <s v="No"/>
    <n v="1422244"/>
    <s v="PENSIONADOS EN SU PROPIO SISTEMA"/>
    <n v="77"/>
  </r>
  <r>
    <n v="591"/>
    <x v="1"/>
    <n v="297046"/>
    <s v="ASEGURADO VOLUNTARIO"/>
    <s v="SECTOR PRIVADO"/>
    <s v="SI"/>
    <s v="NO"/>
    <s v="NO"/>
    <n v="26"/>
    <s v="No"/>
    <s v="No"/>
    <n v="297046"/>
    <s v="ASEGURADO VOLUNTARIO"/>
    <n v="26"/>
  </r>
  <r>
    <n v="592"/>
    <x v="1"/>
    <n v="1039384"/>
    <s v="ASALARIADO"/>
    <s v="SECTOR PUBLICO"/>
    <s v="SI"/>
    <s v="NO"/>
    <s v="SI"/>
    <n v="43"/>
    <s v="No"/>
    <s v="No"/>
    <n v="1039384"/>
    <s v="ASALARIADO"/>
    <n v="43"/>
  </r>
  <r>
    <n v="593"/>
    <x v="0"/>
    <n v="310363"/>
    <s v="ASEGURADO VOLUNTARIO"/>
    <s v="SECTOR PRIVADO"/>
    <s v="SI"/>
    <s v="NO"/>
    <s v="NO"/>
    <n v="60"/>
    <s v="No"/>
    <s v="No"/>
    <n v="310363"/>
    <s v="ASEGURADO VOLUNTARIO"/>
    <n v="60"/>
  </r>
  <r>
    <n v="594"/>
    <x v="0"/>
    <n v="1150000"/>
    <s v="ASALARIADO"/>
    <s v="SECTOR PRIVADO"/>
    <s v="SI"/>
    <s v="NO"/>
    <s v="NO"/>
    <n v="37"/>
    <s v="No"/>
    <s v="No"/>
    <n v="1150000"/>
    <s v="ASALARIADO"/>
    <n v="37"/>
  </r>
  <r>
    <n v="595"/>
    <x v="1"/>
    <n v="360191"/>
    <s v="ASALARIADO"/>
    <s v="SECTOR PUBLICO"/>
    <s v="SI"/>
    <s v="NO"/>
    <s v="SI"/>
    <n v="42"/>
    <s v="No"/>
    <s v="No"/>
    <n v="360191"/>
    <s v="ASALARIADO"/>
    <n v="42"/>
  </r>
  <r>
    <n v="596"/>
    <x v="0"/>
    <n v="2183437.7799999998"/>
    <s v="ASALARIADO"/>
    <s v="SECTOR PUBLICO"/>
    <s v="SI"/>
    <s v="NO"/>
    <s v="NO"/>
    <n v="43"/>
    <s v="No"/>
    <s v="No"/>
    <n v="2183437.7799999998"/>
    <s v="ASALARIADO"/>
    <n v="43"/>
  </r>
  <r>
    <n v="597"/>
    <x v="0"/>
    <n v="278030"/>
    <s v="CONVENIOS ESPECIALES DE TRABAJADORES INDEPENDIENTES"/>
    <s v="SECTOR PRIVADO"/>
    <s v="SI"/>
    <s v="NO"/>
    <s v="NO"/>
    <n v="53"/>
    <s v="No"/>
    <s v="No"/>
    <n v="278030"/>
    <s v="CONVENIOS ESPECIALES DE TRABAJADORES INDEPENDIENTES"/>
    <n v="53"/>
  </r>
  <r>
    <n v="598"/>
    <x v="1"/>
    <n v="518073.51"/>
    <s v="ASALARIADO"/>
    <s v="SECTOR PRIVADO"/>
    <s v="SI"/>
    <s v="NO"/>
    <s v="NO"/>
    <n v="46"/>
    <s v="No"/>
    <s v="No"/>
    <n v="518073.51"/>
    <s v="ASALARIADO"/>
    <n v="46"/>
  </r>
  <r>
    <n v="599"/>
    <x v="0"/>
    <n v="390486.2"/>
    <s v="ASALARIADO"/>
    <s v="SECTOR PUBLICO"/>
    <s v="SI"/>
    <s v="NO"/>
    <s v="NO"/>
    <n v="51"/>
    <s v="No"/>
    <s v="No"/>
    <n v="390486.2"/>
    <s v="ASALARIADO"/>
    <n v="51"/>
  </r>
  <r>
    <n v="600"/>
    <x v="0"/>
    <n v="2170393.56"/>
    <s v="ASALARIADO"/>
    <s v="SECTOR PUBLICO"/>
    <s v="SI"/>
    <s v="NO"/>
    <s v="NO"/>
    <n v="41"/>
    <s v="No"/>
    <s v="No"/>
    <n v="2170393.56"/>
    <s v="ASALARIADO"/>
    <n v="41"/>
  </r>
  <r>
    <n v="601"/>
    <x v="0"/>
    <n v="299825"/>
    <s v="TRABAJADOR INDEPENDIENTE"/>
    <s v="SECTOR PRIVADO"/>
    <s v="SI"/>
    <s v="SI"/>
    <s v="SI"/>
    <n v="36"/>
    <s v="No"/>
    <s v="No"/>
    <n v="299825"/>
    <s v="TRABAJADOR INDEPENDIENTE"/>
    <n v="36"/>
  </r>
  <r>
    <n v="602"/>
    <x v="1"/>
    <n v="273601"/>
    <s v="ASALARIADO"/>
    <s v="SECTOR PRIVADO"/>
    <s v="SI"/>
    <s v="SI"/>
    <s v="NO"/>
    <n v="39"/>
    <s v="No"/>
    <s v="No"/>
    <n v="273601"/>
    <s v="ASALARIADO"/>
    <n v="39"/>
  </r>
  <r>
    <n v="603"/>
    <x v="0"/>
    <n v="751546.8"/>
    <s v="ASALARIADO"/>
    <s v="SECTOR PRIVADO"/>
    <s v="SI"/>
    <s v="NO"/>
    <s v="NO"/>
    <n v="29"/>
    <s v="No"/>
    <s v="No"/>
    <n v="751546.8"/>
    <s v="ASALARIADO"/>
    <n v="29"/>
  </r>
  <r>
    <n v="604"/>
    <x v="0"/>
    <n v="839652"/>
    <s v="TRABAJADOR INDEPENDIENTE"/>
    <s v="SECTOR PRIVADO"/>
    <s v="SI"/>
    <s v="NO"/>
    <s v="SI"/>
    <n v="77"/>
    <s v="No"/>
    <s v="No"/>
    <n v="839652"/>
    <s v="TRABAJADOR INDEPENDIENTE"/>
    <n v="77"/>
  </r>
  <r>
    <n v="605"/>
    <x v="1"/>
    <n v="1742394.77"/>
    <s v="ASALARIADO"/>
    <s v="SECTOR PRIVADO"/>
    <s v="SI"/>
    <s v="NO"/>
    <s v="NO"/>
    <n v="39"/>
    <s v="No"/>
    <s v="No"/>
    <n v="1742394.77"/>
    <s v="ASALARIADO"/>
    <n v="39"/>
  </r>
  <r>
    <n v="606"/>
    <x v="0"/>
    <n v="1008778"/>
    <s v="PENSIONADOS EN SU PROPIO SISTEMA"/>
    <s v="SECTOR PUBLICO"/>
    <s v="SI"/>
    <s v="NO"/>
    <s v="NO"/>
    <n v="75"/>
    <s v="No"/>
    <s v="No"/>
    <n v="1008778"/>
    <s v="PENSIONADOS EN SU PROPIO SISTEMA"/>
    <n v="75"/>
  </r>
  <r>
    <n v="607"/>
    <x v="0"/>
    <n v="587551.63"/>
    <s v="PENSIONADOS EN SU PROPIO SISTEMA"/>
    <s v="SECTOR PUBLICO"/>
    <s v="SI"/>
    <s v="NO"/>
    <s v="NO"/>
    <n v="68"/>
    <s v="No"/>
    <s v="No"/>
    <n v="587551.63"/>
    <s v="PENSIONADOS EN SU PROPIO SISTEMA"/>
    <n v="68"/>
  </r>
  <r>
    <n v="608"/>
    <x v="1"/>
    <n v="112200"/>
    <s v="ASALARIADO"/>
    <s v="SECTOR PRIVADO"/>
    <s v="SI"/>
    <s v="NO"/>
    <s v="NO"/>
    <n v="53"/>
    <s v="No"/>
    <s v="No"/>
    <n v="112200"/>
    <s v="ASALARIADO"/>
    <n v="53"/>
  </r>
  <r>
    <n v="609"/>
    <x v="1"/>
    <n v="927718"/>
    <s v="ASALARIADO"/>
    <s v="SECTOR PUBLICO"/>
    <s v="SI"/>
    <s v="NO"/>
    <s v="SI"/>
    <n v="29"/>
    <s v="No"/>
    <s v="No"/>
    <n v="927718"/>
    <s v="ASALARIADO"/>
    <n v="29"/>
  </r>
  <r>
    <n v="610"/>
    <x v="0"/>
    <n v="400166.55"/>
    <s v="ASALARIADO"/>
    <s v="SECTOR PRIVADO"/>
    <s v="SI"/>
    <s v="SI"/>
    <s v="NO"/>
    <n v="31"/>
    <s v="No"/>
    <s v="No"/>
    <n v="400166.55"/>
    <s v="ASALARIADO"/>
    <n v="31"/>
  </r>
  <r>
    <n v="611"/>
    <x v="1"/>
    <n v="1173695"/>
    <s v="PENSIONADOS EN SU PROPIO SISTEMA"/>
    <s v="SECTOR PUBLICO"/>
    <s v="SI"/>
    <s v="NO"/>
    <s v="NO"/>
    <n v="71"/>
    <s v="No"/>
    <s v="No"/>
    <n v="1173695"/>
    <s v="PENSIONADOS EN SU PROPIO SISTEMA"/>
    <n v="71"/>
  </r>
  <r>
    <n v="612"/>
    <x v="1"/>
    <n v="317000"/>
    <s v="ASALARIADO"/>
    <s v="SECTOR PRIVADO"/>
    <s v="SI"/>
    <s v="NO"/>
    <s v="SI"/>
    <n v="39"/>
    <s v="No"/>
    <s v="No"/>
    <n v="317000"/>
    <s v="ASALARIADO"/>
    <n v="39"/>
  </r>
  <r>
    <n v="613"/>
    <x v="0"/>
    <n v="369367.93"/>
    <s v="ASALARIADO"/>
    <s v="SECTOR PUBLICO"/>
    <s v="SI"/>
    <s v="NO"/>
    <s v="NO"/>
    <n v="35"/>
    <s v="No"/>
    <s v="No"/>
    <n v="369367.93"/>
    <s v="ASALARIADO"/>
    <n v="35"/>
  </r>
  <r>
    <n v="614"/>
    <x v="1"/>
    <n v="453746"/>
    <s v="PENSIONADOS EN SU PROPIO SISTEMA"/>
    <s v="SECTOR PUBLICO"/>
    <s v="SI"/>
    <s v="NO"/>
    <s v="NO"/>
    <n v="81"/>
    <s v="No"/>
    <s v="No"/>
    <n v="453746"/>
    <s v="PENSIONADOS EN SU PROPIO SISTEMA"/>
    <n v="81"/>
  </r>
  <r>
    <n v="615"/>
    <x v="0"/>
    <n v="319572"/>
    <s v="ASALARIADO"/>
    <s v="SECTOR PRIVADO"/>
    <s v="SI"/>
    <s v="SI"/>
    <s v="NO"/>
    <n v="43"/>
    <s v="No"/>
    <s v="No"/>
    <n v="319572"/>
    <s v="ASALARIADO"/>
    <n v="43"/>
  </r>
  <r>
    <n v="616"/>
    <x v="0"/>
    <n v="1486691"/>
    <s v="ASALARIADO"/>
    <s v="SECTOR PUBLICO"/>
    <s v="SI"/>
    <s v="NO"/>
    <s v="SI"/>
    <n v="31"/>
    <s v="No"/>
    <s v="No"/>
    <n v="1486691"/>
    <s v="ASALARIADO"/>
    <n v="31"/>
  </r>
  <r>
    <n v="617"/>
    <x v="0"/>
    <n v="352881"/>
    <s v="TRABAJADOR INDEPENDIENTE"/>
    <s v="SECTOR PRIVADO"/>
    <s v="SI"/>
    <s v="NO"/>
    <s v="NO"/>
    <n v="53"/>
    <s v="No"/>
    <s v="No"/>
    <n v="352881"/>
    <s v="TRABAJADOR INDEPENDIENTE"/>
    <n v="53"/>
  </r>
  <r>
    <n v="618"/>
    <x v="1"/>
    <n v="352852"/>
    <s v="ASALARIADO"/>
    <s v="SECTOR PUBLICO"/>
    <s v="SI"/>
    <s v="NO"/>
    <s v="NO"/>
    <n v="53"/>
    <s v="No"/>
    <s v="No"/>
    <n v="352852"/>
    <s v="ASALARIADO"/>
    <n v="53"/>
  </r>
  <r>
    <n v="619"/>
    <x v="0"/>
    <n v="223463"/>
    <s v="ASALARIADO"/>
    <s v="SECTOR PRIVADO"/>
    <s v="SI"/>
    <s v="SI"/>
    <s v="NO"/>
    <n v="20"/>
    <s v="No"/>
    <s v="No"/>
    <n v="223463"/>
    <s v="ASALARIADO"/>
    <n v="20"/>
  </r>
  <r>
    <n v="620"/>
    <x v="0"/>
    <n v="573400"/>
    <s v="ASALARIADO"/>
    <s v="SECTOR PRIVADO"/>
    <s v="SI"/>
    <s v="NO"/>
    <s v="NO"/>
    <n v="23"/>
    <s v="No"/>
    <s v="No"/>
    <n v="573400"/>
    <s v="ASALARIADO"/>
    <n v="23"/>
  </r>
  <r>
    <n v="621"/>
    <x v="0"/>
    <n v="278030"/>
    <s v="CONVENIOS ESPECIALES DE TRABAJADORES INDEPENDIENTES"/>
    <s v="SECTOR PRIVADO"/>
    <s v="SI"/>
    <s v="NO"/>
    <s v="NO"/>
    <n v="78"/>
    <s v="No"/>
    <s v="No"/>
    <n v="278030"/>
    <s v="CONVENIOS ESPECIALES DE TRABAJADORES INDEPENDIENTES"/>
    <n v="78"/>
  </r>
  <r>
    <n v="622"/>
    <x v="1"/>
    <n v="502100"/>
    <s v="TRABAJADOR INDEPENDIENTE"/>
    <s v="SECTOR PRIVADO"/>
    <s v="SI"/>
    <s v="NO"/>
    <s v="NO"/>
    <n v="48"/>
    <s v="No"/>
    <s v="No"/>
    <n v="502100"/>
    <s v="TRABAJADOR INDEPENDIENTE"/>
    <n v="48"/>
  </r>
  <r>
    <n v="623"/>
    <x v="0"/>
    <n v="215000"/>
    <s v="ASALARIADO"/>
    <s v="SECTOR PRIVADO"/>
    <s v="SI"/>
    <s v="NO"/>
    <s v="NO"/>
    <n v="60"/>
    <s v="No"/>
    <s v="No"/>
    <n v="215000"/>
    <s v="ASALARIADO"/>
    <n v="60"/>
  </r>
  <r>
    <n v="624"/>
    <x v="0"/>
    <n v="367392"/>
    <s v="ASALARIADO"/>
    <s v="SECTOR PRIVADO"/>
    <s v="SI"/>
    <s v="NO"/>
    <s v="NO"/>
    <n v="24"/>
    <s v="No"/>
    <s v="No"/>
    <n v="367392"/>
    <s v="ASALARIADO"/>
    <n v="24"/>
  </r>
  <r>
    <n v="625"/>
    <x v="1"/>
    <n v="150000"/>
    <s v="ASALARIADO"/>
    <s v="SECTOR PRIVADO"/>
    <s v="SI"/>
    <s v="NO"/>
    <s v="NO"/>
    <n v="44"/>
    <s v="No"/>
    <s v="No"/>
    <n v="150000"/>
    <s v="ASALARIADO"/>
    <n v="44"/>
  </r>
  <r>
    <n v="626"/>
    <x v="0"/>
    <n v="679660.62"/>
    <s v="ASALARIADO"/>
    <s v="SECTOR PRIVADO"/>
    <s v="SI"/>
    <s v="NO"/>
    <s v="NO"/>
    <n v="21"/>
    <s v="No"/>
    <s v="No"/>
    <n v="679660.62"/>
    <s v="ASALARIADO"/>
    <n v="21"/>
  </r>
  <r>
    <n v="627"/>
    <x v="0"/>
    <n v="2796475"/>
    <s v="ASALARIADO"/>
    <s v="SECTOR PUBLICO"/>
    <s v="SI"/>
    <s v="NO"/>
    <s v="SI"/>
    <n v="52"/>
    <s v="Atípico"/>
    <s v="No"/>
    <n v="2796475"/>
    <s v="ASALARIADO"/>
    <n v="52"/>
  </r>
  <r>
    <n v="628"/>
    <x v="1"/>
    <n v="359544.27"/>
    <s v="CONVENIOS ESPECIALES DE ASEGURADOS VOLUNTARIOS"/>
    <s v="SECTOR PRIVADO"/>
    <s v="SI"/>
    <s v="SI"/>
    <s v="NO"/>
    <n v="46"/>
    <s v="No"/>
    <s v="No"/>
    <n v="359544.27"/>
    <s v="CONVENIOS ESPECIALES DE ASEGURADOS VOLUNTARIOS"/>
    <n v="46"/>
  </r>
  <r>
    <n v="629"/>
    <x v="0"/>
    <n v="298018"/>
    <s v="ASEGURADO VOLUNTARIO"/>
    <s v="SECTOR PRIVADO"/>
    <s v="SI"/>
    <s v="NO"/>
    <s v="NO"/>
    <n v="36"/>
    <s v="No"/>
    <s v="No"/>
    <n v="298018"/>
    <s v="ASEGURADO VOLUNTARIO"/>
    <n v="36"/>
  </r>
  <r>
    <n v="630"/>
    <x v="1"/>
    <n v="382136"/>
    <s v="TRABAJADOR INDEPENDIENTE"/>
    <s v="SECTOR PRIVADO"/>
    <s v="SI"/>
    <s v="NO"/>
    <s v="NO"/>
    <n v="53"/>
    <s v="No"/>
    <s v="No"/>
    <n v="382136"/>
    <s v="TRABAJADOR INDEPENDIENTE"/>
    <n v="53"/>
  </r>
  <r>
    <n v="631"/>
    <x v="1"/>
    <n v="297046"/>
    <s v="ASEGURADO VOLUNTARIO"/>
    <s v="SECTOR PRIVADO"/>
    <s v="SI"/>
    <s v="NO"/>
    <s v="SI"/>
    <n v="35"/>
    <s v="No"/>
    <s v="No"/>
    <n v="297046"/>
    <s v="ASEGURADO VOLUNTARIO"/>
    <n v="35"/>
  </r>
  <r>
    <n v="632"/>
    <x v="0"/>
    <n v="297046"/>
    <s v="ASEGURADO VOLUNTARIO"/>
    <s v="SECTOR PRIVADO"/>
    <s v="SI"/>
    <s v="NO"/>
    <s v="NO"/>
    <n v="39"/>
    <s v="No"/>
    <s v="No"/>
    <n v="297046"/>
    <s v="ASEGURADO VOLUNTARIO"/>
    <n v="39"/>
  </r>
  <r>
    <n v="633"/>
    <x v="1"/>
    <n v="347615"/>
    <s v="TRABAJADOR INDEPENDIENTE"/>
    <s v="SECTOR PRIVADO"/>
    <s v="SI"/>
    <s v="NO"/>
    <s v="NO"/>
    <n v="36"/>
    <s v="No"/>
    <s v="No"/>
    <n v="347615"/>
    <s v="TRABAJADOR INDEPENDIENTE"/>
    <n v="36"/>
  </r>
  <r>
    <n v="634"/>
    <x v="1"/>
    <n v="297044"/>
    <s v="ASEGURADO VOLUNTARIO"/>
    <s v="SECTOR PRIVADO"/>
    <s v="SI"/>
    <s v="NO"/>
    <s v="NO"/>
    <n v="19"/>
    <s v="No"/>
    <s v="No"/>
    <n v="297044"/>
    <s v="ASEGURADO VOLUNTARIO"/>
    <n v="19"/>
  </r>
  <r>
    <n v="635"/>
    <x v="1"/>
    <n v="297046"/>
    <s v="ASEGURADO VOLUNTARIO"/>
    <s v="SECTOR PRIVADO"/>
    <s v="SI"/>
    <s v="NO"/>
    <s v="NO"/>
    <n v="31"/>
    <s v="No"/>
    <s v="No"/>
    <n v="297046"/>
    <s v="ASEGURADO VOLUNTARIO"/>
    <n v="31"/>
  </r>
  <r>
    <n v="636"/>
    <x v="0"/>
    <n v="1169887"/>
    <s v="ASALARIADO"/>
    <s v="SECTOR PUBLICO"/>
    <s v="SI"/>
    <s v="NO"/>
    <s v="NO"/>
    <n v="45"/>
    <s v="No"/>
    <s v="No"/>
    <n v="1169887"/>
    <s v="ASALARIADO"/>
    <n v="45"/>
  </r>
  <r>
    <n v="637"/>
    <x v="0"/>
    <n v="1253145.82"/>
    <s v="ASALARIADO"/>
    <s v="SECTOR PUBLICO"/>
    <s v="SI"/>
    <s v="NO"/>
    <s v="NO"/>
    <n v="34"/>
    <s v="No"/>
    <s v="No"/>
    <n v="1253145.82"/>
    <s v="ASALARIADO"/>
    <n v="34"/>
  </r>
  <r>
    <n v="638"/>
    <x v="0"/>
    <n v="577032.5"/>
    <s v="ASALARIADO"/>
    <s v="SECTOR PRIVADO"/>
    <s v="SI"/>
    <s v="NO"/>
    <s v="NO"/>
    <n v="53"/>
    <s v="No"/>
    <s v="No"/>
    <n v="577032.5"/>
    <s v="ASALARIADO"/>
    <n v="53"/>
  </r>
  <r>
    <n v="639"/>
    <x v="0"/>
    <n v="305704"/>
    <s v="TRABAJADOR INDEPENDIENTE"/>
    <s v="SECTOR PRIVADO"/>
    <s v="SI"/>
    <s v="NO"/>
    <s v="NO"/>
    <n v="68"/>
    <s v="No"/>
    <s v="No"/>
    <n v="305704"/>
    <s v="TRABAJADOR INDEPENDIENTE"/>
    <n v="68"/>
  </r>
  <r>
    <n v="640"/>
    <x v="1"/>
    <n v="297045"/>
    <s v="ASEGURADO VOLUNTARIO"/>
    <s v="SECTOR PRIVADO"/>
    <s v="SI"/>
    <s v="NO"/>
    <s v="NO"/>
    <n v="30"/>
    <s v="No"/>
    <s v="No"/>
    <n v="297045"/>
    <s v="ASEGURADO VOLUNTARIO"/>
    <n v="30"/>
  </r>
  <r>
    <n v="641"/>
    <x v="1"/>
    <n v="697711"/>
    <s v="PENSIONADOS EN SU PROPIO SISTEMA"/>
    <s v="SECTOR PUBLICO"/>
    <s v="SI"/>
    <s v="NO"/>
    <s v="NO"/>
    <n v="76"/>
    <s v="No"/>
    <s v="No"/>
    <n v="697711"/>
    <s v="PENSIONADOS EN SU PROPIO SISTEMA"/>
    <n v="76"/>
  </r>
  <r>
    <n v="642"/>
    <x v="0"/>
    <n v="1611056.5"/>
    <s v="ASALARIADO"/>
    <s v="SECTOR PUBLICO"/>
    <s v="SI"/>
    <s v="NO"/>
    <s v="NO"/>
    <n v="55"/>
    <s v="No"/>
    <s v="No"/>
    <n v="1611056.5"/>
    <s v="ASALARIADO"/>
    <n v="55"/>
  </r>
  <r>
    <n v="643"/>
    <x v="0"/>
    <n v="278030"/>
    <s v="CONVENIOS ESPECIALES DE TRABAJADORES INDEPENDIENTES"/>
    <s v="SECTOR PRIVADO"/>
    <s v="SI"/>
    <s v="NO"/>
    <s v="NO"/>
    <n v="26"/>
    <s v="No"/>
    <s v="No"/>
    <n v="278030"/>
    <s v="CONVENIOS ESPECIALES DE TRABAJADORES INDEPENDIENTES"/>
    <n v="26"/>
  </r>
  <r>
    <n v="644"/>
    <x v="1"/>
    <n v="970360"/>
    <s v="ASALARIADO"/>
    <s v="SECTOR PUBLICO"/>
    <s v="SI"/>
    <s v="NO"/>
    <s v="NO"/>
    <n v="41"/>
    <s v="No"/>
    <s v="No"/>
    <n v="970360"/>
    <s v="ASALARIADO"/>
    <n v="41"/>
  </r>
  <r>
    <n v="645"/>
    <x v="1"/>
    <n v="159787.23000000001"/>
    <s v="ASALARIADO"/>
    <s v="SECTOR PRIVADO"/>
    <s v="SI"/>
    <s v="NO"/>
    <s v="NO"/>
    <n v="36"/>
    <s v="No"/>
    <s v="No"/>
    <n v="159787.23000000001"/>
    <s v="ASALARIADO"/>
    <n v="36"/>
  </r>
  <r>
    <n v="646"/>
    <x v="0"/>
    <n v="680400"/>
    <s v="ASALARIADO"/>
    <s v="SECTOR PRIVADO"/>
    <s v="SI"/>
    <s v="NO"/>
    <s v="NO"/>
    <n v="63"/>
    <s v="No"/>
    <s v="No"/>
    <n v="680400"/>
    <s v="ASALARIADO"/>
    <n v="63"/>
  </r>
  <r>
    <n v="647"/>
    <x v="1"/>
    <n v="1556653.39"/>
    <s v="ASALARIADO"/>
    <s v="SECTOR PRIVADO"/>
    <s v="SI"/>
    <s v="NO"/>
    <s v="NO"/>
    <n v="44"/>
    <s v="No"/>
    <s v="No"/>
    <n v="1556653.39"/>
    <s v="ASALARIADO"/>
    <n v="44"/>
  </r>
  <r>
    <n v="648"/>
    <x v="1"/>
    <n v="280000"/>
    <s v="ASALARIADO"/>
    <s v="SECTOR PRIVADO"/>
    <s v="SI"/>
    <s v="SI"/>
    <s v="NO"/>
    <n v="59"/>
    <s v="No"/>
    <s v="No"/>
    <n v="280000"/>
    <s v="ASALARIADO"/>
    <n v="59"/>
  </r>
  <r>
    <n v="649"/>
    <x v="0"/>
    <n v="311895"/>
    <s v="TRABAJADOR INDEPENDIENTE"/>
    <s v="SECTOR PRIVADO"/>
    <s v="SI"/>
    <s v="NO"/>
    <s v="SI"/>
    <n v="41"/>
    <s v="No"/>
    <s v="No"/>
    <n v="311895"/>
    <s v="TRABAJADOR INDEPENDIENTE"/>
    <n v="41"/>
  </r>
  <r>
    <n v="650"/>
    <x v="0"/>
    <n v="297046"/>
    <s v="ASEGURADO VOLUNTARIO"/>
    <s v="SECTOR PRIVADO"/>
    <s v="NO"/>
    <s v="SI"/>
    <s v="NO"/>
    <n v="71"/>
    <s v="No"/>
    <s v="No"/>
    <n v="297046"/>
    <s v="ASEGURADO VOLUNTARIO"/>
    <n v="71"/>
  </r>
  <r>
    <n v="651"/>
    <x v="1"/>
    <n v="540000"/>
    <s v="ASALARIADO"/>
    <s v="SECTOR PRIVADO"/>
    <s v="SI"/>
    <s v="NO"/>
    <s v="NO"/>
    <n v="26"/>
    <s v="No"/>
    <s v="No"/>
    <n v="540000"/>
    <s v="ASALARIADO"/>
    <n v="26"/>
  </r>
  <r>
    <n v="652"/>
    <x v="1"/>
    <n v="312690"/>
    <s v="ASALARIADO"/>
    <s v="SECTOR PUBLICO"/>
    <s v="SI"/>
    <s v="NO"/>
    <s v="NO"/>
    <n v="57"/>
    <s v="No"/>
    <s v="No"/>
    <n v="312690"/>
    <s v="ASALARIADO"/>
    <n v="57"/>
  </r>
  <r>
    <n v="653"/>
    <x v="0"/>
    <n v="216975"/>
    <s v="ASALARIADO"/>
    <s v="SECTOR PRIVADO"/>
    <s v="SI"/>
    <s v="NO"/>
    <s v="NO"/>
    <n v="32"/>
    <s v="No"/>
    <s v="No"/>
    <n v="216975"/>
    <s v="ASALARIADO"/>
    <n v="32"/>
  </r>
  <r>
    <n v="654"/>
    <x v="0"/>
    <n v="254494.92"/>
    <s v="ASALARIADO"/>
    <s v="SECTOR PUBLICO"/>
    <s v="SI"/>
    <s v="NO"/>
    <s v="NO"/>
    <n v="31"/>
    <s v="No"/>
    <s v="No"/>
    <n v="254494.92"/>
    <s v="ASALARIADO"/>
    <n v="31"/>
  </r>
  <r>
    <n v="655"/>
    <x v="0"/>
    <n v="278030"/>
    <s v="CONVENIOS ESPECIALES DE TRABAJADORES INDEPENDIENTES"/>
    <s v="SECTOR PRIVADO"/>
    <s v="SI"/>
    <s v="SI"/>
    <s v="NO"/>
    <n v="38"/>
    <s v="No"/>
    <s v="No"/>
    <n v="278030"/>
    <s v="CONVENIOS ESPECIALES DE TRABAJADORES INDEPENDIENTES"/>
    <n v="38"/>
  </r>
  <r>
    <n v="656"/>
    <x v="0"/>
    <n v="291178.01"/>
    <s v="ASALARIADO"/>
    <s v="SECTOR PRIVADO"/>
    <s v="SI"/>
    <s v="NO"/>
    <s v="NO"/>
    <n v="34"/>
    <s v="No"/>
    <s v="No"/>
    <n v="291178.01"/>
    <s v="ASALARIADO"/>
    <n v="34"/>
  </r>
  <r>
    <n v="657"/>
    <x v="0"/>
    <n v="1181901"/>
    <s v="ASALARIADO"/>
    <s v="SECTOR PUBLICO"/>
    <s v="SI"/>
    <s v="NO"/>
    <s v="NO"/>
    <n v="55"/>
    <s v="No"/>
    <s v="No"/>
    <n v="1181901"/>
    <s v="ASALARIADO"/>
    <n v="55"/>
  </r>
  <r>
    <n v="658"/>
    <x v="0"/>
    <n v="494539.06"/>
    <s v="ASALARIADO"/>
    <s v="SECTOR PRIVADO"/>
    <s v="SI"/>
    <s v="SI"/>
    <s v="NO"/>
    <n v="39"/>
    <s v="No"/>
    <s v="No"/>
    <n v="494539.06"/>
    <s v="ASALARIADO"/>
    <n v="39"/>
  </r>
  <r>
    <n v="659"/>
    <x v="1"/>
    <n v="299647"/>
    <s v="ASEGURADO VOLUNTARIO"/>
    <s v="SECTOR PRIVADO"/>
    <s v="SI"/>
    <s v="NO"/>
    <s v="NO"/>
    <n v="51"/>
    <s v="No"/>
    <s v="No"/>
    <n v="299647"/>
    <s v="ASEGURADO VOLUNTARIO"/>
    <n v="51"/>
  </r>
  <r>
    <n v="660"/>
    <x v="0"/>
    <n v="386161"/>
    <s v="TRABAJADOR INDEPENDIENTE"/>
    <s v="SECTOR PRIVADO"/>
    <s v="SI"/>
    <s v="NO"/>
    <s v="SI"/>
    <n v="49"/>
    <s v="No"/>
    <s v="No"/>
    <n v="386161"/>
    <s v="TRABAJADOR INDEPENDIENTE"/>
    <n v="49"/>
  </r>
  <r>
    <n v="661"/>
    <x v="0"/>
    <n v="300000"/>
    <s v="TRABAJADOR INDEPENDIENTE"/>
    <s v="SECTOR PRIVADO"/>
    <s v="SI"/>
    <s v="NO"/>
    <s v="NO"/>
    <n v="30"/>
    <s v="No"/>
    <s v="No"/>
    <n v="300000"/>
    <s v="TRABAJADOR INDEPENDIENTE"/>
    <n v="30"/>
  </r>
  <r>
    <n v="662"/>
    <x v="0"/>
    <n v="2425879.86"/>
    <s v="ASALARIADO"/>
    <s v="SECTOR PRIVADO"/>
    <s v="SI"/>
    <s v="NO"/>
    <s v="NO"/>
    <n v="31"/>
    <s v="Atípico"/>
    <s v="No"/>
    <n v="2425879.86"/>
    <s v="ASALARIADO"/>
    <n v="31"/>
  </r>
  <r>
    <n v="663"/>
    <x v="0"/>
    <n v="552616.01"/>
    <s v="ASALARIADO"/>
    <s v="SECTOR PRIVADO"/>
    <s v="SI"/>
    <s v="NO"/>
    <s v="NO"/>
    <n v="30"/>
    <s v="No"/>
    <s v="No"/>
    <n v="552616.01"/>
    <s v="ASALARIADO"/>
    <n v="30"/>
  </r>
  <r>
    <n v="664"/>
    <x v="0"/>
    <n v="454965.33"/>
    <s v="ASALARIADO"/>
    <s v="SECTOR PRIVADO"/>
    <s v="SI"/>
    <s v="NO"/>
    <s v="SI"/>
    <n v="48"/>
    <s v="No"/>
    <s v="No"/>
    <n v="454965.33"/>
    <s v="ASALARIADO"/>
    <n v="48"/>
  </r>
  <r>
    <n v="665"/>
    <x v="1"/>
    <n v="834260"/>
    <s v="ASALARIADO"/>
    <s v="SECTOR PUBLICO"/>
    <s v="SI"/>
    <s v="NO"/>
    <s v="SI"/>
    <n v="42"/>
    <s v="No"/>
    <s v="No"/>
    <n v="834260"/>
    <s v="ASALARIADO"/>
    <n v="42"/>
  </r>
  <r>
    <n v="666"/>
    <x v="0"/>
    <n v="329950"/>
    <s v="TRABAJADOR INDEPENDIENTE"/>
    <s v="SECTOR PRIVADO"/>
    <s v="SI"/>
    <s v="NO"/>
    <s v="SI"/>
    <n v="41"/>
    <s v="No"/>
    <s v="No"/>
    <n v="329950"/>
    <s v="TRABAJADOR INDEPENDIENTE"/>
    <n v="41"/>
  </r>
  <r>
    <n v="667"/>
    <x v="0"/>
    <n v="11.98"/>
    <s v="ASALARIADO"/>
    <s v="SECTOR PRIVADO"/>
    <s v="SI"/>
    <s v="NO"/>
    <s v="NO"/>
    <n v="25"/>
    <s v="No"/>
    <s v="No"/>
    <n v="11.98"/>
    <s v="ASALARIADO"/>
    <n v="25"/>
  </r>
  <r>
    <n v="668"/>
    <x v="1"/>
    <n v="293333.33"/>
    <s v="ASALARIADO"/>
    <s v="SECTOR PRIVADO"/>
    <s v="SI"/>
    <s v="NO"/>
    <s v="NO"/>
    <n v="24"/>
    <s v="No"/>
    <s v="No"/>
    <n v="293333.33"/>
    <s v="ASALARIADO"/>
    <n v="24"/>
  </r>
  <r>
    <n v="669"/>
    <x v="0"/>
    <n v="580000"/>
    <s v="ASALARIADO"/>
    <s v="SECTOR PRIVADO"/>
    <s v="SI"/>
    <s v="NO"/>
    <s v="NO"/>
    <n v="36"/>
    <s v="No"/>
    <s v="No"/>
    <n v="580000"/>
    <s v="ASALARIADO"/>
    <n v="36"/>
  </r>
  <r>
    <n v="670"/>
    <x v="1"/>
    <n v="817600"/>
    <s v="ASALARIADO"/>
    <s v="SECTOR PRIVADO"/>
    <s v="SI"/>
    <s v="NO"/>
    <s v="NO"/>
    <n v="38"/>
    <s v="No"/>
    <s v="No"/>
    <n v="817600"/>
    <s v="ASALARIADO"/>
    <n v="38"/>
  </r>
  <r>
    <n v="671"/>
    <x v="1"/>
    <n v="380590.81"/>
    <s v="ASALARIADO"/>
    <s v="SECTOR PRIVADO"/>
    <s v="SI"/>
    <s v="NO"/>
    <s v="NO"/>
    <n v="33"/>
    <s v="No"/>
    <s v="No"/>
    <n v="380590.81"/>
    <s v="ASALARIADO"/>
    <n v="33"/>
  </r>
  <r>
    <n v="672"/>
    <x v="1"/>
    <n v="278868"/>
    <s v="ASALARIADO"/>
    <s v="SECTOR PRIVADO"/>
    <s v="SI"/>
    <s v="NO"/>
    <s v="NO"/>
    <n v="22"/>
    <s v="No"/>
    <s v="No"/>
    <n v="278868"/>
    <s v="ASALARIADO"/>
    <n v="22"/>
  </r>
  <r>
    <n v="673"/>
    <x v="0"/>
    <n v="600538.5"/>
    <s v="ASALARIADO"/>
    <s v="SECTOR PRIVADO"/>
    <s v="SI"/>
    <s v="NO"/>
    <s v="NO"/>
    <n v="27"/>
    <s v="No"/>
    <s v="No"/>
    <n v="600538.5"/>
    <s v="ASALARIADO"/>
    <n v="27"/>
  </r>
  <r>
    <n v="674"/>
    <x v="0"/>
    <n v="4764816.1399999997"/>
    <s v="ASALARIADO"/>
    <s v="SECTOR PRIVADO"/>
    <s v="SI"/>
    <s v="SI"/>
    <s v="NO"/>
    <n v="53"/>
    <s v="Atípico"/>
    <s v="No"/>
    <n v="4764816.1399999997"/>
    <s v="ASALARIADO"/>
    <n v="53"/>
  </r>
  <r>
    <n v="675"/>
    <x v="0"/>
    <n v="278035"/>
    <s v="ASEGURADO VOLUNTARIO"/>
    <s v="SECTOR PRIVADO"/>
    <s v="SI"/>
    <s v="NO"/>
    <s v="SI"/>
    <n v="54"/>
    <s v="No"/>
    <s v="No"/>
    <n v="278035"/>
    <s v="ASEGURADO VOLUNTARIO"/>
    <n v="54"/>
  </r>
  <r>
    <n v="676"/>
    <x v="1"/>
    <n v="5215081"/>
    <s v="ASALARIADO"/>
    <s v="SECTOR PUBLICO"/>
    <s v="SI"/>
    <s v="NO"/>
    <s v="NO"/>
    <n v="65"/>
    <s v="Atípico"/>
    <s v="No"/>
    <n v="5215081"/>
    <s v="ASALARIADO"/>
    <n v="65"/>
  </r>
  <r>
    <n v="677"/>
    <x v="0"/>
    <n v="319600"/>
    <s v="ASALARIADO"/>
    <s v="SECTOR PRIVADO"/>
    <s v="SI"/>
    <s v="NO"/>
    <s v="NO"/>
    <n v="61"/>
    <s v="No"/>
    <s v="No"/>
    <n v="319600"/>
    <s v="ASALARIADO"/>
    <n v="61"/>
  </r>
  <r>
    <n v="678"/>
    <x v="1"/>
    <n v="152460"/>
    <s v="ASALARIADO"/>
    <s v="SECTOR PRIVADO"/>
    <s v="SI"/>
    <s v="NO"/>
    <s v="NO"/>
    <n v="65"/>
    <s v="No"/>
    <s v="No"/>
    <n v="152460"/>
    <s v="ASALARIADO"/>
    <n v="65"/>
  </r>
  <r>
    <n v="679"/>
    <x v="0"/>
    <n v="608941"/>
    <s v="TRABAJADOR INDEPENDIENTE"/>
    <s v="SECTOR PRIVADO"/>
    <s v="SI"/>
    <s v="NO"/>
    <s v="SI"/>
    <n v="45"/>
    <s v="No"/>
    <s v="No"/>
    <n v="608941"/>
    <s v="TRABAJADOR INDEPENDIENTE"/>
    <n v="45"/>
  </r>
  <r>
    <n v="680"/>
    <x v="1"/>
    <n v="454962.33"/>
    <s v="ASALARIADO"/>
    <s v="SECTOR PRIVADO"/>
    <s v="SI"/>
    <s v="NO"/>
    <s v="NO"/>
    <n v="44"/>
    <s v="No"/>
    <s v="No"/>
    <n v="454962.33"/>
    <s v="ASALARIADO"/>
    <n v="44"/>
  </r>
  <r>
    <n v="681"/>
    <x v="0"/>
    <n v="458557"/>
    <s v="TRABAJADOR INDEPENDIENTE"/>
    <s v="SECTOR PRIVADO"/>
    <s v="SI"/>
    <s v="NO"/>
    <s v="NO"/>
    <n v="54"/>
    <s v="No"/>
    <s v="No"/>
    <n v="458557"/>
    <s v="TRABAJADOR INDEPENDIENTE"/>
    <n v="54"/>
  </r>
  <r>
    <n v="682"/>
    <x v="1"/>
    <n v="791538.55"/>
    <s v="ASALARIADO"/>
    <s v="SECTOR PUBLICO"/>
    <s v="SI"/>
    <s v="NO"/>
    <s v="NO"/>
    <n v="40"/>
    <s v="No"/>
    <s v="No"/>
    <n v="791538.55"/>
    <s v="ASALARIADO"/>
    <n v="40"/>
  </r>
  <r>
    <n v="683"/>
    <x v="0"/>
    <n v="240000"/>
    <s v="ASALARIADO"/>
    <s v="SECTOR PRIVADO"/>
    <s v="SI"/>
    <s v="NO"/>
    <s v="NO"/>
    <n v="18"/>
    <s v="No"/>
    <s v="No"/>
    <n v="240000"/>
    <s v="ASALARIADO"/>
    <n v="18"/>
  </r>
  <r>
    <n v="684"/>
    <x v="0"/>
    <n v="278030"/>
    <s v="CONVENIOS ESPECIALES DE TRABAJADORES INDEPENDIENTES"/>
    <s v="SECTOR PRIVADO"/>
    <s v="SI"/>
    <s v="NO"/>
    <s v="NO"/>
    <n v="52"/>
    <s v="No"/>
    <s v="No"/>
    <n v="278030"/>
    <s v="CONVENIOS ESPECIALES DE TRABAJADORES INDEPENDIENTES"/>
    <n v="52"/>
  </r>
  <r>
    <n v="685"/>
    <x v="1"/>
    <n v="2115710.04"/>
    <s v="ASALARIADO"/>
    <s v="SECTOR PUBLICO"/>
    <s v="SI"/>
    <s v="NO"/>
    <s v="NO"/>
    <n v="46"/>
    <s v="No"/>
    <s v="No"/>
    <n v="2115710.04"/>
    <s v="ASALARIADO"/>
    <n v="46"/>
  </r>
  <r>
    <n v="686"/>
    <x v="1"/>
    <n v="450000"/>
    <s v="ASALARIADO"/>
    <s v="SECTOR PRIVADO"/>
    <s v="SI"/>
    <s v="NO"/>
    <s v="NO"/>
    <n v="21"/>
    <s v="No"/>
    <s v="No"/>
    <n v="450000"/>
    <s v="ASALARIADO"/>
    <n v="21"/>
  </r>
  <r>
    <n v="687"/>
    <x v="0"/>
    <n v="594527"/>
    <s v="TRABAJADOR INDEPENDIENTE"/>
    <s v="SECTOR PRIVADO"/>
    <s v="SI"/>
    <s v="NO"/>
    <s v="SI"/>
    <n v="53"/>
    <s v="No"/>
    <s v="No"/>
    <n v="594527"/>
    <s v="TRABAJADOR INDEPENDIENTE"/>
    <n v="53"/>
  </r>
  <r>
    <n v="688"/>
    <x v="0"/>
    <n v="311895"/>
    <s v="TRABAJADOR INDEPENDIENTE"/>
    <s v="SECTOR PRIVADO"/>
    <s v="SI"/>
    <s v="NO"/>
    <s v="SI"/>
    <n v="37"/>
    <s v="No"/>
    <s v="No"/>
    <n v="311895"/>
    <s v="TRABAJADOR INDEPENDIENTE"/>
    <n v="37"/>
  </r>
  <r>
    <n v="689"/>
    <x v="1"/>
    <n v="360000"/>
    <s v="ASALARIADO"/>
    <s v="SECTOR PRIVADO"/>
    <s v="SI"/>
    <s v="NO"/>
    <s v="NO"/>
    <n v="52"/>
    <s v="No"/>
    <s v="No"/>
    <n v="360000"/>
    <s v="ASALARIADO"/>
    <n v="52"/>
  </r>
  <r>
    <n v="690"/>
    <x v="1"/>
    <n v="369131"/>
    <s v="TRABAJADOR INDEPENDIENTE"/>
    <s v="SECTOR PRIVADO"/>
    <s v="SI"/>
    <s v="NO"/>
    <s v="NO"/>
    <n v="47"/>
    <s v="No"/>
    <s v="No"/>
    <n v="369131"/>
    <s v="TRABAJADOR INDEPENDIENTE"/>
    <n v="47"/>
  </r>
  <r>
    <n v="691"/>
    <x v="1"/>
    <n v="1041736"/>
    <s v="ASALARIADO"/>
    <s v="SECTOR PRIVADO"/>
    <s v="SI"/>
    <s v="NO"/>
    <s v="NO"/>
    <n v="24"/>
    <s v="No"/>
    <s v="No"/>
    <n v="1041736"/>
    <s v="ASALARIADO"/>
    <n v="24"/>
  </r>
  <r>
    <n v="692"/>
    <x v="0"/>
    <n v="311895"/>
    <s v="TRABAJADOR INDEPENDIENTE"/>
    <s v="SECTOR PRIVADO"/>
    <s v="SI"/>
    <s v="NO"/>
    <s v="NO"/>
    <n v="40"/>
    <s v="No"/>
    <s v="No"/>
    <n v="311895"/>
    <s v="TRABAJADOR INDEPENDIENTE"/>
    <n v="40"/>
  </r>
  <r>
    <n v="693"/>
    <x v="0"/>
    <n v="1256604.3"/>
    <s v="ASALARIADO"/>
    <s v="SECTOR PUBLICO"/>
    <s v="SI"/>
    <s v="NO"/>
    <s v="NO"/>
    <n v="36"/>
    <s v="No"/>
    <s v="No"/>
    <n v="1256604.3"/>
    <s v="ASALARIADO"/>
    <n v="36"/>
  </r>
  <r>
    <n v="694"/>
    <x v="0"/>
    <n v="292181.09999999998"/>
    <s v="ASALARIADO"/>
    <s v="SECTOR PRIVADO"/>
    <s v="SI"/>
    <s v="NO"/>
    <s v="NO"/>
    <n v="42"/>
    <s v="No"/>
    <s v="No"/>
    <n v="292181.09999999998"/>
    <s v="ASALARIADO"/>
    <n v="42"/>
  </r>
  <r>
    <n v="695"/>
    <x v="0"/>
    <n v="643426.84"/>
    <s v="ASALARIADO"/>
    <s v="SECTOR PUBLICO"/>
    <s v="SI"/>
    <s v="NO"/>
    <s v="NO"/>
    <n v="34"/>
    <s v="No"/>
    <s v="No"/>
    <n v="643426.84"/>
    <s v="ASALARIADO"/>
    <n v="34"/>
  </r>
  <r>
    <n v="696"/>
    <x v="0"/>
    <n v="377730.1"/>
    <s v="ASALARIADO"/>
    <s v="SECTOR PRIVADO"/>
    <s v="SI"/>
    <s v="NO"/>
    <s v="NO"/>
    <n v="43"/>
    <s v="No"/>
    <s v="No"/>
    <n v="377730.1"/>
    <s v="ASALARIADO"/>
    <n v="43"/>
  </r>
  <r>
    <n v="697"/>
    <x v="0"/>
    <n v="326653"/>
    <s v="ASALARIADO"/>
    <s v="SECTOR PRIVADO"/>
    <s v="SI"/>
    <s v="NO"/>
    <s v="NO"/>
    <n v="53"/>
    <s v="No"/>
    <s v="No"/>
    <n v="326653"/>
    <s v="ASALARIADO"/>
    <n v="53"/>
  </r>
  <r>
    <n v="698"/>
    <x v="0"/>
    <n v="814289.32"/>
    <s v="ASALARIADO"/>
    <s v="SECTOR PRIVADO"/>
    <s v="SI"/>
    <s v="NO"/>
    <s v="NO"/>
    <n v="36"/>
    <s v="No"/>
    <s v="No"/>
    <n v="814289.32"/>
    <s v="ASALARIADO"/>
    <n v="36"/>
  </r>
  <r>
    <n v="699"/>
    <x v="0"/>
    <n v="800000"/>
    <s v="ASALARIADO"/>
    <s v="SECTOR PRIVADO"/>
    <s v="SI"/>
    <s v="NO"/>
    <s v="NO"/>
    <n v="25"/>
    <s v="No"/>
    <s v="No"/>
    <n v="800000"/>
    <s v="ASALARIADO"/>
    <n v="25"/>
  </r>
  <r>
    <n v="700"/>
    <x v="0"/>
    <n v="127421.77"/>
    <s v="ASALARIADO"/>
    <s v="SECTOR PRIVADO"/>
    <s v="SI"/>
    <s v="NO"/>
    <s v="NO"/>
    <n v="49"/>
    <s v="No"/>
    <s v="No"/>
    <n v="127421.77"/>
    <s v="ASALARIADO"/>
    <n v="49"/>
  </r>
  <r>
    <n v="701"/>
    <x v="0"/>
    <n v="278030"/>
    <s v="CONVENIOS ESPECIALES DE TRABAJADORES INDEPENDIENTES"/>
    <s v="SECTOR PRIVADO"/>
    <s v="SI"/>
    <s v="NO"/>
    <s v="NO"/>
    <n v="40"/>
    <s v="No"/>
    <s v="No"/>
    <n v="278030"/>
    <s v="CONVENIOS ESPECIALES DE TRABAJADORES INDEPENDIENTES"/>
    <n v="40"/>
  </r>
  <r>
    <n v="702"/>
    <x v="0"/>
    <n v="1120849.99"/>
    <s v="PENSIONADOS EN SU PROPIO SISTEMA"/>
    <s v="SECTOR PUBLICO"/>
    <s v="SI"/>
    <s v="NO"/>
    <s v="NO"/>
    <n v="63"/>
    <s v="No"/>
    <s v="No"/>
    <n v="1120849.99"/>
    <s v="PENSIONADOS EN SU PROPIO SISTEMA"/>
    <n v="63"/>
  </r>
  <r>
    <n v="703"/>
    <x v="1"/>
    <n v="297078"/>
    <s v="ASALARIADO"/>
    <s v="SECTOR PRIVADO"/>
    <s v="SI"/>
    <s v="NO"/>
    <s v="NO"/>
    <n v="26"/>
    <s v="No"/>
    <s v="No"/>
    <n v="297078"/>
    <s v="ASALARIADO"/>
    <n v="26"/>
  </r>
  <r>
    <n v="704"/>
    <x v="1"/>
    <n v="890323"/>
    <s v="ASALARIADO"/>
    <s v="SECTOR PUBLICO"/>
    <s v="SI"/>
    <s v="NO"/>
    <s v="NO"/>
    <n v="39"/>
    <s v="No"/>
    <s v="No"/>
    <n v="890323"/>
    <s v="ASALARIADO"/>
    <n v="39"/>
  </r>
  <r>
    <n v="705"/>
    <x v="0"/>
    <n v="387953"/>
    <s v="TRABAJADOR INDEPENDIENTE"/>
    <s v="SECTOR PRIVADO"/>
    <s v="SI"/>
    <s v="SI"/>
    <s v="SI"/>
    <n v="39"/>
    <s v="No"/>
    <s v="No"/>
    <n v="387953"/>
    <s v="TRABAJADOR INDEPENDIENTE"/>
    <n v="39"/>
  </r>
  <r>
    <n v="706"/>
    <x v="0"/>
    <n v="148360"/>
    <s v="ASALARIADO"/>
    <s v="SECTOR PRIVADO"/>
    <s v="SI"/>
    <s v="NO"/>
    <s v="NO"/>
    <n v="58"/>
    <s v="No"/>
    <s v="No"/>
    <n v="148360"/>
    <s v="ASALARIADO"/>
    <n v="58"/>
  </r>
  <r>
    <n v="707"/>
    <x v="1"/>
    <n v="337511.75"/>
    <s v="ASALARIADO"/>
    <s v="SECTOR PUBLICO"/>
    <s v="SI"/>
    <s v="NO"/>
    <s v="NO"/>
    <n v="30"/>
    <s v="No"/>
    <s v="No"/>
    <n v="337511.75"/>
    <s v="ASALARIADO"/>
    <n v="30"/>
  </r>
  <r>
    <n v="708"/>
    <x v="1"/>
    <n v="223874"/>
    <s v="ASALARIADO"/>
    <s v="SECTOR PRIVADO"/>
    <s v="SI"/>
    <s v="NO"/>
    <s v="NO"/>
    <n v="58"/>
    <s v="No"/>
    <s v="No"/>
    <n v="223874"/>
    <s v="ASALARIADO"/>
    <n v="58"/>
  </r>
  <r>
    <n v="709"/>
    <x v="0"/>
    <n v="351531.84"/>
    <s v="ASALARIADO"/>
    <s v="SECTOR PRIVADO"/>
    <s v="SI"/>
    <s v="NO"/>
    <s v="NO"/>
    <n v="26"/>
    <s v="No"/>
    <s v="No"/>
    <n v="351531.84"/>
    <s v="ASALARIADO"/>
    <n v="26"/>
  </r>
  <r>
    <n v="710"/>
    <x v="1"/>
    <n v="300018"/>
    <s v="TRABAJADOR INDEPENDIENTE"/>
    <s v="SECTOR PRIVADO"/>
    <s v="SI"/>
    <s v="SI"/>
    <s v="SI"/>
    <n v="38"/>
    <s v="No"/>
    <s v="No"/>
    <n v="300018"/>
    <s v="TRABAJADOR INDEPENDIENTE"/>
    <n v="38"/>
  </r>
  <r>
    <n v="711"/>
    <x v="0"/>
    <n v="8081401.7800000003"/>
    <s v="ASALARIADO"/>
    <s v="SECTOR PRIVADO"/>
    <s v="SI"/>
    <s v="NO"/>
    <s v="NO"/>
    <n v="34"/>
    <s v="Atípico"/>
    <s v="No"/>
    <n v="8081401.7800000003"/>
    <s v="ASALARIADO"/>
    <n v="34"/>
  </r>
  <r>
    <n v="712"/>
    <x v="1"/>
    <n v="244860"/>
    <s v="ASALARIADO"/>
    <s v="SECTOR PRIVADO"/>
    <s v="SI"/>
    <s v="NO"/>
    <s v="NO"/>
    <n v="56"/>
    <s v="No"/>
    <s v="No"/>
    <n v="244860"/>
    <s v="ASALARIADO"/>
    <n v="56"/>
  </r>
  <r>
    <n v="713"/>
    <x v="0"/>
    <n v="278030.99"/>
    <s v="CONVENIOS ESPECIALES DE TRABAJADORES INDEPENDIENTES"/>
    <s v="SECTOR PRIVADO"/>
    <s v="SI"/>
    <s v="NO"/>
    <s v="NO"/>
    <n v="73"/>
    <s v="No"/>
    <s v="No"/>
    <n v="278030.99"/>
    <s v="CONVENIOS ESPECIALES DE TRABAJADORES INDEPENDIENTES"/>
    <n v="73"/>
  </r>
  <r>
    <n v="714"/>
    <x v="1"/>
    <n v="141509.48000000001"/>
    <s v="PENSIONADOS EN SU PROPIO SISTEMA"/>
    <s v="SECTOR PUBLICO"/>
    <s v="SI"/>
    <s v="NO"/>
    <s v="NO"/>
    <n v="89"/>
    <s v="No"/>
    <s v="No"/>
    <n v="141509.48000000001"/>
    <s v="PENSIONADOS EN SU PROPIO SISTEMA"/>
    <n v="89"/>
  </r>
  <r>
    <n v="715"/>
    <x v="0"/>
    <n v="806281.31"/>
    <s v="ASALARIADO"/>
    <s v="SECTOR PRIVADO"/>
    <s v="SI"/>
    <s v="NO"/>
    <s v="NO"/>
    <n v="41"/>
    <s v="No"/>
    <s v="No"/>
    <n v="806281.31"/>
    <s v="ASALARIADO"/>
    <n v="41"/>
  </r>
  <r>
    <n v="716"/>
    <x v="0"/>
    <n v="360561"/>
    <s v="ASALARIADO"/>
    <s v="SECTOR PRIVADO"/>
    <s v="SI"/>
    <s v="NO"/>
    <s v="NO"/>
    <n v="28"/>
    <s v="No"/>
    <s v="No"/>
    <n v="360561"/>
    <s v="ASALARIADO"/>
    <n v="28"/>
  </r>
  <r>
    <n v="717"/>
    <x v="1"/>
    <n v="593749.30000000005"/>
    <s v="ASALARIADO"/>
    <s v="SECTOR PRIVADO"/>
    <s v="SI"/>
    <s v="NO"/>
    <s v="NO"/>
    <n v="27"/>
    <s v="No"/>
    <s v="No"/>
    <n v="593749.30000000005"/>
    <s v="ASALARIADO"/>
    <n v="27"/>
  </r>
  <r>
    <n v="718"/>
    <x v="1"/>
    <n v="2992612.3"/>
    <s v="ASALARIADO"/>
    <s v="SECTOR PUBLICO"/>
    <s v="SI"/>
    <s v="NO"/>
    <s v="NO"/>
    <n v="44"/>
    <s v="Atípico"/>
    <s v="No"/>
    <n v="2992612.3"/>
    <s v="ASALARIADO"/>
    <n v="44"/>
  </r>
  <r>
    <n v="719"/>
    <x v="0"/>
    <n v="2269748.2000000002"/>
    <s v="ASALARIADO"/>
    <s v="SECTOR PRIVADO"/>
    <s v="SI"/>
    <s v="NO"/>
    <s v="NO"/>
    <n v="31"/>
    <s v="Atípico"/>
    <s v="No"/>
    <n v="2269748.2000000002"/>
    <s v="ASALARIADO"/>
    <n v="31"/>
  </r>
  <r>
    <n v="720"/>
    <x v="0"/>
    <n v="380825"/>
    <s v="PENSIONADOS EN SU PROPIO SISTEMA"/>
    <s v="SECTOR PUBLICO"/>
    <s v="SI"/>
    <s v="NO"/>
    <s v="NO"/>
    <n v="68"/>
    <s v="No"/>
    <s v="No"/>
    <n v="380825"/>
    <s v="PENSIONADOS EN SU PROPIO SISTEMA"/>
    <n v="68"/>
  </r>
  <r>
    <n v="721"/>
    <x v="0"/>
    <n v="403092"/>
    <s v="TRABAJADOR INDEPENDIENTE"/>
    <s v="SECTOR PRIVADO"/>
    <s v="SI"/>
    <s v="NO"/>
    <s v="SI"/>
    <n v="55"/>
    <s v="No"/>
    <s v="No"/>
    <n v="403092"/>
    <s v="TRABAJADOR INDEPENDIENTE"/>
    <n v="55"/>
  </r>
  <r>
    <n v="722"/>
    <x v="0"/>
    <n v="408100"/>
    <s v="ASALARIADO"/>
    <s v="SECTOR PRIVADO"/>
    <s v="SI"/>
    <s v="SI"/>
    <s v="NO"/>
    <n v="50"/>
    <s v="No"/>
    <s v="No"/>
    <n v="408100"/>
    <s v="ASALARIADO"/>
    <n v="50"/>
  </r>
  <r>
    <n v="723"/>
    <x v="0"/>
    <n v="463260.61"/>
    <s v="ASALARIADO"/>
    <s v="SECTOR PRIVADO"/>
    <s v="SI"/>
    <s v="NO"/>
    <s v="NO"/>
    <n v="21"/>
    <s v="No"/>
    <s v="No"/>
    <n v="463260.61"/>
    <s v="ASALARIADO"/>
    <n v="21"/>
  </r>
  <r>
    <n v="724"/>
    <x v="0"/>
    <n v="377506.13"/>
    <s v="ASALARIADO"/>
    <s v="SECTOR PRIVADO"/>
    <s v="SI"/>
    <s v="NO"/>
    <s v="SI"/>
    <n v="23"/>
    <s v="No"/>
    <s v="No"/>
    <n v="377506.13"/>
    <s v="ASALARIADO"/>
    <n v="23"/>
  </r>
  <r>
    <n v="725"/>
    <x v="1"/>
    <n v="297045"/>
    <s v="TRABAJADOR INDEPENDIENTE"/>
    <s v="SECTOR PRIVADO"/>
    <s v="SI"/>
    <s v="SI"/>
    <s v="SI"/>
    <n v="43"/>
    <s v="No"/>
    <s v="No"/>
    <n v="297045"/>
    <s v="TRABAJADOR INDEPENDIENTE"/>
    <n v="43"/>
  </r>
  <r>
    <n v="726"/>
    <x v="0"/>
    <n v="48602"/>
    <s v="ASALARIADO"/>
    <s v="SECTOR PRIVADO"/>
    <s v="SI"/>
    <s v="NO"/>
    <s v="NO"/>
    <n v="33"/>
    <s v="No"/>
    <s v="No"/>
    <n v="48602"/>
    <s v="ASALARIADO"/>
    <n v="33"/>
  </r>
  <r>
    <n v="727"/>
    <x v="1"/>
    <n v="375000"/>
    <s v="ASALARIADO"/>
    <s v="SECTOR PRIVADO"/>
    <s v="SI"/>
    <s v="NO"/>
    <s v="NO"/>
    <n v="36"/>
    <s v="No"/>
    <s v="No"/>
    <n v="375000"/>
    <s v="ASALARIADO"/>
    <n v="36"/>
  </r>
  <r>
    <n v="728"/>
    <x v="0"/>
    <n v="630761.15"/>
    <s v="ASALARIADO"/>
    <s v="SECTOR PRIVADO"/>
    <s v="SI"/>
    <s v="NO"/>
    <s v="NO"/>
    <n v="20"/>
    <s v="No"/>
    <s v="No"/>
    <n v="630761.15"/>
    <s v="ASALARIADO"/>
    <n v="20"/>
  </r>
  <r>
    <n v="729"/>
    <x v="1"/>
    <n v="195874.42"/>
    <s v="PENSIONADOS EN SU PROPIO SISTEMA"/>
    <s v="SECTOR PUBLICO"/>
    <s v="SI"/>
    <s v="NO"/>
    <s v="NO"/>
    <n v="67"/>
    <s v="No"/>
    <s v="No"/>
    <n v="195874.42"/>
    <s v="PENSIONADOS EN SU PROPIO SISTEMA"/>
    <n v="67"/>
  </r>
  <r>
    <n v="730"/>
    <x v="1"/>
    <n v="650000"/>
    <s v="ASALARIADO"/>
    <s v="SECTOR PRIVADO"/>
    <s v="SI"/>
    <s v="NO"/>
    <s v="NO"/>
    <n v="39"/>
    <s v="No"/>
    <s v="No"/>
    <n v="650000"/>
    <s v="ASALARIADO"/>
    <n v="39"/>
  </r>
  <r>
    <n v="731"/>
    <x v="0"/>
    <n v="1005435.78"/>
    <s v="PENSIONADOS EN SU PROPIO SISTEMA"/>
    <s v="SECTOR PUBLICO"/>
    <s v="SI"/>
    <s v="NO"/>
    <s v="NO"/>
    <n v="60"/>
    <s v="No"/>
    <s v="No"/>
    <n v="1005435.78"/>
    <s v="PENSIONADOS EN SU PROPIO SISTEMA"/>
    <n v="60"/>
  </r>
  <r>
    <n v="732"/>
    <x v="1"/>
    <n v="639148"/>
    <s v="TRABAJADOR INDEPENDIENTE"/>
    <s v="SECTOR PRIVADO"/>
    <s v="SI"/>
    <s v="SI"/>
    <s v="SI"/>
    <n v="49"/>
    <s v="No"/>
    <s v="No"/>
    <n v="639148"/>
    <s v="TRABAJADOR INDEPENDIENTE"/>
    <n v="49"/>
  </r>
  <r>
    <n v="733"/>
    <x v="0"/>
    <n v="1329203.8999999999"/>
    <s v="ASALARIADO"/>
    <s v="SECTOR PUBLICO"/>
    <s v="SI"/>
    <s v="NO"/>
    <s v="NO"/>
    <n v="45"/>
    <s v="No"/>
    <s v="No"/>
    <n v="1329203.8999999999"/>
    <s v="ASALARIADO"/>
    <n v="45"/>
  </r>
  <r>
    <n v="734"/>
    <x v="1"/>
    <n v="370861.03"/>
    <s v="ASALARIADO"/>
    <s v="SECTOR PRIVADO"/>
    <s v="SI"/>
    <s v="NO"/>
    <s v="NO"/>
    <n v="48"/>
    <s v="No"/>
    <s v="No"/>
    <n v="370861.03"/>
    <s v="ASALARIADO"/>
    <n v="48"/>
  </r>
  <r>
    <n v="735"/>
    <x v="0"/>
    <n v="266312"/>
    <s v="ASALARIADO"/>
    <s v="SECTOR PRIVADO"/>
    <s v="SI"/>
    <s v="NO"/>
    <s v="NO"/>
    <n v="22"/>
    <s v="No"/>
    <s v="No"/>
    <n v="266312"/>
    <s v="ASALARIADO"/>
    <n v="22"/>
  </r>
  <r>
    <n v="736"/>
    <x v="1"/>
    <n v="841070"/>
    <s v="ASALARIADO"/>
    <s v="SECTOR PRIVADO"/>
    <s v="SI"/>
    <s v="NO"/>
    <s v="NO"/>
    <n v="25"/>
    <s v="No"/>
    <s v="No"/>
    <n v="841070"/>
    <s v="ASALARIADO"/>
    <n v="25"/>
  </r>
  <r>
    <n v="737"/>
    <x v="0"/>
    <n v="278035"/>
    <s v="TRABAJADOR INDEPENDIENTE"/>
    <s v="SECTOR PRIVADO"/>
    <s v="SI"/>
    <s v="NO"/>
    <s v="NO"/>
    <n v="30"/>
    <s v="No"/>
    <s v="No"/>
    <n v="278035"/>
    <s v="TRABAJADOR INDEPENDIENTE"/>
    <n v="30"/>
  </r>
  <r>
    <n v="738"/>
    <x v="1"/>
    <n v="310124"/>
    <s v="TRABAJADOR INDEPENDIENTE"/>
    <s v="SECTOR PRIVADO"/>
    <s v="SI"/>
    <s v="NO"/>
    <s v="NO"/>
    <n v="44"/>
    <s v="No"/>
    <s v="No"/>
    <n v="310124"/>
    <s v="TRABAJADOR INDEPENDIENTE"/>
    <n v="44"/>
  </r>
  <r>
    <n v="739"/>
    <x v="0"/>
    <n v="299647"/>
    <s v="ASEGURADO VOLUNTARIO"/>
    <s v="SECTOR PRIVADO"/>
    <s v="SI"/>
    <s v="NO"/>
    <s v="NO"/>
    <n v="67"/>
    <s v="No"/>
    <s v="No"/>
    <n v="299647"/>
    <s v="ASEGURADO VOLUNTARIO"/>
    <n v="67"/>
  </r>
  <r>
    <n v="740"/>
    <x v="1"/>
    <n v="300018"/>
    <s v="ASEGURADO VOLUNTARIO"/>
    <s v="SECTOR PRIVADO"/>
    <s v="SI"/>
    <s v="NO"/>
    <s v="NO"/>
    <n v="61"/>
    <s v="No"/>
    <s v="No"/>
    <n v="300018"/>
    <s v="ASEGURADO VOLUNTARIO"/>
    <n v="61"/>
  </r>
  <r>
    <n v="741"/>
    <x v="1"/>
    <n v="278030"/>
    <s v="CONVENIOS ESPECIALES DE TRABAJADORES INDEPENDIENTES"/>
    <s v="SECTOR PRIVADO"/>
    <s v="SI"/>
    <s v="NO"/>
    <s v="NO"/>
    <n v="41"/>
    <s v="No"/>
    <s v="No"/>
    <n v="278030"/>
    <s v="CONVENIOS ESPECIALES DE TRABAJADORES INDEPENDIENTES"/>
    <n v="41"/>
  </r>
  <r>
    <n v="742"/>
    <x v="1"/>
    <n v="194000"/>
    <s v="ASALARIADO"/>
    <s v="SECTOR PRIVADO"/>
    <s v="SI"/>
    <s v="SI"/>
    <s v="NO"/>
    <n v="33"/>
    <s v="No"/>
    <s v="No"/>
    <n v="194000"/>
    <s v="ASALARIADO"/>
    <n v="33"/>
  </r>
  <r>
    <n v="743"/>
    <x v="0"/>
    <n v="639148"/>
    <s v="TRABAJADOR INDEPENDIENTE"/>
    <s v="SECTOR PRIVADO"/>
    <s v="SI"/>
    <s v="NO"/>
    <s v="SI"/>
    <n v="39"/>
    <s v="No"/>
    <s v="No"/>
    <n v="639148"/>
    <s v="TRABAJADOR INDEPENDIENTE"/>
    <n v="39"/>
  </r>
  <r>
    <n v="744"/>
    <x v="1"/>
    <n v="232016.33"/>
    <s v="ASALARIADO"/>
    <s v="SECTOR PRIVADO"/>
    <s v="SI"/>
    <s v="SI"/>
    <s v="SI"/>
    <n v="47"/>
    <s v="No"/>
    <s v="No"/>
    <n v="232016.33"/>
    <s v="ASALARIADO"/>
    <n v="47"/>
  </r>
  <r>
    <n v="745"/>
    <x v="0"/>
    <n v="255658.75"/>
    <s v="ASALARIADO"/>
    <s v="SECTOR PRIVADO"/>
    <s v="SI"/>
    <s v="NO"/>
    <s v="NO"/>
    <n v="32"/>
    <s v="No"/>
    <s v="No"/>
    <n v="255658.75"/>
    <s v="ASALARIADO"/>
    <n v="32"/>
  </r>
  <r>
    <n v="746"/>
    <x v="0"/>
    <n v="311586"/>
    <s v="ASALARIADO"/>
    <s v="SECTOR PRIVADO"/>
    <s v="SI"/>
    <s v="NO"/>
    <s v="NO"/>
    <n v="51"/>
    <s v="No"/>
    <s v="No"/>
    <n v="311586"/>
    <s v="ASALARIADO"/>
    <n v="51"/>
  </r>
  <r>
    <n v="747"/>
    <x v="1"/>
    <n v="933864.5"/>
    <s v="ASALARIADO"/>
    <s v="SECTOR PUBLICO"/>
    <s v="SI"/>
    <s v="NO"/>
    <s v="NO"/>
    <n v="31"/>
    <s v="No"/>
    <s v="No"/>
    <n v="933864.5"/>
    <s v="ASALARIADO"/>
    <n v="31"/>
  </r>
  <r>
    <n v="748"/>
    <x v="0"/>
    <n v="310124"/>
    <s v="TRABAJADOR INDEPENDIENTE"/>
    <s v="SECTOR PRIVADO"/>
    <s v="SI"/>
    <s v="NO"/>
    <s v="NO"/>
    <n v="45"/>
    <s v="No"/>
    <s v="No"/>
    <n v="310124"/>
    <s v="TRABAJADOR INDEPENDIENTE"/>
    <n v="45"/>
  </r>
  <r>
    <n v="749"/>
    <x v="1"/>
    <n v="359544.27"/>
    <s v="ASALARIADO"/>
    <s v="SECTOR PRIVADO"/>
    <s v="SI"/>
    <s v="NO"/>
    <s v="NO"/>
    <n v="25"/>
    <s v="No"/>
    <s v="No"/>
    <n v="359544.27"/>
    <s v="ASALARIADO"/>
    <n v="25"/>
  </r>
  <r>
    <n v="750"/>
    <x v="0"/>
    <n v="298000"/>
    <s v="ASEGURADO VOLUNTARIO"/>
    <s v="SECTOR PRIVADO"/>
    <s v="SI"/>
    <s v="NO"/>
    <s v="NO"/>
    <n v="63"/>
    <s v="No"/>
    <s v="No"/>
    <n v="298000"/>
    <s v="ASEGURADO VOLUNTARIO"/>
    <n v="63"/>
  </r>
  <r>
    <n v="751"/>
    <x v="1"/>
    <n v="990303"/>
    <s v="PENSIONADOS EN SU PROPIO SISTEMA"/>
    <s v="SECTOR PUBLICO"/>
    <s v="SI"/>
    <s v="NO"/>
    <s v="NO"/>
    <n v="80"/>
    <s v="No"/>
    <s v="No"/>
    <n v="990303"/>
    <s v="PENSIONADOS EN SU PROPIO SISTEMA"/>
    <n v="80"/>
  </r>
  <r>
    <n v="752"/>
    <x v="1"/>
    <n v="297046"/>
    <s v="ASEGURADO VOLUNTARIO"/>
    <s v="SECTOR PRIVADO"/>
    <s v="SI"/>
    <s v="NO"/>
    <s v="NO"/>
    <n v="39"/>
    <s v="No"/>
    <s v="No"/>
    <n v="297046"/>
    <s v="ASEGURADO VOLUNTARIO"/>
    <n v="39"/>
  </r>
  <r>
    <n v="753"/>
    <x v="0"/>
    <n v="2760356.1"/>
    <s v="ASALARIADO"/>
    <s v="SECTOR PUBLICO"/>
    <s v="SI"/>
    <s v="NO"/>
    <s v="NO"/>
    <n v="28"/>
    <s v="Atípico"/>
    <s v="No"/>
    <n v="2760356.1"/>
    <s v="ASALARIADO"/>
    <n v="28"/>
  </r>
  <r>
    <n v="754"/>
    <x v="0"/>
    <n v="2244669.12"/>
    <s v="ASALARIADO"/>
    <s v="SECTOR PRIVADO"/>
    <s v="SI"/>
    <s v="NO"/>
    <s v="NO"/>
    <n v="37"/>
    <s v="No"/>
    <s v="No"/>
    <n v="2244669.12"/>
    <s v="ASALARIADO"/>
    <n v="37"/>
  </r>
  <r>
    <n v="755"/>
    <x v="1"/>
    <n v="297045"/>
    <s v="TRABAJADOR INDEPENDIENTE"/>
    <s v="SECTOR PRIVADO"/>
    <s v="SI"/>
    <s v="NO"/>
    <s v="SI"/>
    <n v="53"/>
    <s v="No"/>
    <s v="No"/>
    <n v="297045"/>
    <s v="TRABAJADOR INDEPENDIENTE"/>
    <n v="53"/>
  </r>
  <r>
    <n v="756"/>
    <x v="0"/>
    <n v="1271852.72"/>
    <s v="ASALARIADO"/>
    <s v="SECTOR PRIVADO"/>
    <s v="SI"/>
    <s v="NO"/>
    <s v="NO"/>
    <n v="34"/>
    <s v="No"/>
    <s v="No"/>
    <n v="1271852.72"/>
    <s v="ASALARIADO"/>
    <n v="34"/>
  </r>
  <r>
    <n v="757"/>
    <x v="1"/>
    <n v="2058548.97"/>
    <s v="ASALARIADO"/>
    <s v="SECTOR PUBLICO"/>
    <s v="SI"/>
    <s v="NO"/>
    <s v="NO"/>
    <n v="38"/>
    <s v="No"/>
    <s v="No"/>
    <n v="2058548.97"/>
    <s v="ASALARIADO"/>
    <n v="38"/>
  </r>
  <r>
    <n v="758"/>
    <x v="1"/>
    <n v="352379"/>
    <s v="ASALARIADO"/>
    <s v="SECTOR PRIVADO"/>
    <s v="SI"/>
    <s v="NO"/>
    <s v="NO"/>
    <n v="39"/>
    <s v="No"/>
    <s v="No"/>
    <n v="352379"/>
    <s v="ASALARIADO"/>
    <n v="39"/>
  </r>
  <r>
    <n v="759"/>
    <x v="1"/>
    <n v="2389951.08"/>
    <s v="ASALARIADO"/>
    <s v="SECTOR PUBLICO"/>
    <s v="SI"/>
    <s v="NO"/>
    <s v="NO"/>
    <n v="61"/>
    <s v="Atípico"/>
    <s v="No"/>
    <n v="2389951.08"/>
    <s v="ASALARIADO"/>
    <n v="61"/>
  </r>
  <r>
    <n v="760"/>
    <x v="1"/>
    <n v="450886"/>
    <s v="TRABAJADOR INDEPENDIENTE"/>
    <s v="SECTOR PRIVADO"/>
    <s v="SI"/>
    <s v="NO"/>
    <s v="SI"/>
    <n v="51"/>
    <s v="No"/>
    <s v="No"/>
    <n v="450886"/>
    <s v="TRABAJADOR INDEPENDIENTE"/>
    <n v="51"/>
  </r>
  <r>
    <n v="761"/>
    <x v="0"/>
    <n v="558635.76"/>
    <s v="ASALARIADO"/>
    <s v="SECTOR PRIVADO"/>
    <s v="SI"/>
    <s v="NO"/>
    <s v="NO"/>
    <n v="34"/>
    <s v="No"/>
    <s v="No"/>
    <n v="558635.76"/>
    <s v="ASALARIADO"/>
    <n v="34"/>
  </r>
  <r>
    <n v="762"/>
    <x v="0"/>
    <n v="489159"/>
    <s v="ASALARIADO"/>
    <s v="SECTOR PRIVADO"/>
    <s v="SI"/>
    <s v="SI"/>
    <s v="NO"/>
    <n v="34"/>
    <s v="No"/>
    <s v="No"/>
    <n v="489159"/>
    <s v="ASALARIADO"/>
    <n v="34"/>
  </r>
  <r>
    <n v="763"/>
    <x v="1"/>
    <n v="463300"/>
    <s v="ASALARIADO"/>
    <s v="SECTOR PRIVADO"/>
    <s v="SI"/>
    <s v="NO"/>
    <s v="NO"/>
    <n v="40"/>
    <s v="No"/>
    <s v="No"/>
    <n v="463300"/>
    <s v="ASALARIADO"/>
    <n v="40"/>
  </r>
  <r>
    <n v="764"/>
    <x v="0"/>
    <n v="360904.76"/>
    <s v="ASALARIADO"/>
    <s v="SECTOR PRIVADO"/>
    <s v="SI"/>
    <s v="SI"/>
    <s v="NO"/>
    <n v="43"/>
    <s v="No"/>
    <s v="No"/>
    <n v="360904.76"/>
    <s v="ASALARIADO"/>
    <n v="43"/>
  </r>
  <r>
    <n v="765"/>
    <x v="1"/>
    <n v="1156421"/>
    <s v="ASALARIADO"/>
    <s v="SECTOR PUBLICO"/>
    <s v="SI"/>
    <s v="NO"/>
    <s v="SI"/>
    <n v="36"/>
    <s v="No"/>
    <s v="No"/>
    <n v="1156421"/>
    <s v="ASALARIADO"/>
    <n v="36"/>
  </r>
  <r>
    <n v="766"/>
    <x v="0"/>
    <n v="388293"/>
    <s v="ASALARIADO"/>
    <s v="SECTOR PRIVADO"/>
    <s v="SI"/>
    <s v="NO"/>
    <s v="NO"/>
    <n v="53"/>
    <s v="No"/>
    <s v="No"/>
    <n v="388293"/>
    <s v="ASALARIADO"/>
    <n v="53"/>
  </r>
  <r>
    <n v="767"/>
    <x v="0"/>
    <n v="1214906"/>
    <s v="ASALARIADO"/>
    <s v="SECTOR PUBLICO"/>
    <s v="SI"/>
    <s v="NO"/>
    <s v="NO"/>
    <n v="29"/>
    <s v="No"/>
    <s v="No"/>
    <n v="1214906"/>
    <s v="ASALARIADO"/>
    <n v="29"/>
  </r>
  <r>
    <n v="768"/>
    <x v="0"/>
    <n v="795801"/>
    <s v="ASALARIADO"/>
    <s v="SECTOR PUBLICO"/>
    <s v="SI"/>
    <s v="NO"/>
    <s v="NO"/>
    <n v="36"/>
    <s v="No"/>
    <s v="No"/>
    <n v="795801"/>
    <s v="ASALARIADO"/>
    <n v="36"/>
  </r>
  <r>
    <n v="769"/>
    <x v="1"/>
    <n v="318619.2"/>
    <s v="ASALARIADO"/>
    <s v="SECTOR PRIVADO"/>
    <s v="SI"/>
    <s v="SI"/>
    <s v="NO"/>
    <n v="42"/>
    <s v="No"/>
    <s v="No"/>
    <n v="318619.2"/>
    <s v="ASALARIADO"/>
    <n v="42"/>
  </r>
  <r>
    <n v="770"/>
    <x v="0"/>
    <n v="650078.5"/>
    <s v="ASALARIADO"/>
    <s v="SECTOR PUBLICO"/>
    <s v="SI"/>
    <s v="NO"/>
    <s v="NO"/>
    <n v="34"/>
    <s v="No"/>
    <s v="No"/>
    <n v="650078.5"/>
    <s v="ASALARIADO"/>
    <n v="34"/>
  </r>
  <r>
    <n v="771"/>
    <x v="0"/>
    <n v="433085"/>
    <s v="TRABAJADOR INDEPENDIENTE"/>
    <s v="SECTOR PRIVADO"/>
    <s v="SI"/>
    <s v="SI"/>
    <s v="SI"/>
    <n v="53"/>
    <s v="No"/>
    <s v="No"/>
    <n v="433085"/>
    <s v="TRABAJADOR INDEPENDIENTE"/>
    <n v="53"/>
  </r>
  <r>
    <n v="772"/>
    <x v="1"/>
    <n v="294000"/>
    <s v="ASALARIADO"/>
    <s v="SECTOR PRIVADO"/>
    <s v="SI"/>
    <s v="NO"/>
    <s v="NO"/>
    <n v="24"/>
    <s v="No"/>
    <s v="No"/>
    <n v="294000"/>
    <s v="ASALARIADO"/>
    <n v="24"/>
  </r>
  <r>
    <n v="773"/>
    <x v="0"/>
    <n v="405063"/>
    <s v="TRABAJADOR INDEPENDIENTE"/>
    <s v="SECTOR PRIVADO"/>
    <s v="SI"/>
    <s v="NO"/>
    <s v="SI"/>
    <n v="72"/>
    <s v="No"/>
    <s v="No"/>
    <n v="405063"/>
    <s v="TRABAJADOR INDEPENDIENTE"/>
    <n v="72"/>
  </r>
  <r>
    <n v="774"/>
    <x v="0"/>
    <n v="299647"/>
    <s v="ASEGURADO VOLUNTARIO"/>
    <s v="SECTOR PRIVADO"/>
    <s v="SI"/>
    <s v="NO"/>
    <s v="NO"/>
    <n v="59"/>
    <s v="No"/>
    <s v="No"/>
    <n v="299647"/>
    <s v="ASEGURADO VOLUNTARIO"/>
    <n v="59"/>
  </r>
  <r>
    <n v="775"/>
    <x v="0"/>
    <n v="10000"/>
    <s v="ASALARIADO"/>
    <s v="SECTOR PRIVADO"/>
    <s v="SI"/>
    <s v="SI"/>
    <s v="NO"/>
    <n v="51"/>
    <s v="No"/>
    <s v="No"/>
    <n v="10000"/>
    <s v="ASALARIADO"/>
    <n v="51"/>
  </r>
  <r>
    <n v="776"/>
    <x v="0"/>
    <n v="364976.92"/>
    <s v="ASALARIADO"/>
    <s v="SECTOR PRIVADO"/>
    <s v="SI"/>
    <s v="NO"/>
    <s v="SI"/>
    <n v="51"/>
    <s v="No"/>
    <s v="No"/>
    <n v="364976.92"/>
    <s v="ASALARIADO"/>
    <n v="51"/>
  </r>
  <r>
    <n v="777"/>
    <x v="1"/>
    <n v="102524"/>
    <s v="ASALARIADO"/>
    <s v="SECTOR PRIVADO"/>
    <s v="SI"/>
    <s v="NO"/>
    <s v="NO"/>
    <n v="47"/>
    <s v="No"/>
    <s v="No"/>
    <n v="102524"/>
    <s v="ASALARIADO"/>
    <n v="47"/>
  </r>
  <r>
    <n v="778"/>
    <x v="0"/>
    <n v="636512.32999999996"/>
    <s v="ASALARIADO"/>
    <s v="SECTOR PRIVADO"/>
    <s v="SI"/>
    <s v="NO"/>
    <s v="NO"/>
    <n v="22"/>
    <s v="No"/>
    <s v="No"/>
    <n v="636512.32999999996"/>
    <s v="ASALARIADO"/>
    <n v="22"/>
  </r>
  <r>
    <n v="779"/>
    <x v="0"/>
    <n v="278030"/>
    <s v="CONVENIOS ESPECIALES DE TRABAJADORES INDEPENDIENTES"/>
    <s v="SECTOR PRIVADO"/>
    <s v="SI"/>
    <s v="NO"/>
    <s v="NO"/>
    <n v="55"/>
    <s v="No"/>
    <s v="No"/>
    <n v="278030"/>
    <s v="CONVENIOS ESPECIALES DE TRABAJADORES INDEPENDIENTES"/>
    <n v="55"/>
  </r>
  <r>
    <n v="780"/>
    <x v="0"/>
    <n v="453693.52"/>
    <s v="ASALARIADO"/>
    <s v="SECTOR PRIVADO"/>
    <s v="SI"/>
    <s v="SI"/>
    <s v="NO"/>
    <n v="49"/>
    <s v="No"/>
    <s v="No"/>
    <n v="453693.52"/>
    <s v="ASALARIADO"/>
    <n v="49"/>
  </r>
  <r>
    <n v="781"/>
    <x v="1"/>
    <n v="1131487.6499999999"/>
    <s v="PENSIONADOS EN SU PROPIO SISTEMA"/>
    <s v="SECTOR PUBLICO"/>
    <s v="SI"/>
    <s v="NO"/>
    <s v="NO"/>
    <n v="68"/>
    <s v="No"/>
    <s v="No"/>
    <n v="1131487.6499999999"/>
    <s v="PENSIONADOS EN SU PROPIO SISTEMA"/>
    <n v="68"/>
  </r>
  <r>
    <n v="782"/>
    <x v="0"/>
    <n v="297045"/>
    <s v="ASEGURADO VOLUNTARIO"/>
    <s v="SECTOR PRIVADO"/>
    <s v="SI"/>
    <s v="SI"/>
    <s v="NO"/>
    <n v="66"/>
    <s v="No"/>
    <s v="No"/>
    <n v="297045"/>
    <s v="ASEGURADO VOLUNTARIO"/>
    <n v="66"/>
  </r>
  <r>
    <n v="783"/>
    <x v="1"/>
    <n v="629382"/>
    <s v="ASALARIADO"/>
    <s v="SECTOR PRIVADO"/>
    <s v="SI"/>
    <s v="NO"/>
    <s v="NO"/>
    <n v="29"/>
    <s v="No"/>
    <s v="No"/>
    <n v="629382"/>
    <s v="ASALARIADO"/>
    <n v="29"/>
  </r>
  <r>
    <n v="784"/>
    <x v="0"/>
    <n v="338166"/>
    <s v="TRABAJADOR INDEPENDIENTE"/>
    <s v="SECTOR PRIVADO"/>
    <s v="SI"/>
    <s v="NO"/>
    <s v="NO"/>
    <n v="36"/>
    <s v="No"/>
    <s v="No"/>
    <n v="338166"/>
    <s v="TRABAJADOR INDEPENDIENTE"/>
    <n v="36"/>
  </r>
  <r>
    <n v="785"/>
    <x v="0"/>
    <n v="350000"/>
    <s v="ASALARIADO"/>
    <s v="SECTOR PRIVADO"/>
    <s v="SI"/>
    <s v="SI"/>
    <s v="NO"/>
    <n v="38"/>
    <s v="No"/>
    <s v="No"/>
    <n v="350000"/>
    <s v="ASALARIADO"/>
    <n v="38"/>
  </r>
  <r>
    <n v="786"/>
    <x v="0"/>
    <n v="85000"/>
    <s v="ASALARIADO"/>
    <s v="SECTOR PRIVADO"/>
    <s v="SI"/>
    <s v="SI"/>
    <s v="SI"/>
    <n v="38"/>
    <s v="No"/>
    <s v="No"/>
    <n v="85000"/>
    <s v="ASALARIADO"/>
    <n v="38"/>
  </r>
  <r>
    <n v="787"/>
    <x v="1"/>
    <n v="675918.4"/>
    <s v="ASALARIADO"/>
    <s v="SECTOR PRIVADO"/>
    <s v="SI"/>
    <s v="NO"/>
    <s v="NO"/>
    <n v="32"/>
    <s v="No"/>
    <s v="No"/>
    <n v="675918.4"/>
    <s v="ASALARIADO"/>
    <n v="32"/>
  </r>
  <r>
    <n v="788"/>
    <x v="1"/>
    <n v="250000"/>
    <s v="ASALARIADO"/>
    <s v="SECTOR PRIVADO"/>
    <s v="SI"/>
    <s v="NO"/>
    <s v="NO"/>
    <n v="37"/>
    <s v="No"/>
    <s v="No"/>
    <n v="250000"/>
    <s v="ASALARIADO"/>
    <n v="37"/>
  </r>
  <r>
    <n v="789"/>
    <x v="0"/>
    <n v="1187649.48"/>
    <s v="ASALARIADO"/>
    <s v="SECTOR PUBLICO"/>
    <s v="SI"/>
    <s v="NO"/>
    <s v="NO"/>
    <n v="51"/>
    <s v="No"/>
    <s v="No"/>
    <n v="1187649.48"/>
    <s v="ASALARIADO"/>
    <n v="51"/>
  </r>
  <r>
    <n v="790"/>
    <x v="0"/>
    <n v="337254.54"/>
    <s v="ASALARIADO"/>
    <s v="SECTOR PRIVADO"/>
    <s v="SI"/>
    <s v="NO"/>
    <s v="NO"/>
    <n v="38"/>
    <s v="No"/>
    <s v="No"/>
    <n v="337254.54"/>
    <s v="ASALARIADO"/>
    <n v="38"/>
  </r>
  <r>
    <n v="791"/>
    <x v="1"/>
    <n v="297046"/>
    <s v="ASEGURADO VOLUNTARIO"/>
    <s v="SECTOR PRIVADO"/>
    <s v="SI"/>
    <s v="NO"/>
    <s v="NO"/>
    <n v="52"/>
    <s v="No"/>
    <s v="No"/>
    <n v="297046"/>
    <s v="ASEGURADO VOLUNTARIO"/>
    <n v="52"/>
  </r>
  <r>
    <n v="792"/>
    <x v="1"/>
    <n v="297102"/>
    <s v="ASEGURADO VOLUNTARIO"/>
    <s v="SECTOR PRIVADO"/>
    <s v="SI"/>
    <s v="NO"/>
    <s v="NO"/>
    <n v="53"/>
    <s v="No"/>
    <s v="No"/>
    <n v="297102"/>
    <s v="ASEGURADO VOLUNTARIO"/>
    <n v="53"/>
  </r>
  <r>
    <n v="793"/>
    <x v="0"/>
    <n v="1998877"/>
    <s v="ASALARIADO"/>
    <s v="SECTOR PUBLICO"/>
    <s v="SI"/>
    <s v="NO"/>
    <s v="SI"/>
    <n v="50"/>
    <s v="No"/>
    <s v="No"/>
    <n v="1998877"/>
    <s v="ASALARIADO"/>
    <n v="50"/>
  </r>
  <r>
    <n v="794"/>
    <x v="0"/>
    <n v="208000"/>
    <s v="ASALARIADO"/>
    <s v="SECTOR PRIVADO"/>
    <s v="SI"/>
    <s v="NO"/>
    <s v="NO"/>
    <n v="29"/>
    <s v="No"/>
    <s v="No"/>
    <n v="208000"/>
    <s v="ASALARIADO"/>
    <n v="29"/>
  </r>
  <r>
    <n v="795"/>
    <x v="1"/>
    <n v="479051.66"/>
    <s v="ASALARIADO"/>
    <s v="SECTOR PRIVADO"/>
    <s v="SI"/>
    <s v="NO"/>
    <s v="NO"/>
    <n v="47"/>
    <s v="No"/>
    <s v="No"/>
    <n v="479051.66"/>
    <s v="ASALARIADO"/>
    <n v="47"/>
  </r>
  <r>
    <n v="796"/>
    <x v="0"/>
    <n v="1146094.07"/>
    <s v="ASALARIADO"/>
    <s v="SECTOR PUBLICO"/>
    <s v="SI"/>
    <s v="NO"/>
    <s v="NO"/>
    <n v="48"/>
    <s v="No"/>
    <s v="No"/>
    <n v="1146094.07"/>
    <s v="ASALARIADO"/>
    <n v="48"/>
  </r>
  <r>
    <n v="797"/>
    <x v="1"/>
    <n v="720000"/>
    <s v="ASALARIADO"/>
    <s v="SECTOR PRIVADO"/>
    <s v="SI"/>
    <s v="SI"/>
    <s v="NO"/>
    <n v="34"/>
    <s v="No"/>
    <s v="No"/>
    <n v="720000"/>
    <s v="ASALARIADO"/>
    <n v="34"/>
  </r>
  <r>
    <n v="798"/>
    <x v="1"/>
    <n v="451549.84"/>
    <s v="ASALARIADO"/>
    <s v="SECTOR PRIVADO"/>
    <s v="SI"/>
    <s v="NO"/>
    <s v="NO"/>
    <n v="44"/>
    <s v="No"/>
    <s v="No"/>
    <n v="451549.84"/>
    <s v="ASALARIADO"/>
    <n v="44"/>
  </r>
  <r>
    <n v="799"/>
    <x v="1"/>
    <n v="382136"/>
    <s v="TRABAJADOR INDEPENDIENTE"/>
    <s v="SECTOR PRIVADO"/>
    <s v="SI"/>
    <s v="NO"/>
    <s v="SI"/>
    <n v="35"/>
    <s v="No"/>
    <s v="No"/>
    <n v="382136"/>
    <s v="TRABAJADOR INDEPENDIENTE"/>
    <n v="35"/>
  </r>
  <r>
    <n v="800"/>
    <x v="0"/>
    <n v="200000"/>
    <s v="ASALARIADO"/>
    <s v="SECTOR PRIVADO"/>
    <s v="SI"/>
    <s v="NO"/>
    <s v="NO"/>
    <n v="38"/>
    <s v="No"/>
    <s v="No"/>
    <n v="200000"/>
    <s v="ASALARIADO"/>
    <n v="38"/>
  </r>
  <r>
    <n v="801"/>
    <x v="0"/>
    <n v="1017758"/>
    <s v="TRABAJADOR INDEPENDIENTE"/>
    <s v="SECTOR PRIVADO"/>
    <s v="SI"/>
    <s v="NO"/>
    <s v="NO"/>
    <n v="61"/>
    <s v="No"/>
    <s v="No"/>
    <n v="1017758"/>
    <s v="TRABAJADOR INDEPENDIENTE"/>
    <n v="61"/>
  </r>
  <r>
    <n v="802"/>
    <x v="1"/>
    <n v="769515.15"/>
    <s v="ASALARIADO"/>
    <s v="SECTOR PUBLICO"/>
    <s v="SI"/>
    <s v="NO"/>
    <s v="NO"/>
    <n v="42"/>
    <s v="No"/>
    <s v="No"/>
    <n v="769515.15"/>
    <s v="ASALARIADO"/>
    <n v="42"/>
  </r>
  <r>
    <n v="803"/>
    <x v="1"/>
    <n v="938855"/>
    <s v="PENSIONADOS EN SU PROPIO SISTEMA"/>
    <s v="SECTOR PUBLICO"/>
    <s v="SI"/>
    <s v="NO"/>
    <s v="NO"/>
    <n v="73"/>
    <s v="No"/>
    <s v="No"/>
    <n v="938855"/>
    <s v="PENSIONADOS EN SU PROPIO SISTEMA"/>
    <n v="73"/>
  </r>
  <r>
    <n v="804"/>
    <x v="0"/>
    <n v="75000"/>
    <s v="ASALARIADO"/>
    <s v="SECTOR PRIVADO"/>
    <s v="SI"/>
    <s v="NO"/>
    <s v="NO"/>
    <n v="26"/>
    <s v="No"/>
    <s v="No"/>
    <n v="75000"/>
    <s v="ASALARIADO"/>
    <n v="26"/>
  </r>
  <r>
    <n v="805"/>
    <x v="1"/>
    <n v="430007.09"/>
    <s v="ASALARIADO"/>
    <s v="SECTOR PRIVADO"/>
    <s v="SI"/>
    <s v="NO"/>
    <s v="NO"/>
    <n v="25"/>
    <s v="No"/>
    <s v="No"/>
    <n v="430007.09"/>
    <s v="ASALARIADO"/>
    <n v="25"/>
  </r>
  <r>
    <n v="806"/>
    <x v="0"/>
    <n v="533558"/>
    <s v="TRABAJADOR INDEPENDIENTE"/>
    <s v="SECTOR PRIVADO"/>
    <s v="SI"/>
    <s v="SI"/>
    <s v="SI"/>
    <n v="41"/>
    <s v="No"/>
    <s v="No"/>
    <n v="533558"/>
    <s v="TRABAJADOR INDEPENDIENTE"/>
    <n v="41"/>
  </r>
  <r>
    <n v="807"/>
    <x v="1"/>
    <n v="347514"/>
    <s v="ASALARIADO"/>
    <s v="SECTOR PRIVADO"/>
    <s v="SI"/>
    <s v="NO"/>
    <s v="NO"/>
    <n v="20"/>
    <s v="No"/>
    <s v="No"/>
    <n v="347514"/>
    <s v="ASALARIADO"/>
    <n v="20"/>
  </r>
  <r>
    <n v="808"/>
    <x v="0"/>
    <n v="226500"/>
    <s v="ASALARIADO"/>
    <s v="SECTOR PRIVADO"/>
    <s v="SI"/>
    <s v="NO"/>
    <s v="NO"/>
    <n v="35"/>
    <s v="No"/>
    <s v="No"/>
    <n v="226500"/>
    <s v="ASALARIADO"/>
    <n v="35"/>
  </r>
  <r>
    <n v="809"/>
    <x v="1"/>
    <n v="545926"/>
    <s v="TRABAJADOR INDEPENDIENTE"/>
    <s v="SECTOR PRIVADO"/>
    <s v="SI"/>
    <s v="NO"/>
    <s v="NO"/>
    <n v="40"/>
    <s v="No"/>
    <s v="No"/>
    <n v="545926"/>
    <s v="TRABAJADOR INDEPENDIENTE"/>
    <n v="40"/>
  </r>
  <r>
    <n v="810"/>
    <x v="0"/>
    <n v="289717"/>
    <s v="TRABAJADOR INDEPENDIENTE"/>
    <s v="SECTOR PRIVADO"/>
    <s v="SI"/>
    <s v="NO"/>
    <s v="SI"/>
    <n v="30"/>
    <s v="No"/>
    <s v="No"/>
    <n v="289717"/>
    <s v="TRABAJADOR INDEPENDIENTE"/>
    <n v="30"/>
  </r>
  <r>
    <n v="811"/>
    <x v="0"/>
    <n v="1765910"/>
    <s v="ASALARIADO"/>
    <s v="SECTOR PRIVADO"/>
    <s v="SI"/>
    <s v="NO"/>
    <s v="NO"/>
    <n v="56"/>
    <s v="No"/>
    <s v="No"/>
    <n v="1765910"/>
    <s v="ASALARIADO"/>
    <n v="56"/>
  </r>
  <r>
    <n v="812"/>
    <x v="0"/>
    <n v="353119.82"/>
    <s v="ASALARIADO"/>
    <s v="SECTOR PRIVADO"/>
    <s v="SI"/>
    <s v="NO"/>
    <s v="NO"/>
    <n v="36"/>
    <s v="No"/>
    <s v="No"/>
    <n v="353119.82"/>
    <s v="ASALARIADO"/>
    <n v="36"/>
  </r>
  <r>
    <n v="813"/>
    <x v="1"/>
    <n v="44230.75"/>
    <s v="ASALARIADO"/>
    <s v="SECTOR PRIVADO"/>
    <s v="SI"/>
    <s v="NO"/>
    <s v="NO"/>
    <n v="32"/>
    <s v="No"/>
    <s v="No"/>
    <n v="44230.75"/>
    <s v="ASALARIADO"/>
    <n v="32"/>
  </r>
  <r>
    <n v="814"/>
    <x v="0"/>
    <n v="382136"/>
    <s v="TRABAJADOR INDEPENDIENTE"/>
    <s v="SECTOR PRIVADO"/>
    <s v="SI"/>
    <s v="NO"/>
    <s v="SI"/>
    <n v="46"/>
    <s v="No"/>
    <s v="No"/>
    <n v="382136"/>
    <s v="TRABAJADOR INDEPENDIENTE"/>
    <n v="46"/>
  </r>
  <r>
    <n v="815"/>
    <x v="1"/>
    <n v="115500"/>
    <s v="ASALARIADO"/>
    <s v="SECTOR PRIVADO"/>
    <s v="SI"/>
    <s v="NO"/>
    <s v="NO"/>
    <n v="51"/>
    <s v="No"/>
    <s v="No"/>
    <n v="115500"/>
    <s v="ASALARIADO"/>
    <n v="51"/>
  </r>
  <r>
    <n v="816"/>
    <x v="1"/>
    <n v="3289892.56"/>
    <s v="ASALARIADO"/>
    <s v="SECTOR PUBLICO"/>
    <s v="SI"/>
    <s v="NO"/>
    <s v="NO"/>
    <n v="43"/>
    <s v="Atípico"/>
    <s v="No"/>
    <n v="3289892.56"/>
    <s v="ASALARIADO"/>
    <n v="43"/>
  </r>
  <r>
    <n v="817"/>
    <x v="0"/>
    <n v="892687.5"/>
    <s v="ASALARIADO"/>
    <s v="SECTOR PRIVADO"/>
    <s v="SI"/>
    <s v="NO"/>
    <s v="NO"/>
    <n v="35"/>
    <s v="No"/>
    <s v="No"/>
    <n v="892687.5"/>
    <s v="ASALARIADO"/>
    <n v="35"/>
  </r>
  <r>
    <n v="818"/>
    <x v="1"/>
    <n v="261476.98"/>
    <s v="ASALARIADO"/>
    <s v="SECTOR PUBLICO"/>
    <s v="SI"/>
    <s v="NO"/>
    <s v="NO"/>
    <n v="33"/>
    <s v="No"/>
    <s v="No"/>
    <n v="261476.98"/>
    <s v="ASALARIADO"/>
    <n v="33"/>
  </r>
  <r>
    <n v="819"/>
    <x v="0"/>
    <n v="229395.18"/>
    <s v="ASALARIADO"/>
    <s v="SECTOR PRIVADO"/>
    <s v="SI"/>
    <s v="NO"/>
    <s v="NO"/>
    <n v="57"/>
    <s v="No"/>
    <s v="No"/>
    <n v="229395.18"/>
    <s v="ASALARIADO"/>
    <n v="57"/>
  </r>
  <r>
    <n v="820"/>
    <x v="1"/>
    <n v="854646.84"/>
    <s v="ASALARIADO"/>
    <s v="SECTOR PUBLICO"/>
    <s v="SI"/>
    <s v="NO"/>
    <s v="NO"/>
    <n v="24"/>
    <s v="No"/>
    <s v="No"/>
    <n v="854646.84"/>
    <s v="ASALARIADO"/>
    <n v="24"/>
  </r>
  <r>
    <n v="821"/>
    <x v="0"/>
    <n v="438402.25"/>
    <s v="ASALARIADO"/>
    <s v="SECTOR PRIVADO"/>
    <s v="SI"/>
    <s v="NO"/>
    <s v="NO"/>
    <n v="28"/>
    <s v="No"/>
    <s v="No"/>
    <n v="438402.25"/>
    <s v="ASALARIADO"/>
    <n v="28"/>
  </r>
  <r>
    <n v="822"/>
    <x v="0"/>
    <n v="440612.25"/>
    <s v="ASALARIADO"/>
    <s v="SECTOR PRIVADO"/>
    <s v="SI"/>
    <s v="NO"/>
    <s v="NO"/>
    <n v="24"/>
    <s v="No"/>
    <s v="No"/>
    <n v="440612.25"/>
    <s v="ASALARIADO"/>
    <n v="24"/>
  </r>
  <r>
    <n v="823"/>
    <x v="0"/>
    <n v="299784"/>
    <s v="ASEGURADO VOLUNTARIO"/>
    <s v="SECTOR PRIVADO"/>
    <s v="SI"/>
    <s v="NO"/>
    <s v="NO"/>
    <n v="50"/>
    <s v="No"/>
    <s v="No"/>
    <n v="299784"/>
    <s v="ASEGURADO VOLUNTARIO"/>
    <n v="50"/>
  </r>
  <r>
    <n v="824"/>
    <x v="0"/>
    <n v="320283"/>
    <s v="TRABAJADOR INDEPENDIENTE"/>
    <s v="SECTOR PRIVADO"/>
    <s v="SI"/>
    <s v="NO"/>
    <s v="SI"/>
    <n v="36"/>
    <s v="No"/>
    <s v="No"/>
    <n v="320283"/>
    <s v="TRABAJADOR INDEPENDIENTE"/>
    <n v="36"/>
  </r>
  <r>
    <n v="825"/>
    <x v="0"/>
    <n v="255360"/>
    <s v="ASALARIADO"/>
    <s v="SECTOR PRIVADO"/>
    <s v="SI"/>
    <s v="NO"/>
    <s v="NO"/>
    <n v="25"/>
    <s v="No"/>
    <s v="No"/>
    <n v="255360"/>
    <s v="ASALARIADO"/>
    <n v="25"/>
  </r>
  <r>
    <n v="826"/>
    <x v="1"/>
    <n v="387500"/>
    <s v="ASALARIADO"/>
    <s v="SECTOR PRIVADO"/>
    <s v="SI"/>
    <s v="NO"/>
    <s v="NO"/>
    <n v="38"/>
    <s v="No"/>
    <s v="No"/>
    <n v="387500"/>
    <s v="ASALARIADO"/>
    <n v="38"/>
  </r>
  <r>
    <n v="827"/>
    <x v="0"/>
    <n v="310124"/>
    <s v="TRABAJADOR INDEPENDIENTE"/>
    <s v="SECTOR PRIVADO"/>
    <s v="SI"/>
    <s v="NO"/>
    <s v="NO"/>
    <n v="65"/>
    <s v="No"/>
    <s v="No"/>
    <n v="310124"/>
    <s v="TRABAJADOR INDEPENDIENTE"/>
    <n v="65"/>
  </r>
  <r>
    <n v="828"/>
    <x v="1"/>
    <n v="343390.86"/>
    <s v="ASALARIADO"/>
    <s v="SECTOR PRIVADO"/>
    <s v="SI"/>
    <s v="NO"/>
    <s v="NO"/>
    <n v="28"/>
    <s v="No"/>
    <s v="No"/>
    <n v="343390.86"/>
    <s v="ASALARIADO"/>
    <n v="28"/>
  </r>
  <r>
    <n v="829"/>
    <x v="1"/>
    <n v="391062"/>
    <s v="ASALARIADO"/>
    <s v="SECTOR PRIVADO"/>
    <s v="SI"/>
    <s v="NO"/>
    <s v="NO"/>
    <n v="33"/>
    <s v="No"/>
    <s v="No"/>
    <n v="391062"/>
    <s v="ASALARIADO"/>
    <n v="33"/>
  </r>
  <r>
    <n v="830"/>
    <x v="0"/>
    <n v="584267"/>
    <s v="ASALARIADO"/>
    <s v="SECTOR PUBLICO"/>
    <s v="SI"/>
    <s v="NO"/>
    <s v="NO"/>
    <n v="29"/>
    <s v="No"/>
    <s v="No"/>
    <n v="584267"/>
    <s v="ASALARIADO"/>
    <n v="29"/>
  </r>
  <r>
    <n v="831"/>
    <x v="0"/>
    <n v="1034936.1"/>
    <s v="ASALARIADO"/>
    <s v="SECTOR PUBLICO"/>
    <s v="SI"/>
    <s v="NO"/>
    <s v="NO"/>
    <n v="49"/>
    <s v="No"/>
    <s v="No"/>
    <n v="1034936.1"/>
    <s v="ASALARIADO"/>
    <n v="49"/>
  </r>
  <r>
    <n v="832"/>
    <x v="0"/>
    <n v="410000"/>
    <s v="ASALARIADO"/>
    <s v="SECTOR PRIVADO"/>
    <s v="SI"/>
    <s v="NO"/>
    <s v="NO"/>
    <n v="32"/>
    <s v="No"/>
    <s v="No"/>
    <n v="410000"/>
    <s v="ASALARIADO"/>
    <n v="32"/>
  </r>
  <r>
    <n v="833"/>
    <x v="0"/>
    <n v="297046"/>
    <s v="ASEGURADO VOLUNTARIO"/>
    <s v="SECTOR PRIVADO"/>
    <s v="SI"/>
    <s v="NO"/>
    <s v="NO"/>
    <n v="53"/>
    <s v="No"/>
    <s v="No"/>
    <n v="297046"/>
    <s v="ASEGURADO VOLUNTARIO"/>
    <n v="53"/>
  </r>
  <r>
    <n v="834"/>
    <x v="1"/>
    <n v="622035.84"/>
    <s v="ASALARIADO"/>
    <s v="SECTOR PUBLICO"/>
    <s v="SI"/>
    <s v="NO"/>
    <s v="NO"/>
    <n v="26"/>
    <s v="No"/>
    <s v="No"/>
    <n v="622035.84"/>
    <s v="ASALARIADO"/>
    <n v="26"/>
  </r>
  <r>
    <n v="835"/>
    <x v="1"/>
    <n v="917703"/>
    <s v="ASALARIADO"/>
    <s v="SECTOR PUBLICO"/>
    <s v="SI"/>
    <s v="NO"/>
    <s v="NO"/>
    <n v="44"/>
    <s v="No"/>
    <s v="No"/>
    <n v="917703"/>
    <s v="ASALARIADO"/>
    <n v="44"/>
  </r>
  <r>
    <n v="836"/>
    <x v="0"/>
    <n v="241454.4"/>
    <s v="ASALARIADO"/>
    <s v="SECTOR PRIVADO"/>
    <s v="SI"/>
    <s v="SI"/>
    <s v="NO"/>
    <n v="23"/>
    <s v="No"/>
    <s v="No"/>
    <n v="241454.4"/>
    <s v="ASALARIADO"/>
    <n v="23"/>
  </r>
  <r>
    <n v="837"/>
    <x v="1"/>
    <n v="440000"/>
    <s v="ASALARIADO"/>
    <s v="SECTOR PRIVADO"/>
    <s v="SI"/>
    <s v="SI"/>
    <s v="NO"/>
    <n v="39"/>
    <s v="No"/>
    <s v="No"/>
    <n v="440000"/>
    <s v="ASALARIADO"/>
    <n v="39"/>
  </r>
  <r>
    <n v="838"/>
    <x v="1"/>
    <n v="623738"/>
    <s v="ASALARIADO"/>
    <s v="SECTOR PRIVADO"/>
    <s v="SI"/>
    <s v="NO"/>
    <s v="NO"/>
    <n v="26"/>
    <s v="No"/>
    <s v="No"/>
    <n v="623738"/>
    <s v="ASALARIADO"/>
    <n v="26"/>
  </r>
  <r>
    <n v="839"/>
    <x v="0"/>
    <n v="599294"/>
    <s v="ASEGURADO VOLUNTARIO"/>
    <s v="SECTOR PRIVADO"/>
    <s v="SI"/>
    <s v="NO"/>
    <s v="NO"/>
    <n v="54"/>
    <s v="No"/>
    <s v="No"/>
    <n v="599294"/>
    <s v="ASEGURADO VOLUNTARIO"/>
    <n v="54"/>
  </r>
  <r>
    <n v="840"/>
    <x v="1"/>
    <n v="555095.79"/>
    <s v="ASALARIADO"/>
    <s v="SECTOR PRIVADO"/>
    <s v="SI"/>
    <s v="NO"/>
    <s v="NO"/>
    <n v="33"/>
    <s v="No"/>
    <s v="No"/>
    <n v="555095.79"/>
    <s v="ASALARIADO"/>
    <n v="33"/>
  </r>
  <r>
    <n v="841"/>
    <x v="1"/>
    <n v="330550"/>
    <s v="ASALARIADO"/>
    <s v="SECTOR PRIVADO"/>
    <s v="SI"/>
    <s v="NO"/>
    <s v="NO"/>
    <n v="59"/>
    <s v="No"/>
    <s v="No"/>
    <n v="330550"/>
    <s v="ASALARIADO"/>
    <n v="59"/>
  </r>
  <r>
    <n v="842"/>
    <x v="1"/>
    <n v="291759.3"/>
    <s v="ASALARIADO"/>
    <s v="SECTOR PRIVADO"/>
    <s v="SI"/>
    <s v="NO"/>
    <s v="SI"/>
    <n v="51"/>
    <s v="No"/>
    <s v="No"/>
    <n v="291759.3"/>
    <s v="ASALARIADO"/>
    <n v="51"/>
  </r>
  <r>
    <n v="843"/>
    <x v="1"/>
    <n v="842365.76"/>
    <s v="ASALARIADO"/>
    <s v="SECTOR PRIVADO"/>
    <s v="SI"/>
    <s v="NO"/>
    <s v="NO"/>
    <n v="29"/>
    <s v="No"/>
    <s v="No"/>
    <n v="842365.76"/>
    <s v="ASALARIADO"/>
    <n v="29"/>
  </r>
  <r>
    <n v="844"/>
    <x v="1"/>
    <n v="432916.67"/>
    <s v="ASALARIADO"/>
    <s v="SECTOR PRIVADO"/>
    <s v="SI"/>
    <s v="NO"/>
    <s v="NO"/>
    <n v="23"/>
    <s v="No"/>
    <s v="No"/>
    <n v="432916.67"/>
    <s v="ASALARIADO"/>
    <n v="23"/>
  </r>
  <r>
    <n v="845"/>
    <x v="0"/>
    <n v="319224"/>
    <s v="ASALARIADO"/>
    <s v="SECTOR PRIVADO"/>
    <s v="SI"/>
    <s v="NO"/>
    <s v="NO"/>
    <n v="27"/>
    <s v="No"/>
    <s v="No"/>
    <n v="319224"/>
    <s v="ASALARIADO"/>
    <n v="27"/>
  </r>
  <r>
    <n v="846"/>
    <x v="1"/>
    <n v="3697124"/>
    <s v="PENSIONADOS EN SU PROPIO SISTEMA"/>
    <s v="SECTOR PUBLICO"/>
    <s v="SI"/>
    <s v="NO"/>
    <s v="NO"/>
    <n v="73"/>
    <s v="Atípico"/>
    <s v="No"/>
    <n v="3697124"/>
    <s v="PENSIONADOS EN SU PROPIO SISTEMA"/>
    <n v="73"/>
  </r>
  <r>
    <n v="847"/>
    <x v="1"/>
    <n v="278030"/>
    <s v="ASEGURADO VOLUNTARIO"/>
    <s v="SECTOR PRIVADO"/>
    <s v="SI"/>
    <s v="NO"/>
    <s v="SI"/>
    <n v="56"/>
    <s v="No"/>
    <s v="No"/>
    <n v="278030"/>
    <s v="ASEGURADO VOLUNTARIO"/>
    <n v="56"/>
  </r>
  <r>
    <n v="848"/>
    <x v="1"/>
    <n v="416328.46"/>
    <s v="ASALARIADO"/>
    <s v="SECTOR PUBLICO"/>
    <s v="SI"/>
    <s v="NO"/>
    <s v="NO"/>
    <n v="55"/>
    <s v="No"/>
    <s v="No"/>
    <n v="416328.46"/>
    <s v="ASALARIADO"/>
    <n v="55"/>
  </r>
  <r>
    <n v="849"/>
    <x v="0"/>
    <n v="1907539.5"/>
    <s v="ASALARIADO"/>
    <s v="SECTOR PUBLICO"/>
    <s v="SI"/>
    <s v="NO"/>
    <s v="NO"/>
    <n v="56"/>
    <s v="No"/>
    <s v="No"/>
    <n v="1907539.5"/>
    <s v="ASALARIADO"/>
    <n v="56"/>
  </r>
  <r>
    <n v="850"/>
    <x v="1"/>
    <n v="350000"/>
    <s v="ASALARIADO"/>
    <s v="SECTOR PRIVADO"/>
    <s v="SI"/>
    <s v="NO"/>
    <s v="NO"/>
    <n v="51"/>
    <s v="No"/>
    <s v="No"/>
    <n v="350000"/>
    <s v="ASALARIADO"/>
    <n v="51"/>
  </r>
  <r>
    <n v="851"/>
    <x v="0"/>
    <n v="310124"/>
    <s v="TRABAJADOR INDEPENDIENTE"/>
    <s v="SECTOR PRIVADO"/>
    <s v="SI"/>
    <s v="SI"/>
    <s v="NO"/>
    <n v="41"/>
    <s v="No"/>
    <s v="No"/>
    <n v="310124"/>
    <s v="TRABAJADOR INDEPENDIENTE"/>
    <n v="41"/>
  </r>
  <r>
    <n v="852"/>
    <x v="1"/>
    <n v="400000"/>
    <s v="ASALARIADO"/>
    <s v="SECTOR PRIVADO"/>
    <s v="SI"/>
    <s v="NO"/>
    <s v="NO"/>
    <n v="41"/>
    <s v="No"/>
    <s v="No"/>
    <n v="400000"/>
    <s v="ASALARIADO"/>
    <n v="41"/>
  </r>
  <r>
    <n v="853"/>
    <x v="0"/>
    <n v="353469"/>
    <s v="ASALARIADO"/>
    <s v="SECTOR PRIVADO"/>
    <s v="SI"/>
    <s v="NO"/>
    <s v="NO"/>
    <n v="44"/>
    <s v="No"/>
    <s v="No"/>
    <n v="353469"/>
    <s v="ASALARIADO"/>
    <n v="44"/>
  </r>
  <r>
    <n v="854"/>
    <x v="0"/>
    <n v="362010"/>
    <s v="ASALARIADO"/>
    <s v="SECTOR PRIVADO"/>
    <s v="SI"/>
    <s v="NO"/>
    <s v="SI"/>
    <n v="72"/>
    <s v="No"/>
    <s v="No"/>
    <n v="362010"/>
    <s v="ASALARIADO"/>
    <n v="72"/>
  </r>
  <r>
    <n v="855"/>
    <x v="0"/>
    <n v="1547953.43"/>
    <s v="ASALARIADO"/>
    <s v="SECTOR PRIVADO"/>
    <s v="SI"/>
    <s v="NO"/>
    <s v="NO"/>
    <n v="25"/>
    <s v="No"/>
    <s v="No"/>
    <n v="1547953.43"/>
    <s v="ASALARIADO"/>
    <n v="25"/>
  </r>
  <r>
    <n v="856"/>
    <x v="1"/>
    <n v="297046"/>
    <s v="TRABAJADOR INDEPENDIENTE"/>
    <s v="SECTOR PRIVADO"/>
    <s v="SI"/>
    <s v="NO"/>
    <s v="NO"/>
    <n v="34"/>
    <s v="No"/>
    <s v="No"/>
    <n v="297046"/>
    <s v="TRABAJADOR INDEPENDIENTE"/>
    <n v="34"/>
  </r>
  <r>
    <n v="857"/>
    <x v="0"/>
    <n v="653810.62"/>
    <s v="ASALARIADO"/>
    <s v="SECTOR PRIVADO"/>
    <s v="SI"/>
    <s v="NO"/>
    <s v="NO"/>
    <n v="59"/>
    <s v="No"/>
    <s v="No"/>
    <n v="653810.62"/>
    <s v="ASALARIADO"/>
    <n v="59"/>
  </r>
  <r>
    <n v="858"/>
    <x v="1"/>
    <n v="790070"/>
    <s v="PENSIONADOS EN SU PROPIO SISTEMA"/>
    <s v="SECTOR PUBLICO"/>
    <s v="SI"/>
    <s v="NO"/>
    <s v="NO"/>
    <n v="69"/>
    <s v="No"/>
    <s v="No"/>
    <n v="790070"/>
    <s v="PENSIONADOS EN SU PROPIO SISTEMA"/>
    <n v="69"/>
  </r>
  <r>
    <n v="859"/>
    <x v="0"/>
    <n v="546563"/>
    <s v="TRABAJADOR INDEPENDIENTE"/>
    <s v="SECTOR PRIVADO"/>
    <s v="SI"/>
    <s v="NO"/>
    <s v="SI"/>
    <n v="51"/>
    <s v="No"/>
    <s v="No"/>
    <n v="546563"/>
    <s v="TRABAJADOR INDEPENDIENTE"/>
    <n v="51"/>
  </r>
  <r>
    <n v="860"/>
    <x v="1"/>
    <n v="260000"/>
    <s v="ASALARIADO"/>
    <s v="SECTOR PRIVADO"/>
    <s v="SI"/>
    <s v="NO"/>
    <s v="SI"/>
    <n v="37"/>
    <s v="No"/>
    <s v="No"/>
    <n v="260000"/>
    <s v="ASALARIADO"/>
    <n v="37"/>
  </r>
  <r>
    <n v="861"/>
    <x v="0"/>
    <n v="343391"/>
    <s v="ASALARIADO"/>
    <s v="SECTOR PRIVADO"/>
    <s v="SI"/>
    <s v="NO"/>
    <s v="NO"/>
    <n v="32"/>
    <s v="No"/>
    <s v="No"/>
    <n v="343391"/>
    <s v="ASALARIADO"/>
    <n v="32"/>
  </r>
  <r>
    <n v="862"/>
    <x v="1"/>
    <n v="114247"/>
    <s v="ASALARIADO"/>
    <s v="SECTOR PUBLICO"/>
    <s v="SI"/>
    <s v="NO"/>
    <s v="NO"/>
    <n v="29"/>
    <s v="No"/>
    <s v="No"/>
    <n v="114247"/>
    <s v="ASALARIADO"/>
    <n v="29"/>
  </r>
  <r>
    <n v="863"/>
    <x v="1"/>
    <n v="100186"/>
    <s v="ASALARIADO"/>
    <s v="SECTOR PRIVADO"/>
    <s v="SI"/>
    <s v="NO"/>
    <s v="NO"/>
    <n v="48"/>
    <s v="No"/>
    <s v="No"/>
    <n v="100186"/>
    <s v="ASALARIADO"/>
    <n v="48"/>
  </r>
  <r>
    <n v="864"/>
    <x v="0"/>
    <n v="1500000"/>
    <s v="ASALARIADO"/>
    <s v="SECTOR PRIVADO"/>
    <s v="SI"/>
    <s v="SI"/>
    <s v="NO"/>
    <n v="62"/>
    <s v="No"/>
    <s v="No"/>
    <n v="1500000"/>
    <s v="ASALARIADO"/>
    <n v="62"/>
  </r>
  <r>
    <n v="865"/>
    <x v="1"/>
    <n v="278030"/>
    <s v="TRABAJADOR INDEPENDIENTE"/>
    <s v="SECTOR PRIVADO"/>
    <s v="SI"/>
    <s v="SI"/>
    <s v="SI"/>
    <n v="40"/>
    <s v="No"/>
    <s v="No"/>
    <n v="278030"/>
    <s v="TRABAJADOR INDEPENDIENTE"/>
    <n v="40"/>
  </r>
  <r>
    <n v="866"/>
    <x v="0"/>
    <n v="445258.23999999999"/>
    <s v="ASALARIADO"/>
    <s v="SECTOR PRIVADO"/>
    <s v="SI"/>
    <s v="NO"/>
    <s v="NO"/>
    <n v="45"/>
    <s v="No"/>
    <s v="No"/>
    <n v="445258.23999999999"/>
    <s v="ASALARIADO"/>
    <n v="45"/>
  </r>
  <r>
    <n v="867"/>
    <x v="0"/>
    <n v="257920"/>
    <s v="ASALARIADO"/>
    <s v="SECTOR PRIVADO"/>
    <s v="SI"/>
    <s v="SI"/>
    <s v="NO"/>
    <n v="58"/>
    <s v="No"/>
    <s v="No"/>
    <n v="257920"/>
    <s v="ASALARIADO"/>
    <n v="58"/>
  </r>
  <r>
    <n v="868"/>
    <x v="0"/>
    <n v="1776922.56"/>
    <s v="ASALARIADO"/>
    <s v="SECTOR PRIVADO"/>
    <s v="SI"/>
    <s v="NO"/>
    <s v="NO"/>
    <n v="27"/>
    <s v="No"/>
    <s v="No"/>
    <n v="1776922.56"/>
    <s v="ASALARIADO"/>
    <n v="27"/>
  </r>
  <r>
    <n v="869"/>
    <x v="0"/>
    <n v="757568"/>
    <s v="ASALARIADO"/>
    <s v="SECTOR PUBLICO"/>
    <s v="SI"/>
    <s v="NO"/>
    <s v="NO"/>
    <n v="47"/>
    <s v="No"/>
    <s v="No"/>
    <n v="757568"/>
    <s v="ASALARIADO"/>
    <n v="47"/>
  </r>
  <r>
    <n v="870"/>
    <x v="0"/>
    <n v="509509"/>
    <s v="TRABAJADOR INDEPENDIENTE"/>
    <s v="SECTOR PRIVADO"/>
    <s v="SI"/>
    <s v="NO"/>
    <s v="SI"/>
    <n v="63"/>
    <s v="No"/>
    <s v="No"/>
    <n v="509509"/>
    <s v="TRABAJADOR INDEPENDIENTE"/>
    <n v="63"/>
  </r>
  <r>
    <n v="871"/>
    <x v="0"/>
    <n v="805518"/>
    <s v="ASALARIADO"/>
    <s v="SECTOR PRIVADO"/>
    <s v="SI"/>
    <s v="NO"/>
    <s v="NO"/>
    <n v="61"/>
    <s v="No"/>
    <s v="No"/>
    <n v="805518"/>
    <s v="ASALARIADO"/>
    <n v="61"/>
  </r>
  <r>
    <n v="872"/>
    <x v="0"/>
    <n v="255660"/>
    <s v="ASALARIADO"/>
    <s v="SECTOR PRIVADO"/>
    <s v="SI"/>
    <s v="NO"/>
    <s v="NO"/>
    <n v="30"/>
    <s v="No"/>
    <s v="No"/>
    <n v="255660"/>
    <s v="ASALARIADO"/>
    <n v="30"/>
  </r>
  <r>
    <n v="873"/>
    <x v="1"/>
    <n v="517272"/>
    <s v="TRABAJADOR INDEPENDIENTE"/>
    <s v="SECTOR PRIVADO"/>
    <s v="SI"/>
    <s v="NO"/>
    <s v="NO"/>
    <n v="60"/>
    <s v="No"/>
    <s v="No"/>
    <n v="517272"/>
    <s v="TRABAJADOR INDEPENDIENTE"/>
    <n v="60"/>
  </r>
  <r>
    <n v="874"/>
    <x v="0"/>
    <n v="297050"/>
    <s v="ASEGURADO VOLUNTARIO"/>
    <s v="SECTOR PRIVADO"/>
    <s v="SI"/>
    <s v="NO"/>
    <s v="SI"/>
    <n v="37"/>
    <s v="No"/>
    <s v="No"/>
    <n v="297050"/>
    <s v="ASEGURADO VOLUNTARIO"/>
    <n v="37"/>
  </r>
  <r>
    <n v="875"/>
    <x v="0"/>
    <n v="315687"/>
    <s v="ASALARIADO"/>
    <s v="SECTOR PRIVADO"/>
    <s v="SI"/>
    <s v="SI"/>
    <s v="SI"/>
    <n v="45"/>
    <s v="No"/>
    <s v="No"/>
    <n v="315687"/>
    <s v="ASALARIADO"/>
    <n v="45"/>
  </r>
  <r>
    <n v="876"/>
    <x v="1"/>
    <n v="372300"/>
    <s v="ASALARIADO"/>
    <s v="SECTOR PRIVADO"/>
    <s v="SI"/>
    <s v="NO"/>
    <s v="SI"/>
    <n v="26"/>
    <s v="No"/>
    <s v="No"/>
    <n v="372300"/>
    <s v="ASALARIADO"/>
    <n v="26"/>
  </r>
  <r>
    <n v="877"/>
    <x v="0"/>
    <n v="678734.05"/>
    <s v="ASALARIADO"/>
    <s v="SECTOR PRIVADO"/>
    <s v="SI"/>
    <s v="NO"/>
    <s v="NO"/>
    <n v="33"/>
    <s v="No"/>
    <s v="No"/>
    <n v="678734.05"/>
    <s v="ASALARIADO"/>
    <n v="33"/>
  </r>
  <r>
    <n v="878"/>
    <x v="1"/>
    <n v="315617"/>
    <s v="ASEGURADO VOLUNTARIO"/>
    <s v="SECTOR PRIVADO"/>
    <s v="SI"/>
    <s v="NO"/>
    <s v="NO"/>
    <n v="35"/>
    <s v="No"/>
    <s v="No"/>
    <n v="315617"/>
    <s v="ASEGURADO VOLUNTARIO"/>
    <n v="35"/>
  </r>
  <r>
    <n v="879"/>
    <x v="0"/>
    <n v="1455906.15"/>
    <s v="CONVENIOS ESPECIALES DE TRABAJADORES INDEPENDIENTES"/>
    <s v="SECTOR PRIVADO"/>
    <s v="SI"/>
    <s v="NO"/>
    <s v="NO"/>
    <n v="38"/>
    <s v="No"/>
    <s v="No"/>
    <n v="1455906.15"/>
    <s v="CONVENIOS ESPECIALES DE TRABAJADORES INDEPENDIENTES"/>
    <n v="38"/>
  </r>
  <r>
    <n v="880"/>
    <x v="1"/>
    <n v="166295"/>
    <s v="ASALARIADO"/>
    <s v="SECTOR PRIVADO"/>
    <s v="SI"/>
    <s v="NO"/>
    <s v="NO"/>
    <n v="50"/>
    <s v="No"/>
    <s v="No"/>
    <n v="166295"/>
    <s v="ASALARIADO"/>
    <n v="50"/>
  </r>
  <r>
    <n v="881"/>
    <x v="1"/>
    <n v="5887012.5"/>
    <s v="ASALARIADO"/>
    <s v="SECTOR PRIVADO"/>
    <s v="SI"/>
    <s v="NO"/>
    <s v="NO"/>
    <n v="27"/>
    <s v="Atípico"/>
    <s v="No"/>
    <n v="5887012.5"/>
    <s v="ASALARIADO"/>
    <n v="27"/>
  </r>
  <r>
    <n v="882"/>
    <x v="1"/>
    <n v="297046"/>
    <s v="ASEGURADO VOLUNTARIO"/>
    <s v="SECTOR PRIVADO"/>
    <s v="SI"/>
    <s v="NO"/>
    <s v="NO"/>
    <n v="61"/>
    <s v="No"/>
    <s v="No"/>
    <n v="297046"/>
    <s v="ASEGURADO VOLUNTARIO"/>
    <n v="61"/>
  </r>
  <r>
    <n v="883"/>
    <x v="0"/>
    <n v="503465"/>
    <s v="ASALARIADO"/>
    <s v="SECTOR PUBLICO"/>
    <s v="SI"/>
    <s v="NO"/>
    <s v="SI"/>
    <n v="56"/>
    <s v="No"/>
    <s v="No"/>
    <n v="503465"/>
    <s v="ASALARIADO"/>
    <n v="56"/>
  </r>
  <r>
    <n v="884"/>
    <x v="1"/>
    <n v="534815.5"/>
    <s v="ASALARIADO"/>
    <s v="SECTOR PUBLICO"/>
    <s v="SI"/>
    <s v="NO"/>
    <s v="NO"/>
    <n v="29"/>
    <s v="No"/>
    <s v="No"/>
    <n v="534815.5"/>
    <s v="ASALARIADO"/>
    <n v="29"/>
  </r>
  <r>
    <n v="885"/>
    <x v="1"/>
    <n v="401010"/>
    <s v="TRABAJADOR INDEPENDIENTE"/>
    <s v="SECTOR PRIVADO"/>
    <s v="SI"/>
    <s v="NO"/>
    <s v="SI"/>
    <n v="50"/>
    <s v="No"/>
    <s v="No"/>
    <n v="401010"/>
    <s v="TRABAJADOR INDEPENDIENTE"/>
    <n v="50"/>
  </r>
  <r>
    <n v="886"/>
    <x v="0"/>
    <n v="325000"/>
    <s v="ASALARIADO"/>
    <s v="SECTOR PRIVADO"/>
    <s v="SI"/>
    <s v="NO"/>
    <s v="NO"/>
    <n v="37"/>
    <s v="No"/>
    <s v="No"/>
    <n v="325000"/>
    <s v="ASALARIADO"/>
    <n v="37"/>
  </r>
  <r>
    <n v="887"/>
    <x v="0"/>
    <n v="1142714"/>
    <s v="ASALARIADO"/>
    <s v="SECTOR PRIVADO"/>
    <s v="SI"/>
    <s v="NO"/>
    <s v="NO"/>
    <n v="37"/>
    <s v="No"/>
    <s v="No"/>
    <n v="1142714"/>
    <s v="ASALARIADO"/>
    <n v="37"/>
  </r>
  <r>
    <n v="888"/>
    <x v="0"/>
    <n v="553642.06000000006"/>
    <s v="ASALARIADO"/>
    <s v="SECTOR PRIVADO"/>
    <s v="SI"/>
    <s v="NO"/>
    <s v="NO"/>
    <n v="27"/>
    <s v="No"/>
    <s v="No"/>
    <n v="553642.06000000006"/>
    <s v="ASALARIADO"/>
    <n v="27"/>
  </r>
  <r>
    <n v="889"/>
    <x v="0"/>
    <n v="168300"/>
    <s v="ASALARIADO"/>
    <s v="SECTOR PRIVADO"/>
    <s v="SI"/>
    <s v="SI"/>
    <s v="NO"/>
    <n v="23"/>
    <s v="No"/>
    <s v="No"/>
    <n v="168300"/>
    <s v="ASALARIADO"/>
    <n v="23"/>
  </r>
  <r>
    <n v="890"/>
    <x v="0"/>
    <n v="290371"/>
    <s v="TRABAJADOR INDEPENDIENTE"/>
    <s v="SECTOR PRIVADO"/>
    <s v="SI"/>
    <s v="NO"/>
    <s v="NO"/>
    <n v="34"/>
    <s v="No"/>
    <s v="No"/>
    <n v="290371"/>
    <s v="TRABAJADOR INDEPENDIENTE"/>
    <n v="34"/>
  </r>
  <r>
    <n v="891"/>
    <x v="0"/>
    <n v="2687778.85"/>
    <s v="ASALARIADO"/>
    <s v="SECTOR PRIVADO"/>
    <s v="SI"/>
    <s v="NO"/>
    <s v="NO"/>
    <n v="51"/>
    <s v="Atípico"/>
    <s v="No"/>
    <n v="2687778.85"/>
    <s v="ASALARIADO"/>
    <n v="51"/>
  </r>
  <r>
    <n v="892"/>
    <x v="0"/>
    <n v="130000"/>
    <s v="ASALARIADO"/>
    <s v="SECTOR PRIVADO"/>
    <s v="SI"/>
    <s v="SI"/>
    <s v="NO"/>
    <n v="22"/>
    <s v="No"/>
    <s v="No"/>
    <n v="130000"/>
    <s v="ASALARIADO"/>
    <n v="22"/>
  </r>
  <r>
    <n v="893"/>
    <x v="0"/>
    <n v="575032.5"/>
    <s v="ASALARIADO"/>
    <s v="SECTOR PRIVADO"/>
    <s v="SI"/>
    <s v="NO"/>
    <s v="NO"/>
    <n v="35"/>
    <s v="No"/>
    <s v="No"/>
    <n v="575032.5"/>
    <s v="ASALARIADO"/>
    <n v="35"/>
  </r>
  <r>
    <n v="894"/>
    <x v="0"/>
    <n v="423268.13"/>
    <s v="ASALARIADO"/>
    <s v="SECTOR PRIVADO"/>
    <s v="SI"/>
    <s v="NO"/>
    <s v="NO"/>
    <n v="59"/>
    <s v="No"/>
    <s v="No"/>
    <n v="423268.13"/>
    <s v="ASALARIADO"/>
    <n v="59"/>
  </r>
  <r>
    <n v="895"/>
    <x v="0"/>
    <n v="447541.9"/>
    <s v="ASALARIADO"/>
    <s v="SECTOR PRIVADO"/>
    <s v="SI"/>
    <s v="SI"/>
    <s v="NO"/>
    <n v="31"/>
    <s v="No"/>
    <s v="No"/>
    <n v="447541.9"/>
    <s v="ASALARIADO"/>
    <n v="31"/>
  </r>
  <r>
    <n v="896"/>
    <x v="0"/>
    <n v="639148"/>
    <s v="TRABAJADOR INDEPENDIENTE"/>
    <s v="SECTOR PRIVADO"/>
    <s v="SI"/>
    <s v="SI"/>
    <s v="NO"/>
    <n v="70"/>
    <s v="No"/>
    <s v="No"/>
    <n v="639148"/>
    <s v="TRABAJADOR INDEPENDIENTE"/>
    <n v="70"/>
  </r>
  <r>
    <n v="897"/>
    <x v="1"/>
    <n v="406742.56"/>
    <s v="ASALARIADO"/>
    <s v="SECTOR PRIVADO"/>
    <s v="SI"/>
    <s v="NO"/>
    <s v="NO"/>
    <n v="28"/>
    <s v="No"/>
    <s v="No"/>
    <n v="406742.56"/>
    <s v="ASALARIADO"/>
    <n v="28"/>
  </r>
  <r>
    <n v="898"/>
    <x v="0"/>
    <n v="356653"/>
    <s v="TRABAJADOR INDEPENDIENTE"/>
    <s v="SECTOR PRIVADO"/>
    <s v="SI"/>
    <s v="NO"/>
    <s v="SI"/>
    <n v="47"/>
    <s v="No"/>
    <s v="No"/>
    <n v="356653"/>
    <s v="TRABAJADOR INDEPENDIENTE"/>
    <n v="47"/>
  </r>
  <r>
    <n v="899"/>
    <x v="0"/>
    <n v="550000"/>
    <s v="ASALARIADO"/>
    <s v="SECTOR PRIVADO"/>
    <s v="SI"/>
    <s v="NO"/>
    <s v="SI"/>
    <n v="25"/>
    <s v="No"/>
    <s v="No"/>
    <n v="550000"/>
    <s v="ASALARIADO"/>
    <n v="25"/>
  </r>
  <r>
    <n v="900"/>
    <x v="0"/>
    <n v="1813773.65"/>
    <s v="ASALARIADO"/>
    <s v="SECTOR PRIVADO"/>
    <s v="SI"/>
    <s v="NO"/>
    <s v="NO"/>
    <n v="58"/>
    <s v="No"/>
    <s v="No"/>
    <n v="1813773.65"/>
    <s v="ASALARIADO"/>
    <n v="58"/>
  </r>
  <r>
    <n v="901"/>
    <x v="1"/>
    <n v="1807234"/>
    <s v="ASALARIADO"/>
    <s v="SECTOR PRIVADO"/>
    <s v="SI"/>
    <s v="NO"/>
    <s v="NO"/>
    <n v="39"/>
    <s v="No"/>
    <s v="No"/>
    <n v="1807234"/>
    <s v="ASALARIADO"/>
    <n v="39"/>
  </r>
  <r>
    <n v="902"/>
    <x v="0"/>
    <n v="450000"/>
    <s v="ASALARIADO"/>
    <s v="SECTOR PRIVADO"/>
    <s v="SI"/>
    <s v="NO"/>
    <s v="NO"/>
    <n v="58"/>
    <s v="No"/>
    <s v="No"/>
    <n v="450000"/>
    <s v="ASALARIADO"/>
    <n v="58"/>
  </r>
  <r>
    <n v="903"/>
    <x v="1"/>
    <n v="297046"/>
    <s v="TRABAJADOR INDEPENDIENTE"/>
    <s v="SECTOR PRIVADO"/>
    <s v="SI"/>
    <s v="NO"/>
    <s v="NO"/>
    <n v="34"/>
    <s v="No"/>
    <s v="No"/>
    <n v="297046"/>
    <s v="TRABAJADOR INDEPENDIENTE"/>
    <n v="34"/>
  </r>
  <r>
    <n v="904"/>
    <x v="0"/>
    <n v="785016.42"/>
    <s v="ASALARIADO"/>
    <s v="SECTOR PRIVADO"/>
    <s v="SI"/>
    <s v="NO"/>
    <s v="NO"/>
    <n v="22"/>
    <s v="No"/>
    <s v="No"/>
    <n v="785016.42"/>
    <s v="ASALARIADO"/>
    <n v="22"/>
  </r>
  <r>
    <n v="905"/>
    <x v="0"/>
    <n v="299065"/>
    <s v="ASALARIADO"/>
    <s v="SECTOR PRIVADO"/>
    <s v="SI"/>
    <s v="NO"/>
    <s v="NO"/>
    <n v="36"/>
    <s v="No"/>
    <s v="No"/>
    <n v="299065"/>
    <s v="ASALARIADO"/>
    <n v="36"/>
  </r>
  <r>
    <n v="906"/>
    <x v="1"/>
    <n v="338166"/>
    <s v="TRABAJADOR INDEPENDIENTE"/>
    <s v="SECTOR PRIVADO"/>
    <s v="SI"/>
    <s v="NO"/>
    <s v="SI"/>
    <n v="29"/>
    <s v="No"/>
    <s v="No"/>
    <n v="338166"/>
    <s v="TRABAJADOR INDEPENDIENTE"/>
    <n v="29"/>
  </r>
  <r>
    <n v="907"/>
    <x v="1"/>
    <n v="2623756.52"/>
    <s v="ASALARIADO"/>
    <s v="SECTOR PUBLICO"/>
    <s v="SI"/>
    <s v="NO"/>
    <s v="NO"/>
    <n v="42"/>
    <s v="Atípico"/>
    <s v="No"/>
    <n v="2623756.52"/>
    <s v="ASALARIADO"/>
    <n v="42"/>
  </r>
  <r>
    <n v="908"/>
    <x v="1"/>
    <n v="2085526.5"/>
    <s v="ASALARIADO"/>
    <s v="SECTOR PUBLICO"/>
    <s v="SI"/>
    <s v="NO"/>
    <s v="NO"/>
    <n v="56"/>
    <s v="No"/>
    <s v="No"/>
    <n v="2085526.5"/>
    <s v="ASALARIADO"/>
    <n v="56"/>
  </r>
  <r>
    <n v="909"/>
    <x v="0"/>
    <n v="930427.8"/>
    <s v="ASALARIADO"/>
    <s v="SECTOR PRIVADO"/>
    <s v="SI"/>
    <s v="NO"/>
    <s v="NO"/>
    <n v="33"/>
    <s v="No"/>
    <s v="No"/>
    <n v="930427.8"/>
    <s v="ASALARIADO"/>
    <n v="33"/>
  </r>
  <r>
    <n v="910"/>
    <x v="0"/>
    <n v="150000"/>
    <s v="ASALARIADO"/>
    <s v="SECTOR PRIVADO"/>
    <s v="SI"/>
    <s v="NO"/>
    <s v="NO"/>
    <n v="43"/>
    <s v="No"/>
    <s v="No"/>
    <n v="150000"/>
    <s v="ASALARIADO"/>
    <n v="43"/>
  </r>
  <r>
    <n v="911"/>
    <x v="0"/>
    <n v="299647"/>
    <s v="ASEGURADO VOLUNTARIO"/>
    <s v="SECTOR PRIVADO"/>
    <s v="SI"/>
    <s v="NO"/>
    <s v="NO"/>
    <n v="75"/>
    <s v="No"/>
    <s v="No"/>
    <n v="299647"/>
    <s v="ASEGURADO VOLUNTARIO"/>
    <n v="75"/>
  </r>
  <r>
    <n v="912"/>
    <x v="0"/>
    <n v="385548"/>
    <s v="TRABAJADOR INDEPENDIENTE"/>
    <s v="SECTOR PRIVADO"/>
    <s v="SI"/>
    <s v="NO"/>
    <s v="SI"/>
    <n v="66"/>
    <s v="No"/>
    <s v="No"/>
    <n v="385548"/>
    <s v="TRABAJADOR INDEPENDIENTE"/>
    <n v="66"/>
  </r>
  <r>
    <n v="913"/>
    <x v="0"/>
    <n v="2894048.26"/>
    <s v="PENSIONADOS EN SU PROPIO SISTEMA"/>
    <s v="SECTOR PUBLICO"/>
    <s v="SI"/>
    <s v="NO"/>
    <s v="NO"/>
    <n v="63"/>
    <s v="Atípico"/>
    <s v="No"/>
    <n v="2894048.26"/>
    <s v="PENSIONADOS EN SU PROPIO SISTEMA"/>
    <n v="63"/>
  </r>
  <r>
    <n v="914"/>
    <x v="1"/>
    <n v="297046"/>
    <s v="ASEGURADO VOLUNTARIO"/>
    <s v="SECTOR PRIVADO"/>
    <s v="SI"/>
    <s v="NO"/>
    <s v="SI"/>
    <n v="60"/>
    <s v="No"/>
    <s v="No"/>
    <n v="297046"/>
    <s v="ASEGURADO VOLUNTARIO"/>
    <n v="60"/>
  </r>
  <r>
    <n v="915"/>
    <x v="1"/>
    <n v="451350"/>
    <s v="ASALARIADO"/>
    <s v="SECTOR PRIVADO"/>
    <s v="SI"/>
    <s v="NO"/>
    <s v="NO"/>
    <n v="25"/>
    <s v="No"/>
    <s v="No"/>
    <n v="451350"/>
    <s v="ASALARIADO"/>
    <n v="25"/>
  </r>
  <r>
    <n v="916"/>
    <x v="1"/>
    <n v="639148"/>
    <s v="TRABAJADOR INDEPENDIENTE"/>
    <s v="SECTOR PRIVADO"/>
    <s v="SI"/>
    <s v="SI"/>
    <s v="NO"/>
    <n v="66"/>
    <s v="No"/>
    <s v="No"/>
    <n v="639148"/>
    <s v="TRABAJADOR INDEPENDIENTE"/>
    <n v="66"/>
  </r>
  <r>
    <n v="917"/>
    <x v="0"/>
    <n v="1529085.26"/>
    <s v="ASALARIADO"/>
    <s v="SECTOR PUBLICO"/>
    <s v="SI"/>
    <s v="NO"/>
    <s v="NO"/>
    <n v="28"/>
    <s v="No"/>
    <s v="No"/>
    <n v="1529085.26"/>
    <s v="ASALARIADO"/>
    <n v="28"/>
  </r>
  <r>
    <n v="918"/>
    <x v="0"/>
    <n v="230212.72"/>
    <s v="ASALARIADO"/>
    <s v="SECTOR PRIVADO"/>
    <s v="SI"/>
    <s v="NO"/>
    <s v="NO"/>
    <n v="20"/>
    <s v="No"/>
    <s v="No"/>
    <n v="230212.72"/>
    <s v="ASALARIADO"/>
    <n v="20"/>
  </r>
  <r>
    <n v="919"/>
    <x v="0"/>
    <n v="620245"/>
    <s v="TRABAJADOR INDEPENDIENTE"/>
    <s v="SECTOR PRIVADO"/>
    <s v="SI"/>
    <s v="NO"/>
    <s v="SI"/>
    <n v="37"/>
    <s v="No"/>
    <s v="No"/>
    <n v="620245"/>
    <s v="TRABAJADOR INDEPENDIENTE"/>
    <n v="37"/>
  </r>
  <r>
    <n v="920"/>
    <x v="0"/>
    <n v="353240"/>
    <s v="ASALARIADO"/>
    <s v="SECTOR PUBLICO"/>
    <s v="SI"/>
    <s v="NO"/>
    <s v="NO"/>
    <n v="35"/>
    <s v="No"/>
    <s v="No"/>
    <n v="353240"/>
    <s v="ASALARIADO"/>
    <n v="35"/>
  </r>
  <r>
    <n v="921"/>
    <x v="0"/>
    <n v="523001.59999999998"/>
    <s v="ASALARIADO"/>
    <s v="SECTOR PRIVADO"/>
    <s v="SI"/>
    <s v="NO"/>
    <s v="NO"/>
    <n v="38"/>
    <s v="No"/>
    <s v="No"/>
    <n v="523001.59999999998"/>
    <s v="ASALARIADO"/>
    <n v="38"/>
  </r>
  <r>
    <n v="922"/>
    <x v="0"/>
    <n v="477172.1"/>
    <s v="ASALARIADO"/>
    <s v="SECTOR PRIVADO"/>
    <s v="SI"/>
    <s v="NO"/>
    <s v="NO"/>
    <n v="20"/>
    <s v="No"/>
    <s v="No"/>
    <n v="477172.1"/>
    <s v="ASALARIADO"/>
    <n v="20"/>
  </r>
  <r>
    <n v="923"/>
    <x v="0"/>
    <n v="297046"/>
    <s v="TRABAJADOR INDEPENDIENTE"/>
    <s v="SECTOR PRIVADO"/>
    <s v="SI"/>
    <s v="NO"/>
    <s v="NO"/>
    <n v="35"/>
    <s v="No"/>
    <s v="No"/>
    <n v="297046"/>
    <s v="TRABAJADOR INDEPENDIENTE"/>
    <n v="35"/>
  </r>
  <r>
    <n v="924"/>
    <x v="0"/>
    <n v="458557"/>
    <s v="TRABAJADOR INDEPENDIENTE"/>
    <s v="SECTOR PRIVADO"/>
    <s v="SI"/>
    <s v="SI"/>
    <s v="SI"/>
    <n v="41"/>
    <s v="No"/>
    <s v="No"/>
    <n v="458557"/>
    <s v="TRABAJADOR INDEPENDIENTE"/>
    <n v="41"/>
  </r>
  <r>
    <n v="925"/>
    <x v="0"/>
    <n v="639148"/>
    <s v="TRABAJADOR INDEPENDIENTE"/>
    <s v="SECTOR PRIVADO"/>
    <s v="SI"/>
    <s v="NO"/>
    <s v="SI"/>
    <n v="50"/>
    <s v="No"/>
    <s v="No"/>
    <n v="639148"/>
    <s v="TRABAJADOR INDEPENDIENTE"/>
    <n v="50"/>
  </r>
  <r>
    <n v="926"/>
    <x v="1"/>
    <n v="299647"/>
    <s v="ASEGURADO VOLUNTARIO"/>
    <s v="SECTOR PRIVADO"/>
    <s v="SI"/>
    <s v="NO"/>
    <s v="NO"/>
    <n v="68"/>
    <s v="No"/>
    <s v="No"/>
    <n v="299647"/>
    <s v="ASEGURADO VOLUNTARIO"/>
    <n v="68"/>
  </r>
  <r>
    <n v="927"/>
    <x v="1"/>
    <n v="996543.9"/>
    <s v="ASALARIADO"/>
    <s v="SECTOR PUBLICO"/>
    <s v="SI"/>
    <s v="NO"/>
    <s v="NO"/>
    <n v="54"/>
    <s v="No"/>
    <s v="No"/>
    <n v="996543.9"/>
    <s v="ASALARIADO"/>
    <n v="54"/>
  </r>
  <r>
    <n v="928"/>
    <x v="0"/>
    <n v="355000"/>
    <s v="ASALARIADO"/>
    <s v="SECTOR PRIVADO"/>
    <s v="SI"/>
    <s v="NO"/>
    <s v="NO"/>
    <n v="60"/>
    <s v="No"/>
    <s v="No"/>
    <n v="355000"/>
    <s v="ASALARIADO"/>
    <n v="60"/>
  </r>
  <r>
    <n v="929"/>
    <x v="1"/>
    <n v="319590"/>
    <s v="ASALARIADO"/>
    <s v="SECTOR PRIVADO"/>
    <s v="SI"/>
    <s v="NO"/>
    <s v="NO"/>
    <n v="35"/>
    <s v="No"/>
    <s v="No"/>
    <n v="319590"/>
    <s v="ASALARIADO"/>
    <n v="35"/>
  </r>
  <r>
    <n v="930"/>
    <x v="1"/>
    <n v="74000"/>
    <s v="ASALARIADO"/>
    <s v="SECTOR PRIVADO"/>
    <s v="SI"/>
    <s v="NO"/>
    <s v="NO"/>
    <n v="34"/>
    <s v="No"/>
    <s v="No"/>
    <n v="74000"/>
    <s v="ASALARIADO"/>
    <n v="34"/>
  </r>
  <r>
    <n v="931"/>
    <x v="0"/>
    <n v="442546.73"/>
    <s v="ASALARIADO"/>
    <s v="SECTOR PRIVADO"/>
    <s v="SI"/>
    <s v="NO"/>
    <s v="NO"/>
    <n v="40"/>
    <s v="No"/>
    <s v="No"/>
    <n v="442546.73"/>
    <s v="ASALARIADO"/>
    <n v="40"/>
  </r>
  <r>
    <n v="932"/>
    <x v="0"/>
    <n v="1249086"/>
    <s v="PENSIONADOS EN SU PROPIO SISTEMA"/>
    <s v="SECTOR PUBLICO"/>
    <s v="SI"/>
    <s v="NO"/>
    <s v="NO"/>
    <n v="73"/>
    <s v="No"/>
    <s v="No"/>
    <n v="1249086"/>
    <s v="PENSIONADOS EN SU PROPIO SISTEMA"/>
    <n v="73"/>
  </r>
  <r>
    <n v="933"/>
    <x v="0"/>
    <n v="505000"/>
    <s v="ASALARIADO"/>
    <s v="SECTOR PRIVADO"/>
    <s v="SI"/>
    <s v="NO"/>
    <s v="NO"/>
    <n v="21"/>
    <s v="No"/>
    <s v="No"/>
    <n v="505000"/>
    <s v="ASALARIADO"/>
    <n v="21"/>
  </r>
  <r>
    <n v="934"/>
    <x v="0"/>
    <n v="2471797"/>
    <s v="PENSIONADOS EN SU PROPIO SISTEMA"/>
    <s v="SECTOR PUBLICO"/>
    <s v="SI"/>
    <s v="NO"/>
    <s v="NO"/>
    <n v="78"/>
    <s v="Atípico"/>
    <s v="No"/>
    <n v="2471797"/>
    <s v="PENSIONADOS EN SU PROPIO SISTEMA"/>
    <n v="78"/>
  </r>
  <r>
    <n v="935"/>
    <x v="1"/>
    <n v="146600"/>
    <s v="ASALARIADO"/>
    <s v="SECTOR PRIVADO"/>
    <s v="SI"/>
    <s v="NO"/>
    <s v="NO"/>
    <n v="36"/>
    <s v="No"/>
    <s v="No"/>
    <n v="146600"/>
    <s v="ASALARIADO"/>
    <n v="36"/>
  </r>
  <r>
    <n v="936"/>
    <x v="1"/>
    <n v="300932.62"/>
    <s v="ASALARIADO"/>
    <s v="SECTOR PRIVADO"/>
    <s v="SI"/>
    <s v="NO"/>
    <s v="NO"/>
    <n v="52"/>
    <s v="No"/>
    <s v="No"/>
    <n v="300932.62"/>
    <s v="ASALARIADO"/>
    <n v="52"/>
  </r>
  <r>
    <n v="937"/>
    <x v="0"/>
    <n v="275000"/>
    <s v="ASALARIADO"/>
    <s v="SECTOR PRIVADO"/>
    <s v="SI"/>
    <s v="NO"/>
    <s v="NO"/>
    <n v="42"/>
    <s v="No"/>
    <s v="No"/>
    <n v="275000"/>
    <s v="ASALARIADO"/>
    <n v="42"/>
  </r>
  <r>
    <n v="938"/>
    <x v="0"/>
    <n v="515165"/>
    <s v="ASALARIADO"/>
    <s v="SECTOR PRIVADO"/>
    <s v="SI"/>
    <s v="NO"/>
    <s v="NO"/>
    <n v="46"/>
    <s v="No"/>
    <s v="No"/>
    <n v="515165"/>
    <s v="ASALARIADO"/>
    <n v="46"/>
  </r>
  <r>
    <n v="939"/>
    <x v="1"/>
    <n v="297046"/>
    <s v="ASEGURADO VOLUNTARIO"/>
    <s v="SECTOR PRIVADO"/>
    <s v="SI"/>
    <s v="NO"/>
    <s v="NO"/>
    <n v="56"/>
    <s v="No"/>
    <s v="No"/>
    <n v="297046"/>
    <s v="ASEGURADO VOLUNTARIO"/>
    <n v="56"/>
  </r>
  <r>
    <n v="940"/>
    <x v="1"/>
    <n v="1205262.5"/>
    <s v="ASALARIADO"/>
    <s v="SECTOR PUBLICO"/>
    <s v="SI"/>
    <s v="NO"/>
    <s v="NO"/>
    <n v="31"/>
    <s v="No"/>
    <s v="No"/>
    <n v="1205262.5"/>
    <s v="ASALARIADO"/>
    <n v="31"/>
  </r>
  <r>
    <n v="941"/>
    <x v="0"/>
    <n v="1578046.6"/>
    <s v="ASALARIADO"/>
    <s v="SECTOR PRIVADO"/>
    <s v="SI"/>
    <s v="NO"/>
    <s v="NO"/>
    <n v="35"/>
    <s v="No"/>
    <s v="No"/>
    <n v="1578046.6"/>
    <s v="ASALARIADO"/>
    <n v="35"/>
  </r>
  <r>
    <n v="942"/>
    <x v="1"/>
    <n v="271673.09000000003"/>
    <s v="ASALARIADO"/>
    <s v="SECTOR PRIVADO"/>
    <s v="SI"/>
    <s v="NO"/>
    <s v="NO"/>
    <n v="24"/>
    <s v="No"/>
    <s v="No"/>
    <n v="271673.09000000003"/>
    <s v="ASALARIADO"/>
    <n v="24"/>
  </r>
  <r>
    <n v="943"/>
    <x v="0"/>
    <n v="297050"/>
    <s v="ASEGURADO VOLUNTARIO"/>
    <s v="SECTOR PRIVADO"/>
    <s v="SI"/>
    <s v="NO"/>
    <s v="NO"/>
    <n v="46"/>
    <s v="No"/>
    <s v="No"/>
    <n v="297050"/>
    <s v="ASEGURADO VOLUNTARIO"/>
    <n v="46"/>
  </r>
  <r>
    <n v="944"/>
    <x v="1"/>
    <n v="691550"/>
    <s v="ASALARIADO"/>
    <s v="SECTOR PRIVADO"/>
    <s v="SI"/>
    <s v="NO"/>
    <s v="SI"/>
    <n v="43"/>
    <s v="No"/>
    <s v="No"/>
    <n v="691550"/>
    <s v="ASALARIADO"/>
    <n v="43"/>
  </r>
  <r>
    <n v="945"/>
    <x v="1"/>
    <n v="322474"/>
    <s v="ASEGURADO VOLUNTARIO"/>
    <s v="SECTOR PRIVADO"/>
    <s v="SI"/>
    <s v="NO"/>
    <s v="NO"/>
    <n v="28"/>
    <s v="No"/>
    <s v="No"/>
    <n v="322474"/>
    <s v="ASEGURADO VOLUNTARIO"/>
    <n v="28"/>
  </r>
  <r>
    <n v="946"/>
    <x v="0"/>
    <n v="540083"/>
    <s v="TRABAJADOR INDEPENDIENTE"/>
    <s v="SECTOR PRIVADO"/>
    <s v="SI"/>
    <s v="NO"/>
    <s v="SI"/>
    <n v="60"/>
    <s v="No"/>
    <s v="No"/>
    <n v="540083"/>
    <s v="TRABAJADOR INDEPENDIENTE"/>
    <n v="60"/>
  </r>
  <r>
    <n v="947"/>
    <x v="1"/>
    <n v="291108"/>
    <s v="ASALARIADO"/>
    <s v="SECTOR PRIVADO"/>
    <s v="SI"/>
    <s v="SI"/>
    <s v="NO"/>
    <n v="40"/>
    <s v="No"/>
    <s v="No"/>
    <n v="291108"/>
    <s v="ASALARIADO"/>
    <n v="40"/>
  </r>
  <r>
    <n v="948"/>
    <x v="1"/>
    <n v="557449.5"/>
    <s v="ASALARIADO"/>
    <s v="SECTOR PUBLICO"/>
    <s v="SI"/>
    <s v="NO"/>
    <s v="NO"/>
    <n v="36"/>
    <s v="No"/>
    <s v="No"/>
    <n v="557449.5"/>
    <s v="ASALARIADO"/>
    <n v="36"/>
  </r>
  <r>
    <n v="949"/>
    <x v="0"/>
    <n v="682612"/>
    <s v="ASALARIADO"/>
    <s v="SECTOR PRIVADO"/>
    <s v="SI"/>
    <s v="NO"/>
    <s v="NO"/>
    <n v="31"/>
    <s v="No"/>
    <s v="No"/>
    <n v="682612"/>
    <s v="ASALARIADO"/>
    <n v="31"/>
  </r>
  <r>
    <n v="950"/>
    <x v="1"/>
    <n v="359550"/>
    <s v="ASALARIADO"/>
    <s v="SECTOR PRIVADO"/>
    <s v="SI"/>
    <s v="NO"/>
    <s v="NO"/>
    <n v="54"/>
    <s v="No"/>
    <s v="No"/>
    <n v="359550"/>
    <s v="ASALARIADO"/>
    <n v="54"/>
  </r>
  <r>
    <n v="951"/>
    <x v="1"/>
    <n v="444886.15"/>
    <s v="ASALARIADO"/>
    <s v="SECTOR PRIVADO"/>
    <s v="SI"/>
    <s v="NO"/>
    <s v="NO"/>
    <n v="43"/>
    <s v="No"/>
    <s v="No"/>
    <n v="444886.15"/>
    <s v="ASALARIADO"/>
    <n v="43"/>
  </r>
  <r>
    <n v="952"/>
    <x v="0"/>
    <n v="1027375.02"/>
    <s v="PENSIONADOS EN SU PROPIO SISTEMA"/>
    <s v="SECTOR PUBLICO"/>
    <s v="SI"/>
    <s v="NO"/>
    <s v="NO"/>
    <n v="65"/>
    <s v="No"/>
    <s v="No"/>
    <n v="1027375.02"/>
    <s v="PENSIONADOS EN SU PROPIO SISTEMA"/>
    <n v="65"/>
  </r>
  <r>
    <n v="953"/>
    <x v="0"/>
    <n v="297046"/>
    <s v="ASEGURADO VOLUNTARIO"/>
    <s v="SECTOR PRIVADO"/>
    <s v="SI"/>
    <s v="NO"/>
    <s v="NO"/>
    <n v="24"/>
    <s v="No"/>
    <s v="No"/>
    <n v="297046"/>
    <s v="ASEGURADO VOLUNTARIO"/>
    <n v="24"/>
  </r>
  <r>
    <n v="954"/>
    <x v="0"/>
    <n v="266831.25"/>
    <s v="ASALARIADO"/>
    <s v="SECTOR PRIVADO"/>
    <s v="SI"/>
    <s v="NO"/>
    <s v="NO"/>
    <n v="21"/>
    <s v="No"/>
    <s v="No"/>
    <n v="266831.25"/>
    <s v="ASALARIADO"/>
    <n v="21"/>
  </r>
  <r>
    <n v="955"/>
    <x v="0"/>
    <n v="943684.2"/>
    <s v="ASALARIADO"/>
    <s v="SECTOR PUBLICO"/>
    <s v="SI"/>
    <s v="NO"/>
    <s v="NO"/>
    <n v="39"/>
    <s v="No"/>
    <s v="No"/>
    <n v="943684.2"/>
    <s v="ASALARIADO"/>
    <n v="39"/>
  </r>
  <r>
    <n v="956"/>
    <x v="0"/>
    <n v="814208"/>
    <s v="TRABAJADOR INDEPENDIENTE"/>
    <s v="SECTOR PRIVADO"/>
    <s v="SI"/>
    <s v="NO"/>
    <s v="NO"/>
    <n v="49"/>
    <s v="No"/>
    <s v="No"/>
    <n v="814208"/>
    <s v="TRABAJADOR INDEPENDIENTE"/>
    <n v="49"/>
  </r>
  <r>
    <n v="957"/>
    <x v="0"/>
    <n v="298155"/>
    <s v="TRABAJADOR INDEPENDIENTE"/>
    <s v="SECTOR PRIVADO"/>
    <s v="SI"/>
    <s v="NO"/>
    <s v="NO"/>
    <n v="63"/>
    <s v="No"/>
    <s v="No"/>
    <n v="298155"/>
    <s v="TRABAJADOR INDEPENDIENTE"/>
    <n v="63"/>
  </r>
  <r>
    <n v="958"/>
    <x v="1"/>
    <n v="1102583.95"/>
    <s v="ASALARIADO"/>
    <s v="SECTOR PRIVADO"/>
    <s v="SI"/>
    <s v="NO"/>
    <s v="NO"/>
    <n v="36"/>
    <s v="No"/>
    <s v="No"/>
    <n v="1102583.95"/>
    <s v="ASALARIADO"/>
    <n v="36"/>
  </r>
  <r>
    <n v="959"/>
    <x v="0"/>
    <n v="326749"/>
    <s v="ASEGURADO VOLUNTARIO"/>
    <s v="SECTOR PRIVADO"/>
    <s v="SI"/>
    <s v="NO"/>
    <s v="NO"/>
    <n v="47"/>
    <s v="No"/>
    <s v="No"/>
    <n v="326749"/>
    <s v="ASEGURADO VOLUNTARIO"/>
    <n v="47"/>
  </r>
  <r>
    <n v="960"/>
    <x v="0"/>
    <n v="419576"/>
    <s v="TRABAJADOR INDEPENDIENTE"/>
    <s v="SECTOR PRIVADO"/>
    <s v="SI"/>
    <s v="NO"/>
    <s v="NO"/>
    <n v="59"/>
    <s v="No"/>
    <s v="No"/>
    <n v="419576"/>
    <s v="TRABAJADOR INDEPENDIENTE"/>
    <n v="59"/>
  </r>
  <r>
    <n v="961"/>
    <x v="1"/>
    <n v="1828056.75"/>
    <s v="ASALARIADO"/>
    <s v="SECTOR PRIVADO"/>
    <s v="SI"/>
    <s v="NO"/>
    <s v="NO"/>
    <n v="40"/>
    <s v="No"/>
    <s v="No"/>
    <n v="1828056.75"/>
    <s v="ASALARIADO"/>
    <n v="40"/>
  </r>
  <r>
    <n v="962"/>
    <x v="0"/>
    <n v="1335784.1399999999"/>
    <s v="ASALARIADO"/>
    <s v="SECTOR PRIVADO"/>
    <s v="SI"/>
    <s v="NO"/>
    <s v="NO"/>
    <n v="36"/>
    <s v="No"/>
    <s v="No"/>
    <n v="1335784.1399999999"/>
    <s v="ASALARIADO"/>
    <n v="36"/>
  </r>
  <r>
    <n v="963"/>
    <x v="0"/>
    <n v="302470"/>
    <s v="ASEGURADO VOLUNTARIO"/>
    <s v="SECTOR PRIVADO"/>
    <s v="SI"/>
    <s v="NO"/>
    <s v="NO"/>
    <n v="43"/>
    <s v="No"/>
    <s v="No"/>
    <n v="302470"/>
    <s v="ASEGURADO VOLUNTARIO"/>
    <n v="43"/>
  </r>
  <r>
    <n v="964"/>
    <x v="1"/>
    <n v="538365"/>
    <s v="PENSIONADOS EN SU PROPIO SISTEMA"/>
    <s v="SECTOR PUBLICO"/>
    <s v="SI"/>
    <s v="NO"/>
    <s v="NO"/>
    <n v="71"/>
    <s v="No"/>
    <s v="No"/>
    <n v="538365"/>
    <s v="PENSIONADOS EN SU PROPIO SISTEMA"/>
    <n v="71"/>
  </r>
  <r>
    <n v="965"/>
    <x v="1"/>
    <n v="383420.24"/>
    <s v="ASALARIADO"/>
    <s v="SECTOR PRIVADO"/>
    <s v="SI"/>
    <s v="NO"/>
    <s v="NO"/>
    <n v="23"/>
    <s v="No"/>
    <s v="No"/>
    <n v="383420.24"/>
    <s v="ASALARIADO"/>
    <n v="23"/>
  </r>
  <r>
    <n v="966"/>
    <x v="1"/>
    <n v="2385230"/>
    <s v="ASALARIADO"/>
    <s v="SECTOR PRIVADO"/>
    <s v="SI"/>
    <s v="NO"/>
    <s v="NO"/>
    <n v="61"/>
    <s v="Atípico"/>
    <s v="No"/>
    <n v="2385230"/>
    <s v="ASALARIADO"/>
    <n v="61"/>
  </r>
  <r>
    <n v="967"/>
    <x v="1"/>
    <n v="300018"/>
    <s v="ASEGURADO VOLUNTARIO"/>
    <s v="SECTOR PRIVADO"/>
    <s v="SI"/>
    <s v="NO"/>
    <s v="NO"/>
    <n v="47"/>
    <s v="No"/>
    <s v="No"/>
    <n v="300018"/>
    <s v="ASEGURADO VOLUNTARIO"/>
    <n v="47"/>
  </r>
  <r>
    <n v="968"/>
    <x v="1"/>
    <n v="309100.09999999998"/>
    <s v="ASALARIADO"/>
    <s v="SECTOR PRIVADO"/>
    <s v="SI"/>
    <s v="NO"/>
    <s v="NO"/>
    <n v="20"/>
    <s v="No"/>
    <s v="No"/>
    <n v="309100.09999999998"/>
    <s v="ASALARIADO"/>
    <n v="20"/>
  </r>
  <r>
    <n v="969"/>
    <x v="0"/>
    <n v="300000"/>
    <s v="ASALARIADO"/>
    <s v="SECTOR PRIVADO"/>
    <s v="SI"/>
    <s v="NO"/>
    <s v="NO"/>
    <n v="60"/>
    <s v="No"/>
    <s v="No"/>
    <n v="300000"/>
    <s v="ASALARIADO"/>
    <n v="60"/>
  </r>
  <r>
    <n v="970"/>
    <x v="0"/>
    <n v="420000"/>
    <s v="ASALARIADO"/>
    <s v="SECTOR PRIVADO"/>
    <s v="SI"/>
    <s v="NO"/>
    <s v="NO"/>
    <n v="25"/>
    <s v="No"/>
    <s v="No"/>
    <n v="420000"/>
    <s v="ASALARIADO"/>
    <n v="25"/>
  </r>
  <r>
    <n v="971"/>
    <x v="0"/>
    <n v="1326988.8"/>
    <s v="ASALARIADO"/>
    <s v="SECTOR PUBLICO"/>
    <s v="SI"/>
    <s v="NO"/>
    <s v="NO"/>
    <n v="38"/>
    <s v="No"/>
    <s v="No"/>
    <n v="1326988.8"/>
    <s v="ASALARIADO"/>
    <n v="38"/>
  </r>
  <r>
    <n v="972"/>
    <x v="0"/>
    <n v="405798"/>
    <s v="TRABAJADOR INDEPENDIENTE"/>
    <s v="SECTOR PRIVADO"/>
    <s v="SI"/>
    <s v="NO"/>
    <s v="SI"/>
    <n v="60"/>
    <s v="No"/>
    <s v="No"/>
    <n v="405798"/>
    <s v="TRABAJADOR INDEPENDIENTE"/>
    <n v="60"/>
  </r>
  <r>
    <n v="973"/>
    <x v="1"/>
    <n v="299647"/>
    <s v="ASEGURADO VOLUNTARIO"/>
    <s v="SECTOR PRIVADO"/>
    <s v="SI"/>
    <s v="NO"/>
    <s v="NO"/>
    <n v="40"/>
    <s v="No"/>
    <s v="No"/>
    <n v="299647"/>
    <s v="ASEGURADO VOLUNTARIO"/>
    <n v="40"/>
  </r>
  <r>
    <n v="974"/>
    <x v="1"/>
    <n v="837414"/>
    <s v="TRABAJADOR INDEPENDIENTE"/>
    <s v="SECTOR PRIVADO"/>
    <s v="SI"/>
    <s v="NO"/>
    <s v="NO"/>
    <n v="65"/>
    <s v="No"/>
    <s v="No"/>
    <n v="837414"/>
    <s v="TRABAJADOR INDEPENDIENTE"/>
    <n v="65"/>
  </r>
  <r>
    <n v="975"/>
    <x v="0"/>
    <n v="329119.93"/>
    <s v="ASALARIADO"/>
    <s v="SECTOR PRIVADO"/>
    <s v="SI"/>
    <s v="NO"/>
    <s v="NO"/>
    <n v="28"/>
    <s v="No"/>
    <s v="No"/>
    <n v="329119.93"/>
    <s v="ASALARIADO"/>
    <n v="28"/>
  </r>
  <r>
    <n v="976"/>
    <x v="0"/>
    <n v="966467.2"/>
    <s v="ASALARIADO"/>
    <s v="SECTOR PRIVADO"/>
    <s v="SI"/>
    <s v="SI"/>
    <s v="NO"/>
    <n v="29"/>
    <s v="No"/>
    <s v="No"/>
    <n v="966467.2"/>
    <s v="ASALARIADO"/>
    <n v="29"/>
  </r>
  <r>
    <n v="977"/>
    <x v="1"/>
    <n v="424747.4"/>
    <s v="ASALARIADO"/>
    <s v="SECTOR PRIVADO"/>
    <s v="SI"/>
    <s v="NO"/>
    <s v="NO"/>
    <n v="49"/>
    <s v="No"/>
    <s v="No"/>
    <n v="424747.4"/>
    <s v="ASALARIADO"/>
    <n v="49"/>
  </r>
  <r>
    <n v="978"/>
    <x v="1"/>
    <n v="951165"/>
    <s v="PENSIONADOS EN SU PROPIO SISTEMA"/>
    <s v="SECTOR PUBLICO"/>
    <s v="SI"/>
    <s v="NO"/>
    <s v="NO"/>
    <n v="69"/>
    <s v="No"/>
    <s v="No"/>
    <n v="951165"/>
    <s v="PENSIONADOS EN SU PROPIO SISTEMA"/>
    <n v="69"/>
  </r>
  <r>
    <n v="979"/>
    <x v="0"/>
    <n v="480560.24"/>
    <s v="ASALARIADO"/>
    <s v="SECTOR PRIVADO"/>
    <s v="SI"/>
    <s v="NO"/>
    <s v="NO"/>
    <n v="25"/>
    <s v="No"/>
    <s v="No"/>
    <n v="480560.24"/>
    <s v="ASALARIADO"/>
    <n v="25"/>
  </r>
  <r>
    <n v="980"/>
    <x v="1"/>
    <n v="1713724"/>
    <s v="PENSIONADOS EN SU PROPIO SISTEMA"/>
    <s v="SECTOR PUBLICO"/>
    <s v="SI"/>
    <s v="NO"/>
    <s v="NO"/>
    <n v="63"/>
    <s v="No"/>
    <s v="No"/>
    <n v="1713724"/>
    <s v="PENSIONADOS EN SU PROPIO SISTEMA"/>
    <n v="63"/>
  </r>
  <r>
    <n v="981"/>
    <x v="0"/>
    <n v="848691.7"/>
    <s v="ASALARIADO"/>
    <s v="SECTOR PRIVADO"/>
    <s v="SI"/>
    <s v="NO"/>
    <s v="NO"/>
    <n v="49"/>
    <s v="No"/>
    <s v="No"/>
    <n v="848691.7"/>
    <s v="ASALARIADO"/>
    <n v="49"/>
  </r>
  <r>
    <n v="982"/>
    <x v="1"/>
    <n v="297046"/>
    <s v="ASEGURADO VOLUNTARIO"/>
    <s v="SECTOR PRIVADO"/>
    <s v="SI"/>
    <s v="SI"/>
    <s v="NO"/>
    <n v="51"/>
    <s v="No"/>
    <s v="No"/>
    <n v="297046"/>
    <s v="ASEGURADO VOLUNTARIO"/>
    <n v="51"/>
  </r>
  <r>
    <n v="983"/>
    <x v="0"/>
    <n v="278030.99"/>
    <s v="CONVENIOS ESPECIALES DE TRABAJADORES INDEPENDIENTES"/>
    <s v="SECTOR PRIVADO"/>
    <s v="SI"/>
    <s v="NO"/>
    <s v="NO"/>
    <n v="30"/>
    <s v="No"/>
    <s v="No"/>
    <n v="278030.99"/>
    <s v="CONVENIOS ESPECIALES DE TRABAJADORES INDEPENDIENTES"/>
    <n v="30"/>
  </r>
  <r>
    <n v="984"/>
    <x v="1"/>
    <n v="297045"/>
    <s v="ASEGURADO VOLUNTARIO"/>
    <s v="SECTOR PRIVADO"/>
    <s v="SI"/>
    <s v="NO"/>
    <s v="NO"/>
    <n v="59"/>
    <s v="No"/>
    <s v="No"/>
    <n v="297045"/>
    <s v="ASEGURADO VOLUNTARIO"/>
    <n v="59"/>
  </r>
  <r>
    <n v="985"/>
    <x v="1"/>
    <n v="297973.5"/>
    <s v="ASALARIADO"/>
    <s v="SECTOR PUBLICO"/>
    <s v="SI"/>
    <s v="NO"/>
    <s v="SI"/>
    <n v="42"/>
    <s v="No"/>
    <s v="No"/>
    <n v="297973.5"/>
    <s v="ASALARIADO"/>
    <n v="42"/>
  </r>
  <r>
    <n v="986"/>
    <x v="1"/>
    <n v="1079349.94"/>
    <s v="ASALARIADO"/>
    <s v="SECTOR PRIVADO"/>
    <s v="SI"/>
    <s v="NO"/>
    <s v="NO"/>
    <n v="37"/>
    <s v="No"/>
    <s v="No"/>
    <n v="1079349.94"/>
    <s v="ASALARIADO"/>
    <n v="37"/>
  </r>
  <r>
    <n v="987"/>
    <x v="0"/>
    <n v="326749"/>
    <s v="ASEGURADO VOLUNTARIO"/>
    <s v="SECTOR PRIVADO"/>
    <s v="SI"/>
    <s v="NO"/>
    <s v="NO"/>
    <n v="56"/>
    <s v="No"/>
    <s v="No"/>
    <n v="326749"/>
    <s v="ASEGURADO VOLUNTARIO"/>
    <n v="56"/>
  </r>
  <r>
    <n v="988"/>
    <x v="0"/>
    <n v="377926.85"/>
    <s v="ASALARIADO"/>
    <s v="SECTOR PRIVADO"/>
    <s v="SI"/>
    <s v="NO"/>
    <s v="NO"/>
    <n v="22"/>
    <s v="No"/>
    <s v="No"/>
    <n v="377926.85"/>
    <s v="ASALARIADO"/>
    <n v="22"/>
  </r>
  <r>
    <n v="989"/>
    <x v="0"/>
    <n v="324047"/>
    <s v="TRABAJADOR INDEPENDIENTE"/>
    <s v="SECTOR PRIVADO"/>
    <s v="SI"/>
    <s v="SI"/>
    <s v="SI"/>
    <n v="48"/>
    <s v="No"/>
    <s v="No"/>
    <n v="324047"/>
    <s v="TRABAJADOR INDEPENDIENTE"/>
    <n v="48"/>
  </r>
  <r>
    <n v="990"/>
    <x v="1"/>
    <n v="374301"/>
    <s v="TRABAJADOR INDEPENDIENTE"/>
    <s v="SECTOR PRIVADO"/>
    <s v="SI"/>
    <s v="NO"/>
    <s v="NO"/>
    <n v="33"/>
    <s v="No"/>
    <s v="No"/>
    <n v="374301"/>
    <s v="TRABAJADOR INDEPENDIENTE"/>
    <n v="33"/>
  </r>
  <r>
    <n v="991"/>
    <x v="1"/>
    <n v="297973.8"/>
    <s v="ASALARIADO"/>
    <s v="SECTOR PUBLICO"/>
    <s v="SI"/>
    <s v="NO"/>
    <s v="NO"/>
    <n v="60"/>
    <s v="No"/>
    <s v="No"/>
    <n v="297973.8"/>
    <s v="ASALARIADO"/>
    <n v="60"/>
  </r>
  <r>
    <n v="992"/>
    <x v="1"/>
    <n v="355060"/>
    <s v="ASALARIADO"/>
    <s v="SECTOR PRIVADO"/>
    <s v="SI"/>
    <s v="SI"/>
    <s v="NO"/>
    <n v="56"/>
    <s v="No"/>
    <s v="No"/>
    <n v="355060"/>
    <s v="ASALARIADO"/>
    <n v="56"/>
  </r>
  <r>
    <n v="993"/>
    <x v="1"/>
    <n v="297046"/>
    <s v="ASEGURADO VOLUNTARIO"/>
    <s v="SECTOR PRIVADO"/>
    <s v="SI"/>
    <s v="NO"/>
    <s v="NO"/>
    <n v="19"/>
    <s v="No"/>
    <s v="No"/>
    <n v="297046"/>
    <s v="ASEGURADO VOLUNTARIO"/>
    <n v="19"/>
  </r>
  <r>
    <n v="994"/>
    <x v="0"/>
    <n v="342028"/>
    <s v="ASALARIADO"/>
    <s v="SECTOR PRIVADO"/>
    <s v="SI"/>
    <s v="NO"/>
    <s v="NO"/>
    <n v="35"/>
    <s v="No"/>
    <s v="No"/>
    <n v="342028"/>
    <s v="ASALARIADO"/>
    <n v="35"/>
  </r>
  <r>
    <n v="995"/>
    <x v="0"/>
    <n v="343836"/>
    <s v="TRABAJADOR INDEPENDIENTE"/>
    <s v="SECTOR PRIVADO"/>
    <s v="SI"/>
    <s v="SI"/>
    <s v="SI"/>
    <n v="40"/>
    <s v="No"/>
    <s v="No"/>
    <n v="343836"/>
    <s v="TRABAJADOR INDEPENDIENTE"/>
    <n v="40"/>
  </r>
  <r>
    <n v="996"/>
    <x v="0"/>
    <n v="430591.65"/>
    <s v="ASALARIADO"/>
    <s v="SECTOR PRIVADO"/>
    <s v="SI"/>
    <s v="NO"/>
    <s v="NO"/>
    <n v="23"/>
    <s v="No"/>
    <s v="No"/>
    <n v="430591.65"/>
    <s v="ASALARIADO"/>
    <n v="23"/>
  </r>
  <r>
    <n v="997"/>
    <x v="0"/>
    <n v="979079.94"/>
    <s v="ASALARIADO"/>
    <s v="SECTOR PUBLICO"/>
    <s v="SI"/>
    <s v="NO"/>
    <s v="NO"/>
    <n v="48"/>
    <s v="No"/>
    <s v="No"/>
    <n v="979079.94"/>
    <s v="ASALARIADO"/>
    <n v="48"/>
  </r>
  <r>
    <n v="998"/>
    <x v="1"/>
    <n v="428662.7"/>
    <s v="ASALARIADO"/>
    <s v="SECTOR PRIVADO"/>
    <s v="SI"/>
    <s v="SI"/>
    <s v="NO"/>
    <n v="45"/>
    <s v="No"/>
    <s v="No"/>
    <n v="428662.7"/>
    <s v="ASALARIADO"/>
    <n v="45"/>
  </r>
  <r>
    <n v="999"/>
    <x v="0"/>
    <n v="278030"/>
    <s v="CONVENIOS ESPECIALES DE TRABAJADORES INDEPENDIENTES"/>
    <s v="SECTOR PRIVADO"/>
    <s v="SI"/>
    <s v="NO"/>
    <s v="NO"/>
    <n v="62"/>
    <s v="No"/>
    <s v="No"/>
    <n v="278030"/>
    <s v="CONVENIOS ESPECIALES DE TRABAJADORES INDEPENDIENTES"/>
    <n v="62"/>
  </r>
  <r>
    <n v="1000"/>
    <x v="0"/>
    <n v="324741.92"/>
    <s v="ASALARIADO"/>
    <s v="SECTOR PRIVADO"/>
    <s v="SI"/>
    <s v="SI"/>
    <s v="NO"/>
    <n v="47"/>
    <s v="No"/>
    <s v="No"/>
    <n v="324741.92"/>
    <s v="ASALARIADO"/>
    <n v="47"/>
  </r>
  <r>
    <n v="1001"/>
    <x v="0"/>
    <n v="390128.11"/>
    <s v="ASALARIADO"/>
    <s v="SECTOR PRIVADO"/>
    <s v="SI"/>
    <s v="NO"/>
    <s v="NO"/>
    <n v="30"/>
    <s v="No"/>
    <s v="No"/>
    <n v="390128.11"/>
    <s v="ASALARIADO"/>
    <n v="30"/>
  </r>
  <r>
    <n v="1002"/>
    <x v="0"/>
    <n v="713928"/>
    <s v="ASALARIADO"/>
    <s v="SECTOR PRIVADO"/>
    <s v="SI"/>
    <s v="SI"/>
    <s v="NO"/>
    <n v="24"/>
    <s v="No"/>
    <s v="No"/>
    <n v="713928"/>
    <s v="ASALARIADO"/>
    <n v="24"/>
  </r>
  <r>
    <n v="1003"/>
    <x v="0"/>
    <n v="1077120"/>
    <s v="ASALARIADO"/>
    <s v="SECTOR PRIVADO"/>
    <s v="SI"/>
    <s v="NO"/>
    <s v="NO"/>
    <n v="44"/>
    <s v="No"/>
    <s v="No"/>
    <n v="1077120"/>
    <s v="ASALARIADO"/>
    <n v="44"/>
  </r>
  <r>
    <n v="1004"/>
    <x v="1"/>
    <n v="433738.95"/>
    <s v="ASALARIADO"/>
    <s v="SECTOR PRIVADO"/>
    <s v="SI"/>
    <s v="NO"/>
    <s v="NO"/>
    <n v="45"/>
    <s v="No"/>
    <s v="No"/>
    <n v="433738.95"/>
    <s v="ASALARIADO"/>
    <n v="45"/>
  </r>
  <r>
    <n v="1005"/>
    <x v="1"/>
    <n v="176387.09"/>
    <s v="PENSIONADOS EN SU PROPIO SISTEMA"/>
    <s v="SECTOR PUBLICO"/>
    <s v="SI"/>
    <s v="NO"/>
    <s v="NO"/>
    <n v="88"/>
    <s v="No"/>
    <s v="No"/>
    <n v="176387.09"/>
    <s v="PENSIONADOS EN SU PROPIO SISTEMA"/>
    <n v="88"/>
  </r>
  <r>
    <n v="1006"/>
    <x v="0"/>
    <n v="278030"/>
    <s v="CONVENIOS ESPECIALES DE TRABAJADORES INDEPENDIENTES"/>
    <s v="SECTOR PRIVADO"/>
    <s v="SI"/>
    <s v="NO"/>
    <s v="NO"/>
    <n v="50"/>
    <s v="No"/>
    <s v="No"/>
    <n v="278030"/>
    <s v="CONVENIOS ESPECIALES DE TRABAJADORES INDEPENDIENTES"/>
    <n v="50"/>
  </r>
  <r>
    <n v="1007"/>
    <x v="1"/>
    <n v="1407034.2"/>
    <s v="ASALARIADO"/>
    <s v="SECTOR PRIVADO"/>
    <s v="SI"/>
    <s v="NO"/>
    <s v="NO"/>
    <n v="31"/>
    <s v="No"/>
    <s v="No"/>
    <n v="1407034.2"/>
    <s v="ASALARIADO"/>
    <n v="31"/>
  </r>
  <r>
    <n v="1008"/>
    <x v="0"/>
    <n v="1656666.67"/>
    <s v="ASALARIADO"/>
    <s v="SECTOR PRIVADO"/>
    <s v="SI"/>
    <s v="NO"/>
    <s v="NO"/>
    <n v="37"/>
    <s v="No"/>
    <s v="No"/>
    <n v="1656666.67"/>
    <s v="ASALARIADO"/>
    <n v="37"/>
  </r>
  <r>
    <n v="1009"/>
    <x v="1"/>
    <n v="199161"/>
    <s v="ASALARIADO"/>
    <s v="SECTOR PRIVADO"/>
    <s v="SI"/>
    <s v="SI"/>
    <s v="SI"/>
    <n v="54"/>
    <s v="No"/>
    <s v="No"/>
    <n v="199161"/>
    <s v="ASALARIADO"/>
    <n v="54"/>
  </r>
  <r>
    <n v="1010"/>
    <x v="0"/>
    <n v="600473"/>
    <s v="ASALARIADO"/>
    <s v="SECTOR PUBLICO"/>
    <s v="SI"/>
    <s v="NO"/>
    <s v="NO"/>
    <n v="32"/>
    <s v="No"/>
    <s v="No"/>
    <n v="600473"/>
    <s v="ASALARIADO"/>
    <n v="32"/>
  </r>
  <r>
    <n v="1011"/>
    <x v="0"/>
    <n v="544648"/>
    <s v="TRABAJADOR INDEPENDIENTE"/>
    <s v="SECTOR PRIVADO"/>
    <s v="SI"/>
    <s v="NO"/>
    <s v="NO"/>
    <n v="39"/>
    <s v="No"/>
    <s v="No"/>
    <n v="544648"/>
    <s v="TRABAJADOR INDEPENDIENTE"/>
    <n v="39"/>
  </r>
  <r>
    <n v="1012"/>
    <x v="1"/>
    <n v="757952.07"/>
    <s v="ASALARIADO"/>
    <s v="SECTOR PUBLICO"/>
    <s v="SI"/>
    <s v="NO"/>
    <s v="NO"/>
    <n v="34"/>
    <s v="No"/>
    <s v="No"/>
    <n v="757952.07"/>
    <s v="ASALARIADO"/>
    <n v="34"/>
  </r>
  <r>
    <n v="1013"/>
    <x v="0"/>
    <n v="297045"/>
    <s v="ASEGURADO VOLUNTARIO"/>
    <s v="SECTOR PRIVADO"/>
    <s v="SI"/>
    <s v="NO"/>
    <s v="NO"/>
    <n v="60"/>
    <s v="No"/>
    <s v="No"/>
    <n v="297045"/>
    <s v="ASEGURADO VOLUNTARIO"/>
    <n v="60"/>
  </r>
  <r>
    <n v="1014"/>
    <x v="1"/>
    <n v="514678"/>
    <s v="PENSIONADOS EN SU PROPIO SISTEMA"/>
    <s v="SECTOR PUBLICO"/>
    <s v="SI"/>
    <s v="NO"/>
    <s v="NO"/>
    <n v="73"/>
    <s v="No"/>
    <s v="No"/>
    <n v="514678"/>
    <s v="PENSIONADOS EN SU PROPIO SISTEMA"/>
    <n v="73"/>
  </r>
  <r>
    <n v="1015"/>
    <x v="0"/>
    <n v="207840"/>
    <s v="ASALARIADO"/>
    <s v="SECTOR PRIVADO"/>
    <s v="SI"/>
    <s v="SI"/>
    <s v="NO"/>
    <n v="41"/>
    <s v="No"/>
    <s v="No"/>
    <n v="207840"/>
    <s v="ASALARIADO"/>
    <n v="41"/>
  </r>
  <r>
    <n v="1016"/>
    <x v="1"/>
    <n v="592970"/>
    <s v="ASALARIADO"/>
    <s v="SECTOR PUBLICO"/>
    <s v="SI"/>
    <s v="NO"/>
    <s v="SI"/>
    <n v="37"/>
    <s v="No"/>
    <s v="No"/>
    <n v="592970"/>
    <s v="ASALARIADO"/>
    <n v="37"/>
  </r>
  <r>
    <n v="1017"/>
    <x v="0"/>
    <n v="418054"/>
    <s v="TRABAJADOR INDEPENDIENTE"/>
    <s v="SECTOR PRIVADO"/>
    <s v="SI"/>
    <s v="NO"/>
    <s v="SI"/>
    <n v="48"/>
    <s v="No"/>
    <s v="No"/>
    <n v="418054"/>
    <s v="TRABAJADOR INDEPENDIENTE"/>
    <n v="48"/>
  </r>
  <r>
    <n v="1018"/>
    <x v="0"/>
    <n v="140375"/>
    <s v="ASALARIADO"/>
    <s v="SECTOR PRIVADO"/>
    <s v="SI"/>
    <s v="NO"/>
    <s v="NO"/>
    <n v="54"/>
    <s v="No"/>
    <s v="No"/>
    <n v="140375"/>
    <s v="ASALARIADO"/>
    <n v="54"/>
  </r>
  <r>
    <n v="1019"/>
    <x v="1"/>
    <n v="2152089.7000000002"/>
    <s v="ASALARIADO"/>
    <s v="SECTOR PUBLICO"/>
    <s v="SI"/>
    <s v="NO"/>
    <s v="NO"/>
    <n v="42"/>
    <s v="No"/>
    <s v="No"/>
    <n v="2152089.7000000002"/>
    <s v="ASALARIADO"/>
    <n v="42"/>
  </r>
  <r>
    <n v="1020"/>
    <x v="1"/>
    <n v="1444541"/>
    <s v="PENSIONADOS EN SU PROPIO SISTEMA"/>
    <s v="SECTOR PUBLICO"/>
    <s v="SI"/>
    <s v="NO"/>
    <s v="NO"/>
    <n v="69"/>
    <s v="No"/>
    <s v="No"/>
    <n v="1444541"/>
    <s v="PENSIONADOS EN SU PROPIO SISTEMA"/>
    <n v="69"/>
  </r>
  <r>
    <n v="1021"/>
    <x v="0"/>
    <n v="326749"/>
    <s v="TRABAJADOR INDEPENDIENTE"/>
    <s v="SECTOR PRIVADO"/>
    <s v="SI"/>
    <s v="NO"/>
    <s v="SI"/>
    <n v="58"/>
    <s v="No"/>
    <s v="No"/>
    <n v="326749"/>
    <s v="TRABAJADOR INDEPENDIENTE"/>
    <n v="58"/>
  </r>
  <r>
    <n v="1022"/>
    <x v="0"/>
    <n v="4644820.8"/>
    <s v="ASALARIADO"/>
    <s v="SECTOR PUBLICO"/>
    <s v="SI"/>
    <s v="NO"/>
    <s v="NO"/>
    <n v="37"/>
    <s v="Atípico"/>
    <s v="No"/>
    <n v="4644820.8"/>
    <s v="ASALARIADO"/>
    <n v="37"/>
  </r>
  <r>
    <n v="1023"/>
    <x v="1"/>
    <n v="517053.85"/>
    <s v="ASALARIADO"/>
    <s v="SECTOR PRIVADO"/>
    <s v="SI"/>
    <s v="NO"/>
    <s v="SI"/>
    <n v="28"/>
    <s v="No"/>
    <s v="No"/>
    <n v="517053.85"/>
    <s v="ASALARIADO"/>
    <n v="28"/>
  </r>
  <r>
    <n v="1024"/>
    <x v="0"/>
    <n v="3692520"/>
    <s v="ASALARIADO"/>
    <s v="SECTOR PRIVADO"/>
    <s v="SI"/>
    <s v="NO"/>
    <s v="NO"/>
    <n v="47"/>
    <s v="Atípico"/>
    <s v="No"/>
    <n v="3692520"/>
    <s v="ASALARIADO"/>
    <n v="47"/>
  </r>
  <r>
    <n v="1025"/>
    <x v="0"/>
    <n v="333671"/>
    <s v="ASALARIADO"/>
    <s v="SECTOR PRIVADO"/>
    <s v="SI"/>
    <s v="SI"/>
    <s v="NO"/>
    <n v="23"/>
    <s v="No"/>
    <s v="No"/>
    <n v="333671"/>
    <s v="ASALARIADO"/>
    <n v="23"/>
  </r>
  <r>
    <n v="1026"/>
    <x v="1"/>
    <n v="504571.88"/>
    <s v="ASALARIADO"/>
    <s v="SECTOR PRIVADO"/>
    <s v="SI"/>
    <s v="NO"/>
    <s v="NO"/>
    <n v="31"/>
    <s v="No"/>
    <s v="No"/>
    <n v="504571.88"/>
    <s v="ASALARIADO"/>
    <n v="31"/>
  </r>
  <r>
    <n v="1027"/>
    <x v="1"/>
    <n v="264120"/>
    <s v="ASALARIADO"/>
    <s v="SECTOR PRIVADO"/>
    <s v="SI"/>
    <s v="NO"/>
    <s v="SI"/>
    <n v="32"/>
    <s v="No"/>
    <s v="No"/>
    <n v="264120"/>
    <s v="ASALARIADO"/>
    <n v="32"/>
  </r>
  <r>
    <n v="1028"/>
    <x v="1"/>
    <n v="766575.22"/>
    <s v="PENSIONADOS EN SU PROPIO SISTEMA"/>
    <s v="SECTOR PUBLICO"/>
    <s v="SI"/>
    <s v="NO"/>
    <s v="NO"/>
    <n v="71"/>
    <s v="No"/>
    <s v="No"/>
    <n v="766575.22"/>
    <s v="PENSIONADOS EN SU PROPIO SISTEMA"/>
    <n v="71"/>
  </r>
  <r>
    <n v="1029"/>
    <x v="0"/>
    <n v="1020006.8"/>
    <s v="ASALARIADO"/>
    <s v="SECTOR PRIVADO"/>
    <s v="SI"/>
    <s v="NO"/>
    <s v="NO"/>
    <n v="30"/>
    <s v="No"/>
    <s v="No"/>
    <n v="1020006.8"/>
    <s v="ASALARIADO"/>
    <n v="30"/>
  </r>
  <r>
    <n v="1030"/>
    <x v="0"/>
    <n v="701742"/>
    <s v="ASALARIADO"/>
    <s v="SECTOR PUBLICO"/>
    <s v="SI"/>
    <s v="NO"/>
    <s v="NO"/>
    <n v="30"/>
    <s v="No"/>
    <s v="No"/>
    <n v="701742"/>
    <s v="ASALARIADO"/>
    <n v="30"/>
  </r>
  <r>
    <n v="1031"/>
    <x v="0"/>
    <n v="320000"/>
    <s v="ASALARIADO"/>
    <s v="SECTOR PRIVADO"/>
    <s v="SI"/>
    <s v="SI"/>
    <s v="NO"/>
    <n v="41"/>
    <s v="No"/>
    <s v="No"/>
    <n v="320000"/>
    <s v="ASALARIADO"/>
    <n v="41"/>
  </r>
  <r>
    <n v="1032"/>
    <x v="0"/>
    <n v="1340270.3400000001"/>
    <s v="ASALARIADO"/>
    <s v="SECTOR PRIVADO"/>
    <s v="SI"/>
    <s v="NO"/>
    <s v="NO"/>
    <n v="32"/>
    <s v="No"/>
    <s v="No"/>
    <n v="1340270.3400000001"/>
    <s v="ASALARIADO"/>
    <n v="32"/>
  </r>
  <r>
    <n v="1033"/>
    <x v="0"/>
    <n v="639148"/>
    <s v="TRABAJADOR INDEPENDIENTE"/>
    <s v="SECTOR PRIVADO"/>
    <s v="SI"/>
    <s v="NO"/>
    <s v="SI"/>
    <n v="73"/>
    <s v="No"/>
    <s v="No"/>
    <n v="639148"/>
    <s v="TRABAJADOR INDEPENDIENTE"/>
    <n v="73"/>
  </r>
  <r>
    <n v="1034"/>
    <x v="1"/>
    <n v="1790761"/>
    <s v="ASALARIADO"/>
    <s v="SECTOR PUBLICO"/>
    <s v="SI"/>
    <s v="NO"/>
    <s v="SI"/>
    <n v="54"/>
    <s v="No"/>
    <s v="No"/>
    <n v="1790761"/>
    <s v="ASALARIADO"/>
    <n v="54"/>
  </r>
  <r>
    <n v="1035"/>
    <x v="0"/>
    <n v="1170360"/>
    <s v="CONVENIOS ESPECIALES DE TRABAJADORES INDEPENDIENTES"/>
    <s v="SECTOR PRIVADO"/>
    <s v="SI"/>
    <s v="NO"/>
    <s v="NO"/>
    <n v="61"/>
    <s v="No"/>
    <s v="No"/>
    <n v="1170360"/>
    <s v="CONVENIOS ESPECIALES DE TRABAJADORES INDEPENDIENTES"/>
    <n v="61"/>
  </r>
  <r>
    <n v="1036"/>
    <x v="1"/>
    <n v="196106.25"/>
    <s v="ASALARIADO"/>
    <s v="SECTOR PUBLICO"/>
    <s v="SI"/>
    <s v="NO"/>
    <s v="NO"/>
    <n v="38"/>
    <s v="No"/>
    <s v="No"/>
    <n v="196106.25"/>
    <s v="ASALARIADO"/>
    <n v="38"/>
  </r>
  <r>
    <n v="1037"/>
    <x v="1"/>
    <n v="1510021"/>
    <s v="ASALARIADO"/>
    <s v="SECTOR PUBLICO"/>
    <s v="SI"/>
    <s v="NO"/>
    <s v="SI"/>
    <n v="46"/>
    <s v="No"/>
    <s v="No"/>
    <n v="1510021"/>
    <s v="ASALARIADO"/>
    <n v="46"/>
  </r>
  <r>
    <n v="1038"/>
    <x v="0"/>
    <n v="297058"/>
    <s v="ASEGURADO VOLUNTARIO"/>
    <s v="SECTOR PRIVADO"/>
    <s v="NO"/>
    <s v="NO"/>
    <s v="SI"/>
    <n v="43"/>
    <s v="No"/>
    <s v="No"/>
    <n v="297058"/>
    <s v="ASEGURADO VOLUNTARIO"/>
    <n v="43"/>
  </r>
  <r>
    <n v="1039"/>
    <x v="1"/>
    <n v="465916"/>
    <s v="ASALARIADO"/>
    <s v="SECTOR PUBLICO"/>
    <s v="SI"/>
    <s v="NO"/>
    <s v="NO"/>
    <n v="36"/>
    <s v="No"/>
    <s v="No"/>
    <n v="465916"/>
    <s v="ASALARIADO"/>
    <n v="36"/>
  </r>
  <r>
    <n v="1040"/>
    <x v="1"/>
    <n v="632704.4"/>
    <s v="ASALARIADO"/>
    <s v="SECTOR PUBLICO"/>
    <s v="SI"/>
    <s v="NO"/>
    <s v="NO"/>
    <n v="35"/>
    <s v="No"/>
    <s v="No"/>
    <n v="632704.4"/>
    <s v="ASALARIADO"/>
    <n v="35"/>
  </r>
  <r>
    <n v="1041"/>
    <x v="1"/>
    <n v="952206"/>
    <s v="ASALARIADO"/>
    <s v="SECTOR PUBLICO"/>
    <s v="SI"/>
    <s v="NO"/>
    <s v="SI"/>
    <n v="57"/>
    <s v="No"/>
    <s v="No"/>
    <n v="952206"/>
    <s v="ASALARIADO"/>
    <n v="57"/>
  </r>
  <r>
    <n v="1042"/>
    <x v="0"/>
    <n v="1902994.84"/>
    <s v="ASALARIADO"/>
    <s v="SECTOR PUBLICO"/>
    <s v="SI"/>
    <s v="NO"/>
    <s v="NO"/>
    <n v="40"/>
    <s v="No"/>
    <s v="No"/>
    <n v="1902994.84"/>
    <s v="ASALARIADO"/>
    <n v="40"/>
  </r>
  <r>
    <n v="1043"/>
    <x v="1"/>
    <n v="1215206.99"/>
    <s v="ASALARIADO"/>
    <s v="SECTOR PRIVADO"/>
    <s v="SI"/>
    <s v="NO"/>
    <s v="NO"/>
    <n v="36"/>
    <s v="No"/>
    <s v="No"/>
    <n v="1215206.99"/>
    <s v="ASALARIADO"/>
    <n v="36"/>
  </r>
  <r>
    <n v="1044"/>
    <x v="1"/>
    <n v="518584.68"/>
    <s v="ASALARIADO"/>
    <s v="SECTOR PRIVADO"/>
    <s v="SI"/>
    <s v="NO"/>
    <s v="NO"/>
    <n v="19"/>
    <s v="No"/>
    <s v="No"/>
    <n v="518584.68"/>
    <s v="ASALARIADO"/>
    <n v="19"/>
  </r>
  <r>
    <n v="1045"/>
    <x v="1"/>
    <n v="426767.25"/>
    <s v="ASALARIADO"/>
    <s v="SECTOR PRIVADO"/>
    <s v="SI"/>
    <s v="NO"/>
    <s v="NO"/>
    <n v="27"/>
    <s v="No"/>
    <s v="No"/>
    <n v="426767.25"/>
    <s v="ASALARIADO"/>
    <n v="27"/>
  </r>
  <r>
    <n v="1046"/>
    <x v="0"/>
    <n v="325779.37"/>
    <s v="ASALARIADO"/>
    <s v="SECTOR PRIVADO"/>
    <s v="SI"/>
    <s v="NO"/>
    <s v="NO"/>
    <n v="20"/>
    <s v="No"/>
    <s v="No"/>
    <n v="325779.37"/>
    <s v="ASALARIADO"/>
    <n v="20"/>
  </r>
  <r>
    <n v="1047"/>
    <x v="0"/>
    <n v="355776"/>
    <s v="ASALARIADO"/>
    <s v="SECTOR PRIVADO"/>
    <s v="SI"/>
    <s v="NO"/>
    <s v="NO"/>
    <n v="22"/>
    <s v="No"/>
    <s v="No"/>
    <n v="355776"/>
    <s v="ASALARIADO"/>
    <n v="22"/>
  </r>
  <r>
    <n v="1048"/>
    <x v="0"/>
    <n v="150000"/>
    <s v="ASALARIADO"/>
    <s v="SECTOR PRIVADO"/>
    <s v="SI"/>
    <s v="SI"/>
    <s v="NO"/>
    <n v="31"/>
    <s v="No"/>
    <s v="No"/>
    <n v="150000"/>
    <s v="ASALARIADO"/>
    <n v="31"/>
  </r>
  <r>
    <n v="1049"/>
    <x v="0"/>
    <n v="297429"/>
    <s v="TRABAJADOR INDEPENDIENTE"/>
    <s v="SECTOR PRIVADO"/>
    <s v="SI"/>
    <s v="NO"/>
    <s v="SI"/>
    <n v="28"/>
    <s v="No"/>
    <s v="No"/>
    <n v="297429"/>
    <s v="TRABAJADOR INDEPENDIENTE"/>
    <n v="28"/>
  </r>
  <r>
    <n v="1050"/>
    <x v="0"/>
    <n v="327400"/>
    <s v="ASALARIADO"/>
    <s v="SECTOR PRIVADO"/>
    <s v="SI"/>
    <s v="NO"/>
    <s v="NO"/>
    <n v="27"/>
    <s v="No"/>
    <s v="No"/>
    <n v="327400"/>
    <s v="ASALARIADO"/>
    <n v="27"/>
  </r>
  <r>
    <n v="1051"/>
    <x v="0"/>
    <n v="4742229.6399999997"/>
    <s v="ASALARIADO"/>
    <s v="SECTOR PRIVADO"/>
    <s v="SI"/>
    <s v="NO"/>
    <s v="NO"/>
    <n v="49"/>
    <s v="Atípico"/>
    <s v="No"/>
    <n v="4742229.6399999997"/>
    <s v="ASALARIADO"/>
    <n v="49"/>
  </r>
  <r>
    <n v="1052"/>
    <x v="1"/>
    <n v="396057"/>
    <s v="TRABAJADOR INDEPENDIENTE"/>
    <s v="SECTOR PRIVADO"/>
    <s v="SI"/>
    <s v="NO"/>
    <s v="NO"/>
    <n v="19"/>
    <s v="No"/>
    <s v="No"/>
    <n v="396057"/>
    <s v="TRABAJADOR INDEPENDIENTE"/>
    <n v="19"/>
  </r>
  <r>
    <n v="1053"/>
    <x v="0"/>
    <n v="1492126.5"/>
    <s v="ASALARIADO"/>
    <s v="SECTOR PUBLICO"/>
    <s v="SI"/>
    <s v="NO"/>
    <s v="NO"/>
    <n v="41"/>
    <s v="No"/>
    <s v="No"/>
    <n v="1492126.5"/>
    <s v="ASALARIADO"/>
    <n v="41"/>
  </r>
  <r>
    <n v="1054"/>
    <x v="0"/>
    <n v="1301239"/>
    <s v="PENSIONADOS EN SU PROPIO SISTEMA"/>
    <s v="SECTOR PUBLICO"/>
    <s v="SI"/>
    <s v="NO"/>
    <s v="NO"/>
    <n v="76"/>
    <s v="No"/>
    <s v="No"/>
    <n v="1301239"/>
    <s v="PENSIONADOS EN SU PROPIO SISTEMA"/>
    <n v="76"/>
  </r>
  <r>
    <n v="1055"/>
    <x v="1"/>
    <n v="359544.27"/>
    <s v="CONVENIOS ESPECIALES DE ASEGURADOS VOLUNTARIOS"/>
    <s v="SECTOR PRIVADO"/>
    <s v="SI"/>
    <s v="SI"/>
    <s v="NO"/>
    <n v="26"/>
    <s v="No"/>
    <s v="No"/>
    <n v="359544.27"/>
    <s v="CONVENIOS ESPECIALES DE ASEGURADOS VOLUNTARIOS"/>
    <n v="26"/>
  </r>
  <r>
    <n v="1056"/>
    <x v="1"/>
    <n v="297110"/>
    <s v="TRABAJADOR INDEPENDIENTE"/>
    <s v="SECTOR PRIVADO"/>
    <s v="SI"/>
    <s v="NO"/>
    <s v="SI"/>
    <n v="35"/>
    <s v="No"/>
    <s v="No"/>
    <n v="297110"/>
    <s v="TRABAJADOR INDEPENDIENTE"/>
    <n v="35"/>
  </r>
  <r>
    <n v="1057"/>
    <x v="1"/>
    <n v="467500.65"/>
    <s v="ASALARIADO"/>
    <s v="SECTOR PRIVADO"/>
    <s v="SI"/>
    <s v="NO"/>
    <s v="NO"/>
    <n v="43"/>
    <s v="No"/>
    <s v="No"/>
    <n v="467500.65"/>
    <s v="ASALARIADO"/>
    <n v="43"/>
  </r>
  <r>
    <n v="1058"/>
    <x v="1"/>
    <n v="297046"/>
    <s v="ASEGURADO VOLUNTARIO"/>
    <s v="SECTOR PRIVADO"/>
    <s v="SI"/>
    <s v="SI"/>
    <s v="NO"/>
    <n v="22"/>
    <s v="No"/>
    <s v="No"/>
    <n v="297046"/>
    <s v="ASEGURADO VOLUNTARIO"/>
    <n v="22"/>
  </r>
  <r>
    <n v="1059"/>
    <x v="0"/>
    <n v="276964.83"/>
    <s v="ASALARIADO"/>
    <s v="SECTOR PRIVADO"/>
    <s v="SI"/>
    <s v="NO"/>
    <s v="NO"/>
    <n v="58"/>
    <s v="No"/>
    <s v="No"/>
    <n v="276964.83"/>
    <s v="ASALARIADO"/>
    <n v="58"/>
  </r>
  <r>
    <n v="1060"/>
    <x v="0"/>
    <n v="360000"/>
    <s v="ASALARIADO"/>
    <s v="SECTOR PRIVADO"/>
    <s v="SI"/>
    <s v="NO"/>
    <s v="NO"/>
    <n v="40"/>
    <s v="No"/>
    <s v="No"/>
    <n v="360000"/>
    <s v="ASALARIADO"/>
    <n v="40"/>
  </r>
  <r>
    <n v="1061"/>
    <x v="0"/>
    <n v="491540.23"/>
    <s v="ASALARIADO"/>
    <s v="SECTOR PRIVADO"/>
    <s v="SI"/>
    <s v="NO"/>
    <s v="NO"/>
    <n v="50"/>
    <s v="No"/>
    <s v="No"/>
    <n v="491540.23"/>
    <s v="ASALARIADO"/>
    <n v="50"/>
  </r>
  <r>
    <n v="1062"/>
    <x v="1"/>
    <n v="307401"/>
    <s v="ASALARIADO"/>
    <s v="SECTOR PUBLICO"/>
    <s v="SI"/>
    <s v="NO"/>
    <s v="SI"/>
    <n v="28"/>
    <s v="No"/>
    <s v="No"/>
    <n v="307401"/>
    <s v="ASALARIADO"/>
    <n v="28"/>
  </r>
  <r>
    <n v="1063"/>
    <x v="0"/>
    <n v="141510.22"/>
    <s v="PENSIONADOS EN SU PROPIO SISTEMA"/>
    <s v="SECTOR PUBLICO"/>
    <s v="SI"/>
    <s v="NO"/>
    <s v="NO"/>
    <n v="90"/>
    <s v="No"/>
    <s v="No"/>
    <n v="141510.22"/>
    <s v="PENSIONADOS EN SU PROPIO SISTEMA"/>
    <n v="90"/>
  </r>
  <r>
    <n v="1064"/>
    <x v="1"/>
    <n v="721809"/>
    <s v="ASALARIADO"/>
    <s v="SECTOR PUBLICO"/>
    <s v="SI"/>
    <s v="NO"/>
    <s v="SI"/>
    <n v="46"/>
    <s v="No"/>
    <s v="No"/>
    <n v="721809"/>
    <s v="ASALARIADO"/>
    <n v="46"/>
  </r>
  <r>
    <n v="1065"/>
    <x v="0"/>
    <n v="363793"/>
    <s v="ASALARIADO"/>
    <s v="SECTOR PRIVADO"/>
    <s v="SI"/>
    <s v="SI"/>
    <s v="NO"/>
    <n v="51"/>
    <s v="No"/>
    <s v="No"/>
    <n v="363793"/>
    <s v="ASALARIADO"/>
    <n v="51"/>
  </r>
  <r>
    <n v="1066"/>
    <x v="0"/>
    <n v="592200"/>
    <s v="ASALARIADO"/>
    <s v="SECTOR PRIVADO"/>
    <s v="SI"/>
    <s v="SI"/>
    <s v="NO"/>
    <n v="53"/>
    <s v="No"/>
    <s v="No"/>
    <n v="592200"/>
    <s v="ASALARIADO"/>
    <n v="53"/>
  </r>
  <r>
    <n v="1067"/>
    <x v="1"/>
    <n v="2196851"/>
    <s v="ASALARIADO"/>
    <s v="SECTOR PRIVADO"/>
    <s v="SI"/>
    <s v="NO"/>
    <s v="NO"/>
    <n v="41"/>
    <s v="No"/>
    <s v="No"/>
    <n v="2196851"/>
    <s v="ASALARIADO"/>
    <n v="41"/>
  </r>
  <r>
    <n v="1068"/>
    <x v="0"/>
    <n v="495108.62"/>
    <s v="ASALARIADO"/>
    <s v="SECTOR PUBLICO"/>
    <s v="SI"/>
    <s v="NO"/>
    <s v="NO"/>
    <n v="25"/>
    <s v="No"/>
    <s v="No"/>
    <n v="495108.62"/>
    <s v="ASALARIADO"/>
    <n v="25"/>
  </r>
  <r>
    <n v="1069"/>
    <x v="1"/>
    <n v="380000"/>
    <s v="ASALARIADO"/>
    <s v="SECTOR PRIVADO"/>
    <s v="SI"/>
    <s v="NO"/>
    <s v="NO"/>
    <n v="57"/>
    <s v="No"/>
    <s v="No"/>
    <n v="380000"/>
    <s v="ASALARIADO"/>
    <n v="57"/>
  </r>
  <r>
    <n v="1070"/>
    <x v="1"/>
    <n v="2183054.04"/>
    <s v="ASALARIADO"/>
    <s v="SECTOR PRIVADO"/>
    <s v="SI"/>
    <s v="NO"/>
    <s v="NO"/>
    <n v="32"/>
    <s v="No"/>
    <s v="No"/>
    <n v="2183054.04"/>
    <s v="ASALARIADO"/>
    <n v="32"/>
  </r>
  <r>
    <n v="1071"/>
    <x v="0"/>
    <n v="651535"/>
    <s v="ASALARIADO"/>
    <s v="SECTOR PRIVADO"/>
    <s v="SI"/>
    <s v="NO"/>
    <s v="NO"/>
    <n v="34"/>
    <s v="No"/>
    <s v="No"/>
    <n v="651535"/>
    <s v="ASALARIADO"/>
    <n v="34"/>
  </r>
  <r>
    <n v="1072"/>
    <x v="1"/>
    <n v="278030"/>
    <s v="CONVENIOS ESPECIALES DE TRABAJADORES INDEPENDIENTES"/>
    <s v="SECTOR PRIVADO"/>
    <s v="SI"/>
    <s v="NO"/>
    <s v="NO"/>
    <n v="29"/>
    <s v="No"/>
    <s v="No"/>
    <n v="278030"/>
    <s v="CONVENIOS ESPECIALES DE TRABAJADORES INDEPENDIENTES"/>
    <n v="29"/>
  </r>
  <r>
    <n v="1073"/>
    <x v="0"/>
    <n v="299647"/>
    <s v="ASEGURADO VOLUNTARIO"/>
    <s v="SECTOR PRIVADO"/>
    <s v="SI"/>
    <s v="NO"/>
    <s v="NO"/>
    <n v="64"/>
    <s v="No"/>
    <s v="No"/>
    <n v="299647"/>
    <s v="ASEGURADO VOLUNTARIO"/>
    <n v="64"/>
  </r>
  <r>
    <n v="1074"/>
    <x v="1"/>
    <n v="347520"/>
    <s v="ASALARIADO"/>
    <s v="SECTOR PRIVADO"/>
    <s v="SI"/>
    <s v="NO"/>
    <s v="NO"/>
    <n v="35"/>
    <s v="No"/>
    <s v="No"/>
    <n v="347520"/>
    <s v="ASALARIADO"/>
    <n v="35"/>
  </r>
  <r>
    <n v="1075"/>
    <x v="0"/>
    <n v="594640"/>
    <s v="ASALARIADO"/>
    <s v="SECTOR PRIVADO"/>
    <s v="SI"/>
    <s v="NO"/>
    <s v="NO"/>
    <n v="36"/>
    <s v="No"/>
    <s v="No"/>
    <n v="594640"/>
    <s v="ASALARIADO"/>
    <n v="36"/>
  </r>
  <r>
    <n v="1076"/>
    <x v="0"/>
    <n v="207858"/>
    <s v="ASALARIADO"/>
    <s v="SECTOR PRIVADO"/>
    <s v="SI"/>
    <s v="NO"/>
    <s v="NO"/>
    <n v="55"/>
    <s v="No"/>
    <s v="No"/>
    <n v="207858"/>
    <s v="ASALARIADO"/>
    <n v="55"/>
  </r>
  <r>
    <n v="1077"/>
    <x v="0"/>
    <n v="3211392"/>
    <s v="ASALARIADO"/>
    <s v="SECTOR PUBLICO"/>
    <s v="SI"/>
    <s v="NO"/>
    <s v="NO"/>
    <n v="60"/>
    <s v="Atípico"/>
    <s v="No"/>
    <n v="3211392"/>
    <s v="ASALARIADO"/>
    <n v="60"/>
  </r>
  <r>
    <n v="1078"/>
    <x v="0"/>
    <n v="631550.63"/>
    <s v="ASALARIADO"/>
    <s v="SECTOR PRIVADO"/>
    <s v="SI"/>
    <s v="NO"/>
    <s v="NO"/>
    <n v="38"/>
    <s v="No"/>
    <s v="No"/>
    <n v="631550.63"/>
    <s v="ASALARIADO"/>
    <n v="38"/>
  </r>
  <r>
    <n v="1079"/>
    <x v="0"/>
    <n v="374222.12"/>
    <s v="ASALARIADO"/>
    <s v="SECTOR PRIVADO"/>
    <s v="SI"/>
    <s v="NO"/>
    <s v="NO"/>
    <n v="31"/>
    <s v="No"/>
    <s v="No"/>
    <n v="374222.12"/>
    <s v="ASALARIADO"/>
    <n v="31"/>
  </r>
  <r>
    <n v="1080"/>
    <x v="1"/>
    <n v="338166"/>
    <s v="ASEGURADO VOLUNTARIO"/>
    <s v="SECTOR PRIVADO"/>
    <s v="SI"/>
    <s v="NO"/>
    <s v="NO"/>
    <n v="63"/>
    <s v="No"/>
    <s v="No"/>
    <n v="338166"/>
    <s v="ASEGURADO VOLUNTARIO"/>
    <n v="63"/>
  </r>
  <r>
    <n v="1081"/>
    <x v="1"/>
    <n v="180000"/>
    <s v="ASALARIADO"/>
    <s v="SECTOR PRIVADO"/>
    <s v="SI"/>
    <s v="SI"/>
    <s v="NO"/>
    <n v="78"/>
    <s v="No"/>
    <s v="No"/>
    <n v="180000"/>
    <s v="ASALARIADO"/>
    <n v="78"/>
  </r>
  <r>
    <n v="1082"/>
    <x v="1"/>
    <n v="582638"/>
    <s v="TRABAJADOR INDEPENDIENTE"/>
    <s v="SECTOR PRIVADO"/>
    <s v="SI"/>
    <s v="SI"/>
    <s v="SI"/>
    <n v="60"/>
    <s v="No"/>
    <s v="No"/>
    <n v="582638"/>
    <s v="TRABAJADOR INDEPENDIENTE"/>
    <n v="60"/>
  </r>
  <r>
    <n v="1083"/>
    <x v="1"/>
    <n v="818240.4"/>
    <s v="ASALARIADO"/>
    <s v="SECTOR PRIVADO"/>
    <s v="SI"/>
    <s v="NO"/>
    <s v="NO"/>
    <n v="26"/>
    <s v="No"/>
    <s v="No"/>
    <n v="818240.4"/>
    <s v="ASALARIADO"/>
    <n v="26"/>
  </r>
  <r>
    <n v="1084"/>
    <x v="1"/>
    <n v="317915"/>
    <s v="ASALARIADO"/>
    <s v="SECTOR PRIVADO"/>
    <s v="SI"/>
    <s v="NO"/>
    <s v="NO"/>
    <n v="41"/>
    <s v="No"/>
    <s v="No"/>
    <n v="317915"/>
    <s v="ASALARIADO"/>
    <n v="41"/>
  </r>
  <r>
    <n v="1085"/>
    <x v="0"/>
    <n v="449694.75"/>
    <s v="ASALARIADO"/>
    <s v="SECTOR PRIVADO"/>
    <s v="SI"/>
    <s v="NO"/>
    <s v="NO"/>
    <n v="21"/>
    <s v="No"/>
    <s v="No"/>
    <n v="449694.75"/>
    <s v="ASALARIADO"/>
    <n v="21"/>
  </r>
  <r>
    <n v="1086"/>
    <x v="1"/>
    <n v="607000"/>
    <s v="ASALARIADO"/>
    <s v="SECTOR PRIVADO"/>
    <s v="SI"/>
    <s v="NO"/>
    <s v="NO"/>
    <n v="41"/>
    <s v="No"/>
    <s v="No"/>
    <n v="607000"/>
    <s v="ASALARIADO"/>
    <n v="41"/>
  </r>
  <r>
    <n v="1087"/>
    <x v="0"/>
    <n v="302470"/>
    <s v="TRABAJADOR INDEPENDIENTE"/>
    <s v="SECTOR PRIVADO"/>
    <s v="SI"/>
    <s v="NO"/>
    <s v="SI"/>
    <n v="31"/>
    <s v="No"/>
    <s v="No"/>
    <n v="302470"/>
    <s v="TRABAJADOR INDEPENDIENTE"/>
    <n v="31"/>
  </r>
  <r>
    <n v="1088"/>
    <x v="0"/>
    <n v="300000"/>
    <s v="ASALARIADO"/>
    <s v="SECTOR PRIVADO"/>
    <s v="SI"/>
    <s v="NO"/>
    <s v="NO"/>
    <n v="58"/>
    <s v="No"/>
    <s v="No"/>
    <n v="300000"/>
    <s v="ASALARIADO"/>
    <n v="58"/>
  </r>
  <r>
    <n v="1089"/>
    <x v="0"/>
    <n v="359543"/>
    <s v="ASALARIADO"/>
    <s v="SECTOR PRIVADO"/>
    <s v="SI"/>
    <s v="NO"/>
    <s v="NO"/>
    <n v="20"/>
    <s v="No"/>
    <s v="No"/>
    <n v="359543"/>
    <s v="ASALARIADO"/>
    <n v="20"/>
  </r>
  <r>
    <n v="1090"/>
    <x v="1"/>
    <n v="717302"/>
    <s v="ASALARIADO"/>
    <s v="SECTOR PRIVADO"/>
    <s v="SI"/>
    <s v="NO"/>
    <s v="NO"/>
    <n v="42"/>
    <s v="No"/>
    <s v="No"/>
    <n v="717302"/>
    <s v="ASALARIADO"/>
    <n v="42"/>
  </r>
  <r>
    <n v="1091"/>
    <x v="0"/>
    <n v="301597.40000000002"/>
    <s v="ASALARIADO"/>
    <s v="SECTOR PRIVADO"/>
    <s v="SI"/>
    <s v="SI"/>
    <s v="NO"/>
    <n v="46"/>
    <s v="No"/>
    <s v="No"/>
    <n v="301597.40000000002"/>
    <s v="ASALARIADO"/>
    <n v="46"/>
  </r>
  <r>
    <n v="1092"/>
    <x v="1"/>
    <n v="297046"/>
    <s v="ASEGURADO VOLUNTARIO"/>
    <s v="SECTOR PRIVADO"/>
    <s v="SI"/>
    <s v="NO"/>
    <s v="NO"/>
    <n v="34"/>
    <s v="No"/>
    <s v="No"/>
    <n v="297046"/>
    <s v="ASEGURADO VOLUNTARIO"/>
    <n v="34"/>
  </r>
  <r>
    <n v="1093"/>
    <x v="0"/>
    <n v="700000"/>
    <s v="ASALARIADO"/>
    <s v="SECTOR PRIVADO"/>
    <s v="SI"/>
    <s v="NO"/>
    <s v="NO"/>
    <n v="22"/>
    <s v="No"/>
    <s v="No"/>
    <n v="700000"/>
    <s v="ASALARIADO"/>
    <n v="22"/>
  </r>
  <r>
    <n v="1094"/>
    <x v="1"/>
    <n v="384000"/>
    <s v="ASALARIADO"/>
    <s v="SECTOR PRIVADO"/>
    <s v="SI"/>
    <s v="NO"/>
    <s v="NO"/>
    <n v="48"/>
    <s v="No"/>
    <s v="No"/>
    <n v="384000"/>
    <s v="ASALARIADO"/>
    <n v="48"/>
  </r>
  <r>
    <n v="1095"/>
    <x v="0"/>
    <n v="783349.9"/>
    <s v="ASALARIADO"/>
    <s v="SECTOR PUBLICO"/>
    <s v="SI"/>
    <s v="NO"/>
    <s v="NO"/>
    <n v="45"/>
    <s v="No"/>
    <s v="No"/>
    <n v="783349.9"/>
    <s v="ASALARIADO"/>
    <n v="45"/>
  </r>
  <r>
    <n v="1096"/>
    <x v="0"/>
    <n v="1615550.07"/>
    <s v="ASALARIADO"/>
    <s v="SECTOR PRIVADO"/>
    <s v="SI"/>
    <s v="NO"/>
    <s v="SI"/>
    <n v="37"/>
    <s v="No"/>
    <s v="No"/>
    <n v="1615550.07"/>
    <s v="ASALARIADO"/>
    <n v="37"/>
  </r>
  <r>
    <n v="1097"/>
    <x v="1"/>
    <n v="247663"/>
    <s v="ASALARIADO"/>
    <s v="SECTOR PRIVADO"/>
    <s v="SI"/>
    <s v="NO"/>
    <s v="NO"/>
    <n v="19"/>
    <s v="No"/>
    <s v="No"/>
    <n v="247663"/>
    <s v="ASALARIADO"/>
    <n v="19"/>
  </r>
  <r>
    <n v="1098"/>
    <x v="1"/>
    <n v="1267616.3899999999"/>
    <s v="ASALARIADO"/>
    <s v="SECTOR PRIVADO"/>
    <s v="SI"/>
    <s v="NO"/>
    <s v="NO"/>
    <n v="35"/>
    <s v="No"/>
    <s v="No"/>
    <n v="1267616.3899999999"/>
    <s v="ASALARIADO"/>
    <n v="35"/>
  </r>
  <r>
    <n v="1099"/>
    <x v="0"/>
    <n v="377999"/>
    <s v="TRABAJADOR INDEPENDIENTE"/>
    <s v="SECTOR PRIVADO"/>
    <s v="SI"/>
    <s v="NO"/>
    <s v="SI"/>
    <n v="37"/>
    <s v="No"/>
    <s v="No"/>
    <n v="377999"/>
    <s v="TRABAJADOR INDEPENDIENTE"/>
    <n v="37"/>
  </r>
  <r>
    <n v="1100"/>
    <x v="1"/>
    <n v="297044"/>
    <s v="ASEGURADO VOLUNTARIO"/>
    <s v="SECTOR PRIVADO"/>
    <s v="SI"/>
    <s v="NO"/>
    <s v="NO"/>
    <n v="53"/>
    <s v="No"/>
    <s v="No"/>
    <n v="297044"/>
    <s v="ASEGURADO VOLUNTARIO"/>
    <n v="53"/>
  </r>
  <r>
    <n v="1101"/>
    <x v="0"/>
    <n v="278030"/>
    <s v="CONVENIOS ESPECIALES DE TRABAJADORES INDEPENDIENTES"/>
    <s v="SECTOR PRIVADO"/>
    <s v="SI"/>
    <s v="NO"/>
    <s v="NO"/>
    <n v="24"/>
    <s v="No"/>
    <s v="No"/>
    <n v="278030"/>
    <s v="CONVENIOS ESPECIALES DE TRABAJADORES INDEPENDIENTES"/>
    <n v="24"/>
  </r>
  <r>
    <n v="1102"/>
    <x v="0"/>
    <n v="297045"/>
    <s v="TRABAJADOR INDEPENDIENTE"/>
    <s v="SECTOR PRIVADO"/>
    <s v="SI"/>
    <s v="NO"/>
    <s v="SI"/>
    <n v="33"/>
    <s v="No"/>
    <s v="No"/>
    <n v="297045"/>
    <s v="TRABAJADOR INDEPENDIENTE"/>
    <n v="33"/>
  </r>
  <r>
    <n v="1103"/>
    <x v="0"/>
    <n v="239460"/>
    <s v="ASALARIADO"/>
    <s v="SECTOR PRIVADO"/>
    <s v="SI"/>
    <s v="NO"/>
    <s v="NO"/>
    <n v="26"/>
    <s v="No"/>
    <s v="No"/>
    <n v="239460"/>
    <s v="ASALARIADO"/>
    <n v="26"/>
  </r>
  <r>
    <n v="1104"/>
    <x v="0"/>
    <n v="331181"/>
    <s v="TRABAJADOR INDEPENDIENTE"/>
    <s v="SECTOR PRIVADO"/>
    <s v="SI"/>
    <s v="SI"/>
    <s v="SI"/>
    <n v="30"/>
    <s v="No"/>
    <s v="No"/>
    <n v="331181"/>
    <s v="TRABAJADOR INDEPENDIENTE"/>
    <n v="30"/>
  </r>
  <r>
    <n v="1105"/>
    <x v="0"/>
    <n v="580840.93999999994"/>
    <s v="ASALARIADO"/>
    <s v="SECTOR PRIVADO"/>
    <s v="SI"/>
    <s v="NO"/>
    <s v="NO"/>
    <n v="37"/>
    <s v="No"/>
    <s v="No"/>
    <n v="580840.93999999994"/>
    <s v="ASALARIADO"/>
    <n v="37"/>
  </r>
  <r>
    <n v="1106"/>
    <x v="1"/>
    <n v="850000"/>
    <s v="ASALARIADO"/>
    <s v="SECTOR PRIVADO"/>
    <s v="SI"/>
    <s v="NO"/>
    <s v="NO"/>
    <n v="38"/>
    <s v="No"/>
    <s v="No"/>
    <n v="850000"/>
    <s v="ASALARIADO"/>
    <n v="38"/>
  </r>
  <r>
    <n v="1107"/>
    <x v="0"/>
    <n v="367500"/>
    <s v="ASALARIADO"/>
    <s v="SECTOR PRIVADO"/>
    <s v="SI"/>
    <s v="NO"/>
    <s v="NO"/>
    <n v="32"/>
    <s v="No"/>
    <s v="No"/>
    <n v="367500"/>
    <s v="ASALARIADO"/>
    <n v="32"/>
  </r>
  <r>
    <n v="1108"/>
    <x v="0"/>
    <n v="594092"/>
    <s v="TRABAJADOR INDEPENDIENTE"/>
    <s v="SECTOR PRIVADO"/>
    <s v="SI"/>
    <s v="NO"/>
    <s v="NO"/>
    <n v="62"/>
    <s v="No"/>
    <s v="No"/>
    <n v="594092"/>
    <s v="TRABAJADOR INDEPENDIENTE"/>
    <n v="62"/>
  </r>
  <r>
    <n v="1109"/>
    <x v="1"/>
    <n v="297046"/>
    <s v="TRABAJADOR INDEPENDIENTE"/>
    <s v="SECTOR PRIVADO"/>
    <s v="SI"/>
    <s v="NO"/>
    <s v="NO"/>
    <n v="33"/>
    <s v="No"/>
    <s v="No"/>
    <n v="297046"/>
    <s v="TRABAJADOR INDEPENDIENTE"/>
    <n v="33"/>
  </r>
  <r>
    <n v="1110"/>
    <x v="0"/>
    <n v="429000"/>
    <s v="ASALARIADO"/>
    <s v="SECTOR PRIVADO"/>
    <s v="SI"/>
    <s v="SI"/>
    <s v="NO"/>
    <n v="53"/>
    <s v="No"/>
    <s v="No"/>
    <n v="429000"/>
    <s v="ASALARIADO"/>
    <n v="53"/>
  </r>
  <r>
    <n v="1111"/>
    <x v="0"/>
    <n v="460742.68"/>
    <s v="ASALARIADO"/>
    <s v="SECTOR PRIVADO"/>
    <s v="SI"/>
    <s v="NO"/>
    <s v="NO"/>
    <n v="34"/>
    <s v="No"/>
    <s v="No"/>
    <n v="460742.68"/>
    <s v="ASALARIADO"/>
    <n v="34"/>
  </r>
  <r>
    <n v="1112"/>
    <x v="1"/>
    <n v="469397.06"/>
    <s v="ASALARIADO"/>
    <s v="SECTOR PRIVADO"/>
    <s v="SI"/>
    <s v="NO"/>
    <s v="NO"/>
    <n v="21"/>
    <s v="No"/>
    <s v="No"/>
    <n v="469397.06"/>
    <s v="ASALARIADO"/>
    <n v="21"/>
  </r>
  <r>
    <n v="1113"/>
    <x v="0"/>
    <n v="509509"/>
    <s v="TRABAJADOR INDEPENDIENTE"/>
    <s v="SECTOR PRIVADO"/>
    <s v="SI"/>
    <s v="NO"/>
    <s v="SI"/>
    <n v="48"/>
    <s v="No"/>
    <s v="No"/>
    <n v="509509"/>
    <s v="TRABAJADOR INDEPENDIENTE"/>
    <n v="48"/>
  </r>
  <r>
    <n v="1114"/>
    <x v="1"/>
    <n v="297046"/>
    <s v="ASEGURADO VOLUNTARIO"/>
    <s v="SECTOR PRIVADO"/>
    <s v="SI"/>
    <s v="NO"/>
    <s v="NO"/>
    <n v="43"/>
    <s v="No"/>
    <s v="No"/>
    <n v="297046"/>
    <s v="ASEGURADO VOLUNTARIO"/>
    <n v="43"/>
  </r>
  <r>
    <n v="1115"/>
    <x v="1"/>
    <n v="326036"/>
    <s v="ASALARIADO"/>
    <s v="SECTOR PRIVADO"/>
    <s v="SI"/>
    <s v="NO"/>
    <s v="SI"/>
    <n v="54"/>
    <s v="No"/>
    <s v="No"/>
    <n v="326036"/>
    <s v="ASALARIADO"/>
    <n v="54"/>
  </r>
  <r>
    <n v="1116"/>
    <x v="0"/>
    <n v="297046"/>
    <s v="TRABAJADOR INDEPENDIENTE"/>
    <s v="SECTOR PRIVADO"/>
    <s v="SI"/>
    <s v="NO"/>
    <s v="NO"/>
    <n v="53"/>
    <s v="No"/>
    <s v="No"/>
    <n v="297046"/>
    <s v="TRABAJADOR INDEPENDIENTE"/>
    <n v="53"/>
  </r>
  <r>
    <n v="1117"/>
    <x v="0"/>
    <n v="425000"/>
    <s v="ASALARIADO"/>
    <s v="SECTOR PRIVADO"/>
    <s v="SI"/>
    <s v="NO"/>
    <s v="NO"/>
    <n v="20"/>
    <s v="No"/>
    <s v="No"/>
    <n v="425000"/>
    <s v="ASALARIADO"/>
    <n v="20"/>
  </r>
  <r>
    <n v="1118"/>
    <x v="0"/>
    <n v="1427100.52"/>
    <s v="ASALARIADO"/>
    <s v="SECTOR PUBLICO"/>
    <s v="SI"/>
    <s v="NO"/>
    <s v="NO"/>
    <n v="44"/>
    <s v="No"/>
    <s v="No"/>
    <n v="1427100.52"/>
    <s v="ASALARIADO"/>
    <n v="44"/>
  </r>
  <r>
    <n v="1119"/>
    <x v="0"/>
    <n v="321287"/>
    <s v="ASEGURADO VOLUNTARIO"/>
    <s v="SECTOR PRIVADO"/>
    <s v="SI"/>
    <s v="NO"/>
    <s v="NO"/>
    <n v="54"/>
    <s v="No"/>
    <s v="No"/>
    <n v="321287"/>
    <s v="ASEGURADO VOLUNTARIO"/>
    <n v="54"/>
  </r>
  <r>
    <n v="1120"/>
    <x v="0"/>
    <n v="610142"/>
    <s v="TRABAJADOR INDEPENDIENTE"/>
    <s v="SECTOR PRIVADO"/>
    <s v="SI"/>
    <s v="NO"/>
    <s v="NO"/>
    <n v="61"/>
    <s v="No"/>
    <s v="No"/>
    <n v="610142"/>
    <s v="TRABAJADOR INDEPENDIENTE"/>
    <n v="61"/>
  </r>
  <r>
    <n v="1121"/>
    <x v="0"/>
    <n v="1602501"/>
    <s v="PENSIONADOS EN SU PROPIO SISTEMA"/>
    <s v="SECTOR PUBLICO"/>
    <s v="SI"/>
    <s v="NO"/>
    <s v="NO"/>
    <n v="60"/>
    <s v="No"/>
    <s v="No"/>
    <n v="1602501"/>
    <s v="PENSIONADOS EN SU PROPIO SISTEMA"/>
    <n v="60"/>
  </r>
  <r>
    <n v="1122"/>
    <x v="0"/>
    <n v="440086.31"/>
    <s v="ASALARIADO"/>
    <s v="SECTOR PRIVADO"/>
    <s v="SI"/>
    <s v="NO"/>
    <s v="NO"/>
    <n v="53"/>
    <s v="No"/>
    <s v="No"/>
    <n v="440086.31"/>
    <s v="ASALARIADO"/>
    <n v="53"/>
  </r>
  <r>
    <n v="1123"/>
    <x v="0"/>
    <n v="812849"/>
    <s v="ASEGURADO VOLUNTARIO"/>
    <s v="SECTOR PRIVADO"/>
    <s v="SI"/>
    <s v="SI"/>
    <s v="NO"/>
    <n v="74"/>
    <s v="No"/>
    <s v="No"/>
    <n v="812849"/>
    <s v="ASEGURADO VOLUNTARIO"/>
    <n v="74"/>
  </r>
  <r>
    <n v="1124"/>
    <x v="0"/>
    <n v="449060"/>
    <s v="ASALARIADO"/>
    <s v="SECTOR PUBLICO"/>
    <s v="SI"/>
    <s v="NO"/>
    <s v="SI"/>
    <n v="58"/>
    <s v="No"/>
    <s v="No"/>
    <n v="449060"/>
    <s v="ASALARIADO"/>
    <n v="58"/>
  </r>
  <r>
    <n v="1125"/>
    <x v="0"/>
    <n v="326753"/>
    <s v="ASEGURADO VOLUNTARIO"/>
    <s v="SECTOR PRIVADO"/>
    <s v="SI"/>
    <s v="NO"/>
    <s v="NO"/>
    <n v="42"/>
    <s v="No"/>
    <s v="No"/>
    <n v="326753"/>
    <s v="ASEGURADO VOLUNTARIO"/>
    <n v="42"/>
  </r>
  <r>
    <n v="1126"/>
    <x v="0"/>
    <n v="364062.51"/>
    <s v="ASALARIADO"/>
    <s v="SECTOR PRIVADO"/>
    <s v="SI"/>
    <s v="NO"/>
    <s v="NO"/>
    <n v="27"/>
    <s v="No"/>
    <s v="No"/>
    <n v="364062.51"/>
    <s v="ASALARIADO"/>
    <n v="27"/>
  </r>
  <r>
    <n v="1127"/>
    <x v="0"/>
    <n v="278030.99"/>
    <s v="CONVENIOS ESPECIALES DE TRABAJADORES INDEPENDIENTES"/>
    <s v="SECTOR PRIVADO"/>
    <s v="SI"/>
    <s v="NO"/>
    <s v="NO"/>
    <n v="31"/>
    <s v="No"/>
    <s v="No"/>
    <n v="278030.99"/>
    <s v="CONVENIOS ESPECIALES DE TRABAJADORES INDEPENDIENTES"/>
    <n v="31"/>
  </r>
  <r>
    <n v="1128"/>
    <x v="0"/>
    <n v="876640.38"/>
    <s v="ASALARIADO"/>
    <s v="SECTOR PRIVADO"/>
    <s v="SI"/>
    <s v="NO"/>
    <s v="NO"/>
    <n v="49"/>
    <s v="No"/>
    <s v="No"/>
    <n v="876640.38"/>
    <s v="ASALARIADO"/>
    <n v="49"/>
  </r>
  <r>
    <n v="1129"/>
    <x v="0"/>
    <n v="288203"/>
    <s v="ASALARIADO"/>
    <s v="SECTOR PUBLICO"/>
    <s v="SI"/>
    <s v="NO"/>
    <s v="SI"/>
    <n v="26"/>
    <s v="No"/>
    <s v="No"/>
    <n v="288203"/>
    <s v="ASALARIADO"/>
    <n v="26"/>
  </r>
  <r>
    <n v="1130"/>
    <x v="0"/>
    <n v="51450.83"/>
    <s v="ASALARIADO"/>
    <s v="SECTOR PRIVADO"/>
    <s v="SI"/>
    <s v="SI"/>
    <s v="NO"/>
    <n v="50"/>
    <s v="No"/>
    <s v="No"/>
    <n v="51450.83"/>
    <s v="ASALARIADO"/>
    <n v="50"/>
  </r>
  <r>
    <n v="1131"/>
    <x v="0"/>
    <n v="538446.65"/>
    <s v="ASALARIADO"/>
    <s v="SECTOR PRIVADO"/>
    <s v="SI"/>
    <s v="NO"/>
    <s v="NO"/>
    <n v="28"/>
    <s v="No"/>
    <s v="No"/>
    <n v="538446.65"/>
    <s v="ASALARIADO"/>
    <n v="28"/>
  </r>
  <r>
    <n v="1132"/>
    <x v="1"/>
    <n v="198257.15"/>
    <s v="PENSIONADOS EN SU PROPIO SISTEMA"/>
    <s v="SECTOR PUBLICO"/>
    <s v="SI"/>
    <s v="NO"/>
    <s v="NO"/>
    <n v="97"/>
    <s v="No"/>
    <s v="No"/>
    <n v="198257.15"/>
    <s v="PENSIONADOS EN SU PROPIO SISTEMA"/>
    <n v="97"/>
  </r>
  <r>
    <n v="1133"/>
    <x v="0"/>
    <n v="278030"/>
    <s v="CONVENIOS ESPECIALES DE TRABAJADORES INDEPENDIENTES"/>
    <s v="SECTOR PRIVADO"/>
    <s v="SI"/>
    <s v="SI"/>
    <s v="NO"/>
    <n v="39"/>
    <s v="No"/>
    <s v="No"/>
    <n v="278030"/>
    <s v="CONVENIOS ESPECIALES DE TRABAJADORES INDEPENDIENTES"/>
    <n v="39"/>
  </r>
  <r>
    <n v="1134"/>
    <x v="0"/>
    <n v="636889"/>
    <s v="TRABAJADOR INDEPENDIENTE"/>
    <s v="SECTOR PRIVADO"/>
    <s v="SI"/>
    <s v="NO"/>
    <s v="SI"/>
    <n v="49"/>
    <s v="No"/>
    <s v="No"/>
    <n v="636889"/>
    <s v="TRABAJADOR INDEPENDIENTE"/>
    <n v="49"/>
  </r>
  <r>
    <n v="1135"/>
    <x v="0"/>
    <n v="600000"/>
    <s v="ASALARIADO"/>
    <s v="SECTOR PRIVADO"/>
    <s v="SI"/>
    <s v="SI"/>
    <s v="SI"/>
    <n v="58"/>
    <s v="No"/>
    <s v="No"/>
    <n v="600000"/>
    <s v="ASALARIADO"/>
    <n v="58"/>
  </r>
  <r>
    <n v="1136"/>
    <x v="1"/>
    <n v="297139"/>
    <s v="ASEGURADO VOLUNTARIO"/>
    <s v="SECTOR PRIVADO"/>
    <s v="NO"/>
    <s v="NO"/>
    <s v="SI"/>
    <n v="41"/>
    <s v="No"/>
    <s v="No"/>
    <n v="297139"/>
    <s v="ASEGURADO VOLUNTARIO"/>
    <n v="41"/>
  </r>
  <r>
    <n v="1137"/>
    <x v="1"/>
    <n v="277000"/>
    <s v="ASALARIADO"/>
    <s v="SECTOR PRIVADO"/>
    <s v="SI"/>
    <s v="NO"/>
    <s v="NO"/>
    <n v="46"/>
    <s v="No"/>
    <s v="No"/>
    <n v="277000"/>
    <s v="ASALARIADO"/>
    <n v="46"/>
  </r>
  <r>
    <n v="1138"/>
    <x v="0"/>
    <n v="635014"/>
    <s v="TRABAJADOR INDEPENDIENTE"/>
    <s v="SECTOR PRIVADO"/>
    <s v="SI"/>
    <s v="NO"/>
    <s v="NO"/>
    <n v="51"/>
    <s v="No"/>
    <s v="No"/>
    <n v="635014"/>
    <s v="TRABAJADOR INDEPENDIENTE"/>
    <n v="51"/>
  </r>
  <r>
    <n v="1139"/>
    <x v="0"/>
    <n v="79912"/>
    <s v="ASALARIADO"/>
    <s v="SECTOR PRIVADO"/>
    <s v="SI"/>
    <s v="NO"/>
    <s v="NO"/>
    <n v="19"/>
    <s v="No"/>
    <s v="No"/>
    <n v="79912"/>
    <s v="ASALARIADO"/>
    <n v="19"/>
  </r>
  <r>
    <n v="1140"/>
    <x v="0"/>
    <n v="393512.27"/>
    <s v="ASALARIADO"/>
    <s v="SECTOR PRIVADO"/>
    <s v="SI"/>
    <s v="NO"/>
    <s v="NO"/>
    <n v="44"/>
    <s v="No"/>
    <s v="No"/>
    <n v="393512.27"/>
    <s v="ASALARIADO"/>
    <n v="44"/>
  </r>
  <r>
    <n v="1141"/>
    <x v="1"/>
    <n v="297046"/>
    <s v="ASEGURADO VOLUNTARIO"/>
    <s v="SECTOR PRIVADO"/>
    <s v="SI"/>
    <s v="NO"/>
    <s v="SI"/>
    <n v="21"/>
    <s v="No"/>
    <s v="No"/>
    <n v="297046"/>
    <s v="ASEGURADO VOLUNTARIO"/>
    <n v="21"/>
  </r>
  <r>
    <n v="1142"/>
    <x v="1"/>
    <n v="125736.88"/>
    <s v="ASALARIADO"/>
    <s v="SECTOR PUBLICO"/>
    <s v="SI"/>
    <s v="NO"/>
    <s v="NO"/>
    <n v="34"/>
    <s v="No"/>
    <s v="No"/>
    <n v="125736.88"/>
    <s v="ASALARIADO"/>
    <n v="34"/>
  </r>
  <r>
    <n v="1143"/>
    <x v="0"/>
    <n v="1279854.5"/>
    <s v="ASALARIADO"/>
    <s v="SECTOR PUBLICO"/>
    <s v="SI"/>
    <s v="NO"/>
    <s v="NO"/>
    <n v="39"/>
    <s v="No"/>
    <s v="No"/>
    <n v="1279854.5"/>
    <s v="ASALARIADO"/>
    <n v="39"/>
  </r>
  <r>
    <n v="1144"/>
    <x v="1"/>
    <n v="385000"/>
    <s v="ASALARIADO"/>
    <s v="SECTOR PRIVADO"/>
    <s v="SI"/>
    <s v="NO"/>
    <s v="NO"/>
    <n v="25"/>
    <s v="No"/>
    <s v="No"/>
    <n v="385000"/>
    <s v="ASALARIADO"/>
    <n v="25"/>
  </r>
  <r>
    <n v="1145"/>
    <x v="0"/>
    <n v="555522"/>
    <s v="ASALARIADO"/>
    <s v="SECTOR PRIVADO"/>
    <s v="SI"/>
    <s v="NO"/>
    <s v="NO"/>
    <n v="53"/>
    <s v="No"/>
    <s v="No"/>
    <n v="555522"/>
    <s v="ASALARIADO"/>
    <n v="53"/>
  </r>
  <r>
    <n v="1146"/>
    <x v="0"/>
    <n v="1190185.8999999999"/>
    <s v="ASALARIADO"/>
    <s v="SECTOR PUBLICO"/>
    <s v="SI"/>
    <s v="NO"/>
    <s v="NO"/>
    <n v="44"/>
    <s v="No"/>
    <s v="No"/>
    <n v="1190185.8999999999"/>
    <s v="ASALARIADO"/>
    <n v="44"/>
  </r>
  <r>
    <n v="1147"/>
    <x v="1"/>
    <n v="550590.5"/>
    <s v="ASALARIADO"/>
    <s v="SECTOR PUBLICO"/>
    <s v="SI"/>
    <s v="NO"/>
    <s v="NO"/>
    <n v="26"/>
    <s v="No"/>
    <s v="No"/>
    <n v="550590.5"/>
    <s v="ASALARIADO"/>
    <n v="26"/>
  </r>
  <r>
    <n v="1148"/>
    <x v="0"/>
    <n v="297046"/>
    <s v="TRABAJADOR INDEPENDIENTE"/>
    <s v="SECTOR PRIVADO"/>
    <s v="SI"/>
    <s v="NO"/>
    <s v="NO"/>
    <n v="50"/>
    <s v="No"/>
    <s v="No"/>
    <n v="297046"/>
    <s v="TRABAJADOR INDEPENDIENTE"/>
    <n v="50"/>
  </r>
  <r>
    <n v="1149"/>
    <x v="1"/>
    <n v="475006"/>
    <s v="ASALARIADO"/>
    <s v="SECTOR PRIVADO"/>
    <s v="SI"/>
    <s v="NO"/>
    <s v="NO"/>
    <n v="24"/>
    <s v="No"/>
    <s v="No"/>
    <n v="475006"/>
    <s v="ASALARIADO"/>
    <n v="24"/>
  </r>
  <r>
    <n v="1150"/>
    <x v="1"/>
    <n v="356649"/>
    <s v="TRABAJADOR INDEPENDIENTE"/>
    <s v="SECTOR PRIVADO"/>
    <s v="SI"/>
    <s v="NO"/>
    <s v="SI"/>
    <n v="48"/>
    <s v="No"/>
    <s v="No"/>
    <n v="356649"/>
    <s v="TRABAJADOR INDEPENDIENTE"/>
    <n v="48"/>
  </r>
  <r>
    <n v="1151"/>
    <x v="0"/>
    <n v="278030"/>
    <s v="CONVENIOS ESPECIALES DE TRABAJADORES INDEPENDIENTES"/>
    <s v="SECTOR PRIVADO"/>
    <s v="SI"/>
    <s v="NO"/>
    <s v="NO"/>
    <n v="38"/>
    <s v="No"/>
    <s v="No"/>
    <n v="278030"/>
    <s v="CONVENIOS ESPECIALES DE TRABAJADORES INDEPENDIENTES"/>
    <n v="38"/>
  </r>
  <r>
    <n v="1152"/>
    <x v="1"/>
    <n v="290000"/>
    <s v="ASALARIADO"/>
    <s v="SECTOR PRIVADO"/>
    <s v="SI"/>
    <s v="NO"/>
    <s v="NO"/>
    <n v="57"/>
    <s v="No"/>
    <s v="No"/>
    <n v="290000"/>
    <s v="ASALARIADO"/>
    <n v="57"/>
  </r>
  <r>
    <n v="1153"/>
    <x v="1"/>
    <n v="1122731"/>
    <s v="PENSIONADOS EN SU PROPIO SISTEMA"/>
    <s v="SECTOR PUBLICO"/>
    <s v="SI"/>
    <s v="NO"/>
    <s v="NO"/>
    <n v="63"/>
    <s v="No"/>
    <s v="No"/>
    <n v="1122731"/>
    <s v="PENSIONADOS EN SU PROPIO SISTEMA"/>
    <n v="63"/>
  </r>
  <r>
    <n v="1154"/>
    <x v="1"/>
    <n v="1551166.5"/>
    <s v="ASALARIADO"/>
    <s v="SECTOR PUBLICO"/>
    <s v="SI"/>
    <s v="NO"/>
    <s v="NO"/>
    <n v="31"/>
    <s v="No"/>
    <s v="No"/>
    <n v="1551166.5"/>
    <s v="ASALARIADO"/>
    <n v="31"/>
  </r>
  <r>
    <n v="1155"/>
    <x v="1"/>
    <n v="479260"/>
    <s v="ASALARIADO"/>
    <s v="SECTOR PRIVADO"/>
    <s v="SI"/>
    <s v="NO"/>
    <s v="NO"/>
    <n v="28"/>
    <s v="No"/>
    <s v="No"/>
    <n v="479260"/>
    <s v="ASALARIADO"/>
    <n v="28"/>
  </r>
  <r>
    <n v="1156"/>
    <x v="1"/>
    <n v="1235915"/>
    <s v="PENSIONADOS EN SU PROPIO SISTEMA"/>
    <s v="SECTOR PUBLICO"/>
    <s v="SI"/>
    <s v="NO"/>
    <s v="NO"/>
    <n v="64"/>
    <s v="No"/>
    <s v="No"/>
    <n v="1235915"/>
    <s v="PENSIONADOS EN SU PROPIO SISTEMA"/>
    <n v="64"/>
  </r>
  <r>
    <n v="1157"/>
    <x v="0"/>
    <n v="454230.29"/>
    <s v="ASALARIADO"/>
    <s v="SECTOR PUBLICO"/>
    <s v="SI"/>
    <s v="NO"/>
    <s v="NO"/>
    <n v="42"/>
    <s v="No"/>
    <s v="No"/>
    <n v="454230.29"/>
    <s v="ASALARIADO"/>
    <n v="42"/>
  </r>
  <r>
    <n v="1158"/>
    <x v="0"/>
    <n v="767326.7"/>
    <s v="ASALARIADO"/>
    <s v="SECTOR PUBLICO"/>
    <s v="SI"/>
    <s v="NO"/>
    <s v="NO"/>
    <n v="37"/>
    <s v="No"/>
    <s v="No"/>
    <n v="767326.7"/>
    <s v="ASALARIADO"/>
    <n v="37"/>
  </r>
  <r>
    <n v="1159"/>
    <x v="0"/>
    <n v="322474"/>
    <s v="TRABAJADOR INDEPENDIENTE"/>
    <s v="SECTOR PRIVADO"/>
    <s v="SI"/>
    <s v="NO"/>
    <s v="SI"/>
    <n v="28"/>
    <s v="No"/>
    <s v="No"/>
    <n v="322474"/>
    <s v="TRABAJADOR INDEPENDIENTE"/>
    <n v="28"/>
  </r>
  <r>
    <n v="1160"/>
    <x v="1"/>
    <n v="400000"/>
    <s v="ASALARIADO"/>
    <s v="SECTOR PRIVADO"/>
    <s v="SI"/>
    <s v="NO"/>
    <s v="SI"/>
    <n v="37"/>
    <s v="No"/>
    <s v="No"/>
    <n v="400000"/>
    <s v="ASALARIADO"/>
    <n v="37"/>
  </r>
  <r>
    <n v="1161"/>
    <x v="0"/>
    <n v="445799.84"/>
    <s v="ASALARIADO"/>
    <s v="SECTOR PRIVADO"/>
    <s v="SI"/>
    <s v="SI"/>
    <s v="NO"/>
    <n v="34"/>
    <s v="No"/>
    <s v="No"/>
    <n v="445799.84"/>
    <s v="ASALARIADO"/>
    <n v="34"/>
  </r>
  <r>
    <n v="1162"/>
    <x v="0"/>
    <n v="297046"/>
    <s v="ASEGURADO VOLUNTARIO"/>
    <s v="SECTOR PRIVADO"/>
    <s v="SI"/>
    <s v="NO"/>
    <s v="NO"/>
    <n v="48"/>
    <s v="No"/>
    <s v="No"/>
    <n v="297046"/>
    <s v="ASEGURADO VOLUNTARIO"/>
    <n v="48"/>
  </r>
  <r>
    <n v="1163"/>
    <x v="1"/>
    <n v="627720.31000000006"/>
    <s v="ASALARIADO"/>
    <s v="SECTOR PRIVADO"/>
    <s v="SI"/>
    <s v="NO"/>
    <s v="NO"/>
    <n v="20"/>
    <s v="No"/>
    <s v="No"/>
    <n v="627720.31000000006"/>
    <s v="ASALARIADO"/>
    <n v="20"/>
  </r>
  <r>
    <n v="1164"/>
    <x v="0"/>
    <n v="540000"/>
    <s v="ASALARIADO"/>
    <s v="SECTOR PRIVADO"/>
    <s v="SI"/>
    <s v="NO"/>
    <s v="NO"/>
    <n v="28"/>
    <s v="No"/>
    <s v="No"/>
    <n v="540000"/>
    <s v="ASALARIADO"/>
    <n v="28"/>
  </r>
  <r>
    <n v="1165"/>
    <x v="1"/>
    <n v="475832.5"/>
    <s v="ASALARIADO"/>
    <s v="SECTOR PRIVADO"/>
    <s v="SI"/>
    <s v="NO"/>
    <s v="NO"/>
    <n v="26"/>
    <s v="No"/>
    <s v="No"/>
    <n v="475832.5"/>
    <s v="ASALARIADO"/>
    <n v="26"/>
  </r>
  <r>
    <n v="1166"/>
    <x v="0"/>
    <n v="324516.38"/>
    <s v="ASALARIADO"/>
    <s v="SECTOR PUBLICO"/>
    <s v="SI"/>
    <s v="NO"/>
    <s v="NO"/>
    <n v="54"/>
    <s v="No"/>
    <s v="No"/>
    <n v="324516.38"/>
    <s v="ASALARIADO"/>
    <n v="54"/>
  </r>
  <r>
    <n v="1167"/>
    <x v="1"/>
    <n v="3300500"/>
    <s v="ASALARIADO"/>
    <s v="SECTOR PRIVADO"/>
    <s v="SI"/>
    <s v="NO"/>
    <s v="NO"/>
    <n v="48"/>
    <s v="Atípico"/>
    <s v="No"/>
    <n v="3300500"/>
    <s v="ASALARIADO"/>
    <n v="48"/>
  </r>
  <r>
    <n v="1168"/>
    <x v="0"/>
    <n v="387626"/>
    <s v="TRABAJADOR INDEPENDIENTE"/>
    <s v="SECTOR PRIVADO"/>
    <s v="SI"/>
    <s v="NO"/>
    <s v="SI"/>
    <n v="32"/>
    <s v="No"/>
    <s v="No"/>
    <n v="387626"/>
    <s v="TRABAJADOR INDEPENDIENTE"/>
    <n v="32"/>
  </r>
  <r>
    <n v="1169"/>
    <x v="0"/>
    <n v="802029"/>
    <s v="TRABAJADOR INDEPENDIENTE"/>
    <s v="SECTOR PRIVADO"/>
    <s v="SI"/>
    <s v="NO"/>
    <s v="NO"/>
    <n v="60"/>
    <s v="No"/>
    <s v="No"/>
    <n v="802029"/>
    <s v="TRABAJADOR INDEPENDIENTE"/>
    <n v="60"/>
  </r>
  <r>
    <n v="1170"/>
    <x v="0"/>
    <n v="331171"/>
    <s v="ASALARIADO"/>
    <s v="SECTOR PRIVADO"/>
    <s v="SI"/>
    <s v="NO"/>
    <s v="NO"/>
    <n v="47"/>
    <s v="No"/>
    <s v="No"/>
    <n v="331171"/>
    <s v="ASALARIADO"/>
    <n v="47"/>
  </r>
  <r>
    <n v="1171"/>
    <x v="0"/>
    <n v="3652052.72"/>
    <s v="PENSIONADOS EN SU PROPIO SISTEMA"/>
    <s v="SECTOR PUBLICO"/>
    <s v="SI"/>
    <s v="NO"/>
    <s v="NO"/>
    <n v="67"/>
    <s v="Atípico"/>
    <s v="No"/>
    <n v="3652052.72"/>
    <s v="PENSIONADOS EN SU PROPIO SISTEMA"/>
    <n v="67"/>
  </r>
  <r>
    <n v="1172"/>
    <x v="0"/>
    <n v="2036980.28"/>
    <s v="ASALARIADO"/>
    <s v="SECTOR PRIVADO"/>
    <s v="SI"/>
    <s v="NO"/>
    <s v="NO"/>
    <n v="36"/>
    <s v="No"/>
    <s v="No"/>
    <n v="2036980.28"/>
    <s v="ASALARIADO"/>
    <n v="36"/>
  </r>
  <r>
    <n v="1173"/>
    <x v="0"/>
    <n v="279463.71999999997"/>
    <s v="PENSIONADOS EN SU PROPIO SISTEMA"/>
    <s v="SECTOR PUBLICO"/>
    <s v="SI"/>
    <s v="NO"/>
    <s v="NO"/>
    <n v="72"/>
    <s v="No"/>
    <s v="No"/>
    <n v="279463.71999999997"/>
    <s v="PENSIONADOS EN SU PROPIO SISTEMA"/>
    <n v="72"/>
  </r>
  <r>
    <n v="1174"/>
    <x v="0"/>
    <n v="170013.99"/>
    <s v="ASALARIADO"/>
    <s v="SECTOR PRIVADO"/>
    <s v="SI"/>
    <s v="NO"/>
    <s v="NO"/>
    <n v="40"/>
    <s v="No"/>
    <s v="No"/>
    <n v="170013.99"/>
    <s v="ASALARIADO"/>
    <n v="40"/>
  </r>
  <r>
    <n v="1175"/>
    <x v="1"/>
    <n v="307580"/>
    <s v="ASALARIADO"/>
    <s v="SECTOR PRIVADO"/>
    <s v="SI"/>
    <s v="NO"/>
    <s v="NO"/>
    <n v="19"/>
    <s v="No"/>
    <s v="No"/>
    <n v="307580"/>
    <s v="ASALARIADO"/>
    <n v="19"/>
  </r>
  <r>
    <n v="1176"/>
    <x v="0"/>
    <n v="729689.4"/>
    <s v="ASALARIADO"/>
    <s v="SECTOR PRIVADO"/>
    <s v="SI"/>
    <s v="SI"/>
    <s v="NO"/>
    <n v="38"/>
    <s v="No"/>
    <s v="No"/>
    <n v="729689.4"/>
    <s v="ASALARIADO"/>
    <n v="38"/>
  </r>
  <r>
    <n v="1177"/>
    <x v="1"/>
    <n v="287862.75"/>
    <s v="ASALARIADO"/>
    <s v="SECTOR PUBLICO"/>
    <s v="SI"/>
    <s v="NO"/>
    <s v="NO"/>
    <n v="56"/>
    <s v="No"/>
    <s v="No"/>
    <n v="287862.75"/>
    <s v="ASALARIADO"/>
    <n v="56"/>
  </r>
  <r>
    <n v="1178"/>
    <x v="0"/>
    <n v="420583.35"/>
    <s v="ASALARIADO"/>
    <s v="SECTOR PRIVADO"/>
    <s v="SI"/>
    <s v="NO"/>
    <s v="NO"/>
    <n v="42"/>
    <s v="No"/>
    <s v="No"/>
    <n v="420583.35"/>
    <s v="ASALARIADO"/>
    <n v="42"/>
  </r>
  <r>
    <n v="1179"/>
    <x v="1"/>
    <n v="716640"/>
    <s v="ASALARIADO"/>
    <s v="SECTOR PRIVADO"/>
    <s v="SI"/>
    <s v="NO"/>
    <s v="NO"/>
    <n v="31"/>
    <s v="No"/>
    <s v="No"/>
    <n v="716640"/>
    <s v="ASALARIADO"/>
    <n v="31"/>
  </r>
  <r>
    <n v="1180"/>
    <x v="0"/>
    <n v="330000"/>
    <s v="ASALARIADO"/>
    <s v="SECTOR PRIVADO"/>
    <s v="SI"/>
    <s v="SI"/>
    <s v="SI"/>
    <n v="56"/>
    <s v="No"/>
    <s v="No"/>
    <n v="330000"/>
    <s v="ASALARIADO"/>
    <n v="56"/>
  </r>
  <r>
    <n v="1181"/>
    <x v="0"/>
    <n v="389716.32"/>
    <s v="ASALARIADO"/>
    <s v="SECTOR PRIVADO"/>
    <s v="SI"/>
    <s v="NO"/>
    <s v="NO"/>
    <n v="50"/>
    <s v="No"/>
    <s v="No"/>
    <n v="389716.32"/>
    <s v="ASALARIADO"/>
    <n v="50"/>
  </r>
  <r>
    <n v="1182"/>
    <x v="1"/>
    <n v="297046"/>
    <s v="ASEGURADO VOLUNTARIO"/>
    <s v="SECTOR PRIVADO"/>
    <s v="SI"/>
    <s v="NO"/>
    <s v="NO"/>
    <n v="42"/>
    <s v="No"/>
    <s v="No"/>
    <n v="297046"/>
    <s v="ASEGURADO VOLUNTARIO"/>
    <n v="42"/>
  </r>
  <r>
    <n v="1183"/>
    <x v="1"/>
    <n v="299647"/>
    <s v="ASEGURADO VOLUNTARIO"/>
    <s v="SECTOR PRIVADO"/>
    <s v="SI"/>
    <s v="NO"/>
    <s v="NO"/>
    <n v="83"/>
    <s v="No"/>
    <s v="No"/>
    <n v="299647"/>
    <s v="ASEGURADO VOLUNTARIO"/>
    <n v="83"/>
  </r>
  <r>
    <n v="1184"/>
    <x v="1"/>
    <n v="530654.96"/>
    <s v="ASALARIADO"/>
    <s v="SECTOR PRIVADO"/>
    <s v="SI"/>
    <s v="NO"/>
    <s v="NO"/>
    <n v="26"/>
    <s v="No"/>
    <s v="No"/>
    <n v="530654.96"/>
    <s v="ASALARIADO"/>
    <n v="26"/>
  </r>
  <r>
    <n v="1185"/>
    <x v="1"/>
    <n v="580000"/>
    <s v="ASALARIADO"/>
    <s v="SECTOR PRIVADO"/>
    <s v="SI"/>
    <s v="NO"/>
    <s v="NO"/>
    <n v="29"/>
    <s v="No"/>
    <s v="No"/>
    <n v="580000"/>
    <s v="ASALARIADO"/>
    <n v="29"/>
  </r>
  <r>
    <n v="1186"/>
    <x v="1"/>
    <n v="590156.81999999995"/>
    <s v="ASALARIADO"/>
    <s v="SECTOR PRIVADO"/>
    <s v="SI"/>
    <s v="NO"/>
    <s v="NO"/>
    <n v="27"/>
    <s v="No"/>
    <s v="No"/>
    <n v="590156.81999999995"/>
    <s v="ASALARIADO"/>
    <n v="27"/>
  </r>
  <r>
    <n v="1187"/>
    <x v="1"/>
    <n v="1136716.6599999999"/>
    <s v="ASALARIADO"/>
    <s v="SECTOR PRIVADO"/>
    <s v="SI"/>
    <s v="NO"/>
    <s v="NO"/>
    <n v="27"/>
    <s v="No"/>
    <s v="No"/>
    <n v="1136716.6599999999"/>
    <s v="ASALARIADO"/>
    <n v="27"/>
  </r>
  <r>
    <n v="1188"/>
    <x v="0"/>
    <n v="458557"/>
    <s v="TRABAJADOR INDEPENDIENTE"/>
    <s v="SECTOR PRIVADO"/>
    <s v="SI"/>
    <s v="NO"/>
    <s v="NO"/>
    <n v="42"/>
    <s v="No"/>
    <s v="No"/>
    <n v="458557"/>
    <s v="TRABAJADOR INDEPENDIENTE"/>
    <n v="42"/>
  </r>
  <r>
    <n v="1189"/>
    <x v="0"/>
    <n v="1273490.6299999999"/>
    <s v="ASALARIADO"/>
    <s v="SECTOR PRIVADO"/>
    <s v="SI"/>
    <s v="NO"/>
    <s v="NO"/>
    <n v="27"/>
    <s v="No"/>
    <s v="No"/>
    <n v="1273490.6299999999"/>
    <s v="ASALARIADO"/>
    <n v="27"/>
  </r>
  <r>
    <n v="1190"/>
    <x v="0"/>
    <n v="403983"/>
    <s v="TRABAJADOR INDEPENDIENTE"/>
    <s v="SECTOR PRIVADO"/>
    <s v="SI"/>
    <s v="NO"/>
    <s v="SI"/>
    <n v="43"/>
    <s v="No"/>
    <s v="No"/>
    <n v="403983"/>
    <s v="TRABAJADOR INDEPENDIENTE"/>
    <n v="43"/>
  </r>
  <r>
    <n v="1191"/>
    <x v="0"/>
    <n v="1646695"/>
    <s v="ASALARIADO"/>
    <s v="SECTOR PUBLICO"/>
    <s v="SI"/>
    <s v="NO"/>
    <s v="SI"/>
    <n v="54"/>
    <s v="No"/>
    <s v="No"/>
    <n v="1646695"/>
    <s v="ASALARIADO"/>
    <n v="54"/>
  </r>
  <r>
    <n v="1192"/>
    <x v="1"/>
    <n v="634764"/>
    <s v="PENSIONADOS EN SU PROPIO SISTEMA"/>
    <s v="SECTOR PUBLICO"/>
    <s v="SI"/>
    <s v="NO"/>
    <s v="NO"/>
    <n v="69"/>
    <s v="No"/>
    <s v="No"/>
    <n v="634764"/>
    <s v="PENSIONADOS EN SU PROPIO SISTEMA"/>
    <n v="69"/>
  </r>
  <r>
    <n v="1193"/>
    <x v="0"/>
    <n v="303131"/>
    <s v="PENSIONADOS EN SU PROPIO SISTEMA"/>
    <s v="SECTOR PUBLICO"/>
    <s v="SI"/>
    <s v="NO"/>
    <s v="NO"/>
    <n v="88"/>
    <s v="No"/>
    <s v="No"/>
    <n v="303131"/>
    <s v="PENSIONADOS EN SU PROPIO SISTEMA"/>
    <n v="88"/>
  </r>
  <r>
    <n v="1194"/>
    <x v="1"/>
    <n v="298751"/>
    <s v="TRABAJADOR INDEPENDIENTE"/>
    <s v="SECTOR PRIVADO"/>
    <s v="SI"/>
    <s v="NO"/>
    <s v="SI"/>
    <n v="36"/>
    <s v="No"/>
    <s v="No"/>
    <n v="298751"/>
    <s v="TRABAJADOR INDEPENDIENTE"/>
    <n v="36"/>
  </r>
  <r>
    <n v="1195"/>
    <x v="1"/>
    <n v="220000"/>
    <s v="ASALARIADO"/>
    <s v="SECTOR PRIVADO"/>
    <s v="SI"/>
    <s v="NO"/>
    <s v="NO"/>
    <n v="25"/>
    <s v="No"/>
    <s v="No"/>
    <n v="220000"/>
    <s v="ASALARIADO"/>
    <n v="25"/>
  </r>
  <r>
    <n v="1196"/>
    <x v="0"/>
    <n v="446228"/>
    <s v="ASALARIADO"/>
    <s v="SECTOR PRIVADO"/>
    <s v="SI"/>
    <s v="NO"/>
    <s v="NO"/>
    <n v="30"/>
    <s v="No"/>
    <s v="No"/>
    <n v="446228"/>
    <s v="ASALARIADO"/>
    <n v="30"/>
  </r>
  <r>
    <n v="1197"/>
    <x v="0"/>
    <n v="24000"/>
    <s v="ASALARIADO"/>
    <s v="SECTOR PRIVADO"/>
    <s v="SI"/>
    <s v="SI"/>
    <s v="NO"/>
    <n v="35"/>
    <s v="No"/>
    <s v="No"/>
    <n v="24000"/>
    <s v="ASALARIADO"/>
    <n v="35"/>
  </r>
  <r>
    <n v="1198"/>
    <x v="0"/>
    <n v="120159.3"/>
    <s v="ASALARIADO"/>
    <s v="SECTOR PRIVADO"/>
    <s v="SI"/>
    <s v="NO"/>
    <s v="NO"/>
    <n v="66"/>
    <s v="No"/>
    <s v="No"/>
    <n v="120159.3"/>
    <s v="ASALARIADO"/>
    <n v="66"/>
  </r>
  <r>
    <n v="1199"/>
    <x v="0"/>
    <n v="296822.51"/>
    <s v="ASALARIADO"/>
    <s v="SECTOR PRIVADO"/>
    <s v="SI"/>
    <s v="SI"/>
    <s v="NO"/>
    <n v="27"/>
    <s v="No"/>
    <s v="No"/>
    <n v="296822.51"/>
    <s v="ASALARIADO"/>
    <n v="27"/>
  </r>
  <r>
    <n v="1200"/>
    <x v="1"/>
    <n v="278031"/>
    <s v="ASEGURADO VOLUNTARIO"/>
    <s v="SECTOR PRIVADO"/>
    <s v="SI"/>
    <s v="NO"/>
    <s v="SI"/>
    <n v="46"/>
    <s v="No"/>
    <s v="No"/>
    <n v="278031"/>
    <s v="ASEGURADO VOLUNTARIO"/>
    <n v="46"/>
  </r>
  <r>
    <n v="1201"/>
    <x v="0"/>
    <n v="305704"/>
    <s v="TRABAJADOR INDEPENDIENTE"/>
    <s v="SECTOR PRIVADO"/>
    <s v="SI"/>
    <s v="NO"/>
    <s v="SI"/>
    <n v="62"/>
    <s v="No"/>
    <s v="No"/>
    <n v="305704"/>
    <s v="TRABAJADOR INDEPENDIENTE"/>
    <n v="62"/>
  </r>
  <r>
    <n v="1202"/>
    <x v="1"/>
    <n v="164917"/>
    <s v="ASALARIADO"/>
    <s v="SECTOR PUBLICO"/>
    <s v="SI"/>
    <s v="NO"/>
    <s v="NO"/>
    <n v="42"/>
    <s v="No"/>
    <s v="No"/>
    <n v="164917"/>
    <s v="ASALARIADO"/>
    <n v="42"/>
  </r>
  <r>
    <n v="1203"/>
    <x v="0"/>
    <n v="278030"/>
    <s v="CONVENIOS ESPECIALES DE TRABAJADORES INDEPENDIENTES"/>
    <s v="SECTOR PRIVADO"/>
    <s v="SI"/>
    <s v="NO"/>
    <s v="SI"/>
    <n v="68"/>
    <s v="No"/>
    <s v="No"/>
    <n v="278030"/>
    <s v="CONVENIOS ESPECIALES DE TRABAJADORES INDEPENDIENTES"/>
    <n v="68"/>
  </r>
  <r>
    <n v="1204"/>
    <x v="0"/>
    <n v="297046"/>
    <s v="TRABAJADOR INDEPENDIENTE"/>
    <s v="SECTOR PRIVADO"/>
    <s v="SI"/>
    <s v="SI"/>
    <s v="SI"/>
    <n v="51"/>
    <s v="No"/>
    <s v="No"/>
    <n v="297046"/>
    <s v="TRABAJADOR INDEPENDIENTE"/>
    <n v="51"/>
  </r>
  <r>
    <n v="1205"/>
    <x v="0"/>
    <n v="1489400.5"/>
    <s v="ASALARIADO"/>
    <s v="SECTOR PUBLICO"/>
    <s v="SI"/>
    <s v="NO"/>
    <s v="NO"/>
    <n v="33"/>
    <s v="No"/>
    <s v="No"/>
    <n v="1489400.5"/>
    <s v="ASALARIADO"/>
    <n v="33"/>
  </r>
  <r>
    <n v="1206"/>
    <x v="0"/>
    <n v="355741"/>
    <s v="TRABAJADOR INDEPENDIENTE"/>
    <s v="SECTOR PRIVADO"/>
    <s v="SI"/>
    <s v="NO"/>
    <s v="SI"/>
    <n v="66"/>
    <s v="No"/>
    <s v="No"/>
    <n v="355741"/>
    <s v="TRABAJADOR INDEPENDIENTE"/>
    <n v="66"/>
  </r>
  <r>
    <n v="1207"/>
    <x v="1"/>
    <n v="314828.5"/>
    <s v="ASALARIADO"/>
    <s v="SECTOR PRIVADO"/>
    <s v="SI"/>
    <s v="SI"/>
    <s v="NO"/>
    <n v="22"/>
    <s v="No"/>
    <s v="No"/>
    <n v="314828.5"/>
    <s v="ASALARIADO"/>
    <n v="22"/>
  </r>
  <r>
    <n v="1208"/>
    <x v="1"/>
    <n v="297045"/>
    <s v="ASEGURADO VOLUNTARIO"/>
    <s v="SECTOR PRIVADO"/>
    <s v="SI"/>
    <s v="NO"/>
    <s v="NO"/>
    <n v="49"/>
    <s v="No"/>
    <s v="No"/>
    <n v="297045"/>
    <s v="ASEGURADO VOLUNTARIO"/>
    <n v="49"/>
  </r>
  <r>
    <n v="1209"/>
    <x v="0"/>
    <n v="3355438.16"/>
    <s v="ASALARIADO"/>
    <s v="SECTOR PUBLICO"/>
    <s v="SI"/>
    <s v="NO"/>
    <s v="NO"/>
    <n v="34"/>
    <s v="Atípico"/>
    <s v="No"/>
    <n v="3355438.16"/>
    <s v="ASALARIADO"/>
    <n v="34"/>
  </r>
  <r>
    <n v="1210"/>
    <x v="0"/>
    <n v="278030"/>
    <s v="CONVENIOS ESPECIALES DE TRABAJADORES INDEPENDIENTES"/>
    <s v="SECTOR PRIVADO"/>
    <s v="SI"/>
    <s v="NO"/>
    <s v="NO"/>
    <n v="42"/>
    <s v="No"/>
    <s v="No"/>
    <n v="278030"/>
    <s v="CONVENIOS ESPECIALES DE TRABAJADORES INDEPENDIENTES"/>
    <n v="42"/>
  </r>
  <r>
    <n v="1211"/>
    <x v="0"/>
    <n v="1177801"/>
    <s v="PENSIONADOS EN SU PROPIO SISTEMA"/>
    <s v="SECTOR PUBLICO"/>
    <s v="SI"/>
    <s v="NO"/>
    <s v="NO"/>
    <n v="82"/>
    <s v="No"/>
    <s v="No"/>
    <n v="1177801"/>
    <s v="PENSIONADOS EN SU PROPIO SISTEMA"/>
    <n v="82"/>
  </r>
  <r>
    <n v="1212"/>
    <x v="0"/>
    <n v="297046"/>
    <s v="TRABAJADOR INDEPENDIENTE"/>
    <s v="SECTOR PRIVADO"/>
    <s v="SI"/>
    <s v="NO"/>
    <s v="NO"/>
    <n v="38"/>
    <s v="No"/>
    <s v="No"/>
    <n v="297046"/>
    <s v="TRABAJADOR INDEPENDIENTE"/>
    <n v="38"/>
  </r>
  <r>
    <n v="1213"/>
    <x v="0"/>
    <n v="278030"/>
    <s v="CONVENIOS ESPECIALES DE TRABAJADORES INDEPENDIENTES"/>
    <s v="SECTOR PRIVADO"/>
    <s v="SI"/>
    <s v="NO"/>
    <s v="NO"/>
    <n v="64"/>
    <s v="No"/>
    <s v="No"/>
    <n v="278030"/>
    <s v="CONVENIOS ESPECIALES DE TRABAJADORES INDEPENDIENTES"/>
    <n v="64"/>
  </r>
  <r>
    <n v="1214"/>
    <x v="0"/>
    <n v="3580557"/>
    <s v="PENSIONADOS EN SU PROPIO SISTEMA"/>
    <s v="SECTOR PUBLICO"/>
    <s v="SI"/>
    <s v="NO"/>
    <s v="NO"/>
    <n v="82"/>
    <s v="Atípico"/>
    <s v="No"/>
    <n v="3580557"/>
    <s v="PENSIONADOS EN SU PROPIO SISTEMA"/>
    <n v="82"/>
  </r>
  <r>
    <n v="1215"/>
    <x v="0"/>
    <n v="159780"/>
    <s v="ASALARIADO"/>
    <s v="SECTOR PRIVADO"/>
    <s v="SI"/>
    <s v="SI"/>
    <s v="SI"/>
    <n v="37"/>
    <s v="No"/>
    <s v="No"/>
    <n v="159780"/>
    <s v="ASALARIADO"/>
    <n v="37"/>
  </r>
  <r>
    <n v="1216"/>
    <x v="0"/>
    <n v="592110"/>
    <s v="ASALARIADO"/>
    <s v="SECTOR PRIVADO"/>
    <s v="SI"/>
    <s v="NO"/>
    <s v="NO"/>
    <n v="21"/>
    <s v="No"/>
    <s v="No"/>
    <n v="592110"/>
    <s v="ASALARIADO"/>
    <n v="21"/>
  </r>
  <r>
    <n v="1217"/>
    <x v="0"/>
    <n v="640705.61"/>
    <s v="ASALARIADO"/>
    <s v="SECTOR PRIVADO"/>
    <s v="SI"/>
    <s v="SI"/>
    <s v="NO"/>
    <n v="25"/>
    <s v="No"/>
    <s v="No"/>
    <n v="640705.61"/>
    <s v="ASALARIADO"/>
    <n v="25"/>
  </r>
  <r>
    <n v="1218"/>
    <x v="0"/>
    <n v="3000000"/>
    <s v="ASALARIADO"/>
    <s v="SECTOR PRIVADO"/>
    <s v="SI"/>
    <s v="NO"/>
    <s v="NO"/>
    <n v="53"/>
    <s v="Atípico"/>
    <s v="No"/>
    <n v="3000000"/>
    <s v="ASALARIADO"/>
    <n v="53"/>
  </r>
  <r>
    <n v="1219"/>
    <x v="0"/>
    <n v="286990.48"/>
    <s v="ASALARIADO"/>
    <s v="SECTOR PRIVADO"/>
    <s v="SI"/>
    <s v="NO"/>
    <s v="NO"/>
    <n v="20"/>
    <s v="No"/>
    <s v="No"/>
    <n v="286990.48"/>
    <s v="ASALARIADO"/>
    <n v="20"/>
  </r>
  <r>
    <n v="1220"/>
    <x v="1"/>
    <n v="297046"/>
    <s v="ASEGURADO VOLUNTARIO"/>
    <s v="SECTOR PRIVADO"/>
    <s v="SI"/>
    <s v="SI"/>
    <s v="NO"/>
    <n v="19"/>
    <s v="No"/>
    <s v="No"/>
    <n v="297046"/>
    <s v="ASEGURADO VOLUNTARIO"/>
    <n v="19"/>
  </r>
  <r>
    <n v="1221"/>
    <x v="1"/>
    <n v="486139.05"/>
    <s v="ASALARIADO"/>
    <s v="SECTOR PRIVADO"/>
    <s v="SI"/>
    <s v="NO"/>
    <s v="NO"/>
    <n v="48"/>
    <s v="No"/>
    <s v="No"/>
    <n v="486139.05"/>
    <s v="ASALARIADO"/>
    <n v="48"/>
  </r>
  <r>
    <n v="1222"/>
    <x v="0"/>
    <n v="404181.98"/>
    <s v="ASALARIADO"/>
    <s v="SECTOR PRIVADO"/>
    <s v="SI"/>
    <s v="SI"/>
    <s v="NO"/>
    <n v="57"/>
    <s v="No"/>
    <s v="No"/>
    <n v="404181.98"/>
    <s v="ASALARIADO"/>
    <n v="57"/>
  </r>
  <r>
    <n v="1223"/>
    <x v="0"/>
    <n v="297046"/>
    <s v="ASEGURADO VOLUNTARIO"/>
    <s v="SECTOR PRIVADO"/>
    <s v="SI"/>
    <s v="NO"/>
    <s v="NO"/>
    <n v="31"/>
    <s v="No"/>
    <s v="No"/>
    <n v="297046"/>
    <s v="ASEGURADO VOLUNTARIO"/>
    <n v="31"/>
  </r>
  <r>
    <n v="1224"/>
    <x v="1"/>
    <n v="227097.48"/>
    <s v="ASALARIADO"/>
    <s v="SECTOR PRIVADO"/>
    <s v="SI"/>
    <s v="NO"/>
    <s v="NO"/>
    <n v="36"/>
    <s v="No"/>
    <s v="No"/>
    <n v="227097.48"/>
    <s v="ASALARIADO"/>
    <n v="36"/>
  </r>
  <r>
    <n v="1225"/>
    <x v="0"/>
    <n v="415869"/>
    <s v="TRABAJADOR INDEPENDIENTE"/>
    <s v="SECTOR PRIVADO"/>
    <s v="SI"/>
    <s v="SI"/>
    <s v="SI"/>
    <n v="61"/>
    <s v="No"/>
    <s v="No"/>
    <n v="415869"/>
    <s v="TRABAJADOR INDEPENDIENTE"/>
    <n v="61"/>
  </r>
  <r>
    <n v="1226"/>
    <x v="1"/>
    <n v="418017"/>
    <s v="ASALARIADO"/>
    <s v="SECTOR PRIVADO"/>
    <s v="SI"/>
    <s v="NO"/>
    <s v="NO"/>
    <n v="33"/>
    <s v="No"/>
    <s v="No"/>
    <n v="418017"/>
    <s v="ASALARIADO"/>
    <n v="33"/>
  </r>
  <r>
    <n v="1227"/>
    <x v="0"/>
    <n v="403320.12"/>
    <s v="ASALARIADO"/>
    <s v="SECTOR PRIVADO"/>
    <s v="SI"/>
    <s v="NO"/>
    <s v="NO"/>
    <n v="40"/>
    <s v="No"/>
    <s v="No"/>
    <n v="403320.12"/>
    <s v="ASALARIADO"/>
    <n v="40"/>
  </r>
  <r>
    <n v="1228"/>
    <x v="1"/>
    <n v="293611"/>
    <s v="TRABAJADOR INDEPENDIENTE"/>
    <s v="SECTOR PRIVADO"/>
    <s v="SI"/>
    <s v="NO"/>
    <s v="NO"/>
    <n v="29"/>
    <s v="No"/>
    <s v="No"/>
    <n v="293611"/>
    <s v="TRABAJADOR INDEPENDIENTE"/>
    <n v="29"/>
  </r>
  <r>
    <n v="1229"/>
    <x v="0"/>
    <n v="404463"/>
    <s v="TRABAJADOR INDEPENDIENTE"/>
    <s v="SECTOR PRIVADO"/>
    <s v="SI"/>
    <s v="NO"/>
    <s v="SI"/>
    <n v="57"/>
    <s v="No"/>
    <s v="No"/>
    <n v="404463"/>
    <s v="TRABAJADOR INDEPENDIENTE"/>
    <n v="57"/>
  </r>
  <r>
    <n v="1230"/>
    <x v="0"/>
    <n v="790612.8"/>
    <s v="ASALARIADO"/>
    <s v="SECTOR PRIVADO"/>
    <s v="SI"/>
    <s v="NO"/>
    <s v="NO"/>
    <n v="45"/>
    <s v="No"/>
    <s v="No"/>
    <n v="790612.8"/>
    <s v="ASALARIADO"/>
    <n v="45"/>
  </r>
  <r>
    <n v="1231"/>
    <x v="1"/>
    <n v="351475.79"/>
    <s v="ASALARIADO"/>
    <s v="SECTOR PRIVADO"/>
    <s v="SI"/>
    <s v="NO"/>
    <s v="NO"/>
    <n v="33"/>
    <s v="No"/>
    <s v="No"/>
    <n v="351475.79"/>
    <s v="ASALARIADO"/>
    <n v="33"/>
  </r>
  <r>
    <n v="1232"/>
    <x v="0"/>
    <n v="140000"/>
    <s v="ASALARIADO"/>
    <s v="SECTOR PRIVADO"/>
    <s v="SI"/>
    <s v="NO"/>
    <s v="NO"/>
    <n v="24"/>
    <s v="No"/>
    <s v="No"/>
    <n v="140000"/>
    <s v="ASALARIADO"/>
    <n v="24"/>
  </r>
  <r>
    <n v="1233"/>
    <x v="0"/>
    <n v="367656"/>
    <s v="ASALARIADO"/>
    <s v="SECTOR PRIVADO"/>
    <s v="SI"/>
    <s v="NO"/>
    <s v="NO"/>
    <n v="46"/>
    <s v="No"/>
    <s v="No"/>
    <n v="367656"/>
    <s v="ASALARIADO"/>
    <n v="46"/>
  </r>
  <r>
    <n v="1234"/>
    <x v="0"/>
    <n v="437356.05"/>
    <s v="ASALARIADO"/>
    <s v="SECTOR PRIVADO"/>
    <s v="SI"/>
    <s v="SI"/>
    <s v="NO"/>
    <n v="29"/>
    <s v="No"/>
    <s v="No"/>
    <n v="437356.05"/>
    <s v="ASALARIADO"/>
    <n v="29"/>
  </r>
  <r>
    <n v="1235"/>
    <x v="1"/>
    <n v="650000"/>
    <s v="ASALARIADO"/>
    <s v="SECTOR PRIVADO"/>
    <s v="SI"/>
    <s v="NO"/>
    <s v="NO"/>
    <n v="39"/>
    <s v="No"/>
    <s v="No"/>
    <n v="650000"/>
    <s v="ASALARIADO"/>
    <n v="39"/>
  </r>
  <r>
    <n v="1236"/>
    <x v="0"/>
    <n v="297046"/>
    <s v="TRABAJADOR INDEPENDIENTE"/>
    <s v="SECTOR PRIVADO"/>
    <s v="SI"/>
    <s v="NO"/>
    <s v="SI"/>
    <n v="30"/>
    <s v="No"/>
    <s v="No"/>
    <n v="297046"/>
    <s v="TRABAJADOR INDEPENDIENTE"/>
    <n v="30"/>
  </r>
  <r>
    <n v="1237"/>
    <x v="1"/>
    <n v="694194"/>
    <s v="ASALARIADO"/>
    <s v="SECTOR PUBLICO"/>
    <s v="SI"/>
    <s v="NO"/>
    <s v="NO"/>
    <n v="33"/>
    <s v="No"/>
    <s v="No"/>
    <n v="694194"/>
    <s v="ASALARIADO"/>
    <n v="33"/>
  </r>
  <r>
    <n v="1238"/>
    <x v="0"/>
    <n v="297046"/>
    <s v="ASEGURADO VOLUNTARIO"/>
    <s v="SECTOR PRIVADO"/>
    <s v="SI"/>
    <s v="SI"/>
    <s v="NO"/>
    <n v="26"/>
    <s v="No"/>
    <s v="No"/>
    <n v="297046"/>
    <s v="ASEGURADO VOLUNTARIO"/>
    <n v="26"/>
  </r>
  <r>
    <n v="1239"/>
    <x v="1"/>
    <n v="1990669.08"/>
    <s v="ASALARIADO"/>
    <s v="SECTOR PUBLICO"/>
    <s v="SI"/>
    <s v="NO"/>
    <s v="NO"/>
    <n v="38"/>
    <s v="No"/>
    <s v="No"/>
    <n v="1990669.08"/>
    <s v="ASALARIADO"/>
    <n v="38"/>
  </r>
  <r>
    <n v="1240"/>
    <x v="0"/>
    <n v="716480.5"/>
    <s v="ASALARIADO"/>
    <s v="SECTOR PUBLICO"/>
    <s v="SI"/>
    <s v="NO"/>
    <s v="NO"/>
    <n v="59"/>
    <s v="No"/>
    <s v="No"/>
    <n v="716480.5"/>
    <s v="ASALARIADO"/>
    <n v="59"/>
  </r>
  <r>
    <n v="1241"/>
    <x v="0"/>
    <n v="629602.69999999995"/>
    <s v="ASALARIADO"/>
    <s v="SECTOR PRIVADO"/>
    <s v="SI"/>
    <s v="NO"/>
    <s v="NO"/>
    <n v="36"/>
    <s v="No"/>
    <s v="No"/>
    <n v="629602.69999999995"/>
    <s v="ASALARIADO"/>
    <n v="36"/>
  </r>
  <r>
    <n v="1242"/>
    <x v="1"/>
    <n v="139857.5"/>
    <s v="ASALARIADO"/>
    <s v="SECTOR PRIVADO"/>
    <s v="SI"/>
    <s v="NO"/>
    <s v="NO"/>
    <n v="33"/>
    <s v="No"/>
    <s v="No"/>
    <n v="139857.5"/>
    <s v="ASALARIADO"/>
    <n v="33"/>
  </r>
  <r>
    <n v="1243"/>
    <x v="1"/>
    <n v="627456"/>
    <s v="ASALARIADO"/>
    <s v="SECTOR PRIVADO"/>
    <s v="SI"/>
    <s v="NO"/>
    <s v="NO"/>
    <n v="50"/>
    <s v="No"/>
    <s v="No"/>
    <n v="627456"/>
    <s v="ASALARIADO"/>
    <n v="50"/>
  </r>
  <r>
    <n v="1244"/>
    <x v="0"/>
    <n v="387148.05"/>
    <s v="ASALARIADO"/>
    <s v="SECTOR PRIVADO"/>
    <s v="SI"/>
    <s v="NO"/>
    <s v="NO"/>
    <n v="61"/>
    <s v="No"/>
    <s v="No"/>
    <n v="387148.05"/>
    <s v="ASALARIADO"/>
    <n v="61"/>
  </r>
  <r>
    <n v="1245"/>
    <x v="0"/>
    <n v="1021093.09"/>
    <s v="ASALARIADO"/>
    <s v="SECTOR PRIVADO"/>
    <s v="SI"/>
    <s v="NO"/>
    <s v="NO"/>
    <n v="61"/>
    <s v="No"/>
    <s v="No"/>
    <n v="1021093.09"/>
    <s v="ASALARIADO"/>
    <n v="61"/>
  </r>
  <r>
    <n v="1246"/>
    <x v="0"/>
    <n v="350000"/>
    <s v="ASALARIADO"/>
    <s v="SECTOR PRIVADO"/>
    <s v="SI"/>
    <s v="NO"/>
    <s v="NO"/>
    <n v="38"/>
    <s v="No"/>
    <s v="No"/>
    <n v="350000"/>
    <s v="ASALARIADO"/>
    <n v="38"/>
  </r>
  <r>
    <n v="1247"/>
    <x v="0"/>
    <n v="260000"/>
    <s v="ASALARIADO"/>
    <s v="SECTOR PRIVADO"/>
    <s v="SI"/>
    <s v="NO"/>
    <s v="SI"/>
    <n v="40"/>
    <s v="No"/>
    <s v="No"/>
    <n v="260000"/>
    <s v="ASALARIADO"/>
    <n v="40"/>
  </r>
  <r>
    <n v="1248"/>
    <x v="0"/>
    <n v="2276454.04"/>
    <s v="ASALARIADO"/>
    <s v="SECTOR PRIVADO"/>
    <s v="SI"/>
    <s v="NO"/>
    <s v="NO"/>
    <n v="49"/>
    <s v="Atípico"/>
    <s v="No"/>
    <n v="2276454.04"/>
    <s v="ASALARIADO"/>
    <n v="49"/>
  </r>
  <r>
    <n v="1249"/>
    <x v="1"/>
    <n v="278030"/>
    <s v="ASEGURADO VOLUNTARIO"/>
    <s v="SECTOR PRIVADO"/>
    <s v="SI"/>
    <s v="SI"/>
    <s v="NO"/>
    <n v="67"/>
    <s v="No"/>
    <s v="No"/>
    <n v="278030"/>
    <s v="ASEGURADO VOLUNTARIO"/>
    <n v="67"/>
  </r>
  <r>
    <n v="1250"/>
    <x v="1"/>
    <n v="346913"/>
    <s v="ASALARIADO"/>
    <s v="SECTOR PRIVADO"/>
    <s v="SI"/>
    <s v="NO"/>
    <s v="NO"/>
    <n v="52"/>
    <s v="No"/>
    <s v="No"/>
    <n v="346913"/>
    <s v="ASALARIADO"/>
    <n v="52"/>
  </r>
  <r>
    <n v="1251"/>
    <x v="0"/>
    <n v="426096.65"/>
    <s v="ASALARIADO"/>
    <s v="SECTOR PRIVADO"/>
    <s v="SI"/>
    <s v="NO"/>
    <s v="NO"/>
    <n v="63"/>
    <s v="No"/>
    <s v="No"/>
    <n v="426096.65"/>
    <s v="ASALARIADO"/>
    <n v="63"/>
  </r>
  <r>
    <n v="1252"/>
    <x v="1"/>
    <n v="251072.18"/>
    <s v="PENSIONADOS EN SU PROPIO SISTEMA"/>
    <s v="SECTOR PUBLICO"/>
    <s v="SI"/>
    <s v="NO"/>
    <s v="NO"/>
    <n v="14"/>
    <s v="No"/>
    <s v="No"/>
    <n v="251072.18"/>
    <s v="PENSIONADOS EN SU PROPIO SISTEMA"/>
    <n v="14"/>
  </r>
  <r>
    <n v="1253"/>
    <x v="1"/>
    <n v="747594"/>
    <s v="ASALARIADO"/>
    <s v="SECTOR PUBLICO"/>
    <s v="SI"/>
    <s v="NO"/>
    <s v="NO"/>
    <n v="31"/>
    <s v="No"/>
    <s v="No"/>
    <n v="747594"/>
    <s v="ASALARIADO"/>
    <n v="31"/>
  </r>
  <r>
    <n v="1254"/>
    <x v="0"/>
    <n v="593740.05000000005"/>
    <s v="ASALARIADO"/>
    <s v="SECTOR PRIVADO"/>
    <s v="SI"/>
    <s v="NO"/>
    <s v="NO"/>
    <n v="26"/>
    <s v="No"/>
    <s v="No"/>
    <n v="593740.05000000005"/>
    <s v="ASALARIADO"/>
    <n v="26"/>
  </r>
  <r>
    <n v="1255"/>
    <x v="0"/>
    <n v="714425"/>
    <s v="ASALARIADO"/>
    <s v="SECTOR PRIVADO"/>
    <s v="SI"/>
    <s v="NO"/>
    <s v="NO"/>
    <n v="33"/>
    <s v="No"/>
    <s v="No"/>
    <n v="714425"/>
    <s v="ASALARIADO"/>
    <n v="33"/>
  </r>
  <r>
    <n v="1256"/>
    <x v="0"/>
    <n v="1176482.04"/>
    <s v="ASALARIADO"/>
    <s v="SECTOR PRIVADO"/>
    <s v="SI"/>
    <s v="NO"/>
    <s v="NO"/>
    <n v="52"/>
    <s v="No"/>
    <s v="No"/>
    <n v="1176482.04"/>
    <s v="ASALARIADO"/>
    <n v="52"/>
  </r>
  <r>
    <n v="1257"/>
    <x v="0"/>
    <n v="1006388.25"/>
    <s v="ASALARIADO"/>
    <s v="SECTOR PRIVADO"/>
    <s v="SI"/>
    <s v="NO"/>
    <s v="NO"/>
    <n v="52"/>
    <s v="No"/>
    <s v="No"/>
    <n v="1006388.25"/>
    <s v="ASALARIADO"/>
    <n v="52"/>
  </r>
  <r>
    <n v="1258"/>
    <x v="0"/>
    <n v="278035"/>
    <s v="TRABAJADOR INDEPENDIENTE"/>
    <s v="SECTOR PRIVADO"/>
    <s v="SI"/>
    <s v="NO"/>
    <s v="NO"/>
    <n v="32"/>
    <s v="No"/>
    <s v="No"/>
    <n v="278035"/>
    <s v="TRABAJADOR INDEPENDIENTE"/>
    <n v="32"/>
  </r>
  <r>
    <n v="1259"/>
    <x v="1"/>
    <n v="353398.58"/>
    <s v="ASALARIADO"/>
    <s v="SECTOR PRIVADO"/>
    <s v="SI"/>
    <s v="NO"/>
    <s v="NO"/>
    <n v="27"/>
    <s v="No"/>
    <s v="No"/>
    <n v="353398.58"/>
    <s v="ASALARIADO"/>
    <n v="27"/>
  </r>
  <r>
    <n v="1260"/>
    <x v="0"/>
    <n v="278030"/>
    <s v="CONVENIOS ESPECIALES DE TRABAJADORES INDEPENDIENTES"/>
    <s v="SECTOR PRIVADO"/>
    <s v="SI"/>
    <s v="NO"/>
    <s v="NO"/>
    <n v="68"/>
    <s v="No"/>
    <s v="No"/>
    <n v="278030"/>
    <s v="CONVENIOS ESPECIALES DE TRABAJADORES INDEPENDIENTES"/>
    <n v="68"/>
  </r>
  <r>
    <n v="1261"/>
    <x v="0"/>
    <n v="531911.06000000006"/>
    <s v="ASALARIADO"/>
    <s v="SECTOR PRIVADO"/>
    <s v="SI"/>
    <s v="NO"/>
    <s v="NO"/>
    <n v="27"/>
    <s v="No"/>
    <s v="No"/>
    <n v="531911.06000000006"/>
    <s v="ASALARIADO"/>
    <n v="27"/>
  </r>
  <r>
    <n v="1262"/>
    <x v="1"/>
    <n v="273622"/>
    <s v="ASALARIADO"/>
    <s v="SECTOR PRIVADO"/>
    <s v="SI"/>
    <s v="NO"/>
    <s v="NO"/>
    <n v="47"/>
    <s v="No"/>
    <s v="No"/>
    <n v="273622"/>
    <s v="ASALARIADO"/>
    <n v="47"/>
  </r>
  <r>
    <n v="1263"/>
    <x v="0"/>
    <n v="347320"/>
    <s v="ASALARIADO"/>
    <s v="SECTOR PRIVADO"/>
    <s v="SI"/>
    <s v="SI"/>
    <s v="NO"/>
    <n v="42"/>
    <s v="No"/>
    <s v="No"/>
    <n v="347320"/>
    <s v="ASALARIADO"/>
    <n v="42"/>
  </r>
  <r>
    <n v="1264"/>
    <x v="1"/>
    <n v="1124791.5"/>
    <s v="ASALARIADO"/>
    <s v="SECTOR PRIVADO"/>
    <s v="SI"/>
    <s v="NO"/>
    <s v="NO"/>
    <n v="28"/>
    <s v="No"/>
    <s v="No"/>
    <n v="1124791.5"/>
    <s v="ASALARIADO"/>
    <n v="28"/>
  </r>
  <r>
    <n v="1265"/>
    <x v="1"/>
    <n v="205000"/>
    <s v="ASALARIADO"/>
    <s v="SECTOR PRIVADO"/>
    <s v="SI"/>
    <s v="NO"/>
    <s v="NO"/>
    <n v="45"/>
    <s v="No"/>
    <s v="No"/>
    <n v="205000"/>
    <s v="ASALARIADO"/>
    <n v="45"/>
  </r>
  <r>
    <n v="1266"/>
    <x v="1"/>
    <n v="630000"/>
    <s v="ASALARIADO"/>
    <s v="SECTOR PRIVADO"/>
    <s v="SI"/>
    <s v="NO"/>
    <s v="NO"/>
    <n v="64"/>
    <s v="No"/>
    <s v="No"/>
    <n v="630000"/>
    <s v="ASALARIADO"/>
    <n v="64"/>
  </r>
  <r>
    <n v="1267"/>
    <x v="0"/>
    <n v="920750"/>
    <s v="ASALARIADO"/>
    <s v="SECTOR PRIVADO"/>
    <s v="SI"/>
    <s v="NO"/>
    <s v="SI"/>
    <n v="46"/>
    <s v="No"/>
    <s v="No"/>
    <n v="920750"/>
    <s v="ASALARIADO"/>
    <n v="46"/>
  </r>
  <r>
    <n v="1268"/>
    <x v="0"/>
    <n v="703681"/>
    <s v="ASALARIADO"/>
    <s v="SECTOR PRIVADO"/>
    <s v="SI"/>
    <s v="NO"/>
    <s v="NO"/>
    <n v="32"/>
    <s v="No"/>
    <s v="No"/>
    <n v="703681"/>
    <s v="ASALARIADO"/>
    <n v="32"/>
  </r>
  <r>
    <n v="1269"/>
    <x v="1"/>
    <n v="365528"/>
    <s v="ASALARIADO"/>
    <s v="SECTOR PUBLICO"/>
    <s v="SI"/>
    <s v="NO"/>
    <s v="NO"/>
    <n v="34"/>
    <s v="No"/>
    <s v="No"/>
    <n v="365528"/>
    <s v="ASALARIADO"/>
    <n v="34"/>
  </r>
  <r>
    <n v="1270"/>
    <x v="0"/>
    <n v="305704"/>
    <s v="TRABAJADOR INDEPENDIENTE"/>
    <s v="SECTOR PRIVADO"/>
    <s v="SI"/>
    <s v="NO"/>
    <s v="NO"/>
    <n v="57"/>
    <s v="No"/>
    <s v="No"/>
    <n v="305704"/>
    <s v="TRABAJADOR INDEPENDIENTE"/>
    <n v="57"/>
  </r>
  <r>
    <n v="1271"/>
    <x v="0"/>
    <n v="179401.84"/>
    <s v="ASALARIADO"/>
    <s v="SECTOR PRIVADO"/>
    <s v="SI"/>
    <s v="NO"/>
    <s v="NO"/>
    <n v="24"/>
    <s v="No"/>
    <s v="No"/>
    <n v="179401.84"/>
    <s v="ASALARIADO"/>
    <n v="24"/>
  </r>
  <r>
    <n v="1272"/>
    <x v="0"/>
    <n v="308333"/>
    <s v="ASALARIADO"/>
    <s v="SECTOR PRIVADO"/>
    <s v="SI"/>
    <s v="NO"/>
    <s v="NO"/>
    <n v="25"/>
    <s v="No"/>
    <s v="No"/>
    <n v="308333"/>
    <s v="ASALARIADO"/>
    <n v="25"/>
  </r>
  <r>
    <n v="1273"/>
    <x v="0"/>
    <n v="2334718.75"/>
    <s v="ASALARIADO"/>
    <s v="SECTOR PRIVADO"/>
    <s v="SI"/>
    <s v="NO"/>
    <s v="NO"/>
    <n v="33"/>
    <s v="Atípico"/>
    <s v="No"/>
    <n v="2334718.75"/>
    <s v="ASALARIADO"/>
    <n v="33"/>
  </r>
  <r>
    <n v="1274"/>
    <x v="1"/>
    <n v="1720445.3"/>
    <s v="ASALARIADO"/>
    <s v="SECTOR PUBLICO"/>
    <s v="SI"/>
    <s v="NO"/>
    <s v="NO"/>
    <n v="43"/>
    <s v="No"/>
    <s v="No"/>
    <n v="1720445.3"/>
    <s v="ASALARIADO"/>
    <n v="43"/>
  </r>
  <r>
    <n v="1275"/>
    <x v="1"/>
    <n v="542281.48"/>
    <s v="ASALARIADO"/>
    <s v="SECTOR PRIVADO"/>
    <s v="SI"/>
    <s v="NO"/>
    <s v="NO"/>
    <n v="36"/>
    <s v="No"/>
    <s v="No"/>
    <n v="542281.48"/>
    <s v="ASALARIADO"/>
    <n v="36"/>
  </r>
  <r>
    <n v="1276"/>
    <x v="0"/>
    <n v="486470.39"/>
    <s v="ASALARIADO"/>
    <s v="SECTOR PRIVADO"/>
    <s v="SI"/>
    <s v="NO"/>
    <s v="NO"/>
    <n v="69"/>
    <s v="No"/>
    <s v="No"/>
    <n v="486470.39"/>
    <s v="ASALARIADO"/>
    <n v="69"/>
  </r>
  <r>
    <n v="1277"/>
    <x v="0"/>
    <n v="170502"/>
    <s v="ASALARIADO"/>
    <s v="SECTOR PRIVADO"/>
    <s v="SI"/>
    <s v="SI"/>
    <s v="SI"/>
    <n v="52"/>
    <s v="No"/>
    <s v="No"/>
    <n v="170502"/>
    <s v="ASALARIADO"/>
    <n v="52"/>
  </r>
  <r>
    <n v="1278"/>
    <x v="0"/>
    <n v="762500"/>
    <s v="ASALARIADO"/>
    <s v="SECTOR PRIVADO"/>
    <s v="SI"/>
    <s v="NO"/>
    <s v="NO"/>
    <n v="38"/>
    <s v="No"/>
    <s v="No"/>
    <n v="762500"/>
    <s v="ASALARIADO"/>
    <n v="38"/>
  </r>
  <r>
    <n v="1279"/>
    <x v="0"/>
    <n v="282305"/>
    <s v="ASEGURADO VOLUNTARIO"/>
    <s v="SECTOR PRIVADO"/>
    <s v="SI"/>
    <s v="SI"/>
    <s v="NO"/>
    <n v="45"/>
    <s v="No"/>
    <s v="No"/>
    <n v="282305"/>
    <s v="ASEGURADO VOLUNTARIO"/>
    <n v="45"/>
  </r>
  <r>
    <n v="1280"/>
    <x v="0"/>
    <n v="297045"/>
    <s v="ASEGURADO VOLUNTARIO"/>
    <s v="SECTOR PRIVADO"/>
    <s v="SI"/>
    <s v="NO"/>
    <s v="NO"/>
    <n v="42"/>
    <s v="No"/>
    <s v="No"/>
    <n v="297045"/>
    <s v="ASEGURADO VOLUNTARIO"/>
    <n v="42"/>
  </r>
  <r>
    <n v="1281"/>
    <x v="1"/>
    <n v="400228.96"/>
    <s v="ASALARIADO"/>
    <s v="SECTOR PRIVADO"/>
    <s v="SI"/>
    <s v="NO"/>
    <s v="NO"/>
    <n v="44"/>
    <s v="No"/>
    <s v="No"/>
    <n v="400228.96"/>
    <s v="ASALARIADO"/>
    <n v="44"/>
  </r>
  <r>
    <n v="1282"/>
    <x v="0"/>
    <n v="490013.49"/>
    <s v="ASALARIADO"/>
    <s v="SECTOR PRIVADO"/>
    <s v="SI"/>
    <s v="SI"/>
    <s v="NO"/>
    <n v="40"/>
    <s v="No"/>
    <s v="No"/>
    <n v="490013.49"/>
    <s v="ASALARIADO"/>
    <n v="40"/>
  </r>
  <r>
    <n v="1283"/>
    <x v="0"/>
    <n v="343391.57"/>
    <s v="ASALARIADO"/>
    <s v="SECTOR PRIVADO"/>
    <s v="SI"/>
    <s v="NO"/>
    <s v="NO"/>
    <n v="36"/>
    <s v="No"/>
    <s v="No"/>
    <n v="343391.57"/>
    <s v="ASALARIADO"/>
    <n v="36"/>
  </r>
  <r>
    <n v="1284"/>
    <x v="1"/>
    <n v="332161"/>
    <s v="ASEGURADO VOLUNTARIO"/>
    <s v="SECTOR PRIVADO"/>
    <s v="SI"/>
    <s v="SI"/>
    <s v="NO"/>
    <n v="40"/>
    <s v="No"/>
    <s v="No"/>
    <n v="332161"/>
    <s v="ASEGURADO VOLUNTARIO"/>
    <n v="40"/>
  </r>
  <r>
    <n v="1285"/>
    <x v="0"/>
    <n v="1083336.99"/>
    <s v="ASALARIADO"/>
    <s v="SECTOR PRIVADO"/>
    <s v="SI"/>
    <s v="SI"/>
    <s v="NO"/>
    <n v="48"/>
    <s v="No"/>
    <s v="No"/>
    <n v="1083336.99"/>
    <s v="ASALARIADO"/>
    <n v="48"/>
  </r>
  <r>
    <n v="1286"/>
    <x v="0"/>
    <n v="289083.33"/>
    <s v="ASALARIADO"/>
    <s v="SECTOR PRIVADO"/>
    <s v="SI"/>
    <s v="NO"/>
    <s v="NO"/>
    <n v="26"/>
    <s v="No"/>
    <s v="No"/>
    <n v="289083.33"/>
    <s v="ASALARIADO"/>
    <n v="26"/>
  </r>
  <r>
    <n v="1287"/>
    <x v="1"/>
    <n v="377634.82"/>
    <s v="ASALARIADO"/>
    <s v="SECTOR PRIVADO"/>
    <s v="SI"/>
    <s v="NO"/>
    <s v="NO"/>
    <n v="23"/>
    <s v="No"/>
    <s v="No"/>
    <n v="377634.82"/>
    <s v="ASALARIADO"/>
    <n v="23"/>
  </r>
  <r>
    <n v="1288"/>
    <x v="0"/>
    <n v="278030"/>
    <s v="CONVENIOS ESPECIALES DE TRABAJADORES INDEPENDIENTES"/>
    <s v="SECTOR PRIVADO"/>
    <s v="SI"/>
    <s v="NO"/>
    <s v="NO"/>
    <n v="56"/>
    <s v="No"/>
    <s v="No"/>
    <n v="278030"/>
    <s v="CONVENIOS ESPECIALES DE TRABAJADORES INDEPENDIENTES"/>
    <n v="56"/>
  </r>
  <r>
    <n v="1289"/>
    <x v="1"/>
    <n v="297046"/>
    <s v="TRABAJADOR INDEPENDIENTE"/>
    <s v="SECTOR PRIVADO"/>
    <s v="SI"/>
    <s v="NO"/>
    <s v="NO"/>
    <n v="40"/>
    <s v="No"/>
    <s v="No"/>
    <n v="297046"/>
    <s v="TRABAJADOR INDEPENDIENTE"/>
    <n v="40"/>
  </r>
  <r>
    <n v="1290"/>
    <x v="0"/>
    <n v="382136"/>
    <s v="TRABAJADOR INDEPENDIENTE"/>
    <s v="SECTOR PRIVADO"/>
    <s v="SI"/>
    <s v="SI"/>
    <s v="SI"/>
    <n v="55"/>
    <s v="No"/>
    <s v="No"/>
    <n v="382136"/>
    <s v="TRABAJADOR INDEPENDIENTE"/>
    <n v="55"/>
  </r>
  <r>
    <n v="1291"/>
    <x v="0"/>
    <n v="609030"/>
    <s v="TRABAJADOR INDEPENDIENTE"/>
    <s v="SECTOR PRIVADO"/>
    <s v="SI"/>
    <s v="NO"/>
    <s v="SI"/>
    <n v="57"/>
    <s v="No"/>
    <s v="No"/>
    <n v="609030"/>
    <s v="TRABAJADOR INDEPENDIENTE"/>
    <n v="57"/>
  </r>
  <r>
    <n v="1292"/>
    <x v="0"/>
    <n v="465239"/>
    <s v="TRABAJADOR INDEPENDIENTE"/>
    <s v="SECTOR PRIVADO"/>
    <s v="SI"/>
    <s v="NO"/>
    <s v="SI"/>
    <n v="36"/>
    <s v="No"/>
    <s v="No"/>
    <n v="465239"/>
    <s v="TRABAJADOR INDEPENDIENTE"/>
    <n v="36"/>
  </r>
  <r>
    <n v="1293"/>
    <x v="0"/>
    <n v="449243.84"/>
    <s v="ASALARIADO"/>
    <s v="SECTOR PRIVADO"/>
    <s v="SI"/>
    <s v="NO"/>
    <s v="NO"/>
    <n v="34"/>
    <s v="No"/>
    <s v="No"/>
    <n v="449243.84"/>
    <s v="ASALARIADO"/>
    <n v="34"/>
  </r>
  <r>
    <n v="1294"/>
    <x v="0"/>
    <n v="60000"/>
    <s v="ASALARIADO"/>
    <s v="SECTOR PRIVADO"/>
    <s v="SI"/>
    <s v="NO"/>
    <s v="SI"/>
    <n v="18"/>
    <s v="No"/>
    <s v="No"/>
    <n v="60000"/>
    <s v="ASALARIADO"/>
    <n v="18"/>
  </r>
  <r>
    <n v="1295"/>
    <x v="0"/>
    <n v="395499"/>
    <s v="ASALARIADO"/>
    <s v="SECTOR PRIVADO"/>
    <s v="SI"/>
    <s v="NO"/>
    <s v="NO"/>
    <n v="27"/>
    <s v="No"/>
    <s v="No"/>
    <n v="395499"/>
    <s v="ASALARIADO"/>
    <n v="27"/>
  </r>
  <r>
    <n v="1296"/>
    <x v="1"/>
    <n v="382136"/>
    <s v="TRABAJADOR INDEPENDIENTE"/>
    <s v="SECTOR PRIVADO"/>
    <s v="SI"/>
    <s v="NO"/>
    <s v="SI"/>
    <n v="62"/>
    <s v="No"/>
    <s v="No"/>
    <n v="382136"/>
    <s v="TRABAJADOR INDEPENDIENTE"/>
    <n v="62"/>
  </r>
  <r>
    <n v="1297"/>
    <x v="1"/>
    <n v="558849"/>
    <s v="ASALARIADO"/>
    <s v="SECTOR PUBLICO"/>
    <s v="SI"/>
    <s v="NO"/>
    <s v="NO"/>
    <n v="33"/>
    <s v="No"/>
    <s v="No"/>
    <n v="558849"/>
    <s v="ASALARIADO"/>
    <n v="33"/>
  </r>
  <r>
    <n v="1298"/>
    <x v="0"/>
    <n v="300000"/>
    <s v="ASALARIADO"/>
    <s v="SECTOR PRIVADO"/>
    <s v="SI"/>
    <s v="SI"/>
    <s v="NO"/>
    <n v="36"/>
    <s v="No"/>
    <s v="No"/>
    <n v="300000"/>
    <s v="ASALARIADO"/>
    <n v="36"/>
  </r>
  <r>
    <n v="1299"/>
    <x v="1"/>
    <n v="280000"/>
    <s v="ASALARIADO"/>
    <s v="SECTOR PRIVADO"/>
    <s v="SI"/>
    <s v="NO"/>
    <s v="NO"/>
    <n v="33"/>
    <s v="No"/>
    <s v="No"/>
    <n v="280000"/>
    <s v="ASALARIADO"/>
    <n v="33"/>
  </r>
  <r>
    <n v="1300"/>
    <x v="1"/>
    <n v="448387.72"/>
    <s v="ASALARIADO"/>
    <s v="SECTOR PRIVADO"/>
    <s v="SI"/>
    <s v="NO"/>
    <s v="NO"/>
    <n v="49"/>
    <s v="No"/>
    <s v="No"/>
    <n v="448387.72"/>
    <s v="ASALARIADO"/>
    <n v="49"/>
  </r>
  <r>
    <n v="1301"/>
    <x v="1"/>
    <n v="302470"/>
    <s v="ASEGURADO VOLUNTARIO"/>
    <s v="SECTOR PRIVADO"/>
    <s v="SI"/>
    <s v="SI"/>
    <s v="NO"/>
    <n v="29"/>
    <s v="No"/>
    <s v="No"/>
    <n v="302470"/>
    <s v="ASEGURADO VOLUNTARIO"/>
    <n v="29"/>
  </r>
  <r>
    <n v="1302"/>
    <x v="1"/>
    <n v="195143"/>
    <s v="ASALARIADO"/>
    <s v="SECTOR PUBLICO"/>
    <s v="SI"/>
    <s v="NO"/>
    <s v="NO"/>
    <n v="39"/>
    <s v="No"/>
    <s v="No"/>
    <n v="195143"/>
    <s v="ASALARIADO"/>
    <n v="39"/>
  </r>
  <r>
    <n v="1303"/>
    <x v="0"/>
    <n v="513383.02"/>
    <s v="ASALARIADO"/>
    <s v="SECTOR PRIVADO"/>
    <s v="SI"/>
    <s v="NO"/>
    <s v="NO"/>
    <n v="42"/>
    <s v="No"/>
    <s v="No"/>
    <n v="513383.02"/>
    <s v="ASALARIADO"/>
    <n v="42"/>
  </r>
  <r>
    <n v="1304"/>
    <x v="0"/>
    <n v="278030"/>
    <s v="CONVENIOS ESPECIALES DE TRABAJADORES INDEPENDIENTES"/>
    <s v="SECTOR PRIVADO"/>
    <s v="SI"/>
    <s v="NO"/>
    <s v="NO"/>
    <n v="61"/>
    <s v="No"/>
    <s v="No"/>
    <n v="278030"/>
    <s v="CONVENIOS ESPECIALES DE TRABAJADORES INDEPENDIENTES"/>
    <n v="61"/>
  </r>
  <r>
    <n v="1305"/>
    <x v="0"/>
    <n v="343390"/>
    <s v="ASALARIADO"/>
    <s v="SECTOR PRIVADO"/>
    <s v="SI"/>
    <s v="NO"/>
    <s v="NO"/>
    <n v="28"/>
    <s v="No"/>
    <s v="No"/>
    <n v="343390"/>
    <s v="ASALARIADO"/>
    <n v="28"/>
  </r>
  <r>
    <n v="1306"/>
    <x v="1"/>
    <n v="1204805.5900000001"/>
    <s v="ASALARIADO"/>
    <s v="SECTOR PRIVADO"/>
    <s v="SI"/>
    <s v="NO"/>
    <s v="NO"/>
    <n v="41"/>
    <s v="No"/>
    <s v="No"/>
    <n v="1204805.5900000001"/>
    <s v="ASALARIADO"/>
    <n v="41"/>
  </r>
  <r>
    <n v="1307"/>
    <x v="0"/>
    <n v="1611500"/>
    <s v="ASALARIADO"/>
    <s v="SECTOR PRIVADO"/>
    <s v="SI"/>
    <s v="NO"/>
    <s v="NO"/>
    <n v="26"/>
    <s v="No"/>
    <s v="No"/>
    <n v="1611500"/>
    <s v="ASALARIADO"/>
    <n v="26"/>
  </r>
  <r>
    <n v="1308"/>
    <x v="1"/>
    <n v="1047569"/>
    <s v="ASALARIADO"/>
    <s v="SECTOR PUBLICO"/>
    <s v="SI"/>
    <s v="NO"/>
    <s v="NO"/>
    <n v="47"/>
    <s v="No"/>
    <s v="No"/>
    <n v="1047569"/>
    <s v="ASALARIADO"/>
    <n v="47"/>
  </r>
  <r>
    <n v="1309"/>
    <x v="0"/>
    <n v="526800"/>
    <s v="ASALARIADO"/>
    <s v="SECTOR PRIVADO"/>
    <s v="SI"/>
    <s v="NO"/>
    <s v="NO"/>
    <n v="44"/>
    <s v="No"/>
    <s v="No"/>
    <n v="526800"/>
    <s v="ASALARIADO"/>
    <n v="44"/>
  </r>
  <r>
    <n v="1310"/>
    <x v="0"/>
    <n v="580021.27"/>
    <s v="ASALARIADO"/>
    <s v="SECTOR PUBLICO"/>
    <s v="SI"/>
    <s v="NO"/>
    <s v="NO"/>
    <n v="29"/>
    <s v="No"/>
    <s v="No"/>
    <n v="580021.27"/>
    <s v="ASALARIADO"/>
    <n v="29"/>
  </r>
  <r>
    <n v="1311"/>
    <x v="0"/>
    <n v="526083.62"/>
    <s v="ASALARIADO"/>
    <s v="SECTOR PRIVADO"/>
    <s v="SI"/>
    <s v="NO"/>
    <s v="NO"/>
    <n v="24"/>
    <s v="No"/>
    <s v="No"/>
    <n v="526083.62"/>
    <s v="ASALARIADO"/>
    <n v="24"/>
  </r>
  <r>
    <n v="1312"/>
    <x v="1"/>
    <n v="910693.65"/>
    <s v="ASALARIADO"/>
    <s v="SECTOR PUBLICO"/>
    <s v="SI"/>
    <s v="NO"/>
    <s v="NO"/>
    <n v="40"/>
    <s v="No"/>
    <s v="No"/>
    <n v="910693.65"/>
    <s v="ASALARIADO"/>
    <n v="40"/>
  </r>
  <r>
    <n v="1313"/>
    <x v="0"/>
    <n v="493046.78"/>
    <s v="ASALARIADO"/>
    <s v="SECTOR PRIVADO"/>
    <s v="SI"/>
    <s v="NO"/>
    <s v="NO"/>
    <n v="22"/>
    <s v="No"/>
    <s v="No"/>
    <n v="493046.78"/>
    <s v="ASALARIADO"/>
    <n v="22"/>
  </r>
  <r>
    <n v="1314"/>
    <x v="0"/>
    <n v="330798"/>
    <s v="TRABAJADOR INDEPENDIENTE"/>
    <s v="SECTOR PRIVADO"/>
    <s v="SI"/>
    <s v="NO"/>
    <s v="NO"/>
    <n v="33"/>
    <s v="No"/>
    <s v="No"/>
    <n v="330798"/>
    <s v="TRABAJADOR INDEPENDIENTE"/>
    <n v="33"/>
  </r>
  <r>
    <n v="1315"/>
    <x v="0"/>
    <n v="2520949.98"/>
    <s v="PENSIONADOS EN SU PROPIO SISTEMA"/>
    <s v="SECTOR PUBLICO"/>
    <s v="SI"/>
    <s v="NO"/>
    <s v="NO"/>
    <n v="67"/>
    <s v="Atípico"/>
    <s v="No"/>
    <n v="2520949.98"/>
    <s v="PENSIONADOS EN SU PROPIO SISTEMA"/>
    <n v="67"/>
  </r>
  <r>
    <n v="1316"/>
    <x v="1"/>
    <n v="297045"/>
    <s v="ASEGURADO VOLUNTARIO"/>
    <s v="SECTOR PRIVADO"/>
    <s v="SI"/>
    <s v="NO"/>
    <s v="NO"/>
    <n v="28"/>
    <s v="No"/>
    <s v="No"/>
    <n v="297045"/>
    <s v="ASEGURADO VOLUNTARIO"/>
    <n v="28"/>
  </r>
  <r>
    <n v="1317"/>
    <x v="0"/>
    <n v="306723.3"/>
    <s v="ASALARIADO"/>
    <s v="SECTOR PRIVADO"/>
    <s v="SI"/>
    <s v="SI"/>
    <s v="NO"/>
    <n v="41"/>
    <s v="No"/>
    <s v="No"/>
    <n v="306723.3"/>
    <s v="ASALARIADO"/>
    <n v="41"/>
  </r>
  <r>
    <n v="1318"/>
    <x v="1"/>
    <n v="300000"/>
    <s v="ASALARIADO"/>
    <s v="SECTOR PRIVADO"/>
    <s v="SI"/>
    <s v="SI"/>
    <s v="NO"/>
    <n v="37"/>
    <s v="No"/>
    <s v="No"/>
    <n v="300000"/>
    <s v="ASALARIADO"/>
    <n v="37"/>
  </r>
  <r>
    <n v="1319"/>
    <x v="0"/>
    <n v="666854.69999999995"/>
    <s v="ASALARIADO"/>
    <s v="SECTOR PRIVADO"/>
    <s v="SI"/>
    <s v="NO"/>
    <s v="NO"/>
    <n v="23"/>
    <s v="No"/>
    <s v="No"/>
    <n v="666854.69999999995"/>
    <s v="ASALARIADO"/>
    <n v="23"/>
  </r>
  <r>
    <n v="1320"/>
    <x v="1"/>
    <n v="397927"/>
    <s v="ASALARIADO"/>
    <s v="SECTOR PRIVADO"/>
    <s v="SI"/>
    <s v="NO"/>
    <s v="NO"/>
    <n v="27"/>
    <s v="No"/>
    <s v="No"/>
    <n v="397927"/>
    <s v="ASALARIADO"/>
    <n v="27"/>
  </r>
  <r>
    <n v="1321"/>
    <x v="0"/>
    <n v="1214487"/>
    <s v="ASALARIADO"/>
    <s v="SECTOR PUBLICO"/>
    <s v="SI"/>
    <s v="NO"/>
    <s v="NO"/>
    <n v="47"/>
    <s v="No"/>
    <s v="No"/>
    <n v="1214487"/>
    <s v="ASALARIADO"/>
    <n v="47"/>
  </r>
  <r>
    <n v="1322"/>
    <x v="1"/>
    <n v="778239"/>
    <s v="ASALARIADO"/>
    <s v="SECTOR PUBLICO"/>
    <s v="SI"/>
    <s v="NO"/>
    <s v="NO"/>
    <n v="33"/>
    <s v="No"/>
    <s v="No"/>
    <n v="778239"/>
    <s v="ASALARIADO"/>
    <n v="33"/>
  </r>
  <r>
    <n v="1323"/>
    <x v="0"/>
    <n v="870468.31"/>
    <s v="ASALARIADO"/>
    <s v="SECTOR PRIVADO"/>
    <s v="SI"/>
    <s v="NO"/>
    <s v="NO"/>
    <n v="45"/>
    <s v="No"/>
    <s v="No"/>
    <n v="870468.31"/>
    <s v="ASALARIADO"/>
    <n v="45"/>
  </r>
  <r>
    <n v="1324"/>
    <x v="0"/>
    <n v="370000"/>
    <s v="ASALARIADO"/>
    <s v="SECTOR PRIVADO"/>
    <s v="SI"/>
    <s v="NO"/>
    <s v="SI"/>
    <n v="41"/>
    <s v="No"/>
    <s v="No"/>
    <n v="370000"/>
    <s v="ASALARIADO"/>
    <n v="41"/>
  </r>
  <r>
    <n v="1325"/>
    <x v="1"/>
    <n v="289546.95"/>
    <s v="ASALARIADO"/>
    <s v="SECTOR PRIVADO"/>
    <s v="SI"/>
    <s v="NO"/>
    <s v="SI"/>
    <n v="22"/>
    <s v="No"/>
    <s v="No"/>
    <n v="289546.95"/>
    <s v="ASALARIADO"/>
    <n v="22"/>
  </r>
  <r>
    <n v="1326"/>
    <x v="0"/>
    <n v="278030"/>
    <s v="CONVENIOS ESPECIALES DE TRABAJADORES INDEPENDIENTES"/>
    <s v="SECTOR PRIVADO"/>
    <s v="SI"/>
    <s v="NO"/>
    <s v="NO"/>
    <n v="36"/>
    <s v="No"/>
    <s v="No"/>
    <n v="278030"/>
    <s v="CONVENIOS ESPECIALES DE TRABAJADORES INDEPENDIENTES"/>
    <n v="36"/>
  </r>
  <r>
    <n v="1327"/>
    <x v="1"/>
    <n v="190000"/>
    <s v="ASALARIADO"/>
    <s v="SECTOR PRIVADO"/>
    <s v="SI"/>
    <s v="SI"/>
    <s v="NO"/>
    <n v="45"/>
    <s v="No"/>
    <s v="No"/>
    <n v="190000"/>
    <s v="ASALARIADO"/>
    <n v="45"/>
  </r>
  <r>
    <n v="1328"/>
    <x v="0"/>
    <n v="385702"/>
    <s v="TRABAJADOR INDEPENDIENTE"/>
    <s v="SECTOR PRIVADO"/>
    <s v="SI"/>
    <s v="NO"/>
    <s v="SI"/>
    <n v="60"/>
    <s v="No"/>
    <s v="No"/>
    <n v="385702"/>
    <s v="TRABAJADOR INDEPENDIENTE"/>
    <n v="60"/>
  </r>
  <r>
    <n v="1329"/>
    <x v="0"/>
    <n v="278030"/>
    <s v="CONVENIOS ESPECIALES DE TRABAJADORES INDEPENDIENTES"/>
    <s v="SECTOR PRIVADO"/>
    <s v="SI"/>
    <s v="SI"/>
    <s v="NO"/>
    <n v="37"/>
    <s v="No"/>
    <s v="No"/>
    <n v="278030"/>
    <s v="CONVENIOS ESPECIALES DE TRABAJADORES INDEPENDIENTES"/>
    <n v="37"/>
  </r>
  <r>
    <n v="1330"/>
    <x v="0"/>
    <n v="324390"/>
    <s v="ASALARIADO"/>
    <s v="SECTOR PRIVADO"/>
    <s v="SI"/>
    <s v="NO"/>
    <s v="NO"/>
    <n v="24"/>
    <s v="No"/>
    <s v="No"/>
    <n v="324390"/>
    <s v="ASALARIADO"/>
    <n v="24"/>
  </r>
  <r>
    <n v="1331"/>
    <x v="1"/>
    <n v="2187872"/>
    <s v="PENSIONADOS EN SU PROPIO SISTEMA"/>
    <s v="SECTOR PUBLICO"/>
    <s v="SI"/>
    <s v="NO"/>
    <s v="NO"/>
    <n v="68"/>
    <s v="No"/>
    <s v="No"/>
    <n v="2187872"/>
    <s v="PENSIONADOS EN SU PROPIO SISTEMA"/>
    <n v="68"/>
  </r>
  <r>
    <n v="1332"/>
    <x v="0"/>
    <n v="305704"/>
    <s v="ASEGURADO VOLUNTARIO"/>
    <s v="SECTOR PRIVADO"/>
    <s v="SI"/>
    <s v="SI"/>
    <s v="NO"/>
    <n v="87"/>
    <s v="No"/>
    <s v="No"/>
    <n v="305704"/>
    <s v="ASEGURADO VOLUNTARIO"/>
    <n v="87"/>
  </r>
  <r>
    <n v="1333"/>
    <x v="1"/>
    <n v="389481.25"/>
    <s v="ASALARIADO"/>
    <s v="SECTOR PRIVADO"/>
    <s v="SI"/>
    <s v="SI"/>
    <s v="NO"/>
    <n v="45"/>
    <s v="No"/>
    <s v="No"/>
    <n v="389481.25"/>
    <s v="ASALARIADO"/>
    <n v="45"/>
  </r>
  <r>
    <n v="1334"/>
    <x v="0"/>
    <n v="450000"/>
    <s v="ASALARIADO"/>
    <s v="SECTOR PRIVADO"/>
    <s v="SI"/>
    <s v="NO"/>
    <s v="NO"/>
    <n v="23"/>
    <s v="No"/>
    <s v="No"/>
    <n v="450000"/>
    <s v="ASALARIADO"/>
    <n v="23"/>
  </r>
  <r>
    <n v="1335"/>
    <x v="1"/>
    <n v="48989.7"/>
    <s v="ASALARIADO"/>
    <s v="SECTOR PRIVADO"/>
    <s v="SI"/>
    <s v="NO"/>
    <s v="NO"/>
    <n v="21"/>
    <s v="No"/>
    <s v="No"/>
    <n v="48989.7"/>
    <s v="ASALARIADO"/>
    <n v="21"/>
  </r>
  <r>
    <n v="1336"/>
    <x v="0"/>
    <n v="977750"/>
    <s v="ASALARIADO"/>
    <s v="SECTOR PRIVADO"/>
    <s v="SI"/>
    <s v="NO"/>
    <s v="NO"/>
    <n v="31"/>
    <s v="No"/>
    <s v="No"/>
    <n v="977750"/>
    <s v="ASALARIADO"/>
    <n v="31"/>
  </r>
  <r>
    <n v="1337"/>
    <x v="0"/>
    <n v="305000"/>
    <s v="ASALARIADO"/>
    <s v="SECTOR PRIVADO"/>
    <s v="SI"/>
    <s v="SI"/>
    <s v="NO"/>
    <n v="37"/>
    <s v="No"/>
    <s v="No"/>
    <n v="305000"/>
    <s v="ASALARIADO"/>
    <n v="37"/>
  </r>
  <r>
    <n v="1338"/>
    <x v="1"/>
    <n v="297046"/>
    <s v="ASEGURADO VOLUNTARIO"/>
    <s v="SECTOR PRIVADO"/>
    <s v="SI"/>
    <s v="NO"/>
    <s v="NO"/>
    <n v="31"/>
    <s v="No"/>
    <s v="No"/>
    <n v="297046"/>
    <s v="ASEGURADO VOLUNTARIO"/>
    <n v="31"/>
  </r>
  <r>
    <n v="1339"/>
    <x v="0"/>
    <n v="65249.56"/>
    <s v="ASALARIADO"/>
    <s v="SECTOR PRIVADO"/>
    <s v="SI"/>
    <s v="SI"/>
    <s v="NO"/>
    <n v="26"/>
    <s v="No"/>
    <s v="No"/>
    <n v="65249.56"/>
    <s v="ASALARIADO"/>
    <n v="26"/>
  </r>
  <r>
    <n v="1340"/>
    <x v="1"/>
    <n v="659264"/>
    <s v="ASALARIADO"/>
    <s v="SECTOR PUBLICO"/>
    <s v="SI"/>
    <s v="NO"/>
    <s v="NO"/>
    <n v="40"/>
    <s v="No"/>
    <s v="No"/>
    <n v="659264"/>
    <s v="ASALARIADO"/>
    <n v="40"/>
  </r>
  <r>
    <n v="1341"/>
    <x v="1"/>
    <n v="896802.93"/>
    <s v="ASALARIADO"/>
    <s v="SECTOR PUBLICO"/>
    <s v="SI"/>
    <s v="NO"/>
    <s v="NO"/>
    <n v="38"/>
    <s v="No"/>
    <s v="No"/>
    <n v="896802.93"/>
    <s v="ASALARIADO"/>
    <n v="38"/>
  </r>
  <r>
    <n v="1342"/>
    <x v="0"/>
    <n v="319572"/>
    <s v="ASALARIADO"/>
    <s v="SECTOR PRIVADO"/>
    <s v="SI"/>
    <s v="NO"/>
    <s v="SI"/>
    <n v="38"/>
    <s v="No"/>
    <s v="No"/>
    <n v="319572"/>
    <s v="ASALARIADO"/>
    <n v="38"/>
  </r>
  <r>
    <n v="1343"/>
    <x v="0"/>
    <n v="629292.61"/>
    <s v="ASALARIADO"/>
    <s v="SECTOR PRIVADO"/>
    <s v="SI"/>
    <s v="NO"/>
    <s v="NO"/>
    <n v="42"/>
    <s v="No"/>
    <s v="No"/>
    <n v="629292.61"/>
    <s v="ASALARIADO"/>
    <n v="42"/>
  </r>
  <r>
    <n v="1344"/>
    <x v="1"/>
    <n v="1408126"/>
    <s v="ASALARIADO"/>
    <s v="SECTOR PUBLICO"/>
    <s v="SI"/>
    <s v="NO"/>
    <s v="NO"/>
    <n v="37"/>
    <s v="No"/>
    <s v="No"/>
    <n v="1408126"/>
    <s v="ASALARIADO"/>
    <n v="37"/>
  </r>
  <r>
    <n v="1345"/>
    <x v="0"/>
    <n v="1575682"/>
    <s v="ASALARIADO"/>
    <s v="SECTOR PUBLICO"/>
    <s v="SI"/>
    <s v="NO"/>
    <s v="NO"/>
    <n v="38"/>
    <s v="No"/>
    <s v="No"/>
    <n v="1575682"/>
    <s v="ASALARIADO"/>
    <n v="38"/>
  </r>
  <r>
    <n v="1346"/>
    <x v="1"/>
    <n v="268333.33"/>
    <s v="ASALARIADO"/>
    <s v="SECTOR PRIVADO"/>
    <s v="SI"/>
    <s v="NO"/>
    <s v="NO"/>
    <n v="29"/>
    <s v="No"/>
    <s v="No"/>
    <n v="268333.33"/>
    <s v="ASALARIADO"/>
    <n v="29"/>
  </r>
  <r>
    <n v="1347"/>
    <x v="1"/>
    <n v="308000"/>
    <s v="ASALARIADO"/>
    <s v="SECTOR PRIVADO"/>
    <s v="SI"/>
    <s v="NO"/>
    <s v="NO"/>
    <n v="57"/>
    <s v="No"/>
    <s v="No"/>
    <n v="308000"/>
    <s v="ASALARIADO"/>
    <n v="57"/>
  </r>
  <r>
    <n v="1348"/>
    <x v="0"/>
    <n v="350000"/>
    <s v="ASALARIADO"/>
    <s v="SECTOR PRIVADO"/>
    <s v="SI"/>
    <s v="NO"/>
    <s v="SI"/>
    <n v="31"/>
    <s v="No"/>
    <s v="No"/>
    <n v="350000"/>
    <s v="ASALARIADO"/>
    <n v="31"/>
  </r>
  <r>
    <n v="1349"/>
    <x v="1"/>
    <n v="590706.5"/>
    <s v="ASALARIADO"/>
    <s v="SECTOR PUBLICO"/>
    <s v="SI"/>
    <s v="NO"/>
    <s v="NO"/>
    <n v="32"/>
    <s v="No"/>
    <s v="No"/>
    <n v="590706.5"/>
    <s v="ASALARIADO"/>
    <n v="32"/>
  </r>
  <r>
    <n v="1350"/>
    <x v="1"/>
    <n v="759928"/>
    <s v="PENSIONADOS EN SU PROPIO SISTEMA"/>
    <s v="SECTOR PUBLICO"/>
    <s v="SI"/>
    <s v="NO"/>
    <s v="NO"/>
    <n v="78"/>
    <s v="No"/>
    <s v="No"/>
    <n v="759928"/>
    <s v="PENSIONADOS EN SU PROPIO SISTEMA"/>
    <n v="78"/>
  </r>
  <r>
    <n v="1351"/>
    <x v="0"/>
    <n v="182669.09"/>
    <s v="ASALARIADO"/>
    <s v="SECTOR PUBLICO"/>
    <s v="SI"/>
    <s v="NO"/>
    <s v="NO"/>
    <n v="37"/>
    <s v="No"/>
    <s v="No"/>
    <n v="182669.09"/>
    <s v="ASALARIADO"/>
    <n v="37"/>
  </r>
  <r>
    <n v="1352"/>
    <x v="0"/>
    <n v="1954127"/>
    <s v="ASALARIADO"/>
    <s v="SECTOR PUBLICO"/>
    <s v="SI"/>
    <s v="NO"/>
    <s v="NO"/>
    <n v="63"/>
    <s v="No"/>
    <s v="No"/>
    <n v="1954127"/>
    <s v="ASALARIADO"/>
    <n v="63"/>
  </r>
  <r>
    <n v="1353"/>
    <x v="1"/>
    <n v="727896.34"/>
    <s v="ASALARIADO"/>
    <s v="SECTOR PUBLICO"/>
    <s v="SI"/>
    <s v="NO"/>
    <s v="NO"/>
    <n v="28"/>
    <s v="No"/>
    <s v="No"/>
    <n v="727896.34"/>
    <s v="ASALARIADO"/>
    <n v="28"/>
  </r>
  <r>
    <n v="1354"/>
    <x v="0"/>
    <n v="300018"/>
    <s v="TRABAJADOR INDEPENDIENTE"/>
    <s v="SECTOR PRIVADO"/>
    <s v="SI"/>
    <s v="NO"/>
    <s v="SI"/>
    <n v="53"/>
    <s v="No"/>
    <s v="No"/>
    <n v="300018"/>
    <s v="TRABAJADOR INDEPENDIENTE"/>
    <n v="53"/>
  </r>
  <r>
    <n v="1355"/>
    <x v="0"/>
    <n v="428100"/>
    <s v="ASALARIADO"/>
    <s v="SECTOR PUBLICO"/>
    <s v="SI"/>
    <s v="NO"/>
    <s v="NO"/>
    <n v="22"/>
    <s v="No"/>
    <s v="No"/>
    <n v="428100"/>
    <s v="ASALARIADO"/>
    <n v="22"/>
  </r>
  <r>
    <n v="1356"/>
    <x v="1"/>
    <n v="359544.27"/>
    <s v="CONVENIOS ESPECIALES DE ASEGURADOS VOLUNTARIOS"/>
    <s v="SECTOR PRIVADO"/>
    <s v="SI"/>
    <s v="SI"/>
    <s v="NO"/>
    <n v="35"/>
    <s v="No"/>
    <s v="No"/>
    <n v="359544.27"/>
    <s v="CONVENIOS ESPECIALES DE ASEGURADOS VOLUNTARIOS"/>
    <n v="35"/>
  </r>
  <r>
    <n v="1357"/>
    <x v="1"/>
    <n v="297046"/>
    <s v="ASEGURADO VOLUNTARIO"/>
    <s v="SECTOR PRIVADO"/>
    <s v="SI"/>
    <s v="NO"/>
    <s v="NO"/>
    <n v="40"/>
    <s v="No"/>
    <s v="No"/>
    <n v="297046"/>
    <s v="ASEGURADO VOLUNTARIO"/>
    <n v="40"/>
  </r>
  <r>
    <n v="1358"/>
    <x v="0"/>
    <n v="589282.56000000006"/>
    <s v="ASALARIADO"/>
    <s v="SECTOR PUBLICO"/>
    <s v="SI"/>
    <s v="NO"/>
    <s v="NO"/>
    <n v="30"/>
    <s v="No"/>
    <s v="No"/>
    <n v="589282.56000000006"/>
    <s v="ASALARIADO"/>
    <n v="30"/>
  </r>
  <r>
    <n v="1359"/>
    <x v="0"/>
    <n v="129988"/>
    <s v="ASALARIADO"/>
    <s v="SECTOR PUBLICO"/>
    <s v="SI"/>
    <s v="NO"/>
    <s v="SI"/>
    <n v="32"/>
    <s v="No"/>
    <s v="No"/>
    <n v="129988"/>
    <s v="ASALARIADO"/>
    <n v="32"/>
  </r>
  <r>
    <n v="1360"/>
    <x v="0"/>
    <n v="417954.15"/>
    <s v="ASALARIADO"/>
    <s v="SECTOR PRIVADO"/>
    <s v="SI"/>
    <s v="NO"/>
    <s v="SI"/>
    <n v="31"/>
    <s v="No"/>
    <s v="No"/>
    <n v="417954.15"/>
    <s v="ASALARIADO"/>
    <n v="31"/>
  </r>
  <r>
    <n v="1361"/>
    <x v="0"/>
    <n v="807282.52"/>
    <s v="ASALARIADO"/>
    <s v="SECTOR PRIVADO"/>
    <s v="SI"/>
    <s v="NO"/>
    <s v="NO"/>
    <n v="24"/>
    <s v="No"/>
    <s v="No"/>
    <n v="807282.52"/>
    <s v="ASALARIADO"/>
    <n v="24"/>
  </r>
  <r>
    <n v="1362"/>
    <x v="1"/>
    <n v="801760"/>
    <s v="ASALARIADO"/>
    <s v="SECTOR PRIVADO"/>
    <s v="SI"/>
    <s v="NO"/>
    <s v="SI"/>
    <n v="45"/>
    <s v="No"/>
    <s v="No"/>
    <n v="801760"/>
    <s v="ASALARIADO"/>
    <n v="45"/>
  </r>
  <r>
    <n v="1363"/>
    <x v="0"/>
    <n v="145670.5"/>
    <s v="ASALARIADO"/>
    <s v="SECTOR PRIVADO"/>
    <s v="SI"/>
    <s v="NO"/>
    <s v="NO"/>
    <n v="51"/>
    <s v="No"/>
    <s v="No"/>
    <n v="145670.5"/>
    <s v="ASALARIADO"/>
    <n v="51"/>
  </r>
  <r>
    <n v="1364"/>
    <x v="1"/>
    <n v="337920"/>
    <s v="ASALARIADO"/>
    <s v="SECTOR PRIVADO"/>
    <s v="SI"/>
    <s v="NO"/>
    <s v="SI"/>
    <n v="27"/>
    <s v="No"/>
    <s v="No"/>
    <n v="337920"/>
    <s v="ASALARIADO"/>
    <n v="27"/>
  </r>
  <r>
    <n v="1365"/>
    <x v="1"/>
    <n v="387279.29"/>
    <s v="ASALARIADO"/>
    <s v="SECTOR PRIVADO"/>
    <s v="SI"/>
    <s v="NO"/>
    <s v="NO"/>
    <n v="35"/>
    <s v="No"/>
    <s v="No"/>
    <n v="387279.29"/>
    <s v="ASALARIADO"/>
    <n v="35"/>
  </r>
  <r>
    <n v="1366"/>
    <x v="0"/>
    <n v="351604"/>
    <s v="ASALARIADO"/>
    <s v="SECTOR PRIVADO"/>
    <s v="SI"/>
    <s v="NO"/>
    <s v="NO"/>
    <n v="22"/>
    <s v="No"/>
    <s v="No"/>
    <n v="351604"/>
    <s v="ASALARIADO"/>
    <n v="22"/>
  </r>
  <r>
    <n v="1367"/>
    <x v="1"/>
    <n v="300018"/>
    <s v="ASEGURADO VOLUNTARIO"/>
    <s v="SECTOR PRIVADO"/>
    <s v="SI"/>
    <s v="SI"/>
    <s v="NO"/>
    <n v="45"/>
    <s v="No"/>
    <s v="No"/>
    <n v="300018"/>
    <s v="ASEGURADO VOLUNTARIO"/>
    <n v="45"/>
  </r>
  <r>
    <n v="1368"/>
    <x v="0"/>
    <n v="232960"/>
    <s v="ASALARIADO"/>
    <s v="SECTOR PRIVADO"/>
    <s v="SI"/>
    <s v="NO"/>
    <s v="NO"/>
    <n v="60"/>
    <s v="No"/>
    <s v="No"/>
    <n v="232960"/>
    <s v="ASALARIADO"/>
    <n v="60"/>
  </r>
  <r>
    <n v="1369"/>
    <x v="1"/>
    <n v="297046"/>
    <s v="ASEGURADO VOLUNTARIO"/>
    <s v="SECTOR PRIVADO"/>
    <s v="SI"/>
    <s v="NO"/>
    <s v="NO"/>
    <n v="56"/>
    <s v="No"/>
    <s v="No"/>
    <n v="297046"/>
    <s v="ASEGURADO VOLUNTARIO"/>
    <n v="56"/>
  </r>
  <r>
    <n v="1370"/>
    <x v="0"/>
    <n v="683000"/>
    <s v="ASALARIADO"/>
    <s v="SECTOR PRIVADO"/>
    <s v="SI"/>
    <s v="NO"/>
    <s v="NO"/>
    <n v="38"/>
    <s v="No"/>
    <s v="No"/>
    <n v="683000"/>
    <s v="ASALARIADO"/>
    <n v="38"/>
  </r>
  <r>
    <n v="1371"/>
    <x v="1"/>
    <n v="876520"/>
    <s v="ASALARIADO"/>
    <s v="SECTOR PRIVADO"/>
    <s v="SI"/>
    <s v="NO"/>
    <s v="NO"/>
    <n v="32"/>
    <s v="No"/>
    <s v="No"/>
    <n v="876520"/>
    <s v="ASALARIADO"/>
    <n v="32"/>
  </r>
  <r>
    <n v="1372"/>
    <x v="0"/>
    <n v="409455"/>
    <s v="ASALARIADO"/>
    <s v="SECTOR PRIVADO"/>
    <s v="SI"/>
    <s v="NO"/>
    <s v="NO"/>
    <n v="25"/>
    <s v="No"/>
    <s v="No"/>
    <n v="409455"/>
    <s v="ASALARIADO"/>
    <n v="25"/>
  </r>
  <r>
    <n v="1373"/>
    <x v="0"/>
    <n v="3654908.92"/>
    <s v="PENSIONADOS EN SU PROPIO SISTEMA"/>
    <s v="SECTOR PUBLICO"/>
    <s v="SI"/>
    <s v="NO"/>
    <s v="NO"/>
    <n v="62"/>
    <s v="Atípico"/>
    <s v="No"/>
    <n v="3654908.92"/>
    <s v="PENSIONADOS EN SU PROPIO SISTEMA"/>
    <n v="62"/>
  </r>
  <r>
    <n v="1374"/>
    <x v="0"/>
    <n v="1202466.6200000001"/>
    <s v="ASALARIADO"/>
    <s v="SECTOR PRIVADO"/>
    <s v="SI"/>
    <s v="NO"/>
    <s v="NO"/>
    <n v="39"/>
    <s v="No"/>
    <s v="No"/>
    <n v="1202466.6200000001"/>
    <s v="ASALARIADO"/>
    <n v="39"/>
  </r>
  <r>
    <n v="1375"/>
    <x v="1"/>
    <n v="297082.46999999997"/>
    <s v="ASALARIADO"/>
    <s v="SECTOR PUBLICO"/>
    <s v="SI"/>
    <s v="NO"/>
    <s v="NO"/>
    <n v="41"/>
    <s v="No"/>
    <s v="No"/>
    <n v="297082.46999999997"/>
    <s v="ASALARIADO"/>
    <n v="41"/>
  </r>
  <r>
    <n v="1376"/>
    <x v="0"/>
    <n v="350000"/>
    <s v="ASALARIADO"/>
    <s v="SECTOR PRIVADO"/>
    <s v="SI"/>
    <s v="NO"/>
    <s v="NO"/>
    <n v="53"/>
    <s v="No"/>
    <s v="No"/>
    <n v="350000"/>
    <s v="ASALARIADO"/>
    <n v="53"/>
  </r>
  <r>
    <n v="1377"/>
    <x v="1"/>
    <n v="243000"/>
    <s v="ASALARIADO"/>
    <s v="SECTOR PRIVADO"/>
    <s v="SI"/>
    <s v="NO"/>
    <s v="NO"/>
    <n v="46"/>
    <s v="No"/>
    <s v="No"/>
    <n v="243000"/>
    <s v="ASALARIADO"/>
    <n v="46"/>
  </r>
  <r>
    <n v="1378"/>
    <x v="1"/>
    <n v="210000"/>
    <s v="ASALARIADO"/>
    <s v="SECTOR PRIVADO"/>
    <s v="SI"/>
    <s v="SI"/>
    <s v="NO"/>
    <n v="38"/>
    <s v="No"/>
    <s v="No"/>
    <n v="210000"/>
    <s v="ASALARIADO"/>
    <n v="38"/>
  </r>
  <r>
    <n v="1379"/>
    <x v="1"/>
    <n v="1154739.48"/>
    <s v="ASALARIADO"/>
    <s v="SECTOR PUBLICO"/>
    <s v="SI"/>
    <s v="NO"/>
    <s v="NO"/>
    <n v="30"/>
    <s v="No"/>
    <s v="No"/>
    <n v="1154739.48"/>
    <s v="ASALARIADO"/>
    <n v="30"/>
  </r>
  <r>
    <n v="1380"/>
    <x v="0"/>
    <n v="305704"/>
    <s v="TRABAJADOR INDEPENDIENTE"/>
    <s v="SECTOR PRIVADO"/>
    <s v="SI"/>
    <s v="NO"/>
    <s v="SI"/>
    <n v="41"/>
    <s v="No"/>
    <s v="No"/>
    <n v="305704"/>
    <s v="TRABAJADOR INDEPENDIENTE"/>
    <n v="41"/>
  </r>
  <r>
    <n v="1381"/>
    <x v="0"/>
    <n v="2438887.83"/>
    <s v="ASALARIADO"/>
    <s v="SECTOR PRIVADO"/>
    <s v="SI"/>
    <s v="NO"/>
    <s v="NO"/>
    <n v="32"/>
    <s v="Atípico"/>
    <s v="No"/>
    <n v="2438887.83"/>
    <s v="ASALARIADO"/>
    <n v="32"/>
  </r>
  <r>
    <n v="1382"/>
    <x v="1"/>
    <n v="285127"/>
    <s v="ASALARIADO"/>
    <s v="SECTOR PUBLICO"/>
    <s v="SI"/>
    <s v="NO"/>
    <s v="NO"/>
    <n v="59"/>
    <s v="No"/>
    <s v="No"/>
    <n v="285127"/>
    <s v="ASALARIADO"/>
    <n v="59"/>
  </r>
  <r>
    <n v="1383"/>
    <x v="0"/>
    <n v="278030.99"/>
    <s v="CONVENIOS ESPECIALES DE TRABAJADORES INDEPENDIENTES"/>
    <s v="SECTOR PRIVADO"/>
    <s v="SI"/>
    <s v="NO"/>
    <s v="NO"/>
    <n v="52"/>
    <s v="No"/>
    <s v="No"/>
    <n v="278030.99"/>
    <s v="CONVENIOS ESPECIALES DE TRABAJADORES INDEPENDIENTES"/>
    <n v="52"/>
  </r>
  <r>
    <n v="1384"/>
    <x v="0"/>
    <n v="1580792"/>
    <s v="ASALARIADO"/>
    <s v="SECTOR PRIVADO"/>
    <s v="SI"/>
    <s v="NO"/>
    <s v="NO"/>
    <n v="28"/>
    <s v="No"/>
    <s v="No"/>
    <n v="1580792"/>
    <s v="ASALARIADO"/>
    <n v="28"/>
  </r>
  <r>
    <n v="1385"/>
    <x v="1"/>
    <n v="297139"/>
    <s v="ASEGURADO VOLUNTARIO"/>
    <s v="SECTOR PRIVADO"/>
    <s v="SI"/>
    <s v="SI"/>
    <s v="NO"/>
    <n v="43"/>
    <s v="No"/>
    <s v="No"/>
    <n v="297139"/>
    <s v="ASEGURADO VOLUNTARIO"/>
    <n v="43"/>
  </r>
  <r>
    <n v="1386"/>
    <x v="1"/>
    <n v="297046"/>
    <s v="ASEGURADO VOLUNTARIO"/>
    <s v="SECTOR PRIVADO"/>
    <s v="SI"/>
    <s v="NO"/>
    <s v="NO"/>
    <n v="64"/>
    <s v="No"/>
    <s v="No"/>
    <n v="297046"/>
    <s v="ASEGURADO VOLUNTARIO"/>
    <n v="64"/>
  </r>
  <r>
    <n v="1387"/>
    <x v="0"/>
    <n v="278030"/>
    <s v="CONVENIOS ESPECIALES DE TRABAJADORES INDEPENDIENTES"/>
    <s v="SECTOR PRIVADO"/>
    <s v="SI"/>
    <s v="NO"/>
    <s v="NO"/>
    <n v="32"/>
    <s v="No"/>
    <s v="No"/>
    <n v="278030"/>
    <s v="CONVENIOS ESPECIALES DE TRABAJADORES INDEPENDIENTES"/>
    <n v="32"/>
  </r>
  <r>
    <n v="1388"/>
    <x v="0"/>
    <n v="580000"/>
    <s v="ASALARIADO"/>
    <s v="SECTOR PRIVADO"/>
    <s v="SI"/>
    <s v="NO"/>
    <s v="NO"/>
    <n v="24"/>
    <s v="No"/>
    <s v="No"/>
    <n v="580000"/>
    <s v="ASALARIADO"/>
    <n v="24"/>
  </r>
  <r>
    <n v="1389"/>
    <x v="1"/>
    <n v="504976"/>
    <s v="TRABAJADOR INDEPENDIENTE"/>
    <s v="SECTOR PRIVADO"/>
    <s v="SI"/>
    <s v="NO"/>
    <s v="NO"/>
    <n v="36"/>
    <s v="No"/>
    <s v="No"/>
    <n v="504976"/>
    <s v="TRABAJADOR INDEPENDIENTE"/>
    <n v="36"/>
  </r>
  <r>
    <n v="1390"/>
    <x v="0"/>
    <n v="482000"/>
    <s v="ASALARIADO"/>
    <s v="SECTOR PRIVADO"/>
    <s v="SI"/>
    <s v="NO"/>
    <s v="SI"/>
    <n v="36"/>
    <s v="No"/>
    <s v="No"/>
    <n v="482000"/>
    <s v="ASALARIADO"/>
    <n v="36"/>
  </r>
  <r>
    <n v="1391"/>
    <x v="0"/>
    <n v="639148"/>
    <s v="ASEGURADO VOLUNTARIO"/>
    <s v="SECTOR PRIVADO"/>
    <s v="SI"/>
    <s v="NO"/>
    <s v="NO"/>
    <n v="79"/>
    <s v="No"/>
    <s v="No"/>
    <n v="639148"/>
    <s v="ASEGURADO VOLUNTARIO"/>
    <n v="79"/>
  </r>
  <r>
    <n v="1392"/>
    <x v="0"/>
    <n v="263640"/>
    <s v="ASALARIADO"/>
    <s v="SECTOR PRIVADO"/>
    <s v="SI"/>
    <s v="NO"/>
    <s v="NO"/>
    <n v="31"/>
    <s v="No"/>
    <s v="No"/>
    <n v="263640"/>
    <s v="ASALARIADO"/>
    <n v="31"/>
  </r>
  <r>
    <n v="1393"/>
    <x v="1"/>
    <n v="846529"/>
    <s v="ASALARIADO"/>
    <s v="SECTOR PUBLICO"/>
    <s v="SI"/>
    <s v="NO"/>
    <s v="NO"/>
    <n v="28"/>
    <s v="No"/>
    <s v="No"/>
    <n v="846529"/>
    <s v="ASALARIADO"/>
    <n v="28"/>
  </r>
  <r>
    <n v="1394"/>
    <x v="1"/>
    <n v="240890.9"/>
    <s v="PENSIONADOS EN SU PROPIO SISTEMA"/>
    <s v="SECTOR PUBLICO"/>
    <s v="SI"/>
    <s v="NO"/>
    <s v="NO"/>
    <n v="83"/>
    <s v="No"/>
    <s v="No"/>
    <n v="240890.9"/>
    <s v="PENSIONADOS EN SU PROPIO SISTEMA"/>
    <n v="83"/>
  </r>
  <r>
    <n v="1395"/>
    <x v="0"/>
    <n v="924156"/>
    <s v="ASALARIADO"/>
    <s v="SECTOR PRIVADO"/>
    <s v="SI"/>
    <s v="NO"/>
    <s v="NO"/>
    <n v="28"/>
    <s v="No"/>
    <s v="No"/>
    <n v="924156"/>
    <s v="ASALARIADO"/>
    <n v="28"/>
  </r>
  <r>
    <n v="1396"/>
    <x v="1"/>
    <n v="1815071.5"/>
    <s v="ASALARIADO"/>
    <s v="SECTOR PUBLICO"/>
    <s v="SI"/>
    <s v="NO"/>
    <s v="NO"/>
    <n v="35"/>
    <s v="No"/>
    <s v="No"/>
    <n v="1815071.5"/>
    <s v="ASALARIADO"/>
    <n v="35"/>
  </r>
  <r>
    <n v="1397"/>
    <x v="0"/>
    <n v="585937"/>
    <s v="TRABAJADOR INDEPENDIENTE"/>
    <s v="SECTOR PRIVADO"/>
    <s v="SI"/>
    <s v="NO"/>
    <s v="SI"/>
    <n v="57"/>
    <s v="No"/>
    <s v="No"/>
    <n v="585937"/>
    <s v="TRABAJADOR INDEPENDIENTE"/>
    <n v="57"/>
  </r>
  <r>
    <n v="1398"/>
    <x v="0"/>
    <n v="223702.12"/>
    <s v="ASALARIADO"/>
    <s v="SECTOR PRIVADO"/>
    <s v="SI"/>
    <s v="NO"/>
    <s v="NO"/>
    <n v="53"/>
    <s v="No"/>
    <s v="No"/>
    <n v="223702.12"/>
    <s v="ASALARIADO"/>
    <n v="53"/>
  </r>
  <r>
    <n v="1399"/>
    <x v="0"/>
    <n v="155807.99"/>
    <s v="ASALARIADO"/>
    <s v="SECTOR PRIVADO"/>
    <s v="SI"/>
    <s v="NO"/>
    <s v="NO"/>
    <n v="42"/>
    <s v="No"/>
    <s v="No"/>
    <n v="155807.99"/>
    <s v="ASALARIADO"/>
    <n v="42"/>
  </r>
  <r>
    <n v="1400"/>
    <x v="0"/>
    <n v="361976.88"/>
    <s v="ASALARIADO"/>
    <s v="SECTOR PRIVADO"/>
    <s v="SI"/>
    <s v="NO"/>
    <s v="NO"/>
    <n v="48"/>
    <s v="No"/>
    <s v="No"/>
    <n v="361976.88"/>
    <s v="ASALARIADO"/>
    <n v="48"/>
  </r>
  <r>
    <n v="1401"/>
    <x v="0"/>
    <n v="573500"/>
    <s v="ASALARIADO"/>
    <s v="SECTOR PRIVADO"/>
    <s v="SI"/>
    <s v="NO"/>
    <s v="NO"/>
    <n v="26"/>
    <s v="No"/>
    <s v="No"/>
    <n v="573500"/>
    <s v="ASALARIADO"/>
    <n v="26"/>
  </r>
  <r>
    <n v="1402"/>
    <x v="0"/>
    <n v="180000"/>
    <s v="ASALARIADO"/>
    <s v="SECTOR PRIVADO"/>
    <s v="SI"/>
    <s v="NO"/>
    <s v="SI"/>
    <n v="47"/>
    <s v="No"/>
    <s v="No"/>
    <n v="180000"/>
    <s v="ASALARIADO"/>
    <n v="47"/>
  </r>
  <r>
    <n v="1403"/>
    <x v="0"/>
    <n v="811540"/>
    <s v="ASALARIADO"/>
    <s v="SECTOR PRIVADO"/>
    <s v="SI"/>
    <s v="NO"/>
    <s v="NO"/>
    <n v="21"/>
    <s v="No"/>
    <s v="No"/>
    <n v="811540"/>
    <s v="ASALARIADO"/>
    <n v="21"/>
  </r>
  <r>
    <n v="1404"/>
    <x v="1"/>
    <n v="760842"/>
    <s v="PENSIONADOS EN SU PROPIO SISTEMA"/>
    <s v="SECTOR PUBLICO"/>
    <s v="SI"/>
    <s v="NO"/>
    <s v="NO"/>
    <n v="75"/>
    <s v="No"/>
    <s v="No"/>
    <n v="760842"/>
    <s v="PENSIONADOS EN SU PROPIO SISTEMA"/>
    <n v="75"/>
  </r>
  <r>
    <n v="1405"/>
    <x v="0"/>
    <n v="1255736.08"/>
    <s v="ASALARIADO"/>
    <s v="SECTOR PRIVADO"/>
    <s v="SI"/>
    <s v="NO"/>
    <s v="NO"/>
    <n v="41"/>
    <s v="No"/>
    <s v="No"/>
    <n v="1255736.08"/>
    <s v="ASALARIADO"/>
    <n v="41"/>
  </r>
  <r>
    <n v="1406"/>
    <x v="0"/>
    <n v="1146611.22"/>
    <s v="ASALARIADO"/>
    <s v="SECTOR PUBLICO"/>
    <s v="SI"/>
    <s v="NO"/>
    <s v="NO"/>
    <n v="27"/>
    <s v="No"/>
    <s v="No"/>
    <n v="1146611.22"/>
    <s v="ASALARIADO"/>
    <n v="27"/>
  </r>
  <r>
    <n v="1407"/>
    <x v="0"/>
    <n v="1497172.49"/>
    <s v="ASALARIADO"/>
    <s v="SECTOR PUBLICO"/>
    <s v="SI"/>
    <s v="NO"/>
    <s v="NO"/>
    <n v="47"/>
    <s v="No"/>
    <s v="No"/>
    <n v="1497172.49"/>
    <s v="ASALARIADO"/>
    <n v="47"/>
  </r>
  <r>
    <n v="1408"/>
    <x v="0"/>
    <n v="1372847.55"/>
    <s v="ASALARIADO"/>
    <s v="SECTOR PUBLICO"/>
    <s v="SI"/>
    <s v="NO"/>
    <s v="NO"/>
    <n v="56"/>
    <s v="No"/>
    <s v="No"/>
    <n v="1372847.55"/>
    <s v="ASALARIADO"/>
    <n v="56"/>
  </r>
  <r>
    <n v="1409"/>
    <x v="1"/>
    <n v="830543"/>
    <s v="ASALARIADO"/>
    <s v="SECTOR PUBLICO"/>
    <s v="SI"/>
    <s v="NO"/>
    <s v="SI"/>
    <n v="39"/>
    <s v="No"/>
    <s v="No"/>
    <n v="830543"/>
    <s v="ASALARIADO"/>
    <n v="39"/>
  </r>
  <r>
    <n v="1410"/>
    <x v="0"/>
    <n v="650897.42000000004"/>
    <s v="ASALARIADO"/>
    <s v="SECTOR PRIVADO"/>
    <s v="SI"/>
    <s v="NO"/>
    <s v="NO"/>
    <n v="38"/>
    <s v="No"/>
    <s v="No"/>
    <n v="650897.42000000004"/>
    <s v="ASALARIADO"/>
    <n v="38"/>
  </r>
  <r>
    <n v="1411"/>
    <x v="0"/>
    <n v="463597.72"/>
    <s v="ASALARIADO"/>
    <s v="SECTOR PRIVADO"/>
    <s v="SI"/>
    <s v="SI"/>
    <s v="NO"/>
    <n v="47"/>
    <s v="No"/>
    <s v="No"/>
    <n v="463597.72"/>
    <s v="ASALARIADO"/>
    <n v="47"/>
  </r>
  <r>
    <n v="1412"/>
    <x v="1"/>
    <n v="297050"/>
    <s v="ASEGURADO VOLUNTARIO"/>
    <s v="SECTOR PRIVADO"/>
    <s v="SI"/>
    <s v="NO"/>
    <s v="NO"/>
    <n v="31"/>
    <s v="No"/>
    <s v="No"/>
    <n v="297050"/>
    <s v="ASEGURADO VOLUNTARIO"/>
    <n v="31"/>
  </r>
  <r>
    <n v="1413"/>
    <x v="0"/>
    <n v="297110"/>
    <s v="ASEGURADO VOLUNTARIO"/>
    <s v="SECTOR PRIVADO"/>
    <s v="SI"/>
    <s v="NO"/>
    <s v="NO"/>
    <n v="36"/>
    <s v="No"/>
    <s v="No"/>
    <n v="297110"/>
    <s v="ASEGURADO VOLUNTARIO"/>
    <n v="36"/>
  </r>
  <r>
    <n v="1414"/>
    <x v="1"/>
    <n v="297045"/>
    <s v="ASEGURADO VOLUNTARIO"/>
    <s v="SECTOR PRIVADO"/>
    <s v="SI"/>
    <s v="NO"/>
    <s v="NO"/>
    <n v="33"/>
    <s v="No"/>
    <s v="No"/>
    <n v="297045"/>
    <s v="ASEGURADO VOLUNTARIO"/>
    <n v="33"/>
  </r>
  <r>
    <n v="1415"/>
    <x v="1"/>
    <n v="278030"/>
    <s v="CONVENIOS ESPECIALES DE TRABAJADORES INDEPENDIENTES"/>
    <s v="SECTOR PRIVADO"/>
    <s v="SI"/>
    <s v="NO"/>
    <s v="NO"/>
    <n v="35"/>
    <s v="No"/>
    <s v="No"/>
    <n v="278030"/>
    <s v="CONVENIOS ESPECIALES DE TRABAJADORES INDEPENDIENTES"/>
    <n v="35"/>
  </r>
  <r>
    <n v="1416"/>
    <x v="1"/>
    <n v="11580185.98"/>
    <s v="ASALARIADO"/>
    <s v="SECTOR PRIVADO"/>
    <s v="SI"/>
    <s v="NO"/>
    <s v="NO"/>
    <n v="46"/>
    <s v="Atípico"/>
    <s v="No"/>
    <n v="11580185.98"/>
    <s v="ASALARIADO"/>
    <n v="46"/>
  </r>
  <r>
    <n v="1417"/>
    <x v="0"/>
    <n v="2007029.76"/>
    <s v="ASALARIADO"/>
    <s v="SECTOR PUBLICO"/>
    <s v="SI"/>
    <s v="NO"/>
    <s v="NO"/>
    <n v="54"/>
    <s v="No"/>
    <s v="No"/>
    <n v="2007029.76"/>
    <s v="ASALARIADO"/>
    <n v="54"/>
  </r>
  <r>
    <n v="1418"/>
    <x v="0"/>
    <n v="740237.33"/>
    <s v="ASALARIADO"/>
    <s v="SECTOR PUBLICO"/>
    <s v="SI"/>
    <s v="NO"/>
    <s v="NO"/>
    <n v="52"/>
    <s v="No"/>
    <s v="No"/>
    <n v="740237.33"/>
    <s v="ASALARIADO"/>
    <n v="52"/>
  </r>
  <r>
    <n v="1419"/>
    <x v="0"/>
    <n v="140000"/>
    <s v="ASALARIADO"/>
    <s v="SECTOR PRIVADO"/>
    <s v="SI"/>
    <s v="NO"/>
    <s v="NO"/>
    <n v="42"/>
    <s v="No"/>
    <s v="No"/>
    <n v="140000"/>
    <s v="ASALARIADO"/>
    <n v="42"/>
  </r>
  <r>
    <n v="1420"/>
    <x v="1"/>
    <n v="300018"/>
    <s v="TRABAJADOR INDEPENDIENTE"/>
    <s v="SECTOR PRIVADO"/>
    <s v="SI"/>
    <s v="NO"/>
    <s v="SI"/>
    <n v="58"/>
    <s v="No"/>
    <s v="No"/>
    <n v="300018"/>
    <s v="TRABAJADOR INDEPENDIENTE"/>
    <n v="58"/>
  </r>
  <r>
    <n v="1421"/>
    <x v="1"/>
    <n v="297045"/>
    <s v="ASEGURADO VOLUNTARIO"/>
    <s v="SECTOR PRIVADO"/>
    <s v="SI"/>
    <s v="NO"/>
    <s v="SI"/>
    <n v="27"/>
    <s v="No"/>
    <s v="No"/>
    <n v="297045"/>
    <s v="ASEGURADO VOLUNTARIO"/>
    <n v="27"/>
  </r>
  <r>
    <n v="1422"/>
    <x v="0"/>
    <n v="266625"/>
    <s v="ASALARIADO"/>
    <s v="SECTOR PRIVADO"/>
    <s v="SI"/>
    <s v="NO"/>
    <s v="NO"/>
    <n v="50"/>
    <s v="No"/>
    <s v="No"/>
    <n v="266625"/>
    <s v="ASALARIADO"/>
    <n v="50"/>
  </r>
  <r>
    <n v="1423"/>
    <x v="0"/>
    <n v="282305"/>
    <s v="TRABAJADOR INDEPENDIENTE"/>
    <s v="SECTOR PRIVADO"/>
    <s v="SI"/>
    <s v="NO"/>
    <s v="SI"/>
    <n v="34"/>
    <s v="No"/>
    <s v="No"/>
    <n v="282305"/>
    <s v="TRABAJADOR INDEPENDIENTE"/>
    <n v="34"/>
  </r>
  <r>
    <n v="1424"/>
    <x v="0"/>
    <n v="574141.48"/>
    <s v="ASALARIADO"/>
    <s v="SECTOR PRIVADO"/>
    <s v="SI"/>
    <s v="NO"/>
    <s v="NO"/>
    <n v="22"/>
    <s v="No"/>
    <s v="No"/>
    <n v="574141.48"/>
    <s v="ASALARIADO"/>
    <n v="22"/>
  </r>
  <r>
    <n v="1425"/>
    <x v="1"/>
    <n v="2072167"/>
    <s v="PENSIONADOS EN SU PROPIO SISTEMA"/>
    <s v="SECTOR PUBLICO"/>
    <s v="SI"/>
    <s v="NO"/>
    <s v="NO"/>
    <n v="67"/>
    <s v="No"/>
    <s v="No"/>
    <n v="2072167"/>
    <s v="PENSIONADOS EN SU PROPIO SISTEMA"/>
    <n v="67"/>
  </r>
  <r>
    <n v="1426"/>
    <x v="0"/>
    <n v="278030"/>
    <s v="CONVENIOS ESPECIALES DE TRABAJADORES INDEPENDIENTES"/>
    <s v="SECTOR PRIVADO"/>
    <s v="SI"/>
    <s v="NO"/>
    <s v="NO"/>
    <n v="56"/>
    <s v="No"/>
    <s v="No"/>
    <n v="278030"/>
    <s v="CONVENIOS ESPECIALES DE TRABAJADORES INDEPENDIENTES"/>
    <n v="56"/>
  </r>
  <r>
    <n v="1427"/>
    <x v="1"/>
    <n v="2166746.5"/>
    <s v="ASALARIADO"/>
    <s v="SECTOR PUBLICO"/>
    <s v="SI"/>
    <s v="NO"/>
    <s v="NO"/>
    <n v="32"/>
    <s v="No"/>
    <s v="No"/>
    <n v="2166746.5"/>
    <s v="ASALARIADO"/>
    <n v="32"/>
  </r>
  <r>
    <n v="1428"/>
    <x v="1"/>
    <n v="532257.68999999994"/>
    <s v="ASALARIADO"/>
    <s v="SECTOR PRIVADO"/>
    <s v="SI"/>
    <s v="NO"/>
    <s v="NO"/>
    <n v="42"/>
    <s v="No"/>
    <s v="No"/>
    <n v="532257.68999999994"/>
    <s v="ASALARIADO"/>
    <n v="42"/>
  </r>
  <r>
    <n v="1429"/>
    <x v="0"/>
    <n v="2762536.65"/>
    <s v="ASALARIADO"/>
    <s v="SECTOR PRIVADO"/>
    <s v="SI"/>
    <s v="SI"/>
    <s v="NO"/>
    <n v="42"/>
    <s v="Atípico"/>
    <s v="No"/>
    <n v="2762536.65"/>
    <s v="ASALARIADO"/>
    <n v="42"/>
  </r>
  <r>
    <n v="1430"/>
    <x v="1"/>
    <n v="278030"/>
    <s v="CONVENIOS ESPECIALES DE TRABAJADORES INDEPENDIENTES"/>
    <s v="SECTOR PRIVADO"/>
    <s v="SI"/>
    <s v="NO"/>
    <s v="NO"/>
    <n v="60"/>
    <s v="No"/>
    <s v="No"/>
    <n v="278030"/>
    <s v="CONVENIOS ESPECIALES DE TRABAJADORES INDEPENDIENTES"/>
    <n v="60"/>
  </r>
  <r>
    <n v="1431"/>
    <x v="0"/>
    <n v="437183.54"/>
    <s v="ASALARIADO"/>
    <s v="SECTOR PRIVADO"/>
    <s v="SI"/>
    <s v="NO"/>
    <s v="NO"/>
    <n v="46"/>
    <s v="No"/>
    <s v="No"/>
    <n v="437183.54"/>
    <s v="ASALARIADO"/>
    <n v="46"/>
  </r>
  <r>
    <n v="1432"/>
    <x v="0"/>
    <n v="417623.03"/>
    <s v="ASALARIADO"/>
    <s v="SECTOR PRIVADO"/>
    <s v="SI"/>
    <s v="NO"/>
    <s v="NO"/>
    <n v="27"/>
    <s v="No"/>
    <s v="No"/>
    <n v="417623.03"/>
    <s v="ASALARIADO"/>
    <n v="27"/>
  </r>
  <r>
    <n v="1433"/>
    <x v="1"/>
    <n v="170502"/>
    <s v="ASALARIADO"/>
    <s v="SECTOR PRIVADO"/>
    <s v="SI"/>
    <s v="NO"/>
    <s v="NO"/>
    <n v="47"/>
    <s v="No"/>
    <s v="No"/>
    <n v="170502"/>
    <s v="ASALARIADO"/>
    <n v="47"/>
  </r>
  <r>
    <n v="1434"/>
    <x v="0"/>
    <n v="573826"/>
    <s v="TRABAJADOR INDEPENDIENTE"/>
    <s v="SECTOR PRIVADO"/>
    <s v="SI"/>
    <s v="NO"/>
    <s v="SI"/>
    <n v="61"/>
    <s v="No"/>
    <s v="No"/>
    <n v="573826"/>
    <s v="TRABAJADOR INDEPENDIENTE"/>
    <n v="61"/>
  </r>
  <r>
    <n v="1435"/>
    <x v="1"/>
    <n v="297045"/>
    <s v="ASEGURADO VOLUNTARIO"/>
    <s v="SECTOR PRIVADO"/>
    <s v="SI"/>
    <s v="NO"/>
    <s v="SI"/>
    <n v="23"/>
    <s v="No"/>
    <s v="No"/>
    <n v="297045"/>
    <s v="ASEGURADO VOLUNTARIO"/>
    <n v="23"/>
  </r>
  <r>
    <n v="1436"/>
    <x v="0"/>
    <n v="406190.91"/>
    <s v="ASALARIADO"/>
    <s v="SECTOR PUBLICO"/>
    <s v="SI"/>
    <s v="SI"/>
    <s v="NO"/>
    <n v="22"/>
    <s v="No"/>
    <s v="No"/>
    <n v="406190.91"/>
    <s v="ASALARIADO"/>
    <n v="22"/>
  </r>
  <r>
    <n v="1437"/>
    <x v="0"/>
    <n v="297046"/>
    <s v="ASEGURADO VOLUNTARIO"/>
    <s v="SECTOR PRIVADO"/>
    <s v="SI"/>
    <s v="SI"/>
    <s v="NO"/>
    <n v="44"/>
    <s v="No"/>
    <s v="No"/>
    <n v="297046"/>
    <s v="ASEGURADO VOLUNTARIO"/>
    <n v="44"/>
  </r>
  <r>
    <n v="1438"/>
    <x v="1"/>
    <n v="313897"/>
    <s v="ASALARIADO"/>
    <s v="SECTOR PUBLICO"/>
    <s v="SI"/>
    <s v="NO"/>
    <s v="SI"/>
    <n v="31"/>
    <s v="No"/>
    <s v="No"/>
    <n v="313897"/>
    <s v="ASALARIADO"/>
    <n v="31"/>
  </r>
  <r>
    <n v="1439"/>
    <x v="1"/>
    <n v="496170"/>
    <s v="ASALARIADO"/>
    <s v="SECTOR PRIVADO"/>
    <s v="SI"/>
    <s v="SI"/>
    <s v="NO"/>
    <n v="28"/>
    <s v="No"/>
    <s v="No"/>
    <n v="496170"/>
    <s v="ASALARIADO"/>
    <n v="28"/>
  </r>
  <r>
    <n v="1440"/>
    <x v="0"/>
    <n v="952596"/>
    <s v="ASALARIADO"/>
    <s v="SECTOR PRIVADO"/>
    <s v="SI"/>
    <s v="NO"/>
    <s v="NO"/>
    <n v="61"/>
    <s v="No"/>
    <s v="No"/>
    <n v="952596"/>
    <s v="ASALARIADO"/>
    <n v="61"/>
  </r>
  <r>
    <n v="1441"/>
    <x v="1"/>
    <n v="644244"/>
    <s v="ASALARIADO"/>
    <s v="SECTOR PRIVADO"/>
    <s v="SI"/>
    <s v="NO"/>
    <s v="NO"/>
    <n v="25"/>
    <s v="No"/>
    <s v="No"/>
    <n v="644244"/>
    <s v="ASALARIADO"/>
    <n v="25"/>
  </r>
  <r>
    <n v="1442"/>
    <x v="0"/>
    <n v="297045"/>
    <s v="ASEGURADO VOLUNTARIO"/>
    <s v="SECTOR PRIVADO"/>
    <s v="SI"/>
    <s v="NO"/>
    <s v="NO"/>
    <n v="36"/>
    <s v="No"/>
    <s v="No"/>
    <n v="297045"/>
    <s v="ASEGURADO VOLUNTARIO"/>
    <n v="36"/>
  </r>
  <r>
    <n v="1443"/>
    <x v="1"/>
    <n v="297044.99"/>
    <s v="CONVENIOS ESPECIALES DE TRABAJADORES INDEPENDIENTES"/>
    <s v="SECTOR PRIVADO"/>
    <s v="SI"/>
    <s v="SI"/>
    <s v="NO"/>
    <n v="56"/>
    <s v="No"/>
    <s v="No"/>
    <n v="297044.99"/>
    <s v="CONVENIOS ESPECIALES DE TRABAJADORES INDEPENDIENTES"/>
    <n v="56"/>
  </r>
  <r>
    <n v="1444"/>
    <x v="1"/>
    <n v="1591132.4"/>
    <s v="ASALARIADO"/>
    <s v="SECTOR PUBLICO"/>
    <s v="SI"/>
    <s v="NO"/>
    <s v="NO"/>
    <n v="51"/>
    <s v="No"/>
    <s v="No"/>
    <n v="1591132.4"/>
    <s v="ASALARIADO"/>
    <n v="51"/>
  </r>
  <r>
    <n v="1445"/>
    <x v="0"/>
    <n v="130000"/>
    <s v="ASALARIADO"/>
    <s v="SECTOR PRIVADO"/>
    <s v="SI"/>
    <s v="SI"/>
    <s v="NO"/>
    <n v="40"/>
    <s v="No"/>
    <s v="No"/>
    <n v="130000"/>
    <s v="ASALARIADO"/>
    <n v="40"/>
  </r>
  <r>
    <n v="1446"/>
    <x v="0"/>
    <n v="868191.39"/>
    <s v="ASALARIADO"/>
    <s v="SECTOR PRIVADO"/>
    <s v="SI"/>
    <s v="NO"/>
    <s v="NO"/>
    <n v="30"/>
    <s v="No"/>
    <s v="No"/>
    <n v="868191.39"/>
    <s v="ASALARIADO"/>
    <n v="30"/>
  </r>
  <r>
    <n v="1447"/>
    <x v="1"/>
    <n v="122313.33"/>
    <s v="ASALARIADO"/>
    <s v="SECTOR PRIVADO"/>
    <s v="SI"/>
    <s v="NO"/>
    <s v="NO"/>
    <n v="42"/>
    <s v="No"/>
    <s v="No"/>
    <n v="122313.33"/>
    <s v="ASALARIADO"/>
    <n v="42"/>
  </r>
  <r>
    <n v="1448"/>
    <x v="0"/>
    <n v="337000"/>
    <s v="ASALARIADO"/>
    <s v="SECTOR PRIVADO"/>
    <s v="SI"/>
    <s v="SI"/>
    <s v="NO"/>
    <n v="42"/>
    <s v="No"/>
    <s v="No"/>
    <n v="337000"/>
    <s v="ASALARIADO"/>
    <n v="42"/>
  </r>
  <r>
    <n v="1449"/>
    <x v="1"/>
    <n v="1448116.5"/>
    <s v="ASALARIADO"/>
    <s v="SECTOR PUBLICO"/>
    <s v="SI"/>
    <s v="NO"/>
    <s v="NO"/>
    <n v="42"/>
    <s v="No"/>
    <s v="No"/>
    <n v="1448116.5"/>
    <s v="ASALARIADO"/>
    <n v="42"/>
  </r>
  <r>
    <n v="1450"/>
    <x v="1"/>
    <n v="327716"/>
    <s v="ASEGURADO VOLUNTARIO"/>
    <s v="SECTOR PRIVADO"/>
    <s v="SI"/>
    <s v="NO"/>
    <s v="NO"/>
    <n v="40"/>
    <s v="No"/>
    <s v="No"/>
    <n v="327716"/>
    <s v="ASEGURADO VOLUNTARIO"/>
    <n v="40"/>
  </r>
  <r>
    <n v="1451"/>
    <x v="1"/>
    <n v="297044"/>
    <s v="CONVENIOS ESPECIALES DE ASEGURADOS VOLUNTARIOS"/>
    <s v="SECTOR PRIVADO"/>
    <s v="SI"/>
    <s v="NO"/>
    <s v="NO"/>
    <n v="27"/>
    <s v="No"/>
    <s v="No"/>
    <n v="297044"/>
    <s v="CONVENIOS ESPECIALES DE ASEGURADOS VOLUNTARIOS"/>
    <n v="27"/>
  </r>
  <r>
    <n v="1452"/>
    <x v="0"/>
    <n v="278030"/>
    <s v="CONVENIOS ESPECIALES DE TRABAJADORES INDEPENDIENTES"/>
    <s v="SECTOR PRIVADO"/>
    <s v="SI"/>
    <s v="NO"/>
    <s v="NO"/>
    <n v="48"/>
    <s v="No"/>
    <s v="No"/>
    <n v="278030"/>
    <s v="CONVENIOS ESPECIALES DE TRABAJADORES INDEPENDIENTES"/>
    <n v="48"/>
  </r>
  <r>
    <n v="1453"/>
    <x v="0"/>
    <n v="477915"/>
    <s v="ASALARIADO"/>
    <s v="SECTOR PUBLICO"/>
    <s v="SI"/>
    <s v="NO"/>
    <s v="NO"/>
    <n v="21"/>
    <s v="No"/>
    <s v="No"/>
    <n v="477915"/>
    <s v="ASALARIADO"/>
    <n v="21"/>
  </r>
  <r>
    <n v="1454"/>
    <x v="0"/>
    <n v="5472090.3399999999"/>
    <s v="ASALARIADO"/>
    <s v="SECTOR PUBLICO"/>
    <s v="SI"/>
    <s v="NO"/>
    <s v="NO"/>
    <n v="42"/>
    <s v="Atípico"/>
    <s v="No"/>
    <n v="5472090.3399999999"/>
    <s v="ASALARIADO"/>
    <n v="42"/>
  </r>
  <r>
    <n v="1455"/>
    <x v="1"/>
    <n v="196822.39"/>
    <s v="PENSIONADOS EN SU PROPIO SISTEMA"/>
    <s v="SECTOR PUBLICO"/>
    <s v="SI"/>
    <s v="NO"/>
    <s v="NO"/>
    <n v="94"/>
    <s v="No"/>
    <s v="No"/>
    <n v="196822.39"/>
    <s v="PENSIONADOS EN SU PROPIO SISTEMA"/>
    <n v="94"/>
  </r>
  <r>
    <n v="1456"/>
    <x v="1"/>
    <n v="575000"/>
    <s v="ASALARIADO"/>
    <s v="SECTOR PRIVADO"/>
    <s v="SI"/>
    <s v="NO"/>
    <s v="SI"/>
    <n v="32"/>
    <s v="No"/>
    <s v="No"/>
    <n v="575000"/>
    <s v="ASALARIADO"/>
    <n v="32"/>
  </r>
  <r>
    <n v="1457"/>
    <x v="1"/>
    <n v="298957"/>
    <s v="ASEGURADO VOLUNTARIO"/>
    <s v="SECTOR PRIVADO"/>
    <s v="SI"/>
    <s v="NO"/>
    <s v="NO"/>
    <n v="32"/>
    <s v="No"/>
    <s v="No"/>
    <n v="298957"/>
    <s v="ASEGURADO VOLUNTARIO"/>
    <n v="32"/>
  </r>
  <r>
    <n v="1458"/>
    <x v="1"/>
    <n v="75294.7"/>
    <s v="ASALARIADO"/>
    <s v="SECTOR PRIVADO"/>
    <s v="SI"/>
    <s v="NO"/>
    <s v="NO"/>
    <n v="25"/>
    <s v="No"/>
    <s v="No"/>
    <n v="75294.7"/>
    <s v="ASALARIADO"/>
    <n v="25"/>
  </r>
  <r>
    <n v="1459"/>
    <x v="0"/>
    <n v="278030"/>
    <s v="CONVENIOS ESPECIALES DE TRABAJADORES INDEPENDIENTES"/>
    <s v="SECTOR PRIVADO"/>
    <s v="SI"/>
    <s v="NO"/>
    <s v="NO"/>
    <n v="61"/>
    <s v="No"/>
    <s v="No"/>
    <n v="278030"/>
    <s v="CONVENIOS ESPECIALES DE TRABAJADORES INDEPENDIENTES"/>
    <n v="61"/>
  </r>
  <r>
    <n v="1460"/>
    <x v="1"/>
    <n v="278030.99"/>
    <s v="CONVENIOS ESPECIALES DE TRABAJADORES INDEPENDIENTES"/>
    <s v="SECTOR PRIVADO"/>
    <s v="SI"/>
    <s v="NO"/>
    <s v="NO"/>
    <n v="34"/>
    <s v="No"/>
    <s v="No"/>
    <n v="278030.99"/>
    <s v="CONVENIOS ESPECIALES DE TRABAJADORES INDEPENDIENTES"/>
    <n v="34"/>
  </r>
  <r>
    <n v="1461"/>
    <x v="1"/>
    <n v="791499.02"/>
    <s v="ASALARIADO"/>
    <s v="SECTOR PRIVADO"/>
    <s v="SI"/>
    <s v="NO"/>
    <s v="NO"/>
    <n v="29"/>
    <s v="No"/>
    <s v="No"/>
    <n v="791499.02"/>
    <s v="ASALARIADO"/>
    <n v="29"/>
  </r>
  <r>
    <n v="1462"/>
    <x v="0"/>
    <n v="371304"/>
    <s v="TRABAJADOR INDEPENDIENTE"/>
    <s v="SECTOR PRIVADO"/>
    <s v="SI"/>
    <s v="NO"/>
    <s v="SI"/>
    <n v="37"/>
    <s v="No"/>
    <s v="No"/>
    <n v="371304"/>
    <s v="TRABAJADOR INDEPENDIENTE"/>
    <n v="37"/>
  </r>
  <r>
    <n v="1463"/>
    <x v="1"/>
    <n v="1611870.5"/>
    <s v="ASALARIADO"/>
    <s v="SECTOR PUBLICO"/>
    <s v="SI"/>
    <s v="NO"/>
    <s v="NO"/>
    <n v="33"/>
    <s v="No"/>
    <s v="No"/>
    <n v="1611870.5"/>
    <s v="ASALARIADO"/>
    <n v="33"/>
  </r>
  <r>
    <n v="1464"/>
    <x v="0"/>
    <n v="771947.42"/>
    <s v="ASALARIADO"/>
    <s v="SECTOR PRIVADO"/>
    <s v="SI"/>
    <s v="NO"/>
    <s v="NO"/>
    <n v="40"/>
    <s v="No"/>
    <s v="No"/>
    <n v="771947.42"/>
    <s v="ASALARIADO"/>
    <n v="40"/>
  </r>
  <r>
    <n v="1465"/>
    <x v="0"/>
    <n v="278030"/>
    <s v="CONVENIOS ESPECIALES DE TRABAJADORES INDEPENDIENTES"/>
    <s v="SECTOR PRIVADO"/>
    <s v="SI"/>
    <s v="NO"/>
    <s v="NO"/>
    <n v="53"/>
    <s v="No"/>
    <s v="No"/>
    <n v="278030"/>
    <s v="CONVENIOS ESPECIALES DE TRABAJADORES INDEPENDIENTES"/>
    <n v="53"/>
  </r>
  <r>
    <n v="1466"/>
    <x v="1"/>
    <n v="1358025.5"/>
    <s v="ASALARIADO"/>
    <s v="SECTOR PUBLICO"/>
    <s v="SI"/>
    <s v="NO"/>
    <s v="NO"/>
    <n v="32"/>
    <s v="No"/>
    <s v="No"/>
    <n v="1358025.5"/>
    <s v="ASALARIADO"/>
    <n v="32"/>
  </r>
  <r>
    <n v="1467"/>
    <x v="0"/>
    <n v="1049700.32"/>
    <s v="ASALARIADO"/>
    <s v="SECTOR PRIVADO"/>
    <s v="SI"/>
    <s v="NO"/>
    <s v="NO"/>
    <n v="37"/>
    <s v="No"/>
    <s v="No"/>
    <n v="1049700.32"/>
    <s v="ASALARIADO"/>
    <n v="37"/>
  </r>
  <r>
    <n v="1468"/>
    <x v="0"/>
    <n v="311173"/>
    <s v="TRABAJADOR INDEPENDIENTE"/>
    <s v="SECTOR PRIVADO"/>
    <s v="SI"/>
    <s v="NO"/>
    <s v="SI"/>
    <n v="33"/>
    <s v="No"/>
    <s v="No"/>
    <n v="311173"/>
    <s v="TRABAJADOR INDEPENDIENTE"/>
    <n v="33"/>
  </r>
  <r>
    <n v="1469"/>
    <x v="0"/>
    <n v="266800"/>
    <s v="ASALARIADO"/>
    <s v="SECTOR PRIVADO"/>
    <s v="SI"/>
    <s v="NO"/>
    <s v="NO"/>
    <n v="44"/>
    <s v="No"/>
    <s v="No"/>
    <n v="266800"/>
    <s v="ASALARIADO"/>
    <n v="44"/>
  </r>
  <r>
    <n v="1470"/>
    <x v="0"/>
    <n v="196925"/>
    <s v="ASALARIADO"/>
    <s v="SECTOR PRIVADO"/>
    <s v="SI"/>
    <s v="NO"/>
    <s v="SI"/>
    <n v="22"/>
    <s v="No"/>
    <s v="No"/>
    <n v="196925"/>
    <s v="ASALARIADO"/>
    <n v="22"/>
  </r>
  <r>
    <n v="1471"/>
    <x v="0"/>
    <n v="342027"/>
    <s v="ASALARIADO"/>
    <s v="SECTOR PRIVADO"/>
    <s v="SI"/>
    <s v="SI"/>
    <s v="NO"/>
    <n v="61"/>
    <s v="No"/>
    <s v="No"/>
    <n v="342027"/>
    <s v="ASALARIADO"/>
    <n v="61"/>
  </r>
  <r>
    <n v="1472"/>
    <x v="1"/>
    <n v="1104062"/>
    <s v="PENSIONADOS EN SU PROPIO SISTEMA"/>
    <s v="SECTOR PUBLICO"/>
    <s v="SI"/>
    <s v="NO"/>
    <s v="NO"/>
    <n v="91"/>
    <s v="No"/>
    <s v="No"/>
    <n v="1104062"/>
    <s v="PENSIONADOS EN SU PROPIO SISTEMA"/>
    <n v="91"/>
  </r>
  <r>
    <n v="1473"/>
    <x v="0"/>
    <n v="155880"/>
    <s v="ASALARIADO"/>
    <s v="SECTOR PRIVADO"/>
    <s v="SI"/>
    <s v="NO"/>
    <s v="NO"/>
    <n v="36"/>
    <s v="No"/>
    <s v="No"/>
    <n v="155880"/>
    <s v="ASALARIADO"/>
    <n v="36"/>
  </r>
  <r>
    <n v="1474"/>
    <x v="0"/>
    <n v="297046"/>
    <s v="ASEGURADO VOLUNTARIO"/>
    <s v="SECTOR PRIVADO"/>
    <s v="SI"/>
    <s v="NO"/>
    <s v="NO"/>
    <n v="51"/>
    <s v="No"/>
    <s v="No"/>
    <n v="297046"/>
    <s v="ASEGURADO VOLUNTARIO"/>
    <n v="51"/>
  </r>
  <r>
    <n v="1475"/>
    <x v="0"/>
    <n v="338166"/>
    <s v="TRABAJADOR INDEPENDIENTE"/>
    <s v="SECTOR PRIVADO"/>
    <s v="SI"/>
    <s v="NO"/>
    <s v="NO"/>
    <n v="56"/>
    <s v="No"/>
    <s v="No"/>
    <n v="338166"/>
    <s v="TRABAJADOR INDEPENDIENTE"/>
    <n v="56"/>
  </r>
  <r>
    <n v="1476"/>
    <x v="0"/>
    <n v="650000"/>
    <s v="ASALARIADO"/>
    <s v="SECTOR PRIVADO"/>
    <s v="SI"/>
    <s v="NO"/>
    <s v="SI"/>
    <n v="31"/>
    <s v="No"/>
    <s v="No"/>
    <n v="650000"/>
    <s v="ASALARIADO"/>
    <n v="31"/>
  </r>
  <r>
    <n v="1477"/>
    <x v="0"/>
    <n v="490638.83"/>
    <s v="ASALARIADO"/>
    <s v="SECTOR PUBLICO"/>
    <s v="SI"/>
    <s v="NO"/>
    <s v="NO"/>
    <n v="55"/>
    <s v="No"/>
    <s v="No"/>
    <n v="490638.83"/>
    <s v="ASALARIADO"/>
    <n v="55"/>
  </r>
  <r>
    <n v="1478"/>
    <x v="1"/>
    <n v="432363"/>
    <s v="PENSIONADOS EN SU PROPIO SISTEMA"/>
    <s v="SECTOR PUBLICO"/>
    <s v="SI"/>
    <s v="NO"/>
    <s v="NO"/>
    <n v="80"/>
    <s v="No"/>
    <s v="No"/>
    <n v="432363"/>
    <s v="PENSIONADOS EN SU PROPIO SISTEMA"/>
    <n v="80"/>
  </r>
  <r>
    <n v="1479"/>
    <x v="0"/>
    <n v="360420"/>
    <s v="TRABAJADOR INDEPENDIENTE"/>
    <s v="SECTOR PRIVADO"/>
    <s v="SI"/>
    <s v="NO"/>
    <s v="SI"/>
    <n v="32"/>
    <s v="No"/>
    <s v="No"/>
    <n v="360420"/>
    <s v="TRABAJADOR INDEPENDIENTE"/>
    <n v="32"/>
  </r>
  <r>
    <n v="1480"/>
    <x v="0"/>
    <n v="351670.01"/>
    <s v="ASALARIADO"/>
    <s v="SECTOR PRIVADO"/>
    <s v="SI"/>
    <s v="NO"/>
    <s v="NO"/>
    <n v="21"/>
    <s v="No"/>
    <s v="No"/>
    <n v="351670.01"/>
    <s v="ASALARIADO"/>
    <n v="21"/>
  </r>
  <r>
    <n v="1481"/>
    <x v="1"/>
    <n v="528606.29"/>
    <s v="ASALARIADO"/>
    <s v="SECTOR PUBLICO"/>
    <s v="SI"/>
    <s v="NO"/>
    <s v="NO"/>
    <n v="29"/>
    <s v="No"/>
    <s v="No"/>
    <n v="528606.29"/>
    <s v="ASALARIADO"/>
    <n v="29"/>
  </r>
  <r>
    <n v="1482"/>
    <x v="1"/>
    <n v="2398731.5"/>
    <s v="ASALARIADO"/>
    <s v="SECTOR PUBLICO"/>
    <s v="SI"/>
    <s v="NO"/>
    <s v="NO"/>
    <n v="29"/>
    <s v="Atípico"/>
    <s v="No"/>
    <n v="2398731.5"/>
    <s v="ASALARIADO"/>
    <n v="29"/>
  </r>
  <r>
    <n v="1483"/>
    <x v="0"/>
    <n v="327400"/>
    <s v="ASALARIADO"/>
    <s v="SECTOR PRIVADO"/>
    <s v="SI"/>
    <s v="NO"/>
    <s v="NO"/>
    <n v="21"/>
    <s v="No"/>
    <s v="No"/>
    <n v="327400"/>
    <s v="ASALARIADO"/>
    <n v="21"/>
  </r>
  <r>
    <n v="1484"/>
    <x v="1"/>
    <n v="228749"/>
    <s v="ASALARIADO"/>
    <s v="SECTOR PUBLICO"/>
    <s v="SI"/>
    <s v="NO"/>
    <s v="SI"/>
    <n v="56"/>
    <s v="No"/>
    <s v="No"/>
    <n v="228749"/>
    <s v="ASALARIADO"/>
    <n v="56"/>
  </r>
  <r>
    <n v="1485"/>
    <x v="1"/>
    <n v="1139623"/>
    <s v="PENSIONADOS EN SU PROPIO SISTEMA"/>
    <s v="SECTOR PUBLICO"/>
    <s v="SI"/>
    <s v="NO"/>
    <s v="NO"/>
    <n v="78"/>
    <s v="No"/>
    <s v="No"/>
    <n v="1139623"/>
    <s v="PENSIONADOS EN SU PROPIO SISTEMA"/>
    <n v="78"/>
  </r>
  <r>
    <n v="1486"/>
    <x v="0"/>
    <n v="286145.68"/>
    <s v="ASALARIADO"/>
    <s v="SECTOR PRIVADO"/>
    <s v="SI"/>
    <s v="NO"/>
    <s v="NO"/>
    <n v="51"/>
    <s v="No"/>
    <s v="No"/>
    <n v="286145.68"/>
    <s v="ASALARIADO"/>
    <n v="51"/>
  </r>
  <r>
    <n v="1487"/>
    <x v="0"/>
    <n v="297045"/>
    <s v="ASEGURADO VOLUNTARIO"/>
    <s v="SECTOR PRIVADO"/>
    <s v="SI"/>
    <s v="NO"/>
    <s v="NO"/>
    <n v="25"/>
    <s v="No"/>
    <s v="No"/>
    <n v="297045"/>
    <s v="ASEGURADO VOLUNTARIO"/>
    <n v="25"/>
  </r>
  <r>
    <n v="1488"/>
    <x v="0"/>
    <n v="734252.96"/>
    <s v="ASALARIADO"/>
    <s v="SECTOR PRIVADO"/>
    <s v="SI"/>
    <s v="NO"/>
    <s v="NO"/>
    <n v="60"/>
    <s v="No"/>
    <s v="No"/>
    <n v="734252.96"/>
    <s v="ASALARIADO"/>
    <n v="60"/>
  </r>
  <r>
    <n v="1489"/>
    <x v="0"/>
    <n v="592772.23"/>
    <s v="ASALARIADO"/>
    <s v="SECTOR PUBLICO"/>
    <s v="SI"/>
    <s v="NO"/>
    <s v="NO"/>
    <n v="25"/>
    <s v="No"/>
    <s v="No"/>
    <n v="592772.23"/>
    <s v="ASALARIADO"/>
    <n v="25"/>
  </r>
  <r>
    <n v="1490"/>
    <x v="0"/>
    <n v="303333"/>
    <s v="ASALARIADO"/>
    <s v="SECTOR PRIVADO"/>
    <s v="SI"/>
    <s v="SI"/>
    <s v="NO"/>
    <n v="38"/>
    <s v="No"/>
    <s v="No"/>
    <n v="303333"/>
    <s v="ASALARIADO"/>
    <n v="38"/>
  </r>
  <r>
    <n v="1491"/>
    <x v="0"/>
    <n v="347135"/>
    <s v="ASEGURADO VOLUNTARIO"/>
    <s v="SECTOR PRIVADO"/>
    <s v="SI"/>
    <s v="NO"/>
    <s v="NO"/>
    <n v="54"/>
    <s v="No"/>
    <s v="No"/>
    <n v="347135"/>
    <s v="ASEGURADO VOLUNTARIO"/>
    <n v="54"/>
  </r>
  <r>
    <n v="1492"/>
    <x v="0"/>
    <n v="639148"/>
    <s v="TRABAJADOR INDEPENDIENTE"/>
    <s v="SECTOR PRIVADO"/>
    <s v="SI"/>
    <s v="NO"/>
    <s v="NO"/>
    <n v="63"/>
    <s v="No"/>
    <s v="No"/>
    <n v="639148"/>
    <s v="TRABAJADOR INDEPENDIENTE"/>
    <n v="63"/>
  </r>
  <r>
    <n v="1493"/>
    <x v="0"/>
    <n v="435801"/>
    <s v="ASALARIADO"/>
    <s v="SECTOR PRIVADO"/>
    <s v="SI"/>
    <s v="SI"/>
    <s v="NO"/>
    <n v="47"/>
    <s v="No"/>
    <s v="No"/>
    <n v="435801"/>
    <s v="ASALARIADO"/>
    <n v="47"/>
  </r>
  <r>
    <n v="1494"/>
    <x v="0"/>
    <n v="484829.52"/>
    <s v="ASALARIADO"/>
    <s v="SECTOR PRIVADO"/>
    <s v="SI"/>
    <s v="NO"/>
    <s v="NO"/>
    <n v="25"/>
    <s v="No"/>
    <s v="No"/>
    <n v="484829.52"/>
    <s v="ASALARIADO"/>
    <n v="25"/>
  </r>
  <r>
    <n v="1495"/>
    <x v="1"/>
    <n v="92366.25"/>
    <s v="ASALARIADO"/>
    <s v="SECTOR PUBLICO"/>
    <s v="SI"/>
    <s v="NO"/>
    <s v="NO"/>
    <n v="23"/>
    <s v="No"/>
    <s v="No"/>
    <n v="92366.25"/>
    <s v="ASALARIADO"/>
    <n v="23"/>
  </r>
  <r>
    <n v="1496"/>
    <x v="1"/>
    <n v="863546"/>
    <s v="ASALARIADO"/>
    <s v="SECTOR PUBLICO"/>
    <s v="SI"/>
    <s v="NO"/>
    <s v="SI"/>
    <n v="31"/>
    <s v="No"/>
    <s v="No"/>
    <n v="863546"/>
    <s v="ASALARIADO"/>
    <n v="31"/>
  </r>
  <r>
    <n v="1497"/>
    <x v="1"/>
    <n v="399659"/>
    <s v="TRABAJADOR INDEPENDIENTE"/>
    <s v="SECTOR PRIVADO"/>
    <s v="SI"/>
    <s v="SI"/>
    <s v="SI"/>
    <n v="46"/>
    <s v="No"/>
    <s v="No"/>
    <n v="399659"/>
    <s v="TRABAJADOR INDEPENDIENTE"/>
    <n v="46"/>
  </r>
  <r>
    <n v="1498"/>
    <x v="1"/>
    <n v="1940476.41"/>
    <s v="ASALARIADO"/>
    <s v="SECTOR PRIVADO"/>
    <s v="SI"/>
    <s v="NO"/>
    <s v="NO"/>
    <n v="34"/>
    <s v="No"/>
    <s v="No"/>
    <n v="1940476.41"/>
    <s v="ASALARIADO"/>
    <n v="34"/>
  </r>
  <r>
    <n v="1499"/>
    <x v="1"/>
    <n v="571508"/>
    <s v="ASALARIADO"/>
    <s v="SECTOR PUBLICO"/>
    <s v="SI"/>
    <s v="NO"/>
    <s v="NO"/>
    <n v="29"/>
    <s v="No"/>
    <s v="No"/>
    <n v="571508"/>
    <s v="ASALARIADO"/>
    <n v="29"/>
  </r>
  <r>
    <n v="1500"/>
    <x v="0"/>
    <n v="932109.37"/>
    <s v="ASALARIADO"/>
    <s v="SECTOR PRIVADO"/>
    <s v="SI"/>
    <s v="NO"/>
    <s v="NO"/>
    <n v="41"/>
    <s v="No"/>
    <s v="No"/>
    <n v="932109.37"/>
    <s v="ASALARIADO"/>
    <n v="41"/>
  </r>
  <r>
    <n v="1501"/>
    <x v="0"/>
    <n v="155000"/>
    <s v="ASALARIADO"/>
    <s v="SECTOR PRIVADO"/>
    <s v="SI"/>
    <s v="NO"/>
    <s v="SI"/>
    <n v="53"/>
    <s v="No"/>
    <s v="No"/>
    <n v="155000"/>
    <s v="ASALARIADO"/>
    <n v="53"/>
  </r>
  <r>
    <n v="1502"/>
    <x v="1"/>
    <n v="859613"/>
    <s v="ASALARIADO"/>
    <s v="SECTOR PRIVADO"/>
    <s v="SI"/>
    <s v="NO"/>
    <s v="NO"/>
    <n v="22"/>
    <s v="No"/>
    <s v="No"/>
    <n v="859613"/>
    <s v="ASALARIADO"/>
    <n v="22"/>
  </r>
  <r>
    <n v="1503"/>
    <x v="1"/>
    <n v="159000"/>
    <s v="ASALARIADO"/>
    <s v="SECTOR PRIVADO"/>
    <s v="SI"/>
    <s v="SI"/>
    <s v="SI"/>
    <n v="49"/>
    <s v="No"/>
    <s v="No"/>
    <n v="159000"/>
    <s v="ASALARIADO"/>
    <n v="49"/>
  </r>
  <r>
    <n v="1504"/>
    <x v="0"/>
    <n v="540083"/>
    <s v="TRABAJADOR INDEPENDIENTE"/>
    <s v="SECTOR PRIVADO"/>
    <s v="SI"/>
    <s v="NO"/>
    <s v="SI"/>
    <n v="60"/>
    <s v="No"/>
    <s v="No"/>
    <n v="540083"/>
    <s v="TRABAJADOR INDEPENDIENTE"/>
    <n v="60"/>
  </r>
  <r>
    <n v="1505"/>
    <x v="0"/>
    <n v="2817770"/>
    <s v="ASALARIADO"/>
    <s v="SECTOR PUBLICO"/>
    <s v="SI"/>
    <s v="NO"/>
    <s v="NO"/>
    <n v="59"/>
    <s v="Atípico"/>
    <s v="No"/>
    <n v="2817770"/>
    <s v="ASALARIADO"/>
    <n v="59"/>
  </r>
  <r>
    <n v="1506"/>
    <x v="1"/>
    <n v="688069.8"/>
    <s v="ASALARIADO"/>
    <s v="SECTOR PRIVADO"/>
    <s v="SI"/>
    <s v="SI"/>
    <s v="NO"/>
    <n v="25"/>
    <s v="No"/>
    <s v="No"/>
    <n v="688069.8"/>
    <s v="ASALARIADO"/>
    <n v="25"/>
  </r>
  <r>
    <n v="1507"/>
    <x v="1"/>
    <n v="361500"/>
    <s v="ASALARIADO"/>
    <s v="SECTOR PRIVADO"/>
    <s v="SI"/>
    <s v="NO"/>
    <s v="SI"/>
    <n v="49"/>
    <s v="No"/>
    <s v="No"/>
    <n v="361500"/>
    <s v="ASALARIADO"/>
    <n v="49"/>
  </r>
  <r>
    <n v="1508"/>
    <x v="1"/>
    <n v="937245"/>
    <s v="TRABAJADOR INDEPENDIENTE"/>
    <s v="SECTOR PRIVADO"/>
    <s v="SI"/>
    <s v="NO"/>
    <s v="SI"/>
    <n v="61"/>
    <s v="No"/>
    <s v="No"/>
    <n v="937245"/>
    <s v="TRABAJADOR INDEPENDIENTE"/>
    <n v="61"/>
  </r>
  <r>
    <n v="1509"/>
    <x v="0"/>
    <n v="1858320"/>
    <s v="ASALARIADO"/>
    <s v="SECTOR PRIVADO"/>
    <s v="SI"/>
    <s v="NO"/>
    <s v="NO"/>
    <n v="36"/>
    <s v="No"/>
    <s v="No"/>
    <n v="1858320"/>
    <s v="ASALARIADO"/>
    <n v="36"/>
  </r>
  <r>
    <n v="1510"/>
    <x v="0"/>
    <n v="297046"/>
    <s v="TRABAJADOR INDEPENDIENTE"/>
    <s v="SECTOR PRIVADO"/>
    <s v="SI"/>
    <s v="SI"/>
    <s v="SI"/>
    <n v="29"/>
    <s v="No"/>
    <s v="No"/>
    <n v="297046"/>
    <s v="TRABAJADOR INDEPENDIENTE"/>
    <n v="29"/>
  </r>
  <r>
    <n v="1511"/>
    <x v="0"/>
    <n v="546457.48"/>
    <s v="ASALARIADO"/>
    <s v="SECTOR PRIVADO"/>
    <s v="SI"/>
    <s v="NO"/>
    <s v="NO"/>
    <n v="33"/>
    <s v="No"/>
    <s v="No"/>
    <n v="546457.48"/>
    <s v="ASALARIADO"/>
    <n v="33"/>
  </r>
  <r>
    <n v="1512"/>
    <x v="0"/>
    <n v="297044"/>
    <s v="CONVENIOS ESPECIALES DE TRABAJADORES INDEPENDIENTES"/>
    <s v="SECTOR PRIVADO"/>
    <s v="SI"/>
    <s v="NO"/>
    <s v="NO"/>
    <n v="61"/>
    <s v="No"/>
    <s v="No"/>
    <n v="297044"/>
    <s v="CONVENIOS ESPECIALES DE TRABAJADORES INDEPENDIENTES"/>
    <n v="61"/>
  </r>
  <r>
    <n v="1513"/>
    <x v="1"/>
    <n v="120000"/>
    <s v="ASALARIADO"/>
    <s v="SECTOR PRIVADO"/>
    <s v="SI"/>
    <s v="NO"/>
    <s v="NO"/>
    <n v="42"/>
    <s v="No"/>
    <s v="No"/>
    <n v="120000"/>
    <s v="ASALARIADO"/>
    <n v="42"/>
  </r>
  <r>
    <n v="1514"/>
    <x v="1"/>
    <n v="1296001.6000000001"/>
    <s v="ASALARIADO"/>
    <s v="SECTOR PUBLICO"/>
    <s v="SI"/>
    <s v="NO"/>
    <s v="NO"/>
    <n v="47"/>
    <s v="No"/>
    <s v="No"/>
    <n v="1296001.6000000001"/>
    <s v="ASALARIADO"/>
    <n v="47"/>
  </r>
  <r>
    <n v="1515"/>
    <x v="0"/>
    <n v="1346350"/>
    <s v="ASALARIADO"/>
    <s v="SECTOR PRIVADO"/>
    <s v="SI"/>
    <s v="NO"/>
    <s v="NO"/>
    <n v="47"/>
    <s v="No"/>
    <s v="No"/>
    <n v="1346350"/>
    <s v="ASALARIADO"/>
    <n v="47"/>
  </r>
  <r>
    <n v="1516"/>
    <x v="1"/>
    <n v="1089100"/>
    <s v="ASALARIADO"/>
    <s v="SECTOR PRIVADO"/>
    <s v="SI"/>
    <s v="NO"/>
    <s v="NO"/>
    <n v="35"/>
    <s v="No"/>
    <s v="No"/>
    <n v="1089100"/>
    <s v="ASALARIADO"/>
    <n v="35"/>
  </r>
  <r>
    <n v="1517"/>
    <x v="0"/>
    <n v="766610"/>
    <s v="ASALARIADO"/>
    <s v="SECTOR PUBLICO"/>
    <s v="SI"/>
    <s v="NO"/>
    <s v="NO"/>
    <n v="53"/>
    <s v="No"/>
    <s v="No"/>
    <n v="766610"/>
    <s v="ASALARIADO"/>
    <n v="53"/>
  </r>
  <r>
    <n v="1518"/>
    <x v="1"/>
    <n v="727896.34"/>
    <s v="ASALARIADO"/>
    <s v="SECTOR PUBLICO"/>
    <s v="SI"/>
    <s v="NO"/>
    <s v="NO"/>
    <n v="34"/>
    <s v="No"/>
    <s v="No"/>
    <n v="727896.34"/>
    <s v="ASALARIADO"/>
    <n v="34"/>
  </r>
  <r>
    <n v="1519"/>
    <x v="0"/>
    <n v="2577656.4700000002"/>
    <s v="ASALARIADO"/>
    <s v="SECTOR PUBLICO"/>
    <s v="SI"/>
    <s v="NO"/>
    <s v="NO"/>
    <n v="37"/>
    <s v="Atípico"/>
    <s v="No"/>
    <n v="2577656.4700000002"/>
    <s v="ASALARIADO"/>
    <n v="37"/>
  </r>
  <r>
    <n v="1520"/>
    <x v="1"/>
    <n v="2694159.76"/>
    <s v="ASALARIADO"/>
    <s v="SECTOR PRIVADO"/>
    <s v="SI"/>
    <s v="NO"/>
    <s v="NO"/>
    <n v="28"/>
    <s v="Atípico"/>
    <s v="No"/>
    <n v="2694159.76"/>
    <s v="ASALARIADO"/>
    <n v="28"/>
  </r>
  <r>
    <n v="1521"/>
    <x v="1"/>
    <n v="36204.74"/>
    <s v="ASALARIADO"/>
    <s v="SECTOR PUBLICO"/>
    <s v="SI"/>
    <s v="NO"/>
    <s v="NO"/>
    <n v="32"/>
    <s v="No"/>
    <s v="No"/>
    <n v="36204.74"/>
    <s v="ASALARIADO"/>
    <n v="32"/>
  </r>
  <r>
    <n v="1522"/>
    <x v="1"/>
    <n v="300018"/>
    <s v="TRABAJADOR INDEPENDIENTE"/>
    <s v="SECTOR PRIVADO"/>
    <s v="SI"/>
    <s v="NO"/>
    <s v="NO"/>
    <n v="47"/>
    <s v="No"/>
    <s v="No"/>
    <n v="300018"/>
    <s v="TRABAJADOR INDEPENDIENTE"/>
    <n v="47"/>
  </r>
  <r>
    <n v="1523"/>
    <x v="1"/>
    <n v="382325"/>
    <s v="ASALARIADO"/>
    <s v="SECTOR PRIVADO"/>
    <s v="SI"/>
    <s v="SI"/>
    <s v="NO"/>
    <n v="33"/>
    <s v="No"/>
    <s v="No"/>
    <n v="382325"/>
    <s v="ASALARIADO"/>
    <n v="33"/>
  </r>
  <r>
    <n v="1524"/>
    <x v="1"/>
    <n v="326749"/>
    <s v="TRABAJADOR INDEPENDIENTE"/>
    <s v="SECTOR PRIVADO"/>
    <s v="SI"/>
    <s v="NO"/>
    <s v="NO"/>
    <n v="56"/>
    <s v="No"/>
    <s v="No"/>
    <n v="326749"/>
    <s v="TRABAJADOR INDEPENDIENTE"/>
    <n v="56"/>
  </r>
  <r>
    <n v="1525"/>
    <x v="0"/>
    <n v="611036.43999999994"/>
    <s v="PENSIONADOS EN SU PROPIO SISTEMA"/>
    <s v="SECTOR PUBLICO"/>
    <s v="SI"/>
    <s v="NO"/>
    <s v="NO"/>
    <n v="93"/>
    <s v="No"/>
    <s v="No"/>
    <n v="611036.43999999994"/>
    <s v="PENSIONADOS EN SU PROPIO SISTEMA"/>
    <n v="93"/>
  </r>
  <r>
    <n v="1526"/>
    <x v="1"/>
    <n v="278031"/>
    <s v="ASEGURADO VOLUNTARIO"/>
    <s v="SECTOR PRIVADO"/>
    <s v="SI"/>
    <s v="NO"/>
    <s v="SI"/>
    <n v="43"/>
    <s v="No"/>
    <s v="No"/>
    <n v="278031"/>
    <s v="ASEGURADO VOLUNTARIO"/>
    <n v="43"/>
  </r>
  <r>
    <n v="1527"/>
    <x v="0"/>
    <n v="275191.65000000002"/>
    <s v="ASALARIADO"/>
    <s v="SECTOR PRIVADO"/>
    <s v="SI"/>
    <s v="NO"/>
    <s v="NO"/>
    <n v="22"/>
    <s v="No"/>
    <s v="No"/>
    <n v="275191.65000000002"/>
    <s v="ASALARIADO"/>
    <n v="22"/>
  </r>
  <r>
    <n v="1528"/>
    <x v="0"/>
    <n v="273980"/>
    <s v="ASALARIADO"/>
    <s v="SECTOR PRIVADO"/>
    <s v="SI"/>
    <s v="NO"/>
    <s v="NO"/>
    <n v="23"/>
    <s v="No"/>
    <s v="No"/>
    <n v="273980"/>
    <s v="ASALARIADO"/>
    <n v="23"/>
  </r>
  <r>
    <n v="1529"/>
    <x v="1"/>
    <n v="1664567.5"/>
    <s v="ASALARIADO"/>
    <s v="SECTOR PUBLICO"/>
    <s v="SI"/>
    <s v="NO"/>
    <s v="NO"/>
    <n v="45"/>
    <s v="No"/>
    <s v="No"/>
    <n v="1664567.5"/>
    <s v="ASALARIADO"/>
    <n v="45"/>
  </r>
  <r>
    <n v="1530"/>
    <x v="0"/>
    <n v="185046.87"/>
    <s v="ASALARIADO"/>
    <s v="SECTOR PUBLICO"/>
    <s v="SI"/>
    <s v="NO"/>
    <s v="NO"/>
    <n v="25"/>
    <s v="No"/>
    <s v="No"/>
    <n v="185046.87"/>
    <s v="ASALARIADO"/>
    <n v="25"/>
  </r>
  <r>
    <n v="1531"/>
    <x v="0"/>
    <n v="634576.92000000004"/>
    <s v="ASALARIADO"/>
    <s v="SECTOR PRIVADO"/>
    <s v="SI"/>
    <s v="NO"/>
    <s v="NO"/>
    <n v="44"/>
    <s v="No"/>
    <s v="No"/>
    <n v="634576.92000000004"/>
    <s v="ASALARIADO"/>
    <n v="44"/>
  </r>
  <r>
    <n v="1532"/>
    <x v="0"/>
    <n v="513543"/>
    <s v="ASALARIADO"/>
    <s v="SECTOR PUBLICO"/>
    <s v="SI"/>
    <s v="NO"/>
    <s v="NO"/>
    <n v="32"/>
    <s v="No"/>
    <s v="No"/>
    <n v="513543"/>
    <s v="ASALARIADO"/>
    <n v="32"/>
  </r>
  <r>
    <n v="1533"/>
    <x v="1"/>
    <n v="383318.62"/>
    <s v="ASALARIADO"/>
    <s v="SECTOR PRIVADO"/>
    <s v="SI"/>
    <s v="NO"/>
    <s v="NO"/>
    <n v="25"/>
    <s v="No"/>
    <s v="No"/>
    <n v="383318.62"/>
    <s v="ASALARIADO"/>
    <n v="25"/>
  </r>
  <r>
    <n v="1534"/>
    <x v="1"/>
    <n v="1161325"/>
    <s v="ASALARIADO"/>
    <s v="SECTOR PRIVADO"/>
    <s v="SI"/>
    <s v="NO"/>
    <s v="NO"/>
    <n v="35"/>
    <s v="No"/>
    <s v="No"/>
    <n v="1161325"/>
    <s v="ASALARIADO"/>
    <n v="35"/>
  </r>
  <r>
    <n v="1535"/>
    <x v="1"/>
    <n v="297139"/>
    <s v="ASEGURADO VOLUNTARIO"/>
    <s v="SECTOR PRIVADO"/>
    <s v="SI"/>
    <s v="NO"/>
    <s v="NO"/>
    <n v="25"/>
    <s v="No"/>
    <s v="No"/>
    <n v="297139"/>
    <s v="ASEGURADO VOLUNTARIO"/>
    <n v="25"/>
  </r>
  <r>
    <n v="1536"/>
    <x v="0"/>
    <n v="278030"/>
    <s v="CONVENIOS ESPECIALES DE TRABAJADORES INDEPENDIENTES"/>
    <s v="SECTOR PRIVADO"/>
    <s v="SI"/>
    <s v="NO"/>
    <s v="NO"/>
    <n v="25"/>
    <s v="No"/>
    <s v="No"/>
    <n v="278030"/>
    <s v="CONVENIOS ESPECIALES DE TRABAJADORES INDEPENDIENTES"/>
    <n v="25"/>
  </r>
  <r>
    <n v="1537"/>
    <x v="1"/>
    <n v="101340"/>
    <s v="ASALARIADO"/>
    <s v="SECTOR PRIVADO"/>
    <s v="SI"/>
    <s v="NO"/>
    <s v="NO"/>
    <n v="20"/>
    <s v="No"/>
    <s v="No"/>
    <n v="101340"/>
    <s v="ASALARIADO"/>
    <n v="20"/>
  </r>
  <r>
    <n v="1538"/>
    <x v="1"/>
    <n v="397630.9"/>
    <s v="ASALARIADO"/>
    <s v="SECTOR PRIVADO"/>
    <s v="SI"/>
    <s v="NO"/>
    <s v="NO"/>
    <n v="32"/>
    <s v="No"/>
    <s v="No"/>
    <n v="397630.9"/>
    <s v="ASALARIADO"/>
    <n v="32"/>
  </r>
  <r>
    <n v="1539"/>
    <x v="0"/>
    <n v="500060"/>
    <s v="ASALARIADO"/>
    <s v="SECTOR PRIVADO"/>
    <s v="SI"/>
    <s v="SI"/>
    <s v="SI"/>
    <n v="49"/>
    <s v="No"/>
    <s v="No"/>
    <n v="500060"/>
    <s v="ASALARIADO"/>
    <n v="49"/>
  </r>
  <r>
    <n v="1540"/>
    <x v="1"/>
    <n v="1000000"/>
    <s v="ASALARIADO"/>
    <s v="SECTOR PRIVADO"/>
    <s v="SI"/>
    <s v="NO"/>
    <s v="NO"/>
    <n v="22"/>
    <s v="No"/>
    <s v="No"/>
    <n v="1000000"/>
    <s v="ASALARIADO"/>
    <n v="22"/>
  </r>
  <r>
    <n v="1541"/>
    <x v="1"/>
    <n v="308568"/>
    <s v="ASEGURADO VOLUNTARIO"/>
    <s v="SECTOR PRIVADO"/>
    <s v="SI"/>
    <s v="NO"/>
    <s v="NO"/>
    <n v="48"/>
    <s v="No"/>
    <s v="No"/>
    <n v="308568"/>
    <s v="ASEGURADO VOLUNTARIO"/>
    <n v="48"/>
  </r>
  <r>
    <n v="1542"/>
    <x v="0"/>
    <n v="297046"/>
    <s v="TRABAJADOR INDEPENDIENTE"/>
    <s v="SECTOR PRIVADO"/>
    <s v="SI"/>
    <s v="SI"/>
    <s v="NO"/>
    <n v="35"/>
    <s v="No"/>
    <s v="No"/>
    <n v="297046"/>
    <s v="TRABAJADOR INDEPENDIENTE"/>
    <n v="35"/>
  </r>
  <r>
    <n v="1543"/>
    <x v="0"/>
    <n v="297046"/>
    <s v="TRABAJADOR INDEPENDIENTE"/>
    <s v="SECTOR PRIVADO"/>
    <s v="SI"/>
    <s v="SI"/>
    <s v="NO"/>
    <n v="32"/>
    <s v="No"/>
    <s v="No"/>
    <n v="297046"/>
    <s v="TRABAJADOR INDEPENDIENTE"/>
    <n v="32"/>
  </r>
  <r>
    <n v="1544"/>
    <x v="1"/>
    <n v="704142.51"/>
    <s v="ASALARIADO"/>
    <s v="SECTOR PRIVADO"/>
    <s v="SI"/>
    <s v="NO"/>
    <s v="NO"/>
    <n v="41"/>
    <s v="No"/>
    <s v="No"/>
    <n v="704142.51"/>
    <s v="ASALARIADO"/>
    <n v="41"/>
  </r>
  <r>
    <n v="1545"/>
    <x v="0"/>
    <n v="306667"/>
    <s v="ASALARIADO"/>
    <s v="SECTOR PRIVADO"/>
    <s v="SI"/>
    <s v="SI"/>
    <s v="NO"/>
    <n v="27"/>
    <s v="No"/>
    <s v="No"/>
    <n v="306667"/>
    <s v="ASALARIADO"/>
    <n v="27"/>
  </r>
  <r>
    <n v="1546"/>
    <x v="1"/>
    <n v="639148"/>
    <s v="TRABAJADOR INDEPENDIENTE"/>
    <s v="SECTOR PRIVADO"/>
    <s v="SI"/>
    <s v="NO"/>
    <s v="NO"/>
    <n v="68"/>
    <s v="No"/>
    <s v="No"/>
    <n v="639148"/>
    <s v="TRABAJADOR INDEPENDIENTE"/>
    <n v="68"/>
  </r>
  <r>
    <n v="1547"/>
    <x v="0"/>
    <n v="439063.24"/>
    <s v="ASALARIADO"/>
    <s v="SECTOR PRIVADO"/>
    <s v="SI"/>
    <s v="NO"/>
    <s v="NO"/>
    <n v="41"/>
    <s v="No"/>
    <s v="No"/>
    <n v="439063.24"/>
    <s v="ASALARIADO"/>
    <n v="41"/>
  </r>
  <r>
    <n v="1548"/>
    <x v="1"/>
    <n v="359544.27"/>
    <s v="CONVENIOS ESPECIALES DE ASEGURADOS VOLUNTARIOS"/>
    <s v="SECTOR PRIVADO"/>
    <s v="SI"/>
    <s v="SI"/>
    <s v="NO"/>
    <n v="59"/>
    <s v="No"/>
    <s v="No"/>
    <n v="359544.27"/>
    <s v="CONVENIOS ESPECIALES DE ASEGURADOS VOLUNTARIOS"/>
    <n v="59"/>
  </r>
  <r>
    <n v="1549"/>
    <x v="1"/>
    <n v="313256"/>
    <s v="ASALARIADO"/>
    <s v="SECTOR PRIVADO"/>
    <s v="SI"/>
    <s v="SI"/>
    <s v="NO"/>
    <n v="34"/>
    <s v="No"/>
    <s v="No"/>
    <n v="313256"/>
    <s v="ASALARIADO"/>
    <n v="34"/>
  </r>
  <r>
    <n v="1550"/>
    <x v="1"/>
    <n v="299152"/>
    <s v="ASALARIADO"/>
    <s v="SECTOR PUBLICO"/>
    <s v="SI"/>
    <s v="NO"/>
    <s v="NO"/>
    <n v="38"/>
    <s v="No"/>
    <s v="No"/>
    <n v="299152"/>
    <s v="ASALARIADO"/>
    <n v="38"/>
  </r>
  <r>
    <n v="1551"/>
    <x v="1"/>
    <n v="1397631"/>
    <s v="ASALARIADO"/>
    <s v="SECTOR PUBLICO"/>
    <s v="SI"/>
    <s v="NO"/>
    <s v="SI"/>
    <n v="48"/>
    <s v="No"/>
    <s v="No"/>
    <n v="1397631"/>
    <s v="ASALARIADO"/>
    <n v="48"/>
  </r>
  <r>
    <n v="1552"/>
    <x v="1"/>
    <n v="571830.07999999996"/>
    <s v="ASALARIADO"/>
    <s v="SECTOR PRIVADO"/>
    <s v="SI"/>
    <s v="SI"/>
    <s v="NO"/>
    <n v="33"/>
    <s v="No"/>
    <s v="No"/>
    <n v="571830.07999999996"/>
    <s v="ASALARIADO"/>
    <n v="33"/>
  </r>
  <r>
    <n v="1553"/>
    <x v="0"/>
    <n v="297046"/>
    <s v="ASEGURADO VOLUNTARIO"/>
    <s v="SECTOR PRIVADO"/>
    <s v="SI"/>
    <s v="NO"/>
    <s v="NO"/>
    <n v="49"/>
    <s v="No"/>
    <s v="No"/>
    <n v="297046"/>
    <s v="ASEGURADO VOLUNTARIO"/>
    <n v="49"/>
  </r>
  <r>
    <n v="1554"/>
    <x v="1"/>
    <n v="2401743.04"/>
    <s v="ASALARIADO"/>
    <s v="SECTOR PRIVADO"/>
    <s v="SI"/>
    <s v="NO"/>
    <s v="NO"/>
    <n v="45"/>
    <s v="Atípico"/>
    <s v="No"/>
    <n v="2401743.04"/>
    <s v="ASALARIADO"/>
    <n v="45"/>
  </r>
  <r>
    <n v="1555"/>
    <x v="1"/>
    <n v="263473.09000000003"/>
    <s v="PENSIONADOS EN SU PROPIO SISTEMA"/>
    <s v="SECTOR PUBLICO"/>
    <s v="SI"/>
    <s v="NO"/>
    <s v="NO"/>
    <n v="73"/>
    <s v="No"/>
    <s v="No"/>
    <n v="263473.09000000003"/>
    <s v="PENSIONADOS EN SU PROPIO SISTEMA"/>
    <n v="73"/>
  </r>
  <r>
    <n v="1556"/>
    <x v="0"/>
    <n v="764250.3"/>
    <s v="ASALARIADO"/>
    <s v="SECTOR PUBLICO"/>
    <s v="SI"/>
    <s v="NO"/>
    <s v="NO"/>
    <n v="45"/>
    <s v="No"/>
    <s v="No"/>
    <n v="764250.3"/>
    <s v="ASALARIADO"/>
    <n v="45"/>
  </r>
  <r>
    <n v="1557"/>
    <x v="1"/>
    <n v="310124"/>
    <s v="TRABAJADOR INDEPENDIENTE"/>
    <s v="SECTOR PRIVADO"/>
    <s v="NO"/>
    <s v="NO"/>
    <s v="NO"/>
    <n v="36"/>
    <s v="No"/>
    <s v="No"/>
    <n v="310124"/>
    <s v="TRABAJADOR INDEPENDIENTE"/>
    <n v="36"/>
  </r>
  <r>
    <n v="1558"/>
    <x v="1"/>
    <n v="412923.5"/>
    <s v="ASALARIADO"/>
    <s v="SECTOR PUBLICO"/>
    <s v="SI"/>
    <s v="NO"/>
    <s v="NO"/>
    <n v="30"/>
    <s v="No"/>
    <s v="No"/>
    <n v="412923.5"/>
    <s v="ASALARIADO"/>
    <n v="30"/>
  </r>
  <r>
    <n v="1559"/>
    <x v="0"/>
    <n v="639148"/>
    <s v="TRABAJADOR INDEPENDIENTE"/>
    <s v="SECTOR PRIVADO"/>
    <s v="SI"/>
    <s v="SI"/>
    <s v="SI"/>
    <n v="47"/>
    <s v="No"/>
    <s v="No"/>
    <n v="639148"/>
    <s v="TRABAJADOR INDEPENDIENTE"/>
    <n v="47"/>
  </r>
  <r>
    <n v="1560"/>
    <x v="1"/>
    <n v="787019"/>
    <s v="ASALARIADO"/>
    <s v="SECTOR PRIVADO"/>
    <s v="SI"/>
    <s v="NO"/>
    <s v="NO"/>
    <n v="45"/>
    <s v="No"/>
    <s v="No"/>
    <n v="787019"/>
    <s v="ASALARIADO"/>
    <n v="45"/>
  </r>
  <r>
    <n v="1561"/>
    <x v="1"/>
    <n v="355312"/>
    <s v="ASALARIADO"/>
    <s v="SECTOR PRIVADO"/>
    <s v="SI"/>
    <s v="NO"/>
    <s v="NO"/>
    <n v="44"/>
    <s v="No"/>
    <s v="No"/>
    <n v="355312"/>
    <s v="ASALARIADO"/>
    <n v="44"/>
  </r>
  <r>
    <n v="1562"/>
    <x v="0"/>
    <n v="399910"/>
    <s v="ASEGURADO VOLUNTARIO"/>
    <s v="SECTOR PRIVADO"/>
    <s v="SI"/>
    <s v="SI"/>
    <s v="NO"/>
    <n v="46"/>
    <s v="No"/>
    <s v="No"/>
    <n v="399910"/>
    <s v="ASEGURADO VOLUNTARIO"/>
    <n v="46"/>
  </r>
  <r>
    <n v="1563"/>
    <x v="1"/>
    <n v="500383"/>
    <s v="ASALARIADO"/>
    <s v="SECTOR PRIVADO"/>
    <s v="SI"/>
    <s v="NO"/>
    <s v="NO"/>
    <n v="36"/>
    <s v="No"/>
    <s v="No"/>
    <n v="500383"/>
    <s v="ASALARIADO"/>
    <n v="36"/>
  </r>
  <r>
    <n v="1564"/>
    <x v="0"/>
    <n v="1069544.74"/>
    <s v="ASALARIADO"/>
    <s v="SECTOR PRIVADO"/>
    <s v="SI"/>
    <s v="NO"/>
    <s v="NO"/>
    <n v="46"/>
    <s v="No"/>
    <s v="No"/>
    <n v="1069544.74"/>
    <s v="ASALARIADO"/>
    <n v="46"/>
  </r>
  <r>
    <n v="1565"/>
    <x v="1"/>
    <n v="284512"/>
    <s v="ASALARIADO"/>
    <s v="SECTOR PRIVADO"/>
    <s v="SI"/>
    <s v="NO"/>
    <s v="NO"/>
    <n v="29"/>
    <s v="No"/>
    <s v="No"/>
    <n v="284512"/>
    <s v="ASALARIADO"/>
    <n v="29"/>
  </r>
  <r>
    <n v="1566"/>
    <x v="0"/>
    <n v="2900000"/>
    <s v="ASALARIADO"/>
    <s v="SECTOR PRIVADO"/>
    <s v="SI"/>
    <s v="NO"/>
    <s v="NO"/>
    <n v="35"/>
    <s v="Atípico"/>
    <s v="No"/>
    <n v="2900000"/>
    <s v="ASALARIADO"/>
    <n v="35"/>
  </r>
  <r>
    <n v="1567"/>
    <x v="0"/>
    <n v="398327.08"/>
    <s v="ASALARIADO"/>
    <s v="SECTOR PRIVADO"/>
    <s v="SI"/>
    <s v="NO"/>
    <s v="NO"/>
    <n v="38"/>
    <s v="No"/>
    <s v="No"/>
    <n v="398327.08"/>
    <s v="ASALARIADO"/>
    <n v="38"/>
  </r>
  <r>
    <n v="1568"/>
    <x v="0"/>
    <n v="642418.54"/>
    <s v="ASALARIADO"/>
    <s v="SECTOR PRIVADO"/>
    <s v="SI"/>
    <s v="NO"/>
    <s v="NO"/>
    <n v="53"/>
    <s v="No"/>
    <s v="No"/>
    <n v="642418.54"/>
    <s v="ASALARIADO"/>
    <n v="53"/>
  </r>
  <r>
    <n v="1569"/>
    <x v="0"/>
    <n v="509509"/>
    <s v="TRABAJADOR INDEPENDIENTE"/>
    <s v="SECTOR PRIVADO"/>
    <s v="SI"/>
    <s v="NO"/>
    <s v="NO"/>
    <n v="56"/>
    <s v="No"/>
    <s v="No"/>
    <n v="509509"/>
    <s v="TRABAJADOR INDEPENDIENTE"/>
    <n v="56"/>
  </r>
  <r>
    <n v="1570"/>
    <x v="0"/>
    <n v="608941"/>
    <s v="TRABAJADOR INDEPENDIENTE"/>
    <s v="SECTOR PRIVADO"/>
    <s v="SI"/>
    <s v="NO"/>
    <s v="SI"/>
    <n v="57"/>
    <s v="No"/>
    <s v="No"/>
    <n v="608941"/>
    <s v="TRABAJADOR INDEPENDIENTE"/>
    <n v="57"/>
  </r>
  <r>
    <n v="1571"/>
    <x v="0"/>
    <n v="537156.98"/>
    <s v="ASALARIADO"/>
    <s v="SECTOR PRIVADO"/>
    <s v="SI"/>
    <s v="NO"/>
    <s v="NO"/>
    <n v="21"/>
    <s v="No"/>
    <s v="No"/>
    <n v="537156.98"/>
    <s v="ASALARIADO"/>
    <n v="21"/>
  </r>
  <r>
    <n v="1572"/>
    <x v="1"/>
    <n v="1545800"/>
    <s v="ASALARIADO"/>
    <s v="SECTOR PUBLICO"/>
    <s v="SI"/>
    <s v="NO"/>
    <s v="NO"/>
    <n v="55"/>
    <s v="No"/>
    <s v="No"/>
    <n v="1545800"/>
    <s v="ASALARIADO"/>
    <n v="55"/>
  </r>
  <r>
    <n v="1573"/>
    <x v="1"/>
    <n v="1070405"/>
    <s v="ASALARIADO"/>
    <s v="SECTOR PUBLICO"/>
    <s v="SI"/>
    <s v="NO"/>
    <s v="NO"/>
    <n v="30"/>
    <s v="No"/>
    <s v="No"/>
    <n v="1070405"/>
    <s v="ASALARIADO"/>
    <n v="30"/>
  </r>
  <r>
    <n v="1574"/>
    <x v="0"/>
    <n v="625396"/>
    <s v="TRABAJADOR INDEPENDIENTE"/>
    <s v="SECTOR PRIVADO"/>
    <s v="SI"/>
    <s v="NO"/>
    <s v="NO"/>
    <n v="44"/>
    <s v="No"/>
    <s v="No"/>
    <n v="625396"/>
    <s v="TRABAJADOR INDEPENDIENTE"/>
    <n v="44"/>
  </r>
  <r>
    <n v="1575"/>
    <x v="1"/>
    <n v="925000"/>
    <s v="ASALARIADO"/>
    <s v="SECTOR PRIVADO"/>
    <s v="SI"/>
    <s v="NO"/>
    <s v="NO"/>
    <n v="49"/>
    <s v="No"/>
    <s v="No"/>
    <n v="925000"/>
    <s v="ASALARIADO"/>
    <n v="49"/>
  </r>
  <r>
    <n v="1576"/>
    <x v="0"/>
    <n v="261897.3"/>
    <s v="ASALARIADO"/>
    <s v="SECTOR PRIVADO"/>
    <s v="SI"/>
    <s v="SI"/>
    <s v="NO"/>
    <n v="57"/>
    <s v="No"/>
    <s v="No"/>
    <n v="261897.3"/>
    <s v="ASALARIADO"/>
    <n v="57"/>
  </r>
  <r>
    <n v="1577"/>
    <x v="1"/>
    <n v="297046"/>
    <s v="ASEGURADO VOLUNTARIO"/>
    <s v="SECTOR PRIVADO"/>
    <s v="SI"/>
    <s v="SI"/>
    <s v="SI"/>
    <n v="43"/>
    <s v="No"/>
    <s v="No"/>
    <n v="297046"/>
    <s v="ASEGURADO VOLUNTARIO"/>
    <n v="43"/>
  </r>
  <r>
    <n v="1578"/>
    <x v="1"/>
    <n v="582705.18000000005"/>
    <s v="ASALARIADO"/>
    <s v="SECTOR PRIVADO"/>
    <s v="SI"/>
    <s v="NO"/>
    <s v="NO"/>
    <n v="30"/>
    <s v="No"/>
    <s v="No"/>
    <n v="582705.18000000005"/>
    <s v="ASALARIADO"/>
    <n v="30"/>
  </r>
  <r>
    <n v="1579"/>
    <x v="0"/>
    <n v="49684.32"/>
    <s v="ASALARIADO"/>
    <s v="SECTOR PRIVADO"/>
    <s v="SI"/>
    <s v="NO"/>
    <s v="NO"/>
    <n v="42"/>
    <s v="No"/>
    <s v="No"/>
    <n v="49684.32"/>
    <s v="ASALARIADO"/>
    <n v="42"/>
  </r>
  <r>
    <n v="1580"/>
    <x v="0"/>
    <n v="427025"/>
    <s v="ASALARIADO"/>
    <s v="SECTOR PRIVADO"/>
    <s v="SI"/>
    <s v="NO"/>
    <s v="NO"/>
    <n v="32"/>
    <s v="No"/>
    <s v="No"/>
    <n v="427025"/>
    <s v="ASALARIADO"/>
    <n v="32"/>
  </r>
  <r>
    <n v="1581"/>
    <x v="1"/>
    <n v="188362.97"/>
    <s v="ASALARIADO"/>
    <s v="SECTOR PRIVADO"/>
    <s v="SI"/>
    <s v="NO"/>
    <s v="NO"/>
    <n v="34"/>
    <s v="No"/>
    <s v="No"/>
    <n v="188362.97"/>
    <s v="ASALARIADO"/>
    <n v="34"/>
  </r>
  <r>
    <n v="1582"/>
    <x v="0"/>
    <n v="527956.5"/>
    <s v="ASALARIADO"/>
    <s v="SECTOR PUBLICO"/>
    <s v="SI"/>
    <s v="NO"/>
    <s v="NO"/>
    <n v="23"/>
    <s v="No"/>
    <s v="No"/>
    <n v="527956.5"/>
    <s v="ASALARIADO"/>
    <n v="23"/>
  </r>
  <r>
    <n v="1583"/>
    <x v="0"/>
    <n v="811305.9"/>
    <s v="PENSIONADOS EN SU PROPIO SISTEMA"/>
    <s v="SECTOR PUBLICO"/>
    <s v="SI"/>
    <s v="NO"/>
    <s v="NO"/>
    <n v="83"/>
    <s v="No"/>
    <s v="No"/>
    <n v="811305.9"/>
    <s v="PENSIONADOS EN SU PROPIO SISTEMA"/>
    <n v="83"/>
  </r>
  <r>
    <n v="1584"/>
    <x v="1"/>
    <n v="165972.39000000001"/>
    <s v="ASALARIADO"/>
    <s v="SECTOR PRIVADO"/>
    <s v="SI"/>
    <s v="SI"/>
    <s v="NO"/>
    <n v="28"/>
    <s v="No"/>
    <s v="No"/>
    <n v="165972.39000000001"/>
    <s v="ASALARIADO"/>
    <n v="28"/>
  </r>
  <r>
    <n v="1585"/>
    <x v="0"/>
    <n v="749651.26"/>
    <s v="ASALARIADO"/>
    <s v="SECTOR PRIVADO"/>
    <s v="SI"/>
    <s v="NO"/>
    <s v="NO"/>
    <n v="32"/>
    <s v="No"/>
    <s v="No"/>
    <n v="749651.26"/>
    <s v="ASALARIADO"/>
    <n v="32"/>
  </r>
  <r>
    <n v="1586"/>
    <x v="1"/>
    <n v="6120159.5"/>
    <s v="ASALARIADO"/>
    <s v="SECTOR PRIVADO"/>
    <s v="SI"/>
    <s v="NO"/>
    <s v="NO"/>
    <n v="42"/>
    <s v="Atípico"/>
    <s v="No"/>
    <n v="6120159.5"/>
    <s v="ASALARIADO"/>
    <n v="42"/>
  </r>
  <r>
    <n v="1587"/>
    <x v="0"/>
    <n v="825000"/>
    <s v="ASALARIADO"/>
    <s v="SECTOR PRIVADO"/>
    <s v="SI"/>
    <s v="NO"/>
    <s v="NO"/>
    <n v="50"/>
    <s v="No"/>
    <s v="No"/>
    <n v="825000"/>
    <s v="ASALARIADO"/>
    <n v="50"/>
  </r>
  <r>
    <n v="1588"/>
    <x v="1"/>
    <n v="190076.47"/>
    <s v="ASALARIADO"/>
    <s v="SECTOR PRIVADO"/>
    <s v="SI"/>
    <s v="NO"/>
    <s v="NO"/>
    <n v="26"/>
    <s v="No"/>
    <s v="No"/>
    <n v="190076.47"/>
    <s v="ASALARIADO"/>
    <n v="26"/>
  </r>
  <r>
    <n v="1589"/>
    <x v="1"/>
    <n v="300018"/>
    <s v="ASEGURADO VOLUNTARIO"/>
    <s v="SECTOR PRIVADO"/>
    <s v="SI"/>
    <s v="NO"/>
    <s v="NO"/>
    <n v="47"/>
    <s v="No"/>
    <s v="No"/>
    <n v="300018"/>
    <s v="ASEGURADO VOLUNTARIO"/>
    <n v="47"/>
  </r>
  <r>
    <n v="1590"/>
    <x v="1"/>
    <n v="657366.39"/>
    <s v="ASALARIADO"/>
    <s v="SECTOR PUBLICO"/>
    <s v="SI"/>
    <s v="NO"/>
    <s v="NO"/>
    <n v="40"/>
    <s v="No"/>
    <s v="No"/>
    <n v="657366.39"/>
    <s v="ASALARIADO"/>
    <n v="40"/>
  </r>
  <r>
    <n v="1591"/>
    <x v="0"/>
    <n v="4107395"/>
    <s v="PENSIONADOS EN SU PROPIO SISTEMA"/>
    <s v="SECTOR PUBLICO"/>
    <s v="SI"/>
    <s v="NO"/>
    <s v="NO"/>
    <n v="80"/>
    <s v="Atípico"/>
    <s v="No"/>
    <n v="4107395"/>
    <s v="PENSIONADOS EN SU PROPIO SISTEMA"/>
    <n v="80"/>
  </r>
  <r>
    <n v="1592"/>
    <x v="0"/>
    <n v="534683"/>
    <s v="TRABAJADOR INDEPENDIENTE"/>
    <s v="SECTOR PRIVADO"/>
    <s v="SI"/>
    <s v="NO"/>
    <s v="NO"/>
    <n v="48"/>
    <s v="No"/>
    <s v="No"/>
    <n v="534683"/>
    <s v="TRABAJADOR INDEPENDIENTE"/>
    <n v="48"/>
  </r>
  <r>
    <n v="1593"/>
    <x v="0"/>
    <n v="1316155"/>
    <s v="ASALARIADO"/>
    <s v="SECTOR PRIVADO"/>
    <s v="SI"/>
    <s v="SI"/>
    <s v="NO"/>
    <n v="39"/>
    <s v="No"/>
    <s v="No"/>
    <n v="1316155"/>
    <s v="ASALARIADO"/>
    <n v="39"/>
  </r>
  <r>
    <n v="1594"/>
    <x v="1"/>
    <n v="300000"/>
    <s v="ASEGURADO VOLUNTARIO"/>
    <s v="SECTOR PRIVADO"/>
    <s v="SI"/>
    <s v="NO"/>
    <s v="NO"/>
    <n v="21"/>
    <s v="No"/>
    <s v="No"/>
    <n v="300000"/>
    <s v="ASEGURADO VOLUNTARIO"/>
    <n v="21"/>
  </r>
  <r>
    <n v="1595"/>
    <x v="0"/>
    <n v="1400000"/>
    <s v="ASALARIADO"/>
    <s v="SECTOR PRIVADO"/>
    <s v="SI"/>
    <s v="NO"/>
    <s v="NO"/>
    <n v="34"/>
    <s v="No"/>
    <s v="No"/>
    <n v="1400000"/>
    <s v="ASALARIADO"/>
    <n v="34"/>
  </r>
  <r>
    <n v="1596"/>
    <x v="0"/>
    <n v="200000"/>
    <s v="ASALARIADO"/>
    <s v="SECTOR PRIVADO"/>
    <s v="SI"/>
    <s v="NO"/>
    <s v="NO"/>
    <n v="32"/>
    <s v="No"/>
    <s v="No"/>
    <n v="200000"/>
    <s v="ASALARIADO"/>
    <n v="32"/>
  </r>
  <r>
    <n v="1597"/>
    <x v="1"/>
    <n v="216423.45"/>
    <s v="ASALARIADO"/>
    <s v="SECTOR PRIVADO"/>
    <s v="SI"/>
    <s v="NO"/>
    <s v="NO"/>
    <n v="28"/>
    <s v="No"/>
    <s v="No"/>
    <n v="216423.45"/>
    <s v="ASALARIADO"/>
    <n v="28"/>
  </r>
  <r>
    <n v="1598"/>
    <x v="0"/>
    <n v="829250"/>
    <s v="ASALARIADO"/>
    <s v="SECTOR PUBLICO"/>
    <s v="SI"/>
    <s v="NO"/>
    <s v="NO"/>
    <n v="47"/>
    <s v="No"/>
    <s v="No"/>
    <n v="829250"/>
    <s v="ASALARIADO"/>
    <n v="47"/>
  </r>
  <r>
    <n v="1599"/>
    <x v="0"/>
    <n v="370090"/>
    <s v="TRABAJADOR INDEPENDIENTE"/>
    <s v="SECTOR PRIVADO"/>
    <s v="SI"/>
    <s v="NO"/>
    <s v="SI"/>
    <n v="40"/>
    <s v="No"/>
    <s v="No"/>
    <n v="370090"/>
    <s v="TRABAJADOR INDEPENDIENTE"/>
    <n v="40"/>
  </r>
  <r>
    <n v="1600"/>
    <x v="1"/>
    <n v="328127.06"/>
    <s v="ASALARIADO"/>
    <s v="SECTOR PRIVADO"/>
    <s v="SI"/>
    <s v="NO"/>
    <s v="NO"/>
    <n v="45"/>
    <s v="No"/>
    <s v="No"/>
    <n v="328127.06"/>
    <s v="ASALARIADO"/>
    <n v="45"/>
  </r>
  <r>
    <n v="1601"/>
    <x v="0"/>
    <n v="1414186"/>
    <s v="ASALARIADO"/>
    <s v="SECTOR PUBLICO"/>
    <s v="SI"/>
    <s v="NO"/>
    <s v="SI"/>
    <n v="50"/>
    <s v="No"/>
    <s v="No"/>
    <n v="1414186"/>
    <s v="ASALARIADO"/>
    <n v="50"/>
  </r>
  <r>
    <n v="1602"/>
    <x v="0"/>
    <n v="1183623.3999999999"/>
    <s v="ASALARIADO"/>
    <s v="SECTOR PUBLICO"/>
    <s v="SI"/>
    <s v="NO"/>
    <s v="NO"/>
    <n v="41"/>
    <s v="No"/>
    <s v="No"/>
    <n v="1183623.3999999999"/>
    <s v="ASALARIADO"/>
    <n v="41"/>
  </r>
  <r>
    <n v="1603"/>
    <x v="1"/>
    <n v="43350"/>
    <s v="ASALARIADO"/>
    <s v="SECTOR PRIVADO"/>
    <s v="SI"/>
    <s v="NO"/>
    <s v="NO"/>
    <n v="51"/>
    <s v="No"/>
    <s v="No"/>
    <n v="43350"/>
    <s v="ASALARIADO"/>
    <n v="51"/>
  </r>
  <r>
    <n v="1604"/>
    <x v="1"/>
    <n v="1063647.5"/>
    <s v="ASALARIADO"/>
    <s v="SECTOR PUBLICO"/>
    <s v="SI"/>
    <s v="NO"/>
    <s v="NO"/>
    <n v="56"/>
    <s v="No"/>
    <s v="No"/>
    <n v="1063647.5"/>
    <s v="ASALARIADO"/>
    <n v="56"/>
  </r>
  <r>
    <n v="1605"/>
    <x v="1"/>
    <n v="297046"/>
    <s v="TRABAJADOR INDEPENDIENTE"/>
    <s v="SECTOR PRIVADO"/>
    <s v="SI"/>
    <s v="NO"/>
    <s v="SI"/>
    <n v="42"/>
    <s v="No"/>
    <s v="No"/>
    <n v="297046"/>
    <s v="TRABAJADOR INDEPENDIENTE"/>
    <n v="42"/>
  </r>
  <r>
    <n v="1606"/>
    <x v="1"/>
    <n v="659230"/>
    <s v="ASALARIADO"/>
    <s v="SECTOR PRIVADO"/>
    <s v="SI"/>
    <s v="NO"/>
    <s v="NO"/>
    <n v="21"/>
    <s v="No"/>
    <s v="No"/>
    <n v="659230"/>
    <s v="ASALARIADO"/>
    <n v="21"/>
  </r>
  <r>
    <n v="1607"/>
    <x v="0"/>
    <n v="386699.62"/>
    <s v="ASALARIADO"/>
    <s v="SECTOR PRIVADO"/>
    <s v="SI"/>
    <s v="NO"/>
    <s v="NO"/>
    <n v="58"/>
    <s v="No"/>
    <s v="No"/>
    <n v="386699.62"/>
    <s v="ASALARIADO"/>
    <n v="58"/>
  </r>
  <r>
    <n v="1608"/>
    <x v="1"/>
    <n v="400000"/>
    <s v="ASALARIADO"/>
    <s v="SECTOR PRIVADO"/>
    <s v="SI"/>
    <s v="NO"/>
    <s v="NO"/>
    <n v="20"/>
    <s v="No"/>
    <s v="No"/>
    <n v="400000"/>
    <s v="ASALARIADO"/>
    <n v="20"/>
  </r>
  <r>
    <n v="1609"/>
    <x v="0"/>
    <n v="933004.5"/>
    <s v="ASALARIADO"/>
    <s v="SECTOR PUBLICO"/>
    <s v="SI"/>
    <s v="NO"/>
    <s v="NO"/>
    <n v="38"/>
    <s v="No"/>
    <s v="No"/>
    <n v="933004.5"/>
    <s v="ASALARIADO"/>
    <n v="38"/>
  </r>
  <r>
    <n v="1610"/>
    <x v="0"/>
    <n v="1552521"/>
    <s v="ASALARIADO"/>
    <s v="SECTOR PUBLICO"/>
    <s v="SI"/>
    <s v="NO"/>
    <s v="SI"/>
    <n v="38"/>
    <s v="No"/>
    <s v="No"/>
    <n v="1552521"/>
    <s v="ASALARIADO"/>
    <n v="38"/>
  </r>
  <r>
    <n v="1611"/>
    <x v="1"/>
    <n v="695944.8"/>
    <s v="ASALARIADO"/>
    <s v="SECTOR PUBLICO"/>
    <s v="SI"/>
    <s v="NO"/>
    <s v="NO"/>
    <n v="54"/>
    <s v="No"/>
    <s v="No"/>
    <n v="695944.8"/>
    <s v="ASALARIADO"/>
    <n v="54"/>
  </r>
  <r>
    <n v="1612"/>
    <x v="0"/>
    <n v="636889"/>
    <s v="TRABAJADOR INDEPENDIENTE"/>
    <s v="SECTOR PRIVADO"/>
    <s v="SI"/>
    <s v="SI"/>
    <s v="SI"/>
    <n v="59"/>
    <s v="No"/>
    <s v="No"/>
    <n v="636889"/>
    <s v="TRABAJADOR INDEPENDIENTE"/>
    <n v="59"/>
  </r>
  <r>
    <n v="1613"/>
    <x v="1"/>
    <n v="374751"/>
    <s v="ASALARIADO"/>
    <s v="SECTOR PUBLICO"/>
    <s v="SI"/>
    <s v="NO"/>
    <s v="NO"/>
    <n v="58"/>
    <s v="No"/>
    <s v="No"/>
    <n v="374751"/>
    <s v="ASALARIADO"/>
    <n v="58"/>
  </r>
  <r>
    <n v="1614"/>
    <x v="0"/>
    <n v="299644.2"/>
    <s v="ASALARIADO"/>
    <s v="SECTOR PRIVADO"/>
    <s v="SI"/>
    <s v="NO"/>
    <s v="NO"/>
    <n v="43"/>
    <s v="No"/>
    <s v="No"/>
    <n v="299644.2"/>
    <s v="ASALARIADO"/>
    <n v="43"/>
  </r>
  <r>
    <n v="1615"/>
    <x v="1"/>
    <n v="462759.86"/>
    <s v="ASALARIADO"/>
    <s v="SECTOR PRIVADO"/>
    <s v="SI"/>
    <s v="NO"/>
    <s v="NO"/>
    <n v="57"/>
    <s v="No"/>
    <s v="No"/>
    <n v="462759.86"/>
    <s v="ASALARIADO"/>
    <n v="57"/>
  </r>
  <r>
    <n v="1616"/>
    <x v="0"/>
    <n v="516873"/>
    <s v="TRABAJADOR INDEPENDIENTE"/>
    <s v="SECTOR PRIVADO"/>
    <s v="SI"/>
    <s v="NO"/>
    <s v="NO"/>
    <n v="45"/>
    <s v="No"/>
    <s v="No"/>
    <n v="516873"/>
    <s v="TRABAJADOR INDEPENDIENTE"/>
    <n v="45"/>
  </r>
  <r>
    <n v="1617"/>
    <x v="1"/>
    <n v="732301.32"/>
    <s v="ASALARIADO"/>
    <s v="SECTOR PRIVADO"/>
    <s v="SI"/>
    <s v="NO"/>
    <s v="NO"/>
    <n v="44"/>
    <s v="No"/>
    <s v="No"/>
    <n v="732301.32"/>
    <s v="ASALARIADO"/>
    <n v="44"/>
  </r>
  <r>
    <n v="1618"/>
    <x v="0"/>
    <n v="298018"/>
    <s v="TRABAJADOR INDEPENDIENTE"/>
    <s v="SECTOR PRIVADO"/>
    <s v="SI"/>
    <s v="NO"/>
    <s v="SI"/>
    <n v="26"/>
    <s v="No"/>
    <s v="No"/>
    <n v="298018"/>
    <s v="TRABAJADOR INDEPENDIENTE"/>
    <n v="26"/>
  </r>
  <r>
    <n v="1619"/>
    <x v="1"/>
    <n v="297046"/>
    <s v="ASEGURADO VOLUNTARIO"/>
    <s v="SECTOR PRIVADO"/>
    <s v="SI"/>
    <s v="NO"/>
    <s v="NO"/>
    <n v="58"/>
    <s v="No"/>
    <s v="No"/>
    <n v="297046"/>
    <s v="ASEGURADO VOLUNTARIO"/>
    <n v="58"/>
  </r>
  <r>
    <n v="1620"/>
    <x v="1"/>
    <n v="282216"/>
    <s v="ASALARIADO"/>
    <s v="SECTOR PRIVADO"/>
    <s v="SI"/>
    <s v="SI"/>
    <s v="NO"/>
    <n v="22"/>
    <s v="No"/>
    <s v="No"/>
    <n v="282216"/>
    <s v="ASALARIADO"/>
    <n v="22"/>
  </r>
  <r>
    <n v="1621"/>
    <x v="0"/>
    <n v="838586.07"/>
    <s v="ASALARIADO"/>
    <s v="SECTOR PUBLICO"/>
    <s v="SI"/>
    <s v="NO"/>
    <s v="NO"/>
    <n v="31"/>
    <s v="No"/>
    <s v="No"/>
    <n v="838586.07"/>
    <s v="ASALARIADO"/>
    <n v="31"/>
  </r>
  <r>
    <n v="1622"/>
    <x v="0"/>
    <n v="774142.69"/>
    <s v="ASALARIADO"/>
    <s v="SECTOR PRIVADO"/>
    <s v="SI"/>
    <s v="NO"/>
    <s v="NO"/>
    <n v="41"/>
    <s v="No"/>
    <s v="No"/>
    <n v="774142.69"/>
    <s v="ASALARIADO"/>
    <n v="41"/>
  </r>
  <r>
    <n v="1623"/>
    <x v="0"/>
    <n v="297429"/>
    <s v="TRABAJADOR INDEPENDIENTE"/>
    <s v="SECTOR PRIVADO"/>
    <s v="SI"/>
    <s v="NO"/>
    <s v="SI"/>
    <n v="52"/>
    <s v="No"/>
    <s v="No"/>
    <n v="297429"/>
    <s v="TRABAJADOR INDEPENDIENTE"/>
    <n v="52"/>
  </r>
  <r>
    <n v="1624"/>
    <x v="1"/>
    <n v="283588.21999999997"/>
    <s v="ASALARIADO"/>
    <s v="SECTOR PRIVADO"/>
    <s v="SI"/>
    <s v="NO"/>
    <s v="NO"/>
    <n v="29"/>
    <s v="No"/>
    <s v="No"/>
    <n v="283588.21999999997"/>
    <s v="ASALARIADO"/>
    <n v="29"/>
  </r>
  <r>
    <n v="1625"/>
    <x v="0"/>
    <n v="1357187.5"/>
    <s v="ASALARIADO"/>
    <s v="SECTOR PRIVADO"/>
    <s v="SI"/>
    <s v="NO"/>
    <s v="NO"/>
    <n v="36"/>
    <s v="No"/>
    <s v="No"/>
    <n v="1357187.5"/>
    <s v="ASALARIADO"/>
    <n v="36"/>
  </r>
  <r>
    <n v="1626"/>
    <x v="1"/>
    <n v="546794.78"/>
    <s v="ASALARIADO"/>
    <s v="SECTOR PRIVADO"/>
    <s v="SI"/>
    <s v="NO"/>
    <s v="NO"/>
    <n v="41"/>
    <s v="No"/>
    <s v="No"/>
    <n v="546794.78"/>
    <s v="ASALARIADO"/>
    <n v="41"/>
  </r>
  <r>
    <n v="1627"/>
    <x v="1"/>
    <n v="442840"/>
    <s v="ASALARIADO"/>
    <s v="SECTOR PUBLICO"/>
    <s v="SI"/>
    <s v="NO"/>
    <s v="SI"/>
    <n v="46"/>
    <s v="No"/>
    <s v="No"/>
    <n v="442840"/>
    <s v="ASALARIADO"/>
    <n v="46"/>
  </r>
  <r>
    <n v="1628"/>
    <x v="1"/>
    <n v="299441"/>
    <s v="TRABAJADOR INDEPENDIENTE"/>
    <s v="SECTOR PRIVADO"/>
    <s v="SI"/>
    <s v="NO"/>
    <s v="NO"/>
    <n v="45"/>
    <s v="No"/>
    <s v="No"/>
    <n v="299441"/>
    <s v="TRABAJADOR INDEPENDIENTE"/>
    <n v="45"/>
  </r>
  <r>
    <n v="1629"/>
    <x v="0"/>
    <n v="297045"/>
    <s v="ASEGURADO VOLUNTARIO"/>
    <s v="SECTOR PRIVADO"/>
    <s v="NO"/>
    <s v="NO"/>
    <s v="SI"/>
    <n v="70"/>
    <s v="No"/>
    <s v="No"/>
    <n v="297045"/>
    <s v="ASEGURADO VOLUNTARIO"/>
    <n v="70"/>
  </r>
  <r>
    <n v="1630"/>
    <x v="0"/>
    <n v="299647"/>
    <s v="ASEGURADO VOLUNTARIO"/>
    <s v="SECTOR PRIVADO"/>
    <s v="SI"/>
    <s v="NO"/>
    <s v="NO"/>
    <n v="78"/>
    <s v="No"/>
    <s v="No"/>
    <n v="299647"/>
    <s v="ASEGURADO VOLUNTARIO"/>
    <n v="78"/>
  </r>
  <r>
    <n v="1631"/>
    <x v="1"/>
    <n v="581394"/>
    <s v="ASALARIADO"/>
    <s v="SECTOR PUBLICO"/>
    <s v="SI"/>
    <s v="NO"/>
    <s v="SI"/>
    <n v="30"/>
    <s v="No"/>
    <s v="No"/>
    <n v="581394"/>
    <s v="ASALARIADO"/>
    <n v="30"/>
  </r>
  <r>
    <n v="1632"/>
    <x v="0"/>
    <n v="335195.53000000003"/>
    <s v="ASALARIADO"/>
    <s v="SECTOR PRIVADO"/>
    <s v="SI"/>
    <s v="NO"/>
    <s v="SI"/>
    <n v="47"/>
    <s v="No"/>
    <s v="No"/>
    <n v="335195.53000000003"/>
    <s v="ASALARIADO"/>
    <n v="47"/>
  </r>
  <r>
    <n v="1633"/>
    <x v="0"/>
    <n v="412441"/>
    <s v="ASALARIADO"/>
    <s v="SECTOR PRIVADO"/>
    <s v="SI"/>
    <s v="NO"/>
    <s v="NO"/>
    <n v="57"/>
    <s v="No"/>
    <s v="No"/>
    <n v="412441"/>
    <s v="ASALARIADO"/>
    <n v="57"/>
  </r>
  <r>
    <n v="1634"/>
    <x v="1"/>
    <n v="297044"/>
    <s v="ASALARIADO"/>
    <s v="SECTOR PRIVADO"/>
    <s v="SI"/>
    <s v="NO"/>
    <s v="NO"/>
    <n v="32"/>
    <s v="No"/>
    <s v="No"/>
    <n v="297044"/>
    <s v="ASALARIADO"/>
    <n v="32"/>
  </r>
  <r>
    <n v="1635"/>
    <x v="1"/>
    <n v="400000"/>
    <s v="ASALARIADO"/>
    <s v="SECTOR PRIVADO"/>
    <s v="SI"/>
    <s v="NO"/>
    <s v="NO"/>
    <n v="36"/>
    <s v="No"/>
    <s v="No"/>
    <n v="400000"/>
    <s v="ASALARIADO"/>
    <n v="36"/>
  </r>
  <r>
    <n v="1636"/>
    <x v="0"/>
    <n v="676443.1"/>
    <s v="ASALARIADO"/>
    <s v="SECTOR PRIVADO"/>
    <s v="SI"/>
    <s v="NO"/>
    <s v="NO"/>
    <n v="38"/>
    <s v="No"/>
    <s v="No"/>
    <n v="676443.1"/>
    <s v="ASALARIADO"/>
    <n v="38"/>
  </r>
  <r>
    <n v="1637"/>
    <x v="0"/>
    <n v="12160184"/>
    <s v="ASALARIADO"/>
    <s v="SECTOR PRIVADO"/>
    <s v="SI"/>
    <s v="NO"/>
    <s v="NO"/>
    <n v="52"/>
    <s v="Atípico"/>
    <s v="No"/>
    <n v="12160184"/>
    <s v="ASALARIADO"/>
    <n v="52"/>
  </r>
  <r>
    <n v="1638"/>
    <x v="0"/>
    <n v="509509"/>
    <s v="TRABAJADOR INDEPENDIENTE"/>
    <s v="SECTOR PRIVADO"/>
    <s v="SI"/>
    <s v="SI"/>
    <s v="SI"/>
    <n v="38"/>
    <s v="No"/>
    <s v="No"/>
    <n v="509509"/>
    <s v="TRABAJADOR INDEPENDIENTE"/>
    <n v="38"/>
  </r>
  <r>
    <n v="1639"/>
    <x v="0"/>
    <n v="356653"/>
    <s v="TRABAJADOR INDEPENDIENTE"/>
    <s v="SECTOR PRIVADO"/>
    <s v="SI"/>
    <s v="SI"/>
    <s v="SI"/>
    <n v="51"/>
    <s v="No"/>
    <s v="No"/>
    <n v="356653"/>
    <s v="TRABAJADOR INDEPENDIENTE"/>
    <n v="51"/>
  </r>
  <r>
    <n v="1640"/>
    <x v="1"/>
    <n v="219280"/>
    <s v="ASALARIADO"/>
    <s v="SECTOR PUBLICO"/>
    <s v="SI"/>
    <s v="NO"/>
    <s v="NO"/>
    <n v="26"/>
    <s v="No"/>
    <s v="No"/>
    <n v="219280"/>
    <s v="ASALARIADO"/>
    <n v="26"/>
  </r>
  <r>
    <n v="1641"/>
    <x v="0"/>
    <n v="245006.35"/>
    <s v="ASALARIADO"/>
    <s v="SECTOR PRIVADO"/>
    <s v="SI"/>
    <s v="NO"/>
    <s v="NO"/>
    <n v="61"/>
    <s v="No"/>
    <s v="No"/>
    <n v="245006.35"/>
    <s v="ASALARIADO"/>
    <n v="61"/>
  </r>
  <r>
    <n v="1642"/>
    <x v="0"/>
    <n v="359544.27"/>
    <s v="TRABAJADOR INDEPENDIENTE"/>
    <s v="SECTOR PRIVADO"/>
    <s v="SI"/>
    <s v="NO"/>
    <s v="NO"/>
    <n v="29"/>
    <s v="No"/>
    <s v="No"/>
    <n v="359544.27"/>
    <s v="TRABAJADOR INDEPENDIENTE"/>
    <n v="29"/>
  </r>
  <r>
    <n v="1643"/>
    <x v="1"/>
    <n v="88243.75"/>
    <s v="PENSIONADOS EN SU PROPIO SISTEMA"/>
    <s v="SECTOR PUBLICO"/>
    <s v="SI"/>
    <s v="NO"/>
    <s v="NO"/>
    <n v="92"/>
    <s v="No"/>
    <s v="No"/>
    <n v="88243.75"/>
    <s v="PENSIONADOS EN SU PROPIO SISTEMA"/>
    <n v="92"/>
  </r>
  <r>
    <n v="1644"/>
    <x v="0"/>
    <n v="297045"/>
    <s v="ASEGURADO VOLUNTARIO"/>
    <s v="SECTOR PRIVADO"/>
    <s v="SI"/>
    <s v="NO"/>
    <s v="NO"/>
    <n v="35"/>
    <s v="No"/>
    <s v="No"/>
    <n v="297045"/>
    <s v="ASEGURADO VOLUNTARIO"/>
    <n v="35"/>
  </r>
  <r>
    <n v="1645"/>
    <x v="0"/>
    <n v="852982.67"/>
    <s v="ASALARIADO"/>
    <s v="SECTOR PRIVADO"/>
    <s v="SI"/>
    <s v="NO"/>
    <s v="NO"/>
    <n v="31"/>
    <s v="No"/>
    <s v="No"/>
    <n v="852982.67"/>
    <s v="ASALARIADO"/>
    <n v="31"/>
  </r>
  <r>
    <n v="1646"/>
    <x v="0"/>
    <n v="251559"/>
    <s v="ASALARIADO"/>
    <s v="SECTOR PRIVADO"/>
    <s v="SI"/>
    <s v="SI"/>
    <s v="NO"/>
    <n v="20"/>
    <s v="No"/>
    <s v="No"/>
    <n v="251559"/>
    <s v="ASALARIADO"/>
    <n v="20"/>
  </r>
  <r>
    <n v="1647"/>
    <x v="0"/>
    <n v="3255213.87"/>
    <s v="CONVENIOS ESPECIALES DE ASEGURADOS VOLUNTARIOS"/>
    <s v="SECTOR PRIVADO"/>
    <s v="SI"/>
    <s v="NO"/>
    <s v="NO"/>
    <n v="58"/>
    <s v="Atípico"/>
    <s v="No"/>
    <n v="3255213.87"/>
    <s v="CONVENIOS ESPECIALES DE ASEGURADOS VOLUNTARIOS"/>
    <n v="58"/>
  </r>
  <r>
    <n v="1648"/>
    <x v="1"/>
    <n v="790843.09"/>
    <s v="ASALARIADO"/>
    <s v="SECTOR PRIVADO"/>
    <s v="SI"/>
    <s v="NO"/>
    <s v="NO"/>
    <n v="37"/>
    <s v="No"/>
    <s v="No"/>
    <n v="790843.09"/>
    <s v="ASALARIADO"/>
    <n v="37"/>
  </r>
  <r>
    <n v="1649"/>
    <x v="0"/>
    <n v="1129271"/>
    <s v="ASALARIADO"/>
    <s v="SECTOR PUBLICO"/>
    <s v="SI"/>
    <s v="NO"/>
    <s v="NO"/>
    <n v="32"/>
    <s v="No"/>
    <s v="No"/>
    <n v="1129271"/>
    <s v="ASALARIADO"/>
    <n v="32"/>
  </r>
  <r>
    <n v="1650"/>
    <x v="0"/>
    <n v="87500"/>
    <s v="ASALARIADO"/>
    <s v="SECTOR PRIVADO"/>
    <s v="SI"/>
    <s v="NO"/>
    <s v="NO"/>
    <n v="25"/>
    <s v="No"/>
    <s v="No"/>
    <n v="87500"/>
    <s v="ASALARIADO"/>
    <n v="25"/>
  </r>
  <r>
    <n v="1651"/>
    <x v="1"/>
    <n v="480000"/>
    <s v="ASALARIADO"/>
    <s v="SECTOR PRIVADO"/>
    <s v="SI"/>
    <s v="NO"/>
    <s v="NO"/>
    <n v="24"/>
    <s v="No"/>
    <s v="No"/>
    <n v="480000"/>
    <s v="ASALARIADO"/>
    <n v="24"/>
  </r>
  <r>
    <n v="1652"/>
    <x v="1"/>
    <n v="299647"/>
    <s v="ASEGURADO VOLUNTARIO"/>
    <s v="SECTOR PRIVADO"/>
    <s v="SI"/>
    <s v="NO"/>
    <s v="NO"/>
    <n v="60"/>
    <s v="No"/>
    <s v="No"/>
    <n v="299647"/>
    <s v="ASEGURADO VOLUNTARIO"/>
    <n v="60"/>
  </r>
  <r>
    <n v="1653"/>
    <x v="0"/>
    <n v="278030.99"/>
    <s v="CONVENIOS ESPECIALES DE TRABAJADORES INDEPENDIENTES"/>
    <s v="SECTOR PRIVADO"/>
    <s v="SI"/>
    <s v="NO"/>
    <s v="NO"/>
    <n v="27"/>
    <s v="No"/>
    <s v="No"/>
    <n v="278030.99"/>
    <s v="CONVENIOS ESPECIALES DE TRABAJADORES INDEPENDIENTES"/>
    <n v="27"/>
  </r>
  <r>
    <n v="1654"/>
    <x v="0"/>
    <n v="3350588.86"/>
    <s v="ASALARIADO"/>
    <s v="SECTOR PRIVADO"/>
    <s v="SI"/>
    <s v="NO"/>
    <s v="NO"/>
    <n v="38"/>
    <s v="Atípico"/>
    <s v="No"/>
    <n v="3350588.86"/>
    <s v="ASALARIADO"/>
    <n v="38"/>
  </r>
  <r>
    <n v="1655"/>
    <x v="0"/>
    <n v="2349011"/>
    <s v="ASALARIADO"/>
    <s v="SECTOR PRIVADO"/>
    <s v="SI"/>
    <s v="NO"/>
    <s v="NO"/>
    <n v="36"/>
    <s v="Atípico"/>
    <s v="No"/>
    <n v="2349011"/>
    <s v="ASALARIADO"/>
    <n v="36"/>
  </r>
  <r>
    <n v="1656"/>
    <x v="0"/>
    <n v="1108537.5"/>
    <s v="ASALARIADO"/>
    <s v="SECTOR PRIVADO"/>
    <s v="SI"/>
    <s v="NO"/>
    <s v="NO"/>
    <n v="45"/>
    <s v="No"/>
    <s v="No"/>
    <n v="1108537.5"/>
    <s v="ASALARIADO"/>
    <n v="45"/>
  </r>
  <r>
    <n v="1657"/>
    <x v="1"/>
    <n v="600414.9"/>
    <s v="ASALARIADO"/>
    <s v="SECTOR PRIVADO"/>
    <s v="SI"/>
    <s v="NO"/>
    <s v="SI"/>
    <n v="21"/>
    <s v="No"/>
    <s v="No"/>
    <n v="600414.9"/>
    <s v="ASALARIADO"/>
    <n v="21"/>
  </r>
  <r>
    <n v="1658"/>
    <x v="0"/>
    <n v="418000"/>
    <s v="ASALARIADO"/>
    <s v="SECTOR PRIVADO"/>
    <s v="SI"/>
    <s v="NO"/>
    <s v="NO"/>
    <n v="51"/>
    <s v="No"/>
    <s v="No"/>
    <n v="418000"/>
    <s v="ASALARIADO"/>
    <n v="51"/>
  </r>
  <r>
    <n v="1659"/>
    <x v="0"/>
    <n v="287787"/>
    <s v="ASALARIADO"/>
    <s v="SECTOR PRIVADO"/>
    <s v="SI"/>
    <s v="NO"/>
    <s v="NO"/>
    <n v="19"/>
    <s v="No"/>
    <s v="No"/>
    <n v="287787"/>
    <s v="ASALARIADO"/>
    <n v="19"/>
  </r>
  <r>
    <n v="1660"/>
    <x v="1"/>
    <n v="538738.04"/>
    <s v="ASALARIADO"/>
    <s v="SECTOR PRIVADO"/>
    <s v="SI"/>
    <s v="NO"/>
    <s v="NO"/>
    <n v="36"/>
    <s v="No"/>
    <s v="No"/>
    <n v="538738.04"/>
    <s v="ASALARIADO"/>
    <n v="36"/>
  </r>
  <r>
    <n v="1661"/>
    <x v="0"/>
    <n v="597533.32999999996"/>
    <s v="ASALARIADO"/>
    <s v="SECTOR PRIVADO"/>
    <s v="SI"/>
    <s v="SI"/>
    <s v="NO"/>
    <n v="30"/>
    <s v="No"/>
    <s v="No"/>
    <n v="597533.32999999996"/>
    <s v="ASALARIADO"/>
    <n v="30"/>
  </r>
  <r>
    <n v="1662"/>
    <x v="1"/>
    <n v="619489"/>
    <s v="ASALARIADO"/>
    <s v="SECTOR PUBLICO"/>
    <s v="SI"/>
    <s v="NO"/>
    <s v="NO"/>
    <n v="37"/>
    <s v="No"/>
    <s v="No"/>
    <n v="619489"/>
    <s v="ASALARIADO"/>
    <n v="37"/>
  </r>
  <r>
    <n v="1663"/>
    <x v="1"/>
    <n v="278032"/>
    <s v="ASEGURADO VOLUNTARIO"/>
    <s v="SECTOR PRIVADO"/>
    <s v="SI"/>
    <s v="NO"/>
    <s v="NO"/>
    <n v="45"/>
    <s v="No"/>
    <s v="No"/>
    <n v="278032"/>
    <s v="ASEGURADO VOLUNTARIO"/>
    <n v="45"/>
  </r>
  <r>
    <n v="1664"/>
    <x v="1"/>
    <n v="297650"/>
    <s v="ASALARIADO"/>
    <s v="SECTOR PRIVADO"/>
    <s v="SI"/>
    <s v="SI"/>
    <s v="SI"/>
    <n v="39"/>
    <s v="No"/>
    <s v="No"/>
    <n v="297650"/>
    <s v="ASALARIADO"/>
    <n v="39"/>
  </r>
  <r>
    <n v="1665"/>
    <x v="0"/>
    <n v="266312"/>
    <s v="ASALARIADO"/>
    <s v="SECTOR PRIVADO"/>
    <s v="SI"/>
    <s v="NO"/>
    <s v="NO"/>
    <n v="29"/>
    <s v="No"/>
    <s v="No"/>
    <n v="266312"/>
    <s v="ASALARIADO"/>
    <n v="29"/>
  </r>
  <r>
    <n v="1666"/>
    <x v="0"/>
    <n v="403764.18"/>
    <s v="ASALARIADO"/>
    <s v="SECTOR PRIVADO"/>
    <s v="SI"/>
    <s v="NO"/>
    <s v="NO"/>
    <n v="31"/>
    <s v="No"/>
    <s v="No"/>
    <n v="403764.18"/>
    <s v="ASALARIADO"/>
    <n v="31"/>
  </r>
  <r>
    <n v="1667"/>
    <x v="0"/>
    <n v="440373"/>
    <s v="ASALARIADO"/>
    <s v="SECTOR PUBLICO"/>
    <s v="SI"/>
    <s v="SI"/>
    <s v="NO"/>
    <n v="27"/>
    <s v="No"/>
    <s v="No"/>
    <n v="440373"/>
    <s v="ASALARIADO"/>
    <n v="27"/>
  </r>
  <r>
    <n v="1668"/>
    <x v="1"/>
    <n v="381211.3"/>
    <s v="PENSIONADOS EN SU PROPIO SISTEMA"/>
    <s v="SECTOR PUBLICO"/>
    <s v="SI"/>
    <s v="NO"/>
    <s v="NO"/>
    <n v="66"/>
    <s v="No"/>
    <s v="No"/>
    <n v="381211.3"/>
    <s v="PENSIONADOS EN SU PROPIO SISTEMA"/>
    <n v="66"/>
  </r>
  <r>
    <n v="1669"/>
    <x v="1"/>
    <n v="908129"/>
    <s v="ASALARIADO"/>
    <s v="SECTOR PUBLICO"/>
    <s v="SI"/>
    <s v="NO"/>
    <s v="SI"/>
    <n v="49"/>
    <s v="No"/>
    <s v="No"/>
    <n v="908129"/>
    <s v="ASALARIADO"/>
    <n v="49"/>
  </r>
  <r>
    <n v="1670"/>
    <x v="0"/>
    <n v="131198"/>
    <s v="ASALARIADO"/>
    <s v="SECTOR PRIVADO"/>
    <s v="SI"/>
    <s v="NO"/>
    <s v="NO"/>
    <n v="20"/>
    <s v="No"/>
    <s v="No"/>
    <n v="131198"/>
    <s v="ASALARIADO"/>
    <n v="20"/>
  </r>
  <r>
    <n v="1671"/>
    <x v="1"/>
    <n v="582921.03"/>
    <s v="ASALARIADO"/>
    <s v="SECTOR PRIVADO"/>
    <s v="SI"/>
    <s v="NO"/>
    <s v="NO"/>
    <n v="31"/>
    <s v="No"/>
    <s v="No"/>
    <n v="582921.03"/>
    <s v="ASALARIADO"/>
    <n v="31"/>
  </r>
  <r>
    <n v="1672"/>
    <x v="0"/>
    <n v="251103.9"/>
    <s v="ASALARIADO"/>
    <s v="SECTOR PRIVADO"/>
    <s v="SI"/>
    <s v="NO"/>
    <s v="NO"/>
    <n v="19"/>
    <s v="No"/>
    <s v="No"/>
    <n v="251103.9"/>
    <s v="ASALARIADO"/>
    <n v="19"/>
  </r>
  <r>
    <n v="1673"/>
    <x v="1"/>
    <n v="297046"/>
    <s v="ASEGURADO VOLUNTARIO"/>
    <s v="SECTOR PRIVADO"/>
    <s v="SI"/>
    <s v="NO"/>
    <s v="NO"/>
    <n v="38"/>
    <s v="No"/>
    <s v="No"/>
    <n v="297046"/>
    <s v="ASEGURADO VOLUNTARIO"/>
    <n v="38"/>
  </r>
  <r>
    <n v="1674"/>
    <x v="1"/>
    <n v="278030.99"/>
    <s v="ASEGURADO VOLUNTARIO"/>
    <s v="SECTOR PRIVADO"/>
    <s v="SI"/>
    <s v="SI"/>
    <s v="NO"/>
    <n v="44"/>
    <s v="No"/>
    <s v="No"/>
    <n v="278030.99"/>
    <s v="ASEGURADO VOLUNTARIO"/>
    <n v="44"/>
  </r>
  <r>
    <n v="1675"/>
    <x v="1"/>
    <n v="373396"/>
    <s v="ASALARIADO"/>
    <s v="SECTOR PUBLICO"/>
    <s v="SI"/>
    <s v="NO"/>
    <s v="NO"/>
    <n v="29"/>
    <s v="No"/>
    <s v="No"/>
    <n v="373396"/>
    <s v="ASALARIADO"/>
    <n v="29"/>
  </r>
  <r>
    <n v="1676"/>
    <x v="0"/>
    <n v="297110"/>
    <s v="TRABAJADOR INDEPENDIENTE"/>
    <s v="SECTOR PRIVADO"/>
    <s v="SI"/>
    <s v="NO"/>
    <s v="SI"/>
    <n v="35"/>
    <s v="No"/>
    <s v="No"/>
    <n v="297110"/>
    <s v="TRABAJADOR INDEPENDIENTE"/>
    <n v="35"/>
  </r>
  <r>
    <n v="1677"/>
    <x v="0"/>
    <n v="296000"/>
    <s v="ASALARIADO"/>
    <s v="SECTOR PRIVADO"/>
    <s v="SI"/>
    <s v="NO"/>
    <s v="NO"/>
    <n v="28"/>
    <s v="No"/>
    <s v="No"/>
    <n v="296000"/>
    <s v="ASALARIADO"/>
    <n v="28"/>
  </r>
  <r>
    <n v="1678"/>
    <x v="0"/>
    <n v="424103"/>
    <s v="TRABAJADOR INDEPENDIENTE"/>
    <s v="SECTOR PRIVADO"/>
    <s v="SI"/>
    <s v="NO"/>
    <s v="SI"/>
    <n v="35"/>
    <s v="No"/>
    <s v="No"/>
    <n v="424103"/>
    <s v="TRABAJADOR INDEPENDIENTE"/>
    <n v="35"/>
  </r>
  <r>
    <n v="1679"/>
    <x v="0"/>
    <n v="11000"/>
    <s v="ASALARIADO"/>
    <s v="SECTOR PRIVADO"/>
    <s v="SI"/>
    <s v="NO"/>
    <s v="SI"/>
    <n v="32"/>
    <s v="No"/>
    <s v="No"/>
    <n v="11000"/>
    <s v="ASALARIADO"/>
    <n v="32"/>
  </r>
  <r>
    <n v="1680"/>
    <x v="0"/>
    <n v="365500"/>
    <s v="ASALARIADO"/>
    <s v="SECTOR PRIVADO"/>
    <s v="SI"/>
    <s v="NO"/>
    <s v="NO"/>
    <n v="32"/>
    <s v="No"/>
    <s v="No"/>
    <n v="365500"/>
    <s v="ASALARIADO"/>
    <n v="32"/>
  </r>
  <r>
    <n v="1681"/>
    <x v="0"/>
    <n v="25600"/>
    <s v="ASALARIADO"/>
    <s v="SECTOR PRIVADO"/>
    <s v="SI"/>
    <s v="SI"/>
    <s v="SI"/>
    <n v="45"/>
    <s v="No"/>
    <s v="No"/>
    <n v="25600"/>
    <s v="ASALARIADO"/>
    <n v="45"/>
  </r>
  <r>
    <n v="1682"/>
    <x v="0"/>
    <n v="276964.47999999998"/>
    <s v="ASALARIADO"/>
    <s v="SECTOR PRIVADO"/>
    <s v="SI"/>
    <s v="NO"/>
    <s v="NO"/>
    <n v="25"/>
    <s v="No"/>
    <s v="No"/>
    <n v="276964.47999999998"/>
    <s v="ASALARIADO"/>
    <n v="25"/>
  </r>
  <r>
    <n v="1683"/>
    <x v="0"/>
    <n v="103846.15"/>
    <s v="ASALARIADO"/>
    <s v="SECTOR PRIVADO"/>
    <s v="SI"/>
    <s v="NO"/>
    <s v="NO"/>
    <n v="58"/>
    <s v="No"/>
    <s v="No"/>
    <n v="103846.15"/>
    <s v="ASALARIADO"/>
    <n v="58"/>
  </r>
  <r>
    <n v="1684"/>
    <x v="0"/>
    <n v="249691.35"/>
    <s v="ASALARIADO"/>
    <s v="SECTOR PRIVADO"/>
    <s v="SI"/>
    <s v="NO"/>
    <s v="NO"/>
    <n v="24"/>
    <s v="No"/>
    <s v="No"/>
    <n v="249691.35"/>
    <s v="ASALARIADO"/>
    <n v="24"/>
  </r>
  <r>
    <n v="1685"/>
    <x v="0"/>
    <n v="306480.65999999997"/>
    <s v="ASALARIADO"/>
    <s v="SECTOR PUBLICO"/>
    <s v="SI"/>
    <s v="NO"/>
    <s v="NO"/>
    <n v="25"/>
    <s v="No"/>
    <s v="No"/>
    <n v="306480.65999999997"/>
    <s v="ASALARIADO"/>
    <n v="25"/>
  </r>
  <r>
    <n v="1686"/>
    <x v="0"/>
    <n v="280000"/>
    <s v="ASALARIADO"/>
    <s v="SECTOR PRIVADO"/>
    <s v="SI"/>
    <s v="NO"/>
    <s v="NO"/>
    <n v="85"/>
    <s v="No"/>
    <s v="No"/>
    <n v="280000"/>
    <s v="ASALARIADO"/>
    <n v="85"/>
  </r>
  <r>
    <n v="1687"/>
    <x v="0"/>
    <n v="165000"/>
    <s v="ASALARIADO"/>
    <s v="SECTOR PRIVADO"/>
    <s v="SI"/>
    <s v="NO"/>
    <s v="NO"/>
    <n v="38"/>
    <s v="No"/>
    <s v="No"/>
    <n v="165000"/>
    <s v="ASALARIADO"/>
    <n v="38"/>
  </r>
  <r>
    <n v="1688"/>
    <x v="1"/>
    <n v="296265.63"/>
    <s v="ASALARIADO"/>
    <s v="SECTOR PRIVADO"/>
    <s v="SI"/>
    <s v="NO"/>
    <s v="SI"/>
    <n v="38"/>
    <s v="No"/>
    <s v="No"/>
    <n v="296265.63"/>
    <s v="ASALARIADO"/>
    <n v="38"/>
  </r>
  <r>
    <n v="1689"/>
    <x v="1"/>
    <n v="1766548"/>
    <s v="ASALARIADO"/>
    <s v="SECTOR PRIVADO"/>
    <s v="SI"/>
    <s v="NO"/>
    <s v="NO"/>
    <n v="32"/>
    <s v="No"/>
    <s v="No"/>
    <n v="1766548"/>
    <s v="ASALARIADO"/>
    <n v="32"/>
  </r>
  <r>
    <n v="1690"/>
    <x v="0"/>
    <n v="297046"/>
    <s v="ASEGURADO VOLUNTARIO"/>
    <s v="SECTOR PRIVADO"/>
    <s v="SI"/>
    <s v="NO"/>
    <s v="NO"/>
    <n v="21"/>
    <s v="No"/>
    <s v="No"/>
    <n v="297046"/>
    <s v="ASEGURADO VOLUNTARIO"/>
    <n v="21"/>
  </r>
  <r>
    <n v="1691"/>
    <x v="0"/>
    <n v="278030"/>
    <s v="CONVENIOS ESPECIALES DE TRABAJADORES INDEPENDIENTES"/>
    <s v="SECTOR PRIVADO"/>
    <s v="SI"/>
    <s v="NO"/>
    <s v="NO"/>
    <n v="36"/>
    <s v="No"/>
    <s v="No"/>
    <n v="278030"/>
    <s v="CONVENIOS ESPECIALES DE TRABAJADORES INDEPENDIENTES"/>
    <n v="36"/>
  </r>
  <r>
    <n v="1692"/>
    <x v="0"/>
    <n v="838098"/>
    <s v="ASALARIADO"/>
    <s v="SECTOR PRIVADO"/>
    <s v="SI"/>
    <s v="NO"/>
    <s v="NO"/>
    <n v="40"/>
    <s v="No"/>
    <s v="No"/>
    <n v="838098"/>
    <s v="ASALARIADO"/>
    <n v="40"/>
  </r>
  <r>
    <n v="1693"/>
    <x v="0"/>
    <n v="594092"/>
    <s v="TRABAJADOR INDEPENDIENTE"/>
    <s v="SECTOR PRIVADO"/>
    <s v="SI"/>
    <s v="NO"/>
    <s v="NO"/>
    <n v="68"/>
    <s v="No"/>
    <s v="No"/>
    <n v="594092"/>
    <s v="TRABAJADOR INDEPENDIENTE"/>
    <n v="68"/>
  </r>
  <r>
    <n v="1694"/>
    <x v="1"/>
    <n v="615805.6"/>
    <s v="ASALARIADO"/>
    <s v="SECTOR PRIVADO"/>
    <s v="SI"/>
    <s v="NO"/>
    <s v="NO"/>
    <n v="29"/>
    <s v="No"/>
    <s v="No"/>
    <n v="615805.6"/>
    <s v="ASALARIADO"/>
    <n v="29"/>
  </r>
  <r>
    <n v="1695"/>
    <x v="0"/>
    <n v="625322.5"/>
    <s v="ASALARIADO"/>
    <s v="SECTOR PRIVADO"/>
    <s v="SI"/>
    <s v="NO"/>
    <s v="NO"/>
    <n v="54"/>
    <s v="No"/>
    <s v="No"/>
    <n v="625322.5"/>
    <s v="ASALARIADO"/>
    <n v="54"/>
  </r>
  <r>
    <n v="1696"/>
    <x v="0"/>
    <n v="364086"/>
    <s v="TRABAJADOR INDEPENDIENTE"/>
    <s v="SECTOR PRIVADO"/>
    <s v="SI"/>
    <s v="SI"/>
    <s v="SI"/>
    <n v="31"/>
    <s v="No"/>
    <s v="No"/>
    <n v="364086"/>
    <s v="TRABAJADOR INDEPENDIENTE"/>
    <n v="31"/>
  </r>
  <r>
    <n v="1697"/>
    <x v="0"/>
    <n v="976390"/>
    <s v="ASALARIADO"/>
    <s v="SECTOR PUBLICO"/>
    <s v="SI"/>
    <s v="NO"/>
    <s v="NO"/>
    <n v="32"/>
    <s v="No"/>
    <s v="No"/>
    <n v="976390"/>
    <s v="ASALARIADO"/>
    <n v="32"/>
  </r>
  <r>
    <n v="1698"/>
    <x v="0"/>
    <n v="297046"/>
    <s v="ASEGURADO VOLUNTARIO"/>
    <s v="SECTOR PRIVADO"/>
    <s v="SI"/>
    <s v="NO"/>
    <s v="NO"/>
    <n v="42"/>
    <s v="No"/>
    <s v="No"/>
    <n v="297046"/>
    <s v="ASEGURADO VOLUNTARIO"/>
    <n v="42"/>
  </r>
  <r>
    <n v="1699"/>
    <x v="1"/>
    <n v="3108698.61"/>
    <s v="ASALARIADO"/>
    <s v="SECTOR PRIVADO"/>
    <s v="SI"/>
    <s v="NO"/>
    <s v="NO"/>
    <n v="37"/>
    <s v="Atípico"/>
    <s v="No"/>
    <n v="3108698.61"/>
    <s v="ASALARIADO"/>
    <n v="37"/>
  </r>
  <r>
    <n v="1700"/>
    <x v="0"/>
    <n v="309927.25"/>
    <s v="ASALARIADO"/>
    <s v="SECTOR PRIVADO"/>
    <s v="SI"/>
    <s v="NO"/>
    <s v="NO"/>
    <n v="18"/>
    <s v="No"/>
    <s v="No"/>
    <n v="309927.25"/>
    <s v="ASALARIADO"/>
    <n v="18"/>
  </r>
  <r>
    <n v="1701"/>
    <x v="1"/>
    <n v="370905"/>
    <s v="ASALARIADO"/>
    <s v="SECTOR PUBLICO"/>
    <s v="SI"/>
    <s v="NO"/>
    <s v="NO"/>
    <n v="27"/>
    <s v="No"/>
    <s v="No"/>
    <n v="370905"/>
    <s v="ASALARIADO"/>
    <n v="27"/>
  </r>
  <r>
    <n v="1702"/>
    <x v="0"/>
    <n v="352000"/>
    <s v="ASALARIADO"/>
    <s v="SECTOR PRIVADO"/>
    <s v="SI"/>
    <s v="NO"/>
    <s v="NO"/>
    <n v="28"/>
    <s v="No"/>
    <s v="No"/>
    <n v="352000"/>
    <s v="ASALARIADO"/>
    <n v="28"/>
  </r>
  <r>
    <n v="1703"/>
    <x v="0"/>
    <n v="390899.95"/>
    <s v="ASALARIADO"/>
    <s v="SECTOR PRIVADO"/>
    <s v="SI"/>
    <s v="NO"/>
    <s v="NO"/>
    <n v="61"/>
    <s v="No"/>
    <s v="No"/>
    <n v="390899.95"/>
    <s v="ASALARIADO"/>
    <n v="61"/>
  </r>
  <r>
    <n v="1704"/>
    <x v="1"/>
    <n v="460692.92"/>
    <s v="ASALARIADO"/>
    <s v="SECTOR PRIVADO"/>
    <s v="SI"/>
    <s v="NO"/>
    <s v="NO"/>
    <n v="22"/>
    <s v="No"/>
    <s v="No"/>
    <n v="460692.92"/>
    <s v="ASALARIADO"/>
    <n v="22"/>
  </r>
  <r>
    <n v="1705"/>
    <x v="1"/>
    <n v="484267.8"/>
    <s v="PENSIONADOS EN SU PROPIO SISTEMA"/>
    <s v="SECTOR PUBLICO"/>
    <s v="SI"/>
    <s v="NO"/>
    <s v="NO"/>
    <n v="84"/>
    <s v="No"/>
    <s v="No"/>
    <n v="484267.8"/>
    <s v="PENSIONADOS EN SU PROPIO SISTEMA"/>
    <n v="84"/>
  </r>
  <r>
    <n v="1706"/>
    <x v="0"/>
    <n v="724116.7"/>
    <s v="ASALARIADO"/>
    <s v="SECTOR PUBLICO"/>
    <s v="SI"/>
    <s v="NO"/>
    <s v="NO"/>
    <n v="56"/>
    <s v="No"/>
    <s v="No"/>
    <n v="724116.7"/>
    <s v="ASALARIADO"/>
    <n v="56"/>
  </r>
  <r>
    <n v="1707"/>
    <x v="0"/>
    <n v="620713"/>
    <s v="TRABAJADOR INDEPENDIENTE"/>
    <s v="SECTOR PRIVADO"/>
    <s v="SI"/>
    <s v="NO"/>
    <s v="SI"/>
    <n v="43"/>
    <s v="No"/>
    <s v="No"/>
    <n v="620713"/>
    <s v="TRABAJADOR INDEPENDIENTE"/>
    <n v="43"/>
  </r>
  <r>
    <n v="1708"/>
    <x v="0"/>
    <n v="297044"/>
    <s v="ASALARIADO"/>
    <s v="SECTOR PRIVADO"/>
    <s v="SI"/>
    <s v="NO"/>
    <s v="NO"/>
    <n v="28"/>
    <s v="No"/>
    <s v="No"/>
    <n v="297044"/>
    <s v="ASALARIADO"/>
    <n v="28"/>
  </r>
  <r>
    <n v="1709"/>
    <x v="0"/>
    <n v="170439.67999999999"/>
    <s v="ASALARIADO"/>
    <s v="SECTOR PRIVADO"/>
    <s v="SI"/>
    <s v="NO"/>
    <s v="SI"/>
    <n v="24"/>
    <s v="No"/>
    <s v="No"/>
    <n v="170439.67999999999"/>
    <s v="ASALARIADO"/>
    <n v="24"/>
  </r>
  <r>
    <n v="1710"/>
    <x v="0"/>
    <n v="94935"/>
    <s v="ASALARIADO"/>
    <s v="SECTOR PRIVADO"/>
    <s v="SI"/>
    <s v="NO"/>
    <s v="NO"/>
    <n v="24"/>
    <s v="No"/>
    <s v="No"/>
    <n v="94935"/>
    <s v="ASALARIADO"/>
    <n v="24"/>
  </r>
  <r>
    <n v="1711"/>
    <x v="1"/>
    <n v="374966.22"/>
    <s v="PENSIONADOS EN SU PROPIO SISTEMA"/>
    <s v="SECTOR PUBLICO"/>
    <s v="SI"/>
    <s v="NO"/>
    <s v="NO"/>
    <n v="85"/>
    <s v="No"/>
    <s v="No"/>
    <n v="374966.22"/>
    <s v="PENSIONADOS EN SU PROPIO SISTEMA"/>
    <n v="85"/>
  </r>
  <r>
    <n v="1712"/>
    <x v="1"/>
    <n v="787800"/>
    <s v="ASALARIADO"/>
    <s v="SECTOR PRIVADO"/>
    <s v="SI"/>
    <s v="NO"/>
    <s v="SI"/>
    <n v="29"/>
    <s v="No"/>
    <s v="No"/>
    <n v="787800"/>
    <s v="ASALARIADO"/>
    <n v="29"/>
  </r>
  <r>
    <n v="1713"/>
    <x v="1"/>
    <n v="1292205.2"/>
    <s v="ASALARIADO"/>
    <s v="SECTOR PUBLICO"/>
    <s v="SI"/>
    <s v="NO"/>
    <s v="NO"/>
    <n v="50"/>
    <s v="No"/>
    <s v="No"/>
    <n v="1292205.2"/>
    <s v="ASALARIADO"/>
    <n v="50"/>
  </r>
  <r>
    <n v="1714"/>
    <x v="1"/>
    <n v="278030.99"/>
    <s v="CONVENIOS ESPECIALES DE TRABAJADORES INDEPENDIENTES"/>
    <s v="SECTOR PRIVADO"/>
    <s v="SI"/>
    <s v="NO"/>
    <s v="NO"/>
    <n v="44"/>
    <s v="No"/>
    <s v="No"/>
    <n v="278030.99"/>
    <s v="CONVENIOS ESPECIALES DE TRABAJADORES INDEPENDIENTES"/>
    <n v="44"/>
  </r>
  <r>
    <n v="1715"/>
    <x v="0"/>
    <n v="513333"/>
    <s v="ASALARIADO"/>
    <s v="SECTOR PRIVADO"/>
    <s v="SI"/>
    <s v="NO"/>
    <s v="NO"/>
    <n v="55"/>
    <s v="No"/>
    <s v="No"/>
    <n v="513333"/>
    <s v="ASALARIADO"/>
    <n v="55"/>
  </r>
  <r>
    <n v="1716"/>
    <x v="0"/>
    <n v="703205"/>
    <s v="PENSIONADOS EN SU PROPIO SISTEMA"/>
    <s v="SECTOR PUBLICO"/>
    <s v="SI"/>
    <s v="NO"/>
    <s v="NO"/>
    <n v="81"/>
    <s v="No"/>
    <s v="No"/>
    <n v="703205"/>
    <s v="PENSIONADOS EN SU PROPIO SISTEMA"/>
    <n v="81"/>
  </r>
  <r>
    <n v="1717"/>
    <x v="0"/>
    <n v="300018"/>
    <s v="TRABAJADOR INDEPENDIENTE"/>
    <s v="SECTOR PRIVADO"/>
    <s v="SI"/>
    <s v="NO"/>
    <s v="NO"/>
    <n v="32"/>
    <s v="No"/>
    <s v="No"/>
    <n v="300018"/>
    <s v="TRABAJADOR INDEPENDIENTE"/>
    <n v="32"/>
  </r>
  <r>
    <n v="1718"/>
    <x v="0"/>
    <n v="611625"/>
    <s v="ASALARIADO"/>
    <s v="SECTOR PRIVADO"/>
    <s v="SI"/>
    <s v="NO"/>
    <s v="NO"/>
    <n v="41"/>
    <s v="No"/>
    <s v="No"/>
    <n v="611625"/>
    <s v="ASALARIADO"/>
    <n v="41"/>
  </r>
  <r>
    <n v="1719"/>
    <x v="1"/>
    <n v="8457783.5700000003"/>
    <s v="ASALARIADO"/>
    <s v="SECTOR PRIVADO"/>
    <s v="SI"/>
    <s v="SI"/>
    <s v="NO"/>
    <n v="55"/>
    <s v="Atípico"/>
    <s v="No"/>
    <n v="8457783.5700000003"/>
    <s v="ASALARIADO"/>
    <n v="55"/>
  </r>
  <r>
    <n v="1720"/>
    <x v="0"/>
    <n v="412400.56"/>
    <s v="ASALARIADO"/>
    <s v="SECTOR PRIVADO"/>
    <s v="SI"/>
    <s v="NO"/>
    <s v="NO"/>
    <n v="23"/>
    <s v="No"/>
    <s v="No"/>
    <n v="412400.56"/>
    <s v="ASALARIADO"/>
    <n v="23"/>
  </r>
  <r>
    <n v="1721"/>
    <x v="0"/>
    <n v="341319"/>
    <s v="ASALARIADO"/>
    <s v="SECTOR PRIVADO"/>
    <s v="SI"/>
    <s v="NO"/>
    <s v="NO"/>
    <n v="39"/>
    <s v="No"/>
    <s v="No"/>
    <n v="341319"/>
    <s v="ASALARIADO"/>
    <n v="39"/>
  </r>
  <r>
    <n v="1722"/>
    <x v="1"/>
    <n v="1268597"/>
    <s v="PENSIONADOS EN SU PROPIO SISTEMA"/>
    <s v="SECTOR PUBLICO"/>
    <s v="SI"/>
    <s v="NO"/>
    <s v="NO"/>
    <n v="58"/>
    <s v="No"/>
    <s v="No"/>
    <n v="1268597"/>
    <s v="PENSIONADOS EN SU PROPIO SISTEMA"/>
    <n v="58"/>
  </r>
  <r>
    <n v="1723"/>
    <x v="0"/>
    <n v="796400.95"/>
    <s v="ASALARIADO"/>
    <s v="SECTOR PUBLICO"/>
    <s v="SI"/>
    <s v="NO"/>
    <s v="NO"/>
    <n v="36"/>
    <s v="No"/>
    <s v="No"/>
    <n v="796400.95"/>
    <s v="ASALARIADO"/>
    <n v="36"/>
  </r>
  <r>
    <n v="1724"/>
    <x v="1"/>
    <n v="736729"/>
    <s v="PENSIONADOS EN SU PROPIO SISTEMA"/>
    <s v="SECTOR PUBLICO"/>
    <s v="SI"/>
    <s v="NO"/>
    <s v="NO"/>
    <n v="61"/>
    <s v="No"/>
    <s v="No"/>
    <n v="736729"/>
    <s v="PENSIONADOS EN SU PROPIO SISTEMA"/>
    <n v="61"/>
  </r>
  <r>
    <n v="1725"/>
    <x v="0"/>
    <n v="393988.8"/>
    <s v="ASALARIADO"/>
    <s v="SECTOR PUBLICO"/>
    <s v="SI"/>
    <s v="NO"/>
    <s v="NO"/>
    <n v="58"/>
    <s v="No"/>
    <s v="No"/>
    <n v="393988.8"/>
    <s v="ASALARIADO"/>
    <n v="58"/>
  </r>
  <r>
    <n v="1726"/>
    <x v="0"/>
    <n v="730846.3"/>
    <s v="PENSIONADOS EN SU PROPIO SISTEMA"/>
    <s v="SECTOR PUBLICO"/>
    <s v="SI"/>
    <s v="NO"/>
    <s v="NO"/>
    <n v="73"/>
    <s v="No"/>
    <s v="No"/>
    <n v="730846.3"/>
    <s v="PENSIONADOS EN SU PROPIO SISTEMA"/>
    <n v="73"/>
  </r>
  <r>
    <n v="1727"/>
    <x v="0"/>
    <n v="3410000"/>
    <s v="ASALARIADO"/>
    <s v="SECTOR PRIVADO"/>
    <s v="SI"/>
    <s v="NO"/>
    <s v="NO"/>
    <n v="49"/>
    <s v="Atípico"/>
    <s v="No"/>
    <n v="3410000"/>
    <s v="ASALARIADO"/>
    <n v="49"/>
  </r>
  <r>
    <n v="1728"/>
    <x v="0"/>
    <n v="460741.72"/>
    <s v="ASALARIADO"/>
    <s v="SECTOR PRIVADO"/>
    <s v="SI"/>
    <s v="SI"/>
    <s v="NO"/>
    <n v="31"/>
    <s v="No"/>
    <s v="No"/>
    <n v="460741.72"/>
    <s v="ASALARIADO"/>
    <n v="31"/>
  </r>
  <r>
    <n v="1729"/>
    <x v="1"/>
    <n v="297046"/>
    <s v="ASEGURADO VOLUNTARIO"/>
    <s v="SECTOR PRIVADO"/>
    <s v="SI"/>
    <s v="NO"/>
    <s v="NO"/>
    <n v="39"/>
    <s v="No"/>
    <s v="No"/>
    <n v="297046"/>
    <s v="ASEGURADO VOLUNTARIO"/>
    <n v="39"/>
  </r>
  <r>
    <n v="1730"/>
    <x v="0"/>
    <n v="772177.52"/>
    <s v="ASALARIADO"/>
    <s v="SECTOR PRIVADO"/>
    <s v="SI"/>
    <s v="NO"/>
    <s v="NO"/>
    <n v="28"/>
    <s v="No"/>
    <s v="No"/>
    <n v="772177.52"/>
    <s v="ASALARIADO"/>
    <n v="28"/>
  </r>
  <r>
    <n v="1731"/>
    <x v="1"/>
    <n v="289717"/>
    <s v="TRABAJADOR INDEPENDIENTE"/>
    <s v="SECTOR PRIVADO"/>
    <s v="SI"/>
    <s v="NO"/>
    <s v="NO"/>
    <n v="59"/>
    <s v="No"/>
    <s v="No"/>
    <n v="289717"/>
    <s v="TRABAJADOR INDEPENDIENTE"/>
    <n v="59"/>
  </r>
  <r>
    <n v="1732"/>
    <x v="1"/>
    <n v="380000"/>
    <s v="ASALARIADO"/>
    <s v="SECTOR PRIVADO"/>
    <s v="SI"/>
    <s v="NO"/>
    <s v="NO"/>
    <n v="57"/>
    <s v="No"/>
    <s v="No"/>
    <n v="380000"/>
    <s v="ASALARIADO"/>
    <n v="57"/>
  </r>
  <r>
    <n v="1733"/>
    <x v="1"/>
    <n v="1156841.8400000001"/>
    <s v="ASALARIADO"/>
    <s v="SECTOR PUBLICO"/>
    <s v="SI"/>
    <s v="NO"/>
    <s v="NO"/>
    <n v="43"/>
    <s v="No"/>
    <s v="No"/>
    <n v="1156841.8400000001"/>
    <s v="ASALARIADO"/>
    <n v="43"/>
  </r>
  <r>
    <n v="1734"/>
    <x v="0"/>
    <n v="387489.4"/>
    <s v="ASALARIADO"/>
    <s v="SECTOR PRIVADO"/>
    <s v="SI"/>
    <s v="NO"/>
    <s v="NO"/>
    <n v="35"/>
    <s v="No"/>
    <s v="No"/>
    <n v="387489.4"/>
    <s v="ASALARIADO"/>
    <n v="35"/>
  </r>
  <r>
    <n v="1735"/>
    <x v="0"/>
    <n v="449596"/>
    <s v="ASALARIADO"/>
    <s v="SECTOR PUBLICO"/>
    <s v="SI"/>
    <s v="NO"/>
    <s v="NO"/>
    <n v="36"/>
    <s v="No"/>
    <s v="No"/>
    <n v="449596"/>
    <s v="ASALARIADO"/>
    <n v="36"/>
  </r>
  <r>
    <n v="1736"/>
    <x v="0"/>
    <n v="477300"/>
    <s v="ASALARIADO"/>
    <s v="SECTOR PRIVADO"/>
    <s v="SI"/>
    <s v="NO"/>
    <s v="NO"/>
    <n v="63"/>
    <s v="No"/>
    <s v="No"/>
    <n v="477300"/>
    <s v="ASALARIADO"/>
    <n v="63"/>
  </r>
  <r>
    <n v="1737"/>
    <x v="0"/>
    <n v="425703.55"/>
    <s v="ASALARIADO"/>
    <s v="SECTOR PRIVADO"/>
    <s v="SI"/>
    <s v="NO"/>
    <s v="NO"/>
    <n v="44"/>
    <s v="No"/>
    <s v="No"/>
    <n v="425703.55"/>
    <s v="ASALARIADO"/>
    <n v="44"/>
  </r>
  <r>
    <n v="1738"/>
    <x v="0"/>
    <n v="871427.3"/>
    <s v="ASALARIADO"/>
    <s v="SECTOR PRIVADO"/>
    <s v="SI"/>
    <s v="NO"/>
    <s v="NO"/>
    <n v="51"/>
    <s v="No"/>
    <s v="No"/>
    <n v="871427.3"/>
    <s v="ASALARIADO"/>
    <n v="51"/>
  </r>
  <r>
    <n v="1739"/>
    <x v="0"/>
    <n v="368750"/>
    <s v="ASALARIADO"/>
    <s v="SECTOR PRIVADO"/>
    <s v="SI"/>
    <s v="NO"/>
    <s v="NO"/>
    <n v="41"/>
    <s v="No"/>
    <s v="No"/>
    <n v="368750"/>
    <s v="ASALARIADO"/>
    <n v="41"/>
  </r>
  <r>
    <n v="1740"/>
    <x v="0"/>
    <n v="744158.02"/>
    <s v="ASALARIADO"/>
    <s v="SECTOR PUBLICO"/>
    <s v="SI"/>
    <s v="NO"/>
    <s v="NO"/>
    <n v="26"/>
    <s v="No"/>
    <s v="No"/>
    <n v="744158.02"/>
    <s v="ASALARIADO"/>
    <n v="26"/>
  </r>
  <r>
    <n v="1741"/>
    <x v="0"/>
    <n v="280000"/>
    <s v="ASALARIADO"/>
    <s v="SECTOR PRIVADO"/>
    <s v="SI"/>
    <s v="NO"/>
    <s v="SI"/>
    <n v="56"/>
    <s v="No"/>
    <s v="No"/>
    <n v="280000"/>
    <s v="ASALARIADO"/>
    <n v="56"/>
  </r>
  <r>
    <n v="1742"/>
    <x v="0"/>
    <n v="382584.15"/>
    <s v="ASALARIADO"/>
    <s v="SECTOR PUBLICO"/>
    <s v="SI"/>
    <s v="NO"/>
    <s v="NO"/>
    <n v="47"/>
    <s v="No"/>
    <s v="No"/>
    <n v="382584.15"/>
    <s v="ASALARIADO"/>
    <n v="47"/>
  </r>
  <r>
    <n v="1743"/>
    <x v="1"/>
    <n v="1275440.5"/>
    <s v="ASALARIADO"/>
    <s v="SECTOR PUBLICO"/>
    <s v="SI"/>
    <s v="NO"/>
    <s v="NO"/>
    <n v="58"/>
    <s v="No"/>
    <s v="No"/>
    <n v="1275440.5"/>
    <s v="ASALARIADO"/>
    <n v="58"/>
  </r>
  <r>
    <n v="1744"/>
    <x v="1"/>
    <n v="1566046.1"/>
    <s v="ASALARIADO"/>
    <s v="SECTOR PUBLICO"/>
    <s v="SI"/>
    <s v="NO"/>
    <s v="NO"/>
    <n v="28"/>
    <s v="No"/>
    <s v="No"/>
    <n v="1566046.1"/>
    <s v="ASALARIADO"/>
    <n v="28"/>
  </r>
  <r>
    <n v="1745"/>
    <x v="1"/>
    <n v="477915"/>
    <s v="ASALARIADO"/>
    <s v="SECTOR PUBLICO"/>
    <s v="SI"/>
    <s v="NO"/>
    <s v="NO"/>
    <n v="29"/>
    <s v="No"/>
    <s v="No"/>
    <n v="477915"/>
    <s v="ASALARIADO"/>
    <n v="29"/>
  </r>
  <r>
    <n v="1746"/>
    <x v="0"/>
    <n v="389617"/>
    <s v="ASALARIADO"/>
    <s v="SECTOR PRIVADO"/>
    <s v="SI"/>
    <s v="NO"/>
    <s v="NO"/>
    <n v="61"/>
    <s v="No"/>
    <s v="No"/>
    <n v="389617"/>
    <s v="ASALARIADO"/>
    <n v="61"/>
  </r>
  <r>
    <n v="1747"/>
    <x v="1"/>
    <n v="3312186.43"/>
    <s v="ASALARIADO"/>
    <s v="SECTOR PUBLICO"/>
    <s v="SI"/>
    <s v="NO"/>
    <s v="NO"/>
    <n v="41"/>
    <s v="Atípico"/>
    <s v="No"/>
    <n v="3312186.43"/>
    <s v="ASALARIADO"/>
    <n v="41"/>
  </r>
  <r>
    <n v="1748"/>
    <x v="0"/>
    <n v="331181"/>
    <s v="TRABAJADOR INDEPENDIENTE"/>
    <s v="SECTOR PRIVADO"/>
    <s v="SI"/>
    <s v="NO"/>
    <s v="SI"/>
    <n v="57"/>
    <s v="No"/>
    <s v="No"/>
    <n v="331181"/>
    <s v="TRABAJADOR INDEPENDIENTE"/>
    <n v="57"/>
  </r>
  <r>
    <n v="1749"/>
    <x v="0"/>
    <n v="196000"/>
    <s v="ASALARIADO"/>
    <s v="SECTOR PRIVADO"/>
    <s v="SI"/>
    <s v="NO"/>
    <s v="NO"/>
    <n v="52"/>
    <s v="No"/>
    <s v="No"/>
    <n v="196000"/>
    <s v="ASALARIADO"/>
    <n v="52"/>
  </r>
  <r>
    <n v="1750"/>
    <x v="0"/>
    <n v="430000"/>
    <s v="ASALARIADO"/>
    <s v="SECTOR PRIVADO"/>
    <s v="SI"/>
    <s v="NO"/>
    <s v="NO"/>
    <n v="39"/>
    <s v="No"/>
    <s v="No"/>
    <n v="430000"/>
    <s v="ASALARIADO"/>
    <n v="39"/>
  </r>
  <r>
    <n v="1751"/>
    <x v="1"/>
    <n v="340000"/>
    <s v="ASALARIADO"/>
    <s v="SECTOR PRIVADO"/>
    <s v="SI"/>
    <s v="NO"/>
    <s v="NO"/>
    <n v="26"/>
    <s v="No"/>
    <s v="No"/>
    <n v="340000"/>
    <s v="ASALARIADO"/>
    <n v="26"/>
  </r>
  <r>
    <n v="1752"/>
    <x v="1"/>
    <n v="1183227.01"/>
    <s v="ASALARIADO"/>
    <s v="SECTOR PRIVADO"/>
    <s v="SI"/>
    <s v="NO"/>
    <s v="NO"/>
    <n v="32"/>
    <s v="No"/>
    <s v="No"/>
    <n v="1183227.01"/>
    <s v="ASALARIADO"/>
    <n v="32"/>
  </r>
  <r>
    <n v="1753"/>
    <x v="1"/>
    <n v="392375"/>
    <s v="ASALARIADO"/>
    <s v="SECTOR PRIVADO"/>
    <s v="SI"/>
    <s v="NO"/>
    <s v="NO"/>
    <n v="33"/>
    <s v="No"/>
    <s v="No"/>
    <n v="392375"/>
    <s v="ASALARIADO"/>
    <n v="33"/>
  </r>
  <r>
    <n v="1754"/>
    <x v="1"/>
    <n v="278030"/>
    <s v="CONVENIOS ESPECIALES DE TRABAJADORES INDEPENDIENTES"/>
    <s v="SECTOR PRIVADO"/>
    <s v="SI"/>
    <s v="NO"/>
    <s v="NO"/>
    <n v="53"/>
    <s v="No"/>
    <s v="No"/>
    <n v="278030"/>
    <s v="CONVENIOS ESPECIALES DE TRABAJADORES INDEPENDIENTES"/>
    <n v="53"/>
  </r>
  <r>
    <n v="1755"/>
    <x v="1"/>
    <n v="436448"/>
    <s v="TRABAJADOR INDEPENDIENTE"/>
    <s v="SECTOR PRIVADO"/>
    <s v="SI"/>
    <s v="NO"/>
    <s v="NO"/>
    <n v="37"/>
    <s v="No"/>
    <s v="No"/>
    <n v="436448"/>
    <s v="TRABAJADOR INDEPENDIENTE"/>
    <n v="37"/>
  </r>
  <r>
    <n v="1756"/>
    <x v="0"/>
    <n v="219381.52"/>
    <s v="ASALARIADO"/>
    <s v="SECTOR PRIVADO"/>
    <s v="SI"/>
    <s v="SI"/>
    <s v="NO"/>
    <n v="53"/>
    <s v="No"/>
    <s v="No"/>
    <n v="219381.52"/>
    <s v="ASALARIADO"/>
    <n v="53"/>
  </r>
  <r>
    <n v="1757"/>
    <x v="1"/>
    <n v="359500"/>
    <s v="ASALARIADO"/>
    <s v="SECTOR PRIVADO"/>
    <s v="SI"/>
    <s v="NO"/>
    <s v="NO"/>
    <n v="41"/>
    <s v="No"/>
    <s v="No"/>
    <n v="359500"/>
    <s v="ASALARIADO"/>
    <n v="41"/>
  </r>
  <r>
    <n v="1758"/>
    <x v="0"/>
    <n v="300018"/>
    <s v="TRABAJADOR INDEPENDIENTE"/>
    <s v="SECTOR PRIVADO"/>
    <s v="SI"/>
    <s v="NO"/>
    <s v="SI"/>
    <n v="62"/>
    <s v="No"/>
    <s v="No"/>
    <n v="300018"/>
    <s v="TRABAJADOR INDEPENDIENTE"/>
    <n v="62"/>
  </r>
  <r>
    <n v="1759"/>
    <x v="0"/>
    <n v="300018"/>
    <s v="ASEGURADO VOLUNTARIO"/>
    <s v="SECTOR PRIVADO"/>
    <s v="SI"/>
    <s v="NO"/>
    <s v="NO"/>
    <n v="60"/>
    <s v="No"/>
    <s v="No"/>
    <n v="300018"/>
    <s v="ASEGURADO VOLUNTARIO"/>
    <n v="60"/>
  </r>
  <r>
    <n v="1760"/>
    <x v="0"/>
    <n v="297046"/>
    <s v="ASEGURADO VOLUNTARIO"/>
    <s v="SECTOR PRIVADO"/>
    <s v="SI"/>
    <s v="NO"/>
    <s v="NO"/>
    <n v="68"/>
    <s v="No"/>
    <s v="No"/>
    <n v="297046"/>
    <s v="ASEGURADO VOLUNTARIO"/>
    <n v="68"/>
  </r>
  <r>
    <n v="1761"/>
    <x v="0"/>
    <n v="425916.67"/>
    <s v="ASALARIADO"/>
    <s v="SECTOR PRIVADO"/>
    <s v="SI"/>
    <s v="NO"/>
    <s v="NO"/>
    <n v="22"/>
    <s v="No"/>
    <s v="No"/>
    <n v="425916.67"/>
    <s v="ASALARIADO"/>
    <n v="22"/>
  </r>
  <r>
    <n v="1762"/>
    <x v="1"/>
    <n v="318064"/>
    <s v="TRABAJADOR INDEPENDIENTE"/>
    <s v="SECTOR PRIVADO"/>
    <s v="SI"/>
    <s v="NO"/>
    <s v="SI"/>
    <n v="38"/>
    <s v="No"/>
    <s v="No"/>
    <n v="318064"/>
    <s v="TRABAJADOR INDEPENDIENTE"/>
    <n v="38"/>
  </r>
  <r>
    <n v="1763"/>
    <x v="0"/>
    <n v="949245.1"/>
    <s v="ASALARIADO"/>
    <s v="SECTOR PUBLICO"/>
    <s v="SI"/>
    <s v="NO"/>
    <s v="NO"/>
    <n v="44"/>
    <s v="No"/>
    <s v="No"/>
    <n v="949245.1"/>
    <s v="ASALARIADO"/>
    <n v="44"/>
  </r>
  <r>
    <n v="1764"/>
    <x v="0"/>
    <n v="329608"/>
    <s v="TRABAJADOR INDEPENDIENTE"/>
    <s v="SECTOR PRIVADO"/>
    <s v="SI"/>
    <s v="NO"/>
    <s v="NO"/>
    <n v="44"/>
    <s v="No"/>
    <s v="No"/>
    <n v="329608"/>
    <s v="TRABAJADOR INDEPENDIENTE"/>
    <n v="44"/>
  </r>
  <r>
    <n v="1765"/>
    <x v="1"/>
    <n v="339188.14"/>
    <s v="ASALARIADO"/>
    <s v="SECTOR PRIVADO"/>
    <s v="SI"/>
    <s v="NO"/>
    <s v="NO"/>
    <n v="24"/>
    <s v="No"/>
    <s v="No"/>
    <n v="339188.14"/>
    <s v="ASALARIADO"/>
    <n v="24"/>
  </r>
  <r>
    <n v="1766"/>
    <x v="1"/>
    <n v="377760.6"/>
    <s v="ASALARIADO"/>
    <s v="SECTOR PRIVADO"/>
    <s v="SI"/>
    <s v="NO"/>
    <s v="NO"/>
    <n v="19"/>
    <s v="No"/>
    <s v="No"/>
    <n v="377760.6"/>
    <s v="ASALARIADO"/>
    <n v="19"/>
  </r>
  <r>
    <n v="1767"/>
    <x v="0"/>
    <n v="300010"/>
    <s v="ASEGURADO VOLUNTARIO"/>
    <s v="SECTOR PRIVADO"/>
    <s v="SI"/>
    <s v="NO"/>
    <s v="NO"/>
    <n v="44"/>
    <s v="No"/>
    <s v="No"/>
    <n v="300010"/>
    <s v="ASEGURADO VOLUNTARIO"/>
    <n v="44"/>
  </r>
  <r>
    <n v="1768"/>
    <x v="1"/>
    <n v="360000"/>
    <s v="ASALARIADO"/>
    <s v="SECTOR PRIVADO"/>
    <s v="SI"/>
    <s v="NO"/>
    <s v="NO"/>
    <n v="23"/>
    <s v="No"/>
    <s v="No"/>
    <n v="360000"/>
    <s v="ASALARIADO"/>
    <n v="23"/>
  </r>
  <r>
    <n v="1769"/>
    <x v="0"/>
    <n v="305704"/>
    <s v="ASEGURADO VOLUNTARIO"/>
    <s v="SECTOR PRIVADO"/>
    <s v="SI"/>
    <s v="NO"/>
    <s v="NO"/>
    <n v="60"/>
    <s v="No"/>
    <s v="No"/>
    <n v="305704"/>
    <s v="ASEGURADO VOLUNTARIO"/>
    <n v="60"/>
  </r>
  <r>
    <n v="1770"/>
    <x v="0"/>
    <n v="349670.3"/>
    <s v="ASALARIADO"/>
    <s v="SECTOR PRIVADO"/>
    <s v="SI"/>
    <s v="NO"/>
    <s v="NO"/>
    <n v="32"/>
    <s v="No"/>
    <s v="No"/>
    <n v="349670.3"/>
    <s v="ASALARIADO"/>
    <n v="32"/>
  </r>
  <r>
    <n v="1771"/>
    <x v="0"/>
    <n v="381385.92"/>
    <s v="ASALARIADO"/>
    <s v="SECTOR PRIVADO"/>
    <s v="SI"/>
    <s v="NO"/>
    <s v="NO"/>
    <n v="43"/>
    <s v="No"/>
    <s v="No"/>
    <n v="381385.92"/>
    <s v="ASALARIADO"/>
    <n v="43"/>
  </r>
  <r>
    <n v="1772"/>
    <x v="0"/>
    <n v="1272000"/>
    <s v="ASALARIADO"/>
    <s v="SECTOR PRIVADO"/>
    <s v="SI"/>
    <s v="NO"/>
    <s v="NO"/>
    <n v="32"/>
    <s v="No"/>
    <s v="No"/>
    <n v="1272000"/>
    <s v="ASALARIADO"/>
    <n v="32"/>
  </r>
  <r>
    <n v="1773"/>
    <x v="0"/>
    <n v="297046"/>
    <s v="ASEGURADO VOLUNTARIO"/>
    <s v="SECTOR PRIVADO"/>
    <s v="NO"/>
    <s v="NO"/>
    <s v="SI"/>
    <n v="73"/>
    <s v="No"/>
    <s v="No"/>
    <n v="297046"/>
    <s v="ASEGURADO VOLUNTARIO"/>
    <n v="73"/>
  </r>
  <r>
    <n v="1774"/>
    <x v="0"/>
    <n v="343391"/>
    <s v="ASALARIADO"/>
    <s v="SECTOR PRIVADO"/>
    <s v="SI"/>
    <s v="NO"/>
    <s v="NO"/>
    <n v="70"/>
    <s v="No"/>
    <s v="No"/>
    <n v="343391"/>
    <s v="ASALARIADO"/>
    <n v="70"/>
  </r>
  <r>
    <n v="1775"/>
    <x v="0"/>
    <n v="1662042.88"/>
    <s v="ASALARIADO"/>
    <s v="SECTOR PUBLICO"/>
    <s v="SI"/>
    <s v="NO"/>
    <s v="NO"/>
    <n v="57"/>
    <s v="No"/>
    <s v="No"/>
    <n v="1662042.88"/>
    <s v="ASALARIADO"/>
    <n v="57"/>
  </r>
  <r>
    <n v="1776"/>
    <x v="0"/>
    <n v="50000"/>
    <s v="ASALARIADO"/>
    <s v="SECTOR PRIVADO"/>
    <s v="SI"/>
    <s v="NO"/>
    <s v="NO"/>
    <n v="29"/>
    <s v="No"/>
    <s v="No"/>
    <n v="50000"/>
    <s v="ASALARIADO"/>
    <n v="29"/>
  </r>
  <r>
    <n v="1777"/>
    <x v="1"/>
    <n v="376500"/>
    <s v="ASALARIADO"/>
    <s v="SECTOR PRIVADO"/>
    <s v="SI"/>
    <s v="SI"/>
    <s v="NO"/>
    <n v="28"/>
    <s v="No"/>
    <s v="No"/>
    <n v="376500"/>
    <s v="ASALARIADO"/>
    <n v="28"/>
  </r>
  <r>
    <n v="1778"/>
    <x v="0"/>
    <n v="1099863.75"/>
    <s v="ASALARIADO"/>
    <s v="SECTOR PUBLICO"/>
    <s v="SI"/>
    <s v="NO"/>
    <s v="NO"/>
    <n v="40"/>
    <s v="No"/>
    <s v="No"/>
    <n v="1099863.75"/>
    <s v="ASALARIADO"/>
    <n v="40"/>
  </r>
  <r>
    <n v="1779"/>
    <x v="1"/>
    <n v="420000"/>
    <s v="ASALARIADO"/>
    <s v="SECTOR PRIVADO"/>
    <s v="SI"/>
    <s v="NO"/>
    <s v="NO"/>
    <n v="25"/>
    <s v="No"/>
    <s v="No"/>
    <n v="420000"/>
    <s v="ASALARIADO"/>
    <n v="25"/>
  </r>
  <r>
    <n v="1780"/>
    <x v="0"/>
    <n v="480747.21"/>
    <s v="ASALARIADO"/>
    <s v="SECTOR PRIVADO"/>
    <s v="SI"/>
    <s v="NO"/>
    <s v="NO"/>
    <n v="62"/>
    <s v="No"/>
    <s v="No"/>
    <n v="480747.21"/>
    <s v="ASALARIADO"/>
    <n v="62"/>
  </r>
  <r>
    <n v="1781"/>
    <x v="0"/>
    <n v="401499.84"/>
    <s v="ASALARIADO"/>
    <s v="SECTOR PRIVADO"/>
    <s v="SI"/>
    <s v="NO"/>
    <s v="NO"/>
    <n v="32"/>
    <s v="No"/>
    <s v="No"/>
    <n v="401499.84"/>
    <s v="ASALARIADO"/>
    <n v="32"/>
  </r>
  <r>
    <n v="1782"/>
    <x v="0"/>
    <n v="297046"/>
    <s v="TRABAJADOR INDEPENDIENTE"/>
    <s v="SECTOR PRIVADO"/>
    <s v="SI"/>
    <s v="NO"/>
    <s v="SI"/>
    <n v="34"/>
    <s v="No"/>
    <s v="No"/>
    <n v="297046"/>
    <s v="TRABAJADOR INDEPENDIENTE"/>
    <n v="34"/>
  </r>
  <r>
    <n v="1783"/>
    <x v="1"/>
    <n v="580000"/>
    <s v="ASALARIADO"/>
    <s v="SECTOR PRIVADO"/>
    <s v="SI"/>
    <s v="NO"/>
    <s v="NO"/>
    <n v="21"/>
    <s v="No"/>
    <s v="No"/>
    <n v="580000"/>
    <s v="ASALARIADO"/>
    <n v="21"/>
  </r>
  <r>
    <n v="1784"/>
    <x v="0"/>
    <n v="319574"/>
    <s v="ASALARIADO"/>
    <s v="SECTOR PRIVADO"/>
    <s v="SI"/>
    <s v="SI"/>
    <s v="SI"/>
    <n v="43"/>
    <s v="No"/>
    <s v="No"/>
    <n v="319574"/>
    <s v="ASALARIADO"/>
    <n v="43"/>
  </r>
  <r>
    <n v="1785"/>
    <x v="1"/>
    <n v="297719"/>
    <s v="ASEGURADO VOLUNTARIO"/>
    <s v="SECTOR PRIVADO"/>
    <s v="SI"/>
    <s v="SI"/>
    <s v="NO"/>
    <n v="43"/>
    <s v="No"/>
    <s v="No"/>
    <n v="297719"/>
    <s v="ASEGURADO VOLUNTARIO"/>
    <n v="43"/>
  </r>
  <r>
    <n v="1786"/>
    <x v="0"/>
    <n v="297046"/>
    <s v="ASEGURADO VOLUNTARIO"/>
    <s v="SECTOR PRIVADO"/>
    <s v="SI"/>
    <s v="NO"/>
    <s v="NO"/>
    <n v="41"/>
    <s v="No"/>
    <s v="No"/>
    <n v="297046"/>
    <s v="ASEGURADO VOLUNTARIO"/>
    <n v="41"/>
  </r>
  <r>
    <n v="1787"/>
    <x v="0"/>
    <n v="1578033.17"/>
    <s v="ASALARIADO"/>
    <s v="SECTOR PUBLICO"/>
    <s v="SI"/>
    <s v="NO"/>
    <s v="NO"/>
    <n v="50"/>
    <s v="No"/>
    <s v="No"/>
    <n v="1578033.17"/>
    <s v="ASALARIADO"/>
    <n v="50"/>
  </r>
  <r>
    <n v="1788"/>
    <x v="1"/>
    <n v="361421"/>
    <s v="TRABAJADOR INDEPENDIENTE"/>
    <s v="SECTOR PRIVADO"/>
    <s v="SI"/>
    <s v="SI"/>
    <s v="NO"/>
    <n v="56"/>
    <s v="No"/>
    <s v="No"/>
    <n v="361421"/>
    <s v="TRABAJADOR INDEPENDIENTE"/>
    <n v="56"/>
  </r>
  <r>
    <n v="1789"/>
    <x v="1"/>
    <n v="1431628"/>
    <s v="ASALARIADO"/>
    <s v="SECTOR PUBLICO"/>
    <s v="SI"/>
    <s v="NO"/>
    <s v="SI"/>
    <n v="37"/>
    <s v="No"/>
    <s v="No"/>
    <n v="1431628"/>
    <s v="ASALARIADO"/>
    <n v="37"/>
  </r>
  <r>
    <n v="1790"/>
    <x v="0"/>
    <n v="554862.32999999996"/>
    <s v="ASALARIADO"/>
    <s v="SECTOR PRIVADO"/>
    <s v="SI"/>
    <s v="NO"/>
    <s v="NO"/>
    <n v="56"/>
    <s v="No"/>
    <s v="No"/>
    <n v="554862.32999999996"/>
    <s v="ASALARIADO"/>
    <n v="56"/>
  </r>
  <r>
    <n v="1791"/>
    <x v="0"/>
    <n v="200000"/>
    <s v="ASALARIADO"/>
    <s v="SECTOR PRIVADO"/>
    <s v="SI"/>
    <s v="NO"/>
    <s v="SI"/>
    <n v="27"/>
    <s v="No"/>
    <s v="No"/>
    <n v="200000"/>
    <s v="ASALARIADO"/>
    <n v="27"/>
  </r>
  <r>
    <n v="1792"/>
    <x v="0"/>
    <n v="2534444.9500000002"/>
    <s v="ASALARIADO"/>
    <s v="SECTOR PUBLICO"/>
    <s v="SI"/>
    <s v="NO"/>
    <s v="NO"/>
    <n v="38"/>
    <s v="Atípico"/>
    <s v="No"/>
    <n v="2534444.9500000002"/>
    <s v="ASALARIADO"/>
    <n v="38"/>
  </r>
  <r>
    <n v="1793"/>
    <x v="0"/>
    <n v="253000"/>
    <s v="ASALARIADO"/>
    <s v="SECTOR PRIVADO"/>
    <s v="SI"/>
    <s v="NO"/>
    <s v="NO"/>
    <n v="48"/>
    <s v="No"/>
    <s v="No"/>
    <n v="253000"/>
    <s v="ASALARIADO"/>
    <n v="48"/>
  </r>
  <r>
    <n v="1794"/>
    <x v="1"/>
    <n v="325925"/>
    <s v="TRABAJADOR INDEPENDIENTE"/>
    <s v="SECTOR PRIVADO"/>
    <s v="SI"/>
    <s v="NO"/>
    <s v="NO"/>
    <n v="64"/>
    <s v="No"/>
    <s v="No"/>
    <n v="325925"/>
    <s v="TRABAJADOR INDEPENDIENTE"/>
    <n v="64"/>
  </r>
  <r>
    <n v="1795"/>
    <x v="1"/>
    <n v="200000"/>
    <s v="ASALARIADO"/>
    <s v="SECTOR PRIVADO"/>
    <s v="SI"/>
    <s v="SI"/>
    <s v="NO"/>
    <n v="59"/>
    <s v="No"/>
    <s v="No"/>
    <n v="200000"/>
    <s v="ASALARIADO"/>
    <n v="59"/>
  </r>
  <r>
    <n v="1796"/>
    <x v="0"/>
    <n v="329794"/>
    <s v="TRABAJADOR INDEPENDIENTE"/>
    <s v="SECTOR PRIVADO"/>
    <s v="SI"/>
    <s v="NO"/>
    <s v="SI"/>
    <n v="41"/>
    <s v="No"/>
    <s v="No"/>
    <n v="329794"/>
    <s v="TRABAJADOR INDEPENDIENTE"/>
    <n v="41"/>
  </r>
  <r>
    <n v="1797"/>
    <x v="0"/>
    <n v="3702872.8"/>
    <s v="ASALARIADO"/>
    <s v="SECTOR PUBLICO"/>
    <s v="SI"/>
    <s v="NO"/>
    <s v="NO"/>
    <n v="46"/>
    <s v="Atípico"/>
    <s v="No"/>
    <n v="3702872.8"/>
    <s v="ASALARIADO"/>
    <n v="46"/>
  </r>
  <r>
    <n v="1798"/>
    <x v="1"/>
    <n v="1229350"/>
    <s v="ASALARIADO"/>
    <s v="SECTOR PRIVADO"/>
    <s v="SI"/>
    <s v="NO"/>
    <s v="NO"/>
    <n v="33"/>
    <s v="No"/>
    <s v="No"/>
    <n v="1229350"/>
    <s v="ASALARIADO"/>
    <n v="33"/>
  </r>
  <r>
    <n v="1799"/>
    <x v="0"/>
    <n v="300000"/>
    <s v="ASALARIADO"/>
    <s v="SECTOR PRIVADO"/>
    <s v="SI"/>
    <s v="NO"/>
    <s v="NO"/>
    <n v="26"/>
    <s v="No"/>
    <s v="No"/>
    <n v="300000"/>
    <s v="ASALARIADO"/>
    <n v="26"/>
  </r>
  <r>
    <n v="1800"/>
    <x v="0"/>
    <n v="298155"/>
    <s v="TRABAJADOR INDEPENDIENTE"/>
    <s v="SECTOR PRIVADO"/>
    <s v="SI"/>
    <s v="NO"/>
    <s v="NO"/>
    <n v="29"/>
    <s v="No"/>
    <s v="No"/>
    <n v="298155"/>
    <s v="TRABAJADOR INDEPENDIENTE"/>
    <n v="29"/>
  </r>
  <r>
    <n v="1801"/>
    <x v="1"/>
    <n v="761027.05"/>
    <s v="ASALARIADO"/>
    <s v="SECTOR PUBLICO"/>
    <s v="SI"/>
    <s v="NO"/>
    <s v="NO"/>
    <n v="28"/>
    <s v="No"/>
    <s v="No"/>
    <n v="761027.05"/>
    <s v="ASALARIADO"/>
    <n v="28"/>
  </r>
  <r>
    <n v="1802"/>
    <x v="0"/>
    <n v="347539.5"/>
    <s v="ASALARIADO"/>
    <s v="SECTOR PRIVADO"/>
    <s v="SI"/>
    <s v="NO"/>
    <s v="NO"/>
    <n v="28"/>
    <s v="No"/>
    <s v="No"/>
    <n v="347539.5"/>
    <s v="ASALARIADO"/>
    <n v="28"/>
  </r>
  <r>
    <n v="1803"/>
    <x v="1"/>
    <n v="319574"/>
    <s v="ASALARIADO"/>
    <s v="SECTOR PRIVADO"/>
    <s v="SI"/>
    <s v="SI"/>
    <s v="NO"/>
    <n v="30"/>
    <s v="No"/>
    <s v="No"/>
    <n v="319574"/>
    <s v="ASALARIADO"/>
    <n v="30"/>
  </r>
  <r>
    <n v="1804"/>
    <x v="0"/>
    <n v="352782.75"/>
    <s v="ASALARIADO"/>
    <s v="SECTOR PRIVADO"/>
    <s v="SI"/>
    <s v="SI"/>
    <s v="NO"/>
    <n v="27"/>
    <s v="No"/>
    <s v="No"/>
    <n v="352782.75"/>
    <s v="ASALARIADO"/>
    <n v="27"/>
  </r>
  <r>
    <n v="1805"/>
    <x v="0"/>
    <n v="453413.8"/>
    <s v="ASALARIADO"/>
    <s v="SECTOR PRIVADO"/>
    <s v="SI"/>
    <s v="NO"/>
    <s v="NO"/>
    <n v="52"/>
    <s v="No"/>
    <s v="No"/>
    <n v="453413.8"/>
    <s v="ASALARIADO"/>
    <n v="52"/>
  </r>
  <r>
    <n v="1806"/>
    <x v="1"/>
    <n v="329950"/>
    <s v="TRABAJADOR INDEPENDIENTE"/>
    <s v="SECTOR PRIVADO"/>
    <s v="SI"/>
    <s v="NO"/>
    <s v="SI"/>
    <n v="43"/>
    <s v="No"/>
    <s v="No"/>
    <n v="329950"/>
    <s v="TRABAJADOR INDEPENDIENTE"/>
    <n v="43"/>
  </r>
  <r>
    <n v="1807"/>
    <x v="0"/>
    <n v="734449.38"/>
    <s v="ASALARIADO"/>
    <s v="SECTOR PUBLICO"/>
    <s v="SI"/>
    <s v="NO"/>
    <s v="NO"/>
    <n v="24"/>
    <s v="No"/>
    <s v="No"/>
    <n v="734449.38"/>
    <s v="ASALARIADO"/>
    <n v="24"/>
  </r>
  <r>
    <n v="1808"/>
    <x v="0"/>
    <n v="746380.68"/>
    <s v="ASALARIADO"/>
    <s v="SECTOR PRIVADO"/>
    <s v="SI"/>
    <s v="NO"/>
    <s v="NO"/>
    <n v="37"/>
    <s v="No"/>
    <s v="No"/>
    <n v="746380.68"/>
    <s v="ASALARIADO"/>
    <n v="37"/>
  </r>
  <r>
    <n v="1809"/>
    <x v="1"/>
    <n v="420000"/>
    <s v="ASALARIADO"/>
    <s v="SECTOR PRIVADO"/>
    <s v="SI"/>
    <s v="NO"/>
    <s v="NO"/>
    <n v="29"/>
    <s v="No"/>
    <s v="No"/>
    <n v="420000"/>
    <s v="ASALARIADO"/>
    <n v="29"/>
  </r>
  <r>
    <n v="1810"/>
    <x v="0"/>
    <n v="829520"/>
    <s v="ASALARIADO"/>
    <s v="SECTOR PRIVADO"/>
    <s v="SI"/>
    <s v="NO"/>
    <s v="NO"/>
    <n v="61"/>
    <s v="No"/>
    <s v="No"/>
    <n v="829520"/>
    <s v="ASALARIADO"/>
    <n v="61"/>
  </r>
  <r>
    <n v="1811"/>
    <x v="1"/>
    <n v="297046"/>
    <s v="ASEGURADO VOLUNTARIO"/>
    <s v="SECTOR PRIVADO"/>
    <s v="SI"/>
    <s v="NO"/>
    <s v="NO"/>
    <n v="53"/>
    <s v="No"/>
    <s v="No"/>
    <n v="297046"/>
    <s v="ASEGURADO VOLUNTARIO"/>
    <n v="53"/>
  </r>
  <r>
    <n v="1812"/>
    <x v="0"/>
    <n v="2921803.69"/>
    <s v="ASALARIADO"/>
    <s v="SECTOR PRIVADO"/>
    <s v="SI"/>
    <s v="NO"/>
    <s v="NO"/>
    <n v="38"/>
    <s v="Atípico"/>
    <s v="No"/>
    <n v="2921803.69"/>
    <s v="ASALARIADO"/>
    <n v="38"/>
  </r>
  <r>
    <n v="1813"/>
    <x v="0"/>
    <n v="299647"/>
    <s v="ASEGURADO VOLUNTARIO"/>
    <s v="SECTOR PRIVADO"/>
    <s v="SI"/>
    <s v="NO"/>
    <s v="NO"/>
    <n v="58"/>
    <s v="No"/>
    <s v="No"/>
    <n v="299647"/>
    <s v="ASEGURADO VOLUNTARIO"/>
    <n v="58"/>
  </r>
  <r>
    <n v="1814"/>
    <x v="1"/>
    <n v="385548"/>
    <s v="ASEGURADO VOLUNTARIO"/>
    <s v="SECTOR PRIVADO"/>
    <s v="SI"/>
    <s v="SI"/>
    <s v="NO"/>
    <n v="55"/>
    <s v="No"/>
    <s v="No"/>
    <n v="385548"/>
    <s v="ASEGURADO VOLUNTARIO"/>
    <n v="55"/>
  </r>
  <r>
    <n v="1815"/>
    <x v="1"/>
    <n v="639148"/>
    <s v="TRABAJADOR INDEPENDIENTE"/>
    <s v="SECTOR PRIVADO"/>
    <s v="SI"/>
    <s v="NO"/>
    <s v="NO"/>
    <n v="34"/>
    <s v="No"/>
    <s v="No"/>
    <n v="639148"/>
    <s v="TRABAJADOR INDEPENDIENTE"/>
    <n v="34"/>
  </r>
  <r>
    <n v="1816"/>
    <x v="0"/>
    <n v="202600.91"/>
    <s v="ASALARIADO"/>
    <s v="SECTOR PRIVADO"/>
    <s v="SI"/>
    <s v="NO"/>
    <s v="NO"/>
    <n v="40"/>
    <s v="No"/>
    <s v="No"/>
    <n v="202600.91"/>
    <s v="ASALARIADO"/>
    <n v="40"/>
  </r>
  <r>
    <n v="1817"/>
    <x v="0"/>
    <n v="594092"/>
    <s v="TRABAJADOR INDEPENDIENTE"/>
    <s v="SECTOR PRIVADO"/>
    <s v="SI"/>
    <s v="NO"/>
    <s v="SI"/>
    <n v="61"/>
    <s v="No"/>
    <s v="No"/>
    <n v="594092"/>
    <s v="TRABAJADOR INDEPENDIENTE"/>
    <n v="61"/>
  </r>
  <r>
    <n v="1818"/>
    <x v="1"/>
    <n v="347514"/>
    <s v="ASALARIADO"/>
    <s v="SECTOR PRIVADO"/>
    <s v="SI"/>
    <s v="NO"/>
    <s v="SI"/>
    <n v="20"/>
    <s v="No"/>
    <s v="No"/>
    <n v="347514"/>
    <s v="ASALARIADO"/>
    <n v="20"/>
  </r>
  <r>
    <n v="1819"/>
    <x v="0"/>
    <n v="356858"/>
    <s v="TRABAJADOR INDEPENDIENTE"/>
    <s v="SECTOR PRIVADO"/>
    <s v="SI"/>
    <s v="NO"/>
    <s v="SI"/>
    <n v="42"/>
    <s v="No"/>
    <s v="No"/>
    <n v="356858"/>
    <s v="TRABAJADOR INDEPENDIENTE"/>
    <n v="42"/>
  </r>
  <r>
    <n v="1820"/>
    <x v="0"/>
    <n v="387953"/>
    <s v="TRABAJADOR INDEPENDIENTE"/>
    <s v="SECTOR PRIVADO"/>
    <s v="NO"/>
    <s v="NO"/>
    <s v="SI"/>
    <n v="32"/>
    <s v="No"/>
    <s v="No"/>
    <n v="387953"/>
    <s v="TRABAJADOR INDEPENDIENTE"/>
    <n v="32"/>
  </r>
  <r>
    <n v="1821"/>
    <x v="0"/>
    <n v="1742310"/>
    <s v="ASALARIADO"/>
    <s v="SECTOR PRIVADO"/>
    <s v="SI"/>
    <s v="NO"/>
    <s v="NO"/>
    <n v="28"/>
    <s v="No"/>
    <s v="No"/>
    <n v="1742310"/>
    <s v="ASALARIADO"/>
    <n v="28"/>
  </r>
  <r>
    <n v="1822"/>
    <x v="0"/>
    <n v="550000"/>
    <s v="ASALARIADO"/>
    <s v="SECTOR PRIVADO"/>
    <s v="SI"/>
    <s v="NO"/>
    <s v="NO"/>
    <n v="28"/>
    <s v="No"/>
    <s v="No"/>
    <n v="550000"/>
    <s v="ASALARIADO"/>
    <n v="28"/>
  </r>
  <r>
    <n v="1823"/>
    <x v="0"/>
    <n v="1524359"/>
    <s v="ASALARIADO"/>
    <s v="SECTOR PUBLICO"/>
    <s v="SI"/>
    <s v="NO"/>
    <s v="SI"/>
    <n v="51"/>
    <s v="No"/>
    <s v="No"/>
    <n v="1524359"/>
    <s v="ASALARIADO"/>
    <n v="51"/>
  </r>
  <r>
    <n v="1824"/>
    <x v="1"/>
    <n v="50000"/>
    <s v="ASALARIADO"/>
    <s v="SECTOR PRIVADO"/>
    <s v="SI"/>
    <s v="SI"/>
    <s v="NO"/>
    <n v="35"/>
    <s v="No"/>
    <s v="No"/>
    <n v="50000"/>
    <s v="ASALARIADO"/>
    <n v="35"/>
  </r>
  <r>
    <n v="1825"/>
    <x v="1"/>
    <n v="310124"/>
    <s v="ASEGURADO VOLUNTARIO"/>
    <s v="SECTOR PRIVADO"/>
    <s v="SI"/>
    <s v="NO"/>
    <s v="SI"/>
    <n v="32"/>
    <s v="No"/>
    <s v="No"/>
    <n v="310124"/>
    <s v="ASEGURADO VOLUNTARIO"/>
    <n v="32"/>
  </r>
  <r>
    <n v="1826"/>
    <x v="0"/>
    <n v="216200"/>
    <s v="ASALARIADO"/>
    <s v="SECTOR PRIVADO"/>
    <s v="SI"/>
    <s v="SI"/>
    <s v="SI"/>
    <n v="29"/>
    <s v="No"/>
    <s v="No"/>
    <n v="216200"/>
    <s v="ASALARIADO"/>
    <n v="29"/>
  </r>
  <r>
    <n v="1827"/>
    <x v="1"/>
    <n v="577181"/>
    <s v="ASALARIADO"/>
    <s v="SECTOR PUBLICO"/>
    <s v="SI"/>
    <s v="NO"/>
    <s v="SI"/>
    <n v="55"/>
    <s v="No"/>
    <s v="No"/>
    <n v="577181"/>
    <s v="ASALARIADO"/>
    <n v="55"/>
  </r>
  <r>
    <n v="1828"/>
    <x v="1"/>
    <n v="719873.23"/>
    <s v="ASALARIADO"/>
    <s v="SECTOR PRIVADO"/>
    <s v="SI"/>
    <s v="NO"/>
    <s v="NO"/>
    <n v="26"/>
    <s v="No"/>
    <s v="No"/>
    <n v="719873.23"/>
    <s v="ASALARIADO"/>
    <n v="26"/>
  </r>
  <r>
    <n v="1829"/>
    <x v="1"/>
    <n v="625201.97"/>
    <s v="ASALARIADO"/>
    <s v="SECTOR PRIVADO"/>
    <s v="SI"/>
    <s v="NO"/>
    <s v="NO"/>
    <n v="24"/>
    <s v="No"/>
    <s v="No"/>
    <n v="625201.97"/>
    <s v="ASALARIADO"/>
    <n v="24"/>
  </r>
  <r>
    <n v="1830"/>
    <x v="0"/>
    <n v="294101"/>
    <s v="ASALARIADO"/>
    <s v="SECTOR PRIVADO"/>
    <s v="SI"/>
    <s v="NO"/>
    <s v="NO"/>
    <n v="25"/>
    <s v="No"/>
    <s v="No"/>
    <n v="294101"/>
    <s v="ASALARIADO"/>
    <n v="25"/>
  </r>
  <r>
    <n v="1831"/>
    <x v="1"/>
    <n v="278272"/>
    <s v="ASEGURADO VOLUNTARIO"/>
    <s v="SECTOR PRIVADO"/>
    <s v="SI"/>
    <s v="NO"/>
    <s v="NO"/>
    <n v="25"/>
    <s v="No"/>
    <s v="No"/>
    <n v="278272"/>
    <s v="ASEGURADO VOLUNTARIO"/>
    <n v="25"/>
  </r>
  <r>
    <n v="1832"/>
    <x v="1"/>
    <n v="370275"/>
    <s v="ASALARIADO"/>
    <s v="SECTOR PRIVADO"/>
    <s v="SI"/>
    <s v="NO"/>
    <s v="NO"/>
    <n v="36"/>
    <s v="No"/>
    <s v="No"/>
    <n v="370275"/>
    <s v="ASALARIADO"/>
    <n v="36"/>
  </r>
  <r>
    <n v="1833"/>
    <x v="0"/>
    <n v="503329.68"/>
    <s v="ASALARIADO"/>
    <s v="SECTOR PRIVADO"/>
    <s v="SI"/>
    <s v="SI"/>
    <s v="NO"/>
    <n v="26"/>
    <s v="No"/>
    <s v="No"/>
    <n v="503329.68"/>
    <s v="ASALARIADO"/>
    <n v="26"/>
  </r>
  <r>
    <n v="1834"/>
    <x v="0"/>
    <n v="432986.25"/>
    <s v="ASALARIADO"/>
    <s v="SECTOR PRIVADO"/>
    <s v="SI"/>
    <s v="SI"/>
    <s v="NO"/>
    <n v="45"/>
    <s v="No"/>
    <s v="No"/>
    <n v="432986.25"/>
    <s v="ASALARIADO"/>
    <n v="45"/>
  </r>
  <r>
    <n v="1835"/>
    <x v="0"/>
    <n v="346480"/>
    <s v="ASALARIADO"/>
    <s v="SECTOR PRIVADO"/>
    <s v="SI"/>
    <s v="NO"/>
    <s v="NO"/>
    <n v="25"/>
    <s v="No"/>
    <s v="No"/>
    <n v="346480"/>
    <s v="ASALARIADO"/>
    <n v="25"/>
  </r>
  <r>
    <n v="1836"/>
    <x v="0"/>
    <n v="903246"/>
    <s v="ASALARIADO"/>
    <s v="SECTOR PUBLICO"/>
    <s v="SI"/>
    <s v="NO"/>
    <s v="NO"/>
    <n v="34"/>
    <s v="No"/>
    <s v="No"/>
    <n v="903246"/>
    <s v="ASALARIADO"/>
    <n v="34"/>
  </r>
  <r>
    <n v="1837"/>
    <x v="0"/>
    <n v="320283"/>
    <s v="TRABAJADOR INDEPENDIENTE"/>
    <s v="SECTOR PRIVADO"/>
    <s v="SI"/>
    <s v="NO"/>
    <s v="SI"/>
    <n v="24"/>
    <s v="No"/>
    <s v="No"/>
    <n v="320283"/>
    <s v="TRABAJADOR INDEPENDIENTE"/>
    <n v="24"/>
  </r>
  <r>
    <n v="1838"/>
    <x v="1"/>
    <n v="297045"/>
    <s v="ASEGURADO VOLUNTARIO"/>
    <s v="SECTOR PRIVADO"/>
    <s v="SI"/>
    <s v="NO"/>
    <s v="NO"/>
    <n v="41"/>
    <s v="No"/>
    <s v="No"/>
    <n v="297045"/>
    <s v="ASEGURADO VOLUNTARIO"/>
    <n v="41"/>
  </r>
  <r>
    <n v="1839"/>
    <x v="1"/>
    <n v="1019557"/>
    <s v="ASALARIADO"/>
    <s v="SECTOR PUBLICO"/>
    <s v="SI"/>
    <s v="NO"/>
    <s v="NO"/>
    <n v="33"/>
    <s v="No"/>
    <s v="No"/>
    <n v="1019557"/>
    <s v="ASALARIADO"/>
    <n v="33"/>
  </r>
  <r>
    <n v="1840"/>
    <x v="0"/>
    <n v="370440.66"/>
    <s v="ASALARIADO"/>
    <s v="SECTOR PRIVADO"/>
    <s v="SI"/>
    <s v="NO"/>
    <s v="NO"/>
    <n v="42"/>
    <s v="No"/>
    <s v="No"/>
    <n v="370440.66"/>
    <s v="ASALARIADO"/>
    <n v="42"/>
  </r>
  <r>
    <n v="1841"/>
    <x v="1"/>
    <n v="133838"/>
    <s v="ASALARIADO"/>
    <s v="SECTOR PRIVADO"/>
    <s v="SI"/>
    <s v="NO"/>
    <s v="NO"/>
    <n v="53"/>
    <s v="No"/>
    <s v="No"/>
    <n v="133838"/>
    <s v="ASALARIADO"/>
    <n v="53"/>
  </r>
  <r>
    <n v="1842"/>
    <x v="0"/>
    <n v="1578511.16"/>
    <s v="ASALARIADO"/>
    <s v="SECTOR PRIVADO"/>
    <s v="SI"/>
    <s v="NO"/>
    <s v="NO"/>
    <n v="36"/>
    <s v="No"/>
    <s v="No"/>
    <n v="1578511.16"/>
    <s v="ASALARIADO"/>
    <n v="36"/>
  </r>
  <r>
    <n v="1843"/>
    <x v="0"/>
    <n v="639148"/>
    <s v="TRABAJADOR INDEPENDIENTE"/>
    <s v="SECTOR PRIVADO"/>
    <s v="SI"/>
    <s v="NO"/>
    <s v="NO"/>
    <n v="45"/>
    <s v="No"/>
    <s v="No"/>
    <n v="639148"/>
    <s v="TRABAJADOR INDEPENDIENTE"/>
    <n v="45"/>
  </r>
  <r>
    <n v="1844"/>
    <x v="0"/>
    <n v="300018"/>
    <s v="TRABAJADOR INDEPENDIENTE"/>
    <s v="SECTOR PRIVADO"/>
    <s v="SI"/>
    <s v="NO"/>
    <s v="SI"/>
    <n v="42"/>
    <s v="No"/>
    <s v="No"/>
    <n v="300018"/>
    <s v="TRABAJADOR INDEPENDIENTE"/>
    <n v="42"/>
  </r>
  <r>
    <n v="1845"/>
    <x v="1"/>
    <n v="390000"/>
    <s v="ASALARIADO"/>
    <s v="SECTOR PRIVADO"/>
    <s v="SI"/>
    <s v="NO"/>
    <s v="NO"/>
    <n v="32"/>
    <s v="No"/>
    <s v="No"/>
    <n v="390000"/>
    <s v="ASALARIADO"/>
    <n v="32"/>
  </r>
  <r>
    <n v="1846"/>
    <x v="0"/>
    <n v="299784"/>
    <s v="ASEGURADO VOLUNTARIO"/>
    <s v="SECTOR PRIVADO"/>
    <s v="SI"/>
    <s v="NO"/>
    <s v="NO"/>
    <n v="59"/>
    <s v="No"/>
    <s v="No"/>
    <n v="299784"/>
    <s v="ASEGURADO VOLUNTARIO"/>
    <n v="59"/>
  </r>
  <r>
    <n v="1847"/>
    <x v="0"/>
    <n v="648421"/>
    <s v="ASALARIADO"/>
    <s v="SECTOR PRIVADO"/>
    <s v="SI"/>
    <s v="NO"/>
    <s v="NO"/>
    <n v="53"/>
    <s v="No"/>
    <s v="No"/>
    <n v="648421"/>
    <s v="ASALARIADO"/>
    <n v="53"/>
  </r>
  <r>
    <n v="1848"/>
    <x v="1"/>
    <n v="298018"/>
    <s v="TRABAJADOR INDEPENDIENTE"/>
    <s v="SECTOR PRIVADO"/>
    <s v="SI"/>
    <s v="NO"/>
    <s v="SI"/>
    <n v="54"/>
    <s v="No"/>
    <s v="No"/>
    <n v="298018"/>
    <s v="TRABAJADOR INDEPENDIENTE"/>
    <n v="54"/>
  </r>
  <r>
    <n v="1849"/>
    <x v="1"/>
    <n v="299046"/>
    <s v="TRABAJADOR INDEPENDIENTE"/>
    <s v="SECTOR PRIVADO"/>
    <s v="SI"/>
    <s v="SI"/>
    <s v="NO"/>
    <n v="40"/>
    <s v="No"/>
    <s v="No"/>
    <n v="299046"/>
    <s v="TRABAJADOR INDEPENDIENTE"/>
    <n v="40"/>
  </r>
  <r>
    <n v="1850"/>
    <x v="0"/>
    <n v="472038"/>
    <s v="ASALARIADO"/>
    <s v="SECTOR PRIVADO"/>
    <s v="SI"/>
    <s v="NO"/>
    <s v="NO"/>
    <n v="28"/>
    <s v="No"/>
    <s v="No"/>
    <n v="472038"/>
    <s v="ASALARIADO"/>
    <n v="28"/>
  </r>
  <r>
    <n v="1851"/>
    <x v="0"/>
    <n v="1509803.5"/>
    <s v="ASALARIADO"/>
    <s v="SECTOR PUBLICO"/>
    <s v="SI"/>
    <s v="NO"/>
    <s v="NO"/>
    <n v="34"/>
    <s v="No"/>
    <s v="No"/>
    <n v="1509803.5"/>
    <s v="ASALARIADO"/>
    <n v="34"/>
  </r>
  <r>
    <n v="1852"/>
    <x v="1"/>
    <n v="278030"/>
    <s v="ASEGURADO VOLUNTARIO"/>
    <s v="SECTOR PRIVADO"/>
    <s v="SI"/>
    <s v="NO"/>
    <s v="NO"/>
    <n v="37"/>
    <s v="No"/>
    <s v="No"/>
    <n v="278030"/>
    <s v="ASEGURADO VOLUNTARIO"/>
    <n v="37"/>
  </r>
  <r>
    <n v="1853"/>
    <x v="1"/>
    <n v="259800"/>
    <s v="ASALARIADO"/>
    <s v="SECTOR PRIVADO"/>
    <s v="SI"/>
    <s v="NO"/>
    <s v="NO"/>
    <n v="38"/>
    <s v="No"/>
    <s v="No"/>
    <n v="259800"/>
    <s v="ASALARIADO"/>
    <n v="38"/>
  </r>
  <r>
    <n v="1854"/>
    <x v="0"/>
    <n v="973600"/>
    <s v="ASALARIADO"/>
    <s v="SECTOR PRIVADO"/>
    <s v="SI"/>
    <s v="NO"/>
    <s v="NO"/>
    <n v="25"/>
    <s v="No"/>
    <s v="No"/>
    <n v="973600"/>
    <s v="ASALARIADO"/>
    <n v="25"/>
  </r>
  <r>
    <n v="1855"/>
    <x v="0"/>
    <n v="4853991.51"/>
    <s v="ASALARIADO"/>
    <s v="SECTOR PRIVADO"/>
    <s v="SI"/>
    <s v="NO"/>
    <s v="NO"/>
    <n v="43"/>
    <s v="Atípico"/>
    <s v="No"/>
    <n v="4853991.51"/>
    <s v="ASALARIADO"/>
    <n v="43"/>
  </r>
  <r>
    <n v="1856"/>
    <x v="0"/>
    <n v="849678"/>
    <s v="TRABAJADOR INDEPENDIENTE"/>
    <s v="SECTOR PRIVADO"/>
    <s v="SI"/>
    <s v="NO"/>
    <s v="SI"/>
    <n v="51"/>
    <s v="No"/>
    <s v="No"/>
    <n v="849678"/>
    <s v="TRABAJADOR INDEPENDIENTE"/>
    <n v="51"/>
  </r>
  <r>
    <n v="1857"/>
    <x v="0"/>
    <n v="200000"/>
    <s v="ASALARIADO"/>
    <s v="SECTOR PRIVADO"/>
    <s v="SI"/>
    <s v="NO"/>
    <s v="SI"/>
    <n v="58"/>
    <s v="No"/>
    <s v="No"/>
    <n v="200000"/>
    <s v="ASALARIADO"/>
    <n v="58"/>
  </r>
  <r>
    <n v="1858"/>
    <x v="0"/>
    <n v="1842399.71"/>
    <s v="ASALARIADO"/>
    <s v="SECTOR PUBLICO"/>
    <s v="SI"/>
    <s v="NO"/>
    <s v="NO"/>
    <n v="51"/>
    <s v="No"/>
    <s v="No"/>
    <n v="1842399.71"/>
    <s v="ASALARIADO"/>
    <n v="51"/>
  </r>
  <r>
    <n v="1859"/>
    <x v="0"/>
    <n v="30310"/>
    <s v="ASALARIADO"/>
    <s v="SECTOR PRIVADO"/>
    <s v="SI"/>
    <s v="NO"/>
    <s v="SI"/>
    <n v="34"/>
    <s v="No"/>
    <s v="No"/>
    <n v="30310"/>
    <s v="ASALARIADO"/>
    <n v="34"/>
  </r>
  <r>
    <n v="1860"/>
    <x v="1"/>
    <n v="359545"/>
    <s v="ASALARIADO"/>
    <s v="SECTOR PRIVADO"/>
    <s v="SI"/>
    <s v="NO"/>
    <s v="NO"/>
    <n v="27"/>
    <s v="No"/>
    <s v="No"/>
    <n v="359545"/>
    <s v="ASALARIADO"/>
    <n v="27"/>
  </r>
  <r>
    <n v="1861"/>
    <x v="0"/>
    <n v="555920.49"/>
    <s v="ASALARIADO"/>
    <s v="SECTOR PRIVADO"/>
    <s v="SI"/>
    <s v="SI"/>
    <s v="NO"/>
    <n v="47"/>
    <s v="No"/>
    <s v="No"/>
    <n v="555920.49"/>
    <s v="ASALARIADO"/>
    <n v="47"/>
  </r>
  <r>
    <n v="1862"/>
    <x v="1"/>
    <n v="297046"/>
    <s v="TRABAJADOR INDEPENDIENTE"/>
    <s v="SECTOR PRIVADO"/>
    <s v="SI"/>
    <s v="NO"/>
    <s v="SI"/>
    <n v="25"/>
    <s v="No"/>
    <s v="No"/>
    <n v="297046"/>
    <s v="TRABAJADOR INDEPENDIENTE"/>
    <n v="25"/>
  </r>
  <r>
    <n v="1863"/>
    <x v="0"/>
    <n v="317915.58"/>
    <s v="ASALARIADO"/>
    <s v="SECTOR PRIVADO"/>
    <s v="SI"/>
    <s v="NO"/>
    <s v="NO"/>
    <n v="49"/>
    <s v="No"/>
    <s v="No"/>
    <n v="317915.58"/>
    <s v="ASALARIADO"/>
    <n v="49"/>
  </r>
  <r>
    <n v="1864"/>
    <x v="0"/>
    <n v="297045"/>
    <s v="ASEGURADO VOLUNTARIO"/>
    <s v="SECTOR PRIVADO"/>
    <s v="SI"/>
    <s v="NO"/>
    <s v="SI"/>
    <n v="49"/>
    <s v="No"/>
    <s v="No"/>
    <n v="297045"/>
    <s v="ASEGURADO VOLUNTARIO"/>
    <n v="49"/>
  </r>
  <r>
    <n v="1865"/>
    <x v="1"/>
    <n v="1094119.6000000001"/>
    <s v="ASALARIADO"/>
    <s v="SECTOR PUBLICO"/>
    <s v="SI"/>
    <s v="NO"/>
    <s v="NO"/>
    <n v="49"/>
    <s v="No"/>
    <s v="No"/>
    <n v="1094119.6000000001"/>
    <s v="ASALARIADO"/>
    <n v="49"/>
  </r>
  <r>
    <n v="1866"/>
    <x v="0"/>
    <n v="276587"/>
    <s v="ASALARIADO"/>
    <s v="SECTOR PRIVADO"/>
    <s v="SI"/>
    <s v="NO"/>
    <s v="NO"/>
    <n v="34"/>
    <s v="No"/>
    <s v="No"/>
    <n v="276587"/>
    <s v="ASALARIADO"/>
    <n v="34"/>
  </r>
  <r>
    <n v="1867"/>
    <x v="0"/>
    <n v="918351.77"/>
    <s v="ASALARIADO"/>
    <s v="SECTOR PRIVADO"/>
    <s v="SI"/>
    <s v="NO"/>
    <s v="NO"/>
    <n v="33"/>
    <s v="No"/>
    <s v="No"/>
    <n v="918351.77"/>
    <s v="ASALARIADO"/>
    <n v="33"/>
  </r>
  <r>
    <n v="1868"/>
    <x v="0"/>
    <n v="639148"/>
    <s v="TRABAJADOR INDEPENDIENTE"/>
    <s v="SECTOR PRIVADO"/>
    <s v="SI"/>
    <s v="NO"/>
    <s v="SI"/>
    <n v="57"/>
    <s v="No"/>
    <s v="No"/>
    <n v="639148"/>
    <s v="TRABAJADOR INDEPENDIENTE"/>
    <n v="57"/>
  </r>
  <r>
    <n v="1869"/>
    <x v="0"/>
    <n v="414225.5"/>
    <s v="ASALARIADO"/>
    <s v="SECTOR PRIVADO"/>
    <s v="SI"/>
    <s v="NO"/>
    <s v="NO"/>
    <n v="63"/>
    <s v="No"/>
    <s v="No"/>
    <n v="414225.5"/>
    <s v="ASALARIADO"/>
    <n v="63"/>
  </r>
  <r>
    <n v="1870"/>
    <x v="0"/>
    <n v="85219.45"/>
    <s v="ASALARIADO"/>
    <s v="SECTOR PRIVADO"/>
    <s v="SI"/>
    <s v="NO"/>
    <s v="NO"/>
    <n v="47"/>
    <s v="No"/>
    <s v="No"/>
    <n v="85219.45"/>
    <s v="ASALARIADO"/>
    <n v="47"/>
  </r>
  <r>
    <n v="1871"/>
    <x v="0"/>
    <n v="399647"/>
    <s v="TRABAJADOR INDEPENDIENTE"/>
    <s v="SECTOR PRIVADO"/>
    <s v="SI"/>
    <s v="NO"/>
    <s v="NO"/>
    <n v="58"/>
    <s v="No"/>
    <s v="No"/>
    <n v="399647"/>
    <s v="TRABAJADOR INDEPENDIENTE"/>
    <n v="58"/>
  </r>
  <r>
    <n v="1872"/>
    <x v="1"/>
    <n v="574387.6"/>
    <s v="ASALARIADO"/>
    <s v="SECTOR PUBLICO"/>
    <s v="SI"/>
    <s v="NO"/>
    <s v="NO"/>
    <n v="54"/>
    <s v="No"/>
    <s v="No"/>
    <n v="574387.6"/>
    <s v="ASALARIADO"/>
    <n v="54"/>
  </r>
  <r>
    <n v="1873"/>
    <x v="1"/>
    <n v="550988.74"/>
    <s v="ASALARIADO"/>
    <s v="SECTOR PUBLICO"/>
    <s v="SI"/>
    <s v="NO"/>
    <s v="NO"/>
    <n v="47"/>
    <s v="No"/>
    <s v="No"/>
    <n v="550988.74"/>
    <s v="ASALARIADO"/>
    <n v="47"/>
  </r>
  <r>
    <n v="1874"/>
    <x v="0"/>
    <n v="738540"/>
    <s v="ASALARIADO"/>
    <s v="SECTOR PRIVADO"/>
    <s v="SI"/>
    <s v="NO"/>
    <s v="NO"/>
    <n v="36"/>
    <s v="No"/>
    <s v="No"/>
    <n v="738540"/>
    <s v="ASALARIADO"/>
    <n v="36"/>
  </r>
  <r>
    <n v="1875"/>
    <x v="1"/>
    <n v="955500"/>
    <s v="ASALARIADO"/>
    <s v="SECTOR PRIVADO"/>
    <s v="SI"/>
    <s v="NO"/>
    <s v="NO"/>
    <n v="45"/>
    <s v="No"/>
    <s v="No"/>
    <n v="955500"/>
    <s v="ASALARIADO"/>
    <n v="45"/>
  </r>
  <r>
    <n v="1876"/>
    <x v="0"/>
    <n v="522287.6"/>
    <s v="ASALARIADO"/>
    <s v="SECTOR PRIVADO"/>
    <s v="SI"/>
    <s v="NO"/>
    <s v="NO"/>
    <n v="36"/>
    <s v="No"/>
    <s v="No"/>
    <n v="522287.6"/>
    <s v="ASALARIADO"/>
    <n v="36"/>
  </r>
  <r>
    <n v="1877"/>
    <x v="1"/>
    <n v="342968.37"/>
    <s v="ASALARIADO"/>
    <s v="SECTOR PRIVADO"/>
    <s v="SI"/>
    <s v="NO"/>
    <s v="NO"/>
    <n v="43"/>
    <s v="No"/>
    <s v="No"/>
    <n v="342968.37"/>
    <s v="ASALARIADO"/>
    <n v="43"/>
  </r>
  <r>
    <n v="1878"/>
    <x v="1"/>
    <n v="619612"/>
    <s v="TRABAJADOR INDEPENDIENTE"/>
    <s v="SECTOR PRIVADO"/>
    <s v="SI"/>
    <s v="NO"/>
    <s v="NO"/>
    <n v="40"/>
    <s v="No"/>
    <s v="No"/>
    <n v="619612"/>
    <s v="TRABAJADOR INDEPENDIENTE"/>
    <n v="40"/>
  </r>
  <r>
    <n v="1879"/>
    <x v="0"/>
    <n v="952753.45"/>
    <s v="PENSIONADOS EN SU PROPIO SISTEMA"/>
    <s v="SECTOR PUBLICO"/>
    <s v="SI"/>
    <s v="NO"/>
    <s v="NO"/>
    <n v="86"/>
    <s v="No"/>
    <s v="No"/>
    <n v="952753.45"/>
    <s v="PENSIONADOS EN SU PROPIO SISTEMA"/>
    <n v="86"/>
  </r>
  <r>
    <n v="1880"/>
    <x v="1"/>
    <n v="422091"/>
    <s v="TRABAJADOR INDEPENDIENTE"/>
    <s v="SECTOR PRIVADO"/>
    <s v="SI"/>
    <s v="NO"/>
    <s v="NO"/>
    <n v="36"/>
    <s v="No"/>
    <s v="No"/>
    <n v="422091"/>
    <s v="TRABAJADOR INDEPENDIENTE"/>
    <n v="36"/>
  </r>
  <r>
    <n v="1881"/>
    <x v="0"/>
    <n v="150000"/>
    <s v="ASALARIADO"/>
    <s v="SECTOR PRIVADO"/>
    <s v="SI"/>
    <s v="NO"/>
    <s v="NO"/>
    <n v="73"/>
    <s v="No"/>
    <s v="No"/>
    <n v="150000"/>
    <s v="ASALARIADO"/>
    <n v="73"/>
  </r>
  <r>
    <n v="1882"/>
    <x v="0"/>
    <n v="10500"/>
    <s v="ASALARIADO"/>
    <s v="SECTOR PRIVADO"/>
    <s v="SI"/>
    <s v="SI"/>
    <s v="NO"/>
    <n v="29"/>
    <s v="No"/>
    <s v="No"/>
    <n v="10500"/>
    <s v="ASALARIADO"/>
    <n v="29"/>
  </r>
  <r>
    <n v="1883"/>
    <x v="0"/>
    <n v="278030.99"/>
    <s v="CONVENIOS ESPECIALES DE TRABAJADORES INDEPENDIENTES"/>
    <s v="SECTOR PRIVADO"/>
    <s v="SI"/>
    <s v="NO"/>
    <s v="NO"/>
    <n v="37"/>
    <s v="No"/>
    <s v="No"/>
    <n v="278030.99"/>
    <s v="CONVENIOS ESPECIALES DE TRABAJADORES INDEPENDIENTES"/>
    <n v="37"/>
  </r>
  <r>
    <n v="1884"/>
    <x v="1"/>
    <n v="756240"/>
    <s v="ASALARIADO"/>
    <s v="SECTOR PUBLICO"/>
    <s v="SI"/>
    <s v="NO"/>
    <s v="SI"/>
    <n v="64"/>
    <s v="No"/>
    <s v="No"/>
    <n v="756240"/>
    <s v="ASALARIADO"/>
    <n v="64"/>
  </r>
  <r>
    <n v="1885"/>
    <x v="0"/>
    <n v="600000"/>
    <s v="ASALARIADO"/>
    <s v="SECTOR PRIVADO"/>
    <s v="SI"/>
    <s v="NO"/>
    <s v="SI"/>
    <n v="53"/>
    <s v="No"/>
    <s v="No"/>
    <n v="600000"/>
    <s v="ASALARIADO"/>
    <n v="53"/>
  </r>
  <r>
    <n v="1886"/>
    <x v="0"/>
    <n v="359544.27"/>
    <s v="CONVENIOS ESPECIALES DE ASEGURADOS VOLUNTARIOS"/>
    <s v="SECTOR PRIVADO"/>
    <s v="SI"/>
    <s v="SI"/>
    <s v="NO"/>
    <n v="26"/>
    <s v="No"/>
    <s v="No"/>
    <n v="359544.27"/>
    <s v="CONVENIOS ESPECIALES DE ASEGURADOS VOLUNTARIOS"/>
    <n v="26"/>
  </r>
  <r>
    <n v="1887"/>
    <x v="0"/>
    <n v="529650"/>
    <s v="ASALARIADO"/>
    <s v="SECTOR PRIVADO"/>
    <s v="SI"/>
    <s v="NO"/>
    <s v="NO"/>
    <n v="55"/>
    <s v="No"/>
    <s v="No"/>
    <n v="529650"/>
    <s v="ASALARIADO"/>
    <n v="55"/>
  </r>
  <r>
    <n v="1888"/>
    <x v="0"/>
    <n v="406966.63"/>
    <s v="ASALARIADO"/>
    <s v="SECTOR PRIVADO"/>
    <s v="SI"/>
    <s v="NO"/>
    <s v="NO"/>
    <n v="37"/>
    <s v="No"/>
    <s v="No"/>
    <n v="406966.63"/>
    <s v="ASALARIADO"/>
    <n v="37"/>
  </r>
  <r>
    <n v="1889"/>
    <x v="0"/>
    <n v="185000"/>
    <s v="ASALARIADO"/>
    <s v="SECTOR PRIVADO"/>
    <s v="SI"/>
    <s v="NO"/>
    <s v="NO"/>
    <n v="36"/>
    <s v="No"/>
    <s v="No"/>
    <n v="185000"/>
    <s v="ASALARIADO"/>
    <n v="36"/>
  </r>
  <r>
    <n v="1890"/>
    <x v="1"/>
    <n v="299152.38"/>
    <s v="ASALARIADO"/>
    <s v="SECTOR PUBLICO"/>
    <s v="SI"/>
    <s v="NO"/>
    <s v="NO"/>
    <n v="36"/>
    <s v="No"/>
    <s v="No"/>
    <n v="299152.38"/>
    <s v="ASALARIADO"/>
    <n v="36"/>
  </r>
  <r>
    <n v="1891"/>
    <x v="0"/>
    <n v="170502"/>
    <s v="ASALARIADO"/>
    <s v="SECTOR PRIVADO"/>
    <s v="SI"/>
    <s v="NO"/>
    <s v="NO"/>
    <n v="64"/>
    <s v="No"/>
    <s v="No"/>
    <n v="170502"/>
    <s v="ASALARIADO"/>
    <n v="64"/>
  </r>
  <r>
    <n v="1892"/>
    <x v="1"/>
    <n v="758880"/>
    <s v="ASALARIADO"/>
    <s v="SECTOR PRIVADO"/>
    <s v="SI"/>
    <s v="NO"/>
    <s v="NO"/>
    <n v="27"/>
    <s v="No"/>
    <s v="No"/>
    <n v="758880"/>
    <s v="ASALARIADO"/>
    <n v="27"/>
  </r>
  <r>
    <n v="1893"/>
    <x v="1"/>
    <n v="345600"/>
    <s v="ASALARIADO"/>
    <s v="SECTOR PRIVADO"/>
    <s v="SI"/>
    <s v="NO"/>
    <s v="NO"/>
    <n v="23"/>
    <s v="No"/>
    <s v="No"/>
    <n v="345600"/>
    <s v="ASALARIADO"/>
    <n v="23"/>
  </r>
  <r>
    <n v="1894"/>
    <x v="0"/>
    <n v="309333.33"/>
    <s v="ASALARIADO"/>
    <s v="SECTOR PRIVADO"/>
    <s v="SI"/>
    <s v="NO"/>
    <s v="SI"/>
    <n v="61"/>
    <s v="No"/>
    <s v="No"/>
    <n v="309333.33"/>
    <s v="ASALARIADO"/>
    <n v="61"/>
  </r>
  <r>
    <n v="1895"/>
    <x v="1"/>
    <n v="1188000"/>
    <s v="ASALARIADO"/>
    <s v="SECTOR PRIVADO"/>
    <s v="SI"/>
    <s v="NO"/>
    <s v="NO"/>
    <n v="27"/>
    <s v="No"/>
    <s v="No"/>
    <n v="1188000"/>
    <s v="ASALARIADO"/>
    <n v="27"/>
  </r>
  <r>
    <n v="1896"/>
    <x v="1"/>
    <n v="4442960.54"/>
    <s v="ASALARIADO"/>
    <s v="SECTOR PRIVADO"/>
    <s v="SI"/>
    <s v="NO"/>
    <s v="NO"/>
    <n v="34"/>
    <s v="Atípico"/>
    <s v="No"/>
    <n v="4442960.54"/>
    <s v="ASALARIADO"/>
    <n v="34"/>
  </r>
  <r>
    <n v="1897"/>
    <x v="0"/>
    <n v="451891"/>
    <s v="TRABAJADOR INDEPENDIENTE"/>
    <s v="SECTOR PRIVADO"/>
    <s v="SI"/>
    <s v="NO"/>
    <s v="SI"/>
    <n v="46"/>
    <s v="No"/>
    <s v="No"/>
    <n v="451891"/>
    <s v="TRABAJADOR INDEPENDIENTE"/>
    <n v="46"/>
  </r>
  <r>
    <n v="1898"/>
    <x v="1"/>
    <n v="1103237"/>
    <s v="ASALARIADO"/>
    <s v="SECTOR PUBLICO"/>
    <s v="SI"/>
    <s v="NO"/>
    <s v="SI"/>
    <n v="30"/>
    <s v="No"/>
    <s v="No"/>
    <n v="1103237"/>
    <s v="ASALARIADO"/>
    <n v="30"/>
  </r>
  <r>
    <n v="1899"/>
    <x v="0"/>
    <n v="387468"/>
    <s v="ASALARIADO"/>
    <s v="SECTOR PUBLICO"/>
    <s v="SI"/>
    <s v="NO"/>
    <s v="NO"/>
    <n v="32"/>
    <s v="No"/>
    <s v="No"/>
    <n v="387468"/>
    <s v="ASALARIADO"/>
    <n v="32"/>
  </r>
  <r>
    <n v="1900"/>
    <x v="1"/>
    <n v="594092"/>
    <s v="TRABAJADOR INDEPENDIENTE"/>
    <s v="SECTOR PRIVADO"/>
    <s v="SI"/>
    <s v="NO"/>
    <s v="NO"/>
    <n v="57"/>
    <s v="No"/>
    <s v="No"/>
    <n v="594092"/>
    <s v="TRABAJADOR INDEPENDIENTE"/>
    <n v="57"/>
  </r>
  <r>
    <n v="1901"/>
    <x v="1"/>
    <n v="299647"/>
    <s v="ASEGURADO VOLUNTARIO"/>
    <s v="SECTOR PRIVADO"/>
    <s v="SI"/>
    <s v="NO"/>
    <s v="NO"/>
    <n v="78"/>
    <s v="No"/>
    <s v="No"/>
    <n v="299647"/>
    <s v="ASEGURADO VOLUNTARIO"/>
    <n v="78"/>
  </r>
  <r>
    <n v="1902"/>
    <x v="0"/>
    <n v="340566"/>
    <s v="TRABAJADOR INDEPENDIENTE"/>
    <s v="SECTOR PRIVADO"/>
    <s v="SI"/>
    <s v="SI"/>
    <s v="NO"/>
    <n v="32"/>
    <s v="No"/>
    <s v="No"/>
    <n v="340566"/>
    <s v="TRABAJADOR INDEPENDIENTE"/>
    <n v="32"/>
  </r>
  <r>
    <n v="1903"/>
    <x v="0"/>
    <n v="539000"/>
    <s v="ASALARIADO"/>
    <s v="SECTOR PRIVADO"/>
    <s v="SI"/>
    <s v="SI"/>
    <s v="NO"/>
    <n v="36"/>
    <s v="No"/>
    <s v="No"/>
    <n v="539000"/>
    <s v="ASALARIADO"/>
    <n v="36"/>
  </r>
  <r>
    <n v="1904"/>
    <x v="1"/>
    <n v="298155"/>
    <s v="ASEGURADO VOLUNTARIO"/>
    <s v="SECTOR PRIVADO"/>
    <s v="SI"/>
    <s v="NO"/>
    <s v="SI"/>
    <n v="54"/>
    <s v="No"/>
    <s v="No"/>
    <n v="298155"/>
    <s v="ASEGURADO VOLUNTARIO"/>
    <n v="54"/>
  </r>
  <r>
    <n v="1905"/>
    <x v="0"/>
    <n v="278030"/>
    <s v="CONVENIOS ESPECIALES DE TRABAJADORES INDEPENDIENTES"/>
    <s v="SECTOR PRIVADO"/>
    <s v="SI"/>
    <s v="SI"/>
    <s v="NO"/>
    <n v="54"/>
    <s v="No"/>
    <s v="No"/>
    <n v="278030"/>
    <s v="CONVENIOS ESPECIALES DE TRABAJADORES INDEPENDIENTES"/>
    <n v="54"/>
  </r>
  <r>
    <n v="1906"/>
    <x v="1"/>
    <n v="653122.46"/>
    <s v="ASALARIADO"/>
    <s v="SECTOR PRIVADO"/>
    <s v="SI"/>
    <s v="NO"/>
    <s v="NO"/>
    <n v="29"/>
    <s v="No"/>
    <s v="No"/>
    <n v="653122.46"/>
    <s v="ASALARIADO"/>
    <n v="29"/>
  </r>
  <r>
    <n v="1907"/>
    <x v="1"/>
    <n v="899559"/>
    <s v="ASALARIADO"/>
    <s v="SECTOR PUBLICO"/>
    <s v="SI"/>
    <s v="NO"/>
    <s v="NO"/>
    <n v="51"/>
    <s v="No"/>
    <s v="No"/>
    <n v="899559"/>
    <s v="ASALARIADO"/>
    <n v="51"/>
  </r>
  <r>
    <n v="1908"/>
    <x v="0"/>
    <n v="374003.1"/>
    <s v="ASALARIADO"/>
    <s v="SECTOR PRIVADO"/>
    <s v="SI"/>
    <s v="NO"/>
    <s v="NO"/>
    <n v="38"/>
    <s v="No"/>
    <s v="No"/>
    <n v="374003.1"/>
    <s v="ASALARIADO"/>
    <n v="38"/>
  </r>
  <r>
    <n v="1909"/>
    <x v="0"/>
    <n v="297046"/>
    <s v="ASEGURADO VOLUNTARIO"/>
    <s v="SECTOR PRIVADO"/>
    <s v="SI"/>
    <s v="NO"/>
    <s v="NO"/>
    <n v="67"/>
    <s v="No"/>
    <s v="No"/>
    <n v="297046"/>
    <s v="ASEGURADO VOLUNTARIO"/>
    <n v="67"/>
  </r>
  <r>
    <n v="1910"/>
    <x v="1"/>
    <n v="1150000"/>
    <s v="ASALARIADO"/>
    <s v="SECTOR PRIVADO"/>
    <s v="SI"/>
    <s v="NO"/>
    <s v="NO"/>
    <n v="32"/>
    <s v="No"/>
    <s v="No"/>
    <n v="1150000"/>
    <s v="ASALARIADO"/>
    <n v="32"/>
  </r>
  <r>
    <n v="1911"/>
    <x v="0"/>
    <n v="51833.33"/>
    <s v="ASALARIADO"/>
    <s v="SECTOR PRIVADO"/>
    <s v="SI"/>
    <s v="NO"/>
    <s v="NO"/>
    <n v="37"/>
    <s v="No"/>
    <s v="No"/>
    <n v="51833.33"/>
    <s v="ASALARIADO"/>
    <n v="37"/>
  </r>
  <r>
    <n v="1912"/>
    <x v="0"/>
    <n v="225024.95"/>
    <s v="ASALARIADO"/>
    <s v="SECTOR PRIVADO"/>
    <s v="SI"/>
    <s v="NO"/>
    <s v="NO"/>
    <n v="19"/>
    <s v="No"/>
    <s v="No"/>
    <n v="225024.95"/>
    <s v="ASALARIADO"/>
    <n v="19"/>
  </r>
  <r>
    <n v="1913"/>
    <x v="0"/>
    <n v="704330"/>
    <s v="ASALARIADO"/>
    <s v="SECTOR PUBLICO"/>
    <s v="SI"/>
    <s v="NO"/>
    <s v="NO"/>
    <n v="32"/>
    <s v="No"/>
    <s v="No"/>
    <n v="704330"/>
    <s v="ASALARIADO"/>
    <n v="32"/>
  </r>
  <r>
    <n v="1914"/>
    <x v="1"/>
    <n v="277520"/>
    <s v="ASALARIADO"/>
    <s v="SECTOR PRIVADO"/>
    <s v="SI"/>
    <s v="SI"/>
    <s v="NO"/>
    <n v="46"/>
    <s v="No"/>
    <s v="No"/>
    <n v="277520"/>
    <s v="ASALARIADO"/>
    <n v="46"/>
  </r>
  <r>
    <n v="1915"/>
    <x v="1"/>
    <n v="1610392"/>
    <s v="ASALARIADO"/>
    <s v="SECTOR PUBLICO"/>
    <s v="SI"/>
    <s v="NO"/>
    <s v="NO"/>
    <n v="46"/>
    <s v="No"/>
    <s v="No"/>
    <n v="1610392"/>
    <s v="ASALARIADO"/>
    <n v="46"/>
  </r>
  <r>
    <n v="1916"/>
    <x v="1"/>
    <n v="280000"/>
    <s v="ASALARIADO"/>
    <s v="SECTOR PRIVADO"/>
    <s v="SI"/>
    <s v="NO"/>
    <s v="NO"/>
    <n v="38"/>
    <s v="No"/>
    <s v="No"/>
    <n v="280000"/>
    <s v="ASALARIADO"/>
    <n v="38"/>
  </r>
  <r>
    <n v="1917"/>
    <x v="0"/>
    <n v="322500"/>
    <s v="ASALARIADO"/>
    <s v="SECTOR PRIVADO"/>
    <s v="SI"/>
    <s v="NO"/>
    <s v="SI"/>
    <n v="46"/>
    <s v="No"/>
    <s v="No"/>
    <n v="322500"/>
    <s v="ASALARIADO"/>
    <n v="46"/>
  </r>
  <r>
    <n v="1918"/>
    <x v="0"/>
    <n v="3599311.8"/>
    <s v="ASALARIADO"/>
    <s v="SECTOR PUBLICO"/>
    <s v="SI"/>
    <s v="NO"/>
    <s v="NO"/>
    <n v="60"/>
    <s v="Atípico"/>
    <s v="No"/>
    <n v="3599311.8"/>
    <s v="ASALARIADO"/>
    <n v="60"/>
  </r>
  <r>
    <n v="1919"/>
    <x v="1"/>
    <n v="512557.9"/>
    <s v="ASALARIADO"/>
    <s v="SECTOR PRIVADO"/>
    <s v="SI"/>
    <s v="NO"/>
    <s v="NO"/>
    <n v="35"/>
    <s v="No"/>
    <s v="No"/>
    <n v="512557.9"/>
    <s v="ASALARIADO"/>
    <n v="35"/>
  </r>
  <r>
    <n v="1920"/>
    <x v="1"/>
    <n v="500000"/>
    <s v="ASALARIADO"/>
    <s v="SECTOR PRIVADO"/>
    <s v="SI"/>
    <s v="NO"/>
    <s v="NO"/>
    <n v="57"/>
    <s v="No"/>
    <s v="No"/>
    <n v="500000"/>
    <s v="ASALARIADO"/>
    <n v="57"/>
  </r>
  <r>
    <n v="1921"/>
    <x v="0"/>
    <n v="1744445"/>
    <s v="ASALARIADO"/>
    <s v="SECTOR PUBLICO"/>
    <s v="SI"/>
    <s v="NO"/>
    <s v="NO"/>
    <n v="40"/>
    <s v="No"/>
    <s v="No"/>
    <n v="1744445"/>
    <s v="ASALARIADO"/>
    <n v="40"/>
  </r>
  <r>
    <n v="1922"/>
    <x v="1"/>
    <n v="357576.42"/>
    <s v="ASALARIADO"/>
    <s v="SECTOR PRIVADO"/>
    <s v="SI"/>
    <s v="NO"/>
    <s v="NO"/>
    <n v="35"/>
    <s v="No"/>
    <s v="No"/>
    <n v="357576.42"/>
    <s v="ASALARIADO"/>
    <n v="35"/>
  </r>
  <r>
    <n v="1923"/>
    <x v="0"/>
    <n v="2724750"/>
    <s v="ASALARIADO"/>
    <s v="SECTOR PRIVADO"/>
    <s v="SI"/>
    <s v="NO"/>
    <s v="NO"/>
    <n v="25"/>
    <s v="Atípico"/>
    <s v="No"/>
    <n v="2724750"/>
    <s v="ASALARIADO"/>
    <n v="25"/>
  </r>
  <r>
    <n v="1924"/>
    <x v="0"/>
    <n v="655672"/>
    <s v="ASEGURADO VOLUNTARIO"/>
    <s v="SECTOR PRIVADO"/>
    <s v="SI"/>
    <s v="NO"/>
    <s v="NO"/>
    <n v="58"/>
    <s v="No"/>
    <s v="No"/>
    <n v="655672"/>
    <s v="ASEGURADO VOLUNTARIO"/>
    <n v="58"/>
  </r>
  <r>
    <n v="1925"/>
    <x v="0"/>
    <n v="1257384"/>
    <s v="PENSIONADOS EN SU PROPIO SISTEMA"/>
    <s v="SECTOR PUBLICO"/>
    <s v="SI"/>
    <s v="NO"/>
    <s v="NO"/>
    <n v="68"/>
    <s v="No"/>
    <s v="No"/>
    <n v="1257384"/>
    <s v="PENSIONADOS EN SU PROPIO SISTEMA"/>
    <n v="68"/>
  </r>
  <r>
    <n v="1926"/>
    <x v="0"/>
    <n v="385460.82"/>
    <s v="ASALARIADO"/>
    <s v="SECTOR PRIVADO"/>
    <s v="SI"/>
    <s v="NO"/>
    <s v="NO"/>
    <n v="20"/>
    <s v="No"/>
    <s v="No"/>
    <n v="385460.82"/>
    <s v="ASALARIADO"/>
    <n v="20"/>
  </r>
  <r>
    <n v="1927"/>
    <x v="0"/>
    <n v="454461.58"/>
    <s v="ASALARIADO"/>
    <s v="SECTOR PRIVADO"/>
    <s v="SI"/>
    <s v="NO"/>
    <s v="SI"/>
    <n v="29"/>
    <s v="No"/>
    <s v="No"/>
    <n v="454461.58"/>
    <s v="ASALARIADO"/>
    <n v="29"/>
  </r>
  <r>
    <n v="1928"/>
    <x v="1"/>
    <n v="277402"/>
    <s v="ASALARIADO"/>
    <s v="SECTOR PRIVADO"/>
    <s v="SI"/>
    <s v="NO"/>
    <s v="NO"/>
    <n v="41"/>
    <s v="No"/>
    <s v="No"/>
    <n v="277402"/>
    <s v="ASALARIADO"/>
    <n v="41"/>
  </r>
  <r>
    <n v="1929"/>
    <x v="0"/>
    <n v="297046"/>
    <s v="TRABAJADOR INDEPENDIENTE"/>
    <s v="SECTOR PRIVADO"/>
    <s v="SI"/>
    <s v="NO"/>
    <s v="SI"/>
    <n v="27"/>
    <s v="No"/>
    <s v="No"/>
    <n v="297046"/>
    <s v="TRABAJADOR INDEPENDIENTE"/>
    <n v="27"/>
  </r>
  <r>
    <n v="1930"/>
    <x v="0"/>
    <n v="1541263.51"/>
    <s v="ASALARIADO"/>
    <s v="SECTOR PRIVADO"/>
    <s v="SI"/>
    <s v="NO"/>
    <s v="NO"/>
    <n v="46"/>
    <s v="No"/>
    <s v="No"/>
    <n v="1541263.51"/>
    <s v="ASALARIADO"/>
    <n v="46"/>
  </r>
  <r>
    <n v="1931"/>
    <x v="1"/>
    <n v="1017485"/>
    <s v="TRABAJADOR INDEPENDIENTE"/>
    <s v="SECTOR PRIVADO"/>
    <s v="SI"/>
    <s v="NO"/>
    <s v="NO"/>
    <n v="53"/>
    <s v="No"/>
    <s v="No"/>
    <n v="1017485"/>
    <s v="TRABAJADOR INDEPENDIENTE"/>
    <n v="53"/>
  </r>
  <r>
    <n v="1932"/>
    <x v="0"/>
    <n v="1854952.25"/>
    <s v="ASALARIADO"/>
    <s v="SECTOR PRIVADO"/>
    <s v="SI"/>
    <s v="NO"/>
    <s v="NO"/>
    <n v="33"/>
    <s v="No"/>
    <s v="No"/>
    <n v="1854952.25"/>
    <s v="ASALARIADO"/>
    <n v="33"/>
  </r>
  <r>
    <n v="1933"/>
    <x v="0"/>
    <n v="315617"/>
    <s v="ASEGURADO VOLUNTARIO"/>
    <s v="SECTOR PRIVADO"/>
    <s v="SI"/>
    <s v="NO"/>
    <s v="NO"/>
    <n v="56"/>
    <s v="No"/>
    <s v="No"/>
    <n v="315617"/>
    <s v="ASEGURADO VOLUNTARIO"/>
    <n v="56"/>
  </r>
  <r>
    <n v="1934"/>
    <x v="1"/>
    <n v="310124"/>
    <s v="TRABAJADOR INDEPENDIENTE"/>
    <s v="SECTOR PRIVADO"/>
    <s v="SI"/>
    <s v="NO"/>
    <s v="SI"/>
    <n v="59"/>
    <s v="No"/>
    <s v="No"/>
    <n v="310124"/>
    <s v="TRABAJADOR INDEPENDIENTE"/>
    <n v="59"/>
  </r>
  <r>
    <n v="1935"/>
    <x v="0"/>
    <n v="240000"/>
    <s v="ASALARIADO"/>
    <s v="SECTOR PRIVADO"/>
    <s v="SI"/>
    <s v="NO"/>
    <s v="NO"/>
    <n v="39"/>
    <s v="No"/>
    <s v="No"/>
    <n v="240000"/>
    <s v="ASALARIADO"/>
    <n v="39"/>
  </r>
  <r>
    <n v="1936"/>
    <x v="1"/>
    <n v="446061.6"/>
    <s v="ASALARIADO"/>
    <s v="SECTOR PRIVADO"/>
    <s v="SI"/>
    <s v="NO"/>
    <s v="SI"/>
    <n v="59"/>
    <s v="No"/>
    <s v="No"/>
    <n v="446061.6"/>
    <s v="ASALARIADO"/>
    <n v="59"/>
  </r>
  <r>
    <n v="1937"/>
    <x v="0"/>
    <n v="566297"/>
    <s v="TRABAJADOR INDEPENDIENTE"/>
    <s v="SECTOR PRIVADO"/>
    <s v="SI"/>
    <s v="NO"/>
    <s v="NO"/>
    <n v="49"/>
    <s v="No"/>
    <s v="No"/>
    <n v="566297"/>
    <s v="TRABAJADOR INDEPENDIENTE"/>
    <n v="49"/>
  </r>
  <r>
    <n v="1938"/>
    <x v="1"/>
    <n v="50000"/>
    <s v="ASALARIADO"/>
    <s v="SECTOR PRIVADO"/>
    <s v="SI"/>
    <s v="NO"/>
    <s v="SI"/>
    <n v="21"/>
    <s v="No"/>
    <s v="No"/>
    <n v="50000"/>
    <s v="ASALARIADO"/>
    <n v="21"/>
  </r>
  <r>
    <n v="1939"/>
    <x v="1"/>
    <n v="394998"/>
    <s v="ASALARIADO"/>
    <s v="SECTOR PRIVADO"/>
    <s v="SI"/>
    <s v="NO"/>
    <s v="NO"/>
    <n v="29"/>
    <s v="No"/>
    <s v="No"/>
    <n v="394998"/>
    <s v="ASALARIADO"/>
    <n v="29"/>
  </r>
  <r>
    <n v="1940"/>
    <x v="1"/>
    <n v="320000"/>
    <s v="ASALARIADO"/>
    <s v="SECTOR PRIVADO"/>
    <s v="SI"/>
    <s v="NO"/>
    <s v="NO"/>
    <n v="27"/>
    <s v="No"/>
    <s v="No"/>
    <n v="320000"/>
    <s v="ASALARIADO"/>
    <n v="27"/>
  </r>
  <r>
    <n v="1941"/>
    <x v="0"/>
    <n v="953728.87"/>
    <s v="ASALARIADO"/>
    <s v="SECTOR PRIVADO"/>
    <s v="SI"/>
    <s v="NO"/>
    <s v="NO"/>
    <n v="60"/>
    <s v="No"/>
    <s v="No"/>
    <n v="953728.87"/>
    <s v="ASALARIADO"/>
    <n v="60"/>
  </r>
  <r>
    <n v="1942"/>
    <x v="0"/>
    <n v="507443.6"/>
    <s v="ASALARIADO"/>
    <s v="SECTOR PRIVADO"/>
    <s v="SI"/>
    <s v="NO"/>
    <s v="NO"/>
    <n v="20"/>
    <s v="No"/>
    <s v="No"/>
    <n v="507443.6"/>
    <s v="ASALARIADO"/>
    <n v="20"/>
  </r>
  <r>
    <n v="1943"/>
    <x v="1"/>
    <n v="995680"/>
    <s v="ASALARIADO"/>
    <s v="SECTOR PUBLICO"/>
    <s v="SI"/>
    <s v="NO"/>
    <s v="NO"/>
    <n v="35"/>
    <s v="No"/>
    <s v="No"/>
    <n v="995680"/>
    <s v="ASALARIADO"/>
    <n v="35"/>
  </r>
  <r>
    <n v="1944"/>
    <x v="0"/>
    <n v="278030"/>
    <s v="CONVENIOS ESPECIALES DE TRABAJADORES INDEPENDIENTES"/>
    <s v="SECTOR PRIVADO"/>
    <s v="SI"/>
    <s v="NO"/>
    <s v="NO"/>
    <n v="64"/>
    <s v="No"/>
    <s v="No"/>
    <n v="278030"/>
    <s v="CONVENIOS ESPECIALES DE TRABAJADORES INDEPENDIENTES"/>
    <n v="64"/>
  </r>
  <r>
    <n v="1945"/>
    <x v="0"/>
    <n v="340100.8"/>
    <s v="ASALARIADO"/>
    <s v="SECTOR PRIVADO"/>
    <s v="SI"/>
    <s v="NO"/>
    <s v="NO"/>
    <n v="22"/>
    <s v="No"/>
    <s v="No"/>
    <n v="340100.8"/>
    <s v="ASALARIADO"/>
    <n v="22"/>
  </r>
  <r>
    <n v="1946"/>
    <x v="0"/>
    <n v="889976.5"/>
    <s v="ASALARIADO"/>
    <s v="SECTOR PUBLICO"/>
    <s v="SI"/>
    <s v="NO"/>
    <s v="NO"/>
    <n v="30"/>
    <s v="No"/>
    <s v="No"/>
    <n v="889976.5"/>
    <s v="ASALARIADO"/>
    <n v="30"/>
  </r>
  <r>
    <n v="1947"/>
    <x v="0"/>
    <n v="558420.11"/>
    <s v="ASALARIADO"/>
    <s v="SECTOR PRIVADO"/>
    <s v="SI"/>
    <s v="NO"/>
    <s v="NO"/>
    <n v="26"/>
    <s v="No"/>
    <s v="No"/>
    <n v="558420.11"/>
    <s v="ASALARIADO"/>
    <n v="26"/>
  </r>
  <r>
    <n v="1948"/>
    <x v="0"/>
    <n v="478452"/>
    <s v="TRABAJADOR INDEPENDIENTE"/>
    <s v="SECTOR PRIVADO"/>
    <s v="SI"/>
    <s v="SI"/>
    <s v="NO"/>
    <n v="49"/>
    <s v="No"/>
    <s v="No"/>
    <n v="478452"/>
    <s v="TRABAJADOR INDEPENDIENTE"/>
    <n v="49"/>
  </r>
  <r>
    <n v="1949"/>
    <x v="1"/>
    <n v="594092"/>
    <s v="TRABAJADOR INDEPENDIENTE"/>
    <s v="SECTOR PRIVADO"/>
    <s v="SI"/>
    <s v="NO"/>
    <s v="SI"/>
    <n v="54"/>
    <s v="No"/>
    <s v="No"/>
    <n v="594092"/>
    <s v="TRABAJADOR INDEPENDIENTE"/>
    <n v="54"/>
  </r>
  <r>
    <n v="1950"/>
    <x v="1"/>
    <n v="1281095"/>
    <s v="ASALARIADO"/>
    <s v="SECTOR PUBLICO"/>
    <s v="SI"/>
    <s v="NO"/>
    <s v="SI"/>
    <n v="43"/>
    <s v="No"/>
    <s v="No"/>
    <n v="1281095"/>
    <s v="ASALARIADO"/>
    <n v="43"/>
  </r>
  <r>
    <n v="1951"/>
    <x v="0"/>
    <n v="610146"/>
    <s v="ASEGURADO VOLUNTARIO"/>
    <s v="SECTOR PRIVADO"/>
    <s v="SI"/>
    <s v="NO"/>
    <s v="NO"/>
    <n v="49"/>
    <s v="No"/>
    <s v="No"/>
    <n v="610146"/>
    <s v="ASEGURADO VOLUNTARIO"/>
    <n v="49"/>
  </r>
  <r>
    <n v="1952"/>
    <x v="0"/>
    <n v="278030"/>
    <s v="CONVENIOS ESPECIALES DE TRABAJADORES INDEPENDIENTES"/>
    <s v="SECTOR PRIVADO"/>
    <s v="SI"/>
    <s v="NO"/>
    <s v="NO"/>
    <n v="55"/>
    <s v="No"/>
    <s v="No"/>
    <n v="278030"/>
    <s v="CONVENIOS ESPECIALES DE TRABAJADORES INDEPENDIENTES"/>
    <n v="55"/>
  </r>
  <r>
    <n v="1953"/>
    <x v="1"/>
    <n v="752666"/>
    <s v="ASALARIADO"/>
    <s v="SECTOR PRIVADO"/>
    <s v="SI"/>
    <s v="NO"/>
    <s v="NO"/>
    <n v="31"/>
    <s v="No"/>
    <s v="No"/>
    <n v="752666"/>
    <s v="ASALARIADO"/>
    <n v="31"/>
  </r>
  <r>
    <n v="1954"/>
    <x v="0"/>
    <n v="96000"/>
    <s v="ASALARIADO"/>
    <s v="SECTOR PRIVADO"/>
    <s v="SI"/>
    <s v="SI"/>
    <s v="NO"/>
    <n v="47"/>
    <s v="No"/>
    <s v="No"/>
    <n v="96000"/>
    <s v="ASALARIADO"/>
    <n v="47"/>
  </r>
  <r>
    <n v="1955"/>
    <x v="1"/>
    <n v="363604.49"/>
    <s v="ASALARIADO"/>
    <s v="SECTOR PRIVADO"/>
    <s v="SI"/>
    <s v="NO"/>
    <s v="NO"/>
    <n v="21"/>
    <s v="No"/>
    <s v="No"/>
    <n v="363604.49"/>
    <s v="ASALARIADO"/>
    <n v="21"/>
  </r>
  <r>
    <n v="1956"/>
    <x v="0"/>
    <n v="1094727.6000000001"/>
    <s v="PENSIONADOS EN SU PROPIO SISTEMA"/>
    <s v="SECTOR PUBLICO"/>
    <s v="SI"/>
    <s v="NO"/>
    <s v="NO"/>
    <n v="70"/>
    <s v="No"/>
    <s v="No"/>
    <n v="1094727.6000000001"/>
    <s v="PENSIONADOS EN SU PROPIO SISTEMA"/>
    <n v="70"/>
  </r>
  <r>
    <n v="1957"/>
    <x v="1"/>
    <n v="297046"/>
    <s v="ASEGURADO VOLUNTARIO"/>
    <s v="SECTOR PRIVADO"/>
    <s v="SI"/>
    <s v="NO"/>
    <s v="NO"/>
    <n v="25"/>
    <s v="No"/>
    <s v="No"/>
    <n v="297046"/>
    <s v="ASEGURADO VOLUNTARIO"/>
    <n v="25"/>
  </r>
  <r>
    <n v="1958"/>
    <x v="0"/>
    <n v="297046"/>
    <s v="ASEGURADO VOLUNTARIO"/>
    <s v="SECTOR PRIVADO"/>
    <s v="SI"/>
    <s v="NO"/>
    <s v="NO"/>
    <n v="45"/>
    <s v="No"/>
    <s v="No"/>
    <n v="297046"/>
    <s v="ASEGURADO VOLUNTARIO"/>
    <n v="45"/>
  </r>
  <r>
    <n v="1959"/>
    <x v="1"/>
    <n v="350899.48"/>
    <s v="ASALARIADO"/>
    <s v="SECTOR PRIVADO"/>
    <s v="SI"/>
    <s v="SI"/>
    <s v="NO"/>
    <n v="38"/>
    <s v="No"/>
    <s v="No"/>
    <n v="350899.48"/>
    <s v="ASALARIADO"/>
    <n v="38"/>
  </r>
  <r>
    <n v="1960"/>
    <x v="0"/>
    <n v="639148"/>
    <s v="TRABAJADOR INDEPENDIENTE"/>
    <s v="SECTOR PRIVADO"/>
    <s v="SI"/>
    <s v="NO"/>
    <s v="SI"/>
    <n v="50"/>
    <s v="No"/>
    <s v="No"/>
    <n v="639148"/>
    <s v="TRABAJADOR INDEPENDIENTE"/>
    <n v="50"/>
  </r>
  <r>
    <n v="1961"/>
    <x v="1"/>
    <n v="798237"/>
    <s v="ASALARIADO"/>
    <s v="SECTOR PUBLICO"/>
    <s v="SI"/>
    <s v="NO"/>
    <s v="SI"/>
    <n v="36"/>
    <s v="No"/>
    <s v="No"/>
    <n v="798237"/>
    <s v="ASALARIADO"/>
    <n v="36"/>
  </r>
  <r>
    <n v="1962"/>
    <x v="0"/>
    <n v="445567"/>
    <s v="TRABAJADOR INDEPENDIENTE"/>
    <s v="SECTOR PRIVADO"/>
    <s v="SI"/>
    <s v="NO"/>
    <s v="SI"/>
    <n v="33"/>
    <s v="No"/>
    <s v="No"/>
    <n v="445567"/>
    <s v="TRABAJADOR INDEPENDIENTE"/>
    <n v="33"/>
  </r>
  <r>
    <n v="1963"/>
    <x v="0"/>
    <n v="537540"/>
    <s v="ASALARIADO"/>
    <s v="SECTOR PRIVADO"/>
    <s v="SI"/>
    <s v="NO"/>
    <s v="NO"/>
    <n v="36"/>
    <s v="No"/>
    <s v="No"/>
    <n v="537540"/>
    <s v="ASALARIADO"/>
    <n v="36"/>
  </r>
  <r>
    <n v="1964"/>
    <x v="0"/>
    <n v="300018"/>
    <s v="TRABAJADOR INDEPENDIENTE"/>
    <s v="SECTOR PRIVADO"/>
    <s v="SI"/>
    <s v="NO"/>
    <s v="NO"/>
    <n v="71"/>
    <s v="No"/>
    <s v="No"/>
    <n v="300018"/>
    <s v="TRABAJADOR INDEPENDIENTE"/>
    <n v="71"/>
  </r>
  <r>
    <n v="1965"/>
    <x v="0"/>
    <n v="1500808.75"/>
    <s v="ASALARIADO"/>
    <s v="SECTOR PRIVADO"/>
    <s v="SI"/>
    <s v="NO"/>
    <s v="NO"/>
    <n v="37"/>
    <s v="No"/>
    <s v="No"/>
    <n v="1500808.75"/>
    <s v="ASALARIADO"/>
    <n v="37"/>
  </r>
  <r>
    <n v="1966"/>
    <x v="1"/>
    <n v="285000"/>
    <s v="ASALARIADO"/>
    <s v="SECTOR PRIVADO"/>
    <s v="SI"/>
    <s v="NO"/>
    <s v="NO"/>
    <n v="27"/>
    <s v="No"/>
    <s v="No"/>
    <n v="285000"/>
    <s v="ASALARIADO"/>
    <n v="27"/>
  </r>
  <r>
    <n v="1967"/>
    <x v="0"/>
    <n v="282305"/>
    <s v="TRABAJADOR INDEPENDIENTE"/>
    <s v="SECTOR PRIVADO"/>
    <s v="SI"/>
    <s v="NO"/>
    <s v="NO"/>
    <n v="29"/>
    <s v="No"/>
    <s v="No"/>
    <n v="282305"/>
    <s v="TRABAJADOR INDEPENDIENTE"/>
    <n v="29"/>
  </r>
  <r>
    <n v="1968"/>
    <x v="0"/>
    <n v="2546628.4"/>
    <s v="ASALARIADO"/>
    <s v="SECTOR PUBLICO"/>
    <s v="SI"/>
    <s v="NO"/>
    <s v="NO"/>
    <n v="59"/>
    <s v="Atípico"/>
    <s v="No"/>
    <n v="2546628.4"/>
    <s v="ASALARIADO"/>
    <n v="59"/>
  </r>
  <r>
    <n v="1969"/>
    <x v="0"/>
    <n v="461935.5"/>
    <s v="ASALARIADO"/>
    <s v="SECTOR PRIVADO"/>
    <s v="SI"/>
    <s v="NO"/>
    <s v="NO"/>
    <n v="28"/>
    <s v="No"/>
    <s v="No"/>
    <n v="461935.5"/>
    <s v="ASALARIADO"/>
    <n v="28"/>
  </r>
  <r>
    <n v="1970"/>
    <x v="1"/>
    <n v="212356.1"/>
    <s v="ASALARIADO"/>
    <s v="SECTOR PRIVADO"/>
    <s v="SI"/>
    <s v="NO"/>
    <s v="NO"/>
    <n v="27"/>
    <s v="No"/>
    <s v="No"/>
    <n v="212356.1"/>
    <s v="ASALARIADO"/>
    <n v="27"/>
  </r>
  <r>
    <n v="1971"/>
    <x v="0"/>
    <n v="297046"/>
    <s v="TRABAJADOR INDEPENDIENTE"/>
    <s v="SECTOR PRIVADO"/>
    <s v="SI"/>
    <s v="NO"/>
    <s v="SI"/>
    <n v="38"/>
    <s v="No"/>
    <s v="No"/>
    <n v="297046"/>
    <s v="TRABAJADOR INDEPENDIENTE"/>
    <n v="38"/>
  </r>
  <r>
    <n v="1972"/>
    <x v="1"/>
    <n v="367734"/>
    <s v="TRABAJADOR INDEPENDIENTE"/>
    <s v="SECTOR PRIVADO"/>
    <s v="SI"/>
    <s v="NO"/>
    <s v="NO"/>
    <n v="45"/>
    <s v="No"/>
    <s v="No"/>
    <n v="367734"/>
    <s v="TRABAJADOR INDEPENDIENTE"/>
    <n v="45"/>
  </r>
  <r>
    <n v="1973"/>
    <x v="1"/>
    <n v="355311.3"/>
    <s v="ASALARIADO"/>
    <s v="SECTOR PUBLICO"/>
    <s v="SI"/>
    <s v="NO"/>
    <s v="NO"/>
    <n v="46"/>
    <s v="No"/>
    <s v="No"/>
    <n v="355311.3"/>
    <s v="ASALARIADO"/>
    <n v="46"/>
  </r>
  <r>
    <n v="1974"/>
    <x v="0"/>
    <n v="4340894"/>
    <s v="PENSIONADOS EN SU PROPIO SISTEMA"/>
    <s v="SECTOR PUBLICO"/>
    <s v="SI"/>
    <s v="NO"/>
    <s v="NO"/>
    <n v="54"/>
    <s v="Atípico"/>
    <s v="No"/>
    <n v="4340894"/>
    <s v="PENSIONADOS EN SU PROPIO SISTEMA"/>
    <n v="54"/>
  </r>
  <r>
    <n v="1975"/>
    <x v="1"/>
    <n v="300056"/>
    <s v="PENSIONADOS EN SU PROPIO SISTEMA"/>
    <s v="SECTOR PUBLICO"/>
    <s v="SI"/>
    <s v="NO"/>
    <s v="NO"/>
    <n v="60"/>
    <s v="No"/>
    <s v="No"/>
    <n v="300056"/>
    <s v="PENSIONADOS EN SU PROPIO SISTEMA"/>
    <n v="60"/>
  </r>
  <r>
    <n v="1976"/>
    <x v="0"/>
    <n v="222597.23"/>
    <s v="ASALARIADO"/>
    <s v="SECTOR PRIVADO"/>
    <s v="SI"/>
    <s v="NO"/>
    <s v="NO"/>
    <n v="23"/>
    <s v="No"/>
    <s v="No"/>
    <n v="222597.23"/>
    <s v="ASALARIADO"/>
    <n v="23"/>
  </r>
  <r>
    <n v="1977"/>
    <x v="0"/>
    <n v="409746"/>
    <s v="TRABAJADOR INDEPENDIENTE"/>
    <s v="SECTOR PRIVADO"/>
    <s v="SI"/>
    <s v="NO"/>
    <s v="SI"/>
    <n v="30"/>
    <s v="No"/>
    <s v="No"/>
    <n v="409746"/>
    <s v="TRABAJADOR INDEPENDIENTE"/>
    <n v="30"/>
  </r>
  <r>
    <n v="1978"/>
    <x v="0"/>
    <n v="346474.5"/>
    <s v="ASALARIADO"/>
    <s v="SECTOR PRIVADO"/>
    <s v="SI"/>
    <s v="NO"/>
    <s v="NO"/>
    <n v="28"/>
    <s v="No"/>
    <s v="No"/>
    <n v="346474.5"/>
    <s v="ASALARIADO"/>
    <n v="28"/>
  </r>
  <r>
    <n v="1979"/>
    <x v="0"/>
    <n v="278030"/>
    <s v="CONVENIOS ESPECIALES DE TRABAJADORES INDEPENDIENTES"/>
    <s v="SECTOR PRIVADO"/>
    <s v="SI"/>
    <s v="NO"/>
    <s v="NO"/>
    <n v="86"/>
    <s v="No"/>
    <s v="No"/>
    <n v="278030"/>
    <s v="CONVENIOS ESPECIALES DE TRABAJADORES INDEPENDIENTES"/>
    <n v="86"/>
  </r>
  <r>
    <n v="1980"/>
    <x v="0"/>
    <n v="278030.99"/>
    <s v="CONVENIOS ESPECIALES DE TRABAJADORES INDEPENDIENTES"/>
    <s v="SECTOR PRIVADO"/>
    <s v="SI"/>
    <s v="NO"/>
    <s v="NO"/>
    <n v="27"/>
    <s v="No"/>
    <s v="No"/>
    <n v="278030.99"/>
    <s v="CONVENIOS ESPECIALES DE TRABAJADORES INDEPENDIENTES"/>
    <n v="27"/>
  </r>
  <r>
    <n v="1981"/>
    <x v="0"/>
    <n v="530000"/>
    <s v="ASALARIADO"/>
    <s v="SECTOR PRIVADO"/>
    <s v="SI"/>
    <s v="NO"/>
    <s v="NO"/>
    <n v="24"/>
    <s v="No"/>
    <s v="No"/>
    <n v="530000"/>
    <s v="ASALARIADO"/>
    <n v="24"/>
  </r>
  <r>
    <n v="1982"/>
    <x v="1"/>
    <n v="1583743"/>
    <s v="ASALARIADO"/>
    <s v="SECTOR PUBLICO"/>
    <s v="SI"/>
    <s v="NO"/>
    <s v="NO"/>
    <n v="58"/>
    <s v="No"/>
    <s v="No"/>
    <n v="1583743"/>
    <s v="ASALARIADO"/>
    <n v="58"/>
  </r>
  <r>
    <n v="1983"/>
    <x v="1"/>
    <n v="1178626"/>
    <s v="ASALARIADO"/>
    <s v="SECTOR PUBLICO"/>
    <s v="SI"/>
    <s v="NO"/>
    <s v="NO"/>
    <n v="36"/>
    <s v="No"/>
    <s v="No"/>
    <n v="1178626"/>
    <s v="ASALARIADO"/>
    <n v="36"/>
  </r>
  <r>
    <n v="1984"/>
    <x v="0"/>
    <n v="297045"/>
    <s v="ASEGURADO VOLUNTARIO"/>
    <s v="SECTOR PRIVADO"/>
    <s v="SI"/>
    <s v="NO"/>
    <s v="NO"/>
    <n v="78"/>
    <s v="No"/>
    <s v="No"/>
    <n v="297045"/>
    <s v="ASEGURADO VOLUNTARIO"/>
    <n v="78"/>
  </r>
  <r>
    <n v="1985"/>
    <x v="1"/>
    <n v="484699.48"/>
    <s v="ASALARIADO"/>
    <s v="SECTOR PRIVADO"/>
    <s v="SI"/>
    <s v="NO"/>
    <s v="NO"/>
    <n v="21"/>
    <s v="No"/>
    <s v="No"/>
    <n v="484699.48"/>
    <s v="ASALARIADO"/>
    <n v="21"/>
  </r>
  <r>
    <n v="1986"/>
    <x v="0"/>
    <n v="1782316"/>
    <s v="ASALARIADO"/>
    <s v="SECTOR PUBLICO"/>
    <s v="SI"/>
    <s v="NO"/>
    <s v="SI"/>
    <n v="50"/>
    <s v="No"/>
    <s v="No"/>
    <n v="1782316"/>
    <s v="ASALARIADO"/>
    <n v="50"/>
  </r>
  <r>
    <n v="1987"/>
    <x v="1"/>
    <n v="454673.58"/>
    <s v="ASALARIADO"/>
    <s v="SECTOR PRIVADO"/>
    <s v="SI"/>
    <s v="NO"/>
    <s v="NO"/>
    <n v="39"/>
    <s v="No"/>
    <s v="No"/>
    <n v="454673.58"/>
    <s v="ASALARIADO"/>
    <n v="39"/>
  </r>
  <r>
    <n v="1988"/>
    <x v="1"/>
    <n v="120000"/>
    <s v="ASALARIADO"/>
    <s v="SECTOR PRIVADO"/>
    <s v="SI"/>
    <s v="NO"/>
    <s v="NO"/>
    <n v="32"/>
    <s v="No"/>
    <s v="No"/>
    <n v="120000"/>
    <s v="ASALARIADO"/>
    <n v="32"/>
  </r>
  <r>
    <n v="1989"/>
    <x v="0"/>
    <n v="513274"/>
    <s v="ASALARIADO"/>
    <s v="SECTOR PUBLICO"/>
    <s v="SI"/>
    <s v="NO"/>
    <s v="NO"/>
    <n v="57"/>
    <s v="No"/>
    <s v="No"/>
    <n v="513274"/>
    <s v="ASALARIADO"/>
    <n v="57"/>
  </r>
  <r>
    <n v="1990"/>
    <x v="1"/>
    <n v="457059"/>
    <s v="ASALARIADO"/>
    <s v="SECTOR PUBLICO"/>
    <s v="SI"/>
    <s v="NO"/>
    <s v="SI"/>
    <n v="59"/>
    <s v="No"/>
    <s v="No"/>
    <n v="457059"/>
    <s v="ASALARIADO"/>
    <n v="59"/>
  </r>
  <r>
    <n v="1991"/>
    <x v="1"/>
    <n v="1708013"/>
    <s v="PENSIONADOS EN SU PROPIO SISTEMA"/>
    <s v="SECTOR PUBLICO"/>
    <s v="SI"/>
    <s v="NO"/>
    <s v="NO"/>
    <n v="57"/>
    <s v="No"/>
    <s v="No"/>
    <n v="1708013"/>
    <s v="PENSIONADOS EN SU PROPIO SISTEMA"/>
    <n v="57"/>
  </r>
  <r>
    <n v="1992"/>
    <x v="0"/>
    <n v="362989.67"/>
    <s v="ASALARIADO"/>
    <s v="SECTOR PRIVADO"/>
    <s v="SI"/>
    <s v="NO"/>
    <s v="NO"/>
    <n v="20"/>
    <s v="No"/>
    <s v="No"/>
    <n v="362989.67"/>
    <s v="ASALARIADO"/>
    <n v="20"/>
  </r>
  <r>
    <n v="1993"/>
    <x v="0"/>
    <n v="393714"/>
    <s v="ASALARIADO"/>
    <s v="SECTOR PRIVADO"/>
    <s v="SI"/>
    <s v="NO"/>
    <s v="NO"/>
    <n v="48"/>
    <s v="No"/>
    <s v="No"/>
    <n v="393714"/>
    <s v="ASALARIADO"/>
    <n v="48"/>
  </r>
  <r>
    <n v="1994"/>
    <x v="0"/>
    <n v="444719"/>
    <s v="TRABAJADOR INDEPENDIENTE"/>
    <s v="SECTOR PRIVADO"/>
    <s v="SI"/>
    <s v="NO"/>
    <s v="SI"/>
    <n v="36"/>
    <s v="No"/>
    <s v="No"/>
    <n v="444719"/>
    <s v="TRABAJADOR INDEPENDIENTE"/>
    <n v="36"/>
  </r>
  <r>
    <n v="1995"/>
    <x v="0"/>
    <n v="1352723.7"/>
    <s v="ASALARIADO"/>
    <s v="SECTOR PUBLICO"/>
    <s v="SI"/>
    <s v="NO"/>
    <s v="NO"/>
    <n v="29"/>
    <s v="No"/>
    <s v="No"/>
    <n v="1352723.7"/>
    <s v="ASALARIADO"/>
    <n v="29"/>
  </r>
  <r>
    <n v="1996"/>
    <x v="0"/>
    <n v="299647"/>
    <s v="TRABAJADOR INDEPENDIENTE"/>
    <s v="SECTOR PRIVADO"/>
    <s v="SI"/>
    <s v="NO"/>
    <s v="SI"/>
    <n v="38"/>
    <s v="No"/>
    <s v="No"/>
    <n v="299647"/>
    <s v="TRABAJADOR INDEPENDIENTE"/>
    <n v="38"/>
  </r>
  <r>
    <n v="1997"/>
    <x v="1"/>
    <n v="141509.48000000001"/>
    <s v="PENSIONADOS EN SU PROPIO SISTEMA"/>
    <s v="SECTOR PUBLICO"/>
    <s v="SI"/>
    <s v="NO"/>
    <s v="NO"/>
    <n v="91"/>
    <s v="No"/>
    <s v="No"/>
    <n v="141509.48000000001"/>
    <s v="PENSIONADOS EN SU PROPIO SISTEMA"/>
    <n v="91"/>
  </r>
  <r>
    <n v="1998"/>
    <x v="1"/>
    <n v="350000"/>
    <s v="ASALARIADO"/>
    <s v="SECTOR PUBLICO"/>
    <s v="SI"/>
    <s v="NO"/>
    <s v="NO"/>
    <n v="41"/>
    <s v="No"/>
    <s v="No"/>
    <n v="350000"/>
    <s v="ASALARIADO"/>
    <n v="41"/>
  </r>
  <r>
    <n v="1999"/>
    <x v="1"/>
    <n v="127421.8"/>
    <s v="ASALARIADO"/>
    <s v="SECTOR PRIVADO"/>
    <s v="SI"/>
    <s v="NO"/>
    <s v="NO"/>
    <n v="25"/>
    <s v="No"/>
    <s v="No"/>
    <n v="127421.8"/>
    <s v="ASALARIADO"/>
    <n v="25"/>
  </r>
  <r>
    <n v="2000"/>
    <x v="0"/>
    <n v="266719"/>
    <s v="ASALARIADO"/>
    <s v="SECTOR PRIVADO"/>
    <s v="SI"/>
    <s v="NO"/>
    <s v="NO"/>
    <n v="36"/>
    <s v="No"/>
    <s v="No"/>
    <n v="266719"/>
    <s v="ASALARIADO"/>
    <n v="36"/>
  </r>
  <r>
    <n v="2001"/>
    <x v="1"/>
    <n v="766198.68"/>
    <s v="ASALARIADO"/>
    <s v="SECTOR PUBLICO"/>
    <s v="SI"/>
    <s v="SI"/>
    <s v="NO"/>
    <n v="36"/>
    <s v="No"/>
    <s v="No"/>
    <n v="766198.68"/>
    <s v="ASALARIADO"/>
    <n v="36"/>
  </r>
  <r>
    <n v="2002"/>
    <x v="0"/>
    <n v="1528849.72"/>
    <s v="ASALARIADO"/>
    <s v="SECTOR PUBLICO"/>
    <s v="SI"/>
    <s v="NO"/>
    <s v="NO"/>
    <n v="45"/>
    <s v="No"/>
    <s v="No"/>
    <n v="1528849.72"/>
    <s v="ASALARIADO"/>
    <n v="45"/>
  </r>
  <r>
    <n v="2003"/>
    <x v="0"/>
    <n v="297047"/>
    <s v="TRABAJADOR INDEPENDIENTE"/>
    <s v="SECTOR PRIVADO"/>
    <s v="SI"/>
    <s v="NO"/>
    <s v="NO"/>
    <n v="59"/>
    <s v="No"/>
    <s v="No"/>
    <n v="297047"/>
    <s v="TRABAJADOR INDEPENDIENTE"/>
    <n v="59"/>
  </r>
  <r>
    <n v="2004"/>
    <x v="1"/>
    <n v="50000"/>
    <s v="ASALARIADO"/>
    <s v="SECTOR PRIVADO"/>
    <s v="SI"/>
    <s v="NO"/>
    <s v="NO"/>
    <n v="40"/>
    <s v="No"/>
    <s v="No"/>
    <n v="50000"/>
    <s v="ASALARIADO"/>
    <n v="40"/>
  </r>
  <r>
    <n v="2005"/>
    <x v="0"/>
    <n v="379361"/>
    <s v="ASALARIADO"/>
    <s v="SECTOR PRIVADO"/>
    <s v="SI"/>
    <s v="NO"/>
    <s v="NO"/>
    <n v="39"/>
    <s v="No"/>
    <s v="No"/>
    <n v="379361"/>
    <s v="ASALARIADO"/>
    <n v="39"/>
  </r>
  <r>
    <n v="2006"/>
    <x v="0"/>
    <n v="594388.81000000006"/>
    <s v="ASALARIADO"/>
    <s v="SECTOR PRIVADO"/>
    <s v="SI"/>
    <s v="NO"/>
    <s v="NO"/>
    <n v="24"/>
    <s v="No"/>
    <s v="No"/>
    <n v="594388.81000000006"/>
    <s v="ASALARIADO"/>
    <n v="24"/>
  </r>
  <r>
    <n v="2007"/>
    <x v="1"/>
    <n v="354029.89"/>
    <s v="ASALARIADO"/>
    <s v="SECTOR PRIVADO"/>
    <s v="SI"/>
    <s v="NO"/>
    <s v="NO"/>
    <n v="33"/>
    <s v="No"/>
    <s v="No"/>
    <n v="354029.89"/>
    <s v="ASALARIADO"/>
    <n v="33"/>
  </r>
  <r>
    <n v="2008"/>
    <x v="0"/>
    <n v="342027"/>
    <s v="ASALARIADO"/>
    <s v="SECTOR PRIVADO"/>
    <s v="SI"/>
    <s v="NO"/>
    <s v="NO"/>
    <n v="53"/>
    <s v="No"/>
    <s v="No"/>
    <n v="342027"/>
    <s v="ASALARIADO"/>
    <n v="53"/>
  </r>
  <r>
    <n v="2009"/>
    <x v="1"/>
    <n v="1059620"/>
    <s v="ASEGURADO VOLUNTARIO"/>
    <s v="SECTOR PRIVADO"/>
    <s v="SI"/>
    <s v="SI"/>
    <s v="NO"/>
    <n v="76"/>
    <s v="No"/>
    <s v="No"/>
    <n v="1059620"/>
    <s v="ASEGURADO VOLUNTARIO"/>
    <n v="76"/>
  </r>
  <r>
    <n v="2010"/>
    <x v="1"/>
    <n v="233537.36"/>
    <s v="ASALARIADO"/>
    <s v="SECTOR PRIVADO"/>
    <s v="SI"/>
    <s v="NO"/>
    <s v="NO"/>
    <n v="33"/>
    <s v="No"/>
    <s v="No"/>
    <n v="233537.36"/>
    <s v="ASALARIADO"/>
    <n v="33"/>
  </r>
  <r>
    <n v="2011"/>
    <x v="0"/>
    <n v="2161351.1"/>
    <s v="ASALARIADO"/>
    <s v="SECTOR PUBLICO"/>
    <s v="SI"/>
    <s v="NO"/>
    <s v="NO"/>
    <n v="56"/>
    <s v="No"/>
    <s v="No"/>
    <n v="2161351.1"/>
    <s v="ASALARIADO"/>
    <n v="56"/>
  </r>
  <r>
    <n v="2012"/>
    <x v="0"/>
    <n v="158034.53"/>
    <s v="ASALARIADO"/>
    <s v="SECTOR PRIVADO"/>
    <s v="SI"/>
    <s v="SI"/>
    <s v="SI"/>
    <n v="34"/>
    <s v="No"/>
    <s v="No"/>
    <n v="158034.53"/>
    <s v="ASALARIADO"/>
    <n v="34"/>
  </r>
  <r>
    <n v="2013"/>
    <x v="0"/>
    <n v="433085"/>
    <s v="TRABAJADOR INDEPENDIENTE"/>
    <s v="SECTOR PRIVADO"/>
    <s v="SI"/>
    <s v="NO"/>
    <s v="SI"/>
    <n v="46"/>
    <s v="No"/>
    <s v="No"/>
    <n v="433085"/>
    <s v="TRABAJADOR INDEPENDIENTE"/>
    <n v="46"/>
  </r>
  <r>
    <n v="2014"/>
    <x v="0"/>
    <n v="765111.68"/>
    <s v="PENSIONADOS EN SU PROPIO SISTEMA"/>
    <s v="SECTOR PUBLICO"/>
    <s v="SI"/>
    <s v="NO"/>
    <s v="NO"/>
    <n v="62"/>
    <s v="No"/>
    <s v="No"/>
    <n v="765111.68"/>
    <s v="PENSIONADOS EN SU PROPIO SISTEMA"/>
    <n v="62"/>
  </r>
  <r>
    <n v="2015"/>
    <x v="0"/>
    <n v="175000"/>
    <s v="ASALARIADO"/>
    <s v="SECTOR PRIVADO"/>
    <s v="SI"/>
    <s v="NO"/>
    <s v="NO"/>
    <n v="39"/>
    <s v="No"/>
    <s v="No"/>
    <n v="175000"/>
    <s v="ASALARIADO"/>
    <n v="39"/>
  </r>
  <r>
    <n v="2016"/>
    <x v="0"/>
    <n v="611409"/>
    <s v="TRABAJADOR INDEPENDIENTE"/>
    <s v="SECTOR PRIVADO"/>
    <s v="SI"/>
    <s v="NO"/>
    <s v="SI"/>
    <n v="68"/>
    <s v="No"/>
    <s v="No"/>
    <n v="611409"/>
    <s v="TRABAJADOR INDEPENDIENTE"/>
    <n v="68"/>
  </r>
  <r>
    <n v="2017"/>
    <x v="0"/>
    <n v="405473.29"/>
    <s v="ASALARIADO"/>
    <s v="SECTOR PRIVADO"/>
    <s v="SI"/>
    <s v="SI"/>
    <s v="NO"/>
    <n v="29"/>
    <s v="No"/>
    <s v="No"/>
    <n v="405473.29"/>
    <s v="ASALARIADO"/>
    <n v="29"/>
  </r>
  <r>
    <n v="2018"/>
    <x v="1"/>
    <n v="297046"/>
    <s v="ASEGURADO VOLUNTARIO"/>
    <s v="SECTOR PRIVADO"/>
    <s v="NO"/>
    <s v="NO"/>
    <s v="SI"/>
    <n v="27"/>
    <s v="No"/>
    <s v="No"/>
    <n v="297046"/>
    <s v="ASEGURADO VOLUNTARIO"/>
    <n v="27"/>
  </r>
  <r>
    <n v="2019"/>
    <x v="1"/>
    <n v="297046"/>
    <s v="ASEGURADO VOLUNTARIO"/>
    <s v="SECTOR PRIVADO"/>
    <s v="SI"/>
    <s v="NO"/>
    <s v="NO"/>
    <n v="26"/>
    <s v="No"/>
    <s v="No"/>
    <n v="297046"/>
    <s v="ASEGURADO VOLUNTARIO"/>
    <n v="26"/>
  </r>
  <r>
    <n v="2020"/>
    <x v="1"/>
    <n v="970529.5"/>
    <s v="ASALARIADO"/>
    <s v="SECTOR PUBLICO"/>
    <s v="SI"/>
    <s v="NO"/>
    <s v="NO"/>
    <n v="37"/>
    <s v="No"/>
    <s v="No"/>
    <n v="970529.5"/>
    <s v="ASALARIADO"/>
    <n v="37"/>
  </r>
  <r>
    <n v="2021"/>
    <x v="1"/>
    <n v="1789161.05"/>
    <s v="ASALARIADO"/>
    <s v="SECTOR PUBLICO"/>
    <s v="SI"/>
    <s v="NO"/>
    <s v="NO"/>
    <n v="41"/>
    <s v="No"/>
    <s v="No"/>
    <n v="1789161.05"/>
    <s v="ASALARIADO"/>
    <n v="41"/>
  </r>
  <r>
    <n v="2022"/>
    <x v="0"/>
    <n v="417000"/>
    <s v="ASALARIADO"/>
    <s v="SECTOR PRIVADO"/>
    <s v="SI"/>
    <s v="NO"/>
    <s v="NO"/>
    <n v="42"/>
    <s v="No"/>
    <s v="No"/>
    <n v="417000"/>
    <s v="ASALARIADO"/>
    <n v="42"/>
  </r>
  <r>
    <n v="2023"/>
    <x v="0"/>
    <n v="500000"/>
    <s v="TRABAJADOR INDEPENDIENTE"/>
    <s v="SECTOR PRIVADO"/>
    <s v="SI"/>
    <s v="NO"/>
    <s v="NO"/>
    <n v="31"/>
    <s v="No"/>
    <s v="No"/>
    <n v="500000"/>
    <s v="TRABAJADOR INDEPENDIENTE"/>
    <n v="31"/>
  </r>
  <r>
    <n v="2024"/>
    <x v="0"/>
    <n v="351360"/>
    <s v="ASALARIADO"/>
    <s v="SECTOR PRIVADO"/>
    <s v="SI"/>
    <s v="NO"/>
    <s v="SI"/>
    <n v="61"/>
    <s v="No"/>
    <s v="No"/>
    <n v="351360"/>
    <s v="ASALARIADO"/>
    <n v="61"/>
  </r>
  <r>
    <n v="2025"/>
    <x v="1"/>
    <n v="297046"/>
    <s v="ASEGURADO VOLUNTARIO"/>
    <s v="SECTOR PRIVADO"/>
    <s v="NO"/>
    <s v="NO"/>
    <s v="SI"/>
    <n v="54"/>
    <s v="No"/>
    <s v="No"/>
    <n v="297046"/>
    <s v="ASEGURADO VOLUNTARIO"/>
    <n v="54"/>
  </r>
  <r>
    <n v="2026"/>
    <x v="1"/>
    <n v="297042"/>
    <s v="TRABAJADOR INDEPENDIENTE"/>
    <s v="SECTOR PRIVADO"/>
    <s v="SI"/>
    <s v="NO"/>
    <s v="NO"/>
    <n v="25"/>
    <s v="No"/>
    <s v="No"/>
    <n v="297042"/>
    <s v="TRABAJADOR INDEPENDIENTE"/>
    <n v="25"/>
  </r>
  <r>
    <n v="2027"/>
    <x v="0"/>
    <n v="356455"/>
    <s v="TRABAJADOR INDEPENDIENTE"/>
    <s v="SECTOR PRIVADO"/>
    <s v="SI"/>
    <s v="NO"/>
    <s v="SI"/>
    <n v="55"/>
    <s v="No"/>
    <s v="No"/>
    <n v="356455"/>
    <s v="TRABAJADOR INDEPENDIENTE"/>
    <n v="55"/>
  </r>
  <r>
    <n v="2028"/>
    <x v="1"/>
    <n v="369338.24"/>
    <s v="ASALARIADO"/>
    <s v="SECTOR PRIVADO"/>
    <s v="SI"/>
    <s v="NO"/>
    <s v="NO"/>
    <n v="48"/>
    <s v="No"/>
    <s v="No"/>
    <n v="369338.24"/>
    <s v="ASALARIADO"/>
    <n v="48"/>
  </r>
  <r>
    <n v="2029"/>
    <x v="1"/>
    <n v="299837"/>
    <s v="ASEGURADO VOLUNTARIO"/>
    <s v="SECTOR PRIVADO"/>
    <s v="NO"/>
    <s v="SI"/>
    <s v="NO"/>
    <n v="52"/>
    <s v="No"/>
    <s v="No"/>
    <n v="299837"/>
    <s v="ASEGURADO VOLUNTARIO"/>
    <n v="52"/>
  </r>
  <r>
    <n v="2030"/>
    <x v="1"/>
    <n v="267366"/>
    <s v="ASALARIADO"/>
    <s v="SECTOR PRIVADO"/>
    <s v="SI"/>
    <s v="NO"/>
    <s v="NO"/>
    <n v="27"/>
    <s v="No"/>
    <s v="No"/>
    <n v="267366"/>
    <s v="ASALARIADO"/>
    <n v="27"/>
  </r>
  <r>
    <n v="2031"/>
    <x v="0"/>
    <n v="340000"/>
    <s v="ASALARIADO"/>
    <s v="SECTOR PRIVADO"/>
    <s v="SI"/>
    <s v="NO"/>
    <s v="NO"/>
    <n v="40"/>
    <s v="No"/>
    <s v="No"/>
    <n v="340000"/>
    <s v="ASALARIADO"/>
    <n v="40"/>
  </r>
  <r>
    <n v="2032"/>
    <x v="0"/>
    <n v="505930"/>
    <s v="ASALARIADO"/>
    <s v="SECTOR PRIVADO"/>
    <s v="SI"/>
    <s v="NO"/>
    <s v="NO"/>
    <n v="20"/>
    <s v="No"/>
    <s v="No"/>
    <n v="505930"/>
    <s v="ASALARIADO"/>
    <n v="20"/>
  </r>
  <r>
    <n v="2033"/>
    <x v="0"/>
    <n v="275658"/>
    <s v="ASALARIADO"/>
    <s v="SECTOR PRIVADO"/>
    <s v="SI"/>
    <s v="SI"/>
    <s v="NO"/>
    <n v="52"/>
    <s v="No"/>
    <s v="No"/>
    <n v="275658"/>
    <s v="ASALARIADO"/>
    <n v="52"/>
  </r>
  <r>
    <n v="2034"/>
    <x v="0"/>
    <n v="278035"/>
    <s v="TRABAJADOR INDEPENDIENTE"/>
    <s v="SECTOR PRIVADO"/>
    <s v="SI"/>
    <s v="NO"/>
    <s v="NO"/>
    <n v="28"/>
    <s v="No"/>
    <s v="No"/>
    <n v="278035"/>
    <s v="TRABAJADOR INDEPENDIENTE"/>
    <n v="28"/>
  </r>
  <r>
    <n v="2035"/>
    <x v="1"/>
    <n v="1546084"/>
    <s v="ASALARIADO"/>
    <s v="SECTOR PUBLICO"/>
    <s v="SI"/>
    <s v="NO"/>
    <s v="NO"/>
    <n v="47"/>
    <s v="No"/>
    <s v="No"/>
    <n v="1546084"/>
    <s v="ASALARIADO"/>
    <n v="47"/>
  </r>
  <r>
    <n v="2036"/>
    <x v="0"/>
    <n v="810097"/>
    <s v="ASALARIADO"/>
    <s v="SECTOR PRIVADO"/>
    <s v="SI"/>
    <s v="NO"/>
    <s v="NO"/>
    <n v="31"/>
    <s v="No"/>
    <s v="No"/>
    <n v="810097"/>
    <s v="ASALARIADO"/>
    <n v="31"/>
  </r>
  <r>
    <n v="2037"/>
    <x v="0"/>
    <n v="1068679.67"/>
    <s v="ASALARIADO"/>
    <s v="SECTOR PUBLICO"/>
    <s v="SI"/>
    <s v="NO"/>
    <s v="NO"/>
    <n v="28"/>
    <s v="No"/>
    <s v="No"/>
    <n v="1068679.67"/>
    <s v="ASALARIADO"/>
    <n v="28"/>
  </r>
  <r>
    <n v="2038"/>
    <x v="1"/>
    <n v="1511481"/>
    <s v="PENSIONADOS EN SU PROPIO SISTEMA"/>
    <s v="SECTOR PUBLICO"/>
    <s v="SI"/>
    <s v="NO"/>
    <s v="NO"/>
    <n v="69"/>
    <s v="No"/>
    <s v="No"/>
    <n v="1511481"/>
    <s v="PENSIONADOS EN SU PROPIO SISTEMA"/>
    <n v="69"/>
  </r>
  <r>
    <n v="2039"/>
    <x v="0"/>
    <n v="360000"/>
    <s v="ASALARIADO"/>
    <s v="SECTOR PRIVADO"/>
    <s v="SI"/>
    <s v="NO"/>
    <s v="NO"/>
    <n v="49"/>
    <s v="No"/>
    <s v="No"/>
    <n v="360000"/>
    <s v="ASALARIADO"/>
    <n v="49"/>
  </r>
  <r>
    <n v="2040"/>
    <x v="0"/>
    <n v="639148"/>
    <s v="TRABAJADOR INDEPENDIENTE"/>
    <s v="SECTOR PRIVADO"/>
    <s v="SI"/>
    <s v="NO"/>
    <s v="NO"/>
    <n v="54"/>
    <s v="No"/>
    <s v="No"/>
    <n v="639148"/>
    <s v="TRABAJADOR INDEPENDIENTE"/>
    <n v="54"/>
  </r>
  <r>
    <n v="2041"/>
    <x v="0"/>
    <n v="300277.90000000002"/>
    <s v="ASALARIADO"/>
    <s v="SECTOR PRIVADO"/>
    <s v="SI"/>
    <s v="SI"/>
    <s v="NO"/>
    <n v="39"/>
    <s v="No"/>
    <s v="No"/>
    <n v="300277.90000000002"/>
    <s v="ASALARIADO"/>
    <n v="39"/>
  </r>
  <r>
    <n v="2042"/>
    <x v="0"/>
    <n v="505376"/>
    <s v="ASALARIADO"/>
    <s v="SECTOR PUBLICO"/>
    <s v="SI"/>
    <s v="NO"/>
    <s v="SI"/>
    <n v="29"/>
    <s v="No"/>
    <s v="No"/>
    <n v="505376"/>
    <s v="ASALARIADO"/>
    <n v="29"/>
  </r>
  <r>
    <n v="2043"/>
    <x v="1"/>
    <n v="26956.799999999999"/>
    <s v="ASALARIADO"/>
    <s v="SECTOR PRIVADO"/>
    <s v="SI"/>
    <s v="NO"/>
    <s v="NO"/>
    <n v="28"/>
    <s v="No"/>
    <s v="No"/>
    <n v="26956.799999999999"/>
    <s v="ASALARIADO"/>
    <n v="28"/>
  </r>
  <r>
    <n v="2044"/>
    <x v="0"/>
    <n v="366000"/>
    <s v="ASALARIADO"/>
    <s v="SECTOR PRIVADO"/>
    <s v="SI"/>
    <s v="NO"/>
    <s v="NO"/>
    <n v="51"/>
    <s v="No"/>
    <s v="No"/>
    <n v="366000"/>
    <s v="ASALARIADO"/>
    <n v="51"/>
  </r>
  <r>
    <n v="2045"/>
    <x v="0"/>
    <n v="357240.53"/>
    <s v="ASALARIADO"/>
    <s v="SECTOR PRIVADO"/>
    <s v="SI"/>
    <s v="NO"/>
    <s v="NO"/>
    <n v="21"/>
    <s v="No"/>
    <s v="No"/>
    <n v="357240.53"/>
    <s v="ASALARIADO"/>
    <n v="21"/>
  </r>
  <r>
    <n v="2046"/>
    <x v="0"/>
    <n v="310124"/>
    <s v="TRABAJADOR INDEPENDIENTE"/>
    <s v="SECTOR PRIVADO"/>
    <s v="SI"/>
    <s v="NO"/>
    <s v="SI"/>
    <n v="66"/>
    <s v="No"/>
    <s v="No"/>
    <n v="310124"/>
    <s v="TRABAJADOR INDEPENDIENTE"/>
    <n v="66"/>
  </r>
  <r>
    <n v="2047"/>
    <x v="0"/>
    <n v="505875.11"/>
    <s v="ASALARIADO"/>
    <s v="SECTOR PRIVADO"/>
    <s v="SI"/>
    <s v="NO"/>
    <s v="NO"/>
    <n v="29"/>
    <s v="No"/>
    <s v="No"/>
    <n v="505875.11"/>
    <s v="ASALARIADO"/>
    <n v="29"/>
  </r>
  <r>
    <n v="2048"/>
    <x v="0"/>
    <n v="344041.81"/>
    <s v="ASALARIADO"/>
    <s v="SECTOR PRIVADO"/>
    <s v="SI"/>
    <s v="NO"/>
    <s v="NO"/>
    <n v="23"/>
    <s v="No"/>
    <s v="No"/>
    <n v="344041.81"/>
    <s v="ASALARIADO"/>
    <n v="23"/>
  </r>
  <r>
    <n v="2049"/>
    <x v="1"/>
    <n v="731044"/>
    <s v="ASALARIADO"/>
    <s v="SECTOR PUBLICO"/>
    <s v="SI"/>
    <s v="NO"/>
    <s v="SI"/>
    <n v="36"/>
    <s v="No"/>
    <s v="No"/>
    <n v="731044"/>
    <s v="ASALARIADO"/>
    <n v="36"/>
  </r>
  <r>
    <n v="2050"/>
    <x v="1"/>
    <n v="3026789.5"/>
    <s v="ASALARIADO"/>
    <s v="SECTOR PUBLICO"/>
    <s v="SI"/>
    <s v="NO"/>
    <s v="NO"/>
    <n v="58"/>
    <s v="Atípico"/>
    <s v="No"/>
    <n v="3026789.5"/>
    <s v="ASALARIADO"/>
    <n v="58"/>
  </r>
  <r>
    <n v="2051"/>
    <x v="1"/>
    <n v="791106.77"/>
    <s v="ASALARIADO"/>
    <s v="SECTOR PRIVADO"/>
    <s v="SI"/>
    <s v="NO"/>
    <s v="NO"/>
    <n v="48"/>
    <s v="No"/>
    <s v="No"/>
    <n v="791106.77"/>
    <s v="ASALARIADO"/>
    <n v="48"/>
  </r>
  <r>
    <n v="2052"/>
    <x v="1"/>
    <n v="112068.94"/>
    <s v="PENSIONADOS EN SU PROPIO SISTEMA"/>
    <s v="SECTOR PUBLICO"/>
    <s v="SI"/>
    <s v="NO"/>
    <s v="NO"/>
    <n v="68"/>
    <s v="No"/>
    <s v="No"/>
    <n v="112068.94"/>
    <s v="PENSIONADOS EN SU PROPIO SISTEMA"/>
    <n v="68"/>
  </r>
  <r>
    <n v="2053"/>
    <x v="0"/>
    <n v="297046"/>
    <s v="ASEGURADO VOLUNTARIO"/>
    <s v="SECTOR PRIVADO"/>
    <s v="SI"/>
    <s v="NO"/>
    <s v="SI"/>
    <n v="31"/>
    <s v="No"/>
    <s v="No"/>
    <n v="297046"/>
    <s v="ASEGURADO VOLUNTARIO"/>
    <n v="31"/>
  </r>
  <r>
    <n v="2054"/>
    <x v="1"/>
    <n v="2024000"/>
    <s v="ASALARIADO"/>
    <s v="SECTOR PRIVADO"/>
    <s v="SI"/>
    <s v="NO"/>
    <s v="NO"/>
    <n v="26"/>
    <s v="No"/>
    <s v="No"/>
    <n v="2024000"/>
    <s v="ASALARIADO"/>
    <n v="26"/>
  </r>
  <r>
    <n v="2055"/>
    <x v="1"/>
    <n v="220000"/>
    <s v="ASALARIADO"/>
    <s v="SECTOR PRIVADO"/>
    <s v="SI"/>
    <s v="NO"/>
    <s v="NO"/>
    <n v="24"/>
    <s v="No"/>
    <s v="No"/>
    <n v="220000"/>
    <s v="ASALARIADO"/>
    <n v="24"/>
  </r>
  <r>
    <n v="2056"/>
    <x v="0"/>
    <n v="297659"/>
    <s v="TRABAJADOR INDEPENDIENTE"/>
    <s v="SECTOR PRIVADO"/>
    <s v="SI"/>
    <s v="NO"/>
    <s v="NO"/>
    <n v="60"/>
    <s v="No"/>
    <s v="No"/>
    <n v="297659"/>
    <s v="TRABAJADOR INDEPENDIENTE"/>
    <n v="60"/>
  </r>
  <r>
    <n v="2057"/>
    <x v="1"/>
    <n v="1286116"/>
    <s v="ASALARIADO"/>
    <s v="SECTOR PUBLICO"/>
    <s v="SI"/>
    <s v="NO"/>
    <s v="SI"/>
    <n v="51"/>
    <s v="No"/>
    <s v="No"/>
    <n v="1286116"/>
    <s v="ASALARIADO"/>
    <n v="51"/>
  </r>
  <r>
    <n v="2058"/>
    <x v="0"/>
    <n v="180800"/>
    <s v="ASALARIADO"/>
    <s v="SECTOR PRIVADO"/>
    <s v="SI"/>
    <s v="NO"/>
    <s v="SI"/>
    <n v="35"/>
    <s v="No"/>
    <s v="No"/>
    <n v="180800"/>
    <s v="ASALARIADO"/>
    <n v="35"/>
  </r>
  <r>
    <n v="2059"/>
    <x v="0"/>
    <n v="334141"/>
    <s v="TRABAJADOR INDEPENDIENTE"/>
    <s v="SECTOR PRIVADO"/>
    <s v="SI"/>
    <s v="NO"/>
    <s v="SI"/>
    <n v="38"/>
    <s v="No"/>
    <s v="No"/>
    <n v="334141"/>
    <s v="TRABAJADOR INDEPENDIENTE"/>
    <n v="38"/>
  </r>
  <r>
    <n v="2060"/>
    <x v="1"/>
    <n v="356549.6"/>
    <s v="ASALARIADO"/>
    <s v="SECTOR PRIVADO"/>
    <s v="SI"/>
    <s v="NO"/>
    <s v="SI"/>
    <n v="43"/>
    <s v="No"/>
    <s v="No"/>
    <n v="356549.6"/>
    <s v="ASALARIADO"/>
    <n v="43"/>
  </r>
  <r>
    <n v="2061"/>
    <x v="0"/>
    <n v="526441.80000000005"/>
    <s v="ASALARIADO"/>
    <s v="SECTOR PRIVADO"/>
    <s v="SI"/>
    <s v="NO"/>
    <s v="NO"/>
    <n v="43"/>
    <s v="No"/>
    <s v="No"/>
    <n v="526441.80000000005"/>
    <s v="ASALARIADO"/>
    <n v="43"/>
  </r>
  <r>
    <n v="2062"/>
    <x v="1"/>
    <n v="297046"/>
    <s v="ASEGURADO VOLUNTARIO"/>
    <s v="SECTOR PRIVADO"/>
    <s v="SI"/>
    <s v="NO"/>
    <s v="NO"/>
    <n v="30"/>
    <s v="No"/>
    <s v="No"/>
    <n v="297046"/>
    <s v="ASEGURADO VOLUNTARIO"/>
    <n v="30"/>
  </r>
  <r>
    <n v="2063"/>
    <x v="1"/>
    <n v="269640.95"/>
    <s v="ASALARIADO"/>
    <s v="SECTOR PRIVADO"/>
    <s v="SI"/>
    <s v="NO"/>
    <s v="NO"/>
    <n v="26"/>
    <s v="No"/>
    <s v="No"/>
    <n v="269640.95"/>
    <s v="ASALARIADO"/>
    <n v="26"/>
  </r>
  <r>
    <n v="2064"/>
    <x v="0"/>
    <n v="601793"/>
    <s v="ASALARIADO"/>
    <s v="SECTOR PUBLICO"/>
    <s v="SI"/>
    <s v="NO"/>
    <s v="NO"/>
    <n v="58"/>
    <s v="No"/>
    <s v="No"/>
    <n v="601793"/>
    <s v="ASALARIADO"/>
    <n v="58"/>
  </r>
  <r>
    <n v="2065"/>
    <x v="1"/>
    <n v="1000000"/>
    <s v="ASALARIADO"/>
    <s v="SECTOR PRIVADO"/>
    <s v="SI"/>
    <s v="NO"/>
    <s v="NO"/>
    <n v="23"/>
    <s v="No"/>
    <s v="No"/>
    <n v="1000000"/>
    <s v="ASALARIADO"/>
    <n v="23"/>
  </r>
  <r>
    <n v="2066"/>
    <x v="0"/>
    <n v="255672"/>
    <s v="ASALARIADO"/>
    <s v="SECTOR PRIVADO"/>
    <s v="SI"/>
    <s v="NO"/>
    <s v="NO"/>
    <n v="50"/>
    <s v="No"/>
    <s v="No"/>
    <n v="255672"/>
    <s v="ASALARIADO"/>
    <n v="50"/>
  </r>
  <r>
    <n v="2067"/>
    <x v="0"/>
    <n v="69361.600000000006"/>
    <s v="ASALARIADO"/>
    <s v="SECTOR PRIVADO"/>
    <s v="SI"/>
    <s v="NO"/>
    <s v="NO"/>
    <n v="60"/>
    <s v="No"/>
    <s v="No"/>
    <n v="69361.600000000006"/>
    <s v="ASALARIADO"/>
    <n v="60"/>
  </r>
  <r>
    <n v="2068"/>
    <x v="0"/>
    <n v="326749"/>
    <s v="TRABAJADOR INDEPENDIENTE"/>
    <s v="SECTOR PRIVADO"/>
    <s v="SI"/>
    <s v="NO"/>
    <s v="SI"/>
    <n v="36"/>
    <s v="No"/>
    <s v="No"/>
    <n v="326749"/>
    <s v="TRABAJADOR INDEPENDIENTE"/>
    <n v="36"/>
  </r>
  <r>
    <n v="2069"/>
    <x v="1"/>
    <n v="319576"/>
    <s v="ASALARIADO"/>
    <s v="SECTOR PRIVADO"/>
    <s v="SI"/>
    <s v="NO"/>
    <s v="NO"/>
    <n v="44"/>
    <s v="No"/>
    <s v="No"/>
    <n v="319576"/>
    <s v="ASALARIADO"/>
    <n v="44"/>
  </r>
  <r>
    <n v="2070"/>
    <x v="0"/>
    <n v="278030.99"/>
    <s v="CONVENIOS ESPECIALES DE TRABAJADORES INDEPENDIENTES"/>
    <s v="SECTOR PRIVADO"/>
    <s v="SI"/>
    <s v="NO"/>
    <s v="NO"/>
    <n v="43"/>
    <s v="No"/>
    <s v="No"/>
    <n v="278030.99"/>
    <s v="CONVENIOS ESPECIALES DE TRABAJADORES INDEPENDIENTES"/>
    <n v="43"/>
  </r>
  <r>
    <n v="2071"/>
    <x v="1"/>
    <n v="400000"/>
    <s v="ASALARIADO"/>
    <s v="SECTOR PRIVADO"/>
    <s v="SI"/>
    <s v="NO"/>
    <s v="NO"/>
    <n v="40"/>
    <s v="No"/>
    <s v="No"/>
    <n v="400000"/>
    <s v="ASALARIADO"/>
    <n v="40"/>
  </r>
  <r>
    <n v="2072"/>
    <x v="0"/>
    <n v="328192"/>
    <s v="TRABAJADOR INDEPENDIENTE"/>
    <s v="SECTOR PRIVADO"/>
    <s v="SI"/>
    <s v="NO"/>
    <s v="SI"/>
    <n v="43"/>
    <s v="No"/>
    <s v="No"/>
    <n v="328192"/>
    <s v="TRABAJADOR INDEPENDIENTE"/>
    <n v="43"/>
  </r>
  <r>
    <n v="2073"/>
    <x v="1"/>
    <n v="1314059"/>
    <s v="PENSIONADOS EN SU PROPIO SISTEMA"/>
    <s v="SECTOR PUBLICO"/>
    <s v="SI"/>
    <s v="NO"/>
    <s v="NO"/>
    <n v="67"/>
    <s v="No"/>
    <s v="No"/>
    <n v="1314059"/>
    <s v="PENSIONADOS EN SU PROPIO SISTEMA"/>
    <n v="67"/>
  </r>
  <r>
    <n v="2074"/>
    <x v="1"/>
    <n v="300018"/>
    <s v="ASEGURADO VOLUNTARIO"/>
    <s v="SECTOR PRIVADO"/>
    <s v="SI"/>
    <s v="NO"/>
    <s v="NO"/>
    <n v="59"/>
    <s v="No"/>
    <s v="No"/>
    <n v="300018"/>
    <s v="ASEGURADO VOLUNTARIO"/>
    <n v="59"/>
  </r>
  <r>
    <n v="2075"/>
    <x v="1"/>
    <n v="400000"/>
    <s v="ASALARIADO"/>
    <s v="SECTOR PRIVADO"/>
    <s v="SI"/>
    <s v="NO"/>
    <s v="NO"/>
    <n v="35"/>
    <s v="No"/>
    <s v="No"/>
    <n v="400000"/>
    <s v="ASALARIADO"/>
    <n v="35"/>
  </r>
  <r>
    <n v="2076"/>
    <x v="0"/>
    <n v="550000"/>
    <s v="ASALARIADO"/>
    <s v="SECTOR PRIVADO"/>
    <s v="SI"/>
    <s v="NO"/>
    <s v="NO"/>
    <n v="25"/>
    <s v="No"/>
    <s v="No"/>
    <n v="550000"/>
    <s v="ASALARIADO"/>
    <n v="25"/>
  </r>
  <r>
    <n v="2077"/>
    <x v="1"/>
    <n v="686170"/>
    <s v="TRABAJADOR INDEPENDIENTE"/>
    <s v="SECTOR PRIVADO"/>
    <s v="SI"/>
    <s v="NO"/>
    <s v="SI"/>
    <n v="43"/>
    <s v="No"/>
    <s v="No"/>
    <n v="686170"/>
    <s v="TRABAJADOR INDEPENDIENTE"/>
    <n v="43"/>
  </r>
  <r>
    <n v="2078"/>
    <x v="1"/>
    <n v="161550"/>
    <s v="ASALARIADO"/>
    <s v="SECTOR PRIVADO"/>
    <s v="SI"/>
    <s v="NO"/>
    <s v="NO"/>
    <n v="39"/>
    <s v="No"/>
    <s v="No"/>
    <n v="161550"/>
    <s v="ASALARIADO"/>
    <n v="39"/>
  </r>
  <r>
    <n v="2079"/>
    <x v="0"/>
    <n v="1038456"/>
    <s v="ASALARIADO"/>
    <s v="SECTOR PRIVADO"/>
    <s v="SI"/>
    <s v="NO"/>
    <s v="NO"/>
    <n v="36"/>
    <s v="No"/>
    <s v="No"/>
    <n v="1038456"/>
    <s v="ASALARIADO"/>
    <n v="36"/>
  </r>
  <r>
    <n v="2080"/>
    <x v="0"/>
    <n v="685653.34"/>
    <s v="ASALARIADO"/>
    <s v="SECTOR PRIVADO"/>
    <s v="SI"/>
    <s v="NO"/>
    <s v="NO"/>
    <n v="44"/>
    <s v="No"/>
    <s v="No"/>
    <n v="685653.34"/>
    <s v="ASALARIADO"/>
    <n v="44"/>
  </r>
  <r>
    <n v="2081"/>
    <x v="0"/>
    <n v="594092"/>
    <s v="TRABAJADOR INDEPENDIENTE"/>
    <s v="SECTOR PRIVADO"/>
    <s v="SI"/>
    <s v="SI"/>
    <s v="NO"/>
    <n v="55"/>
    <s v="No"/>
    <s v="No"/>
    <n v="594092"/>
    <s v="TRABAJADOR INDEPENDIENTE"/>
    <n v="55"/>
  </r>
  <r>
    <n v="2082"/>
    <x v="0"/>
    <n v="457059"/>
    <s v="ASALARIADO"/>
    <s v="SECTOR PUBLICO"/>
    <s v="SI"/>
    <s v="NO"/>
    <s v="SI"/>
    <n v="44"/>
    <s v="No"/>
    <s v="No"/>
    <n v="457059"/>
    <s v="ASALARIADO"/>
    <n v="44"/>
  </r>
  <r>
    <n v="2083"/>
    <x v="0"/>
    <n v="250000"/>
    <s v="ASALARIADO"/>
    <s v="SECTOR PRIVADO"/>
    <s v="SI"/>
    <s v="SI"/>
    <s v="SI"/>
    <n v="47"/>
    <s v="No"/>
    <s v="No"/>
    <n v="250000"/>
    <s v="ASALARIADO"/>
    <n v="47"/>
  </r>
  <r>
    <n v="2084"/>
    <x v="1"/>
    <n v="356600"/>
    <s v="ASALARIADO"/>
    <s v="SECTOR PRIVADO"/>
    <s v="SI"/>
    <s v="NO"/>
    <s v="NO"/>
    <n v="49"/>
    <s v="No"/>
    <s v="No"/>
    <n v="356600"/>
    <s v="ASALARIADO"/>
    <n v="49"/>
  </r>
  <r>
    <n v="2085"/>
    <x v="0"/>
    <n v="3983343"/>
    <s v="PENSIONADOS EN SU PROPIO SISTEMA"/>
    <s v="SECTOR PUBLICO"/>
    <s v="SI"/>
    <s v="NO"/>
    <s v="NO"/>
    <n v="69"/>
    <s v="Atípico"/>
    <s v="No"/>
    <n v="3983343"/>
    <s v="PENSIONADOS EN SU PROPIO SISTEMA"/>
    <n v="69"/>
  </r>
  <r>
    <n v="2086"/>
    <x v="0"/>
    <n v="300000"/>
    <s v="ASALARIADO"/>
    <s v="SECTOR PRIVADO"/>
    <s v="SI"/>
    <s v="NO"/>
    <s v="NO"/>
    <n v="20"/>
    <s v="No"/>
    <s v="No"/>
    <n v="300000"/>
    <s v="ASALARIADO"/>
    <n v="20"/>
  </r>
  <r>
    <n v="2087"/>
    <x v="0"/>
    <n v="110000"/>
    <s v="ASALARIADO"/>
    <s v="SECTOR PRIVADO"/>
    <s v="SI"/>
    <s v="NO"/>
    <s v="SI"/>
    <n v="57"/>
    <s v="No"/>
    <s v="No"/>
    <n v="110000"/>
    <s v="ASALARIADO"/>
    <n v="57"/>
  </r>
  <r>
    <n v="2088"/>
    <x v="1"/>
    <n v="799650"/>
    <s v="ASALARIADO"/>
    <s v="SECTOR PRIVADO"/>
    <s v="SI"/>
    <s v="NO"/>
    <s v="NO"/>
    <n v="25"/>
    <s v="No"/>
    <s v="No"/>
    <n v="799650"/>
    <s v="ASALARIADO"/>
    <n v="25"/>
  </r>
  <r>
    <n v="2089"/>
    <x v="1"/>
    <n v="488750"/>
    <s v="ASALARIADO"/>
    <s v="SECTOR PRIVADO"/>
    <s v="SI"/>
    <s v="NO"/>
    <s v="NO"/>
    <n v="24"/>
    <s v="No"/>
    <s v="No"/>
    <n v="488750"/>
    <s v="ASALARIADO"/>
    <n v="24"/>
  </r>
  <r>
    <n v="2090"/>
    <x v="0"/>
    <n v="2038867"/>
    <s v="ASALARIADO"/>
    <s v="SECTOR PRIVADO"/>
    <s v="SI"/>
    <s v="NO"/>
    <s v="NO"/>
    <n v="34"/>
    <s v="No"/>
    <s v="No"/>
    <n v="2038867"/>
    <s v="ASALARIADO"/>
    <n v="34"/>
  </r>
  <r>
    <n v="2091"/>
    <x v="1"/>
    <n v="793930.98"/>
    <s v="ASALARIADO"/>
    <s v="SECTOR PUBLICO"/>
    <s v="SI"/>
    <s v="NO"/>
    <s v="NO"/>
    <n v="35"/>
    <s v="No"/>
    <s v="No"/>
    <n v="793930.98"/>
    <s v="ASALARIADO"/>
    <n v="35"/>
  </r>
  <r>
    <n v="2092"/>
    <x v="0"/>
    <n v="452337.26"/>
    <s v="ASALARIADO"/>
    <s v="SECTOR PRIVADO"/>
    <s v="SI"/>
    <s v="NO"/>
    <s v="NO"/>
    <n v="40"/>
    <s v="No"/>
    <s v="No"/>
    <n v="452337.26"/>
    <s v="ASALARIADO"/>
    <n v="40"/>
  </r>
  <r>
    <n v="2093"/>
    <x v="0"/>
    <n v="401258.65"/>
    <s v="ASALARIADO"/>
    <s v="SECTOR PRIVADO"/>
    <s v="SI"/>
    <s v="NO"/>
    <s v="NO"/>
    <n v="59"/>
    <s v="No"/>
    <s v="No"/>
    <n v="401258.65"/>
    <s v="ASALARIADO"/>
    <n v="59"/>
  </r>
  <r>
    <n v="2094"/>
    <x v="1"/>
    <n v="476344.45"/>
    <s v="ASALARIADO"/>
    <s v="SECTOR PRIVADO"/>
    <s v="SI"/>
    <s v="NO"/>
    <s v="NO"/>
    <n v="24"/>
    <s v="No"/>
    <s v="No"/>
    <n v="476344.45"/>
    <s v="ASALARIADO"/>
    <n v="24"/>
  </r>
  <r>
    <n v="2095"/>
    <x v="0"/>
    <n v="1934551"/>
    <s v="ASALARIADO"/>
    <s v="SECTOR PRIVADO"/>
    <s v="SI"/>
    <s v="NO"/>
    <s v="SI"/>
    <n v="58"/>
    <s v="No"/>
    <s v="No"/>
    <n v="1934551"/>
    <s v="ASALARIADO"/>
    <n v="58"/>
  </r>
  <r>
    <n v="2096"/>
    <x v="0"/>
    <n v="1995482.54"/>
    <s v="ASALARIADO"/>
    <s v="SECTOR PUBLICO"/>
    <s v="SI"/>
    <s v="NO"/>
    <s v="NO"/>
    <n v="34"/>
    <s v="No"/>
    <s v="No"/>
    <n v="1995482.54"/>
    <s v="ASALARIADO"/>
    <n v="34"/>
  </r>
  <r>
    <n v="2097"/>
    <x v="0"/>
    <n v="297949"/>
    <s v="ASEGURADO VOLUNTARIO"/>
    <s v="SECTOR PRIVADO"/>
    <s v="SI"/>
    <s v="NO"/>
    <s v="NO"/>
    <n v="37"/>
    <s v="No"/>
    <s v="No"/>
    <n v="297949"/>
    <s v="ASEGURADO VOLUNTARIO"/>
    <n v="37"/>
  </r>
  <r>
    <n v="2098"/>
    <x v="0"/>
    <n v="722064"/>
    <s v="ASALARIADO"/>
    <s v="SECTOR PRIVADO"/>
    <s v="SI"/>
    <s v="NO"/>
    <s v="NO"/>
    <n v="33"/>
    <s v="No"/>
    <s v="No"/>
    <n v="722064"/>
    <s v="ASALARIADO"/>
    <n v="33"/>
  </r>
  <r>
    <n v="2099"/>
    <x v="0"/>
    <n v="753913.5"/>
    <s v="ASALARIADO"/>
    <s v="SECTOR PUBLICO"/>
    <s v="SI"/>
    <s v="NO"/>
    <s v="NO"/>
    <n v="56"/>
    <s v="No"/>
    <s v="No"/>
    <n v="753913.5"/>
    <s v="ASALARIADO"/>
    <n v="56"/>
  </r>
  <r>
    <n v="2100"/>
    <x v="0"/>
    <n v="607142.85"/>
    <s v="ASALARIADO"/>
    <s v="SECTOR PRIVADO"/>
    <s v="SI"/>
    <s v="NO"/>
    <s v="NO"/>
    <n v="31"/>
    <s v="No"/>
    <s v="No"/>
    <n v="607142.85"/>
    <s v="ASALARIADO"/>
    <n v="31"/>
  </r>
  <r>
    <n v="2101"/>
    <x v="0"/>
    <n v="260000"/>
    <s v="ASALARIADO"/>
    <s v="SECTOR PRIVADO"/>
    <s v="SI"/>
    <s v="NO"/>
    <s v="SI"/>
    <n v="37"/>
    <s v="No"/>
    <s v="No"/>
    <n v="260000"/>
    <s v="ASALARIADO"/>
    <n v="37"/>
  </r>
  <r>
    <n v="2102"/>
    <x v="0"/>
    <n v="742000"/>
    <s v="ASALARIADO"/>
    <s v="SECTOR PRIVADO"/>
    <s v="SI"/>
    <s v="NO"/>
    <s v="NO"/>
    <n v="57"/>
    <s v="No"/>
    <s v="No"/>
    <n v="742000"/>
    <s v="ASALARIADO"/>
    <n v="57"/>
  </r>
  <r>
    <n v="2103"/>
    <x v="0"/>
    <n v="170440"/>
    <s v="ASALARIADO"/>
    <s v="SECTOR PRIVADO"/>
    <s v="SI"/>
    <s v="NO"/>
    <s v="NO"/>
    <n v="42"/>
    <s v="No"/>
    <s v="No"/>
    <n v="170440"/>
    <s v="ASALARIADO"/>
    <n v="42"/>
  </r>
  <r>
    <n v="2104"/>
    <x v="1"/>
    <n v="242860"/>
    <s v="ASALARIADO"/>
    <s v="SECTOR PRIVADO"/>
    <s v="SI"/>
    <s v="NO"/>
    <s v="SI"/>
    <n v="62"/>
    <s v="No"/>
    <s v="No"/>
    <n v="242860"/>
    <s v="ASALARIADO"/>
    <n v="62"/>
  </r>
  <r>
    <n v="2105"/>
    <x v="0"/>
    <n v="1860734"/>
    <s v="TRABAJADOR INDEPENDIENTE"/>
    <s v="SECTOR PRIVADO"/>
    <s v="SI"/>
    <s v="SI"/>
    <s v="SI"/>
    <n v="52"/>
    <s v="No"/>
    <s v="No"/>
    <n v="1860734"/>
    <s v="TRABAJADOR INDEPENDIENTE"/>
    <n v="52"/>
  </r>
  <r>
    <n v="2106"/>
    <x v="0"/>
    <n v="620373.67000000004"/>
    <s v="ASALARIADO"/>
    <s v="SECTOR PRIVADO"/>
    <s v="SI"/>
    <s v="NO"/>
    <s v="NO"/>
    <n v="46"/>
    <s v="No"/>
    <s v="No"/>
    <n v="620373.67000000004"/>
    <s v="ASALARIADO"/>
    <n v="46"/>
  </r>
  <r>
    <n v="2107"/>
    <x v="1"/>
    <n v="1233708"/>
    <s v="ASALARIADO"/>
    <s v="SECTOR PRIVADO"/>
    <s v="SI"/>
    <s v="NO"/>
    <s v="NO"/>
    <n v="40"/>
    <s v="No"/>
    <s v="No"/>
    <n v="1233708"/>
    <s v="ASALARIADO"/>
    <n v="40"/>
  </r>
  <r>
    <n v="2108"/>
    <x v="0"/>
    <n v="520000"/>
    <s v="ASALARIADO"/>
    <s v="SECTOR PRIVADO"/>
    <s v="SI"/>
    <s v="NO"/>
    <s v="NO"/>
    <n v="45"/>
    <s v="No"/>
    <s v="No"/>
    <n v="520000"/>
    <s v="ASALARIADO"/>
    <n v="45"/>
  </r>
  <r>
    <n v="2109"/>
    <x v="0"/>
    <n v="160000"/>
    <s v="ASALARIADO"/>
    <s v="SECTOR PRIVADO"/>
    <s v="SI"/>
    <s v="SI"/>
    <s v="NO"/>
    <n v="26"/>
    <s v="No"/>
    <s v="No"/>
    <n v="160000"/>
    <s v="ASALARIADO"/>
    <n v="26"/>
  </r>
  <r>
    <n v="2110"/>
    <x v="0"/>
    <n v="296346.2"/>
    <s v="ASALARIADO"/>
    <s v="SECTOR PRIVADO"/>
    <s v="SI"/>
    <s v="NO"/>
    <s v="NO"/>
    <n v="48"/>
    <s v="No"/>
    <s v="No"/>
    <n v="296346.2"/>
    <s v="ASALARIADO"/>
    <n v="48"/>
  </r>
  <r>
    <n v="2111"/>
    <x v="1"/>
    <n v="32942.089999999997"/>
    <s v="ASALARIADO"/>
    <s v="SECTOR PUBLICO"/>
    <s v="SI"/>
    <s v="NO"/>
    <s v="NO"/>
    <n v="24"/>
    <s v="No"/>
    <s v="No"/>
    <n v="32942.089999999997"/>
    <s v="ASALARIADO"/>
    <n v="24"/>
  </r>
  <r>
    <n v="2112"/>
    <x v="0"/>
    <n v="297102"/>
    <s v="TRABAJADOR INDEPENDIENTE"/>
    <s v="SECTOR PRIVADO"/>
    <s v="SI"/>
    <s v="NO"/>
    <s v="NO"/>
    <n v="29"/>
    <s v="No"/>
    <s v="No"/>
    <n v="297102"/>
    <s v="TRABAJADOR INDEPENDIENTE"/>
    <n v="29"/>
  </r>
  <r>
    <n v="2113"/>
    <x v="0"/>
    <n v="297139"/>
    <s v="ASEGURADO VOLUNTARIO"/>
    <s v="SECTOR PRIVADO"/>
    <s v="SI"/>
    <s v="NO"/>
    <s v="NO"/>
    <n v="36"/>
    <s v="No"/>
    <s v="No"/>
    <n v="297139"/>
    <s v="ASEGURADO VOLUNTARIO"/>
    <n v="36"/>
  </r>
  <r>
    <n v="2114"/>
    <x v="0"/>
    <n v="1069013.75"/>
    <s v="ASALARIADO"/>
    <s v="SECTOR PRIVADO"/>
    <s v="SI"/>
    <s v="NO"/>
    <s v="NO"/>
    <n v="27"/>
    <s v="No"/>
    <s v="No"/>
    <n v="1069013.75"/>
    <s v="ASALARIADO"/>
    <n v="27"/>
  </r>
  <r>
    <n v="2115"/>
    <x v="1"/>
    <n v="358405"/>
    <s v="ASALARIADO"/>
    <s v="SECTOR PRIVADO"/>
    <s v="SI"/>
    <s v="NO"/>
    <s v="NO"/>
    <n v="24"/>
    <s v="No"/>
    <s v="No"/>
    <n v="358405"/>
    <s v="ASALARIADO"/>
    <n v="24"/>
  </r>
  <r>
    <n v="2116"/>
    <x v="0"/>
    <n v="1596417"/>
    <s v="ASALARIADO"/>
    <s v="SECTOR PUBLICO"/>
    <s v="SI"/>
    <s v="NO"/>
    <s v="SI"/>
    <n v="47"/>
    <s v="No"/>
    <s v="No"/>
    <n v="1596417"/>
    <s v="ASALARIADO"/>
    <n v="47"/>
  </r>
  <r>
    <n v="2117"/>
    <x v="0"/>
    <n v="303000"/>
    <s v="ASALARIADO"/>
    <s v="SECTOR PRIVADO"/>
    <s v="SI"/>
    <s v="NO"/>
    <s v="NO"/>
    <n v="24"/>
    <s v="No"/>
    <s v="No"/>
    <n v="303000"/>
    <s v="ASALARIADO"/>
    <n v="24"/>
  </r>
  <r>
    <n v="2118"/>
    <x v="0"/>
    <n v="400944.9"/>
    <s v="ASALARIADO"/>
    <s v="SECTOR PRIVADO"/>
    <s v="SI"/>
    <s v="NO"/>
    <s v="NO"/>
    <n v="27"/>
    <s v="No"/>
    <s v="No"/>
    <n v="400944.9"/>
    <s v="ASALARIADO"/>
    <n v="27"/>
  </r>
  <r>
    <n v="2119"/>
    <x v="0"/>
    <n v="130000"/>
    <s v="ASALARIADO"/>
    <s v="SECTOR PRIVADO"/>
    <s v="SI"/>
    <s v="NO"/>
    <s v="SI"/>
    <n v="27"/>
    <s v="No"/>
    <s v="No"/>
    <n v="130000"/>
    <s v="ASALARIADO"/>
    <n v="27"/>
  </r>
  <r>
    <n v="2120"/>
    <x v="1"/>
    <n v="284392"/>
    <s v="ASALARIADO"/>
    <s v="SECTOR PUBLICO"/>
    <s v="SI"/>
    <s v="NO"/>
    <s v="SI"/>
    <n v="56"/>
    <s v="No"/>
    <s v="No"/>
    <n v="284392"/>
    <s v="ASALARIADO"/>
    <n v="56"/>
  </r>
  <r>
    <n v="2121"/>
    <x v="0"/>
    <n v="681308.01"/>
    <s v="ASALARIADO"/>
    <s v="SECTOR PRIVADO"/>
    <s v="SI"/>
    <s v="NO"/>
    <s v="NO"/>
    <n v="31"/>
    <s v="No"/>
    <s v="No"/>
    <n v="681308.01"/>
    <s v="ASALARIADO"/>
    <n v="31"/>
  </r>
  <r>
    <n v="2122"/>
    <x v="1"/>
    <n v="1436096"/>
    <s v="PENSIONADOS EN SU PROPIO SISTEMA"/>
    <s v="SECTOR PUBLICO"/>
    <s v="SI"/>
    <s v="NO"/>
    <s v="NO"/>
    <n v="60"/>
    <s v="No"/>
    <s v="No"/>
    <n v="1436096"/>
    <s v="PENSIONADOS EN SU PROPIO SISTEMA"/>
    <n v="60"/>
  </r>
  <r>
    <n v="2123"/>
    <x v="0"/>
    <n v="299647"/>
    <s v="TRABAJADOR INDEPENDIENTE"/>
    <s v="SECTOR PRIVADO"/>
    <s v="SI"/>
    <s v="NO"/>
    <s v="SI"/>
    <n v="48"/>
    <s v="No"/>
    <s v="No"/>
    <n v="299647"/>
    <s v="TRABAJADOR INDEPENDIENTE"/>
    <n v="48"/>
  </r>
  <r>
    <n v="2124"/>
    <x v="0"/>
    <n v="522249"/>
    <s v="TRABAJADOR INDEPENDIENTE"/>
    <s v="SECTOR PRIVADO"/>
    <s v="SI"/>
    <s v="NO"/>
    <s v="SI"/>
    <n v="30"/>
    <s v="No"/>
    <s v="No"/>
    <n v="522249"/>
    <s v="TRABAJADOR INDEPENDIENTE"/>
    <n v="30"/>
  </r>
  <r>
    <n v="2125"/>
    <x v="0"/>
    <n v="2399117.94"/>
    <s v="ASALARIADO"/>
    <s v="SECTOR PRIVADO"/>
    <s v="SI"/>
    <s v="NO"/>
    <s v="NO"/>
    <n v="36"/>
    <s v="Atípico"/>
    <s v="No"/>
    <n v="2399117.94"/>
    <s v="ASALARIADO"/>
    <n v="36"/>
  </r>
  <r>
    <n v="2126"/>
    <x v="0"/>
    <n v="1431680.32"/>
    <s v="ASALARIADO"/>
    <s v="SECTOR PUBLICO"/>
    <s v="SI"/>
    <s v="NO"/>
    <s v="NO"/>
    <n v="37"/>
    <s v="No"/>
    <s v="No"/>
    <n v="1431680.32"/>
    <s v="ASALARIADO"/>
    <n v="37"/>
  </r>
  <r>
    <n v="2127"/>
    <x v="0"/>
    <n v="299647"/>
    <s v="ASEGURADO VOLUNTARIO"/>
    <s v="SECTOR PRIVADO"/>
    <s v="SI"/>
    <s v="NO"/>
    <s v="SI"/>
    <n v="63"/>
    <s v="No"/>
    <s v="No"/>
    <n v="299647"/>
    <s v="ASEGURADO VOLUNTARIO"/>
    <n v="63"/>
  </r>
  <r>
    <n v="2128"/>
    <x v="0"/>
    <n v="297046"/>
    <s v="TRABAJADOR INDEPENDIENTE"/>
    <s v="SECTOR PRIVADO"/>
    <s v="SI"/>
    <s v="SI"/>
    <s v="SI"/>
    <n v="25"/>
    <s v="No"/>
    <s v="No"/>
    <n v="297046"/>
    <s v="TRABAJADOR INDEPENDIENTE"/>
    <n v="25"/>
  </r>
  <r>
    <n v="2129"/>
    <x v="0"/>
    <n v="347510"/>
    <s v="ASALARIADO"/>
    <s v="SECTOR PRIVADO"/>
    <s v="SI"/>
    <s v="NO"/>
    <s v="NO"/>
    <n v="37"/>
    <s v="No"/>
    <s v="No"/>
    <n v="347510"/>
    <s v="ASALARIADO"/>
    <n v="37"/>
  </r>
  <r>
    <n v="2130"/>
    <x v="0"/>
    <n v="315000"/>
    <s v="ASALARIADO"/>
    <s v="SECTOR PRIVADO"/>
    <s v="SI"/>
    <s v="NO"/>
    <s v="NO"/>
    <n v="53"/>
    <s v="No"/>
    <s v="No"/>
    <n v="315000"/>
    <s v="ASALARIADO"/>
    <n v="53"/>
  </r>
  <r>
    <n v="2131"/>
    <x v="0"/>
    <n v="297046"/>
    <s v="TRABAJADOR INDEPENDIENTE"/>
    <s v="SECTOR PRIVADO"/>
    <s v="SI"/>
    <s v="NO"/>
    <s v="NO"/>
    <n v="43"/>
    <s v="No"/>
    <s v="No"/>
    <n v="297046"/>
    <s v="TRABAJADOR INDEPENDIENTE"/>
    <n v="43"/>
  </r>
  <r>
    <n v="2132"/>
    <x v="0"/>
    <n v="278030"/>
    <s v="CONVENIOS ESPECIALES DE TRABAJADORES INDEPENDIENTES"/>
    <s v="SECTOR PRIVADO"/>
    <s v="SI"/>
    <s v="SI"/>
    <s v="NO"/>
    <n v="54"/>
    <s v="No"/>
    <s v="No"/>
    <n v="278030"/>
    <s v="CONVENIOS ESPECIALES DE TRABAJADORES INDEPENDIENTES"/>
    <n v="54"/>
  </r>
  <r>
    <n v="2133"/>
    <x v="1"/>
    <n v="445821"/>
    <s v="TRABAJADOR INDEPENDIENTE"/>
    <s v="SECTOR PRIVADO"/>
    <s v="SI"/>
    <s v="NO"/>
    <s v="NO"/>
    <n v="39"/>
    <s v="No"/>
    <s v="No"/>
    <n v="445821"/>
    <s v="TRABAJADOR INDEPENDIENTE"/>
    <n v="39"/>
  </r>
  <r>
    <n v="2134"/>
    <x v="0"/>
    <n v="306723.3"/>
    <s v="TRABAJADOR INDEPENDIENTE"/>
    <s v="SECTOR PRIVADO"/>
    <s v="SI"/>
    <s v="SI"/>
    <s v="SI"/>
    <n v="45"/>
    <s v="No"/>
    <s v="No"/>
    <n v="306723.3"/>
    <s v="TRABAJADOR INDEPENDIENTE"/>
    <n v="45"/>
  </r>
  <r>
    <n v="2135"/>
    <x v="1"/>
    <n v="445431.32"/>
    <s v="ASALARIADO"/>
    <s v="SECTOR PRIVADO"/>
    <s v="SI"/>
    <s v="NO"/>
    <s v="NO"/>
    <n v="25"/>
    <s v="No"/>
    <s v="No"/>
    <n v="445431.32"/>
    <s v="ASALARIADO"/>
    <n v="25"/>
  </r>
  <r>
    <n v="2136"/>
    <x v="0"/>
    <n v="1460786.78"/>
    <s v="ASALARIADO"/>
    <s v="SECTOR PRIVADO"/>
    <s v="SI"/>
    <s v="NO"/>
    <s v="NO"/>
    <n v="32"/>
    <s v="No"/>
    <s v="No"/>
    <n v="1460786.78"/>
    <s v="ASALARIADO"/>
    <n v="32"/>
  </r>
  <r>
    <n v="2137"/>
    <x v="0"/>
    <n v="10652"/>
    <s v="ASALARIADO"/>
    <s v="SECTOR PRIVADO"/>
    <s v="SI"/>
    <s v="SI"/>
    <s v="NO"/>
    <n v="24"/>
    <s v="No"/>
    <s v="No"/>
    <n v="10652"/>
    <s v="ASALARIADO"/>
    <n v="24"/>
  </r>
  <r>
    <n v="2138"/>
    <x v="1"/>
    <n v="278030"/>
    <s v="ASEGURADO VOLUNTARIO"/>
    <s v="SECTOR PRIVADO"/>
    <s v="SI"/>
    <s v="NO"/>
    <s v="SI"/>
    <n v="27"/>
    <s v="No"/>
    <s v="No"/>
    <n v="278030"/>
    <s v="ASEGURADO VOLUNTARIO"/>
    <n v="27"/>
  </r>
  <r>
    <n v="2139"/>
    <x v="1"/>
    <n v="1160116"/>
    <s v="PENSIONADOS EN SU PROPIO SISTEMA"/>
    <s v="SECTOR PUBLICO"/>
    <s v="SI"/>
    <s v="NO"/>
    <s v="NO"/>
    <n v="66"/>
    <s v="No"/>
    <s v="No"/>
    <n v="1160116"/>
    <s v="PENSIONADOS EN SU PROPIO SISTEMA"/>
    <n v="66"/>
  </r>
  <r>
    <n v="2140"/>
    <x v="0"/>
    <n v="342028"/>
    <s v="ASALARIADO"/>
    <s v="SECTOR PRIVADO"/>
    <s v="SI"/>
    <s v="NO"/>
    <s v="NO"/>
    <n v="58"/>
    <s v="No"/>
    <s v="No"/>
    <n v="342028"/>
    <s v="ASALARIADO"/>
    <n v="58"/>
  </r>
  <r>
    <n v="2141"/>
    <x v="0"/>
    <n v="239390"/>
    <s v="ASALARIADO"/>
    <s v="SECTOR PRIVADO"/>
    <s v="SI"/>
    <s v="NO"/>
    <s v="NO"/>
    <n v="46"/>
    <s v="No"/>
    <s v="No"/>
    <n v="239390"/>
    <s v="ASALARIADO"/>
    <n v="46"/>
  </r>
  <r>
    <n v="2142"/>
    <x v="0"/>
    <n v="1347519"/>
    <s v="ASALARIADO"/>
    <s v="SECTOR PUBLICO"/>
    <s v="SI"/>
    <s v="NO"/>
    <s v="NO"/>
    <n v="57"/>
    <s v="No"/>
    <s v="No"/>
    <n v="1347519"/>
    <s v="ASALARIADO"/>
    <n v="57"/>
  </r>
  <r>
    <n v="2143"/>
    <x v="0"/>
    <n v="350000"/>
    <s v="ASALARIADO"/>
    <s v="SECTOR PRIVADO"/>
    <s v="SI"/>
    <s v="NO"/>
    <s v="NO"/>
    <n v="37"/>
    <s v="No"/>
    <s v="No"/>
    <n v="350000"/>
    <s v="ASALARIADO"/>
    <n v="37"/>
  </r>
  <r>
    <n v="2144"/>
    <x v="1"/>
    <n v="295000"/>
    <s v="ASALARIADO"/>
    <s v="SECTOR PRIVADO"/>
    <s v="SI"/>
    <s v="NO"/>
    <s v="SI"/>
    <n v="19"/>
    <s v="No"/>
    <s v="No"/>
    <n v="295000"/>
    <s v="ASALARIADO"/>
    <n v="19"/>
  </r>
  <r>
    <n v="2145"/>
    <x v="0"/>
    <n v="302470"/>
    <s v="TRABAJADOR INDEPENDIENTE"/>
    <s v="SECTOR PRIVADO"/>
    <s v="SI"/>
    <s v="NO"/>
    <s v="NO"/>
    <n v="48"/>
    <s v="No"/>
    <s v="No"/>
    <n v="302470"/>
    <s v="TRABAJADOR INDEPENDIENTE"/>
    <n v="48"/>
  </r>
  <r>
    <n v="2146"/>
    <x v="1"/>
    <n v="2613281.4500000002"/>
    <s v="ASALARIADO"/>
    <s v="SECTOR PUBLICO"/>
    <s v="SI"/>
    <s v="NO"/>
    <s v="NO"/>
    <n v="47"/>
    <s v="Atípico"/>
    <s v="No"/>
    <n v="2613281.4500000002"/>
    <s v="ASALARIADO"/>
    <n v="47"/>
  </r>
  <r>
    <n v="2147"/>
    <x v="1"/>
    <n v="150409.17000000001"/>
    <s v="PENSIONADOS EN SU PROPIO SISTEMA"/>
    <s v="SECTOR PUBLICO"/>
    <s v="SI"/>
    <s v="NO"/>
    <s v="NO"/>
    <n v="86"/>
    <s v="No"/>
    <s v="No"/>
    <n v="150409.17000000001"/>
    <s v="PENSIONADOS EN SU PROPIO SISTEMA"/>
    <n v="86"/>
  </r>
  <r>
    <n v="2148"/>
    <x v="0"/>
    <n v="77065"/>
    <s v="ASALARIADO"/>
    <s v="SECTOR PRIVADO"/>
    <s v="SI"/>
    <s v="NO"/>
    <s v="SI"/>
    <n v="43"/>
    <s v="No"/>
    <s v="No"/>
    <n v="77065"/>
    <s v="ASALARIADO"/>
    <n v="43"/>
  </r>
  <r>
    <n v="2149"/>
    <x v="0"/>
    <n v="426459.38"/>
    <s v="ASALARIADO"/>
    <s v="SECTOR PRIVADO"/>
    <s v="SI"/>
    <s v="NO"/>
    <s v="NO"/>
    <n v="25"/>
    <s v="No"/>
    <s v="No"/>
    <n v="426459.38"/>
    <s v="ASALARIADO"/>
    <n v="25"/>
  </r>
  <r>
    <n v="2150"/>
    <x v="0"/>
    <n v="448880"/>
    <s v="ASALARIADO"/>
    <s v="SECTOR PRIVADO"/>
    <s v="SI"/>
    <s v="NO"/>
    <s v="NO"/>
    <n v="33"/>
    <s v="No"/>
    <s v="No"/>
    <n v="448880"/>
    <s v="ASALARIADO"/>
    <n v="33"/>
  </r>
  <r>
    <n v="2151"/>
    <x v="1"/>
    <n v="10"/>
    <s v="ASALARIADO"/>
    <s v="SECTOR PRIVADO"/>
    <s v="SI"/>
    <s v="NO"/>
    <s v="NO"/>
    <n v="26"/>
    <s v="No"/>
    <s v="No"/>
    <n v="10"/>
    <s v="ASALARIADO"/>
    <n v="26"/>
  </r>
  <r>
    <n v="2152"/>
    <x v="0"/>
    <n v="237717.86"/>
    <s v="ASALARIADO"/>
    <s v="SECTOR PRIVADO"/>
    <s v="SI"/>
    <s v="NO"/>
    <s v="SI"/>
    <n v="23"/>
    <s v="No"/>
    <s v="No"/>
    <n v="237717.86"/>
    <s v="ASALARIADO"/>
    <n v="23"/>
  </r>
  <r>
    <n v="2153"/>
    <x v="0"/>
    <n v="297045"/>
    <s v="ASEGURADO VOLUNTARIO"/>
    <s v="SECTOR PRIVADO"/>
    <s v="SI"/>
    <s v="SI"/>
    <s v="NO"/>
    <n v="30"/>
    <s v="No"/>
    <s v="No"/>
    <n v="297045"/>
    <s v="ASEGURADO VOLUNTARIO"/>
    <n v="30"/>
  </r>
  <r>
    <n v="2154"/>
    <x v="1"/>
    <n v="585854"/>
    <s v="PENSIONADOS EN SU PROPIO SISTEMA"/>
    <s v="SECTOR PUBLICO"/>
    <s v="SI"/>
    <s v="NO"/>
    <s v="NO"/>
    <n v="76"/>
    <s v="No"/>
    <s v="No"/>
    <n v="585854"/>
    <s v="PENSIONADOS EN SU PROPIO SISTEMA"/>
    <n v="76"/>
  </r>
  <r>
    <n v="2155"/>
    <x v="0"/>
    <n v="404467"/>
    <s v="ASEGURADO VOLUNTARIO"/>
    <s v="SECTOR PRIVADO"/>
    <s v="SI"/>
    <s v="NO"/>
    <s v="NO"/>
    <n v="58"/>
    <s v="No"/>
    <s v="No"/>
    <n v="404467"/>
    <s v="ASEGURADO VOLUNTARIO"/>
    <n v="58"/>
  </r>
  <r>
    <n v="2156"/>
    <x v="0"/>
    <n v="594092"/>
    <s v="TRABAJADOR INDEPENDIENTE"/>
    <s v="SECTOR PRIVADO"/>
    <s v="SI"/>
    <s v="SI"/>
    <s v="SI"/>
    <n v="48"/>
    <s v="No"/>
    <s v="No"/>
    <n v="594092"/>
    <s v="TRABAJADOR INDEPENDIENTE"/>
    <n v="48"/>
  </r>
  <r>
    <n v="2157"/>
    <x v="0"/>
    <n v="138580"/>
    <s v="ASALARIADO"/>
    <s v="SECTOR PRIVADO"/>
    <s v="SI"/>
    <s v="NO"/>
    <s v="NO"/>
    <n v="46"/>
    <s v="No"/>
    <s v="No"/>
    <n v="138580"/>
    <s v="ASALARIADO"/>
    <n v="46"/>
  </r>
  <r>
    <n v="2158"/>
    <x v="1"/>
    <n v="1241627.95"/>
    <s v="PENSIONADOS EN SU PROPIO SISTEMA"/>
    <s v="SECTOR PUBLICO"/>
    <s v="SI"/>
    <s v="NO"/>
    <s v="NO"/>
    <n v="63"/>
    <s v="No"/>
    <s v="No"/>
    <n v="1241627.95"/>
    <s v="PENSIONADOS EN SU PROPIO SISTEMA"/>
    <n v="63"/>
  </r>
  <r>
    <n v="2159"/>
    <x v="0"/>
    <n v="915020.56"/>
    <s v="ASALARIADO"/>
    <s v="SECTOR PRIVADO"/>
    <s v="SI"/>
    <s v="NO"/>
    <s v="NO"/>
    <n v="52"/>
    <s v="No"/>
    <s v="No"/>
    <n v="915020.56"/>
    <s v="ASALARIADO"/>
    <n v="52"/>
  </r>
  <r>
    <n v="2160"/>
    <x v="0"/>
    <n v="569373.16"/>
    <s v="ASALARIADO"/>
    <s v="SECTOR PRIVADO"/>
    <s v="SI"/>
    <s v="NO"/>
    <s v="NO"/>
    <n v="41"/>
    <s v="No"/>
    <s v="No"/>
    <n v="569373.16"/>
    <s v="ASALARIADO"/>
    <n v="41"/>
  </r>
  <r>
    <n v="2161"/>
    <x v="0"/>
    <n v="457000"/>
    <s v="ASALARIADO"/>
    <s v="SECTOR PRIVADO"/>
    <s v="SI"/>
    <s v="NO"/>
    <s v="NO"/>
    <n v="19"/>
    <s v="No"/>
    <s v="No"/>
    <n v="457000"/>
    <s v="ASALARIADO"/>
    <n v="19"/>
  </r>
  <r>
    <n v="2162"/>
    <x v="0"/>
    <n v="440696.47"/>
    <s v="ASALARIADO"/>
    <s v="SECTOR PRIVADO"/>
    <s v="SI"/>
    <s v="NO"/>
    <s v="NO"/>
    <n v="27"/>
    <s v="No"/>
    <s v="No"/>
    <n v="440696.47"/>
    <s v="ASALARIADO"/>
    <n v="27"/>
  </r>
  <r>
    <n v="2163"/>
    <x v="1"/>
    <n v="1057538"/>
    <s v="ASALARIADO"/>
    <s v="SECTOR PUBLICO"/>
    <s v="SI"/>
    <s v="NO"/>
    <s v="SI"/>
    <n v="38"/>
    <s v="No"/>
    <s v="No"/>
    <n v="1057538"/>
    <s v="ASALARIADO"/>
    <n v="38"/>
  </r>
  <r>
    <n v="2164"/>
    <x v="0"/>
    <n v="428222.68"/>
    <s v="ASALARIADO"/>
    <s v="SECTOR PRIVADO"/>
    <s v="SI"/>
    <s v="NO"/>
    <s v="SI"/>
    <n v="21"/>
    <s v="No"/>
    <s v="No"/>
    <n v="428222.68"/>
    <s v="ASALARIADO"/>
    <n v="21"/>
  </r>
  <r>
    <n v="2165"/>
    <x v="0"/>
    <n v="301566"/>
    <s v="TRABAJADOR INDEPENDIENTE"/>
    <s v="SECTOR PRIVADO"/>
    <s v="SI"/>
    <s v="NO"/>
    <s v="NO"/>
    <n v="20"/>
    <s v="No"/>
    <s v="No"/>
    <n v="301566"/>
    <s v="TRABAJADOR INDEPENDIENTE"/>
    <n v="20"/>
  </r>
  <r>
    <n v="2166"/>
    <x v="0"/>
    <n v="183333"/>
    <s v="ASALARIADO"/>
    <s v="SECTOR PRIVADO"/>
    <s v="SI"/>
    <s v="SI"/>
    <s v="SI"/>
    <n v="30"/>
    <s v="No"/>
    <s v="No"/>
    <n v="183333"/>
    <s v="ASALARIADO"/>
    <n v="30"/>
  </r>
  <r>
    <n v="2167"/>
    <x v="0"/>
    <n v="297045"/>
    <s v="ASEGURADO VOLUNTARIO"/>
    <s v="SECTOR PRIVADO"/>
    <s v="SI"/>
    <s v="SI"/>
    <s v="NO"/>
    <n v="28"/>
    <s v="No"/>
    <s v="No"/>
    <n v="297045"/>
    <s v="ASEGURADO VOLUNTARIO"/>
    <n v="28"/>
  </r>
  <r>
    <n v="2168"/>
    <x v="0"/>
    <n v="335377.5"/>
    <s v="ASALARIADO"/>
    <s v="SECTOR PRIVADO"/>
    <s v="SI"/>
    <s v="NO"/>
    <s v="NO"/>
    <n v="22"/>
    <s v="No"/>
    <s v="No"/>
    <n v="335377.5"/>
    <s v="ASALARIADO"/>
    <n v="22"/>
  </r>
  <r>
    <n v="2169"/>
    <x v="0"/>
    <n v="210000"/>
    <s v="ASALARIADO"/>
    <s v="SECTOR PRIVADO"/>
    <s v="SI"/>
    <s v="NO"/>
    <s v="NO"/>
    <n v="26"/>
    <s v="No"/>
    <s v="No"/>
    <n v="210000"/>
    <s v="ASALARIADO"/>
    <n v="26"/>
  </r>
  <r>
    <n v="2170"/>
    <x v="1"/>
    <n v="813888.34"/>
    <s v="ASALARIADO"/>
    <s v="SECTOR PUBLICO"/>
    <s v="SI"/>
    <s v="NO"/>
    <s v="NO"/>
    <n v="29"/>
    <s v="No"/>
    <s v="No"/>
    <n v="813888.34"/>
    <s v="ASALARIADO"/>
    <n v="29"/>
  </r>
  <r>
    <n v="2171"/>
    <x v="1"/>
    <n v="297045"/>
    <s v="TRABAJADOR INDEPENDIENTE"/>
    <s v="SECTOR PRIVADO"/>
    <s v="SI"/>
    <s v="SI"/>
    <s v="SI"/>
    <n v="41"/>
    <s v="No"/>
    <s v="No"/>
    <n v="297045"/>
    <s v="TRABAJADOR INDEPENDIENTE"/>
    <n v="41"/>
  </r>
  <r>
    <n v="2172"/>
    <x v="1"/>
    <n v="912428.05"/>
    <s v="ASALARIADO"/>
    <s v="SECTOR PRIVADO"/>
    <s v="SI"/>
    <s v="NO"/>
    <s v="NO"/>
    <n v="24"/>
    <s v="No"/>
    <s v="No"/>
    <n v="912428.05"/>
    <s v="ASALARIADO"/>
    <n v="24"/>
  </r>
  <r>
    <n v="2173"/>
    <x v="0"/>
    <n v="762283.34"/>
    <s v="ASALARIADO"/>
    <s v="SECTOR PRIVADO"/>
    <s v="SI"/>
    <s v="NO"/>
    <s v="NO"/>
    <n v="46"/>
    <s v="No"/>
    <s v="No"/>
    <n v="762283.34"/>
    <s v="ASALARIADO"/>
    <n v="46"/>
  </r>
  <r>
    <n v="2174"/>
    <x v="0"/>
    <n v="213049"/>
    <s v="ASALARIADO"/>
    <s v="SECTOR PRIVADO"/>
    <s v="SI"/>
    <s v="NO"/>
    <s v="NO"/>
    <n v="42"/>
    <s v="No"/>
    <s v="No"/>
    <n v="213049"/>
    <s v="ASALARIADO"/>
    <n v="42"/>
  </r>
  <r>
    <n v="2175"/>
    <x v="0"/>
    <n v="560000"/>
    <s v="ASALARIADO"/>
    <s v="SECTOR PRIVADO"/>
    <s v="SI"/>
    <s v="NO"/>
    <s v="NO"/>
    <n v="47"/>
    <s v="No"/>
    <s v="No"/>
    <n v="560000"/>
    <s v="ASALARIADO"/>
    <n v="47"/>
  </r>
  <r>
    <n v="2176"/>
    <x v="1"/>
    <n v="127390.96"/>
    <s v="ASALARIADO"/>
    <s v="SECTOR PRIVADO"/>
    <s v="SI"/>
    <s v="SI"/>
    <s v="NO"/>
    <n v="48"/>
    <s v="No"/>
    <s v="No"/>
    <n v="127390.96"/>
    <s v="ASALARIADO"/>
    <n v="48"/>
  </r>
  <r>
    <n v="2177"/>
    <x v="0"/>
    <n v="12000"/>
    <s v="ASALARIADO"/>
    <s v="SECTOR PRIVADO"/>
    <s v="SI"/>
    <s v="NO"/>
    <s v="SI"/>
    <n v="24"/>
    <s v="No"/>
    <s v="No"/>
    <n v="12000"/>
    <s v="ASALARIADO"/>
    <n v="24"/>
  </r>
  <r>
    <n v="2178"/>
    <x v="0"/>
    <n v="1154586.75"/>
    <s v="ASALARIADO"/>
    <s v="SECTOR PRIVADO"/>
    <s v="SI"/>
    <s v="NO"/>
    <s v="NO"/>
    <n v="30"/>
    <s v="No"/>
    <s v="No"/>
    <n v="1154586.75"/>
    <s v="ASALARIADO"/>
    <n v="30"/>
  </r>
  <r>
    <n v="2179"/>
    <x v="0"/>
    <n v="394295.68"/>
    <s v="ASALARIADO"/>
    <s v="SECTOR PRIVADO"/>
    <s v="SI"/>
    <s v="NO"/>
    <s v="NO"/>
    <n v="42"/>
    <s v="No"/>
    <s v="No"/>
    <n v="394295.68"/>
    <s v="ASALARIADO"/>
    <n v="42"/>
  </r>
  <r>
    <n v="2180"/>
    <x v="0"/>
    <n v="10000"/>
    <s v="ASALARIADO"/>
    <s v="SECTOR PRIVADO"/>
    <s v="SI"/>
    <s v="SI"/>
    <s v="NO"/>
    <n v="34"/>
    <s v="No"/>
    <s v="No"/>
    <n v="10000"/>
    <s v="ASALARIADO"/>
    <n v="34"/>
  </r>
  <r>
    <n v="2181"/>
    <x v="0"/>
    <n v="295970"/>
    <s v="TRABAJADOR INDEPENDIENTE"/>
    <s v="SECTOR PRIVADO"/>
    <s v="SI"/>
    <s v="NO"/>
    <s v="NO"/>
    <n v="28"/>
    <s v="No"/>
    <s v="No"/>
    <n v="295970"/>
    <s v="TRABAJADOR INDEPENDIENTE"/>
    <n v="28"/>
  </r>
  <r>
    <n v="2182"/>
    <x v="0"/>
    <n v="1042448"/>
    <s v="ASALARIADO"/>
    <s v="SECTOR PRIVADO"/>
    <s v="SI"/>
    <s v="NO"/>
    <s v="NO"/>
    <n v="33"/>
    <s v="No"/>
    <s v="No"/>
    <n v="1042448"/>
    <s v="ASALARIADO"/>
    <n v="33"/>
  </r>
  <r>
    <n v="2183"/>
    <x v="0"/>
    <n v="313109.76000000001"/>
    <s v="ASALARIADO"/>
    <s v="SECTOR PRIVADO"/>
    <s v="SI"/>
    <s v="SI"/>
    <s v="NO"/>
    <n v="55"/>
    <s v="No"/>
    <s v="No"/>
    <n v="313109.76000000001"/>
    <s v="ASALARIADO"/>
    <n v="55"/>
  </r>
  <r>
    <n v="2184"/>
    <x v="0"/>
    <n v="2030634.72"/>
    <s v="ASALARIADO"/>
    <s v="SECTOR PUBLICO"/>
    <s v="SI"/>
    <s v="NO"/>
    <s v="NO"/>
    <n v="45"/>
    <s v="No"/>
    <s v="No"/>
    <n v="2030634.72"/>
    <s v="ASALARIADO"/>
    <n v="45"/>
  </r>
  <r>
    <n v="2185"/>
    <x v="0"/>
    <n v="975000"/>
    <s v="ASALARIADO"/>
    <s v="SECTOR PRIVADO"/>
    <s v="SI"/>
    <s v="NO"/>
    <s v="NO"/>
    <n v="47"/>
    <s v="No"/>
    <s v="No"/>
    <n v="975000"/>
    <s v="ASALARIADO"/>
    <n v="47"/>
  </r>
  <r>
    <n v="2186"/>
    <x v="0"/>
    <n v="1271336.5"/>
    <s v="ASALARIADO"/>
    <s v="SECTOR PUBLICO"/>
    <s v="SI"/>
    <s v="NO"/>
    <s v="NO"/>
    <n v="35"/>
    <s v="No"/>
    <s v="No"/>
    <n v="1271336.5"/>
    <s v="ASALARIADO"/>
    <n v="35"/>
  </r>
  <r>
    <n v="2187"/>
    <x v="0"/>
    <n v="3551482"/>
    <s v="PENSIONADOS EN SU PROPIO SISTEMA"/>
    <s v="SECTOR PUBLICO"/>
    <s v="SI"/>
    <s v="NO"/>
    <s v="NO"/>
    <n v="64"/>
    <s v="Atípico"/>
    <s v="No"/>
    <n v="3551482"/>
    <s v="PENSIONADOS EN SU PROPIO SISTEMA"/>
    <n v="64"/>
  </r>
  <r>
    <n v="2188"/>
    <x v="1"/>
    <n v="297046"/>
    <s v="ASEGURADO VOLUNTARIO"/>
    <s v="SECTOR PRIVADO"/>
    <s v="SI"/>
    <s v="NO"/>
    <s v="NO"/>
    <n v="35"/>
    <s v="No"/>
    <s v="No"/>
    <n v="297046"/>
    <s v="ASEGURADO VOLUNTARIO"/>
    <n v="35"/>
  </r>
  <r>
    <n v="2189"/>
    <x v="1"/>
    <n v="301260"/>
    <s v="ASEGURADO VOLUNTARIO"/>
    <s v="SECTOR PRIVADO"/>
    <s v="SI"/>
    <s v="NO"/>
    <s v="NO"/>
    <n v="24"/>
    <s v="No"/>
    <s v="No"/>
    <n v="301260"/>
    <s v="ASEGURADO VOLUNTARIO"/>
    <n v="24"/>
  </r>
  <r>
    <n v="2190"/>
    <x v="0"/>
    <n v="329054"/>
    <s v="ASALARIADO"/>
    <s v="SECTOR PRIVADO"/>
    <s v="SI"/>
    <s v="NO"/>
    <s v="NO"/>
    <n v="25"/>
    <s v="No"/>
    <s v="No"/>
    <n v="329054"/>
    <s v="ASALARIADO"/>
    <n v="25"/>
  </r>
  <r>
    <n v="2191"/>
    <x v="0"/>
    <n v="1218000"/>
    <s v="ASALARIADO"/>
    <s v="SECTOR PRIVADO"/>
    <s v="SI"/>
    <s v="SI"/>
    <s v="NO"/>
    <n v="49"/>
    <s v="No"/>
    <s v="No"/>
    <n v="1218000"/>
    <s v="ASALARIADO"/>
    <n v="49"/>
  </r>
  <r>
    <n v="2192"/>
    <x v="1"/>
    <n v="782118.81"/>
    <s v="ASALARIADO"/>
    <s v="SECTOR PRIVADO"/>
    <s v="SI"/>
    <s v="NO"/>
    <s v="NO"/>
    <n v="27"/>
    <s v="No"/>
    <s v="No"/>
    <n v="782118.81"/>
    <s v="ASALARIADO"/>
    <n v="27"/>
  </r>
  <r>
    <n v="2193"/>
    <x v="1"/>
    <n v="1914699"/>
    <s v="ASALARIADO"/>
    <s v="SECTOR PUBLICO"/>
    <s v="SI"/>
    <s v="NO"/>
    <s v="NO"/>
    <n v="59"/>
    <s v="No"/>
    <s v="No"/>
    <n v="1914699"/>
    <s v="ASALARIADO"/>
    <n v="59"/>
  </r>
  <r>
    <n v="2194"/>
    <x v="0"/>
    <n v="347514"/>
    <s v="ASALARIADO"/>
    <s v="SECTOR PRIVADO"/>
    <s v="SI"/>
    <s v="NO"/>
    <s v="NO"/>
    <n v="27"/>
    <s v="No"/>
    <s v="No"/>
    <n v="347514"/>
    <s v="ASALARIADO"/>
    <n v="27"/>
  </r>
  <r>
    <n v="2195"/>
    <x v="1"/>
    <n v="136001"/>
    <s v="ASALARIADO"/>
    <s v="SECTOR PRIVADO"/>
    <s v="SI"/>
    <s v="NO"/>
    <s v="NO"/>
    <n v="52"/>
    <s v="No"/>
    <s v="No"/>
    <n v="136001"/>
    <s v="ASALARIADO"/>
    <n v="52"/>
  </r>
  <r>
    <n v="2196"/>
    <x v="1"/>
    <n v="1002612"/>
    <s v="PENSIONADOS EN SU PROPIO SISTEMA"/>
    <s v="SECTOR PUBLICO"/>
    <s v="SI"/>
    <s v="NO"/>
    <s v="NO"/>
    <n v="63"/>
    <s v="No"/>
    <s v="No"/>
    <n v="1002612"/>
    <s v="PENSIONADOS EN SU PROPIO SISTEMA"/>
    <n v="63"/>
  </r>
  <r>
    <n v="2197"/>
    <x v="0"/>
    <n v="543686"/>
    <s v="ASALARIADO"/>
    <s v="SECTOR PUBLICO"/>
    <s v="SI"/>
    <s v="NO"/>
    <s v="SI"/>
    <n v="49"/>
    <s v="No"/>
    <s v="No"/>
    <n v="543686"/>
    <s v="ASALARIADO"/>
    <n v="49"/>
  </r>
  <r>
    <n v="2198"/>
    <x v="0"/>
    <n v="187645.6"/>
    <s v="ASALARIADO"/>
    <s v="SECTOR PRIVADO"/>
    <s v="SI"/>
    <s v="NO"/>
    <s v="NO"/>
    <n v="47"/>
    <s v="No"/>
    <s v="No"/>
    <n v="187645.6"/>
    <s v="ASALARIADO"/>
    <n v="47"/>
  </r>
  <r>
    <n v="2199"/>
    <x v="0"/>
    <n v="837414"/>
    <s v="TRABAJADOR INDEPENDIENTE"/>
    <s v="SECTOR PRIVADO"/>
    <s v="SI"/>
    <s v="NO"/>
    <s v="NO"/>
    <n v="64"/>
    <s v="No"/>
    <s v="No"/>
    <n v="837414"/>
    <s v="TRABAJADOR INDEPENDIENTE"/>
    <n v="64"/>
  </r>
  <r>
    <n v="2200"/>
    <x v="0"/>
    <n v="140978.96"/>
    <s v="ASALARIADO"/>
    <s v="SECTOR PRIVADO"/>
    <s v="SI"/>
    <s v="NO"/>
    <s v="NO"/>
    <n v="46"/>
    <s v="No"/>
    <s v="No"/>
    <n v="140978.96"/>
    <s v="ASALARIADO"/>
    <n v="46"/>
  </r>
  <r>
    <n v="2201"/>
    <x v="0"/>
    <n v="297046"/>
    <s v="ASEGURADO VOLUNTARIO"/>
    <s v="SECTOR PRIVADO"/>
    <s v="SI"/>
    <s v="SI"/>
    <s v="SI"/>
    <n v="37"/>
    <s v="No"/>
    <s v="No"/>
    <n v="297046"/>
    <s v="ASEGURADO VOLUNTARIO"/>
    <n v="37"/>
  </r>
  <r>
    <n v="2202"/>
    <x v="1"/>
    <n v="376750"/>
    <s v="ASALARIADO"/>
    <s v="SECTOR PRIVADO"/>
    <s v="SI"/>
    <s v="NO"/>
    <s v="NO"/>
    <n v="24"/>
    <s v="No"/>
    <s v="No"/>
    <n v="376750"/>
    <s v="ASALARIADO"/>
    <n v="24"/>
  </r>
  <r>
    <n v="2203"/>
    <x v="0"/>
    <n v="50000"/>
    <s v="ASALARIADO"/>
    <s v="SECTOR PRIVADO"/>
    <s v="SI"/>
    <s v="SI"/>
    <s v="NO"/>
    <n v="34"/>
    <s v="No"/>
    <s v="No"/>
    <n v="50000"/>
    <s v="ASALARIADO"/>
    <n v="34"/>
  </r>
  <r>
    <n v="2204"/>
    <x v="1"/>
    <n v="278030"/>
    <s v="CONVENIOS ESPECIALES DE TRABAJADORES INDEPENDIENTES"/>
    <s v="SECTOR PRIVADO"/>
    <s v="SI"/>
    <s v="NO"/>
    <s v="NO"/>
    <n v="51"/>
    <s v="No"/>
    <s v="No"/>
    <n v="278030"/>
    <s v="CONVENIOS ESPECIALES DE TRABAJADORES INDEPENDIENTES"/>
    <n v="51"/>
  </r>
  <r>
    <n v="2205"/>
    <x v="0"/>
    <n v="305704"/>
    <s v="ASEGURADO VOLUNTARIO"/>
    <s v="SECTOR PRIVADO"/>
    <s v="NO"/>
    <s v="NO"/>
    <s v="NO"/>
    <n v="40"/>
    <s v="No"/>
    <s v="No"/>
    <n v="305704"/>
    <s v="ASEGURADO VOLUNTARIO"/>
    <n v="40"/>
  </r>
  <r>
    <n v="2206"/>
    <x v="1"/>
    <n v="719271.8"/>
    <s v="PENSIONADOS EN SU PROPIO SISTEMA"/>
    <s v="SECTOR PUBLICO"/>
    <s v="SI"/>
    <s v="NO"/>
    <s v="NO"/>
    <n v="81"/>
    <s v="No"/>
    <s v="No"/>
    <n v="719271.8"/>
    <s v="PENSIONADOS EN SU PROPIO SISTEMA"/>
    <n v="81"/>
  </r>
  <r>
    <n v="2207"/>
    <x v="1"/>
    <n v="1111989"/>
    <s v="ASALARIADO"/>
    <s v="SECTOR PUBLICO"/>
    <s v="SI"/>
    <s v="NO"/>
    <s v="SI"/>
    <n v="53"/>
    <s v="No"/>
    <s v="No"/>
    <n v="1111989"/>
    <s v="ASALARIADO"/>
    <n v="53"/>
  </r>
  <r>
    <n v="2208"/>
    <x v="1"/>
    <n v="1214632"/>
    <s v="ASALARIADO"/>
    <s v="SECTOR PUBLICO"/>
    <s v="SI"/>
    <s v="NO"/>
    <s v="SI"/>
    <n v="57"/>
    <s v="No"/>
    <s v="No"/>
    <n v="1214632"/>
    <s v="ASALARIADO"/>
    <n v="57"/>
  </r>
  <r>
    <n v="2209"/>
    <x v="1"/>
    <n v="550000"/>
    <s v="ASALARIADO"/>
    <s v="SECTOR PRIVADO"/>
    <s v="SI"/>
    <s v="NO"/>
    <s v="NO"/>
    <n v="31"/>
    <s v="No"/>
    <s v="No"/>
    <n v="550000"/>
    <s v="ASALARIADO"/>
    <n v="31"/>
  </r>
  <r>
    <n v="2210"/>
    <x v="0"/>
    <n v="721187.76"/>
    <s v="ASALARIADO"/>
    <s v="SECTOR PUBLICO"/>
    <s v="SI"/>
    <s v="NO"/>
    <s v="NO"/>
    <n v="49"/>
    <s v="No"/>
    <s v="No"/>
    <n v="721187.76"/>
    <s v="ASALARIADO"/>
    <n v="49"/>
  </r>
  <r>
    <n v="2211"/>
    <x v="0"/>
    <n v="333500"/>
    <s v="ASALARIADO"/>
    <s v="SECTOR PRIVADO"/>
    <s v="SI"/>
    <s v="NO"/>
    <s v="NO"/>
    <n v="41"/>
    <s v="No"/>
    <s v="No"/>
    <n v="333500"/>
    <s v="ASALARIADO"/>
    <n v="41"/>
  </r>
  <r>
    <n v="2212"/>
    <x v="0"/>
    <n v="1371326"/>
    <s v="ASALARIADO"/>
    <s v="SECTOR PUBLICO"/>
    <s v="SI"/>
    <s v="NO"/>
    <s v="NO"/>
    <n v="51"/>
    <s v="No"/>
    <s v="No"/>
    <n v="1371326"/>
    <s v="ASALARIADO"/>
    <n v="51"/>
  </r>
  <r>
    <n v="2213"/>
    <x v="1"/>
    <n v="619970"/>
    <s v="TRABAJADOR INDEPENDIENTE"/>
    <s v="SECTOR PRIVADO"/>
    <s v="SI"/>
    <s v="NO"/>
    <s v="NO"/>
    <n v="53"/>
    <s v="No"/>
    <s v="No"/>
    <n v="619970"/>
    <s v="TRABAJADOR INDEPENDIENTE"/>
    <n v="53"/>
  </r>
  <r>
    <n v="2214"/>
    <x v="0"/>
    <n v="361811"/>
    <s v="TRABAJADOR INDEPENDIENTE"/>
    <s v="SECTOR PRIVADO"/>
    <s v="SI"/>
    <s v="NO"/>
    <s v="SI"/>
    <n v="44"/>
    <s v="No"/>
    <s v="No"/>
    <n v="361811"/>
    <s v="TRABAJADOR INDEPENDIENTE"/>
    <n v="44"/>
  </r>
  <r>
    <n v="2215"/>
    <x v="1"/>
    <n v="2329738.04"/>
    <s v="ASALARIADO"/>
    <s v="SECTOR PUBLICO"/>
    <s v="SI"/>
    <s v="NO"/>
    <s v="NO"/>
    <n v="59"/>
    <s v="Atípico"/>
    <s v="No"/>
    <n v="2329738.04"/>
    <s v="ASALARIADO"/>
    <n v="59"/>
  </r>
  <r>
    <n v="2216"/>
    <x v="1"/>
    <n v="343085"/>
    <s v="TRABAJADOR INDEPENDIENTE"/>
    <s v="SECTOR PRIVADO"/>
    <s v="SI"/>
    <s v="NO"/>
    <s v="NO"/>
    <n v="42"/>
    <s v="No"/>
    <s v="No"/>
    <n v="343085"/>
    <s v="TRABAJADOR INDEPENDIENTE"/>
    <n v="42"/>
  </r>
  <r>
    <n v="2217"/>
    <x v="1"/>
    <n v="1029228"/>
    <s v="ASALARIADO"/>
    <s v="SECTOR PUBLICO"/>
    <s v="SI"/>
    <s v="NO"/>
    <s v="NO"/>
    <n v="38"/>
    <s v="No"/>
    <s v="No"/>
    <n v="1029228"/>
    <s v="ASALARIADO"/>
    <n v="38"/>
  </r>
  <r>
    <n v="2218"/>
    <x v="1"/>
    <n v="2725702"/>
    <s v="ASALARIADO"/>
    <s v="SECTOR PUBLICO"/>
    <s v="SI"/>
    <s v="NO"/>
    <s v="NO"/>
    <n v="55"/>
    <s v="Atípico"/>
    <s v="No"/>
    <n v="2725702"/>
    <s v="ASALARIADO"/>
    <n v="55"/>
  </r>
  <r>
    <n v="2219"/>
    <x v="0"/>
    <n v="297046"/>
    <s v="ASEGURADO VOLUNTARIO"/>
    <s v="SECTOR PRIVADO"/>
    <s v="SI"/>
    <s v="NO"/>
    <s v="SI"/>
    <n v="28"/>
    <s v="No"/>
    <s v="No"/>
    <n v="297046"/>
    <s v="ASEGURADO VOLUNTARIO"/>
    <n v="28"/>
  </r>
  <r>
    <n v="2220"/>
    <x v="0"/>
    <n v="807000"/>
    <s v="ASALARIADO"/>
    <s v="SECTOR PRIVADO"/>
    <s v="SI"/>
    <s v="NO"/>
    <s v="NO"/>
    <n v="36"/>
    <s v="No"/>
    <s v="No"/>
    <n v="807000"/>
    <s v="ASALARIADO"/>
    <n v="36"/>
  </r>
  <r>
    <n v="2221"/>
    <x v="0"/>
    <n v="299647"/>
    <s v="ASEGURADO VOLUNTARIO"/>
    <s v="SECTOR PRIVADO"/>
    <s v="SI"/>
    <s v="NO"/>
    <s v="NO"/>
    <n v="88"/>
    <s v="No"/>
    <s v="No"/>
    <n v="299647"/>
    <s v="ASEGURADO VOLUNTARIO"/>
    <n v="88"/>
  </r>
  <r>
    <n v="2222"/>
    <x v="1"/>
    <n v="370090"/>
    <s v="TRABAJADOR INDEPENDIENTE"/>
    <s v="SECTOR PRIVADO"/>
    <s v="SI"/>
    <s v="NO"/>
    <s v="NO"/>
    <n v="63"/>
    <s v="No"/>
    <s v="No"/>
    <n v="370090"/>
    <s v="TRABAJADOR INDEPENDIENTE"/>
    <n v="63"/>
  </r>
  <r>
    <n v="2223"/>
    <x v="0"/>
    <n v="263208.75"/>
    <s v="ASALARIADO"/>
    <s v="SECTOR PRIVADO"/>
    <s v="SI"/>
    <s v="NO"/>
    <s v="NO"/>
    <n v="25"/>
    <s v="No"/>
    <s v="No"/>
    <n v="263208.75"/>
    <s v="ASALARIADO"/>
    <n v="25"/>
  </r>
  <r>
    <n v="2224"/>
    <x v="1"/>
    <n v="343050"/>
    <s v="ASALARIADO"/>
    <s v="SECTOR PUBLICO"/>
    <s v="SI"/>
    <s v="NO"/>
    <s v="NO"/>
    <n v="34"/>
    <s v="No"/>
    <s v="No"/>
    <n v="343050"/>
    <s v="ASALARIADO"/>
    <n v="34"/>
  </r>
  <r>
    <n v="2225"/>
    <x v="0"/>
    <n v="848107"/>
    <s v="ASALARIADO"/>
    <s v="SECTOR PUBLICO"/>
    <s v="SI"/>
    <s v="NO"/>
    <s v="NO"/>
    <n v="40"/>
    <s v="No"/>
    <s v="No"/>
    <n v="848107"/>
    <s v="ASALARIADO"/>
    <n v="40"/>
  </r>
  <r>
    <n v="2226"/>
    <x v="1"/>
    <n v="668166.67000000004"/>
    <s v="ASALARIADO"/>
    <s v="SECTOR PUBLICO"/>
    <s v="SI"/>
    <s v="NO"/>
    <s v="NO"/>
    <n v="34"/>
    <s v="No"/>
    <s v="No"/>
    <n v="668166.67000000004"/>
    <s v="ASALARIADO"/>
    <n v="34"/>
  </r>
  <r>
    <n v="2227"/>
    <x v="0"/>
    <n v="992801.25"/>
    <s v="ASALARIADO"/>
    <s v="SECTOR PRIVADO"/>
    <s v="SI"/>
    <s v="NO"/>
    <s v="NO"/>
    <n v="27"/>
    <s v="No"/>
    <s v="No"/>
    <n v="992801.25"/>
    <s v="ASALARIADO"/>
    <n v="27"/>
  </r>
  <r>
    <n v="2228"/>
    <x v="0"/>
    <n v="87475"/>
    <s v="ASALARIADO"/>
    <s v="SECTOR PRIVADO"/>
    <s v="SI"/>
    <s v="NO"/>
    <s v="NO"/>
    <n v="53"/>
    <s v="No"/>
    <s v="No"/>
    <n v="87475"/>
    <s v="ASALARIADO"/>
    <n v="53"/>
  </r>
  <r>
    <n v="2229"/>
    <x v="1"/>
    <n v="404467"/>
    <s v="ASEGURADO VOLUNTARIO"/>
    <s v="SECTOR PRIVADO"/>
    <s v="SI"/>
    <s v="NO"/>
    <s v="NO"/>
    <n v="61"/>
    <s v="No"/>
    <s v="No"/>
    <n v="404467"/>
    <s v="ASEGURADO VOLUNTARIO"/>
    <n v="61"/>
  </r>
  <r>
    <n v="2230"/>
    <x v="0"/>
    <n v="1038228.44"/>
    <s v="ASALARIADO"/>
    <s v="SECTOR PUBLICO"/>
    <s v="SI"/>
    <s v="NO"/>
    <s v="NO"/>
    <n v="37"/>
    <s v="No"/>
    <s v="No"/>
    <n v="1038228.44"/>
    <s v="ASALARIADO"/>
    <n v="37"/>
  </r>
  <r>
    <n v="2231"/>
    <x v="1"/>
    <n v="297719"/>
    <s v="ASEGURADO VOLUNTARIO"/>
    <s v="SECTOR PRIVADO"/>
    <s v="SI"/>
    <s v="NO"/>
    <s v="NO"/>
    <n v="30"/>
    <s v="No"/>
    <s v="No"/>
    <n v="297719"/>
    <s v="ASEGURADO VOLUNTARIO"/>
    <n v="30"/>
  </r>
  <r>
    <n v="2232"/>
    <x v="1"/>
    <n v="329950"/>
    <s v="TRABAJADOR INDEPENDIENTE"/>
    <s v="SECTOR PRIVADO"/>
    <s v="SI"/>
    <s v="NO"/>
    <s v="NO"/>
    <n v="52"/>
    <s v="No"/>
    <s v="No"/>
    <n v="329950"/>
    <s v="TRABAJADOR INDEPENDIENTE"/>
    <n v="52"/>
  </r>
  <r>
    <n v="2233"/>
    <x v="1"/>
    <n v="1813790.96"/>
    <s v="ASALARIADO"/>
    <s v="SECTOR PRIVADO"/>
    <s v="SI"/>
    <s v="NO"/>
    <s v="NO"/>
    <n v="35"/>
    <s v="No"/>
    <s v="No"/>
    <n v="1813790.96"/>
    <s v="ASALARIADO"/>
    <n v="35"/>
  </r>
  <r>
    <n v="2234"/>
    <x v="0"/>
    <n v="639148"/>
    <s v="TRABAJADOR INDEPENDIENTE"/>
    <s v="SECTOR PRIVADO"/>
    <s v="SI"/>
    <s v="NO"/>
    <s v="SI"/>
    <n v="61"/>
    <s v="No"/>
    <s v="No"/>
    <n v="639148"/>
    <s v="TRABAJADOR INDEPENDIENTE"/>
    <n v="61"/>
  </r>
  <r>
    <n v="2235"/>
    <x v="0"/>
    <n v="1080638"/>
    <s v="ASALARIADO"/>
    <s v="SECTOR PUBLICO"/>
    <s v="SI"/>
    <s v="NO"/>
    <s v="NO"/>
    <n v="37"/>
    <s v="No"/>
    <s v="No"/>
    <n v="1080638"/>
    <s v="ASALARIADO"/>
    <n v="37"/>
  </r>
  <r>
    <n v="2236"/>
    <x v="1"/>
    <n v="784000.75"/>
    <s v="ASALARIADO"/>
    <s v="SECTOR PUBLICO"/>
    <s v="SI"/>
    <s v="NO"/>
    <s v="NO"/>
    <n v="42"/>
    <s v="No"/>
    <s v="No"/>
    <n v="784000.75"/>
    <s v="ASALARIADO"/>
    <n v="42"/>
  </r>
  <r>
    <n v="2237"/>
    <x v="1"/>
    <n v="635827.4"/>
    <s v="PENSIONADOS EN SU PROPIO SISTEMA"/>
    <s v="SECTOR PUBLICO"/>
    <s v="SI"/>
    <s v="NO"/>
    <s v="NO"/>
    <n v="64"/>
    <s v="No"/>
    <s v="No"/>
    <n v="635827.4"/>
    <s v="PENSIONADOS EN SU PROPIO SISTEMA"/>
    <n v="64"/>
  </r>
  <r>
    <n v="2238"/>
    <x v="1"/>
    <n v="278030"/>
    <s v="CONVENIOS ESPECIALES DE TRABAJADORES INDEPENDIENTES"/>
    <s v="SECTOR PRIVADO"/>
    <s v="SI"/>
    <s v="NO"/>
    <s v="NO"/>
    <n v="89"/>
    <s v="No"/>
    <s v="No"/>
    <n v="278030"/>
    <s v="CONVENIOS ESPECIALES DE TRABAJADORES INDEPENDIENTES"/>
    <n v="89"/>
  </r>
  <r>
    <n v="2239"/>
    <x v="1"/>
    <n v="627774.12"/>
    <s v="ASALARIADO"/>
    <s v="SECTOR PRIVADO"/>
    <s v="SI"/>
    <s v="NO"/>
    <s v="NO"/>
    <n v="35"/>
    <s v="No"/>
    <s v="No"/>
    <n v="627774.12"/>
    <s v="ASALARIADO"/>
    <n v="35"/>
  </r>
  <r>
    <n v="2240"/>
    <x v="0"/>
    <n v="450000"/>
    <s v="ASALARIADO"/>
    <s v="SECTOR PRIVADO"/>
    <s v="SI"/>
    <s v="NO"/>
    <s v="NO"/>
    <n v="58"/>
    <s v="No"/>
    <s v="No"/>
    <n v="450000"/>
    <s v="ASALARIADO"/>
    <n v="58"/>
  </r>
  <r>
    <n v="2241"/>
    <x v="0"/>
    <n v="320000"/>
    <s v="ASALARIADO"/>
    <s v="SECTOR PRIVADO"/>
    <s v="SI"/>
    <s v="NO"/>
    <s v="NO"/>
    <n v="31"/>
    <s v="No"/>
    <s v="No"/>
    <n v="320000"/>
    <s v="ASALARIADO"/>
    <n v="31"/>
  </r>
  <r>
    <n v="2242"/>
    <x v="0"/>
    <n v="407782"/>
    <s v="ASALARIADO"/>
    <s v="SECTOR PRIVADO"/>
    <s v="SI"/>
    <s v="NO"/>
    <s v="NO"/>
    <n v="22"/>
    <s v="No"/>
    <s v="No"/>
    <n v="407782"/>
    <s v="ASALARIADO"/>
    <n v="22"/>
  </r>
  <r>
    <n v="2243"/>
    <x v="1"/>
    <n v="297045"/>
    <s v="TRABAJADOR INDEPENDIENTE"/>
    <s v="SECTOR PRIVADO"/>
    <s v="SI"/>
    <s v="NO"/>
    <s v="NO"/>
    <n v="66"/>
    <s v="No"/>
    <s v="No"/>
    <n v="297045"/>
    <s v="TRABAJADOR INDEPENDIENTE"/>
    <n v="66"/>
  </r>
  <r>
    <n v="2244"/>
    <x v="0"/>
    <n v="430434"/>
    <s v="ASALARIADO"/>
    <s v="SECTOR PRIVADO"/>
    <s v="SI"/>
    <s v="NO"/>
    <s v="SI"/>
    <n v="28"/>
    <s v="No"/>
    <s v="No"/>
    <n v="430434"/>
    <s v="ASALARIADO"/>
    <n v="28"/>
  </r>
  <r>
    <n v="2245"/>
    <x v="0"/>
    <n v="476646.28"/>
    <s v="ASALARIADO"/>
    <s v="SECTOR PRIVADO"/>
    <s v="SI"/>
    <s v="NO"/>
    <s v="NO"/>
    <n v="29"/>
    <s v="No"/>
    <s v="No"/>
    <n v="476646.28"/>
    <s v="ASALARIADO"/>
    <n v="29"/>
  </r>
  <r>
    <n v="2246"/>
    <x v="1"/>
    <n v="1566842"/>
    <s v="ASALARIADO"/>
    <s v="SECTOR PUBLICO"/>
    <s v="SI"/>
    <s v="NO"/>
    <s v="NO"/>
    <n v="59"/>
    <s v="No"/>
    <s v="No"/>
    <n v="1566842"/>
    <s v="ASALARIADO"/>
    <n v="59"/>
  </r>
  <r>
    <n v="2247"/>
    <x v="1"/>
    <n v="868869.23"/>
    <s v="ASALARIADO"/>
    <s v="SECTOR PRIVADO"/>
    <s v="SI"/>
    <s v="NO"/>
    <s v="NO"/>
    <n v="40"/>
    <s v="No"/>
    <s v="No"/>
    <n v="868869.23"/>
    <s v="ASALARIADO"/>
    <n v="40"/>
  </r>
  <r>
    <n v="2248"/>
    <x v="1"/>
    <n v="306400"/>
    <s v="ASALARIADO"/>
    <s v="SECTOR PRIVADO"/>
    <s v="SI"/>
    <s v="NO"/>
    <s v="NO"/>
    <n v="61"/>
    <s v="No"/>
    <s v="No"/>
    <n v="306400"/>
    <s v="ASALARIADO"/>
    <n v="61"/>
  </r>
  <r>
    <n v="2249"/>
    <x v="0"/>
    <n v="408800"/>
    <s v="ASALARIADO"/>
    <s v="SECTOR PRIVADO"/>
    <s v="SI"/>
    <s v="NO"/>
    <s v="NO"/>
    <n v="39"/>
    <s v="No"/>
    <s v="No"/>
    <n v="408800"/>
    <s v="ASALARIADO"/>
    <n v="39"/>
  </r>
  <r>
    <n v="2250"/>
    <x v="0"/>
    <n v="467167.61"/>
    <s v="ASALARIADO"/>
    <s v="SECTOR PUBLICO"/>
    <s v="SI"/>
    <s v="SI"/>
    <s v="NO"/>
    <n v="46"/>
    <s v="No"/>
    <s v="No"/>
    <n v="467167.61"/>
    <s v="ASALARIADO"/>
    <n v="46"/>
  </r>
  <r>
    <n v="2251"/>
    <x v="1"/>
    <n v="376344"/>
    <s v="ASALARIADO"/>
    <s v="SECTOR PRIVADO"/>
    <s v="SI"/>
    <s v="NO"/>
    <s v="NO"/>
    <n v="39"/>
    <s v="No"/>
    <s v="No"/>
    <n v="376344"/>
    <s v="ASALARIADO"/>
    <n v="39"/>
  </r>
  <r>
    <n v="2252"/>
    <x v="0"/>
    <n v="327264"/>
    <s v="ASALARIADO"/>
    <s v="SECTOR PUBLICO"/>
    <s v="SI"/>
    <s v="NO"/>
    <s v="NO"/>
    <n v="32"/>
    <s v="No"/>
    <s v="No"/>
    <n v="327264"/>
    <s v="ASALARIADO"/>
    <n v="32"/>
  </r>
  <r>
    <n v="2253"/>
    <x v="0"/>
    <n v="750000"/>
    <s v="ASALARIADO"/>
    <s v="SECTOR PRIVADO"/>
    <s v="SI"/>
    <s v="NO"/>
    <s v="NO"/>
    <n v="55"/>
    <s v="No"/>
    <s v="No"/>
    <n v="750000"/>
    <s v="ASALARIADO"/>
    <n v="55"/>
  </r>
  <r>
    <n v="2254"/>
    <x v="0"/>
    <n v="423289"/>
    <s v="TRABAJADOR INDEPENDIENTE"/>
    <s v="SECTOR PRIVADO"/>
    <s v="SI"/>
    <s v="NO"/>
    <s v="NO"/>
    <n v="59"/>
    <s v="No"/>
    <s v="No"/>
    <n v="423289"/>
    <s v="TRABAJADOR INDEPENDIENTE"/>
    <n v="59"/>
  </r>
  <r>
    <n v="2255"/>
    <x v="1"/>
    <n v="619506.39"/>
    <s v="ASALARIADO"/>
    <s v="SECTOR PUBLICO"/>
    <s v="SI"/>
    <s v="NO"/>
    <s v="NO"/>
    <n v="34"/>
    <s v="No"/>
    <s v="No"/>
    <n v="619506.39"/>
    <s v="ASALARIADO"/>
    <n v="34"/>
  </r>
  <r>
    <n v="2256"/>
    <x v="1"/>
    <n v="465179.89"/>
    <s v="ASALARIADO"/>
    <s v="SECTOR PRIVADO"/>
    <s v="SI"/>
    <s v="NO"/>
    <s v="NO"/>
    <n v="39"/>
    <s v="No"/>
    <s v="No"/>
    <n v="465179.89"/>
    <s v="ASALARIADO"/>
    <n v="39"/>
  </r>
  <r>
    <n v="2257"/>
    <x v="0"/>
    <n v="562152.61"/>
    <s v="ASALARIADO"/>
    <s v="SECTOR PUBLICO"/>
    <s v="SI"/>
    <s v="NO"/>
    <s v="NO"/>
    <n v="38"/>
    <s v="No"/>
    <s v="No"/>
    <n v="562152.61"/>
    <s v="ASALARIADO"/>
    <n v="38"/>
  </r>
  <r>
    <n v="2258"/>
    <x v="0"/>
    <n v="811421.65"/>
    <s v="ASALARIADO"/>
    <s v="SECTOR PUBLICO"/>
    <s v="SI"/>
    <s v="NO"/>
    <s v="NO"/>
    <n v="32"/>
    <s v="No"/>
    <s v="No"/>
    <n v="811421.65"/>
    <s v="ASALARIADO"/>
    <n v="32"/>
  </r>
  <r>
    <n v="2259"/>
    <x v="1"/>
    <n v="338933.34"/>
    <s v="ASALARIADO"/>
    <s v="SECTOR PRIVADO"/>
    <s v="SI"/>
    <s v="NO"/>
    <s v="NO"/>
    <n v="27"/>
    <s v="No"/>
    <s v="No"/>
    <n v="338933.34"/>
    <s v="ASALARIADO"/>
    <n v="27"/>
  </r>
  <r>
    <n v="2260"/>
    <x v="1"/>
    <n v="100000"/>
    <s v="ASALARIADO"/>
    <s v="SECTOR PRIVADO"/>
    <s v="SI"/>
    <s v="NO"/>
    <s v="NO"/>
    <n v="29"/>
    <s v="No"/>
    <s v="No"/>
    <n v="100000"/>
    <s v="ASALARIADO"/>
    <n v="29"/>
  </r>
  <r>
    <n v="2261"/>
    <x v="0"/>
    <n v="697648"/>
    <s v="ASALARIADO"/>
    <s v="SECTOR PRIVADO"/>
    <s v="SI"/>
    <s v="NO"/>
    <s v="NO"/>
    <n v="61"/>
    <s v="No"/>
    <s v="No"/>
    <n v="697648"/>
    <s v="ASALARIADO"/>
    <n v="61"/>
  </r>
  <r>
    <n v="2262"/>
    <x v="0"/>
    <n v="377498"/>
    <s v="TRABAJADOR INDEPENDIENTE"/>
    <s v="SECTOR PRIVADO"/>
    <s v="SI"/>
    <s v="NO"/>
    <s v="NO"/>
    <n v="37"/>
    <s v="No"/>
    <s v="No"/>
    <n v="377498"/>
    <s v="TRABAJADOR INDEPENDIENTE"/>
    <n v="37"/>
  </r>
  <r>
    <n v="2263"/>
    <x v="0"/>
    <n v="308750"/>
    <s v="ASALARIADO"/>
    <s v="SECTOR PRIVADO"/>
    <s v="SI"/>
    <s v="NO"/>
    <s v="SI"/>
    <n v="35"/>
    <s v="No"/>
    <s v="No"/>
    <n v="308750"/>
    <s v="ASALARIADO"/>
    <n v="35"/>
  </r>
  <r>
    <n v="2264"/>
    <x v="0"/>
    <n v="451354.46"/>
    <s v="ASALARIADO"/>
    <s v="SECTOR PRIVADO"/>
    <s v="SI"/>
    <s v="NO"/>
    <s v="NO"/>
    <n v="58"/>
    <s v="No"/>
    <s v="No"/>
    <n v="451354.46"/>
    <s v="ASALARIADO"/>
    <n v="58"/>
  </r>
  <r>
    <n v="2265"/>
    <x v="0"/>
    <n v="455001.5"/>
    <s v="ASALARIADO"/>
    <s v="SECTOR PRIVADO"/>
    <s v="SI"/>
    <s v="NO"/>
    <s v="NO"/>
    <n v="20"/>
    <s v="No"/>
    <s v="No"/>
    <n v="455001.5"/>
    <s v="ASALARIADO"/>
    <n v="20"/>
  </r>
  <r>
    <n v="2266"/>
    <x v="1"/>
    <n v="994882.5"/>
    <s v="ASALARIADO"/>
    <s v="SECTOR PRIVADO"/>
    <s v="SI"/>
    <s v="NO"/>
    <s v="NO"/>
    <n v="50"/>
    <s v="No"/>
    <s v="No"/>
    <n v="994882.5"/>
    <s v="ASALARIADO"/>
    <n v="50"/>
  </r>
  <r>
    <n v="2267"/>
    <x v="0"/>
    <n v="509509"/>
    <s v="TRABAJADOR INDEPENDIENTE"/>
    <s v="SECTOR PRIVADO"/>
    <s v="SI"/>
    <s v="SI"/>
    <s v="SI"/>
    <n v="59"/>
    <s v="No"/>
    <s v="No"/>
    <n v="509509"/>
    <s v="TRABAJADOR INDEPENDIENTE"/>
    <n v="59"/>
  </r>
  <r>
    <n v="2268"/>
    <x v="0"/>
    <n v="349920"/>
    <s v="ASALARIADO"/>
    <s v="SECTOR PRIVADO"/>
    <s v="SI"/>
    <s v="NO"/>
    <s v="NO"/>
    <n v="34"/>
    <s v="No"/>
    <s v="No"/>
    <n v="349920"/>
    <s v="ASALARIADO"/>
    <n v="34"/>
  </r>
  <r>
    <n v="2269"/>
    <x v="0"/>
    <n v="17760.8"/>
    <s v="ASALARIADO"/>
    <s v="SECTOR PRIVADO"/>
    <s v="SI"/>
    <s v="SI"/>
    <s v="NO"/>
    <n v="29"/>
    <s v="No"/>
    <s v="No"/>
    <n v="17760.8"/>
    <s v="ASALARIADO"/>
    <n v="29"/>
  </r>
  <r>
    <n v="2270"/>
    <x v="1"/>
    <n v="526736.80000000005"/>
    <s v="ASALARIADO"/>
    <s v="SECTOR PRIVADO"/>
    <s v="SI"/>
    <s v="NO"/>
    <s v="NO"/>
    <n v="25"/>
    <s v="No"/>
    <s v="No"/>
    <n v="526736.80000000005"/>
    <s v="ASALARIADO"/>
    <n v="25"/>
  </r>
  <r>
    <n v="2271"/>
    <x v="0"/>
    <n v="497155.33"/>
    <s v="ASALARIADO"/>
    <s v="SECTOR PRIVADO"/>
    <s v="SI"/>
    <s v="NO"/>
    <s v="NO"/>
    <n v="27"/>
    <s v="No"/>
    <s v="No"/>
    <n v="497155.33"/>
    <s v="ASALARIADO"/>
    <n v="27"/>
  </r>
  <r>
    <n v="2272"/>
    <x v="1"/>
    <n v="423675"/>
    <s v="ASALARIADO"/>
    <s v="SECTOR PRIVADO"/>
    <s v="SI"/>
    <s v="NO"/>
    <s v="NO"/>
    <n v="26"/>
    <s v="No"/>
    <s v="No"/>
    <n v="423675"/>
    <s v="ASALARIADO"/>
    <n v="26"/>
  </r>
  <r>
    <n v="2273"/>
    <x v="0"/>
    <n v="292387"/>
    <s v="ASEGURADO VOLUNTARIO"/>
    <s v="SECTOR PRIVADO"/>
    <s v="SI"/>
    <s v="SI"/>
    <s v="NO"/>
    <n v="33"/>
    <s v="No"/>
    <s v="No"/>
    <n v="292387"/>
    <s v="ASEGURADO VOLUNTARIO"/>
    <n v="33"/>
  </r>
  <r>
    <n v="2274"/>
    <x v="1"/>
    <n v="430993"/>
    <s v="PENSIONADOS EN SU PROPIO SISTEMA"/>
    <s v="SECTOR PUBLICO"/>
    <s v="SI"/>
    <s v="NO"/>
    <s v="NO"/>
    <n v="64"/>
    <s v="No"/>
    <s v="No"/>
    <n v="430993"/>
    <s v="PENSIONADOS EN SU PROPIO SISTEMA"/>
    <n v="64"/>
  </r>
  <r>
    <n v="2275"/>
    <x v="0"/>
    <n v="298000"/>
    <s v="ASALARIADO"/>
    <s v="SECTOR PRIVADO"/>
    <s v="SI"/>
    <s v="SI"/>
    <s v="NO"/>
    <n v="42"/>
    <s v="No"/>
    <s v="No"/>
    <n v="298000"/>
    <s v="ASALARIADO"/>
    <n v="42"/>
  </r>
  <r>
    <n v="2276"/>
    <x v="0"/>
    <n v="405063"/>
    <s v="TRABAJADOR INDEPENDIENTE"/>
    <s v="SECTOR PRIVADO"/>
    <s v="SI"/>
    <s v="SI"/>
    <s v="SI"/>
    <n v="40"/>
    <s v="No"/>
    <s v="No"/>
    <n v="405063"/>
    <s v="TRABAJADOR INDEPENDIENTE"/>
    <n v="40"/>
  </r>
  <r>
    <n v="2277"/>
    <x v="0"/>
    <n v="1400000"/>
    <s v="ASALARIADO"/>
    <s v="SECTOR PRIVADO"/>
    <s v="SI"/>
    <s v="NO"/>
    <s v="NO"/>
    <n v="30"/>
    <s v="No"/>
    <s v="No"/>
    <n v="1400000"/>
    <s v="ASALARIADO"/>
    <n v="30"/>
  </r>
  <r>
    <n v="2278"/>
    <x v="1"/>
    <n v="341602"/>
    <s v="TRABAJADOR INDEPENDIENTE"/>
    <s v="SECTOR PRIVADO"/>
    <s v="SI"/>
    <s v="NO"/>
    <s v="NO"/>
    <n v="42"/>
    <s v="No"/>
    <s v="No"/>
    <n v="341602"/>
    <s v="TRABAJADOR INDEPENDIENTE"/>
    <n v="42"/>
  </r>
  <r>
    <n v="2279"/>
    <x v="0"/>
    <n v="915000"/>
    <s v="ASALARIADO"/>
    <s v="SECTOR PRIVADO"/>
    <s v="SI"/>
    <s v="NO"/>
    <s v="NO"/>
    <n v="24"/>
    <s v="No"/>
    <s v="No"/>
    <n v="915000"/>
    <s v="ASALARIADO"/>
    <n v="24"/>
  </r>
  <r>
    <n v="2280"/>
    <x v="1"/>
    <n v="339164.62"/>
    <s v="PENSIONADOS EN SU PROPIO SISTEMA"/>
    <s v="SECTOR PUBLICO"/>
    <s v="SI"/>
    <s v="NO"/>
    <s v="NO"/>
    <n v="70"/>
    <s v="No"/>
    <s v="No"/>
    <n v="339164.62"/>
    <s v="PENSIONADOS EN SU PROPIO SISTEMA"/>
    <n v="70"/>
  </r>
  <r>
    <n v="2281"/>
    <x v="0"/>
    <n v="278030"/>
    <s v="CONVENIOS ESPECIALES DE TRABAJADORES INDEPENDIENTES"/>
    <s v="SECTOR PRIVADO"/>
    <s v="SI"/>
    <s v="NO"/>
    <s v="NO"/>
    <n v="71"/>
    <s v="No"/>
    <s v="No"/>
    <n v="278030"/>
    <s v="CONVENIOS ESPECIALES DE TRABAJADORES INDEPENDIENTES"/>
    <n v="71"/>
  </r>
  <r>
    <n v="2282"/>
    <x v="1"/>
    <n v="490713.59999999998"/>
    <s v="ASALARIADO"/>
    <s v="SECTOR PRIVADO"/>
    <s v="SI"/>
    <s v="NO"/>
    <s v="NO"/>
    <n v="47"/>
    <s v="No"/>
    <s v="No"/>
    <n v="490713.59999999998"/>
    <s v="ASALARIADO"/>
    <n v="47"/>
  </r>
  <r>
    <n v="2283"/>
    <x v="0"/>
    <n v="1051374.8"/>
    <s v="ASALARIADO"/>
    <s v="SECTOR PUBLICO"/>
    <s v="SI"/>
    <s v="NO"/>
    <s v="NO"/>
    <n v="62"/>
    <s v="No"/>
    <s v="No"/>
    <n v="1051374.8"/>
    <s v="ASALARIADO"/>
    <n v="62"/>
  </r>
  <r>
    <n v="2284"/>
    <x v="0"/>
    <n v="445841.44"/>
    <s v="ASALARIADO"/>
    <s v="SECTOR PRIVADO"/>
    <s v="SI"/>
    <s v="SI"/>
    <s v="NO"/>
    <n v="57"/>
    <s v="No"/>
    <s v="No"/>
    <n v="445841.44"/>
    <s v="ASALARIADO"/>
    <n v="57"/>
  </r>
  <r>
    <n v="2285"/>
    <x v="1"/>
    <n v="485843.98"/>
    <s v="ASALARIADO"/>
    <s v="SECTOR PRIVADO"/>
    <s v="SI"/>
    <s v="NO"/>
    <s v="NO"/>
    <n v="25"/>
    <s v="No"/>
    <s v="No"/>
    <n v="485843.98"/>
    <s v="ASALARIADO"/>
    <n v="25"/>
  </r>
  <r>
    <n v="2286"/>
    <x v="0"/>
    <n v="370647"/>
    <s v="TRABAJADOR INDEPENDIENTE"/>
    <s v="SECTOR PRIVADO"/>
    <s v="SI"/>
    <s v="NO"/>
    <s v="NO"/>
    <n v="49"/>
    <s v="No"/>
    <s v="No"/>
    <n v="370647"/>
    <s v="TRABAJADOR INDEPENDIENTE"/>
    <n v="49"/>
  </r>
  <r>
    <n v="2287"/>
    <x v="1"/>
    <n v="138101.79999999999"/>
    <s v="ASALARIADO"/>
    <s v="SECTOR PUBLICO"/>
    <s v="SI"/>
    <s v="NO"/>
    <s v="NO"/>
    <n v="31"/>
    <s v="No"/>
    <s v="No"/>
    <n v="138101.79999999999"/>
    <s v="ASALARIADO"/>
    <n v="31"/>
  </r>
  <r>
    <n v="2288"/>
    <x v="0"/>
    <n v="338629"/>
    <s v="TRABAJADOR INDEPENDIENTE"/>
    <s v="SECTOR PRIVADO"/>
    <s v="SI"/>
    <s v="NO"/>
    <s v="SI"/>
    <n v="50"/>
    <s v="No"/>
    <s v="No"/>
    <n v="338629"/>
    <s v="TRABAJADOR INDEPENDIENTE"/>
    <n v="50"/>
  </r>
  <r>
    <n v="2289"/>
    <x v="0"/>
    <n v="1080496.5"/>
    <s v="ASALARIADO"/>
    <s v="SECTOR PRIVADO"/>
    <s v="SI"/>
    <s v="NO"/>
    <s v="NO"/>
    <n v="37"/>
    <s v="No"/>
    <s v="No"/>
    <n v="1080496.5"/>
    <s v="ASALARIADO"/>
    <n v="37"/>
  </r>
  <r>
    <n v="2290"/>
    <x v="1"/>
    <n v="294025"/>
    <s v="ASALARIADO"/>
    <s v="SECTOR PRIVADO"/>
    <s v="SI"/>
    <s v="NO"/>
    <s v="NO"/>
    <n v="49"/>
    <s v="No"/>
    <s v="No"/>
    <n v="294025"/>
    <s v="ASALARIADO"/>
    <n v="49"/>
  </r>
  <r>
    <n v="2291"/>
    <x v="0"/>
    <n v="300018"/>
    <s v="TRABAJADOR INDEPENDIENTE"/>
    <s v="SECTOR PRIVADO"/>
    <s v="SI"/>
    <s v="NO"/>
    <s v="SI"/>
    <n v="54"/>
    <s v="No"/>
    <s v="No"/>
    <n v="300018"/>
    <s v="TRABAJADOR INDEPENDIENTE"/>
    <n v="54"/>
  </r>
  <r>
    <n v="2292"/>
    <x v="0"/>
    <n v="278030"/>
    <s v="CONVENIOS ESPECIALES DE TRABAJADORES INDEPENDIENTES"/>
    <s v="SECTOR PRIVADO"/>
    <s v="SI"/>
    <s v="NO"/>
    <s v="NO"/>
    <n v="53"/>
    <s v="No"/>
    <s v="No"/>
    <n v="278030"/>
    <s v="CONVENIOS ESPECIALES DE TRABAJADORES INDEPENDIENTES"/>
    <n v="53"/>
  </r>
  <r>
    <n v="2293"/>
    <x v="0"/>
    <n v="299647"/>
    <s v="ASEGURADO VOLUNTARIO"/>
    <s v="SECTOR PRIVADO"/>
    <s v="SI"/>
    <s v="NO"/>
    <s v="NO"/>
    <n v="61"/>
    <s v="No"/>
    <s v="No"/>
    <n v="299647"/>
    <s v="ASEGURADO VOLUNTARIO"/>
    <n v="61"/>
  </r>
  <r>
    <n v="2294"/>
    <x v="1"/>
    <n v="2376310"/>
    <s v="ASALARIADO"/>
    <s v="SECTOR PUBLICO"/>
    <s v="SI"/>
    <s v="NO"/>
    <s v="NO"/>
    <n v="45"/>
    <s v="Atípico"/>
    <s v="No"/>
    <n v="2376310"/>
    <s v="ASALARIADO"/>
    <n v="45"/>
  </r>
  <r>
    <n v="2295"/>
    <x v="1"/>
    <n v="257784"/>
    <s v="ASALARIADO"/>
    <s v="SECTOR PRIVADO"/>
    <s v="SI"/>
    <s v="NO"/>
    <s v="NO"/>
    <n v="44"/>
    <s v="No"/>
    <s v="No"/>
    <n v="257784"/>
    <s v="ASALARIADO"/>
    <n v="44"/>
  </r>
  <r>
    <n v="2296"/>
    <x v="1"/>
    <n v="149800.53"/>
    <s v="ASALARIADO"/>
    <s v="SECTOR PRIVADO"/>
    <s v="SI"/>
    <s v="NO"/>
    <s v="NO"/>
    <n v="63"/>
    <s v="No"/>
    <s v="No"/>
    <n v="149800.53"/>
    <s v="ASALARIADO"/>
    <n v="63"/>
  </r>
  <r>
    <n v="2297"/>
    <x v="1"/>
    <n v="282305"/>
    <s v="ASEGURADO VOLUNTARIO"/>
    <s v="SECTOR PRIVADO"/>
    <s v="SI"/>
    <s v="NO"/>
    <s v="NO"/>
    <n v="52"/>
    <s v="No"/>
    <s v="No"/>
    <n v="282305"/>
    <s v="ASEGURADO VOLUNTARIO"/>
    <n v="52"/>
  </r>
  <r>
    <n v="2298"/>
    <x v="0"/>
    <n v="458557"/>
    <s v="TRABAJADOR INDEPENDIENTE"/>
    <s v="SECTOR PRIVADO"/>
    <s v="SI"/>
    <s v="NO"/>
    <s v="SI"/>
    <n v="30"/>
    <s v="No"/>
    <s v="No"/>
    <n v="458557"/>
    <s v="TRABAJADOR INDEPENDIENTE"/>
    <n v="30"/>
  </r>
  <r>
    <n v="2299"/>
    <x v="0"/>
    <n v="299647"/>
    <s v="ASEGURADO VOLUNTARIO"/>
    <s v="SECTOR PRIVADO"/>
    <s v="SI"/>
    <s v="NO"/>
    <s v="NO"/>
    <n v="54"/>
    <s v="No"/>
    <s v="No"/>
    <n v="299647"/>
    <s v="ASEGURADO VOLUNTARIO"/>
    <n v="54"/>
  </r>
  <r>
    <n v="2300"/>
    <x v="0"/>
    <n v="347000"/>
    <s v="ASALARIADO"/>
    <s v="SECTOR PRIVADO"/>
    <s v="SI"/>
    <s v="NO"/>
    <s v="NO"/>
    <n v="18"/>
    <s v="No"/>
    <s v="No"/>
    <n v="347000"/>
    <s v="ASALARIADO"/>
    <n v="18"/>
  </r>
  <r>
    <n v="2301"/>
    <x v="1"/>
    <n v="297046"/>
    <s v="ASEGURADO VOLUNTARIO"/>
    <s v="SECTOR PRIVADO"/>
    <s v="SI"/>
    <s v="NO"/>
    <s v="NO"/>
    <n v="58"/>
    <s v="No"/>
    <s v="No"/>
    <n v="297046"/>
    <s v="ASEGURADO VOLUNTARIO"/>
    <n v="58"/>
  </r>
  <r>
    <n v="2302"/>
    <x v="0"/>
    <n v="1329256"/>
    <s v="ASALARIADO"/>
    <s v="SECTOR PUBLICO"/>
    <s v="SI"/>
    <s v="NO"/>
    <s v="SI"/>
    <n v="30"/>
    <s v="No"/>
    <s v="No"/>
    <n v="1329256"/>
    <s v="ASALARIADO"/>
    <n v="30"/>
  </r>
  <r>
    <n v="2303"/>
    <x v="0"/>
    <n v="382333.34"/>
    <s v="ASALARIADO"/>
    <s v="SECTOR PRIVADO"/>
    <s v="SI"/>
    <s v="NO"/>
    <s v="NO"/>
    <n v="22"/>
    <s v="No"/>
    <s v="No"/>
    <n v="382333.34"/>
    <s v="ASALARIADO"/>
    <n v="22"/>
  </r>
  <r>
    <n v="2304"/>
    <x v="0"/>
    <n v="330000"/>
    <s v="ASALARIADO"/>
    <s v="SECTOR PRIVADO"/>
    <s v="SI"/>
    <s v="NO"/>
    <s v="NO"/>
    <n v="21"/>
    <s v="No"/>
    <s v="No"/>
    <n v="330000"/>
    <s v="ASALARIADO"/>
    <n v="21"/>
  </r>
  <r>
    <n v="2305"/>
    <x v="0"/>
    <n v="483976.7"/>
    <s v="PENSIONADOS EN SU PROPIO SISTEMA"/>
    <s v="SECTOR PUBLICO"/>
    <s v="SI"/>
    <s v="NO"/>
    <s v="NO"/>
    <n v="72"/>
    <s v="No"/>
    <s v="No"/>
    <n v="483976.7"/>
    <s v="PENSIONADOS EN SU PROPIO SISTEMA"/>
    <n v="72"/>
  </r>
  <r>
    <n v="2306"/>
    <x v="1"/>
    <n v="343390.86"/>
    <s v="ASALARIADO"/>
    <s v="SECTOR PRIVADO"/>
    <s v="SI"/>
    <s v="NO"/>
    <s v="SI"/>
    <n v="25"/>
    <s v="No"/>
    <s v="No"/>
    <n v="343390.86"/>
    <s v="ASALARIADO"/>
    <n v="25"/>
  </r>
  <r>
    <n v="2307"/>
    <x v="0"/>
    <n v="278030"/>
    <s v="CONVENIOS ESPECIALES DE TRABAJADORES INDEPENDIENTES"/>
    <s v="SECTOR PRIVADO"/>
    <s v="SI"/>
    <s v="NO"/>
    <s v="NO"/>
    <n v="59"/>
    <s v="No"/>
    <s v="No"/>
    <n v="278030"/>
    <s v="CONVENIOS ESPECIALES DE TRABAJADORES INDEPENDIENTES"/>
    <n v="59"/>
  </r>
  <r>
    <n v="2308"/>
    <x v="0"/>
    <n v="417995"/>
    <s v="ASALARIADO"/>
    <s v="SECTOR PRIVADO"/>
    <s v="SI"/>
    <s v="NO"/>
    <s v="NO"/>
    <n v="40"/>
    <s v="No"/>
    <s v="No"/>
    <n v="417995"/>
    <s v="ASALARIADO"/>
    <n v="40"/>
  </r>
  <r>
    <n v="2309"/>
    <x v="0"/>
    <n v="400000"/>
    <s v="ASALARIADO"/>
    <s v="SECTOR PRIVADO"/>
    <s v="SI"/>
    <s v="NO"/>
    <s v="NO"/>
    <n v="56"/>
    <s v="No"/>
    <s v="No"/>
    <n v="400000"/>
    <s v="ASALARIADO"/>
    <n v="56"/>
  </r>
  <r>
    <n v="2310"/>
    <x v="0"/>
    <n v="278030"/>
    <s v="CONVENIOS ESPECIALES DE TRABAJADORES INDEPENDIENTES"/>
    <s v="SECTOR PRIVADO"/>
    <s v="SI"/>
    <s v="NO"/>
    <s v="NO"/>
    <n v="45"/>
    <s v="No"/>
    <s v="No"/>
    <n v="278030"/>
    <s v="CONVENIOS ESPECIALES DE TRABAJADORES INDEPENDIENTES"/>
    <n v="45"/>
  </r>
  <r>
    <n v="2311"/>
    <x v="1"/>
    <n v="297046"/>
    <s v="TRABAJADOR INDEPENDIENTE"/>
    <s v="SECTOR PRIVADO"/>
    <s v="SI"/>
    <s v="NO"/>
    <s v="NO"/>
    <n v="41"/>
    <s v="No"/>
    <s v="No"/>
    <n v="297046"/>
    <s v="TRABAJADOR INDEPENDIENTE"/>
    <n v="41"/>
  </r>
  <r>
    <n v="2312"/>
    <x v="0"/>
    <n v="639148"/>
    <s v="TRABAJADOR INDEPENDIENTE"/>
    <s v="SECTOR PRIVADO"/>
    <s v="SI"/>
    <s v="NO"/>
    <s v="SI"/>
    <n v="41"/>
    <s v="No"/>
    <s v="No"/>
    <n v="639148"/>
    <s v="TRABAJADOR INDEPENDIENTE"/>
    <n v="41"/>
  </r>
  <r>
    <n v="2313"/>
    <x v="0"/>
    <n v="690952.85"/>
    <s v="ASALARIADO"/>
    <s v="SECTOR PRIVADO"/>
    <s v="SI"/>
    <s v="NO"/>
    <s v="NO"/>
    <n v="38"/>
    <s v="No"/>
    <s v="No"/>
    <n v="690952.85"/>
    <s v="ASALARIADO"/>
    <n v="38"/>
  </r>
  <r>
    <n v="2314"/>
    <x v="0"/>
    <n v="150000"/>
    <s v="ASALARIADO"/>
    <s v="SECTOR PRIVADO"/>
    <s v="SI"/>
    <s v="SI"/>
    <s v="SI"/>
    <n v="41"/>
    <s v="No"/>
    <s v="No"/>
    <n v="150000"/>
    <s v="ASALARIADO"/>
    <n v="41"/>
  </r>
  <r>
    <n v="2315"/>
    <x v="1"/>
    <n v="750000"/>
    <s v="ASALARIADO"/>
    <s v="SECTOR PRIVADO"/>
    <s v="SI"/>
    <s v="NO"/>
    <s v="NO"/>
    <n v="32"/>
    <s v="No"/>
    <s v="No"/>
    <n v="750000"/>
    <s v="ASALARIADO"/>
    <n v="32"/>
  </r>
  <r>
    <n v="2316"/>
    <x v="1"/>
    <n v="1458494"/>
    <s v="ASALARIADO"/>
    <s v="SECTOR PUBLICO"/>
    <s v="SI"/>
    <s v="NO"/>
    <s v="SI"/>
    <n v="49"/>
    <s v="No"/>
    <s v="No"/>
    <n v="1458494"/>
    <s v="ASALARIADO"/>
    <n v="49"/>
  </r>
  <r>
    <n v="2317"/>
    <x v="1"/>
    <n v="500460"/>
    <s v="ASALARIADO"/>
    <s v="SECTOR PUBLICO"/>
    <s v="SI"/>
    <s v="NO"/>
    <s v="NO"/>
    <n v="43"/>
    <s v="No"/>
    <s v="No"/>
    <n v="500460"/>
    <s v="ASALARIADO"/>
    <n v="43"/>
  </r>
  <r>
    <n v="2318"/>
    <x v="1"/>
    <n v="453432"/>
    <s v="PENSIONADOS EN SU PROPIO SISTEMA"/>
    <s v="SECTOR PUBLICO"/>
    <s v="SI"/>
    <s v="NO"/>
    <s v="NO"/>
    <n v="67"/>
    <s v="No"/>
    <s v="No"/>
    <n v="453432"/>
    <s v="PENSIONADOS EN SU PROPIO SISTEMA"/>
    <n v="67"/>
  </r>
  <r>
    <n v="2319"/>
    <x v="0"/>
    <n v="297046"/>
    <s v="ASEGURADO VOLUNTARIO"/>
    <s v="SECTOR PRIVADO"/>
    <s v="SI"/>
    <s v="NO"/>
    <s v="NO"/>
    <n v="53"/>
    <s v="No"/>
    <s v="No"/>
    <n v="297046"/>
    <s v="ASEGURADO VOLUNTARIO"/>
    <n v="53"/>
  </r>
  <r>
    <n v="2320"/>
    <x v="0"/>
    <n v="536142.9"/>
    <s v="ASALARIADO"/>
    <s v="SECTOR PRIVADO"/>
    <s v="SI"/>
    <s v="NO"/>
    <s v="NO"/>
    <n v="20"/>
    <s v="No"/>
    <s v="No"/>
    <n v="536142.9"/>
    <s v="ASALARIADO"/>
    <n v="20"/>
  </r>
  <r>
    <n v="2321"/>
    <x v="1"/>
    <n v="1584930"/>
    <s v="PENSIONADOS EN SU PROPIO SISTEMA"/>
    <s v="SECTOR PUBLICO"/>
    <s v="SI"/>
    <s v="NO"/>
    <s v="NO"/>
    <n v="71"/>
    <s v="No"/>
    <s v="No"/>
    <n v="1584930"/>
    <s v="PENSIONADOS EN SU PROPIO SISTEMA"/>
    <n v="71"/>
  </r>
  <r>
    <n v="2322"/>
    <x v="1"/>
    <n v="241729.4"/>
    <s v="ASALARIADO"/>
    <s v="SECTOR PRIVADO"/>
    <s v="SI"/>
    <s v="NO"/>
    <s v="NO"/>
    <n v="34"/>
    <s v="No"/>
    <s v="No"/>
    <n v="241729.4"/>
    <s v="ASALARIADO"/>
    <n v="34"/>
  </r>
  <r>
    <n v="2323"/>
    <x v="0"/>
    <n v="297046"/>
    <s v="TRABAJADOR INDEPENDIENTE"/>
    <s v="SECTOR PRIVADO"/>
    <s v="SI"/>
    <s v="NO"/>
    <s v="SI"/>
    <n v="43"/>
    <s v="No"/>
    <s v="No"/>
    <n v="297046"/>
    <s v="TRABAJADOR INDEPENDIENTE"/>
    <n v="43"/>
  </r>
  <r>
    <n v="2324"/>
    <x v="1"/>
    <n v="402249.06"/>
    <s v="ASALARIADO"/>
    <s v="SECTOR PRIVADO"/>
    <s v="SI"/>
    <s v="NO"/>
    <s v="NO"/>
    <n v="29"/>
    <s v="No"/>
    <s v="No"/>
    <n v="402249.06"/>
    <s v="ASALARIADO"/>
    <n v="29"/>
  </r>
  <r>
    <n v="2325"/>
    <x v="0"/>
    <n v="639148"/>
    <s v="TRABAJADOR INDEPENDIENTE"/>
    <s v="SECTOR PRIVADO"/>
    <s v="SI"/>
    <s v="NO"/>
    <s v="SI"/>
    <n v="46"/>
    <s v="No"/>
    <s v="No"/>
    <n v="639148"/>
    <s v="TRABAJADOR INDEPENDIENTE"/>
    <n v="46"/>
  </r>
  <r>
    <n v="2326"/>
    <x v="0"/>
    <n v="328210.2"/>
    <s v="ASALARIADO"/>
    <s v="SECTOR PRIVADO"/>
    <s v="SI"/>
    <s v="NO"/>
    <s v="NO"/>
    <n v="42"/>
    <s v="No"/>
    <s v="No"/>
    <n v="328210.2"/>
    <s v="ASALARIADO"/>
    <n v="42"/>
  </r>
  <r>
    <n v="2327"/>
    <x v="1"/>
    <n v="361045"/>
    <s v="TRABAJADOR INDEPENDIENTE"/>
    <s v="SECTOR PRIVADO"/>
    <s v="SI"/>
    <s v="NO"/>
    <s v="SI"/>
    <n v="42"/>
    <s v="No"/>
    <s v="No"/>
    <n v="361045"/>
    <s v="TRABAJADOR INDEPENDIENTE"/>
    <n v="42"/>
  </r>
  <r>
    <n v="2328"/>
    <x v="0"/>
    <n v="999312"/>
    <s v="ASALARIADO"/>
    <s v="SECTOR PUBLICO"/>
    <s v="SI"/>
    <s v="NO"/>
    <s v="SI"/>
    <n v="28"/>
    <s v="No"/>
    <s v="No"/>
    <n v="999312"/>
    <s v="ASALARIADO"/>
    <n v="28"/>
  </r>
  <r>
    <n v="2329"/>
    <x v="1"/>
    <n v="121300"/>
    <s v="ASALARIADO"/>
    <s v="SECTOR PRIVADO"/>
    <s v="SI"/>
    <s v="NO"/>
    <s v="SI"/>
    <n v="40"/>
    <s v="No"/>
    <s v="No"/>
    <n v="121300"/>
    <s v="ASALARIADO"/>
    <n v="40"/>
  </r>
  <r>
    <n v="2330"/>
    <x v="0"/>
    <n v="279960.49"/>
    <s v="ASALARIADO"/>
    <s v="SECTOR PRIVADO"/>
    <s v="SI"/>
    <s v="NO"/>
    <s v="NO"/>
    <n v="23"/>
    <s v="No"/>
    <s v="No"/>
    <n v="279960.49"/>
    <s v="ASALARIADO"/>
    <n v="23"/>
  </r>
  <r>
    <n v="2331"/>
    <x v="1"/>
    <n v="119219.91"/>
    <s v="PENSIONADOS EN SU PROPIO SISTEMA"/>
    <s v="SECTOR PUBLICO"/>
    <s v="SI"/>
    <s v="NO"/>
    <s v="NO"/>
    <n v="59"/>
    <s v="No"/>
    <s v="No"/>
    <n v="119219.91"/>
    <s v="PENSIONADOS EN SU PROPIO SISTEMA"/>
    <n v="59"/>
  </r>
  <r>
    <n v="2332"/>
    <x v="1"/>
    <n v="430000"/>
    <s v="ASALARIADO"/>
    <s v="SECTOR PRIVADO"/>
    <s v="SI"/>
    <s v="NO"/>
    <s v="NO"/>
    <n v="42"/>
    <s v="No"/>
    <s v="No"/>
    <n v="430000"/>
    <s v="ASALARIADO"/>
    <n v="42"/>
  </r>
  <r>
    <n v="2333"/>
    <x v="1"/>
    <n v="278030"/>
    <s v="ASEGURADO VOLUNTARIO"/>
    <s v="SECTOR PRIVADO"/>
    <s v="SI"/>
    <s v="NO"/>
    <s v="SI"/>
    <n v="20"/>
    <s v="No"/>
    <s v="No"/>
    <n v="278030"/>
    <s v="ASEGURADO VOLUNTARIO"/>
    <n v="20"/>
  </r>
  <r>
    <n v="2334"/>
    <x v="0"/>
    <n v="1613702.64"/>
    <s v="ASALARIADO"/>
    <s v="SECTOR PRIVADO"/>
    <s v="SI"/>
    <s v="NO"/>
    <s v="NO"/>
    <n v="32"/>
    <s v="No"/>
    <s v="No"/>
    <n v="1613702.64"/>
    <s v="ASALARIADO"/>
    <n v="32"/>
  </r>
  <r>
    <n v="2335"/>
    <x v="0"/>
    <n v="2545183.7000000002"/>
    <s v="ASALARIADO"/>
    <s v="SECTOR PRIVADO"/>
    <s v="SI"/>
    <s v="NO"/>
    <s v="NO"/>
    <n v="46"/>
    <s v="Atípico"/>
    <s v="No"/>
    <n v="2545183.7000000002"/>
    <s v="ASALARIADO"/>
    <n v="46"/>
  </r>
  <r>
    <n v="2336"/>
    <x v="0"/>
    <n v="2133715"/>
    <s v="PENSIONADOS EN SU PROPIO SISTEMA"/>
    <s v="SECTOR PUBLICO"/>
    <s v="SI"/>
    <s v="NO"/>
    <s v="NO"/>
    <n v="83"/>
    <s v="No"/>
    <s v="No"/>
    <n v="2133715"/>
    <s v="PENSIONADOS EN SU PROPIO SISTEMA"/>
    <n v="83"/>
  </r>
  <r>
    <n v="2337"/>
    <x v="1"/>
    <n v="81536"/>
    <s v="ASALARIADO"/>
    <s v="SECTOR PUBLICO"/>
    <s v="SI"/>
    <s v="NO"/>
    <s v="SI"/>
    <n v="31"/>
    <s v="No"/>
    <s v="No"/>
    <n v="81536"/>
    <s v="ASALARIADO"/>
    <n v="31"/>
  </r>
  <r>
    <n v="2338"/>
    <x v="1"/>
    <n v="157177"/>
    <s v="ASALARIADO"/>
    <s v="SECTOR PRIVADO"/>
    <s v="SI"/>
    <s v="NO"/>
    <s v="NO"/>
    <n v="23"/>
    <s v="No"/>
    <s v="No"/>
    <n v="157177"/>
    <s v="ASALARIADO"/>
    <n v="23"/>
  </r>
  <r>
    <n v="2339"/>
    <x v="0"/>
    <n v="505609"/>
    <s v="ASALARIADO"/>
    <s v="SECTOR PRIVADO"/>
    <s v="SI"/>
    <s v="NO"/>
    <s v="NO"/>
    <n v="44"/>
    <s v="No"/>
    <s v="No"/>
    <n v="505609"/>
    <s v="ASALARIADO"/>
    <n v="44"/>
  </r>
  <r>
    <n v="2340"/>
    <x v="1"/>
    <n v="6177.62"/>
    <s v="ASALARIADO"/>
    <s v="SECTOR PRIVADO"/>
    <s v="SI"/>
    <s v="NO"/>
    <s v="NO"/>
    <n v="61"/>
    <s v="No"/>
    <s v="No"/>
    <n v="6177.62"/>
    <s v="ASALARIADO"/>
    <n v="61"/>
  </r>
  <r>
    <n v="2341"/>
    <x v="1"/>
    <n v="299137"/>
    <s v="ASALARIADO"/>
    <s v="SECTOR PUBLICO"/>
    <s v="SI"/>
    <s v="NO"/>
    <s v="NO"/>
    <n v="44"/>
    <s v="No"/>
    <s v="No"/>
    <n v="299137"/>
    <s v="ASALARIADO"/>
    <n v="44"/>
  </r>
  <r>
    <n v="2342"/>
    <x v="1"/>
    <n v="338166"/>
    <s v="TRABAJADOR INDEPENDIENTE"/>
    <s v="SECTOR PRIVADO"/>
    <s v="SI"/>
    <s v="NO"/>
    <s v="NO"/>
    <n v="61"/>
    <s v="No"/>
    <s v="No"/>
    <n v="338166"/>
    <s v="TRABAJADOR INDEPENDIENTE"/>
    <n v="61"/>
  </r>
  <r>
    <n v="2343"/>
    <x v="0"/>
    <n v="1250000"/>
    <s v="ASALARIADO"/>
    <s v="SECTOR PRIVADO"/>
    <s v="SI"/>
    <s v="NO"/>
    <s v="NO"/>
    <n v="29"/>
    <s v="No"/>
    <s v="No"/>
    <n v="1250000"/>
    <s v="ASALARIADO"/>
    <n v="29"/>
  </r>
  <r>
    <n v="2344"/>
    <x v="1"/>
    <n v="305704"/>
    <s v="ASEGURADO VOLUNTARIO"/>
    <s v="SECTOR PRIVADO"/>
    <s v="NO"/>
    <s v="NO"/>
    <s v="NO"/>
    <n v="60"/>
    <s v="No"/>
    <s v="No"/>
    <n v="305704"/>
    <s v="ASEGURADO VOLUNTARIO"/>
    <n v="60"/>
  </r>
  <r>
    <n v="2345"/>
    <x v="0"/>
    <n v="502063.88"/>
    <s v="ASALARIADO"/>
    <s v="SECTOR PRIVADO"/>
    <s v="SI"/>
    <s v="NO"/>
    <s v="NO"/>
    <n v="22"/>
    <s v="No"/>
    <s v="No"/>
    <n v="502063.88"/>
    <s v="ASALARIADO"/>
    <n v="22"/>
  </r>
  <r>
    <n v="2346"/>
    <x v="0"/>
    <n v="843824.96"/>
    <s v="ASALARIADO"/>
    <s v="SECTOR PRIVADO"/>
    <s v="SI"/>
    <s v="NO"/>
    <s v="NO"/>
    <n v="31"/>
    <s v="No"/>
    <s v="No"/>
    <n v="843824.96"/>
    <s v="ASALARIADO"/>
    <n v="31"/>
  </r>
  <r>
    <n v="2347"/>
    <x v="0"/>
    <n v="278030"/>
    <s v="TRABAJADOR INDEPENDIENTE"/>
    <s v="SECTOR PRIVADO"/>
    <s v="SI"/>
    <s v="NO"/>
    <s v="SI"/>
    <n v="39"/>
    <s v="No"/>
    <s v="No"/>
    <n v="278030"/>
    <s v="TRABAJADOR INDEPENDIENTE"/>
    <n v="39"/>
  </r>
  <r>
    <n v="2348"/>
    <x v="0"/>
    <n v="347504.4"/>
    <s v="ASALARIADO"/>
    <s v="SECTOR PRIVADO"/>
    <s v="SI"/>
    <s v="SI"/>
    <s v="NO"/>
    <n v="24"/>
    <s v="No"/>
    <s v="No"/>
    <n v="347504.4"/>
    <s v="ASALARIADO"/>
    <n v="24"/>
  </r>
  <r>
    <n v="2349"/>
    <x v="0"/>
    <n v="1811308.47"/>
    <s v="ASALARIADO"/>
    <s v="SECTOR PRIVADO"/>
    <s v="SI"/>
    <s v="NO"/>
    <s v="NO"/>
    <n v="43"/>
    <s v="No"/>
    <s v="No"/>
    <n v="1811308.47"/>
    <s v="ASALARIADO"/>
    <n v="43"/>
  </r>
  <r>
    <n v="2350"/>
    <x v="1"/>
    <n v="359544.27"/>
    <s v="CONVENIOS ESPECIALES DE ASEGURADOS VOLUNTARIOS"/>
    <s v="SECTOR PRIVADO"/>
    <s v="SI"/>
    <s v="SI"/>
    <s v="NO"/>
    <n v="51"/>
    <s v="No"/>
    <s v="No"/>
    <n v="359544.27"/>
    <s v="CONVENIOS ESPECIALES DE ASEGURADOS VOLUNTARIOS"/>
    <n v="51"/>
  </r>
  <r>
    <n v="2351"/>
    <x v="1"/>
    <n v="278030"/>
    <s v="CONVENIOS ESPECIALES DE TRABAJADORES INDEPENDIENTES"/>
    <s v="SECTOR PRIVADO"/>
    <s v="SI"/>
    <s v="NO"/>
    <s v="NO"/>
    <n v="32"/>
    <s v="No"/>
    <s v="No"/>
    <n v="278030"/>
    <s v="CONVENIOS ESPECIALES DE TRABAJADORES INDEPENDIENTES"/>
    <n v="32"/>
  </r>
  <r>
    <n v="2352"/>
    <x v="1"/>
    <n v="278035"/>
    <s v="ASEGURADO VOLUNTARIO"/>
    <s v="SECTOR PRIVADO"/>
    <s v="SI"/>
    <s v="NO"/>
    <s v="NO"/>
    <n v="27"/>
    <s v="No"/>
    <s v="No"/>
    <n v="278035"/>
    <s v="ASEGURADO VOLUNTARIO"/>
    <n v="27"/>
  </r>
  <r>
    <n v="2353"/>
    <x v="0"/>
    <n v="888101.64"/>
    <s v="ASALARIADO"/>
    <s v="SECTOR PUBLICO"/>
    <s v="SI"/>
    <s v="NO"/>
    <s v="NO"/>
    <n v="30"/>
    <s v="No"/>
    <s v="No"/>
    <n v="888101.64"/>
    <s v="ASALARIADO"/>
    <n v="30"/>
  </r>
  <r>
    <n v="2354"/>
    <x v="1"/>
    <n v="417971.20000000001"/>
    <s v="ASALARIADO"/>
    <s v="SECTOR PRIVADO"/>
    <s v="SI"/>
    <s v="NO"/>
    <s v="SI"/>
    <n v="40"/>
    <s v="No"/>
    <s v="No"/>
    <n v="417971.20000000001"/>
    <s v="ASALARIADO"/>
    <n v="40"/>
  </r>
  <r>
    <n v="2355"/>
    <x v="1"/>
    <n v="380732"/>
    <s v="ASALARIADO"/>
    <s v="SECTOR PUBLICO"/>
    <s v="SI"/>
    <s v="NO"/>
    <s v="SI"/>
    <n v="55"/>
    <s v="No"/>
    <s v="No"/>
    <n v="380732"/>
    <s v="ASALARIADO"/>
    <n v="55"/>
  </r>
  <r>
    <n v="2356"/>
    <x v="0"/>
    <n v="3173069.67"/>
    <s v="ASALARIADO"/>
    <s v="SECTOR PUBLICO"/>
    <s v="SI"/>
    <s v="NO"/>
    <s v="NO"/>
    <n v="54"/>
    <s v="Atípico"/>
    <s v="No"/>
    <n v="3173069.67"/>
    <s v="ASALARIADO"/>
    <n v="54"/>
  </r>
  <r>
    <n v="2357"/>
    <x v="1"/>
    <n v="355000"/>
    <s v="TRABAJADOR INDEPENDIENTE"/>
    <s v="SECTOR PRIVADO"/>
    <s v="SI"/>
    <s v="NO"/>
    <s v="SI"/>
    <n v="28"/>
    <s v="No"/>
    <s v="No"/>
    <n v="355000"/>
    <s v="TRABAJADOR INDEPENDIENTE"/>
    <n v="28"/>
  </r>
  <r>
    <n v="2358"/>
    <x v="0"/>
    <n v="563202"/>
    <s v="ASALARIADO"/>
    <s v="SECTOR PRIVADO"/>
    <s v="SI"/>
    <s v="NO"/>
    <s v="NO"/>
    <n v="37"/>
    <s v="No"/>
    <s v="No"/>
    <n v="563202"/>
    <s v="ASALARIADO"/>
    <n v="37"/>
  </r>
  <r>
    <n v="2359"/>
    <x v="0"/>
    <n v="299647"/>
    <s v="ASEGURADO VOLUNTARIO"/>
    <s v="SECTOR PRIVADO"/>
    <s v="SI"/>
    <s v="NO"/>
    <s v="NO"/>
    <n v="74"/>
    <s v="No"/>
    <s v="No"/>
    <n v="299647"/>
    <s v="ASEGURADO VOLUNTARIO"/>
    <n v="74"/>
  </r>
  <r>
    <n v="2360"/>
    <x v="0"/>
    <n v="564955.81999999995"/>
    <s v="ASALARIADO"/>
    <s v="SECTOR PRIVADO"/>
    <s v="SI"/>
    <s v="NO"/>
    <s v="NO"/>
    <n v="60"/>
    <s v="No"/>
    <s v="No"/>
    <n v="564955.81999999995"/>
    <s v="ASALARIADO"/>
    <n v="60"/>
  </r>
  <r>
    <n v="2361"/>
    <x v="0"/>
    <n v="326749"/>
    <s v="TRABAJADOR INDEPENDIENTE"/>
    <s v="SECTOR PRIVADO"/>
    <s v="SI"/>
    <s v="NO"/>
    <s v="SI"/>
    <n v="52"/>
    <s v="No"/>
    <s v="No"/>
    <n v="326749"/>
    <s v="TRABAJADOR INDEPENDIENTE"/>
    <n v="52"/>
  </r>
  <r>
    <n v="2362"/>
    <x v="0"/>
    <n v="2190000"/>
    <s v="ASALARIADO"/>
    <s v="SECTOR PRIVADO"/>
    <s v="SI"/>
    <s v="NO"/>
    <s v="NO"/>
    <n v="59"/>
    <s v="No"/>
    <s v="No"/>
    <n v="2190000"/>
    <s v="ASALARIADO"/>
    <n v="59"/>
  </r>
  <r>
    <n v="2363"/>
    <x v="1"/>
    <n v="1248185"/>
    <s v="ASALARIADO"/>
    <s v="SECTOR PUBLICO"/>
    <s v="SI"/>
    <s v="NO"/>
    <s v="SI"/>
    <n v="60"/>
    <s v="No"/>
    <s v="No"/>
    <n v="1248185"/>
    <s v="ASALARIADO"/>
    <n v="60"/>
  </r>
  <r>
    <n v="2364"/>
    <x v="1"/>
    <n v="360000"/>
    <s v="ASALARIADO"/>
    <s v="SECTOR PRIVADO"/>
    <s v="SI"/>
    <s v="NO"/>
    <s v="NO"/>
    <n v="27"/>
    <s v="No"/>
    <s v="No"/>
    <n v="360000"/>
    <s v="ASALARIADO"/>
    <n v="27"/>
  </r>
  <r>
    <n v="2365"/>
    <x v="0"/>
    <n v="190000"/>
    <s v="ASALARIADO"/>
    <s v="SECTOR PRIVADO"/>
    <s v="SI"/>
    <s v="NO"/>
    <s v="SI"/>
    <n v="45"/>
    <s v="No"/>
    <s v="No"/>
    <n v="190000"/>
    <s v="ASALARIADO"/>
    <n v="45"/>
  </r>
  <r>
    <n v="2366"/>
    <x v="1"/>
    <n v="1287284"/>
    <s v="ASALARIADO"/>
    <s v="SECTOR PUBLICO"/>
    <s v="SI"/>
    <s v="NO"/>
    <s v="NO"/>
    <n v="37"/>
    <s v="No"/>
    <s v="No"/>
    <n v="1287284"/>
    <s v="ASALARIADO"/>
    <n v="37"/>
  </r>
  <r>
    <n v="2367"/>
    <x v="0"/>
    <n v="1161697.8500000001"/>
    <s v="ASALARIADO"/>
    <s v="SECTOR PUBLICO"/>
    <s v="SI"/>
    <s v="NO"/>
    <s v="NO"/>
    <n v="41"/>
    <s v="No"/>
    <s v="No"/>
    <n v="1161697.8500000001"/>
    <s v="ASALARIADO"/>
    <n v="41"/>
  </r>
  <r>
    <n v="2368"/>
    <x v="0"/>
    <n v="520000"/>
    <s v="ASALARIADO"/>
    <s v="SECTOR PRIVADO"/>
    <s v="SI"/>
    <s v="NO"/>
    <s v="SI"/>
    <n v="62"/>
    <s v="No"/>
    <s v="No"/>
    <n v="520000"/>
    <s v="ASALARIADO"/>
    <n v="62"/>
  </r>
  <r>
    <n v="2369"/>
    <x v="0"/>
    <n v="1459164"/>
    <s v="ASALARIADO"/>
    <s v="SECTOR PRIVADO"/>
    <s v="SI"/>
    <s v="NO"/>
    <s v="NO"/>
    <n v="55"/>
    <s v="No"/>
    <s v="No"/>
    <n v="1459164"/>
    <s v="ASALARIADO"/>
    <n v="55"/>
  </r>
  <r>
    <n v="2370"/>
    <x v="0"/>
    <n v="785103.77"/>
    <s v="ASALARIADO"/>
    <s v="SECTOR PRIVADO"/>
    <s v="SI"/>
    <s v="NO"/>
    <s v="NO"/>
    <n v="49"/>
    <s v="No"/>
    <s v="No"/>
    <n v="785103.77"/>
    <s v="ASALARIADO"/>
    <n v="49"/>
  </r>
  <r>
    <n v="2371"/>
    <x v="0"/>
    <n v="175874.58"/>
    <s v="ASALARIADO"/>
    <s v="SECTOR PRIVADO"/>
    <s v="SI"/>
    <s v="NO"/>
    <s v="SI"/>
    <n v="38"/>
    <s v="No"/>
    <s v="No"/>
    <n v="175874.58"/>
    <s v="ASALARIADO"/>
    <n v="38"/>
  </r>
  <r>
    <n v="2372"/>
    <x v="0"/>
    <n v="341004"/>
    <s v="ASALARIADO"/>
    <s v="SECTOR PRIVADO"/>
    <s v="SI"/>
    <s v="SI"/>
    <s v="NO"/>
    <n v="57"/>
    <s v="No"/>
    <s v="No"/>
    <n v="341004"/>
    <s v="ASALARIADO"/>
    <n v="57"/>
  </r>
  <r>
    <n v="2373"/>
    <x v="1"/>
    <n v="3426447.35"/>
    <s v="ASALARIADO"/>
    <s v="SECTOR PUBLICO"/>
    <s v="SI"/>
    <s v="NO"/>
    <s v="NO"/>
    <n v="42"/>
    <s v="Atípico"/>
    <s v="No"/>
    <n v="3426447.35"/>
    <s v="ASALARIADO"/>
    <n v="42"/>
  </r>
  <r>
    <n v="2374"/>
    <x v="1"/>
    <n v="638675"/>
    <s v="ASALARIADO"/>
    <s v="SECTOR PRIVADO"/>
    <s v="SI"/>
    <s v="NO"/>
    <s v="NO"/>
    <n v="18"/>
    <s v="No"/>
    <s v="No"/>
    <n v="638675"/>
    <s v="ASALARIADO"/>
    <n v="18"/>
  </r>
  <r>
    <n v="2375"/>
    <x v="0"/>
    <n v="587574"/>
    <s v="TRABAJADOR INDEPENDIENTE"/>
    <s v="SECTOR PRIVADO"/>
    <s v="SI"/>
    <s v="SI"/>
    <s v="NO"/>
    <n v="53"/>
    <s v="No"/>
    <s v="No"/>
    <n v="587574"/>
    <s v="TRABAJADOR INDEPENDIENTE"/>
    <n v="53"/>
  </r>
  <r>
    <n v="2376"/>
    <x v="1"/>
    <n v="120000"/>
    <s v="ASALARIADO"/>
    <s v="SECTOR PRIVADO"/>
    <s v="SI"/>
    <s v="NO"/>
    <s v="SI"/>
    <n v="47"/>
    <s v="No"/>
    <s v="No"/>
    <n v="120000"/>
    <s v="ASALARIADO"/>
    <n v="47"/>
  </r>
  <r>
    <n v="2377"/>
    <x v="0"/>
    <n v="498141.67"/>
    <s v="ASALARIADO"/>
    <s v="SECTOR PRIVADO"/>
    <s v="SI"/>
    <s v="NO"/>
    <s v="NO"/>
    <n v="49"/>
    <s v="No"/>
    <s v="No"/>
    <n v="498141.67"/>
    <s v="ASALARIADO"/>
    <n v="49"/>
  </r>
  <r>
    <n v="2378"/>
    <x v="0"/>
    <n v="562493.75"/>
    <s v="ASALARIADO"/>
    <s v="SECTOR PRIVADO"/>
    <s v="SI"/>
    <s v="NO"/>
    <s v="NO"/>
    <n v="34"/>
    <s v="No"/>
    <s v="No"/>
    <n v="562493.75"/>
    <s v="ASALARIADO"/>
    <n v="34"/>
  </r>
  <r>
    <n v="2379"/>
    <x v="0"/>
    <n v="464100"/>
    <s v="ASALARIADO"/>
    <s v="SECTOR PRIVADO"/>
    <s v="SI"/>
    <s v="SI"/>
    <s v="NO"/>
    <n v="29"/>
    <s v="No"/>
    <s v="No"/>
    <n v="464100"/>
    <s v="ASALARIADO"/>
    <n v="29"/>
  </r>
  <r>
    <n v="2380"/>
    <x v="0"/>
    <n v="324953"/>
    <s v="ASEGURADO VOLUNTARIO"/>
    <s v="SECTOR PRIVADO"/>
    <s v="SI"/>
    <s v="NO"/>
    <s v="NO"/>
    <n v="33"/>
    <s v="No"/>
    <s v="No"/>
    <n v="324953"/>
    <s v="ASEGURADO VOLUNTARIO"/>
    <n v="33"/>
  </r>
  <r>
    <n v="2381"/>
    <x v="1"/>
    <n v="318550"/>
    <s v="ASALARIADO"/>
    <s v="SECTOR PRIVADO"/>
    <s v="SI"/>
    <s v="NO"/>
    <s v="NO"/>
    <n v="41"/>
    <s v="No"/>
    <s v="No"/>
    <n v="318550"/>
    <s v="ASALARIADO"/>
    <n v="41"/>
  </r>
  <r>
    <n v="2382"/>
    <x v="0"/>
    <n v="336217.85"/>
    <s v="ASALARIADO"/>
    <s v="SECTOR PRIVADO"/>
    <s v="SI"/>
    <s v="SI"/>
    <s v="NO"/>
    <n v="43"/>
    <s v="No"/>
    <s v="No"/>
    <n v="336217.85"/>
    <s v="ASALARIADO"/>
    <n v="43"/>
  </r>
  <r>
    <n v="2383"/>
    <x v="0"/>
    <n v="297045"/>
    <s v="ASEGURADO VOLUNTARIO"/>
    <s v="SECTOR PRIVADO"/>
    <s v="SI"/>
    <s v="NO"/>
    <s v="NO"/>
    <n v="24"/>
    <s v="No"/>
    <s v="No"/>
    <n v="297045"/>
    <s v="ASEGURADO VOLUNTARIO"/>
    <n v="24"/>
  </r>
  <r>
    <n v="2384"/>
    <x v="0"/>
    <n v="1614330"/>
    <s v="ASALARIADO"/>
    <s v="SECTOR PUBLICO"/>
    <s v="SI"/>
    <s v="NO"/>
    <s v="SI"/>
    <n v="30"/>
    <s v="No"/>
    <s v="No"/>
    <n v="1614330"/>
    <s v="ASALARIADO"/>
    <n v="30"/>
  </r>
  <r>
    <n v="2385"/>
    <x v="1"/>
    <n v="260000"/>
    <s v="ASALARIADO"/>
    <s v="SECTOR PRIVADO"/>
    <s v="SI"/>
    <s v="NO"/>
    <s v="SI"/>
    <n v="39"/>
    <s v="No"/>
    <s v="No"/>
    <n v="260000"/>
    <s v="ASALARIADO"/>
    <n v="39"/>
  </r>
  <r>
    <n v="2386"/>
    <x v="1"/>
    <n v="278030"/>
    <s v="TRABAJADOR INDEPENDIENTE"/>
    <s v="SECTOR PRIVADO"/>
    <s v="SI"/>
    <s v="NO"/>
    <s v="NO"/>
    <n v="52"/>
    <s v="No"/>
    <s v="No"/>
    <n v="278030"/>
    <s v="TRABAJADOR INDEPENDIENTE"/>
    <n v="52"/>
  </r>
  <r>
    <n v="2387"/>
    <x v="1"/>
    <n v="297046"/>
    <s v="TRABAJADOR INDEPENDIENTE"/>
    <s v="SECTOR PRIVADO"/>
    <s v="SI"/>
    <s v="NO"/>
    <s v="SI"/>
    <n v="40"/>
    <s v="No"/>
    <s v="No"/>
    <n v="297046"/>
    <s v="TRABAJADOR INDEPENDIENTE"/>
    <n v="40"/>
  </r>
  <r>
    <n v="2388"/>
    <x v="0"/>
    <n v="491706.2"/>
    <s v="ASALARIADO"/>
    <s v="SECTOR PRIVADO"/>
    <s v="SI"/>
    <s v="NO"/>
    <s v="NO"/>
    <n v="50"/>
    <s v="No"/>
    <s v="No"/>
    <n v="491706.2"/>
    <s v="ASALARIADO"/>
    <n v="50"/>
  </r>
  <r>
    <n v="2389"/>
    <x v="0"/>
    <n v="1308403"/>
    <s v="ASALARIADO"/>
    <s v="SECTOR PUBLICO"/>
    <s v="SI"/>
    <s v="NO"/>
    <s v="NO"/>
    <n v="40"/>
    <s v="No"/>
    <s v="No"/>
    <n v="1308403"/>
    <s v="ASALARIADO"/>
    <n v="40"/>
  </r>
  <r>
    <n v="2390"/>
    <x v="0"/>
    <n v="278030"/>
    <s v="CONVENIOS ESPECIALES DE TRABAJADORES INDEPENDIENTES"/>
    <s v="SECTOR PRIVADO"/>
    <s v="SI"/>
    <s v="NO"/>
    <s v="NO"/>
    <n v="28"/>
    <s v="No"/>
    <s v="No"/>
    <n v="278030"/>
    <s v="CONVENIOS ESPECIALES DE TRABAJADORES INDEPENDIENTES"/>
    <n v="28"/>
  </r>
  <r>
    <n v="2391"/>
    <x v="0"/>
    <n v="338629"/>
    <s v="TRABAJADOR INDEPENDIENTE"/>
    <s v="SECTOR PRIVADO"/>
    <s v="SI"/>
    <s v="NO"/>
    <s v="SI"/>
    <n v="39"/>
    <s v="No"/>
    <s v="No"/>
    <n v="338629"/>
    <s v="TRABAJADOR INDEPENDIENTE"/>
    <n v="39"/>
  </r>
  <r>
    <n v="2392"/>
    <x v="0"/>
    <n v="639148"/>
    <s v="TRABAJADOR INDEPENDIENTE"/>
    <s v="SECTOR PRIVADO"/>
    <s v="SI"/>
    <s v="NO"/>
    <s v="NO"/>
    <n v="48"/>
    <s v="No"/>
    <s v="No"/>
    <n v="639148"/>
    <s v="TRABAJADOR INDEPENDIENTE"/>
    <n v="48"/>
  </r>
  <r>
    <n v="2393"/>
    <x v="0"/>
    <n v="869420"/>
    <s v="ASALARIADO"/>
    <s v="SECTOR PUBLICO"/>
    <s v="SI"/>
    <s v="NO"/>
    <s v="SI"/>
    <n v="46"/>
    <s v="No"/>
    <s v="No"/>
    <n v="869420"/>
    <s v="ASALARIADO"/>
    <n v="46"/>
  </r>
  <r>
    <n v="2394"/>
    <x v="0"/>
    <n v="86400"/>
    <s v="ASALARIADO"/>
    <s v="SECTOR PRIVADO"/>
    <s v="SI"/>
    <s v="NO"/>
    <s v="NO"/>
    <n v="24"/>
    <s v="No"/>
    <s v="No"/>
    <n v="86400"/>
    <s v="ASALARIADO"/>
    <n v="24"/>
  </r>
  <r>
    <n v="2395"/>
    <x v="1"/>
    <n v="466740"/>
    <s v="ASALARIADO"/>
    <s v="SECTOR PUBLICO"/>
    <s v="SI"/>
    <s v="NO"/>
    <s v="SI"/>
    <n v="35"/>
    <s v="No"/>
    <s v="No"/>
    <n v="466740"/>
    <s v="ASALARIADO"/>
    <n v="35"/>
  </r>
  <r>
    <n v="2396"/>
    <x v="1"/>
    <n v="319560"/>
    <s v="ASALARIADO"/>
    <s v="SECTOR PRIVADO"/>
    <s v="SI"/>
    <s v="NO"/>
    <s v="SI"/>
    <n v="30"/>
    <s v="No"/>
    <s v="No"/>
    <n v="319560"/>
    <s v="ASALARIADO"/>
    <n v="30"/>
  </r>
  <r>
    <n v="2397"/>
    <x v="0"/>
    <n v="545579.25"/>
    <s v="ASALARIADO"/>
    <s v="SECTOR PRIVADO"/>
    <s v="SI"/>
    <s v="NO"/>
    <s v="NO"/>
    <n v="39"/>
    <s v="No"/>
    <s v="No"/>
    <n v="545579.25"/>
    <s v="ASALARIADO"/>
    <n v="39"/>
  </r>
  <r>
    <n v="2398"/>
    <x v="0"/>
    <n v="297046"/>
    <s v="TRABAJADOR INDEPENDIENTE"/>
    <s v="SECTOR PRIVADO"/>
    <s v="SI"/>
    <s v="SI"/>
    <s v="SI"/>
    <n v="43"/>
    <s v="No"/>
    <s v="No"/>
    <n v="297046"/>
    <s v="TRABAJADOR INDEPENDIENTE"/>
    <n v="43"/>
  </r>
  <r>
    <n v="2399"/>
    <x v="0"/>
    <n v="464335.96"/>
    <s v="ASALARIADO"/>
    <s v="SECTOR PRIVADO"/>
    <s v="SI"/>
    <s v="NO"/>
    <s v="NO"/>
    <n v="54"/>
    <s v="No"/>
    <s v="No"/>
    <n v="464335.96"/>
    <s v="ASALARIADO"/>
    <n v="54"/>
  </r>
  <r>
    <n v="2400"/>
    <x v="0"/>
    <n v="35000"/>
    <s v="ASALARIADO"/>
    <s v="SECTOR PRIVADO"/>
    <s v="SI"/>
    <s v="NO"/>
    <s v="NO"/>
    <n v="34"/>
    <s v="No"/>
    <s v="No"/>
    <n v="35000"/>
    <s v="ASALARIADO"/>
    <n v="34"/>
  </r>
  <r>
    <n v="2401"/>
    <x v="0"/>
    <n v="344805"/>
    <s v="ASALARIADO"/>
    <s v="SECTOR PRIVADO"/>
    <s v="SI"/>
    <s v="NO"/>
    <s v="NO"/>
    <n v="47"/>
    <s v="No"/>
    <s v="No"/>
    <n v="344805"/>
    <s v="ASALARIADO"/>
    <n v="47"/>
  </r>
  <r>
    <n v="2402"/>
    <x v="1"/>
    <n v="323562"/>
    <s v="TRABAJADOR INDEPENDIENTE"/>
    <s v="SECTOR PRIVADO"/>
    <s v="SI"/>
    <s v="NO"/>
    <s v="SI"/>
    <n v="38"/>
    <s v="No"/>
    <s v="No"/>
    <n v="323562"/>
    <s v="TRABAJADOR INDEPENDIENTE"/>
    <n v="38"/>
  </r>
  <r>
    <n v="2403"/>
    <x v="1"/>
    <n v="1095589"/>
    <s v="ASALARIADO"/>
    <s v="SECTOR PUBLICO"/>
    <s v="SI"/>
    <s v="NO"/>
    <s v="SI"/>
    <n v="37"/>
    <s v="No"/>
    <s v="No"/>
    <n v="1095589"/>
    <s v="ASALARIADO"/>
    <n v="37"/>
  </r>
  <r>
    <n v="2404"/>
    <x v="0"/>
    <n v="549445.32999999996"/>
    <s v="ASALARIADO"/>
    <s v="SECTOR PRIVADO"/>
    <s v="SI"/>
    <s v="NO"/>
    <s v="NO"/>
    <n v="20"/>
    <s v="No"/>
    <s v="No"/>
    <n v="549445.32999999996"/>
    <s v="ASALARIADO"/>
    <n v="20"/>
  </r>
  <r>
    <n v="2405"/>
    <x v="1"/>
    <n v="245079.8"/>
    <s v="ASALARIADO"/>
    <s v="SECTOR PRIVADO"/>
    <s v="SI"/>
    <s v="NO"/>
    <s v="NO"/>
    <n v="21"/>
    <s v="No"/>
    <s v="No"/>
    <n v="245079.8"/>
    <s v="ASALARIADO"/>
    <n v="21"/>
  </r>
  <r>
    <n v="2406"/>
    <x v="1"/>
    <n v="387099.75"/>
    <s v="ASALARIADO"/>
    <s v="SECTOR PRIVADO"/>
    <s v="SI"/>
    <s v="NO"/>
    <s v="NO"/>
    <n v="41"/>
    <s v="No"/>
    <s v="No"/>
    <n v="387099.75"/>
    <s v="ASALARIADO"/>
    <n v="41"/>
  </r>
  <r>
    <n v="2407"/>
    <x v="0"/>
    <n v="253571"/>
    <s v="PENSIONADOS EN SU PROPIO SISTEMA"/>
    <s v="SECTOR PUBLICO"/>
    <s v="SI"/>
    <s v="NO"/>
    <s v="NO"/>
    <n v="56"/>
    <s v="No"/>
    <s v="No"/>
    <n v="253571"/>
    <s v="PENSIONADOS EN SU PROPIO SISTEMA"/>
    <n v="56"/>
  </r>
  <r>
    <n v="2408"/>
    <x v="0"/>
    <n v="1187224"/>
    <s v="ASALARIADO"/>
    <s v="SECTOR PUBLICO"/>
    <s v="SI"/>
    <s v="NO"/>
    <s v="SI"/>
    <n v="46"/>
    <s v="No"/>
    <s v="No"/>
    <n v="1187224"/>
    <s v="ASALARIADO"/>
    <n v="46"/>
  </r>
  <r>
    <n v="2409"/>
    <x v="0"/>
    <n v="584115.32999999996"/>
    <s v="ASALARIADO"/>
    <s v="SECTOR PRIVADO"/>
    <s v="SI"/>
    <s v="NO"/>
    <s v="NO"/>
    <n v="46"/>
    <s v="No"/>
    <s v="No"/>
    <n v="584115.32999999996"/>
    <s v="ASALARIADO"/>
    <n v="46"/>
  </r>
  <r>
    <n v="2410"/>
    <x v="1"/>
    <n v="446928"/>
    <s v="ASALARIADO"/>
    <s v="SECTOR PRIVADO"/>
    <s v="SI"/>
    <s v="NO"/>
    <s v="NO"/>
    <n v="23"/>
    <s v="No"/>
    <s v="No"/>
    <n v="446928"/>
    <s v="ASALARIADO"/>
    <n v="23"/>
  </r>
  <r>
    <n v="2411"/>
    <x v="0"/>
    <n v="302470"/>
    <s v="ASEGURADO VOLUNTARIO"/>
    <s v="SECTOR PRIVADO"/>
    <s v="SI"/>
    <s v="SI"/>
    <s v="NO"/>
    <n v="34"/>
    <s v="No"/>
    <s v="No"/>
    <n v="302470"/>
    <s v="ASEGURADO VOLUNTARIO"/>
    <n v="34"/>
  </r>
  <r>
    <n v="2412"/>
    <x v="0"/>
    <n v="277000"/>
    <s v="ASALARIADO"/>
    <s v="SECTOR PRIVADO"/>
    <s v="SI"/>
    <s v="SI"/>
    <s v="SI"/>
    <n v="23"/>
    <s v="No"/>
    <s v="No"/>
    <n v="277000"/>
    <s v="ASALARIADO"/>
    <n v="23"/>
  </r>
  <r>
    <n v="2413"/>
    <x v="0"/>
    <n v="241458"/>
    <s v="ASALARIADO"/>
    <s v="SECTOR PRIVADO"/>
    <s v="SI"/>
    <s v="NO"/>
    <s v="SI"/>
    <n v="41"/>
    <s v="No"/>
    <s v="No"/>
    <n v="241458"/>
    <s v="ASALARIADO"/>
    <n v="41"/>
  </r>
  <r>
    <n v="2414"/>
    <x v="0"/>
    <n v="255000"/>
    <s v="ASALARIADO"/>
    <s v="SECTOR PRIVADO"/>
    <s v="SI"/>
    <s v="SI"/>
    <s v="SI"/>
    <n v="55"/>
    <s v="No"/>
    <s v="No"/>
    <n v="255000"/>
    <s v="ASALARIADO"/>
    <n v="55"/>
  </r>
  <r>
    <n v="2415"/>
    <x v="1"/>
    <n v="1332081"/>
    <s v="PENSIONADOS EN SU PROPIO SISTEMA"/>
    <s v="SECTOR PUBLICO"/>
    <s v="SI"/>
    <s v="NO"/>
    <s v="NO"/>
    <n v="65"/>
    <s v="No"/>
    <s v="No"/>
    <n v="1332081"/>
    <s v="PENSIONADOS EN SU PROPIO SISTEMA"/>
    <n v="65"/>
  </r>
  <r>
    <n v="2416"/>
    <x v="0"/>
    <n v="323296"/>
    <s v="TRABAJADOR INDEPENDIENTE"/>
    <s v="SECTOR PRIVADO"/>
    <s v="SI"/>
    <s v="NO"/>
    <s v="NO"/>
    <n v="33"/>
    <s v="No"/>
    <s v="No"/>
    <n v="323296"/>
    <s v="TRABAJADOR INDEPENDIENTE"/>
    <n v="33"/>
  </r>
  <r>
    <n v="2417"/>
    <x v="0"/>
    <n v="362000"/>
    <s v="ASALARIADO"/>
    <s v="SECTOR PRIVADO"/>
    <s v="SI"/>
    <s v="NO"/>
    <s v="NO"/>
    <n v="31"/>
    <s v="No"/>
    <s v="No"/>
    <n v="362000"/>
    <s v="ASALARIADO"/>
    <n v="31"/>
  </r>
  <r>
    <n v="2418"/>
    <x v="0"/>
    <n v="501467"/>
    <s v="TRABAJADOR INDEPENDIENTE"/>
    <s v="SECTOR PRIVADO"/>
    <s v="SI"/>
    <s v="NO"/>
    <s v="NO"/>
    <n v="37"/>
    <s v="No"/>
    <s v="No"/>
    <n v="501467"/>
    <s v="TRABAJADOR INDEPENDIENTE"/>
    <n v="37"/>
  </r>
  <r>
    <n v="2419"/>
    <x v="1"/>
    <n v="534933"/>
    <s v="ASALARIADO"/>
    <s v="SECTOR PRIVADO"/>
    <s v="SI"/>
    <s v="NO"/>
    <s v="NO"/>
    <n v="59"/>
    <s v="No"/>
    <s v="No"/>
    <n v="534933"/>
    <s v="ASALARIADO"/>
    <n v="59"/>
  </r>
  <r>
    <n v="2420"/>
    <x v="1"/>
    <n v="375584"/>
    <s v="ASALARIADO"/>
    <s v="SECTOR PUBLICO"/>
    <s v="SI"/>
    <s v="NO"/>
    <s v="NO"/>
    <n v="26"/>
    <s v="No"/>
    <s v="No"/>
    <n v="375584"/>
    <s v="ASALARIADO"/>
    <n v="26"/>
  </r>
  <r>
    <n v="2421"/>
    <x v="0"/>
    <n v="414094.87"/>
    <s v="ASALARIADO"/>
    <s v="SECTOR PRIVADO"/>
    <s v="SI"/>
    <s v="NO"/>
    <s v="NO"/>
    <n v="19"/>
    <s v="No"/>
    <s v="No"/>
    <n v="414094.87"/>
    <s v="ASALARIADO"/>
    <n v="19"/>
  </r>
  <r>
    <n v="2422"/>
    <x v="0"/>
    <n v="292387"/>
    <s v="ASEGURADO VOLUNTARIO"/>
    <s v="SECTOR PRIVADO"/>
    <s v="SI"/>
    <s v="NO"/>
    <s v="SI"/>
    <n v="52"/>
    <s v="No"/>
    <s v="No"/>
    <n v="292387"/>
    <s v="ASEGURADO VOLUNTARIO"/>
    <n v="52"/>
  </r>
  <r>
    <n v="2423"/>
    <x v="1"/>
    <n v="753003.24"/>
    <s v="ASALARIADO"/>
    <s v="SECTOR PUBLICO"/>
    <s v="SI"/>
    <s v="NO"/>
    <s v="NO"/>
    <n v="22"/>
    <s v="No"/>
    <s v="No"/>
    <n v="753003.24"/>
    <s v="ASALARIADO"/>
    <n v="22"/>
  </r>
  <r>
    <n v="2424"/>
    <x v="1"/>
    <n v="375740"/>
    <s v="TRABAJADOR INDEPENDIENTE"/>
    <s v="SECTOR PRIVADO"/>
    <s v="SI"/>
    <s v="NO"/>
    <s v="SI"/>
    <n v="50"/>
    <s v="No"/>
    <s v="No"/>
    <n v="375740"/>
    <s v="TRABAJADOR INDEPENDIENTE"/>
    <n v="50"/>
  </r>
  <r>
    <n v="2425"/>
    <x v="1"/>
    <n v="1070560"/>
    <s v="ASALARIADO"/>
    <s v="SECTOR PUBLICO"/>
    <s v="SI"/>
    <s v="NO"/>
    <s v="SI"/>
    <n v="34"/>
    <s v="No"/>
    <s v="No"/>
    <n v="1070560"/>
    <s v="ASALARIADO"/>
    <n v="34"/>
  </r>
  <r>
    <n v="2426"/>
    <x v="1"/>
    <n v="297046"/>
    <s v="ASEGURADO VOLUNTARIO"/>
    <s v="SECTOR PRIVADO"/>
    <s v="SI"/>
    <s v="SI"/>
    <s v="NO"/>
    <n v="55"/>
    <s v="No"/>
    <s v="No"/>
    <n v="297046"/>
    <s v="ASEGURADO VOLUNTARIO"/>
    <n v="55"/>
  </r>
  <r>
    <n v="2427"/>
    <x v="0"/>
    <n v="391510"/>
    <s v="ASALARIADO"/>
    <s v="SECTOR PRIVADO"/>
    <s v="SI"/>
    <s v="NO"/>
    <s v="NO"/>
    <n v="31"/>
    <s v="No"/>
    <s v="No"/>
    <n v="391510"/>
    <s v="ASALARIADO"/>
    <n v="31"/>
  </r>
  <r>
    <n v="2428"/>
    <x v="0"/>
    <n v="447250"/>
    <s v="ASALARIADO"/>
    <s v="SECTOR PRIVADO"/>
    <s v="SI"/>
    <s v="NO"/>
    <s v="NO"/>
    <n v="37"/>
    <s v="No"/>
    <s v="No"/>
    <n v="447250"/>
    <s v="ASALARIADO"/>
    <n v="37"/>
  </r>
  <r>
    <n v="2429"/>
    <x v="0"/>
    <n v="518738.06"/>
    <s v="ASALARIADO"/>
    <s v="SECTOR PRIVADO"/>
    <s v="SI"/>
    <s v="SI"/>
    <s v="NO"/>
    <n v="41"/>
    <s v="No"/>
    <s v="No"/>
    <n v="518738.06"/>
    <s v="ASALARIADO"/>
    <n v="41"/>
  </r>
  <r>
    <n v="2430"/>
    <x v="1"/>
    <n v="1373096"/>
    <s v="ASALARIADO"/>
    <s v="SECTOR PUBLICO"/>
    <s v="SI"/>
    <s v="NO"/>
    <s v="NO"/>
    <n v="37"/>
    <s v="No"/>
    <s v="No"/>
    <n v="1373096"/>
    <s v="ASALARIADO"/>
    <n v="37"/>
  </r>
  <r>
    <n v="2431"/>
    <x v="1"/>
    <n v="574611.66"/>
    <s v="ASALARIADO"/>
    <s v="SECTOR PRIVADO"/>
    <s v="SI"/>
    <s v="NO"/>
    <s v="NO"/>
    <n v="37"/>
    <s v="No"/>
    <s v="No"/>
    <n v="574611.66"/>
    <s v="ASALARIADO"/>
    <n v="37"/>
  </r>
  <r>
    <n v="2432"/>
    <x v="0"/>
    <n v="450297.7"/>
    <s v="ASALARIADO"/>
    <s v="SECTOR PRIVADO"/>
    <s v="SI"/>
    <s v="NO"/>
    <s v="NO"/>
    <n v="43"/>
    <s v="No"/>
    <s v="No"/>
    <n v="450297.7"/>
    <s v="ASALARIADO"/>
    <n v="43"/>
  </r>
  <r>
    <n v="2433"/>
    <x v="1"/>
    <n v="477000"/>
    <s v="ASALARIADO"/>
    <s v="SECTOR PRIVADO"/>
    <s v="SI"/>
    <s v="NO"/>
    <s v="NO"/>
    <n v="34"/>
    <s v="No"/>
    <s v="No"/>
    <n v="477000"/>
    <s v="ASALARIADO"/>
    <n v="34"/>
  </r>
  <r>
    <n v="2434"/>
    <x v="0"/>
    <n v="4164181.77"/>
    <s v="ASALARIADO"/>
    <s v="SECTOR PRIVADO"/>
    <s v="SI"/>
    <s v="NO"/>
    <s v="NO"/>
    <n v="35"/>
    <s v="Atípico"/>
    <s v="No"/>
    <n v="4164181.77"/>
    <s v="ASALARIADO"/>
    <n v="35"/>
  </r>
  <r>
    <n v="2435"/>
    <x v="1"/>
    <n v="1476693.45"/>
    <s v="PENSIONADOS EN SU PROPIO SISTEMA"/>
    <s v="SECTOR PUBLICO"/>
    <s v="SI"/>
    <s v="NO"/>
    <s v="NO"/>
    <n v="62"/>
    <s v="No"/>
    <s v="No"/>
    <n v="1476693.45"/>
    <s v="PENSIONADOS EN SU PROPIO SISTEMA"/>
    <n v="62"/>
  </r>
  <r>
    <n v="2436"/>
    <x v="0"/>
    <n v="278030"/>
    <s v="TRABAJADOR INDEPENDIENTE"/>
    <s v="SECTOR PRIVADO"/>
    <s v="SI"/>
    <s v="NO"/>
    <s v="NO"/>
    <n v="38"/>
    <s v="No"/>
    <s v="No"/>
    <n v="278030"/>
    <s v="TRABAJADOR INDEPENDIENTE"/>
    <n v="38"/>
  </r>
  <r>
    <n v="2437"/>
    <x v="0"/>
    <n v="534815.5"/>
    <s v="ASALARIADO"/>
    <s v="SECTOR PUBLICO"/>
    <s v="SI"/>
    <s v="NO"/>
    <s v="NO"/>
    <n v="26"/>
    <s v="No"/>
    <s v="No"/>
    <n v="534815.5"/>
    <s v="ASALARIADO"/>
    <n v="26"/>
  </r>
  <r>
    <n v="2438"/>
    <x v="0"/>
    <n v="2767500"/>
    <s v="ASALARIADO"/>
    <s v="SECTOR PRIVADO"/>
    <s v="SI"/>
    <s v="NO"/>
    <s v="NO"/>
    <n v="24"/>
    <s v="Atípico"/>
    <s v="No"/>
    <n v="2767500"/>
    <s v="ASALARIADO"/>
    <n v="24"/>
  </r>
  <r>
    <n v="2439"/>
    <x v="0"/>
    <n v="297046"/>
    <s v="TRABAJADOR INDEPENDIENTE"/>
    <s v="SECTOR PRIVADO"/>
    <s v="SI"/>
    <s v="NO"/>
    <s v="NO"/>
    <n v="29"/>
    <s v="No"/>
    <s v="No"/>
    <n v="297046"/>
    <s v="TRABAJADOR INDEPENDIENTE"/>
    <n v="29"/>
  </r>
  <r>
    <n v="2440"/>
    <x v="1"/>
    <n v="278030"/>
    <s v="CONVENIOS ESPECIALES DE TRABAJADORES INDEPENDIENTES"/>
    <s v="SECTOR PRIVADO"/>
    <s v="SI"/>
    <s v="NO"/>
    <s v="NO"/>
    <n v="39"/>
    <s v="No"/>
    <s v="No"/>
    <n v="278030"/>
    <s v="CONVENIOS ESPECIALES DE TRABAJADORES INDEPENDIENTES"/>
    <n v="39"/>
  </r>
  <r>
    <n v="2441"/>
    <x v="1"/>
    <n v="436419"/>
    <s v="PENSIONADOS EN SU PROPIO SISTEMA"/>
    <s v="SECTOR PUBLICO"/>
    <s v="SI"/>
    <s v="NO"/>
    <s v="NO"/>
    <n v="79"/>
    <s v="No"/>
    <s v="No"/>
    <n v="436419"/>
    <s v="PENSIONADOS EN SU PROPIO SISTEMA"/>
    <n v="79"/>
  </r>
  <r>
    <n v="2442"/>
    <x v="1"/>
    <n v="734801"/>
    <s v="ASALARIADO"/>
    <s v="SECTOR PUBLICO"/>
    <s v="SI"/>
    <s v="NO"/>
    <s v="NO"/>
    <n v="43"/>
    <s v="No"/>
    <s v="No"/>
    <n v="734801"/>
    <s v="ASALARIADO"/>
    <n v="43"/>
  </r>
  <r>
    <n v="2443"/>
    <x v="0"/>
    <n v="639148"/>
    <s v="TRABAJADOR INDEPENDIENTE"/>
    <s v="SECTOR PRIVADO"/>
    <s v="SI"/>
    <s v="NO"/>
    <s v="SI"/>
    <n v="44"/>
    <s v="No"/>
    <s v="No"/>
    <n v="639148"/>
    <s v="TRABAJADOR INDEPENDIENTE"/>
    <n v="44"/>
  </r>
  <r>
    <n v="2444"/>
    <x v="1"/>
    <n v="454899.51"/>
    <s v="ASALARIADO"/>
    <s v="SECTOR PUBLICO"/>
    <s v="SI"/>
    <s v="NO"/>
    <s v="NO"/>
    <n v="59"/>
    <s v="No"/>
    <s v="No"/>
    <n v="454899.51"/>
    <s v="ASALARIADO"/>
    <n v="59"/>
  </r>
  <r>
    <n v="2445"/>
    <x v="1"/>
    <n v="3622084.85"/>
    <s v="ASALARIADO"/>
    <s v="SECTOR PRIVADO"/>
    <s v="SI"/>
    <s v="NO"/>
    <s v="NO"/>
    <n v="35"/>
    <s v="Atípico"/>
    <s v="No"/>
    <n v="3622084.85"/>
    <s v="ASALARIADO"/>
    <n v="35"/>
  </r>
  <r>
    <n v="2446"/>
    <x v="0"/>
    <n v="360000"/>
    <s v="ASALARIADO"/>
    <s v="SECTOR PRIVADO"/>
    <s v="SI"/>
    <s v="NO"/>
    <s v="NO"/>
    <n v="37"/>
    <s v="No"/>
    <s v="No"/>
    <n v="360000"/>
    <s v="ASALARIADO"/>
    <n v="37"/>
  </r>
  <r>
    <n v="2447"/>
    <x v="1"/>
    <n v="1064830"/>
    <s v="ASALARIADO"/>
    <s v="SECTOR PUBLICO"/>
    <s v="SI"/>
    <s v="NO"/>
    <s v="SI"/>
    <n v="51"/>
    <s v="No"/>
    <s v="No"/>
    <n v="1064830"/>
    <s v="ASALARIADO"/>
    <n v="51"/>
  </r>
  <r>
    <n v="2448"/>
    <x v="1"/>
    <n v="62402.9"/>
    <s v="ASALARIADO"/>
    <s v="SECTOR PRIVADO"/>
    <s v="SI"/>
    <s v="NO"/>
    <s v="NO"/>
    <n v="21"/>
    <s v="No"/>
    <s v="No"/>
    <n v="62402.9"/>
    <s v="ASALARIADO"/>
    <n v="21"/>
  </r>
  <r>
    <n v="2449"/>
    <x v="0"/>
    <n v="297046"/>
    <s v="TRABAJADOR INDEPENDIENTE"/>
    <s v="SECTOR PRIVADO"/>
    <s v="SI"/>
    <s v="NO"/>
    <s v="SI"/>
    <n v="30"/>
    <s v="No"/>
    <s v="No"/>
    <n v="297046"/>
    <s v="TRABAJADOR INDEPENDIENTE"/>
    <n v="30"/>
  </r>
  <r>
    <n v="2450"/>
    <x v="1"/>
    <n v="338125"/>
    <s v="ASALARIADO"/>
    <s v="SECTOR PRIVADO"/>
    <s v="SI"/>
    <s v="NO"/>
    <s v="NO"/>
    <n v="50"/>
    <s v="No"/>
    <s v="No"/>
    <n v="338125"/>
    <s v="ASALARIADO"/>
    <n v="50"/>
  </r>
  <r>
    <n v="2451"/>
    <x v="0"/>
    <n v="423458"/>
    <s v="TRABAJADOR INDEPENDIENTE"/>
    <s v="SECTOR PRIVADO"/>
    <s v="SI"/>
    <s v="NO"/>
    <s v="NO"/>
    <n v="42"/>
    <s v="No"/>
    <s v="No"/>
    <n v="423458"/>
    <s v="TRABAJADOR INDEPENDIENTE"/>
    <n v="42"/>
  </r>
  <r>
    <n v="2452"/>
    <x v="0"/>
    <n v="75000"/>
    <s v="ASALARIADO"/>
    <s v="SECTOR PRIVADO"/>
    <s v="SI"/>
    <s v="NO"/>
    <s v="SI"/>
    <n v="28"/>
    <s v="No"/>
    <s v="No"/>
    <n v="75000"/>
    <s v="ASALARIADO"/>
    <n v="28"/>
  </r>
  <r>
    <n v="2453"/>
    <x v="0"/>
    <n v="318000"/>
    <s v="ASALARIADO"/>
    <s v="SECTOR PRIVADO"/>
    <s v="SI"/>
    <s v="NO"/>
    <s v="SI"/>
    <n v="50"/>
    <s v="No"/>
    <s v="No"/>
    <n v="318000"/>
    <s v="ASALARIADO"/>
    <n v="50"/>
  </r>
  <r>
    <n v="2454"/>
    <x v="0"/>
    <n v="297187"/>
    <s v="TRABAJADOR INDEPENDIENTE"/>
    <s v="SECTOR PRIVADO"/>
    <s v="SI"/>
    <s v="NO"/>
    <s v="NO"/>
    <n v="41"/>
    <s v="No"/>
    <s v="No"/>
    <n v="297187"/>
    <s v="TRABAJADOR INDEPENDIENTE"/>
    <n v="41"/>
  </r>
  <r>
    <n v="2455"/>
    <x v="1"/>
    <n v="1023887.95"/>
    <s v="ASALARIADO"/>
    <s v="SECTOR PUBLICO"/>
    <s v="SI"/>
    <s v="NO"/>
    <s v="NO"/>
    <n v="33"/>
    <s v="No"/>
    <s v="No"/>
    <n v="1023887.95"/>
    <s v="ASALARIADO"/>
    <n v="33"/>
  </r>
  <r>
    <n v="2456"/>
    <x v="1"/>
    <n v="297046"/>
    <s v="TRABAJADOR INDEPENDIENTE"/>
    <s v="SECTOR PRIVADO"/>
    <s v="SI"/>
    <s v="NO"/>
    <s v="SI"/>
    <n v="34"/>
    <s v="No"/>
    <s v="No"/>
    <n v="297046"/>
    <s v="TRABAJADOR INDEPENDIENTE"/>
    <n v="34"/>
  </r>
  <r>
    <n v="2457"/>
    <x v="1"/>
    <n v="937593"/>
    <s v="ASALARIADO"/>
    <s v="SECTOR PUBLICO"/>
    <s v="SI"/>
    <s v="NO"/>
    <s v="NO"/>
    <n v="56"/>
    <s v="No"/>
    <s v="No"/>
    <n v="937593"/>
    <s v="ASALARIADO"/>
    <n v="56"/>
  </r>
  <r>
    <n v="2458"/>
    <x v="1"/>
    <n v="697616.29"/>
    <s v="ASALARIADO"/>
    <s v="SECTOR PRIVADO"/>
    <s v="SI"/>
    <s v="NO"/>
    <s v="NO"/>
    <n v="34"/>
    <s v="No"/>
    <s v="No"/>
    <n v="697616.29"/>
    <s v="ASALARIADO"/>
    <n v="34"/>
  </r>
  <r>
    <n v="2459"/>
    <x v="0"/>
    <n v="620581"/>
    <s v="ASALARIADO"/>
    <s v="SECTOR PUBLICO"/>
    <s v="SI"/>
    <s v="NO"/>
    <s v="NO"/>
    <n v="24"/>
    <s v="No"/>
    <s v="No"/>
    <n v="620581"/>
    <s v="ASALARIADO"/>
    <n v="24"/>
  </r>
  <r>
    <n v="2460"/>
    <x v="1"/>
    <n v="297045"/>
    <s v="ASEGURADO VOLUNTARIO"/>
    <s v="SECTOR PRIVADO"/>
    <s v="SI"/>
    <s v="NO"/>
    <s v="NO"/>
    <n v="62"/>
    <s v="No"/>
    <s v="No"/>
    <n v="297045"/>
    <s v="ASEGURADO VOLUNTARIO"/>
    <n v="62"/>
  </r>
  <r>
    <n v="2461"/>
    <x v="0"/>
    <n v="299647"/>
    <s v="ASEGURADO VOLUNTARIO"/>
    <s v="SECTOR PRIVADO"/>
    <s v="SI"/>
    <s v="NO"/>
    <s v="NO"/>
    <n v="54"/>
    <s v="No"/>
    <s v="No"/>
    <n v="299647"/>
    <s v="ASEGURADO VOLUNTARIO"/>
    <n v="54"/>
  </r>
  <r>
    <n v="2462"/>
    <x v="0"/>
    <n v="458490"/>
    <s v="ASALARIADO"/>
    <s v="SECTOR PRIVADO"/>
    <s v="SI"/>
    <s v="NO"/>
    <s v="NO"/>
    <n v="27"/>
    <s v="No"/>
    <s v="No"/>
    <n v="458490"/>
    <s v="ASALARIADO"/>
    <n v="27"/>
  </r>
  <r>
    <n v="2463"/>
    <x v="1"/>
    <n v="297044"/>
    <s v="ASEGURADO VOLUNTARIO"/>
    <s v="SECTOR PRIVADO"/>
    <s v="SI"/>
    <s v="SI"/>
    <s v="NO"/>
    <n v="57"/>
    <s v="No"/>
    <s v="No"/>
    <n v="297044"/>
    <s v="ASEGURADO VOLUNTARIO"/>
    <n v="57"/>
  </r>
  <r>
    <n v="2464"/>
    <x v="0"/>
    <n v="639148"/>
    <s v="TRABAJADOR INDEPENDIENTE"/>
    <s v="SECTOR PRIVADO"/>
    <s v="SI"/>
    <s v="NO"/>
    <s v="NO"/>
    <n v="42"/>
    <s v="No"/>
    <s v="No"/>
    <n v="639148"/>
    <s v="TRABAJADOR INDEPENDIENTE"/>
    <n v="42"/>
  </r>
  <r>
    <n v="2465"/>
    <x v="1"/>
    <n v="700882.78"/>
    <s v="ASALARIADO"/>
    <s v="SECTOR PRIVADO"/>
    <s v="SI"/>
    <s v="NO"/>
    <s v="NO"/>
    <n v="44"/>
    <s v="No"/>
    <s v="No"/>
    <n v="700882.78"/>
    <s v="ASALARIADO"/>
    <n v="44"/>
  </r>
  <r>
    <n v="2466"/>
    <x v="0"/>
    <n v="278030"/>
    <s v="CONVENIOS ESPECIALES DE TRABAJADORES INDEPENDIENTES"/>
    <s v="SECTOR PRIVADO"/>
    <s v="SI"/>
    <s v="NO"/>
    <s v="NO"/>
    <n v="64"/>
    <s v="No"/>
    <s v="No"/>
    <n v="278030"/>
    <s v="CONVENIOS ESPECIALES DE TRABAJADORES INDEPENDIENTES"/>
    <n v="64"/>
  </r>
  <r>
    <n v="2467"/>
    <x v="1"/>
    <n v="697309.5"/>
    <s v="ASALARIADO"/>
    <s v="SECTOR PUBLICO"/>
    <s v="SI"/>
    <s v="NO"/>
    <s v="NO"/>
    <n v="55"/>
    <s v="No"/>
    <s v="No"/>
    <n v="697309.5"/>
    <s v="ASALARIADO"/>
    <n v="55"/>
  </r>
  <r>
    <n v="2468"/>
    <x v="1"/>
    <n v="278030"/>
    <s v="ASEGURADO VOLUNTARIO"/>
    <s v="SECTOR PRIVADO"/>
    <s v="SI"/>
    <s v="NO"/>
    <s v="NO"/>
    <n v="40"/>
    <s v="No"/>
    <s v="No"/>
    <n v="278030"/>
    <s v="ASEGURADO VOLUNTARIO"/>
    <n v="40"/>
  </r>
  <r>
    <n v="2469"/>
    <x v="1"/>
    <n v="888615.5"/>
    <s v="ASALARIADO"/>
    <s v="SECTOR PRIVADO"/>
    <s v="SI"/>
    <s v="NO"/>
    <s v="NO"/>
    <n v="39"/>
    <s v="No"/>
    <s v="No"/>
    <n v="888615.5"/>
    <s v="ASALARIADO"/>
    <n v="39"/>
  </r>
  <r>
    <n v="2470"/>
    <x v="0"/>
    <n v="386161"/>
    <s v="TRABAJADOR INDEPENDIENTE"/>
    <s v="SECTOR PRIVADO"/>
    <s v="SI"/>
    <s v="NO"/>
    <s v="SI"/>
    <n v="44"/>
    <s v="No"/>
    <s v="No"/>
    <n v="386161"/>
    <s v="TRABAJADOR INDEPENDIENTE"/>
    <n v="44"/>
  </r>
  <r>
    <n v="2471"/>
    <x v="1"/>
    <n v="130000"/>
    <s v="ASALARIADO"/>
    <s v="SECTOR PRIVADO"/>
    <s v="SI"/>
    <s v="NO"/>
    <s v="SI"/>
    <n v="33"/>
    <s v="No"/>
    <s v="No"/>
    <n v="130000"/>
    <s v="ASALARIADO"/>
    <n v="33"/>
  </r>
  <r>
    <n v="2472"/>
    <x v="0"/>
    <n v="300056"/>
    <s v="PENSIONADOS EN SU PROPIO SISTEMA"/>
    <s v="SECTOR PUBLICO"/>
    <s v="SI"/>
    <s v="NO"/>
    <s v="NO"/>
    <n v="75"/>
    <s v="No"/>
    <s v="No"/>
    <n v="300056"/>
    <s v="PENSIONADOS EN SU PROPIO SISTEMA"/>
    <n v="75"/>
  </r>
  <r>
    <n v="2473"/>
    <x v="0"/>
    <n v="842404.4"/>
    <s v="ASALARIADO"/>
    <s v="SECTOR PUBLICO"/>
    <s v="SI"/>
    <s v="NO"/>
    <s v="NO"/>
    <n v="57"/>
    <s v="No"/>
    <s v="No"/>
    <n v="842404.4"/>
    <s v="ASALARIADO"/>
    <n v="57"/>
  </r>
  <r>
    <n v="2474"/>
    <x v="1"/>
    <n v="287616"/>
    <s v="ASALARIADO"/>
    <s v="SECTOR PRIVADO"/>
    <s v="SI"/>
    <s v="NO"/>
    <s v="NO"/>
    <n v="24"/>
    <s v="No"/>
    <s v="No"/>
    <n v="287616"/>
    <s v="ASALARIADO"/>
    <n v="24"/>
  </r>
  <r>
    <n v="2475"/>
    <x v="0"/>
    <n v="205612"/>
    <s v="ASALARIADO"/>
    <s v="SECTOR PRIVADO"/>
    <s v="SI"/>
    <s v="NO"/>
    <s v="NO"/>
    <n v="33"/>
    <s v="No"/>
    <s v="No"/>
    <n v="205612"/>
    <s v="ASALARIADO"/>
    <n v="33"/>
  </r>
  <r>
    <n v="2476"/>
    <x v="0"/>
    <n v="377729.94"/>
    <s v="ASALARIADO"/>
    <s v="SECTOR PRIVADO"/>
    <s v="SI"/>
    <s v="NO"/>
    <s v="NO"/>
    <n v="63"/>
    <s v="No"/>
    <s v="No"/>
    <n v="377729.94"/>
    <s v="ASALARIADO"/>
    <n v="63"/>
  </r>
  <r>
    <n v="2477"/>
    <x v="1"/>
    <n v="212000"/>
    <s v="ASALARIADO"/>
    <s v="SECTOR PRIVADO"/>
    <s v="SI"/>
    <s v="NO"/>
    <s v="NO"/>
    <n v="55"/>
    <s v="No"/>
    <s v="No"/>
    <n v="212000"/>
    <s v="ASALARIADO"/>
    <n v="55"/>
  </r>
  <r>
    <n v="2478"/>
    <x v="0"/>
    <n v="356455"/>
    <s v="TRABAJADOR INDEPENDIENTE"/>
    <s v="SECTOR PRIVADO"/>
    <s v="SI"/>
    <s v="NO"/>
    <s v="SI"/>
    <n v="57"/>
    <s v="No"/>
    <s v="No"/>
    <n v="356455"/>
    <s v="TRABAJADOR INDEPENDIENTE"/>
    <n v="57"/>
  </r>
  <r>
    <n v="2479"/>
    <x v="1"/>
    <n v="1298980"/>
    <s v="PENSIONADOS EN SU PROPIO SISTEMA"/>
    <s v="SECTOR PUBLICO"/>
    <s v="SI"/>
    <s v="NO"/>
    <s v="NO"/>
    <n v="59"/>
    <s v="No"/>
    <s v="No"/>
    <n v="1298980"/>
    <s v="PENSIONADOS EN SU PROPIO SISTEMA"/>
    <n v="59"/>
  </r>
  <r>
    <n v="2480"/>
    <x v="1"/>
    <n v="141510.16"/>
    <s v="PENSIONADOS EN SU PROPIO SISTEMA"/>
    <s v="SECTOR PUBLICO"/>
    <s v="SI"/>
    <s v="NO"/>
    <s v="NO"/>
    <n v="85"/>
    <s v="No"/>
    <s v="No"/>
    <n v="141510.16"/>
    <s v="PENSIONADOS EN SU PROPIO SISTEMA"/>
    <n v="85"/>
  </r>
  <r>
    <n v="2481"/>
    <x v="0"/>
    <n v="278030"/>
    <s v="CONVENIOS ESPECIALES DE TRABAJADORES INDEPENDIENTES"/>
    <s v="SECTOR PRIVADO"/>
    <s v="SI"/>
    <s v="NO"/>
    <s v="NO"/>
    <n v="22"/>
    <s v="No"/>
    <s v="No"/>
    <n v="278030"/>
    <s v="CONVENIOS ESPECIALES DE TRABAJADORES INDEPENDIENTES"/>
    <n v="22"/>
  </r>
  <r>
    <n v="2482"/>
    <x v="0"/>
    <n v="347607"/>
    <s v="TRABAJADOR INDEPENDIENTE"/>
    <s v="SECTOR PRIVADO"/>
    <s v="SI"/>
    <s v="NO"/>
    <s v="SI"/>
    <n v="57"/>
    <s v="No"/>
    <s v="No"/>
    <n v="347607"/>
    <s v="TRABAJADOR INDEPENDIENTE"/>
    <n v="57"/>
  </r>
  <r>
    <n v="2483"/>
    <x v="0"/>
    <n v="176400"/>
    <s v="ASALARIADO"/>
    <s v="SECTOR PRIVADO"/>
    <s v="SI"/>
    <s v="NO"/>
    <s v="NO"/>
    <n v="27"/>
    <s v="No"/>
    <s v="No"/>
    <n v="176400"/>
    <s v="ASALARIADO"/>
    <n v="27"/>
  </r>
  <r>
    <n v="2484"/>
    <x v="1"/>
    <n v="808947.75"/>
    <s v="ASALARIADO"/>
    <s v="SECTOR PUBLICO"/>
    <s v="SI"/>
    <s v="NO"/>
    <s v="NO"/>
    <n v="58"/>
    <s v="No"/>
    <s v="No"/>
    <n v="808947.75"/>
    <s v="ASALARIADO"/>
    <n v="58"/>
  </r>
  <r>
    <n v="2485"/>
    <x v="1"/>
    <n v="413333.5"/>
    <s v="ASALARIADO"/>
    <s v="SECTOR PRIVADO"/>
    <s v="SI"/>
    <s v="NO"/>
    <s v="NO"/>
    <n v="25"/>
    <s v="No"/>
    <s v="No"/>
    <n v="413333.5"/>
    <s v="ASALARIADO"/>
    <n v="25"/>
  </r>
  <r>
    <n v="2486"/>
    <x v="1"/>
    <n v="297046"/>
    <s v="ASEGURADO VOLUNTARIO"/>
    <s v="SECTOR PRIVADO"/>
    <s v="SI"/>
    <s v="NO"/>
    <s v="SI"/>
    <n v="31"/>
    <s v="No"/>
    <s v="No"/>
    <n v="297046"/>
    <s v="ASEGURADO VOLUNTARIO"/>
    <n v="31"/>
  </r>
  <r>
    <n v="2487"/>
    <x v="0"/>
    <n v="544001.92000000004"/>
    <s v="ASALARIADO"/>
    <s v="SECTOR PRIVADO"/>
    <s v="SI"/>
    <s v="NO"/>
    <s v="NO"/>
    <n v="22"/>
    <s v="No"/>
    <s v="No"/>
    <n v="544001.92000000004"/>
    <s v="ASALARIADO"/>
    <n v="22"/>
  </r>
  <r>
    <n v="2488"/>
    <x v="1"/>
    <n v="85441.75"/>
    <s v="ASALARIADO"/>
    <s v="SECTOR PRIVADO"/>
    <s v="SI"/>
    <s v="NO"/>
    <s v="NO"/>
    <n v="26"/>
    <s v="No"/>
    <s v="No"/>
    <n v="85441.75"/>
    <s v="ASALARIADO"/>
    <n v="26"/>
  </r>
  <r>
    <n v="2489"/>
    <x v="0"/>
    <n v="216000"/>
    <s v="ASALARIADO"/>
    <s v="SECTOR PRIVADO"/>
    <s v="SI"/>
    <s v="NO"/>
    <s v="SI"/>
    <n v="71"/>
    <s v="No"/>
    <s v="No"/>
    <n v="216000"/>
    <s v="ASALARIADO"/>
    <n v="71"/>
  </r>
  <r>
    <n v="2490"/>
    <x v="0"/>
    <n v="516897.85"/>
    <s v="ASALARIADO"/>
    <s v="SECTOR PRIVADO"/>
    <s v="SI"/>
    <s v="NO"/>
    <s v="NO"/>
    <n v="61"/>
    <s v="No"/>
    <s v="No"/>
    <n v="516897.85"/>
    <s v="ASALARIADO"/>
    <n v="61"/>
  </r>
  <r>
    <n v="2491"/>
    <x v="0"/>
    <n v="761122.15"/>
    <s v="ASALARIADO"/>
    <s v="SECTOR PUBLICO"/>
    <s v="SI"/>
    <s v="NO"/>
    <s v="NO"/>
    <n v="30"/>
    <s v="No"/>
    <s v="No"/>
    <n v="761122.15"/>
    <s v="ASALARIADO"/>
    <n v="30"/>
  </r>
  <r>
    <n v="2492"/>
    <x v="0"/>
    <n v="54621.5"/>
    <s v="ASALARIADO"/>
    <s v="SECTOR PRIVADO"/>
    <s v="SI"/>
    <s v="NO"/>
    <s v="NO"/>
    <n v="23"/>
    <s v="No"/>
    <s v="No"/>
    <n v="54621.5"/>
    <s v="ASALARIADO"/>
    <n v="23"/>
  </r>
  <r>
    <n v="2493"/>
    <x v="1"/>
    <n v="1864865.72"/>
    <s v="ASALARIADO"/>
    <s v="SECTOR PUBLICO"/>
    <s v="SI"/>
    <s v="NO"/>
    <s v="NO"/>
    <n v="34"/>
    <s v="No"/>
    <s v="No"/>
    <n v="1864865.72"/>
    <s v="ASALARIADO"/>
    <n v="34"/>
  </r>
  <r>
    <n v="2494"/>
    <x v="0"/>
    <n v="60000"/>
    <s v="ASALARIADO"/>
    <s v="SECTOR PRIVADO"/>
    <s v="SI"/>
    <s v="SI"/>
    <s v="NO"/>
    <n v="38"/>
    <s v="No"/>
    <s v="No"/>
    <n v="60000"/>
    <s v="ASALARIADO"/>
    <n v="38"/>
  </r>
  <r>
    <n v="2495"/>
    <x v="0"/>
    <n v="385137"/>
    <s v="TRABAJADOR INDEPENDIENTE"/>
    <s v="SECTOR PRIVADO"/>
    <s v="SI"/>
    <s v="NO"/>
    <s v="NO"/>
    <n v="36"/>
    <s v="No"/>
    <s v="No"/>
    <n v="385137"/>
    <s v="TRABAJADOR INDEPENDIENTE"/>
    <n v="36"/>
  </r>
  <r>
    <n v="2496"/>
    <x v="1"/>
    <n v="3231114.56"/>
    <s v="PENSIONADOS EN SU PROPIO SISTEMA"/>
    <s v="SECTOR PUBLICO"/>
    <s v="SI"/>
    <s v="NO"/>
    <s v="NO"/>
    <n v="75"/>
    <s v="Atípico"/>
    <s v="No"/>
    <n v="3231114.56"/>
    <s v="PENSIONADOS EN SU PROPIO SISTEMA"/>
    <n v="75"/>
  </r>
  <r>
    <n v="2497"/>
    <x v="1"/>
    <n v="2755981"/>
    <s v="ASALARIADO"/>
    <s v="SECTOR PRIVADO"/>
    <s v="SI"/>
    <s v="NO"/>
    <s v="NO"/>
    <n v="52"/>
    <s v="Atípico"/>
    <s v="No"/>
    <n v="2755981"/>
    <s v="ASALARIADO"/>
    <n v="52"/>
  </r>
  <r>
    <n v="2498"/>
    <x v="0"/>
    <n v="33865.5"/>
    <s v="ASALARIADO"/>
    <s v="SECTOR PRIVADO"/>
    <s v="SI"/>
    <s v="NO"/>
    <s v="NO"/>
    <n v="36"/>
    <s v="No"/>
    <s v="No"/>
    <n v="33865.5"/>
    <s v="ASALARIADO"/>
    <n v="36"/>
  </r>
  <r>
    <n v="2499"/>
    <x v="0"/>
    <n v="297046"/>
    <s v="ASEGURADO VOLUNTARIO"/>
    <s v="SECTOR PRIVADO"/>
    <s v="SI"/>
    <s v="SI"/>
    <s v="SI"/>
    <n v="52"/>
    <s v="No"/>
    <s v="No"/>
    <n v="297046"/>
    <s v="ASEGURADO VOLUNTARIO"/>
    <n v="52"/>
  </r>
  <r>
    <n v="2500"/>
    <x v="0"/>
    <n v="258000"/>
    <s v="ASALARIADO"/>
    <s v="SECTOR PRIVADO"/>
    <s v="SI"/>
    <s v="SI"/>
    <s v="SI"/>
    <n v="41"/>
    <s v="No"/>
    <s v="No"/>
    <n v="258000"/>
    <s v="ASALARIADO"/>
    <n v="41"/>
  </r>
  <r>
    <n v="2501"/>
    <x v="0"/>
    <n v="428100"/>
    <s v="ASALARIADO"/>
    <s v="SECTOR PUBLICO"/>
    <s v="SI"/>
    <s v="NO"/>
    <s v="NO"/>
    <n v="36"/>
    <s v="No"/>
    <s v="No"/>
    <n v="428100"/>
    <s v="ASALARIADO"/>
    <n v="36"/>
  </r>
  <r>
    <n v="2502"/>
    <x v="0"/>
    <n v="1814153"/>
    <s v="ASALARIADO"/>
    <s v="SECTOR PUBLICO"/>
    <s v="SI"/>
    <s v="NO"/>
    <s v="SI"/>
    <n v="35"/>
    <s v="No"/>
    <s v="No"/>
    <n v="1814153"/>
    <s v="ASALARIADO"/>
    <n v="35"/>
  </r>
  <r>
    <n v="2503"/>
    <x v="1"/>
    <n v="599078"/>
    <s v="ASALARIADO"/>
    <s v="SECTOR PUBLICO"/>
    <s v="SI"/>
    <s v="NO"/>
    <s v="NO"/>
    <n v="63"/>
    <s v="No"/>
    <s v="No"/>
    <n v="599078"/>
    <s v="ASALARIADO"/>
    <n v="63"/>
  </r>
  <r>
    <n v="2504"/>
    <x v="0"/>
    <n v="2425268.1"/>
    <s v="ASALARIADO"/>
    <s v="SECTOR PUBLICO"/>
    <s v="SI"/>
    <s v="NO"/>
    <s v="NO"/>
    <n v="60"/>
    <s v="Atípico"/>
    <s v="No"/>
    <n v="2425268.1"/>
    <s v="ASALARIADO"/>
    <n v="60"/>
  </r>
  <r>
    <n v="2505"/>
    <x v="0"/>
    <n v="1756493.5"/>
    <s v="ASALARIADO"/>
    <s v="SECTOR PUBLICO"/>
    <s v="SI"/>
    <s v="NO"/>
    <s v="NO"/>
    <n v="31"/>
    <s v="No"/>
    <s v="No"/>
    <n v="1756493.5"/>
    <s v="ASALARIADO"/>
    <n v="31"/>
  </r>
  <r>
    <n v="2506"/>
    <x v="1"/>
    <n v="1185569"/>
    <s v="ASALARIADO"/>
    <s v="SECTOR PRIVADO"/>
    <s v="SI"/>
    <s v="NO"/>
    <s v="NO"/>
    <n v="42"/>
    <s v="No"/>
    <s v="No"/>
    <n v="1185569"/>
    <s v="ASALARIADO"/>
    <n v="42"/>
  </r>
  <r>
    <n v="2507"/>
    <x v="0"/>
    <n v="1031332.08"/>
    <s v="ASALARIADO"/>
    <s v="SECTOR PRIVADO"/>
    <s v="SI"/>
    <s v="NO"/>
    <s v="NO"/>
    <n v="29"/>
    <s v="No"/>
    <s v="No"/>
    <n v="1031332.08"/>
    <s v="ASALARIADO"/>
    <n v="29"/>
  </r>
  <r>
    <n v="2508"/>
    <x v="0"/>
    <n v="276773.19"/>
    <s v="ASALARIADO"/>
    <s v="SECTOR PRIVADO"/>
    <s v="SI"/>
    <s v="NO"/>
    <s v="NO"/>
    <n v="47"/>
    <s v="No"/>
    <s v="No"/>
    <n v="276773.19"/>
    <s v="ASALARIADO"/>
    <n v="47"/>
  </r>
  <r>
    <n v="2509"/>
    <x v="1"/>
    <n v="193077.5"/>
    <s v="ASALARIADO"/>
    <s v="SECTOR PRIVADO"/>
    <s v="SI"/>
    <s v="NO"/>
    <s v="NO"/>
    <n v="52"/>
    <s v="No"/>
    <s v="No"/>
    <n v="193077.5"/>
    <s v="ASALARIADO"/>
    <n v="52"/>
  </r>
  <r>
    <n v="2510"/>
    <x v="0"/>
    <n v="246175"/>
    <s v="ASALARIADO"/>
    <s v="SECTOR PRIVADO"/>
    <s v="SI"/>
    <s v="NO"/>
    <s v="NO"/>
    <n v="54"/>
    <s v="No"/>
    <s v="No"/>
    <n v="246175"/>
    <s v="ASALARIADO"/>
    <n v="54"/>
  </r>
  <r>
    <n v="2511"/>
    <x v="0"/>
    <n v="394755.25"/>
    <s v="ASALARIADO"/>
    <s v="SECTOR PRIVADO"/>
    <s v="SI"/>
    <s v="NO"/>
    <s v="NO"/>
    <n v="37"/>
    <s v="No"/>
    <s v="No"/>
    <n v="394755.25"/>
    <s v="ASALARIADO"/>
    <n v="37"/>
  </r>
  <r>
    <n v="2512"/>
    <x v="1"/>
    <n v="500000"/>
    <s v="ASALARIADO"/>
    <s v="SECTOR PRIVADO"/>
    <s v="SI"/>
    <s v="NO"/>
    <s v="NO"/>
    <n v="40"/>
    <s v="No"/>
    <s v="No"/>
    <n v="500000"/>
    <s v="ASALARIADO"/>
    <n v="40"/>
  </r>
  <r>
    <n v="2513"/>
    <x v="0"/>
    <n v="352881"/>
    <s v="TRABAJADOR INDEPENDIENTE"/>
    <s v="SECTOR PRIVADO"/>
    <s v="SI"/>
    <s v="NO"/>
    <s v="SI"/>
    <n v="35"/>
    <s v="No"/>
    <s v="No"/>
    <n v="352881"/>
    <s v="TRABAJADOR INDEPENDIENTE"/>
    <n v="35"/>
  </r>
  <r>
    <n v="2514"/>
    <x v="0"/>
    <n v="639148"/>
    <s v="TRABAJADOR INDEPENDIENTE"/>
    <s v="SECTOR PRIVADO"/>
    <s v="SI"/>
    <s v="NO"/>
    <s v="SI"/>
    <n v="38"/>
    <s v="No"/>
    <s v="No"/>
    <n v="639148"/>
    <s v="TRABAJADOR INDEPENDIENTE"/>
    <n v="38"/>
  </r>
  <r>
    <n v="2515"/>
    <x v="0"/>
    <n v="347135"/>
    <s v="TRABAJADOR INDEPENDIENTE"/>
    <s v="SECTOR PRIVADO"/>
    <s v="SI"/>
    <s v="SI"/>
    <s v="SI"/>
    <n v="44"/>
    <s v="No"/>
    <s v="No"/>
    <n v="347135"/>
    <s v="TRABAJADOR INDEPENDIENTE"/>
    <n v="44"/>
  </r>
  <r>
    <n v="2516"/>
    <x v="0"/>
    <n v="447789.6"/>
    <s v="ASALARIADO"/>
    <s v="SECTOR PUBLICO"/>
    <s v="SI"/>
    <s v="NO"/>
    <s v="NO"/>
    <n v="31"/>
    <s v="No"/>
    <s v="No"/>
    <n v="447789.6"/>
    <s v="ASALARIADO"/>
    <n v="31"/>
  </r>
  <r>
    <n v="2517"/>
    <x v="0"/>
    <n v="310124"/>
    <s v="TRABAJADOR INDEPENDIENTE"/>
    <s v="SECTOR PRIVADO"/>
    <s v="SI"/>
    <s v="SI"/>
    <s v="SI"/>
    <n v="41"/>
    <s v="No"/>
    <s v="No"/>
    <n v="310124"/>
    <s v="TRABAJADOR INDEPENDIENTE"/>
    <n v="41"/>
  </r>
  <r>
    <n v="2518"/>
    <x v="1"/>
    <n v="1110079.17"/>
    <s v="ASALARIADO"/>
    <s v="SECTOR PRIVADO"/>
    <s v="SI"/>
    <s v="NO"/>
    <s v="NO"/>
    <n v="24"/>
    <s v="No"/>
    <s v="No"/>
    <n v="1110079.17"/>
    <s v="ASALARIADO"/>
    <n v="24"/>
  </r>
  <r>
    <n v="2519"/>
    <x v="0"/>
    <n v="347500"/>
    <s v="ASALARIADO"/>
    <s v="SECTOR PRIVADO"/>
    <s v="SI"/>
    <s v="NO"/>
    <s v="NO"/>
    <n v="42"/>
    <s v="No"/>
    <s v="No"/>
    <n v="347500"/>
    <s v="ASALARIADO"/>
    <n v="42"/>
  </r>
  <r>
    <n v="2520"/>
    <x v="1"/>
    <n v="1341415.6399999999"/>
    <s v="ASALARIADO"/>
    <s v="SECTOR PRIVADO"/>
    <s v="SI"/>
    <s v="NO"/>
    <s v="NO"/>
    <n v="38"/>
    <s v="No"/>
    <s v="No"/>
    <n v="1341415.6399999999"/>
    <s v="ASALARIADO"/>
    <n v="38"/>
  </r>
  <r>
    <n v="2521"/>
    <x v="1"/>
    <n v="319575.36"/>
    <s v="ASALARIADO"/>
    <s v="SECTOR PRIVADO"/>
    <s v="SI"/>
    <s v="NO"/>
    <s v="NO"/>
    <n v="64"/>
    <s v="No"/>
    <s v="No"/>
    <n v="319575.36"/>
    <s v="ASALARIADO"/>
    <n v="64"/>
  </r>
  <r>
    <n v="2522"/>
    <x v="0"/>
    <n v="594092"/>
    <s v="TRABAJADOR INDEPENDIENTE"/>
    <s v="SECTOR PRIVADO"/>
    <s v="SI"/>
    <s v="NO"/>
    <s v="SI"/>
    <n v="42"/>
    <s v="No"/>
    <s v="No"/>
    <n v="594092"/>
    <s v="TRABAJADOR INDEPENDIENTE"/>
    <n v="42"/>
  </r>
  <r>
    <n v="2523"/>
    <x v="1"/>
    <n v="405000"/>
    <s v="ASALARIADO"/>
    <s v="SECTOR PRIVADO"/>
    <s v="SI"/>
    <s v="NO"/>
    <s v="SI"/>
    <n v="34"/>
    <s v="No"/>
    <s v="No"/>
    <n v="405000"/>
    <s v="ASALARIADO"/>
    <n v="34"/>
  </r>
  <r>
    <n v="2524"/>
    <x v="1"/>
    <n v="298155"/>
    <s v="ASEGURADO VOLUNTARIO"/>
    <s v="SECTOR PRIVADO"/>
    <s v="SI"/>
    <s v="NO"/>
    <s v="NO"/>
    <n v="30"/>
    <s v="No"/>
    <s v="No"/>
    <n v="298155"/>
    <s v="ASEGURADO VOLUNTARIO"/>
    <n v="30"/>
  </r>
  <r>
    <n v="2525"/>
    <x v="1"/>
    <n v="301260"/>
    <s v="ASEGURADO VOLUNTARIO"/>
    <s v="SECTOR PRIVADO"/>
    <s v="SI"/>
    <s v="NO"/>
    <s v="NO"/>
    <n v="38"/>
    <s v="No"/>
    <s v="No"/>
    <n v="301260"/>
    <s v="ASEGURADO VOLUNTARIO"/>
    <n v="38"/>
  </r>
  <r>
    <n v="2526"/>
    <x v="1"/>
    <n v="1221155"/>
    <s v="ASALARIADO"/>
    <s v="SECTOR PUBLICO"/>
    <s v="SI"/>
    <s v="NO"/>
    <s v="SI"/>
    <n v="54"/>
    <s v="No"/>
    <s v="No"/>
    <n v="1221155"/>
    <s v="ASALARIADO"/>
    <n v="54"/>
  </r>
  <r>
    <n v="2527"/>
    <x v="0"/>
    <n v="297046"/>
    <s v="TRABAJADOR INDEPENDIENTE"/>
    <s v="SECTOR PRIVADO"/>
    <s v="SI"/>
    <s v="NO"/>
    <s v="NO"/>
    <n v="43"/>
    <s v="No"/>
    <s v="No"/>
    <n v="297046"/>
    <s v="TRABAJADOR INDEPENDIENTE"/>
    <n v="43"/>
  </r>
  <r>
    <n v="2528"/>
    <x v="0"/>
    <n v="907355.22"/>
    <s v="ASALARIADO"/>
    <s v="SECTOR PRIVADO"/>
    <s v="SI"/>
    <s v="NO"/>
    <s v="NO"/>
    <n v="37"/>
    <s v="No"/>
    <s v="No"/>
    <n v="907355.22"/>
    <s v="ASALARIADO"/>
    <n v="37"/>
  </r>
  <r>
    <n v="2529"/>
    <x v="0"/>
    <n v="299744"/>
    <s v="TRABAJADOR INDEPENDIENTE"/>
    <s v="SECTOR PRIVADO"/>
    <s v="SI"/>
    <s v="NO"/>
    <s v="SI"/>
    <n v="37"/>
    <s v="No"/>
    <s v="No"/>
    <n v="299744"/>
    <s v="TRABAJADOR INDEPENDIENTE"/>
    <n v="37"/>
  </r>
  <r>
    <n v="2530"/>
    <x v="0"/>
    <n v="650779.6"/>
    <s v="ASALARIADO"/>
    <s v="SECTOR PRIVADO"/>
    <s v="SI"/>
    <s v="NO"/>
    <s v="NO"/>
    <n v="38"/>
    <s v="No"/>
    <s v="No"/>
    <n v="650779.6"/>
    <s v="ASALARIADO"/>
    <n v="38"/>
  </r>
  <r>
    <n v="2531"/>
    <x v="0"/>
    <n v="3340086.25"/>
    <s v="ASALARIADO"/>
    <s v="SECTOR PUBLICO"/>
    <s v="SI"/>
    <s v="NO"/>
    <s v="NO"/>
    <n v="42"/>
    <s v="Atípico"/>
    <s v="No"/>
    <n v="3340086.25"/>
    <s v="ASALARIADO"/>
    <n v="42"/>
  </r>
  <r>
    <n v="2532"/>
    <x v="0"/>
    <n v="303386"/>
    <s v="ASALARIADO"/>
    <s v="SECTOR PRIVADO"/>
    <s v="SI"/>
    <s v="SI"/>
    <s v="NO"/>
    <n v="35"/>
    <s v="No"/>
    <s v="No"/>
    <n v="303386"/>
    <s v="ASALARIADO"/>
    <n v="35"/>
  </r>
  <r>
    <n v="2533"/>
    <x v="0"/>
    <n v="320000"/>
    <s v="ASALARIADO"/>
    <s v="SECTOR PRIVADO"/>
    <s v="SI"/>
    <s v="NO"/>
    <s v="SI"/>
    <n v="22"/>
    <s v="No"/>
    <s v="No"/>
    <n v="320000"/>
    <s v="ASALARIADO"/>
    <n v="22"/>
  </r>
  <r>
    <n v="2534"/>
    <x v="0"/>
    <n v="297045"/>
    <s v="TRABAJADOR INDEPENDIENTE"/>
    <s v="SECTOR PRIVADO"/>
    <s v="SI"/>
    <s v="NO"/>
    <s v="NO"/>
    <n v="56"/>
    <s v="No"/>
    <s v="No"/>
    <n v="297045"/>
    <s v="TRABAJADOR INDEPENDIENTE"/>
    <n v="56"/>
  </r>
  <r>
    <n v="2535"/>
    <x v="1"/>
    <n v="2481900.46"/>
    <s v="ASALARIADO"/>
    <s v="SECTOR PRIVADO"/>
    <s v="SI"/>
    <s v="NO"/>
    <s v="NO"/>
    <n v="33"/>
    <s v="Atípico"/>
    <s v="No"/>
    <n v="2481900.46"/>
    <s v="ASALARIADO"/>
    <n v="33"/>
  </r>
  <r>
    <n v="2536"/>
    <x v="1"/>
    <n v="33658.400000000001"/>
    <s v="ASALARIADO"/>
    <s v="SECTOR PUBLICO"/>
    <s v="SI"/>
    <s v="NO"/>
    <s v="NO"/>
    <n v="58"/>
    <s v="No"/>
    <s v="No"/>
    <n v="33658.400000000001"/>
    <s v="ASALARIADO"/>
    <n v="58"/>
  </r>
  <r>
    <n v="2537"/>
    <x v="0"/>
    <n v="297046"/>
    <s v="ASEGURADO VOLUNTARIO"/>
    <s v="SECTOR PRIVADO"/>
    <s v="SI"/>
    <s v="NO"/>
    <s v="NO"/>
    <n v="53"/>
    <s v="No"/>
    <s v="No"/>
    <n v="297046"/>
    <s v="ASEGURADO VOLUNTARIO"/>
    <n v="53"/>
  </r>
  <r>
    <n v="2538"/>
    <x v="1"/>
    <n v="85500"/>
    <s v="ASALARIADO"/>
    <s v="SECTOR PRIVADO"/>
    <s v="SI"/>
    <s v="NO"/>
    <s v="SI"/>
    <n v="27"/>
    <s v="No"/>
    <s v="No"/>
    <n v="85500"/>
    <s v="ASALARIADO"/>
    <n v="27"/>
  </r>
  <r>
    <n v="2539"/>
    <x v="0"/>
    <n v="508656"/>
    <s v="ASALARIADO"/>
    <s v="SECTOR PRIVADO"/>
    <s v="SI"/>
    <s v="NO"/>
    <s v="NO"/>
    <n v="49"/>
    <s v="No"/>
    <s v="No"/>
    <n v="508656"/>
    <s v="ASALARIADO"/>
    <n v="49"/>
  </r>
  <r>
    <n v="2540"/>
    <x v="1"/>
    <n v="402500"/>
    <s v="ASALARIADO"/>
    <s v="SECTOR PRIVADO"/>
    <s v="SI"/>
    <s v="NO"/>
    <s v="SI"/>
    <n v="41"/>
    <s v="No"/>
    <s v="No"/>
    <n v="402500"/>
    <s v="ASALARIADO"/>
    <n v="41"/>
  </r>
  <r>
    <n v="2541"/>
    <x v="1"/>
    <n v="461014"/>
    <s v="ASALARIADO"/>
    <s v="SECTOR PUBLICO"/>
    <s v="SI"/>
    <s v="NO"/>
    <s v="SI"/>
    <n v="52"/>
    <s v="No"/>
    <s v="No"/>
    <n v="461014"/>
    <s v="ASALARIADO"/>
    <n v="52"/>
  </r>
  <r>
    <n v="2542"/>
    <x v="1"/>
    <n v="529279"/>
    <s v="ASALARIADO"/>
    <s v="SECTOR PUBLICO"/>
    <s v="SI"/>
    <s v="NO"/>
    <s v="SI"/>
    <n v="23"/>
    <s v="No"/>
    <s v="No"/>
    <n v="529279"/>
    <s v="ASALARIADO"/>
    <n v="23"/>
  </r>
  <r>
    <n v="2543"/>
    <x v="1"/>
    <n v="759597.67"/>
    <s v="ASALARIADO"/>
    <s v="SECTOR PUBLICO"/>
    <s v="SI"/>
    <s v="NO"/>
    <s v="NO"/>
    <n v="27"/>
    <s v="No"/>
    <s v="No"/>
    <n v="759597.67"/>
    <s v="ASALARIADO"/>
    <n v="27"/>
  </r>
  <r>
    <n v="2544"/>
    <x v="1"/>
    <n v="688085.2"/>
    <s v="ASALARIADO"/>
    <s v="SECTOR PUBLICO"/>
    <s v="SI"/>
    <s v="NO"/>
    <s v="NO"/>
    <n v="36"/>
    <s v="No"/>
    <s v="No"/>
    <n v="688085.2"/>
    <s v="ASALARIADO"/>
    <n v="36"/>
  </r>
  <r>
    <n v="2545"/>
    <x v="0"/>
    <n v="361666.7"/>
    <s v="ASALARIADO"/>
    <s v="SECTOR PRIVADO"/>
    <s v="SI"/>
    <s v="SI"/>
    <s v="NO"/>
    <n v="37"/>
    <s v="No"/>
    <s v="No"/>
    <n v="361666.7"/>
    <s v="ASALARIADO"/>
    <n v="37"/>
  </r>
  <r>
    <n v="2546"/>
    <x v="1"/>
    <n v="297046"/>
    <s v="ASEGURADO VOLUNTARIO"/>
    <s v="SECTOR PRIVADO"/>
    <s v="NO"/>
    <s v="SI"/>
    <s v="NO"/>
    <n v="50"/>
    <s v="No"/>
    <s v="No"/>
    <n v="297046"/>
    <s v="ASEGURADO VOLUNTARIO"/>
    <n v="50"/>
  </r>
  <r>
    <n v="2547"/>
    <x v="1"/>
    <n v="309143.36"/>
    <s v="ASALARIADO"/>
    <s v="SECTOR PRIVADO"/>
    <s v="SI"/>
    <s v="SI"/>
    <s v="NO"/>
    <n v="55"/>
    <s v="No"/>
    <s v="No"/>
    <n v="309143.36"/>
    <s v="ASALARIADO"/>
    <n v="55"/>
  </r>
  <r>
    <n v="2548"/>
    <x v="0"/>
    <n v="360000"/>
    <s v="ASALARIADO"/>
    <s v="SECTOR PRIVADO"/>
    <s v="SI"/>
    <s v="NO"/>
    <s v="SI"/>
    <n v="32"/>
    <s v="No"/>
    <s v="No"/>
    <n v="360000"/>
    <s v="ASALARIADO"/>
    <n v="32"/>
  </r>
  <r>
    <n v="2549"/>
    <x v="0"/>
    <n v="600000"/>
    <s v="ASALARIADO"/>
    <s v="SECTOR PRIVADO"/>
    <s v="SI"/>
    <s v="NO"/>
    <s v="SI"/>
    <n v="50"/>
    <s v="No"/>
    <s v="No"/>
    <n v="600000"/>
    <s v="ASALARIADO"/>
    <n v="50"/>
  </r>
  <r>
    <n v="2550"/>
    <x v="0"/>
    <n v="278030"/>
    <s v="CONVENIOS ESPECIALES DE TRABAJADORES INDEPENDIENTES"/>
    <s v="SECTOR PRIVADO"/>
    <s v="SI"/>
    <s v="NO"/>
    <s v="NO"/>
    <n v="40"/>
    <s v="No"/>
    <s v="No"/>
    <n v="278030"/>
    <s v="CONVENIOS ESPECIALES DE TRABAJADORES INDEPENDIENTES"/>
    <n v="40"/>
  </r>
  <r>
    <n v="2551"/>
    <x v="0"/>
    <n v="2512306.2999999998"/>
    <s v="ASALARIADO"/>
    <s v="SECTOR PRIVADO"/>
    <s v="SI"/>
    <s v="NO"/>
    <s v="NO"/>
    <n v="44"/>
    <s v="Atípico"/>
    <s v="No"/>
    <n v="2512306.2999999998"/>
    <s v="ASALARIADO"/>
    <n v="44"/>
  </r>
  <r>
    <n v="2552"/>
    <x v="1"/>
    <n v="50000"/>
    <s v="ASALARIADO"/>
    <s v="SECTOR PRIVADO"/>
    <s v="SI"/>
    <s v="NO"/>
    <s v="NO"/>
    <n v="20"/>
    <s v="No"/>
    <s v="No"/>
    <n v="50000"/>
    <s v="ASALARIADO"/>
    <n v="20"/>
  </r>
  <r>
    <n v="2553"/>
    <x v="1"/>
    <n v="358500"/>
    <s v="ASALARIADO"/>
    <s v="SECTOR PRIVADO"/>
    <s v="SI"/>
    <s v="NO"/>
    <s v="NO"/>
    <n v="41"/>
    <s v="No"/>
    <s v="No"/>
    <n v="358500"/>
    <s v="ASALARIADO"/>
    <n v="41"/>
  </r>
  <r>
    <n v="2554"/>
    <x v="0"/>
    <n v="456792"/>
    <s v="ASALARIADO"/>
    <s v="SECTOR PRIVADO"/>
    <s v="SI"/>
    <s v="NO"/>
    <s v="NO"/>
    <n v="41"/>
    <s v="No"/>
    <s v="No"/>
    <n v="456792"/>
    <s v="ASALARIADO"/>
    <n v="41"/>
  </r>
  <r>
    <n v="2555"/>
    <x v="0"/>
    <n v="381590"/>
    <s v="ASALARIADO"/>
    <s v="SECTOR PRIVADO"/>
    <s v="SI"/>
    <s v="NO"/>
    <s v="NO"/>
    <n v="21"/>
    <s v="No"/>
    <s v="No"/>
    <n v="381590"/>
    <s v="ASALARIADO"/>
    <n v="21"/>
  </r>
  <r>
    <n v="2556"/>
    <x v="0"/>
    <n v="330000"/>
    <s v="ASALARIADO"/>
    <s v="SECTOR PRIVADO"/>
    <s v="SI"/>
    <s v="NO"/>
    <s v="NO"/>
    <n v="59"/>
    <s v="No"/>
    <s v="No"/>
    <n v="330000"/>
    <s v="ASALARIADO"/>
    <n v="59"/>
  </r>
  <r>
    <n v="2557"/>
    <x v="1"/>
    <n v="976390"/>
    <s v="ASALARIADO"/>
    <s v="SECTOR PUBLICO"/>
    <s v="SI"/>
    <s v="NO"/>
    <s v="NO"/>
    <n v="35"/>
    <s v="No"/>
    <s v="No"/>
    <n v="976390"/>
    <s v="ASALARIADO"/>
    <n v="35"/>
  </r>
  <r>
    <n v="2558"/>
    <x v="0"/>
    <n v="300010"/>
    <s v="ASEGURADO VOLUNTARIO"/>
    <s v="SECTOR PRIVADO"/>
    <s v="SI"/>
    <s v="NO"/>
    <s v="NO"/>
    <n v="57"/>
    <s v="No"/>
    <s v="No"/>
    <n v="300010"/>
    <s v="ASEGURADO VOLUNTARIO"/>
    <n v="57"/>
  </r>
  <r>
    <n v="2559"/>
    <x v="0"/>
    <n v="349852.8"/>
    <s v="ASALARIADO"/>
    <s v="SECTOR PRIVADO"/>
    <s v="SI"/>
    <s v="SI"/>
    <s v="NO"/>
    <n v="40"/>
    <s v="No"/>
    <s v="No"/>
    <n v="349852.8"/>
    <s v="ASALARIADO"/>
    <n v="40"/>
  </r>
  <r>
    <n v="2560"/>
    <x v="1"/>
    <n v="278030"/>
    <s v="CONVENIOS ESPECIALES DE TRABAJADORES INDEPENDIENTES"/>
    <s v="SECTOR PRIVADO"/>
    <s v="SI"/>
    <s v="NO"/>
    <s v="SI"/>
    <n v="28"/>
    <s v="No"/>
    <s v="No"/>
    <n v="278030"/>
    <s v="CONVENIOS ESPECIALES DE TRABAJADORES INDEPENDIENTES"/>
    <n v="28"/>
  </r>
  <r>
    <n v="2561"/>
    <x v="0"/>
    <n v="486162.3"/>
    <s v="ASALARIADO"/>
    <s v="SECTOR PRIVADO"/>
    <s v="SI"/>
    <s v="SI"/>
    <s v="NO"/>
    <n v="35"/>
    <s v="No"/>
    <s v="No"/>
    <n v="486162.3"/>
    <s v="ASALARIADO"/>
    <n v="35"/>
  </r>
  <r>
    <n v="2562"/>
    <x v="0"/>
    <n v="589097"/>
    <s v="ASALARIADO"/>
    <s v="SECTOR PRIVADO"/>
    <s v="SI"/>
    <s v="NO"/>
    <s v="NO"/>
    <n v="54"/>
    <s v="No"/>
    <s v="No"/>
    <n v="589097"/>
    <s v="ASALARIADO"/>
    <n v="54"/>
  </r>
  <r>
    <n v="2563"/>
    <x v="0"/>
    <n v="446149.5"/>
    <s v="ASALARIADO"/>
    <s v="SECTOR PUBLICO"/>
    <s v="SI"/>
    <s v="NO"/>
    <s v="NO"/>
    <n v="57"/>
    <s v="No"/>
    <s v="No"/>
    <n v="446149.5"/>
    <s v="ASALARIADO"/>
    <n v="57"/>
  </r>
  <r>
    <n v="2564"/>
    <x v="1"/>
    <n v="681819"/>
    <s v="ASALARIADO"/>
    <s v="SECTOR PUBLICO"/>
    <s v="SI"/>
    <s v="NO"/>
    <s v="NO"/>
    <n v="40"/>
    <s v="No"/>
    <s v="No"/>
    <n v="681819"/>
    <s v="ASALARIADO"/>
    <n v="40"/>
  </r>
  <r>
    <n v="2565"/>
    <x v="0"/>
    <n v="287609.93"/>
    <s v="ASALARIADO"/>
    <s v="SECTOR PRIVADO"/>
    <s v="SI"/>
    <s v="NO"/>
    <s v="NO"/>
    <n v="33"/>
    <s v="No"/>
    <s v="No"/>
    <n v="287609.93"/>
    <s v="ASALARIADO"/>
    <n v="33"/>
  </r>
  <r>
    <n v="2566"/>
    <x v="0"/>
    <n v="711460.6"/>
    <s v="ASALARIADO"/>
    <s v="SECTOR PUBLICO"/>
    <s v="SI"/>
    <s v="NO"/>
    <s v="NO"/>
    <n v="43"/>
    <s v="No"/>
    <s v="No"/>
    <n v="711460.6"/>
    <s v="ASALARIADO"/>
    <n v="43"/>
  </r>
  <r>
    <n v="2567"/>
    <x v="0"/>
    <n v="304357"/>
    <s v="TRABAJADOR INDEPENDIENTE"/>
    <s v="SECTOR PRIVADO"/>
    <s v="SI"/>
    <s v="NO"/>
    <s v="SI"/>
    <n v="27"/>
    <s v="No"/>
    <s v="No"/>
    <n v="304357"/>
    <s v="TRABAJADOR INDEPENDIENTE"/>
    <n v="27"/>
  </r>
  <r>
    <n v="2568"/>
    <x v="0"/>
    <n v="359544.27"/>
    <s v="CONVENIOS ESPECIALES DE ASEGURADOS VOLUNTARIOS"/>
    <s v="SECTOR PRIVADO"/>
    <s v="SI"/>
    <s v="SI"/>
    <s v="NO"/>
    <n v="28"/>
    <s v="No"/>
    <s v="No"/>
    <n v="359544.27"/>
    <s v="CONVENIOS ESPECIALES DE ASEGURADOS VOLUNTARIOS"/>
    <n v="28"/>
  </r>
  <r>
    <n v="2569"/>
    <x v="0"/>
    <n v="145000"/>
    <s v="ASALARIADO"/>
    <s v="SECTOR PRIVADO"/>
    <s v="SI"/>
    <s v="NO"/>
    <s v="NO"/>
    <n v="63"/>
    <s v="No"/>
    <s v="No"/>
    <n v="145000"/>
    <s v="ASALARIADO"/>
    <n v="63"/>
  </r>
  <r>
    <n v="2570"/>
    <x v="0"/>
    <n v="634623"/>
    <s v="PENSIONADOS EN SU PROPIO SISTEMA"/>
    <s v="SECTOR PUBLICO"/>
    <s v="SI"/>
    <s v="NO"/>
    <s v="NO"/>
    <n v="56"/>
    <s v="No"/>
    <s v="No"/>
    <n v="634623"/>
    <s v="PENSIONADOS EN SU PROPIO SISTEMA"/>
    <n v="56"/>
  </r>
  <r>
    <n v="2571"/>
    <x v="1"/>
    <n v="547200"/>
    <s v="ASALARIADO"/>
    <s v="SECTOR PRIVADO"/>
    <s v="SI"/>
    <s v="NO"/>
    <s v="NO"/>
    <n v="48"/>
    <s v="No"/>
    <s v="No"/>
    <n v="547200"/>
    <s v="ASALARIADO"/>
    <n v="48"/>
  </r>
  <r>
    <n v="2572"/>
    <x v="1"/>
    <n v="1044273"/>
    <s v="ASALARIADO"/>
    <s v="SECTOR PUBLICO"/>
    <s v="SI"/>
    <s v="NO"/>
    <s v="SI"/>
    <n v="33"/>
    <s v="No"/>
    <s v="No"/>
    <n v="1044273"/>
    <s v="ASALARIADO"/>
    <n v="33"/>
  </r>
  <r>
    <n v="2573"/>
    <x v="0"/>
    <n v="329836.81"/>
    <s v="ASALARIADO"/>
    <s v="SECTOR PRIVADO"/>
    <s v="SI"/>
    <s v="NO"/>
    <s v="NO"/>
    <n v="55"/>
    <s v="No"/>
    <s v="No"/>
    <n v="329836.81"/>
    <s v="ASALARIADO"/>
    <n v="55"/>
  </r>
  <r>
    <n v="2574"/>
    <x v="0"/>
    <n v="297046"/>
    <s v="TRABAJADOR INDEPENDIENTE"/>
    <s v="SECTOR PRIVADO"/>
    <s v="SI"/>
    <s v="NO"/>
    <s v="NO"/>
    <n v="68"/>
    <s v="No"/>
    <s v="No"/>
    <n v="297046"/>
    <s v="TRABAJADOR INDEPENDIENTE"/>
    <n v="68"/>
  </r>
  <r>
    <n v="2575"/>
    <x v="0"/>
    <n v="470823.31"/>
    <s v="ASALARIADO"/>
    <s v="SECTOR PRIVADO"/>
    <s v="SI"/>
    <s v="NO"/>
    <s v="NO"/>
    <n v="34"/>
    <s v="No"/>
    <s v="No"/>
    <n v="470823.31"/>
    <s v="ASALARIADO"/>
    <n v="34"/>
  </r>
  <r>
    <n v="2576"/>
    <x v="1"/>
    <n v="1002900.02"/>
    <s v="ASALARIADO"/>
    <s v="SECTOR PUBLICO"/>
    <s v="SI"/>
    <s v="NO"/>
    <s v="NO"/>
    <n v="46"/>
    <s v="No"/>
    <s v="No"/>
    <n v="1002900.02"/>
    <s v="ASALARIADO"/>
    <n v="46"/>
  </r>
  <r>
    <n v="2577"/>
    <x v="0"/>
    <n v="490140.74"/>
    <s v="ASALARIADO"/>
    <s v="SECTOR PRIVADO"/>
    <s v="SI"/>
    <s v="NO"/>
    <s v="NO"/>
    <n v="22"/>
    <s v="No"/>
    <s v="No"/>
    <n v="490140.74"/>
    <s v="ASALARIADO"/>
    <n v="22"/>
  </r>
  <r>
    <n v="2578"/>
    <x v="0"/>
    <n v="386489"/>
    <s v="ASALARIADO"/>
    <s v="SECTOR PRIVADO"/>
    <s v="SI"/>
    <s v="NO"/>
    <s v="NO"/>
    <n v="23"/>
    <s v="No"/>
    <s v="No"/>
    <n v="386489"/>
    <s v="ASALARIADO"/>
    <n v="23"/>
  </r>
  <r>
    <n v="2579"/>
    <x v="1"/>
    <n v="159787.23000000001"/>
    <s v="ASALARIADO"/>
    <s v="SECTOR PRIVADO"/>
    <s v="SI"/>
    <s v="NO"/>
    <s v="NO"/>
    <n v="44"/>
    <s v="No"/>
    <s v="No"/>
    <n v="159787.23000000001"/>
    <s v="ASALARIADO"/>
    <n v="44"/>
  </r>
  <r>
    <n v="2580"/>
    <x v="0"/>
    <n v="297046"/>
    <s v="ASEGURADO VOLUNTARIO"/>
    <s v="SECTOR PRIVADO"/>
    <s v="SI"/>
    <s v="NO"/>
    <s v="NO"/>
    <n v="40"/>
    <s v="No"/>
    <s v="No"/>
    <n v="297046"/>
    <s v="ASEGURADO VOLUNTARIO"/>
    <n v="40"/>
  </r>
  <r>
    <n v="2581"/>
    <x v="1"/>
    <n v="661866.11"/>
    <s v="ASALARIADO"/>
    <s v="SECTOR PRIVADO"/>
    <s v="SI"/>
    <s v="NO"/>
    <s v="NO"/>
    <n v="28"/>
    <s v="No"/>
    <s v="No"/>
    <n v="661866.11"/>
    <s v="ASALARIADO"/>
    <n v="28"/>
  </r>
  <r>
    <n v="2582"/>
    <x v="1"/>
    <n v="300611"/>
    <s v="TRABAJADOR INDEPENDIENTE"/>
    <s v="SECTOR PRIVADO"/>
    <s v="SI"/>
    <s v="NO"/>
    <s v="NO"/>
    <n v="51"/>
    <s v="No"/>
    <s v="No"/>
    <n v="300611"/>
    <s v="TRABAJADOR INDEPENDIENTE"/>
    <n v="51"/>
  </r>
  <r>
    <n v="2583"/>
    <x v="0"/>
    <n v="278030"/>
    <s v="ASEGURADO VOLUNTARIO"/>
    <s v="SECTOR PRIVADO"/>
    <s v="SI"/>
    <s v="SI"/>
    <s v="SI"/>
    <n v="34"/>
    <s v="No"/>
    <s v="No"/>
    <n v="278030"/>
    <s v="ASEGURADO VOLUNTARIO"/>
    <n v="34"/>
  </r>
  <r>
    <n v="2584"/>
    <x v="1"/>
    <n v="1172054"/>
    <s v="PENSIONADOS EN SU PROPIO SISTEMA"/>
    <s v="SECTOR PUBLICO"/>
    <s v="SI"/>
    <s v="NO"/>
    <s v="NO"/>
    <n v="64"/>
    <s v="No"/>
    <s v="No"/>
    <n v="1172054"/>
    <s v="PENSIONADOS EN SU PROPIO SISTEMA"/>
    <n v="64"/>
  </r>
  <r>
    <n v="2585"/>
    <x v="0"/>
    <n v="912169"/>
    <s v="ASALARIADO"/>
    <s v="SECTOR PUBLICO"/>
    <s v="SI"/>
    <s v="NO"/>
    <s v="SI"/>
    <n v="36"/>
    <s v="No"/>
    <s v="No"/>
    <n v="912169"/>
    <s v="ASALARIADO"/>
    <n v="36"/>
  </r>
  <r>
    <n v="2586"/>
    <x v="0"/>
    <n v="93363.8"/>
    <s v="ASALARIADO"/>
    <s v="SECTOR PRIVADO"/>
    <s v="SI"/>
    <s v="NO"/>
    <s v="NO"/>
    <n v="46"/>
    <s v="No"/>
    <s v="No"/>
    <n v="93363.8"/>
    <s v="ASALARIADO"/>
    <n v="46"/>
  </r>
  <r>
    <n v="2587"/>
    <x v="0"/>
    <n v="762828"/>
    <s v="ASALARIADO"/>
    <s v="SECTOR PUBLICO"/>
    <s v="SI"/>
    <s v="NO"/>
    <s v="SI"/>
    <n v="60"/>
    <s v="No"/>
    <s v="No"/>
    <n v="762828"/>
    <s v="ASALARIADO"/>
    <n v="60"/>
  </r>
  <r>
    <n v="2588"/>
    <x v="0"/>
    <n v="847871"/>
    <s v="TRABAJADOR INDEPENDIENTE"/>
    <s v="SECTOR PRIVADO"/>
    <s v="SI"/>
    <s v="NO"/>
    <s v="NO"/>
    <n v="51"/>
    <s v="No"/>
    <s v="No"/>
    <n v="847871"/>
    <s v="TRABAJADOR INDEPENDIENTE"/>
    <n v="51"/>
  </r>
  <r>
    <n v="2589"/>
    <x v="1"/>
    <n v="388987.92"/>
    <s v="ASALARIADO"/>
    <s v="SECTOR PUBLICO"/>
    <s v="SI"/>
    <s v="NO"/>
    <s v="NO"/>
    <n v="25"/>
    <s v="No"/>
    <s v="No"/>
    <n v="388987.92"/>
    <s v="ASALARIADO"/>
    <n v="25"/>
  </r>
  <r>
    <n v="2590"/>
    <x v="0"/>
    <n v="348650"/>
    <s v="ASALARIADO"/>
    <s v="SECTOR PRIVADO"/>
    <s v="SI"/>
    <s v="SI"/>
    <s v="NO"/>
    <n v="52"/>
    <s v="No"/>
    <s v="No"/>
    <n v="348650"/>
    <s v="ASALARIADO"/>
    <n v="52"/>
  </r>
  <r>
    <n v="2591"/>
    <x v="0"/>
    <n v="520560"/>
    <s v="ASALARIADO"/>
    <s v="SECTOR PRIVADO"/>
    <s v="SI"/>
    <s v="NO"/>
    <s v="NO"/>
    <n v="40"/>
    <s v="No"/>
    <s v="No"/>
    <n v="520560"/>
    <s v="ASALARIADO"/>
    <n v="40"/>
  </r>
  <r>
    <n v="2592"/>
    <x v="0"/>
    <n v="369500"/>
    <s v="ASALARIADO"/>
    <s v="SECTOR PRIVADO"/>
    <s v="SI"/>
    <s v="NO"/>
    <s v="NO"/>
    <n v="43"/>
    <s v="No"/>
    <s v="No"/>
    <n v="369500"/>
    <s v="ASALARIADO"/>
    <n v="43"/>
  </r>
  <r>
    <n v="2593"/>
    <x v="0"/>
    <n v="101351.8"/>
    <s v="ASALARIADO"/>
    <s v="SECTOR PRIVADO"/>
    <s v="SI"/>
    <s v="NO"/>
    <s v="NO"/>
    <n v="25"/>
    <s v="No"/>
    <s v="No"/>
    <n v="101351.8"/>
    <s v="ASALARIADO"/>
    <n v="25"/>
  </r>
  <r>
    <n v="2594"/>
    <x v="0"/>
    <n v="3080767.52"/>
    <s v="ASALARIADO"/>
    <s v="SECTOR PUBLICO"/>
    <s v="SI"/>
    <s v="NO"/>
    <s v="NO"/>
    <n v="42"/>
    <s v="Atípico"/>
    <s v="No"/>
    <n v="3080767.52"/>
    <s v="ASALARIADO"/>
    <n v="42"/>
  </r>
  <r>
    <n v="2595"/>
    <x v="0"/>
    <n v="380217"/>
    <s v="TRABAJADOR INDEPENDIENTE"/>
    <s v="SECTOR PRIVADO"/>
    <s v="SI"/>
    <s v="NO"/>
    <s v="SI"/>
    <n v="46"/>
    <s v="No"/>
    <s v="No"/>
    <n v="380217"/>
    <s v="TRABAJADOR INDEPENDIENTE"/>
    <n v="46"/>
  </r>
  <r>
    <n v="2596"/>
    <x v="1"/>
    <n v="285000"/>
    <s v="ASALARIADO"/>
    <s v="SECTOR PRIVADO"/>
    <s v="SI"/>
    <s v="NO"/>
    <s v="NO"/>
    <n v="42"/>
    <s v="No"/>
    <s v="No"/>
    <n v="285000"/>
    <s v="ASALARIADO"/>
    <n v="42"/>
  </r>
  <r>
    <n v="2597"/>
    <x v="0"/>
    <n v="169374"/>
    <s v="ASALARIADO"/>
    <s v="SECTOR PRIVADO"/>
    <s v="SI"/>
    <s v="SI"/>
    <s v="SI"/>
    <n v="44"/>
    <s v="No"/>
    <s v="No"/>
    <n v="169374"/>
    <s v="ASALARIADO"/>
    <n v="44"/>
  </r>
  <r>
    <n v="2598"/>
    <x v="0"/>
    <n v="359250"/>
    <s v="ASALARIADO"/>
    <s v="SECTOR PRIVADO"/>
    <s v="SI"/>
    <s v="NO"/>
    <s v="NO"/>
    <n v="24"/>
    <s v="No"/>
    <s v="No"/>
    <n v="359250"/>
    <s v="ASALARIADO"/>
    <n v="24"/>
  </r>
  <r>
    <n v="2599"/>
    <x v="1"/>
    <n v="278030"/>
    <s v="CONVENIOS ESPECIALES DE ASEGURADOS VOLUNTARIOS"/>
    <s v="SECTOR PRIVADO"/>
    <s v="SI"/>
    <s v="NO"/>
    <s v="NO"/>
    <n v="25"/>
    <s v="No"/>
    <s v="No"/>
    <n v="278030"/>
    <s v="CONVENIOS ESPECIALES DE ASEGURADOS VOLUNTARIOS"/>
    <n v="25"/>
  </r>
  <r>
    <n v="2600"/>
    <x v="0"/>
    <n v="517494"/>
    <s v="TRABAJADOR INDEPENDIENTE"/>
    <s v="SECTOR PRIVADO"/>
    <s v="SI"/>
    <s v="NO"/>
    <s v="SI"/>
    <n v="38"/>
    <s v="No"/>
    <s v="No"/>
    <n v="517494"/>
    <s v="TRABAJADOR INDEPENDIENTE"/>
    <n v="38"/>
  </r>
  <r>
    <n v="2601"/>
    <x v="0"/>
    <n v="300366"/>
    <s v="ASALARIADO"/>
    <s v="SECTOR PRIVADO"/>
    <s v="SI"/>
    <s v="SI"/>
    <s v="NO"/>
    <n v="25"/>
    <s v="No"/>
    <s v="No"/>
    <n v="300366"/>
    <s v="ASALARIADO"/>
    <n v="25"/>
  </r>
  <r>
    <n v="2602"/>
    <x v="0"/>
    <n v="297045"/>
    <s v="TRABAJADOR INDEPENDIENTE"/>
    <s v="SECTOR PRIVADO"/>
    <s v="SI"/>
    <s v="NO"/>
    <s v="NO"/>
    <n v="22"/>
    <s v="No"/>
    <s v="No"/>
    <n v="297045"/>
    <s v="TRABAJADOR INDEPENDIENTE"/>
    <n v="22"/>
  </r>
  <r>
    <n v="2603"/>
    <x v="1"/>
    <n v="1214327"/>
    <s v="ASALARIADO"/>
    <s v="SECTOR PUBLICO"/>
    <s v="SI"/>
    <s v="NO"/>
    <s v="NO"/>
    <n v="56"/>
    <s v="No"/>
    <s v="No"/>
    <n v="1214327"/>
    <s v="ASALARIADO"/>
    <n v="56"/>
  </r>
  <r>
    <n v="2604"/>
    <x v="1"/>
    <n v="353400"/>
    <s v="ASALARIADO"/>
    <s v="SECTOR PRIVADO"/>
    <s v="SI"/>
    <s v="SI"/>
    <s v="NO"/>
    <n v="47"/>
    <s v="No"/>
    <s v="No"/>
    <n v="353400"/>
    <s v="ASALARIADO"/>
    <n v="47"/>
  </r>
  <r>
    <n v="2605"/>
    <x v="0"/>
    <n v="1614177"/>
    <s v="PENSIONADOS EN SU PROPIO SISTEMA"/>
    <s v="SECTOR PUBLICO"/>
    <s v="SI"/>
    <s v="NO"/>
    <s v="NO"/>
    <n v="56"/>
    <s v="No"/>
    <s v="No"/>
    <n v="1614177"/>
    <s v="PENSIONADOS EN SU PROPIO SISTEMA"/>
    <n v="56"/>
  </r>
  <r>
    <n v="2606"/>
    <x v="1"/>
    <n v="1488158"/>
    <s v="ASALARIADO"/>
    <s v="SECTOR PUBLICO"/>
    <s v="SI"/>
    <s v="NO"/>
    <s v="SI"/>
    <n v="41"/>
    <s v="No"/>
    <s v="No"/>
    <n v="1488158"/>
    <s v="ASALARIADO"/>
    <n v="41"/>
  </r>
  <r>
    <n v="2607"/>
    <x v="1"/>
    <n v="353418"/>
    <s v="ASEGURADO VOLUNTARIO"/>
    <s v="SECTOR PRIVADO"/>
    <s v="SI"/>
    <s v="SI"/>
    <s v="NO"/>
    <n v="56"/>
    <s v="No"/>
    <s v="No"/>
    <n v="353418"/>
    <s v="ASEGURADO VOLUNTARIO"/>
    <n v="56"/>
  </r>
  <r>
    <n v="2608"/>
    <x v="0"/>
    <n v="819375"/>
    <s v="ASALARIADO"/>
    <s v="SECTOR PRIVADO"/>
    <s v="SI"/>
    <s v="NO"/>
    <s v="NO"/>
    <n v="41"/>
    <s v="No"/>
    <s v="No"/>
    <n v="819375"/>
    <s v="ASALARIADO"/>
    <n v="41"/>
  </r>
  <r>
    <n v="2609"/>
    <x v="1"/>
    <n v="1389523"/>
    <s v="ASALARIADO"/>
    <s v="SECTOR PUBLICO"/>
    <s v="SI"/>
    <s v="NO"/>
    <s v="SI"/>
    <n v="48"/>
    <s v="No"/>
    <s v="No"/>
    <n v="1389523"/>
    <s v="ASALARIADO"/>
    <n v="48"/>
  </r>
  <r>
    <n v="2610"/>
    <x v="0"/>
    <n v="284326"/>
    <s v="ASALARIADO"/>
    <s v="SECTOR PRIVADO"/>
    <s v="SI"/>
    <s v="NO"/>
    <s v="NO"/>
    <n v="28"/>
    <s v="No"/>
    <s v="No"/>
    <n v="284326"/>
    <s v="ASALARIADO"/>
    <n v="28"/>
  </r>
  <r>
    <n v="2611"/>
    <x v="0"/>
    <n v="1333022.48"/>
    <s v="ASALARIADO"/>
    <s v="SECTOR PUBLICO"/>
    <s v="SI"/>
    <s v="NO"/>
    <s v="NO"/>
    <n v="40"/>
    <s v="No"/>
    <s v="No"/>
    <n v="1333022.48"/>
    <s v="ASALARIADO"/>
    <n v="40"/>
  </r>
  <r>
    <n v="2612"/>
    <x v="0"/>
    <n v="215720.6"/>
    <s v="ASALARIADO"/>
    <s v="SECTOR PRIVADO"/>
    <s v="SI"/>
    <s v="NO"/>
    <s v="NO"/>
    <n v="30"/>
    <s v="No"/>
    <s v="No"/>
    <n v="215720.6"/>
    <s v="ASALARIADO"/>
    <n v="30"/>
  </r>
  <r>
    <n v="2613"/>
    <x v="0"/>
    <n v="327709.14"/>
    <s v="ASALARIADO"/>
    <s v="SECTOR PRIVADO"/>
    <s v="SI"/>
    <s v="NO"/>
    <s v="NO"/>
    <n v="21"/>
    <s v="No"/>
    <s v="No"/>
    <n v="327709.14"/>
    <s v="ASALARIADO"/>
    <n v="21"/>
  </r>
  <r>
    <n v="2614"/>
    <x v="0"/>
    <n v="342027"/>
    <s v="ASALARIADO"/>
    <s v="SECTOR PRIVADO"/>
    <s v="SI"/>
    <s v="NO"/>
    <s v="NO"/>
    <n v="37"/>
    <s v="No"/>
    <s v="No"/>
    <n v="342027"/>
    <s v="ASALARIADO"/>
    <n v="37"/>
  </r>
  <r>
    <n v="2615"/>
    <x v="1"/>
    <n v="1688298"/>
    <s v="ASALARIADO"/>
    <s v="SECTOR PUBLICO"/>
    <s v="SI"/>
    <s v="NO"/>
    <s v="NO"/>
    <n v="48"/>
    <s v="No"/>
    <s v="No"/>
    <n v="1688298"/>
    <s v="ASALARIADO"/>
    <n v="48"/>
  </r>
  <r>
    <n v="2616"/>
    <x v="0"/>
    <n v="1000000"/>
    <s v="ASALARIADO"/>
    <s v="SECTOR PRIVADO"/>
    <s v="SI"/>
    <s v="NO"/>
    <s v="NO"/>
    <n v="29"/>
    <s v="No"/>
    <s v="No"/>
    <n v="1000000"/>
    <s v="ASALARIADO"/>
    <n v="29"/>
  </r>
  <r>
    <n v="2617"/>
    <x v="1"/>
    <n v="280000"/>
    <s v="ASALARIADO"/>
    <s v="SECTOR PRIVADO"/>
    <s v="SI"/>
    <s v="SI"/>
    <s v="NO"/>
    <n v="25"/>
    <s v="No"/>
    <s v="No"/>
    <n v="280000"/>
    <s v="ASALARIADO"/>
    <n v="25"/>
  </r>
  <r>
    <n v="2618"/>
    <x v="0"/>
    <n v="246504.81"/>
    <s v="ASALARIADO"/>
    <s v="SECTOR PRIVADO"/>
    <s v="SI"/>
    <s v="NO"/>
    <s v="NO"/>
    <n v="19"/>
    <s v="No"/>
    <s v="No"/>
    <n v="246504.81"/>
    <s v="ASALARIADO"/>
    <n v="19"/>
  </r>
  <r>
    <n v="2619"/>
    <x v="1"/>
    <n v="2128000"/>
    <s v="ASALARIADO"/>
    <s v="SECTOR PRIVADO"/>
    <s v="SI"/>
    <s v="NO"/>
    <s v="NO"/>
    <n v="37"/>
    <s v="No"/>
    <s v="No"/>
    <n v="2128000"/>
    <s v="ASALARIADO"/>
    <n v="37"/>
  </r>
  <r>
    <n v="2620"/>
    <x v="0"/>
    <n v="608414.30000000005"/>
    <s v="ASALARIADO"/>
    <s v="SECTOR PUBLICO"/>
    <s v="SI"/>
    <s v="NO"/>
    <s v="NO"/>
    <n v="38"/>
    <s v="No"/>
    <s v="No"/>
    <n v="608414.30000000005"/>
    <s v="ASALARIADO"/>
    <n v="38"/>
  </r>
  <r>
    <n v="2621"/>
    <x v="0"/>
    <n v="297046"/>
    <s v="TRABAJADOR INDEPENDIENTE"/>
    <s v="SECTOR PRIVADO"/>
    <s v="SI"/>
    <s v="NO"/>
    <s v="SI"/>
    <n v="33"/>
    <s v="No"/>
    <s v="No"/>
    <n v="297046"/>
    <s v="TRABAJADOR INDEPENDIENTE"/>
    <n v="33"/>
  </r>
  <r>
    <n v="2622"/>
    <x v="0"/>
    <n v="297056"/>
    <s v="TRABAJADOR INDEPENDIENTE"/>
    <s v="SECTOR PRIVADO"/>
    <s v="SI"/>
    <s v="NO"/>
    <s v="NO"/>
    <n v="76"/>
    <s v="No"/>
    <s v="No"/>
    <n v="297056"/>
    <s v="TRABAJADOR INDEPENDIENTE"/>
    <n v="76"/>
  </r>
  <r>
    <n v="2623"/>
    <x v="1"/>
    <n v="60000"/>
    <s v="ASALARIADO"/>
    <s v="SECTOR PRIVADO"/>
    <s v="SI"/>
    <s v="SI"/>
    <s v="NO"/>
    <n v="35"/>
    <s v="No"/>
    <s v="No"/>
    <n v="60000"/>
    <s v="ASALARIADO"/>
    <n v="35"/>
  </r>
  <r>
    <n v="2624"/>
    <x v="0"/>
    <n v="512234.88"/>
    <s v="ASALARIADO"/>
    <s v="SECTOR PRIVADO"/>
    <s v="SI"/>
    <s v="NO"/>
    <s v="NO"/>
    <n v="28"/>
    <s v="No"/>
    <s v="No"/>
    <n v="512234.88"/>
    <s v="ASALARIADO"/>
    <n v="28"/>
  </r>
  <r>
    <n v="2625"/>
    <x v="0"/>
    <n v="842310.04"/>
    <s v="ASALARIADO"/>
    <s v="SECTOR PRIVADO"/>
    <s v="SI"/>
    <s v="NO"/>
    <s v="NO"/>
    <n v="43"/>
    <s v="No"/>
    <s v="No"/>
    <n v="842310.04"/>
    <s v="ASALARIADO"/>
    <n v="43"/>
  </r>
  <r>
    <n v="2626"/>
    <x v="1"/>
    <n v="378558"/>
    <s v="ASALARIADO"/>
    <s v="SECTOR PUBLICO"/>
    <s v="SI"/>
    <s v="NO"/>
    <s v="SI"/>
    <n v="34"/>
    <s v="No"/>
    <s v="No"/>
    <n v="378558"/>
    <s v="ASALARIADO"/>
    <n v="34"/>
  </r>
  <r>
    <n v="2627"/>
    <x v="0"/>
    <n v="290000"/>
    <s v="ASALARIADO"/>
    <s v="SECTOR PRIVADO"/>
    <s v="SI"/>
    <s v="NO"/>
    <s v="NO"/>
    <n v="38"/>
    <s v="No"/>
    <s v="No"/>
    <n v="290000"/>
    <s v="ASALARIADO"/>
    <n v="38"/>
  </r>
  <r>
    <n v="2628"/>
    <x v="0"/>
    <n v="278030"/>
    <s v="CONVENIOS ESPECIALES DE TRABAJADORES INDEPENDIENTES"/>
    <s v="SECTOR PRIVADO"/>
    <s v="SI"/>
    <s v="NO"/>
    <s v="NO"/>
    <n v="43"/>
    <s v="No"/>
    <s v="No"/>
    <n v="278030"/>
    <s v="CONVENIOS ESPECIALES DE TRABAJADORES INDEPENDIENTES"/>
    <n v="43"/>
  </r>
  <r>
    <n v="2629"/>
    <x v="0"/>
    <n v="634725"/>
    <s v="ASALARIADO"/>
    <s v="SECTOR PRIVADO"/>
    <s v="SI"/>
    <s v="NO"/>
    <s v="NO"/>
    <n v="34"/>
    <s v="No"/>
    <s v="No"/>
    <n v="634725"/>
    <s v="ASALARIADO"/>
    <n v="34"/>
  </r>
  <r>
    <n v="2630"/>
    <x v="0"/>
    <n v="470974.5"/>
    <s v="ASALARIADO"/>
    <s v="SECTOR PRIVADO"/>
    <s v="SI"/>
    <s v="NO"/>
    <s v="NO"/>
    <n v="36"/>
    <s v="No"/>
    <s v="No"/>
    <n v="470974.5"/>
    <s v="ASALARIADO"/>
    <n v="36"/>
  </r>
  <r>
    <n v="2631"/>
    <x v="0"/>
    <n v="550590.5"/>
    <s v="ASALARIADO"/>
    <s v="SECTOR PUBLICO"/>
    <s v="SI"/>
    <s v="NO"/>
    <s v="NO"/>
    <n v="24"/>
    <s v="No"/>
    <s v="No"/>
    <n v="550590.5"/>
    <s v="ASALARIADO"/>
    <n v="24"/>
  </r>
  <r>
    <n v="2632"/>
    <x v="0"/>
    <n v="278030"/>
    <s v="CONVENIOS ESPECIALES DE TRABAJADORES INDEPENDIENTES"/>
    <s v="SECTOR PRIVADO"/>
    <s v="SI"/>
    <s v="NO"/>
    <s v="NO"/>
    <n v="37"/>
    <s v="No"/>
    <s v="No"/>
    <n v="278030"/>
    <s v="CONVENIOS ESPECIALES DE TRABAJADORES INDEPENDIENTES"/>
    <n v="37"/>
  </r>
  <r>
    <n v="2633"/>
    <x v="1"/>
    <n v="278030"/>
    <s v="ASEGURADO VOLUNTARIO"/>
    <s v="SECTOR PRIVADO"/>
    <s v="SI"/>
    <s v="SI"/>
    <s v="NO"/>
    <n v="25"/>
    <s v="No"/>
    <s v="No"/>
    <n v="278030"/>
    <s v="ASEGURADO VOLUNTARIO"/>
    <n v="25"/>
  </r>
  <r>
    <n v="2634"/>
    <x v="0"/>
    <n v="369875"/>
    <s v="ASALARIADO"/>
    <s v="SECTOR PRIVADO"/>
    <s v="SI"/>
    <s v="NO"/>
    <s v="NO"/>
    <n v="28"/>
    <s v="No"/>
    <s v="No"/>
    <n v="369875"/>
    <s v="ASALARIADO"/>
    <n v="28"/>
  </r>
  <r>
    <n v="2635"/>
    <x v="1"/>
    <n v="386020"/>
    <s v="ASALARIADO"/>
    <s v="SECTOR PRIVADO"/>
    <s v="SI"/>
    <s v="NO"/>
    <s v="NO"/>
    <n v="59"/>
    <s v="No"/>
    <s v="No"/>
    <n v="386020"/>
    <s v="ASALARIADO"/>
    <n v="59"/>
  </r>
  <r>
    <n v="2636"/>
    <x v="1"/>
    <n v="539036"/>
    <s v="ASALARIADO"/>
    <s v="SECTOR PUBLICO"/>
    <s v="SI"/>
    <s v="NO"/>
    <s v="NO"/>
    <n v="32"/>
    <s v="No"/>
    <s v="No"/>
    <n v="539036"/>
    <s v="ASALARIADO"/>
    <n v="32"/>
  </r>
  <r>
    <n v="2637"/>
    <x v="0"/>
    <n v="623700"/>
    <s v="ASALARIADO"/>
    <s v="SECTOR PRIVADO"/>
    <s v="SI"/>
    <s v="NO"/>
    <s v="NO"/>
    <n v="35"/>
    <s v="No"/>
    <s v="No"/>
    <n v="623700"/>
    <s v="ASALARIADO"/>
    <n v="35"/>
  </r>
  <r>
    <n v="2638"/>
    <x v="0"/>
    <n v="302470"/>
    <s v="ASEGURADO VOLUNTARIO"/>
    <s v="SECTOR PRIVADO"/>
    <s v="SI"/>
    <s v="NO"/>
    <s v="NO"/>
    <n v="29"/>
    <s v="No"/>
    <s v="No"/>
    <n v="302470"/>
    <s v="ASEGURADO VOLUNTARIO"/>
    <n v="29"/>
  </r>
  <r>
    <n v="2639"/>
    <x v="1"/>
    <n v="81757.47"/>
    <s v="ASALARIADO"/>
    <s v="SECTOR PRIVADO"/>
    <s v="SI"/>
    <s v="NO"/>
    <s v="NO"/>
    <n v="22"/>
    <s v="No"/>
    <s v="No"/>
    <n v="81757.47"/>
    <s v="ASALARIADO"/>
    <n v="22"/>
  </r>
  <r>
    <n v="2640"/>
    <x v="0"/>
    <n v="703766.13"/>
    <s v="ASALARIADO"/>
    <s v="SECTOR PRIVADO"/>
    <s v="SI"/>
    <s v="NO"/>
    <s v="NO"/>
    <n v="45"/>
    <s v="No"/>
    <s v="No"/>
    <n v="703766.13"/>
    <s v="ASALARIADO"/>
    <n v="45"/>
  </r>
  <r>
    <n v="2641"/>
    <x v="0"/>
    <n v="361421"/>
    <s v="TRABAJADOR INDEPENDIENTE"/>
    <s v="SECTOR PRIVADO"/>
    <s v="SI"/>
    <s v="NO"/>
    <s v="NO"/>
    <n v="51"/>
    <s v="No"/>
    <s v="No"/>
    <n v="361421"/>
    <s v="TRABAJADOR INDEPENDIENTE"/>
    <n v="51"/>
  </r>
  <r>
    <n v="2642"/>
    <x v="1"/>
    <n v="330722.57"/>
    <s v="ASALARIADO"/>
    <s v="SECTOR PRIVADO"/>
    <s v="SI"/>
    <s v="NO"/>
    <s v="NO"/>
    <n v="37"/>
    <s v="No"/>
    <s v="No"/>
    <n v="330722.57"/>
    <s v="ASALARIADO"/>
    <n v="37"/>
  </r>
  <r>
    <n v="2643"/>
    <x v="0"/>
    <n v="291514"/>
    <s v="TRABAJADOR INDEPENDIENTE"/>
    <s v="SECTOR PRIVADO"/>
    <s v="SI"/>
    <s v="NO"/>
    <s v="SI"/>
    <n v="28"/>
    <s v="No"/>
    <s v="No"/>
    <n v="291514"/>
    <s v="TRABAJADOR INDEPENDIENTE"/>
    <n v="28"/>
  </r>
  <r>
    <n v="2644"/>
    <x v="1"/>
    <n v="199067"/>
    <s v="ASALARIADO"/>
    <s v="SECTOR PUBLICO"/>
    <s v="SI"/>
    <s v="NO"/>
    <s v="SI"/>
    <n v="25"/>
    <s v="No"/>
    <s v="No"/>
    <n v="199067"/>
    <s v="ASALARIADO"/>
    <n v="25"/>
  </r>
  <r>
    <n v="2645"/>
    <x v="0"/>
    <n v="1461505.5"/>
    <s v="ASALARIADO"/>
    <s v="SECTOR PRIVADO"/>
    <s v="SI"/>
    <s v="NO"/>
    <s v="NO"/>
    <n v="46"/>
    <s v="No"/>
    <s v="No"/>
    <n v="1461505.5"/>
    <s v="ASALARIADO"/>
    <n v="46"/>
  </r>
  <r>
    <n v="2646"/>
    <x v="0"/>
    <n v="745392.94"/>
    <s v="ASALARIADO"/>
    <s v="SECTOR PRIVADO"/>
    <s v="SI"/>
    <s v="NO"/>
    <s v="NO"/>
    <n v="56"/>
    <s v="No"/>
    <s v="No"/>
    <n v="745392.94"/>
    <s v="ASALARIADO"/>
    <n v="56"/>
  </r>
  <r>
    <n v="2647"/>
    <x v="0"/>
    <n v="297046"/>
    <s v="TRABAJADOR INDEPENDIENTE"/>
    <s v="SECTOR PRIVADO"/>
    <s v="NO"/>
    <s v="NO"/>
    <s v="NO"/>
    <n v="58"/>
    <s v="No"/>
    <s v="No"/>
    <n v="297046"/>
    <s v="TRABAJADOR INDEPENDIENTE"/>
    <n v="58"/>
  </r>
  <r>
    <n v="2648"/>
    <x v="1"/>
    <n v="2029604"/>
    <s v="PENSIONADOS EN SU PROPIO SISTEMA"/>
    <s v="SECTOR PUBLICO"/>
    <s v="SI"/>
    <s v="NO"/>
    <s v="NO"/>
    <n v="72"/>
    <s v="No"/>
    <s v="No"/>
    <n v="2029604"/>
    <s v="PENSIONADOS EN SU PROPIO SISTEMA"/>
    <n v="72"/>
  </r>
  <r>
    <n v="2649"/>
    <x v="1"/>
    <n v="360000"/>
    <s v="ASALARIADO"/>
    <s v="SECTOR PRIVADO"/>
    <s v="SI"/>
    <s v="NO"/>
    <s v="NO"/>
    <n v="30"/>
    <s v="No"/>
    <s v="No"/>
    <n v="360000"/>
    <s v="ASALARIADO"/>
    <n v="30"/>
  </r>
  <r>
    <n v="2650"/>
    <x v="0"/>
    <n v="300018"/>
    <s v="TRABAJADOR INDEPENDIENTE"/>
    <s v="SECTOR PRIVADO"/>
    <s v="SI"/>
    <s v="NO"/>
    <s v="SI"/>
    <n v="62"/>
    <s v="No"/>
    <s v="No"/>
    <n v="300018"/>
    <s v="TRABAJADOR INDEPENDIENTE"/>
    <n v="62"/>
  </r>
  <r>
    <n v="2651"/>
    <x v="1"/>
    <n v="200000"/>
    <s v="ASALARIADO"/>
    <s v="SECTOR PRIVADO"/>
    <s v="SI"/>
    <s v="SI"/>
    <s v="SI"/>
    <n v="42"/>
    <s v="No"/>
    <s v="No"/>
    <n v="200000"/>
    <s v="ASALARIADO"/>
    <n v="42"/>
  </r>
  <r>
    <n v="2652"/>
    <x v="1"/>
    <n v="799000"/>
    <s v="ASALARIADO"/>
    <s v="SECTOR PRIVADO"/>
    <s v="SI"/>
    <s v="NO"/>
    <s v="SI"/>
    <n v="24"/>
    <s v="No"/>
    <s v="No"/>
    <n v="799000"/>
    <s v="ASALARIADO"/>
    <n v="24"/>
  </r>
  <r>
    <n v="2653"/>
    <x v="1"/>
    <n v="397504.45"/>
    <s v="ASALARIADO"/>
    <s v="SECTOR PRIVADO"/>
    <s v="SI"/>
    <s v="NO"/>
    <s v="NO"/>
    <n v="22"/>
    <s v="No"/>
    <s v="No"/>
    <n v="397504.45"/>
    <s v="ASALARIADO"/>
    <n v="22"/>
  </r>
  <r>
    <n v="2654"/>
    <x v="1"/>
    <n v="636889"/>
    <s v="TRABAJADOR INDEPENDIENTE"/>
    <s v="SECTOR PRIVADO"/>
    <s v="SI"/>
    <s v="NO"/>
    <s v="NO"/>
    <n v="50"/>
    <s v="No"/>
    <s v="No"/>
    <n v="636889"/>
    <s v="TRABAJADOR INDEPENDIENTE"/>
    <n v="50"/>
  </r>
  <r>
    <n v="2655"/>
    <x v="0"/>
    <n v="360585"/>
    <s v="ASALARIADO"/>
    <s v="SECTOR PRIVADO"/>
    <s v="SI"/>
    <s v="NO"/>
    <s v="NO"/>
    <n v="48"/>
    <s v="No"/>
    <s v="No"/>
    <n v="360585"/>
    <s v="ASALARIADO"/>
    <n v="48"/>
  </r>
  <r>
    <n v="2656"/>
    <x v="0"/>
    <n v="639605"/>
    <s v="ASALARIADO"/>
    <s v="SECTOR PUBLICO"/>
    <s v="SI"/>
    <s v="NO"/>
    <s v="NO"/>
    <n v="45"/>
    <s v="No"/>
    <s v="No"/>
    <n v="639605"/>
    <s v="ASALARIADO"/>
    <n v="45"/>
  </r>
  <r>
    <n v="2657"/>
    <x v="1"/>
    <n v="1644679"/>
    <s v="ASALARIADO"/>
    <s v="SECTOR PUBLICO"/>
    <s v="SI"/>
    <s v="NO"/>
    <s v="SI"/>
    <n v="36"/>
    <s v="No"/>
    <s v="No"/>
    <n v="1644679"/>
    <s v="ASALARIADO"/>
    <n v="36"/>
  </r>
  <r>
    <n v="2658"/>
    <x v="0"/>
    <n v="421650.26"/>
    <s v="ASALARIADO"/>
    <s v="SECTOR PRIVADO"/>
    <s v="SI"/>
    <s v="NO"/>
    <s v="NO"/>
    <n v="37"/>
    <s v="No"/>
    <s v="No"/>
    <n v="421650.26"/>
    <s v="ASALARIADO"/>
    <n v="37"/>
  </r>
  <r>
    <n v="2659"/>
    <x v="0"/>
    <n v="678531.4"/>
    <s v="ASALARIADO"/>
    <s v="SECTOR PUBLICO"/>
    <s v="SI"/>
    <s v="NO"/>
    <s v="NO"/>
    <n v="48"/>
    <s v="No"/>
    <s v="No"/>
    <n v="678531.4"/>
    <s v="ASALARIADO"/>
    <n v="48"/>
  </r>
  <r>
    <n v="2660"/>
    <x v="0"/>
    <n v="175367.76"/>
    <s v="ASALARIADO"/>
    <s v="SECTOR PRIVADO"/>
    <s v="SI"/>
    <s v="NO"/>
    <s v="NO"/>
    <n v="36"/>
    <s v="No"/>
    <s v="No"/>
    <n v="175367.76"/>
    <s v="ASALARIADO"/>
    <n v="36"/>
  </r>
  <r>
    <n v="2661"/>
    <x v="1"/>
    <n v="522906.95"/>
    <s v="ASALARIADO"/>
    <s v="SECTOR PRIVADO"/>
    <s v="SI"/>
    <s v="SI"/>
    <s v="NO"/>
    <n v="37"/>
    <s v="No"/>
    <s v="No"/>
    <n v="522906.95"/>
    <s v="ASALARIADO"/>
    <n v="37"/>
  </r>
  <r>
    <n v="2662"/>
    <x v="0"/>
    <n v="699251.07"/>
    <s v="ASALARIADO"/>
    <s v="SECTOR PRIVADO"/>
    <s v="SI"/>
    <s v="NO"/>
    <s v="NO"/>
    <n v="24"/>
    <s v="No"/>
    <s v="No"/>
    <n v="699251.07"/>
    <s v="ASALARIADO"/>
    <n v="24"/>
  </r>
  <r>
    <n v="2663"/>
    <x v="1"/>
    <n v="233842.77"/>
    <s v="ASALARIADO"/>
    <s v="SECTOR PRIVADO"/>
    <s v="SI"/>
    <s v="NO"/>
    <s v="NO"/>
    <n v="22"/>
    <s v="No"/>
    <s v="No"/>
    <n v="233842.77"/>
    <s v="ASALARIADO"/>
    <n v="22"/>
  </r>
  <r>
    <n v="2664"/>
    <x v="1"/>
    <n v="297045"/>
    <s v="ASEGURADO VOLUNTARIO"/>
    <s v="SECTOR PRIVADO"/>
    <s v="SI"/>
    <s v="SI"/>
    <s v="NO"/>
    <n v="52"/>
    <s v="No"/>
    <s v="No"/>
    <n v="297045"/>
    <s v="ASEGURADO VOLUNTARIO"/>
    <n v="52"/>
  </r>
  <r>
    <n v="2665"/>
    <x v="0"/>
    <n v="385165"/>
    <s v="TRABAJADOR INDEPENDIENTE"/>
    <s v="SECTOR PRIVADO"/>
    <s v="SI"/>
    <s v="NO"/>
    <s v="SI"/>
    <n v="71"/>
    <s v="No"/>
    <s v="No"/>
    <n v="385165"/>
    <s v="TRABAJADOR INDEPENDIENTE"/>
    <n v="71"/>
  </r>
  <r>
    <n v="2666"/>
    <x v="0"/>
    <n v="405573.35"/>
    <s v="ASALARIADO"/>
    <s v="SECTOR PRIVADO"/>
    <s v="SI"/>
    <s v="NO"/>
    <s v="NO"/>
    <n v="24"/>
    <s v="No"/>
    <s v="No"/>
    <n v="405573.35"/>
    <s v="ASALARIADO"/>
    <n v="24"/>
  </r>
  <r>
    <n v="2667"/>
    <x v="0"/>
    <n v="299441"/>
    <s v="TRABAJADOR INDEPENDIENTE"/>
    <s v="SECTOR PRIVADO"/>
    <s v="SI"/>
    <s v="NO"/>
    <s v="NO"/>
    <n v="61"/>
    <s v="No"/>
    <s v="No"/>
    <n v="299441"/>
    <s v="TRABAJADOR INDEPENDIENTE"/>
    <n v="61"/>
  </r>
  <r>
    <n v="2668"/>
    <x v="0"/>
    <n v="410402"/>
    <s v="ASALARIADO"/>
    <s v="SECTOR PRIVADO"/>
    <s v="SI"/>
    <s v="NO"/>
    <s v="NO"/>
    <n v="45"/>
    <s v="No"/>
    <s v="No"/>
    <n v="410402"/>
    <s v="ASALARIADO"/>
    <n v="45"/>
  </r>
  <r>
    <n v="2669"/>
    <x v="0"/>
    <n v="516112.73"/>
    <s v="ASALARIADO"/>
    <s v="SECTOR PRIVADO"/>
    <s v="SI"/>
    <s v="NO"/>
    <s v="NO"/>
    <n v="27"/>
    <s v="No"/>
    <s v="No"/>
    <n v="516112.73"/>
    <s v="ASALARIADO"/>
    <n v="27"/>
  </r>
  <r>
    <n v="2670"/>
    <x v="0"/>
    <n v="356686.25"/>
    <s v="ASALARIADO"/>
    <s v="SECTOR PRIVADO"/>
    <s v="SI"/>
    <s v="NO"/>
    <s v="NO"/>
    <n v="38"/>
    <s v="No"/>
    <s v="No"/>
    <n v="356686.25"/>
    <s v="ASALARIADO"/>
    <n v="38"/>
  </r>
  <r>
    <n v="2671"/>
    <x v="1"/>
    <n v="1794936"/>
    <s v="ASALARIADO"/>
    <s v="SECTOR PRIVADO"/>
    <s v="SI"/>
    <s v="NO"/>
    <s v="NO"/>
    <n v="29"/>
    <s v="No"/>
    <s v="No"/>
    <n v="1794936"/>
    <s v="ASALARIADO"/>
    <n v="29"/>
  </r>
  <r>
    <n v="2672"/>
    <x v="0"/>
    <n v="68371.649999999994"/>
    <s v="ASALARIADO"/>
    <s v="SECTOR PUBLICO"/>
    <s v="SI"/>
    <s v="NO"/>
    <s v="NO"/>
    <n v="42"/>
    <s v="No"/>
    <s v="No"/>
    <n v="68371.649999999994"/>
    <s v="ASALARIADO"/>
    <n v="42"/>
  </r>
  <r>
    <n v="2673"/>
    <x v="0"/>
    <n v="186718"/>
    <s v="ASALARIADO"/>
    <s v="SECTOR PRIVADO"/>
    <s v="SI"/>
    <s v="NO"/>
    <s v="NO"/>
    <n v="31"/>
    <s v="No"/>
    <s v="No"/>
    <n v="186718"/>
    <s v="ASALARIADO"/>
    <n v="31"/>
  </r>
  <r>
    <n v="2674"/>
    <x v="0"/>
    <n v="399603.16"/>
    <s v="ASALARIADO"/>
    <s v="SECTOR PRIVADO"/>
    <s v="SI"/>
    <s v="NO"/>
    <s v="NO"/>
    <n v="43"/>
    <s v="No"/>
    <s v="No"/>
    <n v="399603.16"/>
    <s v="ASALARIADO"/>
    <n v="43"/>
  </r>
  <r>
    <n v="2675"/>
    <x v="1"/>
    <n v="354822.98"/>
    <s v="PENSIONADOS EN SU PROPIO SISTEMA"/>
    <s v="SECTOR PUBLICO"/>
    <s v="SI"/>
    <s v="NO"/>
    <s v="NO"/>
    <n v="75"/>
    <s v="No"/>
    <s v="No"/>
    <n v="354822.98"/>
    <s v="PENSIONADOS EN SU PROPIO SISTEMA"/>
    <n v="75"/>
  </r>
  <r>
    <n v="2676"/>
    <x v="1"/>
    <n v="425829.6"/>
    <s v="ASALARIADO"/>
    <s v="SECTOR PRIVADO"/>
    <s v="SI"/>
    <s v="NO"/>
    <s v="NO"/>
    <n v="19"/>
    <s v="No"/>
    <s v="No"/>
    <n v="425829.6"/>
    <s v="ASALARIADO"/>
    <n v="19"/>
  </r>
  <r>
    <n v="2677"/>
    <x v="0"/>
    <n v="452229"/>
    <s v="TRABAJADOR INDEPENDIENTE"/>
    <s v="SECTOR PRIVADO"/>
    <s v="SI"/>
    <s v="NO"/>
    <s v="NO"/>
    <n v="34"/>
    <s v="No"/>
    <s v="No"/>
    <n v="452229"/>
    <s v="TRABAJADOR INDEPENDIENTE"/>
    <n v="34"/>
  </r>
  <r>
    <n v="2678"/>
    <x v="0"/>
    <n v="315605"/>
    <s v="ASEGURADO VOLUNTARIO"/>
    <s v="SECTOR PRIVADO"/>
    <s v="SI"/>
    <s v="NO"/>
    <s v="NO"/>
    <n v="58"/>
    <s v="No"/>
    <s v="No"/>
    <n v="315605"/>
    <s v="ASEGURADO VOLUNTARIO"/>
    <n v="58"/>
  </r>
  <r>
    <n v="2679"/>
    <x v="1"/>
    <n v="749235.3"/>
    <s v="ASALARIADO"/>
    <s v="SECTOR PRIVADO"/>
    <s v="SI"/>
    <s v="NO"/>
    <s v="NO"/>
    <n v="40"/>
    <s v="No"/>
    <s v="No"/>
    <n v="749235.3"/>
    <s v="ASALARIADO"/>
    <n v="40"/>
  </r>
  <r>
    <n v="2680"/>
    <x v="0"/>
    <n v="366495.32"/>
    <s v="ASALARIADO"/>
    <s v="SECTOR PRIVADO"/>
    <s v="SI"/>
    <s v="NO"/>
    <s v="NO"/>
    <n v="22"/>
    <s v="No"/>
    <s v="No"/>
    <n v="366495.32"/>
    <s v="ASALARIADO"/>
    <n v="22"/>
  </r>
  <r>
    <n v="2681"/>
    <x v="0"/>
    <n v="80000"/>
    <s v="ASALARIADO"/>
    <s v="SECTOR PRIVADO"/>
    <s v="SI"/>
    <s v="SI"/>
    <s v="NO"/>
    <n v="21"/>
    <s v="No"/>
    <s v="No"/>
    <n v="80000"/>
    <s v="ASALARIADO"/>
    <n v="21"/>
  </r>
  <r>
    <n v="2682"/>
    <x v="0"/>
    <n v="316964.69"/>
    <s v="ASALARIADO"/>
    <s v="SECTOR PRIVADO"/>
    <s v="SI"/>
    <s v="NO"/>
    <s v="NO"/>
    <n v="20"/>
    <s v="No"/>
    <s v="No"/>
    <n v="316964.69"/>
    <s v="ASALARIADO"/>
    <n v="20"/>
  </r>
  <r>
    <n v="2683"/>
    <x v="1"/>
    <n v="370500"/>
    <s v="ASALARIADO"/>
    <s v="SECTOR PRIVADO"/>
    <s v="SI"/>
    <s v="NO"/>
    <s v="NO"/>
    <n v="28"/>
    <s v="No"/>
    <s v="No"/>
    <n v="370500"/>
    <s v="ASALARIADO"/>
    <n v="28"/>
  </r>
  <r>
    <n v="2684"/>
    <x v="0"/>
    <n v="1081709.6000000001"/>
    <s v="ASALARIADO"/>
    <s v="SECTOR PUBLICO"/>
    <s v="SI"/>
    <s v="NO"/>
    <s v="NO"/>
    <n v="59"/>
    <s v="No"/>
    <s v="No"/>
    <n v="1081709.6000000001"/>
    <s v="ASALARIADO"/>
    <n v="59"/>
  </r>
  <r>
    <n v="2685"/>
    <x v="1"/>
    <n v="698426.7"/>
    <s v="ASALARIADO"/>
    <s v="SECTOR PUBLICO"/>
    <s v="SI"/>
    <s v="NO"/>
    <s v="NO"/>
    <n v="35"/>
    <s v="No"/>
    <s v="No"/>
    <n v="698426.7"/>
    <s v="ASALARIADO"/>
    <n v="35"/>
  </r>
  <r>
    <n v="2686"/>
    <x v="0"/>
    <n v="431290"/>
    <s v="ASALARIADO"/>
    <s v="SECTOR PRIVADO"/>
    <s v="SI"/>
    <s v="NO"/>
    <s v="NO"/>
    <n v="60"/>
    <s v="No"/>
    <s v="No"/>
    <n v="431290"/>
    <s v="ASALARIADO"/>
    <n v="60"/>
  </r>
  <r>
    <n v="2687"/>
    <x v="0"/>
    <n v="297045"/>
    <s v="ASEGURADO VOLUNTARIO"/>
    <s v="SECTOR PRIVADO"/>
    <s v="SI"/>
    <s v="NO"/>
    <s v="NO"/>
    <n v="51"/>
    <s v="No"/>
    <s v="No"/>
    <n v="297045"/>
    <s v="ASEGURADO VOLUNTARIO"/>
    <n v="51"/>
  </r>
  <r>
    <n v="2688"/>
    <x v="0"/>
    <n v="610312"/>
    <s v="ASALARIADO"/>
    <s v="SECTOR PRIVADO"/>
    <s v="SI"/>
    <s v="NO"/>
    <s v="NO"/>
    <n v="33"/>
    <s v="No"/>
    <s v="No"/>
    <n v="610312"/>
    <s v="ASALARIADO"/>
    <n v="33"/>
  </r>
  <r>
    <n v="2689"/>
    <x v="1"/>
    <n v="550022"/>
    <s v="ASALARIADO"/>
    <s v="SECTOR PRIVADO"/>
    <s v="SI"/>
    <s v="SI"/>
    <s v="NO"/>
    <n v="29"/>
    <s v="No"/>
    <s v="No"/>
    <n v="550022"/>
    <s v="ASALARIADO"/>
    <n v="29"/>
  </r>
  <r>
    <n v="2690"/>
    <x v="1"/>
    <n v="1264065"/>
    <s v="ASALARIADO"/>
    <s v="SECTOR PUBLICO"/>
    <s v="SI"/>
    <s v="NO"/>
    <s v="NO"/>
    <n v="49"/>
    <s v="No"/>
    <s v="No"/>
    <n v="1264065"/>
    <s v="ASALARIADO"/>
    <n v="49"/>
  </r>
  <r>
    <n v="2691"/>
    <x v="1"/>
    <n v="911982.5"/>
    <s v="ASALARIADO"/>
    <s v="SECTOR PUBLICO"/>
    <s v="SI"/>
    <s v="NO"/>
    <s v="NO"/>
    <n v="29"/>
    <s v="No"/>
    <s v="No"/>
    <n v="911982.5"/>
    <s v="ASALARIADO"/>
    <n v="29"/>
  </r>
  <r>
    <n v="2692"/>
    <x v="0"/>
    <n v="40800"/>
    <s v="ASALARIADO"/>
    <s v="SECTOR PRIVADO"/>
    <s v="SI"/>
    <s v="NO"/>
    <s v="NO"/>
    <n v="25"/>
    <s v="No"/>
    <s v="No"/>
    <n v="40800"/>
    <s v="ASALARIADO"/>
    <n v="25"/>
  </r>
  <r>
    <n v="2693"/>
    <x v="0"/>
    <n v="278030"/>
    <s v="CONVENIOS ESPECIALES DE TRABAJADORES INDEPENDIENTES"/>
    <s v="SECTOR PRIVADO"/>
    <s v="SI"/>
    <s v="NO"/>
    <s v="NO"/>
    <n v="35"/>
    <s v="No"/>
    <s v="No"/>
    <n v="278030"/>
    <s v="CONVENIOS ESPECIALES DE TRABAJADORES INDEPENDIENTES"/>
    <n v="35"/>
  </r>
  <r>
    <n v="2694"/>
    <x v="1"/>
    <n v="439474"/>
    <s v="ASALARIADO"/>
    <s v="SECTOR PUBLICO"/>
    <s v="SI"/>
    <s v="NO"/>
    <s v="SI"/>
    <n v="57"/>
    <s v="No"/>
    <s v="No"/>
    <n v="439474"/>
    <s v="ASALARIADO"/>
    <n v="57"/>
  </r>
  <r>
    <n v="2695"/>
    <x v="0"/>
    <n v="3500000"/>
    <s v="ASALARIADO"/>
    <s v="SECTOR PRIVADO"/>
    <s v="SI"/>
    <s v="NO"/>
    <s v="NO"/>
    <n v="60"/>
    <s v="Atípico"/>
    <s v="No"/>
    <n v="3500000"/>
    <s v="ASALARIADO"/>
    <n v="60"/>
  </r>
  <r>
    <n v="2696"/>
    <x v="0"/>
    <n v="517500"/>
    <s v="ASALARIADO"/>
    <s v="SECTOR PRIVADO"/>
    <s v="SI"/>
    <s v="NO"/>
    <s v="NO"/>
    <n v="31"/>
    <s v="No"/>
    <s v="No"/>
    <n v="517500"/>
    <s v="ASALARIADO"/>
    <n v="31"/>
  </r>
  <r>
    <n v="2697"/>
    <x v="1"/>
    <n v="376000"/>
    <s v="ASALARIADO"/>
    <s v="SECTOR PRIVADO"/>
    <s v="SI"/>
    <s v="NO"/>
    <s v="NO"/>
    <n v="32"/>
    <s v="No"/>
    <s v="No"/>
    <n v="376000"/>
    <s v="ASALARIADO"/>
    <n v="32"/>
  </r>
  <r>
    <n v="2698"/>
    <x v="0"/>
    <n v="297230"/>
    <s v="ASALARIADO"/>
    <s v="SECTOR PRIVADO"/>
    <s v="SI"/>
    <s v="NO"/>
    <s v="NO"/>
    <n v="24"/>
    <s v="No"/>
    <s v="No"/>
    <n v="297230"/>
    <s v="ASALARIADO"/>
    <n v="24"/>
  </r>
  <r>
    <n v="2699"/>
    <x v="1"/>
    <n v="300000"/>
    <s v="ASALARIADO"/>
    <s v="SECTOR PRIVADO"/>
    <s v="SI"/>
    <s v="NO"/>
    <s v="NO"/>
    <n v="32"/>
    <s v="No"/>
    <s v="No"/>
    <n v="300000"/>
    <s v="ASALARIADO"/>
    <n v="32"/>
  </r>
  <r>
    <n v="2700"/>
    <x v="1"/>
    <n v="430103.9"/>
    <s v="ASALARIADO"/>
    <s v="SECTOR PRIVADO"/>
    <s v="SI"/>
    <s v="NO"/>
    <s v="NO"/>
    <n v="22"/>
    <s v="No"/>
    <s v="No"/>
    <n v="430103.9"/>
    <s v="ASALARIADO"/>
    <n v="22"/>
  </r>
  <r>
    <n v="2701"/>
    <x v="0"/>
    <n v="858401"/>
    <s v="ASALARIADO"/>
    <s v="SECTOR PRIVADO"/>
    <s v="SI"/>
    <s v="NO"/>
    <s v="NO"/>
    <n v="32"/>
    <s v="No"/>
    <s v="No"/>
    <n v="858401"/>
    <s v="ASALARIADO"/>
    <n v="32"/>
  </r>
  <r>
    <n v="2702"/>
    <x v="1"/>
    <n v="1452304"/>
    <s v="PENSIONADOS EN SU PROPIO SISTEMA"/>
    <s v="SECTOR PUBLICO"/>
    <s v="SI"/>
    <s v="NO"/>
    <s v="NO"/>
    <n v="60"/>
    <s v="No"/>
    <s v="No"/>
    <n v="1452304"/>
    <s v="PENSIONADOS EN SU PROPIO SISTEMA"/>
    <n v="60"/>
  </r>
  <r>
    <n v="2703"/>
    <x v="1"/>
    <n v="358838"/>
    <s v="ASALARIADO"/>
    <s v="SECTOR PUBLICO"/>
    <s v="SI"/>
    <s v="NO"/>
    <s v="NO"/>
    <n v="38"/>
    <s v="No"/>
    <s v="No"/>
    <n v="358838"/>
    <s v="ASALARIADO"/>
    <n v="38"/>
  </r>
  <r>
    <n v="2704"/>
    <x v="0"/>
    <n v="356903.47"/>
    <s v="ASALARIADO"/>
    <s v="SECTOR PRIVADO"/>
    <s v="SI"/>
    <s v="NO"/>
    <s v="NO"/>
    <n v="49"/>
    <s v="No"/>
    <s v="No"/>
    <n v="356903.47"/>
    <s v="ASALARIADO"/>
    <n v="49"/>
  </r>
  <r>
    <n v="2705"/>
    <x v="0"/>
    <n v="300018"/>
    <s v="TRABAJADOR INDEPENDIENTE"/>
    <s v="SECTOR PRIVADO"/>
    <s v="SI"/>
    <s v="NO"/>
    <s v="NO"/>
    <n v="39"/>
    <s v="No"/>
    <s v="No"/>
    <n v="300018"/>
    <s v="TRABAJADOR INDEPENDIENTE"/>
    <n v="39"/>
  </r>
  <r>
    <n v="2706"/>
    <x v="1"/>
    <n v="1061946.5"/>
    <s v="ASALARIADO"/>
    <s v="SECTOR PUBLICO"/>
    <s v="SI"/>
    <s v="NO"/>
    <s v="NO"/>
    <n v="29"/>
    <s v="No"/>
    <s v="No"/>
    <n v="1061946.5"/>
    <s v="ASALARIADO"/>
    <n v="29"/>
  </r>
  <r>
    <n v="2707"/>
    <x v="0"/>
    <n v="795975.32"/>
    <s v="ASALARIADO"/>
    <s v="SECTOR PUBLICO"/>
    <s v="SI"/>
    <s v="NO"/>
    <s v="NO"/>
    <n v="38"/>
    <s v="No"/>
    <s v="No"/>
    <n v="795975.32"/>
    <s v="ASALARIADO"/>
    <n v="38"/>
  </r>
  <r>
    <n v="2708"/>
    <x v="0"/>
    <n v="385200.2"/>
    <s v="ASALARIADO"/>
    <s v="SECTOR PRIVADO"/>
    <s v="SI"/>
    <s v="NO"/>
    <s v="NO"/>
    <n v="27"/>
    <s v="No"/>
    <s v="No"/>
    <n v="385200.2"/>
    <s v="ASALARIADO"/>
    <n v="27"/>
  </r>
  <r>
    <n v="2709"/>
    <x v="0"/>
    <n v="507944"/>
    <s v="TRABAJADOR INDEPENDIENTE"/>
    <s v="SECTOR PRIVADO"/>
    <s v="SI"/>
    <s v="SI"/>
    <s v="SI"/>
    <n v="54"/>
    <s v="No"/>
    <s v="No"/>
    <n v="507944"/>
    <s v="TRABAJADOR INDEPENDIENTE"/>
    <n v="54"/>
  </r>
  <r>
    <n v="2710"/>
    <x v="0"/>
    <n v="1196608"/>
    <s v="ASALARIADO"/>
    <s v="SECTOR PRIVADO"/>
    <s v="SI"/>
    <s v="NO"/>
    <s v="NO"/>
    <n v="33"/>
    <s v="No"/>
    <s v="No"/>
    <n v="1196608"/>
    <s v="ASALARIADO"/>
    <n v="33"/>
  </r>
  <r>
    <n v="2711"/>
    <x v="0"/>
    <n v="388315.75"/>
    <s v="ASALARIADO"/>
    <s v="SECTOR PRIVADO"/>
    <s v="SI"/>
    <s v="NO"/>
    <s v="NO"/>
    <n v="59"/>
    <s v="No"/>
    <s v="No"/>
    <n v="388315.75"/>
    <s v="ASALARIADO"/>
    <n v="59"/>
  </r>
  <r>
    <n v="2712"/>
    <x v="1"/>
    <n v="2109522.85"/>
    <s v="ASALARIADO"/>
    <s v="SECTOR PUBLICO"/>
    <s v="SI"/>
    <s v="NO"/>
    <s v="NO"/>
    <n v="45"/>
    <s v="No"/>
    <s v="No"/>
    <n v="2109522.85"/>
    <s v="ASALARIADO"/>
    <n v="45"/>
  </r>
  <r>
    <n v="2713"/>
    <x v="0"/>
    <n v="297046"/>
    <s v="ASEGURADO VOLUNTARIO"/>
    <s v="SECTOR PRIVADO"/>
    <s v="SI"/>
    <s v="SI"/>
    <s v="SI"/>
    <n v="46"/>
    <s v="No"/>
    <s v="No"/>
    <n v="297046"/>
    <s v="ASEGURADO VOLUNTARIO"/>
    <n v="46"/>
  </r>
  <r>
    <n v="2714"/>
    <x v="0"/>
    <n v="389232"/>
    <s v="ASALARIADO"/>
    <s v="SECTOR PRIVADO"/>
    <s v="SI"/>
    <s v="NO"/>
    <s v="NO"/>
    <n v="39"/>
    <s v="No"/>
    <s v="No"/>
    <n v="389232"/>
    <s v="ASALARIADO"/>
    <n v="39"/>
  </r>
  <r>
    <n v="2715"/>
    <x v="1"/>
    <n v="746903"/>
    <s v="ASALARIADO"/>
    <s v="SECTOR PUBLICO"/>
    <s v="SI"/>
    <s v="NO"/>
    <s v="SI"/>
    <n v="31"/>
    <s v="No"/>
    <s v="No"/>
    <n v="746903"/>
    <s v="ASALARIADO"/>
    <n v="31"/>
  </r>
  <r>
    <n v="2716"/>
    <x v="0"/>
    <n v="362250"/>
    <s v="ASALARIADO"/>
    <s v="SECTOR PRIVADO"/>
    <s v="SI"/>
    <s v="NO"/>
    <s v="NO"/>
    <n v="44"/>
    <s v="No"/>
    <s v="No"/>
    <n v="362250"/>
    <s v="ASALARIADO"/>
    <n v="44"/>
  </r>
  <r>
    <n v="2717"/>
    <x v="0"/>
    <n v="278030"/>
    <s v="CONVENIOS ESPECIALES DE TRABAJADORES INDEPENDIENTES"/>
    <s v="SECTOR PRIVADO"/>
    <s v="SI"/>
    <s v="NO"/>
    <s v="NO"/>
    <n v="30"/>
    <s v="No"/>
    <s v="No"/>
    <n v="278030"/>
    <s v="CONVENIOS ESPECIALES DE TRABAJADORES INDEPENDIENTES"/>
    <n v="30"/>
  </r>
  <r>
    <n v="2718"/>
    <x v="1"/>
    <n v="250000"/>
    <s v="ASALARIADO"/>
    <s v="SECTOR PRIVADO"/>
    <s v="SI"/>
    <s v="SI"/>
    <s v="SI"/>
    <n v="54"/>
    <s v="No"/>
    <s v="No"/>
    <n v="250000"/>
    <s v="ASALARIADO"/>
    <n v="54"/>
  </r>
  <r>
    <n v="2719"/>
    <x v="1"/>
    <n v="297046"/>
    <s v="ASEGURADO VOLUNTARIO"/>
    <s v="SECTOR PRIVADO"/>
    <s v="SI"/>
    <s v="SI"/>
    <s v="NO"/>
    <n v="44"/>
    <s v="No"/>
    <s v="No"/>
    <n v="297046"/>
    <s v="ASEGURADO VOLUNTARIO"/>
    <n v="44"/>
  </r>
  <r>
    <n v="2720"/>
    <x v="1"/>
    <n v="120000"/>
    <s v="ASALARIADO"/>
    <s v="SECTOR PRIVADO"/>
    <s v="SI"/>
    <s v="NO"/>
    <s v="SI"/>
    <n v="55"/>
    <s v="No"/>
    <s v="No"/>
    <n v="120000"/>
    <s v="ASALARIADO"/>
    <n v="55"/>
  </r>
  <r>
    <n v="2721"/>
    <x v="1"/>
    <n v="315617"/>
    <s v="ASEGURADO VOLUNTARIO"/>
    <s v="SECTOR PRIVADO"/>
    <s v="SI"/>
    <s v="NO"/>
    <s v="NO"/>
    <n v="65"/>
    <s v="No"/>
    <s v="No"/>
    <n v="315617"/>
    <s v="ASEGURADO VOLUNTARIO"/>
    <n v="65"/>
  </r>
  <r>
    <n v="2722"/>
    <x v="0"/>
    <n v="1034183.15"/>
    <s v="ASALARIADO"/>
    <s v="SECTOR PRIVADO"/>
    <s v="SI"/>
    <s v="NO"/>
    <s v="NO"/>
    <n v="28"/>
    <s v="No"/>
    <s v="No"/>
    <n v="1034183.15"/>
    <s v="ASALARIADO"/>
    <n v="28"/>
  </r>
  <r>
    <n v="2723"/>
    <x v="0"/>
    <n v="484022.45"/>
    <s v="ASALARIADO"/>
    <s v="SECTOR PRIVADO"/>
    <s v="SI"/>
    <s v="NO"/>
    <s v="NO"/>
    <n v="42"/>
    <s v="No"/>
    <s v="No"/>
    <n v="484022.45"/>
    <s v="ASALARIADO"/>
    <n v="42"/>
  </r>
  <r>
    <n v="2724"/>
    <x v="1"/>
    <n v="200000"/>
    <s v="ASALARIADO"/>
    <s v="SECTOR PRIVADO"/>
    <s v="SI"/>
    <s v="SI"/>
    <s v="NO"/>
    <n v="53"/>
    <s v="No"/>
    <s v="No"/>
    <n v="200000"/>
    <s v="ASALARIADO"/>
    <n v="53"/>
  </r>
  <r>
    <n v="2725"/>
    <x v="0"/>
    <n v="594092"/>
    <s v="TRABAJADOR INDEPENDIENTE"/>
    <s v="SECTOR PRIVADO"/>
    <s v="SI"/>
    <s v="NO"/>
    <s v="SI"/>
    <n v="67"/>
    <s v="No"/>
    <s v="No"/>
    <n v="594092"/>
    <s v="TRABAJADOR INDEPENDIENTE"/>
    <n v="67"/>
  </r>
  <r>
    <n v="2726"/>
    <x v="0"/>
    <n v="501950.24"/>
    <s v="ASALARIADO"/>
    <s v="SECTOR PRIVADO"/>
    <s v="SI"/>
    <s v="NO"/>
    <s v="NO"/>
    <n v="46"/>
    <s v="No"/>
    <s v="No"/>
    <n v="501950.24"/>
    <s v="ASALARIADO"/>
    <n v="46"/>
  </r>
  <r>
    <n v="2727"/>
    <x v="0"/>
    <n v="297046"/>
    <s v="ASEGURADO VOLUNTARIO"/>
    <s v="SECTOR PRIVADO"/>
    <s v="SI"/>
    <s v="NO"/>
    <s v="NO"/>
    <n v="46"/>
    <s v="No"/>
    <s v="No"/>
    <n v="297046"/>
    <s v="ASEGURADO VOLUNTARIO"/>
    <n v="46"/>
  </r>
  <r>
    <n v="2728"/>
    <x v="0"/>
    <n v="360061"/>
    <s v="ASALARIADO"/>
    <s v="SECTOR PRIVADO"/>
    <s v="SI"/>
    <s v="NO"/>
    <s v="NO"/>
    <n v="32"/>
    <s v="No"/>
    <s v="No"/>
    <n v="360061"/>
    <s v="ASALARIADO"/>
    <n v="32"/>
  </r>
  <r>
    <n v="2729"/>
    <x v="1"/>
    <n v="350325"/>
    <s v="ASALARIADO"/>
    <s v="SECTOR PRIVADO"/>
    <s v="SI"/>
    <s v="NO"/>
    <s v="NO"/>
    <n v="27"/>
    <s v="No"/>
    <s v="No"/>
    <n v="350325"/>
    <s v="ASALARIADO"/>
    <n v="27"/>
  </r>
  <r>
    <n v="2730"/>
    <x v="0"/>
    <n v="687802.61"/>
    <s v="ASALARIADO"/>
    <s v="SECTOR PRIVADO"/>
    <s v="SI"/>
    <s v="SI"/>
    <s v="NO"/>
    <n v="47"/>
    <s v="No"/>
    <s v="No"/>
    <n v="687802.61"/>
    <s v="ASALARIADO"/>
    <n v="47"/>
  </r>
  <r>
    <n v="2731"/>
    <x v="1"/>
    <n v="300000"/>
    <s v="ASALARIADO"/>
    <s v="SECTOR PRIVADO"/>
    <s v="SI"/>
    <s v="NO"/>
    <s v="NO"/>
    <n v="43"/>
    <s v="No"/>
    <s v="No"/>
    <n v="300000"/>
    <s v="ASALARIADO"/>
    <n v="43"/>
  </r>
  <r>
    <n v="2732"/>
    <x v="0"/>
    <n v="473527.9"/>
    <s v="ASALARIADO"/>
    <s v="SECTOR PRIVADO"/>
    <s v="SI"/>
    <s v="NO"/>
    <s v="NO"/>
    <n v="29"/>
    <s v="No"/>
    <s v="No"/>
    <n v="473527.9"/>
    <s v="ASALARIADO"/>
    <n v="29"/>
  </r>
  <r>
    <n v="2733"/>
    <x v="0"/>
    <n v="404467"/>
    <s v="ASEGURADO VOLUNTARIO"/>
    <s v="SECTOR PRIVADO"/>
    <s v="SI"/>
    <s v="NO"/>
    <s v="NO"/>
    <n v="62"/>
    <s v="No"/>
    <s v="No"/>
    <n v="404467"/>
    <s v="ASEGURADO VOLUNTARIO"/>
    <n v="62"/>
  </r>
  <r>
    <n v="2734"/>
    <x v="1"/>
    <n v="681958.86"/>
    <s v="ASALARIADO"/>
    <s v="SECTOR PRIVADO"/>
    <s v="SI"/>
    <s v="NO"/>
    <s v="NO"/>
    <n v="28"/>
    <s v="No"/>
    <s v="No"/>
    <n v="681958.86"/>
    <s v="ASALARIADO"/>
    <n v="28"/>
  </r>
  <r>
    <n v="2735"/>
    <x v="0"/>
    <n v="1109112"/>
    <s v="ASALARIADO"/>
    <s v="SECTOR PUBLICO"/>
    <s v="SI"/>
    <s v="NO"/>
    <s v="NO"/>
    <n v="32"/>
    <s v="No"/>
    <s v="No"/>
    <n v="1109112"/>
    <s v="ASALARIADO"/>
    <n v="32"/>
  </r>
  <r>
    <n v="2736"/>
    <x v="0"/>
    <n v="356025"/>
    <s v="ASALARIADO"/>
    <s v="SECTOR PRIVADO"/>
    <s v="SI"/>
    <s v="NO"/>
    <s v="NO"/>
    <n v="22"/>
    <s v="No"/>
    <s v="No"/>
    <n v="356025"/>
    <s v="ASALARIADO"/>
    <n v="22"/>
  </r>
  <r>
    <n v="2737"/>
    <x v="0"/>
    <n v="513238.95"/>
    <s v="ASALARIADO"/>
    <s v="SECTOR PRIVADO"/>
    <s v="SI"/>
    <s v="NO"/>
    <s v="NO"/>
    <n v="34"/>
    <s v="No"/>
    <s v="No"/>
    <n v="513238.95"/>
    <s v="ASALARIADO"/>
    <n v="34"/>
  </r>
  <r>
    <n v="2738"/>
    <x v="0"/>
    <n v="278030"/>
    <s v="CONVENIOS ESPECIALES DE ASEGURADOS VOLUNTARIOS"/>
    <s v="SECTOR PRIVADO"/>
    <s v="SI"/>
    <s v="SI"/>
    <s v="NO"/>
    <n v="27"/>
    <s v="No"/>
    <s v="No"/>
    <n v="278030"/>
    <s v="CONVENIOS ESPECIALES DE ASEGURADOS VOLUNTARIOS"/>
    <n v="27"/>
  </r>
  <r>
    <n v="2739"/>
    <x v="1"/>
    <n v="141510.17000000001"/>
    <s v="PENSIONADOS EN SU PROPIO SISTEMA"/>
    <s v="SECTOR PUBLICO"/>
    <s v="SI"/>
    <s v="NO"/>
    <s v="NO"/>
    <n v="85"/>
    <s v="No"/>
    <s v="No"/>
    <n v="141510.17000000001"/>
    <s v="PENSIONADOS EN SU PROPIO SISTEMA"/>
    <n v="85"/>
  </r>
  <r>
    <n v="2740"/>
    <x v="1"/>
    <n v="135000"/>
    <s v="ASALARIADO"/>
    <s v="SECTOR PRIVADO"/>
    <s v="SI"/>
    <s v="NO"/>
    <s v="SI"/>
    <n v="37"/>
    <s v="No"/>
    <s v="No"/>
    <n v="135000"/>
    <s v="ASALARIADO"/>
    <n v="37"/>
  </r>
  <r>
    <n v="2741"/>
    <x v="0"/>
    <n v="6787104.5199999996"/>
    <s v="ASALARIADO"/>
    <s v="SECTOR PUBLICO"/>
    <s v="SI"/>
    <s v="NO"/>
    <s v="NO"/>
    <n v="56"/>
    <s v="Atípico"/>
    <s v="No"/>
    <n v="6787104.5199999996"/>
    <s v="ASALARIADO"/>
    <n v="56"/>
  </r>
  <r>
    <n v="2742"/>
    <x v="1"/>
    <n v="777494.45"/>
    <s v="ASALARIADO"/>
    <s v="SECTOR PUBLICO"/>
    <s v="SI"/>
    <s v="NO"/>
    <s v="NO"/>
    <n v="32"/>
    <s v="No"/>
    <s v="No"/>
    <n v="777494.45"/>
    <s v="ASALARIADO"/>
    <n v="32"/>
  </r>
  <r>
    <n v="2743"/>
    <x v="0"/>
    <n v="550491"/>
    <s v="ASALARIADO"/>
    <s v="SECTOR PRIVADO"/>
    <s v="SI"/>
    <s v="NO"/>
    <s v="NO"/>
    <n v="45"/>
    <s v="No"/>
    <s v="No"/>
    <n v="550491"/>
    <s v="ASALARIADO"/>
    <n v="45"/>
  </r>
  <r>
    <n v="2744"/>
    <x v="1"/>
    <n v="298018"/>
    <s v="ASEGURADO VOLUNTARIO"/>
    <s v="SECTOR PRIVADO"/>
    <s v="SI"/>
    <s v="SI"/>
    <s v="NO"/>
    <n v="51"/>
    <s v="No"/>
    <s v="No"/>
    <n v="298018"/>
    <s v="ASEGURADO VOLUNTARIO"/>
    <n v="51"/>
  </r>
  <r>
    <n v="2745"/>
    <x v="0"/>
    <n v="802400"/>
    <s v="ASALARIADO"/>
    <s v="SECTOR PRIVADO"/>
    <s v="SI"/>
    <s v="NO"/>
    <s v="NO"/>
    <n v="39"/>
    <s v="No"/>
    <s v="No"/>
    <n v="802400"/>
    <s v="ASALARIADO"/>
    <n v="39"/>
  </r>
  <r>
    <n v="2746"/>
    <x v="1"/>
    <n v="270000"/>
    <s v="ASALARIADO"/>
    <s v="SECTOR PRIVADO"/>
    <s v="SI"/>
    <s v="SI"/>
    <s v="NO"/>
    <n v="28"/>
    <s v="No"/>
    <s v="No"/>
    <n v="270000"/>
    <s v="ASALARIADO"/>
    <n v="28"/>
  </r>
  <r>
    <n v="2747"/>
    <x v="0"/>
    <n v="296700"/>
    <s v="ASALARIADO"/>
    <s v="SECTOR PRIVADO"/>
    <s v="SI"/>
    <s v="NO"/>
    <s v="NO"/>
    <n v="31"/>
    <s v="No"/>
    <s v="No"/>
    <n v="296700"/>
    <s v="ASALARIADO"/>
    <n v="31"/>
  </r>
  <r>
    <n v="2748"/>
    <x v="1"/>
    <n v="1332247"/>
    <s v="ASALARIADO"/>
    <s v="SECTOR PUBLICO"/>
    <s v="SI"/>
    <s v="NO"/>
    <s v="NO"/>
    <n v="33"/>
    <s v="No"/>
    <s v="No"/>
    <n v="1332247"/>
    <s v="ASALARIADO"/>
    <n v="33"/>
  </r>
  <r>
    <n v="2749"/>
    <x v="1"/>
    <n v="327400"/>
    <s v="ASALARIADO"/>
    <s v="SECTOR PRIVADO"/>
    <s v="SI"/>
    <s v="NO"/>
    <s v="NO"/>
    <n v="35"/>
    <s v="No"/>
    <s v="No"/>
    <n v="327400"/>
    <s v="ASALARIADO"/>
    <n v="35"/>
  </r>
  <r>
    <n v="2750"/>
    <x v="0"/>
    <n v="454803"/>
    <s v="ASALARIADO"/>
    <s v="SECTOR PRIVADO"/>
    <s v="SI"/>
    <s v="NO"/>
    <s v="NO"/>
    <n v="26"/>
    <s v="No"/>
    <s v="No"/>
    <n v="454803"/>
    <s v="ASALARIADO"/>
    <n v="26"/>
  </r>
  <r>
    <n v="2751"/>
    <x v="1"/>
    <n v="297045"/>
    <s v="TRABAJADOR INDEPENDIENTE"/>
    <s v="SECTOR PRIVADO"/>
    <s v="SI"/>
    <s v="NO"/>
    <s v="NO"/>
    <n v="53"/>
    <s v="No"/>
    <s v="No"/>
    <n v="297045"/>
    <s v="TRABAJADOR INDEPENDIENTE"/>
    <n v="53"/>
  </r>
  <r>
    <n v="2752"/>
    <x v="0"/>
    <n v="310544"/>
    <s v="TRABAJADOR INDEPENDIENTE"/>
    <s v="SECTOR PRIVADO"/>
    <s v="SI"/>
    <s v="NO"/>
    <s v="SI"/>
    <n v="42"/>
    <s v="No"/>
    <s v="No"/>
    <n v="310544"/>
    <s v="TRABAJADOR INDEPENDIENTE"/>
    <n v="42"/>
  </r>
  <r>
    <n v="2753"/>
    <x v="1"/>
    <n v="1402150.95"/>
    <s v="ASALARIADO"/>
    <s v="SECTOR PRIVADO"/>
    <s v="SI"/>
    <s v="NO"/>
    <s v="NO"/>
    <n v="32"/>
    <s v="No"/>
    <s v="No"/>
    <n v="1402150.95"/>
    <s v="ASALARIADO"/>
    <n v="32"/>
  </r>
  <r>
    <n v="2754"/>
    <x v="1"/>
    <n v="812430"/>
    <s v="ASALARIADO"/>
    <s v="SECTOR PRIVADO"/>
    <s v="SI"/>
    <s v="NO"/>
    <s v="NO"/>
    <n v="27"/>
    <s v="No"/>
    <s v="No"/>
    <n v="812430"/>
    <s v="ASALARIADO"/>
    <n v="27"/>
  </r>
  <r>
    <n v="2755"/>
    <x v="0"/>
    <n v="610243.4"/>
    <s v="ASALARIADO"/>
    <s v="SECTOR PRIVADO"/>
    <s v="SI"/>
    <s v="NO"/>
    <s v="NO"/>
    <n v="52"/>
    <s v="No"/>
    <s v="No"/>
    <n v="610243.4"/>
    <s v="ASALARIADO"/>
    <n v="52"/>
  </r>
  <r>
    <n v="2756"/>
    <x v="0"/>
    <n v="129133.33"/>
    <s v="ASALARIADO"/>
    <s v="SECTOR PRIVADO"/>
    <s v="SI"/>
    <s v="NO"/>
    <s v="NO"/>
    <n v="35"/>
    <s v="No"/>
    <s v="No"/>
    <n v="129133.33"/>
    <s v="ASALARIADO"/>
    <n v="35"/>
  </r>
  <r>
    <n v="2757"/>
    <x v="0"/>
    <n v="1119534"/>
    <s v="TRABAJADOR INDEPENDIENTE"/>
    <s v="SECTOR PRIVADO"/>
    <s v="SI"/>
    <s v="SI"/>
    <s v="SI"/>
    <n v="53"/>
    <s v="No"/>
    <s v="No"/>
    <n v="1119534"/>
    <s v="TRABAJADOR INDEPENDIENTE"/>
    <n v="53"/>
  </r>
  <r>
    <n v="2758"/>
    <x v="1"/>
    <n v="302010"/>
    <s v="TRABAJADOR INDEPENDIENTE"/>
    <s v="SECTOR PRIVADO"/>
    <s v="SI"/>
    <s v="NO"/>
    <s v="NO"/>
    <n v="24"/>
    <s v="No"/>
    <s v="No"/>
    <n v="302010"/>
    <s v="TRABAJADOR INDEPENDIENTE"/>
    <n v="24"/>
  </r>
  <r>
    <n v="2759"/>
    <x v="1"/>
    <n v="325000"/>
    <s v="ASALARIADO"/>
    <s v="SECTOR PRIVADO"/>
    <s v="SI"/>
    <s v="SI"/>
    <s v="NO"/>
    <n v="24"/>
    <s v="No"/>
    <s v="No"/>
    <n v="325000"/>
    <s v="ASALARIADO"/>
    <n v="24"/>
  </r>
  <r>
    <n v="2760"/>
    <x v="0"/>
    <n v="278030"/>
    <s v="CONVENIOS ESPECIALES DE TRABAJADORES INDEPENDIENTES"/>
    <s v="SECTOR PRIVADO"/>
    <s v="SI"/>
    <s v="NO"/>
    <s v="NO"/>
    <n v="24"/>
    <s v="No"/>
    <s v="No"/>
    <n v="278030"/>
    <s v="CONVENIOS ESPECIALES DE TRABAJADORES INDEPENDIENTES"/>
    <n v="24"/>
  </r>
  <r>
    <n v="2761"/>
    <x v="1"/>
    <n v="359544.27"/>
    <s v="CONVENIOS ESPECIALES DE ASEGURADOS VOLUNTARIOS"/>
    <s v="SECTOR PRIVADO"/>
    <s v="SI"/>
    <s v="SI"/>
    <s v="NO"/>
    <n v="66"/>
    <s v="No"/>
    <s v="No"/>
    <n v="359544.27"/>
    <s v="CONVENIOS ESPECIALES DE ASEGURADOS VOLUNTARIOS"/>
    <n v="66"/>
  </r>
  <r>
    <n v="2762"/>
    <x v="0"/>
    <n v="680000"/>
    <s v="ASALARIADO"/>
    <s v="SECTOR PRIVADO"/>
    <s v="SI"/>
    <s v="NO"/>
    <s v="NO"/>
    <n v="33"/>
    <s v="No"/>
    <s v="No"/>
    <n v="680000"/>
    <s v="ASALARIADO"/>
    <n v="33"/>
  </r>
  <r>
    <n v="2763"/>
    <x v="1"/>
    <n v="610000"/>
    <s v="ASALARIADO"/>
    <s v="SECTOR PRIVADO"/>
    <s v="SI"/>
    <s v="NO"/>
    <s v="NO"/>
    <n v="30"/>
    <s v="No"/>
    <s v="No"/>
    <n v="610000"/>
    <s v="ASALARIADO"/>
    <n v="30"/>
  </r>
  <r>
    <n v="2764"/>
    <x v="0"/>
    <n v="477307.36"/>
    <s v="ASALARIADO"/>
    <s v="SECTOR PRIVADO"/>
    <s v="SI"/>
    <s v="NO"/>
    <s v="NO"/>
    <n v="63"/>
    <s v="No"/>
    <s v="No"/>
    <n v="477307.36"/>
    <s v="ASALARIADO"/>
    <n v="63"/>
  </r>
  <r>
    <n v="2765"/>
    <x v="0"/>
    <n v="385938"/>
    <s v="ASALARIADO"/>
    <s v="SECTOR PRIVADO"/>
    <s v="SI"/>
    <s v="NO"/>
    <s v="SI"/>
    <n v="51"/>
    <s v="No"/>
    <s v="No"/>
    <n v="385938"/>
    <s v="ASALARIADO"/>
    <n v="51"/>
  </r>
  <r>
    <n v="2766"/>
    <x v="1"/>
    <n v="450000"/>
    <s v="ASALARIADO"/>
    <s v="SECTOR PRIVADO"/>
    <s v="SI"/>
    <s v="SI"/>
    <s v="NO"/>
    <n v="29"/>
    <s v="No"/>
    <s v="No"/>
    <n v="450000"/>
    <s v="ASALARIADO"/>
    <n v="29"/>
  </r>
  <r>
    <n v="2767"/>
    <x v="0"/>
    <n v="359544.27"/>
    <s v="CONVENIOS ESPECIALES DE ASEGURADOS VOLUNTARIOS"/>
    <s v="SECTOR PRIVADO"/>
    <s v="SI"/>
    <s v="SI"/>
    <s v="NO"/>
    <n v="59"/>
    <s v="No"/>
    <s v="No"/>
    <n v="359544.27"/>
    <s v="CONVENIOS ESPECIALES DE ASEGURADOS VOLUNTARIOS"/>
    <n v="59"/>
  </r>
  <r>
    <n v="2768"/>
    <x v="0"/>
    <n v="759569.6"/>
    <s v="ASALARIADO"/>
    <s v="SECTOR PUBLICO"/>
    <s v="SI"/>
    <s v="NO"/>
    <s v="NO"/>
    <n v="34"/>
    <s v="No"/>
    <s v="No"/>
    <n v="759569.6"/>
    <s v="ASALARIADO"/>
    <n v="34"/>
  </r>
  <r>
    <n v="2769"/>
    <x v="1"/>
    <n v="894532"/>
    <s v="ASALARIADO"/>
    <s v="SECTOR PUBLICO"/>
    <s v="SI"/>
    <s v="NO"/>
    <s v="SI"/>
    <n v="44"/>
    <s v="No"/>
    <s v="No"/>
    <n v="894532"/>
    <s v="ASALARIADO"/>
    <n v="44"/>
  </r>
  <r>
    <n v="2770"/>
    <x v="0"/>
    <n v="117186.67"/>
    <s v="ASALARIADO"/>
    <s v="SECTOR PRIVADO"/>
    <s v="SI"/>
    <s v="NO"/>
    <s v="NO"/>
    <n v="25"/>
    <s v="No"/>
    <s v="No"/>
    <n v="117186.67"/>
    <s v="ASALARIADO"/>
    <n v="25"/>
  </r>
  <r>
    <n v="2771"/>
    <x v="1"/>
    <n v="1314609"/>
    <s v="ASALARIADO"/>
    <s v="SECTOR PUBLICO"/>
    <s v="SI"/>
    <s v="NO"/>
    <s v="NO"/>
    <n v="48"/>
    <s v="No"/>
    <s v="No"/>
    <n v="1314609"/>
    <s v="ASALARIADO"/>
    <n v="48"/>
  </r>
  <r>
    <n v="2772"/>
    <x v="1"/>
    <n v="298925"/>
    <s v="TRABAJADOR INDEPENDIENTE"/>
    <s v="SECTOR PRIVADO"/>
    <s v="SI"/>
    <s v="SI"/>
    <s v="SI"/>
    <n v="28"/>
    <s v="No"/>
    <s v="No"/>
    <n v="298925"/>
    <s v="TRABAJADOR INDEPENDIENTE"/>
    <n v="28"/>
  </r>
  <r>
    <n v="2773"/>
    <x v="0"/>
    <n v="410982"/>
    <s v="ASALARIADO"/>
    <s v="SECTOR PRIVADO"/>
    <s v="SI"/>
    <s v="NO"/>
    <s v="NO"/>
    <n v="30"/>
    <s v="No"/>
    <s v="No"/>
    <n v="410982"/>
    <s v="ASALARIADO"/>
    <n v="30"/>
  </r>
  <r>
    <n v="2774"/>
    <x v="1"/>
    <n v="1511127"/>
    <s v="ASALARIADO"/>
    <s v="SECTOR PUBLICO"/>
    <s v="SI"/>
    <s v="NO"/>
    <s v="NO"/>
    <n v="36"/>
    <s v="No"/>
    <s v="No"/>
    <n v="1511127"/>
    <s v="ASALARIADO"/>
    <n v="36"/>
  </r>
  <r>
    <n v="2775"/>
    <x v="1"/>
    <n v="361080"/>
    <s v="ASALARIADO"/>
    <s v="SECTOR PRIVADO"/>
    <s v="SI"/>
    <s v="NO"/>
    <s v="NO"/>
    <n v="29"/>
    <s v="No"/>
    <s v="No"/>
    <n v="361080"/>
    <s v="ASALARIADO"/>
    <n v="29"/>
  </r>
  <r>
    <n v="2776"/>
    <x v="0"/>
    <n v="2676486.65"/>
    <s v="ASALARIADO"/>
    <s v="SECTOR PRIVADO"/>
    <s v="SI"/>
    <s v="NO"/>
    <s v="NO"/>
    <n v="26"/>
    <s v="Atípico"/>
    <s v="No"/>
    <n v="2676486.65"/>
    <s v="ASALARIADO"/>
    <n v="26"/>
  </r>
  <r>
    <n v="2777"/>
    <x v="1"/>
    <n v="298482"/>
    <s v="TRABAJADOR INDEPENDIENTE"/>
    <s v="SECTOR PRIVADO"/>
    <s v="SI"/>
    <s v="NO"/>
    <s v="NO"/>
    <n v="47"/>
    <s v="No"/>
    <s v="No"/>
    <n v="298482"/>
    <s v="TRABAJADOR INDEPENDIENTE"/>
    <n v="47"/>
  </r>
  <r>
    <n v="2778"/>
    <x v="0"/>
    <n v="1603638.49"/>
    <s v="ASALARIADO"/>
    <s v="SECTOR PRIVADO"/>
    <s v="SI"/>
    <s v="NO"/>
    <s v="NO"/>
    <n v="43"/>
    <s v="No"/>
    <s v="No"/>
    <n v="1603638.49"/>
    <s v="ASALARIADO"/>
    <n v="43"/>
  </r>
  <r>
    <n v="2779"/>
    <x v="0"/>
    <n v="757822.41"/>
    <s v="ASALARIADO"/>
    <s v="SECTOR PRIVADO"/>
    <s v="SI"/>
    <s v="NO"/>
    <s v="NO"/>
    <n v="31"/>
    <s v="No"/>
    <s v="No"/>
    <n v="757822.41"/>
    <s v="ASALARIADO"/>
    <n v="31"/>
  </r>
  <r>
    <n v="2780"/>
    <x v="1"/>
    <n v="298000"/>
    <s v="TRABAJADOR INDEPENDIENTE"/>
    <s v="SECTOR PRIVADO"/>
    <s v="SI"/>
    <s v="NO"/>
    <s v="NO"/>
    <n v="23"/>
    <s v="No"/>
    <s v="No"/>
    <n v="298000"/>
    <s v="TRABAJADOR INDEPENDIENTE"/>
    <n v="23"/>
  </r>
  <r>
    <n v="2781"/>
    <x v="1"/>
    <n v="300018"/>
    <s v="TRABAJADOR INDEPENDIENTE"/>
    <s v="SECTOR PRIVADO"/>
    <s v="SI"/>
    <s v="SI"/>
    <s v="SI"/>
    <n v="49"/>
    <s v="No"/>
    <s v="No"/>
    <n v="300018"/>
    <s v="TRABAJADOR INDEPENDIENTE"/>
    <n v="49"/>
  </r>
  <r>
    <n v="2782"/>
    <x v="0"/>
    <n v="651569.96"/>
    <s v="ASALARIADO"/>
    <s v="SECTOR PRIVADO"/>
    <s v="SI"/>
    <s v="NO"/>
    <s v="NO"/>
    <n v="33"/>
    <s v="No"/>
    <s v="No"/>
    <n v="651569.96"/>
    <s v="ASALARIADO"/>
    <n v="33"/>
  </r>
  <r>
    <n v="2783"/>
    <x v="1"/>
    <n v="359544.27"/>
    <s v="CONVENIOS ESPECIALES DE ASEGURADOS VOLUNTARIOS"/>
    <s v="SECTOR PRIVADO"/>
    <s v="SI"/>
    <s v="SI"/>
    <s v="NO"/>
    <n v="47"/>
    <s v="No"/>
    <s v="No"/>
    <n v="359544.27"/>
    <s v="CONVENIOS ESPECIALES DE ASEGURADOS VOLUNTARIOS"/>
    <n v="47"/>
  </r>
  <r>
    <n v="2784"/>
    <x v="1"/>
    <n v="554128"/>
    <s v="ASALARIADO"/>
    <s v="SECTOR PUBLICO"/>
    <s v="SI"/>
    <s v="NO"/>
    <s v="NO"/>
    <n v="26"/>
    <s v="No"/>
    <s v="No"/>
    <n v="554128"/>
    <s v="ASALARIADO"/>
    <n v="26"/>
  </r>
  <r>
    <n v="2785"/>
    <x v="0"/>
    <n v="493352.64"/>
    <s v="ASALARIADO"/>
    <s v="SECTOR PRIVADO"/>
    <s v="SI"/>
    <s v="NO"/>
    <s v="NO"/>
    <n v="25"/>
    <s v="No"/>
    <s v="No"/>
    <n v="493352.64"/>
    <s v="ASALARIADO"/>
    <n v="25"/>
  </r>
  <r>
    <n v="2786"/>
    <x v="0"/>
    <n v="264600"/>
    <s v="ASALARIADO"/>
    <s v="SECTOR PRIVADO"/>
    <s v="SI"/>
    <s v="NO"/>
    <s v="NO"/>
    <n v="30"/>
    <s v="No"/>
    <s v="No"/>
    <n v="264600"/>
    <s v="ASALARIADO"/>
    <n v="30"/>
  </r>
  <r>
    <n v="2787"/>
    <x v="1"/>
    <n v="681931.83"/>
    <s v="ASALARIADO"/>
    <s v="SECTOR PRIVADO"/>
    <s v="SI"/>
    <s v="NO"/>
    <s v="NO"/>
    <n v="34"/>
    <s v="No"/>
    <s v="No"/>
    <n v="681931.83"/>
    <s v="ASALARIADO"/>
    <n v="34"/>
  </r>
  <r>
    <n v="2788"/>
    <x v="1"/>
    <n v="278030"/>
    <s v="CONVENIOS ESPECIALES DE TRABAJADORES INDEPENDIENTES"/>
    <s v="SECTOR PRIVADO"/>
    <s v="SI"/>
    <s v="NO"/>
    <s v="NO"/>
    <n v="25"/>
    <s v="No"/>
    <s v="No"/>
    <n v="278030"/>
    <s v="CONVENIOS ESPECIALES DE TRABAJADORES INDEPENDIENTES"/>
    <n v="25"/>
  </r>
  <r>
    <n v="2789"/>
    <x v="1"/>
    <n v="1725833"/>
    <s v="ASALARIADO"/>
    <s v="SECTOR PUBLICO"/>
    <s v="SI"/>
    <s v="NO"/>
    <s v="NO"/>
    <n v="54"/>
    <s v="No"/>
    <s v="No"/>
    <n v="1725833"/>
    <s v="ASALARIADO"/>
    <n v="54"/>
  </r>
  <r>
    <n v="2790"/>
    <x v="0"/>
    <n v="1213114.5"/>
    <s v="ASALARIADO"/>
    <s v="SECTOR PUBLICO"/>
    <s v="SI"/>
    <s v="NO"/>
    <s v="NO"/>
    <n v="39"/>
    <s v="No"/>
    <s v="No"/>
    <n v="1213114.5"/>
    <s v="ASALARIADO"/>
    <n v="39"/>
  </r>
  <r>
    <n v="2791"/>
    <x v="1"/>
    <n v="335772"/>
    <s v="ASALARIADO"/>
    <s v="SECTOR PUBLICO"/>
    <s v="SI"/>
    <s v="NO"/>
    <s v="SI"/>
    <n v="51"/>
    <s v="No"/>
    <s v="No"/>
    <n v="335772"/>
    <s v="ASALARIADO"/>
    <n v="51"/>
  </r>
  <r>
    <n v="2792"/>
    <x v="1"/>
    <n v="497847.64"/>
    <s v="ASALARIADO"/>
    <s v="SECTOR PRIVADO"/>
    <s v="SI"/>
    <s v="NO"/>
    <s v="NO"/>
    <n v="45"/>
    <s v="No"/>
    <s v="No"/>
    <n v="497847.64"/>
    <s v="ASALARIADO"/>
    <n v="45"/>
  </r>
  <r>
    <n v="2793"/>
    <x v="0"/>
    <n v="480488"/>
    <s v="ASALARIADO"/>
    <s v="SECTOR PRIVADO"/>
    <s v="SI"/>
    <s v="SI"/>
    <s v="NO"/>
    <n v="23"/>
    <s v="No"/>
    <s v="No"/>
    <n v="480488"/>
    <s v="ASALARIADO"/>
    <n v="23"/>
  </r>
  <r>
    <n v="2794"/>
    <x v="0"/>
    <n v="359544.27"/>
    <s v="CONVENIOS ESPECIALES DE ASEGURADOS VOLUNTARIOS"/>
    <s v="SECTOR PRIVADO"/>
    <s v="SI"/>
    <s v="SI"/>
    <s v="NO"/>
    <n v="61"/>
    <s v="No"/>
    <s v="No"/>
    <n v="359544.27"/>
    <s v="CONVENIOS ESPECIALES DE ASEGURADOS VOLUNTARIOS"/>
    <n v="61"/>
  </r>
  <r>
    <n v="2795"/>
    <x v="1"/>
    <n v="602634"/>
    <s v="ASALARIADO"/>
    <s v="SECTOR PUBLICO"/>
    <s v="SI"/>
    <s v="NO"/>
    <s v="NO"/>
    <n v="35"/>
    <s v="No"/>
    <s v="No"/>
    <n v="602634"/>
    <s v="ASALARIADO"/>
    <n v="35"/>
  </r>
  <r>
    <n v="2796"/>
    <x v="1"/>
    <n v="297046"/>
    <s v="TRABAJADOR INDEPENDIENTE"/>
    <s v="SECTOR PRIVADO"/>
    <s v="SI"/>
    <s v="NO"/>
    <s v="NO"/>
    <n v="43"/>
    <s v="No"/>
    <s v="No"/>
    <n v="297046"/>
    <s v="TRABAJADOR INDEPENDIENTE"/>
    <n v="43"/>
  </r>
  <r>
    <n v="2797"/>
    <x v="1"/>
    <n v="1840146.75"/>
    <s v="ASALARIADO"/>
    <s v="SECTOR PUBLICO"/>
    <s v="SI"/>
    <s v="NO"/>
    <s v="NO"/>
    <n v="49"/>
    <s v="No"/>
    <s v="No"/>
    <n v="1840146.75"/>
    <s v="ASALARIADO"/>
    <n v="49"/>
  </r>
  <r>
    <n v="2798"/>
    <x v="1"/>
    <n v="297046"/>
    <s v="ASEGURADO VOLUNTARIO"/>
    <s v="SECTOR PRIVADO"/>
    <s v="SI"/>
    <s v="NO"/>
    <s v="NO"/>
    <n v="62"/>
    <s v="No"/>
    <s v="No"/>
    <n v="297046"/>
    <s v="ASEGURADO VOLUNTARIO"/>
    <n v="62"/>
  </r>
  <r>
    <n v="2799"/>
    <x v="1"/>
    <n v="358000"/>
    <s v="ASALARIADO"/>
    <s v="SECTOR PRIVADO"/>
    <s v="SI"/>
    <s v="SI"/>
    <s v="NO"/>
    <n v="29"/>
    <s v="No"/>
    <s v="No"/>
    <n v="358000"/>
    <s v="ASALARIADO"/>
    <n v="29"/>
  </r>
  <r>
    <n v="2800"/>
    <x v="0"/>
    <n v="436134"/>
    <s v="ASALARIADO"/>
    <s v="SECTOR PRIVADO"/>
    <s v="SI"/>
    <s v="NO"/>
    <s v="NO"/>
    <n v="23"/>
    <s v="No"/>
    <s v="No"/>
    <n v="436134"/>
    <s v="ASALARIADO"/>
    <n v="23"/>
  </r>
  <r>
    <n v="2801"/>
    <x v="0"/>
    <n v="375277"/>
    <s v="ASALARIADO"/>
    <s v="SECTOR PUBLICO"/>
    <s v="SI"/>
    <s v="NO"/>
    <s v="SI"/>
    <n v="54"/>
    <s v="No"/>
    <s v="No"/>
    <n v="375277"/>
    <s v="ASALARIADO"/>
    <n v="54"/>
  </r>
  <r>
    <n v="2802"/>
    <x v="0"/>
    <n v="1037264"/>
    <s v="ASALARIADO"/>
    <s v="SECTOR PRIVADO"/>
    <s v="SI"/>
    <s v="NO"/>
    <s v="NO"/>
    <n v="36"/>
    <s v="No"/>
    <s v="No"/>
    <n v="1037264"/>
    <s v="ASALARIADO"/>
    <n v="36"/>
  </r>
  <r>
    <n v="2803"/>
    <x v="0"/>
    <n v="70000"/>
    <s v="ASALARIADO"/>
    <s v="SECTOR PRIVADO"/>
    <s v="SI"/>
    <s v="NO"/>
    <s v="NO"/>
    <n v="47"/>
    <s v="No"/>
    <s v="No"/>
    <n v="70000"/>
    <s v="ASALARIADO"/>
    <n v="47"/>
  </r>
  <r>
    <n v="2804"/>
    <x v="0"/>
    <n v="383265.76"/>
    <s v="ASALARIADO"/>
    <s v="SECTOR PRIVADO"/>
    <s v="SI"/>
    <s v="NO"/>
    <s v="NO"/>
    <n v="56"/>
    <s v="No"/>
    <s v="No"/>
    <n v="383265.76"/>
    <s v="ASALARIADO"/>
    <n v="56"/>
  </r>
  <r>
    <n v="2805"/>
    <x v="0"/>
    <n v="1302821"/>
    <s v="ASALARIADO"/>
    <s v="SECTOR PUBLICO"/>
    <s v="SI"/>
    <s v="NO"/>
    <s v="NO"/>
    <n v="42"/>
    <s v="No"/>
    <s v="No"/>
    <n v="1302821"/>
    <s v="ASALARIADO"/>
    <n v="42"/>
  </r>
  <r>
    <n v="2806"/>
    <x v="1"/>
    <n v="385886"/>
    <s v="PENSIONADOS EN SU PROPIO SISTEMA"/>
    <s v="SECTOR PUBLICO"/>
    <s v="SI"/>
    <s v="NO"/>
    <s v="NO"/>
    <n v="73"/>
    <s v="No"/>
    <s v="No"/>
    <n v="385886"/>
    <s v="PENSIONADOS EN SU PROPIO SISTEMA"/>
    <n v="73"/>
  </r>
  <r>
    <n v="2807"/>
    <x v="0"/>
    <n v="297046"/>
    <s v="TRABAJADOR INDEPENDIENTE"/>
    <s v="SECTOR PRIVADO"/>
    <s v="SI"/>
    <s v="NO"/>
    <s v="SI"/>
    <n v="39"/>
    <s v="No"/>
    <s v="No"/>
    <n v="297046"/>
    <s v="TRABAJADOR INDEPENDIENTE"/>
    <n v="39"/>
  </r>
  <r>
    <n v="2808"/>
    <x v="0"/>
    <n v="500936"/>
    <s v="ASALARIADO"/>
    <s v="SECTOR PUBLICO"/>
    <s v="SI"/>
    <s v="NO"/>
    <s v="NO"/>
    <n v="32"/>
    <s v="No"/>
    <s v="No"/>
    <n v="500936"/>
    <s v="ASALARIADO"/>
    <n v="32"/>
  </r>
  <r>
    <n v="2809"/>
    <x v="1"/>
    <n v="860036.5"/>
    <s v="ASALARIADO"/>
    <s v="SECTOR PUBLICO"/>
    <s v="SI"/>
    <s v="NO"/>
    <s v="NO"/>
    <n v="49"/>
    <s v="No"/>
    <s v="No"/>
    <n v="860036.5"/>
    <s v="ASALARIADO"/>
    <n v="49"/>
  </r>
  <r>
    <n v="2810"/>
    <x v="0"/>
    <n v="273450.7"/>
    <s v="ASALARIADO"/>
    <s v="SECTOR PRIVADO"/>
    <s v="SI"/>
    <s v="NO"/>
    <s v="NO"/>
    <n v="18"/>
    <s v="No"/>
    <s v="No"/>
    <n v="273450.7"/>
    <s v="ASALARIADO"/>
    <n v="18"/>
  </r>
  <r>
    <n v="2811"/>
    <x v="1"/>
    <n v="320000"/>
    <s v="ASALARIADO"/>
    <s v="SECTOR PRIVADO"/>
    <s v="SI"/>
    <s v="NO"/>
    <s v="SI"/>
    <n v="61"/>
    <s v="No"/>
    <s v="No"/>
    <n v="320000"/>
    <s v="ASALARIADO"/>
    <n v="61"/>
  </r>
  <r>
    <n v="2812"/>
    <x v="0"/>
    <n v="297046"/>
    <s v="ASEGURADO VOLUNTARIO"/>
    <s v="SECTOR PRIVADO"/>
    <s v="SI"/>
    <s v="NO"/>
    <s v="NO"/>
    <n v="55"/>
    <s v="No"/>
    <s v="No"/>
    <n v="297046"/>
    <s v="ASEGURADO VOLUNTARIO"/>
    <n v="55"/>
  </r>
  <r>
    <n v="2813"/>
    <x v="1"/>
    <n v="2083266.59"/>
    <s v="ASALARIADO"/>
    <s v="SECTOR PUBLICO"/>
    <s v="SI"/>
    <s v="NO"/>
    <s v="NO"/>
    <n v="43"/>
    <s v="No"/>
    <s v="No"/>
    <n v="2083266.59"/>
    <s v="ASALARIADO"/>
    <n v="43"/>
  </r>
  <r>
    <n v="2814"/>
    <x v="0"/>
    <n v="349790"/>
    <s v="ASALARIADO"/>
    <s v="SECTOR PRIVADO"/>
    <s v="SI"/>
    <s v="SI"/>
    <s v="NO"/>
    <n v="20"/>
    <s v="No"/>
    <s v="No"/>
    <n v="349790"/>
    <s v="ASALARIADO"/>
    <n v="20"/>
  </r>
  <r>
    <n v="2815"/>
    <x v="1"/>
    <n v="682608"/>
    <s v="ASALARIADO"/>
    <s v="SECTOR PRIVADO"/>
    <s v="SI"/>
    <s v="NO"/>
    <s v="NO"/>
    <n v="29"/>
    <s v="No"/>
    <s v="No"/>
    <n v="682608"/>
    <s v="ASALARIADO"/>
    <n v="29"/>
  </r>
  <r>
    <n v="2816"/>
    <x v="0"/>
    <n v="1203600"/>
    <s v="ASALARIADO"/>
    <s v="SECTOR PRIVADO"/>
    <s v="SI"/>
    <s v="NO"/>
    <s v="NO"/>
    <n v="41"/>
    <s v="No"/>
    <s v="No"/>
    <n v="1203600"/>
    <s v="ASALARIADO"/>
    <n v="41"/>
  </r>
  <r>
    <n v="2817"/>
    <x v="1"/>
    <n v="728114.38"/>
    <s v="ASALARIADO"/>
    <s v="SECTOR PRIVADO"/>
    <s v="SI"/>
    <s v="NO"/>
    <s v="NO"/>
    <n v="46"/>
    <s v="No"/>
    <s v="No"/>
    <n v="728114.38"/>
    <s v="ASALARIADO"/>
    <n v="46"/>
  </r>
  <r>
    <n v="2818"/>
    <x v="0"/>
    <n v="568333.32999999996"/>
    <s v="ASALARIADO"/>
    <s v="SECTOR PRIVADO"/>
    <s v="SI"/>
    <s v="NO"/>
    <s v="NO"/>
    <n v="20"/>
    <s v="No"/>
    <s v="No"/>
    <n v="568333.32999999996"/>
    <s v="ASALARIADO"/>
    <n v="20"/>
  </r>
  <r>
    <n v="2819"/>
    <x v="1"/>
    <n v="340654"/>
    <s v="ASALARIADO"/>
    <s v="SECTOR PRIVADO"/>
    <s v="SI"/>
    <s v="NO"/>
    <s v="NO"/>
    <n v="45"/>
    <s v="No"/>
    <s v="No"/>
    <n v="340654"/>
    <s v="ASALARIADO"/>
    <n v="45"/>
  </r>
  <r>
    <n v="2820"/>
    <x v="1"/>
    <n v="188120.81"/>
    <s v="PENSIONADOS EN SU PROPIO SISTEMA"/>
    <s v="SECTOR PUBLICO"/>
    <s v="SI"/>
    <s v="NO"/>
    <s v="NO"/>
    <n v="75"/>
    <s v="No"/>
    <s v="No"/>
    <n v="188120.81"/>
    <s v="PENSIONADOS EN SU PROPIO SISTEMA"/>
    <n v="75"/>
  </r>
  <r>
    <n v="2821"/>
    <x v="0"/>
    <n v="639148"/>
    <s v="TRABAJADOR INDEPENDIENTE"/>
    <s v="SECTOR PRIVADO"/>
    <s v="SI"/>
    <s v="NO"/>
    <s v="SI"/>
    <n v="67"/>
    <s v="No"/>
    <s v="No"/>
    <n v="639148"/>
    <s v="TRABAJADOR INDEPENDIENTE"/>
    <n v="67"/>
  </r>
  <r>
    <n v="2822"/>
    <x v="0"/>
    <n v="768846.82"/>
    <s v="ASALARIADO"/>
    <s v="SECTOR PRIVADO"/>
    <s v="SI"/>
    <s v="NO"/>
    <s v="NO"/>
    <n v="32"/>
    <s v="No"/>
    <s v="No"/>
    <n v="768846.82"/>
    <s v="ASALARIADO"/>
    <n v="32"/>
  </r>
  <r>
    <n v="2823"/>
    <x v="1"/>
    <n v="1292336"/>
    <s v="ASALARIADO"/>
    <s v="SECTOR PUBLICO"/>
    <s v="SI"/>
    <s v="NO"/>
    <s v="NO"/>
    <n v="36"/>
    <s v="No"/>
    <s v="No"/>
    <n v="1292336"/>
    <s v="ASALARIADO"/>
    <n v="36"/>
  </r>
  <r>
    <n v="2824"/>
    <x v="0"/>
    <n v="813799"/>
    <s v="ASALARIADO"/>
    <s v="SECTOR PUBLICO"/>
    <s v="SI"/>
    <s v="NO"/>
    <s v="NO"/>
    <n v="43"/>
    <s v="No"/>
    <s v="No"/>
    <n v="813799"/>
    <s v="ASALARIADO"/>
    <n v="43"/>
  </r>
  <r>
    <n v="2825"/>
    <x v="0"/>
    <n v="1507112"/>
    <s v="ASALARIADO"/>
    <s v="SECTOR PUBLICO"/>
    <s v="SI"/>
    <s v="NO"/>
    <s v="SI"/>
    <n v="50"/>
    <s v="No"/>
    <s v="No"/>
    <n v="1507112"/>
    <s v="ASALARIADO"/>
    <n v="50"/>
  </r>
  <r>
    <n v="2826"/>
    <x v="0"/>
    <n v="1158776.94"/>
    <s v="ASALARIADO"/>
    <s v="SECTOR PRIVADO"/>
    <s v="SI"/>
    <s v="NO"/>
    <s v="NO"/>
    <n v="22"/>
    <s v="No"/>
    <s v="No"/>
    <n v="1158776.94"/>
    <s v="ASALARIADO"/>
    <n v="22"/>
  </r>
  <r>
    <n v="2827"/>
    <x v="0"/>
    <n v="504705.31"/>
    <s v="ASALARIADO"/>
    <s v="SECTOR PRIVADO"/>
    <s v="SI"/>
    <s v="NO"/>
    <s v="NO"/>
    <n v="35"/>
    <s v="No"/>
    <s v="No"/>
    <n v="504705.31"/>
    <s v="ASALARIADO"/>
    <n v="35"/>
  </r>
  <r>
    <n v="2828"/>
    <x v="0"/>
    <n v="714074"/>
    <s v="ASALARIADO"/>
    <s v="SECTOR PRIVADO"/>
    <s v="SI"/>
    <s v="NO"/>
    <s v="NO"/>
    <n v="37"/>
    <s v="No"/>
    <s v="No"/>
    <n v="714074"/>
    <s v="ASALARIADO"/>
    <n v="37"/>
  </r>
  <r>
    <n v="2829"/>
    <x v="0"/>
    <n v="283181.96000000002"/>
    <s v="ASALARIADO"/>
    <s v="SECTOR PRIVADO"/>
    <s v="SI"/>
    <s v="NO"/>
    <s v="NO"/>
    <n v="50"/>
    <s v="No"/>
    <s v="No"/>
    <n v="283181.96000000002"/>
    <s v="ASALARIADO"/>
    <n v="50"/>
  </r>
  <r>
    <n v="2830"/>
    <x v="0"/>
    <n v="528970.51"/>
    <s v="ASALARIADO"/>
    <s v="SECTOR PRIVADO"/>
    <s v="SI"/>
    <s v="NO"/>
    <s v="NO"/>
    <n v="59"/>
    <s v="No"/>
    <s v="No"/>
    <n v="528970.51"/>
    <s v="ASALARIADO"/>
    <n v="59"/>
  </r>
  <r>
    <n v="2831"/>
    <x v="0"/>
    <n v="310124"/>
    <s v="TRABAJADOR INDEPENDIENTE"/>
    <s v="SECTOR PRIVADO"/>
    <s v="SI"/>
    <s v="NO"/>
    <s v="SI"/>
    <n v="29"/>
    <s v="No"/>
    <s v="No"/>
    <n v="310124"/>
    <s v="TRABAJADOR INDEPENDIENTE"/>
    <n v="29"/>
  </r>
  <r>
    <n v="2832"/>
    <x v="1"/>
    <n v="371911"/>
    <s v="ASALARIADO"/>
    <s v="SECTOR PUBLICO"/>
    <s v="SI"/>
    <s v="NO"/>
    <s v="NO"/>
    <n v="33"/>
    <s v="No"/>
    <s v="No"/>
    <n v="371911"/>
    <s v="ASALARIADO"/>
    <n v="33"/>
  </r>
  <r>
    <n v="2833"/>
    <x v="0"/>
    <n v="220575"/>
    <s v="ASALARIADO"/>
    <s v="SECTOR PRIVADO"/>
    <s v="SI"/>
    <s v="SI"/>
    <s v="NO"/>
    <n v="48"/>
    <s v="No"/>
    <s v="No"/>
    <n v="220575"/>
    <s v="ASALARIADO"/>
    <n v="48"/>
  </r>
  <r>
    <n v="2834"/>
    <x v="0"/>
    <n v="233662"/>
    <s v="ASALARIADO"/>
    <s v="SECTOR PRIVADO"/>
    <s v="SI"/>
    <s v="NO"/>
    <s v="SI"/>
    <n v="32"/>
    <s v="No"/>
    <s v="No"/>
    <n v="233662"/>
    <s v="ASALARIADO"/>
    <n v="32"/>
  </r>
  <r>
    <n v="2835"/>
    <x v="0"/>
    <n v="448447"/>
    <s v="ASALARIADO"/>
    <s v="SECTOR PRIVADO"/>
    <s v="SI"/>
    <s v="NO"/>
    <s v="NO"/>
    <n v="41"/>
    <s v="No"/>
    <s v="No"/>
    <n v="448447"/>
    <s v="ASALARIADO"/>
    <n v="41"/>
  </r>
  <r>
    <n v="2836"/>
    <x v="1"/>
    <n v="847616"/>
    <s v="ASALARIADO"/>
    <s v="SECTOR PUBLICO"/>
    <s v="SI"/>
    <s v="NO"/>
    <s v="NO"/>
    <n v="31"/>
    <s v="No"/>
    <s v="No"/>
    <n v="847616"/>
    <s v="ASALARIADO"/>
    <n v="31"/>
  </r>
  <r>
    <n v="2837"/>
    <x v="0"/>
    <n v="300056"/>
    <s v="PENSIONADOS EN SU PROPIO SISTEMA"/>
    <s v="SECTOR PUBLICO"/>
    <s v="SI"/>
    <s v="NO"/>
    <s v="NO"/>
    <n v="61"/>
    <s v="No"/>
    <s v="No"/>
    <n v="300056"/>
    <s v="PENSIONADOS EN SU PROPIO SISTEMA"/>
    <n v="61"/>
  </r>
  <r>
    <n v="2838"/>
    <x v="1"/>
    <n v="278030"/>
    <s v="CONVENIOS ESPECIALES DE TRABAJADORES INDEPENDIENTES"/>
    <s v="SECTOR PRIVADO"/>
    <s v="SI"/>
    <s v="NO"/>
    <s v="NO"/>
    <n v="23"/>
    <s v="No"/>
    <s v="No"/>
    <n v="278030"/>
    <s v="CONVENIOS ESPECIALES DE TRABAJADORES INDEPENDIENTES"/>
    <n v="23"/>
  </r>
  <r>
    <n v="2839"/>
    <x v="0"/>
    <n v="956230"/>
    <s v="ASALARIADO"/>
    <s v="SECTOR PUBLICO"/>
    <s v="SI"/>
    <s v="NO"/>
    <s v="SI"/>
    <n v="60"/>
    <s v="No"/>
    <s v="No"/>
    <n v="956230"/>
    <s v="ASALARIADO"/>
    <n v="60"/>
  </r>
  <r>
    <n v="2840"/>
    <x v="1"/>
    <n v="410738.26"/>
    <s v="ASALARIADO"/>
    <s v="SECTOR PRIVADO"/>
    <s v="SI"/>
    <s v="NO"/>
    <s v="NO"/>
    <n v="30"/>
    <s v="No"/>
    <s v="No"/>
    <n v="410738.26"/>
    <s v="ASALARIADO"/>
    <n v="30"/>
  </r>
  <r>
    <n v="2841"/>
    <x v="0"/>
    <n v="451015"/>
    <s v="ASALARIADO"/>
    <s v="SECTOR PRIVADO"/>
    <s v="SI"/>
    <s v="NO"/>
    <s v="NO"/>
    <n v="28"/>
    <s v="No"/>
    <s v="No"/>
    <n v="451015"/>
    <s v="ASALARIADO"/>
    <n v="28"/>
  </r>
  <r>
    <n v="2842"/>
    <x v="0"/>
    <n v="370000"/>
    <s v="ASALARIADO"/>
    <s v="SECTOR PRIVADO"/>
    <s v="SI"/>
    <s v="NO"/>
    <s v="NO"/>
    <n v="45"/>
    <s v="No"/>
    <s v="No"/>
    <n v="370000"/>
    <s v="ASALARIADO"/>
    <n v="45"/>
  </r>
  <r>
    <n v="2843"/>
    <x v="1"/>
    <n v="297046"/>
    <s v="ASEGURADO VOLUNTARIO"/>
    <s v="SECTOR PRIVADO"/>
    <s v="NO"/>
    <s v="NO"/>
    <s v="SI"/>
    <n v="19"/>
    <s v="No"/>
    <s v="No"/>
    <n v="297046"/>
    <s v="ASEGURADO VOLUNTARIO"/>
    <n v="19"/>
  </r>
  <r>
    <n v="2844"/>
    <x v="0"/>
    <n v="519483.5"/>
    <s v="ASALARIADO"/>
    <s v="SECTOR PRIVADO"/>
    <s v="SI"/>
    <s v="SI"/>
    <s v="SI"/>
    <n v="37"/>
    <s v="No"/>
    <s v="No"/>
    <n v="519483.5"/>
    <s v="ASALARIADO"/>
    <n v="37"/>
  </r>
  <r>
    <n v="2845"/>
    <x v="1"/>
    <n v="2216750.36"/>
    <s v="ASALARIADO"/>
    <s v="SECTOR PRIVADO"/>
    <s v="SI"/>
    <s v="SI"/>
    <s v="NO"/>
    <n v="30"/>
    <s v="No"/>
    <s v="No"/>
    <n v="2216750.36"/>
    <s v="ASALARIADO"/>
    <n v="30"/>
  </r>
  <r>
    <n v="2846"/>
    <x v="0"/>
    <n v="241999"/>
    <s v="ASALARIADO"/>
    <s v="SECTOR PRIVADO"/>
    <s v="SI"/>
    <s v="NO"/>
    <s v="SI"/>
    <n v="45"/>
    <s v="No"/>
    <s v="No"/>
    <n v="241999"/>
    <s v="ASALARIADO"/>
    <n v="45"/>
  </r>
  <r>
    <n v="2847"/>
    <x v="1"/>
    <n v="300018"/>
    <s v="ASEGURADO VOLUNTARIO"/>
    <s v="SECTOR PRIVADO"/>
    <s v="SI"/>
    <s v="NO"/>
    <s v="NO"/>
    <n v="59"/>
    <s v="No"/>
    <s v="No"/>
    <n v="300018"/>
    <s v="ASEGURADO VOLUNTARIO"/>
    <n v="59"/>
  </r>
  <r>
    <n v="2848"/>
    <x v="0"/>
    <n v="309288"/>
    <s v="ASALARIADO"/>
    <s v="SECTOR PRIVADO"/>
    <s v="SI"/>
    <s v="NO"/>
    <s v="NO"/>
    <n v="39"/>
    <s v="No"/>
    <s v="No"/>
    <n v="309288"/>
    <s v="ASALARIADO"/>
    <n v="39"/>
  </r>
  <r>
    <n v="2849"/>
    <x v="1"/>
    <n v="250750"/>
    <s v="ASALARIADO"/>
    <s v="SECTOR PRIVADO"/>
    <s v="SI"/>
    <s v="NO"/>
    <s v="NO"/>
    <n v="31"/>
    <s v="No"/>
    <s v="No"/>
    <n v="250750"/>
    <s v="ASALARIADO"/>
    <n v="31"/>
  </r>
  <r>
    <n v="2850"/>
    <x v="1"/>
    <n v="155636"/>
    <s v="ASALARIADO"/>
    <s v="SECTOR PRIVADO"/>
    <s v="SI"/>
    <s v="NO"/>
    <s v="NO"/>
    <n v="61"/>
    <s v="No"/>
    <s v="No"/>
    <n v="155636"/>
    <s v="ASALARIADO"/>
    <n v="61"/>
  </r>
  <r>
    <n v="2851"/>
    <x v="0"/>
    <n v="617586"/>
    <s v="ASALARIADO"/>
    <s v="SECTOR PRIVADO"/>
    <s v="SI"/>
    <s v="NO"/>
    <s v="SI"/>
    <n v="36"/>
    <s v="No"/>
    <s v="No"/>
    <n v="617586"/>
    <s v="ASALARIADO"/>
    <n v="36"/>
  </r>
  <r>
    <n v="2852"/>
    <x v="0"/>
    <n v="450886"/>
    <s v="TRABAJADOR INDEPENDIENTE"/>
    <s v="SECTOR PRIVADO"/>
    <s v="SI"/>
    <s v="NO"/>
    <s v="NO"/>
    <n v="49"/>
    <s v="No"/>
    <s v="No"/>
    <n v="450886"/>
    <s v="TRABAJADOR INDEPENDIENTE"/>
    <n v="49"/>
  </r>
  <r>
    <n v="2853"/>
    <x v="1"/>
    <n v="297046"/>
    <s v="ASEGURADO VOLUNTARIO"/>
    <s v="SECTOR PRIVADO"/>
    <s v="SI"/>
    <s v="NO"/>
    <s v="NO"/>
    <n v="61"/>
    <s v="No"/>
    <s v="No"/>
    <n v="297046"/>
    <s v="ASEGURADO VOLUNTARIO"/>
    <n v="61"/>
  </r>
  <r>
    <n v="2854"/>
    <x v="0"/>
    <n v="446000"/>
    <s v="ASALARIADO"/>
    <s v="SECTOR PRIVADO"/>
    <s v="SI"/>
    <s v="NO"/>
    <s v="NO"/>
    <n v="28"/>
    <s v="No"/>
    <s v="No"/>
    <n v="446000"/>
    <s v="ASALARIADO"/>
    <n v="28"/>
  </r>
  <r>
    <n v="2855"/>
    <x v="0"/>
    <n v="509509"/>
    <s v="TRABAJADOR INDEPENDIENTE"/>
    <s v="SECTOR PRIVADO"/>
    <s v="SI"/>
    <s v="NO"/>
    <s v="SI"/>
    <n v="37"/>
    <s v="No"/>
    <s v="No"/>
    <n v="509509"/>
    <s v="TRABAJADOR INDEPENDIENTE"/>
    <n v="37"/>
  </r>
  <r>
    <n v="2856"/>
    <x v="0"/>
    <n v="799571.5"/>
    <s v="ASALARIADO"/>
    <s v="SECTOR PRIVADO"/>
    <s v="SI"/>
    <s v="NO"/>
    <s v="NO"/>
    <n v="22"/>
    <s v="No"/>
    <s v="No"/>
    <n v="799571.5"/>
    <s v="ASALARIADO"/>
    <n v="22"/>
  </r>
  <r>
    <n v="2857"/>
    <x v="0"/>
    <n v="297046"/>
    <s v="ASEGURADO VOLUNTARIO"/>
    <s v="SECTOR PRIVADO"/>
    <s v="SI"/>
    <s v="SI"/>
    <s v="SI"/>
    <n v="57"/>
    <s v="No"/>
    <s v="No"/>
    <n v="297046"/>
    <s v="ASEGURADO VOLUNTARIO"/>
    <n v="57"/>
  </r>
  <r>
    <n v="2858"/>
    <x v="1"/>
    <n v="130000"/>
    <s v="ASALARIADO"/>
    <s v="SECTOR PRIVADO"/>
    <s v="SI"/>
    <s v="NO"/>
    <s v="NO"/>
    <n v="51"/>
    <s v="No"/>
    <s v="No"/>
    <n v="130000"/>
    <s v="ASALARIADO"/>
    <n v="51"/>
  </r>
  <r>
    <n v="2859"/>
    <x v="0"/>
    <n v="429740"/>
    <s v="ASALARIADO"/>
    <s v="SECTOR PRIVADO"/>
    <s v="SI"/>
    <s v="NO"/>
    <s v="NO"/>
    <n v="27"/>
    <s v="No"/>
    <s v="No"/>
    <n v="429740"/>
    <s v="ASALARIADO"/>
    <n v="27"/>
  </r>
  <r>
    <n v="2860"/>
    <x v="0"/>
    <n v="356858"/>
    <s v="TRABAJADOR INDEPENDIENTE"/>
    <s v="SECTOR PRIVADO"/>
    <s v="SI"/>
    <s v="SI"/>
    <s v="SI"/>
    <n v="25"/>
    <s v="No"/>
    <s v="No"/>
    <n v="356858"/>
    <s v="TRABAJADOR INDEPENDIENTE"/>
    <n v="25"/>
  </r>
  <r>
    <n v="2861"/>
    <x v="1"/>
    <n v="375000"/>
    <s v="ASALARIADO"/>
    <s v="SECTOR PRIVADO"/>
    <s v="SI"/>
    <s v="NO"/>
    <s v="NO"/>
    <n v="42"/>
    <s v="No"/>
    <s v="No"/>
    <n v="375000"/>
    <s v="ASALARIADO"/>
    <n v="42"/>
  </r>
  <r>
    <n v="2862"/>
    <x v="1"/>
    <n v="384500"/>
    <s v="ASALARIADO"/>
    <s v="SECTOR PRIVADO"/>
    <s v="SI"/>
    <s v="NO"/>
    <s v="NO"/>
    <n v="33"/>
    <s v="No"/>
    <s v="No"/>
    <n v="384500"/>
    <s v="ASALARIADO"/>
    <n v="33"/>
  </r>
  <r>
    <n v="2863"/>
    <x v="0"/>
    <n v="368127"/>
    <s v="TRABAJADOR INDEPENDIENTE"/>
    <s v="SECTOR PRIVADO"/>
    <s v="SI"/>
    <s v="NO"/>
    <s v="SI"/>
    <n v="35"/>
    <s v="No"/>
    <s v="No"/>
    <n v="368127"/>
    <s v="TRABAJADOR INDEPENDIENTE"/>
    <n v="35"/>
  </r>
  <r>
    <n v="2864"/>
    <x v="0"/>
    <n v="258000"/>
    <s v="ASALARIADO"/>
    <s v="SECTOR PRIVADO"/>
    <s v="SI"/>
    <s v="NO"/>
    <s v="NO"/>
    <n v="50"/>
    <s v="No"/>
    <s v="No"/>
    <n v="258000"/>
    <s v="ASALARIADO"/>
    <n v="50"/>
  </r>
  <r>
    <n v="2865"/>
    <x v="0"/>
    <n v="2396657.2000000002"/>
    <s v="ASALARIADO"/>
    <s v="SECTOR PRIVADO"/>
    <s v="SI"/>
    <s v="NO"/>
    <s v="NO"/>
    <n v="34"/>
    <s v="Atípico"/>
    <s v="No"/>
    <n v="2396657.2000000002"/>
    <s v="ASALARIADO"/>
    <n v="34"/>
  </r>
  <r>
    <n v="2866"/>
    <x v="1"/>
    <n v="297046"/>
    <s v="ASEGURADO VOLUNTARIO"/>
    <s v="SECTOR PRIVADO"/>
    <s v="SI"/>
    <s v="NO"/>
    <s v="NO"/>
    <n v="29"/>
    <s v="No"/>
    <s v="No"/>
    <n v="297046"/>
    <s v="ASEGURADO VOLUNTARIO"/>
    <n v="29"/>
  </r>
  <r>
    <n v="2867"/>
    <x v="0"/>
    <n v="335930"/>
    <s v="ASALARIADO"/>
    <s v="SECTOR PRIVADO"/>
    <s v="SI"/>
    <s v="NO"/>
    <s v="NO"/>
    <n v="49"/>
    <s v="No"/>
    <s v="No"/>
    <n v="335930"/>
    <s v="ASALARIADO"/>
    <n v="49"/>
  </r>
  <r>
    <n v="2868"/>
    <x v="1"/>
    <n v="278030"/>
    <s v="CONVENIOS ESPECIALES DE TRABAJADORES INDEPENDIENTES"/>
    <s v="SECTOR PRIVADO"/>
    <s v="SI"/>
    <s v="NO"/>
    <s v="NO"/>
    <n v="40"/>
    <s v="No"/>
    <s v="No"/>
    <n v="278030"/>
    <s v="CONVENIOS ESPECIALES DE TRABAJADORES INDEPENDIENTES"/>
    <n v="40"/>
  </r>
  <r>
    <n v="2869"/>
    <x v="0"/>
    <n v="1739925"/>
    <s v="ASALARIADO"/>
    <s v="SECTOR PRIVADO"/>
    <s v="SI"/>
    <s v="NO"/>
    <s v="NO"/>
    <n v="43"/>
    <s v="No"/>
    <s v="No"/>
    <n v="1739925"/>
    <s v="ASALARIADO"/>
    <n v="43"/>
  </r>
  <r>
    <n v="2870"/>
    <x v="1"/>
    <n v="2688750"/>
    <s v="PENSIONADOS EN SU PROPIO SISTEMA"/>
    <s v="SECTOR PUBLICO"/>
    <s v="SI"/>
    <s v="NO"/>
    <s v="NO"/>
    <n v="80"/>
    <s v="Atípico"/>
    <s v="No"/>
    <n v="2688750"/>
    <s v="PENSIONADOS EN SU PROPIO SISTEMA"/>
    <n v="80"/>
  </r>
  <r>
    <n v="2871"/>
    <x v="0"/>
    <n v="539969"/>
    <s v="ASALARIADO"/>
    <s v="SECTOR PRIVADO"/>
    <s v="SI"/>
    <s v="NO"/>
    <s v="NO"/>
    <n v="47"/>
    <s v="No"/>
    <s v="No"/>
    <n v="539969"/>
    <s v="ASALARIADO"/>
    <n v="47"/>
  </r>
  <r>
    <n v="2872"/>
    <x v="0"/>
    <n v="297045"/>
    <s v="TRABAJADOR INDEPENDIENTE"/>
    <s v="SECTOR PRIVADO"/>
    <s v="SI"/>
    <s v="NO"/>
    <s v="NO"/>
    <n v="54"/>
    <s v="No"/>
    <s v="No"/>
    <n v="297045"/>
    <s v="TRABAJADOR INDEPENDIENTE"/>
    <n v="54"/>
  </r>
  <r>
    <n v="2873"/>
    <x v="0"/>
    <n v="747205"/>
    <s v="ASALARIADO"/>
    <s v="SECTOR PRIVADO"/>
    <s v="SI"/>
    <s v="SI"/>
    <s v="NO"/>
    <n v="31"/>
    <s v="No"/>
    <s v="No"/>
    <n v="747205"/>
    <s v="ASALARIADO"/>
    <n v="31"/>
  </r>
  <r>
    <n v="2874"/>
    <x v="1"/>
    <n v="390136.8"/>
    <s v="ASALARIADO"/>
    <s v="SECTOR PRIVADO"/>
    <s v="SI"/>
    <s v="NO"/>
    <s v="NO"/>
    <n v="25"/>
    <s v="No"/>
    <s v="No"/>
    <n v="390136.8"/>
    <s v="ASALARIADO"/>
    <n v="25"/>
  </r>
  <r>
    <n v="2875"/>
    <x v="1"/>
    <n v="338192"/>
    <s v="ASALARIADO"/>
    <s v="SECTOR PUBLICO"/>
    <s v="SI"/>
    <s v="NO"/>
    <s v="NO"/>
    <n v="51"/>
    <s v="No"/>
    <s v="No"/>
    <n v="338192"/>
    <s v="ASALARIADO"/>
    <n v="51"/>
  </r>
  <r>
    <n v="2876"/>
    <x v="1"/>
    <n v="1350000"/>
    <s v="ASALARIADO"/>
    <s v="SECTOR PRIVADO"/>
    <s v="SI"/>
    <s v="NO"/>
    <s v="NO"/>
    <n v="57"/>
    <s v="No"/>
    <s v="No"/>
    <n v="1350000"/>
    <s v="ASALARIADO"/>
    <n v="57"/>
  </r>
  <r>
    <n v="2877"/>
    <x v="1"/>
    <n v="3609554.14"/>
    <s v="ASALARIADO"/>
    <s v="SECTOR PUBLICO"/>
    <s v="SI"/>
    <s v="NO"/>
    <s v="NO"/>
    <n v="55"/>
    <s v="Atípico"/>
    <s v="No"/>
    <n v="3609554.14"/>
    <s v="ASALARIADO"/>
    <n v="55"/>
  </r>
  <r>
    <n v="2878"/>
    <x v="0"/>
    <n v="1220413.97"/>
    <s v="ASALARIADO"/>
    <s v="SECTOR PRIVADO"/>
    <s v="SI"/>
    <s v="NO"/>
    <s v="NO"/>
    <n v="27"/>
    <s v="No"/>
    <s v="No"/>
    <n v="1220413.97"/>
    <s v="ASALARIADO"/>
    <n v="27"/>
  </r>
  <r>
    <n v="2879"/>
    <x v="0"/>
    <n v="278030"/>
    <s v="CONVENIOS ESPECIALES DE TRABAJADORES INDEPENDIENTES"/>
    <s v="SECTOR PRIVADO"/>
    <s v="SI"/>
    <s v="NO"/>
    <s v="NO"/>
    <n v="32"/>
    <s v="No"/>
    <s v="No"/>
    <n v="278030"/>
    <s v="CONVENIOS ESPECIALES DE TRABAJADORES INDEPENDIENTES"/>
    <n v="32"/>
  </r>
  <r>
    <n v="2880"/>
    <x v="0"/>
    <n v="762796.88"/>
    <s v="ASALARIADO"/>
    <s v="SECTOR PRIVADO"/>
    <s v="SI"/>
    <s v="NO"/>
    <s v="NO"/>
    <n v="26"/>
    <s v="No"/>
    <s v="No"/>
    <n v="762796.88"/>
    <s v="ASALARIADO"/>
    <n v="26"/>
  </r>
  <r>
    <n v="2881"/>
    <x v="0"/>
    <n v="413751.05"/>
    <s v="ASALARIADO"/>
    <s v="SECTOR PRIVADO"/>
    <s v="SI"/>
    <s v="NO"/>
    <s v="NO"/>
    <n v="28"/>
    <s v="No"/>
    <s v="No"/>
    <n v="413751.05"/>
    <s v="ASALARIADO"/>
    <n v="28"/>
  </r>
  <r>
    <n v="2882"/>
    <x v="0"/>
    <n v="362000"/>
    <s v="ASEGURADO VOLUNTARIO"/>
    <s v="SECTOR PRIVADO"/>
    <s v="SI"/>
    <s v="NO"/>
    <s v="NO"/>
    <n v="35"/>
    <s v="No"/>
    <s v="No"/>
    <n v="362000"/>
    <s v="ASEGURADO VOLUNTARIO"/>
    <n v="35"/>
  </r>
  <r>
    <n v="2883"/>
    <x v="1"/>
    <n v="297044"/>
    <s v="ASALARIADO"/>
    <s v="SECTOR PRIVADO"/>
    <s v="SI"/>
    <s v="NO"/>
    <s v="NO"/>
    <n v="58"/>
    <s v="No"/>
    <s v="No"/>
    <n v="297044"/>
    <s v="ASALARIADO"/>
    <n v="58"/>
  </r>
  <r>
    <n v="2884"/>
    <x v="0"/>
    <n v="2414456"/>
    <s v="ASALARIADO"/>
    <s v="SECTOR PRIVADO"/>
    <s v="SI"/>
    <s v="NO"/>
    <s v="NO"/>
    <n v="36"/>
    <s v="Atípico"/>
    <s v="No"/>
    <n v="2414456"/>
    <s v="ASALARIADO"/>
    <n v="36"/>
  </r>
  <r>
    <n v="2885"/>
    <x v="0"/>
    <n v="406659.45"/>
    <s v="ASALARIADO"/>
    <s v="SECTOR PUBLICO"/>
    <s v="SI"/>
    <s v="NO"/>
    <s v="NO"/>
    <n v="27"/>
    <s v="No"/>
    <s v="No"/>
    <n v="406659.45"/>
    <s v="ASALARIADO"/>
    <n v="27"/>
  </r>
  <r>
    <n v="2886"/>
    <x v="0"/>
    <n v="514435.14"/>
    <s v="ASALARIADO"/>
    <s v="SECTOR PRIVADO"/>
    <s v="SI"/>
    <s v="NO"/>
    <s v="NO"/>
    <n v="48"/>
    <s v="No"/>
    <s v="No"/>
    <n v="514435.14"/>
    <s v="ASALARIADO"/>
    <n v="48"/>
  </r>
  <r>
    <n v="2887"/>
    <x v="1"/>
    <n v="705807.13"/>
    <s v="ASALARIADO"/>
    <s v="SECTOR PUBLICO"/>
    <s v="SI"/>
    <s v="NO"/>
    <s v="NO"/>
    <n v="34"/>
    <s v="No"/>
    <s v="No"/>
    <n v="705807.13"/>
    <s v="ASALARIADO"/>
    <n v="34"/>
  </r>
  <r>
    <n v="2888"/>
    <x v="1"/>
    <n v="462569.85"/>
    <s v="ASALARIADO"/>
    <s v="SECTOR PRIVADO"/>
    <s v="SI"/>
    <s v="NO"/>
    <s v="NO"/>
    <n v="27"/>
    <s v="No"/>
    <s v="No"/>
    <n v="462569.85"/>
    <s v="ASALARIADO"/>
    <n v="27"/>
  </r>
  <r>
    <n v="2889"/>
    <x v="0"/>
    <n v="100000"/>
    <s v="ASALARIADO"/>
    <s v="SECTOR PRIVADO"/>
    <s v="SI"/>
    <s v="NO"/>
    <s v="NO"/>
    <n v="24"/>
    <s v="No"/>
    <s v="No"/>
    <n v="100000"/>
    <s v="ASALARIADO"/>
    <n v="24"/>
  </r>
  <r>
    <n v="2890"/>
    <x v="0"/>
    <n v="337811"/>
    <s v="PENSIONADOS EN SU PROPIO SISTEMA"/>
    <s v="SECTOR PUBLICO"/>
    <s v="SI"/>
    <s v="NO"/>
    <s v="NO"/>
    <n v="81"/>
    <s v="No"/>
    <s v="No"/>
    <n v="337811"/>
    <s v="PENSIONADOS EN SU PROPIO SISTEMA"/>
    <n v="81"/>
  </r>
  <r>
    <n v="2891"/>
    <x v="1"/>
    <n v="359544.27"/>
    <s v="CONVENIOS ESPECIALES DE ASEGURADOS VOLUNTARIOS"/>
    <s v="SECTOR PRIVADO"/>
    <s v="SI"/>
    <s v="SI"/>
    <s v="NO"/>
    <n v="38"/>
    <s v="No"/>
    <s v="No"/>
    <n v="359544.27"/>
    <s v="CONVENIOS ESPECIALES DE ASEGURADOS VOLUNTARIOS"/>
    <n v="38"/>
  </r>
  <r>
    <n v="2892"/>
    <x v="0"/>
    <n v="444389.01"/>
    <s v="ASALARIADO"/>
    <s v="SECTOR PUBLICO"/>
    <s v="SI"/>
    <s v="NO"/>
    <s v="NO"/>
    <n v="60"/>
    <s v="No"/>
    <s v="No"/>
    <n v="444389.01"/>
    <s v="ASALARIADO"/>
    <n v="60"/>
  </r>
  <r>
    <n v="2893"/>
    <x v="0"/>
    <n v="299046"/>
    <s v="ASEGURADO VOLUNTARIO"/>
    <s v="SECTOR PRIVADO"/>
    <s v="SI"/>
    <s v="NO"/>
    <s v="NO"/>
    <n v="31"/>
    <s v="No"/>
    <s v="No"/>
    <n v="299046"/>
    <s v="ASEGURADO VOLUNTARIO"/>
    <n v="31"/>
  </r>
  <r>
    <n v="2894"/>
    <x v="0"/>
    <n v="1270596.6499999999"/>
    <s v="ASALARIADO"/>
    <s v="SECTOR PUBLICO"/>
    <s v="SI"/>
    <s v="NO"/>
    <s v="NO"/>
    <n v="44"/>
    <s v="No"/>
    <s v="No"/>
    <n v="1270596.6499999999"/>
    <s v="ASALARIADO"/>
    <n v="44"/>
  </r>
  <r>
    <n v="2895"/>
    <x v="0"/>
    <n v="922788.75"/>
    <s v="ASALARIADO"/>
    <s v="SECTOR PRIVADO"/>
    <s v="SI"/>
    <s v="NO"/>
    <s v="NO"/>
    <n v="25"/>
    <s v="No"/>
    <s v="No"/>
    <n v="922788.75"/>
    <s v="ASALARIADO"/>
    <n v="25"/>
  </r>
  <r>
    <n v="2896"/>
    <x v="0"/>
    <n v="297045"/>
    <s v="TRABAJADOR INDEPENDIENTE"/>
    <s v="SECTOR PRIVADO"/>
    <s v="SI"/>
    <s v="NO"/>
    <s v="NO"/>
    <n v="49"/>
    <s v="No"/>
    <s v="No"/>
    <n v="297045"/>
    <s v="TRABAJADOR INDEPENDIENTE"/>
    <n v="49"/>
  </r>
  <r>
    <n v="2897"/>
    <x v="1"/>
    <n v="1055938.04"/>
    <s v="ASALARIADO"/>
    <s v="SECTOR PUBLICO"/>
    <s v="SI"/>
    <s v="NO"/>
    <s v="NO"/>
    <n v="30"/>
    <s v="No"/>
    <s v="No"/>
    <n v="1055938.04"/>
    <s v="ASALARIADO"/>
    <n v="30"/>
  </r>
  <r>
    <n v="2898"/>
    <x v="1"/>
    <n v="639148"/>
    <s v="ASEGURADO VOLUNTARIO"/>
    <s v="SECTOR PRIVADO"/>
    <s v="SI"/>
    <s v="NO"/>
    <s v="NO"/>
    <n v="75"/>
    <s v="No"/>
    <s v="No"/>
    <n v="639148"/>
    <s v="ASEGURADO VOLUNTARIO"/>
    <n v="75"/>
  </r>
  <r>
    <n v="2899"/>
    <x v="0"/>
    <n v="385093.62"/>
    <s v="ASALARIADO"/>
    <s v="SECTOR PRIVADO"/>
    <s v="SI"/>
    <s v="NO"/>
    <s v="NO"/>
    <n v="44"/>
    <s v="No"/>
    <s v="No"/>
    <n v="385093.62"/>
    <s v="ASALARIADO"/>
    <n v="44"/>
  </r>
  <r>
    <n v="2900"/>
    <x v="0"/>
    <n v="646251.66"/>
    <s v="ASALARIADO"/>
    <s v="SECTOR PRIVADO"/>
    <s v="SI"/>
    <s v="NO"/>
    <s v="NO"/>
    <n v="27"/>
    <s v="No"/>
    <s v="No"/>
    <n v="646251.66"/>
    <s v="ASALARIADO"/>
    <n v="27"/>
  </r>
  <r>
    <n v="2901"/>
    <x v="0"/>
    <n v="330000"/>
    <s v="ASALARIADO"/>
    <s v="SECTOR PRIVADO"/>
    <s v="SI"/>
    <s v="SI"/>
    <s v="NO"/>
    <n v="47"/>
    <s v="No"/>
    <s v="No"/>
    <n v="330000"/>
    <s v="ASALARIADO"/>
    <n v="47"/>
  </r>
  <r>
    <n v="2902"/>
    <x v="0"/>
    <n v="297046"/>
    <s v="TRABAJADOR INDEPENDIENTE"/>
    <s v="SECTOR PRIVADO"/>
    <s v="SI"/>
    <s v="NO"/>
    <s v="NO"/>
    <n v="63"/>
    <s v="No"/>
    <s v="No"/>
    <n v="297046"/>
    <s v="TRABAJADOR INDEPENDIENTE"/>
    <n v="63"/>
  </r>
  <r>
    <n v="2903"/>
    <x v="1"/>
    <n v="622394.65"/>
    <s v="ASALARIADO"/>
    <s v="SECTOR PRIVADO"/>
    <s v="SI"/>
    <s v="NO"/>
    <s v="SI"/>
    <n v="23"/>
    <s v="No"/>
    <s v="No"/>
    <n v="622394.65"/>
    <s v="ASALARIADO"/>
    <n v="23"/>
  </r>
  <r>
    <n v="2904"/>
    <x v="0"/>
    <n v="171000"/>
    <s v="ASALARIADO"/>
    <s v="SECTOR PRIVADO"/>
    <s v="SI"/>
    <s v="NO"/>
    <s v="NO"/>
    <n v="56"/>
    <s v="No"/>
    <s v="No"/>
    <n v="171000"/>
    <s v="ASALARIADO"/>
    <n v="56"/>
  </r>
  <r>
    <n v="2905"/>
    <x v="1"/>
    <n v="385400.61"/>
    <s v="ASALARIADO"/>
    <s v="SECTOR PRIVADO"/>
    <s v="SI"/>
    <s v="SI"/>
    <s v="NO"/>
    <n v="30"/>
    <s v="No"/>
    <s v="No"/>
    <n v="385400.61"/>
    <s v="ASALARIADO"/>
    <n v="30"/>
  </r>
  <r>
    <n v="2906"/>
    <x v="1"/>
    <n v="1619313.26"/>
    <s v="ASALARIADO"/>
    <s v="SECTOR PRIVADO"/>
    <s v="SI"/>
    <s v="NO"/>
    <s v="NO"/>
    <n v="33"/>
    <s v="No"/>
    <s v="No"/>
    <n v="1619313.26"/>
    <s v="ASALARIADO"/>
    <n v="33"/>
  </r>
  <r>
    <n v="2907"/>
    <x v="0"/>
    <n v="403541.67"/>
    <s v="ASALARIADO"/>
    <s v="SECTOR PRIVADO"/>
    <s v="SI"/>
    <s v="NO"/>
    <s v="NO"/>
    <n v="43"/>
    <s v="No"/>
    <s v="No"/>
    <n v="403541.67"/>
    <s v="ASALARIADO"/>
    <n v="43"/>
  </r>
  <r>
    <n v="2908"/>
    <x v="0"/>
    <n v="600000"/>
    <s v="ASALARIADO"/>
    <s v="SECTOR PRIVADO"/>
    <s v="SI"/>
    <s v="NO"/>
    <s v="NO"/>
    <n v="24"/>
    <s v="No"/>
    <s v="No"/>
    <n v="600000"/>
    <s v="ASALARIADO"/>
    <n v="24"/>
  </r>
  <r>
    <n v="2909"/>
    <x v="0"/>
    <n v="319300"/>
    <s v="ASALARIADO"/>
    <s v="SECTOR PRIVADO"/>
    <s v="SI"/>
    <s v="NO"/>
    <s v="NO"/>
    <n v="69"/>
    <s v="No"/>
    <s v="No"/>
    <n v="319300"/>
    <s v="ASALARIADO"/>
    <n v="69"/>
  </r>
  <r>
    <n v="2910"/>
    <x v="0"/>
    <n v="445567"/>
    <s v="TRABAJADOR INDEPENDIENTE"/>
    <s v="SECTOR PRIVADO"/>
    <s v="SI"/>
    <s v="NO"/>
    <s v="SI"/>
    <n v="35"/>
    <s v="No"/>
    <s v="No"/>
    <n v="445567"/>
    <s v="TRABAJADOR INDEPENDIENTE"/>
    <n v="35"/>
  </r>
  <r>
    <n v="2911"/>
    <x v="0"/>
    <n v="314396"/>
    <s v="ASALARIADO"/>
    <s v="SECTOR PUBLICO"/>
    <s v="SI"/>
    <s v="NO"/>
    <s v="SI"/>
    <n v="53"/>
    <s v="No"/>
    <s v="No"/>
    <n v="314396"/>
    <s v="ASALARIADO"/>
    <n v="53"/>
  </r>
  <r>
    <n v="2912"/>
    <x v="1"/>
    <n v="1165110"/>
    <s v="ASALARIADO"/>
    <s v="SECTOR PUBLICO"/>
    <s v="SI"/>
    <s v="NO"/>
    <s v="SI"/>
    <n v="38"/>
    <s v="No"/>
    <s v="No"/>
    <n v="1165110"/>
    <s v="ASALARIADO"/>
    <n v="38"/>
  </r>
  <r>
    <n v="2913"/>
    <x v="0"/>
    <n v="639148"/>
    <s v="TRABAJADOR INDEPENDIENTE"/>
    <s v="SECTOR PRIVADO"/>
    <s v="SI"/>
    <s v="NO"/>
    <s v="SI"/>
    <n v="69"/>
    <s v="No"/>
    <s v="No"/>
    <n v="639148"/>
    <s v="TRABAJADOR INDEPENDIENTE"/>
    <n v="69"/>
  </r>
  <r>
    <n v="2914"/>
    <x v="1"/>
    <n v="659819.65"/>
    <s v="ASALARIADO"/>
    <s v="SECTOR PUBLICO"/>
    <s v="SI"/>
    <s v="NO"/>
    <s v="NO"/>
    <n v="26"/>
    <s v="No"/>
    <s v="No"/>
    <n v="659819.65"/>
    <s v="ASALARIADO"/>
    <n v="26"/>
  </r>
  <r>
    <n v="2915"/>
    <x v="1"/>
    <n v="297500"/>
    <s v="ASEGURADO VOLUNTARIO"/>
    <s v="SECTOR PRIVADO"/>
    <s v="SI"/>
    <s v="SI"/>
    <s v="NO"/>
    <n v="29"/>
    <s v="No"/>
    <s v="No"/>
    <n v="297500"/>
    <s v="ASEGURADO VOLUNTARIO"/>
    <n v="29"/>
  </r>
  <r>
    <n v="2916"/>
    <x v="0"/>
    <n v="756084.19"/>
    <s v="ASALARIADO"/>
    <s v="SECTOR PRIVADO"/>
    <s v="SI"/>
    <s v="NO"/>
    <s v="NO"/>
    <n v="21"/>
    <s v="No"/>
    <s v="No"/>
    <n v="756084.19"/>
    <s v="ASALARIADO"/>
    <n v="21"/>
  </r>
  <r>
    <n v="2917"/>
    <x v="1"/>
    <n v="379237.5"/>
    <s v="ASALARIADO"/>
    <s v="SECTOR PUBLICO"/>
    <s v="SI"/>
    <s v="NO"/>
    <s v="NO"/>
    <n v="25"/>
    <s v="No"/>
    <s v="No"/>
    <n v="379237.5"/>
    <s v="ASALARIADO"/>
    <n v="25"/>
  </r>
  <r>
    <n v="2918"/>
    <x v="0"/>
    <n v="311585.03999999998"/>
    <s v="ASALARIADO"/>
    <s v="SECTOR PRIVADO"/>
    <s v="SI"/>
    <s v="NO"/>
    <s v="NO"/>
    <n v="26"/>
    <s v="No"/>
    <s v="No"/>
    <n v="311585.03999999998"/>
    <s v="ASALARIADO"/>
    <n v="26"/>
  </r>
  <r>
    <n v="2919"/>
    <x v="1"/>
    <n v="1983460.5"/>
    <s v="ASALARIADO"/>
    <s v="SECTOR PUBLICO"/>
    <s v="SI"/>
    <s v="NO"/>
    <s v="NO"/>
    <n v="61"/>
    <s v="No"/>
    <s v="No"/>
    <n v="1983460.5"/>
    <s v="ASALARIADO"/>
    <n v="61"/>
  </r>
  <r>
    <n v="2920"/>
    <x v="0"/>
    <n v="723495"/>
    <s v="ASALARIADO"/>
    <s v="SECTOR PUBLICO"/>
    <s v="SI"/>
    <s v="NO"/>
    <s v="NO"/>
    <n v="37"/>
    <s v="No"/>
    <s v="No"/>
    <n v="723495"/>
    <s v="ASALARIADO"/>
    <n v="37"/>
  </r>
  <r>
    <n v="2921"/>
    <x v="0"/>
    <n v="426977.82"/>
    <s v="ASALARIADO"/>
    <s v="SECTOR PRIVADO"/>
    <s v="SI"/>
    <s v="SI"/>
    <s v="NO"/>
    <n v="53"/>
    <s v="No"/>
    <s v="No"/>
    <n v="426977.82"/>
    <s v="ASALARIADO"/>
    <n v="53"/>
  </r>
  <r>
    <n v="2922"/>
    <x v="1"/>
    <n v="1459586"/>
    <s v="ASALARIADO"/>
    <s v="SECTOR PUBLICO"/>
    <s v="SI"/>
    <s v="NO"/>
    <s v="NO"/>
    <n v="47"/>
    <s v="No"/>
    <s v="No"/>
    <n v="1459586"/>
    <s v="ASALARIADO"/>
    <n v="47"/>
  </r>
  <r>
    <n v="2923"/>
    <x v="0"/>
    <n v="447825.78"/>
    <s v="ASALARIADO"/>
    <s v="SECTOR PRIVADO"/>
    <s v="SI"/>
    <s v="NO"/>
    <s v="NO"/>
    <n v="53"/>
    <s v="No"/>
    <s v="No"/>
    <n v="447825.78"/>
    <s v="ASALARIADO"/>
    <n v="53"/>
  </r>
  <r>
    <n v="2924"/>
    <x v="1"/>
    <n v="297865"/>
    <s v="TRABAJADOR INDEPENDIENTE"/>
    <s v="SECTOR PRIVADO"/>
    <s v="SI"/>
    <s v="NO"/>
    <s v="NO"/>
    <n v="41"/>
    <s v="No"/>
    <s v="No"/>
    <n v="297865"/>
    <s v="TRABAJADOR INDEPENDIENTE"/>
    <n v="41"/>
  </r>
  <r>
    <n v="2925"/>
    <x v="0"/>
    <n v="416406.24"/>
    <s v="ASALARIADO"/>
    <s v="SECTOR PRIVADO"/>
    <s v="SI"/>
    <s v="NO"/>
    <s v="NO"/>
    <n v="35"/>
    <s v="No"/>
    <s v="No"/>
    <n v="416406.24"/>
    <s v="ASALARIADO"/>
    <n v="35"/>
  </r>
  <r>
    <n v="2926"/>
    <x v="0"/>
    <n v="548611.75"/>
    <s v="ASALARIADO"/>
    <s v="SECTOR PRIVADO"/>
    <s v="SI"/>
    <s v="NO"/>
    <s v="NO"/>
    <n v="27"/>
    <s v="No"/>
    <s v="No"/>
    <n v="548611.75"/>
    <s v="ASALARIADO"/>
    <n v="27"/>
  </r>
  <r>
    <n v="2927"/>
    <x v="0"/>
    <n v="445567"/>
    <s v="TRABAJADOR INDEPENDIENTE"/>
    <s v="SECTOR PRIVADO"/>
    <s v="SI"/>
    <s v="NO"/>
    <s v="SI"/>
    <n v="52"/>
    <s v="No"/>
    <s v="No"/>
    <n v="445567"/>
    <s v="TRABAJADOR INDEPENDIENTE"/>
    <n v="52"/>
  </r>
  <r>
    <n v="2928"/>
    <x v="1"/>
    <n v="918531"/>
    <s v="ASALARIADO"/>
    <s v="SECTOR PRIVADO"/>
    <s v="SI"/>
    <s v="NO"/>
    <s v="NO"/>
    <n v="33"/>
    <s v="No"/>
    <s v="No"/>
    <n v="918531"/>
    <s v="ASALARIADO"/>
    <n v="33"/>
  </r>
  <r>
    <n v="2929"/>
    <x v="0"/>
    <n v="484083"/>
    <s v="ASALARIADO"/>
    <s v="SECTOR PRIVADO"/>
    <s v="SI"/>
    <s v="NO"/>
    <s v="NO"/>
    <n v="33"/>
    <s v="No"/>
    <s v="No"/>
    <n v="484083"/>
    <s v="ASALARIADO"/>
    <n v="33"/>
  </r>
  <r>
    <n v="2930"/>
    <x v="0"/>
    <n v="437310"/>
    <s v="ASALARIADO"/>
    <s v="SECTOR PRIVADO"/>
    <s v="SI"/>
    <s v="NO"/>
    <s v="NO"/>
    <n v="31"/>
    <s v="No"/>
    <s v="No"/>
    <n v="437310"/>
    <s v="ASALARIADO"/>
    <n v="31"/>
  </r>
  <r>
    <n v="2931"/>
    <x v="0"/>
    <n v="330226.88"/>
    <s v="ASALARIADO"/>
    <s v="SECTOR PRIVADO"/>
    <s v="SI"/>
    <s v="SI"/>
    <s v="NO"/>
    <n v="49"/>
    <s v="No"/>
    <s v="No"/>
    <n v="330226.88"/>
    <s v="ASALARIADO"/>
    <n v="49"/>
  </r>
  <r>
    <n v="2932"/>
    <x v="0"/>
    <n v="3217274"/>
    <s v="PENSIONADOS EN SU PROPIO SISTEMA"/>
    <s v="SECTOR PUBLICO"/>
    <s v="SI"/>
    <s v="NO"/>
    <s v="NO"/>
    <n v="80"/>
    <s v="Atípico"/>
    <s v="No"/>
    <n v="3217274"/>
    <s v="PENSIONADOS EN SU PROPIO SISTEMA"/>
    <n v="80"/>
  </r>
  <r>
    <n v="2933"/>
    <x v="1"/>
    <n v="250000"/>
    <s v="ASALARIADO"/>
    <s v="SECTOR PRIVADO"/>
    <s v="SI"/>
    <s v="SI"/>
    <s v="NO"/>
    <n v="53"/>
    <s v="No"/>
    <s v="No"/>
    <n v="250000"/>
    <s v="ASALARIADO"/>
    <n v="53"/>
  </r>
  <r>
    <n v="2934"/>
    <x v="1"/>
    <n v="297046"/>
    <s v="ASEGURADO VOLUNTARIO"/>
    <s v="SECTOR PRIVADO"/>
    <s v="SI"/>
    <s v="NO"/>
    <s v="NO"/>
    <n v="55"/>
    <s v="No"/>
    <s v="No"/>
    <n v="297046"/>
    <s v="ASEGURADO VOLUNTARIO"/>
    <n v="55"/>
  </r>
  <r>
    <n v="2935"/>
    <x v="0"/>
    <n v="359544.27"/>
    <s v="CONVENIOS ESPECIALES DE ASEGURADOS VOLUNTARIOS"/>
    <s v="SECTOR PRIVADO"/>
    <s v="SI"/>
    <s v="SI"/>
    <s v="NO"/>
    <n v="66"/>
    <s v="No"/>
    <s v="No"/>
    <n v="359544.27"/>
    <s v="CONVENIOS ESPECIALES DE ASEGURADOS VOLUNTARIOS"/>
    <n v="66"/>
  </r>
  <r>
    <n v="2936"/>
    <x v="0"/>
    <n v="924999.9"/>
    <s v="ASALARIADO"/>
    <s v="SECTOR PRIVADO"/>
    <s v="SI"/>
    <s v="NO"/>
    <s v="NO"/>
    <n v="27"/>
    <s v="No"/>
    <s v="No"/>
    <n v="924999.9"/>
    <s v="ASALARIADO"/>
    <n v="27"/>
  </r>
  <r>
    <n v="2937"/>
    <x v="1"/>
    <n v="323296"/>
    <s v="ASEGURADO VOLUNTARIO"/>
    <s v="SECTOR PRIVADO"/>
    <s v="SI"/>
    <s v="SI"/>
    <s v="NO"/>
    <n v="38"/>
    <s v="No"/>
    <s v="No"/>
    <n v="323296"/>
    <s v="ASEGURADO VOLUNTARIO"/>
    <n v="38"/>
  </r>
  <r>
    <n v="2938"/>
    <x v="0"/>
    <n v="348000"/>
    <s v="ASALARIADO"/>
    <s v="SECTOR PRIVADO"/>
    <s v="SI"/>
    <s v="NO"/>
    <s v="SI"/>
    <n v="19"/>
    <s v="No"/>
    <s v="No"/>
    <n v="348000"/>
    <s v="ASALARIADO"/>
    <n v="19"/>
  </r>
  <r>
    <n v="2939"/>
    <x v="1"/>
    <n v="295000"/>
    <s v="ASEGURADO VOLUNTARIO"/>
    <s v="SECTOR PRIVADO"/>
    <s v="SI"/>
    <s v="SI"/>
    <s v="NO"/>
    <n v="33"/>
    <s v="No"/>
    <s v="No"/>
    <n v="295000"/>
    <s v="ASEGURADO VOLUNTARIO"/>
    <n v="33"/>
  </r>
  <r>
    <n v="2940"/>
    <x v="0"/>
    <n v="297045"/>
    <s v="TRABAJADOR INDEPENDIENTE"/>
    <s v="SECTOR PRIVADO"/>
    <s v="SI"/>
    <s v="NO"/>
    <s v="NO"/>
    <n v="49"/>
    <s v="No"/>
    <s v="No"/>
    <n v="297045"/>
    <s v="TRABAJADOR INDEPENDIENTE"/>
    <n v="49"/>
  </r>
  <r>
    <n v="2941"/>
    <x v="0"/>
    <n v="1889038"/>
    <s v="PENSIONADOS EN SU PROPIO SISTEMA"/>
    <s v="SECTOR PUBLICO"/>
    <s v="SI"/>
    <s v="NO"/>
    <s v="NO"/>
    <n v="67"/>
    <s v="No"/>
    <s v="No"/>
    <n v="1889038"/>
    <s v="PENSIONADOS EN SU PROPIO SISTEMA"/>
    <n v="67"/>
  </r>
  <r>
    <n v="2942"/>
    <x v="1"/>
    <n v="1675853"/>
    <s v="PENSIONADOS EN SU PROPIO SISTEMA"/>
    <s v="SECTOR PUBLICO"/>
    <s v="SI"/>
    <s v="NO"/>
    <s v="NO"/>
    <n v="55"/>
    <s v="No"/>
    <s v="No"/>
    <n v="1675853"/>
    <s v="PENSIONADOS EN SU PROPIO SISTEMA"/>
    <n v="55"/>
  </r>
  <r>
    <n v="2943"/>
    <x v="0"/>
    <n v="25000"/>
    <s v="ASALARIADO"/>
    <s v="SECTOR PRIVADO"/>
    <s v="SI"/>
    <s v="NO"/>
    <s v="NO"/>
    <n v="18"/>
    <s v="No"/>
    <s v="No"/>
    <n v="25000"/>
    <s v="ASALARIADO"/>
    <n v="18"/>
  </r>
  <r>
    <n v="2944"/>
    <x v="0"/>
    <n v="377730.1"/>
    <s v="ASALARIADO"/>
    <s v="SECTOR PRIVADO"/>
    <s v="SI"/>
    <s v="NO"/>
    <s v="NO"/>
    <n v="46"/>
    <s v="No"/>
    <s v="No"/>
    <n v="377730.1"/>
    <s v="ASALARIADO"/>
    <n v="46"/>
  </r>
  <r>
    <n v="2945"/>
    <x v="0"/>
    <n v="385411.82"/>
    <s v="ASALARIADO"/>
    <s v="SECTOR PRIVADO"/>
    <s v="SI"/>
    <s v="NO"/>
    <s v="NO"/>
    <n v="24"/>
    <s v="No"/>
    <s v="No"/>
    <n v="385411.82"/>
    <s v="ASALARIADO"/>
    <n v="24"/>
  </r>
  <r>
    <n v="2946"/>
    <x v="1"/>
    <n v="1621195"/>
    <s v="ASALARIADO"/>
    <s v="SECTOR PUBLICO"/>
    <s v="SI"/>
    <s v="NO"/>
    <s v="NO"/>
    <n v="31"/>
    <s v="No"/>
    <s v="No"/>
    <n v="1621195"/>
    <s v="ASALARIADO"/>
    <n v="31"/>
  </r>
  <r>
    <n v="2947"/>
    <x v="1"/>
    <n v="782500"/>
    <s v="ASALARIADO"/>
    <s v="SECTOR PUBLICO"/>
    <s v="SI"/>
    <s v="NO"/>
    <s v="NO"/>
    <n v="28"/>
    <s v="No"/>
    <s v="No"/>
    <n v="782500"/>
    <s v="ASALARIADO"/>
    <n v="28"/>
  </r>
  <r>
    <n v="2948"/>
    <x v="0"/>
    <n v="467011"/>
    <s v="ASALARIADO"/>
    <s v="SECTOR PRIVADO"/>
    <s v="SI"/>
    <s v="NO"/>
    <s v="NO"/>
    <n v="57"/>
    <s v="No"/>
    <s v="No"/>
    <n v="467011"/>
    <s v="ASALARIADO"/>
    <n v="57"/>
  </r>
  <r>
    <n v="2949"/>
    <x v="1"/>
    <n v="240000"/>
    <s v="ASALARIADO"/>
    <s v="SECTOR PRIVADO"/>
    <s v="SI"/>
    <s v="NO"/>
    <s v="NO"/>
    <n v="41"/>
    <s v="No"/>
    <s v="No"/>
    <n v="240000"/>
    <s v="ASALARIADO"/>
    <n v="41"/>
  </r>
  <r>
    <n v="2950"/>
    <x v="1"/>
    <n v="806421.08"/>
    <s v="ASALARIADO"/>
    <s v="SECTOR PRIVADO"/>
    <s v="SI"/>
    <s v="NO"/>
    <s v="NO"/>
    <n v="58"/>
    <s v="No"/>
    <s v="No"/>
    <n v="806421.08"/>
    <s v="ASALARIADO"/>
    <n v="58"/>
  </r>
  <r>
    <n v="2951"/>
    <x v="1"/>
    <n v="400000"/>
    <s v="ASALARIADO"/>
    <s v="SECTOR PRIVADO"/>
    <s v="SI"/>
    <s v="NO"/>
    <s v="NO"/>
    <n v="25"/>
    <s v="No"/>
    <s v="No"/>
    <n v="400000"/>
    <s v="ASALARIADO"/>
    <n v="25"/>
  </r>
  <r>
    <n v="2952"/>
    <x v="0"/>
    <n v="299441"/>
    <s v="TRABAJADOR INDEPENDIENTE"/>
    <s v="SECTOR PRIVADO"/>
    <s v="SI"/>
    <s v="SI"/>
    <s v="SI"/>
    <n v="53"/>
    <s v="No"/>
    <s v="No"/>
    <n v="299441"/>
    <s v="TRABAJADOR INDEPENDIENTE"/>
    <n v="53"/>
  </r>
  <r>
    <n v="2953"/>
    <x v="0"/>
    <n v="377164.37"/>
    <s v="ASALARIADO"/>
    <s v="SECTOR PRIVADO"/>
    <s v="SI"/>
    <s v="NO"/>
    <s v="NO"/>
    <n v="39"/>
    <s v="No"/>
    <s v="No"/>
    <n v="377164.37"/>
    <s v="ASALARIADO"/>
    <n v="39"/>
  </r>
  <r>
    <n v="2954"/>
    <x v="1"/>
    <n v="523392"/>
    <s v="ASALARIADO"/>
    <s v="SECTOR PRIVADO"/>
    <s v="SI"/>
    <s v="NO"/>
    <s v="NO"/>
    <n v="21"/>
    <s v="No"/>
    <s v="No"/>
    <n v="523392"/>
    <s v="ASALARIADO"/>
    <n v="21"/>
  </r>
  <r>
    <n v="2955"/>
    <x v="0"/>
    <n v="297046"/>
    <s v="TRABAJADOR INDEPENDIENTE"/>
    <s v="SECTOR PRIVADO"/>
    <s v="NO"/>
    <s v="NO"/>
    <s v="SI"/>
    <n v="69"/>
    <s v="No"/>
    <s v="No"/>
    <n v="297046"/>
    <s v="TRABAJADOR INDEPENDIENTE"/>
    <n v="69"/>
  </r>
  <r>
    <n v="2956"/>
    <x v="1"/>
    <n v="397559.9"/>
    <s v="ASALARIADO"/>
    <s v="SECTOR PRIVADO"/>
    <s v="SI"/>
    <s v="SI"/>
    <s v="NO"/>
    <n v="26"/>
    <s v="No"/>
    <s v="No"/>
    <n v="397559.9"/>
    <s v="ASALARIADO"/>
    <n v="26"/>
  </r>
  <r>
    <n v="2957"/>
    <x v="0"/>
    <n v="566795.41"/>
    <s v="ASALARIADO"/>
    <s v="SECTOR PUBLICO"/>
    <s v="SI"/>
    <s v="NO"/>
    <s v="NO"/>
    <n v="45"/>
    <s v="No"/>
    <s v="No"/>
    <n v="566795.41"/>
    <s v="ASALARIADO"/>
    <n v="45"/>
  </r>
  <r>
    <n v="2958"/>
    <x v="0"/>
    <n v="590421.69999999995"/>
    <s v="ASALARIADO"/>
    <s v="SECTOR PUBLICO"/>
    <s v="SI"/>
    <s v="NO"/>
    <s v="NO"/>
    <n v="34"/>
    <s v="No"/>
    <s v="No"/>
    <n v="590421.69999999995"/>
    <s v="ASALARIADO"/>
    <n v="34"/>
  </r>
  <r>
    <n v="2959"/>
    <x v="0"/>
    <n v="363833.34"/>
    <s v="ASALARIADO"/>
    <s v="SECTOR PRIVADO"/>
    <s v="SI"/>
    <s v="NO"/>
    <s v="NO"/>
    <n v="33"/>
    <s v="No"/>
    <s v="No"/>
    <n v="363833.34"/>
    <s v="ASALARIADO"/>
    <n v="33"/>
  </r>
  <r>
    <n v="2960"/>
    <x v="0"/>
    <n v="297046"/>
    <s v="TRABAJADOR INDEPENDIENTE"/>
    <s v="SECTOR PRIVADO"/>
    <s v="SI"/>
    <s v="SI"/>
    <s v="SI"/>
    <n v="36"/>
    <s v="No"/>
    <s v="No"/>
    <n v="297046"/>
    <s v="TRABAJADOR INDEPENDIENTE"/>
    <n v="36"/>
  </r>
  <r>
    <n v="2961"/>
    <x v="0"/>
    <n v="225000"/>
    <s v="ASALARIADO"/>
    <s v="SECTOR PRIVADO"/>
    <s v="SI"/>
    <s v="SI"/>
    <s v="SI"/>
    <n v="47"/>
    <s v="No"/>
    <s v="No"/>
    <n v="225000"/>
    <s v="ASALARIADO"/>
    <n v="47"/>
  </r>
  <r>
    <n v="2962"/>
    <x v="0"/>
    <n v="1054914.8899999999"/>
    <s v="ASALARIADO"/>
    <s v="SECTOR PUBLICO"/>
    <s v="SI"/>
    <s v="NO"/>
    <s v="NO"/>
    <n v="50"/>
    <s v="No"/>
    <s v="No"/>
    <n v="1054914.8899999999"/>
    <s v="ASALARIADO"/>
    <n v="50"/>
  </r>
  <r>
    <n v="2963"/>
    <x v="0"/>
    <n v="229028"/>
    <s v="ASALARIADO"/>
    <s v="SECTOR PRIVADO"/>
    <s v="SI"/>
    <s v="NO"/>
    <s v="NO"/>
    <n v="20"/>
    <s v="No"/>
    <s v="No"/>
    <n v="229028"/>
    <s v="ASALARIADO"/>
    <n v="20"/>
  </r>
  <r>
    <n v="2964"/>
    <x v="0"/>
    <n v="836076"/>
    <s v="ASALARIADO"/>
    <s v="SECTOR PUBLICO"/>
    <s v="SI"/>
    <s v="NO"/>
    <s v="NO"/>
    <n v="32"/>
    <s v="No"/>
    <s v="No"/>
    <n v="836076"/>
    <s v="ASALARIADO"/>
    <n v="32"/>
  </r>
  <r>
    <n v="2965"/>
    <x v="1"/>
    <n v="297046"/>
    <s v="TRABAJADOR INDEPENDIENTE"/>
    <s v="SECTOR PRIVADO"/>
    <s v="SI"/>
    <s v="NO"/>
    <s v="SI"/>
    <n v="38"/>
    <s v="No"/>
    <s v="No"/>
    <n v="297046"/>
    <s v="TRABAJADOR INDEPENDIENTE"/>
    <n v="38"/>
  </r>
  <r>
    <n v="2966"/>
    <x v="1"/>
    <n v="660259.69999999995"/>
    <s v="ASALARIADO"/>
    <s v="SECTOR PUBLICO"/>
    <s v="SI"/>
    <s v="NO"/>
    <s v="NO"/>
    <n v="24"/>
    <s v="No"/>
    <s v="No"/>
    <n v="660259.69999999995"/>
    <s v="ASALARIADO"/>
    <n v="24"/>
  </r>
  <r>
    <n v="2967"/>
    <x v="1"/>
    <n v="297139"/>
    <s v="ASEGURADO VOLUNTARIO"/>
    <s v="SECTOR PRIVADO"/>
    <s v="SI"/>
    <s v="NO"/>
    <s v="NO"/>
    <n v="56"/>
    <s v="No"/>
    <s v="No"/>
    <n v="297139"/>
    <s v="ASEGURADO VOLUNTARIO"/>
    <n v="56"/>
  </r>
  <r>
    <n v="2968"/>
    <x v="1"/>
    <n v="1253343.1200000001"/>
    <s v="ASALARIADO"/>
    <s v="SECTOR PRIVADO"/>
    <s v="SI"/>
    <s v="NO"/>
    <s v="NO"/>
    <n v="35"/>
    <s v="No"/>
    <s v="No"/>
    <n v="1253343.1200000001"/>
    <s v="ASALARIADO"/>
    <n v="35"/>
  </r>
  <r>
    <n v="2969"/>
    <x v="0"/>
    <n v="297046"/>
    <s v="TRABAJADOR INDEPENDIENTE"/>
    <s v="SECTOR PRIVADO"/>
    <s v="SI"/>
    <s v="NO"/>
    <s v="NO"/>
    <n v="59"/>
    <s v="No"/>
    <s v="No"/>
    <n v="297046"/>
    <s v="TRABAJADOR INDEPENDIENTE"/>
    <n v="59"/>
  </r>
  <r>
    <n v="2970"/>
    <x v="0"/>
    <n v="392675"/>
    <s v="TRABAJADOR INDEPENDIENTE"/>
    <s v="SECTOR PRIVADO"/>
    <s v="SI"/>
    <s v="NO"/>
    <s v="NO"/>
    <n v="44"/>
    <s v="No"/>
    <s v="No"/>
    <n v="392675"/>
    <s v="TRABAJADOR INDEPENDIENTE"/>
    <n v="44"/>
  </r>
  <r>
    <n v="2971"/>
    <x v="1"/>
    <n v="300018"/>
    <s v="ASEGURADO VOLUNTARIO"/>
    <s v="SECTOR PRIVADO"/>
    <s v="SI"/>
    <s v="NO"/>
    <s v="NO"/>
    <n v="58"/>
    <s v="No"/>
    <s v="No"/>
    <n v="300018"/>
    <s v="ASEGURADO VOLUNTARIO"/>
    <n v="58"/>
  </r>
  <r>
    <n v="2972"/>
    <x v="1"/>
    <n v="127500"/>
    <s v="ASALARIADO"/>
    <s v="SECTOR PRIVADO"/>
    <s v="SI"/>
    <s v="NO"/>
    <s v="SI"/>
    <n v="52"/>
    <s v="No"/>
    <s v="No"/>
    <n v="127500"/>
    <s v="ASALARIADO"/>
    <n v="52"/>
  </r>
  <r>
    <n v="2973"/>
    <x v="1"/>
    <n v="296000"/>
    <s v="ASALARIADO"/>
    <s v="SECTOR PRIVADO"/>
    <s v="SI"/>
    <s v="NO"/>
    <s v="NO"/>
    <n v="57"/>
    <s v="No"/>
    <s v="No"/>
    <n v="296000"/>
    <s v="ASALARIADO"/>
    <n v="57"/>
  </r>
  <r>
    <n v="2974"/>
    <x v="1"/>
    <n v="64851.19"/>
    <s v="ASALARIADO"/>
    <s v="SECTOR PRIVADO"/>
    <s v="SI"/>
    <s v="NO"/>
    <s v="NO"/>
    <n v="25"/>
    <s v="No"/>
    <s v="No"/>
    <n v="64851.19"/>
    <s v="ASALARIADO"/>
    <n v="25"/>
  </r>
  <r>
    <n v="2975"/>
    <x v="1"/>
    <n v="10"/>
    <s v="ASALARIADO"/>
    <s v="SECTOR PUBLICO"/>
    <s v="SI"/>
    <s v="NO"/>
    <s v="NO"/>
    <n v="51"/>
    <s v="No"/>
    <s v="No"/>
    <n v="10"/>
    <s v="ASALARIADO"/>
    <n v="51"/>
  </r>
  <r>
    <n v="2976"/>
    <x v="1"/>
    <n v="976868.32"/>
    <s v="ASALARIADO"/>
    <s v="SECTOR PRIVADO"/>
    <s v="SI"/>
    <s v="NO"/>
    <s v="NO"/>
    <n v="37"/>
    <s v="No"/>
    <s v="No"/>
    <n v="976868.32"/>
    <s v="ASALARIADO"/>
    <n v="37"/>
  </r>
  <r>
    <n v="2977"/>
    <x v="0"/>
    <n v="301783"/>
    <s v="ASALARIADO"/>
    <s v="SECTOR PRIVADO"/>
    <s v="SI"/>
    <s v="NO"/>
    <s v="SI"/>
    <n v="36"/>
    <s v="No"/>
    <s v="No"/>
    <n v="301783"/>
    <s v="ASALARIADO"/>
    <n v="36"/>
  </r>
  <r>
    <n v="2978"/>
    <x v="0"/>
    <n v="299647"/>
    <s v="ASEGURADO VOLUNTARIO"/>
    <s v="SECTOR PRIVADO"/>
    <s v="SI"/>
    <s v="NO"/>
    <s v="NO"/>
    <n v="62"/>
    <s v="No"/>
    <s v="No"/>
    <n v="299647"/>
    <s v="ASEGURADO VOLUNTARIO"/>
    <n v="62"/>
  </r>
  <r>
    <n v="2979"/>
    <x v="1"/>
    <n v="1893569.1"/>
    <s v="ASALARIADO"/>
    <s v="SECTOR PUBLICO"/>
    <s v="SI"/>
    <s v="NO"/>
    <s v="NO"/>
    <n v="54"/>
    <s v="No"/>
    <s v="No"/>
    <n v="1893569.1"/>
    <s v="ASALARIADO"/>
    <n v="54"/>
  </r>
  <r>
    <n v="2980"/>
    <x v="0"/>
    <n v="173700"/>
    <s v="ASALARIADO"/>
    <s v="SECTOR PRIVADO"/>
    <s v="SI"/>
    <s v="NO"/>
    <s v="NO"/>
    <n v="51"/>
    <s v="No"/>
    <s v="No"/>
    <n v="173700"/>
    <s v="ASALARIADO"/>
    <n v="51"/>
  </r>
  <r>
    <n v="2981"/>
    <x v="1"/>
    <n v="766774"/>
    <s v="ASALARIADO"/>
    <s v="SECTOR PRIVADO"/>
    <s v="SI"/>
    <s v="SI"/>
    <s v="NO"/>
    <n v="52"/>
    <s v="No"/>
    <s v="No"/>
    <n v="766774"/>
    <s v="ASALARIADO"/>
    <n v="52"/>
  </r>
  <r>
    <n v="2982"/>
    <x v="0"/>
    <n v="291514"/>
    <s v="ASEGURADO VOLUNTARIO"/>
    <s v="SECTOR PRIVADO"/>
    <s v="SI"/>
    <s v="NO"/>
    <s v="NO"/>
    <n v="51"/>
    <s v="No"/>
    <s v="No"/>
    <n v="291514"/>
    <s v="ASEGURADO VOLUNTARIO"/>
    <n v="51"/>
  </r>
  <r>
    <n v="2983"/>
    <x v="0"/>
    <n v="490122"/>
    <s v="TRABAJADOR INDEPENDIENTE"/>
    <s v="SECTOR PRIVADO"/>
    <s v="SI"/>
    <s v="NO"/>
    <s v="NO"/>
    <n v="63"/>
    <s v="No"/>
    <s v="No"/>
    <n v="490122"/>
    <s v="TRABAJADOR INDEPENDIENTE"/>
    <n v="63"/>
  </r>
  <r>
    <n v="2984"/>
    <x v="1"/>
    <n v="299647"/>
    <s v="ASEGURADO VOLUNTARIO"/>
    <s v="SECTOR PRIVADO"/>
    <s v="SI"/>
    <s v="SI"/>
    <s v="NO"/>
    <n v="69"/>
    <s v="No"/>
    <s v="No"/>
    <n v="299647"/>
    <s v="ASEGURADO VOLUNTARIO"/>
    <n v="69"/>
  </r>
  <r>
    <n v="2985"/>
    <x v="0"/>
    <n v="297046"/>
    <s v="TRABAJADOR INDEPENDIENTE"/>
    <s v="SECTOR PRIVADO"/>
    <s v="NO"/>
    <s v="NO"/>
    <s v="SI"/>
    <n v="55"/>
    <s v="No"/>
    <s v="No"/>
    <n v="297046"/>
    <s v="TRABAJADOR INDEPENDIENTE"/>
    <n v="55"/>
  </r>
  <r>
    <n v="2986"/>
    <x v="1"/>
    <n v="300018"/>
    <s v="ASEGURADO VOLUNTARIO"/>
    <s v="SECTOR PRIVADO"/>
    <s v="SI"/>
    <s v="NO"/>
    <s v="NO"/>
    <n v="53"/>
    <s v="No"/>
    <s v="No"/>
    <n v="300018"/>
    <s v="ASEGURADO VOLUNTARIO"/>
    <n v="53"/>
  </r>
  <r>
    <n v="2987"/>
    <x v="0"/>
    <n v="321550"/>
    <s v="TRABAJADOR INDEPENDIENTE"/>
    <s v="SECTOR PRIVADO"/>
    <s v="SI"/>
    <s v="NO"/>
    <s v="SI"/>
    <n v="51"/>
    <s v="No"/>
    <s v="No"/>
    <n v="321550"/>
    <s v="TRABAJADOR INDEPENDIENTE"/>
    <n v="51"/>
  </r>
  <r>
    <n v="2988"/>
    <x v="0"/>
    <n v="422424"/>
    <s v="ASALARIADO"/>
    <s v="SECTOR PRIVADO"/>
    <s v="SI"/>
    <s v="NO"/>
    <s v="NO"/>
    <n v="27"/>
    <s v="No"/>
    <s v="No"/>
    <n v="422424"/>
    <s v="ASALARIADO"/>
    <n v="27"/>
  </r>
  <r>
    <n v="2989"/>
    <x v="1"/>
    <n v="351531.84"/>
    <s v="ASALARIADO"/>
    <s v="SECTOR PRIVADO"/>
    <s v="SI"/>
    <s v="NO"/>
    <s v="NO"/>
    <n v="38"/>
    <s v="No"/>
    <s v="No"/>
    <n v="351531.84"/>
    <s v="ASALARIADO"/>
    <n v="38"/>
  </r>
  <r>
    <n v="2990"/>
    <x v="0"/>
    <n v="356000"/>
    <s v="ASALARIADO"/>
    <s v="SECTOR PRIVADO"/>
    <s v="SI"/>
    <s v="NO"/>
    <s v="NO"/>
    <n v="57"/>
    <s v="No"/>
    <s v="No"/>
    <n v="356000"/>
    <s v="ASALARIADO"/>
    <n v="57"/>
  </r>
  <r>
    <n v="2991"/>
    <x v="1"/>
    <n v="278031"/>
    <s v="ASEGURADO VOLUNTARIO"/>
    <s v="SECTOR PRIVADO"/>
    <s v="SI"/>
    <s v="NO"/>
    <s v="NO"/>
    <n v="39"/>
    <s v="No"/>
    <s v="No"/>
    <n v="278031"/>
    <s v="ASEGURADO VOLUNTARIO"/>
    <n v="39"/>
  </r>
  <r>
    <n v="2992"/>
    <x v="0"/>
    <n v="2247500"/>
    <s v="ASALARIADO"/>
    <s v="SECTOR PRIVADO"/>
    <s v="SI"/>
    <s v="NO"/>
    <s v="NO"/>
    <n v="45"/>
    <s v="Atípico"/>
    <s v="No"/>
    <n v="2247500"/>
    <s v="ASALARIADO"/>
    <n v="45"/>
  </r>
  <r>
    <n v="2993"/>
    <x v="0"/>
    <n v="340000"/>
    <s v="ASALARIADO"/>
    <s v="SECTOR PRIVADO"/>
    <s v="SI"/>
    <s v="NO"/>
    <s v="NO"/>
    <n v="34"/>
    <s v="No"/>
    <s v="No"/>
    <n v="340000"/>
    <s v="ASALARIADO"/>
    <n v="34"/>
  </r>
  <r>
    <n v="2994"/>
    <x v="0"/>
    <n v="50000"/>
    <s v="ASALARIADO"/>
    <s v="SECTOR PRIVADO"/>
    <s v="SI"/>
    <s v="SI"/>
    <s v="SI"/>
    <n v="53"/>
    <s v="No"/>
    <s v="No"/>
    <n v="50000"/>
    <s v="ASALARIADO"/>
    <n v="53"/>
  </r>
  <r>
    <n v="2995"/>
    <x v="0"/>
    <n v="389718"/>
    <s v="ASALARIADO"/>
    <s v="SECTOR PRIVADO"/>
    <s v="SI"/>
    <s v="NO"/>
    <s v="NO"/>
    <n v="41"/>
    <s v="No"/>
    <s v="No"/>
    <n v="389718"/>
    <s v="ASALARIADO"/>
    <n v="41"/>
  </r>
  <r>
    <n v="2996"/>
    <x v="1"/>
    <n v="2032262.93"/>
    <s v="ASALARIADO"/>
    <s v="SECTOR PRIVADO"/>
    <s v="SI"/>
    <s v="NO"/>
    <s v="NO"/>
    <n v="54"/>
    <s v="No"/>
    <s v="No"/>
    <n v="2032262.93"/>
    <s v="ASALARIADO"/>
    <n v="54"/>
  </r>
  <r>
    <n v="2997"/>
    <x v="1"/>
    <n v="89567"/>
    <s v="ASALARIADO"/>
    <s v="SECTOR PUBLICO"/>
    <s v="SI"/>
    <s v="NO"/>
    <s v="NO"/>
    <n v="34"/>
    <s v="No"/>
    <s v="No"/>
    <n v="89567"/>
    <s v="ASALARIADO"/>
    <n v="34"/>
  </r>
  <r>
    <n v="2998"/>
    <x v="0"/>
    <n v="316965"/>
    <s v="ASALARIADO"/>
    <s v="SECTOR PRIVADO"/>
    <s v="SI"/>
    <s v="NO"/>
    <s v="NO"/>
    <n v="25"/>
    <s v="No"/>
    <s v="No"/>
    <n v="316965"/>
    <s v="ASALARIADO"/>
    <n v="25"/>
  </r>
  <r>
    <n v="2999"/>
    <x v="1"/>
    <n v="347135"/>
    <s v="ASEGURADO VOLUNTARIO"/>
    <s v="SECTOR PRIVADO"/>
    <s v="SI"/>
    <s v="SI"/>
    <s v="NO"/>
    <n v="63"/>
    <s v="No"/>
    <s v="No"/>
    <n v="347135"/>
    <s v="ASEGURADO VOLUNTARIO"/>
    <n v="63"/>
  </r>
  <r>
    <n v="3000"/>
    <x v="1"/>
    <n v="1501649.3"/>
    <s v="ASALARIADO"/>
    <s v="SECTOR PRIVADO"/>
    <s v="SI"/>
    <s v="SI"/>
    <s v="NO"/>
    <n v="35"/>
    <s v="No"/>
    <s v="No"/>
    <n v="1501649.3"/>
    <s v="ASALARIADO"/>
    <n v="35"/>
  </r>
  <r>
    <n v="3001"/>
    <x v="0"/>
    <n v="302470"/>
    <s v="TRABAJADOR INDEPENDIENTE"/>
    <s v="SECTOR PRIVADO"/>
    <s v="SI"/>
    <s v="NO"/>
    <s v="NO"/>
    <n v="61"/>
    <s v="No"/>
    <s v="No"/>
    <n v="302470"/>
    <s v="TRABAJADOR INDEPENDIENTE"/>
    <n v="61"/>
  </r>
  <r>
    <n v="3002"/>
    <x v="1"/>
    <n v="477140"/>
    <s v="ASALARIADO"/>
    <s v="SECTOR PUBLICO"/>
    <s v="SI"/>
    <s v="NO"/>
    <s v="NO"/>
    <n v="48"/>
    <s v="No"/>
    <s v="No"/>
    <n v="477140"/>
    <s v="ASALARIADO"/>
    <n v="48"/>
  </r>
  <r>
    <n v="3003"/>
    <x v="0"/>
    <n v="1194392"/>
    <s v="ASALARIADO"/>
    <s v="SECTOR PRIVADO"/>
    <s v="SI"/>
    <s v="NO"/>
    <s v="NO"/>
    <n v="28"/>
    <s v="No"/>
    <s v="No"/>
    <n v="1194392"/>
    <s v="ASALARIADO"/>
    <n v="28"/>
  </r>
  <r>
    <n v="3004"/>
    <x v="1"/>
    <n v="1876023.5"/>
    <s v="ASALARIADO"/>
    <s v="SECTOR PUBLICO"/>
    <s v="SI"/>
    <s v="NO"/>
    <s v="NO"/>
    <n v="46"/>
    <s v="No"/>
    <s v="No"/>
    <n v="1876023.5"/>
    <s v="ASALARIADO"/>
    <n v="46"/>
  </r>
  <r>
    <n v="3005"/>
    <x v="1"/>
    <n v="582000"/>
    <s v="ASALARIADO"/>
    <s v="SECTOR PRIVADO"/>
    <s v="SI"/>
    <s v="NO"/>
    <s v="NO"/>
    <n v="23"/>
    <s v="No"/>
    <s v="No"/>
    <n v="582000"/>
    <s v="ASALARIADO"/>
    <n v="23"/>
  </r>
  <r>
    <n v="3006"/>
    <x v="1"/>
    <n v="627691"/>
    <s v="ASALARIADO"/>
    <s v="SECTOR PUBLICO"/>
    <s v="SI"/>
    <s v="NO"/>
    <s v="NO"/>
    <n v="41"/>
    <s v="No"/>
    <s v="No"/>
    <n v="627691"/>
    <s v="ASALARIADO"/>
    <n v="41"/>
  </r>
  <r>
    <n v="3007"/>
    <x v="0"/>
    <n v="297046"/>
    <s v="ASEGURADO VOLUNTARIO"/>
    <s v="SECTOR PRIVADO"/>
    <s v="SI"/>
    <s v="NO"/>
    <s v="NO"/>
    <n v="59"/>
    <s v="No"/>
    <s v="No"/>
    <n v="297046"/>
    <s v="ASEGURADO VOLUNTARIO"/>
    <n v="59"/>
  </r>
  <r>
    <n v="3008"/>
    <x v="1"/>
    <n v="944226"/>
    <s v="ASALARIADO"/>
    <s v="SECTOR PUBLICO"/>
    <s v="SI"/>
    <s v="NO"/>
    <s v="SI"/>
    <n v="40"/>
    <s v="No"/>
    <s v="No"/>
    <n v="944226"/>
    <s v="ASALARIADO"/>
    <n v="40"/>
  </r>
  <r>
    <n v="3009"/>
    <x v="1"/>
    <n v="5249730"/>
    <s v="ASALARIADO"/>
    <s v="SECTOR PUBLICO"/>
    <s v="SI"/>
    <s v="NO"/>
    <s v="NO"/>
    <n v="63"/>
    <s v="Atípico"/>
    <s v="No"/>
    <n v="5249730"/>
    <s v="ASALARIADO"/>
    <n v="63"/>
  </r>
  <r>
    <n v="3010"/>
    <x v="1"/>
    <n v="737925"/>
    <s v="ASALARIADO"/>
    <s v="SECTOR PRIVADO"/>
    <s v="SI"/>
    <s v="NO"/>
    <s v="NO"/>
    <n v="51"/>
    <s v="No"/>
    <s v="No"/>
    <n v="737925"/>
    <s v="ASALARIADO"/>
    <n v="51"/>
  </r>
  <r>
    <n v="3011"/>
    <x v="1"/>
    <n v="700000"/>
    <s v="ASALARIADO"/>
    <s v="SECTOR PRIVADO"/>
    <s v="SI"/>
    <s v="NO"/>
    <s v="NO"/>
    <n v="27"/>
    <s v="No"/>
    <s v="No"/>
    <n v="700000"/>
    <s v="ASALARIADO"/>
    <n v="27"/>
  </r>
  <r>
    <n v="3012"/>
    <x v="0"/>
    <n v="278030"/>
    <s v="CONVENIOS ESPECIALES DE TRABAJADORES INDEPENDIENTES"/>
    <s v="SECTOR PRIVADO"/>
    <s v="SI"/>
    <s v="NO"/>
    <s v="NO"/>
    <n v="42"/>
    <s v="No"/>
    <s v="No"/>
    <n v="278030"/>
    <s v="CONVENIOS ESPECIALES DE TRABAJADORES INDEPENDIENTES"/>
    <n v="42"/>
  </r>
  <r>
    <n v="3013"/>
    <x v="0"/>
    <n v="398401.34"/>
    <s v="ASALARIADO"/>
    <s v="SECTOR PRIVADO"/>
    <s v="SI"/>
    <s v="NO"/>
    <s v="NO"/>
    <n v="38"/>
    <s v="No"/>
    <s v="No"/>
    <n v="398401.34"/>
    <s v="ASALARIADO"/>
    <n v="38"/>
  </r>
  <r>
    <n v="3014"/>
    <x v="0"/>
    <n v="361529.4"/>
    <s v="ASALARIADO"/>
    <s v="SECTOR PRIVADO"/>
    <s v="SI"/>
    <s v="NO"/>
    <s v="NO"/>
    <n v="32"/>
    <s v="No"/>
    <s v="No"/>
    <n v="361529.4"/>
    <s v="ASALARIADO"/>
    <n v="32"/>
  </r>
  <r>
    <n v="3015"/>
    <x v="0"/>
    <n v="2399594.0699999998"/>
    <s v="ASALARIADO"/>
    <s v="SECTOR PRIVADO"/>
    <s v="SI"/>
    <s v="NO"/>
    <s v="NO"/>
    <n v="44"/>
    <s v="Atípico"/>
    <s v="No"/>
    <n v="2399594.0699999998"/>
    <s v="ASALARIADO"/>
    <n v="44"/>
  </r>
  <r>
    <n v="3016"/>
    <x v="1"/>
    <n v="610142"/>
    <s v="TRABAJADOR INDEPENDIENTE"/>
    <s v="SECTOR PRIVADO"/>
    <s v="SI"/>
    <s v="NO"/>
    <s v="NO"/>
    <n v="46"/>
    <s v="No"/>
    <s v="No"/>
    <n v="610142"/>
    <s v="TRABAJADOR INDEPENDIENTE"/>
    <n v="46"/>
  </r>
  <r>
    <n v="3017"/>
    <x v="0"/>
    <n v="1465627.44"/>
    <s v="PENSIONADOS EN SU PROPIO SISTEMA"/>
    <s v="SECTOR PUBLICO"/>
    <s v="SI"/>
    <s v="NO"/>
    <s v="NO"/>
    <n v="61"/>
    <s v="No"/>
    <s v="No"/>
    <n v="1465627.44"/>
    <s v="PENSIONADOS EN SU PROPIO SISTEMA"/>
    <n v="61"/>
  </r>
  <r>
    <n v="3018"/>
    <x v="0"/>
    <n v="298500"/>
    <s v="ASEGURADO VOLUNTARIO"/>
    <s v="SECTOR PRIVADO"/>
    <s v="SI"/>
    <s v="SI"/>
    <s v="NO"/>
    <n v="27"/>
    <s v="No"/>
    <s v="No"/>
    <n v="298500"/>
    <s v="ASEGURADO VOLUNTARIO"/>
    <n v="27"/>
  </r>
  <r>
    <n v="3019"/>
    <x v="0"/>
    <n v="278030"/>
    <s v="CONVENIOS ESPECIALES DE TRABAJADORES INDEPENDIENTES"/>
    <s v="SECTOR PRIVADO"/>
    <s v="SI"/>
    <s v="NO"/>
    <s v="NO"/>
    <n v="50"/>
    <s v="No"/>
    <s v="No"/>
    <n v="278030"/>
    <s v="CONVENIOS ESPECIALES DE TRABAJADORES INDEPENDIENTES"/>
    <n v="50"/>
  </r>
  <r>
    <n v="3020"/>
    <x v="1"/>
    <n v="1921928.32"/>
    <s v="ASALARIADO"/>
    <s v="SECTOR PUBLICO"/>
    <s v="SI"/>
    <s v="NO"/>
    <s v="NO"/>
    <n v="51"/>
    <s v="No"/>
    <s v="No"/>
    <n v="1921928.32"/>
    <s v="ASALARIADO"/>
    <n v="51"/>
  </r>
  <r>
    <n v="3021"/>
    <x v="0"/>
    <n v="639148"/>
    <s v="ASEGURADO VOLUNTARIO"/>
    <s v="SECTOR PRIVADO"/>
    <s v="SI"/>
    <s v="SI"/>
    <s v="NO"/>
    <n v="79"/>
    <s v="No"/>
    <s v="No"/>
    <n v="639148"/>
    <s v="ASEGURADO VOLUNTARIO"/>
    <n v="79"/>
  </r>
  <r>
    <n v="3022"/>
    <x v="1"/>
    <n v="322866"/>
    <s v="ASALARIADO"/>
    <s v="SECTOR PRIVADO"/>
    <s v="SI"/>
    <s v="NO"/>
    <s v="NO"/>
    <n v="19"/>
    <s v="No"/>
    <s v="No"/>
    <n v="322866"/>
    <s v="ASALARIADO"/>
    <n v="19"/>
  </r>
  <r>
    <n v="3023"/>
    <x v="0"/>
    <n v="405002.33"/>
    <s v="ASALARIADO"/>
    <s v="SECTOR PUBLICO"/>
    <s v="SI"/>
    <s v="NO"/>
    <s v="NO"/>
    <n v="47"/>
    <s v="No"/>
    <s v="No"/>
    <n v="405002.33"/>
    <s v="ASALARIADO"/>
    <n v="47"/>
  </r>
  <r>
    <n v="3024"/>
    <x v="0"/>
    <n v="297046"/>
    <s v="ASEGURADO VOLUNTARIO"/>
    <s v="SECTOR PRIVADO"/>
    <s v="SI"/>
    <s v="NO"/>
    <s v="NO"/>
    <n v="64"/>
    <s v="No"/>
    <s v="No"/>
    <n v="297046"/>
    <s v="ASEGURADO VOLUNTARIO"/>
    <n v="64"/>
  </r>
  <r>
    <n v="3025"/>
    <x v="1"/>
    <n v="651333.19999999995"/>
    <s v="ASALARIADO"/>
    <s v="SECTOR PUBLICO"/>
    <s v="SI"/>
    <s v="NO"/>
    <s v="NO"/>
    <n v="36"/>
    <s v="No"/>
    <s v="No"/>
    <n v="651333.19999999995"/>
    <s v="ASALARIADO"/>
    <n v="36"/>
  </r>
  <r>
    <n v="3026"/>
    <x v="0"/>
    <n v="577384"/>
    <s v="ASALARIADO"/>
    <s v="SECTOR PRIVADO"/>
    <s v="SI"/>
    <s v="NO"/>
    <s v="NO"/>
    <n v="41"/>
    <s v="No"/>
    <s v="No"/>
    <n v="577384"/>
    <s v="ASALARIADO"/>
    <n v="41"/>
  </r>
  <r>
    <n v="3027"/>
    <x v="1"/>
    <n v="1207004.3999999999"/>
    <s v="ASALARIADO"/>
    <s v="SECTOR PUBLICO"/>
    <s v="SI"/>
    <s v="NO"/>
    <s v="NO"/>
    <n v="45"/>
    <s v="No"/>
    <s v="No"/>
    <n v="1207004.3999999999"/>
    <s v="ASALARIADO"/>
    <n v="45"/>
  </r>
  <r>
    <n v="3028"/>
    <x v="0"/>
    <n v="355880"/>
    <s v="ASALARIADO"/>
    <s v="SECTOR PRIVADO"/>
    <s v="SI"/>
    <s v="NO"/>
    <s v="NO"/>
    <n v="41"/>
    <s v="No"/>
    <s v="No"/>
    <n v="355880"/>
    <s v="ASALARIADO"/>
    <n v="41"/>
  </r>
  <r>
    <n v="3029"/>
    <x v="1"/>
    <n v="278030"/>
    <s v="CONVENIOS ESPECIALES DE TRABAJADORES INDEPENDIENTES"/>
    <s v="SECTOR PRIVADO"/>
    <s v="SI"/>
    <s v="NO"/>
    <s v="NO"/>
    <n v="40"/>
    <s v="No"/>
    <s v="No"/>
    <n v="278030"/>
    <s v="CONVENIOS ESPECIALES DE TRABAJADORES INDEPENDIENTES"/>
    <n v="40"/>
  </r>
  <r>
    <n v="3030"/>
    <x v="0"/>
    <n v="156631.5"/>
    <s v="PENSIONADOS EN SU PROPIO SISTEMA"/>
    <s v="SECTOR PUBLICO"/>
    <s v="SI"/>
    <s v="NO"/>
    <s v="NO"/>
    <n v="91"/>
    <s v="No"/>
    <s v="No"/>
    <n v="156631.5"/>
    <s v="PENSIONADOS EN SU PROPIO SISTEMA"/>
    <n v="91"/>
  </r>
  <r>
    <n v="3031"/>
    <x v="0"/>
    <n v="341207"/>
    <s v="ASALARIADO"/>
    <s v="SECTOR PRIVADO"/>
    <s v="SI"/>
    <s v="NO"/>
    <s v="SI"/>
    <n v="38"/>
    <s v="No"/>
    <s v="No"/>
    <n v="341207"/>
    <s v="ASALARIADO"/>
    <n v="38"/>
  </r>
  <r>
    <n v="3032"/>
    <x v="1"/>
    <n v="1517417.52"/>
    <s v="ASALARIADO"/>
    <s v="SECTOR PUBLICO"/>
    <s v="SI"/>
    <s v="NO"/>
    <s v="NO"/>
    <n v="42"/>
    <s v="No"/>
    <s v="No"/>
    <n v="1517417.52"/>
    <s v="ASALARIADO"/>
    <n v="42"/>
  </r>
  <r>
    <n v="3033"/>
    <x v="0"/>
    <n v="292945.2"/>
    <s v="ASALARIADO"/>
    <s v="SECTOR PRIVADO"/>
    <s v="SI"/>
    <s v="NO"/>
    <s v="NO"/>
    <n v="47"/>
    <s v="No"/>
    <s v="No"/>
    <n v="292945.2"/>
    <s v="ASALARIADO"/>
    <n v="47"/>
  </r>
  <r>
    <n v="3034"/>
    <x v="0"/>
    <n v="514062"/>
    <s v="TRABAJADOR INDEPENDIENTE"/>
    <s v="SECTOR PRIVADO"/>
    <s v="SI"/>
    <s v="NO"/>
    <s v="SI"/>
    <n v="45"/>
    <s v="No"/>
    <s v="No"/>
    <n v="514062"/>
    <s v="TRABAJADOR INDEPENDIENTE"/>
    <n v="45"/>
  </r>
  <r>
    <n v="3035"/>
    <x v="1"/>
    <n v="192657.4"/>
    <s v="ASALARIADO"/>
    <s v="SECTOR PUBLICO"/>
    <s v="SI"/>
    <s v="NO"/>
    <s v="NO"/>
    <n v="36"/>
    <s v="No"/>
    <s v="No"/>
    <n v="192657.4"/>
    <s v="ASALARIADO"/>
    <n v="36"/>
  </r>
  <r>
    <n v="3036"/>
    <x v="0"/>
    <n v="331181"/>
    <s v="ASEGURADO VOLUNTARIO"/>
    <s v="SECTOR PRIVADO"/>
    <s v="SI"/>
    <s v="NO"/>
    <s v="NO"/>
    <n v="41"/>
    <s v="No"/>
    <s v="No"/>
    <n v="331181"/>
    <s v="ASEGURADO VOLUNTARIO"/>
    <n v="41"/>
  </r>
  <r>
    <n v="3037"/>
    <x v="0"/>
    <n v="1346208.75"/>
    <s v="ASALARIADO"/>
    <s v="SECTOR PRIVADO"/>
    <s v="SI"/>
    <s v="NO"/>
    <s v="NO"/>
    <n v="38"/>
    <s v="No"/>
    <s v="No"/>
    <n v="1346208.75"/>
    <s v="ASALARIADO"/>
    <n v="38"/>
  </r>
  <r>
    <n v="3038"/>
    <x v="0"/>
    <n v="639143"/>
    <s v="CONVENIOS ESPECIALES DE ASEGURADOS VOLUNTARIOS"/>
    <s v="SECTOR PRIVADO"/>
    <s v="SI"/>
    <s v="SI"/>
    <s v="NO"/>
    <n v="75"/>
    <s v="No"/>
    <s v="No"/>
    <n v="639143"/>
    <s v="CONVENIOS ESPECIALES DE ASEGURADOS VOLUNTARIOS"/>
    <n v="75"/>
  </r>
  <r>
    <n v="3039"/>
    <x v="1"/>
    <n v="545338.75"/>
    <s v="ASALARIADO"/>
    <s v="SECTOR PUBLICO"/>
    <s v="SI"/>
    <s v="NO"/>
    <s v="NO"/>
    <n v="27"/>
    <s v="No"/>
    <s v="No"/>
    <n v="545338.75"/>
    <s v="ASALARIADO"/>
    <n v="27"/>
  </r>
  <r>
    <n v="3040"/>
    <x v="0"/>
    <n v="396543.85"/>
    <s v="ASALARIADO"/>
    <s v="SECTOR PRIVADO"/>
    <s v="SI"/>
    <s v="NO"/>
    <s v="NO"/>
    <n v="27"/>
    <s v="No"/>
    <s v="No"/>
    <n v="396543.85"/>
    <s v="ASALARIADO"/>
    <n v="27"/>
  </r>
  <r>
    <n v="3041"/>
    <x v="1"/>
    <n v="941448"/>
    <s v="ASALARIADO"/>
    <s v="SECTOR PUBLICO"/>
    <s v="SI"/>
    <s v="NO"/>
    <s v="NO"/>
    <n v="27"/>
    <s v="No"/>
    <s v="No"/>
    <n v="941448"/>
    <s v="ASALARIADO"/>
    <n v="27"/>
  </r>
  <r>
    <n v="3042"/>
    <x v="1"/>
    <n v="929129"/>
    <s v="ASALARIADO"/>
    <s v="SECTOR PUBLICO"/>
    <s v="SI"/>
    <s v="NO"/>
    <s v="NO"/>
    <n v="38"/>
    <s v="No"/>
    <s v="No"/>
    <n v="929129"/>
    <s v="ASALARIADO"/>
    <n v="38"/>
  </r>
  <r>
    <n v="3043"/>
    <x v="0"/>
    <n v="352881"/>
    <s v="ASEGURADO VOLUNTARIO"/>
    <s v="SECTOR PRIVADO"/>
    <s v="SI"/>
    <s v="SI"/>
    <s v="NO"/>
    <n v="57"/>
    <s v="No"/>
    <s v="No"/>
    <n v="352881"/>
    <s v="ASEGURADO VOLUNTARIO"/>
    <n v="57"/>
  </r>
  <r>
    <n v="3044"/>
    <x v="0"/>
    <n v="340369.08"/>
    <s v="ASALARIADO"/>
    <s v="SECTOR PRIVADO"/>
    <s v="SI"/>
    <s v="NO"/>
    <s v="NO"/>
    <n v="29"/>
    <s v="No"/>
    <s v="No"/>
    <n v="340369.08"/>
    <s v="ASALARIADO"/>
    <n v="29"/>
  </r>
  <r>
    <n v="3045"/>
    <x v="0"/>
    <n v="358468"/>
    <s v="ASALARIADO"/>
    <s v="SECTOR PRIVADO"/>
    <s v="SI"/>
    <s v="NO"/>
    <s v="NO"/>
    <n v="42"/>
    <s v="No"/>
    <s v="No"/>
    <n v="358468"/>
    <s v="ASALARIADO"/>
    <n v="42"/>
  </r>
  <r>
    <n v="3046"/>
    <x v="0"/>
    <n v="814688"/>
    <s v="ASALARIADO"/>
    <s v="SECTOR PRIVADO"/>
    <s v="SI"/>
    <s v="NO"/>
    <s v="NO"/>
    <n v="36"/>
    <s v="No"/>
    <s v="No"/>
    <n v="814688"/>
    <s v="ASALARIADO"/>
    <n v="36"/>
  </r>
  <r>
    <n v="3047"/>
    <x v="1"/>
    <n v="358640"/>
    <s v="ASEGURADO VOLUNTARIO"/>
    <s v="SECTOR PRIVADO"/>
    <s v="SI"/>
    <s v="SI"/>
    <s v="NO"/>
    <n v="67"/>
    <s v="No"/>
    <s v="No"/>
    <n v="358640"/>
    <s v="ASEGURADO VOLUNTARIO"/>
    <n v="67"/>
  </r>
  <r>
    <n v="3048"/>
    <x v="1"/>
    <n v="1324052"/>
    <s v="ASALARIADO"/>
    <s v="SECTOR PUBLICO"/>
    <s v="SI"/>
    <s v="NO"/>
    <s v="SI"/>
    <n v="43"/>
    <s v="No"/>
    <s v="No"/>
    <n v="1324052"/>
    <s v="ASALARIADO"/>
    <n v="43"/>
  </r>
  <r>
    <n v="3049"/>
    <x v="0"/>
    <n v="298018"/>
    <s v="ASEGURADO VOLUNTARIO"/>
    <s v="SECTOR PRIVADO"/>
    <s v="SI"/>
    <s v="NO"/>
    <s v="NO"/>
    <n v="29"/>
    <s v="No"/>
    <s v="No"/>
    <n v="298018"/>
    <s v="ASEGURADO VOLUNTARIO"/>
    <n v="29"/>
  </r>
  <r>
    <n v="3050"/>
    <x v="0"/>
    <n v="316030"/>
    <s v="ASALARIADO"/>
    <s v="SECTOR PRIVADO"/>
    <s v="SI"/>
    <s v="NO"/>
    <s v="NO"/>
    <n v="52"/>
    <s v="No"/>
    <s v="No"/>
    <n v="316030"/>
    <s v="ASALARIADO"/>
    <n v="52"/>
  </r>
  <r>
    <n v="3051"/>
    <x v="0"/>
    <n v="304299.8"/>
    <s v="PENSIONADOS EN SU PROPIO SISTEMA"/>
    <s v="SECTOR PUBLICO"/>
    <s v="SI"/>
    <s v="NO"/>
    <s v="NO"/>
    <n v="55"/>
    <s v="No"/>
    <s v="No"/>
    <n v="304299.8"/>
    <s v="PENSIONADOS EN SU PROPIO SISTEMA"/>
    <n v="55"/>
  </r>
  <r>
    <n v="3052"/>
    <x v="1"/>
    <n v="297046"/>
    <s v="ASEGURADO VOLUNTARIO"/>
    <s v="SECTOR PRIVADO"/>
    <s v="SI"/>
    <s v="NO"/>
    <s v="SI"/>
    <n v="36"/>
    <s v="No"/>
    <s v="No"/>
    <n v="297046"/>
    <s v="ASEGURADO VOLUNTARIO"/>
    <n v="36"/>
  </r>
  <r>
    <n v="3053"/>
    <x v="0"/>
    <n v="106560"/>
    <s v="ASALARIADO"/>
    <s v="SECTOR PRIVADO"/>
    <s v="SI"/>
    <s v="NO"/>
    <s v="NO"/>
    <n v="47"/>
    <s v="No"/>
    <s v="No"/>
    <n v="106560"/>
    <s v="ASALARIADO"/>
    <n v="47"/>
  </r>
  <r>
    <n v="3054"/>
    <x v="1"/>
    <n v="407609"/>
    <s v="TRABAJADOR INDEPENDIENTE"/>
    <s v="SECTOR PRIVADO"/>
    <s v="SI"/>
    <s v="NO"/>
    <s v="NO"/>
    <n v="59"/>
    <s v="No"/>
    <s v="No"/>
    <n v="407609"/>
    <s v="TRABAJADOR INDEPENDIENTE"/>
    <n v="59"/>
  </r>
  <r>
    <n v="3055"/>
    <x v="0"/>
    <n v="639148"/>
    <s v="TRABAJADOR INDEPENDIENTE"/>
    <s v="SECTOR PRIVADO"/>
    <s v="SI"/>
    <s v="NO"/>
    <s v="NO"/>
    <n v="53"/>
    <s v="No"/>
    <s v="No"/>
    <n v="639148"/>
    <s v="TRABAJADOR INDEPENDIENTE"/>
    <n v="53"/>
  </r>
  <r>
    <n v="3056"/>
    <x v="0"/>
    <n v="405063"/>
    <s v="TRABAJADOR INDEPENDIENTE"/>
    <s v="SECTOR PRIVADO"/>
    <s v="SI"/>
    <s v="NO"/>
    <s v="SI"/>
    <n v="42"/>
    <s v="No"/>
    <s v="No"/>
    <n v="405063"/>
    <s v="TRABAJADOR INDEPENDIENTE"/>
    <n v="42"/>
  </r>
  <r>
    <n v="3057"/>
    <x v="1"/>
    <n v="1828114.74"/>
    <s v="ASALARIADO"/>
    <s v="SECTOR PUBLICO"/>
    <s v="SI"/>
    <s v="NO"/>
    <s v="NO"/>
    <n v="33"/>
    <s v="No"/>
    <s v="No"/>
    <n v="1828114.74"/>
    <s v="ASALARIADO"/>
    <n v="33"/>
  </r>
  <r>
    <n v="3058"/>
    <x v="1"/>
    <n v="383625"/>
    <s v="ASALARIADO"/>
    <s v="SECTOR PRIVADO"/>
    <s v="SI"/>
    <s v="NO"/>
    <s v="NO"/>
    <n v="26"/>
    <s v="No"/>
    <s v="No"/>
    <n v="383625"/>
    <s v="ASALARIADO"/>
    <n v="26"/>
  </r>
  <r>
    <n v="3059"/>
    <x v="0"/>
    <n v="278030"/>
    <s v="CONVENIOS ESPECIALES DE TRABAJADORES INDEPENDIENTES"/>
    <s v="SECTOR PRIVADO"/>
    <s v="SI"/>
    <s v="NO"/>
    <s v="NO"/>
    <n v="26"/>
    <s v="No"/>
    <s v="No"/>
    <n v="278030"/>
    <s v="CONVENIOS ESPECIALES DE TRABAJADORES INDEPENDIENTES"/>
    <n v="26"/>
  </r>
  <r>
    <n v="3060"/>
    <x v="1"/>
    <n v="381783.6"/>
    <s v="ASALARIADO"/>
    <s v="SECTOR PRIVADO"/>
    <s v="SI"/>
    <s v="NO"/>
    <s v="NO"/>
    <n v="31"/>
    <s v="No"/>
    <s v="No"/>
    <n v="381783.6"/>
    <s v="ASALARIADO"/>
    <n v="31"/>
  </r>
  <r>
    <n v="3061"/>
    <x v="1"/>
    <n v="485000"/>
    <s v="ASALARIADO"/>
    <s v="SECTOR PRIVADO"/>
    <s v="SI"/>
    <s v="NO"/>
    <s v="NO"/>
    <n v="39"/>
    <s v="No"/>
    <s v="No"/>
    <n v="485000"/>
    <s v="ASALARIADO"/>
    <n v="39"/>
  </r>
  <r>
    <n v="3062"/>
    <x v="0"/>
    <n v="301566"/>
    <s v="TRABAJADOR INDEPENDIENTE"/>
    <s v="SECTOR PRIVADO"/>
    <s v="SI"/>
    <s v="NO"/>
    <s v="SI"/>
    <n v="28"/>
    <s v="No"/>
    <s v="No"/>
    <n v="301566"/>
    <s v="TRABAJADOR INDEPENDIENTE"/>
    <n v="28"/>
  </r>
  <r>
    <n v="3063"/>
    <x v="0"/>
    <n v="1492800.6"/>
    <s v="ASALARIADO"/>
    <s v="SECTOR PUBLICO"/>
    <s v="SI"/>
    <s v="NO"/>
    <s v="NO"/>
    <n v="37"/>
    <s v="No"/>
    <s v="No"/>
    <n v="1492800.6"/>
    <s v="ASALARIADO"/>
    <n v="37"/>
  </r>
  <r>
    <n v="3064"/>
    <x v="1"/>
    <n v="749840"/>
    <s v="ASALARIADO"/>
    <s v="SECTOR PRIVADO"/>
    <s v="SI"/>
    <s v="NO"/>
    <s v="NO"/>
    <n v="23"/>
    <s v="No"/>
    <s v="No"/>
    <n v="749840"/>
    <s v="ASALARIADO"/>
    <n v="23"/>
  </r>
  <r>
    <n v="3065"/>
    <x v="1"/>
    <n v="371527"/>
    <s v="ASALARIADO"/>
    <s v="SECTOR PRIVADO"/>
    <s v="SI"/>
    <s v="NO"/>
    <s v="NO"/>
    <n v="35"/>
    <s v="No"/>
    <s v="No"/>
    <n v="371527"/>
    <s v="ASALARIADO"/>
    <n v="35"/>
  </r>
  <r>
    <n v="3066"/>
    <x v="1"/>
    <n v="297044"/>
    <s v="ASEGURADO VOLUNTARIO"/>
    <s v="SECTOR PRIVADO"/>
    <s v="SI"/>
    <s v="SI"/>
    <s v="SI"/>
    <n v="33"/>
    <s v="No"/>
    <s v="No"/>
    <n v="297044"/>
    <s v="ASEGURADO VOLUNTARIO"/>
    <n v="33"/>
  </r>
  <r>
    <n v="3067"/>
    <x v="1"/>
    <n v="1498971"/>
    <s v="ASALARIADO"/>
    <s v="SECTOR PUBLICO"/>
    <s v="SI"/>
    <s v="NO"/>
    <s v="SI"/>
    <n v="42"/>
    <s v="No"/>
    <s v="No"/>
    <n v="1498971"/>
    <s v="ASALARIADO"/>
    <n v="42"/>
  </r>
  <r>
    <n v="3068"/>
    <x v="0"/>
    <n v="611409"/>
    <s v="TRABAJADOR INDEPENDIENTE"/>
    <s v="SECTOR PRIVADO"/>
    <s v="SI"/>
    <s v="NO"/>
    <s v="NO"/>
    <n v="45"/>
    <s v="No"/>
    <s v="No"/>
    <n v="611409"/>
    <s v="TRABAJADOR INDEPENDIENTE"/>
    <n v="45"/>
  </r>
  <r>
    <n v="3069"/>
    <x v="1"/>
    <n v="390655"/>
    <s v="PENSIONADOS EN SU PROPIO SISTEMA"/>
    <s v="SECTOR PUBLICO"/>
    <s v="SI"/>
    <s v="NO"/>
    <s v="NO"/>
    <n v="57"/>
    <s v="No"/>
    <s v="No"/>
    <n v="390655"/>
    <s v="PENSIONADOS EN SU PROPIO SISTEMA"/>
    <n v="57"/>
  </r>
  <r>
    <n v="3070"/>
    <x v="0"/>
    <n v="406358"/>
    <s v="TRABAJADOR INDEPENDIENTE"/>
    <s v="SECTOR PRIVADO"/>
    <s v="SI"/>
    <s v="SI"/>
    <s v="SI"/>
    <n v="71"/>
    <s v="No"/>
    <s v="No"/>
    <n v="406358"/>
    <s v="TRABAJADOR INDEPENDIENTE"/>
    <n v="71"/>
  </r>
  <r>
    <n v="3071"/>
    <x v="1"/>
    <n v="148986.9"/>
    <s v="ASALARIADO"/>
    <s v="SECTOR PUBLICO"/>
    <s v="SI"/>
    <s v="NO"/>
    <s v="NO"/>
    <n v="28"/>
    <s v="No"/>
    <s v="No"/>
    <n v="148986.9"/>
    <s v="ASALARIADO"/>
    <n v="28"/>
  </r>
  <r>
    <n v="3072"/>
    <x v="1"/>
    <n v="1044634.5"/>
    <s v="ASALARIADO"/>
    <s v="SECTOR PUBLICO"/>
    <s v="SI"/>
    <s v="NO"/>
    <s v="NO"/>
    <n v="37"/>
    <s v="No"/>
    <s v="No"/>
    <n v="1044634.5"/>
    <s v="ASALARIADO"/>
    <n v="37"/>
  </r>
  <r>
    <n v="3073"/>
    <x v="1"/>
    <n v="377729.94"/>
    <s v="ASALARIADO"/>
    <s v="SECTOR PRIVADO"/>
    <s v="SI"/>
    <s v="NO"/>
    <s v="NO"/>
    <n v="40"/>
    <s v="No"/>
    <s v="No"/>
    <n v="377729.94"/>
    <s v="ASALARIADO"/>
    <n v="40"/>
  </r>
  <r>
    <n v="3074"/>
    <x v="0"/>
    <n v="75000"/>
    <s v="ASALARIADO"/>
    <s v="SECTOR PRIVADO"/>
    <s v="SI"/>
    <s v="NO"/>
    <s v="NO"/>
    <n v="29"/>
    <s v="No"/>
    <s v="No"/>
    <n v="75000"/>
    <s v="ASALARIADO"/>
    <n v="29"/>
  </r>
  <r>
    <n v="3075"/>
    <x v="1"/>
    <n v="341091"/>
    <s v="ASALARIADO"/>
    <s v="SECTOR PRIVADO"/>
    <s v="SI"/>
    <s v="NO"/>
    <s v="NO"/>
    <n v="43"/>
    <s v="No"/>
    <s v="No"/>
    <n v="341091"/>
    <s v="ASALARIADO"/>
    <n v="43"/>
  </r>
  <r>
    <n v="3076"/>
    <x v="1"/>
    <n v="297045"/>
    <s v="ASEGURADO VOLUNTARIO"/>
    <s v="SECTOR PRIVADO"/>
    <s v="SI"/>
    <s v="NO"/>
    <s v="NO"/>
    <n v="54"/>
    <s v="No"/>
    <s v="No"/>
    <n v="297045"/>
    <s v="ASEGURADO VOLUNTARIO"/>
    <n v="54"/>
  </r>
  <r>
    <n v="3077"/>
    <x v="0"/>
    <n v="300000"/>
    <s v="ASALARIADO"/>
    <s v="SECTOR PRIVADO"/>
    <s v="SI"/>
    <s v="SI"/>
    <s v="NO"/>
    <n v="33"/>
    <s v="No"/>
    <s v="No"/>
    <n v="300000"/>
    <s v="ASALARIADO"/>
    <n v="33"/>
  </r>
  <r>
    <n v="3078"/>
    <x v="0"/>
    <n v="488266.33"/>
    <s v="ASALARIADO"/>
    <s v="SECTOR PRIVADO"/>
    <s v="SI"/>
    <s v="NO"/>
    <s v="NO"/>
    <n v="31"/>
    <s v="No"/>
    <s v="No"/>
    <n v="488266.33"/>
    <s v="ASALARIADO"/>
    <n v="31"/>
  </r>
  <r>
    <n v="3079"/>
    <x v="0"/>
    <n v="278031"/>
    <s v="ASEGURADO VOLUNTARIO"/>
    <s v="SECTOR PRIVADO"/>
    <s v="NO"/>
    <s v="NO"/>
    <s v="SI"/>
    <n v="47"/>
    <s v="No"/>
    <s v="No"/>
    <n v="278031"/>
    <s v="ASEGURADO VOLUNTARIO"/>
    <n v="47"/>
  </r>
  <r>
    <n v="3080"/>
    <x v="0"/>
    <n v="705577.5"/>
    <s v="ASALARIADO"/>
    <s v="SECTOR PRIVADO"/>
    <s v="SI"/>
    <s v="NO"/>
    <s v="NO"/>
    <n v="53"/>
    <s v="No"/>
    <s v="No"/>
    <n v="705577.5"/>
    <s v="ASALARIADO"/>
    <n v="53"/>
  </r>
  <r>
    <n v="3081"/>
    <x v="0"/>
    <n v="1291732"/>
    <s v="ASALARIADO"/>
    <s v="SECTOR PUBLICO"/>
    <s v="SI"/>
    <s v="NO"/>
    <s v="NO"/>
    <n v="49"/>
    <s v="No"/>
    <s v="No"/>
    <n v="1291732"/>
    <s v="ASALARIADO"/>
    <n v="49"/>
  </r>
  <r>
    <n v="3082"/>
    <x v="0"/>
    <n v="786256.75"/>
    <s v="ASALARIADO"/>
    <s v="SECTOR PUBLICO"/>
    <s v="SI"/>
    <s v="NO"/>
    <s v="NO"/>
    <n v="26"/>
    <s v="No"/>
    <s v="No"/>
    <n v="786256.75"/>
    <s v="ASALARIADO"/>
    <n v="26"/>
  </r>
  <r>
    <n v="3083"/>
    <x v="1"/>
    <n v="385548"/>
    <s v="TRABAJADOR INDEPENDIENTE"/>
    <s v="SECTOR PRIVADO"/>
    <s v="SI"/>
    <s v="NO"/>
    <s v="SI"/>
    <n v="37"/>
    <s v="No"/>
    <s v="No"/>
    <n v="385548"/>
    <s v="TRABAJADOR INDEPENDIENTE"/>
    <n v="37"/>
  </r>
  <r>
    <n v="3084"/>
    <x v="0"/>
    <n v="793190.96"/>
    <s v="ASALARIADO"/>
    <s v="SECTOR PRIVADO"/>
    <s v="SI"/>
    <s v="NO"/>
    <s v="NO"/>
    <n v="59"/>
    <s v="No"/>
    <s v="No"/>
    <n v="793190.96"/>
    <s v="ASALARIADO"/>
    <n v="59"/>
  </r>
  <r>
    <n v="3085"/>
    <x v="0"/>
    <n v="297046"/>
    <s v="TRABAJADOR INDEPENDIENTE"/>
    <s v="SECTOR PRIVADO"/>
    <s v="SI"/>
    <s v="NO"/>
    <s v="NO"/>
    <n v="60"/>
    <s v="No"/>
    <s v="No"/>
    <n v="297046"/>
    <s v="TRABAJADOR INDEPENDIENTE"/>
    <n v="60"/>
  </r>
  <r>
    <n v="3086"/>
    <x v="1"/>
    <n v="1762215.6"/>
    <s v="ASALARIADO"/>
    <s v="SECTOR PUBLICO"/>
    <s v="SI"/>
    <s v="NO"/>
    <s v="NO"/>
    <n v="57"/>
    <s v="No"/>
    <s v="No"/>
    <n v="1762215.6"/>
    <s v="ASALARIADO"/>
    <n v="57"/>
  </r>
  <r>
    <n v="3087"/>
    <x v="1"/>
    <n v="615850.17000000004"/>
    <s v="ASALARIADO"/>
    <s v="SECTOR PRIVADO"/>
    <s v="SI"/>
    <s v="NO"/>
    <s v="NO"/>
    <n v="53"/>
    <s v="No"/>
    <s v="No"/>
    <n v="615850.17000000004"/>
    <s v="ASALARIADO"/>
    <n v="53"/>
  </r>
  <r>
    <n v="3088"/>
    <x v="0"/>
    <n v="299647"/>
    <s v="ASEGURADO VOLUNTARIO"/>
    <s v="SECTOR PRIVADO"/>
    <s v="SI"/>
    <s v="NO"/>
    <s v="SI"/>
    <n v="46"/>
    <s v="No"/>
    <s v="No"/>
    <n v="299647"/>
    <s v="ASEGURADO VOLUNTARIO"/>
    <n v="46"/>
  </r>
  <r>
    <n v="3089"/>
    <x v="0"/>
    <n v="1400000"/>
    <s v="ASALARIADO"/>
    <s v="SECTOR PRIVADO"/>
    <s v="SI"/>
    <s v="NO"/>
    <s v="NO"/>
    <n v="68"/>
    <s v="No"/>
    <s v="No"/>
    <n v="1400000"/>
    <s v="ASALARIADO"/>
    <n v="68"/>
  </r>
  <r>
    <n v="3090"/>
    <x v="1"/>
    <n v="370682.66"/>
    <s v="ASALARIADO"/>
    <s v="SECTOR PRIVADO"/>
    <s v="SI"/>
    <s v="NO"/>
    <s v="SI"/>
    <n v="50"/>
    <s v="No"/>
    <s v="No"/>
    <n v="370682.66"/>
    <s v="ASALARIADO"/>
    <n v="50"/>
  </r>
  <r>
    <n v="3091"/>
    <x v="0"/>
    <n v="299441"/>
    <s v="TRABAJADOR INDEPENDIENTE"/>
    <s v="SECTOR PRIVADO"/>
    <s v="SI"/>
    <s v="SI"/>
    <s v="SI"/>
    <n v="40"/>
    <s v="No"/>
    <s v="No"/>
    <n v="299441"/>
    <s v="TRABAJADOR INDEPENDIENTE"/>
    <n v="40"/>
  </r>
  <r>
    <n v="3092"/>
    <x v="1"/>
    <n v="1095319"/>
    <s v="ASALARIADO"/>
    <s v="SECTOR PUBLICO"/>
    <s v="SI"/>
    <s v="NO"/>
    <s v="SI"/>
    <n v="28"/>
    <s v="No"/>
    <s v="No"/>
    <n v="1095319"/>
    <s v="ASALARIADO"/>
    <n v="28"/>
  </r>
  <r>
    <n v="3093"/>
    <x v="0"/>
    <n v="298698"/>
    <s v="ASALARIADO"/>
    <s v="SECTOR PRIVADO"/>
    <s v="SI"/>
    <s v="SI"/>
    <s v="NO"/>
    <n v="49"/>
    <s v="No"/>
    <s v="No"/>
    <n v="298698"/>
    <s v="ASALARIADO"/>
    <n v="49"/>
  </r>
  <r>
    <n v="3094"/>
    <x v="1"/>
    <n v="1248224.55"/>
    <s v="ASALARIADO"/>
    <s v="SECTOR PRIVADO"/>
    <s v="SI"/>
    <s v="NO"/>
    <s v="NO"/>
    <n v="35"/>
    <s v="No"/>
    <s v="No"/>
    <n v="1248224.55"/>
    <s v="ASALARIADO"/>
    <n v="35"/>
  </r>
  <r>
    <n v="3095"/>
    <x v="1"/>
    <n v="329333.44"/>
    <s v="ASALARIADO"/>
    <s v="SECTOR PRIVADO"/>
    <s v="SI"/>
    <s v="NO"/>
    <s v="NO"/>
    <n v="43"/>
    <s v="No"/>
    <s v="No"/>
    <n v="329333.44"/>
    <s v="ASALARIADO"/>
    <n v="43"/>
  </r>
  <r>
    <n v="3096"/>
    <x v="0"/>
    <n v="465084.15999999997"/>
    <s v="ASALARIADO"/>
    <s v="SECTOR PRIVADO"/>
    <s v="SI"/>
    <s v="NO"/>
    <s v="NO"/>
    <n v="27"/>
    <s v="No"/>
    <s v="No"/>
    <n v="465084.15999999997"/>
    <s v="ASALARIADO"/>
    <n v="27"/>
  </r>
  <r>
    <n v="3097"/>
    <x v="1"/>
    <n v="446160"/>
    <s v="ASALARIADO"/>
    <s v="SECTOR PRIVADO"/>
    <s v="SI"/>
    <s v="SI"/>
    <s v="NO"/>
    <n v="29"/>
    <s v="No"/>
    <s v="No"/>
    <n v="446160"/>
    <s v="ASALARIADO"/>
    <n v="29"/>
  </r>
  <r>
    <n v="3098"/>
    <x v="0"/>
    <n v="1484376"/>
    <s v="ASALARIADO"/>
    <s v="SECTOR PRIVADO"/>
    <s v="SI"/>
    <s v="NO"/>
    <s v="NO"/>
    <n v="55"/>
    <s v="No"/>
    <s v="No"/>
    <n v="1484376"/>
    <s v="ASALARIADO"/>
    <n v="55"/>
  </r>
  <r>
    <n v="3099"/>
    <x v="0"/>
    <n v="604899.99"/>
    <s v="ASALARIADO"/>
    <s v="SECTOR PRIVADO"/>
    <s v="SI"/>
    <s v="NO"/>
    <s v="NO"/>
    <n v="22"/>
    <s v="No"/>
    <s v="No"/>
    <n v="604899.99"/>
    <s v="ASALARIADO"/>
    <n v="22"/>
  </r>
  <r>
    <n v="3100"/>
    <x v="0"/>
    <n v="758002.24"/>
    <s v="ASALARIADO"/>
    <s v="SECTOR PRIVADO"/>
    <s v="SI"/>
    <s v="NO"/>
    <s v="NO"/>
    <n v="32"/>
    <s v="No"/>
    <s v="No"/>
    <n v="758002.24"/>
    <s v="ASALARIADO"/>
    <n v="32"/>
  </r>
  <r>
    <n v="3101"/>
    <x v="1"/>
    <n v="146988"/>
    <s v="ASALARIADO"/>
    <s v="SECTOR PRIVADO"/>
    <s v="SI"/>
    <s v="NO"/>
    <s v="NO"/>
    <n v="36"/>
    <s v="No"/>
    <s v="No"/>
    <n v="146988"/>
    <s v="ASALARIADO"/>
    <n v="36"/>
  </r>
  <r>
    <n v="3102"/>
    <x v="0"/>
    <n v="278031"/>
    <s v="ASEGURADO VOLUNTARIO"/>
    <s v="SECTOR PRIVADO"/>
    <s v="NO"/>
    <s v="NO"/>
    <s v="NO"/>
    <n v="34"/>
    <s v="No"/>
    <s v="No"/>
    <n v="278031"/>
    <s v="ASEGURADO VOLUNTARIO"/>
    <n v="34"/>
  </r>
  <r>
    <n v="3103"/>
    <x v="1"/>
    <n v="477903"/>
    <s v="TRABAJADOR INDEPENDIENTE"/>
    <s v="SECTOR PRIVADO"/>
    <s v="SI"/>
    <s v="NO"/>
    <s v="NO"/>
    <n v="51"/>
    <s v="No"/>
    <s v="No"/>
    <n v="477903"/>
    <s v="TRABAJADOR INDEPENDIENTE"/>
    <n v="51"/>
  </r>
  <r>
    <n v="3104"/>
    <x v="0"/>
    <n v="744238"/>
    <s v="PENSIONADOS EN SU PROPIO SISTEMA"/>
    <s v="SECTOR PUBLICO"/>
    <s v="SI"/>
    <s v="NO"/>
    <s v="NO"/>
    <n v="56"/>
    <s v="No"/>
    <s v="No"/>
    <n v="744238"/>
    <s v="PENSIONADOS EN SU PROPIO SISTEMA"/>
    <n v="56"/>
  </r>
  <r>
    <n v="3105"/>
    <x v="1"/>
    <n v="297046"/>
    <s v="ASEGURADO VOLUNTARIO"/>
    <s v="SECTOR PRIVADO"/>
    <s v="SI"/>
    <s v="NO"/>
    <s v="NO"/>
    <n v="60"/>
    <s v="No"/>
    <s v="No"/>
    <n v="297046"/>
    <s v="ASEGURADO VOLUNTARIO"/>
    <n v="60"/>
  </r>
  <r>
    <n v="3106"/>
    <x v="0"/>
    <n v="1353797"/>
    <s v="ASALARIADO"/>
    <s v="SECTOR PUBLICO"/>
    <s v="SI"/>
    <s v="NO"/>
    <s v="SI"/>
    <n v="44"/>
    <s v="No"/>
    <s v="No"/>
    <n v="1353797"/>
    <s v="ASALARIADO"/>
    <n v="44"/>
  </r>
  <r>
    <n v="3107"/>
    <x v="1"/>
    <n v="486013"/>
    <s v="TRABAJADOR INDEPENDIENTE"/>
    <s v="SECTOR PRIVADO"/>
    <s v="SI"/>
    <s v="NO"/>
    <s v="NO"/>
    <n v="63"/>
    <s v="No"/>
    <s v="No"/>
    <n v="486013"/>
    <s v="TRABAJADOR INDEPENDIENTE"/>
    <n v="63"/>
  </r>
  <r>
    <n v="3108"/>
    <x v="0"/>
    <n v="278030"/>
    <s v="CONVENIOS ESPECIALES DE TRABAJADORES INDEPENDIENTES"/>
    <s v="SECTOR PRIVADO"/>
    <s v="SI"/>
    <s v="NO"/>
    <s v="NO"/>
    <n v="33"/>
    <s v="No"/>
    <s v="No"/>
    <n v="278030"/>
    <s v="CONVENIOS ESPECIALES DE TRABAJADORES INDEPENDIENTES"/>
    <n v="33"/>
  </r>
  <r>
    <n v="3109"/>
    <x v="1"/>
    <n v="278030"/>
    <s v="CONVENIOS ESPECIALES DE TRABAJADORES INDEPENDIENTES"/>
    <s v="SECTOR PRIVADO"/>
    <s v="SI"/>
    <s v="NO"/>
    <s v="NO"/>
    <n v="40"/>
    <s v="No"/>
    <s v="No"/>
    <n v="278030"/>
    <s v="CONVENIOS ESPECIALES DE TRABAJADORES INDEPENDIENTES"/>
    <n v="40"/>
  </r>
  <r>
    <n v="3110"/>
    <x v="0"/>
    <n v="255744"/>
    <s v="ASALARIADO"/>
    <s v="SECTOR PRIVADO"/>
    <s v="SI"/>
    <s v="NO"/>
    <s v="SI"/>
    <n v="26"/>
    <s v="No"/>
    <s v="No"/>
    <n v="255744"/>
    <s v="ASALARIADO"/>
    <n v="26"/>
  </r>
  <r>
    <n v="3111"/>
    <x v="0"/>
    <n v="1602326.3"/>
    <s v="ASALARIADO"/>
    <s v="SECTOR PUBLICO"/>
    <s v="SI"/>
    <s v="NO"/>
    <s v="NO"/>
    <n v="62"/>
    <s v="No"/>
    <s v="No"/>
    <n v="1602326.3"/>
    <s v="ASALARIADO"/>
    <n v="62"/>
  </r>
  <r>
    <n v="3112"/>
    <x v="0"/>
    <n v="356455"/>
    <s v="TRABAJADOR INDEPENDIENTE"/>
    <s v="SECTOR PRIVADO"/>
    <s v="SI"/>
    <s v="NO"/>
    <s v="SI"/>
    <n v="41"/>
    <s v="No"/>
    <s v="No"/>
    <n v="356455"/>
    <s v="TRABAJADOR INDEPENDIENTE"/>
    <n v="41"/>
  </r>
  <r>
    <n v="3113"/>
    <x v="0"/>
    <n v="389940"/>
    <s v="TRABAJADOR INDEPENDIENTE"/>
    <s v="SECTOR PRIVADO"/>
    <s v="SI"/>
    <s v="NO"/>
    <s v="SI"/>
    <n v="47"/>
    <s v="No"/>
    <s v="No"/>
    <n v="389940"/>
    <s v="TRABAJADOR INDEPENDIENTE"/>
    <n v="47"/>
  </r>
  <r>
    <n v="3114"/>
    <x v="1"/>
    <n v="300018"/>
    <s v="ASEGURADO VOLUNTARIO"/>
    <s v="SECTOR PRIVADO"/>
    <s v="SI"/>
    <s v="NO"/>
    <s v="NO"/>
    <n v="43"/>
    <s v="No"/>
    <s v="No"/>
    <n v="300018"/>
    <s v="ASEGURADO VOLUNTARIO"/>
    <n v="43"/>
  </r>
  <r>
    <n v="3115"/>
    <x v="1"/>
    <n v="110300"/>
    <s v="ASALARIADO"/>
    <s v="SECTOR PRIVADO"/>
    <s v="SI"/>
    <s v="NO"/>
    <s v="NO"/>
    <n v="53"/>
    <s v="No"/>
    <s v="No"/>
    <n v="110300"/>
    <s v="ASALARIADO"/>
    <n v="53"/>
  </r>
  <r>
    <n v="3116"/>
    <x v="0"/>
    <n v="247406.29"/>
    <s v="ASALARIADO"/>
    <s v="SECTOR PRIVADO"/>
    <s v="SI"/>
    <s v="NO"/>
    <s v="NO"/>
    <n v="33"/>
    <s v="No"/>
    <s v="No"/>
    <n v="247406.29"/>
    <s v="ASALARIADO"/>
    <n v="33"/>
  </r>
  <r>
    <n v="3117"/>
    <x v="0"/>
    <n v="594092"/>
    <s v="TRABAJADOR INDEPENDIENTE"/>
    <s v="SECTOR PRIVADO"/>
    <s v="SI"/>
    <s v="NO"/>
    <s v="SI"/>
    <n v="62"/>
    <s v="No"/>
    <s v="No"/>
    <n v="594092"/>
    <s v="TRABAJADOR INDEPENDIENTE"/>
    <n v="62"/>
  </r>
  <r>
    <n v="3118"/>
    <x v="1"/>
    <n v="297046"/>
    <s v="TRABAJADOR INDEPENDIENTE"/>
    <s v="SECTOR PRIVADO"/>
    <s v="SI"/>
    <s v="NO"/>
    <s v="SI"/>
    <n v="40"/>
    <s v="No"/>
    <s v="No"/>
    <n v="297046"/>
    <s v="TRABAJADOR INDEPENDIENTE"/>
    <n v="40"/>
  </r>
  <r>
    <n v="3119"/>
    <x v="0"/>
    <n v="546000"/>
    <s v="ASALARIADO"/>
    <s v="SECTOR PRIVADO"/>
    <s v="SI"/>
    <s v="NO"/>
    <s v="NO"/>
    <n v="54"/>
    <s v="No"/>
    <s v="No"/>
    <n v="546000"/>
    <s v="ASALARIADO"/>
    <n v="54"/>
  </r>
  <r>
    <n v="3120"/>
    <x v="0"/>
    <n v="3446699"/>
    <s v="ASALARIADO"/>
    <s v="SECTOR PUBLICO"/>
    <s v="SI"/>
    <s v="NO"/>
    <s v="NO"/>
    <n v="57"/>
    <s v="Atípico"/>
    <s v="No"/>
    <n v="3446699"/>
    <s v="ASALARIADO"/>
    <n v="57"/>
  </r>
  <r>
    <n v="3121"/>
    <x v="0"/>
    <n v="442605.85"/>
    <s v="ASALARIADO"/>
    <s v="SECTOR PRIVADO"/>
    <s v="SI"/>
    <s v="NO"/>
    <s v="NO"/>
    <n v="22"/>
    <s v="No"/>
    <s v="No"/>
    <n v="442605.85"/>
    <s v="ASALARIADO"/>
    <n v="22"/>
  </r>
  <r>
    <n v="3122"/>
    <x v="0"/>
    <n v="1326601"/>
    <s v="PENSIONADOS EN SU PROPIO SISTEMA"/>
    <s v="SECTOR PUBLICO"/>
    <s v="SI"/>
    <s v="NO"/>
    <s v="NO"/>
    <n v="72"/>
    <s v="No"/>
    <s v="No"/>
    <n v="1326601"/>
    <s v="PENSIONADOS EN SU PROPIO SISTEMA"/>
    <n v="72"/>
  </r>
  <r>
    <n v="3123"/>
    <x v="0"/>
    <n v="300018"/>
    <s v="TRABAJADOR INDEPENDIENTE"/>
    <s v="SECTOR PRIVADO"/>
    <s v="SI"/>
    <s v="SI"/>
    <s v="SI"/>
    <n v="45"/>
    <s v="No"/>
    <s v="No"/>
    <n v="300018"/>
    <s v="TRABAJADOR INDEPENDIENTE"/>
    <n v="45"/>
  </r>
  <r>
    <n v="3124"/>
    <x v="1"/>
    <n v="299000"/>
    <s v="TRABAJADOR INDEPENDIENTE"/>
    <s v="SECTOR PRIVADO"/>
    <s v="SI"/>
    <s v="NO"/>
    <s v="NO"/>
    <n v="28"/>
    <s v="No"/>
    <s v="No"/>
    <n v="299000"/>
    <s v="TRABAJADOR INDEPENDIENTE"/>
    <n v="28"/>
  </r>
  <r>
    <n v="3125"/>
    <x v="0"/>
    <n v="296540"/>
    <s v="TRABAJADOR INDEPENDIENTE"/>
    <s v="SECTOR PRIVADO"/>
    <s v="SI"/>
    <s v="NO"/>
    <s v="SI"/>
    <n v="44"/>
    <s v="No"/>
    <s v="No"/>
    <n v="296540"/>
    <s v="TRABAJADOR INDEPENDIENTE"/>
    <n v="44"/>
  </r>
  <r>
    <n v="3126"/>
    <x v="0"/>
    <n v="639148"/>
    <s v="ASEGURADO VOLUNTARIO"/>
    <s v="SECTOR PRIVADO"/>
    <s v="SI"/>
    <s v="SI"/>
    <s v="NO"/>
    <n v="76"/>
    <s v="No"/>
    <s v="No"/>
    <n v="639148"/>
    <s v="ASEGURADO VOLUNTARIO"/>
    <n v="76"/>
  </r>
  <r>
    <n v="3127"/>
    <x v="0"/>
    <n v="616500"/>
    <s v="ASALARIADO"/>
    <s v="SECTOR PRIVADO"/>
    <s v="SI"/>
    <s v="NO"/>
    <s v="NO"/>
    <n v="21"/>
    <s v="No"/>
    <s v="No"/>
    <n v="616500"/>
    <s v="ASALARIADO"/>
    <n v="21"/>
  </r>
  <r>
    <n v="3128"/>
    <x v="1"/>
    <n v="557959.78"/>
    <s v="ASALARIADO"/>
    <s v="SECTOR PUBLICO"/>
    <s v="SI"/>
    <s v="NO"/>
    <s v="NO"/>
    <n v="30"/>
    <s v="No"/>
    <s v="No"/>
    <n v="557959.78"/>
    <s v="ASALARIADO"/>
    <n v="30"/>
  </r>
  <r>
    <n v="3129"/>
    <x v="0"/>
    <n v="594267.31999999995"/>
    <s v="ASALARIADO"/>
    <s v="SECTOR PRIVADO"/>
    <s v="SI"/>
    <s v="NO"/>
    <s v="NO"/>
    <n v="34"/>
    <s v="No"/>
    <s v="No"/>
    <n v="594267.31999999995"/>
    <s v="ASALARIADO"/>
    <n v="34"/>
  </r>
  <r>
    <n v="3130"/>
    <x v="0"/>
    <n v="375277"/>
    <s v="ASALARIADO"/>
    <s v="SECTOR PUBLICO"/>
    <s v="SI"/>
    <s v="NO"/>
    <s v="NO"/>
    <n v="63"/>
    <s v="No"/>
    <s v="No"/>
    <n v="375277"/>
    <s v="ASALARIADO"/>
    <n v="63"/>
  </r>
  <r>
    <n v="3131"/>
    <x v="0"/>
    <n v="153968"/>
    <s v="ASALARIADO"/>
    <s v="SECTOR PRIVADO"/>
    <s v="SI"/>
    <s v="NO"/>
    <s v="NO"/>
    <n v="42"/>
    <s v="No"/>
    <s v="No"/>
    <n v="153968"/>
    <s v="ASALARIADO"/>
    <n v="42"/>
  </r>
  <r>
    <n v="3132"/>
    <x v="0"/>
    <n v="352314"/>
    <s v="TRABAJADOR INDEPENDIENTE"/>
    <s v="SECTOR PRIVADO"/>
    <s v="SI"/>
    <s v="NO"/>
    <s v="SI"/>
    <n v="37"/>
    <s v="No"/>
    <s v="No"/>
    <n v="352314"/>
    <s v="TRABAJADOR INDEPENDIENTE"/>
    <n v="37"/>
  </r>
  <r>
    <n v="3133"/>
    <x v="0"/>
    <n v="1389242.41"/>
    <s v="ASALARIADO"/>
    <s v="SECTOR PRIVADO"/>
    <s v="SI"/>
    <s v="NO"/>
    <s v="NO"/>
    <n v="45"/>
    <s v="No"/>
    <s v="No"/>
    <n v="1389242.41"/>
    <s v="ASALARIADO"/>
    <n v="45"/>
  </r>
  <r>
    <n v="3134"/>
    <x v="0"/>
    <n v="376977.2"/>
    <s v="ASALARIADO"/>
    <s v="SECTOR PUBLICO"/>
    <s v="SI"/>
    <s v="NO"/>
    <s v="NO"/>
    <n v="47"/>
    <s v="No"/>
    <s v="No"/>
    <n v="376977.2"/>
    <s v="ASALARIADO"/>
    <n v="47"/>
  </r>
  <r>
    <n v="3135"/>
    <x v="0"/>
    <n v="350955"/>
    <s v="ASALARIADO"/>
    <s v="SECTOR PRIVADO"/>
    <s v="SI"/>
    <s v="NO"/>
    <s v="NO"/>
    <n v="41"/>
    <s v="No"/>
    <s v="No"/>
    <n v="350955"/>
    <s v="ASALARIADO"/>
    <n v="41"/>
  </r>
  <r>
    <n v="3136"/>
    <x v="1"/>
    <n v="1275143"/>
    <s v="ASALARIADO"/>
    <s v="SECTOR PRIVADO"/>
    <s v="SI"/>
    <s v="NO"/>
    <s v="NO"/>
    <n v="53"/>
    <s v="No"/>
    <s v="No"/>
    <n v="1275143"/>
    <s v="ASALARIADO"/>
    <n v="53"/>
  </r>
  <r>
    <n v="3137"/>
    <x v="1"/>
    <n v="666437.5"/>
    <s v="ASALARIADO"/>
    <s v="SECTOR PUBLICO"/>
    <s v="SI"/>
    <s v="NO"/>
    <s v="NO"/>
    <n v="26"/>
    <s v="No"/>
    <s v="No"/>
    <n v="666437.5"/>
    <s v="ASALARIADO"/>
    <n v="26"/>
  </r>
  <r>
    <n v="3138"/>
    <x v="0"/>
    <n v="10652"/>
    <s v="ASALARIADO"/>
    <s v="SECTOR PRIVADO"/>
    <s v="SI"/>
    <s v="SI"/>
    <s v="NO"/>
    <n v="23"/>
    <s v="No"/>
    <s v="No"/>
    <n v="10652"/>
    <s v="ASALARIADO"/>
    <n v="23"/>
  </r>
  <r>
    <n v="3139"/>
    <x v="0"/>
    <n v="698559.5"/>
    <s v="ASALARIADO"/>
    <s v="SECTOR PUBLICO"/>
    <s v="SI"/>
    <s v="NO"/>
    <s v="NO"/>
    <n v="31"/>
    <s v="No"/>
    <s v="No"/>
    <n v="698559.5"/>
    <s v="ASALARIADO"/>
    <n v="31"/>
  </r>
  <r>
    <n v="3140"/>
    <x v="1"/>
    <n v="150000"/>
    <s v="ASALARIADO"/>
    <s v="SECTOR PRIVADO"/>
    <s v="SI"/>
    <s v="NO"/>
    <s v="NO"/>
    <n v="21"/>
    <s v="No"/>
    <s v="No"/>
    <n v="150000"/>
    <s v="ASALARIADO"/>
    <n v="21"/>
  </r>
  <r>
    <n v="3141"/>
    <x v="1"/>
    <n v="406159.28"/>
    <s v="ASALARIADO"/>
    <s v="SECTOR PRIVADO"/>
    <s v="SI"/>
    <s v="NO"/>
    <s v="NO"/>
    <n v="25"/>
    <s v="No"/>
    <s v="No"/>
    <n v="406159.28"/>
    <s v="ASALARIADO"/>
    <n v="25"/>
  </r>
  <r>
    <n v="3142"/>
    <x v="1"/>
    <n v="801190.2"/>
    <s v="ASALARIADO"/>
    <s v="SECTOR PRIVADO"/>
    <s v="SI"/>
    <s v="NO"/>
    <s v="NO"/>
    <n v="43"/>
    <s v="No"/>
    <s v="No"/>
    <n v="801190.2"/>
    <s v="ASALARIADO"/>
    <n v="43"/>
  </r>
  <r>
    <n v="3143"/>
    <x v="0"/>
    <n v="980353.5"/>
    <s v="ASALARIADO"/>
    <s v="SECTOR PUBLICO"/>
    <s v="SI"/>
    <s v="NO"/>
    <s v="NO"/>
    <n v="34"/>
    <s v="No"/>
    <s v="No"/>
    <n v="980353.5"/>
    <s v="ASALARIADO"/>
    <n v="34"/>
  </r>
  <r>
    <n v="3144"/>
    <x v="0"/>
    <n v="847403.34"/>
    <s v="ASALARIADO"/>
    <s v="SECTOR PRIVADO"/>
    <s v="SI"/>
    <s v="NO"/>
    <s v="NO"/>
    <n v="45"/>
    <s v="No"/>
    <s v="No"/>
    <n v="847403.34"/>
    <s v="ASALARIADO"/>
    <n v="45"/>
  </r>
  <r>
    <n v="3145"/>
    <x v="0"/>
    <n v="295505"/>
    <s v="ASALARIADO"/>
    <s v="SECTOR PRIVADO"/>
    <s v="SI"/>
    <s v="NO"/>
    <s v="NO"/>
    <n v="36"/>
    <s v="No"/>
    <s v="No"/>
    <n v="295505"/>
    <s v="ASALARIADO"/>
    <n v="36"/>
  </r>
  <r>
    <n v="3146"/>
    <x v="0"/>
    <n v="297046"/>
    <s v="ASEGURADO VOLUNTARIO"/>
    <s v="SECTOR PRIVADO"/>
    <s v="SI"/>
    <s v="NO"/>
    <s v="NO"/>
    <n v="25"/>
    <s v="No"/>
    <s v="No"/>
    <n v="297046"/>
    <s v="ASEGURADO VOLUNTARIO"/>
    <n v="25"/>
  </r>
  <r>
    <n v="3147"/>
    <x v="1"/>
    <n v="457220"/>
    <s v="ASALARIADO"/>
    <s v="SECTOR PUBLICO"/>
    <s v="SI"/>
    <s v="NO"/>
    <s v="NO"/>
    <n v="25"/>
    <s v="No"/>
    <s v="No"/>
    <n v="457220"/>
    <s v="ASALARIADO"/>
    <n v="25"/>
  </r>
  <r>
    <n v="3148"/>
    <x v="0"/>
    <n v="458557"/>
    <s v="TRABAJADOR INDEPENDIENTE"/>
    <s v="SECTOR PRIVADO"/>
    <s v="SI"/>
    <s v="NO"/>
    <s v="SI"/>
    <n v="33"/>
    <s v="No"/>
    <s v="No"/>
    <n v="458557"/>
    <s v="TRABAJADOR INDEPENDIENTE"/>
    <n v="33"/>
  </r>
  <r>
    <n v="3149"/>
    <x v="1"/>
    <n v="308439"/>
    <s v="TRABAJADOR INDEPENDIENTE"/>
    <s v="SECTOR PRIVADO"/>
    <s v="SI"/>
    <s v="NO"/>
    <s v="SI"/>
    <n v="31"/>
    <s v="No"/>
    <s v="No"/>
    <n v="308439"/>
    <s v="TRABAJADOR INDEPENDIENTE"/>
    <n v="31"/>
  </r>
  <r>
    <n v="3150"/>
    <x v="1"/>
    <n v="456605"/>
    <s v="PENSIONADOS EN SU PROPIO SISTEMA"/>
    <s v="SECTOR PUBLICO"/>
    <s v="SI"/>
    <s v="NO"/>
    <s v="NO"/>
    <n v="67"/>
    <s v="No"/>
    <s v="No"/>
    <n v="456605"/>
    <s v="PENSIONADOS EN SU PROPIO SISTEMA"/>
    <n v="67"/>
  </r>
  <r>
    <n v="3151"/>
    <x v="1"/>
    <n v="1542959.58"/>
    <s v="ASALARIADO"/>
    <s v="SECTOR PRIVADO"/>
    <s v="SI"/>
    <s v="NO"/>
    <s v="NO"/>
    <n v="58"/>
    <s v="No"/>
    <s v="No"/>
    <n v="1542959.58"/>
    <s v="ASALARIADO"/>
    <n v="58"/>
  </r>
  <r>
    <n v="3152"/>
    <x v="0"/>
    <n v="297046"/>
    <s v="TRABAJADOR INDEPENDIENTE"/>
    <s v="SECTOR PRIVADO"/>
    <s v="SI"/>
    <s v="NO"/>
    <s v="NO"/>
    <n v="52"/>
    <s v="No"/>
    <s v="No"/>
    <n v="297046"/>
    <s v="TRABAJADOR INDEPENDIENTE"/>
    <n v="52"/>
  </r>
  <r>
    <n v="3153"/>
    <x v="0"/>
    <n v="433254"/>
    <s v="TRABAJADOR INDEPENDIENTE"/>
    <s v="SECTOR PRIVADO"/>
    <s v="SI"/>
    <s v="NO"/>
    <s v="SI"/>
    <n v="59"/>
    <s v="No"/>
    <s v="No"/>
    <n v="433254"/>
    <s v="TRABAJADOR INDEPENDIENTE"/>
    <n v="59"/>
  </r>
  <r>
    <n v="3154"/>
    <x v="0"/>
    <n v="471223.1"/>
    <s v="ASALARIADO"/>
    <s v="SECTOR PRIVADO"/>
    <s v="SI"/>
    <s v="NO"/>
    <s v="NO"/>
    <n v="23"/>
    <s v="No"/>
    <s v="No"/>
    <n v="471223.1"/>
    <s v="ASALARIADO"/>
    <n v="23"/>
  </r>
  <r>
    <n v="3155"/>
    <x v="1"/>
    <n v="532710.84"/>
    <s v="ASALARIADO"/>
    <s v="SECTOR PUBLICO"/>
    <s v="SI"/>
    <s v="NO"/>
    <s v="NO"/>
    <n v="44"/>
    <s v="No"/>
    <s v="No"/>
    <n v="532710.84"/>
    <s v="ASALARIADO"/>
    <n v="44"/>
  </r>
  <r>
    <n v="3156"/>
    <x v="0"/>
    <n v="800000"/>
    <s v="ASALARIADO"/>
    <s v="SECTOR PRIVADO"/>
    <s v="SI"/>
    <s v="NO"/>
    <s v="NO"/>
    <n v="35"/>
    <s v="No"/>
    <s v="No"/>
    <n v="800000"/>
    <s v="ASALARIADO"/>
    <n v="35"/>
  </r>
  <r>
    <n v="3157"/>
    <x v="1"/>
    <n v="2467875.73"/>
    <s v="ASALARIADO"/>
    <s v="SECTOR PUBLICO"/>
    <s v="SI"/>
    <s v="NO"/>
    <s v="NO"/>
    <n v="31"/>
    <s v="Atípico"/>
    <s v="No"/>
    <n v="2467875.73"/>
    <s v="ASALARIADO"/>
    <n v="31"/>
  </r>
  <r>
    <n v="3158"/>
    <x v="1"/>
    <n v="384515.19"/>
    <s v="ASALARIADO"/>
    <s v="SECTOR PRIVADO"/>
    <s v="SI"/>
    <s v="NO"/>
    <s v="NO"/>
    <n v="26"/>
    <s v="No"/>
    <s v="No"/>
    <n v="384515.19"/>
    <s v="ASALARIADO"/>
    <n v="26"/>
  </r>
  <r>
    <n v="3159"/>
    <x v="0"/>
    <n v="784810.69"/>
    <s v="ASALARIADO"/>
    <s v="SECTOR PUBLICO"/>
    <s v="SI"/>
    <s v="NO"/>
    <s v="NO"/>
    <n v="35"/>
    <s v="No"/>
    <s v="No"/>
    <n v="784810.69"/>
    <s v="ASALARIADO"/>
    <n v="35"/>
  </r>
  <r>
    <n v="3160"/>
    <x v="1"/>
    <n v="532793"/>
    <s v="ASALARIADO"/>
    <s v="SECTOR PRIVADO"/>
    <s v="SI"/>
    <s v="NO"/>
    <s v="NO"/>
    <n v="47"/>
    <s v="No"/>
    <s v="No"/>
    <n v="532793"/>
    <s v="ASALARIADO"/>
    <n v="47"/>
  </r>
  <r>
    <n v="3161"/>
    <x v="0"/>
    <n v="388390"/>
    <s v="ASALARIADO"/>
    <s v="SECTOR PRIVADO"/>
    <s v="SI"/>
    <s v="NO"/>
    <s v="NO"/>
    <n v="55"/>
    <s v="No"/>
    <s v="No"/>
    <n v="388390"/>
    <s v="ASALARIADO"/>
    <n v="55"/>
  </r>
  <r>
    <n v="3162"/>
    <x v="1"/>
    <n v="410367"/>
    <s v="ASALARIADO"/>
    <s v="SECTOR PRIVADO"/>
    <s v="SI"/>
    <s v="NO"/>
    <s v="NO"/>
    <n v="38"/>
    <s v="No"/>
    <s v="No"/>
    <n v="410367"/>
    <s v="ASALARIADO"/>
    <n v="38"/>
  </r>
  <r>
    <n v="3163"/>
    <x v="0"/>
    <n v="1583534"/>
    <s v="ASALARIADO"/>
    <s v="SECTOR PUBLICO"/>
    <s v="SI"/>
    <s v="NO"/>
    <s v="NO"/>
    <n v="59"/>
    <s v="No"/>
    <s v="No"/>
    <n v="1583534"/>
    <s v="ASALARIADO"/>
    <n v="59"/>
  </r>
  <r>
    <n v="3164"/>
    <x v="0"/>
    <n v="356455"/>
    <s v="TRABAJADOR INDEPENDIENTE"/>
    <s v="SECTOR PRIVADO"/>
    <s v="SI"/>
    <s v="NO"/>
    <s v="SI"/>
    <n v="36"/>
    <s v="No"/>
    <s v="No"/>
    <n v="356455"/>
    <s v="TRABAJADOR INDEPENDIENTE"/>
    <n v="36"/>
  </r>
  <r>
    <n v="3165"/>
    <x v="1"/>
    <n v="125727.03999999999"/>
    <s v="PENSIONADOS EN SU PROPIO SISTEMA"/>
    <s v="SECTOR PUBLICO"/>
    <s v="SI"/>
    <s v="NO"/>
    <s v="NO"/>
    <n v="73"/>
    <s v="No"/>
    <s v="No"/>
    <n v="125727.03999999999"/>
    <s v="PENSIONADOS EN SU PROPIO SISTEMA"/>
    <n v="73"/>
  </r>
  <r>
    <n v="3166"/>
    <x v="0"/>
    <n v="268811.75"/>
    <s v="ASALARIADO"/>
    <s v="SECTOR PUBLICO"/>
    <s v="SI"/>
    <s v="NO"/>
    <s v="NO"/>
    <n v="33"/>
    <s v="No"/>
    <s v="No"/>
    <n v="268811.75"/>
    <s v="ASALARIADO"/>
    <n v="33"/>
  </r>
  <r>
    <n v="3167"/>
    <x v="0"/>
    <n v="406824"/>
    <s v="ASALARIADO"/>
    <s v="SECTOR PRIVADO"/>
    <s v="SI"/>
    <s v="NO"/>
    <s v="NO"/>
    <n v="25"/>
    <s v="No"/>
    <s v="No"/>
    <n v="406824"/>
    <s v="ASALARIADO"/>
    <n v="25"/>
  </r>
  <r>
    <n v="3168"/>
    <x v="0"/>
    <n v="1872119"/>
    <s v="ASALARIADO"/>
    <s v="SECTOR PUBLICO"/>
    <s v="SI"/>
    <s v="NO"/>
    <s v="NO"/>
    <n v="37"/>
    <s v="No"/>
    <s v="No"/>
    <n v="1872119"/>
    <s v="ASALARIADO"/>
    <n v="37"/>
  </r>
  <r>
    <n v="3169"/>
    <x v="0"/>
    <n v="1562879"/>
    <s v="ASALARIADO"/>
    <s v="SECTOR PUBLICO"/>
    <s v="SI"/>
    <s v="NO"/>
    <s v="SI"/>
    <n v="42"/>
    <s v="No"/>
    <s v="No"/>
    <n v="1562879"/>
    <s v="ASALARIADO"/>
    <n v="42"/>
  </r>
  <r>
    <n v="3170"/>
    <x v="1"/>
    <n v="501500"/>
    <s v="ASALARIADO"/>
    <s v="SECTOR PRIVADO"/>
    <s v="SI"/>
    <s v="NO"/>
    <s v="SI"/>
    <n v="55"/>
    <s v="No"/>
    <s v="No"/>
    <n v="501500"/>
    <s v="ASALARIADO"/>
    <n v="55"/>
  </r>
  <r>
    <n v="3171"/>
    <x v="1"/>
    <n v="458371"/>
    <s v="ASALARIADO"/>
    <s v="SECTOR PUBLICO"/>
    <s v="SI"/>
    <s v="NO"/>
    <s v="SI"/>
    <n v="43"/>
    <s v="No"/>
    <s v="No"/>
    <n v="458371"/>
    <s v="ASALARIADO"/>
    <n v="43"/>
  </r>
  <r>
    <n v="3172"/>
    <x v="1"/>
    <n v="466740"/>
    <s v="ASALARIADO"/>
    <s v="SECTOR PUBLICO"/>
    <s v="SI"/>
    <s v="NO"/>
    <s v="SI"/>
    <n v="30"/>
    <s v="No"/>
    <s v="No"/>
    <n v="466740"/>
    <s v="ASALARIADO"/>
    <n v="30"/>
  </r>
  <r>
    <n v="3173"/>
    <x v="0"/>
    <n v="416721.88"/>
    <s v="ASALARIADO"/>
    <s v="SECTOR PRIVADO"/>
    <s v="SI"/>
    <s v="NO"/>
    <s v="NO"/>
    <n v="29"/>
    <s v="No"/>
    <s v="No"/>
    <n v="416721.88"/>
    <s v="ASALARIADO"/>
    <n v="29"/>
  </r>
  <r>
    <n v="3174"/>
    <x v="0"/>
    <n v="518642.73"/>
    <s v="ASALARIADO"/>
    <s v="SECTOR PRIVADO"/>
    <s v="SI"/>
    <s v="SI"/>
    <s v="NO"/>
    <n v="40"/>
    <s v="No"/>
    <s v="No"/>
    <n v="518642.73"/>
    <s v="ASALARIADO"/>
    <n v="40"/>
  </r>
  <r>
    <n v="3175"/>
    <x v="0"/>
    <n v="297046"/>
    <s v="TRABAJADOR INDEPENDIENTE"/>
    <s v="SECTOR PRIVADO"/>
    <s v="SI"/>
    <s v="SI"/>
    <s v="SI"/>
    <n v="36"/>
    <s v="No"/>
    <s v="No"/>
    <n v="297046"/>
    <s v="TRABAJADOR INDEPENDIENTE"/>
    <n v="36"/>
  </r>
  <r>
    <n v="3176"/>
    <x v="0"/>
    <n v="326749"/>
    <s v="TRABAJADOR INDEPENDIENTE"/>
    <s v="SECTOR PRIVADO"/>
    <s v="SI"/>
    <s v="NO"/>
    <s v="SI"/>
    <n v="50"/>
    <s v="No"/>
    <s v="No"/>
    <n v="326749"/>
    <s v="TRABAJADOR INDEPENDIENTE"/>
    <n v="50"/>
  </r>
  <r>
    <n v="3177"/>
    <x v="1"/>
    <n v="703520.79"/>
    <s v="ASALARIADO"/>
    <s v="SECTOR PRIVADO"/>
    <s v="SI"/>
    <s v="NO"/>
    <s v="NO"/>
    <n v="36"/>
    <s v="No"/>
    <s v="No"/>
    <n v="703520.79"/>
    <s v="ASALARIADO"/>
    <n v="36"/>
  </r>
  <r>
    <n v="3178"/>
    <x v="0"/>
    <n v="360000"/>
    <s v="ASALARIADO"/>
    <s v="SECTOR PRIVADO"/>
    <s v="SI"/>
    <s v="NO"/>
    <s v="NO"/>
    <n v="23"/>
    <s v="No"/>
    <s v="No"/>
    <n v="360000"/>
    <s v="ASALARIADO"/>
    <n v="23"/>
  </r>
  <r>
    <n v="3179"/>
    <x v="1"/>
    <n v="1251585"/>
    <s v="ASALARIADO"/>
    <s v="SECTOR PUBLICO"/>
    <s v="SI"/>
    <s v="NO"/>
    <s v="SI"/>
    <n v="50"/>
    <s v="No"/>
    <s v="No"/>
    <n v="1251585"/>
    <s v="ASALARIADO"/>
    <n v="50"/>
  </r>
  <r>
    <n v="3180"/>
    <x v="1"/>
    <n v="278030"/>
    <s v="CONVENIOS ESPECIALES DE TRABAJADORES INDEPENDIENTES"/>
    <s v="SECTOR PRIVADO"/>
    <s v="SI"/>
    <s v="NO"/>
    <s v="NO"/>
    <n v="35"/>
    <s v="No"/>
    <s v="No"/>
    <n v="278030"/>
    <s v="CONVENIOS ESPECIALES DE TRABAJADORES INDEPENDIENTES"/>
    <n v="35"/>
  </r>
  <r>
    <n v="3181"/>
    <x v="1"/>
    <n v="473621"/>
    <s v="ASALARIADO"/>
    <s v="SECTOR PUBLICO"/>
    <s v="SI"/>
    <s v="NO"/>
    <s v="SI"/>
    <n v="48"/>
    <s v="No"/>
    <s v="No"/>
    <n v="473621"/>
    <s v="ASALARIADO"/>
    <n v="48"/>
  </r>
  <r>
    <n v="3182"/>
    <x v="0"/>
    <n v="559000"/>
    <s v="ASALARIADO"/>
    <s v="SECTOR PRIVADO"/>
    <s v="SI"/>
    <s v="NO"/>
    <s v="NO"/>
    <n v="33"/>
    <s v="No"/>
    <s v="No"/>
    <n v="559000"/>
    <s v="ASALARIADO"/>
    <n v="33"/>
  </r>
  <r>
    <n v="3183"/>
    <x v="0"/>
    <n v="484144"/>
    <s v="ASALARIADO"/>
    <s v="SECTOR PRIVADO"/>
    <s v="SI"/>
    <s v="NO"/>
    <s v="NO"/>
    <n v="46"/>
    <s v="No"/>
    <s v="No"/>
    <n v="484144"/>
    <s v="ASALARIADO"/>
    <n v="46"/>
  </r>
  <r>
    <n v="3184"/>
    <x v="1"/>
    <n v="278030"/>
    <s v="ASEGURADO VOLUNTARIO"/>
    <s v="SECTOR PRIVADO"/>
    <s v="SI"/>
    <s v="NO"/>
    <s v="NO"/>
    <n v="26"/>
    <s v="No"/>
    <s v="No"/>
    <n v="278030"/>
    <s v="ASEGURADO VOLUNTARIO"/>
    <n v="26"/>
  </r>
  <r>
    <n v="3185"/>
    <x v="0"/>
    <n v="1000000"/>
    <s v="ASALARIADO"/>
    <s v="SECTOR PRIVADO"/>
    <s v="SI"/>
    <s v="NO"/>
    <s v="NO"/>
    <n v="24"/>
    <s v="No"/>
    <s v="No"/>
    <n v="1000000"/>
    <s v="ASALARIADO"/>
    <n v="24"/>
  </r>
  <r>
    <n v="3186"/>
    <x v="0"/>
    <n v="532896.9"/>
    <s v="ASALARIADO"/>
    <s v="SECTOR PUBLICO"/>
    <s v="SI"/>
    <s v="NO"/>
    <s v="NO"/>
    <n v="35"/>
    <s v="No"/>
    <s v="No"/>
    <n v="532896.9"/>
    <s v="ASALARIADO"/>
    <n v="35"/>
  </r>
  <r>
    <n v="3187"/>
    <x v="0"/>
    <n v="914404.3"/>
    <s v="ASALARIADO"/>
    <s v="SECTOR PRIVADO"/>
    <s v="SI"/>
    <s v="NO"/>
    <s v="NO"/>
    <n v="29"/>
    <s v="No"/>
    <s v="No"/>
    <n v="914404.3"/>
    <s v="ASALARIADO"/>
    <n v="29"/>
  </r>
  <r>
    <n v="3188"/>
    <x v="0"/>
    <n v="680960"/>
    <s v="ASALARIADO"/>
    <s v="SECTOR PUBLICO"/>
    <s v="SI"/>
    <s v="NO"/>
    <s v="NO"/>
    <n v="32"/>
    <s v="No"/>
    <s v="No"/>
    <n v="680960"/>
    <s v="ASALARIADO"/>
    <n v="32"/>
  </r>
  <r>
    <n v="3189"/>
    <x v="0"/>
    <n v="409256.03"/>
    <s v="ASALARIADO"/>
    <s v="SECTOR PRIVADO"/>
    <s v="SI"/>
    <s v="NO"/>
    <s v="NO"/>
    <n v="34"/>
    <s v="No"/>
    <s v="No"/>
    <n v="409256.03"/>
    <s v="ASALARIADO"/>
    <n v="34"/>
  </r>
  <r>
    <n v="3190"/>
    <x v="1"/>
    <n v="297045"/>
    <s v="TRABAJADOR INDEPENDIENTE"/>
    <s v="SECTOR PRIVADO"/>
    <s v="SI"/>
    <s v="NO"/>
    <s v="NO"/>
    <n v="39"/>
    <s v="No"/>
    <s v="No"/>
    <n v="297045"/>
    <s v="TRABAJADOR INDEPENDIENTE"/>
    <n v="39"/>
  </r>
  <r>
    <n v="3191"/>
    <x v="0"/>
    <n v="278030"/>
    <s v="CONVENIOS ESPECIALES DE TRABAJADORES INDEPENDIENTES"/>
    <s v="SECTOR PRIVADO"/>
    <s v="SI"/>
    <s v="NO"/>
    <s v="NO"/>
    <n v="45"/>
    <s v="No"/>
    <s v="No"/>
    <n v="278030"/>
    <s v="CONVENIOS ESPECIALES DE TRABAJADORES INDEPENDIENTES"/>
    <n v="45"/>
  </r>
  <r>
    <n v="3192"/>
    <x v="0"/>
    <n v="762359.6"/>
    <s v="ASALARIADO"/>
    <s v="SECTOR PRIVADO"/>
    <s v="SI"/>
    <s v="NO"/>
    <s v="NO"/>
    <n v="34"/>
    <s v="No"/>
    <s v="No"/>
    <n v="762359.6"/>
    <s v="ASALARIADO"/>
    <n v="34"/>
  </r>
  <r>
    <n v="3193"/>
    <x v="1"/>
    <n v="639148"/>
    <s v="TRABAJADOR INDEPENDIENTE"/>
    <s v="SECTOR PRIVADO"/>
    <s v="SI"/>
    <s v="NO"/>
    <s v="SI"/>
    <n v="74"/>
    <s v="No"/>
    <s v="No"/>
    <n v="639148"/>
    <s v="TRABAJADOR INDEPENDIENTE"/>
    <n v="74"/>
  </r>
  <r>
    <n v="3194"/>
    <x v="0"/>
    <n v="410495.2"/>
    <s v="ASALARIADO"/>
    <s v="SECTOR PRIVADO"/>
    <s v="SI"/>
    <s v="SI"/>
    <s v="SI"/>
    <n v="29"/>
    <s v="No"/>
    <s v="No"/>
    <n v="410495.2"/>
    <s v="ASALARIADO"/>
    <n v="29"/>
  </r>
  <r>
    <n v="3195"/>
    <x v="1"/>
    <n v="504218.48"/>
    <s v="ASALARIADO"/>
    <s v="SECTOR PRIVADO"/>
    <s v="SI"/>
    <s v="SI"/>
    <s v="NO"/>
    <n v="49"/>
    <s v="No"/>
    <s v="No"/>
    <n v="504218.48"/>
    <s v="ASALARIADO"/>
    <n v="49"/>
  </r>
  <r>
    <n v="3196"/>
    <x v="0"/>
    <n v="660746"/>
    <s v="ASALARIADO"/>
    <s v="SECTOR PUBLICO"/>
    <s v="SI"/>
    <s v="NO"/>
    <s v="NO"/>
    <n v="35"/>
    <s v="No"/>
    <s v="No"/>
    <n v="660746"/>
    <s v="ASALARIADO"/>
    <n v="35"/>
  </r>
  <r>
    <n v="3197"/>
    <x v="1"/>
    <n v="874538.66"/>
    <s v="ASALARIADO"/>
    <s v="SECTOR PRIVADO"/>
    <s v="SI"/>
    <s v="NO"/>
    <s v="NO"/>
    <n v="40"/>
    <s v="No"/>
    <s v="No"/>
    <n v="874538.66"/>
    <s v="ASALARIADO"/>
    <n v="40"/>
  </r>
  <r>
    <n v="3198"/>
    <x v="1"/>
    <n v="346062"/>
    <s v="ASEGURADO VOLUNTARIO"/>
    <s v="SECTOR PRIVADO"/>
    <s v="SI"/>
    <s v="NO"/>
    <s v="NO"/>
    <n v="43"/>
    <s v="No"/>
    <s v="No"/>
    <n v="346062"/>
    <s v="ASEGURADO VOLUNTARIO"/>
    <n v="43"/>
  </r>
  <r>
    <n v="3199"/>
    <x v="1"/>
    <n v="641782.9"/>
    <s v="ASALARIADO"/>
    <s v="SECTOR PUBLICO"/>
    <s v="SI"/>
    <s v="SI"/>
    <s v="NO"/>
    <n v="55"/>
    <s v="No"/>
    <s v="No"/>
    <n v="641782.9"/>
    <s v="ASALARIADO"/>
    <n v="55"/>
  </r>
  <r>
    <n v="3200"/>
    <x v="1"/>
    <n v="359544.27"/>
    <s v="CONVENIOS ESPECIALES DE ASEGURADOS VOLUNTARIOS"/>
    <s v="SECTOR PRIVADO"/>
    <s v="SI"/>
    <s v="SI"/>
    <s v="NO"/>
    <n v="32"/>
    <s v="No"/>
    <s v="No"/>
    <n v="359544.27"/>
    <s v="CONVENIOS ESPECIALES DE ASEGURADOS VOLUNTARIOS"/>
    <n v="32"/>
  </r>
  <r>
    <n v="3201"/>
    <x v="0"/>
    <n v="326704.05"/>
    <s v="ASALARIADO"/>
    <s v="SECTOR PUBLICO"/>
    <s v="SI"/>
    <s v="NO"/>
    <s v="NO"/>
    <n v="33"/>
    <s v="No"/>
    <s v="No"/>
    <n v="326704.05"/>
    <s v="ASALARIADO"/>
    <n v="33"/>
  </r>
  <r>
    <n v="3202"/>
    <x v="0"/>
    <n v="300018"/>
    <s v="ASEGURADO VOLUNTARIO"/>
    <s v="SECTOR PRIVADO"/>
    <s v="SI"/>
    <s v="NO"/>
    <s v="NO"/>
    <n v="85"/>
    <s v="No"/>
    <s v="No"/>
    <n v="300018"/>
    <s v="ASEGURADO VOLUNTARIO"/>
    <n v="85"/>
  </r>
  <r>
    <n v="3203"/>
    <x v="0"/>
    <n v="1160637.07"/>
    <s v="ASALARIADO"/>
    <s v="SECTOR PRIVADO"/>
    <s v="SI"/>
    <s v="NO"/>
    <s v="SI"/>
    <n v="29"/>
    <s v="No"/>
    <s v="No"/>
    <n v="1160637.07"/>
    <s v="ASALARIADO"/>
    <n v="29"/>
  </r>
  <r>
    <n v="3204"/>
    <x v="0"/>
    <n v="367220"/>
    <s v="ASALARIADO"/>
    <s v="SECTOR PRIVADO"/>
    <s v="SI"/>
    <s v="SI"/>
    <s v="NO"/>
    <n v="25"/>
    <s v="No"/>
    <s v="No"/>
    <n v="367220"/>
    <s v="ASALARIADO"/>
    <n v="25"/>
  </r>
  <r>
    <n v="3205"/>
    <x v="0"/>
    <n v="450886"/>
    <s v="TRABAJADOR INDEPENDIENTE"/>
    <s v="SECTOR PRIVADO"/>
    <s v="SI"/>
    <s v="SI"/>
    <s v="SI"/>
    <n v="45"/>
    <s v="No"/>
    <s v="No"/>
    <n v="450886"/>
    <s v="TRABAJADOR INDEPENDIENTE"/>
    <n v="45"/>
  </r>
  <r>
    <n v="3206"/>
    <x v="1"/>
    <n v="80000"/>
    <s v="ASALARIADO"/>
    <s v="SECTOR PRIVADO"/>
    <s v="SI"/>
    <s v="NO"/>
    <s v="NO"/>
    <n v="44"/>
    <s v="No"/>
    <s v="No"/>
    <n v="80000"/>
    <s v="ASALARIADO"/>
    <n v="44"/>
  </r>
  <r>
    <n v="3207"/>
    <x v="0"/>
    <n v="297046"/>
    <s v="TRABAJADOR INDEPENDIENTE"/>
    <s v="SECTOR PRIVADO"/>
    <s v="SI"/>
    <s v="SI"/>
    <s v="SI"/>
    <n v="50"/>
    <s v="No"/>
    <s v="No"/>
    <n v="297046"/>
    <s v="TRABAJADOR INDEPENDIENTE"/>
    <n v="50"/>
  </r>
  <r>
    <n v="3208"/>
    <x v="1"/>
    <n v="280000"/>
    <s v="ASALARIADO"/>
    <s v="SECTOR PRIVADO"/>
    <s v="SI"/>
    <s v="SI"/>
    <s v="SI"/>
    <n v="44"/>
    <s v="No"/>
    <s v="No"/>
    <n v="280000"/>
    <s v="ASALARIADO"/>
    <n v="44"/>
  </r>
  <r>
    <n v="3209"/>
    <x v="1"/>
    <n v="575000"/>
    <s v="ASALARIADO"/>
    <s v="SECTOR PRIVADO"/>
    <s v="SI"/>
    <s v="NO"/>
    <s v="SI"/>
    <n v="21"/>
    <s v="No"/>
    <s v="No"/>
    <n v="575000"/>
    <s v="ASALARIADO"/>
    <n v="21"/>
  </r>
  <r>
    <n v="3210"/>
    <x v="0"/>
    <n v="356455"/>
    <s v="TRABAJADOR INDEPENDIENTE"/>
    <s v="SECTOR PRIVADO"/>
    <s v="SI"/>
    <s v="NO"/>
    <s v="SI"/>
    <n v="50"/>
    <s v="No"/>
    <s v="No"/>
    <n v="356455"/>
    <s v="TRABAJADOR INDEPENDIENTE"/>
    <n v="50"/>
  </r>
  <r>
    <n v="3211"/>
    <x v="0"/>
    <n v="1250882.3500000001"/>
    <s v="ASALARIADO"/>
    <s v="SECTOR PUBLICO"/>
    <s v="SI"/>
    <s v="NO"/>
    <s v="NO"/>
    <n v="30"/>
    <s v="No"/>
    <s v="No"/>
    <n v="1250882.3500000001"/>
    <s v="ASALARIADO"/>
    <n v="30"/>
  </r>
  <r>
    <n v="3212"/>
    <x v="0"/>
    <n v="1065177"/>
    <s v="ASEGURADO VOLUNTARIO"/>
    <s v="SECTOR PRIVADO"/>
    <s v="SI"/>
    <s v="NO"/>
    <s v="NO"/>
    <n v="59"/>
    <s v="No"/>
    <s v="No"/>
    <n v="1065177"/>
    <s v="ASEGURADO VOLUNTARIO"/>
    <n v="59"/>
  </r>
  <r>
    <n v="3213"/>
    <x v="0"/>
    <n v="285000"/>
    <s v="ASALARIADO"/>
    <s v="SECTOR PRIVADO"/>
    <s v="SI"/>
    <s v="NO"/>
    <s v="SI"/>
    <n v="51"/>
    <s v="No"/>
    <s v="No"/>
    <n v="285000"/>
    <s v="ASALARIADO"/>
    <n v="51"/>
  </r>
  <r>
    <n v="3214"/>
    <x v="1"/>
    <n v="1279275"/>
    <s v="ASALARIADO"/>
    <s v="SECTOR PUBLICO"/>
    <s v="SI"/>
    <s v="NO"/>
    <s v="NO"/>
    <n v="31"/>
    <s v="No"/>
    <s v="No"/>
    <n v="1279275"/>
    <s v="ASALARIADO"/>
    <n v="31"/>
  </r>
  <r>
    <n v="3215"/>
    <x v="1"/>
    <n v="563332"/>
    <s v="ASALARIADO"/>
    <s v="SECTOR PRIVADO"/>
    <s v="SI"/>
    <s v="NO"/>
    <s v="NO"/>
    <n v="34"/>
    <s v="No"/>
    <s v="No"/>
    <n v="563332"/>
    <s v="ASALARIADO"/>
    <n v="34"/>
  </r>
  <r>
    <n v="3216"/>
    <x v="1"/>
    <n v="450886"/>
    <s v="ASEGURADO VOLUNTARIO"/>
    <s v="SECTOR PRIVADO"/>
    <s v="SI"/>
    <s v="SI"/>
    <s v="NO"/>
    <n v="95"/>
    <s v="No"/>
    <s v="No"/>
    <n v="450886"/>
    <s v="ASEGURADO VOLUNTARIO"/>
    <n v="95"/>
  </r>
  <r>
    <n v="3217"/>
    <x v="0"/>
    <n v="58985"/>
    <s v="ASALARIADO"/>
    <s v="SECTOR PRIVADO"/>
    <s v="SI"/>
    <s v="NO"/>
    <s v="SI"/>
    <n v="45"/>
    <s v="No"/>
    <s v="No"/>
    <n v="58985"/>
    <s v="ASALARIADO"/>
    <n v="45"/>
  </r>
  <r>
    <n v="3218"/>
    <x v="0"/>
    <n v="278030"/>
    <s v="CONVENIOS ESPECIALES DE TRABAJADORES INDEPENDIENTES"/>
    <s v="SECTOR PRIVADO"/>
    <s v="SI"/>
    <s v="NO"/>
    <s v="NO"/>
    <n v="35"/>
    <s v="No"/>
    <s v="No"/>
    <n v="278030"/>
    <s v="CONVENIOS ESPECIALES DE TRABAJADORES INDEPENDIENTES"/>
    <n v="35"/>
  </r>
  <r>
    <n v="3219"/>
    <x v="0"/>
    <n v="347737.5"/>
    <s v="ASALARIADO"/>
    <s v="SECTOR PRIVADO"/>
    <s v="SI"/>
    <s v="NO"/>
    <s v="NO"/>
    <n v="27"/>
    <s v="No"/>
    <s v="No"/>
    <n v="347737.5"/>
    <s v="ASALARIADO"/>
    <n v="27"/>
  </r>
  <r>
    <n v="3220"/>
    <x v="1"/>
    <n v="455206.04"/>
    <s v="ASALARIADO"/>
    <s v="SECTOR PRIVADO"/>
    <s v="SI"/>
    <s v="NO"/>
    <s v="NO"/>
    <n v="32"/>
    <s v="No"/>
    <s v="No"/>
    <n v="455206.04"/>
    <s v="ASALARIADO"/>
    <n v="32"/>
  </r>
  <r>
    <n v="3221"/>
    <x v="1"/>
    <n v="339794.4"/>
    <s v="ASALARIADO"/>
    <s v="SECTOR PUBLICO"/>
    <s v="SI"/>
    <s v="NO"/>
    <s v="NO"/>
    <n v="46"/>
    <s v="No"/>
    <s v="No"/>
    <n v="339794.4"/>
    <s v="ASALARIADO"/>
    <n v="46"/>
  </r>
  <r>
    <n v="3222"/>
    <x v="1"/>
    <n v="445821"/>
    <s v="TRABAJADOR INDEPENDIENTE"/>
    <s v="SECTOR PRIVADO"/>
    <s v="SI"/>
    <s v="NO"/>
    <s v="NO"/>
    <n v="63"/>
    <s v="No"/>
    <s v="No"/>
    <n v="445821"/>
    <s v="TRABAJADOR INDEPENDIENTE"/>
    <n v="63"/>
  </r>
  <r>
    <n v="3223"/>
    <x v="0"/>
    <n v="326322"/>
    <s v="ASALARIADO"/>
    <s v="SECTOR PRIVADO"/>
    <s v="SI"/>
    <s v="NO"/>
    <s v="NO"/>
    <n v="57"/>
    <s v="No"/>
    <s v="No"/>
    <n v="326322"/>
    <s v="ASALARIADO"/>
    <n v="57"/>
  </r>
  <r>
    <n v="3224"/>
    <x v="0"/>
    <n v="278030"/>
    <s v="CONVENIOS ESPECIALES DE TRABAJADORES INDEPENDIENTES"/>
    <s v="SECTOR PRIVADO"/>
    <s v="SI"/>
    <s v="NO"/>
    <s v="NO"/>
    <n v="57"/>
    <s v="No"/>
    <s v="No"/>
    <n v="278030"/>
    <s v="CONVENIOS ESPECIALES DE TRABAJADORES INDEPENDIENTES"/>
    <n v="57"/>
  </r>
  <r>
    <n v="3225"/>
    <x v="0"/>
    <n v="300018"/>
    <s v="ASEGURADO VOLUNTARIO"/>
    <s v="SECTOR PRIVADO"/>
    <s v="SI"/>
    <s v="NO"/>
    <s v="NO"/>
    <n v="60"/>
    <s v="No"/>
    <s v="No"/>
    <n v="300018"/>
    <s v="ASEGURADO VOLUNTARIO"/>
    <n v="60"/>
  </r>
  <r>
    <n v="3226"/>
    <x v="1"/>
    <n v="420214.94"/>
    <s v="ASALARIADO"/>
    <s v="SECTOR PRIVADO"/>
    <s v="SI"/>
    <s v="NO"/>
    <s v="NO"/>
    <n v="34"/>
    <s v="No"/>
    <s v="No"/>
    <n v="420214.94"/>
    <s v="ASALARIADO"/>
    <n v="34"/>
  </r>
  <r>
    <n v="3227"/>
    <x v="0"/>
    <n v="202396.55"/>
    <s v="ASALARIADO"/>
    <s v="SECTOR PRIVADO"/>
    <s v="SI"/>
    <s v="NO"/>
    <s v="NO"/>
    <n v="22"/>
    <s v="No"/>
    <s v="No"/>
    <n v="202396.55"/>
    <s v="ASALARIADO"/>
    <n v="22"/>
  </r>
  <r>
    <n v="3228"/>
    <x v="0"/>
    <n v="1000025.21"/>
    <s v="PENSIONADOS EN SU PROPIO SISTEMA"/>
    <s v="SECTOR PUBLICO"/>
    <s v="SI"/>
    <s v="NO"/>
    <s v="NO"/>
    <n v="67"/>
    <s v="No"/>
    <s v="No"/>
    <n v="1000025.21"/>
    <s v="PENSIONADOS EN SU PROPIO SISTEMA"/>
    <n v="67"/>
  </r>
  <r>
    <n v="3229"/>
    <x v="0"/>
    <n v="924499"/>
    <s v="ASALARIADO"/>
    <s v="SECTOR PUBLICO"/>
    <s v="SI"/>
    <s v="NO"/>
    <s v="NO"/>
    <n v="42"/>
    <s v="No"/>
    <s v="No"/>
    <n v="924499"/>
    <s v="ASALARIADO"/>
    <n v="42"/>
  </r>
  <r>
    <n v="3230"/>
    <x v="0"/>
    <n v="336000"/>
    <s v="ASALARIADO"/>
    <s v="SECTOR PRIVADO"/>
    <s v="SI"/>
    <s v="NO"/>
    <s v="SI"/>
    <n v="39"/>
    <s v="No"/>
    <s v="No"/>
    <n v="336000"/>
    <s v="ASALARIADO"/>
    <n v="39"/>
  </r>
  <r>
    <n v="3231"/>
    <x v="0"/>
    <n v="278030"/>
    <s v="CONVENIOS ESPECIALES DE TRABAJADORES INDEPENDIENTES"/>
    <s v="SECTOR PRIVADO"/>
    <s v="SI"/>
    <s v="NO"/>
    <s v="NO"/>
    <n v="89"/>
    <s v="No"/>
    <s v="No"/>
    <n v="278030"/>
    <s v="CONVENIOS ESPECIALES DE TRABAJADORES INDEPENDIENTES"/>
    <n v="89"/>
  </r>
  <r>
    <n v="3232"/>
    <x v="0"/>
    <n v="1529457.14"/>
    <s v="ASALARIADO"/>
    <s v="SECTOR PRIVADO"/>
    <s v="SI"/>
    <s v="NO"/>
    <s v="NO"/>
    <n v="32"/>
    <s v="No"/>
    <s v="No"/>
    <n v="1529457.14"/>
    <s v="ASALARIADO"/>
    <n v="32"/>
  </r>
  <r>
    <n v="3233"/>
    <x v="0"/>
    <n v="297046"/>
    <s v="TRABAJADOR INDEPENDIENTE"/>
    <s v="SECTOR PRIVADO"/>
    <s v="SI"/>
    <s v="NO"/>
    <s v="SI"/>
    <n v="59"/>
    <s v="No"/>
    <s v="No"/>
    <n v="297046"/>
    <s v="TRABAJADOR INDEPENDIENTE"/>
    <n v="59"/>
  </r>
  <r>
    <n v="3234"/>
    <x v="0"/>
    <n v="358640"/>
    <s v="TRABAJADOR INDEPENDIENTE"/>
    <s v="SECTOR PRIVADO"/>
    <s v="SI"/>
    <s v="NO"/>
    <s v="SI"/>
    <n v="63"/>
    <s v="No"/>
    <s v="No"/>
    <n v="358640"/>
    <s v="TRABAJADOR INDEPENDIENTE"/>
    <n v="63"/>
  </r>
  <r>
    <n v="3235"/>
    <x v="0"/>
    <n v="414416"/>
    <s v="ASALARIADO"/>
    <s v="SECTOR PRIVADO"/>
    <s v="SI"/>
    <s v="NO"/>
    <s v="NO"/>
    <n v="61"/>
    <s v="No"/>
    <s v="No"/>
    <n v="414416"/>
    <s v="ASALARIADO"/>
    <n v="61"/>
  </r>
  <r>
    <n v="3236"/>
    <x v="1"/>
    <n v="347256"/>
    <s v="ASALARIADO"/>
    <s v="SECTOR PUBLICO"/>
    <s v="SI"/>
    <s v="NO"/>
    <s v="SI"/>
    <n v="47"/>
    <s v="No"/>
    <s v="No"/>
    <n v="347256"/>
    <s v="ASALARIADO"/>
    <n v="47"/>
  </r>
  <r>
    <n v="3237"/>
    <x v="0"/>
    <n v="1119534"/>
    <s v="TRABAJADOR INDEPENDIENTE"/>
    <s v="SECTOR PRIVADO"/>
    <s v="SI"/>
    <s v="NO"/>
    <s v="NO"/>
    <n v="71"/>
    <s v="No"/>
    <s v="No"/>
    <n v="1119534"/>
    <s v="TRABAJADOR INDEPENDIENTE"/>
    <n v="71"/>
  </r>
  <r>
    <n v="3238"/>
    <x v="1"/>
    <n v="346666.67"/>
    <s v="ASALARIADO"/>
    <s v="SECTOR PRIVADO"/>
    <s v="SI"/>
    <s v="NO"/>
    <s v="NO"/>
    <n v="38"/>
    <s v="No"/>
    <s v="No"/>
    <n v="346666.67"/>
    <s v="ASALARIADO"/>
    <n v="38"/>
  </r>
  <r>
    <n v="3239"/>
    <x v="0"/>
    <n v="594092"/>
    <s v="TRABAJADOR INDEPENDIENTE"/>
    <s v="SECTOR PRIVADO"/>
    <s v="SI"/>
    <s v="NO"/>
    <s v="SI"/>
    <n v="39"/>
    <s v="No"/>
    <s v="No"/>
    <n v="594092"/>
    <s v="TRABAJADOR INDEPENDIENTE"/>
    <n v="39"/>
  </r>
  <r>
    <n v="3240"/>
    <x v="1"/>
    <n v="175000"/>
    <s v="ASALARIADO"/>
    <s v="SECTOR PRIVADO"/>
    <s v="SI"/>
    <s v="NO"/>
    <s v="NO"/>
    <n v="31"/>
    <s v="No"/>
    <s v="No"/>
    <n v="175000"/>
    <s v="ASALARIADO"/>
    <n v="31"/>
  </r>
  <r>
    <n v="3241"/>
    <x v="1"/>
    <n v="2214734.2999999998"/>
    <s v="ASALARIADO"/>
    <s v="SECTOR PUBLICO"/>
    <s v="SI"/>
    <s v="NO"/>
    <s v="NO"/>
    <n v="54"/>
    <s v="No"/>
    <s v="No"/>
    <n v="2214734.2999999998"/>
    <s v="ASALARIADO"/>
    <n v="54"/>
  </r>
  <r>
    <n v="3242"/>
    <x v="1"/>
    <n v="657562.5"/>
    <s v="ASALARIADO"/>
    <s v="SECTOR PUBLICO"/>
    <s v="SI"/>
    <s v="NO"/>
    <s v="NO"/>
    <n v="27"/>
    <s v="No"/>
    <s v="No"/>
    <n v="657562.5"/>
    <s v="ASALARIADO"/>
    <n v="27"/>
  </r>
  <r>
    <n v="3243"/>
    <x v="0"/>
    <n v="297502"/>
    <s v="ASEGURADO VOLUNTARIO"/>
    <s v="SECTOR PRIVADO"/>
    <s v="SI"/>
    <s v="NO"/>
    <s v="NO"/>
    <n v="67"/>
    <s v="No"/>
    <s v="No"/>
    <n v="297502"/>
    <s v="ASEGURADO VOLUNTARIO"/>
    <n v="67"/>
  </r>
  <r>
    <n v="3244"/>
    <x v="0"/>
    <n v="422231"/>
    <s v="ASALARIADO"/>
    <s v="SECTOR PUBLICO"/>
    <s v="SI"/>
    <s v="NO"/>
    <s v="NO"/>
    <n v="49"/>
    <s v="No"/>
    <s v="No"/>
    <n v="422231"/>
    <s v="ASALARIADO"/>
    <n v="49"/>
  </r>
  <r>
    <n v="3245"/>
    <x v="1"/>
    <n v="500937.8"/>
    <s v="ASALARIADO"/>
    <s v="SECTOR PRIVADO"/>
    <s v="SI"/>
    <s v="NO"/>
    <s v="NO"/>
    <n v="50"/>
    <s v="No"/>
    <s v="No"/>
    <n v="500937.8"/>
    <s v="ASALARIADO"/>
    <n v="50"/>
  </r>
  <r>
    <n v="3246"/>
    <x v="0"/>
    <n v="278031"/>
    <s v="TRABAJADOR INDEPENDIENTE"/>
    <s v="SECTOR PRIVADO"/>
    <s v="SI"/>
    <s v="NO"/>
    <s v="NO"/>
    <n v="42"/>
    <s v="No"/>
    <s v="No"/>
    <n v="278031"/>
    <s v="TRABAJADOR INDEPENDIENTE"/>
    <n v="42"/>
  </r>
  <r>
    <n v="3247"/>
    <x v="0"/>
    <n v="180000"/>
    <s v="ASALARIADO"/>
    <s v="SECTOR PRIVADO"/>
    <s v="SI"/>
    <s v="NO"/>
    <s v="SI"/>
    <n v="41"/>
    <s v="No"/>
    <s v="No"/>
    <n v="180000"/>
    <s v="ASALARIADO"/>
    <n v="41"/>
  </r>
  <r>
    <n v="3248"/>
    <x v="0"/>
    <n v="194000"/>
    <s v="ASALARIADO"/>
    <s v="SECTOR PRIVADO"/>
    <s v="SI"/>
    <s v="NO"/>
    <s v="NO"/>
    <n v="57"/>
    <s v="No"/>
    <s v="No"/>
    <n v="194000"/>
    <s v="ASALARIADO"/>
    <n v="57"/>
  </r>
  <r>
    <n v="3249"/>
    <x v="0"/>
    <n v="606313.31000000006"/>
    <s v="PENSIONADOS EN SU PROPIO SISTEMA"/>
    <s v="SECTOR PUBLICO"/>
    <s v="SI"/>
    <s v="NO"/>
    <s v="NO"/>
    <n v="62"/>
    <s v="No"/>
    <s v="No"/>
    <n v="606313.31000000006"/>
    <s v="PENSIONADOS EN SU PROPIO SISTEMA"/>
    <n v="62"/>
  </r>
  <r>
    <n v="3250"/>
    <x v="0"/>
    <n v="556116.75"/>
    <s v="ASALARIADO"/>
    <s v="SECTOR PRIVADO"/>
    <s v="SI"/>
    <s v="NO"/>
    <s v="NO"/>
    <n v="52"/>
    <s v="No"/>
    <s v="No"/>
    <n v="556116.75"/>
    <s v="ASALARIADO"/>
    <n v="52"/>
  </r>
  <r>
    <n v="3251"/>
    <x v="0"/>
    <n v="1106966.42"/>
    <s v="ASALARIADO"/>
    <s v="SECTOR PUBLICO"/>
    <s v="SI"/>
    <s v="NO"/>
    <s v="NO"/>
    <n v="36"/>
    <s v="No"/>
    <s v="No"/>
    <n v="1106966.42"/>
    <s v="ASALARIADO"/>
    <n v="36"/>
  </r>
  <r>
    <n v="3252"/>
    <x v="0"/>
    <n v="415064.04"/>
    <s v="ASALARIADO"/>
    <s v="SECTOR PRIVADO"/>
    <s v="SI"/>
    <s v="NO"/>
    <s v="NO"/>
    <n v="24"/>
    <s v="No"/>
    <s v="No"/>
    <n v="415064.04"/>
    <s v="ASALARIADO"/>
    <n v="24"/>
  </r>
  <r>
    <n v="3253"/>
    <x v="0"/>
    <n v="500700"/>
    <s v="ASALARIADO"/>
    <s v="SECTOR PRIVADO"/>
    <s v="SI"/>
    <s v="NO"/>
    <s v="NO"/>
    <n v="50"/>
    <s v="No"/>
    <s v="No"/>
    <n v="500700"/>
    <s v="ASALARIADO"/>
    <n v="50"/>
  </r>
  <r>
    <n v="3254"/>
    <x v="1"/>
    <n v="1585515"/>
    <s v="ASALARIADO"/>
    <s v="SECTOR PUBLICO"/>
    <s v="SI"/>
    <s v="NO"/>
    <s v="NO"/>
    <n v="61"/>
    <s v="No"/>
    <s v="No"/>
    <n v="1585515"/>
    <s v="ASALARIADO"/>
    <n v="61"/>
  </r>
  <r>
    <n v="3255"/>
    <x v="0"/>
    <n v="567425"/>
    <s v="ASALARIADO"/>
    <s v="SECTOR PUBLICO"/>
    <s v="SI"/>
    <s v="NO"/>
    <s v="NO"/>
    <n v="35"/>
    <s v="No"/>
    <s v="No"/>
    <n v="567425"/>
    <s v="ASALARIADO"/>
    <n v="35"/>
  </r>
  <r>
    <n v="3256"/>
    <x v="0"/>
    <n v="3623771"/>
    <s v="ASALARIADO"/>
    <s v="SECTOR PUBLICO"/>
    <s v="SI"/>
    <s v="NO"/>
    <s v="NO"/>
    <n v="60"/>
    <s v="Atípico"/>
    <s v="No"/>
    <n v="3623771"/>
    <s v="ASALARIADO"/>
    <n v="60"/>
  </r>
  <r>
    <n v="3257"/>
    <x v="1"/>
    <n v="310124"/>
    <s v="TRABAJADOR INDEPENDIENTE"/>
    <s v="SECTOR PRIVADO"/>
    <s v="SI"/>
    <s v="NO"/>
    <s v="NO"/>
    <n v="48"/>
    <s v="No"/>
    <s v="No"/>
    <n v="310124"/>
    <s v="TRABAJADOR INDEPENDIENTE"/>
    <n v="48"/>
  </r>
  <r>
    <n v="3258"/>
    <x v="0"/>
    <n v="559014.66"/>
    <s v="ASALARIADO"/>
    <s v="SECTOR PRIVADO"/>
    <s v="SI"/>
    <s v="NO"/>
    <s v="SI"/>
    <n v="44"/>
    <s v="No"/>
    <s v="No"/>
    <n v="559014.66"/>
    <s v="ASALARIADO"/>
    <n v="44"/>
  </r>
  <r>
    <n v="3259"/>
    <x v="0"/>
    <n v="150000"/>
    <s v="ASALARIADO"/>
    <s v="SECTOR PRIVADO"/>
    <s v="SI"/>
    <s v="NO"/>
    <s v="NO"/>
    <n v="24"/>
    <s v="No"/>
    <s v="No"/>
    <n v="150000"/>
    <s v="ASALARIADO"/>
    <n v="24"/>
  </r>
  <r>
    <n v="3260"/>
    <x v="0"/>
    <n v="280000"/>
    <s v="ASALARIADO"/>
    <s v="SECTOR PRIVADO"/>
    <s v="SI"/>
    <s v="NO"/>
    <s v="NO"/>
    <n v="40"/>
    <s v="No"/>
    <s v="No"/>
    <n v="280000"/>
    <s v="ASALARIADO"/>
    <n v="40"/>
  </r>
  <r>
    <n v="3261"/>
    <x v="0"/>
    <n v="2667169.88"/>
    <s v="ASALARIADO"/>
    <s v="SECTOR PUBLICO"/>
    <s v="SI"/>
    <s v="NO"/>
    <s v="NO"/>
    <n v="31"/>
    <s v="Atípico"/>
    <s v="No"/>
    <n v="2667169.88"/>
    <s v="ASALARIADO"/>
    <n v="31"/>
  </r>
  <r>
    <n v="3262"/>
    <x v="0"/>
    <n v="315617"/>
    <s v="ASEGURADO VOLUNTARIO"/>
    <s v="SECTOR PRIVADO"/>
    <s v="SI"/>
    <s v="NO"/>
    <s v="NO"/>
    <n v="44"/>
    <s v="No"/>
    <s v="No"/>
    <n v="315617"/>
    <s v="ASEGURADO VOLUNTARIO"/>
    <n v="44"/>
  </r>
  <r>
    <n v="3263"/>
    <x v="1"/>
    <n v="446610.91"/>
    <s v="ASALARIADO"/>
    <s v="SECTOR PRIVADO"/>
    <s v="SI"/>
    <s v="NO"/>
    <s v="NO"/>
    <n v="23"/>
    <s v="No"/>
    <s v="No"/>
    <n v="446610.91"/>
    <s v="ASALARIADO"/>
    <n v="23"/>
  </r>
  <r>
    <n v="3264"/>
    <x v="0"/>
    <n v="549000"/>
    <s v="ASALARIADO"/>
    <s v="SECTOR PRIVADO"/>
    <s v="SI"/>
    <s v="NO"/>
    <s v="NO"/>
    <n v="35"/>
    <s v="No"/>
    <s v="No"/>
    <n v="549000"/>
    <s v="ASALARIADO"/>
    <n v="35"/>
  </r>
  <r>
    <n v="3265"/>
    <x v="1"/>
    <n v="370123"/>
    <s v="ASEGURADO VOLUNTARIO"/>
    <s v="SECTOR PRIVADO"/>
    <s v="SI"/>
    <s v="NO"/>
    <s v="NO"/>
    <n v="53"/>
    <s v="No"/>
    <s v="No"/>
    <n v="370123"/>
    <s v="ASEGURADO VOLUNTARIO"/>
    <n v="53"/>
  </r>
  <r>
    <n v="3266"/>
    <x v="0"/>
    <n v="5412755.4900000002"/>
    <s v="ASALARIADO"/>
    <s v="SECTOR PRIVADO"/>
    <s v="SI"/>
    <s v="NO"/>
    <s v="NO"/>
    <n v="34"/>
    <s v="Atípico"/>
    <s v="No"/>
    <n v="5412755.4900000002"/>
    <s v="ASALARIADO"/>
    <n v="34"/>
  </r>
  <r>
    <n v="3267"/>
    <x v="0"/>
    <n v="271250"/>
    <s v="ASALARIADO"/>
    <s v="SECTOR PRIVADO"/>
    <s v="SI"/>
    <s v="NO"/>
    <s v="SI"/>
    <n v="19"/>
    <s v="No"/>
    <s v="No"/>
    <n v="271250"/>
    <s v="ASALARIADO"/>
    <n v="19"/>
  </r>
  <r>
    <n v="3268"/>
    <x v="1"/>
    <n v="300018"/>
    <s v="ASEGURADO VOLUNTARIO"/>
    <s v="SECTOR PRIVADO"/>
    <s v="SI"/>
    <s v="NO"/>
    <s v="NO"/>
    <n v="57"/>
    <s v="No"/>
    <s v="No"/>
    <n v="300018"/>
    <s v="ASEGURADO VOLUNTARIO"/>
    <n v="57"/>
  </r>
  <r>
    <n v="3269"/>
    <x v="0"/>
    <n v="516873"/>
    <s v="TRABAJADOR INDEPENDIENTE"/>
    <s v="SECTOR PRIVADO"/>
    <s v="SI"/>
    <s v="NO"/>
    <s v="NO"/>
    <n v="38"/>
    <s v="No"/>
    <s v="No"/>
    <n v="516873"/>
    <s v="TRABAJADOR INDEPENDIENTE"/>
    <n v="38"/>
  </r>
  <r>
    <n v="3270"/>
    <x v="0"/>
    <n v="678863"/>
    <s v="PENSIONADOS EN SU PROPIO SISTEMA"/>
    <s v="SECTOR PUBLICO"/>
    <s v="SI"/>
    <s v="NO"/>
    <s v="NO"/>
    <n v="79"/>
    <s v="No"/>
    <s v="No"/>
    <n v="678863"/>
    <s v="PENSIONADOS EN SU PROPIO SISTEMA"/>
    <n v="79"/>
  </r>
  <r>
    <n v="3271"/>
    <x v="0"/>
    <n v="362964"/>
    <s v="TRABAJADOR INDEPENDIENTE"/>
    <s v="SECTOR PRIVADO"/>
    <s v="SI"/>
    <s v="NO"/>
    <s v="SI"/>
    <n v="52"/>
    <s v="No"/>
    <s v="No"/>
    <n v="362964"/>
    <s v="TRABAJADOR INDEPENDIENTE"/>
    <n v="52"/>
  </r>
  <r>
    <n v="3272"/>
    <x v="0"/>
    <n v="639148"/>
    <s v="TRABAJADOR INDEPENDIENTE"/>
    <s v="SECTOR PRIVADO"/>
    <s v="SI"/>
    <s v="NO"/>
    <s v="SI"/>
    <n v="43"/>
    <s v="No"/>
    <s v="No"/>
    <n v="639148"/>
    <s v="TRABAJADOR INDEPENDIENTE"/>
    <n v="43"/>
  </r>
  <r>
    <n v="3273"/>
    <x v="1"/>
    <n v="100000"/>
    <s v="ASALARIADO"/>
    <s v="SECTOR PRIVADO"/>
    <s v="SI"/>
    <s v="SI"/>
    <s v="NO"/>
    <n v="30"/>
    <s v="No"/>
    <s v="No"/>
    <n v="100000"/>
    <s v="ASALARIADO"/>
    <n v="30"/>
  </r>
  <r>
    <n v="3274"/>
    <x v="1"/>
    <n v="1160614"/>
    <s v="PENSIONADOS EN SU PROPIO SISTEMA"/>
    <s v="SECTOR PUBLICO"/>
    <s v="SI"/>
    <s v="NO"/>
    <s v="NO"/>
    <n v="65"/>
    <s v="No"/>
    <s v="No"/>
    <n v="1160614"/>
    <s v="PENSIONADOS EN SU PROPIO SISTEMA"/>
    <n v="65"/>
  </r>
  <r>
    <n v="3275"/>
    <x v="0"/>
    <n v="298018"/>
    <s v="TRABAJADOR INDEPENDIENTE"/>
    <s v="SECTOR PRIVADO"/>
    <s v="SI"/>
    <s v="SI"/>
    <s v="SI"/>
    <n v="43"/>
    <s v="No"/>
    <s v="No"/>
    <n v="298018"/>
    <s v="TRABAJADOR INDEPENDIENTE"/>
    <n v="43"/>
  </r>
  <r>
    <n v="3276"/>
    <x v="0"/>
    <n v="278030.99"/>
    <s v="CONVENIOS ESPECIALES DE TRABAJADORES INDEPENDIENTES"/>
    <s v="SECTOR PRIVADO"/>
    <s v="SI"/>
    <s v="NO"/>
    <s v="NO"/>
    <n v="25"/>
    <s v="No"/>
    <s v="No"/>
    <n v="278030.99"/>
    <s v="CONVENIOS ESPECIALES DE TRABAJADORES INDEPENDIENTES"/>
    <n v="25"/>
  </r>
  <r>
    <n v="3277"/>
    <x v="0"/>
    <n v="1718999.67"/>
    <s v="ASALARIADO"/>
    <s v="SECTOR PRIVADO"/>
    <s v="SI"/>
    <s v="SI"/>
    <s v="NO"/>
    <n v="32"/>
    <s v="No"/>
    <s v="No"/>
    <n v="1718999.67"/>
    <s v="ASALARIADO"/>
    <n v="32"/>
  </r>
  <r>
    <n v="3278"/>
    <x v="0"/>
    <n v="358468.86"/>
    <s v="ASALARIADO"/>
    <s v="SECTOR PRIVADO"/>
    <s v="SI"/>
    <s v="NO"/>
    <s v="NO"/>
    <n v="52"/>
    <s v="No"/>
    <s v="No"/>
    <n v="358468.86"/>
    <s v="ASALARIADO"/>
    <n v="52"/>
  </r>
  <r>
    <n v="3279"/>
    <x v="0"/>
    <n v="439167"/>
    <s v="ASALARIADO"/>
    <s v="SECTOR PRIVADO"/>
    <s v="SI"/>
    <s v="NO"/>
    <s v="NO"/>
    <n v="44"/>
    <s v="No"/>
    <s v="No"/>
    <n v="439167"/>
    <s v="ASALARIADO"/>
    <n v="44"/>
  </r>
  <r>
    <n v="3280"/>
    <x v="0"/>
    <n v="639148"/>
    <s v="TRABAJADOR INDEPENDIENTE"/>
    <s v="SECTOR PRIVADO"/>
    <s v="SI"/>
    <s v="NO"/>
    <s v="NO"/>
    <n v="54"/>
    <s v="No"/>
    <s v="No"/>
    <n v="639148"/>
    <s v="TRABAJADOR INDEPENDIENTE"/>
    <n v="54"/>
  </r>
  <r>
    <n v="3281"/>
    <x v="0"/>
    <n v="589824.6"/>
    <s v="ASALARIADO"/>
    <s v="SECTOR PRIVADO"/>
    <s v="SI"/>
    <s v="NO"/>
    <s v="NO"/>
    <n v="33"/>
    <s v="No"/>
    <s v="No"/>
    <n v="589824.6"/>
    <s v="ASALARIADO"/>
    <n v="33"/>
  </r>
  <r>
    <n v="3282"/>
    <x v="1"/>
    <n v="264315.09999999998"/>
    <s v="ASALARIADO"/>
    <s v="SECTOR PRIVADO"/>
    <s v="SI"/>
    <s v="NO"/>
    <s v="NO"/>
    <n v="23"/>
    <s v="No"/>
    <s v="No"/>
    <n v="264315.09999999998"/>
    <s v="ASALARIADO"/>
    <n v="23"/>
  </r>
  <r>
    <n v="3283"/>
    <x v="0"/>
    <n v="939801.74"/>
    <s v="ASALARIADO"/>
    <s v="SECTOR PUBLICO"/>
    <s v="SI"/>
    <s v="NO"/>
    <s v="NO"/>
    <n v="34"/>
    <s v="No"/>
    <s v="No"/>
    <n v="939801.74"/>
    <s v="ASALARIADO"/>
    <n v="34"/>
  </r>
  <r>
    <n v="3284"/>
    <x v="0"/>
    <n v="297045"/>
    <s v="ASEGURADO VOLUNTARIO"/>
    <s v="SECTOR PRIVADO"/>
    <s v="SI"/>
    <s v="SI"/>
    <s v="NO"/>
    <n v="61"/>
    <s v="No"/>
    <s v="No"/>
    <n v="297045"/>
    <s v="ASEGURADO VOLUNTARIO"/>
    <n v="61"/>
  </r>
  <r>
    <n v="3285"/>
    <x v="1"/>
    <n v="996628.96"/>
    <s v="ASALARIADO"/>
    <s v="SECTOR PUBLICO"/>
    <s v="SI"/>
    <s v="NO"/>
    <s v="NO"/>
    <n v="34"/>
    <s v="No"/>
    <s v="No"/>
    <n v="996628.96"/>
    <s v="ASALARIADO"/>
    <n v="34"/>
  </r>
  <r>
    <n v="3286"/>
    <x v="0"/>
    <n v="600000"/>
    <s v="ASALARIADO"/>
    <s v="SECTOR PRIVADO"/>
    <s v="SI"/>
    <s v="NO"/>
    <s v="NO"/>
    <n v="48"/>
    <s v="No"/>
    <s v="No"/>
    <n v="600000"/>
    <s v="ASALARIADO"/>
    <n v="48"/>
  </r>
  <r>
    <n v="3287"/>
    <x v="0"/>
    <n v="193800"/>
    <s v="ASALARIADO"/>
    <s v="SECTOR PRIVADO"/>
    <s v="SI"/>
    <s v="NO"/>
    <s v="NO"/>
    <n v="28"/>
    <s v="No"/>
    <s v="No"/>
    <n v="193800"/>
    <s v="ASALARIADO"/>
    <n v="28"/>
  </r>
  <r>
    <n v="3288"/>
    <x v="0"/>
    <n v="278030"/>
    <s v="CONVENIOS ESPECIALES DE TRABAJADORES INDEPENDIENTES"/>
    <s v="SECTOR PRIVADO"/>
    <s v="SI"/>
    <s v="NO"/>
    <s v="NO"/>
    <n v="30"/>
    <s v="No"/>
    <s v="No"/>
    <n v="278030"/>
    <s v="CONVENIOS ESPECIALES DE TRABAJADORES INDEPENDIENTES"/>
    <n v="30"/>
  </r>
  <r>
    <n v="3289"/>
    <x v="0"/>
    <n v="538043.07999999996"/>
    <s v="ASALARIADO"/>
    <s v="SECTOR PRIVADO"/>
    <s v="SI"/>
    <s v="NO"/>
    <s v="NO"/>
    <n v="45"/>
    <s v="No"/>
    <s v="No"/>
    <n v="538043.07999999996"/>
    <s v="ASALARIADO"/>
    <n v="45"/>
  </r>
  <r>
    <n v="3290"/>
    <x v="1"/>
    <n v="465000"/>
    <s v="ASALARIADO"/>
    <s v="SECTOR PRIVADO"/>
    <s v="SI"/>
    <s v="NO"/>
    <s v="SI"/>
    <n v="28"/>
    <s v="No"/>
    <s v="No"/>
    <n v="465000"/>
    <s v="ASALARIADO"/>
    <n v="28"/>
  </r>
  <r>
    <n v="3291"/>
    <x v="0"/>
    <n v="318610"/>
    <s v="TRABAJADOR INDEPENDIENTE"/>
    <s v="SECTOR PRIVADO"/>
    <s v="SI"/>
    <s v="NO"/>
    <s v="NO"/>
    <n v="44"/>
    <s v="No"/>
    <s v="No"/>
    <n v="318610"/>
    <s v="TRABAJADOR INDEPENDIENTE"/>
    <n v="44"/>
  </r>
  <r>
    <n v="3292"/>
    <x v="1"/>
    <n v="272000"/>
    <s v="ASALARIADO"/>
    <s v="SECTOR PRIVADO"/>
    <s v="SI"/>
    <s v="NO"/>
    <s v="NO"/>
    <n v="60"/>
    <s v="No"/>
    <s v="No"/>
    <n v="272000"/>
    <s v="ASALARIADO"/>
    <n v="60"/>
  </r>
  <r>
    <n v="3293"/>
    <x v="1"/>
    <n v="2588242.2000000002"/>
    <s v="ASALARIADO"/>
    <s v="SECTOR PUBLICO"/>
    <s v="SI"/>
    <s v="NO"/>
    <s v="NO"/>
    <n v="32"/>
    <s v="Atípico"/>
    <s v="No"/>
    <n v="2588242.2000000002"/>
    <s v="ASALARIADO"/>
    <n v="32"/>
  </r>
  <r>
    <n v="3294"/>
    <x v="1"/>
    <n v="302470"/>
    <s v="TRABAJADOR INDEPENDIENTE"/>
    <s v="SECTOR PRIVADO"/>
    <s v="SI"/>
    <s v="NO"/>
    <s v="NO"/>
    <n v="28"/>
    <s v="No"/>
    <s v="No"/>
    <n v="302470"/>
    <s v="TRABAJADOR INDEPENDIENTE"/>
    <n v="28"/>
  </r>
  <r>
    <n v="3295"/>
    <x v="0"/>
    <n v="300018"/>
    <s v="ASEGURADO VOLUNTARIO"/>
    <s v="SECTOR PRIVADO"/>
    <s v="NO"/>
    <s v="NO"/>
    <s v="NO"/>
    <n v="85"/>
    <s v="No"/>
    <s v="No"/>
    <n v="300018"/>
    <s v="ASEGURADO VOLUNTARIO"/>
    <n v="85"/>
  </r>
  <r>
    <n v="3296"/>
    <x v="1"/>
    <n v="509509"/>
    <s v="TRABAJADOR INDEPENDIENTE"/>
    <s v="SECTOR PRIVADO"/>
    <s v="SI"/>
    <s v="NO"/>
    <s v="SI"/>
    <n v="36"/>
    <s v="No"/>
    <s v="No"/>
    <n v="509509"/>
    <s v="TRABAJADOR INDEPENDIENTE"/>
    <n v="36"/>
  </r>
  <r>
    <n v="3297"/>
    <x v="0"/>
    <n v="25000"/>
    <s v="ASALARIADO"/>
    <s v="SECTOR PRIVADO"/>
    <s v="SI"/>
    <s v="NO"/>
    <s v="NO"/>
    <n v="27"/>
    <s v="No"/>
    <s v="No"/>
    <n v="25000"/>
    <s v="ASALARIADO"/>
    <n v="27"/>
  </r>
  <r>
    <n v="3298"/>
    <x v="1"/>
    <n v="355022.46"/>
    <s v="ASALARIADO"/>
    <s v="SECTOR PRIVADO"/>
    <s v="SI"/>
    <s v="NO"/>
    <s v="NO"/>
    <n v="37"/>
    <s v="No"/>
    <s v="No"/>
    <n v="355022.46"/>
    <s v="ASALARIADO"/>
    <n v="37"/>
  </r>
  <r>
    <n v="3299"/>
    <x v="1"/>
    <n v="727896.34"/>
    <s v="ASALARIADO"/>
    <s v="SECTOR PUBLICO"/>
    <s v="SI"/>
    <s v="NO"/>
    <s v="NO"/>
    <n v="28"/>
    <s v="No"/>
    <s v="No"/>
    <n v="727896.34"/>
    <s v="ASALARIADO"/>
    <n v="28"/>
  </r>
  <r>
    <n v="3300"/>
    <x v="0"/>
    <n v="343393"/>
    <s v="ASALARIADO"/>
    <s v="SECTOR PRIVADO"/>
    <s v="SI"/>
    <s v="NO"/>
    <s v="NO"/>
    <n v="37"/>
    <s v="No"/>
    <s v="No"/>
    <n v="343393"/>
    <s v="ASALARIADO"/>
    <n v="37"/>
  </r>
  <r>
    <n v="3301"/>
    <x v="1"/>
    <n v="296610"/>
    <s v="ASEGURADO VOLUNTARIO"/>
    <s v="SECTOR PRIVADO"/>
    <s v="SI"/>
    <s v="NO"/>
    <s v="NO"/>
    <n v="22"/>
    <s v="No"/>
    <s v="No"/>
    <n v="296610"/>
    <s v="ASEGURADO VOLUNTARIO"/>
    <n v="22"/>
  </r>
  <r>
    <n v="3302"/>
    <x v="0"/>
    <n v="1309556"/>
    <s v="PENSIONADOS EN SU PROPIO SISTEMA"/>
    <s v="SECTOR PUBLICO"/>
    <s v="SI"/>
    <s v="NO"/>
    <s v="NO"/>
    <n v="55"/>
    <s v="No"/>
    <s v="No"/>
    <n v="1309556"/>
    <s v="PENSIONADOS EN SU PROPIO SISTEMA"/>
    <n v="55"/>
  </r>
  <r>
    <n v="3303"/>
    <x v="0"/>
    <n v="278030.99"/>
    <s v="CONVENIOS ESPECIALES DE TRABAJADORES INDEPENDIENTES"/>
    <s v="SECTOR PRIVADO"/>
    <s v="SI"/>
    <s v="NO"/>
    <s v="NO"/>
    <n v="64"/>
    <s v="No"/>
    <s v="No"/>
    <n v="278030.99"/>
    <s v="CONVENIOS ESPECIALES DE TRABAJADORES INDEPENDIENTES"/>
    <n v="64"/>
  </r>
  <r>
    <n v="3304"/>
    <x v="0"/>
    <n v="184600"/>
    <s v="ASALARIADO"/>
    <s v="SECTOR PRIVADO"/>
    <s v="SI"/>
    <s v="NO"/>
    <s v="NO"/>
    <n v="35"/>
    <s v="No"/>
    <s v="No"/>
    <n v="184600"/>
    <s v="ASALARIADO"/>
    <n v="35"/>
  </r>
  <r>
    <n v="3305"/>
    <x v="1"/>
    <n v="1437897"/>
    <s v="ASALARIADO"/>
    <s v="SECTOR PUBLICO"/>
    <s v="SI"/>
    <s v="NO"/>
    <s v="NO"/>
    <n v="59"/>
    <s v="No"/>
    <s v="No"/>
    <n v="1437897"/>
    <s v="ASALARIADO"/>
    <n v="59"/>
  </r>
  <r>
    <n v="3306"/>
    <x v="0"/>
    <n v="298000"/>
    <s v="ASALARIADO"/>
    <s v="SECTOR PRIVADO"/>
    <s v="SI"/>
    <s v="NO"/>
    <s v="NO"/>
    <n v="31"/>
    <s v="No"/>
    <s v="No"/>
    <n v="298000"/>
    <s v="ASALARIADO"/>
    <n v="31"/>
  </r>
  <r>
    <n v="3307"/>
    <x v="0"/>
    <n v="324750"/>
    <s v="ASALARIADO"/>
    <s v="SECTOR PRIVADO"/>
    <s v="SI"/>
    <s v="NO"/>
    <s v="NO"/>
    <n v="33"/>
    <s v="No"/>
    <s v="No"/>
    <n v="324750"/>
    <s v="ASALARIADO"/>
    <n v="33"/>
  </r>
  <r>
    <n v="3308"/>
    <x v="1"/>
    <n v="1120416.72"/>
    <s v="ASALARIADO"/>
    <s v="SECTOR PRIVADO"/>
    <s v="SI"/>
    <s v="NO"/>
    <s v="NO"/>
    <n v="33"/>
    <s v="No"/>
    <s v="No"/>
    <n v="1120416.72"/>
    <s v="ASALARIADO"/>
    <n v="33"/>
  </r>
  <r>
    <n v="3309"/>
    <x v="0"/>
    <n v="484940"/>
    <s v="TRABAJADOR INDEPENDIENTE"/>
    <s v="SECTOR PRIVADO"/>
    <s v="SI"/>
    <s v="NO"/>
    <s v="SI"/>
    <n v="33"/>
    <s v="No"/>
    <s v="No"/>
    <n v="484940"/>
    <s v="TRABAJADOR INDEPENDIENTE"/>
    <n v="33"/>
  </r>
  <r>
    <n v="3310"/>
    <x v="1"/>
    <n v="467175.25"/>
    <s v="ASALARIADO"/>
    <s v="SECTOR PRIVADO"/>
    <s v="SI"/>
    <s v="NO"/>
    <s v="NO"/>
    <n v="28"/>
    <s v="No"/>
    <s v="No"/>
    <n v="467175.25"/>
    <s v="ASALARIADO"/>
    <n v="28"/>
  </r>
  <r>
    <n v="3311"/>
    <x v="1"/>
    <n v="405000"/>
    <s v="ASALARIADO"/>
    <s v="SECTOR PRIVADO"/>
    <s v="SI"/>
    <s v="NO"/>
    <s v="NO"/>
    <n v="41"/>
    <s v="No"/>
    <s v="No"/>
    <n v="405000"/>
    <s v="ASALARIADO"/>
    <n v="41"/>
  </r>
  <r>
    <n v="3312"/>
    <x v="0"/>
    <n v="597549.97"/>
    <s v="ASALARIADO"/>
    <s v="SECTOR PRIVADO"/>
    <s v="SI"/>
    <s v="NO"/>
    <s v="NO"/>
    <n v="25"/>
    <s v="No"/>
    <s v="No"/>
    <n v="597549.97"/>
    <s v="ASALARIADO"/>
    <n v="25"/>
  </r>
  <r>
    <n v="3313"/>
    <x v="1"/>
    <n v="643308"/>
    <s v="PENSIONADOS EN SU PROPIO SISTEMA"/>
    <s v="SECTOR PUBLICO"/>
    <s v="SI"/>
    <s v="NO"/>
    <s v="NO"/>
    <n v="74"/>
    <s v="No"/>
    <s v="No"/>
    <n v="643308"/>
    <s v="PENSIONADOS EN SU PROPIO SISTEMA"/>
    <n v="74"/>
  </r>
  <r>
    <n v="3314"/>
    <x v="1"/>
    <n v="510866"/>
    <s v="ASALARIADO"/>
    <s v="SECTOR PRIVADO"/>
    <s v="SI"/>
    <s v="NO"/>
    <s v="NO"/>
    <n v="26"/>
    <s v="No"/>
    <s v="No"/>
    <n v="510866"/>
    <s v="ASALARIADO"/>
    <n v="26"/>
  </r>
  <r>
    <n v="3315"/>
    <x v="0"/>
    <n v="297046"/>
    <s v="ASEGURADO VOLUNTARIO"/>
    <s v="SECTOR PRIVADO"/>
    <s v="SI"/>
    <s v="NO"/>
    <s v="NO"/>
    <n v="36"/>
    <s v="No"/>
    <s v="No"/>
    <n v="297046"/>
    <s v="ASEGURADO VOLUNTARIO"/>
    <n v="36"/>
  </r>
  <r>
    <n v="3316"/>
    <x v="1"/>
    <n v="688499"/>
    <s v="ASALARIADO"/>
    <s v="SECTOR PRIVADO"/>
    <s v="SI"/>
    <s v="NO"/>
    <s v="NO"/>
    <n v="32"/>
    <s v="No"/>
    <s v="No"/>
    <n v="688499"/>
    <s v="ASALARIADO"/>
    <n v="32"/>
  </r>
  <r>
    <n v="3317"/>
    <x v="0"/>
    <n v="310253.48"/>
    <s v="ASALARIADO"/>
    <s v="SECTOR PRIVADO"/>
    <s v="SI"/>
    <s v="NO"/>
    <s v="NO"/>
    <n v="59"/>
    <s v="No"/>
    <s v="No"/>
    <n v="310253.48"/>
    <s v="ASALARIADO"/>
    <n v="59"/>
  </r>
  <r>
    <n v="3318"/>
    <x v="1"/>
    <n v="297046"/>
    <s v="ASEGURADO VOLUNTARIO"/>
    <s v="SECTOR PRIVADO"/>
    <s v="SI"/>
    <s v="NO"/>
    <s v="NO"/>
    <n v="57"/>
    <s v="No"/>
    <s v="No"/>
    <n v="297046"/>
    <s v="ASEGURADO VOLUNTARIO"/>
    <n v="57"/>
  </r>
  <r>
    <n v="3319"/>
    <x v="0"/>
    <n v="877095.21"/>
    <s v="ASALARIADO"/>
    <s v="SECTOR PRIVADO"/>
    <s v="SI"/>
    <s v="NO"/>
    <s v="NO"/>
    <n v="43"/>
    <s v="No"/>
    <s v="No"/>
    <n v="877095.21"/>
    <s v="ASALARIADO"/>
    <n v="43"/>
  </r>
  <r>
    <n v="3320"/>
    <x v="0"/>
    <n v="689245.69"/>
    <s v="ASALARIADO"/>
    <s v="SECTOR PRIVADO"/>
    <s v="SI"/>
    <s v="NO"/>
    <s v="NO"/>
    <n v="38"/>
    <s v="No"/>
    <s v="No"/>
    <n v="689245.69"/>
    <s v="ASALARIADO"/>
    <n v="38"/>
  </r>
  <r>
    <n v="3321"/>
    <x v="1"/>
    <n v="1314275"/>
    <s v="ASALARIADO"/>
    <s v="SECTOR PUBLICO"/>
    <s v="SI"/>
    <s v="NO"/>
    <s v="NO"/>
    <n v="46"/>
    <s v="No"/>
    <s v="No"/>
    <n v="1314275"/>
    <s v="ASALARIADO"/>
    <n v="46"/>
  </r>
  <r>
    <n v="3322"/>
    <x v="1"/>
    <n v="540083"/>
    <s v="ASEGURADO VOLUNTARIO"/>
    <s v="SECTOR PRIVADO"/>
    <s v="NO"/>
    <s v="SI"/>
    <s v="SI"/>
    <n v="73"/>
    <s v="No"/>
    <s v="No"/>
    <n v="540083"/>
    <s v="ASEGURADO VOLUNTARIO"/>
    <n v="73"/>
  </r>
  <r>
    <n v="3323"/>
    <x v="0"/>
    <n v="609663"/>
    <s v="ASALARIADO"/>
    <s v="SECTOR PRIVADO"/>
    <s v="SI"/>
    <s v="NO"/>
    <s v="SI"/>
    <n v="41"/>
    <s v="No"/>
    <s v="No"/>
    <n v="609663"/>
    <s v="ASALARIADO"/>
    <n v="41"/>
  </r>
  <r>
    <n v="3324"/>
    <x v="0"/>
    <n v="727926.26"/>
    <s v="ASALARIADO"/>
    <s v="SECTOR PRIVADO"/>
    <s v="SI"/>
    <s v="NO"/>
    <s v="NO"/>
    <n v="48"/>
    <s v="No"/>
    <s v="No"/>
    <n v="727926.26"/>
    <s v="ASALARIADO"/>
    <n v="48"/>
  </r>
  <r>
    <n v="3325"/>
    <x v="1"/>
    <n v="1632331"/>
    <s v="ASALARIADO"/>
    <s v="SECTOR PUBLICO"/>
    <s v="SI"/>
    <s v="NO"/>
    <s v="NO"/>
    <n v="44"/>
    <s v="No"/>
    <s v="No"/>
    <n v="1632331"/>
    <s v="ASALARIADO"/>
    <n v="44"/>
  </r>
  <r>
    <n v="3326"/>
    <x v="0"/>
    <n v="444937.63"/>
    <s v="ASALARIADO"/>
    <s v="SECTOR PRIVADO"/>
    <s v="SI"/>
    <s v="SI"/>
    <s v="NO"/>
    <n v="48"/>
    <s v="No"/>
    <s v="No"/>
    <n v="444937.63"/>
    <s v="ASALARIADO"/>
    <n v="48"/>
  </r>
  <r>
    <n v="3327"/>
    <x v="0"/>
    <n v="185956"/>
    <s v="ASALARIADO"/>
    <s v="SECTOR PRIVADO"/>
    <s v="SI"/>
    <s v="NO"/>
    <s v="NO"/>
    <n v="64"/>
    <s v="No"/>
    <s v="No"/>
    <n v="185956"/>
    <s v="ASALARIADO"/>
    <n v="64"/>
  </r>
  <r>
    <n v="3328"/>
    <x v="0"/>
    <n v="121368.02"/>
    <s v="ASALARIADO"/>
    <s v="SECTOR PRIVADO"/>
    <s v="SI"/>
    <s v="NO"/>
    <s v="NO"/>
    <n v="26"/>
    <s v="No"/>
    <s v="No"/>
    <n v="121368.02"/>
    <s v="ASALARIADO"/>
    <n v="26"/>
  </r>
  <r>
    <n v="3329"/>
    <x v="0"/>
    <n v="532800"/>
    <s v="ASALARIADO"/>
    <s v="SECTOR PRIVADO"/>
    <s v="SI"/>
    <s v="NO"/>
    <s v="NO"/>
    <n v="31"/>
    <s v="No"/>
    <s v="No"/>
    <n v="532800"/>
    <s v="ASALARIADO"/>
    <n v="31"/>
  </r>
  <r>
    <n v="3330"/>
    <x v="0"/>
    <n v="1066381.08"/>
    <s v="ASALARIADO"/>
    <s v="SECTOR PRIVADO"/>
    <s v="SI"/>
    <s v="NO"/>
    <s v="NO"/>
    <n v="29"/>
    <s v="No"/>
    <s v="No"/>
    <n v="1066381.08"/>
    <s v="ASALARIADO"/>
    <n v="29"/>
  </r>
  <r>
    <n v="3331"/>
    <x v="0"/>
    <n v="280000"/>
    <s v="TRABAJADOR INDEPENDIENTE"/>
    <s v="SECTOR PRIVADO"/>
    <s v="SI"/>
    <s v="NO"/>
    <s v="NO"/>
    <n v="40"/>
    <s v="No"/>
    <s v="No"/>
    <n v="280000"/>
    <s v="TRABAJADOR INDEPENDIENTE"/>
    <n v="40"/>
  </r>
  <r>
    <n v="3332"/>
    <x v="0"/>
    <n v="342225.26"/>
    <s v="ASALARIADO"/>
    <s v="SECTOR PRIVADO"/>
    <s v="SI"/>
    <s v="NO"/>
    <s v="NO"/>
    <n v="44"/>
    <s v="No"/>
    <s v="No"/>
    <n v="342225.26"/>
    <s v="ASALARIADO"/>
    <n v="44"/>
  </r>
  <r>
    <n v="3333"/>
    <x v="1"/>
    <n v="535736.47"/>
    <s v="ASALARIADO"/>
    <s v="SECTOR PRIVADO"/>
    <s v="SI"/>
    <s v="NO"/>
    <s v="NO"/>
    <n v="35"/>
    <s v="No"/>
    <s v="No"/>
    <n v="535736.47"/>
    <s v="ASALARIADO"/>
    <n v="35"/>
  </r>
  <r>
    <n v="3334"/>
    <x v="0"/>
    <n v="288313.38"/>
    <s v="ASALARIADO"/>
    <s v="SECTOR PRIVADO"/>
    <s v="SI"/>
    <s v="NO"/>
    <s v="NO"/>
    <n v="57"/>
    <s v="No"/>
    <s v="No"/>
    <n v="288313.38"/>
    <s v="ASALARIADO"/>
    <n v="57"/>
  </r>
  <r>
    <n v="3335"/>
    <x v="0"/>
    <n v="1374999.99"/>
    <s v="ASALARIADO"/>
    <s v="SECTOR PRIVADO"/>
    <s v="SI"/>
    <s v="SI"/>
    <s v="NO"/>
    <n v="37"/>
    <s v="No"/>
    <s v="No"/>
    <n v="1374999.99"/>
    <s v="ASALARIADO"/>
    <n v="37"/>
  </r>
  <r>
    <n v="3336"/>
    <x v="1"/>
    <n v="748465"/>
    <s v="ASALARIADO"/>
    <s v="SECTOR PUBLICO"/>
    <s v="SI"/>
    <s v="NO"/>
    <s v="NO"/>
    <n v="40"/>
    <s v="No"/>
    <s v="No"/>
    <n v="748465"/>
    <s v="ASALARIADO"/>
    <n v="40"/>
  </r>
  <r>
    <n v="3337"/>
    <x v="1"/>
    <n v="235768.2"/>
    <s v="ASALARIADO"/>
    <s v="SECTOR PUBLICO"/>
    <s v="SI"/>
    <s v="NO"/>
    <s v="NO"/>
    <n v="47"/>
    <s v="No"/>
    <s v="No"/>
    <n v="235768.2"/>
    <s v="ASALARIADO"/>
    <n v="47"/>
  </r>
  <r>
    <n v="3338"/>
    <x v="0"/>
    <n v="11200"/>
    <s v="ASALARIADO"/>
    <s v="SECTOR PRIVADO"/>
    <s v="SI"/>
    <s v="SI"/>
    <s v="SI"/>
    <n v="24"/>
    <s v="No"/>
    <s v="No"/>
    <n v="11200"/>
    <s v="ASALARIADO"/>
    <n v="24"/>
  </r>
  <r>
    <n v="3339"/>
    <x v="0"/>
    <n v="377425.93"/>
    <s v="ASALARIADO"/>
    <s v="SECTOR PRIVADO"/>
    <s v="SI"/>
    <s v="NO"/>
    <s v="NO"/>
    <n v="54"/>
    <s v="No"/>
    <s v="No"/>
    <n v="377425.93"/>
    <s v="ASALARIADO"/>
    <n v="54"/>
  </r>
  <r>
    <n v="3340"/>
    <x v="0"/>
    <n v="297044"/>
    <s v="ASEGURADO VOLUNTARIO"/>
    <s v="SECTOR PRIVADO"/>
    <s v="SI"/>
    <s v="SI"/>
    <s v="NO"/>
    <n v="55"/>
    <s v="No"/>
    <s v="No"/>
    <n v="297044"/>
    <s v="ASEGURADO VOLUNTARIO"/>
    <n v="55"/>
  </r>
  <r>
    <n v="3341"/>
    <x v="0"/>
    <n v="85221.33"/>
    <s v="ASALARIADO"/>
    <s v="SECTOR PRIVADO"/>
    <s v="SI"/>
    <s v="NO"/>
    <s v="NO"/>
    <n v="52"/>
    <s v="No"/>
    <s v="No"/>
    <n v="85221.33"/>
    <s v="ASALARIADO"/>
    <n v="52"/>
  </r>
  <r>
    <n v="3342"/>
    <x v="0"/>
    <n v="297046"/>
    <s v="TRABAJADOR INDEPENDIENTE"/>
    <s v="SECTOR PRIVADO"/>
    <s v="SI"/>
    <s v="NO"/>
    <s v="NO"/>
    <n v="59"/>
    <s v="No"/>
    <s v="No"/>
    <n v="297046"/>
    <s v="TRABAJADOR INDEPENDIENTE"/>
    <n v="59"/>
  </r>
  <r>
    <n v="3343"/>
    <x v="0"/>
    <n v="280000"/>
    <s v="ASALARIADO"/>
    <s v="SECTOR PRIVADO"/>
    <s v="SI"/>
    <s v="NO"/>
    <s v="NO"/>
    <n v="70"/>
    <s v="No"/>
    <s v="No"/>
    <n v="280000"/>
    <s v="ASALARIADO"/>
    <n v="70"/>
  </r>
  <r>
    <n v="3344"/>
    <x v="0"/>
    <n v="400000"/>
    <s v="ASALARIADO"/>
    <s v="SECTOR PRIVADO"/>
    <s v="SI"/>
    <s v="NO"/>
    <s v="NO"/>
    <n v="47"/>
    <s v="No"/>
    <s v="No"/>
    <n v="400000"/>
    <s v="ASALARIADO"/>
    <n v="47"/>
  </r>
  <r>
    <n v="3345"/>
    <x v="0"/>
    <n v="664950.56000000006"/>
    <s v="ASALARIADO"/>
    <s v="SECTOR PRIVADO"/>
    <s v="SI"/>
    <s v="SI"/>
    <s v="NO"/>
    <n v="38"/>
    <s v="No"/>
    <s v="No"/>
    <n v="664950.56000000006"/>
    <s v="ASALARIADO"/>
    <n v="38"/>
  </r>
  <r>
    <n v="3346"/>
    <x v="1"/>
    <n v="580000"/>
    <s v="ASALARIADO"/>
    <s v="SECTOR PRIVADO"/>
    <s v="SI"/>
    <s v="NO"/>
    <s v="NO"/>
    <n v="25"/>
    <s v="No"/>
    <s v="No"/>
    <n v="580000"/>
    <s v="ASALARIADO"/>
    <n v="25"/>
  </r>
  <r>
    <n v="3347"/>
    <x v="1"/>
    <n v="183760"/>
    <s v="ASALARIADO"/>
    <s v="SECTOR PRIVADO"/>
    <s v="SI"/>
    <s v="SI"/>
    <s v="NO"/>
    <n v="53"/>
    <s v="No"/>
    <s v="No"/>
    <n v="183760"/>
    <s v="ASALARIADO"/>
    <n v="53"/>
  </r>
  <r>
    <n v="3348"/>
    <x v="1"/>
    <n v="591000"/>
    <s v="ASALARIADO"/>
    <s v="SECTOR PRIVADO"/>
    <s v="SI"/>
    <s v="NO"/>
    <s v="NO"/>
    <n v="45"/>
    <s v="No"/>
    <s v="No"/>
    <n v="591000"/>
    <s v="ASALARIADO"/>
    <n v="45"/>
  </r>
  <r>
    <n v="3349"/>
    <x v="0"/>
    <n v="1461023.23"/>
    <s v="ASALARIADO"/>
    <s v="SECTOR PRIVADO"/>
    <s v="SI"/>
    <s v="NO"/>
    <s v="NO"/>
    <n v="30"/>
    <s v="No"/>
    <s v="No"/>
    <n v="1461023.23"/>
    <s v="ASALARIADO"/>
    <n v="30"/>
  </r>
  <r>
    <n v="3350"/>
    <x v="1"/>
    <n v="1167041"/>
    <s v="ASALARIADO"/>
    <s v="SECTOR PUBLICO"/>
    <s v="SI"/>
    <s v="NO"/>
    <s v="SI"/>
    <n v="32"/>
    <s v="No"/>
    <s v="No"/>
    <n v="1167041"/>
    <s v="ASALARIADO"/>
    <n v="32"/>
  </r>
  <r>
    <n v="3351"/>
    <x v="1"/>
    <n v="240000"/>
    <s v="ASALARIADO"/>
    <s v="SECTOR PRIVADO"/>
    <s v="SI"/>
    <s v="SI"/>
    <s v="SI"/>
    <n v="42"/>
    <s v="No"/>
    <s v="No"/>
    <n v="240000"/>
    <s v="ASALARIADO"/>
    <n v="42"/>
  </r>
  <r>
    <n v="3352"/>
    <x v="1"/>
    <n v="227197.58"/>
    <s v="ASALARIADO"/>
    <s v="SECTOR PRIVADO"/>
    <s v="SI"/>
    <s v="NO"/>
    <s v="NO"/>
    <n v="36"/>
    <s v="No"/>
    <s v="No"/>
    <n v="227197.58"/>
    <s v="ASALARIADO"/>
    <n v="36"/>
  </r>
  <r>
    <n v="3353"/>
    <x v="1"/>
    <n v="346384"/>
    <s v="ASALARIADO"/>
    <s v="SECTOR PUBLICO"/>
    <s v="SI"/>
    <s v="NO"/>
    <s v="NO"/>
    <n v="43"/>
    <s v="No"/>
    <s v="No"/>
    <n v="346384"/>
    <s v="ASALARIADO"/>
    <n v="43"/>
  </r>
  <r>
    <n v="3354"/>
    <x v="0"/>
    <n v="821327.28"/>
    <s v="ASALARIADO"/>
    <s v="SECTOR PRIVADO"/>
    <s v="SI"/>
    <s v="NO"/>
    <s v="NO"/>
    <n v="60"/>
    <s v="No"/>
    <s v="No"/>
    <n v="821327.28"/>
    <s v="ASALARIADO"/>
    <n v="60"/>
  </r>
  <r>
    <n v="3355"/>
    <x v="0"/>
    <n v="350000"/>
    <s v="ASALARIADO"/>
    <s v="SECTOR PRIVADO"/>
    <s v="SI"/>
    <s v="NO"/>
    <s v="NO"/>
    <n v="36"/>
    <s v="No"/>
    <s v="No"/>
    <n v="350000"/>
    <s v="ASALARIADO"/>
    <n v="36"/>
  </r>
  <r>
    <n v="3356"/>
    <x v="0"/>
    <n v="351536.79"/>
    <s v="ASALARIADO"/>
    <s v="SECTOR PRIVADO"/>
    <s v="SI"/>
    <s v="NO"/>
    <s v="NO"/>
    <n v="46"/>
    <s v="No"/>
    <s v="No"/>
    <n v="351536.79"/>
    <s v="ASALARIADO"/>
    <n v="46"/>
  </r>
  <r>
    <n v="3357"/>
    <x v="1"/>
    <n v="258542.5"/>
    <s v="ASALARIADO"/>
    <s v="SECTOR PRIVADO"/>
    <s v="SI"/>
    <s v="NO"/>
    <s v="NO"/>
    <n v="53"/>
    <s v="No"/>
    <s v="No"/>
    <n v="258542.5"/>
    <s v="ASALARIADO"/>
    <n v="53"/>
  </r>
  <r>
    <n v="3358"/>
    <x v="1"/>
    <n v="297045"/>
    <s v="ASEGURADO VOLUNTARIO"/>
    <s v="SECTOR PRIVADO"/>
    <s v="SI"/>
    <s v="SI"/>
    <s v="NO"/>
    <n v="40"/>
    <s v="No"/>
    <s v="No"/>
    <n v="297045"/>
    <s v="ASEGURADO VOLUNTARIO"/>
    <n v="40"/>
  </r>
  <r>
    <n v="3359"/>
    <x v="1"/>
    <n v="289729"/>
    <s v="ASALARIADO"/>
    <s v="SECTOR PUBLICO"/>
    <s v="SI"/>
    <s v="NO"/>
    <s v="SI"/>
    <n v="41"/>
    <s v="No"/>
    <s v="No"/>
    <n v="289729"/>
    <s v="ASALARIADO"/>
    <n v="41"/>
  </r>
  <r>
    <n v="3360"/>
    <x v="1"/>
    <n v="550000"/>
    <s v="ASALARIADO"/>
    <s v="SECTOR PRIVADO"/>
    <s v="SI"/>
    <s v="NO"/>
    <s v="NO"/>
    <n v="22"/>
    <s v="No"/>
    <s v="No"/>
    <n v="550000"/>
    <s v="ASALARIADO"/>
    <n v="22"/>
  </r>
  <r>
    <n v="3361"/>
    <x v="1"/>
    <n v="1418498.89"/>
    <s v="ASALARIADO"/>
    <s v="SECTOR PRIVADO"/>
    <s v="SI"/>
    <s v="NO"/>
    <s v="NO"/>
    <n v="48"/>
    <s v="No"/>
    <s v="No"/>
    <n v="1418498.89"/>
    <s v="ASALARIADO"/>
    <n v="48"/>
  </r>
  <r>
    <n v="3362"/>
    <x v="0"/>
    <n v="2409620.6"/>
    <s v="ASALARIADO"/>
    <s v="SECTOR PUBLICO"/>
    <s v="SI"/>
    <s v="NO"/>
    <s v="NO"/>
    <n v="52"/>
    <s v="Atípico"/>
    <s v="No"/>
    <n v="2409620.6"/>
    <s v="ASALARIADO"/>
    <n v="52"/>
  </r>
  <r>
    <n v="3363"/>
    <x v="1"/>
    <n v="225000"/>
    <s v="ASALARIADO"/>
    <s v="SECTOR PRIVADO"/>
    <s v="SI"/>
    <s v="NO"/>
    <s v="NO"/>
    <n v="36"/>
    <s v="No"/>
    <s v="No"/>
    <n v="225000"/>
    <s v="ASALARIADO"/>
    <n v="36"/>
  </r>
  <r>
    <n v="3364"/>
    <x v="1"/>
    <n v="578167.4"/>
    <s v="ASALARIADO"/>
    <s v="SECTOR PUBLICO"/>
    <s v="SI"/>
    <s v="NO"/>
    <s v="NO"/>
    <n v="40"/>
    <s v="No"/>
    <s v="No"/>
    <n v="578167.4"/>
    <s v="ASALARIADO"/>
    <n v="40"/>
  </r>
  <r>
    <n v="3365"/>
    <x v="1"/>
    <n v="282305"/>
    <s v="ASEGURADO VOLUNTARIO"/>
    <s v="SECTOR PRIVADO"/>
    <s v="NO"/>
    <s v="NO"/>
    <s v="NO"/>
    <n v="65"/>
    <s v="No"/>
    <s v="No"/>
    <n v="282305"/>
    <s v="ASEGURADO VOLUNTARIO"/>
    <n v="65"/>
  </r>
  <r>
    <n v="3366"/>
    <x v="1"/>
    <n v="585519.47"/>
    <s v="ASALARIADO"/>
    <s v="SECTOR PUBLICO"/>
    <s v="SI"/>
    <s v="NO"/>
    <s v="NO"/>
    <n v="54"/>
    <s v="No"/>
    <s v="No"/>
    <n v="585519.47"/>
    <s v="ASALARIADO"/>
    <n v="54"/>
  </r>
  <r>
    <n v="3367"/>
    <x v="0"/>
    <n v="477206.99"/>
    <s v="ASALARIADO"/>
    <s v="SECTOR PRIVADO"/>
    <s v="SI"/>
    <s v="NO"/>
    <s v="NO"/>
    <n v="27"/>
    <s v="No"/>
    <s v="No"/>
    <n v="477206.99"/>
    <s v="ASALARIADO"/>
    <n v="27"/>
  </r>
  <r>
    <n v="3368"/>
    <x v="1"/>
    <n v="366740.15"/>
    <s v="ASALARIADO"/>
    <s v="SECTOR PRIVADO"/>
    <s v="SI"/>
    <s v="NO"/>
    <s v="NO"/>
    <n v="37"/>
    <s v="No"/>
    <s v="No"/>
    <n v="366740.15"/>
    <s v="ASALARIADO"/>
    <n v="37"/>
  </r>
  <r>
    <n v="3369"/>
    <x v="1"/>
    <n v="297045"/>
    <s v="ASEGURADO VOLUNTARIO"/>
    <s v="SECTOR PRIVADO"/>
    <s v="SI"/>
    <s v="NO"/>
    <s v="NO"/>
    <n v="29"/>
    <s v="No"/>
    <s v="No"/>
    <n v="297045"/>
    <s v="ASEGURADO VOLUNTARIO"/>
    <n v="29"/>
  </r>
  <r>
    <n v="3370"/>
    <x v="1"/>
    <n v="375728"/>
    <s v="ASALARIADO"/>
    <s v="SECTOR PRIVADO"/>
    <s v="SI"/>
    <s v="SI"/>
    <s v="NO"/>
    <n v="41"/>
    <s v="No"/>
    <s v="No"/>
    <n v="375728"/>
    <s v="ASALARIADO"/>
    <n v="41"/>
  </r>
  <r>
    <n v="3371"/>
    <x v="0"/>
    <n v="541286.99"/>
    <s v="ASALARIADO"/>
    <s v="SECTOR PRIVADO"/>
    <s v="SI"/>
    <s v="NO"/>
    <s v="NO"/>
    <n v="38"/>
    <s v="No"/>
    <s v="No"/>
    <n v="541286.99"/>
    <s v="ASALARIADO"/>
    <n v="38"/>
  </r>
  <r>
    <n v="3372"/>
    <x v="0"/>
    <n v="1486779"/>
    <s v="PENSIONADOS EN SU PROPIO SISTEMA"/>
    <s v="SECTOR PUBLICO"/>
    <s v="SI"/>
    <s v="NO"/>
    <s v="NO"/>
    <n v="60"/>
    <s v="No"/>
    <s v="No"/>
    <n v="1486779"/>
    <s v="PENSIONADOS EN SU PROPIO SISTEMA"/>
    <n v="60"/>
  </r>
  <r>
    <n v="3373"/>
    <x v="1"/>
    <n v="297045"/>
    <s v="ASEGURADO VOLUNTARIO"/>
    <s v="SECTOR PRIVADO"/>
    <s v="SI"/>
    <s v="NO"/>
    <s v="NO"/>
    <n v="62"/>
    <s v="No"/>
    <s v="No"/>
    <n v="297045"/>
    <s v="ASEGURADO VOLUNTARIO"/>
    <n v="62"/>
  </r>
  <r>
    <n v="3374"/>
    <x v="0"/>
    <n v="297046"/>
    <s v="ASEGURADO VOLUNTARIO"/>
    <s v="SECTOR PRIVADO"/>
    <s v="SI"/>
    <s v="SI"/>
    <s v="NO"/>
    <n v="38"/>
    <s v="No"/>
    <s v="No"/>
    <n v="297046"/>
    <s v="ASEGURADO VOLUNTARIO"/>
    <n v="38"/>
  </r>
  <r>
    <n v="3375"/>
    <x v="1"/>
    <n v="557319"/>
    <s v="TRABAJADOR INDEPENDIENTE"/>
    <s v="SECTOR PRIVADO"/>
    <s v="SI"/>
    <s v="NO"/>
    <s v="NO"/>
    <n v="57"/>
    <s v="No"/>
    <s v="No"/>
    <n v="557319"/>
    <s v="TRABAJADOR INDEPENDIENTE"/>
    <n v="57"/>
  </r>
  <r>
    <n v="3376"/>
    <x v="0"/>
    <n v="833592.1"/>
    <s v="ASALARIADO"/>
    <s v="SECTOR PUBLICO"/>
    <s v="SI"/>
    <s v="NO"/>
    <s v="NO"/>
    <n v="31"/>
    <s v="No"/>
    <s v="No"/>
    <n v="833592.1"/>
    <s v="ASALARIADO"/>
    <n v="31"/>
  </r>
  <r>
    <n v="3377"/>
    <x v="0"/>
    <n v="297950"/>
    <s v="CONVENIOS ESPECIALES DE TRABAJADORES INDEPENDIENTES"/>
    <s v="SECTOR PRIVADO"/>
    <s v="SI"/>
    <s v="NO"/>
    <s v="NO"/>
    <n v="44"/>
    <s v="No"/>
    <s v="No"/>
    <n v="297950"/>
    <s v="CONVENIOS ESPECIALES DE TRABAJADORES INDEPENDIENTES"/>
    <n v="44"/>
  </r>
  <r>
    <n v="3378"/>
    <x v="0"/>
    <n v="356455"/>
    <s v="TRABAJADOR INDEPENDIENTE"/>
    <s v="SECTOR PRIVADO"/>
    <s v="SI"/>
    <s v="NO"/>
    <s v="SI"/>
    <n v="40"/>
    <s v="No"/>
    <s v="No"/>
    <n v="356455"/>
    <s v="TRABAJADOR INDEPENDIENTE"/>
    <n v="40"/>
  </r>
  <r>
    <n v="3379"/>
    <x v="0"/>
    <n v="300438.55"/>
    <s v="ASALARIADO"/>
    <s v="SECTOR PRIVADO"/>
    <s v="SI"/>
    <s v="NO"/>
    <s v="NO"/>
    <n v="19"/>
    <s v="No"/>
    <s v="No"/>
    <n v="300438.55"/>
    <s v="ASALARIADO"/>
    <n v="19"/>
  </r>
  <r>
    <n v="3380"/>
    <x v="1"/>
    <n v="278030"/>
    <s v="CONVENIOS ESPECIALES DE ASEGURADOS VOLUNTARIOS"/>
    <s v="SECTOR PRIVADO"/>
    <s v="SI"/>
    <s v="NO"/>
    <s v="NO"/>
    <n v="27"/>
    <s v="No"/>
    <s v="No"/>
    <n v="278030"/>
    <s v="CONVENIOS ESPECIALES DE ASEGURADOS VOLUNTARIOS"/>
    <n v="27"/>
  </r>
  <r>
    <n v="3381"/>
    <x v="0"/>
    <n v="354166"/>
    <s v="ASALARIADO"/>
    <s v="SECTOR PRIVADO"/>
    <s v="SI"/>
    <s v="NO"/>
    <s v="NO"/>
    <n v="25"/>
    <s v="No"/>
    <s v="No"/>
    <n v="354166"/>
    <s v="ASALARIADO"/>
    <n v="25"/>
  </r>
  <r>
    <n v="3382"/>
    <x v="0"/>
    <n v="963859.52"/>
    <s v="ASALARIADO"/>
    <s v="SECTOR PUBLICO"/>
    <s v="SI"/>
    <s v="NO"/>
    <s v="NO"/>
    <n v="55"/>
    <s v="No"/>
    <s v="No"/>
    <n v="963859.52"/>
    <s v="ASALARIADO"/>
    <n v="55"/>
  </r>
  <r>
    <n v="3383"/>
    <x v="0"/>
    <n v="1057967.08"/>
    <s v="ASALARIADO"/>
    <s v="SECTOR PRIVADO"/>
    <s v="SI"/>
    <s v="NO"/>
    <s v="NO"/>
    <n v="31"/>
    <s v="No"/>
    <s v="No"/>
    <n v="1057967.08"/>
    <s v="ASALARIADO"/>
    <n v="31"/>
  </r>
  <r>
    <n v="3384"/>
    <x v="0"/>
    <n v="586234.97"/>
    <s v="ASALARIADO"/>
    <s v="SECTOR PRIVADO"/>
    <s v="SI"/>
    <s v="NO"/>
    <s v="NO"/>
    <n v="57"/>
    <s v="No"/>
    <s v="No"/>
    <n v="586234.97"/>
    <s v="ASALARIADO"/>
    <n v="57"/>
  </r>
  <r>
    <n v="3385"/>
    <x v="0"/>
    <n v="278030"/>
    <s v="CONVENIOS ESPECIALES DE TRABAJADORES INDEPENDIENTES"/>
    <s v="SECTOR PRIVADO"/>
    <s v="SI"/>
    <s v="NO"/>
    <s v="NO"/>
    <n v="29"/>
    <s v="No"/>
    <s v="No"/>
    <n v="278030"/>
    <s v="CONVENIOS ESPECIALES DE TRABAJADORES INDEPENDIENTES"/>
    <n v="29"/>
  </r>
  <r>
    <n v="3386"/>
    <x v="0"/>
    <n v="399148"/>
    <s v="TRABAJADOR INDEPENDIENTE"/>
    <s v="SECTOR PRIVADO"/>
    <s v="SI"/>
    <s v="NO"/>
    <s v="SI"/>
    <n v="59"/>
    <s v="No"/>
    <s v="No"/>
    <n v="399148"/>
    <s v="TRABAJADOR INDEPENDIENTE"/>
    <n v="59"/>
  </r>
  <r>
    <n v="3387"/>
    <x v="1"/>
    <n v="1377923.86"/>
    <s v="ASALARIADO"/>
    <s v="SECTOR PRIVADO"/>
    <s v="SI"/>
    <s v="NO"/>
    <s v="NO"/>
    <n v="56"/>
    <s v="No"/>
    <s v="No"/>
    <n v="1377923.86"/>
    <s v="ASALARIADO"/>
    <n v="56"/>
  </r>
  <r>
    <n v="3388"/>
    <x v="0"/>
    <n v="384000"/>
    <s v="ASALARIADO"/>
    <s v="SECTOR PRIVADO"/>
    <s v="SI"/>
    <s v="NO"/>
    <s v="SI"/>
    <n v="43"/>
    <s v="No"/>
    <s v="No"/>
    <n v="384000"/>
    <s v="ASALARIADO"/>
    <n v="43"/>
  </r>
  <r>
    <n v="3389"/>
    <x v="0"/>
    <n v="641830"/>
    <s v="ASALARIADO"/>
    <s v="SECTOR PRIVADO"/>
    <s v="SI"/>
    <s v="NO"/>
    <s v="NO"/>
    <n v="50"/>
    <s v="No"/>
    <s v="No"/>
    <n v="641830"/>
    <s v="ASALARIADO"/>
    <n v="50"/>
  </r>
  <r>
    <n v="3390"/>
    <x v="0"/>
    <n v="467680.51"/>
    <s v="ASALARIADO"/>
    <s v="SECTOR PRIVADO"/>
    <s v="SI"/>
    <s v="SI"/>
    <s v="NO"/>
    <n v="31"/>
    <s v="No"/>
    <s v="No"/>
    <n v="467680.51"/>
    <s v="ASALARIADO"/>
    <n v="31"/>
  </r>
  <r>
    <n v="3391"/>
    <x v="0"/>
    <n v="572881"/>
    <s v="ASALARIADO"/>
    <s v="SECTOR PRIVADO"/>
    <s v="SI"/>
    <s v="NO"/>
    <s v="NO"/>
    <n v="27"/>
    <s v="No"/>
    <s v="No"/>
    <n v="572881"/>
    <s v="ASALARIADO"/>
    <n v="27"/>
  </r>
  <r>
    <n v="3392"/>
    <x v="0"/>
    <n v="450242.43"/>
    <s v="ASALARIADO"/>
    <s v="SECTOR PRIVADO"/>
    <s v="SI"/>
    <s v="NO"/>
    <s v="NO"/>
    <n v="24"/>
    <s v="No"/>
    <s v="No"/>
    <n v="450242.43"/>
    <s v="ASALARIADO"/>
    <n v="24"/>
  </r>
  <r>
    <n v="3393"/>
    <x v="0"/>
    <n v="618962.9"/>
    <s v="ASALARIADO"/>
    <s v="SECTOR PRIVADO"/>
    <s v="SI"/>
    <s v="NO"/>
    <s v="NO"/>
    <n v="51"/>
    <s v="No"/>
    <s v="No"/>
    <n v="618962.9"/>
    <s v="ASALARIADO"/>
    <n v="51"/>
  </r>
  <r>
    <n v="3394"/>
    <x v="1"/>
    <n v="319591"/>
    <s v="ASALARIADO"/>
    <s v="SECTOR PRIVADO"/>
    <s v="SI"/>
    <s v="SI"/>
    <s v="NO"/>
    <n v="34"/>
    <s v="No"/>
    <s v="No"/>
    <n v="319591"/>
    <s v="ASALARIADO"/>
    <n v="34"/>
  </r>
  <r>
    <n v="3395"/>
    <x v="0"/>
    <n v="316412"/>
    <s v="TRABAJADOR INDEPENDIENTE"/>
    <s v="SECTOR PRIVADO"/>
    <s v="SI"/>
    <s v="NO"/>
    <s v="SI"/>
    <n v="55"/>
    <s v="No"/>
    <s v="No"/>
    <n v="316412"/>
    <s v="TRABAJADOR INDEPENDIENTE"/>
    <n v="55"/>
  </r>
  <r>
    <n v="3396"/>
    <x v="1"/>
    <n v="356455"/>
    <s v="TRABAJADOR INDEPENDIENTE"/>
    <s v="SECTOR PRIVADO"/>
    <s v="SI"/>
    <s v="NO"/>
    <s v="NO"/>
    <n v="43"/>
    <s v="No"/>
    <s v="No"/>
    <n v="356455"/>
    <s v="TRABAJADOR INDEPENDIENTE"/>
    <n v="43"/>
  </r>
  <r>
    <n v="3397"/>
    <x v="0"/>
    <n v="785855.82"/>
    <s v="ASALARIADO"/>
    <s v="SECTOR PRIVADO"/>
    <s v="SI"/>
    <s v="NO"/>
    <s v="NO"/>
    <n v="55"/>
    <s v="No"/>
    <s v="No"/>
    <n v="785855.82"/>
    <s v="ASALARIADO"/>
    <n v="55"/>
  </r>
  <r>
    <n v="3398"/>
    <x v="0"/>
    <n v="420000"/>
    <s v="ASALARIADO"/>
    <s v="SECTOR PRIVADO"/>
    <s v="SI"/>
    <s v="NO"/>
    <s v="NO"/>
    <n v="52"/>
    <s v="No"/>
    <s v="No"/>
    <n v="420000"/>
    <s v="ASALARIADO"/>
    <n v="52"/>
  </r>
  <r>
    <n v="3399"/>
    <x v="0"/>
    <n v="405063"/>
    <s v="TRABAJADOR INDEPENDIENTE"/>
    <s v="SECTOR PRIVADO"/>
    <s v="SI"/>
    <s v="NO"/>
    <s v="SI"/>
    <n v="53"/>
    <s v="No"/>
    <s v="No"/>
    <n v="405063"/>
    <s v="TRABAJADOR INDEPENDIENTE"/>
    <n v="53"/>
  </r>
  <r>
    <n v="3400"/>
    <x v="1"/>
    <n v="297139"/>
    <s v="ASEGURADO VOLUNTARIO"/>
    <s v="SECTOR PRIVADO"/>
    <s v="SI"/>
    <s v="SI"/>
    <s v="NO"/>
    <n v="36"/>
    <s v="No"/>
    <s v="No"/>
    <n v="297139"/>
    <s v="ASEGURADO VOLUNTARIO"/>
    <n v="36"/>
  </r>
  <r>
    <n v="3401"/>
    <x v="0"/>
    <n v="175000"/>
    <s v="ASALARIADO"/>
    <s v="SECTOR PRIVADO"/>
    <s v="SI"/>
    <s v="NO"/>
    <s v="NO"/>
    <n v="32"/>
    <s v="No"/>
    <s v="No"/>
    <n v="175000"/>
    <s v="ASALARIADO"/>
    <n v="32"/>
  </r>
  <r>
    <n v="3402"/>
    <x v="0"/>
    <n v="299647"/>
    <s v="ASEGURADO VOLUNTARIO"/>
    <s v="SECTOR PRIVADO"/>
    <s v="NO"/>
    <s v="NO"/>
    <s v="NO"/>
    <n v="52"/>
    <s v="No"/>
    <s v="No"/>
    <n v="299647"/>
    <s v="ASEGURADO VOLUNTARIO"/>
    <n v="52"/>
  </r>
  <r>
    <n v="3403"/>
    <x v="0"/>
    <n v="1202402.74"/>
    <s v="ASALARIADO"/>
    <s v="SECTOR PUBLICO"/>
    <s v="SI"/>
    <s v="NO"/>
    <s v="NO"/>
    <n v="53"/>
    <s v="No"/>
    <s v="No"/>
    <n v="1202402.74"/>
    <s v="ASALARIADO"/>
    <n v="53"/>
  </r>
  <r>
    <n v="3404"/>
    <x v="0"/>
    <n v="264929.65999999997"/>
    <s v="ASALARIADO"/>
    <s v="SECTOR PRIVADO"/>
    <s v="SI"/>
    <s v="NO"/>
    <s v="NO"/>
    <n v="48"/>
    <s v="No"/>
    <s v="No"/>
    <n v="264929.65999999997"/>
    <s v="ASALARIADO"/>
    <n v="48"/>
  </r>
  <r>
    <n v="3405"/>
    <x v="0"/>
    <n v="623902.14"/>
    <s v="ASALARIADO"/>
    <s v="SECTOR PRIVADO"/>
    <s v="SI"/>
    <s v="NO"/>
    <s v="NO"/>
    <n v="44"/>
    <s v="No"/>
    <s v="No"/>
    <n v="623902.14"/>
    <s v="ASALARIADO"/>
    <n v="44"/>
  </r>
  <r>
    <n v="3406"/>
    <x v="1"/>
    <n v="425046"/>
    <s v="ASALARIADO"/>
    <s v="SECTOR PUBLICO"/>
    <s v="SI"/>
    <s v="NO"/>
    <s v="NO"/>
    <n v="42"/>
    <s v="No"/>
    <s v="No"/>
    <n v="425046"/>
    <s v="ASALARIADO"/>
    <n v="42"/>
  </r>
  <r>
    <n v="3407"/>
    <x v="0"/>
    <n v="420375"/>
    <s v="ASALARIADO"/>
    <s v="SECTOR PRIVADO"/>
    <s v="SI"/>
    <s v="NO"/>
    <s v="NO"/>
    <n v="30"/>
    <s v="No"/>
    <s v="No"/>
    <n v="420375"/>
    <s v="ASALARIADO"/>
    <n v="30"/>
  </r>
  <r>
    <n v="3408"/>
    <x v="0"/>
    <n v="1429399.25"/>
    <s v="ASALARIADO"/>
    <s v="SECTOR PRIVADO"/>
    <s v="SI"/>
    <s v="NO"/>
    <s v="NO"/>
    <n v="51"/>
    <s v="No"/>
    <s v="No"/>
    <n v="1429399.25"/>
    <s v="ASALARIADO"/>
    <n v="51"/>
  </r>
  <r>
    <n v="3409"/>
    <x v="0"/>
    <n v="640789.43999999994"/>
    <s v="ASALARIADO"/>
    <s v="SECTOR PRIVADO"/>
    <s v="SI"/>
    <s v="NO"/>
    <s v="NO"/>
    <n v="23"/>
    <s v="No"/>
    <s v="No"/>
    <n v="640789.43999999994"/>
    <s v="ASALARIADO"/>
    <n v="23"/>
  </r>
  <r>
    <n v="3410"/>
    <x v="0"/>
    <n v="394800"/>
    <s v="ASALARIADO"/>
    <s v="SECTOR PRIVADO"/>
    <s v="SI"/>
    <s v="NO"/>
    <s v="NO"/>
    <n v="51"/>
    <s v="No"/>
    <s v="No"/>
    <n v="394800"/>
    <s v="ASALARIADO"/>
    <n v="51"/>
  </r>
  <r>
    <n v="3411"/>
    <x v="0"/>
    <n v="16858742"/>
    <s v="TRABAJADOR INDEPENDIENTE"/>
    <s v="SECTOR PRIVADO"/>
    <s v="SI"/>
    <s v="NO"/>
    <s v="NO"/>
    <n v="75"/>
    <s v="Atípico"/>
    <s v="No"/>
    <n v="16858742"/>
    <s v="TRABAJADOR INDEPENDIENTE"/>
    <n v="75"/>
  </r>
  <r>
    <n v="3412"/>
    <x v="0"/>
    <n v="485025.35"/>
    <s v="ASALARIADO"/>
    <s v="SECTOR PUBLICO"/>
    <s v="SI"/>
    <s v="NO"/>
    <s v="NO"/>
    <n v="30"/>
    <s v="No"/>
    <s v="No"/>
    <n v="485025.35"/>
    <s v="ASALARIADO"/>
    <n v="30"/>
  </r>
  <r>
    <n v="3413"/>
    <x v="0"/>
    <n v="263696"/>
    <s v="ASALARIADO"/>
    <s v="SECTOR PRIVADO"/>
    <s v="SI"/>
    <s v="NO"/>
    <s v="SI"/>
    <n v="60"/>
    <s v="No"/>
    <s v="No"/>
    <n v="263696"/>
    <s v="ASALARIADO"/>
    <n v="60"/>
  </r>
  <r>
    <n v="3414"/>
    <x v="0"/>
    <n v="362773"/>
    <s v="ASALARIADO"/>
    <s v="SECTOR PUBLICO"/>
    <s v="SI"/>
    <s v="NO"/>
    <s v="NO"/>
    <n v="27"/>
    <s v="No"/>
    <s v="No"/>
    <n v="362773"/>
    <s v="ASALARIADO"/>
    <n v="27"/>
  </r>
  <r>
    <n v="3415"/>
    <x v="0"/>
    <n v="4006214.55"/>
    <s v="ASALARIADO"/>
    <s v="SECTOR PUBLICO"/>
    <s v="SI"/>
    <s v="NO"/>
    <s v="NO"/>
    <n v="51"/>
    <s v="Atípico"/>
    <s v="No"/>
    <n v="4006214.55"/>
    <s v="ASALARIADO"/>
    <n v="51"/>
  </r>
  <r>
    <n v="3416"/>
    <x v="0"/>
    <n v="476556.35"/>
    <s v="ASALARIADO"/>
    <s v="SECTOR PRIVADO"/>
    <s v="SI"/>
    <s v="NO"/>
    <s v="NO"/>
    <n v="26"/>
    <s v="No"/>
    <s v="No"/>
    <n v="476556.35"/>
    <s v="ASALARIADO"/>
    <n v="26"/>
  </r>
  <r>
    <n v="3417"/>
    <x v="0"/>
    <n v="672285.72"/>
    <s v="ASALARIADO"/>
    <s v="SECTOR PRIVADO"/>
    <s v="SI"/>
    <s v="NO"/>
    <s v="NO"/>
    <n v="40"/>
    <s v="No"/>
    <s v="No"/>
    <n v="672285.72"/>
    <s v="ASALARIADO"/>
    <n v="40"/>
  </r>
  <r>
    <n v="3418"/>
    <x v="0"/>
    <n v="501333.33"/>
    <s v="ASALARIADO"/>
    <s v="SECTOR PRIVADO"/>
    <s v="SI"/>
    <s v="NO"/>
    <s v="NO"/>
    <n v="41"/>
    <s v="No"/>
    <s v="No"/>
    <n v="501333.33"/>
    <s v="ASALARIADO"/>
    <n v="41"/>
  </r>
  <r>
    <n v="3419"/>
    <x v="1"/>
    <n v="1038075"/>
    <s v="PENSIONADOS EN SU PROPIO SISTEMA"/>
    <s v="SECTOR PUBLICO"/>
    <s v="SI"/>
    <s v="NO"/>
    <s v="NO"/>
    <n v="62"/>
    <s v="No"/>
    <s v="No"/>
    <n v="1038075"/>
    <s v="PENSIONADOS EN SU PROPIO SISTEMA"/>
    <n v="62"/>
  </r>
  <r>
    <n v="3420"/>
    <x v="0"/>
    <n v="685502.53"/>
    <s v="ASALARIADO"/>
    <s v="SECTOR PRIVADO"/>
    <s v="SI"/>
    <s v="NO"/>
    <s v="SI"/>
    <n v="58"/>
    <s v="No"/>
    <s v="No"/>
    <n v="685502.53"/>
    <s v="ASALARIADO"/>
    <n v="58"/>
  </r>
  <r>
    <n v="3421"/>
    <x v="0"/>
    <n v="389050"/>
    <s v="ASALARIADO"/>
    <s v="SECTOR PRIVADO"/>
    <s v="SI"/>
    <s v="SI"/>
    <s v="SI"/>
    <n v="36"/>
    <s v="No"/>
    <s v="No"/>
    <n v="389050"/>
    <s v="ASALARIADO"/>
    <n v="36"/>
  </r>
  <r>
    <n v="3422"/>
    <x v="0"/>
    <n v="959035"/>
    <s v="TRABAJADOR INDEPENDIENTE"/>
    <s v="SECTOR PRIVADO"/>
    <s v="SI"/>
    <s v="NO"/>
    <s v="SI"/>
    <n v="68"/>
    <s v="No"/>
    <s v="No"/>
    <n v="959035"/>
    <s v="TRABAJADOR INDEPENDIENTE"/>
    <n v="68"/>
  </r>
  <r>
    <n v="3423"/>
    <x v="0"/>
    <n v="400000"/>
    <s v="ASALARIADO"/>
    <s v="SECTOR PRIVADO"/>
    <s v="SI"/>
    <s v="NO"/>
    <s v="NO"/>
    <n v="26"/>
    <s v="No"/>
    <s v="No"/>
    <n v="400000"/>
    <s v="ASALARIADO"/>
    <n v="26"/>
  </r>
  <r>
    <n v="3424"/>
    <x v="1"/>
    <n v="675000"/>
    <s v="ASALARIADO"/>
    <s v="SECTOR PRIVADO"/>
    <s v="SI"/>
    <s v="NO"/>
    <s v="NO"/>
    <n v="27"/>
    <s v="No"/>
    <s v="No"/>
    <n v="675000"/>
    <s v="ASALARIADO"/>
    <n v="27"/>
  </r>
  <r>
    <n v="3425"/>
    <x v="0"/>
    <n v="277828.07"/>
    <s v="ASALARIADO"/>
    <s v="SECTOR PRIVADO"/>
    <s v="SI"/>
    <s v="NO"/>
    <s v="NO"/>
    <n v="22"/>
    <s v="No"/>
    <s v="No"/>
    <n v="277828.07"/>
    <s v="ASALARIADO"/>
    <n v="22"/>
  </r>
  <r>
    <n v="3426"/>
    <x v="0"/>
    <n v="270000"/>
    <s v="ASALARIADO"/>
    <s v="SECTOR PRIVADO"/>
    <s v="SI"/>
    <s v="NO"/>
    <s v="NO"/>
    <n v="58"/>
    <s v="No"/>
    <s v="No"/>
    <n v="270000"/>
    <s v="ASALARIADO"/>
    <n v="58"/>
  </r>
  <r>
    <n v="3427"/>
    <x v="1"/>
    <n v="514380"/>
    <s v="ASALARIADO"/>
    <s v="SECTOR PUBLICO"/>
    <s v="SI"/>
    <s v="NO"/>
    <s v="NO"/>
    <n v="57"/>
    <s v="No"/>
    <s v="No"/>
    <n v="514380"/>
    <s v="ASALARIADO"/>
    <n v="57"/>
  </r>
  <r>
    <n v="3428"/>
    <x v="0"/>
    <n v="995069.79"/>
    <s v="ASALARIADO"/>
    <s v="SECTOR PRIVADO"/>
    <s v="SI"/>
    <s v="NO"/>
    <s v="NO"/>
    <n v="37"/>
    <s v="No"/>
    <s v="No"/>
    <n v="995069.79"/>
    <s v="ASALARIADO"/>
    <n v="37"/>
  </r>
  <r>
    <n v="3429"/>
    <x v="0"/>
    <n v="278500"/>
    <s v="ASALARIADO"/>
    <s v="SECTOR PRIVADO"/>
    <s v="SI"/>
    <s v="NO"/>
    <s v="NO"/>
    <n v="43"/>
    <s v="No"/>
    <s v="No"/>
    <n v="278500"/>
    <s v="ASALARIADO"/>
    <n v="43"/>
  </r>
  <r>
    <n v="3430"/>
    <x v="1"/>
    <n v="368282"/>
    <s v="ASALARIADO"/>
    <s v="SECTOR PRIVADO"/>
    <s v="SI"/>
    <s v="NO"/>
    <s v="NO"/>
    <n v="54"/>
    <s v="No"/>
    <s v="No"/>
    <n v="368282"/>
    <s v="ASALARIADO"/>
    <n v="54"/>
  </r>
  <r>
    <n v="3431"/>
    <x v="1"/>
    <n v="509509"/>
    <s v="TRABAJADOR INDEPENDIENTE"/>
    <s v="SECTOR PRIVADO"/>
    <s v="SI"/>
    <s v="NO"/>
    <s v="SI"/>
    <n v="45"/>
    <s v="No"/>
    <s v="No"/>
    <n v="509509"/>
    <s v="TRABAJADOR INDEPENDIENTE"/>
    <n v="45"/>
  </r>
  <r>
    <n v="3432"/>
    <x v="1"/>
    <n v="690000"/>
    <s v="ASALARIADO"/>
    <s v="SECTOR PRIVADO"/>
    <s v="SI"/>
    <s v="NO"/>
    <s v="NO"/>
    <n v="40"/>
    <s v="No"/>
    <s v="No"/>
    <n v="690000"/>
    <s v="ASALARIADO"/>
    <n v="40"/>
  </r>
  <r>
    <n v="3433"/>
    <x v="0"/>
    <n v="404463"/>
    <s v="TRABAJADOR INDEPENDIENTE"/>
    <s v="SECTOR PRIVADO"/>
    <s v="SI"/>
    <s v="NO"/>
    <s v="NO"/>
    <n v="50"/>
    <s v="No"/>
    <s v="No"/>
    <n v="404463"/>
    <s v="TRABAJADOR INDEPENDIENTE"/>
    <n v="50"/>
  </r>
  <r>
    <n v="3434"/>
    <x v="0"/>
    <n v="873081"/>
    <s v="ASALARIADO"/>
    <s v="SECTOR PUBLICO"/>
    <s v="SI"/>
    <s v="NO"/>
    <s v="NO"/>
    <n v="36"/>
    <s v="No"/>
    <s v="No"/>
    <n v="873081"/>
    <s v="ASALARIADO"/>
    <n v="36"/>
  </r>
  <r>
    <n v="3435"/>
    <x v="1"/>
    <n v="298186"/>
    <s v="ASEGURADO VOLUNTARIO"/>
    <s v="SECTOR PRIVADO"/>
    <s v="SI"/>
    <s v="NO"/>
    <s v="NO"/>
    <n v="54"/>
    <s v="No"/>
    <s v="No"/>
    <n v="298186"/>
    <s v="ASEGURADO VOLUNTARIO"/>
    <n v="54"/>
  </r>
  <r>
    <n v="3436"/>
    <x v="1"/>
    <n v="1088763.67"/>
    <s v="ASALARIADO"/>
    <s v="SECTOR PRIVADO"/>
    <s v="SI"/>
    <s v="NO"/>
    <s v="NO"/>
    <n v="36"/>
    <s v="No"/>
    <s v="No"/>
    <n v="1088763.67"/>
    <s v="ASALARIADO"/>
    <n v="36"/>
  </r>
  <r>
    <n v="3437"/>
    <x v="0"/>
    <n v="300000"/>
    <s v="ASEGURADO VOLUNTARIO"/>
    <s v="SECTOR PRIVADO"/>
    <s v="SI"/>
    <s v="SI"/>
    <s v="NO"/>
    <n v="32"/>
    <s v="No"/>
    <s v="No"/>
    <n v="300000"/>
    <s v="ASEGURADO VOLUNTARIO"/>
    <n v="32"/>
  </r>
  <r>
    <n v="3438"/>
    <x v="0"/>
    <n v="934810.14"/>
    <s v="ASALARIADO"/>
    <s v="SECTOR PUBLICO"/>
    <s v="SI"/>
    <s v="NO"/>
    <s v="NO"/>
    <n v="34"/>
    <s v="No"/>
    <s v="No"/>
    <n v="934810.14"/>
    <s v="ASALARIADO"/>
    <n v="34"/>
  </r>
  <r>
    <n v="3439"/>
    <x v="1"/>
    <n v="278030"/>
    <s v="CONVENIOS ESPECIALES DE TRABAJADORES INDEPENDIENTES"/>
    <s v="SECTOR PRIVADO"/>
    <s v="SI"/>
    <s v="SI"/>
    <s v="NO"/>
    <n v="29"/>
    <s v="No"/>
    <s v="No"/>
    <n v="278030"/>
    <s v="CONVENIOS ESPECIALES DE TRABAJADORES INDEPENDIENTES"/>
    <n v="29"/>
  </r>
  <r>
    <n v="3440"/>
    <x v="1"/>
    <n v="765893.37"/>
    <s v="ASALARIADO"/>
    <s v="SECTOR PRIVADO"/>
    <s v="SI"/>
    <s v="NO"/>
    <s v="NO"/>
    <n v="24"/>
    <s v="No"/>
    <s v="No"/>
    <n v="765893.37"/>
    <s v="ASALARIADO"/>
    <n v="24"/>
  </r>
  <r>
    <n v="3441"/>
    <x v="0"/>
    <n v="425426.15"/>
    <s v="ASALARIADO"/>
    <s v="SECTOR PRIVADO"/>
    <s v="SI"/>
    <s v="NO"/>
    <s v="NO"/>
    <n v="21"/>
    <s v="No"/>
    <s v="No"/>
    <n v="425426.15"/>
    <s v="ASALARIADO"/>
    <n v="21"/>
  </r>
  <r>
    <n v="3442"/>
    <x v="1"/>
    <n v="655560"/>
    <s v="ASALARIADO"/>
    <s v="SECTOR PUBLICO"/>
    <s v="SI"/>
    <s v="NO"/>
    <s v="NO"/>
    <n v="39"/>
    <s v="No"/>
    <s v="No"/>
    <n v="655560"/>
    <s v="ASALARIADO"/>
    <n v="39"/>
  </r>
  <r>
    <n v="3443"/>
    <x v="0"/>
    <n v="106848"/>
    <s v="ASALARIADO"/>
    <s v="SECTOR PRIVADO"/>
    <s v="SI"/>
    <s v="SI"/>
    <s v="NO"/>
    <n v="36"/>
    <s v="No"/>
    <s v="No"/>
    <n v="106848"/>
    <s v="ASALARIADO"/>
    <n v="36"/>
  </r>
  <r>
    <n v="3444"/>
    <x v="0"/>
    <n v="1492130.65"/>
    <s v="ASALARIADO"/>
    <s v="SECTOR PUBLICO"/>
    <s v="SI"/>
    <s v="NO"/>
    <s v="NO"/>
    <n v="58"/>
    <s v="No"/>
    <s v="No"/>
    <n v="1492130.65"/>
    <s v="ASALARIADO"/>
    <n v="58"/>
  </r>
  <r>
    <n v="3445"/>
    <x v="0"/>
    <n v="175130"/>
    <s v="ASALARIADO"/>
    <s v="SECTOR PUBLICO"/>
    <s v="SI"/>
    <s v="NO"/>
    <s v="NO"/>
    <n v="36"/>
    <s v="No"/>
    <s v="No"/>
    <n v="175130"/>
    <s v="ASALARIADO"/>
    <n v="36"/>
  </r>
  <r>
    <n v="3446"/>
    <x v="1"/>
    <n v="516452.8"/>
    <s v="ASALARIADO"/>
    <s v="SECTOR PUBLICO"/>
    <s v="SI"/>
    <s v="NO"/>
    <s v="NO"/>
    <n v="30"/>
    <s v="No"/>
    <s v="No"/>
    <n v="516452.8"/>
    <s v="ASALARIADO"/>
    <n v="30"/>
  </r>
  <r>
    <n v="3447"/>
    <x v="0"/>
    <n v="11292323.83"/>
    <s v="ASALARIADO"/>
    <s v="SECTOR PRIVADO"/>
    <s v="SI"/>
    <s v="SI"/>
    <s v="NO"/>
    <n v="55"/>
    <s v="Atípico"/>
    <s v="No"/>
    <n v="11292323.83"/>
    <s v="ASALARIADO"/>
    <n v="55"/>
  </r>
  <r>
    <n v="3448"/>
    <x v="1"/>
    <n v="815000"/>
    <s v="ASALARIADO"/>
    <s v="SECTOR PUBLICO"/>
    <s v="SI"/>
    <s v="NO"/>
    <s v="NO"/>
    <n v="29"/>
    <s v="No"/>
    <s v="No"/>
    <n v="815000"/>
    <s v="ASALARIADO"/>
    <n v="29"/>
  </r>
  <r>
    <n v="3449"/>
    <x v="1"/>
    <n v="1450033.3"/>
    <s v="ASALARIADO"/>
    <s v="SECTOR PUBLICO"/>
    <s v="SI"/>
    <s v="NO"/>
    <s v="NO"/>
    <n v="32"/>
    <s v="No"/>
    <s v="No"/>
    <n v="1450033.3"/>
    <s v="ASALARIADO"/>
    <n v="32"/>
  </r>
  <r>
    <n v="3450"/>
    <x v="0"/>
    <n v="439415.1"/>
    <s v="ASALARIADO"/>
    <s v="SECTOR PRIVADO"/>
    <s v="SI"/>
    <s v="NO"/>
    <s v="NO"/>
    <n v="52"/>
    <s v="No"/>
    <s v="No"/>
    <n v="439415.1"/>
    <s v="ASALARIADO"/>
    <n v="52"/>
  </r>
  <r>
    <n v="3451"/>
    <x v="0"/>
    <n v="405063"/>
    <s v="ASEGURADO VOLUNTARIO"/>
    <s v="SECTOR PRIVADO"/>
    <s v="SI"/>
    <s v="NO"/>
    <s v="SI"/>
    <n v="63"/>
    <s v="No"/>
    <s v="No"/>
    <n v="405063"/>
    <s v="ASEGURADO VOLUNTARIO"/>
    <n v="63"/>
  </r>
  <r>
    <n v="3452"/>
    <x v="0"/>
    <n v="914285.71"/>
    <s v="ASALARIADO"/>
    <s v="SECTOR PRIVADO"/>
    <s v="SI"/>
    <s v="NO"/>
    <s v="NO"/>
    <n v="43"/>
    <s v="No"/>
    <s v="No"/>
    <n v="914285.71"/>
    <s v="ASALARIADO"/>
    <n v="43"/>
  </r>
  <r>
    <n v="3453"/>
    <x v="0"/>
    <n v="598673"/>
    <s v="TRABAJADOR INDEPENDIENTE"/>
    <s v="SECTOR PRIVADO"/>
    <s v="NO"/>
    <s v="NO"/>
    <s v="SI"/>
    <n v="45"/>
    <s v="No"/>
    <s v="No"/>
    <n v="598673"/>
    <s v="TRABAJADOR INDEPENDIENTE"/>
    <n v="45"/>
  </r>
  <r>
    <n v="3454"/>
    <x v="1"/>
    <n v="622035.84"/>
    <s v="ASALARIADO"/>
    <s v="SECTOR PUBLICO"/>
    <s v="SI"/>
    <s v="NO"/>
    <s v="NO"/>
    <n v="27"/>
    <s v="No"/>
    <s v="No"/>
    <n v="622035.84"/>
    <s v="ASALARIADO"/>
    <n v="27"/>
  </r>
  <r>
    <n v="3455"/>
    <x v="0"/>
    <n v="450000"/>
    <s v="ASALARIADO"/>
    <s v="SECTOR PUBLICO"/>
    <s v="SI"/>
    <s v="NO"/>
    <s v="NO"/>
    <n v="25"/>
    <s v="No"/>
    <s v="No"/>
    <n v="450000"/>
    <s v="ASALARIADO"/>
    <n v="25"/>
  </r>
  <r>
    <n v="3456"/>
    <x v="0"/>
    <n v="40000"/>
    <s v="ASALARIADO"/>
    <s v="SECTOR PRIVADO"/>
    <s v="SI"/>
    <s v="NO"/>
    <s v="NO"/>
    <n v="22"/>
    <s v="No"/>
    <s v="No"/>
    <n v="40000"/>
    <s v="ASALARIADO"/>
    <n v="22"/>
  </r>
  <r>
    <n v="3457"/>
    <x v="1"/>
    <n v="925327.23"/>
    <s v="PENSIONADOS EN SU PROPIO SISTEMA"/>
    <s v="SECTOR PUBLICO"/>
    <s v="SI"/>
    <s v="NO"/>
    <s v="NO"/>
    <n v="86"/>
    <s v="No"/>
    <s v="No"/>
    <n v="925327.23"/>
    <s v="PENSIONADOS EN SU PROPIO SISTEMA"/>
    <n v="86"/>
  </r>
  <r>
    <n v="3458"/>
    <x v="1"/>
    <n v="647099"/>
    <s v="ASALARIADO"/>
    <s v="SECTOR PUBLICO"/>
    <s v="SI"/>
    <s v="NO"/>
    <s v="NO"/>
    <n v="35"/>
    <s v="No"/>
    <s v="No"/>
    <n v="647099"/>
    <s v="ASALARIADO"/>
    <n v="35"/>
  </r>
  <r>
    <n v="3459"/>
    <x v="0"/>
    <n v="762280"/>
    <s v="ASALARIADO"/>
    <s v="SECTOR PRIVADO"/>
    <s v="SI"/>
    <s v="NO"/>
    <s v="NO"/>
    <n v="39"/>
    <s v="No"/>
    <s v="No"/>
    <n v="762280"/>
    <s v="ASALARIADO"/>
    <n v="39"/>
  </r>
  <r>
    <n v="3460"/>
    <x v="0"/>
    <n v="2000000"/>
    <s v="ASALARIADO"/>
    <s v="SECTOR PRIVADO"/>
    <s v="SI"/>
    <s v="NO"/>
    <s v="NO"/>
    <n v="32"/>
    <s v="No"/>
    <s v="No"/>
    <n v="2000000"/>
    <s v="ASALARIADO"/>
    <n v="32"/>
  </r>
  <r>
    <n v="3461"/>
    <x v="0"/>
    <n v="1200000"/>
    <s v="ASALARIADO"/>
    <s v="SECTOR PRIVADO"/>
    <s v="SI"/>
    <s v="NO"/>
    <s v="NO"/>
    <n v="30"/>
    <s v="No"/>
    <s v="No"/>
    <n v="1200000"/>
    <s v="ASALARIADO"/>
    <n v="30"/>
  </r>
  <r>
    <n v="3462"/>
    <x v="1"/>
    <n v="299647"/>
    <s v="ASEGURADO VOLUNTARIO"/>
    <s v="SECTOR PRIVADO"/>
    <s v="SI"/>
    <s v="NO"/>
    <s v="NO"/>
    <n v="55"/>
    <s v="No"/>
    <s v="No"/>
    <n v="299647"/>
    <s v="ASEGURADO VOLUNTARIO"/>
    <n v="55"/>
  </r>
  <r>
    <n v="3463"/>
    <x v="0"/>
    <n v="1195224"/>
    <s v="ASALARIADO"/>
    <s v="SECTOR PRIVADO"/>
    <s v="SI"/>
    <s v="NO"/>
    <s v="NO"/>
    <n v="28"/>
    <s v="No"/>
    <s v="No"/>
    <n v="1195224"/>
    <s v="ASALARIADO"/>
    <n v="28"/>
  </r>
  <r>
    <n v="3464"/>
    <x v="0"/>
    <n v="4268905.2300000004"/>
    <s v="ASALARIADO"/>
    <s v="SECTOR PRIVADO"/>
    <s v="SI"/>
    <s v="NO"/>
    <s v="NO"/>
    <n v="61"/>
    <s v="Atípico"/>
    <s v="No"/>
    <n v="4268905.2300000004"/>
    <s v="ASALARIADO"/>
    <n v="61"/>
  </r>
  <r>
    <n v="3465"/>
    <x v="0"/>
    <n v="677945.4"/>
    <s v="ASALARIADO"/>
    <s v="SECTOR PRIVADO"/>
    <s v="SI"/>
    <s v="NO"/>
    <s v="NO"/>
    <n v="61"/>
    <s v="No"/>
    <s v="No"/>
    <n v="677945.4"/>
    <s v="ASALARIADO"/>
    <n v="61"/>
  </r>
  <r>
    <n v="3466"/>
    <x v="0"/>
    <n v="434729"/>
    <s v="ASALARIADO"/>
    <s v="SECTOR PRIVADO"/>
    <s v="SI"/>
    <s v="NO"/>
    <s v="NO"/>
    <n v="40"/>
    <s v="No"/>
    <s v="No"/>
    <n v="434729"/>
    <s v="ASALARIADO"/>
    <n v="40"/>
  </r>
  <r>
    <n v="3467"/>
    <x v="1"/>
    <n v="817963.42"/>
    <s v="ASALARIADO"/>
    <s v="SECTOR PUBLICO"/>
    <s v="SI"/>
    <s v="NO"/>
    <s v="NO"/>
    <n v="52"/>
    <s v="No"/>
    <s v="No"/>
    <n v="817963.42"/>
    <s v="ASALARIADO"/>
    <n v="52"/>
  </r>
  <r>
    <n v="3468"/>
    <x v="1"/>
    <n v="278030"/>
    <s v="ASEGURADO VOLUNTARIO"/>
    <s v="SECTOR PRIVADO"/>
    <s v="SI"/>
    <s v="NO"/>
    <s v="NO"/>
    <n v="55"/>
    <s v="No"/>
    <s v="No"/>
    <n v="278030"/>
    <s v="ASEGURADO VOLUNTARIO"/>
    <n v="55"/>
  </r>
  <r>
    <n v="3469"/>
    <x v="1"/>
    <n v="400000"/>
    <s v="ASALARIADO"/>
    <s v="SECTOR PRIVADO"/>
    <s v="SI"/>
    <s v="NO"/>
    <s v="NO"/>
    <n v="40"/>
    <s v="No"/>
    <s v="No"/>
    <n v="400000"/>
    <s v="ASALARIADO"/>
    <n v="40"/>
  </r>
  <r>
    <n v="3470"/>
    <x v="0"/>
    <n v="324880"/>
    <s v="ASALARIADO"/>
    <s v="SECTOR PRIVADO"/>
    <s v="SI"/>
    <s v="NO"/>
    <s v="NO"/>
    <n v="37"/>
    <s v="No"/>
    <s v="No"/>
    <n v="324880"/>
    <s v="ASALARIADO"/>
    <n v="37"/>
  </r>
  <r>
    <n v="3471"/>
    <x v="0"/>
    <n v="427070.54"/>
    <s v="ASALARIADO"/>
    <s v="SECTOR PRIVADO"/>
    <s v="SI"/>
    <s v="SI"/>
    <s v="NO"/>
    <n v="61"/>
    <s v="No"/>
    <s v="No"/>
    <n v="427070.54"/>
    <s v="ASALARIADO"/>
    <n v="61"/>
  </r>
  <r>
    <n v="3472"/>
    <x v="0"/>
    <n v="300018"/>
    <s v="TRABAJADOR INDEPENDIENTE"/>
    <s v="SECTOR PRIVADO"/>
    <s v="SI"/>
    <s v="NO"/>
    <s v="SI"/>
    <n v="47"/>
    <s v="No"/>
    <s v="No"/>
    <n v="300018"/>
    <s v="TRABAJADOR INDEPENDIENTE"/>
    <n v="47"/>
  </r>
  <r>
    <n v="3473"/>
    <x v="0"/>
    <n v="285000"/>
    <s v="ASALARIADO"/>
    <s v="SECTOR PRIVADO"/>
    <s v="SI"/>
    <s v="SI"/>
    <s v="NO"/>
    <n v="29"/>
    <s v="No"/>
    <s v="No"/>
    <n v="285000"/>
    <s v="ASALARIADO"/>
    <n v="29"/>
  </r>
  <r>
    <n v="3474"/>
    <x v="0"/>
    <n v="383254"/>
    <s v="TRABAJADOR INDEPENDIENTE"/>
    <s v="SECTOR PRIVADO"/>
    <s v="SI"/>
    <s v="NO"/>
    <s v="NO"/>
    <n v="45"/>
    <s v="No"/>
    <s v="No"/>
    <n v="383254"/>
    <s v="TRABAJADOR INDEPENDIENTE"/>
    <n v="45"/>
  </r>
  <r>
    <n v="3475"/>
    <x v="0"/>
    <n v="299647"/>
    <s v="ASEGURADO VOLUNTARIO"/>
    <s v="SECTOR PRIVADO"/>
    <s v="SI"/>
    <s v="NO"/>
    <s v="NO"/>
    <n v="82"/>
    <s v="No"/>
    <s v="No"/>
    <n v="299647"/>
    <s v="ASEGURADO VOLUNTARIO"/>
    <n v="82"/>
  </r>
  <r>
    <n v="3476"/>
    <x v="1"/>
    <n v="388243.95"/>
    <s v="ASALARIADO"/>
    <s v="SECTOR PRIVADO"/>
    <s v="SI"/>
    <s v="NO"/>
    <s v="NO"/>
    <n v="27"/>
    <s v="No"/>
    <s v="No"/>
    <n v="388243.95"/>
    <s v="ASALARIADO"/>
    <n v="27"/>
  </r>
  <r>
    <n v="3477"/>
    <x v="0"/>
    <n v="403164.44"/>
    <s v="ASALARIADO"/>
    <s v="SECTOR PRIVADO"/>
    <s v="SI"/>
    <s v="NO"/>
    <s v="NO"/>
    <n v="62"/>
    <s v="No"/>
    <s v="No"/>
    <n v="403164.44"/>
    <s v="ASALARIADO"/>
    <n v="62"/>
  </r>
  <r>
    <n v="3478"/>
    <x v="0"/>
    <n v="14173194"/>
    <s v="PENSIONADOS EN SU PROPIO SISTEMA"/>
    <s v="SECTOR PUBLICO"/>
    <s v="SI"/>
    <s v="NO"/>
    <s v="NO"/>
    <n v="73"/>
    <s v="Atípico"/>
    <s v="No"/>
    <n v="14173194"/>
    <s v="PENSIONADOS EN SU PROPIO SISTEMA"/>
    <n v="73"/>
  </r>
  <r>
    <n v="3479"/>
    <x v="0"/>
    <n v="295206.84999999998"/>
    <s v="ASALARIADO"/>
    <s v="SECTOR PRIVADO"/>
    <s v="SI"/>
    <s v="NO"/>
    <s v="NO"/>
    <n v="22"/>
    <s v="No"/>
    <s v="No"/>
    <n v="295206.84999999998"/>
    <s v="ASALARIADO"/>
    <n v="22"/>
  </r>
  <r>
    <n v="3480"/>
    <x v="0"/>
    <n v="1006500"/>
    <s v="ASALARIADO"/>
    <s v="SECTOR PRIVADO"/>
    <s v="SI"/>
    <s v="NO"/>
    <s v="NO"/>
    <n v="25"/>
    <s v="No"/>
    <s v="No"/>
    <n v="1006500"/>
    <s v="ASALARIADO"/>
    <n v="25"/>
  </r>
  <r>
    <n v="3481"/>
    <x v="1"/>
    <n v="1314729"/>
    <s v="ASALARIADO"/>
    <s v="SECTOR PUBLICO"/>
    <s v="SI"/>
    <s v="NO"/>
    <s v="NO"/>
    <n v="35"/>
    <s v="No"/>
    <s v="No"/>
    <n v="1314729"/>
    <s v="ASALARIADO"/>
    <n v="35"/>
  </r>
  <r>
    <n v="3482"/>
    <x v="1"/>
    <n v="568820"/>
    <s v="ASALARIADO"/>
    <s v="SECTOR PRIVADO"/>
    <s v="SI"/>
    <s v="NO"/>
    <s v="NO"/>
    <n v="28"/>
    <s v="No"/>
    <s v="No"/>
    <n v="568820"/>
    <s v="ASALARIADO"/>
    <n v="28"/>
  </r>
  <r>
    <n v="3483"/>
    <x v="0"/>
    <n v="63720"/>
    <s v="ASALARIADO"/>
    <s v="SECTOR PRIVADO"/>
    <s v="SI"/>
    <s v="SI"/>
    <s v="SI"/>
    <n v="22"/>
    <s v="No"/>
    <s v="No"/>
    <n v="63720"/>
    <s v="ASALARIADO"/>
    <n v="22"/>
  </r>
  <r>
    <n v="3484"/>
    <x v="0"/>
    <n v="684986"/>
    <s v="ASALARIADO"/>
    <s v="SECTOR PRIVADO"/>
    <s v="SI"/>
    <s v="NO"/>
    <s v="NO"/>
    <n v="44"/>
    <s v="No"/>
    <s v="No"/>
    <n v="684986"/>
    <s v="ASALARIADO"/>
    <n v="44"/>
  </r>
  <r>
    <n v="3485"/>
    <x v="0"/>
    <n v="246000"/>
    <s v="ASALARIADO"/>
    <s v="SECTOR PRIVADO"/>
    <s v="SI"/>
    <s v="NO"/>
    <s v="NO"/>
    <n v="38"/>
    <s v="No"/>
    <s v="No"/>
    <n v="246000"/>
    <s v="ASALARIADO"/>
    <n v="38"/>
  </r>
  <r>
    <n v="3486"/>
    <x v="0"/>
    <n v="337480"/>
    <s v="TRABAJADOR INDEPENDIENTE"/>
    <s v="SECTOR PRIVADO"/>
    <s v="SI"/>
    <s v="NO"/>
    <s v="NO"/>
    <n v="29"/>
    <s v="No"/>
    <s v="No"/>
    <n v="337480"/>
    <s v="TRABAJADOR INDEPENDIENTE"/>
    <n v="29"/>
  </r>
  <r>
    <n v="3487"/>
    <x v="0"/>
    <n v="485860"/>
    <s v="TRABAJADOR INDEPENDIENTE"/>
    <s v="SECTOR PRIVADO"/>
    <s v="SI"/>
    <s v="NO"/>
    <s v="NO"/>
    <n v="42"/>
    <s v="No"/>
    <s v="No"/>
    <n v="485860"/>
    <s v="TRABAJADOR INDEPENDIENTE"/>
    <n v="42"/>
  </r>
  <r>
    <n v="3488"/>
    <x v="1"/>
    <n v="889137"/>
    <s v="ASALARIADO"/>
    <s v="SECTOR PUBLICO"/>
    <s v="SI"/>
    <s v="NO"/>
    <s v="SI"/>
    <n v="40"/>
    <s v="No"/>
    <s v="No"/>
    <n v="889137"/>
    <s v="ASALARIADO"/>
    <n v="40"/>
  </r>
  <r>
    <n v="3489"/>
    <x v="0"/>
    <n v="324000"/>
    <s v="ASALARIADO"/>
    <s v="SECTOR PRIVADO"/>
    <s v="SI"/>
    <s v="NO"/>
    <s v="SI"/>
    <n v="55"/>
    <s v="No"/>
    <s v="No"/>
    <n v="324000"/>
    <s v="ASALARIADO"/>
    <n v="55"/>
  </r>
  <r>
    <n v="3490"/>
    <x v="1"/>
    <n v="716100"/>
    <s v="ASALARIADO"/>
    <s v="SECTOR PUBLICO"/>
    <s v="SI"/>
    <s v="NO"/>
    <s v="SI"/>
    <n v="29"/>
    <s v="No"/>
    <s v="No"/>
    <n v="716100"/>
    <s v="ASALARIADO"/>
    <n v="29"/>
  </r>
  <r>
    <n v="3491"/>
    <x v="0"/>
    <n v="100000"/>
    <s v="ASALARIADO"/>
    <s v="SECTOR PRIVADO"/>
    <s v="SI"/>
    <s v="NO"/>
    <s v="SI"/>
    <n v="52"/>
    <s v="No"/>
    <s v="No"/>
    <n v="100000"/>
    <s v="ASALARIADO"/>
    <n v="52"/>
  </r>
  <r>
    <n v="3492"/>
    <x v="1"/>
    <n v="550234.51"/>
    <s v="ASALARIADO"/>
    <s v="SECTOR PRIVADO"/>
    <s v="SI"/>
    <s v="NO"/>
    <s v="NO"/>
    <n v="41"/>
    <s v="No"/>
    <s v="No"/>
    <n v="550234.51"/>
    <s v="ASALARIADO"/>
    <n v="41"/>
  </r>
  <r>
    <n v="3493"/>
    <x v="0"/>
    <n v="297046"/>
    <s v="ASEGURADO VOLUNTARIO"/>
    <s v="SECTOR PRIVADO"/>
    <s v="SI"/>
    <s v="NO"/>
    <s v="NO"/>
    <n v="61"/>
    <s v="No"/>
    <s v="No"/>
    <n v="297046"/>
    <s v="ASEGURADO VOLUNTARIO"/>
    <n v="61"/>
  </r>
  <r>
    <n v="3494"/>
    <x v="1"/>
    <n v="600000"/>
    <s v="ASALARIADO"/>
    <s v="SECTOR PRIVADO"/>
    <s v="SI"/>
    <s v="NO"/>
    <s v="NO"/>
    <n v="36"/>
    <s v="No"/>
    <s v="No"/>
    <n v="600000"/>
    <s v="ASALARIADO"/>
    <n v="36"/>
  </r>
  <r>
    <n v="3495"/>
    <x v="1"/>
    <n v="512783.28"/>
    <s v="ASALARIADO"/>
    <s v="SECTOR PRIVADO"/>
    <s v="SI"/>
    <s v="NO"/>
    <s v="NO"/>
    <n v="26"/>
    <s v="No"/>
    <s v="No"/>
    <n v="512783.28"/>
    <s v="ASALARIADO"/>
    <n v="26"/>
  </r>
  <r>
    <n v="3496"/>
    <x v="0"/>
    <n v="84000"/>
    <s v="ASALARIADO"/>
    <s v="SECTOR PRIVADO"/>
    <s v="SI"/>
    <s v="NO"/>
    <s v="NO"/>
    <n v="56"/>
    <s v="No"/>
    <s v="No"/>
    <n v="84000"/>
    <s v="ASALARIADO"/>
    <n v="56"/>
  </r>
  <r>
    <n v="3497"/>
    <x v="1"/>
    <n v="689218.5"/>
    <s v="ASALARIADO"/>
    <s v="SECTOR PUBLICO"/>
    <s v="SI"/>
    <s v="NO"/>
    <s v="NO"/>
    <n v="37"/>
    <s v="No"/>
    <s v="No"/>
    <n v="689218.5"/>
    <s v="ASALARIADO"/>
    <n v="37"/>
  </r>
  <r>
    <n v="3498"/>
    <x v="1"/>
    <n v="384658.4"/>
    <s v="ASALARIADO"/>
    <s v="SECTOR PRIVADO"/>
    <s v="SI"/>
    <s v="NO"/>
    <s v="NO"/>
    <n v="43"/>
    <s v="No"/>
    <s v="No"/>
    <n v="384658.4"/>
    <s v="ASALARIADO"/>
    <n v="43"/>
  </r>
  <r>
    <n v="3499"/>
    <x v="0"/>
    <n v="140000"/>
    <s v="ASALARIADO"/>
    <s v="SECTOR PRIVADO"/>
    <s v="SI"/>
    <s v="SI"/>
    <s v="NO"/>
    <n v="57"/>
    <s v="No"/>
    <s v="No"/>
    <n v="140000"/>
    <s v="ASALARIADO"/>
    <n v="57"/>
  </r>
  <r>
    <n v="3500"/>
    <x v="0"/>
    <n v="297046"/>
    <s v="TRABAJADOR INDEPENDIENTE"/>
    <s v="SECTOR PRIVADO"/>
    <s v="SI"/>
    <s v="NO"/>
    <s v="SI"/>
    <n v="61"/>
    <s v="No"/>
    <s v="No"/>
    <n v="297046"/>
    <s v="TRABAJADOR INDEPENDIENTE"/>
    <n v="61"/>
  </r>
  <r>
    <n v="3501"/>
    <x v="1"/>
    <n v="277753.92"/>
    <s v="ASALARIADO"/>
    <s v="SECTOR PRIVADO"/>
    <s v="SI"/>
    <s v="NO"/>
    <s v="NO"/>
    <n v="20"/>
    <s v="No"/>
    <s v="No"/>
    <n v="277753.92"/>
    <s v="ASALARIADO"/>
    <n v="20"/>
  </r>
  <r>
    <n v="3502"/>
    <x v="1"/>
    <n v="278030"/>
    <s v="CONVENIOS ESPECIALES DE TRABAJADORES INDEPENDIENTES"/>
    <s v="SECTOR PRIVADO"/>
    <s v="SI"/>
    <s v="NO"/>
    <s v="NO"/>
    <n v="54"/>
    <s v="No"/>
    <s v="No"/>
    <n v="278030"/>
    <s v="CONVENIOS ESPECIALES DE TRABAJADORES INDEPENDIENTES"/>
    <n v="54"/>
  </r>
  <r>
    <n v="3503"/>
    <x v="0"/>
    <n v="742483"/>
    <s v="TRABAJADOR INDEPENDIENTE"/>
    <s v="SECTOR PRIVADO"/>
    <s v="SI"/>
    <s v="NO"/>
    <s v="SI"/>
    <n v="70"/>
    <s v="No"/>
    <s v="No"/>
    <n v="742483"/>
    <s v="TRABAJADOR INDEPENDIENTE"/>
    <n v="70"/>
  </r>
  <r>
    <n v="3504"/>
    <x v="0"/>
    <n v="460800"/>
    <s v="ASALARIADO"/>
    <s v="SECTOR PUBLICO"/>
    <s v="SI"/>
    <s v="NO"/>
    <s v="NO"/>
    <n v="60"/>
    <s v="No"/>
    <s v="No"/>
    <n v="460800"/>
    <s v="ASALARIADO"/>
    <n v="60"/>
  </r>
  <r>
    <n v="3505"/>
    <x v="0"/>
    <n v="350402.66"/>
    <s v="ASALARIADO"/>
    <s v="SECTOR PRIVADO"/>
    <s v="SI"/>
    <s v="NO"/>
    <s v="NO"/>
    <n v="22"/>
    <s v="No"/>
    <s v="No"/>
    <n v="350402.66"/>
    <s v="ASALARIADO"/>
    <n v="22"/>
  </r>
  <r>
    <n v="3506"/>
    <x v="0"/>
    <n v="915119.76"/>
    <s v="ASALARIADO"/>
    <s v="SECTOR PRIVADO"/>
    <s v="SI"/>
    <s v="NO"/>
    <s v="NO"/>
    <n v="37"/>
    <s v="No"/>
    <s v="No"/>
    <n v="915119.76"/>
    <s v="ASALARIADO"/>
    <n v="37"/>
  </r>
  <r>
    <n v="3507"/>
    <x v="1"/>
    <n v="155242.92000000001"/>
    <s v="ASALARIADO"/>
    <s v="SECTOR PRIVADO"/>
    <s v="SI"/>
    <s v="NO"/>
    <s v="NO"/>
    <n v="24"/>
    <s v="No"/>
    <s v="No"/>
    <n v="155242.92000000001"/>
    <s v="ASALARIADO"/>
    <n v="24"/>
  </r>
  <r>
    <n v="3508"/>
    <x v="1"/>
    <n v="358973"/>
    <s v="ASALARIADO"/>
    <s v="SECTOR PRIVADO"/>
    <s v="SI"/>
    <s v="NO"/>
    <s v="NO"/>
    <n v="24"/>
    <s v="No"/>
    <s v="No"/>
    <n v="358973"/>
    <s v="ASALARIADO"/>
    <n v="24"/>
  </r>
  <r>
    <n v="3509"/>
    <x v="0"/>
    <n v="15000"/>
    <s v="ASALARIADO"/>
    <s v="SECTOR PRIVADO"/>
    <s v="SI"/>
    <s v="NO"/>
    <s v="NO"/>
    <n v="42"/>
    <s v="No"/>
    <s v="No"/>
    <n v="15000"/>
    <s v="ASALARIADO"/>
    <n v="42"/>
  </r>
  <r>
    <n v="3510"/>
    <x v="0"/>
    <n v="403612.34"/>
    <s v="ASALARIADO"/>
    <s v="SECTOR PRIVADO"/>
    <s v="SI"/>
    <s v="NO"/>
    <s v="NO"/>
    <n v="37"/>
    <s v="No"/>
    <s v="No"/>
    <n v="403612.34"/>
    <s v="ASALARIADO"/>
    <n v="37"/>
  </r>
  <r>
    <n v="3511"/>
    <x v="1"/>
    <n v="702145.6"/>
    <s v="ASALARIADO"/>
    <s v="SECTOR PUBLICO"/>
    <s v="SI"/>
    <s v="NO"/>
    <s v="NO"/>
    <n v="35"/>
    <s v="No"/>
    <s v="No"/>
    <n v="702145.6"/>
    <s v="ASALARIADO"/>
    <n v="35"/>
  </r>
  <r>
    <n v="3512"/>
    <x v="0"/>
    <n v="540982.97"/>
    <s v="ASALARIADO"/>
    <s v="SECTOR PUBLICO"/>
    <s v="SI"/>
    <s v="NO"/>
    <s v="NO"/>
    <n v="29"/>
    <s v="No"/>
    <s v="No"/>
    <n v="540982.97"/>
    <s v="ASALARIADO"/>
    <n v="29"/>
  </r>
  <r>
    <n v="3513"/>
    <x v="0"/>
    <n v="399945.97"/>
    <s v="PENSIONADOS EN SU PROPIO SISTEMA"/>
    <s v="SECTOR PUBLICO"/>
    <s v="SI"/>
    <s v="NO"/>
    <s v="NO"/>
    <n v="92"/>
    <s v="No"/>
    <s v="No"/>
    <n v="399945.97"/>
    <s v="PENSIONADOS EN SU PROPIO SISTEMA"/>
    <n v="92"/>
  </r>
  <r>
    <n v="3514"/>
    <x v="0"/>
    <n v="470000"/>
    <s v="ASALARIADO"/>
    <s v="SECTOR PRIVADO"/>
    <s v="SI"/>
    <s v="NO"/>
    <s v="NO"/>
    <n v="39"/>
    <s v="No"/>
    <s v="No"/>
    <n v="470000"/>
    <s v="ASALARIADO"/>
    <n v="39"/>
  </r>
  <r>
    <n v="3515"/>
    <x v="0"/>
    <n v="514062"/>
    <s v="TRABAJADOR INDEPENDIENTE"/>
    <s v="SECTOR PRIVADO"/>
    <s v="SI"/>
    <s v="NO"/>
    <s v="SI"/>
    <n v="62"/>
    <s v="No"/>
    <s v="No"/>
    <n v="514062"/>
    <s v="TRABAJADOR INDEPENDIENTE"/>
    <n v="62"/>
  </r>
  <r>
    <n v="3516"/>
    <x v="1"/>
    <n v="278030"/>
    <s v="CONVENIOS ESPECIALES DE TRABAJADORES INDEPENDIENTES"/>
    <s v="SECTOR PRIVADO"/>
    <s v="SI"/>
    <s v="NO"/>
    <s v="NO"/>
    <n v="69"/>
    <s v="No"/>
    <s v="No"/>
    <n v="278030"/>
    <s v="CONVENIOS ESPECIALES DE TRABAJADORES INDEPENDIENTES"/>
    <n v="69"/>
  </r>
  <r>
    <n v="3517"/>
    <x v="1"/>
    <n v="331181"/>
    <s v="TRABAJADOR INDEPENDIENTE"/>
    <s v="SECTOR PRIVADO"/>
    <s v="SI"/>
    <s v="NO"/>
    <s v="NO"/>
    <n v="59"/>
    <s v="No"/>
    <s v="No"/>
    <n v="331181"/>
    <s v="TRABAJADOR INDEPENDIENTE"/>
    <n v="59"/>
  </r>
  <r>
    <n v="3518"/>
    <x v="0"/>
    <n v="1516000"/>
    <s v="ASALARIADO"/>
    <s v="SECTOR PRIVADO"/>
    <s v="SI"/>
    <s v="NO"/>
    <s v="NO"/>
    <n v="32"/>
    <s v="No"/>
    <s v="No"/>
    <n v="1516000"/>
    <s v="ASALARIADO"/>
    <n v="32"/>
  </r>
  <r>
    <n v="3519"/>
    <x v="1"/>
    <n v="298821"/>
    <s v="ASEGURADO VOLUNTARIO"/>
    <s v="SECTOR PRIVADO"/>
    <s v="SI"/>
    <s v="NO"/>
    <s v="NO"/>
    <n v="47"/>
    <s v="No"/>
    <s v="No"/>
    <n v="298821"/>
    <s v="ASEGURADO VOLUNTARIO"/>
    <n v="47"/>
  </r>
  <r>
    <n v="3520"/>
    <x v="0"/>
    <n v="550000"/>
    <s v="ASALARIADO"/>
    <s v="SECTOR PRIVADO"/>
    <s v="SI"/>
    <s v="SI"/>
    <s v="NO"/>
    <n v="31"/>
    <s v="No"/>
    <s v="No"/>
    <n v="550000"/>
    <s v="ASALARIADO"/>
    <n v="31"/>
  </r>
  <r>
    <n v="3521"/>
    <x v="1"/>
    <n v="1941122"/>
    <s v="ASALARIADO"/>
    <s v="SECTOR PRIVADO"/>
    <s v="SI"/>
    <s v="NO"/>
    <s v="NO"/>
    <n v="35"/>
    <s v="No"/>
    <s v="No"/>
    <n v="1941122"/>
    <s v="ASALARIADO"/>
    <n v="35"/>
  </r>
  <r>
    <n v="3522"/>
    <x v="0"/>
    <n v="520421"/>
    <s v="TRABAJADOR INDEPENDIENTE"/>
    <s v="SECTOR PRIVADO"/>
    <s v="SI"/>
    <s v="NO"/>
    <s v="SI"/>
    <n v="58"/>
    <s v="No"/>
    <s v="No"/>
    <n v="520421"/>
    <s v="TRABAJADOR INDEPENDIENTE"/>
    <n v="58"/>
  </r>
  <r>
    <n v="3523"/>
    <x v="1"/>
    <n v="266312.05"/>
    <s v="ASALARIADO"/>
    <s v="SECTOR PRIVADO"/>
    <s v="SI"/>
    <s v="NO"/>
    <s v="NO"/>
    <n v="21"/>
    <s v="No"/>
    <s v="No"/>
    <n v="266312.05"/>
    <s v="ASALARIADO"/>
    <n v="21"/>
  </r>
  <r>
    <n v="3524"/>
    <x v="0"/>
    <n v="2743997"/>
    <s v="ASALARIADO"/>
    <s v="SECTOR PRIVADO"/>
    <s v="SI"/>
    <s v="NO"/>
    <s v="NO"/>
    <n v="45"/>
    <s v="Atípico"/>
    <s v="No"/>
    <n v="2743997"/>
    <s v="ASALARIADO"/>
    <n v="45"/>
  </r>
  <r>
    <n v="3525"/>
    <x v="1"/>
    <n v="1125734.83"/>
    <s v="ASALARIADO"/>
    <s v="SECTOR PUBLICO"/>
    <s v="SI"/>
    <s v="NO"/>
    <s v="NO"/>
    <n v="47"/>
    <s v="No"/>
    <s v="No"/>
    <n v="1125734.83"/>
    <s v="ASALARIADO"/>
    <n v="47"/>
  </r>
  <r>
    <n v="3526"/>
    <x v="0"/>
    <n v="298270"/>
    <s v="ASALARIADO"/>
    <s v="SECTOR PRIVADO"/>
    <s v="SI"/>
    <s v="NO"/>
    <s v="NO"/>
    <n v="25"/>
    <s v="No"/>
    <s v="No"/>
    <n v="298270"/>
    <s v="ASALARIADO"/>
    <n v="25"/>
  </r>
  <r>
    <n v="3527"/>
    <x v="0"/>
    <n v="266400"/>
    <s v="ASALARIADO"/>
    <s v="SECTOR PRIVADO"/>
    <s v="SI"/>
    <s v="NO"/>
    <s v="SI"/>
    <n v="36"/>
    <s v="No"/>
    <s v="No"/>
    <n v="266400"/>
    <s v="ASALARIADO"/>
    <n v="36"/>
  </r>
  <r>
    <n v="3528"/>
    <x v="0"/>
    <n v="297046"/>
    <s v="TRABAJADOR INDEPENDIENTE"/>
    <s v="SECTOR PRIVADO"/>
    <s v="SI"/>
    <s v="NO"/>
    <s v="NO"/>
    <n v="57"/>
    <s v="No"/>
    <s v="No"/>
    <n v="297046"/>
    <s v="TRABAJADOR INDEPENDIENTE"/>
    <n v="57"/>
  </r>
  <r>
    <n v="3529"/>
    <x v="0"/>
    <n v="103000"/>
    <s v="ASALARIADO"/>
    <s v="SECTOR PRIVADO"/>
    <s v="SI"/>
    <s v="SI"/>
    <s v="SI"/>
    <n v="37"/>
    <s v="No"/>
    <s v="No"/>
    <n v="103000"/>
    <s v="ASALARIADO"/>
    <n v="37"/>
  </r>
  <r>
    <n v="3530"/>
    <x v="0"/>
    <n v="746762"/>
    <s v="ASALARIADO"/>
    <s v="SECTOR PUBLICO"/>
    <s v="SI"/>
    <s v="NO"/>
    <s v="NO"/>
    <n v="33"/>
    <s v="No"/>
    <s v="No"/>
    <n v="746762"/>
    <s v="ASALARIADO"/>
    <n v="33"/>
  </r>
  <r>
    <n v="3531"/>
    <x v="0"/>
    <n v="312000"/>
    <s v="ASALARIADO"/>
    <s v="SECTOR PRIVADO"/>
    <s v="SI"/>
    <s v="NO"/>
    <s v="SI"/>
    <n v="39"/>
    <s v="No"/>
    <s v="No"/>
    <n v="312000"/>
    <s v="ASALARIADO"/>
    <n v="39"/>
  </r>
  <r>
    <n v="3532"/>
    <x v="1"/>
    <n v="302470"/>
    <s v="ASEGURADO VOLUNTARIO"/>
    <s v="SECTOR PRIVADO"/>
    <s v="SI"/>
    <s v="SI"/>
    <s v="NO"/>
    <n v="28"/>
    <s v="No"/>
    <s v="No"/>
    <n v="302470"/>
    <s v="ASEGURADO VOLUNTARIO"/>
    <n v="28"/>
  </r>
  <r>
    <n v="3533"/>
    <x v="0"/>
    <n v="242811.62"/>
    <s v="PENSIONADOS EN SU PROPIO SISTEMA"/>
    <s v="SECTOR PUBLICO"/>
    <s v="SI"/>
    <s v="NO"/>
    <s v="NO"/>
    <n v="67"/>
    <s v="No"/>
    <s v="No"/>
    <n v="242811.62"/>
    <s v="PENSIONADOS EN SU PROPIO SISTEMA"/>
    <n v="67"/>
  </r>
  <r>
    <n v="3534"/>
    <x v="1"/>
    <n v="510544"/>
    <s v="ASALARIADO"/>
    <s v="SECTOR PRIVADO"/>
    <s v="SI"/>
    <s v="NO"/>
    <s v="NO"/>
    <n v="39"/>
    <s v="No"/>
    <s v="No"/>
    <n v="510544"/>
    <s v="ASALARIADO"/>
    <n v="39"/>
  </r>
  <r>
    <n v="3535"/>
    <x v="0"/>
    <n v="639148"/>
    <s v="TRABAJADOR INDEPENDIENTE"/>
    <s v="SECTOR PRIVADO"/>
    <s v="SI"/>
    <s v="NO"/>
    <s v="NO"/>
    <n v="73"/>
    <s v="No"/>
    <s v="No"/>
    <n v="639148"/>
    <s v="TRABAJADOR INDEPENDIENTE"/>
    <n v="73"/>
  </r>
  <r>
    <n v="3536"/>
    <x v="0"/>
    <n v="417679"/>
    <s v="TRABAJADOR INDEPENDIENTE"/>
    <s v="SECTOR PRIVADO"/>
    <s v="SI"/>
    <s v="NO"/>
    <s v="SI"/>
    <n v="47"/>
    <s v="No"/>
    <s v="No"/>
    <n v="417679"/>
    <s v="TRABAJADOR INDEPENDIENTE"/>
    <n v="47"/>
  </r>
  <r>
    <n v="3537"/>
    <x v="1"/>
    <n v="283144"/>
    <s v="ASALARIADO"/>
    <s v="SECTOR PRIVADO"/>
    <s v="SI"/>
    <s v="NO"/>
    <s v="NO"/>
    <n v="38"/>
    <s v="No"/>
    <s v="No"/>
    <n v="283144"/>
    <s v="ASALARIADO"/>
    <n v="38"/>
  </r>
  <r>
    <n v="3538"/>
    <x v="0"/>
    <n v="468729"/>
    <s v="ASALARIADO"/>
    <s v="SECTOR PUBLICO"/>
    <s v="SI"/>
    <s v="NO"/>
    <s v="NO"/>
    <n v="39"/>
    <s v="No"/>
    <s v="No"/>
    <n v="468729"/>
    <s v="ASALARIADO"/>
    <n v="39"/>
  </r>
  <r>
    <n v="3539"/>
    <x v="0"/>
    <n v="413858.99"/>
    <s v="ASALARIADO"/>
    <s v="SECTOR PRIVADO"/>
    <s v="SI"/>
    <s v="NO"/>
    <s v="SI"/>
    <n v="60"/>
    <s v="No"/>
    <s v="No"/>
    <n v="413858.99"/>
    <s v="ASALARIADO"/>
    <n v="60"/>
  </r>
  <r>
    <n v="3540"/>
    <x v="0"/>
    <n v="585136.5"/>
    <s v="ASALARIADO"/>
    <s v="SECTOR PUBLICO"/>
    <s v="SI"/>
    <s v="NO"/>
    <s v="NO"/>
    <n v="30"/>
    <s v="No"/>
    <s v="No"/>
    <n v="585136.5"/>
    <s v="ASALARIADO"/>
    <n v="30"/>
  </r>
  <r>
    <n v="3541"/>
    <x v="1"/>
    <n v="11900"/>
    <s v="ASALARIADO"/>
    <s v="SECTOR PRIVADO"/>
    <s v="SI"/>
    <s v="NO"/>
    <s v="NO"/>
    <n v="45"/>
    <s v="No"/>
    <s v="No"/>
    <n v="11900"/>
    <s v="ASALARIADO"/>
    <n v="45"/>
  </r>
  <r>
    <n v="3542"/>
    <x v="0"/>
    <n v="371501"/>
    <s v="ASALARIADO"/>
    <s v="SECTOR PRIVADO"/>
    <s v="SI"/>
    <s v="SI"/>
    <s v="NO"/>
    <n v="59"/>
    <s v="No"/>
    <s v="No"/>
    <n v="371501"/>
    <s v="ASALARIADO"/>
    <n v="59"/>
  </r>
  <r>
    <n v="3543"/>
    <x v="0"/>
    <n v="639148"/>
    <s v="TRABAJADOR INDEPENDIENTE"/>
    <s v="SECTOR PRIVADO"/>
    <s v="SI"/>
    <s v="NO"/>
    <s v="SI"/>
    <n v="66"/>
    <s v="No"/>
    <s v="No"/>
    <n v="639148"/>
    <s v="TRABAJADOR INDEPENDIENTE"/>
    <n v="66"/>
  </r>
  <r>
    <n v="3544"/>
    <x v="1"/>
    <n v="707308.6"/>
    <s v="ASALARIADO"/>
    <s v="SECTOR PRIVADO"/>
    <s v="SI"/>
    <s v="NO"/>
    <s v="NO"/>
    <n v="36"/>
    <s v="No"/>
    <s v="No"/>
    <n v="707308.6"/>
    <s v="ASALARIADO"/>
    <n v="36"/>
  </r>
  <r>
    <n v="3545"/>
    <x v="0"/>
    <n v="573826"/>
    <s v="ASEGURADO VOLUNTARIO"/>
    <s v="SECTOR PRIVADO"/>
    <s v="SI"/>
    <s v="SI"/>
    <s v="NO"/>
    <n v="38"/>
    <s v="No"/>
    <s v="No"/>
    <n v="573826"/>
    <s v="ASEGURADO VOLUNTARIO"/>
    <n v="38"/>
  </r>
  <r>
    <n v="3546"/>
    <x v="1"/>
    <n v="1355000"/>
    <s v="ASALARIADO"/>
    <s v="SECTOR PRIVADO"/>
    <s v="SI"/>
    <s v="NO"/>
    <s v="NO"/>
    <n v="43"/>
    <s v="No"/>
    <s v="No"/>
    <n v="1355000"/>
    <s v="ASALARIADO"/>
    <n v="43"/>
  </r>
  <r>
    <n v="3547"/>
    <x v="1"/>
    <n v="1414474"/>
    <s v="PENSIONADOS EN SU PROPIO SISTEMA"/>
    <s v="SECTOR PUBLICO"/>
    <s v="SI"/>
    <s v="NO"/>
    <s v="NO"/>
    <n v="56"/>
    <s v="No"/>
    <s v="No"/>
    <n v="1414474"/>
    <s v="PENSIONADOS EN SU PROPIO SISTEMA"/>
    <n v="56"/>
  </r>
  <r>
    <n v="3548"/>
    <x v="0"/>
    <n v="297280"/>
    <s v="ASEGURADO VOLUNTARIO"/>
    <s v="SECTOR PRIVADO"/>
    <s v="SI"/>
    <s v="NO"/>
    <s v="NO"/>
    <n v="64"/>
    <s v="No"/>
    <s v="No"/>
    <n v="297280"/>
    <s v="ASEGURADO VOLUNTARIO"/>
    <n v="64"/>
  </r>
  <r>
    <n v="3549"/>
    <x v="1"/>
    <n v="542430"/>
    <s v="ASALARIADO"/>
    <s v="SECTOR PRIVADO"/>
    <s v="SI"/>
    <s v="NO"/>
    <s v="NO"/>
    <n v="29"/>
    <s v="No"/>
    <s v="No"/>
    <n v="542430"/>
    <s v="ASALARIADO"/>
    <n v="29"/>
  </r>
  <r>
    <n v="3550"/>
    <x v="0"/>
    <n v="1186247.24"/>
    <s v="ASALARIADO"/>
    <s v="SECTOR PRIVADO"/>
    <s v="SI"/>
    <s v="NO"/>
    <s v="NO"/>
    <n v="58"/>
    <s v="No"/>
    <s v="No"/>
    <n v="1186247.24"/>
    <s v="ASALARIADO"/>
    <n v="58"/>
  </r>
  <r>
    <n v="3551"/>
    <x v="1"/>
    <n v="495975"/>
    <s v="TRABAJADOR INDEPENDIENTE"/>
    <s v="SECTOR PRIVADO"/>
    <s v="SI"/>
    <s v="NO"/>
    <s v="SI"/>
    <n v="56"/>
    <s v="No"/>
    <s v="No"/>
    <n v="495975"/>
    <s v="TRABAJADOR INDEPENDIENTE"/>
    <n v="56"/>
  </r>
  <r>
    <n v="3552"/>
    <x v="0"/>
    <n v="490122"/>
    <s v="TRABAJADOR INDEPENDIENTE"/>
    <s v="SECTOR PRIVADO"/>
    <s v="SI"/>
    <s v="SI"/>
    <s v="SI"/>
    <n v="45"/>
    <s v="No"/>
    <s v="No"/>
    <n v="490122"/>
    <s v="TRABAJADOR INDEPENDIENTE"/>
    <n v="45"/>
  </r>
  <r>
    <n v="3553"/>
    <x v="1"/>
    <n v="358000"/>
    <s v="ASALARIADO"/>
    <s v="SECTOR PRIVADO"/>
    <s v="SI"/>
    <s v="NO"/>
    <s v="SI"/>
    <n v="35"/>
    <s v="No"/>
    <s v="No"/>
    <n v="358000"/>
    <s v="ASALARIADO"/>
    <n v="35"/>
  </r>
  <r>
    <n v="3554"/>
    <x v="1"/>
    <n v="233615"/>
    <s v="ASALARIADO"/>
    <s v="SECTOR PRIVADO"/>
    <s v="SI"/>
    <s v="NO"/>
    <s v="NO"/>
    <n v="20"/>
    <s v="No"/>
    <s v="No"/>
    <n v="233615"/>
    <s v="ASALARIADO"/>
    <n v="20"/>
  </r>
  <r>
    <n v="3555"/>
    <x v="0"/>
    <n v="540287.05000000005"/>
    <s v="ASALARIADO"/>
    <s v="SECTOR PRIVADO"/>
    <s v="SI"/>
    <s v="NO"/>
    <s v="NO"/>
    <n v="40"/>
    <s v="No"/>
    <s v="No"/>
    <n v="540287.05000000005"/>
    <s v="ASALARIADO"/>
    <n v="40"/>
  </r>
  <r>
    <n v="3556"/>
    <x v="1"/>
    <n v="862543.82"/>
    <s v="ASALARIADO"/>
    <s v="SECTOR PUBLICO"/>
    <s v="SI"/>
    <s v="NO"/>
    <s v="NO"/>
    <n v="37"/>
    <s v="No"/>
    <s v="No"/>
    <n v="862543.82"/>
    <s v="ASALARIADO"/>
    <n v="37"/>
  </r>
  <r>
    <n v="3557"/>
    <x v="0"/>
    <n v="331181"/>
    <s v="TRABAJADOR INDEPENDIENTE"/>
    <s v="SECTOR PRIVADO"/>
    <s v="SI"/>
    <s v="NO"/>
    <s v="SI"/>
    <n v="51"/>
    <s v="No"/>
    <s v="No"/>
    <n v="331181"/>
    <s v="TRABAJADOR INDEPENDIENTE"/>
    <n v="51"/>
  </r>
  <r>
    <n v="3558"/>
    <x v="1"/>
    <n v="4805416.75"/>
    <s v="ASALARIADO"/>
    <s v="SECTOR PUBLICO"/>
    <s v="SI"/>
    <s v="NO"/>
    <s v="NO"/>
    <n v="60"/>
    <s v="Atípico"/>
    <s v="No"/>
    <n v="4805416.75"/>
    <s v="ASALARIADO"/>
    <n v="60"/>
  </r>
  <r>
    <n v="3559"/>
    <x v="0"/>
    <n v="857231"/>
    <s v="ASALARIADO"/>
    <s v="SECTOR PRIVADO"/>
    <s v="SI"/>
    <s v="NO"/>
    <s v="NO"/>
    <n v="35"/>
    <s v="No"/>
    <s v="No"/>
    <n v="857231"/>
    <s v="ASALARIADO"/>
    <n v="35"/>
  </r>
  <r>
    <n v="3560"/>
    <x v="1"/>
    <n v="297050"/>
    <s v="ASEGURADO VOLUNTARIO"/>
    <s v="SECTOR PRIVADO"/>
    <s v="NO"/>
    <s v="NO"/>
    <s v="SI"/>
    <n v="27"/>
    <s v="No"/>
    <s v="No"/>
    <n v="297050"/>
    <s v="ASEGURADO VOLUNTARIO"/>
    <n v="27"/>
  </r>
  <r>
    <n v="3561"/>
    <x v="1"/>
    <n v="541045"/>
    <s v="ASALARIADO"/>
    <s v="SECTOR PRIVADO"/>
    <s v="SI"/>
    <s v="NO"/>
    <s v="NO"/>
    <n v="28"/>
    <s v="No"/>
    <s v="No"/>
    <n v="541045"/>
    <s v="ASALARIADO"/>
    <n v="28"/>
  </r>
  <r>
    <n v="3562"/>
    <x v="0"/>
    <n v="623822"/>
    <s v="ASALARIADO"/>
    <s v="SECTOR PRIVADO"/>
    <s v="SI"/>
    <s v="NO"/>
    <s v="NO"/>
    <n v="27"/>
    <s v="No"/>
    <s v="No"/>
    <n v="623822"/>
    <s v="ASALARIADO"/>
    <n v="27"/>
  </r>
  <r>
    <n v="3563"/>
    <x v="0"/>
    <n v="476987"/>
    <s v="TRABAJADOR INDEPENDIENTE"/>
    <s v="SECTOR PRIVADO"/>
    <s v="SI"/>
    <s v="NO"/>
    <s v="NO"/>
    <n v="52"/>
    <s v="No"/>
    <s v="No"/>
    <n v="476987"/>
    <s v="TRABAJADOR INDEPENDIENTE"/>
    <n v="52"/>
  </r>
  <r>
    <n v="3564"/>
    <x v="0"/>
    <n v="1976257"/>
    <s v="ASALARIADO"/>
    <s v="SECTOR PUBLICO"/>
    <s v="SI"/>
    <s v="NO"/>
    <s v="NO"/>
    <n v="56"/>
    <s v="No"/>
    <s v="No"/>
    <n v="1976257"/>
    <s v="ASALARIADO"/>
    <n v="56"/>
  </r>
  <r>
    <n v="3565"/>
    <x v="1"/>
    <n v="361783"/>
    <s v="ASEGURADO VOLUNTARIO"/>
    <s v="SECTOR PRIVADO"/>
    <s v="SI"/>
    <s v="NO"/>
    <s v="SI"/>
    <n v="52"/>
    <s v="No"/>
    <s v="No"/>
    <n v="361783"/>
    <s v="ASEGURADO VOLUNTARIO"/>
    <n v="52"/>
  </r>
  <r>
    <n v="3566"/>
    <x v="0"/>
    <n v="279985.18"/>
    <s v="ASALARIADO"/>
    <s v="SECTOR PRIVADO"/>
    <s v="SI"/>
    <s v="NO"/>
    <s v="NO"/>
    <n v="37"/>
    <s v="No"/>
    <s v="No"/>
    <n v="279985.18"/>
    <s v="ASALARIADO"/>
    <n v="37"/>
  </r>
  <r>
    <n v="3567"/>
    <x v="0"/>
    <n v="380000"/>
    <s v="ASALARIADO"/>
    <s v="SECTOR PRIVADO"/>
    <s v="SI"/>
    <s v="NO"/>
    <s v="NO"/>
    <n v="32"/>
    <s v="No"/>
    <s v="No"/>
    <n v="380000"/>
    <s v="ASALARIADO"/>
    <n v="32"/>
  </r>
  <r>
    <n v="3568"/>
    <x v="0"/>
    <n v="4102647.12"/>
    <s v="ASALARIADO"/>
    <s v="SECTOR PRIVADO"/>
    <s v="SI"/>
    <s v="NO"/>
    <s v="NO"/>
    <n v="34"/>
    <s v="Atípico"/>
    <s v="No"/>
    <n v="4102647.12"/>
    <s v="ASALARIADO"/>
    <n v="34"/>
  </r>
  <r>
    <n v="3569"/>
    <x v="1"/>
    <n v="413618.8"/>
    <s v="ASALARIADO"/>
    <s v="SECTOR PRIVADO"/>
    <s v="SI"/>
    <s v="NO"/>
    <s v="NO"/>
    <n v="35"/>
    <s v="No"/>
    <s v="No"/>
    <n v="413618.8"/>
    <s v="ASALARIADO"/>
    <n v="35"/>
  </r>
  <r>
    <n v="3570"/>
    <x v="0"/>
    <n v="295477"/>
    <s v="ASALARIADO"/>
    <s v="SECTOR PUBLICO"/>
    <s v="SI"/>
    <s v="NO"/>
    <s v="NO"/>
    <n v="28"/>
    <s v="No"/>
    <s v="No"/>
    <n v="295477"/>
    <s v="ASALARIADO"/>
    <n v="28"/>
  </r>
  <r>
    <n v="3571"/>
    <x v="0"/>
    <n v="300018"/>
    <s v="TRABAJADOR INDEPENDIENTE"/>
    <s v="SECTOR PRIVADO"/>
    <s v="SI"/>
    <s v="NO"/>
    <s v="NO"/>
    <n v="61"/>
    <s v="No"/>
    <s v="No"/>
    <n v="300018"/>
    <s v="TRABAJADOR INDEPENDIENTE"/>
    <n v="61"/>
  </r>
  <r>
    <n v="3572"/>
    <x v="0"/>
    <n v="1700000"/>
    <s v="ASALARIADO"/>
    <s v="SECTOR PRIVADO"/>
    <s v="SI"/>
    <s v="NO"/>
    <s v="NO"/>
    <n v="45"/>
    <s v="No"/>
    <s v="No"/>
    <n v="1700000"/>
    <s v="ASALARIADO"/>
    <n v="45"/>
  </r>
  <r>
    <n v="3573"/>
    <x v="1"/>
    <n v="1260977.05"/>
    <s v="ASALARIADO"/>
    <s v="SECTOR PUBLICO"/>
    <s v="SI"/>
    <s v="NO"/>
    <s v="NO"/>
    <n v="38"/>
    <s v="No"/>
    <s v="No"/>
    <n v="1260977.05"/>
    <s v="ASALARIADO"/>
    <n v="38"/>
  </r>
  <r>
    <n v="3574"/>
    <x v="0"/>
    <n v="885053.25"/>
    <s v="ASALARIADO"/>
    <s v="SECTOR PUBLICO"/>
    <s v="SI"/>
    <s v="NO"/>
    <s v="NO"/>
    <n v="35"/>
    <s v="No"/>
    <s v="No"/>
    <n v="885053.25"/>
    <s v="ASALARIADO"/>
    <n v="35"/>
  </r>
  <r>
    <n v="3575"/>
    <x v="1"/>
    <n v="722010.7"/>
    <s v="ASALARIADO"/>
    <s v="SECTOR PUBLICO"/>
    <s v="SI"/>
    <s v="NO"/>
    <s v="NO"/>
    <n v="36"/>
    <s v="No"/>
    <s v="No"/>
    <n v="722010.7"/>
    <s v="ASALARIADO"/>
    <n v="36"/>
  </r>
  <r>
    <n v="3576"/>
    <x v="0"/>
    <n v="413166"/>
    <s v="ASALARIADO"/>
    <s v="SECTOR PRIVADO"/>
    <s v="SI"/>
    <s v="NO"/>
    <s v="NO"/>
    <n v="49"/>
    <s v="No"/>
    <s v="No"/>
    <n v="413166"/>
    <s v="ASALARIADO"/>
    <n v="49"/>
  </r>
  <r>
    <n v="3577"/>
    <x v="1"/>
    <n v="356455"/>
    <s v="TRABAJADOR INDEPENDIENTE"/>
    <s v="SECTOR PRIVADO"/>
    <s v="SI"/>
    <s v="SI"/>
    <s v="SI"/>
    <n v="52"/>
    <s v="No"/>
    <s v="No"/>
    <n v="356455"/>
    <s v="TRABAJADOR INDEPENDIENTE"/>
    <n v="52"/>
  </r>
  <r>
    <n v="3578"/>
    <x v="1"/>
    <n v="300000"/>
    <s v="ASALARIADO"/>
    <s v="SECTOR PRIVADO"/>
    <s v="SI"/>
    <s v="SI"/>
    <s v="NO"/>
    <n v="41"/>
    <s v="No"/>
    <s v="No"/>
    <n v="300000"/>
    <s v="ASALARIADO"/>
    <n v="41"/>
  </r>
  <r>
    <n v="3579"/>
    <x v="1"/>
    <n v="1642647"/>
    <s v="PENSIONADOS EN SU PROPIO SISTEMA"/>
    <s v="SECTOR PUBLICO"/>
    <s v="SI"/>
    <s v="NO"/>
    <s v="NO"/>
    <n v="59"/>
    <s v="No"/>
    <s v="No"/>
    <n v="1642647"/>
    <s v="PENSIONADOS EN SU PROPIO SISTEMA"/>
    <n v="59"/>
  </r>
  <r>
    <n v="3580"/>
    <x v="0"/>
    <n v="200000"/>
    <s v="ASALARIADO"/>
    <s v="SECTOR PRIVADO"/>
    <s v="SI"/>
    <s v="NO"/>
    <s v="SI"/>
    <n v="30"/>
    <s v="No"/>
    <s v="No"/>
    <n v="200000"/>
    <s v="ASALARIADO"/>
    <n v="30"/>
  </r>
  <r>
    <n v="3581"/>
    <x v="0"/>
    <n v="278030"/>
    <s v="CONVENIOS ESPECIALES DE TRABAJADORES INDEPENDIENTES"/>
    <s v="SECTOR PRIVADO"/>
    <s v="SI"/>
    <s v="NO"/>
    <s v="NO"/>
    <n v="35"/>
    <s v="No"/>
    <s v="No"/>
    <n v="278030"/>
    <s v="CONVENIOS ESPECIALES DE TRABAJADORES INDEPENDIENTES"/>
    <n v="35"/>
  </r>
  <r>
    <n v="3582"/>
    <x v="0"/>
    <n v="1184243"/>
    <s v="ASALARIADO"/>
    <s v="SECTOR PUBLICO"/>
    <s v="SI"/>
    <s v="NO"/>
    <s v="SI"/>
    <n v="37"/>
    <s v="No"/>
    <s v="No"/>
    <n v="1184243"/>
    <s v="ASALARIADO"/>
    <n v="37"/>
  </r>
  <r>
    <n v="3583"/>
    <x v="1"/>
    <n v="1586732.18"/>
    <s v="ASALARIADO"/>
    <s v="SECTOR PUBLICO"/>
    <s v="SI"/>
    <s v="NO"/>
    <s v="NO"/>
    <n v="70"/>
    <s v="No"/>
    <s v="No"/>
    <n v="1586732.18"/>
    <s v="ASALARIADO"/>
    <n v="70"/>
  </r>
  <r>
    <n v="3584"/>
    <x v="0"/>
    <n v="100000"/>
    <s v="ASALARIADO"/>
    <s v="SECTOR PRIVADO"/>
    <s v="SI"/>
    <s v="NO"/>
    <s v="SI"/>
    <n v="41"/>
    <s v="No"/>
    <s v="No"/>
    <n v="100000"/>
    <s v="ASALARIADO"/>
    <n v="41"/>
  </r>
  <r>
    <n v="3585"/>
    <x v="0"/>
    <n v="1198242.1599999999"/>
    <s v="ASALARIADO"/>
    <s v="SECTOR PRIVADO"/>
    <s v="SI"/>
    <s v="NO"/>
    <s v="NO"/>
    <n v="28"/>
    <s v="No"/>
    <s v="No"/>
    <n v="1198242.1599999999"/>
    <s v="ASALARIADO"/>
    <n v="28"/>
  </r>
  <r>
    <n v="3586"/>
    <x v="0"/>
    <n v="470162.5"/>
    <s v="ASALARIADO"/>
    <s v="SECTOR PRIVADO"/>
    <s v="SI"/>
    <s v="NO"/>
    <s v="NO"/>
    <n v="43"/>
    <s v="No"/>
    <s v="No"/>
    <n v="470162.5"/>
    <s v="ASALARIADO"/>
    <n v="43"/>
  </r>
  <r>
    <n v="3587"/>
    <x v="0"/>
    <n v="300018"/>
    <s v="TRABAJADOR INDEPENDIENTE"/>
    <s v="SECTOR PRIVADO"/>
    <s v="SI"/>
    <s v="NO"/>
    <s v="SI"/>
    <n v="51"/>
    <s v="No"/>
    <s v="No"/>
    <n v="300018"/>
    <s v="TRABAJADOR INDEPENDIENTE"/>
    <n v="51"/>
  </r>
  <r>
    <n v="3588"/>
    <x v="1"/>
    <n v="671005"/>
    <s v="ASALARIADO"/>
    <s v="SECTOR PRIVADO"/>
    <s v="SI"/>
    <s v="NO"/>
    <s v="SI"/>
    <n v="30"/>
    <s v="No"/>
    <s v="No"/>
    <n v="671005"/>
    <s v="ASALARIADO"/>
    <n v="30"/>
  </r>
  <r>
    <n v="3589"/>
    <x v="0"/>
    <n v="278030"/>
    <s v="CONVENIOS ESPECIALES DE TRABAJADORES INDEPENDIENTES"/>
    <s v="SECTOR PRIVADO"/>
    <s v="SI"/>
    <s v="NO"/>
    <s v="NO"/>
    <n v="50"/>
    <s v="No"/>
    <s v="No"/>
    <n v="278030"/>
    <s v="CONVENIOS ESPECIALES DE TRABAJADORES INDEPENDIENTES"/>
    <n v="50"/>
  </r>
  <r>
    <n v="3590"/>
    <x v="0"/>
    <n v="4039119.56"/>
    <s v="ASALARIADO"/>
    <s v="SECTOR PUBLICO"/>
    <s v="SI"/>
    <s v="NO"/>
    <s v="NO"/>
    <n v="59"/>
    <s v="Atípico"/>
    <s v="No"/>
    <n v="4039119.56"/>
    <s v="ASALARIADO"/>
    <n v="59"/>
  </r>
  <r>
    <n v="3591"/>
    <x v="1"/>
    <n v="297046"/>
    <s v="ASEGURADO VOLUNTARIO"/>
    <s v="SECTOR PRIVADO"/>
    <s v="SI"/>
    <s v="NO"/>
    <s v="NO"/>
    <n v="25"/>
    <s v="No"/>
    <s v="No"/>
    <n v="297046"/>
    <s v="ASEGURADO VOLUNTARIO"/>
    <n v="25"/>
  </r>
  <r>
    <n v="3592"/>
    <x v="0"/>
    <n v="9720000"/>
    <s v="ASALARIADO"/>
    <s v="SECTOR PRIVADO"/>
    <s v="SI"/>
    <s v="SI"/>
    <s v="NO"/>
    <n v="38"/>
    <s v="Atípico"/>
    <s v="No"/>
    <n v="9720000"/>
    <s v="ASALARIADO"/>
    <n v="38"/>
  </r>
  <r>
    <n v="3593"/>
    <x v="0"/>
    <n v="385347.22"/>
    <s v="ASALARIADO"/>
    <s v="SECTOR PRIVADO"/>
    <s v="SI"/>
    <s v="NO"/>
    <s v="NO"/>
    <n v="35"/>
    <s v="No"/>
    <s v="No"/>
    <n v="385347.22"/>
    <s v="ASALARIADO"/>
    <n v="35"/>
  </r>
  <r>
    <n v="3594"/>
    <x v="0"/>
    <n v="515000"/>
    <s v="ASALARIADO"/>
    <s v="SECTOR PRIVADO"/>
    <s v="SI"/>
    <s v="NO"/>
    <s v="NO"/>
    <n v="36"/>
    <s v="No"/>
    <s v="No"/>
    <n v="515000"/>
    <s v="ASALARIADO"/>
    <n v="36"/>
  </r>
  <r>
    <n v="3595"/>
    <x v="0"/>
    <n v="952625"/>
    <s v="ASALARIADO"/>
    <s v="SECTOR PRIVADO"/>
    <s v="SI"/>
    <s v="NO"/>
    <s v="NO"/>
    <n v="53"/>
    <s v="No"/>
    <s v="No"/>
    <n v="952625"/>
    <s v="ASALARIADO"/>
    <n v="53"/>
  </r>
  <r>
    <n v="3596"/>
    <x v="0"/>
    <n v="395044.25"/>
    <s v="ASALARIADO"/>
    <s v="SECTOR PUBLICO"/>
    <s v="SI"/>
    <s v="NO"/>
    <s v="NO"/>
    <n v="56"/>
    <s v="No"/>
    <s v="No"/>
    <n v="395044.25"/>
    <s v="ASALARIADO"/>
    <n v="56"/>
  </r>
  <r>
    <n v="3597"/>
    <x v="0"/>
    <n v="270000"/>
    <s v="ASALARIADO"/>
    <s v="SECTOR PRIVADO"/>
    <s v="SI"/>
    <s v="NO"/>
    <s v="NO"/>
    <n v="40"/>
    <s v="No"/>
    <s v="No"/>
    <n v="270000"/>
    <s v="ASALARIADO"/>
    <n v="40"/>
  </r>
  <r>
    <n v="3598"/>
    <x v="1"/>
    <n v="2586394.5"/>
    <s v="ASALARIADO"/>
    <s v="SECTOR PUBLICO"/>
    <s v="SI"/>
    <s v="NO"/>
    <s v="NO"/>
    <n v="32"/>
    <s v="Atípico"/>
    <s v="No"/>
    <n v="2586394.5"/>
    <s v="ASALARIADO"/>
    <n v="32"/>
  </r>
  <r>
    <n v="3599"/>
    <x v="0"/>
    <n v="302470"/>
    <s v="TRABAJADOR INDEPENDIENTE"/>
    <s v="SECTOR PRIVADO"/>
    <s v="SI"/>
    <s v="NO"/>
    <s v="NO"/>
    <n v="53"/>
    <s v="No"/>
    <s v="No"/>
    <n v="302470"/>
    <s v="TRABAJADOR INDEPENDIENTE"/>
    <n v="53"/>
  </r>
  <r>
    <n v="3600"/>
    <x v="1"/>
    <n v="731424"/>
    <s v="ASALARIADO"/>
    <s v="SECTOR PUBLICO"/>
    <s v="SI"/>
    <s v="NO"/>
    <s v="SI"/>
    <n v="28"/>
    <s v="No"/>
    <s v="No"/>
    <n v="731424"/>
    <s v="ASALARIADO"/>
    <n v="28"/>
  </r>
  <r>
    <n v="3601"/>
    <x v="1"/>
    <n v="239683.08"/>
    <s v="ASALARIADO"/>
    <s v="SECTOR PRIVADO"/>
    <s v="SI"/>
    <s v="NO"/>
    <s v="NO"/>
    <n v="38"/>
    <s v="No"/>
    <s v="No"/>
    <n v="239683.08"/>
    <s v="ASALARIADO"/>
    <n v="38"/>
  </r>
  <r>
    <n v="3602"/>
    <x v="0"/>
    <n v="278030"/>
    <s v="CONVENIOS ESPECIALES DE TRABAJADORES INDEPENDIENTES"/>
    <s v="SECTOR PRIVADO"/>
    <s v="SI"/>
    <s v="NO"/>
    <s v="NO"/>
    <n v="56"/>
    <s v="No"/>
    <s v="No"/>
    <n v="278030"/>
    <s v="CONVENIOS ESPECIALES DE TRABAJADORES INDEPENDIENTES"/>
    <n v="56"/>
  </r>
  <r>
    <n v="3603"/>
    <x v="0"/>
    <n v="377350.76"/>
    <s v="ASALARIADO"/>
    <s v="SECTOR PRIVADO"/>
    <s v="SI"/>
    <s v="NO"/>
    <s v="NO"/>
    <n v="35"/>
    <s v="No"/>
    <s v="No"/>
    <n v="377350.76"/>
    <s v="ASALARIADO"/>
    <n v="35"/>
  </r>
  <r>
    <n v="3604"/>
    <x v="1"/>
    <n v="297046"/>
    <s v="TRABAJADOR INDEPENDIENTE"/>
    <s v="SECTOR PRIVADO"/>
    <s v="SI"/>
    <s v="NO"/>
    <s v="SI"/>
    <n v="38"/>
    <s v="No"/>
    <s v="No"/>
    <n v="297046"/>
    <s v="TRABAJADOR INDEPENDIENTE"/>
    <n v="38"/>
  </r>
  <r>
    <n v="3605"/>
    <x v="0"/>
    <n v="297046"/>
    <s v="ASEGURADO VOLUNTARIO"/>
    <s v="SECTOR PRIVADO"/>
    <s v="SI"/>
    <s v="NO"/>
    <s v="NO"/>
    <n v="43"/>
    <s v="No"/>
    <s v="No"/>
    <n v="297046"/>
    <s v="ASEGURADO VOLUNTARIO"/>
    <n v="43"/>
  </r>
  <r>
    <n v="3606"/>
    <x v="0"/>
    <n v="299441"/>
    <s v="TRABAJADOR INDEPENDIENTE"/>
    <s v="SECTOR PRIVADO"/>
    <s v="SI"/>
    <s v="NO"/>
    <s v="NO"/>
    <n v="34"/>
    <s v="No"/>
    <s v="No"/>
    <n v="299441"/>
    <s v="TRABAJADOR INDEPENDIENTE"/>
    <n v="34"/>
  </r>
  <r>
    <n v="3607"/>
    <x v="1"/>
    <n v="298390"/>
    <s v="ASEGURADO VOLUNTARIO"/>
    <s v="SECTOR PRIVADO"/>
    <s v="SI"/>
    <s v="NO"/>
    <s v="NO"/>
    <n v="35"/>
    <s v="No"/>
    <s v="No"/>
    <n v="298390"/>
    <s v="ASEGURADO VOLUNTARIO"/>
    <n v="35"/>
  </r>
  <r>
    <n v="3608"/>
    <x v="1"/>
    <n v="774085"/>
    <s v="ASALARIADO"/>
    <s v="SECTOR PRIVADO"/>
    <s v="SI"/>
    <s v="NO"/>
    <s v="NO"/>
    <n v="48"/>
    <s v="No"/>
    <s v="No"/>
    <n v="774085"/>
    <s v="ASALARIADO"/>
    <n v="48"/>
  </r>
  <r>
    <n v="3609"/>
    <x v="1"/>
    <n v="297502"/>
    <s v="ASEGURADO VOLUNTARIO"/>
    <s v="SECTOR PRIVADO"/>
    <s v="SI"/>
    <s v="NO"/>
    <s v="NO"/>
    <n v="26"/>
    <s v="No"/>
    <s v="No"/>
    <n v="297502"/>
    <s v="ASEGURADO VOLUNTARIO"/>
    <n v="26"/>
  </r>
  <r>
    <n v="3610"/>
    <x v="1"/>
    <n v="224002.5"/>
    <s v="ASALARIADO"/>
    <s v="SECTOR PUBLICO"/>
    <s v="SI"/>
    <s v="NO"/>
    <s v="NO"/>
    <n v="60"/>
    <s v="No"/>
    <s v="No"/>
    <n v="224002.5"/>
    <s v="ASALARIADO"/>
    <n v="60"/>
  </r>
  <r>
    <n v="3611"/>
    <x v="0"/>
    <n v="445567"/>
    <s v="TRABAJADOR INDEPENDIENTE"/>
    <s v="SECTOR PRIVADO"/>
    <s v="SI"/>
    <s v="NO"/>
    <s v="NO"/>
    <n v="47"/>
    <s v="No"/>
    <s v="No"/>
    <n v="445567"/>
    <s v="TRABAJADOR INDEPENDIENTE"/>
    <n v="47"/>
  </r>
  <r>
    <n v="3612"/>
    <x v="0"/>
    <n v="297058"/>
    <s v="TRABAJADOR INDEPENDIENTE"/>
    <s v="SECTOR PRIVADO"/>
    <s v="SI"/>
    <s v="NO"/>
    <s v="NO"/>
    <n v="53"/>
    <s v="No"/>
    <s v="No"/>
    <n v="297058"/>
    <s v="TRABAJADOR INDEPENDIENTE"/>
    <n v="53"/>
  </r>
  <r>
    <n v="3613"/>
    <x v="0"/>
    <n v="200000"/>
    <s v="ASALARIADO"/>
    <s v="SECTOR PRIVADO"/>
    <s v="SI"/>
    <s v="NO"/>
    <s v="NO"/>
    <n v="30"/>
    <s v="No"/>
    <s v="No"/>
    <n v="200000"/>
    <s v="ASALARIADO"/>
    <n v="30"/>
  </r>
  <r>
    <n v="3614"/>
    <x v="0"/>
    <n v="283803.05"/>
    <s v="ASALARIADO"/>
    <s v="SECTOR PRIVADO"/>
    <s v="SI"/>
    <s v="NO"/>
    <s v="NO"/>
    <n v="19"/>
    <s v="No"/>
    <s v="No"/>
    <n v="283803.05"/>
    <s v="ASALARIADO"/>
    <n v="19"/>
  </r>
  <r>
    <n v="3615"/>
    <x v="0"/>
    <n v="361590.25"/>
    <s v="ASALARIADO"/>
    <s v="SECTOR PRIVADO"/>
    <s v="SI"/>
    <s v="NO"/>
    <s v="NO"/>
    <n v="32"/>
    <s v="No"/>
    <s v="No"/>
    <n v="361590.25"/>
    <s v="ASALARIADO"/>
    <n v="32"/>
  </r>
  <r>
    <n v="3616"/>
    <x v="0"/>
    <n v="620412.30000000005"/>
    <s v="ASALARIADO"/>
    <s v="SECTOR PUBLICO"/>
    <s v="SI"/>
    <s v="NO"/>
    <s v="NO"/>
    <n v="54"/>
    <s v="No"/>
    <s v="No"/>
    <n v="620412.30000000005"/>
    <s v="ASALARIADO"/>
    <n v="54"/>
  </r>
  <r>
    <n v="3617"/>
    <x v="0"/>
    <n v="278000"/>
    <s v="ASALARIADO"/>
    <s v="SECTOR PRIVADO"/>
    <s v="SI"/>
    <s v="SI"/>
    <s v="SI"/>
    <n v="37"/>
    <s v="No"/>
    <s v="No"/>
    <n v="278000"/>
    <s v="ASALARIADO"/>
    <n v="37"/>
  </r>
  <r>
    <n v="3618"/>
    <x v="0"/>
    <n v="492250.24"/>
    <s v="ASALARIADO"/>
    <s v="SECTOR PRIVADO"/>
    <s v="SI"/>
    <s v="NO"/>
    <s v="NO"/>
    <n v="39"/>
    <s v="No"/>
    <s v="No"/>
    <n v="492250.24"/>
    <s v="ASALARIADO"/>
    <n v="39"/>
  </r>
  <r>
    <n v="3619"/>
    <x v="1"/>
    <n v="297046"/>
    <s v="TRABAJADOR INDEPENDIENTE"/>
    <s v="SECTOR PRIVADO"/>
    <s v="SI"/>
    <s v="NO"/>
    <s v="SI"/>
    <n v="53"/>
    <s v="No"/>
    <s v="No"/>
    <n v="297046"/>
    <s v="TRABAJADOR INDEPENDIENTE"/>
    <n v="53"/>
  </r>
  <r>
    <n v="3620"/>
    <x v="0"/>
    <n v="1396054.5"/>
    <s v="ASALARIADO"/>
    <s v="SECTOR PUBLICO"/>
    <s v="SI"/>
    <s v="NO"/>
    <s v="NO"/>
    <n v="40"/>
    <s v="No"/>
    <s v="No"/>
    <n v="1396054.5"/>
    <s v="ASALARIADO"/>
    <n v="40"/>
  </r>
  <r>
    <n v="3621"/>
    <x v="1"/>
    <n v="604940"/>
    <s v="TRABAJADOR INDEPENDIENTE"/>
    <s v="SECTOR PRIVADO"/>
    <s v="SI"/>
    <s v="NO"/>
    <s v="NO"/>
    <n v="30"/>
    <s v="No"/>
    <s v="No"/>
    <n v="604940"/>
    <s v="TRABAJADOR INDEPENDIENTE"/>
    <n v="30"/>
  </r>
  <r>
    <n v="3622"/>
    <x v="0"/>
    <n v="200000"/>
    <s v="ASALARIADO"/>
    <s v="SECTOR PRIVADO"/>
    <s v="SI"/>
    <s v="NO"/>
    <s v="NO"/>
    <n v="61"/>
    <s v="No"/>
    <s v="No"/>
    <n v="200000"/>
    <s v="ASALARIADO"/>
    <n v="61"/>
  </r>
  <r>
    <n v="3623"/>
    <x v="1"/>
    <n v="592421.67000000004"/>
    <s v="ASALARIADO"/>
    <s v="SECTOR PRIVADO"/>
    <s v="SI"/>
    <s v="NO"/>
    <s v="NO"/>
    <n v="29"/>
    <s v="No"/>
    <s v="No"/>
    <n v="592421.67000000004"/>
    <s v="ASALARIADO"/>
    <n v="29"/>
  </r>
  <r>
    <n v="3624"/>
    <x v="0"/>
    <n v="419680"/>
    <s v="ASALARIADO"/>
    <s v="SECTOR PRIVADO"/>
    <s v="SI"/>
    <s v="NO"/>
    <s v="NO"/>
    <n v="51"/>
    <s v="No"/>
    <s v="No"/>
    <n v="419680"/>
    <s v="ASALARIADO"/>
    <n v="51"/>
  </r>
  <r>
    <n v="3625"/>
    <x v="0"/>
    <n v="2054741"/>
    <s v="ASALARIADO"/>
    <s v="SECTOR PUBLICO"/>
    <s v="SI"/>
    <s v="NO"/>
    <s v="SI"/>
    <n v="60"/>
    <s v="No"/>
    <s v="No"/>
    <n v="2054741"/>
    <s v="ASALARIADO"/>
    <n v="60"/>
  </r>
  <r>
    <n v="3626"/>
    <x v="0"/>
    <n v="241993.84"/>
    <s v="ASALARIADO"/>
    <s v="SECTOR PUBLICO"/>
    <s v="SI"/>
    <s v="NO"/>
    <s v="NO"/>
    <n v="36"/>
    <s v="No"/>
    <s v="No"/>
    <n v="241993.84"/>
    <s v="ASALARIADO"/>
    <n v="36"/>
  </r>
  <r>
    <n v="3627"/>
    <x v="0"/>
    <n v="671573"/>
    <s v="ASALARIADO"/>
    <s v="SECTOR PUBLICO"/>
    <s v="SI"/>
    <s v="NO"/>
    <s v="NO"/>
    <n v="41"/>
    <s v="No"/>
    <s v="No"/>
    <n v="671573"/>
    <s v="ASALARIADO"/>
    <n v="41"/>
  </r>
  <r>
    <n v="3628"/>
    <x v="1"/>
    <n v="278030.99"/>
    <s v="TRABAJADOR INDEPENDIENTE"/>
    <s v="SECTOR PRIVADO"/>
    <s v="SI"/>
    <s v="SI"/>
    <s v="NO"/>
    <n v="30"/>
    <s v="No"/>
    <s v="No"/>
    <n v="278030.99"/>
    <s v="TRABAJADOR INDEPENDIENTE"/>
    <n v="30"/>
  </r>
  <r>
    <n v="3629"/>
    <x v="0"/>
    <n v="1557874"/>
    <s v="ASALARIADO"/>
    <s v="SECTOR PUBLICO"/>
    <s v="SI"/>
    <s v="NO"/>
    <s v="SI"/>
    <n v="32"/>
    <s v="No"/>
    <s v="No"/>
    <n v="1557874"/>
    <s v="ASALARIADO"/>
    <n v="32"/>
  </r>
  <r>
    <n v="3630"/>
    <x v="1"/>
    <n v="320979.96999999997"/>
    <s v="ASALARIADO"/>
    <s v="SECTOR PRIVADO"/>
    <s v="SI"/>
    <s v="NO"/>
    <s v="NO"/>
    <n v="29"/>
    <s v="No"/>
    <s v="No"/>
    <n v="320979.96999999997"/>
    <s v="ASALARIADO"/>
    <n v="29"/>
  </r>
  <r>
    <n v="3631"/>
    <x v="1"/>
    <n v="119964"/>
    <s v="ASALARIADO"/>
    <s v="SECTOR PUBLICO"/>
    <s v="SI"/>
    <s v="NO"/>
    <s v="SI"/>
    <n v="25"/>
    <s v="No"/>
    <s v="No"/>
    <n v="119964"/>
    <s v="ASALARIADO"/>
    <n v="25"/>
  </r>
  <r>
    <n v="3632"/>
    <x v="0"/>
    <n v="444011.07"/>
    <s v="ASALARIADO"/>
    <s v="SECTOR PRIVADO"/>
    <s v="SI"/>
    <s v="NO"/>
    <s v="NO"/>
    <n v="23"/>
    <s v="No"/>
    <s v="No"/>
    <n v="444011.07"/>
    <s v="ASALARIADO"/>
    <n v="23"/>
  </r>
  <r>
    <n v="3633"/>
    <x v="0"/>
    <n v="391531"/>
    <s v="ASALARIADO"/>
    <s v="SECTOR PRIVADO"/>
    <s v="SI"/>
    <s v="SI"/>
    <s v="NO"/>
    <n v="41"/>
    <s v="No"/>
    <s v="No"/>
    <n v="391531"/>
    <s v="ASALARIADO"/>
    <n v="41"/>
  </r>
  <r>
    <n v="3634"/>
    <x v="1"/>
    <n v="1845577.5"/>
    <s v="ASALARIADO"/>
    <s v="SECTOR PRIVADO"/>
    <s v="SI"/>
    <s v="SI"/>
    <s v="NO"/>
    <n v="33"/>
    <s v="No"/>
    <s v="No"/>
    <n v="1845577.5"/>
    <s v="ASALARIADO"/>
    <n v="33"/>
  </r>
  <r>
    <n v="3635"/>
    <x v="0"/>
    <n v="297046"/>
    <s v="TRABAJADOR INDEPENDIENTE"/>
    <s v="SECTOR PRIVADO"/>
    <s v="SI"/>
    <s v="NO"/>
    <s v="NO"/>
    <n v="41"/>
    <s v="No"/>
    <s v="No"/>
    <n v="297046"/>
    <s v="TRABAJADOR INDEPENDIENTE"/>
    <n v="41"/>
  </r>
  <r>
    <n v="3636"/>
    <x v="0"/>
    <n v="299784"/>
    <s v="TRABAJADOR INDEPENDIENTE"/>
    <s v="SECTOR PRIVADO"/>
    <s v="SI"/>
    <s v="NO"/>
    <s v="NO"/>
    <n v="33"/>
    <s v="No"/>
    <s v="No"/>
    <n v="299784"/>
    <s v="TRABAJADOR INDEPENDIENTE"/>
    <n v="33"/>
  </r>
  <r>
    <n v="3637"/>
    <x v="0"/>
    <n v="668500"/>
    <s v="ASALARIADO"/>
    <s v="SECTOR PRIVADO"/>
    <s v="SI"/>
    <s v="NO"/>
    <s v="NO"/>
    <n v="34"/>
    <s v="No"/>
    <s v="No"/>
    <n v="668500"/>
    <s v="ASALARIADO"/>
    <n v="34"/>
  </r>
  <r>
    <n v="3638"/>
    <x v="1"/>
    <n v="278030"/>
    <s v="CONVENIOS ESPECIALES DE TRABAJADORES INDEPENDIENTES"/>
    <s v="SECTOR PRIVADO"/>
    <s v="SI"/>
    <s v="NO"/>
    <s v="NO"/>
    <n v="32"/>
    <s v="No"/>
    <s v="No"/>
    <n v="278030"/>
    <s v="CONVENIOS ESPECIALES DE TRABAJADORES INDEPENDIENTES"/>
    <n v="32"/>
  </r>
  <r>
    <n v="3639"/>
    <x v="1"/>
    <n v="507944"/>
    <s v="TRABAJADOR INDEPENDIENTE"/>
    <s v="SECTOR PRIVADO"/>
    <s v="SI"/>
    <s v="NO"/>
    <s v="SI"/>
    <n v="77"/>
    <s v="No"/>
    <s v="No"/>
    <n v="507944"/>
    <s v="TRABAJADOR INDEPENDIENTE"/>
    <n v="77"/>
  </r>
  <r>
    <n v="3640"/>
    <x v="1"/>
    <n v="300018"/>
    <s v="ASEGURADO VOLUNTARIO"/>
    <s v="SECTOR PRIVADO"/>
    <s v="SI"/>
    <s v="NO"/>
    <s v="NO"/>
    <n v="57"/>
    <s v="No"/>
    <s v="No"/>
    <n v="300018"/>
    <s v="ASEGURADO VOLUNTARIO"/>
    <n v="57"/>
  </r>
  <r>
    <n v="3641"/>
    <x v="1"/>
    <n v="367500"/>
    <s v="ASALARIADO"/>
    <s v="SECTOR PRIVADO"/>
    <s v="SI"/>
    <s v="NO"/>
    <s v="NO"/>
    <n v="54"/>
    <s v="No"/>
    <s v="No"/>
    <n v="367500"/>
    <s v="ASALARIADO"/>
    <n v="54"/>
  </r>
  <r>
    <n v="3642"/>
    <x v="1"/>
    <n v="1576048"/>
    <s v="TRABAJADOR INDEPENDIENTE"/>
    <s v="SECTOR PRIVADO"/>
    <s v="SI"/>
    <s v="NO"/>
    <s v="SI"/>
    <n v="56"/>
    <s v="No"/>
    <s v="No"/>
    <n v="1576048"/>
    <s v="TRABAJADOR INDEPENDIENTE"/>
    <n v="56"/>
  </r>
  <r>
    <n v="3643"/>
    <x v="1"/>
    <n v="392276"/>
    <s v="ASALARIADO"/>
    <s v="SECTOR PUBLICO"/>
    <s v="SI"/>
    <s v="NO"/>
    <s v="SI"/>
    <n v="61"/>
    <s v="No"/>
    <s v="No"/>
    <n v="392276"/>
    <s v="ASALARIADO"/>
    <n v="61"/>
  </r>
  <r>
    <n v="3644"/>
    <x v="0"/>
    <n v="474037"/>
    <s v="ASALARIADO"/>
    <s v="SECTOR PRIVADO"/>
    <s v="SI"/>
    <s v="NO"/>
    <s v="NO"/>
    <n v="30"/>
    <s v="No"/>
    <s v="No"/>
    <n v="474037"/>
    <s v="ASALARIADO"/>
    <n v="30"/>
  </r>
  <r>
    <n v="3645"/>
    <x v="1"/>
    <n v="1494240.1"/>
    <s v="ASALARIADO"/>
    <s v="SECTOR PRIVADO"/>
    <s v="SI"/>
    <s v="NO"/>
    <s v="NO"/>
    <n v="32"/>
    <s v="No"/>
    <s v="No"/>
    <n v="1494240.1"/>
    <s v="ASALARIADO"/>
    <n v="32"/>
  </r>
  <r>
    <n v="3646"/>
    <x v="1"/>
    <n v="386136"/>
    <s v="ASALARIADO"/>
    <s v="SECTOR PRIVADO"/>
    <s v="SI"/>
    <s v="NO"/>
    <s v="NO"/>
    <n v="21"/>
    <s v="No"/>
    <s v="No"/>
    <n v="386136"/>
    <s v="ASALARIADO"/>
    <n v="21"/>
  </r>
  <r>
    <n v="3647"/>
    <x v="0"/>
    <n v="390581.32"/>
    <s v="ASALARIADO"/>
    <s v="SECTOR PRIVADO"/>
    <s v="SI"/>
    <s v="NO"/>
    <s v="NO"/>
    <n v="22"/>
    <s v="No"/>
    <s v="No"/>
    <n v="390581.32"/>
    <s v="ASALARIADO"/>
    <n v="22"/>
  </r>
  <r>
    <n v="3648"/>
    <x v="1"/>
    <n v="433902.87"/>
    <s v="ASALARIADO"/>
    <s v="SECTOR PRIVADO"/>
    <s v="SI"/>
    <s v="NO"/>
    <s v="NO"/>
    <n v="31"/>
    <s v="No"/>
    <s v="No"/>
    <n v="433902.87"/>
    <s v="ASALARIADO"/>
    <n v="31"/>
  </r>
  <r>
    <n v="3649"/>
    <x v="0"/>
    <n v="295000"/>
    <s v="ASALARIADO"/>
    <s v="SECTOR PRIVADO"/>
    <s v="SI"/>
    <s v="NO"/>
    <s v="NO"/>
    <n v="26"/>
    <s v="No"/>
    <s v="No"/>
    <n v="295000"/>
    <s v="ASALARIADO"/>
    <n v="26"/>
  </r>
  <r>
    <n v="3650"/>
    <x v="0"/>
    <n v="300018"/>
    <s v="TRABAJADOR INDEPENDIENTE"/>
    <s v="SECTOR PRIVADO"/>
    <s v="SI"/>
    <s v="NO"/>
    <s v="SI"/>
    <n v="42"/>
    <s v="No"/>
    <s v="No"/>
    <n v="300018"/>
    <s v="TRABAJADOR INDEPENDIENTE"/>
    <n v="42"/>
  </r>
  <r>
    <n v="3651"/>
    <x v="0"/>
    <n v="617046.87"/>
    <s v="ASALARIADO"/>
    <s v="SECTOR PRIVADO"/>
    <s v="SI"/>
    <s v="SI"/>
    <s v="NO"/>
    <n v="23"/>
    <s v="No"/>
    <s v="No"/>
    <n v="617046.87"/>
    <s v="ASALARIADO"/>
    <n v="23"/>
  </r>
  <r>
    <n v="3652"/>
    <x v="1"/>
    <n v="650000"/>
    <s v="ASALARIADO"/>
    <s v="SECTOR PRIVADO"/>
    <s v="SI"/>
    <s v="NO"/>
    <s v="NO"/>
    <n v="27"/>
    <s v="No"/>
    <s v="No"/>
    <n v="650000"/>
    <s v="ASALARIADO"/>
    <n v="27"/>
  </r>
  <r>
    <n v="3653"/>
    <x v="0"/>
    <n v="3394970.65"/>
    <s v="ASALARIADO"/>
    <s v="SECTOR PRIVADO"/>
    <s v="SI"/>
    <s v="NO"/>
    <s v="NO"/>
    <n v="38"/>
    <s v="Atípico"/>
    <s v="No"/>
    <n v="3394970.65"/>
    <s v="ASALARIADO"/>
    <n v="38"/>
  </r>
  <r>
    <n v="3654"/>
    <x v="1"/>
    <n v="30995"/>
    <s v="ASALARIADO"/>
    <s v="SECTOR PRIVADO"/>
    <s v="SI"/>
    <s v="NO"/>
    <s v="NO"/>
    <n v="31"/>
    <s v="No"/>
    <s v="No"/>
    <n v="30995"/>
    <s v="ASALARIADO"/>
    <n v="31"/>
  </r>
  <r>
    <n v="3655"/>
    <x v="1"/>
    <n v="351950.66"/>
    <s v="ASALARIADO"/>
    <s v="SECTOR PRIVADO"/>
    <s v="SI"/>
    <s v="SI"/>
    <s v="NO"/>
    <n v="46"/>
    <s v="No"/>
    <s v="No"/>
    <n v="351950.66"/>
    <s v="ASALARIADO"/>
    <n v="46"/>
  </r>
  <r>
    <n v="3656"/>
    <x v="1"/>
    <n v="590320"/>
    <s v="ASALARIADO"/>
    <s v="SECTOR PRIVADO"/>
    <s v="SI"/>
    <s v="NO"/>
    <s v="NO"/>
    <n v="30"/>
    <s v="No"/>
    <s v="No"/>
    <n v="590320"/>
    <s v="ASALARIADO"/>
    <n v="30"/>
  </r>
  <r>
    <n v="3657"/>
    <x v="0"/>
    <n v="321054.98"/>
    <s v="ASALARIADO"/>
    <s v="SECTOR PRIVADO"/>
    <s v="SI"/>
    <s v="NO"/>
    <s v="NO"/>
    <n v="51"/>
    <s v="No"/>
    <s v="No"/>
    <n v="321054.98"/>
    <s v="ASALARIADO"/>
    <n v="51"/>
  </r>
  <r>
    <n v="3658"/>
    <x v="1"/>
    <n v="403433.03"/>
    <s v="ASALARIADO"/>
    <s v="SECTOR PRIVADO"/>
    <s v="SI"/>
    <s v="NO"/>
    <s v="SI"/>
    <n v="26"/>
    <s v="No"/>
    <s v="No"/>
    <n v="403433.03"/>
    <s v="ASALARIADO"/>
    <n v="26"/>
  </r>
  <r>
    <n v="3659"/>
    <x v="0"/>
    <n v="400000"/>
    <s v="ASALARIADO"/>
    <s v="SECTOR PRIVADO"/>
    <s v="SI"/>
    <s v="SI"/>
    <s v="NO"/>
    <n v="30"/>
    <s v="No"/>
    <s v="No"/>
    <n v="400000"/>
    <s v="ASALARIADO"/>
    <n v="30"/>
  </r>
  <r>
    <n v="3660"/>
    <x v="0"/>
    <n v="2345522.5"/>
    <s v="ASALARIADO"/>
    <s v="SECTOR PUBLICO"/>
    <s v="SI"/>
    <s v="NO"/>
    <s v="NO"/>
    <n v="48"/>
    <s v="Atípico"/>
    <s v="No"/>
    <n v="2345522.5"/>
    <s v="ASALARIADO"/>
    <n v="48"/>
  </r>
  <r>
    <n v="3661"/>
    <x v="0"/>
    <n v="480577"/>
    <s v="TRABAJADOR INDEPENDIENTE"/>
    <s v="SECTOR PRIVADO"/>
    <s v="SI"/>
    <s v="NO"/>
    <s v="NO"/>
    <n v="49"/>
    <s v="No"/>
    <s v="No"/>
    <n v="480577"/>
    <s v="TRABAJADOR INDEPENDIENTE"/>
    <n v="49"/>
  </r>
  <r>
    <n v="3662"/>
    <x v="0"/>
    <n v="458437"/>
    <s v="ASALARIADO"/>
    <s v="SECTOR PRIVADO"/>
    <s v="SI"/>
    <s v="NO"/>
    <s v="NO"/>
    <n v="27"/>
    <s v="No"/>
    <s v="No"/>
    <n v="458437"/>
    <s v="ASALARIADO"/>
    <n v="27"/>
  </r>
  <r>
    <n v="3663"/>
    <x v="1"/>
    <n v="314569"/>
    <s v="ASEGURADO VOLUNTARIO"/>
    <s v="SECTOR PRIVADO"/>
    <s v="SI"/>
    <s v="NO"/>
    <s v="NO"/>
    <n v="61"/>
    <s v="No"/>
    <s v="No"/>
    <n v="314569"/>
    <s v="ASEGURADO VOLUNTARIO"/>
    <n v="61"/>
  </r>
  <r>
    <n v="3664"/>
    <x v="0"/>
    <n v="84000"/>
    <s v="ASALARIADO"/>
    <s v="SECTOR PRIVADO"/>
    <s v="SI"/>
    <s v="NO"/>
    <s v="SI"/>
    <n v="32"/>
    <s v="No"/>
    <s v="No"/>
    <n v="84000"/>
    <s v="ASALARIADO"/>
    <n v="32"/>
  </r>
  <r>
    <n v="3665"/>
    <x v="1"/>
    <n v="297046"/>
    <s v="ASEGURADO VOLUNTARIO"/>
    <s v="SECTOR PRIVADO"/>
    <s v="NO"/>
    <s v="SI"/>
    <s v="SI"/>
    <n v="20"/>
    <s v="No"/>
    <s v="No"/>
    <n v="297046"/>
    <s v="ASEGURADO VOLUNTARIO"/>
    <n v="20"/>
  </r>
  <r>
    <n v="3666"/>
    <x v="1"/>
    <n v="464076.6"/>
    <s v="ASALARIADO"/>
    <s v="SECTOR PRIVADO"/>
    <s v="SI"/>
    <s v="NO"/>
    <s v="NO"/>
    <n v="30"/>
    <s v="No"/>
    <s v="No"/>
    <n v="464076.6"/>
    <s v="ASALARIADO"/>
    <n v="30"/>
  </r>
  <r>
    <n v="3667"/>
    <x v="1"/>
    <n v="358976.25"/>
    <s v="ASALARIADO"/>
    <s v="SECTOR PRIVADO"/>
    <s v="SI"/>
    <s v="NO"/>
    <s v="NO"/>
    <n v="19"/>
    <s v="No"/>
    <s v="No"/>
    <n v="358976.25"/>
    <s v="ASALARIADO"/>
    <n v="19"/>
  </r>
  <r>
    <n v="3668"/>
    <x v="1"/>
    <n v="359544.27"/>
    <s v="CONVENIOS ESPECIALES DE ASEGURADOS VOLUNTARIOS"/>
    <s v="SECTOR PRIVADO"/>
    <s v="SI"/>
    <s v="SI"/>
    <s v="NO"/>
    <n v="29"/>
    <s v="No"/>
    <s v="No"/>
    <n v="359544.27"/>
    <s v="CONVENIOS ESPECIALES DE ASEGURADOS VOLUNTARIOS"/>
    <n v="29"/>
  </r>
  <r>
    <n v="3669"/>
    <x v="0"/>
    <n v="278030"/>
    <s v="CONVENIOS ESPECIALES DE TRABAJADORES INDEPENDIENTES"/>
    <s v="SECTOR PRIVADO"/>
    <s v="SI"/>
    <s v="NO"/>
    <s v="NO"/>
    <n v="43"/>
    <s v="No"/>
    <s v="No"/>
    <n v="278030"/>
    <s v="CONVENIOS ESPECIALES DE TRABAJADORES INDEPENDIENTES"/>
    <n v="43"/>
  </r>
  <r>
    <n v="3670"/>
    <x v="0"/>
    <n v="212337"/>
    <s v="ASALARIADO"/>
    <s v="SECTOR PRIVADO"/>
    <s v="SI"/>
    <s v="NO"/>
    <s v="SI"/>
    <n v="31"/>
    <s v="No"/>
    <s v="No"/>
    <n v="212337"/>
    <s v="ASALARIADO"/>
    <n v="31"/>
  </r>
  <r>
    <n v="3671"/>
    <x v="0"/>
    <n v="79890"/>
    <s v="ASALARIADO"/>
    <s v="SECTOR PRIVADO"/>
    <s v="SI"/>
    <s v="SI"/>
    <s v="NO"/>
    <n v="53"/>
    <s v="No"/>
    <s v="No"/>
    <n v="79890"/>
    <s v="ASALARIADO"/>
    <n v="53"/>
  </r>
  <r>
    <n v="3672"/>
    <x v="0"/>
    <n v="278030"/>
    <s v="CONVENIOS ESPECIALES DE TRABAJADORES INDEPENDIENTES"/>
    <s v="SECTOR PRIVADO"/>
    <s v="SI"/>
    <s v="NO"/>
    <s v="NO"/>
    <n v="44"/>
    <s v="No"/>
    <s v="No"/>
    <n v="278030"/>
    <s v="CONVENIOS ESPECIALES DE TRABAJADORES INDEPENDIENTES"/>
    <n v="44"/>
  </r>
  <r>
    <n v="3673"/>
    <x v="1"/>
    <n v="630173"/>
    <s v="PENSIONADOS EN SU PROPIO SISTEMA"/>
    <s v="SECTOR PUBLICO"/>
    <s v="SI"/>
    <s v="NO"/>
    <s v="NO"/>
    <n v="75"/>
    <s v="No"/>
    <s v="No"/>
    <n v="630173"/>
    <s v="PENSIONADOS EN SU PROPIO SISTEMA"/>
    <n v="75"/>
  </r>
  <r>
    <n v="3674"/>
    <x v="1"/>
    <n v="1041733"/>
    <s v="ASALARIADO"/>
    <s v="SECTOR PUBLICO"/>
    <s v="SI"/>
    <s v="NO"/>
    <s v="SI"/>
    <n v="37"/>
    <s v="No"/>
    <s v="No"/>
    <n v="1041733"/>
    <s v="ASALARIADO"/>
    <n v="37"/>
  </r>
  <r>
    <n v="3675"/>
    <x v="1"/>
    <n v="440000"/>
    <s v="ASALARIADO"/>
    <s v="SECTOR PRIVADO"/>
    <s v="SI"/>
    <s v="NO"/>
    <s v="NO"/>
    <n v="32"/>
    <s v="No"/>
    <s v="No"/>
    <n v="440000"/>
    <s v="ASALARIADO"/>
    <n v="32"/>
  </r>
  <r>
    <n v="3676"/>
    <x v="0"/>
    <n v="278030"/>
    <s v="ASEGURADO VOLUNTARIO"/>
    <s v="SECTOR PRIVADO"/>
    <s v="SI"/>
    <s v="NO"/>
    <s v="NO"/>
    <n v="26"/>
    <s v="No"/>
    <s v="No"/>
    <n v="278030"/>
    <s v="ASEGURADO VOLUNTARIO"/>
    <n v="26"/>
  </r>
  <r>
    <n v="3677"/>
    <x v="0"/>
    <n v="450886"/>
    <s v="TRABAJADOR INDEPENDIENTE"/>
    <s v="SECTOR PRIVADO"/>
    <s v="SI"/>
    <s v="NO"/>
    <s v="SI"/>
    <n v="53"/>
    <s v="No"/>
    <s v="No"/>
    <n v="450886"/>
    <s v="TRABAJADOR INDEPENDIENTE"/>
    <n v="53"/>
  </r>
  <r>
    <n v="3678"/>
    <x v="1"/>
    <n v="552751.04"/>
    <s v="ASALARIADO"/>
    <s v="SECTOR PRIVADO"/>
    <s v="SI"/>
    <s v="NO"/>
    <s v="NO"/>
    <n v="27"/>
    <s v="No"/>
    <s v="No"/>
    <n v="552751.04"/>
    <s v="ASALARIADO"/>
    <n v="27"/>
  </r>
  <r>
    <n v="3679"/>
    <x v="0"/>
    <n v="346647.79"/>
    <s v="ASALARIADO"/>
    <s v="SECTOR PRIVADO"/>
    <s v="SI"/>
    <s v="NO"/>
    <s v="NO"/>
    <n v="20"/>
    <s v="No"/>
    <s v="No"/>
    <n v="346647.79"/>
    <s v="ASALARIADO"/>
    <n v="20"/>
  </r>
  <r>
    <n v="3680"/>
    <x v="0"/>
    <n v="278030"/>
    <s v="CONVENIOS ESPECIALES DE TRABAJADORES INDEPENDIENTES"/>
    <s v="SECTOR PRIVADO"/>
    <s v="SI"/>
    <s v="NO"/>
    <s v="NO"/>
    <n v="53"/>
    <s v="No"/>
    <s v="No"/>
    <n v="278030"/>
    <s v="CONVENIOS ESPECIALES DE TRABAJADORES INDEPENDIENTES"/>
    <n v="53"/>
  </r>
  <r>
    <n v="3681"/>
    <x v="0"/>
    <n v="342027"/>
    <s v="ASALARIADO"/>
    <s v="SECTOR PRIVADO"/>
    <s v="SI"/>
    <s v="NO"/>
    <s v="NO"/>
    <n v="24"/>
    <s v="No"/>
    <s v="No"/>
    <n v="342027"/>
    <s v="ASALARIADO"/>
    <n v="24"/>
  </r>
  <r>
    <n v="3682"/>
    <x v="0"/>
    <n v="405586.5"/>
    <s v="ASALARIADO"/>
    <s v="SECTOR PRIVADO"/>
    <s v="SI"/>
    <s v="NO"/>
    <s v="NO"/>
    <n v="48"/>
    <s v="No"/>
    <s v="No"/>
    <n v="405586.5"/>
    <s v="ASALARIADO"/>
    <n v="48"/>
  </r>
  <r>
    <n v="3683"/>
    <x v="0"/>
    <n v="299647"/>
    <s v="ASEGURADO VOLUNTARIO"/>
    <s v="SECTOR PRIVADO"/>
    <s v="SI"/>
    <s v="NO"/>
    <s v="NO"/>
    <n v="68"/>
    <s v="No"/>
    <s v="No"/>
    <n v="299647"/>
    <s v="ASEGURADO VOLUNTARIO"/>
    <n v="68"/>
  </r>
  <r>
    <n v="3684"/>
    <x v="0"/>
    <n v="244574.2"/>
    <s v="ASALARIADO"/>
    <s v="SECTOR PRIVADO"/>
    <s v="SI"/>
    <s v="NO"/>
    <s v="NO"/>
    <n v="42"/>
    <s v="No"/>
    <s v="No"/>
    <n v="244574.2"/>
    <s v="ASALARIADO"/>
    <n v="42"/>
  </r>
  <r>
    <n v="3685"/>
    <x v="1"/>
    <n v="297050"/>
    <s v="ASEGURADO VOLUNTARIO"/>
    <s v="SECTOR PRIVADO"/>
    <s v="SI"/>
    <s v="NO"/>
    <s v="NO"/>
    <n v="56"/>
    <s v="No"/>
    <s v="No"/>
    <n v="297050"/>
    <s v="ASEGURADO VOLUNTARIO"/>
    <n v="56"/>
  </r>
  <r>
    <n v="3686"/>
    <x v="0"/>
    <n v="1529247"/>
    <s v="ASALARIADO"/>
    <s v="SECTOR PRIVADO"/>
    <s v="SI"/>
    <s v="NO"/>
    <s v="NO"/>
    <n v="28"/>
    <s v="No"/>
    <s v="No"/>
    <n v="1529247"/>
    <s v="ASALARIADO"/>
    <n v="28"/>
  </r>
  <r>
    <n v="3687"/>
    <x v="0"/>
    <n v="200000"/>
    <s v="ASALARIADO"/>
    <s v="SECTOR PRIVADO"/>
    <s v="SI"/>
    <s v="NO"/>
    <s v="SI"/>
    <n v="34"/>
    <s v="No"/>
    <s v="No"/>
    <n v="200000"/>
    <s v="ASALARIADO"/>
    <n v="34"/>
  </r>
  <r>
    <n v="3688"/>
    <x v="1"/>
    <n v="1203138"/>
    <s v="ASALARIADO"/>
    <s v="SECTOR PUBLICO"/>
    <s v="SI"/>
    <s v="NO"/>
    <s v="SI"/>
    <n v="37"/>
    <s v="No"/>
    <s v="No"/>
    <n v="1203138"/>
    <s v="ASALARIADO"/>
    <n v="37"/>
  </r>
  <r>
    <n v="3689"/>
    <x v="1"/>
    <n v="179772"/>
    <s v="ASALARIADO"/>
    <s v="SECTOR PRIVADO"/>
    <s v="SI"/>
    <s v="NO"/>
    <s v="NO"/>
    <n v="36"/>
    <s v="No"/>
    <s v="No"/>
    <n v="179772"/>
    <s v="ASALARIADO"/>
    <n v="36"/>
  </r>
  <r>
    <n v="3690"/>
    <x v="0"/>
    <n v="1159222.2"/>
    <s v="ASALARIADO"/>
    <s v="SECTOR PUBLICO"/>
    <s v="SI"/>
    <s v="NO"/>
    <s v="NO"/>
    <n v="58"/>
    <s v="No"/>
    <s v="No"/>
    <n v="1159222.2"/>
    <s v="ASALARIADO"/>
    <n v="58"/>
  </r>
  <r>
    <n v="3691"/>
    <x v="0"/>
    <n v="960405.5"/>
    <s v="ASALARIADO"/>
    <s v="SECTOR PRIVADO"/>
    <s v="SI"/>
    <s v="NO"/>
    <s v="NO"/>
    <n v="50"/>
    <s v="No"/>
    <s v="No"/>
    <n v="960405.5"/>
    <s v="ASALARIADO"/>
    <n v="50"/>
  </r>
  <r>
    <n v="3692"/>
    <x v="1"/>
    <n v="297046"/>
    <s v="ASEGURADO VOLUNTARIO"/>
    <s v="SECTOR PRIVADO"/>
    <s v="SI"/>
    <s v="NO"/>
    <s v="NO"/>
    <n v="52"/>
    <s v="No"/>
    <s v="No"/>
    <n v="297046"/>
    <s v="ASEGURADO VOLUNTARIO"/>
    <n v="52"/>
  </r>
  <r>
    <n v="3693"/>
    <x v="0"/>
    <n v="297046"/>
    <s v="TRABAJADOR INDEPENDIENTE"/>
    <s v="SECTOR PRIVADO"/>
    <s v="SI"/>
    <s v="NO"/>
    <s v="SI"/>
    <n v="33"/>
    <s v="No"/>
    <s v="No"/>
    <n v="297046"/>
    <s v="TRABAJADOR INDEPENDIENTE"/>
    <n v="33"/>
  </r>
  <r>
    <n v="3694"/>
    <x v="0"/>
    <n v="653778.43000000005"/>
    <s v="ASALARIADO"/>
    <s v="SECTOR PRIVADO"/>
    <s v="SI"/>
    <s v="NO"/>
    <s v="NO"/>
    <n v="40"/>
    <s v="No"/>
    <s v="No"/>
    <n v="653778.43000000005"/>
    <s v="ASALARIADO"/>
    <n v="40"/>
  </r>
  <r>
    <n v="3695"/>
    <x v="0"/>
    <n v="538863.51"/>
    <s v="ASALARIADO"/>
    <s v="SECTOR PRIVADO"/>
    <s v="SI"/>
    <s v="NO"/>
    <s v="NO"/>
    <n v="21"/>
    <s v="No"/>
    <s v="No"/>
    <n v="538863.51"/>
    <s v="ASALARIADO"/>
    <n v="21"/>
  </r>
  <r>
    <n v="3696"/>
    <x v="0"/>
    <n v="499125"/>
    <s v="ASALARIADO"/>
    <s v="SECTOR PRIVADO"/>
    <s v="SI"/>
    <s v="NO"/>
    <s v="SI"/>
    <n v="47"/>
    <s v="No"/>
    <s v="No"/>
    <n v="499125"/>
    <s v="ASALARIADO"/>
    <n v="47"/>
  </r>
  <r>
    <n v="3697"/>
    <x v="1"/>
    <n v="359544.27"/>
    <s v="CONVENIOS ESPECIALES DE ASEGURADOS VOLUNTARIOS"/>
    <s v="SECTOR PRIVADO"/>
    <s v="SI"/>
    <s v="SI"/>
    <s v="NO"/>
    <n v="47"/>
    <s v="No"/>
    <s v="No"/>
    <n v="359544.27"/>
    <s v="CONVENIOS ESPECIALES DE ASEGURADOS VOLUNTARIOS"/>
    <n v="47"/>
  </r>
  <r>
    <n v="3698"/>
    <x v="1"/>
    <n v="960815.8"/>
    <s v="ASALARIADO"/>
    <s v="SECTOR PUBLICO"/>
    <s v="SI"/>
    <s v="NO"/>
    <s v="NO"/>
    <n v="54"/>
    <s v="No"/>
    <s v="No"/>
    <n v="960815.8"/>
    <s v="ASALARIADO"/>
    <n v="54"/>
  </r>
  <r>
    <n v="3699"/>
    <x v="1"/>
    <n v="445641"/>
    <s v="ASALARIADO"/>
    <s v="SECTOR PUBLICO"/>
    <s v="SI"/>
    <s v="NO"/>
    <s v="SI"/>
    <n v="41"/>
    <s v="No"/>
    <s v="No"/>
    <n v="445641"/>
    <s v="ASALARIADO"/>
    <n v="41"/>
  </r>
  <r>
    <n v="3700"/>
    <x v="0"/>
    <n v="255659"/>
    <s v="ASALARIADO"/>
    <s v="SECTOR PRIVADO"/>
    <s v="SI"/>
    <s v="SI"/>
    <s v="NO"/>
    <n v="23"/>
    <s v="No"/>
    <s v="No"/>
    <n v="255659"/>
    <s v="ASALARIADO"/>
    <n v="23"/>
  </r>
  <r>
    <n v="3701"/>
    <x v="0"/>
    <n v="2615121.75"/>
    <s v="ASALARIADO"/>
    <s v="SECTOR PUBLICO"/>
    <s v="SI"/>
    <s v="NO"/>
    <s v="NO"/>
    <n v="56"/>
    <s v="Atípico"/>
    <s v="No"/>
    <n v="2615121.75"/>
    <s v="ASALARIADO"/>
    <n v="56"/>
  </r>
  <r>
    <n v="3702"/>
    <x v="0"/>
    <n v="94480"/>
    <s v="ASALARIADO"/>
    <s v="SECTOR PRIVADO"/>
    <s v="SI"/>
    <s v="NO"/>
    <s v="NO"/>
    <n v="54"/>
    <s v="No"/>
    <s v="No"/>
    <n v="94480"/>
    <s v="ASALARIADO"/>
    <n v="54"/>
  </r>
  <r>
    <n v="3703"/>
    <x v="0"/>
    <n v="411667"/>
    <s v="ASALARIADO"/>
    <s v="SECTOR PRIVADO"/>
    <s v="SI"/>
    <s v="NO"/>
    <s v="NO"/>
    <n v="21"/>
    <s v="No"/>
    <s v="No"/>
    <n v="411667"/>
    <s v="ASALARIADO"/>
    <n v="21"/>
  </r>
  <r>
    <n v="3704"/>
    <x v="0"/>
    <n v="101489"/>
    <s v="ASALARIADO"/>
    <s v="SECTOR PRIVADO"/>
    <s v="SI"/>
    <s v="NO"/>
    <s v="NO"/>
    <n v="37"/>
    <s v="No"/>
    <s v="No"/>
    <n v="101489"/>
    <s v="ASALARIADO"/>
    <n v="37"/>
  </r>
  <r>
    <n v="3705"/>
    <x v="0"/>
    <n v="1017560.5"/>
    <s v="ASALARIADO"/>
    <s v="SECTOR PUBLICO"/>
    <s v="SI"/>
    <s v="NO"/>
    <s v="NO"/>
    <n v="60"/>
    <s v="No"/>
    <s v="No"/>
    <n v="1017560.5"/>
    <s v="ASALARIADO"/>
    <n v="60"/>
  </r>
  <r>
    <n v="3706"/>
    <x v="0"/>
    <n v="753064"/>
    <s v="ASALARIADO"/>
    <s v="SECTOR PUBLICO"/>
    <s v="SI"/>
    <s v="NO"/>
    <s v="SI"/>
    <n v="53"/>
    <s v="No"/>
    <s v="No"/>
    <n v="753064"/>
    <s v="ASALARIADO"/>
    <n v="53"/>
  </r>
  <r>
    <n v="3707"/>
    <x v="0"/>
    <n v="495975"/>
    <s v="TRABAJADOR INDEPENDIENTE"/>
    <s v="SECTOR PRIVADO"/>
    <s v="SI"/>
    <s v="NO"/>
    <s v="SI"/>
    <n v="33"/>
    <s v="No"/>
    <s v="No"/>
    <n v="495975"/>
    <s v="TRABAJADOR INDEPENDIENTE"/>
    <n v="33"/>
  </r>
  <r>
    <n v="3708"/>
    <x v="1"/>
    <n v="639148"/>
    <s v="TRABAJADOR INDEPENDIENTE"/>
    <s v="SECTOR PRIVADO"/>
    <s v="SI"/>
    <s v="NO"/>
    <s v="SI"/>
    <n v="84"/>
    <s v="No"/>
    <s v="No"/>
    <n v="639148"/>
    <s v="TRABAJADOR INDEPENDIENTE"/>
    <n v="84"/>
  </r>
  <r>
    <n v="3709"/>
    <x v="1"/>
    <n v="1821145"/>
    <s v="ASALARIADO"/>
    <s v="SECTOR PUBLICO"/>
    <s v="SI"/>
    <s v="NO"/>
    <s v="SI"/>
    <n v="59"/>
    <s v="No"/>
    <s v="No"/>
    <n v="1821145"/>
    <s v="ASALARIADO"/>
    <n v="59"/>
  </r>
  <r>
    <n v="3710"/>
    <x v="0"/>
    <n v="325000"/>
    <s v="ASALARIADO"/>
    <s v="SECTOR PRIVADO"/>
    <s v="SI"/>
    <s v="NO"/>
    <s v="NO"/>
    <n v="38"/>
    <s v="No"/>
    <s v="No"/>
    <n v="325000"/>
    <s v="ASALARIADO"/>
    <n v="38"/>
  </r>
  <r>
    <n v="3711"/>
    <x v="0"/>
    <n v="278030"/>
    <s v="CONVENIOS ESPECIALES DE TRABAJADORES INDEPENDIENTES"/>
    <s v="SECTOR PRIVADO"/>
    <s v="SI"/>
    <s v="NO"/>
    <s v="NO"/>
    <n v="49"/>
    <s v="No"/>
    <s v="No"/>
    <n v="278030"/>
    <s v="CONVENIOS ESPECIALES DE TRABAJADORES INDEPENDIENTES"/>
    <n v="49"/>
  </r>
  <r>
    <n v="3712"/>
    <x v="0"/>
    <n v="979107.34"/>
    <s v="ASALARIADO"/>
    <s v="SECTOR PRIVADO"/>
    <s v="SI"/>
    <s v="NO"/>
    <s v="NO"/>
    <n v="53"/>
    <s v="No"/>
    <s v="No"/>
    <n v="979107.34"/>
    <s v="ASALARIADO"/>
    <n v="53"/>
  </r>
  <r>
    <n v="3713"/>
    <x v="0"/>
    <n v="297046"/>
    <s v="TRABAJADOR INDEPENDIENTE"/>
    <s v="SECTOR PRIVADO"/>
    <s v="SI"/>
    <s v="NO"/>
    <s v="NO"/>
    <n v="39"/>
    <s v="No"/>
    <s v="No"/>
    <n v="297046"/>
    <s v="TRABAJADOR INDEPENDIENTE"/>
    <n v="39"/>
  </r>
  <r>
    <n v="3714"/>
    <x v="1"/>
    <n v="330278"/>
    <s v="ASALARIADO"/>
    <s v="SECTOR PRIVADO"/>
    <s v="SI"/>
    <s v="NO"/>
    <s v="NO"/>
    <n v="40"/>
    <s v="No"/>
    <s v="No"/>
    <n v="330278"/>
    <s v="ASALARIADO"/>
    <n v="40"/>
  </r>
  <r>
    <n v="3715"/>
    <x v="0"/>
    <n v="476355"/>
    <s v="ASALARIADO"/>
    <s v="SECTOR PRIVADO"/>
    <s v="SI"/>
    <s v="NO"/>
    <s v="NO"/>
    <n v="48"/>
    <s v="No"/>
    <s v="No"/>
    <n v="476355"/>
    <s v="ASALARIADO"/>
    <n v="48"/>
  </r>
  <r>
    <n v="3716"/>
    <x v="0"/>
    <n v="420000"/>
    <s v="ASALARIADO"/>
    <s v="SECTOR PRIVADO"/>
    <s v="SI"/>
    <s v="NO"/>
    <s v="NO"/>
    <n v="29"/>
    <s v="No"/>
    <s v="No"/>
    <n v="420000"/>
    <s v="ASALARIADO"/>
    <n v="29"/>
  </r>
  <r>
    <n v="3717"/>
    <x v="1"/>
    <n v="1333402"/>
    <s v="ASALARIADO"/>
    <s v="SECTOR PUBLICO"/>
    <s v="SI"/>
    <s v="NO"/>
    <s v="NO"/>
    <n v="39"/>
    <s v="No"/>
    <s v="No"/>
    <n v="1333402"/>
    <s v="ASALARIADO"/>
    <n v="39"/>
  </r>
  <r>
    <n v="3718"/>
    <x v="0"/>
    <n v="356657"/>
    <s v="ASEGURADO VOLUNTARIO"/>
    <s v="SECTOR PRIVADO"/>
    <s v="SI"/>
    <s v="NO"/>
    <s v="SI"/>
    <n v="61"/>
    <s v="No"/>
    <s v="No"/>
    <n v="356657"/>
    <s v="ASEGURADO VOLUNTARIO"/>
    <n v="61"/>
  </r>
  <r>
    <n v="3719"/>
    <x v="1"/>
    <n v="297046"/>
    <s v="ASEGURADO VOLUNTARIO"/>
    <s v="SECTOR PRIVADO"/>
    <s v="SI"/>
    <s v="SI"/>
    <s v="NO"/>
    <n v="31"/>
    <s v="No"/>
    <s v="No"/>
    <n v="297046"/>
    <s v="ASEGURADO VOLUNTARIO"/>
    <n v="31"/>
  </r>
  <r>
    <n v="3720"/>
    <x v="0"/>
    <n v="239421"/>
    <s v="ASALARIADO"/>
    <s v="SECTOR PRIVADO"/>
    <s v="SI"/>
    <s v="SI"/>
    <s v="NO"/>
    <n v="22"/>
    <s v="No"/>
    <s v="No"/>
    <n v="239421"/>
    <s v="ASALARIADO"/>
    <n v="22"/>
  </r>
  <r>
    <n v="3721"/>
    <x v="0"/>
    <n v="202396.55"/>
    <s v="ASALARIADO"/>
    <s v="SECTOR PRIVADO"/>
    <s v="SI"/>
    <s v="NO"/>
    <s v="NO"/>
    <n v="36"/>
    <s v="No"/>
    <s v="No"/>
    <n v="202396.55"/>
    <s v="ASALARIADO"/>
    <n v="36"/>
  </r>
  <r>
    <n v="3722"/>
    <x v="0"/>
    <n v="260000"/>
    <s v="ASALARIADO"/>
    <s v="SECTOR PRIVADO"/>
    <s v="SI"/>
    <s v="NO"/>
    <s v="SI"/>
    <n v="37"/>
    <s v="No"/>
    <s v="No"/>
    <n v="260000"/>
    <s v="ASALARIADO"/>
    <n v="37"/>
  </r>
  <r>
    <n v="3723"/>
    <x v="1"/>
    <n v="858032.05"/>
    <s v="ASALARIADO"/>
    <s v="SECTOR PUBLICO"/>
    <s v="SI"/>
    <s v="NO"/>
    <s v="NO"/>
    <n v="53"/>
    <s v="No"/>
    <s v="No"/>
    <n v="858032.05"/>
    <s v="ASALARIADO"/>
    <n v="53"/>
  </r>
  <r>
    <n v="3724"/>
    <x v="1"/>
    <n v="2036556.25"/>
    <s v="ASALARIADO"/>
    <s v="SECTOR PRIVADO"/>
    <s v="SI"/>
    <s v="NO"/>
    <s v="NO"/>
    <n v="37"/>
    <s v="No"/>
    <s v="No"/>
    <n v="2036556.25"/>
    <s v="ASALARIADO"/>
    <n v="37"/>
  </r>
  <r>
    <n v="3725"/>
    <x v="0"/>
    <n v="454518"/>
    <s v="ASALARIADO"/>
    <s v="SECTOR PRIVADO"/>
    <s v="SI"/>
    <s v="NO"/>
    <s v="NO"/>
    <n v="35"/>
    <s v="No"/>
    <s v="No"/>
    <n v="454518"/>
    <s v="ASALARIADO"/>
    <n v="35"/>
  </r>
  <r>
    <n v="3726"/>
    <x v="0"/>
    <n v="459616.28"/>
    <s v="ASALARIADO"/>
    <s v="SECTOR PRIVADO"/>
    <s v="SI"/>
    <s v="NO"/>
    <s v="NO"/>
    <n v="28"/>
    <s v="No"/>
    <s v="No"/>
    <n v="459616.28"/>
    <s v="ASALARIADO"/>
    <n v="28"/>
  </r>
  <r>
    <n v="3727"/>
    <x v="0"/>
    <n v="299744"/>
    <s v="TRABAJADOR INDEPENDIENTE"/>
    <s v="SECTOR PRIVADO"/>
    <s v="SI"/>
    <s v="NO"/>
    <s v="NO"/>
    <n v="40"/>
    <s v="No"/>
    <s v="No"/>
    <n v="299744"/>
    <s v="TRABAJADOR INDEPENDIENTE"/>
    <n v="40"/>
  </r>
  <r>
    <n v="3728"/>
    <x v="0"/>
    <n v="2590373.15"/>
    <s v="ASALARIADO"/>
    <s v="SECTOR PUBLICO"/>
    <s v="SI"/>
    <s v="NO"/>
    <s v="NO"/>
    <n v="56"/>
    <s v="Atípico"/>
    <s v="No"/>
    <n v="2590373.15"/>
    <s v="ASALARIADO"/>
    <n v="56"/>
  </r>
  <r>
    <n v="3729"/>
    <x v="0"/>
    <n v="551468.9"/>
    <s v="ASALARIADO"/>
    <s v="SECTOR PRIVADO"/>
    <s v="SI"/>
    <s v="NO"/>
    <s v="NO"/>
    <n v="38"/>
    <s v="No"/>
    <s v="No"/>
    <n v="551468.9"/>
    <s v="ASALARIADO"/>
    <n v="38"/>
  </r>
  <r>
    <n v="3730"/>
    <x v="0"/>
    <n v="550000"/>
    <s v="ASALARIADO"/>
    <s v="SECTOR PRIVADO"/>
    <s v="SI"/>
    <s v="NO"/>
    <s v="NO"/>
    <n v="58"/>
    <s v="No"/>
    <s v="No"/>
    <n v="550000"/>
    <s v="ASALARIADO"/>
    <n v="58"/>
  </r>
  <r>
    <n v="3731"/>
    <x v="0"/>
    <n v="1182929.8700000001"/>
    <s v="ASALARIADO"/>
    <s v="SECTOR PRIVADO"/>
    <s v="SI"/>
    <s v="NO"/>
    <s v="NO"/>
    <n v="32"/>
    <s v="No"/>
    <s v="No"/>
    <n v="1182929.8700000001"/>
    <s v="ASALARIADO"/>
    <n v="32"/>
  </r>
  <r>
    <n v="3732"/>
    <x v="0"/>
    <n v="728454.02"/>
    <s v="ASALARIADO"/>
    <s v="SECTOR PRIVADO"/>
    <s v="SI"/>
    <s v="NO"/>
    <s v="NO"/>
    <n v="35"/>
    <s v="No"/>
    <s v="No"/>
    <n v="728454.02"/>
    <s v="ASALARIADO"/>
    <n v="35"/>
  </r>
  <r>
    <n v="3733"/>
    <x v="0"/>
    <n v="533333.32999999996"/>
    <s v="ASALARIADO"/>
    <s v="SECTOR PRIVADO"/>
    <s v="SI"/>
    <s v="NO"/>
    <s v="NO"/>
    <n v="27"/>
    <s v="No"/>
    <s v="No"/>
    <n v="533333.32999999996"/>
    <s v="ASALARIADO"/>
    <n v="27"/>
  </r>
  <r>
    <n v="3734"/>
    <x v="1"/>
    <n v="319879"/>
    <s v="ASALARIADO"/>
    <s v="SECTOR PUBLICO"/>
    <s v="SI"/>
    <s v="NO"/>
    <s v="SI"/>
    <n v="54"/>
    <s v="No"/>
    <s v="No"/>
    <n v="319879"/>
    <s v="ASALARIADO"/>
    <n v="54"/>
  </r>
  <r>
    <n v="3735"/>
    <x v="0"/>
    <n v="32956"/>
    <s v="ASALARIADO"/>
    <s v="SECTOR PRIVADO"/>
    <s v="SI"/>
    <s v="NO"/>
    <s v="NO"/>
    <n v="22"/>
    <s v="No"/>
    <s v="No"/>
    <n v="32956"/>
    <s v="ASALARIADO"/>
    <n v="22"/>
  </r>
  <r>
    <n v="3736"/>
    <x v="0"/>
    <n v="450000"/>
    <s v="ASALARIADO"/>
    <s v="SECTOR PRIVADO"/>
    <s v="SI"/>
    <s v="NO"/>
    <s v="NO"/>
    <n v="24"/>
    <s v="No"/>
    <s v="No"/>
    <n v="450000"/>
    <s v="ASALARIADO"/>
    <n v="24"/>
  </r>
  <r>
    <n v="3737"/>
    <x v="1"/>
    <n v="682607.23"/>
    <s v="ASALARIADO"/>
    <s v="SECTOR PRIVADO"/>
    <s v="SI"/>
    <s v="NO"/>
    <s v="SI"/>
    <n v="28"/>
    <s v="No"/>
    <s v="No"/>
    <n v="682607.23"/>
    <s v="ASALARIADO"/>
    <n v="28"/>
  </r>
  <r>
    <n v="3738"/>
    <x v="1"/>
    <n v="1326562"/>
    <s v="PENSIONADOS EN SU PROPIO SISTEMA"/>
    <s v="SECTOR PUBLICO"/>
    <s v="SI"/>
    <s v="NO"/>
    <s v="NO"/>
    <n v="59"/>
    <s v="No"/>
    <s v="No"/>
    <n v="1326562"/>
    <s v="PENSIONADOS EN SU PROPIO SISTEMA"/>
    <n v="59"/>
  </r>
  <r>
    <n v="3739"/>
    <x v="0"/>
    <n v="195000"/>
    <s v="ASALARIADO"/>
    <s v="SECTOR PRIVADO"/>
    <s v="SI"/>
    <s v="NO"/>
    <s v="NO"/>
    <n v="28"/>
    <s v="No"/>
    <s v="No"/>
    <n v="195000"/>
    <s v="ASALARIADO"/>
    <n v="28"/>
  </r>
  <r>
    <n v="3740"/>
    <x v="1"/>
    <n v="297046"/>
    <s v="TRABAJADOR INDEPENDIENTE"/>
    <s v="SECTOR PRIVADO"/>
    <s v="SI"/>
    <s v="NO"/>
    <s v="NO"/>
    <n v="47"/>
    <s v="No"/>
    <s v="No"/>
    <n v="297046"/>
    <s v="TRABAJADOR INDEPENDIENTE"/>
    <n v="47"/>
  </r>
  <r>
    <n v="3741"/>
    <x v="0"/>
    <n v="840549"/>
    <s v="ASALARIADO"/>
    <s v="SECTOR PUBLICO"/>
    <s v="SI"/>
    <s v="NO"/>
    <s v="NO"/>
    <n v="54"/>
    <s v="No"/>
    <s v="No"/>
    <n v="840549"/>
    <s v="ASALARIADO"/>
    <n v="54"/>
  </r>
  <r>
    <n v="3742"/>
    <x v="1"/>
    <n v="1343265.5"/>
    <s v="ASALARIADO"/>
    <s v="SECTOR PUBLICO"/>
    <s v="SI"/>
    <s v="NO"/>
    <s v="NO"/>
    <n v="40"/>
    <s v="No"/>
    <s v="No"/>
    <n v="1343265.5"/>
    <s v="ASALARIADO"/>
    <n v="40"/>
  </r>
  <r>
    <n v="3743"/>
    <x v="0"/>
    <n v="600000"/>
    <s v="ASALARIADO"/>
    <s v="SECTOR PRIVADO"/>
    <s v="SI"/>
    <s v="NO"/>
    <s v="NO"/>
    <n v="53"/>
    <s v="No"/>
    <s v="No"/>
    <n v="600000"/>
    <s v="ASALARIADO"/>
    <n v="53"/>
  </r>
  <r>
    <n v="3744"/>
    <x v="0"/>
    <n v="795414"/>
    <s v="ASALARIADO"/>
    <s v="SECTOR PRIVADO"/>
    <s v="SI"/>
    <s v="NO"/>
    <s v="NO"/>
    <n v="22"/>
    <s v="No"/>
    <s v="No"/>
    <n v="795414"/>
    <s v="ASALARIADO"/>
    <n v="22"/>
  </r>
  <r>
    <n v="3745"/>
    <x v="1"/>
    <n v="359545"/>
    <s v="ASALARIADO"/>
    <s v="SECTOR PRIVADO"/>
    <s v="SI"/>
    <s v="NO"/>
    <s v="NO"/>
    <n v="30"/>
    <s v="No"/>
    <s v="No"/>
    <n v="359545"/>
    <s v="ASALARIADO"/>
    <n v="30"/>
  </r>
  <r>
    <n v="3746"/>
    <x v="1"/>
    <n v="351185"/>
    <s v="ASALARIADO"/>
    <s v="SECTOR PRIVADO"/>
    <s v="SI"/>
    <s v="NO"/>
    <s v="NO"/>
    <n v="50"/>
    <s v="No"/>
    <s v="No"/>
    <n v="351185"/>
    <s v="ASALARIADO"/>
    <n v="50"/>
  </r>
  <r>
    <n v="3747"/>
    <x v="0"/>
    <n v="395218.86"/>
    <s v="ASALARIADO"/>
    <s v="SECTOR PRIVADO"/>
    <s v="SI"/>
    <s v="NO"/>
    <s v="NO"/>
    <n v="20"/>
    <s v="No"/>
    <s v="No"/>
    <n v="395218.86"/>
    <s v="ASALARIADO"/>
    <n v="20"/>
  </r>
  <r>
    <n v="3748"/>
    <x v="0"/>
    <n v="241119"/>
    <s v="ASALARIADO"/>
    <s v="SECTOR PRIVADO"/>
    <s v="SI"/>
    <s v="NO"/>
    <s v="NO"/>
    <n v="47"/>
    <s v="No"/>
    <s v="No"/>
    <n v="241119"/>
    <s v="ASALARIADO"/>
    <n v="47"/>
  </r>
  <r>
    <n v="3749"/>
    <x v="0"/>
    <n v="445567"/>
    <s v="TRABAJADOR INDEPENDIENTE"/>
    <s v="SECTOR PRIVADO"/>
    <s v="SI"/>
    <s v="NO"/>
    <s v="SI"/>
    <n v="50"/>
    <s v="No"/>
    <s v="No"/>
    <n v="445567"/>
    <s v="TRABAJADOR INDEPENDIENTE"/>
    <n v="50"/>
  </r>
  <r>
    <n v="3750"/>
    <x v="0"/>
    <n v="1116779.8400000001"/>
    <s v="ASALARIADO"/>
    <s v="SECTOR PRIVADO"/>
    <s v="SI"/>
    <s v="NO"/>
    <s v="NO"/>
    <n v="42"/>
    <s v="No"/>
    <s v="No"/>
    <n v="1116779.8400000001"/>
    <s v="ASALARIADO"/>
    <n v="42"/>
  </r>
  <r>
    <n v="3751"/>
    <x v="0"/>
    <n v="499958.33"/>
    <s v="ASALARIADO"/>
    <s v="SECTOR PRIVADO"/>
    <s v="SI"/>
    <s v="NO"/>
    <s v="NO"/>
    <n v="27"/>
    <s v="No"/>
    <s v="No"/>
    <n v="499958.33"/>
    <s v="ASALARIADO"/>
    <n v="27"/>
  </r>
  <r>
    <n v="3752"/>
    <x v="1"/>
    <n v="250000"/>
    <s v="ASALARIADO"/>
    <s v="SECTOR PRIVADO"/>
    <s v="SI"/>
    <s v="NO"/>
    <s v="NO"/>
    <n v="29"/>
    <s v="No"/>
    <s v="No"/>
    <n v="250000"/>
    <s v="ASALARIADO"/>
    <n v="29"/>
  </r>
  <r>
    <n v="3753"/>
    <x v="0"/>
    <n v="314424"/>
    <s v="ASALARIADO"/>
    <s v="SECTOR PRIVADO"/>
    <s v="SI"/>
    <s v="NO"/>
    <s v="NO"/>
    <n v="24"/>
    <s v="No"/>
    <s v="No"/>
    <n v="314424"/>
    <s v="ASALARIADO"/>
    <n v="24"/>
  </r>
  <r>
    <n v="3754"/>
    <x v="1"/>
    <n v="367892"/>
    <s v="ASALARIADO"/>
    <s v="SECTOR PUBLICO"/>
    <s v="SI"/>
    <s v="NO"/>
    <s v="SI"/>
    <n v="43"/>
    <s v="No"/>
    <s v="No"/>
    <n v="367892"/>
    <s v="ASALARIADO"/>
    <n v="43"/>
  </r>
  <r>
    <n v="3755"/>
    <x v="0"/>
    <n v="361180.29"/>
    <s v="ASALARIADO"/>
    <s v="SECTOR PUBLICO"/>
    <s v="SI"/>
    <s v="NO"/>
    <s v="NO"/>
    <n v="28"/>
    <s v="No"/>
    <s v="No"/>
    <n v="361180.29"/>
    <s v="ASALARIADO"/>
    <n v="28"/>
  </r>
  <r>
    <n v="3756"/>
    <x v="0"/>
    <n v="330000"/>
    <s v="ASALARIADO"/>
    <s v="SECTOR PRIVADO"/>
    <s v="SI"/>
    <s v="NO"/>
    <s v="NO"/>
    <n v="33"/>
    <s v="No"/>
    <s v="No"/>
    <n v="330000"/>
    <s v="ASALARIADO"/>
    <n v="33"/>
  </r>
  <r>
    <n v="3757"/>
    <x v="1"/>
    <n v="359544.27"/>
    <s v="CONVENIOS ESPECIALES DE ASEGURADOS VOLUNTARIOS"/>
    <s v="SECTOR PRIVADO"/>
    <s v="SI"/>
    <s v="SI"/>
    <s v="NO"/>
    <n v="40"/>
    <s v="No"/>
    <s v="No"/>
    <n v="359544.27"/>
    <s v="CONVENIOS ESPECIALES DE ASEGURADOS VOLUNTARIOS"/>
    <n v="40"/>
  </r>
  <r>
    <n v="3758"/>
    <x v="1"/>
    <n v="204800"/>
    <s v="ASALARIADO"/>
    <s v="SECTOR PRIVADO"/>
    <s v="SI"/>
    <s v="NO"/>
    <s v="SI"/>
    <n v="31"/>
    <s v="No"/>
    <s v="No"/>
    <n v="204800"/>
    <s v="ASALARIADO"/>
    <n v="31"/>
  </r>
  <r>
    <n v="3759"/>
    <x v="0"/>
    <n v="553159.81000000006"/>
    <s v="ASALARIADO"/>
    <s v="SECTOR PRIVADO"/>
    <s v="SI"/>
    <s v="NO"/>
    <s v="NO"/>
    <n v="21"/>
    <s v="No"/>
    <s v="No"/>
    <n v="553159.81000000006"/>
    <s v="ASALARIADO"/>
    <n v="21"/>
  </r>
  <r>
    <n v="3760"/>
    <x v="0"/>
    <n v="370000"/>
    <s v="ASALARIADO"/>
    <s v="SECTOR PRIVADO"/>
    <s v="SI"/>
    <s v="NO"/>
    <s v="NO"/>
    <n v="21"/>
    <s v="No"/>
    <s v="No"/>
    <n v="370000"/>
    <s v="ASALARIADO"/>
    <n v="21"/>
  </r>
  <r>
    <n v="3761"/>
    <x v="1"/>
    <n v="640745.43999999994"/>
    <s v="ASALARIADO"/>
    <s v="SECTOR PRIVADO"/>
    <s v="SI"/>
    <s v="NO"/>
    <s v="NO"/>
    <n v="43"/>
    <s v="No"/>
    <s v="No"/>
    <n v="640745.43999999994"/>
    <s v="ASALARIADO"/>
    <n v="43"/>
  </r>
  <r>
    <n v="3762"/>
    <x v="0"/>
    <n v="3081665"/>
    <s v="ASALARIADO"/>
    <s v="SECTOR PUBLICO"/>
    <s v="SI"/>
    <s v="NO"/>
    <s v="NO"/>
    <n v="52"/>
    <s v="Atípico"/>
    <s v="No"/>
    <n v="3081665"/>
    <s v="ASALARIADO"/>
    <n v="52"/>
  </r>
  <r>
    <n v="3763"/>
    <x v="0"/>
    <n v="486069"/>
    <s v="TRABAJADOR INDEPENDIENTE"/>
    <s v="SECTOR PRIVADO"/>
    <s v="SI"/>
    <s v="NO"/>
    <s v="SI"/>
    <n v="48"/>
    <s v="No"/>
    <s v="No"/>
    <n v="486069"/>
    <s v="TRABAJADOR INDEPENDIENTE"/>
    <n v="48"/>
  </r>
  <r>
    <n v="3764"/>
    <x v="1"/>
    <n v="100900"/>
    <s v="ASALARIADO"/>
    <s v="SECTOR PRIVADO"/>
    <s v="SI"/>
    <s v="SI"/>
    <s v="NO"/>
    <n v="62"/>
    <s v="No"/>
    <s v="No"/>
    <n v="100900"/>
    <s v="ASALARIADO"/>
    <n v="62"/>
  </r>
  <r>
    <n v="3765"/>
    <x v="1"/>
    <n v="158920"/>
    <s v="ASALARIADO"/>
    <s v="SECTOR PRIVADO"/>
    <s v="SI"/>
    <s v="NO"/>
    <s v="NO"/>
    <n v="39"/>
    <s v="No"/>
    <s v="No"/>
    <n v="158920"/>
    <s v="ASALARIADO"/>
    <n v="39"/>
  </r>
  <r>
    <n v="3766"/>
    <x v="0"/>
    <n v="297046"/>
    <s v="ASEGURADO VOLUNTARIO"/>
    <s v="SECTOR PRIVADO"/>
    <s v="SI"/>
    <s v="SI"/>
    <s v="NO"/>
    <n v="50"/>
    <s v="No"/>
    <s v="No"/>
    <n v="297046"/>
    <s v="ASEGURADO VOLUNTARIO"/>
    <n v="50"/>
  </r>
  <r>
    <n v="3767"/>
    <x v="1"/>
    <n v="297046"/>
    <s v="TRABAJADOR INDEPENDIENTE"/>
    <s v="SECTOR PRIVADO"/>
    <s v="SI"/>
    <s v="NO"/>
    <s v="SI"/>
    <n v="39"/>
    <s v="No"/>
    <s v="No"/>
    <n v="297046"/>
    <s v="TRABAJADOR INDEPENDIENTE"/>
    <n v="39"/>
  </r>
  <r>
    <n v="3768"/>
    <x v="1"/>
    <n v="248558.8"/>
    <s v="ASALARIADO"/>
    <s v="SECTOR PRIVADO"/>
    <s v="SI"/>
    <s v="NO"/>
    <s v="NO"/>
    <n v="23"/>
    <s v="No"/>
    <s v="No"/>
    <n v="248558.8"/>
    <s v="ASALARIADO"/>
    <n v="23"/>
  </r>
  <r>
    <n v="3769"/>
    <x v="0"/>
    <n v="300000"/>
    <s v="ASALARIADO"/>
    <s v="SECTOR PRIVADO"/>
    <s v="SI"/>
    <s v="NO"/>
    <s v="NO"/>
    <n v="22"/>
    <s v="No"/>
    <s v="No"/>
    <n v="300000"/>
    <s v="ASALARIADO"/>
    <n v="22"/>
  </r>
  <r>
    <n v="3770"/>
    <x v="0"/>
    <n v="71904.240000000005"/>
    <s v="ASALARIADO"/>
    <s v="SECTOR PRIVADO"/>
    <s v="SI"/>
    <s v="NO"/>
    <s v="NO"/>
    <n v="47"/>
    <s v="No"/>
    <s v="No"/>
    <n v="71904.240000000005"/>
    <s v="ASALARIADO"/>
    <n v="47"/>
  </r>
  <r>
    <n v="3771"/>
    <x v="0"/>
    <n v="1450000"/>
    <s v="ASALARIADO"/>
    <s v="SECTOR PRIVADO"/>
    <s v="SI"/>
    <s v="NO"/>
    <s v="NO"/>
    <n v="40"/>
    <s v="No"/>
    <s v="No"/>
    <n v="1450000"/>
    <s v="ASALARIADO"/>
    <n v="40"/>
  </r>
  <r>
    <n v="3772"/>
    <x v="1"/>
    <n v="297046"/>
    <s v="TRABAJADOR INDEPENDIENTE"/>
    <s v="SECTOR PRIVADO"/>
    <s v="SI"/>
    <s v="SI"/>
    <s v="NO"/>
    <n v="48"/>
    <s v="No"/>
    <s v="No"/>
    <n v="297046"/>
    <s v="TRABAJADOR INDEPENDIENTE"/>
    <n v="48"/>
  </r>
  <r>
    <n v="3773"/>
    <x v="0"/>
    <n v="343798"/>
    <s v="ASALARIADO"/>
    <s v="SECTOR PRIVADO"/>
    <s v="SI"/>
    <s v="NO"/>
    <s v="NO"/>
    <n v="62"/>
    <s v="No"/>
    <s v="No"/>
    <n v="343798"/>
    <s v="ASALARIADO"/>
    <n v="62"/>
  </r>
  <r>
    <n v="3774"/>
    <x v="0"/>
    <n v="927301.89"/>
    <s v="ASALARIADO"/>
    <s v="SECTOR PUBLICO"/>
    <s v="SI"/>
    <s v="NO"/>
    <s v="NO"/>
    <n v="37"/>
    <s v="No"/>
    <s v="No"/>
    <n v="927301.89"/>
    <s v="ASALARIADO"/>
    <n v="37"/>
  </r>
  <r>
    <n v="3775"/>
    <x v="0"/>
    <n v="670455.76"/>
    <s v="ASALARIADO"/>
    <s v="SECTOR PRIVADO"/>
    <s v="SI"/>
    <s v="NO"/>
    <s v="NO"/>
    <n v="33"/>
    <s v="No"/>
    <s v="No"/>
    <n v="670455.76"/>
    <s v="ASALARIADO"/>
    <n v="33"/>
  </r>
  <r>
    <n v="3776"/>
    <x v="0"/>
    <n v="559022.46"/>
    <s v="ASALARIADO"/>
    <s v="SECTOR PRIVADO"/>
    <s v="SI"/>
    <s v="NO"/>
    <s v="NO"/>
    <n v="38"/>
    <s v="No"/>
    <s v="No"/>
    <n v="559022.46"/>
    <s v="ASALARIADO"/>
    <n v="38"/>
  </r>
  <r>
    <n v="3777"/>
    <x v="0"/>
    <n v="581009"/>
    <s v="ASALARIADO"/>
    <s v="SECTOR PRIVADO"/>
    <s v="SI"/>
    <s v="NO"/>
    <s v="NO"/>
    <n v="49"/>
    <s v="No"/>
    <s v="No"/>
    <n v="581009"/>
    <s v="ASALARIADO"/>
    <n v="49"/>
  </r>
  <r>
    <n v="3778"/>
    <x v="1"/>
    <n v="1608290"/>
    <s v="ASALARIADO"/>
    <s v="SECTOR PUBLICO"/>
    <s v="SI"/>
    <s v="NO"/>
    <s v="NO"/>
    <n v="36"/>
    <s v="No"/>
    <s v="No"/>
    <n v="1608290"/>
    <s v="ASALARIADO"/>
    <n v="36"/>
  </r>
  <r>
    <n v="3779"/>
    <x v="1"/>
    <n v="1168690"/>
    <s v="ASALARIADO"/>
    <s v="SECTOR PRIVADO"/>
    <s v="SI"/>
    <s v="SI"/>
    <s v="NO"/>
    <n v="54"/>
    <s v="No"/>
    <s v="No"/>
    <n v="1168690"/>
    <s v="ASALARIADO"/>
    <n v="54"/>
  </r>
  <r>
    <n v="3780"/>
    <x v="1"/>
    <n v="1109001.29"/>
    <s v="ASALARIADO"/>
    <s v="SECTOR PRIVADO"/>
    <s v="SI"/>
    <s v="NO"/>
    <s v="NO"/>
    <n v="49"/>
    <s v="No"/>
    <s v="No"/>
    <n v="1109001.29"/>
    <s v="ASALARIADO"/>
    <n v="49"/>
  </r>
  <r>
    <n v="3781"/>
    <x v="0"/>
    <n v="409616.24"/>
    <s v="ASALARIADO"/>
    <s v="SECTOR PRIVADO"/>
    <s v="SI"/>
    <s v="NO"/>
    <s v="NO"/>
    <n v="57"/>
    <s v="No"/>
    <s v="No"/>
    <n v="409616.24"/>
    <s v="ASALARIADO"/>
    <n v="57"/>
  </r>
  <r>
    <n v="3782"/>
    <x v="1"/>
    <n v="184000"/>
    <s v="ASALARIADO"/>
    <s v="SECTOR PRIVADO"/>
    <s v="SI"/>
    <s v="NO"/>
    <s v="NO"/>
    <n v="53"/>
    <s v="No"/>
    <s v="No"/>
    <n v="184000"/>
    <s v="ASALARIADO"/>
    <n v="53"/>
  </r>
  <r>
    <n v="3783"/>
    <x v="0"/>
    <n v="113333"/>
    <s v="ASALARIADO"/>
    <s v="SECTOR PRIVADO"/>
    <s v="SI"/>
    <s v="NO"/>
    <s v="NO"/>
    <n v="38"/>
    <s v="No"/>
    <s v="No"/>
    <n v="113333"/>
    <s v="ASALARIADO"/>
    <n v="38"/>
  </r>
  <r>
    <n v="3784"/>
    <x v="0"/>
    <n v="278030"/>
    <s v="TRABAJADOR INDEPENDIENTE"/>
    <s v="SECTOR PRIVADO"/>
    <s v="SI"/>
    <s v="NO"/>
    <s v="NO"/>
    <n v="24"/>
    <s v="No"/>
    <s v="No"/>
    <n v="278030"/>
    <s v="TRABAJADOR INDEPENDIENTE"/>
    <n v="24"/>
  </r>
  <r>
    <n v="3785"/>
    <x v="0"/>
    <n v="297046"/>
    <s v="TRABAJADOR INDEPENDIENTE"/>
    <s v="SECTOR PRIVADO"/>
    <s v="SI"/>
    <s v="NO"/>
    <s v="NO"/>
    <n v="60"/>
    <s v="No"/>
    <s v="No"/>
    <n v="297046"/>
    <s v="TRABAJADOR INDEPENDIENTE"/>
    <n v="60"/>
  </r>
  <r>
    <n v="3786"/>
    <x v="1"/>
    <n v="707680.19"/>
    <s v="ASALARIADO"/>
    <s v="SECTOR PRIVADO"/>
    <s v="SI"/>
    <s v="NO"/>
    <s v="NO"/>
    <n v="19"/>
    <s v="No"/>
    <s v="No"/>
    <n v="707680.19"/>
    <s v="ASALARIADO"/>
    <n v="19"/>
  </r>
  <r>
    <n v="3787"/>
    <x v="1"/>
    <n v="361811"/>
    <s v="TRABAJADOR INDEPENDIENTE"/>
    <s v="SECTOR PRIVADO"/>
    <s v="SI"/>
    <s v="NO"/>
    <s v="NO"/>
    <n v="48"/>
    <s v="No"/>
    <s v="No"/>
    <n v="361811"/>
    <s v="TRABAJADOR INDEPENDIENTE"/>
    <n v="48"/>
  </r>
  <r>
    <n v="3788"/>
    <x v="1"/>
    <n v="350158.37"/>
    <s v="ASALARIADO"/>
    <s v="SECTOR PRIVADO"/>
    <s v="SI"/>
    <s v="NO"/>
    <s v="NO"/>
    <n v="36"/>
    <s v="No"/>
    <s v="No"/>
    <n v="350158.37"/>
    <s v="ASALARIADO"/>
    <n v="36"/>
  </r>
  <r>
    <n v="3789"/>
    <x v="0"/>
    <n v="459101.7"/>
    <s v="PENSIONADOS EN SU PROPIO SISTEMA"/>
    <s v="SECTOR PUBLICO"/>
    <s v="SI"/>
    <s v="NO"/>
    <s v="NO"/>
    <n v="65"/>
    <s v="No"/>
    <s v="No"/>
    <n v="459101.7"/>
    <s v="PENSIONADOS EN SU PROPIO SISTEMA"/>
    <n v="65"/>
  </r>
  <r>
    <n v="3790"/>
    <x v="0"/>
    <n v="2369994"/>
    <s v="ASALARIADO"/>
    <s v="SECTOR PUBLICO"/>
    <s v="SI"/>
    <s v="NO"/>
    <s v="NO"/>
    <n v="59"/>
    <s v="Atípico"/>
    <s v="No"/>
    <n v="2369994"/>
    <s v="ASALARIADO"/>
    <n v="59"/>
  </r>
  <r>
    <n v="3791"/>
    <x v="0"/>
    <n v="340000"/>
    <s v="ASALARIADO"/>
    <s v="SECTOR PRIVADO"/>
    <s v="SI"/>
    <s v="SI"/>
    <s v="SI"/>
    <n v="43"/>
    <s v="No"/>
    <s v="No"/>
    <n v="340000"/>
    <s v="ASALARIADO"/>
    <n v="43"/>
  </r>
  <r>
    <n v="3792"/>
    <x v="1"/>
    <n v="284340"/>
    <s v="ASALARIADO"/>
    <s v="SECTOR PRIVADO"/>
    <s v="SI"/>
    <s v="NO"/>
    <s v="NO"/>
    <n v="20"/>
    <s v="No"/>
    <s v="No"/>
    <n v="284340"/>
    <s v="ASALARIADO"/>
    <n v="20"/>
  </r>
  <r>
    <n v="3793"/>
    <x v="1"/>
    <n v="1927866"/>
    <s v="PENSIONADOS EN SU PROPIO SISTEMA"/>
    <s v="SECTOR PUBLICO"/>
    <s v="SI"/>
    <s v="NO"/>
    <s v="NO"/>
    <n v="70"/>
    <s v="No"/>
    <s v="No"/>
    <n v="1927866"/>
    <s v="PENSIONADOS EN SU PROPIO SISTEMA"/>
    <n v="70"/>
  </r>
  <r>
    <n v="3794"/>
    <x v="0"/>
    <n v="465906.4"/>
    <s v="ASALARIADO"/>
    <s v="SECTOR PRIVADO"/>
    <s v="SI"/>
    <s v="NO"/>
    <s v="NO"/>
    <n v="27"/>
    <s v="No"/>
    <s v="No"/>
    <n v="465906.4"/>
    <s v="ASALARIADO"/>
    <n v="27"/>
  </r>
  <r>
    <n v="3795"/>
    <x v="1"/>
    <n v="297044.99"/>
    <s v="CONVENIOS ESPECIALES DE TRABAJADORES INDEPENDIENTES"/>
    <s v="SECTOR PRIVADO"/>
    <s v="SI"/>
    <s v="SI"/>
    <s v="NO"/>
    <n v="56"/>
    <s v="No"/>
    <s v="No"/>
    <n v="297044.99"/>
    <s v="CONVENIOS ESPECIALES DE TRABAJADORES INDEPENDIENTES"/>
    <n v="56"/>
  </r>
  <r>
    <n v="3796"/>
    <x v="0"/>
    <n v="400000"/>
    <s v="ASALARIADO"/>
    <s v="SECTOR PRIVADO"/>
    <s v="SI"/>
    <s v="NO"/>
    <s v="NO"/>
    <n v="43"/>
    <s v="No"/>
    <s v="No"/>
    <n v="400000"/>
    <s v="ASALARIADO"/>
    <n v="43"/>
  </r>
  <r>
    <n v="3797"/>
    <x v="0"/>
    <n v="297046"/>
    <s v="ASEGURADO VOLUNTARIO"/>
    <s v="SECTOR PRIVADO"/>
    <s v="SI"/>
    <s v="NO"/>
    <s v="NO"/>
    <n v="26"/>
    <s v="No"/>
    <s v="No"/>
    <n v="297046"/>
    <s v="ASEGURADO VOLUNTARIO"/>
    <n v="26"/>
  </r>
  <r>
    <n v="3798"/>
    <x v="0"/>
    <n v="278030"/>
    <s v="ASEGURADO VOLUNTARIO"/>
    <s v="SECTOR PRIVADO"/>
    <s v="SI"/>
    <s v="NO"/>
    <s v="SI"/>
    <n v="29"/>
    <s v="No"/>
    <s v="No"/>
    <n v="278030"/>
    <s v="ASEGURADO VOLUNTARIO"/>
    <n v="29"/>
  </r>
  <r>
    <n v="3799"/>
    <x v="1"/>
    <n v="404467"/>
    <s v="ASEGURADO VOLUNTARIO"/>
    <s v="SECTOR PRIVADO"/>
    <s v="SI"/>
    <s v="SI"/>
    <s v="NO"/>
    <n v="63"/>
    <s v="No"/>
    <s v="No"/>
    <n v="404467"/>
    <s v="ASEGURADO VOLUNTARIO"/>
    <n v="63"/>
  </r>
  <r>
    <n v="3800"/>
    <x v="1"/>
    <n v="954415.34"/>
    <s v="ASALARIADO"/>
    <s v="SECTOR PRIVADO"/>
    <s v="SI"/>
    <s v="NO"/>
    <s v="NO"/>
    <n v="29"/>
    <s v="No"/>
    <s v="No"/>
    <n v="954415.34"/>
    <s v="ASALARIADO"/>
    <n v="29"/>
  </r>
  <r>
    <n v="3801"/>
    <x v="0"/>
    <n v="494792"/>
    <s v="ASALARIADO"/>
    <s v="SECTOR PRIVADO"/>
    <s v="SI"/>
    <s v="NO"/>
    <s v="NO"/>
    <n v="28"/>
    <s v="No"/>
    <s v="No"/>
    <n v="494792"/>
    <s v="ASALARIADO"/>
    <n v="28"/>
  </r>
  <r>
    <n v="3802"/>
    <x v="0"/>
    <n v="405798"/>
    <s v="ASEGURADO VOLUNTARIO"/>
    <s v="SECTOR PRIVADO"/>
    <s v="SI"/>
    <s v="NO"/>
    <s v="NO"/>
    <n v="35"/>
    <s v="No"/>
    <s v="No"/>
    <n v="405798"/>
    <s v="ASEGURADO VOLUNTARIO"/>
    <n v="35"/>
  </r>
  <r>
    <n v="3803"/>
    <x v="1"/>
    <n v="274453.13"/>
    <s v="ASALARIADO"/>
    <s v="SECTOR PRIVADO"/>
    <s v="SI"/>
    <s v="NO"/>
    <s v="NO"/>
    <n v="31"/>
    <s v="No"/>
    <s v="No"/>
    <n v="274453.13"/>
    <s v="ASALARIADO"/>
    <n v="31"/>
  </r>
  <r>
    <n v="3804"/>
    <x v="0"/>
    <n v="411350"/>
    <s v="ASALARIADO"/>
    <s v="SECTOR PRIVADO"/>
    <s v="SI"/>
    <s v="NO"/>
    <s v="NO"/>
    <n v="24"/>
    <s v="No"/>
    <s v="No"/>
    <n v="411350"/>
    <s v="ASALARIADO"/>
    <n v="24"/>
  </r>
  <r>
    <n v="3805"/>
    <x v="1"/>
    <n v="1586316"/>
    <s v="ASALARIADO"/>
    <s v="SECTOR PUBLICO"/>
    <s v="SI"/>
    <s v="NO"/>
    <s v="SI"/>
    <n v="39"/>
    <s v="No"/>
    <s v="No"/>
    <n v="1586316"/>
    <s v="ASALARIADO"/>
    <n v="39"/>
  </r>
  <r>
    <n v="3806"/>
    <x v="1"/>
    <n v="221483.33"/>
    <s v="ASALARIADO"/>
    <s v="SECTOR PRIVADO"/>
    <s v="SI"/>
    <s v="NO"/>
    <s v="NO"/>
    <n v="25"/>
    <s v="No"/>
    <s v="No"/>
    <n v="221483.33"/>
    <s v="ASALARIADO"/>
    <n v="25"/>
  </r>
  <r>
    <n v="3807"/>
    <x v="1"/>
    <n v="297046"/>
    <s v="ASEGURADO VOLUNTARIO"/>
    <s v="SECTOR PRIVADO"/>
    <s v="SI"/>
    <s v="SI"/>
    <s v="NO"/>
    <n v="32"/>
    <s v="No"/>
    <s v="No"/>
    <n v="297046"/>
    <s v="ASEGURADO VOLUNTARIO"/>
    <n v="32"/>
  </r>
  <r>
    <n v="3808"/>
    <x v="1"/>
    <n v="355311.73"/>
    <s v="ASALARIADO"/>
    <s v="SECTOR PUBLICO"/>
    <s v="SI"/>
    <s v="NO"/>
    <s v="NO"/>
    <n v="51"/>
    <s v="No"/>
    <s v="No"/>
    <n v="355311.73"/>
    <s v="ASALARIADO"/>
    <n v="51"/>
  </r>
  <r>
    <n v="3809"/>
    <x v="0"/>
    <n v="632709.64"/>
    <s v="ASALARIADO"/>
    <s v="SECTOR PRIVADO"/>
    <s v="SI"/>
    <s v="NO"/>
    <s v="NO"/>
    <n v="20"/>
    <s v="No"/>
    <s v="No"/>
    <n v="632709.64"/>
    <s v="ASALARIADO"/>
    <n v="20"/>
  </r>
  <r>
    <n v="3810"/>
    <x v="0"/>
    <n v="305152"/>
    <s v="TRABAJADOR INDEPENDIENTE"/>
    <s v="SECTOR PRIVADO"/>
    <s v="SI"/>
    <s v="NO"/>
    <s v="SI"/>
    <n v="41"/>
    <s v="No"/>
    <s v="No"/>
    <n v="305152"/>
    <s v="TRABAJADOR INDEPENDIENTE"/>
    <n v="41"/>
  </r>
  <r>
    <n v="3811"/>
    <x v="0"/>
    <n v="347514"/>
    <s v="ASALARIADO"/>
    <s v="SECTOR PRIVADO"/>
    <s v="SI"/>
    <s v="NO"/>
    <s v="SI"/>
    <n v="32"/>
    <s v="No"/>
    <s v="No"/>
    <n v="347514"/>
    <s v="ASALARIADO"/>
    <n v="32"/>
  </r>
  <r>
    <n v="3812"/>
    <x v="1"/>
    <n v="461827"/>
    <s v="TRABAJADOR INDEPENDIENTE"/>
    <s v="SECTOR PRIVADO"/>
    <s v="SI"/>
    <s v="NO"/>
    <s v="NO"/>
    <n v="52"/>
    <s v="No"/>
    <s v="No"/>
    <n v="461827"/>
    <s v="TRABAJADOR INDEPENDIENTE"/>
    <n v="52"/>
  </r>
  <r>
    <n v="3813"/>
    <x v="0"/>
    <n v="297050"/>
    <s v="TRABAJADOR INDEPENDIENTE"/>
    <s v="SECTOR PRIVADO"/>
    <s v="SI"/>
    <s v="NO"/>
    <s v="SI"/>
    <n v="29"/>
    <s v="No"/>
    <s v="No"/>
    <n v="297050"/>
    <s v="TRABAJADOR INDEPENDIENTE"/>
    <n v="29"/>
  </r>
  <r>
    <n v="3814"/>
    <x v="1"/>
    <n v="740950"/>
    <s v="ASALARIADO"/>
    <s v="SECTOR PRIVADO"/>
    <s v="SI"/>
    <s v="NO"/>
    <s v="SI"/>
    <n v="27"/>
    <s v="No"/>
    <s v="No"/>
    <n v="740950"/>
    <s v="ASALARIADO"/>
    <n v="27"/>
  </r>
  <r>
    <n v="3815"/>
    <x v="1"/>
    <n v="457581"/>
    <s v="ASALARIADO"/>
    <s v="SECTOR PUBLICO"/>
    <s v="SI"/>
    <s v="NO"/>
    <s v="SI"/>
    <n v="26"/>
    <s v="No"/>
    <s v="No"/>
    <n v="457581"/>
    <s v="ASALARIADO"/>
    <n v="26"/>
  </r>
  <r>
    <n v="3816"/>
    <x v="1"/>
    <n v="800000"/>
    <s v="ASALARIADO"/>
    <s v="SECTOR PRIVADO"/>
    <s v="SI"/>
    <s v="NO"/>
    <s v="NO"/>
    <n v="31"/>
    <s v="No"/>
    <s v="No"/>
    <n v="800000"/>
    <s v="ASALARIADO"/>
    <n v="31"/>
  </r>
  <r>
    <n v="3817"/>
    <x v="0"/>
    <n v="1725596"/>
    <s v="PENSIONADOS EN SU PROPIO SISTEMA"/>
    <s v="SECTOR PUBLICO"/>
    <s v="SI"/>
    <s v="NO"/>
    <s v="NO"/>
    <n v="59"/>
    <s v="No"/>
    <s v="No"/>
    <n v="1725596"/>
    <s v="PENSIONADOS EN SU PROPIO SISTEMA"/>
    <n v="59"/>
  </r>
  <r>
    <n v="3818"/>
    <x v="1"/>
    <n v="322000"/>
    <s v="ASALARIADO"/>
    <s v="SECTOR PRIVADO"/>
    <s v="SI"/>
    <s v="SI"/>
    <s v="SI"/>
    <n v="57"/>
    <s v="No"/>
    <s v="No"/>
    <n v="322000"/>
    <s v="ASALARIADO"/>
    <n v="57"/>
  </r>
  <r>
    <n v="3819"/>
    <x v="1"/>
    <n v="1099684.5"/>
    <s v="ASALARIADO"/>
    <s v="SECTOR PUBLICO"/>
    <s v="SI"/>
    <s v="NO"/>
    <s v="NO"/>
    <n v="27"/>
    <s v="No"/>
    <s v="No"/>
    <n v="1099684.5"/>
    <s v="ASALARIADO"/>
    <n v="27"/>
  </r>
  <r>
    <n v="3820"/>
    <x v="0"/>
    <n v="278030"/>
    <s v="CONVENIOS ESPECIALES DE TRABAJADORES INDEPENDIENTES"/>
    <s v="SECTOR PRIVADO"/>
    <s v="SI"/>
    <s v="NO"/>
    <s v="NO"/>
    <n v="57"/>
    <s v="No"/>
    <s v="No"/>
    <n v="278030"/>
    <s v="CONVENIOS ESPECIALES DE TRABAJADORES INDEPENDIENTES"/>
    <n v="57"/>
  </r>
  <r>
    <n v="3821"/>
    <x v="1"/>
    <n v="427677"/>
    <s v="PENSIONADOS EN SU PROPIO SISTEMA"/>
    <s v="SECTOR PUBLICO"/>
    <s v="SI"/>
    <s v="NO"/>
    <s v="NO"/>
    <n v="78"/>
    <s v="No"/>
    <s v="No"/>
    <n v="427677"/>
    <s v="PENSIONADOS EN SU PROPIO SISTEMA"/>
    <n v="78"/>
  </r>
  <r>
    <n v="3822"/>
    <x v="0"/>
    <n v="408034"/>
    <s v="ASALARIADO"/>
    <s v="SECTOR PRIVADO"/>
    <s v="SI"/>
    <s v="SI"/>
    <s v="NO"/>
    <n v="57"/>
    <s v="No"/>
    <s v="No"/>
    <n v="408034"/>
    <s v="ASALARIADO"/>
    <n v="57"/>
  </r>
  <r>
    <n v="3823"/>
    <x v="1"/>
    <n v="1120000"/>
    <s v="ASALARIADO"/>
    <s v="SECTOR PRIVADO"/>
    <s v="SI"/>
    <s v="NO"/>
    <s v="NO"/>
    <n v="52"/>
    <s v="No"/>
    <s v="No"/>
    <n v="1120000"/>
    <s v="ASALARIADO"/>
    <n v="52"/>
  </r>
  <r>
    <n v="3824"/>
    <x v="1"/>
    <n v="639148"/>
    <s v="TRABAJADOR INDEPENDIENTE"/>
    <s v="SECTOR PRIVADO"/>
    <s v="SI"/>
    <s v="SI"/>
    <s v="SI"/>
    <n v="56"/>
    <s v="No"/>
    <s v="No"/>
    <n v="639148"/>
    <s v="TRABAJADOR INDEPENDIENTE"/>
    <n v="56"/>
  </r>
  <r>
    <n v="3825"/>
    <x v="0"/>
    <n v="838750.29"/>
    <s v="ASALARIADO"/>
    <s v="SECTOR PRIVADO"/>
    <s v="SI"/>
    <s v="NO"/>
    <s v="NO"/>
    <n v="26"/>
    <s v="No"/>
    <s v="No"/>
    <n v="838750.29"/>
    <s v="ASALARIADO"/>
    <n v="26"/>
  </r>
  <r>
    <n v="3826"/>
    <x v="1"/>
    <n v="564821.48"/>
    <s v="PENSIONADOS EN SU PROPIO SISTEMA"/>
    <s v="SECTOR PUBLICO"/>
    <s v="SI"/>
    <s v="NO"/>
    <s v="NO"/>
    <n v="58"/>
    <s v="No"/>
    <s v="No"/>
    <n v="564821.48"/>
    <s v="PENSIONADOS EN SU PROPIO SISTEMA"/>
    <n v="58"/>
  </r>
  <r>
    <n v="3827"/>
    <x v="0"/>
    <n v="788174.72"/>
    <s v="ASALARIADO"/>
    <s v="SECTOR PRIVADO"/>
    <s v="SI"/>
    <s v="NO"/>
    <s v="NO"/>
    <n v="20"/>
    <s v="No"/>
    <s v="No"/>
    <n v="788174.72"/>
    <s v="ASALARIADO"/>
    <n v="20"/>
  </r>
  <r>
    <n v="3828"/>
    <x v="1"/>
    <n v="420405"/>
    <s v="ASALARIADO"/>
    <s v="SECTOR PUBLICO"/>
    <s v="SI"/>
    <s v="NO"/>
    <s v="NO"/>
    <n v="21"/>
    <s v="No"/>
    <s v="No"/>
    <n v="420405"/>
    <s v="ASALARIADO"/>
    <n v="21"/>
  </r>
  <r>
    <n v="3829"/>
    <x v="1"/>
    <n v="933264"/>
    <s v="TRABAJADOR INDEPENDIENTE"/>
    <s v="SECTOR PRIVADO"/>
    <s v="SI"/>
    <s v="NO"/>
    <s v="SI"/>
    <n v="40"/>
    <s v="No"/>
    <s v="No"/>
    <n v="933264"/>
    <s v="TRABAJADOR INDEPENDIENTE"/>
    <n v="40"/>
  </r>
  <r>
    <n v="3830"/>
    <x v="1"/>
    <n v="1454350"/>
    <s v="ASALARIADO"/>
    <s v="SECTOR PRIVADO"/>
    <s v="SI"/>
    <s v="NO"/>
    <s v="NO"/>
    <n v="36"/>
    <s v="No"/>
    <s v="No"/>
    <n v="1454350"/>
    <s v="ASALARIADO"/>
    <n v="36"/>
  </r>
  <r>
    <n v="3831"/>
    <x v="1"/>
    <n v="280000"/>
    <s v="ASEGURADO VOLUNTARIO"/>
    <s v="SECTOR PRIVADO"/>
    <s v="SI"/>
    <s v="NO"/>
    <s v="NO"/>
    <n v="33"/>
    <s v="No"/>
    <s v="No"/>
    <n v="280000"/>
    <s v="ASEGURADO VOLUNTARIO"/>
    <n v="33"/>
  </r>
  <r>
    <n v="3832"/>
    <x v="1"/>
    <n v="39884.97"/>
    <s v="ASALARIADO"/>
    <s v="SECTOR PUBLICO"/>
    <s v="SI"/>
    <s v="NO"/>
    <s v="NO"/>
    <n v="28"/>
    <s v="No"/>
    <s v="No"/>
    <n v="39884.97"/>
    <s v="ASALARIADO"/>
    <n v="28"/>
  </r>
  <r>
    <n v="3833"/>
    <x v="0"/>
    <n v="809513.38"/>
    <s v="ASALARIADO"/>
    <s v="SECTOR PRIVADO"/>
    <s v="SI"/>
    <s v="NO"/>
    <s v="NO"/>
    <n v="36"/>
    <s v="No"/>
    <s v="No"/>
    <n v="809513.38"/>
    <s v="ASALARIADO"/>
    <n v="36"/>
  </r>
  <r>
    <n v="3834"/>
    <x v="0"/>
    <n v="190140"/>
    <s v="ASALARIADO"/>
    <s v="SECTOR PRIVADO"/>
    <s v="SI"/>
    <s v="SI"/>
    <s v="NO"/>
    <n v="31"/>
    <s v="No"/>
    <s v="No"/>
    <n v="190140"/>
    <s v="ASALARIADO"/>
    <n v="31"/>
  </r>
  <r>
    <n v="3835"/>
    <x v="0"/>
    <n v="297045"/>
    <s v="ASEGURADO VOLUNTARIO"/>
    <s v="SECTOR PRIVADO"/>
    <s v="SI"/>
    <s v="NO"/>
    <s v="NO"/>
    <n v="52"/>
    <s v="No"/>
    <s v="No"/>
    <n v="297045"/>
    <s v="ASEGURADO VOLUNTARIO"/>
    <n v="52"/>
  </r>
  <r>
    <n v="3836"/>
    <x v="0"/>
    <n v="468380.06"/>
    <s v="ASALARIADO"/>
    <s v="SECTOR PRIVADO"/>
    <s v="SI"/>
    <s v="NO"/>
    <s v="NO"/>
    <n v="61"/>
    <s v="No"/>
    <s v="No"/>
    <n v="468380.06"/>
    <s v="ASALARIADO"/>
    <n v="61"/>
  </r>
  <r>
    <n v="3837"/>
    <x v="0"/>
    <n v="628752.38"/>
    <s v="ASALARIADO"/>
    <s v="SECTOR PRIVADO"/>
    <s v="SI"/>
    <s v="NO"/>
    <s v="NO"/>
    <n v="29"/>
    <s v="No"/>
    <s v="No"/>
    <n v="628752.38"/>
    <s v="ASALARIADO"/>
    <n v="29"/>
  </r>
  <r>
    <n v="3838"/>
    <x v="1"/>
    <n v="781283.24"/>
    <s v="ASALARIADO"/>
    <s v="SECTOR PUBLICO"/>
    <s v="SI"/>
    <s v="NO"/>
    <s v="NO"/>
    <n v="30"/>
    <s v="No"/>
    <s v="No"/>
    <n v="781283.24"/>
    <s v="ASALARIADO"/>
    <n v="30"/>
  </r>
  <r>
    <n v="3839"/>
    <x v="1"/>
    <n v="4364464.75"/>
    <s v="ASALARIADO"/>
    <s v="SECTOR PUBLICO"/>
    <s v="SI"/>
    <s v="NO"/>
    <s v="NO"/>
    <n v="39"/>
    <s v="Atípico"/>
    <s v="No"/>
    <n v="4364464.75"/>
    <s v="ASALARIADO"/>
    <n v="39"/>
  </r>
  <r>
    <n v="3840"/>
    <x v="0"/>
    <n v="493736.09"/>
    <s v="ASALARIADO"/>
    <s v="SECTOR PRIVADO"/>
    <s v="SI"/>
    <s v="SI"/>
    <s v="NO"/>
    <n v="31"/>
    <s v="No"/>
    <s v="No"/>
    <n v="493736.09"/>
    <s v="ASALARIADO"/>
    <n v="31"/>
  </r>
  <r>
    <n v="3841"/>
    <x v="0"/>
    <n v="914000"/>
    <s v="ASALARIADO"/>
    <s v="SECTOR PRIVADO"/>
    <s v="SI"/>
    <s v="NO"/>
    <s v="NO"/>
    <n v="27"/>
    <s v="No"/>
    <s v="No"/>
    <n v="914000"/>
    <s v="ASALARIADO"/>
    <n v="27"/>
  </r>
  <r>
    <n v="3842"/>
    <x v="0"/>
    <n v="278030"/>
    <s v="CONVENIOS ESPECIALES DE TRABAJADORES INDEPENDIENTES"/>
    <s v="SECTOR PRIVADO"/>
    <s v="SI"/>
    <s v="NO"/>
    <s v="NO"/>
    <n v="34"/>
    <s v="No"/>
    <s v="No"/>
    <n v="278030"/>
    <s v="CONVENIOS ESPECIALES DE TRABAJADORES INDEPENDIENTES"/>
    <n v="34"/>
  </r>
  <r>
    <n v="3843"/>
    <x v="1"/>
    <n v="1192788"/>
    <s v="PENSIONADOS EN SU PROPIO SISTEMA"/>
    <s v="SECTOR PUBLICO"/>
    <s v="SI"/>
    <s v="NO"/>
    <s v="NO"/>
    <n v="71"/>
    <s v="No"/>
    <s v="No"/>
    <n v="1192788"/>
    <s v="PENSIONADOS EN SU PROPIO SISTEMA"/>
    <n v="71"/>
  </r>
  <r>
    <n v="3844"/>
    <x v="1"/>
    <n v="1203125"/>
    <s v="ASALARIADO"/>
    <s v="SECTOR PRIVADO"/>
    <s v="SI"/>
    <s v="NO"/>
    <s v="NO"/>
    <n v="35"/>
    <s v="No"/>
    <s v="No"/>
    <n v="1203125"/>
    <s v="ASALARIADO"/>
    <n v="35"/>
  </r>
  <r>
    <n v="3845"/>
    <x v="1"/>
    <n v="405871"/>
    <s v="TRABAJADOR INDEPENDIENTE"/>
    <s v="SECTOR PRIVADO"/>
    <s v="SI"/>
    <s v="NO"/>
    <s v="NO"/>
    <n v="67"/>
    <s v="No"/>
    <s v="No"/>
    <n v="405871"/>
    <s v="TRABAJADOR INDEPENDIENTE"/>
    <n v="67"/>
  </r>
  <r>
    <n v="3846"/>
    <x v="0"/>
    <n v="641216.5"/>
    <s v="ASALARIADO"/>
    <s v="SECTOR PRIVADO"/>
    <s v="SI"/>
    <s v="NO"/>
    <s v="NO"/>
    <n v="28"/>
    <s v="No"/>
    <s v="No"/>
    <n v="641216.5"/>
    <s v="ASALARIADO"/>
    <n v="28"/>
  </r>
  <r>
    <n v="3847"/>
    <x v="0"/>
    <n v="310000"/>
    <s v="ASALARIADO"/>
    <s v="SECTOR PRIVADO"/>
    <s v="SI"/>
    <s v="NO"/>
    <s v="NO"/>
    <n v="28"/>
    <s v="No"/>
    <s v="No"/>
    <n v="310000"/>
    <s v="ASALARIADO"/>
    <n v="28"/>
  </r>
  <r>
    <n v="3848"/>
    <x v="0"/>
    <n v="613320"/>
    <s v="CONVENIOS ESPECIALES DE ASEGURADOS VOLUNTARIOS"/>
    <s v="SECTOR PRIVADO"/>
    <s v="SI"/>
    <s v="SI"/>
    <s v="NO"/>
    <n v="72"/>
    <s v="No"/>
    <s v="No"/>
    <n v="613320"/>
    <s v="CONVENIOS ESPECIALES DE ASEGURADOS VOLUNTARIOS"/>
    <n v="72"/>
  </r>
  <r>
    <n v="3849"/>
    <x v="0"/>
    <n v="276964.47999999998"/>
    <s v="ASALARIADO"/>
    <s v="SECTOR PRIVADO"/>
    <s v="SI"/>
    <s v="SI"/>
    <s v="SI"/>
    <n v="28"/>
    <s v="No"/>
    <s v="No"/>
    <n v="276964.47999999998"/>
    <s v="ASALARIADO"/>
    <n v="28"/>
  </r>
  <r>
    <n v="3850"/>
    <x v="0"/>
    <n v="449750"/>
    <s v="ASALARIADO"/>
    <s v="SECTOR PRIVADO"/>
    <s v="SI"/>
    <s v="NO"/>
    <s v="NO"/>
    <n v="28"/>
    <s v="No"/>
    <s v="No"/>
    <n v="449750"/>
    <s v="ASALARIADO"/>
    <n v="28"/>
  </r>
  <r>
    <n v="3851"/>
    <x v="0"/>
    <n v="887689.45"/>
    <s v="ASALARIADO"/>
    <s v="SECTOR PUBLICO"/>
    <s v="SI"/>
    <s v="NO"/>
    <s v="NO"/>
    <n v="29"/>
    <s v="No"/>
    <s v="No"/>
    <n v="887689.45"/>
    <s v="ASALARIADO"/>
    <n v="29"/>
  </r>
  <r>
    <n v="3852"/>
    <x v="1"/>
    <n v="729230.7"/>
    <s v="ASALARIADO"/>
    <s v="SECTOR PUBLICO"/>
    <s v="SI"/>
    <s v="NO"/>
    <s v="NO"/>
    <n v="27"/>
    <s v="No"/>
    <s v="No"/>
    <n v="729230.7"/>
    <s v="ASALARIADO"/>
    <n v="27"/>
  </r>
  <r>
    <n v="3853"/>
    <x v="0"/>
    <n v="388492"/>
    <s v="ASALARIADO"/>
    <s v="SECTOR PRIVADO"/>
    <s v="SI"/>
    <s v="NO"/>
    <s v="NO"/>
    <n v="21"/>
    <s v="No"/>
    <s v="No"/>
    <n v="388492"/>
    <s v="ASALARIADO"/>
    <n v="21"/>
  </r>
  <r>
    <n v="3854"/>
    <x v="0"/>
    <n v="396286"/>
    <s v="ASALARIADO"/>
    <s v="SECTOR PRIVADO"/>
    <s v="SI"/>
    <s v="NO"/>
    <s v="NO"/>
    <n v="37"/>
    <s v="No"/>
    <s v="No"/>
    <n v="396286"/>
    <s v="ASALARIADO"/>
    <n v="37"/>
  </r>
  <r>
    <n v="3855"/>
    <x v="1"/>
    <n v="1386388"/>
    <s v="PENSIONADOS EN SU PROPIO SISTEMA"/>
    <s v="SECTOR PUBLICO"/>
    <s v="SI"/>
    <s v="NO"/>
    <s v="NO"/>
    <n v="75"/>
    <s v="No"/>
    <s v="No"/>
    <n v="1386388"/>
    <s v="PENSIONADOS EN SU PROPIO SISTEMA"/>
    <n v="75"/>
  </r>
  <r>
    <n v="3856"/>
    <x v="1"/>
    <n v="983308"/>
    <s v="ASALARIADO"/>
    <s v="SECTOR PRIVADO"/>
    <s v="SI"/>
    <s v="NO"/>
    <s v="NO"/>
    <n v="27"/>
    <s v="No"/>
    <s v="No"/>
    <n v="983308"/>
    <s v="ASALARIADO"/>
    <n v="27"/>
  </r>
  <r>
    <n v="3857"/>
    <x v="0"/>
    <n v="1007583"/>
    <s v="TRABAJADOR INDEPENDIENTE"/>
    <s v="SECTOR PRIVADO"/>
    <s v="SI"/>
    <s v="NO"/>
    <s v="NO"/>
    <n v="76"/>
    <s v="No"/>
    <s v="No"/>
    <n v="1007583"/>
    <s v="TRABAJADOR INDEPENDIENTE"/>
    <n v="76"/>
  </r>
  <r>
    <n v="3858"/>
    <x v="1"/>
    <n v="1104599"/>
    <s v="ASALARIADO"/>
    <s v="SECTOR PUBLICO"/>
    <s v="SI"/>
    <s v="NO"/>
    <s v="NO"/>
    <n v="50"/>
    <s v="No"/>
    <s v="No"/>
    <n v="1104599"/>
    <s v="ASALARIADO"/>
    <n v="50"/>
  </r>
  <r>
    <n v="3859"/>
    <x v="0"/>
    <n v="350605.15"/>
    <s v="ASALARIADO"/>
    <s v="SECTOR PRIVADO"/>
    <s v="SI"/>
    <s v="NO"/>
    <s v="NO"/>
    <n v="31"/>
    <s v="No"/>
    <s v="No"/>
    <n v="350605.15"/>
    <s v="ASALARIADO"/>
    <n v="31"/>
  </r>
  <r>
    <n v="3860"/>
    <x v="0"/>
    <n v="348749.4"/>
    <s v="ASALARIADO"/>
    <s v="SECTOR PRIVADO"/>
    <s v="SI"/>
    <s v="NO"/>
    <s v="NO"/>
    <n v="55"/>
    <s v="No"/>
    <s v="No"/>
    <n v="348749.4"/>
    <s v="ASALARIADO"/>
    <n v="55"/>
  </r>
  <r>
    <n v="3861"/>
    <x v="0"/>
    <n v="299784"/>
    <s v="TRABAJADOR INDEPENDIENTE"/>
    <s v="SECTOR PRIVADO"/>
    <s v="SI"/>
    <s v="NO"/>
    <s v="NO"/>
    <n v="56"/>
    <s v="No"/>
    <s v="No"/>
    <n v="299784"/>
    <s v="TRABAJADOR INDEPENDIENTE"/>
    <n v="56"/>
  </r>
  <r>
    <n v="3862"/>
    <x v="1"/>
    <n v="540083"/>
    <s v="TRABAJADOR INDEPENDIENTE"/>
    <s v="SECTOR PRIVADO"/>
    <s v="SI"/>
    <s v="SI"/>
    <s v="SI"/>
    <n v="55"/>
    <s v="No"/>
    <s v="No"/>
    <n v="540083"/>
    <s v="TRABAJADOR INDEPENDIENTE"/>
    <n v="55"/>
  </r>
  <r>
    <n v="3863"/>
    <x v="0"/>
    <n v="991228.7"/>
    <s v="ASALARIADO"/>
    <s v="SECTOR PRIVADO"/>
    <s v="SI"/>
    <s v="NO"/>
    <s v="NO"/>
    <n v="44"/>
    <s v="No"/>
    <s v="No"/>
    <n v="991228.7"/>
    <s v="ASALARIADO"/>
    <n v="44"/>
  </r>
  <r>
    <n v="3864"/>
    <x v="0"/>
    <n v="278030"/>
    <s v="CONVENIOS ESPECIALES DE TRABAJADORES INDEPENDIENTES"/>
    <s v="SECTOR PRIVADO"/>
    <s v="SI"/>
    <s v="NO"/>
    <s v="NO"/>
    <n v="49"/>
    <s v="No"/>
    <s v="No"/>
    <n v="278030"/>
    <s v="CONVENIOS ESPECIALES DE TRABAJADORES INDEPENDIENTES"/>
    <n v="49"/>
  </r>
  <r>
    <n v="3865"/>
    <x v="1"/>
    <n v="306545"/>
    <s v="ASALARIADO"/>
    <s v="SECTOR PUBLICO"/>
    <s v="SI"/>
    <s v="NO"/>
    <s v="SI"/>
    <n v="39"/>
    <s v="No"/>
    <s v="No"/>
    <n v="306545"/>
    <s v="ASALARIADO"/>
    <n v="39"/>
  </r>
  <r>
    <n v="3866"/>
    <x v="0"/>
    <n v="639121.35"/>
    <s v="ASALARIADO"/>
    <s v="SECTOR PRIVADO"/>
    <s v="SI"/>
    <s v="NO"/>
    <s v="NO"/>
    <n v="36"/>
    <s v="No"/>
    <s v="No"/>
    <n v="639121.35"/>
    <s v="ASALARIADO"/>
    <n v="36"/>
  </r>
  <r>
    <n v="3867"/>
    <x v="0"/>
    <n v="422514.14"/>
    <s v="ASALARIADO"/>
    <s v="SECTOR PRIVADO"/>
    <s v="SI"/>
    <s v="NO"/>
    <s v="NO"/>
    <n v="33"/>
    <s v="No"/>
    <s v="No"/>
    <n v="422514.14"/>
    <s v="ASALARIADO"/>
    <n v="33"/>
  </r>
  <r>
    <n v="3868"/>
    <x v="0"/>
    <n v="639148"/>
    <s v="TRABAJADOR INDEPENDIENTE"/>
    <s v="SECTOR PRIVADO"/>
    <s v="SI"/>
    <s v="NO"/>
    <s v="NO"/>
    <n v="61"/>
    <s v="No"/>
    <s v="No"/>
    <n v="639148"/>
    <s v="TRABAJADOR INDEPENDIENTE"/>
    <n v="61"/>
  </r>
  <r>
    <n v="3869"/>
    <x v="1"/>
    <n v="438762.65"/>
    <s v="ASALARIADO"/>
    <s v="SECTOR PRIVADO"/>
    <s v="SI"/>
    <s v="NO"/>
    <s v="SI"/>
    <n v="24"/>
    <s v="No"/>
    <s v="No"/>
    <n v="438762.65"/>
    <s v="ASALARIADO"/>
    <n v="24"/>
  </r>
  <r>
    <n v="3870"/>
    <x v="0"/>
    <n v="940646.55"/>
    <s v="ASALARIADO"/>
    <s v="SECTOR PRIVADO"/>
    <s v="SI"/>
    <s v="NO"/>
    <s v="NO"/>
    <n v="55"/>
    <s v="No"/>
    <s v="No"/>
    <n v="940646.55"/>
    <s v="ASALARIADO"/>
    <n v="55"/>
  </r>
  <r>
    <n v="3871"/>
    <x v="0"/>
    <n v="298248.25"/>
    <s v="ASALARIADO"/>
    <s v="SECTOR PRIVADO"/>
    <s v="SI"/>
    <s v="NO"/>
    <s v="NO"/>
    <n v="26"/>
    <s v="No"/>
    <s v="No"/>
    <n v="298248.25"/>
    <s v="ASALARIADO"/>
    <n v="26"/>
  </r>
  <r>
    <n v="3872"/>
    <x v="0"/>
    <n v="450513.01"/>
    <s v="ASALARIADO"/>
    <s v="SECTOR PUBLICO"/>
    <s v="SI"/>
    <s v="NO"/>
    <s v="NO"/>
    <n v="39"/>
    <s v="No"/>
    <s v="No"/>
    <n v="450513.01"/>
    <s v="ASALARIADO"/>
    <n v="39"/>
  </r>
  <r>
    <n v="3873"/>
    <x v="0"/>
    <n v="1213949"/>
    <s v="ASALARIADO"/>
    <s v="SECTOR PUBLICO"/>
    <s v="SI"/>
    <s v="NO"/>
    <s v="NO"/>
    <n v="41"/>
    <s v="No"/>
    <s v="No"/>
    <n v="1213949"/>
    <s v="ASALARIADO"/>
    <n v="41"/>
  </r>
  <r>
    <n v="3874"/>
    <x v="0"/>
    <n v="377729.94"/>
    <s v="ASALARIADO"/>
    <s v="SECTOR PRIVADO"/>
    <s v="SI"/>
    <s v="NO"/>
    <s v="NO"/>
    <n v="36"/>
    <s v="No"/>
    <s v="No"/>
    <n v="377729.94"/>
    <s v="ASALARIADO"/>
    <n v="36"/>
  </r>
  <r>
    <n v="3875"/>
    <x v="1"/>
    <n v="1605450"/>
    <s v="ASALARIADO"/>
    <s v="SECTOR PRIVADO"/>
    <s v="SI"/>
    <s v="NO"/>
    <s v="NO"/>
    <n v="38"/>
    <s v="No"/>
    <s v="No"/>
    <n v="1605450"/>
    <s v="ASALARIADO"/>
    <n v="38"/>
  </r>
  <r>
    <n v="3876"/>
    <x v="0"/>
    <n v="297102"/>
    <s v="TRABAJADOR INDEPENDIENTE"/>
    <s v="SECTOR PRIVADO"/>
    <s v="SI"/>
    <s v="NO"/>
    <s v="SI"/>
    <n v="64"/>
    <s v="No"/>
    <s v="No"/>
    <n v="297102"/>
    <s v="TRABAJADOR INDEPENDIENTE"/>
    <n v="64"/>
  </r>
  <r>
    <n v="3877"/>
    <x v="0"/>
    <n v="391637.5"/>
    <s v="ASALARIADO"/>
    <s v="SECTOR PRIVADO"/>
    <s v="SI"/>
    <s v="NO"/>
    <s v="NO"/>
    <n v="49"/>
    <s v="No"/>
    <s v="No"/>
    <n v="391637.5"/>
    <s v="ASALARIADO"/>
    <n v="49"/>
  </r>
  <r>
    <n v="3878"/>
    <x v="0"/>
    <n v="317719"/>
    <s v="ASEGURADO VOLUNTARIO"/>
    <s v="SECTOR PRIVADO"/>
    <s v="SI"/>
    <s v="SI"/>
    <s v="NO"/>
    <n v="34"/>
    <s v="No"/>
    <s v="No"/>
    <n v="317719"/>
    <s v="ASEGURADO VOLUNTARIO"/>
    <n v="34"/>
  </r>
  <r>
    <n v="3879"/>
    <x v="1"/>
    <n v="1161829.5"/>
    <s v="ASALARIADO"/>
    <s v="SECTOR PUBLICO"/>
    <s v="SI"/>
    <s v="NO"/>
    <s v="NO"/>
    <n v="32"/>
    <s v="No"/>
    <s v="No"/>
    <n v="1161829.5"/>
    <s v="ASALARIADO"/>
    <n v="32"/>
  </r>
  <r>
    <n v="3880"/>
    <x v="1"/>
    <n v="297050"/>
    <s v="ASEGURADO VOLUNTARIO"/>
    <s v="SECTOR PRIVADO"/>
    <s v="SI"/>
    <s v="NO"/>
    <s v="NO"/>
    <n v="55"/>
    <s v="No"/>
    <s v="No"/>
    <n v="297050"/>
    <s v="ASEGURADO VOLUNTARIO"/>
    <n v="55"/>
  </r>
  <r>
    <n v="3881"/>
    <x v="0"/>
    <n v="1117420.3"/>
    <s v="ASALARIADO"/>
    <s v="SECTOR PRIVADO"/>
    <s v="SI"/>
    <s v="NO"/>
    <s v="NO"/>
    <n v="52"/>
    <s v="No"/>
    <s v="No"/>
    <n v="1117420.3"/>
    <s v="ASALARIADO"/>
    <n v="52"/>
  </r>
  <r>
    <n v="3882"/>
    <x v="0"/>
    <n v="472721.91999999998"/>
    <s v="ASALARIADO"/>
    <s v="SECTOR PRIVADO"/>
    <s v="SI"/>
    <s v="NO"/>
    <s v="NO"/>
    <n v="60"/>
    <s v="No"/>
    <s v="No"/>
    <n v="472721.91999999998"/>
    <s v="ASALARIADO"/>
    <n v="60"/>
  </r>
  <r>
    <n v="3883"/>
    <x v="1"/>
    <n v="300018"/>
    <s v="ASEGURADO VOLUNTARIO"/>
    <s v="SECTOR PRIVADO"/>
    <s v="SI"/>
    <s v="NO"/>
    <s v="NO"/>
    <n v="55"/>
    <s v="No"/>
    <s v="No"/>
    <n v="300018"/>
    <s v="ASEGURADO VOLUNTARIO"/>
    <n v="55"/>
  </r>
  <r>
    <n v="3884"/>
    <x v="0"/>
    <n v="235200"/>
    <s v="ASALARIADO"/>
    <s v="SECTOR PRIVADO"/>
    <s v="SI"/>
    <s v="NO"/>
    <s v="SI"/>
    <n v="24"/>
    <s v="No"/>
    <s v="No"/>
    <n v="235200"/>
    <s v="ASALARIADO"/>
    <n v="24"/>
  </r>
  <r>
    <n v="3885"/>
    <x v="1"/>
    <n v="180000"/>
    <s v="ASALARIADO"/>
    <s v="SECTOR PRIVADO"/>
    <s v="SI"/>
    <s v="SI"/>
    <s v="NO"/>
    <n v="30"/>
    <s v="No"/>
    <s v="No"/>
    <n v="180000"/>
    <s v="ASALARIADO"/>
    <n v="30"/>
  </r>
  <r>
    <n v="3886"/>
    <x v="0"/>
    <n v="639148"/>
    <s v="TRABAJADOR INDEPENDIENTE"/>
    <s v="SECTOR PRIVADO"/>
    <s v="SI"/>
    <s v="NO"/>
    <s v="NO"/>
    <n v="58"/>
    <s v="No"/>
    <s v="No"/>
    <n v="639148"/>
    <s v="TRABAJADOR INDEPENDIENTE"/>
    <n v="58"/>
  </r>
  <r>
    <n v="3887"/>
    <x v="1"/>
    <n v="1461535"/>
    <s v="PENSIONADOS EN SU PROPIO SISTEMA"/>
    <s v="SECTOR PUBLICO"/>
    <s v="SI"/>
    <s v="NO"/>
    <s v="NO"/>
    <n v="55"/>
    <s v="No"/>
    <s v="No"/>
    <n v="1461535"/>
    <s v="PENSIONADOS EN SU PROPIO SISTEMA"/>
    <n v="55"/>
  </r>
  <r>
    <n v="3888"/>
    <x v="1"/>
    <n v="297046"/>
    <s v="ASEGURADO VOLUNTARIO"/>
    <s v="SECTOR PRIVADO"/>
    <s v="SI"/>
    <s v="NO"/>
    <s v="NO"/>
    <n v="60"/>
    <s v="No"/>
    <s v="No"/>
    <n v="297046"/>
    <s v="ASEGURADO VOLUNTARIO"/>
    <n v="60"/>
  </r>
  <r>
    <n v="3889"/>
    <x v="0"/>
    <n v="208067.25"/>
    <s v="ASALARIADO"/>
    <s v="SECTOR PUBLICO"/>
    <s v="SI"/>
    <s v="NO"/>
    <s v="NO"/>
    <n v="46"/>
    <s v="No"/>
    <s v="No"/>
    <n v="208067.25"/>
    <s v="ASALARIADO"/>
    <n v="46"/>
  </r>
  <r>
    <n v="3890"/>
    <x v="1"/>
    <n v="260000"/>
    <s v="ASALARIADO"/>
    <s v="SECTOR PRIVADO"/>
    <s v="SI"/>
    <s v="NO"/>
    <s v="NO"/>
    <n v="29"/>
    <s v="No"/>
    <s v="No"/>
    <n v="260000"/>
    <s v="ASALARIADO"/>
    <n v="29"/>
  </r>
  <r>
    <n v="3891"/>
    <x v="0"/>
    <n v="274969.43"/>
    <s v="ASALARIADO"/>
    <s v="SECTOR PRIVADO"/>
    <s v="SI"/>
    <s v="NO"/>
    <s v="NO"/>
    <n v="31"/>
    <s v="No"/>
    <s v="No"/>
    <n v="274969.43"/>
    <s v="ASALARIADO"/>
    <n v="31"/>
  </r>
  <r>
    <n v="3892"/>
    <x v="0"/>
    <n v="1392687.83"/>
    <s v="ASALARIADO"/>
    <s v="SECTOR PRIVADO"/>
    <s v="SI"/>
    <s v="NO"/>
    <s v="NO"/>
    <n v="55"/>
    <s v="No"/>
    <s v="No"/>
    <n v="1392687.83"/>
    <s v="ASALARIADO"/>
    <n v="55"/>
  </r>
  <r>
    <n v="3893"/>
    <x v="0"/>
    <n v="546354"/>
    <s v="TRABAJADOR INDEPENDIENTE"/>
    <s v="SECTOR PRIVADO"/>
    <s v="SI"/>
    <s v="SI"/>
    <s v="SI"/>
    <n v="81"/>
    <s v="No"/>
    <s v="No"/>
    <n v="546354"/>
    <s v="TRABAJADOR INDEPENDIENTE"/>
    <n v="81"/>
  </r>
  <r>
    <n v="3894"/>
    <x v="1"/>
    <n v="297046"/>
    <s v="ASEGURADO VOLUNTARIO"/>
    <s v="SECTOR PRIVADO"/>
    <s v="NO"/>
    <s v="NO"/>
    <s v="NO"/>
    <n v="52"/>
    <s v="No"/>
    <s v="No"/>
    <n v="297046"/>
    <s v="ASEGURADO VOLUNTARIO"/>
    <n v="52"/>
  </r>
  <r>
    <n v="3895"/>
    <x v="0"/>
    <n v="459260"/>
    <s v="ASALARIADO"/>
    <s v="SECTOR PRIVADO"/>
    <s v="SI"/>
    <s v="NO"/>
    <s v="NO"/>
    <n v="37"/>
    <s v="No"/>
    <s v="No"/>
    <n v="459260"/>
    <s v="ASALARIADO"/>
    <n v="37"/>
  </r>
  <r>
    <n v="3896"/>
    <x v="0"/>
    <n v="721709.3"/>
    <s v="ASALARIADO"/>
    <s v="SECTOR PUBLICO"/>
    <s v="SI"/>
    <s v="NO"/>
    <s v="NO"/>
    <n v="45"/>
    <s v="No"/>
    <s v="No"/>
    <n v="721709.3"/>
    <s v="ASALARIADO"/>
    <n v="45"/>
  </r>
  <r>
    <n v="3897"/>
    <x v="1"/>
    <n v="465877"/>
    <s v="ASALARIADO"/>
    <s v="SECTOR PRIVADO"/>
    <s v="SI"/>
    <s v="NO"/>
    <s v="SI"/>
    <n v="36"/>
    <s v="No"/>
    <s v="No"/>
    <n v="465877"/>
    <s v="ASALARIADO"/>
    <n v="36"/>
  </r>
  <r>
    <n v="3898"/>
    <x v="1"/>
    <n v="658917"/>
    <s v="ASALARIADO"/>
    <s v="SECTOR PUBLICO"/>
    <s v="SI"/>
    <s v="NO"/>
    <s v="SI"/>
    <n v="36"/>
    <s v="No"/>
    <s v="No"/>
    <n v="658917"/>
    <s v="ASALARIADO"/>
    <n v="36"/>
  </r>
  <r>
    <n v="3899"/>
    <x v="0"/>
    <n v="2658295.4300000002"/>
    <s v="ASALARIADO"/>
    <s v="SECTOR PRIVADO"/>
    <s v="SI"/>
    <s v="SI"/>
    <s v="NO"/>
    <n v="30"/>
    <s v="Atípico"/>
    <s v="No"/>
    <n v="2658295.4300000002"/>
    <s v="ASALARIADO"/>
    <n v="30"/>
  </r>
  <r>
    <n v="3900"/>
    <x v="0"/>
    <n v="583221.81999999995"/>
    <s v="ASALARIADO"/>
    <s v="SECTOR PRIVADO"/>
    <s v="SI"/>
    <s v="SI"/>
    <s v="NO"/>
    <n v="53"/>
    <s v="No"/>
    <s v="No"/>
    <n v="583221.81999999995"/>
    <s v="ASALARIADO"/>
    <n v="53"/>
  </r>
  <r>
    <n v="3901"/>
    <x v="0"/>
    <n v="297046"/>
    <s v="TRABAJADOR INDEPENDIENTE"/>
    <s v="SECTOR PRIVADO"/>
    <s v="SI"/>
    <s v="NO"/>
    <s v="NO"/>
    <n v="32"/>
    <s v="No"/>
    <s v="No"/>
    <n v="297046"/>
    <s v="TRABAJADOR INDEPENDIENTE"/>
    <n v="32"/>
  </r>
  <r>
    <n v="3902"/>
    <x v="1"/>
    <n v="572000"/>
    <s v="ASALARIADO"/>
    <s v="SECTOR PRIVADO"/>
    <s v="SI"/>
    <s v="NO"/>
    <s v="NO"/>
    <n v="50"/>
    <s v="No"/>
    <s v="No"/>
    <n v="572000"/>
    <s v="ASALARIADO"/>
    <n v="50"/>
  </r>
  <r>
    <n v="3903"/>
    <x v="0"/>
    <n v="705100"/>
    <s v="ASALARIADO"/>
    <s v="SECTOR PRIVADO"/>
    <s v="SI"/>
    <s v="NO"/>
    <s v="NO"/>
    <n v="64"/>
    <s v="No"/>
    <s v="No"/>
    <n v="705100"/>
    <s v="ASALARIADO"/>
    <n v="64"/>
  </r>
  <r>
    <n v="3904"/>
    <x v="0"/>
    <n v="366181.5"/>
    <s v="ASALARIADO"/>
    <s v="SECTOR PRIVADO"/>
    <s v="SI"/>
    <s v="NO"/>
    <s v="NO"/>
    <n v="33"/>
    <s v="No"/>
    <s v="No"/>
    <n v="366181.5"/>
    <s v="ASALARIADO"/>
    <n v="33"/>
  </r>
  <r>
    <n v="3905"/>
    <x v="0"/>
    <n v="639148"/>
    <s v="TRABAJADOR INDEPENDIENTE"/>
    <s v="SECTOR PRIVADO"/>
    <s v="SI"/>
    <s v="NO"/>
    <s v="SI"/>
    <n v="41"/>
    <s v="No"/>
    <s v="No"/>
    <n v="639148"/>
    <s v="TRABAJADOR INDEPENDIENTE"/>
    <n v="41"/>
  </r>
  <r>
    <n v="3906"/>
    <x v="0"/>
    <n v="883100"/>
    <s v="ASALARIADO"/>
    <s v="SECTOR PUBLICO"/>
    <s v="SI"/>
    <s v="NO"/>
    <s v="NO"/>
    <n v="48"/>
    <s v="No"/>
    <s v="No"/>
    <n v="883100"/>
    <s v="ASALARIADO"/>
    <n v="48"/>
  </r>
  <r>
    <n v="3907"/>
    <x v="1"/>
    <n v="634458.85"/>
    <s v="ASALARIADO"/>
    <s v="SECTOR PUBLICO"/>
    <s v="SI"/>
    <s v="NO"/>
    <s v="NO"/>
    <n v="37"/>
    <s v="No"/>
    <s v="No"/>
    <n v="634458.85"/>
    <s v="ASALARIADO"/>
    <n v="37"/>
  </r>
  <r>
    <n v="3908"/>
    <x v="0"/>
    <n v="700000"/>
    <s v="ASALARIADO"/>
    <s v="SECTOR PRIVADO"/>
    <s v="SI"/>
    <s v="NO"/>
    <s v="NO"/>
    <n v="46"/>
    <s v="No"/>
    <s v="No"/>
    <n v="700000"/>
    <s v="ASALARIADO"/>
    <n v="46"/>
  </r>
  <r>
    <n v="3909"/>
    <x v="0"/>
    <n v="583859.75"/>
    <s v="ASALARIADO"/>
    <s v="SECTOR PRIVADO"/>
    <s v="SI"/>
    <s v="NO"/>
    <s v="NO"/>
    <n v="62"/>
    <s v="No"/>
    <s v="No"/>
    <n v="583859.75"/>
    <s v="ASALARIADO"/>
    <n v="62"/>
  </r>
  <r>
    <n v="3910"/>
    <x v="1"/>
    <n v="649238.17000000004"/>
    <s v="ASALARIADO"/>
    <s v="SECTOR PRIVADO"/>
    <s v="SI"/>
    <s v="NO"/>
    <s v="NO"/>
    <n v="27"/>
    <s v="No"/>
    <s v="No"/>
    <n v="649238.17000000004"/>
    <s v="ASALARIADO"/>
    <n v="27"/>
  </r>
  <r>
    <n v="3911"/>
    <x v="1"/>
    <n v="1341939"/>
    <s v="PENSIONADOS EN SU PROPIO SISTEMA"/>
    <s v="SECTOR PUBLICO"/>
    <s v="SI"/>
    <s v="NO"/>
    <s v="NO"/>
    <n v="76"/>
    <s v="No"/>
    <s v="No"/>
    <n v="1341939"/>
    <s v="PENSIONADOS EN SU PROPIO SISTEMA"/>
    <n v="76"/>
  </r>
  <r>
    <n v="3912"/>
    <x v="1"/>
    <n v="170248"/>
    <s v="ASALARIADO"/>
    <s v="SECTOR PRIVADO"/>
    <s v="SI"/>
    <s v="NO"/>
    <s v="NO"/>
    <n v="20"/>
    <s v="No"/>
    <s v="No"/>
    <n v="170248"/>
    <s v="ASALARIADO"/>
    <n v="20"/>
  </r>
  <r>
    <n v="3913"/>
    <x v="0"/>
    <n v="301566"/>
    <s v="ASEGURADO VOLUNTARIO"/>
    <s v="SECTOR PRIVADO"/>
    <s v="SI"/>
    <s v="NO"/>
    <s v="SI"/>
    <n v="26"/>
    <s v="No"/>
    <s v="No"/>
    <n v="301566"/>
    <s v="ASEGURADO VOLUNTARIO"/>
    <n v="26"/>
  </r>
  <r>
    <n v="3914"/>
    <x v="0"/>
    <n v="326841"/>
    <s v="TRABAJADOR INDEPENDIENTE"/>
    <s v="SECTOR PRIVADO"/>
    <s v="SI"/>
    <s v="NO"/>
    <s v="SI"/>
    <n v="51"/>
    <s v="No"/>
    <s v="No"/>
    <n v="326841"/>
    <s v="TRABAJADOR INDEPENDIENTE"/>
    <n v="51"/>
  </r>
  <r>
    <n v="3915"/>
    <x v="0"/>
    <n v="260561"/>
    <s v="ASALARIADO"/>
    <s v="SECTOR PRIVADO"/>
    <s v="SI"/>
    <s v="NO"/>
    <s v="NO"/>
    <n v="52"/>
    <s v="No"/>
    <s v="No"/>
    <n v="260561"/>
    <s v="ASALARIADO"/>
    <n v="52"/>
  </r>
  <r>
    <n v="3916"/>
    <x v="0"/>
    <n v="478496"/>
    <s v="TRABAJADOR INDEPENDIENTE"/>
    <s v="SECTOR PRIVADO"/>
    <s v="SI"/>
    <s v="NO"/>
    <s v="NO"/>
    <n v="31"/>
    <s v="No"/>
    <s v="No"/>
    <n v="478496"/>
    <s v="TRABAJADOR INDEPENDIENTE"/>
    <n v="31"/>
  </r>
  <r>
    <n v="3917"/>
    <x v="0"/>
    <n v="297046"/>
    <s v="ASEGURADO VOLUNTARIO"/>
    <s v="SECTOR PRIVADO"/>
    <s v="SI"/>
    <s v="NO"/>
    <s v="NO"/>
    <n v="59"/>
    <s v="No"/>
    <s v="No"/>
    <n v="297046"/>
    <s v="ASEGURADO VOLUNTARIO"/>
    <n v="59"/>
  </r>
  <r>
    <n v="3918"/>
    <x v="1"/>
    <n v="360000"/>
    <s v="ASALARIADO"/>
    <s v="SECTOR PRIVADO"/>
    <s v="SI"/>
    <s v="NO"/>
    <s v="NO"/>
    <n v="23"/>
    <s v="No"/>
    <s v="No"/>
    <n v="360000"/>
    <s v="ASALARIADO"/>
    <n v="23"/>
  </r>
  <r>
    <n v="3919"/>
    <x v="1"/>
    <n v="297046"/>
    <s v="ASEGURADO VOLUNTARIO"/>
    <s v="SECTOR PRIVADO"/>
    <s v="SI"/>
    <s v="NO"/>
    <s v="NO"/>
    <n v="43"/>
    <s v="No"/>
    <s v="No"/>
    <n v="297046"/>
    <s v="ASEGURADO VOLUNTARIO"/>
    <n v="43"/>
  </r>
  <r>
    <n v="3920"/>
    <x v="0"/>
    <n v="10"/>
    <s v="ASALARIADO"/>
    <s v="SECTOR PRIVADO"/>
    <s v="SI"/>
    <s v="NO"/>
    <s v="NO"/>
    <n v="42"/>
    <s v="No"/>
    <s v="No"/>
    <n v="10"/>
    <s v="ASALARIADO"/>
    <n v="42"/>
  </r>
  <r>
    <n v="3921"/>
    <x v="0"/>
    <n v="310124"/>
    <s v="TRABAJADOR INDEPENDIENTE"/>
    <s v="SECTOR PRIVADO"/>
    <s v="SI"/>
    <s v="SI"/>
    <s v="SI"/>
    <n v="48"/>
    <s v="No"/>
    <s v="No"/>
    <n v="310124"/>
    <s v="TRABAJADOR INDEPENDIENTE"/>
    <n v="48"/>
  </r>
  <r>
    <n v="3922"/>
    <x v="0"/>
    <n v="148800"/>
    <s v="ASALARIADO"/>
    <s v="SECTOR PRIVADO"/>
    <s v="SI"/>
    <s v="NO"/>
    <s v="NO"/>
    <n v="54"/>
    <s v="No"/>
    <s v="No"/>
    <n v="148800"/>
    <s v="ASALARIADO"/>
    <n v="54"/>
  </r>
  <r>
    <n v="3923"/>
    <x v="0"/>
    <n v="192600"/>
    <s v="ASALARIADO"/>
    <s v="SECTOR PRIVADO"/>
    <s v="SI"/>
    <s v="SI"/>
    <s v="SI"/>
    <n v="48"/>
    <s v="No"/>
    <s v="No"/>
    <n v="192600"/>
    <s v="ASALARIADO"/>
    <n v="48"/>
  </r>
  <r>
    <n v="3924"/>
    <x v="0"/>
    <n v="305704"/>
    <s v="TRABAJADOR INDEPENDIENTE"/>
    <s v="SECTOR PRIVADO"/>
    <s v="SI"/>
    <s v="NO"/>
    <s v="SI"/>
    <n v="42"/>
    <s v="No"/>
    <s v="No"/>
    <n v="305704"/>
    <s v="TRABAJADOR INDEPENDIENTE"/>
    <n v="42"/>
  </r>
  <r>
    <n v="3925"/>
    <x v="0"/>
    <n v="297046"/>
    <s v="ASEGURADO VOLUNTARIO"/>
    <s v="SECTOR PRIVADO"/>
    <s v="SI"/>
    <s v="NO"/>
    <s v="NO"/>
    <n v="48"/>
    <s v="No"/>
    <s v="No"/>
    <n v="297046"/>
    <s v="ASEGURADO VOLUNTARIO"/>
    <n v="48"/>
  </r>
  <r>
    <n v="3926"/>
    <x v="0"/>
    <n v="1481119.18"/>
    <s v="ASALARIADO"/>
    <s v="SECTOR PRIVADO"/>
    <s v="SI"/>
    <s v="NO"/>
    <s v="NO"/>
    <n v="29"/>
    <s v="No"/>
    <s v="No"/>
    <n v="1481119.18"/>
    <s v="ASALARIADO"/>
    <n v="29"/>
  </r>
  <r>
    <n v="3927"/>
    <x v="1"/>
    <n v="220000"/>
    <s v="ASALARIADO"/>
    <s v="SECTOR PRIVADO"/>
    <s v="SI"/>
    <s v="NO"/>
    <s v="NO"/>
    <n v="58"/>
    <s v="No"/>
    <s v="No"/>
    <n v="220000"/>
    <s v="ASALARIADO"/>
    <n v="58"/>
  </r>
  <r>
    <n v="3928"/>
    <x v="1"/>
    <n v="856546"/>
    <s v="ASALARIADO"/>
    <s v="SECTOR PUBLICO"/>
    <s v="SI"/>
    <s v="NO"/>
    <s v="NO"/>
    <n v="36"/>
    <s v="No"/>
    <s v="No"/>
    <n v="856546"/>
    <s v="ASALARIADO"/>
    <n v="36"/>
  </r>
  <r>
    <n v="3929"/>
    <x v="1"/>
    <n v="358640"/>
    <s v="TRABAJADOR INDEPENDIENTE"/>
    <s v="SECTOR PRIVADO"/>
    <s v="SI"/>
    <s v="NO"/>
    <s v="SI"/>
    <n v="24"/>
    <s v="No"/>
    <s v="No"/>
    <n v="358640"/>
    <s v="TRABAJADOR INDEPENDIENTE"/>
    <n v="24"/>
  </r>
  <r>
    <n v="3930"/>
    <x v="0"/>
    <n v="345000"/>
    <s v="ASALARIADO"/>
    <s v="SECTOR PRIVADO"/>
    <s v="SI"/>
    <s v="NO"/>
    <s v="NO"/>
    <n v="62"/>
    <s v="No"/>
    <s v="No"/>
    <n v="345000"/>
    <s v="ASALARIADO"/>
    <n v="62"/>
  </r>
  <r>
    <n v="3931"/>
    <x v="0"/>
    <n v="292400"/>
    <s v="ASALARIADO"/>
    <s v="SECTOR PRIVADO"/>
    <s v="SI"/>
    <s v="NO"/>
    <s v="NO"/>
    <n v="34"/>
    <s v="No"/>
    <s v="No"/>
    <n v="292400"/>
    <s v="ASALARIADO"/>
    <n v="34"/>
  </r>
  <r>
    <n v="3932"/>
    <x v="1"/>
    <n v="445400"/>
    <s v="ASALARIADO"/>
    <s v="SECTOR PUBLICO"/>
    <s v="SI"/>
    <s v="NO"/>
    <s v="SI"/>
    <n v="52"/>
    <s v="No"/>
    <s v="No"/>
    <n v="445400"/>
    <s v="ASALARIADO"/>
    <n v="52"/>
  </r>
  <r>
    <n v="3933"/>
    <x v="0"/>
    <n v="300000"/>
    <s v="ASALARIADO"/>
    <s v="SECTOR PRIVADO"/>
    <s v="SI"/>
    <s v="NO"/>
    <s v="NO"/>
    <n v="50"/>
    <s v="No"/>
    <s v="No"/>
    <n v="300000"/>
    <s v="ASALARIADO"/>
    <n v="50"/>
  </r>
  <r>
    <n v="3934"/>
    <x v="1"/>
    <n v="343391"/>
    <s v="ASALARIADO"/>
    <s v="SECTOR PRIVADO"/>
    <s v="SI"/>
    <s v="NO"/>
    <s v="NO"/>
    <n v="40"/>
    <s v="No"/>
    <s v="No"/>
    <n v="343391"/>
    <s v="ASALARIADO"/>
    <n v="40"/>
  </r>
  <r>
    <n v="3935"/>
    <x v="0"/>
    <n v="64275.12"/>
    <s v="ASALARIADO"/>
    <s v="SECTOR PRIVADO"/>
    <s v="SI"/>
    <s v="NO"/>
    <s v="NO"/>
    <n v="31"/>
    <s v="No"/>
    <s v="No"/>
    <n v="64275.12"/>
    <s v="ASALARIADO"/>
    <n v="31"/>
  </r>
  <r>
    <n v="3936"/>
    <x v="0"/>
    <n v="278030"/>
    <s v="CONVENIOS ESPECIALES DE TRABAJADORES INDEPENDIENTES"/>
    <s v="SECTOR PRIVADO"/>
    <s v="SI"/>
    <s v="NO"/>
    <s v="NO"/>
    <n v="42"/>
    <s v="No"/>
    <s v="No"/>
    <n v="278030"/>
    <s v="CONVENIOS ESPECIALES DE TRABAJADORES INDEPENDIENTES"/>
    <n v="42"/>
  </r>
  <r>
    <n v="3937"/>
    <x v="0"/>
    <n v="367154.08"/>
    <s v="ASALARIADO"/>
    <s v="SECTOR PRIVADO"/>
    <s v="SI"/>
    <s v="NO"/>
    <s v="SI"/>
    <n v="58"/>
    <s v="No"/>
    <s v="No"/>
    <n v="367154.08"/>
    <s v="ASALARIADO"/>
    <n v="58"/>
  </r>
  <r>
    <n v="3938"/>
    <x v="1"/>
    <n v="508158.5"/>
    <s v="ASALARIADO"/>
    <s v="SECTOR PUBLICO"/>
    <s v="SI"/>
    <s v="NO"/>
    <s v="NO"/>
    <n v="27"/>
    <s v="No"/>
    <s v="No"/>
    <n v="508158.5"/>
    <s v="ASALARIADO"/>
    <n v="27"/>
  </r>
  <r>
    <n v="3939"/>
    <x v="1"/>
    <n v="138000"/>
    <s v="ASALARIADO"/>
    <s v="SECTOR PRIVADO"/>
    <s v="SI"/>
    <s v="SI"/>
    <s v="SI"/>
    <n v="59"/>
    <s v="No"/>
    <s v="No"/>
    <n v="138000"/>
    <s v="ASALARIADO"/>
    <n v="59"/>
  </r>
  <r>
    <n v="3940"/>
    <x v="0"/>
    <n v="53261.99"/>
    <s v="ASALARIADO"/>
    <s v="SECTOR PRIVADO"/>
    <s v="SI"/>
    <s v="NO"/>
    <s v="NO"/>
    <n v="26"/>
    <s v="No"/>
    <s v="No"/>
    <n v="53261.99"/>
    <s v="ASALARIADO"/>
    <n v="26"/>
  </r>
  <r>
    <n v="3941"/>
    <x v="1"/>
    <n v="1787275"/>
    <s v="PENSIONADOS EN SU PROPIO SISTEMA"/>
    <s v="SECTOR PUBLICO"/>
    <s v="SI"/>
    <s v="NO"/>
    <s v="NO"/>
    <n v="67"/>
    <s v="No"/>
    <s v="No"/>
    <n v="1787275"/>
    <s v="PENSIONADOS EN SU PROPIO SISTEMA"/>
    <n v="67"/>
  </r>
  <r>
    <n v="3942"/>
    <x v="1"/>
    <n v="475269"/>
    <s v="TRABAJADOR INDEPENDIENTE"/>
    <s v="SECTOR PRIVADO"/>
    <s v="SI"/>
    <s v="NO"/>
    <s v="SI"/>
    <n v="64"/>
    <s v="No"/>
    <s v="No"/>
    <n v="475269"/>
    <s v="TRABAJADOR INDEPENDIENTE"/>
    <n v="64"/>
  </r>
  <r>
    <n v="3943"/>
    <x v="1"/>
    <n v="1955324"/>
    <s v="ASALARIADO"/>
    <s v="SECTOR PUBLICO"/>
    <s v="SI"/>
    <s v="NO"/>
    <s v="SI"/>
    <n v="37"/>
    <s v="No"/>
    <s v="No"/>
    <n v="1955324"/>
    <s v="ASALARIADO"/>
    <n v="37"/>
  </r>
  <r>
    <n v="3944"/>
    <x v="0"/>
    <n v="4348062"/>
    <s v="ASALARIADO"/>
    <s v="SECTOR PRIVADO"/>
    <s v="SI"/>
    <s v="NO"/>
    <s v="NO"/>
    <n v="43"/>
    <s v="Atípico"/>
    <s v="No"/>
    <n v="4348062"/>
    <s v="ASALARIADO"/>
    <n v="43"/>
  </r>
  <r>
    <n v="3945"/>
    <x v="1"/>
    <n v="278030"/>
    <s v="CONVENIOS ESPECIALES DE TRABAJADORES INDEPENDIENTES"/>
    <s v="SECTOR PRIVADO"/>
    <s v="SI"/>
    <s v="NO"/>
    <s v="NO"/>
    <n v="24"/>
    <s v="No"/>
    <s v="No"/>
    <n v="278030"/>
    <s v="CONVENIOS ESPECIALES DE TRABAJADORES INDEPENDIENTES"/>
    <n v="24"/>
  </r>
  <r>
    <n v="3946"/>
    <x v="0"/>
    <n v="278030"/>
    <s v="CONVENIOS ESPECIALES DE TRABAJADORES INDEPENDIENTES"/>
    <s v="SECTOR PRIVADO"/>
    <s v="SI"/>
    <s v="NO"/>
    <s v="NO"/>
    <n v="28"/>
    <s v="No"/>
    <s v="No"/>
    <n v="278030"/>
    <s v="CONVENIOS ESPECIALES DE TRABAJADORES INDEPENDIENTES"/>
    <n v="28"/>
  </r>
  <r>
    <n v="3947"/>
    <x v="0"/>
    <n v="297062"/>
    <s v="TRABAJADOR INDEPENDIENTE"/>
    <s v="SECTOR PRIVADO"/>
    <s v="SI"/>
    <s v="SI"/>
    <s v="SI"/>
    <n v="46"/>
    <s v="No"/>
    <s v="No"/>
    <n v="297062"/>
    <s v="TRABAJADOR INDEPENDIENTE"/>
    <n v="46"/>
  </r>
  <r>
    <n v="3948"/>
    <x v="1"/>
    <n v="433430"/>
    <s v="ASALARIADO"/>
    <s v="SECTOR PUBLICO"/>
    <s v="SI"/>
    <s v="NO"/>
    <s v="SI"/>
    <n v="48"/>
    <s v="No"/>
    <s v="No"/>
    <n v="433430"/>
    <s v="ASALARIADO"/>
    <n v="48"/>
  </r>
  <r>
    <n v="3949"/>
    <x v="1"/>
    <n v="220000"/>
    <s v="ASALARIADO"/>
    <s v="SECTOR PRIVADO"/>
    <s v="SI"/>
    <s v="NO"/>
    <s v="NO"/>
    <n v="20"/>
    <s v="No"/>
    <s v="No"/>
    <n v="220000"/>
    <s v="ASALARIADO"/>
    <n v="20"/>
  </r>
  <r>
    <n v="3950"/>
    <x v="0"/>
    <n v="202390"/>
    <s v="ASALARIADO"/>
    <s v="SECTOR PRIVADO"/>
    <s v="SI"/>
    <s v="SI"/>
    <s v="SI"/>
    <n v="19"/>
    <s v="No"/>
    <s v="No"/>
    <n v="202390"/>
    <s v="ASALARIADO"/>
    <n v="19"/>
  </r>
  <r>
    <n v="3951"/>
    <x v="0"/>
    <n v="721233.92000000004"/>
    <s v="ASALARIADO"/>
    <s v="SECTOR PRIVADO"/>
    <s v="SI"/>
    <s v="NO"/>
    <s v="NO"/>
    <n v="27"/>
    <s v="No"/>
    <s v="No"/>
    <n v="721233.92000000004"/>
    <s v="ASALARIADO"/>
    <n v="27"/>
  </r>
  <r>
    <n v="3952"/>
    <x v="0"/>
    <n v="255000"/>
    <s v="ASALARIADO"/>
    <s v="SECTOR PRIVADO"/>
    <s v="SI"/>
    <s v="SI"/>
    <s v="NO"/>
    <n v="34"/>
    <s v="No"/>
    <s v="No"/>
    <n v="255000"/>
    <s v="ASALARIADO"/>
    <n v="34"/>
  </r>
  <r>
    <n v="3953"/>
    <x v="0"/>
    <n v="728571.8"/>
    <s v="ASALARIADO"/>
    <s v="SECTOR PUBLICO"/>
    <s v="SI"/>
    <s v="NO"/>
    <s v="NO"/>
    <n v="38"/>
    <s v="No"/>
    <s v="No"/>
    <n v="728571.8"/>
    <s v="ASALARIADO"/>
    <n v="38"/>
  </r>
  <r>
    <n v="3954"/>
    <x v="0"/>
    <n v="950000"/>
    <s v="ASALARIADO"/>
    <s v="SECTOR PRIVADO"/>
    <s v="SI"/>
    <s v="NO"/>
    <s v="NO"/>
    <n v="41"/>
    <s v="No"/>
    <s v="No"/>
    <n v="950000"/>
    <s v="ASALARIADO"/>
    <n v="41"/>
  </r>
  <r>
    <n v="3955"/>
    <x v="1"/>
    <n v="964738.22"/>
    <s v="ASALARIADO"/>
    <s v="SECTOR PRIVADO"/>
    <s v="SI"/>
    <s v="NO"/>
    <s v="NO"/>
    <n v="35"/>
    <s v="No"/>
    <s v="No"/>
    <n v="964738.22"/>
    <s v="ASALARIADO"/>
    <n v="35"/>
  </r>
  <r>
    <n v="3956"/>
    <x v="0"/>
    <n v="510415.15"/>
    <s v="ASALARIADO"/>
    <s v="SECTOR PRIVADO"/>
    <s v="SI"/>
    <s v="NO"/>
    <s v="NO"/>
    <n v="34"/>
    <s v="No"/>
    <s v="No"/>
    <n v="510415.15"/>
    <s v="ASALARIADO"/>
    <n v="34"/>
  </r>
  <r>
    <n v="3957"/>
    <x v="0"/>
    <n v="183865"/>
    <s v="ASALARIADO"/>
    <s v="SECTOR PRIVADO"/>
    <s v="SI"/>
    <s v="NO"/>
    <s v="NO"/>
    <n v="21"/>
    <s v="No"/>
    <s v="No"/>
    <n v="183865"/>
    <s v="ASALARIADO"/>
    <n v="21"/>
  </r>
  <r>
    <n v="3958"/>
    <x v="0"/>
    <n v="1470000"/>
    <s v="ASALARIADO"/>
    <s v="SECTOR PRIVADO"/>
    <s v="SI"/>
    <s v="SI"/>
    <s v="SI"/>
    <n v="55"/>
    <s v="No"/>
    <s v="No"/>
    <n v="1470000"/>
    <s v="ASALARIADO"/>
    <n v="55"/>
  </r>
  <r>
    <n v="3959"/>
    <x v="1"/>
    <n v="200000"/>
    <s v="ASALARIADO"/>
    <s v="SECTOR PRIVADO"/>
    <s v="SI"/>
    <s v="NO"/>
    <s v="NO"/>
    <n v="27"/>
    <s v="No"/>
    <s v="No"/>
    <n v="200000"/>
    <s v="ASALARIADO"/>
    <n v="27"/>
  </r>
  <r>
    <n v="3960"/>
    <x v="1"/>
    <n v="344981"/>
    <s v="ASALARIADO"/>
    <s v="SECTOR PRIVADO"/>
    <s v="SI"/>
    <s v="NO"/>
    <s v="NO"/>
    <n v="35"/>
    <s v="No"/>
    <s v="No"/>
    <n v="344981"/>
    <s v="ASALARIADO"/>
    <n v="35"/>
  </r>
  <r>
    <n v="3961"/>
    <x v="1"/>
    <n v="1332630"/>
    <s v="ASALARIADO"/>
    <s v="SECTOR PUBLICO"/>
    <s v="SI"/>
    <s v="NO"/>
    <s v="SI"/>
    <n v="42"/>
    <s v="No"/>
    <s v="No"/>
    <n v="1332630"/>
    <s v="ASALARIADO"/>
    <n v="42"/>
  </r>
  <r>
    <n v="3962"/>
    <x v="0"/>
    <n v="612532.43999999994"/>
    <s v="PENSIONADOS EN SU PROPIO SISTEMA"/>
    <s v="SECTOR PUBLICO"/>
    <s v="SI"/>
    <s v="NO"/>
    <s v="NO"/>
    <n v="67"/>
    <s v="No"/>
    <s v="No"/>
    <n v="612532.43999999994"/>
    <s v="PENSIONADOS EN SU PROPIO SISTEMA"/>
    <n v="67"/>
  </r>
  <r>
    <n v="3963"/>
    <x v="1"/>
    <n v="355145"/>
    <s v="ASALARIADO"/>
    <s v="SECTOR PUBLICO"/>
    <s v="SI"/>
    <s v="NO"/>
    <s v="NO"/>
    <n v="42"/>
    <s v="No"/>
    <s v="No"/>
    <n v="355145"/>
    <s v="ASALARIADO"/>
    <n v="42"/>
  </r>
  <r>
    <n v="3964"/>
    <x v="1"/>
    <n v="346474.5"/>
    <s v="ASALARIADO"/>
    <s v="SECTOR PRIVADO"/>
    <s v="SI"/>
    <s v="NO"/>
    <s v="SI"/>
    <n v="30"/>
    <s v="No"/>
    <s v="No"/>
    <n v="346474.5"/>
    <s v="ASALARIADO"/>
    <n v="30"/>
  </r>
  <r>
    <n v="3965"/>
    <x v="0"/>
    <n v="2380634"/>
    <s v="ASALARIADO"/>
    <s v="SECTOR PRIVADO"/>
    <s v="SI"/>
    <s v="NO"/>
    <s v="NO"/>
    <n v="36"/>
    <s v="Atípico"/>
    <s v="No"/>
    <n v="2380634"/>
    <s v="ASALARIADO"/>
    <n v="36"/>
  </r>
  <r>
    <n v="3966"/>
    <x v="0"/>
    <n v="366350"/>
    <s v="ASALARIADO"/>
    <s v="SECTOR PRIVADO"/>
    <s v="SI"/>
    <s v="SI"/>
    <s v="NO"/>
    <n v="35"/>
    <s v="No"/>
    <s v="No"/>
    <n v="366350"/>
    <s v="ASALARIADO"/>
    <n v="35"/>
  </r>
  <r>
    <n v="3967"/>
    <x v="0"/>
    <n v="420716.74"/>
    <s v="ASALARIADO"/>
    <s v="SECTOR PRIVADO"/>
    <s v="SI"/>
    <s v="NO"/>
    <s v="NO"/>
    <n v="34"/>
    <s v="No"/>
    <s v="No"/>
    <n v="420716.74"/>
    <s v="ASALARIADO"/>
    <n v="34"/>
  </r>
  <r>
    <n v="3968"/>
    <x v="1"/>
    <n v="175000"/>
    <s v="ASALARIADO"/>
    <s v="SECTOR PRIVADO"/>
    <s v="SI"/>
    <s v="NO"/>
    <s v="SI"/>
    <n v="40"/>
    <s v="No"/>
    <s v="No"/>
    <n v="175000"/>
    <s v="ASALARIADO"/>
    <n v="40"/>
  </r>
  <r>
    <n v="3969"/>
    <x v="0"/>
    <n v="278030.99"/>
    <s v="CONVENIOS ESPECIALES DE TRABAJADORES INDEPENDIENTES"/>
    <s v="SECTOR PRIVADO"/>
    <s v="SI"/>
    <s v="NO"/>
    <s v="NO"/>
    <n v="44"/>
    <s v="No"/>
    <s v="No"/>
    <n v="278030.99"/>
    <s v="CONVENIOS ESPECIALES DE TRABAJADORES INDEPENDIENTES"/>
    <n v="44"/>
  </r>
  <r>
    <n v="3970"/>
    <x v="0"/>
    <n v="971125"/>
    <s v="ASALARIADO"/>
    <s v="SECTOR PRIVADO"/>
    <s v="SI"/>
    <s v="NO"/>
    <s v="NO"/>
    <n v="30"/>
    <s v="No"/>
    <s v="No"/>
    <n v="971125"/>
    <s v="ASALARIADO"/>
    <n v="30"/>
  </r>
  <r>
    <n v="3971"/>
    <x v="1"/>
    <n v="190413.08"/>
    <s v="ASALARIADO"/>
    <s v="SECTOR PRIVADO"/>
    <s v="SI"/>
    <s v="NO"/>
    <s v="NO"/>
    <n v="20"/>
    <s v="No"/>
    <s v="No"/>
    <n v="190413.08"/>
    <s v="ASALARIADO"/>
    <n v="20"/>
  </r>
  <r>
    <n v="3972"/>
    <x v="0"/>
    <n v="1682812"/>
    <s v="ASALARIADO"/>
    <s v="SECTOR PUBLICO"/>
    <s v="SI"/>
    <s v="NO"/>
    <s v="SI"/>
    <n v="46"/>
    <s v="No"/>
    <s v="No"/>
    <n v="1682812"/>
    <s v="ASALARIADO"/>
    <n v="46"/>
  </r>
  <r>
    <n v="3973"/>
    <x v="1"/>
    <n v="483156.54"/>
    <s v="ASALARIADO"/>
    <s v="SECTOR PRIVADO"/>
    <s v="SI"/>
    <s v="NO"/>
    <s v="NO"/>
    <n v="41"/>
    <s v="No"/>
    <s v="No"/>
    <n v="483156.54"/>
    <s v="ASALARIADO"/>
    <n v="41"/>
  </r>
  <r>
    <n v="3974"/>
    <x v="1"/>
    <n v="567792"/>
    <s v="ASALARIADO"/>
    <s v="SECTOR PUBLICO"/>
    <s v="SI"/>
    <s v="NO"/>
    <s v="SI"/>
    <n v="51"/>
    <s v="No"/>
    <s v="No"/>
    <n v="567792"/>
    <s v="ASALARIADO"/>
    <n v="51"/>
  </r>
  <r>
    <n v="3975"/>
    <x v="1"/>
    <n v="216627"/>
    <s v="ASALARIADO"/>
    <s v="SECTOR PRIVADO"/>
    <s v="SI"/>
    <s v="NO"/>
    <s v="NO"/>
    <n v="42"/>
    <s v="No"/>
    <s v="No"/>
    <n v="216627"/>
    <s v="ASALARIADO"/>
    <n v="42"/>
  </r>
  <r>
    <n v="3976"/>
    <x v="1"/>
    <n v="297045"/>
    <s v="ASEGURADO VOLUNTARIO"/>
    <s v="SECTOR PRIVADO"/>
    <s v="SI"/>
    <s v="SI"/>
    <s v="NO"/>
    <n v="27"/>
    <s v="No"/>
    <s v="No"/>
    <n v="297045"/>
    <s v="ASEGURADO VOLUNTARIO"/>
    <n v="27"/>
  </r>
  <r>
    <n v="3977"/>
    <x v="1"/>
    <n v="833130.24"/>
    <s v="ASALARIADO"/>
    <s v="SECTOR PRIVADO"/>
    <s v="SI"/>
    <s v="NO"/>
    <s v="NO"/>
    <n v="26"/>
    <s v="No"/>
    <s v="No"/>
    <n v="833130.24"/>
    <s v="ASALARIADO"/>
    <n v="26"/>
  </r>
  <r>
    <n v="3978"/>
    <x v="1"/>
    <n v="278030"/>
    <s v="ASEGURADO VOLUNTARIO"/>
    <s v="SECTOR PRIVADO"/>
    <s v="SI"/>
    <s v="NO"/>
    <s v="NO"/>
    <n v="33"/>
    <s v="No"/>
    <s v="No"/>
    <n v="278030"/>
    <s v="ASEGURADO VOLUNTARIO"/>
    <n v="33"/>
  </r>
  <r>
    <n v="3979"/>
    <x v="0"/>
    <n v="326749"/>
    <s v="TRABAJADOR INDEPENDIENTE"/>
    <s v="SECTOR PRIVADO"/>
    <s v="SI"/>
    <s v="NO"/>
    <s v="NO"/>
    <n v="51"/>
    <s v="No"/>
    <s v="No"/>
    <n v="326749"/>
    <s v="TRABAJADOR INDEPENDIENTE"/>
    <n v="51"/>
  </r>
  <r>
    <n v="3980"/>
    <x v="0"/>
    <n v="367410"/>
    <s v="ASALARIADO"/>
    <s v="SECTOR PUBLICO"/>
    <s v="SI"/>
    <s v="NO"/>
    <s v="SI"/>
    <n v="57"/>
    <s v="No"/>
    <s v="No"/>
    <n v="367410"/>
    <s v="ASALARIADO"/>
    <n v="57"/>
  </r>
  <r>
    <n v="3981"/>
    <x v="0"/>
    <n v="1011737"/>
    <s v="ASALARIADO"/>
    <s v="SECTOR PUBLICO"/>
    <s v="SI"/>
    <s v="NO"/>
    <s v="NO"/>
    <n v="48"/>
    <s v="No"/>
    <s v="No"/>
    <n v="1011737"/>
    <s v="ASALARIADO"/>
    <n v="48"/>
  </r>
  <r>
    <n v="3982"/>
    <x v="1"/>
    <n v="595614.09"/>
    <s v="ASALARIADO"/>
    <s v="SECTOR PRIVADO"/>
    <s v="SI"/>
    <s v="NO"/>
    <s v="NO"/>
    <n v="21"/>
    <s v="No"/>
    <s v="No"/>
    <n v="595614.09"/>
    <s v="ASALARIADO"/>
    <n v="21"/>
  </r>
  <r>
    <n v="3983"/>
    <x v="0"/>
    <n v="736585.85"/>
    <s v="ASALARIADO"/>
    <s v="SECTOR PRIVADO"/>
    <s v="SI"/>
    <s v="NO"/>
    <s v="NO"/>
    <n v="36"/>
    <s v="No"/>
    <s v="No"/>
    <n v="736585.85"/>
    <s v="ASALARIADO"/>
    <n v="36"/>
  </r>
  <r>
    <n v="3984"/>
    <x v="0"/>
    <n v="477796.63"/>
    <s v="ASALARIADO"/>
    <s v="SECTOR PUBLICO"/>
    <s v="SI"/>
    <s v="NO"/>
    <s v="NO"/>
    <n v="36"/>
    <s v="No"/>
    <s v="No"/>
    <n v="477796.63"/>
    <s v="ASALARIADO"/>
    <n v="36"/>
  </r>
  <r>
    <n v="3985"/>
    <x v="1"/>
    <n v="445567"/>
    <s v="TRABAJADOR INDEPENDIENTE"/>
    <s v="SECTOR PRIVADO"/>
    <s v="SI"/>
    <s v="NO"/>
    <s v="SI"/>
    <n v="51"/>
    <s v="No"/>
    <s v="No"/>
    <n v="445567"/>
    <s v="TRABAJADOR INDEPENDIENTE"/>
    <n v="51"/>
  </r>
  <r>
    <n v="3986"/>
    <x v="0"/>
    <n v="284281"/>
    <s v="ASEGURADO VOLUNTARIO"/>
    <s v="SECTOR PRIVADO"/>
    <s v="NO"/>
    <s v="NO"/>
    <s v="NO"/>
    <n v="30"/>
    <s v="No"/>
    <s v="No"/>
    <n v="284281"/>
    <s v="ASEGURADO VOLUNTARIO"/>
    <n v="30"/>
  </r>
  <r>
    <n v="3987"/>
    <x v="0"/>
    <n v="3591705.08"/>
    <s v="ASALARIADO"/>
    <s v="SECTOR PRIVADO"/>
    <s v="SI"/>
    <s v="NO"/>
    <s v="NO"/>
    <n v="36"/>
    <s v="Atípico"/>
    <s v="No"/>
    <n v="3591705.08"/>
    <s v="ASALARIADO"/>
    <n v="36"/>
  </r>
  <r>
    <n v="3988"/>
    <x v="1"/>
    <n v="358246.66"/>
    <s v="ASALARIADO"/>
    <s v="SECTOR PRIVADO"/>
    <s v="SI"/>
    <s v="NO"/>
    <s v="NO"/>
    <n v="28"/>
    <s v="No"/>
    <s v="No"/>
    <n v="358246.66"/>
    <s v="ASALARIADO"/>
    <n v="28"/>
  </r>
  <r>
    <n v="3989"/>
    <x v="0"/>
    <n v="297163"/>
    <s v="ASEGURADO VOLUNTARIO"/>
    <s v="SECTOR PRIVADO"/>
    <s v="SI"/>
    <s v="NO"/>
    <s v="NO"/>
    <n v="37"/>
    <s v="No"/>
    <s v="No"/>
    <n v="297163"/>
    <s v="ASEGURADO VOLUNTARIO"/>
    <n v="37"/>
  </r>
  <r>
    <n v="3990"/>
    <x v="0"/>
    <n v="360000"/>
    <s v="ASALARIADO"/>
    <s v="SECTOR PRIVADO"/>
    <s v="SI"/>
    <s v="NO"/>
    <s v="NO"/>
    <n v="54"/>
    <s v="No"/>
    <s v="No"/>
    <n v="360000"/>
    <s v="ASALARIADO"/>
    <n v="54"/>
  </r>
  <r>
    <n v="3991"/>
    <x v="1"/>
    <n v="30000"/>
    <s v="ASALARIADO"/>
    <s v="SECTOR PRIVADO"/>
    <s v="SI"/>
    <s v="SI"/>
    <s v="NO"/>
    <n v="40"/>
    <s v="No"/>
    <s v="No"/>
    <n v="30000"/>
    <s v="ASALARIADO"/>
    <n v="40"/>
  </r>
  <r>
    <n v="3992"/>
    <x v="1"/>
    <n v="164853.32999999999"/>
    <s v="ASALARIADO"/>
    <s v="SECTOR PRIVADO"/>
    <s v="SI"/>
    <s v="NO"/>
    <s v="NO"/>
    <n v="25"/>
    <s v="No"/>
    <s v="No"/>
    <n v="164853.32999999999"/>
    <s v="ASALARIADO"/>
    <n v="25"/>
  </r>
  <r>
    <n v="3993"/>
    <x v="1"/>
    <n v="867373.5"/>
    <s v="ASALARIADO"/>
    <s v="SECTOR PUBLICO"/>
    <s v="SI"/>
    <s v="NO"/>
    <s v="NO"/>
    <n v="32"/>
    <s v="No"/>
    <s v="No"/>
    <n v="867373.5"/>
    <s v="ASALARIADO"/>
    <n v="32"/>
  </r>
  <r>
    <n v="3994"/>
    <x v="1"/>
    <n v="1301692.07"/>
    <s v="ASALARIADO"/>
    <s v="SECTOR PRIVADO"/>
    <s v="SI"/>
    <s v="NO"/>
    <s v="NO"/>
    <n v="40"/>
    <s v="No"/>
    <s v="No"/>
    <n v="1301692.07"/>
    <s v="ASALARIADO"/>
    <n v="40"/>
  </r>
  <r>
    <n v="3995"/>
    <x v="1"/>
    <n v="382400"/>
    <s v="ASALARIADO"/>
    <s v="SECTOR PRIVADO"/>
    <s v="SI"/>
    <s v="NO"/>
    <s v="NO"/>
    <n v="35"/>
    <s v="No"/>
    <s v="No"/>
    <n v="382400"/>
    <s v="ASALARIADO"/>
    <n v="35"/>
  </r>
  <r>
    <n v="3996"/>
    <x v="0"/>
    <n v="423687.09"/>
    <s v="ASALARIADO"/>
    <s v="SECTOR PRIVADO"/>
    <s v="SI"/>
    <s v="NO"/>
    <s v="NO"/>
    <n v="52"/>
    <s v="No"/>
    <s v="No"/>
    <n v="423687.09"/>
    <s v="ASALARIADO"/>
    <n v="52"/>
  </r>
  <r>
    <n v="3997"/>
    <x v="0"/>
    <n v="342028"/>
    <s v="ASALARIADO"/>
    <s v="SECTOR PRIVADO"/>
    <s v="SI"/>
    <s v="NO"/>
    <s v="NO"/>
    <n v="24"/>
    <s v="No"/>
    <s v="No"/>
    <n v="342028"/>
    <s v="ASALARIADO"/>
    <n v="24"/>
  </r>
  <r>
    <n v="3998"/>
    <x v="0"/>
    <n v="300018"/>
    <s v="TRABAJADOR INDEPENDIENTE"/>
    <s v="SECTOR PRIVADO"/>
    <s v="SI"/>
    <s v="NO"/>
    <s v="SI"/>
    <n v="46"/>
    <s v="No"/>
    <s v="No"/>
    <n v="300018"/>
    <s v="TRABAJADOR INDEPENDIENTE"/>
    <n v="46"/>
  </r>
  <r>
    <n v="3999"/>
    <x v="1"/>
    <n v="981847.5"/>
    <s v="ASALARIADO"/>
    <s v="SECTOR PRIVADO"/>
    <s v="SI"/>
    <s v="NO"/>
    <s v="NO"/>
    <n v="34"/>
    <s v="No"/>
    <s v="No"/>
    <n v="981847.5"/>
    <s v="ASALARIADO"/>
    <n v="34"/>
  </r>
  <r>
    <n v="4000"/>
    <x v="1"/>
    <n v="602132.81000000006"/>
    <s v="ASALARIADO"/>
    <s v="SECTOR PRIVADO"/>
    <s v="SI"/>
    <s v="NO"/>
    <s v="NO"/>
    <n v="23"/>
    <s v="No"/>
    <s v="No"/>
    <n v="602132.81000000006"/>
    <s v="ASALARIADO"/>
    <n v="23"/>
  </r>
  <r>
    <n v="4001"/>
    <x v="0"/>
    <n v="357501.47"/>
    <s v="ASALARIADO"/>
    <s v="SECTOR PRIVADO"/>
    <s v="SI"/>
    <s v="SI"/>
    <s v="NO"/>
    <n v="31"/>
    <s v="No"/>
    <s v="No"/>
    <n v="357501.47"/>
    <s v="ASALARIADO"/>
    <n v="31"/>
  </r>
  <r>
    <n v="4002"/>
    <x v="0"/>
    <n v="278030"/>
    <s v="TRABAJADOR INDEPENDIENTE"/>
    <s v="SECTOR PRIVADO"/>
    <s v="SI"/>
    <s v="NO"/>
    <s v="NO"/>
    <n v="30"/>
    <s v="No"/>
    <s v="No"/>
    <n v="278030"/>
    <s v="TRABAJADOR INDEPENDIENTE"/>
    <n v="30"/>
  </r>
  <r>
    <n v="4003"/>
    <x v="0"/>
    <n v="396946.3"/>
    <s v="ASALARIADO"/>
    <s v="SECTOR PUBLICO"/>
    <s v="SI"/>
    <s v="NO"/>
    <s v="NO"/>
    <n v="58"/>
    <s v="No"/>
    <s v="No"/>
    <n v="396946.3"/>
    <s v="ASALARIADO"/>
    <n v="58"/>
  </r>
  <r>
    <n v="4004"/>
    <x v="1"/>
    <n v="550668.84"/>
    <s v="ASALARIADO"/>
    <s v="SECTOR PRIVADO"/>
    <s v="SI"/>
    <s v="NO"/>
    <s v="NO"/>
    <n v="23"/>
    <s v="No"/>
    <s v="No"/>
    <n v="550668.84"/>
    <s v="ASALARIADO"/>
    <n v="23"/>
  </r>
  <r>
    <n v="4005"/>
    <x v="0"/>
    <n v="403983"/>
    <s v="TRABAJADOR INDEPENDIENTE"/>
    <s v="SECTOR PRIVADO"/>
    <s v="SI"/>
    <s v="SI"/>
    <s v="SI"/>
    <n v="54"/>
    <s v="No"/>
    <s v="No"/>
    <n v="403983"/>
    <s v="TRABAJADOR INDEPENDIENTE"/>
    <n v="54"/>
  </r>
  <r>
    <n v="4006"/>
    <x v="0"/>
    <n v="359809.91"/>
    <s v="ASALARIADO"/>
    <s v="SECTOR PRIVADO"/>
    <s v="SI"/>
    <s v="NO"/>
    <s v="NO"/>
    <n v="24"/>
    <s v="No"/>
    <s v="No"/>
    <n v="359809.91"/>
    <s v="ASALARIADO"/>
    <n v="24"/>
  </r>
  <r>
    <n v="4007"/>
    <x v="1"/>
    <n v="297045"/>
    <s v="ASEGURADO VOLUNTARIO"/>
    <s v="SECTOR PRIVADO"/>
    <s v="SI"/>
    <s v="SI"/>
    <s v="SI"/>
    <n v="58"/>
    <s v="No"/>
    <s v="No"/>
    <n v="297045"/>
    <s v="ASEGURADO VOLUNTARIO"/>
    <n v="58"/>
  </r>
  <r>
    <n v="4008"/>
    <x v="1"/>
    <n v="300018"/>
    <s v="ASEGURADO VOLUNTARIO"/>
    <s v="SECTOR PRIVADO"/>
    <s v="SI"/>
    <s v="NO"/>
    <s v="NO"/>
    <n v="58"/>
    <s v="No"/>
    <s v="No"/>
    <n v="300018"/>
    <s v="ASEGURADO VOLUNTARIO"/>
    <n v="58"/>
  </r>
  <r>
    <n v="4009"/>
    <x v="0"/>
    <n v="200518.6"/>
    <s v="PENSIONADOS EN SU PROPIO SISTEMA"/>
    <s v="SECTOR PUBLICO"/>
    <s v="SI"/>
    <s v="NO"/>
    <s v="NO"/>
    <n v="40"/>
    <s v="No"/>
    <s v="No"/>
    <n v="200518.6"/>
    <s v="PENSIONADOS EN SU PROPIO SISTEMA"/>
    <n v="40"/>
  </r>
  <r>
    <n v="4010"/>
    <x v="1"/>
    <n v="1690006.94"/>
    <s v="ASALARIADO"/>
    <s v="SECTOR PRIVADO"/>
    <s v="SI"/>
    <s v="NO"/>
    <s v="NO"/>
    <n v="45"/>
    <s v="No"/>
    <s v="No"/>
    <n v="1690006.94"/>
    <s v="ASALARIADO"/>
    <n v="45"/>
  </r>
  <r>
    <n v="4011"/>
    <x v="0"/>
    <n v="297046"/>
    <s v="ASEGURADO VOLUNTARIO"/>
    <s v="SECTOR PRIVADO"/>
    <s v="SI"/>
    <s v="NO"/>
    <s v="NO"/>
    <n v="35"/>
    <s v="No"/>
    <s v="No"/>
    <n v="297046"/>
    <s v="ASEGURADO VOLUNTARIO"/>
    <n v="35"/>
  </r>
  <r>
    <n v="4012"/>
    <x v="1"/>
    <n v="1739958"/>
    <s v="ASALARIADO"/>
    <s v="SECTOR PUBLICO"/>
    <s v="SI"/>
    <s v="NO"/>
    <s v="NO"/>
    <n v="43"/>
    <s v="No"/>
    <s v="No"/>
    <n v="1739958"/>
    <s v="ASALARIADO"/>
    <n v="43"/>
  </r>
  <r>
    <n v="4013"/>
    <x v="0"/>
    <n v="420359.27"/>
    <s v="ASALARIADO"/>
    <s v="SECTOR PRIVADO"/>
    <s v="SI"/>
    <s v="NO"/>
    <s v="NO"/>
    <n v="48"/>
    <s v="No"/>
    <s v="No"/>
    <n v="420359.27"/>
    <s v="ASALARIADO"/>
    <n v="48"/>
  </r>
  <r>
    <n v="4014"/>
    <x v="0"/>
    <n v="841178"/>
    <s v="ASALARIADO"/>
    <s v="SECTOR PUBLICO"/>
    <s v="SI"/>
    <s v="NO"/>
    <s v="NO"/>
    <n v="46"/>
    <s v="No"/>
    <s v="No"/>
    <n v="841178"/>
    <s v="ASALARIADO"/>
    <n v="46"/>
  </r>
  <r>
    <n v="4015"/>
    <x v="0"/>
    <n v="1778646"/>
    <s v="ASALARIADO"/>
    <s v="SECTOR PRIVADO"/>
    <s v="SI"/>
    <s v="NO"/>
    <s v="NO"/>
    <n v="33"/>
    <s v="No"/>
    <s v="No"/>
    <n v="1778646"/>
    <s v="ASALARIADO"/>
    <n v="33"/>
  </r>
  <r>
    <n v="4016"/>
    <x v="1"/>
    <n v="979284"/>
    <s v="PENSIONADOS EN SU PROPIO SISTEMA"/>
    <s v="SECTOR PUBLICO"/>
    <s v="SI"/>
    <s v="NO"/>
    <s v="NO"/>
    <n v="63"/>
    <s v="No"/>
    <s v="No"/>
    <n v="979284"/>
    <s v="PENSIONADOS EN SU PROPIO SISTEMA"/>
    <n v="63"/>
  </r>
  <r>
    <n v="4017"/>
    <x v="1"/>
    <n v="206000"/>
    <s v="ASALARIADO"/>
    <s v="SECTOR PRIVADO"/>
    <s v="SI"/>
    <s v="SI"/>
    <s v="NO"/>
    <n v="34"/>
    <s v="No"/>
    <s v="No"/>
    <n v="206000"/>
    <s v="ASALARIADO"/>
    <n v="34"/>
  </r>
  <r>
    <n v="4018"/>
    <x v="0"/>
    <n v="109259.63"/>
    <s v="ASALARIADO"/>
    <s v="SECTOR PRIVADO"/>
    <s v="SI"/>
    <s v="NO"/>
    <s v="SI"/>
    <n v="23"/>
    <s v="No"/>
    <s v="No"/>
    <n v="109259.63"/>
    <s v="ASALARIADO"/>
    <n v="23"/>
  </r>
  <r>
    <n v="4019"/>
    <x v="0"/>
    <n v="378297"/>
    <s v="PENSIONADOS EN SU PROPIO SISTEMA"/>
    <s v="SECTOR PUBLICO"/>
    <s v="SI"/>
    <s v="NO"/>
    <s v="NO"/>
    <n v="71"/>
    <s v="No"/>
    <s v="No"/>
    <n v="378297"/>
    <s v="PENSIONADOS EN SU PROPIO SISTEMA"/>
    <n v="71"/>
  </r>
  <r>
    <n v="4020"/>
    <x v="0"/>
    <n v="336445.2"/>
    <s v="ASALARIADO"/>
    <s v="SECTOR PRIVADO"/>
    <s v="SI"/>
    <s v="NO"/>
    <s v="SI"/>
    <n v="31"/>
    <s v="No"/>
    <s v="No"/>
    <n v="336445.2"/>
    <s v="ASALARIADO"/>
    <n v="31"/>
  </r>
  <r>
    <n v="4021"/>
    <x v="0"/>
    <n v="278030"/>
    <s v="CONVENIOS ESPECIALES DE TRABAJADORES INDEPENDIENTES"/>
    <s v="SECTOR PRIVADO"/>
    <s v="SI"/>
    <s v="NO"/>
    <s v="NO"/>
    <n v="65"/>
    <s v="No"/>
    <s v="No"/>
    <n v="278030"/>
    <s v="CONVENIOS ESPECIALES DE TRABAJADORES INDEPENDIENTES"/>
    <n v="65"/>
  </r>
  <r>
    <n v="4022"/>
    <x v="0"/>
    <n v="500000"/>
    <s v="ASALARIADO"/>
    <s v="SECTOR PRIVADO"/>
    <s v="SI"/>
    <s v="SI"/>
    <s v="NO"/>
    <n v="38"/>
    <s v="No"/>
    <s v="No"/>
    <n v="500000"/>
    <s v="ASALARIADO"/>
    <n v="38"/>
  </r>
  <r>
    <n v="4023"/>
    <x v="0"/>
    <n v="516550"/>
    <s v="ASALARIADO"/>
    <s v="SECTOR PRIVADO"/>
    <s v="SI"/>
    <s v="SI"/>
    <s v="NO"/>
    <n v="31"/>
    <s v="No"/>
    <s v="No"/>
    <n v="516550"/>
    <s v="ASALARIADO"/>
    <n v="31"/>
  </r>
  <r>
    <n v="4024"/>
    <x v="0"/>
    <n v="406045.76"/>
    <s v="ASALARIADO"/>
    <s v="SECTOR PRIVADO"/>
    <s v="SI"/>
    <s v="SI"/>
    <s v="NO"/>
    <n v="49"/>
    <s v="No"/>
    <s v="No"/>
    <n v="406045.76"/>
    <s v="ASALARIADO"/>
    <n v="49"/>
  </r>
  <r>
    <n v="4025"/>
    <x v="0"/>
    <n v="7214352.2000000002"/>
    <s v="ASALARIADO"/>
    <s v="SECTOR PUBLICO"/>
    <s v="SI"/>
    <s v="NO"/>
    <s v="NO"/>
    <n v="55"/>
    <s v="Atípico"/>
    <s v="No"/>
    <n v="7214352.2000000002"/>
    <s v="ASALARIADO"/>
    <n v="55"/>
  </r>
  <r>
    <n v="4026"/>
    <x v="0"/>
    <n v="423168"/>
    <s v="ASALARIADO"/>
    <s v="SECTOR PRIVADO"/>
    <s v="SI"/>
    <s v="NO"/>
    <s v="NO"/>
    <n v="21"/>
    <s v="No"/>
    <s v="No"/>
    <n v="423168"/>
    <s v="ASALARIADO"/>
    <n v="21"/>
  </r>
  <r>
    <n v="4027"/>
    <x v="1"/>
    <n v="278030.99"/>
    <s v="ASEGURADO VOLUNTARIO"/>
    <s v="SECTOR PRIVADO"/>
    <s v="SI"/>
    <s v="NO"/>
    <s v="NO"/>
    <n v="42"/>
    <s v="No"/>
    <s v="No"/>
    <n v="278030.99"/>
    <s v="ASEGURADO VOLUNTARIO"/>
    <n v="42"/>
  </r>
  <r>
    <n v="4028"/>
    <x v="1"/>
    <n v="284460.38"/>
    <s v="ASALARIADO"/>
    <s v="SECTOR PRIVADO"/>
    <s v="SI"/>
    <s v="NO"/>
    <s v="NO"/>
    <n v="34"/>
    <s v="No"/>
    <s v="No"/>
    <n v="284460.38"/>
    <s v="ASALARIADO"/>
    <n v="34"/>
  </r>
  <r>
    <n v="4029"/>
    <x v="0"/>
    <n v="510949.44"/>
    <s v="ASALARIADO"/>
    <s v="SECTOR PRIVADO"/>
    <s v="SI"/>
    <s v="NO"/>
    <s v="NO"/>
    <n v="38"/>
    <s v="No"/>
    <s v="No"/>
    <n v="510949.44"/>
    <s v="ASALARIADO"/>
    <n v="38"/>
  </r>
  <r>
    <n v="4030"/>
    <x v="1"/>
    <n v="622677.26"/>
    <s v="ASALARIADO"/>
    <s v="SECTOR PUBLICO"/>
    <s v="SI"/>
    <s v="NO"/>
    <s v="NO"/>
    <n v="31"/>
    <s v="No"/>
    <s v="No"/>
    <n v="622677.26"/>
    <s v="ASALARIADO"/>
    <n v="31"/>
  </r>
  <r>
    <n v="4031"/>
    <x v="0"/>
    <n v="578406.36"/>
    <s v="ASALARIADO"/>
    <s v="SECTOR PUBLICO"/>
    <s v="SI"/>
    <s v="NO"/>
    <s v="NO"/>
    <n v="28"/>
    <s v="No"/>
    <s v="No"/>
    <n v="578406.36"/>
    <s v="ASALARIADO"/>
    <n v="28"/>
  </r>
  <r>
    <n v="4032"/>
    <x v="0"/>
    <n v="383231"/>
    <s v="ASALARIADO"/>
    <s v="SECTOR PUBLICO"/>
    <s v="SI"/>
    <s v="NO"/>
    <s v="NO"/>
    <n v="23"/>
    <s v="No"/>
    <s v="No"/>
    <n v="383231"/>
    <s v="ASALARIADO"/>
    <n v="23"/>
  </r>
  <r>
    <n v="4033"/>
    <x v="0"/>
    <n v="415668.65"/>
    <s v="ASALARIADO"/>
    <s v="SECTOR PRIVADO"/>
    <s v="SI"/>
    <s v="SI"/>
    <s v="NO"/>
    <n v="58"/>
    <s v="No"/>
    <s v="No"/>
    <n v="415668.65"/>
    <s v="ASALARIADO"/>
    <n v="58"/>
  </r>
  <r>
    <n v="4034"/>
    <x v="1"/>
    <n v="948047"/>
    <s v="ASALARIADO"/>
    <s v="SECTOR PUBLICO"/>
    <s v="SI"/>
    <s v="NO"/>
    <s v="SI"/>
    <n v="32"/>
    <s v="No"/>
    <s v="No"/>
    <n v="948047"/>
    <s v="ASALARIADO"/>
    <n v="32"/>
  </r>
  <r>
    <n v="4035"/>
    <x v="0"/>
    <n v="343391"/>
    <s v="ASALARIADO"/>
    <s v="SECTOR PRIVADO"/>
    <s v="SI"/>
    <s v="NO"/>
    <s v="NO"/>
    <n v="48"/>
    <s v="No"/>
    <s v="No"/>
    <n v="343391"/>
    <s v="ASALARIADO"/>
    <n v="48"/>
  </r>
  <r>
    <n v="4036"/>
    <x v="1"/>
    <n v="320000"/>
    <s v="ASALARIADO"/>
    <s v="SECTOR PRIVADO"/>
    <s v="SI"/>
    <s v="NO"/>
    <s v="NO"/>
    <n v="69"/>
    <s v="No"/>
    <s v="No"/>
    <n v="320000"/>
    <s v="ASALARIADO"/>
    <n v="69"/>
  </r>
  <r>
    <n v="4037"/>
    <x v="1"/>
    <n v="840000"/>
    <s v="ASALARIADO"/>
    <s v="SECTOR PRIVADO"/>
    <s v="SI"/>
    <s v="NO"/>
    <s v="NO"/>
    <n v="29"/>
    <s v="No"/>
    <s v="No"/>
    <n v="840000"/>
    <s v="ASALARIADO"/>
    <n v="29"/>
  </r>
  <r>
    <n v="4038"/>
    <x v="0"/>
    <n v="371173.26"/>
    <s v="ASALARIADO"/>
    <s v="SECTOR PRIVADO"/>
    <s v="SI"/>
    <s v="NO"/>
    <s v="NO"/>
    <n v="31"/>
    <s v="No"/>
    <s v="No"/>
    <n v="371173.26"/>
    <s v="ASALARIADO"/>
    <n v="31"/>
  </r>
  <r>
    <n v="4039"/>
    <x v="0"/>
    <n v="570368"/>
    <s v="ASALARIADO"/>
    <s v="SECTOR PRIVADO"/>
    <s v="SI"/>
    <s v="NO"/>
    <s v="NO"/>
    <n v="33"/>
    <s v="No"/>
    <s v="No"/>
    <n v="570368"/>
    <s v="ASALARIADO"/>
    <n v="33"/>
  </r>
  <r>
    <n v="4040"/>
    <x v="1"/>
    <n v="1206489.07"/>
    <s v="ASALARIADO"/>
    <s v="SECTOR PRIVADO"/>
    <s v="SI"/>
    <s v="NO"/>
    <s v="NO"/>
    <n v="29"/>
    <s v="No"/>
    <s v="No"/>
    <n v="1206489.07"/>
    <s v="ASALARIADO"/>
    <n v="29"/>
  </r>
  <r>
    <n v="4041"/>
    <x v="0"/>
    <n v="143537.5"/>
    <s v="ASALARIADO"/>
    <s v="SECTOR PRIVADO"/>
    <s v="SI"/>
    <s v="NO"/>
    <s v="NO"/>
    <n v="31"/>
    <s v="No"/>
    <s v="No"/>
    <n v="143537.5"/>
    <s v="ASALARIADO"/>
    <n v="31"/>
  </r>
  <r>
    <n v="4042"/>
    <x v="0"/>
    <n v="450000"/>
    <s v="ASALARIADO"/>
    <s v="SECTOR PRIVADO"/>
    <s v="SI"/>
    <s v="SI"/>
    <s v="NO"/>
    <n v="39"/>
    <s v="No"/>
    <s v="No"/>
    <n v="450000"/>
    <s v="ASALARIADO"/>
    <n v="39"/>
  </r>
  <r>
    <n v="4043"/>
    <x v="0"/>
    <n v="297046"/>
    <s v="ASEGURADO VOLUNTARIO"/>
    <s v="SECTOR PRIVADO"/>
    <s v="SI"/>
    <s v="NO"/>
    <s v="NO"/>
    <n v="64"/>
    <s v="No"/>
    <s v="No"/>
    <n v="297046"/>
    <s v="ASEGURADO VOLUNTARIO"/>
    <n v="64"/>
  </r>
  <r>
    <n v="4044"/>
    <x v="0"/>
    <n v="45500"/>
    <s v="ASALARIADO"/>
    <s v="SECTOR PRIVADO"/>
    <s v="SI"/>
    <s v="SI"/>
    <s v="NO"/>
    <n v="41"/>
    <s v="No"/>
    <s v="No"/>
    <n v="45500"/>
    <s v="ASALARIADO"/>
    <n v="41"/>
  </r>
  <r>
    <n v="4045"/>
    <x v="0"/>
    <n v="310740"/>
    <s v="ASALARIADO"/>
    <s v="SECTOR PRIVADO"/>
    <s v="SI"/>
    <s v="NO"/>
    <s v="NO"/>
    <n v="39"/>
    <s v="No"/>
    <s v="No"/>
    <n v="310740"/>
    <s v="ASALARIADO"/>
    <n v="39"/>
  </r>
  <r>
    <n v="4046"/>
    <x v="1"/>
    <n v="1739889.52"/>
    <s v="ASALARIADO"/>
    <s v="SECTOR PUBLICO"/>
    <s v="SI"/>
    <s v="NO"/>
    <s v="NO"/>
    <n v="38"/>
    <s v="No"/>
    <s v="No"/>
    <n v="1739889.52"/>
    <s v="ASALARIADO"/>
    <n v="38"/>
  </r>
  <r>
    <n v="4047"/>
    <x v="1"/>
    <n v="4453.22"/>
    <s v="ASALARIADO"/>
    <s v="SECTOR PUBLICO"/>
    <s v="SI"/>
    <s v="NO"/>
    <s v="NO"/>
    <n v="24"/>
    <s v="No"/>
    <s v="No"/>
    <n v="4453.22"/>
    <s v="ASALARIADO"/>
    <n v="24"/>
  </r>
  <r>
    <n v="4048"/>
    <x v="0"/>
    <n v="845279"/>
    <s v="ASALARIADO"/>
    <s v="SECTOR PRIVADO"/>
    <s v="SI"/>
    <s v="NO"/>
    <s v="NO"/>
    <n v="41"/>
    <s v="No"/>
    <s v="No"/>
    <n v="845279"/>
    <s v="ASALARIADO"/>
    <n v="41"/>
  </r>
  <r>
    <n v="4049"/>
    <x v="1"/>
    <n v="222000"/>
    <s v="ASALARIADO"/>
    <s v="SECTOR PRIVADO"/>
    <s v="SI"/>
    <s v="NO"/>
    <s v="NO"/>
    <n v="61"/>
    <s v="No"/>
    <s v="No"/>
    <n v="222000"/>
    <s v="ASALARIADO"/>
    <n v="61"/>
  </r>
  <r>
    <n v="4050"/>
    <x v="0"/>
    <n v="350672.26"/>
    <s v="ASALARIADO"/>
    <s v="SECTOR PRIVADO"/>
    <s v="SI"/>
    <s v="NO"/>
    <s v="NO"/>
    <n v="34"/>
    <s v="No"/>
    <s v="No"/>
    <n v="350672.26"/>
    <s v="ASALARIADO"/>
    <n v="34"/>
  </r>
  <r>
    <n v="4051"/>
    <x v="0"/>
    <n v="782348.4"/>
    <s v="ASALARIADO"/>
    <s v="SECTOR PRIVADO"/>
    <s v="SI"/>
    <s v="NO"/>
    <s v="NO"/>
    <n v="27"/>
    <s v="No"/>
    <s v="No"/>
    <n v="782348.4"/>
    <s v="ASALARIADO"/>
    <n v="27"/>
  </r>
  <r>
    <n v="4052"/>
    <x v="0"/>
    <n v="278030"/>
    <s v="CONVENIOS ESPECIALES DE TRABAJADORES INDEPENDIENTES"/>
    <s v="SECTOR PRIVADO"/>
    <s v="SI"/>
    <s v="NO"/>
    <s v="NO"/>
    <n v="57"/>
    <s v="No"/>
    <s v="No"/>
    <n v="278030"/>
    <s v="CONVENIOS ESPECIALES DE TRABAJADORES INDEPENDIENTES"/>
    <n v="57"/>
  </r>
  <r>
    <n v="4053"/>
    <x v="1"/>
    <n v="269309.07"/>
    <s v="ASALARIADO"/>
    <s v="SECTOR PUBLICO"/>
    <s v="SI"/>
    <s v="NO"/>
    <s v="NO"/>
    <n v="28"/>
    <s v="No"/>
    <s v="No"/>
    <n v="269309.07"/>
    <s v="ASALARIADO"/>
    <n v="28"/>
  </r>
  <r>
    <n v="4054"/>
    <x v="1"/>
    <n v="742483"/>
    <s v="TRABAJADOR INDEPENDIENTE"/>
    <s v="SECTOR PRIVADO"/>
    <s v="SI"/>
    <s v="NO"/>
    <s v="NO"/>
    <n v="50"/>
    <s v="No"/>
    <s v="No"/>
    <n v="742483"/>
    <s v="TRABAJADOR INDEPENDIENTE"/>
    <n v="50"/>
  </r>
  <r>
    <n v="4055"/>
    <x v="0"/>
    <n v="566297"/>
    <s v="TRABAJADOR INDEPENDIENTE"/>
    <s v="SECTOR PRIVADO"/>
    <s v="SI"/>
    <s v="NO"/>
    <s v="SI"/>
    <n v="42"/>
    <s v="No"/>
    <s v="No"/>
    <n v="566297"/>
    <s v="TRABAJADOR INDEPENDIENTE"/>
    <n v="42"/>
  </r>
  <r>
    <n v="4056"/>
    <x v="0"/>
    <n v="816719"/>
    <s v="ASALARIADO"/>
    <s v="SECTOR PUBLICO"/>
    <s v="SI"/>
    <s v="NO"/>
    <s v="NO"/>
    <n v="56"/>
    <s v="No"/>
    <s v="No"/>
    <n v="816719"/>
    <s v="ASALARIADO"/>
    <n v="56"/>
  </r>
  <r>
    <n v="4057"/>
    <x v="0"/>
    <n v="818075.21"/>
    <s v="PENSIONADOS EN SU PROPIO SISTEMA"/>
    <s v="SECTOR PUBLICO"/>
    <s v="SI"/>
    <s v="NO"/>
    <s v="NO"/>
    <n v="81"/>
    <s v="No"/>
    <s v="No"/>
    <n v="818075.21"/>
    <s v="PENSIONADOS EN SU PROPIO SISTEMA"/>
    <n v="81"/>
  </r>
  <r>
    <n v="4058"/>
    <x v="1"/>
    <n v="312500"/>
    <s v="ASALARIADO"/>
    <s v="SECTOR PRIVADO"/>
    <s v="SI"/>
    <s v="NO"/>
    <s v="NO"/>
    <n v="38"/>
    <s v="No"/>
    <s v="No"/>
    <n v="312500"/>
    <s v="ASALARIADO"/>
    <n v="38"/>
  </r>
  <r>
    <n v="4059"/>
    <x v="0"/>
    <n v="278030"/>
    <s v="CONVENIOS ESPECIALES DE TRABAJADORES INDEPENDIENTES"/>
    <s v="SECTOR PRIVADO"/>
    <s v="SI"/>
    <s v="NO"/>
    <s v="NO"/>
    <n v="32"/>
    <s v="No"/>
    <s v="No"/>
    <n v="278030"/>
    <s v="CONVENIOS ESPECIALES DE TRABAJADORES INDEPENDIENTES"/>
    <n v="32"/>
  </r>
  <r>
    <n v="4060"/>
    <x v="0"/>
    <n v="354060.87"/>
    <s v="ASALARIADO"/>
    <s v="SECTOR PRIVADO"/>
    <s v="SI"/>
    <s v="NO"/>
    <s v="NO"/>
    <n v="36"/>
    <s v="No"/>
    <s v="No"/>
    <n v="354060.87"/>
    <s v="ASALARIADO"/>
    <n v="36"/>
  </r>
  <r>
    <n v="4061"/>
    <x v="0"/>
    <n v="585035.6"/>
    <s v="ASALARIADO"/>
    <s v="SECTOR PUBLICO"/>
    <s v="SI"/>
    <s v="NO"/>
    <s v="NO"/>
    <n v="31"/>
    <s v="No"/>
    <s v="No"/>
    <n v="585035.6"/>
    <s v="ASALARIADO"/>
    <n v="31"/>
  </r>
  <r>
    <n v="4062"/>
    <x v="0"/>
    <n v="120498.44"/>
    <s v="ASALARIADO"/>
    <s v="SECTOR PRIVADO"/>
    <s v="SI"/>
    <s v="NO"/>
    <s v="NO"/>
    <n v="23"/>
    <s v="No"/>
    <s v="No"/>
    <n v="120498.44"/>
    <s v="ASALARIADO"/>
    <n v="23"/>
  </r>
  <r>
    <n v="4063"/>
    <x v="0"/>
    <n v="728961.19"/>
    <s v="ASALARIADO"/>
    <s v="SECTOR PRIVADO"/>
    <s v="SI"/>
    <s v="NO"/>
    <s v="NO"/>
    <n v="35"/>
    <s v="No"/>
    <s v="No"/>
    <n v="728961.19"/>
    <s v="ASALARIADO"/>
    <n v="35"/>
  </r>
  <r>
    <n v="4064"/>
    <x v="0"/>
    <n v="787001"/>
    <s v="ASALARIADO"/>
    <s v="SECTOR PRIVADO"/>
    <s v="SI"/>
    <s v="NO"/>
    <s v="NO"/>
    <n v="39"/>
    <s v="No"/>
    <s v="No"/>
    <n v="787001"/>
    <s v="ASALARIADO"/>
    <n v="39"/>
  </r>
  <r>
    <n v="4065"/>
    <x v="0"/>
    <n v="589997"/>
    <s v="ASALARIADO"/>
    <s v="SECTOR PUBLICO"/>
    <s v="SI"/>
    <s v="NO"/>
    <s v="NO"/>
    <n v="48"/>
    <s v="No"/>
    <s v="No"/>
    <n v="589997"/>
    <s v="ASALARIADO"/>
    <n v="48"/>
  </r>
  <r>
    <n v="4066"/>
    <x v="1"/>
    <n v="278031"/>
    <s v="TRABAJADOR INDEPENDIENTE"/>
    <s v="SECTOR PRIVADO"/>
    <s v="SI"/>
    <s v="NO"/>
    <s v="NO"/>
    <n v="51"/>
    <s v="No"/>
    <s v="No"/>
    <n v="278031"/>
    <s v="TRABAJADOR INDEPENDIENTE"/>
    <n v="51"/>
  </r>
  <r>
    <n v="4067"/>
    <x v="0"/>
    <n v="450368.88"/>
    <s v="ASALARIADO"/>
    <s v="SECTOR PRIVADO"/>
    <s v="SI"/>
    <s v="NO"/>
    <s v="NO"/>
    <n v="26"/>
    <s v="No"/>
    <s v="No"/>
    <n v="450368.88"/>
    <s v="ASALARIADO"/>
    <n v="26"/>
  </r>
  <r>
    <n v="4068"/>
    <x v="0"/>
    <n v="800000"/>
    <s v="ASALARIADO"/>
    <s v="SECTOR PRIVADO"/>
    <s v="SI"/>
    <s v="NO"/>
    <s v="NO"/>
    <n v="26"/>
    <s v="No"/>
    <s v="No"/>
    <n v="800000"/>
    <s v="ASALARIADO"/>
    <n v="26"/>
  </r>
  <r>
    <n v="4069"/>
    <x v="0"/>
    <n v="394263"/>
    <s v="TRABAJADOR INDEPENDIENTE"/>
    <s v="SECTOR PRIVADO"/>
    <s v="SI"/>
    <s v="SI"/>
    <s v="SI"/>
    <n v="51"/>
    <s v="No"/>
    <s v="No"/>
    <n v="394263"/>
    <s v="TRABAJADOR INDEPENDIENTE"/>
    <n v="51"/>
  </r>
  <r>
    <n v="4070"/>
    <x v="0"/>
    <n v="145210"/>
    <s v="ASALARIADO"/>
    <s v="SECTOR PRIVADO"/>
    <s v="SI"/>
    <s v="NO"/>
    <s v="SI"/>
    <n v="23"/>
    <s v="No"/>
    <s v="No"/>
    <n v="145210"/>
    <s v="ASALARIADO"/>
    <n v="23"/>
  </r>
  <r>
    <n v="4071"/>
    <x v="0"/>
    <n v="381127"/>
    <s v="ASALARIADO"/>
    <s v="SECTOR PRIVADO"/>
    <s v="SI"/>
    <s v="NO"/>
    <s v="NO"/>
    <n v="21"/>
    <s v="No"/>
    <s v="No"/>
    <n v="381127"/>
    <s v="ASALARIADO"/>
    <n v="21"/>
  </r>
  <r>
    <n v="4072"/>
    <x v="0"/>
    <n v="674607.4"/>
    <s v="ASALARIADO"/>
    <s v="SECTOR PUBLICO"/>
    <s v="SI"/>
    <s v="NO"/>
    <s v="NO"/>
    <n v="64"/>
    <s v="No"/>
    <s v="No"/>
    <n v="674607.4"/>
    <s v="ASALARIADO"/>
    <n v="64"/>
  </r>
  <r>
    <n v="4073"/>
    <x v="0"/>
    <n v="60000"/>
    <s v="ASALARIADO"/>
    <s v="SECTOR PRIVADO"/>
    <s v="SI"/>
    <s v="NO"/>
    <s v="SI"/>
    <n v="56"/>
    <s v="No"/>
    <s v="No"/>
    <n v="60000"/>
    <s v="ASALARIADO"/>
    <n v="56"/>
  </r>
  <r>
    <n v="4074"/>
    <x v="0"/>
    <n v="278030"/>
    <s v="CONVENIOS ESPECIALES DE TRABAJADORES INDEPENDIENTES"/>
    <s v="SECTOR PRIVADO"/>
    <s v="SI"/>
    <s v="NO"/>
    <s v="NO"/>
    <n v="62"/>
    <s v="No"/>
    <s v="No"/>
    <n v="278030"/>
    <s v="CONVENIOS ESPECIALES DE TRABAJADORES INDEPENDIENTES"/>
    <n v="62"/>
  </r>
  <r>
    <n v="4075"/>
    <x v="0"/>
    <n v="594092"/>
    <s v="TRABAJADOR INDEPENDIENTE"/>
    <s v="SECTOR PRIVADO"/>
    <s v="SI"/>
    <s v="NO"/>
    <s v="NO"/>
    <n v="41"/>
    <s v="No"/>
    <s v="No"/>
    <n v="594092"/>
    <s v="TRABAJADOR INDEPENDIENTE"/>
    <n v="41"/>
  </r>
  <r>
    <n v="4076"/>
    <x v="1"/>
    <n v="438521"/>
    <s v="PENSIONADOS EN SU PROPIO SISTEMA"/>
    <s v="SECTOR PUBLICO"/>
    <s v="SI"/>
    <s v="NO"/>
    <s v="NO"/>
    <n v="86"/>
    <s v="No"/>
    <s v="No"/>
    <n v="438521"/>
    <s v="PENSIONADOS EN SU PROPIO SISTEMA"/>
    <n v="86"/>
  </r>
  <r>
    <n v="4077"/>
    <x v="0"/>
    <n v="527053.81999999995"/>
    <s v="ASALARIADO"/>
    <s v="SECTOR PRIVADO"/>
    <s v="SI"/>
    <s v="NO"/>
    <s v="NO"/>
    <n v="40"/>
    <s v="No"/>
    <s v="No"/>
    <n v="527053.81999999995"/>
    <s v="ASALARIADO"/>
    <n v="40"/>
  </r>
  <r>
    <n v="4078"/>
    <x v="1"/>
    <n v="528600.52"/>
    <s v="ASALARIADO"/>
    <s v="SECTOR PRIVADO"/>
    <s v="SI"/>
    <s v="NO"/>
    <s v="NO"/>
    <n v="59"/>
    <s v="No"/>
    <s v="No"/>
    <n v="528600.52"/>
    <s v="ASALARIADO"/>
    <n v="59"/>
  </r>
  <r>
    <n v="4079"/>
    <x v="1"/>
    <n v="447030.7"/>
    <s v="ASALARIADO"/>
    <s v="SECTOR PUBLICO"/>
    <s v="SI"/>
    <s v="NO"/>
    <s v="NO"/>
    <n v="29"/>
    <s v="No"/>
    <s v="No"/>
    <n v="447030.7"/>
    <s v="ASALARIADO"/>
    <n v="29"/>
  </r>
  <r>
    <n v="4080"/>
    <x v="0"/>
    <n v="67307.199999999997"/>
    <s v="ASALARIADO"/>
    <s v="SECTOR PRIVADO"/>
    <s v="SI"/>
    <s v="NO"/>
    <s v="NO"/>
    <n v="33"/>
    <s v="No"/>
    <s v="No"/>
    <n v="67307.199999999997"/>
    <s v="ASALARIADO"/>
    <n v="33"/>
  </r>
  <r>
    <n v="4081"/>
    <x v="1"/>
    <n v="2849858.1"/>
    <s v="ASALARIADO"/>
    <s v="SECTOR PUBLICO"/>
    <s v="SI"/>
    <s v="NO"/>
    <s v="NO"/>
    <n v="58"/>
    <s v="Atípico"/>
    <s v="No"/>
    <n v="2849858.1"/>
    <s v="ASALARIADO"/>
    <n v="58"/>
  </r>
  <r>
    <n v="4082"/>
    <x v="0"/>
    <n v="701516.48"/>
    <s v="ASALARIADO"/>
    <s v="SECTOR PRIVADO"/>
    <s v="SI"/>
    <s v="NO"/>
    <s v="NO"/>
    <n v="38"/>
    <s v="No"/>
    <s v="No"/>
    <n v="701516.48"/>
    <s v="ASALARIADO"/>
    <n v="38"/>
  </r>
  <r>
    <n v="4083"/>
    <x v="0"/>
    <n v="278030"/>
    <s v="CONVENIOS ESPECIALES DE TRABAJADORES INDEPENDIENTES"/>
    <s v="SECTOR PRIVADO"/>
    <s v="SI"/>
    <s v="NO"/>
    <s v="NO"/>
    <n v="49"/>
    <s v="No"/>
    <s v="No"/>
    <n v="278030"/>
    <s v="CONVENIOS ESPECIALES DE TRABAJADORES INDEPENDIENTES"/>
    <n v="49"/>
  </r>
  <r>
    <n v="4084"/>
    <x v="0"/>
    <n v="114590"/>
    <s v="ASALARIADO"/>
    <s v="SECTOR PRIVADO"/>
    <s v="SI"/>
    <s v="NO"/>
    <s v="NO"/>
    <n v="40"/>
    <s v="No"/>
    <s v="No"/>
    <n v="114590"/>
    <s v="ASALARIADO"/>
    <n v="40"/>
  </r>
  <r>
    <n v="4085"/>
    <x v="1"/>
    <n v="586357"/>
    <s v="PENSIONADOS EN SU PROPIO SISTEMA"/>
    <s v="SECTOR PUBLICO"/>
    <s v="SI"/>
    <s v="NO"/>
    <s v="NO"/>
    <n v="87"/>
    <s v="No"/>
    <s v="No"/>
    <n v="586357"/>
    <s v="PENSIONADOS EN SU PROPIO SISTEMA"/>
    <n v="87"/>
  </r>
  <r>
    <n v="4086"/>
    <x v="1"/>
    <n v="41860.550000000003"/>
    <s v="ASALARIADO"/>
    <s v="SECTOR PRIVADO"/>
    <s v="SI"/>
    <s v="SI"/>
    <s v="NO"/>
    <n v="39"/>
    <s v="No"/>
    <s v="No"/>
    <n v="41860.550000000003"/>
    <s v="ASALARIADO"/>
    <n v="39"/>
  </r>
  <r>
    <n v="4087"/>
    <x v="0"/>
    <n v="385000"/>
    <s v="ASALARIADO"/>
    <s v="SECTOR PRIVADO"/>
    <s v="SI"/>
    <s v="NO"/>
    <s v="NO"/>
    <n v="46"/>
    <s v="No"/>
    <s v="No"/>
    <n v="385000"/>
    <s v="ASALARIADO"/>
    <n v="46"/>
  </r>
  <r>
    <n v="4088"/>
    <x v="0"/>
    <n v="373320"/>
    <s v="ASALARIADO"/>
    <s v="SECTOR PRIVADO"/>
    <s v="SI"/>
    <s v="NO"/>
    <s v="NO"/>
    <n v="47"/>
    <s v="No"/>
    <s v="No"/>
    <n v="373320"/>
    <s v="ASALARIADO"/>
    <n v="47"/>
  </r>
  <r>
    <n v="4089"/>
    <x v="0"/>
    <n v="356455"/>
    <s v="TRABAJADOR INDEPENDIENTE"/>
    <s v="SECTOR PRIVADO"/>
    <s v="SI"/>
    <s v="NO"/>
    <s v="SI"/>
    <n v="50"/>
    <s v="No"/>
    <s v="No"/>
    <n v="356455"/>
    <s v="TRABAJADOR INDEPENDIENTE"/>
    <n v="50"/>
  </r>
  <r>
    <n v="4090"/>
    <x v="1"/>
    <n v="383932.5"/>
    <s v="ASALARIADO"/>
    <s v="SECTOR PRIVADO"/>
    <s v="SI"/>
    <s v="NO"/>
    <s v="NO"/>
    <n v="27"/>
    <s v="No"/>
    <s v="No"/>
    <n v="383932.5"/>
    <s v="ASALARIADO"/>
    <n v="27"/>
  </r>
  <r>
    <n v="4091"/>
    <x v="1"/>
    <n v="432394.93"/>
    <s v="ASALARIADO"/>
    <s v="SECTOR PRIVADO"/>
    <s v="SI"/>
    <s v="NO"/>
    <s v="NO"/>
    <n v="25"/>
    <s v="No"/>
    <s v="No"/>
    <n v="432394.93"/>
    <s v="ASALARIADO"/>
    <n v="25"/>
  </r>
  <r>
    <n v="4092"/>
    <x v="1"/>
    <n v="347675"/>
    <s v="ASALARIADO"/>
    <s v="SECTOR PRIVADO"/>
    <s v="SI"/>
    <s v="NO"/>
    <s v="NO"/>
    <n v="36"/>
    <s v="No"/>
    <s v="No"/>
    <n v="347675"/>
    <s v="ASALARIADO"/>
    <n v="36"/>
  </r>
  <r>
    <n v="4093"/>
    <x v="1"/>
    <n v="297045"/>
    <s v="ASEGURADO VOLUNTARIO"/>
    <s v="SECTOR PRIVADO"/>
    <s v="SI"/>
    <s v="SI"/>
    <s v="NO"/>
    <n v="39"/>
    <s v="No"/>
    <s v="No"/>
    <n v="297045"/>
    <s v="ASEGURADO VOLUNTARIO"/>
    <n v="39"/>
  </r>
  <r>
    <n v="4094"/>
    <x v="0"/>
    <n v="305704"/>
    <s v="ASEGURADO VOLUNTARIO"/>
    <s v="SECTOR PRIVADO"/>
    <s v="SI"/>
    <s v="NO"/>
    <s v="NO"/>
    <n v="34"/>
    <s v="No"/>
    <s v="No"/>
    <n v="305704"/>
    <s v="ASEGURADO VOLUNTARIO"/>
    <n v="34"/>
  </r>
  <r>
    <n v="4095"/>
    <x v="0"/>
    <n v="2586422"/>
    <s v="ASALARIADO"/>
    <s v="SECTOR PUBLICO"/>
    <s v="SI"/>
    <s v="NO"/>
    <s v="NO"/>
    <n v="43"/>
    <s v="Atípico"/>
    <s v="No"/>
    <n v="2586422"/>
    <s v="ASALARIADO"/>
    <n v="43"/>
  </r>
  <r>
    <n v="4096"/>
    <x v="0"/>
    <n v="106000"/>
    <s v="ASALARIADO"/>
    <s v="SECTOR PRIVADO"/>
    <s v="SI"/>
    <s v="NO"/>
    <s v="NO"/>
    <n v="22"/>
    <s v="No"/>
    <s v="No"/>
    <n v="106000"/>
    <s v="ASALARIADO"/>
    <n v="22"/>
  </r>
  <r>
    <n v="4097"/>
    <x v="1"/>
    <n v="201666.67"/>
    <s v="ASALARIADO"/>
    <s v="SECTOR PRIVADO"/>
    <s v="SI"/>
    <s v="SI"/>
    <s v="NO"/>
    <n v="49"/>
    <s v="No"/>
    <s v="No"/>
    <n v="201666.67"/>
    <s v="ASALARIADO"/>
    <n v="49"/>
  </r>
  <r>
    <n v="4098"/>
    <x v="1"/>
    <n v="523886"/>
    <s v="TRABAJADOR INDEPENDIENTE"/>
    <s v="SECTOR PRIVADO"/>
    <s v="SI"/>
    <s v="NO"/>
    <s v="NO"/>
    <n v="23"/>
    <s v="No"/>
    <s v="No"/>
    <n v="523886"/>
    <s v="TRABAJADOR INDEPENDIENTE"/>
    <n v="23"/>
  </r>
  <r>
    <n v="4099"/>
    <x v="1"/>
    <n v="329720"/>
    <s v="ASEGURADO VOLUNTARIO"/>
    <s v="SECTOR PRIVADO"/>
    <s v="SI"/>
    <s v="SI"/>
    <s v="NO"/>
    <n v="64"/>
    <s v="No"/>
    <s v="No"/>
    <n v="329720"/>
    <s v="ASEGURADO VOLUNTARIO"/>
    <n v="64"/>
  </r>
  <r>
    <n v="4100"/>
    <x v="0"/>
    <n v="623672"/>
    <s v="ASALARIADO"/>
    <s v="SECTOR PRIVADO"/>
    <s v="SI"/>
    <s v="NO"/>
    <s v="NO"/>
    <n v="51"/>
    <s v="No"/>
    <s v="No"/>
    <n v="623672"/>
    <s v="ASALARIADO"/>
    <n v="51"/>
  </r>
  <r>
    <n v="4101"/>
    <x v="1"/>
    <n v="2389642.9"/>
    <s v="PENSIONADOS EN SU PROPIO SISTEMA"/>
    <s v="SECTOR PUBLICO"/>
    <s v="SI"/>
    <s v="NO"/>
    <s v="NO"/>
    <n v="85"/>
    <s v="Atípico"/>
    <s v="No"/>
    <n v="2389642.9"/>
    <s v="PENSIONADOS EN SU PROPIO SISTEMA"/>
    <n v="85"/>
  </r>
  <r>
    <n v="4102"/>
    <x v="0"/>
    <n v="322916.59999999998"/>
    <s v="ASALARIADO"/>
    <s v="SECTOR PRIVADO"/>
    <s v="SI"/>
    <s v="NO"/>
    <s v="SI"/>
    <n v="39"/>
    <s v="No"/>
    <s v="No"/>
    <n v="322916.59999999998"/>
    <s v="ASALARIADO"/>
    <n v="39"/>
  </r>
  <r>
    <n v="4103"/>
    <x v="1"/>
    <n v="299206"/>
    <s v="ASALARIADO"/>
    <s v="SECTOR PRIVADO"/>
    <s v="SI"/>
    <s v="NO"/>
    <s v="NO"/>
    <n v="39"/>
    <s v="No"/>
    <s v="No"/>
    <n v="299206"/>
    <s v="ASALARIADO"/>
    <n v="39"/>
  </r>
  <r>
    <n v="4104"/>
    <x v="0"/>
    <n v="445761.76"/>
    <s v="ASALARIADO"/>
    <s v="SECTOR PRIVADO"/>
    <s v="SI"/>
    <s v="NO"/>
    <s v="NO"/>
    <n v="30"/>
    <s v="No"/>
    <s v="No"/>
    <n v="445761.76"/>
    <s v="ASALARIADO"/>
    <n v="30"/>
  </r>
  <r>
    <n v="4105"/>
    <x v="0"/>
    <n v="297046"/>
    <s v="ASEGURADO VOLUNTARIO"/>
    <s v="SECTOR PRIVADO"/>
    <s v="SI"/>
    <s v="NO"/>
    <s v="NO"/>
    <n v="61"/>
    <s v="No"/>
    <s v="No"/>
    <n v="297046"/>
    <s v="ASEGURADO VOLUNTARIO"/>
    <n v="61"/>
  </r>
  <r>
    <n v="4106"/>
    <x v="1"/>
    <n v="390833.33"/>
    <s v="ASALARIADO"/>
    <s v="SECTOR PRIVADO"/>
    <s v="SI"/>
    <s v="NO"/>
    <s v="NO"/>
    <n v="41"/>
    <s v="No"/>
    <s v="No"/>
    <n v="390833.33"/>
    <s v="ASALARIADO"/>
    <n v="41"/>
  </r>
  <r>
    <n v="4107"/>
    <x v="1"/>
    <n v="29700"/>
    <s v="ASALARIADO"/>
    <s v="SECTOR PRIVADO"/>
    <s v="SI"/>
    <s v="NO"/>
    <s v="NO"/>
    <n v="29"/>
    <s v="No"/>
    <s v="No"/>
    <n v="29700"/>
    <s v="ASALARIADO"/>
    <n v="29"/>
  </r>
  <r>
    <n v="4108"/>
    <x v="1"/>
    <n v="1186398.1599999999"/>
    <s v="ASALARIADO"/>
    <s v="SECTOR PRIVADO"/>
    <s v="SI"/>
    <s v="NO"/>
    <s v="NO"/>
    <n v="41"/>
    <s v="No"/>
    <s v="No"/>
    <n v="1186398.1599999999"/>
    <s v="ASALARIADO"/>
    <n v="41"/>
  </r>
  <r>
    <n v="4109"/>
    <x v="1"/>
    <n v="839613"/>
    <s v="ASALARIADO"/>
    <s v="SECTOR PRIVADO"/>
    <s v="SI"/>
    <s v="SI"/>
    <s v="NO"/>
    <n v="29"/>
    <s v="No"/>
    <s v="No"/>
    <n v="839613"/>
    <s v="ASALARIADO"/>
    <n v="29"/>
  </r>
  <r>
    <n v="4110"/>
    <x v="1"/>
    <n v="1125420"/>
    <s v="ASALARIADO"/>
    <s v="SECTOR PUBLICO"/>
    <s v="SI"/>
    <s v="NO"/>
    <s v="SI"/>
    <n v="29"/>
    <s v="No"/>
    <s v="No"/>
    <n v="1125420"/>
    <s v="ASALARIADO"/>
    <n v="29"/>
  </r>
  <r>
    <n v="4111"/>
    <x v="1"/>
    <n v="432600"/>
    <s v="ASALARIADO"/>
    <s v="SECTOR PRIVADO"/>
    <s v="SI"/>
    <s v="NO"/>
    <s v="SI"/>
    <n v="59"/>
    <s v="No"/>
    <s v="No"/>
    <n v="432600"/>
    <s v="ASALARIADO"/>
    <n v="59"/>
  </r>
  <r>
    <n v="4112"/>
    <x v="0"/>
    <n v="403983"/>
    <s v="TRABAJADOR INDEPENDIENTE"/>
    <s v="SECTOR PRIVADO"/>
    <s v="SI"/>
    <s v="NO"/>
    <s v="NO"/>
    <n v="53"/>
    <s v="No"/>
    <s v="No"/>
    <n v="403983"/>
    <s v="TRABAJADOR INDEPENDIENTE"/>
    <n v="53"/>
  </r>
  <r>
    <n v="4113"/>
    <x v="1"/>
    <n v="340000"/>
    <s v="ASALARIADO"/>
    <s v="SECTOR PRIVADO"/>
    <s v="SI"/>
    <s v="NO"/>
    <s v="SI"/>
    <n v="43"/>
    <s v="No"/>
    <s v="No"/>
    <n v="340000"/>
    <s v="ASALARIADO"/>
    <n v="43"/>
  </r>
  <r>
    <n v="4114"/>
    <x v="1"/>
    <n v="1221960.4099999999"/>
    <s v="ASALARIADO"/>
    <s v="SECTOR PUBLICO"/>
    <s v="SI"/>
    <s v="NO"/>
    <s v="NO"/>
    <n v="42"/>
    <s v="No"/>
    <s v="No"/>
    <n v="1221960.4099999999"/>
    <s v="ASALARIADO"/>
    <n v="42"/>
  </r>
  <r>
    <n v="4115"/>
    <x v="1"/>
    <n v="399934"/>
    <s v="ASALARIADO"/>
    <s v="SECTOR PUBLICO"/>
    <s v="SI"/>
    <s v="NO"/>
    <s v="SI"/>
    <n v="36"/>
    <s v="No"/>
    <s v="No"/>
    <n v="399934"/>
    <s v="ASALARIADO"/>
    <n v="36"/>
  </r>
  <r>
    <n v="4116"/>
    <x v="0"/>
    <n v="205570"/>
    <s v="ASALARIADO"/>
    <s v="SECTOR PRIVADO"/>
    <s v="SI"/>
    <s v="NO"/>
    <s v="NO"/>
    <n v="38"/>
    <s v="No"/>
    <s v="No"/>
    <n v="205570"/>
    <s v="ASALARIADO"/>
    <n v="38"/>
  </r>
  <r>
    <n v="4117"/>
    <x v="1"/>
    <n v="300018"/>
    <s v="ASEGURADO VOLUNTARIO"/>
    <s v="SECTOR PRIVADO"/>
    <s v="SI"/>
    <s v="NO"/>
    <s v="NO"/>
    <n v="34"/>
    <s v="No"/>
    <s v="No"/>
    <n v="300018"/>
    <s v="ASEGURADO VOLUNTARIO"/>
    <n v="34"/>
  </r>
  <r>
    <n v="4118"/>
    <x v="1"/>
    <n v="386161"/>
    <s v="TRABAJADOR INDEPENDIENTE"/>
    <s v="SECTOR PRIVADO"/>
    <s v="SI"/>
    <s v="NO"/>
    <s v="SI"/>
    <n v="47"/>
    <s v="No"/>
    <s v="No"/>
    <n v="386161"/>
    <s v="TRABAJADOR INDEPENDIENTE"/>
    <n v="47"/>
  </r>
  <r>
    <n v="4119"/>
    <x v="0"/>
    <n v="144000"/>
    <s v="ASALARIADO"/>
    <s v="SECTOR PRIVADO"/>
    <s v="SI"/>
    <s v="NO"/>
    <s v="NO"/>
    <n v="35"/>
    <s v="No"/>
    <s v="No"/>
    <n v="144000"/>
    <s v="ASALARIADO"/>
    <n v="35"/>
  </r>
  <r>
    <n v="4120"/>
    <x v="0"/>
    <n v="394526"/>
    <s v="TRABAJADOR INDEPENDIENTE"/>
    <s v="SECTOR PRIVADO"/>
    <s v="SI"/>
    <s v="NO"/>
    <s v="SI"/>
    <n v="48"/>
    <s v="No"/>
    <s v="No"/>
    <n v="394526"/>
    <s v="TRABAJADOR INDEPENDIENTE"/>
    <n v="48"/>
  </r>
  <r>
    <n v="4121"/>
    <x v="1"/>
    <n v="540083"/>
    <s v="TRABAJADOR INDEPENDIENTE"/>
    <s v="SECTOR PRIVADO"/>
    <s v="SI"/>
    <s v="NO"/>
    <s v="SI"/>
    <n v="41"/>
    <s v="No"/>
    <s v="No"/>
    <n v="540083"/>
    <s v="TRABAJADOR INDEPENDIENTE"/>
    <n v="41"/>
  </r>
  <r>
    <n v="4122"/>
    <x v="0"/>
    <n v="280000"/>
    <s v="ASALARIADO"/>
    <s v="SECTOR PRIVADO"/>
    <s v="SI"/>
    <s v="SI"/>
    <s v="NO"/>
    <n v="26"/>
    <s v="No"/>
    <s v="No"/>
    <n v="280000"/>
    <s v="ASALARIADO"/>
    <n v="26"/>
  </r>
  <r>
    <n v="4123"/>
    <x v="0"/>
    <n v="350000"/>
    <s v="ASALARIADO"/>
    <s v="SECTOR PRIVADO"/>
    <s v="SI"/>
    <s v="NO"/>
    <s v="NO"/>
    <n v="25"/>
    <s v="No"/>
    <s v="No"/>
    <n v="350000"/>
    <s v="ASALARIADO"/>
    <n v="25"/>
  </r>
  <r>
    <n v="4124"/>
    <x v="1"/>
    <n v="382000"/>
    <s v="ASALARIADO"/>
    <s v="SECTOR PRIVADO"/>
    <s v="SI"/>
    <s v="NO"/>
    <s v="NO"/>
    <n v="20"/>
    <s v="No"/>
    <s v="No"/>
    <n v="382000"/>
    <s v="ASALARIADO"/>
    <n v="20"/>
  </r>
  <r>
    <n v="4125"/>
    <x v="0"/>
    <n v="933124"/>
    <s v="TRABAJADOR INDEPENDIENTE"/>
    <s v="SECTOR PRIVADO"/>
    <s v="SI"/>
    <s v="NO"/>
    <s v="NO"/>
    <n v="49"/>
    <s v="No"/>
    <s v="No"/>
    <n v="933124"/>
    <s v="TRABAJADOR INDEPENDIENTE"/>
    <n v="49"/>
  </r>
  <r>
    <n v="4126"/>
    <x v="1"/>
    <n v="865457.02"/>
    <s v="ASALARIADO"/>
    <s v="SECTOR PUBLICO"/>
    <s v="SI"/>
    <s v="NO"/>
    <s v="NO"/>
    <n v="42"/>
    <s v="No"/>
    <s v="No"/>
    <n v="865457.02"/>
    <s v="ASALARIADO"/>
    <n v="42"/>
  </r>
  <r>
    <n v="4127"/>
    <x v="1"/>
    <n v="399967"/>
    <s v="PENSIONADOS EN SU PROPIO SISTEMA"/>
    <s v="SECTOR PUBLICO"/>
    <s v="SI"/>
    <s v="NO"/>
    <s v="NO"/>
    <n v="82"/>
    <s v="No"/>
    <s v="No"/>
    <n v="399967"/>
    <s v="PENSIONADOS EN SU PROPIO SISTEMA"/>
    <n v="82"/>
  </r>
  <r>
    <n v="4128"/>
    <x v="0"/>
    <n v="436800"/>
    <s v="ASALARIADO"/>
    <s v="SECTOR PRIVADO"/>
    <s v="SI"/>
    <s v="NO"/>
    <s v="NO"/>
    <n v="53"/>
    <s v="No"/>
    <s v="No"/>
    <n v="436800"/>
    <s v="ASALARIADO"/>
    <n v="53"/>
  </r>
  <r>
    <n v="4129"/>
    <x v="0"/>
    <n v="437896"/>
    <s v="TRABAJADOR INDEPENDIENTE"/>
    <s v="SECTOR PRIVADO"/>
    <s v="SI"/>
    <s v="NO"/>
    <s v="NO"/>
    <n v="39"/>
    <s v="No"/>
    <s v="No"/>
    <n v="437896"/>
    <s v="TRABAJADOR INDEPENDIENTE"/>
    <n v="39"/>
  </r>
  <r>
    <n v="4130"/>
    <x v="0"/>
    <n v="297046"/>
    <s v="TRABAJADOR INDEPENDIENTE"/>
    <s v="SECTOR PRIVADO"/>
    <s v="SI"/>
    <s v="NO"/>
    <s v="NO"/>
    <n v="54"/>
    <s v="No"/>
    <s v="No"/>
    <n v="297046"/>
    <s v="TRABAJADOR INDEPENDIENTE"/>
    <n v="54"/>
  </r>
  <r>
    <n v="4131"/>
    <x v="1"/>
    <n v="720408.6"/>
    <s v="ASALARIADO"/>
    <s v="SECTOR PUBLICO"/>
    <s v="SI"/>
    <s v="NO"/>
    <s v="NO"/>
    <n v="45"/>
    <s v="No"/>
    <s v="No"/>
    <n v="720408.6"/>
    <s v="ASALARIADO"/>
    <n v="45"/>
  </r>
  <r>
    <n v="4132"/>
    <x v="0"/>
    <n v="301184"/>
    <s v="ASALARIADO"/>
    <s v="SECTOR PRIVADO"/>
    <s v="SI"/>
    <s v="NO"/>
    <s v="NO"/>
    <n v="46"/>
    <s v="No"/>
    <s v="No"/>
    <n v="301184"/>
    <s v="ASALARIADO"/>
    <n v="46"/>
  </r>
  <r>
    <n v="4133"/>
    <x v="0"/>
    <n v="230000"/>
    <s v="ASALARIADO"/>
    <s v="SECTOR PRIVADO"/>
    <s v="SI"/>
    <s v="NO"/>
    <s v="SI"/>
    <n v="60"/>
    <s v="No"/>
    <s v="No"/>
    <n v="230000"/>
    <s v="ASALARIADO"/>
    <n v="60"/>
  </r>
  <r>
    <n v="4134"/>
    <x v="1"/>
    <n v="639148"/>
    <s v="TRABAJADOR INDEPENDIENTE"/>
    <s v="SECTOR PRIVADO"/>
    <s v="SI"/>
    <s v="NO"/>
    <s v="NO"/>
    <n v="60"/>
    <s v="No"/>
    <s v="No"/>
    <n v="639148"/>
    <s v="TRABAJADOR INDEPENDIENTE"/>
    <n v="60"/>
  </r>
  <r>
    <n v="4135"/>
    <x v="1"/>
    <n v="470713.7"/>
    <s v="ASALARIADO"/>
    <s v="SECTOR PRIVADO"/>
    <s v="SI"/>
    <s v="NO"/>
    <s v="SI"/>
    <n v="36"/>
    <s v="No"/>
    <s v="No"/>
    <n v="470713.7"/>
    <s v="ASALARIADO"/>
    <n v="36"/>
  </r>
  <r>
    <n v="4136"/>
    <x v="0"/>
    <n v="298482"/>
    <s v="TRABAJADOR INDEPENDIENTE"/>
    <s v="SECTOR PRIVADO"/>
    <s v="SI"/>
    <s v="NO"/>
    <s v="NO"/>
    <n v="28"/>
    <s v="No"/>
    <s v="No"/>
    <n v="298482"/>
    <s v="TRABAJADOR INDEPENDIENTE"/>
    <n v="28"/>
  </r>
  <r>
    <n v="4137"/>
    <x v="0"/>
    <n v="294661.86"/>
    <s v="ASALARIADO"/>
    <s v="SECTOR PRIVADO"/>
    <s v="SI"/>
    <s v="NO"/>
    <s v="NO"/>
    <n v="25"/>
    <s v="No"/>
    <s v="No"/>
    <n v="294661.86"/>
    <s v="ASALARIADO"/>
    <n v="25"/>
  </r>
  <r>
    <n v="4138"/>
    <x v="0"/>
    <n v="431178"/>
    <s v="ASALARIADO"/>
    <s v="SECTOR PRIVADO"/>
    <s v="SI"/>
    <s v="NO"/>
    <s v="NO"/>
    <n v="56"/>
    <s v="No"/>
    <s v="No"/>
    <n v="431178"/>
    <s v="ASALARIADO"/>
    <n v="56"/>
  </r>
  <r>
    <n v="4139"/>
    <x v="1"/>
    <n v="278035"/>
    <s v="ASEGURADO VOLUNTARIO"/>
    <s v="SECTOR PRIVADO"/>
    <s v="SI"/>
    <s v="NO"/>
    <s v="NO"/>
    <n v="49"/>
    <s v="No"/>
    <s v="No"/>
    <n v="278035"/>
    <s v="ASEGURADO VOLUNTARIO"/>
    <n v="49"/>
  </r>
  <r>
    <n v="4140"/>
    <x v="1"/>
    <n v="628333"/>
    <s v="ASALARIADO"/>
    <s v="SECTOR PRIVADO"/>
    <s v="SI"/>
    <s v="NO"/>
    <s v="NO"/>
    <n v="32"/>
    <s v="No"/>
    <s v="No"/>
    <n v="628333"/>
    <s v="ASALARIADO"/>
    <n v="32"/>
  </r>
  <r>
    <n v="4141"/>
    <x v="1"/>
    <n v="526107.13"/>
    <s v="ASALARIADO"/>
    <s v="SECTOR PUBLICO"/>
    <s v="SI"/>
    <s v="NO"/>
    <s v="NO"/>
    <n v="37"/>
    <s v="No"/>
    <s v="No"/>
    <n v="526107.13"/>
    <s v="ASALARIADO"/>
    <n v="37"/>
  </r>
  <r>
    <n v="4142"/>
    <x v="1"/>
    <n v="278030"/>
    <s v="CONVENIOS ESPECIALES DE TRABAJADORES INDEPENDIENTES"/>
    <s v="SECTOR PRIVADO"/>
    <s v="SI"/>
    <s v="NO"/>
    <s v="NO"/>
    <n v="47"/>
    <s v="No"/>
    <s v="No"/>
    <n v="278030"/>
    <s v="CONVENIOS ESPECIALES DE TRABAJADORES INDEPENDIENTES"/>
    <n v="47"/>
  </r>
  <r>
    <n v="4143"/>
    <x v="1"/>
    <n v="471872"/>
    <s v="ASALARIADO"/>
    <s v="SECTOR PUBLICO"/>
    <s v="SI"/>
    <s v="NO"/>
    <s v="SI"/>
    <n v="33"/>
    <s v="No"/>
    <s v="No"/>
    <n v="471872"/>
    <s v="ASALARIADO"/>
    <n v="33"/>
  </r>
  <r>
    <n v="4144"/>
    <x v="1"/>
    <n v="1416053"/>
    <s v="PENSIONADOS EN SU PROPIO SISTEMA"/>
    <s v="SECTOR PUBLICO"/>
    <s v="SI"/>
    <s v="NO"/>
    <s v="NO"/>
    <n v="50"/>
    <s v="No"/>
    <s v="No"/>
    <n v="1416053"/>
    <s v="PENSIONADOS EN SU PROPIO SISTEMA"/>
    <n v="50"/>
  </r>
  <r>
    <n v="4145"/>
    <x v="0"/>
    <n v="1017377.98"/>
    <s v="ASALARIADO"/>
    <s v="SECTOR PRIVADO"/>
    <s v="SI"/>
    <s v="NO"/>
    <s v="NO"/>
    <n v="48"/>
    <s v="No"/>
    <s v="No"/>
    <n v="1017377.98"/>
    <s v="ASALARIADO"/>
    <n v="48"/>
  </r>
  <r>
    <n v="4146"/>
    <x v="1"/>
    <n v="159787.23000000001"/>
    <s v="ASALARIADO"/>
    <s v="SECTOR PRIVADO"/>
    <s v="SI"/>
    <s v="NO"/>
    <s v="NO"/>
    <n v="42"/>
    <s v="No"/>
    <s v="No"/>
    <n v="159787.23000000001"/>
    <s v="ASALARIADO"/>
    <n v="42"/>
  </r>
  <r>
    <n v="4147"/>
    <x v="1"/>
    <n v="561950"/>
    <s v="ASALARIADO"/>
    <s v="SECTOR PUBLICO"/>
    <s v="SI"/>
    <s v="NO"/>
    <s v="SI"/>
    <n v="32"/>
    <s v="No"/>
    <s v="No"/>
    <n v="561950"/>
    <s v="ASALARIADO"/>
    <n v="32"/>
  </r>
  <r>
    <n v="4148"/>
    <x v="0"/>
    <n v="500000"/>
    <s v="ASALARIADO"/>
    <s v="SECTOR PRIVADO"/>
    <s v="SI"/>
    <s v="SI"/>
    <s v="NO"/>
    <n v="29"/>
    <s v="No"/>
    <s v="No"/>
    <n v="500000"/>
    <s v="ASALARIADO"/>
    <n v="29"/>
  </r>
  <r>
    <n v="4149"/>
    <x v="0"/>
    <n v="895921"/>
    <s v="ASALARIADO"/>
    <s v="SECTOR PRIVADO"/>
    <s v="SI"/>
    <s v="NO"/>
    <s v="NO"/>
    <n v="24"/>
    <s v="No"/>
    <s v="No"/>
    <n v="895921"/>
    <s v="ASALARIADO"/>
    <n v="24"/>
  </r>
  <r>
    <n v="4150"/>
    <x v="1"/>
    <n v="278030"/>
    <s v="ASEGURADO VOLUNTARIO"/>
    <s v="SECTOR PRIVADO"/>
    <s v="SI"/>
    <s v="SI"/>
    <s v="NO"/>
    <n v="29"/>
    <s v="No"/>
    <s v="No"/>
    <n v="278030"/>
    <s v="ASEGURADO VOLUNTARIO"/>
    <n v="29"/>
  </r>
  <r>
    <n v="4151"/>
    <x v="0"/>
    <n v="534683"/>
    <s v="TRABAJADOR INDEPENDIENTE"/>
    <s v="SECTOR PRIVADO"/>
    <s v="SI"/>
    <s v="SI"/>
    <s v="SI"/>
    <n v="37"/>
    <s v="No"/>
    <s v="No"/>
    <n v="534683"/>
    <s v="TRABAJADOR INDEPENDIENTE"/>
    <n v="37"/>
  </r>
  <r>
    <n v="4152"/>
    <x v="0"/>
    <n v="263305"/>
    <s v="ASALARIADO"/>
    <s v="SECTOR PRIVADO"/>
    <s v="SI"/>
    <s v="NO"/>
    <s v="SI"/>
    <n v="34"/>
    <s v="No"/>
    <s v="No"/>
    <n v="263305"/>
    <s v="ASALARIADO"/>
    <n v="34"/>
  </r>
  <r>
    <n v="4153"/>
    <x v="0"/>
    <n v="359544.27"/>
    <s v="CONVENIOS ESPECIALES DE ASEGURADOS VOLUNTARIOS"/>
    <s v="SECTOR PRIVADO"/>
    <s v="SI"/>
    <s v="SI"/>
    <s v="NO"/>
    <n v="20"/>
    <s v="No"/>
    <s v="No"/>
    <n v="359544.27"/>
    <s v="CONVENIOS ESPECIALES DE ASEGURADOS VOLUNTARIOS"/>
    <n v="20"/>
  </r>
  <r>
    <n v="4154"/>
    <x v="0"/>
    <n v="331059"/>
    <s v="TRABAJADOR INDEPENDIENTE"/>
    <s v="SECTOR PRIVADO"/>
    <s v="SI"/>
    <s v="NO"/>
    <s v="SI"/>
    <n v="45"/>
    <s v="No"/>
    <s v="No"/>
    <n v="331059"/>
    <s v="TRABAJADOR INDEPENDIENTE"/>
    <n v="45"/>
  </r>
  <r>
    <n v="4155"/>
    <x v="1"/>
    <n v="1226666.67"/>
    <s v="ASALARIADO"/>
    <s v="SECTOR PRIVADO"/>
    <s v="SI"/>
    <s v="NO"/>
    <s v="NO"/>
    <n v="26"/>
    <s v="No"/>
    <s v="No"/>
    <n v="1226666.67"/>
    <s v="ASALARIADO"/>
    <n v="26"/>
  </r>
  <r>
    <n v="4156"/>
    <x v="1"/>
    <n v="750000"/>
    <s v="ASALARIADO"/>
    <s v="SECTOR PRIVADO"/>
    <s v="SI"/>
    <s v="NO"/>
    <s v="NO"/>
    <n v="35"/>
    <s v="No"/>
    <s v="No"/>
    <n v="750000"/>
    <s v="ASALARIADO"/>
    <n v="35"/>
  </r>
  <r>
    <n v="4157"/>
    <x v="0"/>
    <n v="433710"/>
    <s v="ASALARIADO"/>
    <s v="SECTOR PRIVADO"/>
    <s v="SI"/>
    <s v="NO"/>
    <s v="NO"/>
    <n v="60"/>
    <s v="No"/>
    <s v="No"/>
    <n v="433710"/>
    <s v="ASALARIADO"/>
    <n v="60"/>
  </r>
  <r>
    <n v="4158"/>
    <x v="0"/>
    <n v="540083"/>
    <s v="TRABAJADOR INDEPENDIENTE"/>
    <s v="SECTOR PRIVADO"/>
    <s v="SI"/>
    <s v="NO"/>
    <s v="SI"/>
    <n v="54"/>
    <s v="No"/>
    <s v="No"/>
    <n v="540083"/>
    <s v="TRABAJADOR INDEPENDIENTE"/>
    <n v="54"/>
  </r>
  <r>
    <n v="4159"/>
    <x v="0"/>
    <n v="575195.69999999995"/>
    <s v="ASALARIADO"/>
    <s v="SECTOR PRIVADO"/>
    <s v="SI"/>
    <s v="NO"/>
    <s v="NO"/>
    <n v="26"/>
    <s v="No"/>
    <s v="No"/>
    <n v="575195.69999999995"/>
    <s v="ASALARIADO"/>
    <n v="26"/>
  </r>
  <r>
    <n v="4160"/>
    <x v="0"/>
    <n v="660110"/>
    <s v="ASALARIADO"/>
    <s v="SECTOR PRIVADO"/>
    <s v="SI"/>
    <s v="NO"/>
    <s v="NO"/>
    <n v="54"/>
    <s v="No"/>
    <s v="No"/>
    <n v="660110"/>
    <s v="ASALARIADO"/>
    <n v="54"/>
  </r>
  <r>
    <n v="4161"/>
    <x v="0"/>
    <n v="344000"/>
    <s v="ASALARIADO"/>
    <s v="SECTOR PRIVADO"/>
    <s v="SI"/>
    <s v="NO"/>
    <s v="NO"/>
    <n v="33"/>
    <s v="No"/>
    <s v="No"/>
    <n v="344000"/>
    <s v="ASALARIADO"/>
    <n v="33"/>
  </r>
  <r>
    <n v="4162"/>
    <x v="1"/>
    <n v="1201546.2"/>
    <s v="ASALARIADO"/>
    <s v="SECTOR PUBLICO"/>
    <s v="SI"/>
    <s v="NO"/>
    <s v="NO"/>
    <n v="28"/>
    <s v="No"/>
    <s v="No"/>
    <n v="1201546.2"/>
    <s v="ASALARIADO"/>
    <n v="28"/>
  </r>
  <r>
    <n v="4163"/>
    <x v="1"/>
    <n v="429500"/>
    <s v="ASALARIADO"/>
    <s v="SECTOR PRIVADO"/>
    <s v="SI"/>
    <s v="NO"/>
    <s v="NO"/>
    <n v="53"/>
    <s v="No"/>
    <s v="No"/>
    <n v="429500"/>
    <s v="ASALARIADO"/>
    <n v="53"/>
  </r>
  <r>
    <n v="4164"/>
    <x v="0"/>
    <n v="78000"/>
    <s v="ASALARIADO"/>
    <s v="SECTOR PRIVADO"/>
    <s v="SI"/>
    <s v="NO"/>
    <s v="SI"/>
    <n v="31"/>
    <s v="No"/>
    <s v="No"/>
    <n v="78000"/>
    <s v="ASALARIADO"/>
    <n v="31"/>
  </r>
  <r>
    <n v="4165"/>
    <x v="0"/>
    <n v="318620"/>
    <s v="ASALARIADO"/>
    <s v="SECTOR PRIVADO"/>
    <s v="SI"/>
    <s v="NO"/>
    <s v="NO"/>
    <n v="60"/>
    <s v="No"/>
    <s v="No"/>
    <n v="318620"/>
    <s v="ASALARIADO"/>
    <n v="60"/>
  </r>
  <r>
    <n v="4166"/>
    <x v="0"/>
    <n v="326035"/>
    <s v="PENSIONADOS EN SU PROPIO SISTEMA"/>
    <s v="SECTOR PUBLICO"/>
    <s v="SI"/>
    <s v="NO"/>
    <s v="NO"/>
    <n v="67"/>
    <s v="No"/>
    <s v="No"/>
    <n v="326035"/>
    <s v="PENSIONADOS EN SU PROPIO SISTEMA"/>
    <n v="67"/>
  </r>
  <r>
    <n v="4167"/>
    <x v="0"/>
    <n v="73502.649999999994"/>
    <s v="ASALARIADO"/>
    <s v="SECTOR PRIVADO"/>
    <s v="SI"/>
    <s v="SI"/>
    <s v="NO"/>
    <n v="41"/>
    <s v="No"/>
    <s v="No"/>
    <n v="73502.649999999994"/>
    <s v="ASALARIADO"/>
    <n v="41"/>
  </r>
  <r>
    <n v="4168"/>
    <x v="1"/>
    <n v="297429"/>
    <s v="ASEGURADO VOLUNTARIO"/>
    <s v="SECTOR PRIVADO"/>
    <s v="SI"/>
    <s v="SI"/>
    <s v="SI"/>
    <n v="38"/>
    <s v="No"/>
    <s v="No"/>
    <n v="297429"/>
    <s v="ASEGURADO VOLUNTARIO"/>
    <n v="38"/>
  </r>
  <r>
    <n v="4169"/>
    <x v="0"/>
    <n v="104226"/>
    <s v="ASALARIADO"/>
    <s v="SECTOR PRIVADO"/>
    <s v="SI"/>
    <s v="NO"/>
    <s v="NO"/>
    <n v="22"/>
    <s v="No"/>
    <s v="No"/>
    <n v="104226"/>
    <s v="ASALARIADO"/>
    <n v="22"/>
  </r>
  <r>
    <n v="4170"/>
    <x v="1"/>
    <n v="316043"/>
    <s v="ASALARIADO"/>
    <s v="SECTOR PUBLICO"/>
    <s v="SI"/>
    <s v="NO"/>
    <s v="NO"/>
    <n v="49"/>
    <s v="No"/>
    <s v="No"/>
    <n v="316043"/>
    <s v="ASALARIADO"/>
    <n v="49"/>
  </r>
  <r>
    <n v="4171"/>
    <x v="0"/>
    <n v="829677.14"/>
    <s v="ASALARIADO"/>
    <s v="SECTOR PUBLICO"/>
    <s v="SI"/>
    <s v="NO"/>
    <s v="NO"/>
    <n v="47"/>
    <s v="No"/>
    <s v="No"/>
    <n v="829677.14"/>
    <s v="ASALARIADO"/>
    <n v="47"/>
  </r>
  <r>
    <n v="4172"/>
    <x v="1"/>
    <n v="522807.1"/>
    <s v="PENSIONADOS EN SU PROPIO SISTEMA"/>
    <s v="SECTOR PUBLICO"/>
    <s v="SI"/>
    <s v="NO"/>
    <s v="NO"/>
    <n v="70"/>
    <s v="No"/>
    <s v="No"/>
    <n v="522807.1"/>
    <s v="PENSIONADOS EN SU PROPIO SISTEMA"/>
    <n v="70"/>
  </r>
  <r>
    <n v="4173"/>
    <x v="0"/>
    <n v="299441"/>
    <s v="ASEGURADO VOLUNTARIO"/>
    <s v="SECTOR PRIVADO"/>
    <s v="SI"/>
    <s v="SI"/>
    <s v="NO"/>
    <n v="35"/>
    <s v="No"/>
    <s v="No"/>
    <n v="299441"/>
    <s v="ASEGURADO VOLUNTARIO"/>
    <n v="35"/>
  </r>
  <r>
    <n v="4174"/>
    <x v="1"/>
    <n v="1594950"/>
    <s v="ASALARIADO"/>
    <s v="SECTOR PRIVADO"/>
    <s v="SI"/>
    <s v="NO"/>
    <s v="NO"/>
    <n v="32"/>
    <s v="No"/>
    <s v="No"/>
    <n v="1594950"/>
    <s v="ASALARIADO"/>
    <n v="32"/>
  </r>
  <r>
    <n v="4175"/>
    <x v="0"/>
    <n v="417317.4"/>
    <s v="ASALARIADO"/>
    <s v="SECTOR PRIVADO"/>
    <s v="SI"/>
    <s v="SI"/>
    <s v="NO"/>
    <n v="32"/>
    <s v="No"/>
    <s v="No"/>
    <n v="417317.4"/>
    <s v="ASALARIADO"/>
    <n v="32"/>
  </r>
  <r>
    <n v="4176"/>
    <x v="0"/>
    <n v="428852.94"/>
    <s v="ASALARIADO"/>
    <s v="SECTOR PRIVADO"/>
    <s v="SI"/>
    <s v="SI"/>
    <s v="NO"/>
    <n v="32"/>
    <s v="No"/>
    <s v="No"/>
    <n v="428852.94"/>
    <s v="ASALARIADO"/>
    <n v="32"/>
  </r>
  <r>
    <n v="4177"/>
    <x v="0"/>
    <n v="359544.27"/>
    <s v="CONVENIOS ESPECIALES DE ASEGURADOS VOLUNTARIOS"/>
    <s v="SECTOR PRIVADO"/>
    <s v="SI"/>
    <s v="SI"/>
    <s v="NO"/>
    <n v="61"/>
    <s v="No"/>
    <s v="No"/>
    <n v="359544.27"/>
    <s v="CONVENIOS ESPECIALES DE ASEGURADOS VOLUNTARIOS"/>
    <n v="61"/>
  </r>
  <r>
    <n v="4178"/>
    <x v="0"/>
    <n v="141509.48000000001"/>
    <s v="PENSIONADOS EN SU PROPIO SISTEMA"/>
    <s v="SECTOR PUBLICO"/>
    <s v="SI"/>
    <s v="NO"/>
    <s v="NO"/>
    <n v="93"/>
    <s v="No"/>
    <s v="No"/>
    <n v="141509.48000000001"/>
    <s v="PENSIONADOS EN SU PROPIO SISTEMA"/>
    <n v="93"/>
  </r>
  <r>
    <n v="4179"/>
    <x v="0"/>
    <n v="480445"/>
    <s v="ASALARIADO"/>
    <s v="SECTOR PUBLICO"/>
    <s v="SI"/>
    <s v="NO"/>
    <s v="NO"/>
    <n v="44"/>
    <s v="No"/>
    <s v="No"/>
    <n v="480445"/>
    <s v="ASALARIADO"/>
    <n v="44"/>
  </r>
  <r>
    <n v="4180"/>
    <x v="1"/>
    <n v="300000"/>
    <s v="ASALARIADO"/>
    <s v="SECTOR PRIVADO"/>
    <s v="SI"/>
    <s v="NO"/>
    <s v="SI"/>
    <n v="43"/>
    <s v="No"/>
    <s v="No"/>
    <n v="300000"/>
    <s v="ASALARIADO"/>
    <n v="43"/>
  </r>
  <r>
    <n v="4181"/>
    <x v="0"/>
    <n v="417493.72"/>
    <s v="ASALARIADO"/>
    <s v="SECTOR PRIVADO"/>
    <s v="SI"/>
    <s v="SI"/>
    <s v="NO"/>
    <n v="57"/>
    <s v="No"/>
    <s v="No"/>
    <n v="417493.72"/>
    <s v="ASALARIADO"/>
    <n v="57"/>
  </r>
  <r>
    <n v="4182"/>
    <x v="0"/>
    <n v="1709162"/>
    <s v="ASALARIADO"/>
    <s v="SECTOR PUBLICO"/>
    <s v="SI"/>
    <s v="NO"/>
    <s v="SI"/>
    <n v="45"/>
    <s v="No"/>
    <s v="No"/>
    <n v="1709162"/>
    <s v="ASALARIADO"/>
    <n v="45"/>
  </r>
  <r>
    <n v="4183"/>
    <x v="0"/>
    <n v="999555"/>
    <s v="ASALARIADO"/>
    <s v="SECTOR PUBLICO"/>
    <s v="SI"/>
    <s v="NO"/>
    <s v="NO"/>
    <n v="35"/>
    <s v="No"/>
    <s v="No"/>
    <n v="999555"/>
    <s v="ASALARIADO"/>
    <n v="35"/>
  </r>
  <r>
    <n v="4184"/>
    <x v="0"/>
    <n v="546926.74"/>
    <s v="ASALARIADO"/>
    <s v="SECTOR PRIVADO"/>
    <s v="SI"/>
    <s v="NO"/>
    <s v="NO"/>
    <n v="28"/>
    <s v="No"/>
    <s v="No"/>
    <n v="546926.74"/>
    <s v="ASALARIADO"/>
    <n v="28"/>
  </r>
  <r>
    <n v="4185"/>
    <x v="0"/>
    <n v="2000000"/>
    <s v="ASALARIADO"/>
    <s v="SECTOR PRIVADO"/>
    <s v="SI"/>
    <s v="NO"/>
    <s v="NO"/>
    <n v="39"/>
    <s v="No"/>
    <s v="No"/>
    <n v="2000000"/>
    <s v="ASALARIADO"/>
    <n v="39"/>
  </r>
  <r>
    <n v="4186"/>
    <x v="0"/>
    <n v="674614"/>
    <s v="ASALARIADO"/>
    <s v="SECTOR PUBLICO"/>
    <s v="SI"/>
    <s v="NO"/>
    <s v="NO"/>
    <n v="61"/>
    <s v="No"/>
    <s v="No"/>
    <n v="674614"/>
    <s v="ASALARIADO"/>
    <n v="61"/>
  </r>
  <r>
    <n v="4187"/>
    <x v="0"/>
    <n v="358876"/>
    <s v="ASALARIADO"/>
    <s v="SECTOR PRIVADO"/>
    <s v="SI"/>
    <s v="NO"/>
    <s v="NO"/>
    <n v="28"/>
    <s v="No"/>
    <s v="No"/>
    <n v="358876"/>
    <s v="ASALARIADO"/>
    <n v="28"/>
  </r>
  <r>
    <n v="4188"/>
    <x v="0"/>
    <n v="886478.2"/>
    <s v="ASALARIADO"/>
    <s v="SECTOR PUBLICO"/>
    <s v="SI"/>
    <s v="NO"/>
    <s v="NO"/>
    <n v="35"/>
    <s v="No"/>
    <s v="No"/>
    <n v="886478.2"/>
    <s v="ASALARIADO"/>
    <n v="35"/>
  </r>
  <r>
    <n v="4189"/>
    <x v="0"/>
    <n v="540083"/>
    <s v="TRABAJADOR INDEPENDIENTE"/>
    <s v="SECTOR PRIVADO"/>
    <s v="SI"/>
    <s v="SI"/>
    <s v="SI"/>
    <n v="47"/>
    <s v="No"/>
    <s v="No"/>
    <n v="540083"/>
    <s v="TRABAJADOR INDEPENDIENTE"/>
    <n v="47"/>
  </r>
  <r>
    <n v="4190"/>
    <x v="1"/>
    <n v="483037.91"/>
    <s v="PENSIONADOS EN SU PROPIO SISTEMA"/>
    <s v="SECTOR PUBLICO"/>
    <s v="SI"/>
    <s v="NO"/>
    <s v="NO"/>
    <n v="84"/>
    <s v="No"/>
    <s v="No"/>
    <n v="483037.91"/>
    <s v="PENSIONADOS EN SU PROPIO SISTEMA"/>
    <n v="84"/>
  </r>
  <r>
    <n v="4191"/>
    <x v="1"/>
    <n v="385548"/>
    <s v="TRABAJADOR INDEPENDIENTE"/>
    <s v="SECTOR PRIVADO"/>
    <s v="SI"/>
    <s v="NO"/>
    <s v="NO"/>
    <n v="62"/>
    <s v="No"/>
    <s v="No"/>
    <n v="385548"/>
    <s v="TRABAJADOR INDEPENDIENTE"/>
    <n v="62"/>
  </r>
  <r>
    <n v="4192"/>
    <x v="0"/>
    <n v="2870715.1"/>
    <s v="ASALARIADO"/>
    <s v="SECTOR PUBLICO"/>
    <s v="SI"/>
    <s v="NO"/>
    <s v="NO"/>
    <n v="57"/>
    <s v="Atípico"/>
    <s v="No"/>
    <n v="2870715.1"/>
    <s v="ASALARIADO"/>
    <n v="57"/>
  </r>
  <r>
    <n v="4193"/>
    <x v="1"/>
    <n v="297044"/>
    <s v="CONVENIOS ESPECIALES DE TRABAJADORES INDEPENDIENTES"/>
    <s v="SECTOR PRIVADO"/>
    <s v="SI"/>
    <s v="NO"/>
    <s v="NO"/>
    <n v="55"/>
    <s v="No"/>
    <s v="No"/>
    <n v="297044"/>
    <s v="CONVENIOS ESPECIALES DE TRABAJADORES INDEPENDIENTES"/>
    <n v="55"/>
  </r>
  <r>
    <n v="4194"/>
    <x v="1"/>
    <n v="302470"/>
    <s v="TRABAJADOR INDEPENDIENTE"/>
    <s v="SECTOR PRIVADO"/>
    <s v="SI"/>
    <s v="NO"/>
    <s v="NO"/>
    <n v="24"/>
    <s v="No"/>
    <s v="No"/>
    <n v="302470"/>
    <s v="TRABAJADOR INDEPENDIENTE"/>
    <n v="24"/>
  </r>
  <r>
    <n v="4195"/>
    <x v="1"/>
    <n v="297045"/>
    <s v="TRABAJADOR INDEPENDIENTE"/>
    <s v="SECTOR PRIVADO"/>
    <s v="SI"/>
    <s v="NO"/>
    <s v="NO"/>
    <n v="63"/>
    <s v="No"/>
    <s v="No"/>
    <n v="297045"/>
    <s v="TRABAJADOR INDEPENDIENTE"/>
    <n v="63"/>
  </r>
  <r>
    <n v="4196"/>
    <x v="1"/>
    <n v="441000"/>
    <s v="ASALARIADO"/>
    <s v="SECTOR PRIVADO"/>
    <s v="SI"/>
    <s v="NO"/>
    <s v="NO"/>
    <n v="22"/>
    <s v="No"/>
    <s v="No"/>
    <n v="441000"/>
    <s v="ASALARIADO"/>
    <n v="22"/>
  </r>
  <r>
    <n v="4197"/>
    <x v="1"/>
    <n v="181917"/>
    <s v="ASALARIADO"/>
    <s v="SECTOR PRIVADO"/>
    <s v="SI"/>
    <s v="NO"/>
    <s v="NO"/>
    <n v="53"/>
    <s v="No"/>
    <s v="No"/>
    <n v="181917"/>
    <s v="ASALARIADO"/>
    <n v="53"/>
  </r>
  <r>
    <n v="4198"/>
    <x v="0"/>
    <n v="297045"/>
    <s v="TRABAJADOR INDEPENDIENTE"/>
    <s v="SECTOR PRIVADO"/>
    <s v="SI"/>
    <s v="NO"/>
    <s v="NO"/>
    <n v="34"/>
    <s v="No"/>
    <s v="No"/>
    <n v="297045"/>
    <s v="TRABAJADOR INDEPENDIENTE"/>
    <n v="34"/>
  </r>
  <r>
    <n v="4199"/>
    <x v="0"/>
    <n v="486648.56"/>
    <s v="ASALARIADO"/>
    <s v="SECTOR PRIVADO"/>
    <s v="SI"/>
    <s v="NO"/>
    <s v="NO"/>
    <n v="39"/>
    <s v="No"/>
    <s v="No"/>
    <n v="486648.56"/>
    <s v="ASALARIADO"/>
    <n v="39"/>
  </r>
  <r>
    <n v="4200"/>
    <x v="0"/>
    <n v="359544.27"/>
    <s v="CONVENIOS ESPECIALES DE ASEGURADOS VOLUNTARIOS"/>
    <s v="SECTOR PRIVADO"/>
    <s v="SI"/>
    <s v="SI"/>
    <s v="NO"/>
    <n v="38"/>
    <s v="No"/>
    <s v="No"/>
    <n v="359544.27"/>
    <s v="CONVENIOS ESPECIALES DE ASEGURADOS VOLUNTARIOS"/>
    <n v="38"/>
  </r>
  <r>
    <n v="4201"/>
    <x v="0"/>
    <n v="346897.4"/>
    <s v="ASALARIADO"/>
    <s v="SECTOR PRIVADO"/>
    <s v="SI"/>
    <s v="NO"/>
    <s v="NO"/>
    <n v="21"/>
    <s v="No"/>
    <s v="No"/>
    <n v="346897.4"/>
    <s v="ASALARIADO"/>
    <n v="21"/>
  </r>
  <r>
    <n v="4202"/>
    <x v="1"/>
    <n v="278030"/>
    <s v="TRABAJADOR INDEPENDIENTE"/>
    <s v="SECTOR PRIVADO"/>
    <s v="SI"/>
    <s v="NO"/>
    <s v="NO"/>
    <n v="54"/>
    <s v="No"/>
    <s v="No"/>
    <n v="278030"/>
    <s v="TRABAJADOR INDEPENDIENTE"/>
    <n v="54"/>
  </r>
  <r>
    <n v="4203"/>
    <x v="0"/>
    <n v="846723.45"/>
    <s v="ASALARIADO"/>
    <s v="SECTOR PRIVADO"/>
    <s v="SI"/>
    <s v="NO"/>
    <s v="NO"/>
    <n v="35"/>
    <s v="No"/>
    <s v="No"/>
    <n v="846723.45"/>
    <s v="ASALARIADO"/>
    <n v="35"/>
  </r>
  <r>
    <n v="4204"/>
    <x v="0"/>
    <n v="300018"/>
    <s v="ASEGURADO VOLUNTARIO"/>
    <s v="SECTOR PRIVADO"/>
    <s v="SI"/>
    <s v="NO"/>
    <s v="NO"/>
    <n v="64"/>
    <s v="No"/>
    <s v="No"/>
    <n v="300018"/>
    <s v="ASEGURADO VOLUNTARIO"/>
    <n v="64"/>
  </r>
  <r>
    <n v="4205"/>
    <x v="1"/>
    <n v="169507"/>
    <s v="ASALARIADO"/>
    <s v="SECTOR PRIVADO"/>
    <s v="SI"/>
    <s v="SI"/>
    <s v="NO"/>
    <n v="53"/>
    <s v="No"/>
    <s v="No"/>
    <n v="169507"/>
    <s v="ASALARIADO"/>
    <n v="53"/>
  </r>
  <r>
    <n v="4206"/>
    <x v="0"/>
    <n v="302982"/>
    <s v="TRABAJADOR INDEPENDIENTE"/>
    <s v="SECTOR PRIVADO"/>
    <s v="SI"/>
    <s v="NO"/>
    <s v="NO"/>
    <n v="63"/>
    <s v="No"/>
    <s v="No"/>
    <n v="302982"/>
    <s v="TRABAJADOR INDEPENDIENTE"/>
    <n v="63"/>
  </r>
  <r>
    <n v="4207"/>
    <x v="0"/>
    <n v="428571.43"/>
    <s v="ASALARIADO"/>
    <s v="SECTOR PRIVADO"/>
    <s v="SI"/>
    <s v="NO"/>
    <s v="NO"/>
    <n v="34"/>
    <s v="No"/>
    <s v="No"/>
    <n v="428571.43"/>
    <s v="ASALARIADO"/>
    <n v="34"/>
  </r>
  <r>
    <n v="4208"/>
    <x v="0"/>
    <n v="418466"/>
    <s v="ASALARIADO"/>
    <s v="SECTOR PRIVADO"/>
    <s v="SI"/>
    <s v="NO"/>
    <s v="NO"/>
    <n v="40"/>
    <s v="No"/>
    <s v="No"/>
    <n v="418466"/>
    <s v="ASALARIADO"/>
    <n v="40"/>
  </r>
  <r>
    <n v="4209"/>
    <x v="0"/>
    <n v="407937"/>
    <s v="ASALARIADO"/>
    <s v="SECTOR PRIVADO"/>
    <s v="SI"/>
    <s v="NO"/>
    <s v="NO"/>
    <n v="34"/>
    <s v="No"/>
    <s v="No"/>
    <n v="407937"/>
    <s v="ASALARIADO"/>
    <n v="34"/>
  </r>
  <r>
    <n v="4210"/>
    <x v="0"/>
    <n v="461380"/>
    <s v="ASALARIADO"/>
    <s v="SECTOR PRIVADO"/>
    <s v="SI"/>
    <s v="NO"/>
    <s v="NO"/>
    <n v="30"/>
    <s v="No"/>
    <s v="No"/>
    <n v="461380"/>
    <s v="ASALARIADO"/>
    <n v="30"/>
  </r>
  <r>
    <n v="4211"/>
    <x v="0"/>
    <n v="746235"/>
    <s v="ASALARIADO"/>
    <s v="SECTOR PRIVADO"/>
    <s v="SI"/>
    <s v="NO"/>
    <s v="NO"/>
    <n v="49"/>
    <s v="No"/>
    <s v="No"/>
    <n v="746235"/>
    <s v="ASALARIADO"/>
    <n v="49"/>
  </r>
  <r>
    <n v="4212"/>
    <x v="0"/>
    <n v="1041833.32"/>
    <s v="ASALARIADO"/>
    <s v="SECTOR PUBLICO"/>
    <s v="SI"/>
    <s v="NO"/>
    <s v="NO"/>
    <n v="60"/>
    <s v="No"/>
    <s v="No"/>
    <n v="1041833.32"/>
    <s v="ASALARIADO"/>
    <n v="60"/>
  </r>
  <r>
    <n v="4213"/>
    <x v="0"/>
    <n v="324047"/>
    <s v="TRABAJADOR INDEPENDIENTE"/>
    <s v="SECTOR PRIVADO"/>
    <s v="NO"/>
    <s v="NO"/>
    <s v="NO"/>
    <n v="65"/>
    <s v="No"/>
    <s v="No"/>
    <n v="324047"/>
    <s v="TRABAJADOR INDEPENDIENTE"/>
    <n v="65"/>
  </r>
  <r>
    <n v="4214"/>
    <x v="1"/>
    <n v="1482778.51"/>
    <s v="ASALARIADO"/>
    <s v="SECTOR PRIVADO"/>
    <s v="SI"/>
    <s v="NO"/>
    <s v="SI"/>
    <n v="37"/>
    <s v="No"/>
    <s v="No"/>
    <n v="1482778.51"/>
    <s v="ASALARIADO"/>
    <n v="37"/>
  </r>
  <r>
    <n v="4215"/>
    <x v="0"/>
    <n v="620245"/>
    <s v="TRABAJADOR INDEPENDIENTE"/>
    <s v="SECTOR PRIVADO"/>
    <s v="SI"/>
    <s v="NO"/>
    <s v="NO"/>
    <n v="45"/>
    <s v="No"/>
    <s v="No"/>
    <n v="620245"/>
    <s v="TRABAJADOR INDEPENDIENTE"/>
    <n v="45"/>
  </r>
  <r>
    <n v="4216"/>
    <x v="0"/>
    <n v="37500"/>
    <s v="ASALARIADO"/>
    <s v="SECTOR PRIVADO"/>
    <s v="SI"/>
    <s v="NO"/>
    <s v="SI"/>
    <n v="47"/>
    <s v="No"/>
    <s v="No"/>
    <n v="37500"/>
    <s v="ASALARIADO"/>
    <n v="47"/>
  </r>
  <r>
    <n v="4217"/>
    <x v="1"/>
    <n v="297045"/>
    <s v="ASEGURADO VOLUNTARIO"/>
    <s v="SECTOR PRIVADO"/>
    <s v="SI"/>
    <s v="NO"/>
    <s v="SI"/>
    <n v="48"/>
    <s v="No"/>
    <s v="No"/>
    <n v="297045"/>
    <s v="ASEGURADO VOLUNTARIO"/>
    <n v="48"/>
  </r>
  <r>
    <n v="4218"/>
    <x v="0"/>
    <n v="1810740.4"/>
    <s v="ASALARIADO"/>
    <s v="SECTOR PUBLICO"/>
    <s v="SI"/>
    <s v="NO"/>
    <s v="NO"/>
    <n v="55"/>
    <s v="No"/>
    <s v="No"/>
    <n v="1810740.4"/>
    <s v="ASALARIADO"/>
    <n v="55"/>
  </r>
  <r>
    <n v="4219"/>
    <x v="0"/>
    <n v="8850000"/>
    <s v="ASALARIADO"/>
    <s v="SECTOR PRIVADO"/>
    <s v="SI"/>
    <s v="NO"/>
    <s v="NO"/>
    <n v="41"/>
    <s v="Atípico"/>
    <s v="No"/>
    <n v="8850000"/>
    <s v="ASALARIADO"/>
    <n v="41"/>
  </r>
  <r>
    <n v="4220"/>
    <x v="1"/>
    <n v="955676"/>
    <s v="TRABAJADOR INDEPENDIENTE"/>
    <s v="SECTOR PRIVADO"/>
    <s v="SI"/>
    <s v="NO"/>
    <s v="NO"/>
    <n v="38"/>
    <s v="No"/>
    <s v="No"/>
    <n v="955676"/>
    <s v="TRABAJADOR INDEPENDIENTE"/>
    <n v="38"/>
  </r>
  <r>
    <n v="4221"/>
    <x v="0"/>
    <n v="278030"/>
    <s v="CONVENIOS ESPECIALES DE TRABAJADORES INDEPENDIENTES"/>
    <s v="SECTOR PRIVADO"/>
    <s v="SI"/>
    <s v="NO"/>
    <s v="NO"/>
    <n v="68"/>
    <s v="No"/>
    <s v="No"/>
    <n v="278030"/>
    <s v="CONVENIOS ESPECIALES DE TRABAJADORES INDEPENDIENTES"/>
    <n v="68"/>
  </r>
  <r>
    <n v="4222"/>
    <x v="0"/>
    <n v="301502.2"/>
    <s v="ASALARIADO"/>
    <s v="SECTOR PRIVADO"/>
    <s v="SI"/>
    <s v="NO"/>
    <s v="NO"/>
    <n v="29"/>
    <s v="No"/>
    <s v="No"/>
    <n v="301502.2"/>
    <s v="ASALARIADO"/>
    <n v="29"/>
  </r>
  <r>
    <n v="4223"/>
    <x v="0"/>
    <n v="1331200"/>
    <s v="ASALARIADO"/>
    <s v="SECTOR PRIVADO"/>
    <s v="SI"/>
    <s v="NO"/>
    <s v="NO"/>
    <n v="31"/>
    <s v="No"/>
    <s v="No"/>
    <n v="1331200"/>
    <s v="ASALARIADO"/>
    <n v="31"/>
  </r>
  <r>
    <n v="4224"/>
    <x v="1"/>
    <n v="368052.97"/>
    <s v="ASALARIADO"/>
    <s v="SECTOR PRIVADO"/>
    <s v="SI"/>
    <s v="NO"/>
    <s v="NO"/>
    <n v="37"/>
    <s v="No"/>
    <s v="No"/>
    <n v="368052.97"/>
    <s v="ASALARIADO"/>
    <n v="37"/>
  </r>
  <r>
    <n v="4225"/>
    <x v="0"/>
    <n v="65000"/>
    <s v="ASALARIADO"/>
    <s v="SECTOR PRIVADO"/>
    <s v="SI"/>
    <s v="SI"/>
    <s v="NO"/>
    <n v="33"/>
    <s v="No"/>
    <s v="No"/>
    <n v="65000"/>
    <s v="ASALARIADO"/>
    <n v="33"/>
  </r>
  <r>
    <n v="4226"/>
    <x v="1"/>
    <n v="4770580"/>
    <s v="PENSIONADOS EN SU PROPIO SISTEMA"/>
    <s v="SECTOR PUBLICO"/>
    <s v="SI"/>
    <s v="NO"/>
    <s v="NO"/>
    <n v="82"/>
    <s v="Atípico"/>
    <s v="No"/>
    <n v="4770580"/>
    <s v="PENSIONADOS EN SU PROPIO SISTEMA"/>
    <n v="82"/>
  </r>
  <r>
    <n v="4227"/>
    <x v="0"/>
    <n v="1320594.4099999999"/>
    <s v="ASALARIADO"/>
    <s v="SECTOR PRIVADO"/>
    <s v="SI"/>
    <s v="NO"/>
    <s v="NO"/>
    <n v="26"/>
    <s v="No"/>
    <s v="No"/>
    <n v="1320594.4099999999"/>
    <s v="ASALARIADO"/>
    <n v="26"/>
  </r>
  <r>
    <n v="4228"/>
    <x v="0"/>
    <n v="349825"/>
    <s v="ASALARIADO"/>
    <s v="SECTOR PRIVADO"/>
    <s v="SI"/>
    <s v="NO"/>
    <s v="NO"/>
    <n v="55"/>
    <s v="No"/>
    <s v="No"/>
    <n v="349825"/>
    <s v="ASALARIADO"/>
    <n v="55"/>
  </r>
  <r>
    <n v="4229"/>
    <x v="1"/>
    <n v="410881.45"/>
    <s v="ASALARIADO"/>
    <s v="SECTOR PRIVADO"/>
    <s v="SI"/>
    <s v="NO"/>
    <s v="NO"/>
    <n v="45"/>
    <s v="No"/>
    <s v="No"/>
    <n v="410881.45"/>
    <s v="ASALARIADO"/>
    <n v="45"/>
  </r>
  <r>
    <n v="4230"/>
    <x v="0"/>
    <n v="600000"/>
    <s v="ASALARIADO"/>
    <s v="SECTOR PRIVADO"/>
    <s v="SI"/>
    <s v="NO"/>
    <s v="SI"/>
    <n v="28"/>
    <s v="No"/>
    <s v="No"/>
    <n v="600000"/>
    <s v="ASALARIADO"/>
    <n v="28"/>
  </r>
  <r>
    <n v="4231"/>
    <x v="1"/>
    <n v="631000"/>
    <s v="ASALARIADO"/>
    <s v="SECTOR PRIVADO"/>
    <s v="SI"/>
    <s v="NO"/>
    <s v="NO"/>
    <n v="32"/>
    <s v="No"/>
    <s v="No"/>
    <n v="631000"/>
    <s v="ASALARIADO"/>
    <n v="32"/>
  </r>
  <r>
    <n v="4232"/>
    <x v="0"/>
    <n v="1873201.89"/>
    <s v="ASALARIADO"/>
    <s v="SECTOR PRIVADO"/>
    <s v="SI"/>
    <s v="NO"/>
    <s v="NO"/>
    <n v="49"/>
    <s v="No"/>
    <s v="No"/>
    <n v="1873201.89"/>
    <s v="ASALARIADO"/>
    <n v="49"/>
  </r>
  <r>
    <n v="4233"/>
    <x v="1"/>
    <n v="875386"/>
    <s v="PENSIONADOS EN SU PROPIO SISTEMA"/>
    <s v="SECTOR PUBLICO"/>
    <s v="SI"/>
    <s v="NO"/>
    <s v="NO"/>
    <n v="70"/>
    <s v="No"/>
    <s v="No"/>
    <n v="875386"/>
    <s v="PENSIONADOS EN SU PROPIO SISTEMA"/>
    <n v="70"/>
  </r>
  <r>
    <n v="4234"/>
    <x v="0"/>
    <n v="325000"/>
    <s v="ASALARIADO"/>
    <s v="SECTOR PRIVADO"/>
    <s v="SI"/>
    <s v="NO"/>
    <s v="NO"/>
    <n v="55"/>
    <s v="No"/>
    <s v="No"/>
    <n v="325000"/>
    <s v="ASALARIADO"/>
    <n v="55"/>
  </r>
  <r>
    <n v="4235"/>
    <x v="0"/>
    <n v="300018"/>
    <s v="TRABAJADOR INDEPENDIENTE"/>
    <s v="SECTOR PRIVADO"/>
    <s v="SI"/>
    <s v="NO"/>
    <s v="NO"/>
    <n v="38"/>
    <s v="No"/>
    <s v="No"/>
    <n v="300018"/>
    <s v="TRABAJADOR INDEPENDIENTE"/>
    <n v="38"/>
  </r>
  <r>
    <n v="4236"/>
    <x v="1"/>
    <n v="326749"/>
    <s v="TRABAJADOR INDEPENDIENTE"/>
    <s v="SECTOR PRIVADO"/>
    <s v="SI"/>
    <s v="NO"/>
    <s v="SI"/>
    <n v="34"/>
    <s v="No"/>
    <s v="No"/>
    <n v="326749"/>
    <s v="TRABAJADOR INDEPENDIENTE"/>
    <n v="34"/>
  </r>
  <r>
    <n v="4237"/>
    <x v="1"/>
    <n v="355310.4"/>
    <s v="ASALARIADO"/>
    <s v="SECTOR PRIVADO"/>
    <s v="SI"/>
    <s v="NO"/>
    <s v="NO"/>
    <n v="22"/>
    <s v="No"/>
    <s v="No"/>
    <n v="355310.4"/>
    <s v="ASALARIADO"/>
    <n v="22"/>
  </r>
  <r>
    <n v="4238"/>
    <x v="0"/>
    <n v="278030"/>
    <s v="CONVENIOS ESPECIALES DE TRABAJADORES INDEPENDIENTES"/>
    <s v="SECTOR PRIVADO"/>
    <s v="SI"/>
    <s v="NO"/>
    <s v="NO"/>
    <n v="49"/>
    <s v="No"/>
    <s v="No"/>
    <n v="278030"/>
    <s v="CONVENIOS ESPECIALES DE TRABAJADORES INDEPENDIENTES"/>
    <n v="49"/>
  </r>
  <r>
    <n v="4239"/>
    <x v="0"/>
    <n v="2471513.6"/>
    <s v="ASALARIADO"/>
    <s v="SECTOR PUBLICO"/>
    <s v="SI"/>
    <s v="NO"/>
    <s v="NO"/>
    <n v="56"/>
    <s v="Atípico"/>
    <s v="No"/>
    <n v="2471513.6"/>
    <s v="ASALARIADO"/>
    <n v="56"/>
  </r>
  <r>
    <n v="4240"/>
    <x v="0"/>
    <n v="297046"/>
    <s v="TRABAJADOR INDEPENDIENTE"/>
    <s v="SECTOR PRIVADO"/>
    <s v="SI"/>
    <s v="NO"/>
    <s v="SI"/>
    <n v="35"/>
    <s v="No"/>
    <s v="No"/>
    <n v="297046"/>
    <s v="TRABAJADOR INDEPENDIENTE"/>
    <n v="35"/>
  </r>
  <r>
    <n v="4241"/>
    <x v="0"/>
    <n v="300018"/>
    <s v="ASEGURADO VOLUNTARIO"/>
    <s v="SECTOR PRIVADO"/>
    <s v="SI"/>
    <s v="NO"/>
    <s v="NO"/>
    <n v="68"/>
    <s v="No"/>
    <s v="No"/>
    <n v="300018"/>
    <s v="ASEGURADO VOLUNTARIO"/>
    <n v="68"/>
  </r>
  <r>
    <n v="4242"/>
    <x v="1"/>
    <n v="72107"/>
    <s v="ASALARIADO"/>
    <s v="SECTOR PRIVADO"/>
    <s v="SI"/>
    <s v="NO"/>
    <s v="SI"/>
    <n v="24"/>
    <s v="No"/>
    <s v="No"/>
    <n v="72107"/>
    <s v="ASALARIADO"/>
    <n v="24"/>
  </r>
  <r>
    <n v="4243"/>
    <x v="1"/>
    <n v="348503"/>
    <s v="ASALARIADO"/>
    <s v="SECTOR PRIVADO"/>
    <s v="SI"/>
    <s v="NO"/>
    <s v="NO"/>
    <n v="41"/>
    <s v="No"/>
    <s v="No"/>
    <n v="348503"/>
    <s v="ASALARIADO"/>
    <n v="41"/>
  </r>
  <r>
    <n v="4244"/>
    <x v="0"/>
    <n v="642383"/>
    <s v="ASALARIADO"/>
    <s v="SECTOR PUBLICO"/>
    <s v="SI"/>
    <s v="NO"/>
    <s v="NO"/>
    <n v="27"/>
    <s v="No"/>
    <s v="No"/>
    <n v="642383"/>
    <s v="ASALARIADO"/>
    <n v="27"/>
  </r>
  <r>
    <n v="4245"/>
    <x v="1"/>
    <n v="218508.48"/>
    <s v="ASALARIADO"/>
    <s v="SECTOR PRIVADO"/>
    <s v="SI"/>
    <s v="SI"/>
    <s v="SI"/>
    <n v="49"/>
    <s v="No"/>
    <s v="No"/>
    <n v="218508.48"/>
    <s v="ASALARIADO"/>
    <n v="49"/>
  </r>
  <r>
    <n v="4246"/>
    <x v="0"/>
    <n v="650000.12"/>
    <s v="ASALARIADO"/>
    <s v="SECTOR PRIVADO"/>
    <s v="SI"/>
    <s v="NO"/>
    <s v="NO"/>
    <n v="27"/>
    <s v="No"/>
    <s v="No"/>
    <n v="650000.12"/>
    <s v="ASALARIADO"/>
    <n v="27"/>
  </r>
  <r>
    <n v="4247"/>
    <x v="0"/>
    <n v="406358"/>
    <s v="TRABAJADOR INDEPENDIENTE"/>
    <s v="SECTOR PRIVADO"/>
    <s v="SI"/>
    <s v="NO"/>
    <s v="SI"/>
    <n v="60"/>
    <s v="No"/>
    <s v="No"/>
    <n v="406358"/>
    <s v="TRABAJADOR INDEPENDIENTE"/>
    <n v="60"/>
  </r>
  <r>
    <n v="4248"/>
    <x v="0"/>
    <n v="100000"/>
    <s v="ASALARIADO"/>
    <s v="SECTOR PRIVADO"/>
    <s v="SI"/>
    <s v="NO"/>
    <s v="NO"/>
    <n v="56"/>
    <s v="No"/>
    <s v="No"/>
    <n v="100000"/>
    <s v="ASALARIADO"/>
    <n v="56"/>
  </r>
  <r>
    <n v="4249"/>
    <x v="0"/>
    <n v="171013.5"/>
    <s v="ASALARIADO"/>
    <s v="SECTOR PRIVADO"/>
    <s v="SI"/>
    <s v="NO"/>
    <s v="NO"/>
    <n v="24"/>
    <s v="No"/>
    <s v="No"/>
    <n v="171013.5"/>
    <s v="ASALARIADO"/>
    <n v="24"/>
  </r>
  <r>
    <n v="4250"/>
    <x v="1"/>
    <n v="999660.5"/>
    <s v="ASALARIADO"/>
    <s v="SECTOR PRIVADO"/>
    <s v="SI"/>
    <s v="SI"/>
    <s v="NO"/>
    <n v="30"/>
    <s v="No"/>
    <s v="No"/>
    <n v="999660.5"/>
    <s v="ASALARIADO"/>
    <n v="30"/>
  </r>
  <r>
    <n v="4251"/>
    <x v="0"/>
    <n v="370517.81"/>
    <s v="ASALARIADO"/>
    <s v="SECTOR PRIVADO"/>
    <s v="SI"/>
    <s v="NO"/>
    <s v="NO"/>
    <n v="28"/>
    <s v="No"/>
    <s v="No"/>
    <n v="370517.81"/>
    <s v="ASALARIADO"/>
    <n v="28"/>
  </r>
  <r>
    <n v="4252"/>
    <x v="0"/>
    <n v="478473.57"/>
    <s v="ASALARIADO"/>
    <s v="SECTOR PRIVADO"/>
    <s v="SI"/>
    <s v="NO"/>
    <s v="NO"/>
    <n v="26"/>
    <s v="No"/>
    <s v="No"/>
    <n v="478473.57"/>
    <s v="ASALARIADO"/>
    <n v="26"/>
  </r>
  <r>
    <n v="4253"/>
    <x v="1"/>
    <n v="488864.43"/>
    <s v="ASALARIADO"/>
    <s v="SECTOR PUBLICO"/>
    <s v="SI"/>
    <s v="NO"/>
    <s v="NO"/>
    <n v="25"/>
    <s v="No"/>
    <s v="No"/>
    <n v="488864.43"/>
    <s v="ASALARIADO"/>
    <n v="25"/>
  </r>
  <r>
    <n v="4254"/>
    <x v="0"/>
    <n v="440625"/>
    <s v="ASALARIADO"/>
    <s v="SECTOR PRIVADO"/>
    <s v="SI"/>
    <s v="NO"/>
    <s v="NO"/>
    <n v="26"/>
    <s v="No"/>
    <s v="No"/>
    <n v="440625"/>
    <s v="ASALARIADO"/>
    <n v="26"/>
  </r>
  <r>
    <n v="4255"/>
    <x v="0"/>
    <n v="323266.27"/>
    <s v="ASALARIADO"/>
    <s v="SECTOR PRIVADO"/>
    <s v="SI"/>
    <s v="NO"/>
    <s v="NO"/>
    <n v="26"/>
    <s v="No"/>
    <s v="No"/>
    <n v="323266.27"/>
    <s v="ASALARIADO"/>
    <n v="26"/>
  </r>
  <r>
    <n v="4256"/>
    <x v="0"/>
    <n v="525000"/>
    <s v="ASALARIADO"/>
    <s v="SECTOR PRIVADO"/>
    <s v="SI"/>
    <s v="NO"/>
    <s v="NO"/>
    <n v="66"/>
    <s v="No"/>
    <s v="No"/>
    <n v="525000"/>
    <s v="ASALARIADO"/>
    <n v="66"/>
  </r>
  <r>
    <n v="4257"/>
    <x v="1"/>
    <n v="297045"/>
    <s v="ASEGURADO VOLUNTARIO"/>
    <s v="SECTOR PRIVADO"/>
    <s v="SI"/>
    <s v="NO"/>
    <s v="NO"/>
    <n v="53"/>
    <s v="No"/>
    <s v="No"/>
    <n v="297045"/>
    <s v="ASEGURADO VOLUNTARIO"/>
    <n v="53"/>
  </r>
  <r>
    <n v="4258"/>
    <x v="0"/>
    <n v="366445.56"/>
    <s v="ASALARIADO"/>
    <s v="SECTOR PRIVADO"/>
    <s v="SI"/>
    <s v="NO"/>
    <s v="NO"/>
    <n v="40"/>
    <s v="No"/>
    <s v="No"/>
    <n v="366445.56"/>
    <s v="ASALARIADO"/>
    <n v="40"/>
  </r>
  <r>
    <n v="4259"/>
    <x v="0"/>
    <n v="297586"/>
    <s v="ASEGURADO VOLUNTARIO"/>
    <s v="SECTOR PRIVADO"/>
    <s v="SI"/>
    <s v="SI"/>
    <s v="NO"/>
    <n v="61"/>
    <s v="No"/>
    <s v="No"/>
    <n v="297586"/>
    <s v="ASEGURADO VOLUNTARIO"/>
    <n v="61"/>
  </r>
  <r>
    <n v="4260"/>
    <x v="1"/>
    <n v="1216185"/>
    <s v="ASALARIADO"/>
    <s v="SECTOR PUBLICO"/>
    <s v="SI"/>
    <s v="NO"/>
    <s v="SI"/>
    <n v="45"/>
    <s v="No"/>
    <s v="No"/>
    <n v="1216185"/>
    <s v="ASALARIADO"/>
    <n v="45"/>
  </r>
  <r>
    <n v="4261"/>
    <x v="0"/>
    <n v="575208.32999999996"/>
    <s v="ASALARIADO"/>
    <s v="SECTOR PRIVADO"/>
    <s v="SI"/>
    <s v="NO"/>
    <s v="NO"/>
    <n v="24"/>
    <s v="No"/>
    <s v="No"/>
    <n v="575208.32999999996"/>
    <s v="ASALARIADO"/>
    <n v="24"/>
  </r>
  <r>
    <n v="4262"/>
    <x v="1"/>
    <n v="297046"/>
    <s v="ASEGURADO VOLUNTARIO"/>
    <s v="SECTOR PRIVADO"/>
    <s v="SI"/>
    <s v="SI"/>
    <s v="NO"/>
    <n v="59"/>
    <s v="No"/>
    <s v="No"/>
    <n v="297046"/>
    <s v="ASEGURADO VOLUNTARIO"/>
    <n v="59"/>
  </r>
  <r>
    <n v="4263"/>
    <x v="1"/>
    <n v="705273"/>
    <s v="ASALARIADO"/>
    <s v="SECTOR PRIVADO"/>
    <s v="SI"/>
    <s v="NO"/>
    <s v="NO"/>
    <n v="45"/>
    <s v="No"/>
    <s v="No"/>
    <n v="705273"/>
    <s v="ASALARIADO"/>
    <n v="45"/>
  </r>
  <r>
    <n v="4264"/>
    <x v="1"/>
    <n v="889687.5"/>
    <s v="ASALARIADO"/>
    <s v="SECTOR PRIVADO"/>
    <s v="SI"/>
    <s v="NO"/>
    <s v="NO"/>
    <n v="31"/>
    <s v="No"/>
    <s v="No"/>
    <n v="889687.5"/>
    <s v="ASALARIADO"/>
    <n v="31"/>
  </r>
  <r>
    <n v="4265"/>
    <x v="0"/>
    <n v="452193"/>
    <s v="TRABAJADOR INDEPENDIENTE"/>
    <s v="SECTOR PRIVADO"/>
    <s v="SI"/>
    <s v="NO"/>
    <s v="NO"/>
    <n v="58"/>
    <s v="No"/>
    <s v="No"/>
    <n v="452193"/>
    <s v="TRABAJADOR INDEPENDIENTE"/>
    <n v="58"/>
  </r>
  <r>
    <n v="4266"/>
    <x v="1"/>
    <n v="367748"/>
    <s v="TRABAJADOR INDEPENDIENTE"/>
    <s v="SECTOR PRIVADO"/>
    <s v="SI"/>
    <s v="NO"/>
    <s v="NO"/>
    <n v="34"/>
    <s v="No"/>
    <s v="No"/>
    <n v="367748"/>
    <s v="TRABAJADOR INDEPENDIENTE"/>
    <n v="34"/>
  </r>
  <r>
    <n v="4267"/>
    <x v="1"/>
    <n v="336000"/>
    <s v="ASALARIADO"/>
    <s v="SECTOR PRIVADO"/>
    <s v="SI"/>
    <s v="NO"/>
    <s v="NO"/>
    <n v="26"/>
    <s v="No"/>
    <s v="No"/>
    <n v="336000"/>
    <s v="ASALARIADO"/>
    <n v="26"/>
  </r>
  <r>
    <n v="4268"/>
    <x v="0"/>
    <n v="419817.69"/>
    <s v="ASALARIADO"/>
    <s v="SECTOR PRIVADO"/>
    <s v="SI"/>
    <s v="SI"/>
    <s v="NO"/>
    <n v="26"/>
    <s v="No"/>
    <s v="No"/>
    <n v="419817.69"/>
    <s v="ASALARIADO"/>
    <n v="26"/>
  </r>
  <r>
    <n v="4269"/>
    <x v="0"/>
    <n v="404468.75"/>
    <s v="ASALARIADO"/>
    <s v="SECTOR PRIVADO"/>
    <s v="SI"/>
    <s v="NO"/>
    <s v="NO"/>
    <n v="28"/>
    <s v="No"/>
    <s v="No"/>
    <n v="404468.75"/>
    <s v="ASALARIADO"/>
    <n v="28"/>
  </r>
  <r>
    <n v="4270"/>
    <x v="0"/>
    <n v="279111"/>
    <s v="ASEGURADO VOLUNTARIO"/>
    <s v="SECTOR PRIVADO"/>
    <s v="SI"/>
    <s v="NO"/>
    <s v="NO"/>
    <n v="61"/>
    <s v="No"/>
    <s v="No"/>
    <n v="279111"/>
    <s v="ASEGURADO VOLUNTARIO"/>
    <n v="61"/>
  </r>
  <r>
    <n v="4271"/>
    <x v="0"/>
    <n v="778719"/>
    <s v="ASEGURADO VOLUNTARIO"/>
    <s v="SECTOR PRIVADO"/>
    <s v="SI"/>
    <s v="SI"/>
    <s v="NO"/>
    <n v="79"/>
    <s v="No"/>
    <s v="No"/>
    <n v="778719"/>
    <s v="ASEGURADO VOLUNTARIO"/>
    <n v="79"/>
  </r>
  <r>
    <n v="4272"/>
    <x v="1"/>
    <n v="600000"/>
    <s v="ASALARIADO"/>
    <s v="SECTOR PRIVADO"/>
    <s v="SI"/>
    <s v="NO"/>
    <s v="NO"/>
    <n v="40"/>
    <s v="No"/>
    <s v="No"/>
    <n v="600000"/>
    <s v="ASALARIADO"/>
    <n v="40"/>
  </r>
  <r>
    <n v="4273"/>
    <x v="0"/>
    <n v="800000"/>
    <s v="ASALARIADO"/>
    <s v="SECTOR PRIVADO"/>
    <s v="SI"/>
    <s v="NO"/>
    <s v="NO"/>
    <n v="27"/>
    <s v="No"/>
    <s v="No"/>
    <n v="800000"/>
    <s v="ASALARIADO"/>
    <n v="27"/>
  </r>
  <r>
    <n v="4274"/>
    <x v="0"/>
    <n v="439012"/>
    <s v="ASALARIADO"/>
    <s v="SECTOR PRIVADO"/>
    <s v="SI"/>
    <s v="SI"/>
    <s v="NO"/>
    <n v="28"/>
    <s v="No"/>
    <s v="No"/>
    <n v="439012"/>
    <s v="ASALARIADO"/>
    <n v="28"/>
  </r>
  <r>
    <n v="4275"/>
    <x v="1"/>
    <n v="657814.80000000005"/>
    <s v="ASALARIADO"/>
    <s v="SECTOR PRIVADO"/>
    <s v="SI"/>
    <s v="NO"/>
    <s v="NO"/>
    <n v="38"/>
    <s v="No"/>
    <s v="No"/>
    <n v="657814.80000000005"/>
    <s v="ASALARIADO"/>
    <n v="38"/>
  </r>
  <r>
    <n v="4276"/>
    <x v="0"/>
    <n v="361976.88"/>
    <s v="ASALARIADO"/>
    <s v="SECTOR PRIVADO"/>
    <s v="SI"/>
    <s v="NO"/>
    <s v="NO"/>
    <n v="60"/>
    <s v="No"/>
    <s v="No"/>
    <n v="361976.88"/>
    <s v="ASALARIADO"/>
    <n v="60"/>
  </r>
  <r>
    <n v="4277"/>
    <x v="0"/>
    <n v="307891.19"/>
    <s v="ASALARIADO"/>
    <s v="SECTOR PRIVADO"/>
    <s v="SI"/>
    <s v="NO"/>
    <s v="NO"/>
    <n v="30"/>
    <s v="No"/>
    <s v="No"/>
    <n v="307891.19"/>
    <s v="ASALARIADO"/>
    <n v="30"/>
  </r>
  <r>
    <n v="4278"/>
    <x v="0"/>
    <n v="403463"/>
    <s v="ASALARIADO"/>
    <s v="SECTOR PRIVADO"/>
    <s v="SI"/>
    <s v="SI"/>
    <s v="NO"/>
    <n v="32"/>
    <s v="No"/>
    <s v="No"/>
    <n v="403463"/>
    <s v="ASALARIADO"/>
    <n v="32"/>
  </r>
  <r>
    <n v="4279"/>
    <x v="0"/>
    <n v="1632939"/>
    <s v="ASALARIADO"/>
    <s v="SECTOR PUBLICO"/>
    <s v="SI"/>
    <s v="NO"/>
    <s v="NO"/>
    <n v="58"/>
    <s v="No"/>
    <s v="No"/>
    <n v="1632939"/>
    <s v="ASALARIADO"/>
    <n v="58"/>
  </r>
  <r>
    <n v="4280"/>
    <x v="0"/>
    <n v="360420"/>
    <s v="TRABAJADOR INDEPENDIENTE"/>
    <s v="SECTOR PRIVADO"/>
    <s v="SI"/>
    <s v="NO"/>
    <s v="NO"/>
    <n v="48"/>
    <s v="No"/>
    <s v="No"/>
    <n v="360420"/>
    <s v="TRABAJADOR INDEPENDIENTE"/>
    <n v="48"/>
  </r>
  <r>
    <n v="4281"/>
    <x v="0"/>
    <n v="425043.83"/>
    <s v="ASALARIADO"/>
    <s v="SECTOR PRIVADO"/>
    <s v="SI"/>
    <s v="SI"/>
    <s v="NO"/>
    <n v="23"/>
    <s v="No"/>
    <s v="No"/>
    <n v="425043.83"/>
    <s v="ASALARIADO"/>
    <n v="23"/>
  </r>
  <r>
    <n v="4282"/>
    <x v="0"/>
    <n v="204000"/>
    <s v="ASALARIADO"/>
    <s v="SECTOR PRIVADO"/>
    <s v="SI"/>
    <s v="NO"/>
    <s v="NO"/>
    <n v="27"/>
    <s v="No"/>
    <s v="No"/>
    <n v="204000"/>
    <s v="ASALARIADO"/>
    <n v="27"/>
  </r>
  <r>
    <n v="4283"/>
    <x v="1"/>
    <n v="330000"/>
    <s v="ASALARIADO"/>
    <s v="SECTOR PUBLICO"/>
    <s v="SI"/>
    <s v="NO"/>
    <s v="NO"/>
    <n v="35"/>
    <s v="No"/>
    <s v="No"/>
    <n v="330000"/>
    <s v="ASALARIADO"/>
    <n v="35"/>
  </r>
  <r>
    <n v="4284"/>
    <x v="0"/>
    <n v="150000"/>
    <s v="ASALARIADO"/>
    <s v="SECTOR PRIVADO"/>
    <s v="SI"/>
    <s v="NO"/>
    <s v="NO"/>
    <n v="36"/>
    <s v="No"/>
    <s v="No"/>
    <n v="150000"/>
    <s v="ASALARIADO"/>
    <n v="36"/>
  </r>
  <r>
    <n v="4285"/>
    <x v="1"/>
    <n v="362274"/>
    <s v="ASALARIADO"/>
    <s v="SECTOR PUBLICO"/>
    <s v="SI"/>
    <s v="NO"/>
    <s v="NO"/>
    <n v="36"/>
    <s v="No"/>
    <s v="No"/>
    <n v="362274"/>
    <s v="ASALARIADO"/>
    <n v="36"/>
  </r>
  <r>
    <n v="4286"/>
    <x v="0"/>
    <n v="79749"/>
    <s v="ASALARIADO"/>
    <s v="SECTOR PRIVADO"/>
    <s v="SI"/>
    <s v="NO"/>
    <s v="NO"/>
    <n v="42"/>
    <s v="No"/>
    <s v="No"/>
    <n v="79749"/>
    <s v="ASALARIADO"/>
    <n v="42"/>
  </r>
  <r>
    <n v="4287"/>
    <x v="1"/>
    <n v="1777096.7"/>
    <s v="ASALARIADO"/>
    <s v="SECTOR PUBLICO"/>
    <s v="SI"/>
    <s v="NO"/>
    <s v="NO"/>
    <n v="39"/>
    <s v="No"/>
    <s v="No"/>
    <n v="1777096.7"/>
    <s v="ASALARIADO"/>
    <n v="39"/>
  </r>
  <r>
    <n v="4288"/>
    <x v="0"/>
    <n v="297045"/>
    <s v="ASEGURADO VOLUNTARIO"/>
    <s v="SECTOR PRIVADO"/>
    <s v="SI"/>
    <s v="NO"/>
    <s v="NO"/>
    <n v="49"/>
    <s v="No"/>
    <s v="No"/>
    <n v="297045"/>
    <s v="ASEGURADO VOLUNTARIO"/>
    <n v="49"/>
  </r>
  <r>
    <n v="4289"/>
    <x v="1"/>
    <n v="1751423.3"/>
    <s v="ASALARIADO"/>
    <s v="SECTOR PUBLICO"/>
    <s v="SI"/>
    <s v="NO"/>
    <s v="NO"/>
    <n v="57"/>
    <s v="No"/>
    <s v="No"/>
    <n v="1751423.3"/>
    <s v="ASALARIADO"/>
    <n v="57"/>
  </r>
  <r>
    <n v="4290"/>
    <x v="0"/>
    <n v="634480"/>
    <s v="ASALARIADO"/>
    <s v="SECTOR PRIVADO"/>
    <s v="SI"/>
    <s v="NO"/>
    <s v="NO"/>
    <n v="38"/>
    <s v="No"/>
    <s v="No"/>
    <n v="634480"/>
    <s v="ASALARIADO"/>
    <n v="38"/>
  </r>
  <r>
    <n v="4291"/>
    <x v="0"/>
    <n v="445567"/>
    <s v="TRABAJADOR INDEPENDIENTE"/>
    <s v="SECTOR PRIVADO"/>
    <s v="SI"/>
    <s v="NO"/>
    <s v="NO"/>
    <n v="49"/>
    <s v="No"/>
    <s v="No"/>
    <n v="445567"/>
    <s v="TRABAJADOR INDEPENDIENTE"/>
    <n v="49"/>
  </r>
  <r>
    <n v="4292"/>
    <x v="1"/>
    <n v="359544.28"/>
    <s v="ASALARIADO"/>
    <s v="SECTOR PRIVADO"/>
    <s v="SI"/>
    <s v="NO"/>
    <s v="SI"/>
    <n v="29"/>
    <s v="No"/>
    <s v="No"/>
    <n v="359544.28"/>
    <s v="ASALARIADO"/>
    <n v="29"/>
  </r>
  <r>
    <n v="4293"/>
    <x v="0"/>
    <n v="315617"/>
    <s v="ASEGURADO VOLUNTARIO"/>
    <s v="SECTOR PRIVADO"/>
    <s v="SI"/>
    <s v="NO"/>
    <s v="NO"/>
    <n v="64"/>
    <s v="No"/>
    <s v="No"/>
    <n v="315617"/>
    <s v="ASEGURADO VOLUNTARIO"/>
    <n v="64"/>
  </r>
  <r>
    <n v="4294"/>
    <x v="0"/>
    <n v="182777.43"/>
    <s v="ASALARIADO"/>
    <s v="SECTOR PRIVADO"/>
    <s v="SI"/>
    <s v="NO"/>
    <s v="NO"/>
    <n v="42"/>
    <s v="No"/>
    <s v="No"/>
    <n v="182777.43"/>
    <s v="ASALARIADO"/>
    <n v="42"/>
  </r>
  <r>
    <n v="4295"/>
    <x v="1"/>
    <n v="338686"/>
    <s v="ASALARIADO"/>
    <s v="SECTOR PRIVADO"/>
    <s v="SI"/>
    <s v="SI"/>
    <s v="NO"/>
    <n v="33"/>
    <s v="No"/>
    <s v="No"/>
    <n v="338686"/>
    <s v="ASALARIADO"/>
    <n v="33"/>
  </r>
  <r>
    <n v="4296"/>
    <x v="0"/>
    <n v="200000"/>
    <s v="ASALARIADO"/>
    <s v="SECTOR PRIVADO"/>
    <s v="SI"/>
    <s v="SI"/>
    <s v="SI"/>
    <n v="27"/>
    <s v="No"/>
    <s v="No"/>
    <n v="200000"/>
    <s v="ASALARIADO"/>
    <n v="27"/>
  </r>
  <r>
    <n v="4297"/>
    <x v="1"/>
    <n v="969577"/>
    <s v="ASALARIADO"/>
    <s v="SECTOR PUBLICO"/>
    <s v="SI"/>
    <s v="NO"/>
    <s v="SI"/>
    <n v="44"/>
    <s v="No"/>
    <s v="No"/>
    <n v="969577"/>
    <s v="ASALARIADO"/>
    <n v="44"/>
  </r>
  <r>
    <n v="4298"/>
    <x v="0"/>
    <n v="543582"/>
    <s v="ASALARIADO"/>
    <s v="SECTOR PRIVADO"/>
    <s v="SI"/>
    <s v="NO"/>
    <s v="NO"/>
    <n v="49"/>
    <s v="No"/>
    <s v="No"/>
    <n v="543582"/>
    <s v="ASALARIADO"/>
    <n v="49"/>
  </r>
  <r>
    <n v="4299"/>
    <x v="1"/>
    <n v="1478656"/>
    <s v="PENSIONADOS EN SU PROPIO SISTEMA"/>
    <s v="SECTOR PUBLICO"/>
    <s v="SI"/>
    <s v="NO"/>
    <s v="NO"/>
    <n v="64"/>
    <s v="No"/>
    <s v="No"/>
    <n v="1478656"/>
    <s v="PENSIONADOS EN SU PROPIO SISTEMA"/>
    <n v="64"/>
  </r>
  <r>
    <n v="4300"/>
    <x v="0"/>
    <n v="278030"/>
    <s v="CONVENIOS ESPECIALES DE TRABAJADORES INDEPENDIENTES"/>
    <s v="SECTOR PRIVADO"/>
    <s v="SI"/>
    <s v="NO"/>
    <s v="NO"/>
    <n v="50"/>
    <s v="No"/>
    <s v="No"/>
    <n v="278030"/>
    <s v="CONVENIOS ESPECIALES DE TRABAJADORES INDEPENDIENTES"/>
    <n v="50"/>
  </r>
  <r>
    <n v="4301"/>
    <x v="0"/>
    <n v="512466.67"/>
    <s v="ASALARIADO"/>
    <s v="SECTOR PRIVADO"/>
    <s v="SI"/>
    <s v="NO"/>
    <s v="SI"/>
    <n v="35"/>
    <s v="No"/>
    <s v="No"/>
    <n v="512466.67"/>
    <s v="ASALARIADO"/>
    <n v="35"/>
  </r>
  <r>
    <n v="4302"/>
    <x v="0"/>
    <n v="310124"/>
    <s v="ASEGURADO VOLUNTARIO"/>
    <s v="SECTOR PRIVADO"/>
    <s v="SI"/>
    <s v="NO"/>
    <s v="NO"/>
    <n v="55"/>
    <s v="No"/>
    <s v="No"/>
    <n v="310124"/>
    <s v="ASEGURADO VOLUNTARIO"/>
    <n v="55"/>
  </r>
  <r>
    <n v="4303"/>
    <x v="0"/>
    <n v="525436.96"/>
    <s v="ASALARIADO"/>
    <s v="SECTOR PRIVADO"/>
    <s v="SI"/>
    <s v="NO"/>
    <s v="NO"/>
    <n v="33"/>
    <s v="No"/>
    <s v="No"/>
    <n v="525436.96"/>
    <s v="ASALARIADO"/>
    <n v="33"/>
  </r>
  <r>
    <n v="4304"/>
    <x v="0"/>
    <n v="406608"/>
    <s v="ASALARIADO"/>
    <s v="SECTOR PRIVADO"/>
    <s v="SI"/>
    <s v="SI"/>
    <s v="NO"/>
    <n v="52"/>
    <s v="No"/>
    <s v="No"/>
    <n v="406608"/>
    <s v="ASALARIADO"/>
    <n v="52"/>
  </r>
  <r>
    <n v="4305"/>
    <x v="0"/>
    <n v="400000"/>
    <s v="ASALARIADO"/>
    <s v="SECTOR PRIVADO"/>
    <s v="SI"/>
    <s v="SI"/>
    <s v="NO"/>
    <n v="41"/>
    <s v="No"/>
    <s v="No"/>
    <n v="400000"/>
    <s v="ASALARIADO"/>
    <n v="41"/>
  </r>
  <r>
    <n v="4306"/>
    <x v="1"/>
    <n v="400398.51"/>
    <s v="ASALARIADO"/>
    <s v="SECTOR PRIVADO"/>
    <s v="SI"/>
    <s v="NO"/>
    <s v="NO"/>
    <n v="26"/>
    <s v="No"/>
    <s v="No"/>
    <n v="400398.51"/>
    <s v="ASALARIADO"/>
    <n v="26"/>
  </r>
  <r>
    <n v="4307"/>
    <x v="0"/>
    <n v="891182.29"/>
    <s v="ASALARIADO"/>
    <s v="SECTOR PUBLICO"/>
    <s v="SI"/>
    <s v="NO"/>
    <s v="NO"/>
    <n v="40"/>
    <s v="No"/>
    <s v="No"/>
    <n v="891182.29"/>
    <s v="ASALARIADO"/>
    <n v="40"/>
  </r>
  <r>
    <n v="4308"/>
    <x v="1"/>
    <n v="375988"/>
    <s v="CONVENIOS ESPECIALES DE TRABAJADORES INDEPENDIENTES"/>
    <s v="SECTOR PRIVADO"/>
    <s v="SI"/>
    <s v="NO"/>
    <s v="NO"/>
    <n v="58"/>
    <s v="No"/>
    <s v="No"/>
    <n v="375988"/>
    <s v="CONVENIOS ESPECIALES DE TRABAJADORES INDEPENDIENTES"/>
    <n v="58"/>
  </r>
  <r>
    <n v="4309"/>
    <x v="1"/>
    <n v="1108329"/>
    <s v="ASALARIADO"/>
    <s v="SECTOR PUBLICO"/>
    <s v="SI"/>
    <s v="NO"/>
    <s v="SI"/>
    <n v="34"/>
    <s v="No"/>
    <s v="No"/>
    <n v="1108329"/>
    <s v="ASALARIADO"/>
    <n v="34"/>
  </r>
  <r>
    <n v="4310"/>
    <x v="1"/>
    <n v="1474575.5"/>
    <s v="ASALARIADO"/>
    <s v="SECTOR PUBLICO"/>
    <s v="SI"/>
    <s v="NO"/>
    <s v="NO"/>
    <n v="46"/>
    <s v="No"/>
    <s v="No"/>
    <n v="1474575.5"/>
    <s v="ASALARIADO"/>
    <n v="46"/>
  </r>
  <r>
    <n v="4311"/>
    <x v="1"/>
    <n v="363711.95"/>
    <s v="ASALARIADO"/>
    <s v="SECTOR PRIVADO"/>
    <s v="SI"/>
    <s v="NO"/>
    <s v="NO"/>
    <n v="30"/>
    <s v="No"/>
    <s v="No"/>
    <n v="363711.95"/>
    <s v="ASALARIADO"/>
    <n v="30"/>
  </r>
  <r>
    <n v="4312"/>
    <x v="1"/>
    <n v="490637"/>
    <s v="PENSIONADOS EN SU PROPIO SISTEMA"/>
    <s v="SECTOR PUBLICO"/>
    <s v="SI"/>
    <s v="NO"/>
    <s v="NO"/>
    <n v="71"/>
    <s v="No"/>
    <s v="No"/>
    <n v="490637"/>
    <s v="PENSIONADOS EN SU PROPIO SISTEMA"/>
    <n v="71"/>
  </r>
  <r>
    <n v="4313"/>
    <x v="1"/>
    <n v="279111"/>
    <s v="TRABAJADOR INDEPENDIENTE"/>
    <s v="SECTOR PRIVADO"/>
    <s v="SI"/>
    <s v="NO"/>
    <s v="NO"/>
    <n v="26"/>
    <s v="No"/>
    <s v="No"/>
    <n v="279111"/>
    <s v="TRABAJADOR INDEPENDIENTE"/>
    <n v="26"/>
  </r>
  <r>
    <n v="4314"/>
    <x v="1"/>
    <n v="297050"/>
    <s v="ASEGURADO VOLUNTARIO"/>
    <s v="SECTOR PRIVADO"/>
    <s v="SI"/>
    <s v="NO"/>
    <s v="NO"/>
    <n v="43"/>
    <s v="No"/>
    <s v="No"/>
    <n v="297050"/>
    <s v="ASEGURADO VOLUNTARIO"/>
    <n v="43"/>
  </r>
  <r>
    <n v="4315"/>
    <x v="0"/>
    <n v="300018"/>
    <s v="TRABAJADOR INDEPENDIENTE"/>
    <s v="SECTOR PRIVADO"/>
    <s v="SI"/>
    <s v="SI"/>
    <s v="SI"/>
    <n v="32"/>
    <s v="No"/>
    <s v="No"/>
    <n v="300018"/>
    <s v="TRABAJADOR INDEPENDIENTE"/>
    <n v="32"/>
  </r>
  <r>
    <n v="4316"/>
    <x v="1"/>
    <n v="297046"/>
    <s v="TRABAJADOR INDEPENDIENTE"/>
    <s v="SECTOR PRIVADO"/>
    <s v="SI"/>
    <s v="SI"/>
    <s v="SI"/>
    <n v="45"/>
    <s v="No"/>
    <s v="No"/>
    <n v="297046"/>
    <s v="TRABAJADOR INDEPENDIENTE"/>
    <n v="45"/>
  </r>
  <r>
    <n v="4317"/>
    <x v="1"/>
    <n v="672276"/>
    <s v="ASALARIADO"/>
    <s v="SECTOR PRIVADO"/>
    <s v="SI"/>
    <s v="NO"/>
    <s v="NO"/>
    <n v="25"/>
    <s v="No"/>
    <s v="No"/>
    <n v="672276"/>
    <s v="ASALARIADO"/>
    <n v="25"/>
  </r>
  <r>
    <n v="4318"/>
    <x v="0"/>
    <n v="349737.17"/>
    <s v="ASALARIADO"/>
    <s v="SECTOR PRIVADO"/>
    <s v="SI"/>
    <s v="NO"/>
    <s v="SI"/>
    <n v="26"/>
    <s v="No"/>
    <s v="No"/>
    <n v="349737.17"/>
    <s v="ASALARIADO"/>
    <n v="26"/>
  </r>
  <r>
    <n v="4319"/>
    <x v="1"/>
    <n v="1584055"/>
    <s v="ASALARIADO"/>
    <s v="SECTOR PUBLICO"/>
    <s v="SI"/>
    <s v="NO"/>
    <s v="NO"/>
    <n v="39"/>
    <s v="No"/>
    <s v="No"/>
    <n v="1584055"/>
    <s v="ASALARIADO"/>
    <n v="39"/>
  </r>
  <r>
    <n v="4320"/>
    <x v="1"/>
    <n v="323296"/>
    <s v="ASEGURADO VOLUNTARIO"/>
    <s v="SECTOR PRIVADO"/>
    <s v="SI"/>
    <s v="NO"/>
    <s v="NO"/>
    <n v="62"/>
    <s v="No"/>
    <s v="No"/>
    <n v="323296"/>
    <s v="ASEGURADO VOLUNTARIO"/>
    <n v="62"/>
  </r>
  <r>
    <n v="4321"/>
    <x v="1"/>
    <n v="150000"/>
    <s v="ASALARIADO"/>
    <s v="SECTOR PRIVADO"/>
    <s v="SI"/>
    <s v="SI"/>
    <s v="NO"/>
    <n v="62"/>
    <s v="No"/>
    <s v="No"/>
    <n v="150000"/>
    <s v="ASALARIADO"/>
    <n v="62"/>
  </r>
  <r>
    <n v="4322"/>
    <x v="1"/>
    <n v="1155329"/>
    <s v="PENSIONADOS EN SU PROPIO SISTEMA"/>
    <s v="SECTOR PUBLICO"/>
    <s v="SI"/>
    <s v="NO"/>
    <s v="NO"/>
    <n v="68"/>
    <s v="No"/>
    <s v="No"/>
    <n v="1155329"/>
    <s v="PENSIONADOS EN SU PROPIO SISTEMA"/>
    <n v="68"/>
  </r>
  <r>
    <n v="4323"/>
    <x v="0"/>
    <n v="339164.9"/>
    <s v="ASALARIADO"/>
    <s v="SECTOR PRIVADO"/>
    <s v="SI"/>
    <s v="NO"/>
    <s v="NO"/>
    <n v="49"/>
    <s v="No"/>
    <s v="No"/>
    <n v="339164.9"/>
    <s v="ASALARIADO"/>
    <n v="49"/>
  </r>
  <r>
    <n v="4324"/>
    <x v="0"/>
    <n v="690000"/>
    <s v="ASALARIADO"/>
    <s v="SECTOR PRIVADO"/>
    <s v="SI"/>
    <s v="NO"/>
    <s v="NO"/>
    <n v="24"/>
    <s v="No"/>
    <s v="No"/>
    <n v="690000"/>
    <s v="ASALARIADO"/>
    <n v="24"/>
  </r>
  <r>
    <n v="4325"/>
    <x v="1"/>
    <n v="506617.9"/>
    <s v="ASALARIADO"/>
    <s v="SECTOR PUBLICO"/>
    <s v="SI"/>
    <s v="NO"/>
    <s v="NO"/>
    <n v="41"/>
    <s v="No"/>
    <s v="No"/>
    <n v="506617.9"/>
    <s v="ASALARIADO"/>
    <n v="41"/>
  </r>
  <r>
    <n v="4326"/>
    <x v="1"/>
    <n v="443270"/>
    <s v="ASALARIADO"/>
    <s v="SECTOR PRIVADO"/>
    <s v="SI"/>
    <s v="NO"/>
    <s v="NO"/>
    <n v="43"/>
    <s v="No"/>
    <s v="No"/>
    <n v="443270"/>
    <s v="ASALARIADO"/>
    <n v="43"/>
  </r>
  <r>
    <n v="4327"/>
    <x v="0"/>
    <n v="963090"/>
    <s v="ASALARIADO"/>
    <s v="SECTOR PUBLICO"/>
    <s v="SI"/>
    <s v="NO"/>
    <s v="NO"/>
    <n v="50"/>
    <s v="No"/>
    <s v="No"/>
    <n v="963090"/>
    <s v="ASALARIADO"/>
    <n v="50"/>
  </r>
  <r>
    <n v="4328"/>
    <x v="1"/>
    <n v="512500"/>
    <s v="ASALARIADO"/>
    <s v="SECTOR PRIVADO"/>
    <s v="SI"/>
    <s v="NO"/>
    <s v="NO"/>
    <n v="25"/>
    <s v="No"/>
    <s v="No"/>
    <n v="512500"/>
    <s v="ASALARIADO"/>
    <n v="25"/>
  </r>
  <r>
    <n v="4329"/>
    <x v="0"/>
    <n v="2100000"/>
    <s v="ASALARIADO"/>
    <s v="SECTOR PRIVADO"/>
    <s v="SI"/>
    <s v="NO"/>
    <s v="NO"/>
    <n v="32"/>
    <s v="No"/>
    <s v="No"/>
    <n v="2100000"/>
    <s v="ASALARIADO"/>
    <n v="32"/>
  </r>
  <r>
    <n v="4330"/>
    <x v="0"/>
    <n v="452438"/>
    <s v="TRABAJADOR INDEPENDIENTE"/>
    <s v="SECTOR PRIVADO"/>
    <s v="SI"/>
    <s v="NO"/>
    <s v="NO"/>
    <n v="63"/>
    <s v="No"/>
    <s v="No"/>
    <n v="452438"/>
    <s v="TRABAJADOR INDEPENDIENTE"/>
    <n v="63"/>
  </r>
  <r>
    <n v="4331"/>
    <x v="0"/>
    <n v="2190092.7000000002"/>
    <s v="ASALARIADO"/>
    <s v="SECTOR PUBLICO"/>
    <s v="SI"/>
    <s v="NO"/>
    <s v="NO"/>
    <n v="42"/>
    <s v="No"/>
    <s v="No"/>
    <n v="2190092.7000000002"/>
    <s v="ASALARIADO"/>
    <n v="42"/>
  </r>
  <r>
    <n v="4332"/>
    <x v="0"/>
    <n v="772533.23"/>
    <s v="ASALARIADO"/>
    <s v="SECTOR PRIVADO"/>
    <s v="SI"/>
    <s v="NO"/>
    <s v="NO"/>
    <n v="48"/>
    <s v="No"/>
    <s v="No"/>
    <n v="772533.23"/>
    <s v="ASALARIADO"/>
    <n v="48"/>
  </r>
  <r>
    <n v="4333"/>
    <x v="0"/>
    <n v="378261"/>
    <s v="PENSIONADOS EN SU PROPIO SISTEMA"/>
    <s v="SECTOR PUBLICO"/>
    <s v="SI"/>
    <s v="NO"/>
    <s v="NO"/>
    <n v="21"/>
    <s v="No"/>
    <s v="No"/>
    <n v="378261"/>
    <s v="PENSIONADOS EN SU PROPIO SISTEMA"/>
    <n v="21"/>
  </r>
  <r>
    <n v="4334"/>
    <x v="1"/>
    <n v="9437618.4600000009"/>
    <s v="ASALARIADO"/>
    <s v="SECTOR PRIVADO"/>
    <s v="SI"/>
    <s v="NO"/>
    <s v="NO"/>
    <n v="37"/>
    <s v="Atípico"/>
    <s v="No"/>
    <n v="9437618.4600000009"/>
    <s v="ASALARIADO"/>
    <n v="37"/>
  </r>
  <r>
    <n v="4335"/>
    <x v="0"/>
    <n v="208220.83"/>
    <s v="ASALARIADO"/>
    <s v="SECTOR PRIVADO"/>
    <s v="SI"/>
    <s v="SI"/>
    <s v="NO"/>
    <n v="54"/>
    <s v="No"/>
    <s v="No"/>
    <n v="208220.83"/>
    <s v="ASALARIADO"/>
    <n v="54"/>
  </r>
  <r>
    <n v="4336"/>
    <x v="1"/>
    <n v="423276.21"/>
    <s v="ASALARIADO"/>
    <s v="SECTOR PRIVADO"/>
    <s v="SI"/>
    <s v="NO"/>
    <s v="NO"/>
    <n v="18"/>
    <s v="No"/>
    <s v="No"/>
    <n v="423276.21"/>
    <s v="ASALARIADO"/>
    <n v="18"/>
  </r>
  <r>
    <n v="4337"/>
    <x v="1"/>
    <n v="179230"/>
    <s v="ASALARIADO"/>
    <s v="SECTOR PRIVADO"/>
    <s v="SI"/>
    <s v="NO"/>
    <s v="NO"/>
    <n v="43"/>
    <s v="No"/>
    <s v="No"/>
    <n v="179230"/>
    <s v="ASALARIADO"/>
    <n v="43"/>
  </r>
  <r>
    <n v="4338"/>
    <x v="1"/>
    <n v="356455"/>
    <s v="TRABAJADOR INDEPENDIENTE"/>
    <s v="SECTOR PRIVADO"/>
    <s v="SI"/>
    <s v="NO"/>
    <s v="SI"/>
    <n v="47"/>
    <s v="No"/>
    <s v="No"/>
    <n v="356455"/>
    <s v="TRABAJADOR INDEPENDIENTE"/>
    <n v="47"/>
  </r>
  <r>
    <n v="4339"/>
    <x v="1"/>
    <n v="729260.25"/>
    <s v="ASALARIADO"/>
    <s v="SECTOR PRIVADO"/>
    <s v="SI"/>
    <s v="NO"/>
    <s v="NO"/>
    <n v="28"/>
    <s v="No"/>
    <s v="No"/>
    <n v="729260.25"/>
    <s v="ASALARIADO"/>
    <n v="28"/>
  </r>
  <r>
    <n v="4340"/>
    <x v="0"/>
    <n v="514804"/>
    <s v="TRABAJADOR INDEPENDIENTE"/>
    <s v="SECTOR PRIVADO"/>
    <s v="SI"/>
    <s v="SI"/>
    <s v="SI"/>
    <n v="34"/>
    <s v="No"/>
    <s v="No"/>
    <n v="514804"/>
    <s v="TRABAJADOR INDEPENDIENTE"/>
    <n v="34"/>
  </r>
  <r>
    <n v="4341"/>
    <x v="0"/>
    <n v="460000"/>
    <s v="ASALARIADO"/>
    <s v="SECTOR PRIVADO"/>
    <s v="SI"/>
    <s v="NO"/>
    <s v="SI"/>
    <n v="25"/>
    <s v="No"/>
    <s v="No"/>
    <n v="460000"/>
    <s v="ASALARIADO"/>
    <n v="25"/>
  </r>
  <r>
    <n v="4342"/>
    <x v="0"/>
    <n v="2012772"/>
    <s v="ASALARIADO"/>
    <s v="SECTOR PUBLICO"/>
    <s v="SI"/>
    <s v="NO"/>
    <s v="NO"/>
    <n v="43"/>
    <s v="No"/>
    <s v="No"/>
    <n v="2012772"/>
    <s v="ASALARIADO"/>
    <n v="43"/>
  </r>
  <r>
    <n v="4343"/>
    <x v="1"/>
    <n v="504535"/>
    <s v="ASALARIADO"/>
    <s v="SECTOR PRIVADO"/>
    <s v="SI"/>
    <s v="NO"/>
    <s v="NO"/>
    <n v="59"/>
    <s v="No"/>
    <s v="No"/>
    <n v="504535"/>
    <s v="ASALARIADO"/>
    <n v="59"/>
  </r>
  <r>
    <n v="4344"/>
    <x v="1"/>
    <n v="900088.68"/>
    <s v="ASALARIADO"/>
    <s v="SECTOR PUBLICO"/>
    <s v="SI"/>
    <s v="NO"/>
    <s v="NO"/>
    <n v="62"/>
    <s v="No"/>
    <s v="No"/>
    <n v="900088.68"/>
    <s v="ASALARIADO"/>
    <n v="62"/>
  </r>
  <r>
    <n v="4345"/>
    <x v="0"/>
    <n v="430000"/>
    <s v="ASALARIADO"/>
    <s v="SECTOR PRIVADO"/>
    <s v="SI"/>
    <s v="NO"/>
    <s v="NO"/>
    <n v="21"/>
    <s v="No"/>
    <s v="No"/>
    <n v="430000"/>
    <s v="ASALARIADO"/>
    <n v="21"/>
  </r>
  <r>
    <n v="4346"/>
    <x v="1"/>
    <n v="314416.67"/>
    <s v="ASALARIADO"/>
    <s v="SECTOR PRIVADO"/>
    <s v="SI"/>
    <s v="NO"/>
    <s v="NO"/>
    <n v="21"/>
    <s v="No"/>
    <s v="No"/>
    <n v="314416.67"/>
    <s v="ASALARIADO"/>
    <n v="21"/>
  </r>
  <r>
    <n v="4347"/>
    <x v="0"/>
    <n v="3057059.8"/>
    <s v="ASALARIADO"/>
    <s v="SECTOR PUBLICO"/>
    <s v="SI"/>
    <s v="NO"/>
    <s v="NO"/>
    <n v="46"/>
    <s v="Atípico"/>
    <s v="No"/>
    <n v="3057059.8"/>
    <s v="ASALARIADO"/>
    <n v="46"/>
  </r>
  <r>
    <n v="4348"/>
    <x v="0"/>
    <n v="364892"/>
    <s v="ASALARIADO"/>
    <s v="SECTOR PUBLICO"/>
    <s v="SI"/>
    <s v="NO"/>
    <s v="NO"/>
    <n v="55"/>
    <s v="No"/>
    <s v="No"/>
    <n v="364892"/>
    <s v="ASALARIADO"/>
    <n v="55"/>
  </r>
  <r>
    <n v="4349"/>
    <x v="0"/>
    <n v="138475"/>
    <s v="ASALARIADO"/>
    <s v="SECTOR PRIVADO"/>
    <s v="SI"/>
    <s v="SI"/>
    <s v="NO"/>
    <n v="21"/>
    <s v="No"/>
    <s v="No"/>
    <n v="138475"/>
    <s v="ASALARIADO"/>
    <n v="21"/>
  </r>
  <r>
    <n v="4350"/>
    <x v="0"/>
    <n v="687800"/>
    <s v="ASALARIADO"/>
    <s v="SECTOR PRIVADO"/>
    <s v="SI"/>
    <s v="NO"/>
    <s v="NO"/>
    <n v="57"/>
    <s v="No"/>
    <s v="No"/>
    <n v="687800"/>
    <s v="ASALARIADO"/>
    <n v="57"/>
  </r>
  <r>
    <n v="4351"/>
    <x v="0"/>
    <n v="728392"/>
    <s v="ASALARIADO"/>
    <s v="SECTOR PRIVADO"/>
    <s v="SI"/>
    <s v="NO"/>
    <s v="NO"/>
    <n v="53"/>
    <s v="No"/>
    <s v="No"/>
    <n v="728392"/>
    <s v="ASALARIADO"/>
    <n v="53"/>
  </r>
  <r>
    <n v="4352"/>
    <x v="1"/>
    <n v="2922222.6"/>
    <s v="ASALARIADO"/>
    <s v="SECTOR PUBLICO"/>
    <s v="SI"/>
    <s v="NO"/>
    <s v="NO"/>
    <n v="57"/>
    <s v="Atípico"/>
    <s v="No"/>
    <n v="2922222.6"/>
    <s v="ASALARIADO"/>
    <n v="57"/>
  </r>
  <r>
    <n v="4353"/>
    <x v="0"/>
    <n v="451422"/>
    <s v="ASALARIADO"/>
    <s v="SECTOR PRIVADO"/>
    <s v="SI"/>
    <s v="NO"/>
    <s v="NO"/>
    <n v="48"/>
    <s v="No"/>
    <s v="No"/>
    <n v="451422"/>
    <s v="ASALARIADO"/>
    <n v="48"/>
  </r>
  <r>
    <n v="4354"/>
    <x v="1"/>
    <n v="381331"/>
    <s v="ASALARIADO"/>
    <s v="SECTOR PRIVADO"/>
    <s v="SI"/>
    <s v="SI"/>
    <s v="NO"/>
    <n v="33"/>
    <s v="No"/>
    <s v="No"/>
    <n v="381331"/>
    <s v="ASALARIADO"/>
    <n v="33"/>
  </r>
  <r>
    <n v="4355"/>
    <x v="1"/>
    <n v="369600"/>
    <s v="ASALARIADO"/>
    <s v="SECTOR PRIVADO"/>
    <s v="SI"/>
    <s v="NO"/>
    <s v="NO"/>
    <n v="32"/>
    <s v="No"/>
    <s v="No"/>
    <n v="369600"/>
    <s v="ASALARIADO"/>
    <n v="32"/>
  </r>
  <r>
    <n v="4356"/>
    <x v="1"/>
    <n v="587278"/>
    <s v="PENSIONADOS EN SU PROPIO SISTEMA"/>
    <s v="SECTOR PUBLICO"/>
    <s v="SI"/>
    <s v="NO"/>
    <s v="NO"/>
    <n v="68"/>
    <s v="No"/>
    <s v="No"/>
    <n v="587278"/>
    <s v="PENSIONADOS EN SU PROPIO SISTEMA"/>
    <n v="68"/>
  </r>
  <r>
    <n v="4357"/>
    <x v="0"/>
    <n v="585255"/>
    <s v="ASALARIADO"/>
    <s v="SECTOR PRIVADO"/>
    <s v="SI"/>
    <s v="NO"/>
    <s v="NO"/>
    <n v="27"/>
    <s v="No"/>
    <s v="No"/>
    <n v="585255"/>
    <s v="ASALARIADO"/>
    <n v="27"/>
  </r>
  <r>
    <n v="4358"/>
    <x v="0"/>
    <n v="301948"/>
    <s v="CONVENIOS ESPECIALES DE TRABAJADORES INDEPENDIENTES"/>
    <s v="SECTOR PRIVADO"/>
    <s v="SI"/>
    <s v="NO"/>
    <s v="NO"/>
    <n v="63"/>
    <s v="No"/>
    <s v="No"/>
    <n v="301948"/>
    <s v="CONVENIOS ESPECIALES DE TRABAJADORES INDEPENDIENTES"/>
    <n v="63"/>
  </r>
  <r>
    <n v="4359"/>
    <x v="0"/>
    <n v="1100000"/>
    <s v="ASALARIADO"/>
    <s v="SECTOR PRIVADO"/>
    <s v="SI"/>
    <s v="NO"/>
    <s v="NO"/>
    <n v="34"/>
    <s v="No"/>
    <s v="No"/>
    <n v="1100000"/>
    <s v="ASALARIADO"/>
    <n v="34"/>
  </r>
  <r>
    <n v="4360"/>
    <x v="1"/>
    <n v="297046"/>
    <s v="ASEGURADO VOLUNTARIO"/>
    <s v="SECTOR PRIVADO"/>
    <s v="SI"/>
    <s v="NO"/>
    <s v="SI"/>
    <n v="24"/>
    <s v="No"/>
    <s v="No"/>
    <n v="297046"/>
    <s v="ASEGURADO VOLUNTARIO"/>
    <n v="24"/>
  </r>
  <r>
    <n v="4361"/>
    <x v="1"/>
    <n v="380000"/>
    <s v="ASALARIADO"/>
    <s v="SECTOR PRIVADO"/>
    <s v="SI"/>
    <s v="NO"/>
    <s v="SI"/>
    <n v="44"/>
    <s v="No"/>
    <s v="No"/>
    <n v="380000"/>
    <s v="ASALARIADO"/>
    <n v="44"/>
  </r>
  <r>
    <n v="4362"/>
    <x v="0"/>
    <n v="297046"/>
    <s v="TRABAJADOR INDEPENDIENTE"/>
    <s v="SECTOR PRIVADO"/>
    <s v="SI"/>
    <s v="NO"/>
    <s v="SI"/>
    <n v="25"/>
    <s v="No"/>
    <s v="No"/>
    <n v="297046"/>
    <s v="TRABAJADOR INDEPENDIENTE"/>
    <n v="25"/>
  </r>
  <r>
    <n v="4363"/>
    <x v="1"/>
    <n v="1277622"/>
    <s v="ASALARIADO"/>
    <s v="SECTOR PUBLICO"/>
    <s v="SI"/>
    <s v="NO"/>
    <s v="SI"/>
    <n v="48"/>
    <s v="No"/>
    <s v="No"/>
    <n v="1277622"/>
    <s v="ASALARIADO"/>
    <n v="48"/>
  </r>
  <r>
    <n v="4364"/>
    <x v="0"/>
    <n v="450000"/>
    <s v="ASALARIADO"/>
    <s v="SECTOR PRIVADO"/>
    <s v="SI"/>
    <s v="NO"/>
    <s v="SI"/>
    <n v="28"/>
    <s v="No"/>
    <s v="No"/>
    <n v="450000"/>
    <s v="ASALARIADO"/>
    <n v="28"/>
  </r>
  <r>
    <n v="4365"/>
    <x v="0"/>
    <n v="300018"/>
    <s v="ASEGURADO VOLUNTARIO"/>
    <s v="SECTOR PRIVADO"/>
    <s v="SI"/>
    <s v="NO"/>
    <s v="SI"/>
    <n v="90"/>
    <s v="No"/>
    <s v="No"/>
    <n v="300018"/>
    <s v="ASEGURADO VOLUNTARIO"/>
    <n v="90"/>
  </r>
  <r>
    <n v="4366"/>
    <x v="0"/>
    <n v="969375"/>
    <s v="ASALARIADO"/>
    <s v="SECTOR PRIVADO"/>
    <s v="SI"/>
    <s v="SI"/>
    <s v="NO"/>
    <n v="53"/>
    <s v="No"/>
    <s v="No"/>
    <n v="969375"/>
    <s v="ASALARIADO"/>
    <n v="53"/>
  </r>
  <r>
    <n v="4367"/>
    <x v="1"/>
    <n v="1464318"/>
    <s v="ASALARIADO"/>
    <s v="SECTOR PUBLICO"/>
    <s v="SI"/>
    <s v="NO"/>
    <s v="NO"/>
    <n v="55"/>
    <s v="No"/>
    <s v="No"/>
    <n v="1464318"/>
    <s v="ASALARIADO"/>
    <n v="55"/>
  </r>
  <r>
    <n v="4368"/>
    <x v="0"/>
    <n v="127335.61"/>
    <s v="PENSIONADOS EN SU PROPIO SISTEMA"/>
    <s v="SECTOR PUBLICO"/>
    <s v="SI"/>
    <s v="NO"/>
    <s v="NO"/>
    <n v="70"/>
    <s v="No"/>
    <s v="No"/>
    <n v="127335.61"/>
    <s v="PENSIONADOS EN SU PROPIO SISTEMA"/>
    <n v="70"/>
  </r>
  <r>
    <n v="4369"/>
    <x v="1"/>
    <n v="355899.18"/>
    <s v="PENSIONADOS EN SU PROPIO SISTEMA"/>
    <s v="SECTOR PUBLICO"/>
    <s v="SI"/>
    <s v="NO"/>
    <s v="NO"/>
    <n v="17"/>
    <s v="No"/>
    <s v="No"/>
    <n v="355899.18"/>
    <s v="PENSIONADOS EN SU PROPIO SISTEMA"/>
    <n v="17"/>
  </r>
  <r>
    <n v="4370"/>
    <x v="0"/>
    <n v="760293.64"/>
    <s v="ASALARIADO"/>
    <s v="SECTOR PRIVADO"/>
    <s v="SI"/>
    <s v="SI"/>
    <s v="NO"/>
    <n v="57"/>
    <s v="No"/>
    <s v="No"/>
    <n v="760293.64"/>
    <s v="ASALARIADO"/>
    <n v="57"/>
  </r>
  <r>
    <n v="4371"/>
    <x v="1"/>
    <n v="902500"/>
    <s v="ASALARIADO"/>
    <s v="SECTOR PRIVADO"/>
    <s v="SI"/>
    <s v="NO"/>
    <s v="NO"/>
    <n v="27"/>
    <s v="No"/>
    <s v="No"/>
    <n v="902500"/>
    <s v="ASALARIADO"/>
    <n v="27"/>
  </r>
  <r>
    <n v="4372"/>
    <x v="1"/>
    <n v="346500"/>
    <s v="ASALARIADO"/>
    <s v="SECTOR PRIVADO"/>
    <s v="SI"/>
    <s v="NO"/>
    <s v="NO"/>
    <n v="45"/>
    <s v="No"/>
    <s v="No"/>
    <n v="346500"/>
    <s v="ASALARIADO"/>
    <n v="45"/>
  </r>
  <r>
    <n v="4373"/>
    <x v="0"/>
    <n v="343000"/>
    <s v="ASALARIADO"/>
    <s v="SECTOR PRIVADO"/>
    <s v="SI"/>
    <s v="NO"/>
    <s v="NO"/>
    <n v="51"/>
    <s v="No"/>
    <s v="No"/>
    <n v="343000"/>
    <s v="ASALARIADO"/>
    <n v="51"/>
  </r>
  <r>
    <n v="4374"/>
    <x v="0"/>
    <n v="297502"/>
    <s v="TRABAJADOR INDEPENDIENTE"/>
    <s v="SECTOR PRIVADO"/>
    <s v="SI"/>
    <s v="NO"/>
    <s v="NO"/>
    <n v="63"/>
    <s v="No"/>
    <s v="No"/>
    <n v="297502"/>
    <s v="TRABAJADOR INDEPENDIENTE"/>
    <n v="63"/>
  </r>
  <r>
    <n v="4375"/>
    <x v="1"/>
    <n v="315617"/>
    <s v="ASEGURADO VOLUNTARIO"/>
    <s v="SECTOR PRIVADO"/>
    <s v="SI"/>
    <s v="SI"/>
    <s v="NO"/>
    <n v="60"/>
    <s v="No"/>
    <s v="No"/>
    <n v="315617"/>
    <s v="ASEGURADO VOLUNTARIO"/>
    <n v="60"/>
  </r>
  <r>
    <n v="4376"/>
    <x v="0"/>
    <n v="100000"/>
    <s v="ASALARIADO"/>
    <s v="SECTOR PRIVADO"/>
    <s v="SI"/>
    <s v="NO"/>
    <s v="SI"/>
    <n v="37"/>
    <s v="No"/>
    <s v="No"/>
    <n v="100000"/>
    <s v="ASALARIADO"/>
    <n v="37"/>
  </r>
  <r>
    <n v="4377"/>
    <x v="0"/>
    <n v="100000"/>
    <s v="ASALARIADO"/>
    <s v="SECTOR PRIVADO"/>
    <s v="SI"/>
    <s v="SI"/>
    <s v="SI"/>
    <n v="36"/>
    <s v="No"/>
    <s v="No"/>
    <n v="100000"/>
    <s v="ASALARIADO"/>
    <n v="36"/>
  </r>
  <r>
    <n v="4378"/>
    <x v="1"/>
    <n v="292533.03999999998"/>
    <s v="ASALARIADO"/>
    <s v="SECTOR PUBLICO"/>
    <s v="SI"/>
    <s v="NO"/>
    <s v="NO"/>
    <n v="25"/>
    <s v="No"/>
    <s v="No"/>
    <n v="292533.03999999998"/>
    <s v="ASALARIADO"/>
    <n v="25"/>
  </r>
  <r>
    <n v="4379"/>
    <x v="1"/>
    <n v="297046"/>
    <s v="ASEGURADO VOLUNTARIO"/>
    <s v="SECTOR PRIVADO"/>
    <s v="SI"/>
    <s v="NO"/>
    <s v="NO"/>
    <n v="55"/>
    <s v="No"/>
    <s v="No"/>
    <n v="297046"/>
    <s v="ASEGURADO VOLUNTARIO"/>
    <n v="55"/>
  </r>
  <r>
    <n v="4380"/>
    <x v="0"/>
    <n v="382136"/>
    <s v="TRABAJADOR INDEPENDIENTE"/>
    <s v="SECTOR PRIVADO"/>
    <s v="SI"/>
    <s v="NO"/>
    <s v="SI"/>
    <n v="63"/>
    <s v="No"/>
    <s v="No"/>
    <n v="382136"/>
    <s v="TRABAJADOR INDEPENDIENTE"/>
    <n v="63"/>
  </r>
  <r>
    <n v="4381"/>
    <x v="0"/>
    <n v="48857.39"/>
    <s v="ASALARIADO"/>
    <s v="SECTOR PRIVADO"/>
    <s v="SI"/>
    <s v="NO"/>
    <s v="NO"/>
    <n v="41"/>
    <s v="No"/>
    <s v="No"/>
    <n v="48857.39"/>
    <s v="ASALARIADO"/>
    <n v="41"/>
  </r>
  <r>
    <n v="4382"/>
    <x v="1"/>
    <n v="550000"/>
    <s v="ASALARIADO"/>
    <s v="SECTOR PRIVADO"/>
    <s v="SI"/>
    <s v="NO"/>
    <s v="NO"/>
    <n v="27"/>
    <s v="No"/>
    <s v="No"/>
    <n v="550000"/>
    <s v="ASALARIADO"/>
    <n v="27"/>
  </r>
  <r>
    <n v="4383"/>
    <x v="1"/>
    <n v="1843614"/>
    <s v="ASALARIADO"/>
    <s v="SECTOR PUBLICO"/>
    <s v="SI"/>
    <s v="NO"/>
    <s v="NO"/>
    <n v="59"/>
    <s v="No"/>
    <s v="No"/>
    <n v="1843614"/>
    <s v="ASALARIADO"/>
    <n v="59"/>
  </r>
  <r>
    <n v="4384"/>
    <x v="0"/>
    <n v="547158"/>
    <s v="ASALARIADO"/>
    <s v="SECTOR PUBLICO"/>
    <s v="SI"/>
    <s v="NO"/>
    <s v="SI"/>
    <n v="22"/>
    <s v="No"/>
    <s v="No"/>
    <n v="547158"/>
    <s v="ASALARIADO"/>
    <n v="22"/>
  </r>
  <r>
    <n v="4385"/>
    <x v="1"/>
    <n v="1482847"/>
    <s v="ASALARIADO"/>
    <s v="SECTOR PUBLICO"/>
    <s v="SI"/>
    <s v="NO"/>
    <s v="SI"/>
    <n v="29"/>
    <s v="No"/>
    <s v="No"/>
    <n v="1482847"/>
    <s v="ASALARIADO"/>
    <n v="29"/>
  </r>
  <r>
    <n v="4386"/>
    <x v="1"/>
    <n v="927503.14"/>
    <s v="ASALARIADO"/>
    <s v="SECTOR PRIVADO"/>
    <s v="SI"/>
    <s v="NO"/>
    <s v="NO"/>
    <n v="50"/>
    <s v="No"/>
    <s v="No"/>
    <n v="927503.14"/>
    <s v="ASALARIADO"/>
    <n v="50"/>
  </r>
  <r>
    <n v="4387"/>
    <x v="0"/>
    <n v="299647"/>
    <s v="TRABAJADOR INDEPENDIENTE"/>
    <s v="SECTOR PRIVADO"/>
    <s v="SI"/>
    <s v="NO"/>
    <s v="SI"/>
    <n v="36"/>
    <s v="No"/>
    <s v="No"/>
    <n v="299647"/>
    <s v="TRABAJADOR INDEPENDIENTE"/>
    <n v="36"/>
  </r>
  <r>
    <n v="4388"/>
    <x v="0"/>
    <n v="967077"/>
    <s v="ASALARIADO"/>
    <s v="SECTOR PUBLICO"/>
    <s v="SI"/>
    <s v="NO"/>
    <s v="NO"/>
    <n v="53"/>
    <s v="No"/>
    <s v="No"/>
    <n v="967077"/>
    <s v="ASALARIADO"/>
    <n v="53"/>
  </r>
  <r>
    <n v="4389"/>
    <x v="0"/>
    <n v="326749"/>
    <s v="TRABAJADOR INDEPENDIENTE"/>
    <s v="SECTOR PRIVADO"/>
    <s v="SI"/>
    <s v="NO"/>
    <s v="SI"/>
    <n v="54"/>
    <s v="No"/>
    <s v="No"/>
    <n v="326749"/>
    <s v="TRABAJADOR INDEPENDIENTE"/>
    <n v="54"/>
  </r>
  <r>
    <n v="4390"/>
    <x v="0"/>
    <n v="5122871.99"/>
    <s v="ASALARIADO"/>
    <s v="SECTOR PUBLICO"/>
    <s v="SI"/>
    <s v="NO"/>
    <s v="NO"/>
    <n v="47"/>
    <s v="Atípico"/>
    <s v="No"/>
    <n v="5122871.99"/>
    <s v="ASALARIADO"/>
    <n v="47"/>
  </r>
  <r>
    <n v="4391"/>
    <x v="1"/>
    <n v="530434.05000000005"/>
    <s v="ASALARIADO"/>
    <s v="SECTOR PRIVADO"/>
    <s v="SI"/>
    <s v="NO"/>
    <s v="NO"/>
    <n v="25"/>
    <s v="No"/>
    <s v="No"/>
    <n v="530434.05000000005"/>
    <s v="ASALARIADO"/>
    <n v="25"/>
  </r>
  <r>
    <n v="4392"/>
    <x v="0"/>
    <n v="182182"/>
    <s v="ASALARIADO"/>
    <s v="SECTOR PRIVADO"/>
    <s v="SI"/>
    <s v="NO"/>
    <s v="NO"/>
    <n v="26"/>
    <s v="No"/>
    <s v="No"/>
    <n v="182182"/>
    <s v="ASALARIADO"/>
    <n v="26"/>
  </r>
  <r>
    <n v="4393"/>
    <x v="0"/>
    <n v="278030.99"/>
    <s v="CONVENIOS ESPECIALES DE TRABAJADORES INDEPENDIENTES"/>
    <s v="SECTOR PRIVADO"/>
    <s v="SI"/>
    <s v="NO"/>
    <s v="NO"/>
    <n v="27"/>
    <s v="No"/>
    <s v="No"/>
    <n v="278030.99"/>
    <s v="CONVENIOS ESPECIALES DE TRABAJADORES INDEPENDIENTES"/>
    <n v="27"/>
  </r>
  <r>
    <n v="4394"/>
    <x v="1"/>
    <n v="302470"/>
    <s v="ASEGURADO VOLUNTARIO"/>
    <s v="SECTOR PRIVADO"/>
    <s v="SI"/>
    <s v="NO"/>
    <s v="NO"/>
    <n v="54"/>
    <s v="No"/>
    <s v="No"/>
    <n v="302470"/>
    <s v="ASEGURADO VOLUNTARIO"/>
    <n v="54"/>
  </r>
  <r>
    <n v="4395"/>
    <x v="0"/>
    <n v="347719.55"/>
    <s v="ASALARIADO"/>
    <s v="SECTOR PRIVADO"/>
    <s v="SI"/>
    <s v="NO"/>
    <s v="NO"/>
    <n v="19"/>
    <s v="No"/>
    <s v="No"/>
    <n v="347719.55"/>
    <s v="ASALARIADO"/>
    <n v="19"/>
  </r>
  <r>
    <n v="4396"/>
    <x v="0"/>
    <n v="312000"/>
    <s v="ASALARIADO"/>
    <s v="SECTOR PRIVADO"/>
    <s v="SI"/>
    <s v="NO"/>
    <s v="SI"/>
    <n v="64"/>
    <s v="No"/>
    <s v="No"/>
    <n v="312000"/>
    <s v="ASALARIADO"/>
    <n v="64"/>
  </r>
  <r>
    <n v="4397"/>
    <x v="0"/>
    <n v="310124"/>
    <s v="TRABAJADOR INDEPENDIENTE"/>
    <s v="SECTOR PRIVADO"/>
    <s v="SI"/>
    <s v="NO"/>
    <s v="NO"/>
    <n v="43"/>
    <s v="No"/>
    <s v="No"/>
    <n v="310124"/>
    <s v="TRABAJADOR INDEPENDIENTE"/>
    <n v="43"/>
  </r>
  <r>
    <n v="4398"/>
    <x v="1"/>
    <n v="297046"/>
    <s v="TRABAJADOR INDEPENDIENTE"/>
    <s v="SECTOR PRIVADO"/>
    <s v="SI"/>
    <s v="NO"/>
    <s v="NO"/>
    <n v="27"/>
    <s v="No"/>
    <s v="No"/>
    <n v="297046"/>
    <s v="TRABAJADOR INDEPENDIENTE"/>
    <n v="27"/>
  </r>
  <r>
    <n v="4399"/>
    <x v="0"/>
    <n v="403776"/>
    <s v="ASALARIADO"/>
    <s v="SECTOR PRIVADO"/>
    <s v="SI"/>
    <s v="NO"/>
    <s v="NO"/>
    <n v="23"/>
    <s v="No"/>
    <s v="No"/>
    <n v="403776"/>
    <s v="ASALARIADO"/>
    <n v="23"/>
  </r>
  <r>
    <n v="4400"/>
    <x v="1"/>
    <n v="1101203"/>
    <s v="ASALARIADO"/>
    <s v="SECTOR PUBLICO"/>
    <s v="SI"/>
    <s v="NO"/>
    <s v="NO"/>
    <n v="28"/>
    <s v="No"/>
    <s v="No"/>
    <n v="1101203"/>
    <s v="ASALARIADO"/>
    <n v="28"/>
  </r>
  <r>
    <n v="4401"/>
    <x v="0"/>
    <n v="615017.5"/>
    <s v="ASALARIADO"/>
    <s v="SECTOR PUBLICO"/>
    <s v="SI"/>
    <s v="NO"/>
    <s v="NO"/>
    <n v="44"/>
    <s v="No"/>
    <s v="No"/>
    <n v="615017.5"/>
    <s v="ASALARIADO"/>
    <n v="44"/>
  </r>
  <r>
    <n v="4402"/>
    <x v="1"/>
    <n v="639148"/>
    <s v="ASEGURADO VOLUNTARIO"/>
    <s v="SECTOR PRIVADO"/>
    <s v="SI"/>
    <s v="SI"/>
    <s v="NO"/>
    <n v="66"/>
    <s v="No"/>
    <s v="No"/>
    <n v="639148"/>
    <s v="ASEGURADO VOLUNTARIO"/>
    <n v="66"/>
  </r>
  <r>
    <n v="4403"/>
    <x v="0"/>
    <n v="297046"/>
    <s v="ASEGURADO VOLUNTARIO"/>
    <s v="SECTOR PRIVADO"/>
    <s v="SI"/>
    <s v="SI"/>
    <s v="NO"/>
    <n v="50"/>
    <s v="No"/>
    <s v="No"/>
    <n v="297046"/>
    <s v="ASEGURADO VOLUNTARIO"/>
    <n v="50"/>
  </r>
  <r>
    <n v="4404"/>
    <x v="1"/>
    <n v="150000"/>
    <s v="ASALARIADO"/>
    <s v="SECTOR PRIVADO"/>
    <s v="SI"/>
    <s v="NO"/>
    <s v="NO"/>
    <n v="32"/>
    <s v="No"/>
    <s v="No"/>
    <n v="150000"/>
    <s v="ASALARIADO"/>
    <n v="32"/>
  </r>
  <r>
    <n v="4405"/>
    <x v="0"/>
    <n v="360960"/>
    <s v="ASALARIADO"/>
    <s v="SECTOR PRIVADO"/>
    <s v="SI"/>
    <s v="NO"/>
    <s v="NO"/>
    <n v="38"/>
    <s v="No"/>
    <s v="No"/>
    <n v="360960"/>
    <s v="ASALARIADO"/>
    <n v="38"/>
  </r>
  <r>
    <n v="4406"/>
    <x v="1"/>
    <n v="338629"/>
    <s v="TRABAJADOR INDEPENDIENTE"/>
    <s v="SECTOR PRIVADO"/>
    <s v="SI"/>
    <s v="NO"/>
    <s v="SI"/>
    <n v="66"/>
    <s v="No"/>
    <s v="No"/>
    <n v="338629"/>
    <s v="TRABAJADOR INDEPENDIENTE"/>
    <n v="66"/>
  </r>
  <r>
    <n v="4407"/>
    <x v="0"/>
    <n v="360000"/>
    <s v="ASALARIADO"/>
    <s v="SECTOR PRIVADO"/>
    <s v="SI"/>
    <s v="SI"/>
    <s v="NO"/>
    <n v="32"/>
    <s v="No"/>
    <s v="No"/>
    <n v="360000"/>
    <s v="ASALARIADO"/>
    <n v="32"/>
  </r>
  <r>
    <n v="4408"/>
    <x v="0"/>
    <n v="470000"/>
    <s v="ASALARIADO"/>
    <s v="SECTOR PRIVADO"/>
    <s v="SI"/>
    <s v="NO"/>
    <s v="NO"/>
    <n v="52"/>
    <s v="No"/>
    <s v="No"/>
    <n v="470000"/>
    <s v="ASALARIADO"/>
    <n v="52"/>
  </r>
  <r>
    <n v="4409"/>
    <x v="1"/>
    <n v="418415"/>
    <s v="ASALARIADO"/>
    <s v="SECTOR PRIVADO"/>
    <s v="SI"/>
    <s v="NO"/>
    <s v="NO"/>
    <n v="30"/>
    <s v="No"/>
    <s v="No"/>
    <n v="418415"/>
    <s v="ASALARIADO"/>
    <n v="30"/>
  </r>
  <r>
    <n v="4410"/>
    <x v="1"/>
    <n v="430627.35"/>
    <s v="ASALARIADO"/>
    <s v="SECTOR PRIVADO"/>
    <s v="SI"/>
    <s v="NO"/>
    <s v="NO"/>
    <n v="31"/>
    <s v="No"/>
    <s v="No"/>
    <n v="430627.35"/>
    <s v="ASALARIADO"/>
    <n v="31"/>
  </r>
  <r>
    <n v="4411"/>
    <x v="0"/>
    <n v="325394.86"/>
    <s v="ASALARIADO"/>
    <s v="SECTOR PUBLICO"/>
    <s v="SI"/>
    <s v="NO"/>
    <s v="NO"/>
    <n v="25"/>
    <s v="No"/>
    <s v="No"/>
    <n v="325394.86"/>
    <s v="ASALARIADO"/>
    <n v="25"/>
  </r>
  <r>
    <n v="4412"/>
    <x v="0"/>
    <n v="332233.40000000002"/>
    <s v="ASALARIADO"/>
    <s v="SECTOR PRIVADO"/>
    <s v="SI"/>
    <s v="NO"/>
    <s v="NO"/>
    <n v="30"/>
    <s v="No"/>
    <s v="No"/>
    <n v="332233.40000000002"/>
    <s v="ASALARIADO"/>
    <n v="30"/>
  </r>
  <r>
    <n v="4413"/>
    <x v="1"/>
    <n v="377248.7"/>
    <s v="PENSIONADOS EN SU PROPIO SISTEMA"/>
    <s v="SECTOR PUBLICO"/>
    <s v="SI"/>
    <s v="NO"/>
    <s v="NO"/>
    <n v="83"/>
    <s v="No"/>
    <s v="No"/>
    <n v="377248.7"/>
    <s v="PENSIONADOS EN SU PROPIO SISTEMA"/>
    <n v="83"/>
  </r>
  <r>
    <n v="4414"/>
    <x v="1"/>
    <n v="150000"/>
    <s v="ASALARIADO"/>
    <s v="SECTOR PRIVADO"/>
    <s v="SI"/>
    <s v="SI"/>
    <s v="NO"/>
    <n v="40"/>
    <s v="No"/>
    <s v="No"/>
    <n v="150000"/>
    <s v="ASALARIADO"/>
    <n v="40"/>
  </r>
  <r>
    <n v="4415"/>
    <x v="0"/>
    <n v="310544"/>
    <s v="TRABAJADOR INDEPENDIENTE"/>
    <s v="SECTOR PRIVADO"/>
    <s v="SI"/>
    <s v="SI"/>
    <s v="SI"/>
    <n v="66"/>
    <s v="No"/>
    <s v="No"/>
    <n v="310544"/>
    <s v="TRABAJADOR INDEPENDIENTE"/>
    <n v="66"/>
  </r>
  <r>
    <n v="4416"/>
    <x v="0"/>
    <n v="391000"/>
    <s v="ASALARIADO"/>
    <s v="SECTOR PRIVADO"/>
    <s v="SI"/>
    <s v="NO"/>
    <s v="NO"/>
    <n v="36"/>
    <s v="No"/>
    <s v="No"/>
    <n v="391000"/>
    <s v="ASALARIADO"/>
    <n v="36"/>
  </r>
  <r>
    <n v="4417"/>
    <x v="0"/>
    <n v="356455"/>
    <s v="TRABAJADOR INDEPENDIENTE"/>
    <s v="SECTOR PRIVADO"/>
    <s v="SI"/>
    <s v="NO"/>
    <s v="NO"/>
    <n v="35"/>
    <s v="No"/>
    <s v="No"/>
    <n v="356455"/>
    <s v="TRABAJADOR INDEPENDIENTE"/>
    <n v="35"/>
  </r>
  <r>
    <n v="4418"/>
    <x v="0"/>
    <n v="639148"/>
    <s v="TRABAJADOR INDEPENDIENTE"/>
    <s v="SECTOR PRIVADO"/>
    <s v="SI"/>
    <s v="NO"/>
    <s v="SI"/>
    <n v="65"/>
    <s v="No"/>
    <s v="No"/>
    <n v="639148"/>
    <s v="TRABAJADOR INDEPENDIENTE"/>
    <n v="65"/>
  </r>
  <r>
    <n v="4419"/>
    <x v="1"/>
    <n v="53466"/>
    <s v="ASALARIADO"/>
    <s v="SECTOR PUBLICO"/>
    <s v="SI"/>
    <s v="NO"/>
    <s v="NO"/>
    <n v="59"/>
    <s v="No"/>
    <s v="No"/>
    <n v="53466"/>
    <s v="ASALARIADO"/>
    <n v="59"/>
  </r>
  <r>
    <n v="4420"/>
    <x v="0"/>
    <n v="423038.54"/>
    <s v="ASALARIADO"/>
    <s v="SECTOR PRIVADO"/>
    <s v="SI"/>
    <s v="NO"/>
    <s v="NO"/>
    <n v="32"/>
    <s v="No"/>
    <s v="No"/>
    <n v="423038.54"/>
    <s v="ASALARIADO"/>
    <n v="32"/>
  </r>
  <r>
    <n v="4421"/>
    <x v="0"/>
    <n v="332063.19"/>
    <s v="ASALARIADO"/>
    <s v="SECTOR PRIVADO"/>
    <s v="SI"/>
    <s v="NO"/>
    <s v="NO"/>
    <n v="22"/>
    <s v="No"/>
    <s v="No"/>
    <n v="332063.19"/>
    <s v="ASALARIADO"/>
    <n v="22"/>
  </r>
  <r>
    <n v="4422"/>
    <x v="0"/>
    <n v="491465.63"/>
    <s v="ASALARIADO"/>
    <s v="SECTOR PRIVADO"/>
    <s v="SI"/>
    <s v="SI"/>
    <s v="NO"/>
    <n v="26"/>
    <s v="No"/>
    <s v="No"/>
    <n v="491465.63"/>
    <s v="ASALARIADO"/>
    <n v="26"/>
  </r>
  <r>
    <n v="4423"/>
    <x v="0"/>
    <n v="633433"/>
    <s v="TRABAJADOR INDEPENDIENTE"/>
    <s v="SECTOR PRIVADO"/>
    <s v="SI"/>
    <s v="NO"/>
    <s v="NO"/>
    <n v="27"/>
    <s v="No"/>
    <s v="No"/>
    <n v="633433"/>
    <s v="TRABAJADOR INDEPENDIENTE"/>
    <n v="27"/>
  </r>
  <r>
    <n v="4424"/>
    <x v="1"/>
    <n v="1021562"/>
    <s v="ASALARIADO"/>
    <s v="SECTOR PUBLICO"/>
    <s v="SI"/>
    <s v="NO"/>
    <s v="NO"/>
    <n v="36"/>
    <s v="No"/>
    <s v="No"/>
    <n v="1021562"/>
    <s v="ASALARIADO"/>
    <n v="36"/>
  </r>
  <r>
    <n v="4425"/>
    <x v="0"/>
    <n v="307850"/>
    <s v="ASALARIADO"/>
    <s v="SECTOR PRIVADO"/>
    <s v="SI"/>
    <s v="NO"/>
    <s v="NO"/>
    <n v="41"/>
    <s v="No"/>
    <s v="No"/>
    <n v="307850"/>
    <s v="ASALARIADO"/>
    <n v="41"/>
  </r>
  <r>
    <n v="4426"/>
    <x v="0"/>
    <n v="337925.96"/>
    <s v="ASALARIADO"/>
    <s v="SECTOR PRIVADO"/>
    <s v="SI"/>
    <s v="NO"/>
    <s v="NO"/>
    <n v="23"/>
    <s v="No"/>
    <s v="No"/>
    <n v="337925.96"/>
    <s v="ASALARIADO"/>
    <n v="23"/>
  </r>
  <r>
    <n v="4427"/>
    <x v="0"/>
    <n v="884003.5"/>
    <s v="ASALARIADO"/>
    <s v="SECTOR PRIVADO"/>
    <s v="SI"/>
    <s v="NO"/>
    <s v="NO"/>
    <n v="25"/>
    <s v="No"/>
    <s v="No"/>
    <n v="884003.5"/>
    <s v="ASALARIADO"/>
    <n v="25"/>
  </r>
  <r>
    <n v="4428"/>
    <x v="0"/>
    <n v="514062"/>
    <s v="TRABAJADOR INDEPENDIENTE"/>
    <s v="SECTOR PRIVADO"/>
    <s v="SI"/>
    <s v="NO"/>
    <s v="NO"/>
    <n v="60"/>
    <s v="No"/>
    <s v="No"/>
    <n v="514062"/>
    <s v="TRABAJADOR INDEPENDIENTE"/>
    <n v="60"/>
  </r>
  <r>
    <n v="4429"/>
    <x v="0"/>
    <n v="724000"/>
    <s v="ASALARIADO"/>
    <s v="SECTOR PRIVADO"/>
    <s v="SI"/>
    <s v="NO"/>
    <s v="NO"/>
    <n v="29"/>
    <s v="No"/>
    <s v="No"/>
    <n v="724000"/>
    <s v="ASALARIADO"/>
    <n v="29"/>
  </r>
  <r>
    <n v="4430"/>
    <x v="0"/>
    <n v="297045"/>
    <s v="TRABAJADOR INDEPENDIENTE"/>
    <s v="SECTOR PRIVADO"/>
    <s v="SI"/>
    <s v="NO"/>
    <s v="SI"/>
    <n v="56"/>
    <s v="No"/>
    <s v="No"/>
    <n v="297045"/>
    <s v="TRABAJADOR INDEPENDIENTE"/>
    <n v="56"/>
  </r>
  <r>
    <n v="4431"/>
    <x v="0"/>
    <n v="487739"/>
    <s v="TRABAJADOR INDEPENDIENTE"/>
    <s v="SECTOR PRIVADO"/>
    <s v="SI"/>
    <s v="NO"/>
    <s v="SI"/>
    <n v="45"/>
    <s v="No"/>
    <s v="No"/>
    <n v="487739"/>
    <s v="TRABAJADOR INDEPENDIENTE"/>
    <n v="45"/>
  </r>
  <r>
    <n v="4432"/>
    <x v="0"/>
    <n v="370609.6"/>
    <s v="ASALARIADO"/>
    <s v="SECTOR PRIVADO"/>
    <s v="SI"/>
    <s v="SI"/>
    <s v="NO"/>
    <n v="59"/>
    <s v="No"/>
    <s v="No"/>
    <n v="370609.6"/>
    <s v="ASALARIADO"/>
    <n v="59"/>
  </r>
  <r>
    <n v="4433"/>
    <x v="0"/>
    <n v="287000"/>
    <s v="ASALARIADO"/>
    <s v="SECTOR PRIVADO"/>
    <s v="SI"/>
    <s v="NO"/>
    <s v="NO"/>
    <n v="19"/>
    <s v="No"/>
    <s v="No"/>
    <n v="287000"/>
    <s v="ASALARIADO"/>
    <n v="19"/>
  </r>
  <r>
    <n v="4434"/>
    <x v="1"/>
    <n v="501367.89"/>
    <s v="ASALARIADO"/>
    <s v="SECTOR PRIVADO"/>
    <s v="SI"/>
    <s v="NO"/>
    <s v="NO"/>
    <n v="27"/>
    <s v="No"/>
    <s v="No"/>
    <n v="501367.89"/>
    <s v="ASALARIADO"/>
    <n v="27"/>
  </r>
  <r>
    <n v="4435"/>
    <x v="0"/>
    <n v="644894.4"/>
    <s v="ASALARIADO"/>
    <s v="SECTOR PRIVADO"/>
    <s v="SI"/>
    <s v="NO"/>
    <s v="NO"/>
    <n v="37"/>
    <s v="No"/>
    <s v="No"/>
    <n v="644894.4"/>
    <s v="ASALARIADO"/>
    <n v="37"/>
  </r>
  <r>
    <n v="4436"/>
    <x v="1"/>
    <n v="278030.99"/>
    <s v="CONVENIOS ESPECIALES DE TRABAJADORES INDEPENDIENTES"/>
    <s v="SECTOR PRIVADO"/>
    <s v="SI"/>
    <s v="NO"/>
    <s v="NO"/>
    <n v="20"/>
    <s v="No"/>
    <s v="No"/>
    <n v="278030.99"/>
    <s v="CONVENIOS ESPECIALES DE TRABAJADORES INDEPENDIENTES"/>
    <n v="20"/>
  </r>
  <r>
    <n v="4437"/>
    <x v="1"/>
    <n v="327716"/>
    <s v="ASEGURADO VOLUNTARIO"/>
    <s v="SECTOR PRIVADO"/>
    <s v="SI"/>
    <s v="NO"/>
    <s v="NO"/>
    <n v="61"/>
    <s v="No"/>
    <s v="No"/>
    <n v="327716"/>
    <s v="ASEGURADO VOLUNTARIO"/>
    <n v="61"/>
  </r>
  <r>
    <n v="4438"/>
    <x v="1"/>
    <n v="1064074.55"/>
    <s v="ASALARIADO"/>
    <s v="SECTOR PRIVADO"/>
    <s v="SI"/>
    <s v="NO"/>
    <s v="NO"/>
    <n v="21"/>
    <s v="No"/>
    <s v="No"/>
    <n v="1064074.55"/>
    <s v="ASALARIADO"/>
    <n v="21"/>
  </r>
  <r>
    <n v="4439"/>
    <x v="0"/>
    <n v="419207.05"/>
    <s v="ASALARIADO"/>
    <s v="SECTOR PRIVADO"/>
    <s v="SI"/>
    <s v="NO"/>
    <s v="NO"/>
    <n v="48"/>
    <s v="No"/>
    <s v="No"/>
    <n v="419207.05"/>
    <s v="ASALARIADO"/>
    <n v="48"/>
  </r>
  <r>
    <n v="4440"/>
    <x v="0"/>
    <n v="1277200"/>
    <s v="ASALARIADO"/>
    <s v="SECTOR PRIVADO"/>
    <s v="SI"/>
    <s v="NO"/>
    <s v="NO"/>
    <n v="24"/>
    <s v="No"/>
    <s v="No"/>
    <n v="1277200"/>
    <s v="ASALARIADO"/>
    <n v="24"/>
  </r>
  <r>
    <n v="4441"/>
    <x v="0"/>
    <n v="1228919.8500000001"/>
    <s v="CONVENIOS ESPECIALES DE TRABAJADORES INDEPENDIENTES"/>
    <s v="SECTOR PRIVADO"/>
    <s v="SI"/>
    <s v="NO"/>
    <s v="NO"/>
    <n v="53"/>
    <s v="No"/>
    <s v="No"/>
    <n v="1228919.8500000001"/>
    <s v="CONVENIOS ESPECIALES DE TRABAJADORES INDEPENDIENTES"/>
    <n v="53"/>
  </r>
  <r>
    <n v="4442"/>
    <x v="0"/>
    <n v="1446221.81"/>
    <s v="ASALARIADO"/>
    <s v="SECTOR PUBLICO"/>
    <s v="SI"/>
    <s v="NO"/>
    <s v="NO"/>
    <n v="60"/>
    <s v="No"/>
    <s v="No"/>
    <n v="1446221.81"/>
    <s v="ASALARIADO"/>
    <n v="60"/>
  </r>
  <r>
    <n v="4443"/>
    <x v="0"/>
    <n v="270900"/>
    <s v="ASALARIADO"/>
    <s v="SECTOR PRIVADO"/>
    <s v="SI"/>
    <s v="SI"/>
    <s v="NO"/>
    <n v="43"/>
    <s v="No"/>
    <s v="No"/>
    <n v="270900"/>
    <s v="ASALARIADO"/>
    <n v="43"/>
  </r>
  <r>
    <n v="4444"/>
    <x v="0"/>
    <n v="561517"/>
    <s v="ASALARIADO"/>
    <s v="SECTOR PUBLICO"/>
    <s v="SI"/>
    <s v="NO"/>
    <s v="NO"/>
    <n v="42"/>
    <s v="No"/>
    <s v="No"/>
    <n v="561517"/>
    <s v="ASALARIADO"/>
    <n v="42"/>
  </r>
  <r>
    <n v="4445"/>
    <x v="0"/>
    <n v="297046"/>
    <s v="TRABAJADOR INDEPENDIENTE"/>
    <s v="SECTOR PRIVADO"/>
    <s v="SI"/>
    <s v="NO"/>
    <s v="SI"/>
    <n v="26"/>
    <s v="No"/>
    <s v="No"/>
    <n v="297046"/>
    <s v="TRABAJADOR INDEPENDIENTE"/>
    <n v="26"/>
  </r>
  <r>
    <n v="4446"/>
    <x v="0"/>
    <n v="278030"/>
    <s v="TRABAJADOR INDEPENDIENTE"/>
    <s v="SECTOR PRIVADO"/>
    <s v="SI"/>
    <s v="NO"/>
    <s v="NO"/>
    <n v="29"/>
    <s v="No"/>
    <s v="No"/>
    <n v="278030"/>
    <s v="TRABAJADOR INDEPENDIENTE"/>
    <n v="29"/>
  </r>
  <r>
    <n v="4447"/>
    <x v="0"/>
    <n v="885877.44"/>
    <s v="ASALARIADO"/>
    <s v="SECTOR PRIVADO"/>
    <s v="SI"/>
    <s v="NO"/>
    <s v="NO"/>
    <n v="31"/>
    <s v="No"/>
    <s v="No"/>
    <n v="885877.44"/>
    <s v="ASALARIADO"/>
    <n v="31"/>
  </r>
  <r>
    <n v="4448"/>
    <x v="0"/>
    <n v="597978"/>
    <s v="ASALARIADO"/>
    <s v="SECTOR PRIVADO"/>
    <s v="SI"/>
    <s v="NO"/>
    <s v="NO"/>
    <n v="41"/>
    <s v="No"/>
    <s v="No"/>
    <n v="597978"/>
    <s v="ASALARIADO"/>
    <n v="41"/>
  </r>
  <r>
    <n v="4449"/>
    <x v="1"/>
    <n v="322634"/>
    <s v="ASEGURADO VOLUNTARIO"/>
    <s v="SECTOR PRIVADO"/>
    <s v="SI"/>
    <s v="NO"/>
    <s v="NO"/>
    <n v="79"/>
    <s v="No"/>
    <s v="No"/>
    <n v="322634"/>
    <s v="ASEGURADO VOLUNTARIO"/>
    <n v="79"/>
  </r>
  <r>
    <n v="4450"/>
    <x v="0"/>
    <n v="680463.53"/>
    <s v="ASALARIADO"/>
    <s v="SECTOR PRIVADO"/>
    <s v="SI"/>
    <s v="NO"/>
    <s v="NO"/>
    <n v="21"/>
    <s v="No"/>
    <s v="No"/>
    <n v="680463.53"/>
    <s v="ASALARIADO"/>
    <n v="21"/>
  </r>
  <r>
    <n v="4451"/>
    <x v="0"/>
    <n v="358595.15"/>
    <s v="ASALARIADO"/>
    <s v="SECTOR PRIVADO"/>
    <s v="SI"/>
    <s v="NO"/>
    <s v="NO"/>
    <n v="21"/>
    <s v="No"/>
    <s v="No"/>
    <n v="358595.15"/>
    <s v="ASALARIADO"/>
    <n v="21"/>
  </r>
  <r>
    <n v="4452"/>
    <x v="0"/>
    <n v="358784.06"/>
    <s v="ASALARIADO"/>
    <s v="SECTOR PRIVADO"/>
    <s v="SI"/>
    <s v="SI"/>
    <s v="NO"/>
    <n v="40"/>
    <s v="No"/>
    <s v="No"/>
    <n v="358784.06"/>
    <s v="ASALARIADO"/>
    <n v="40"/>
  </r>
  <r>
    <n v="4453"/>
    <x v="0"/>
    <n v="639148"/>
    <s v="TRABAJADOR INDEPENDIENTE"/>
    <s v="SECTOR PRIVADO"/>
    <s v="SI"/>
    <s v="NO"/>
    <s v="SI"/>
    <n v="40"/>
    <s v="No"/>
    <s v="No"/>
    <n v="639148"/>
    <s v="TRABAJADOR INDEPENDIENTE"/>
    <n v="40"/>
  </r>
  <r>
    <n v="4454"/>
    <x v="1"/>
    <n v="1428002.29"/>
    <s v="PENSIONADOS EN SU PROPIO SISTEMA"/>
    <s v="SECTOR PUBLICO"/>
    <s v="SI"/>
    <s v="NO"/>
    <s v="NO"/>
    <n v="69"/>
    <s v="No"/>
    <s v="No"/>
    <n v="1428002.29"/>
    <s v="PENSIONADOS EN SU PROPIO SISTEMA"/>
    <n v="69"/>
  </r>
  <r>
    <n v="4455"/>
    <x v="0"/>
    <n v="297719"/>
    <s v="ASEGURADO VOLUNTARIO"/>
    <s v="SECTOR PRIVADO"/>
    <s v="SI"/>
    <s v="NO"/>
    <s v="NO"/>
    <n v="37"/>
    <s v="No"/>
    <s v="No"/>
    <n v="297719"/>
    <s v="ASEGURADO VOLUNTARIO"/>
    <n v="37"/>
  </r>
  <r>
    <n v="4456"/>
    <x v="1"/>
    <n v="1228568"/>
    <s v="ASALARIADO"/>
    <s v="SECTOR PUBLICO"/>
    <s v="SI"/>
    <s v="NO"/>
    <s v="NO"/>
    <n v="44"/>
    <s v="No"/>
    <s v="No"/>
    <n v="1228568"/>
    <s v="ASALARIADO"/>
    <n v="44"/>
  </r>
  <r>
    <n v="4457"/>
    <x v="1"/>
    <n v="764837.91"/>
    <s v="PENSIONADOS EN SU PROPIO SISTEMA"/>
    <s v="SECTOR PUBLICO"/>
    <s v="SI"/>
    <s v="NO"/>
    <s v="NO"/>
    <n v="82"/>
    <s v="No"/>
    <s v="No"/>
    <n v="764837.91"/>
    <s v="PENSIONADOS EN SU PROPIO SISTEMA"/>
    <n v="82"/>
  </r>
  <r>
    <n v="4458"/>
    <x v="0"/>
    <n v="647500"/>
    <s v="ASALARIADO"/>
    <s v="SECTOR PRIVADO"/>
    <s v="SI"/>
    <s v="NO"/>
    <s v="NO"/>
    <n v="25"/>
    <s v="No"/>
    <s v="No"/>
    <n v="647500"/>
    <s v="ASALARIADO"/>
    <n v="25"/>
  </r>
  <r>
    <n v="4459"/>
    <x v="0"/>
    <n v="230000"/>
    <s v="ASALARIADO"/>
    <s v="SECTOR PRIVADO"/>
    <s v="SI"/>
    <s v="NO"/>
    <s v="SI"/>
    <n v="53"/>
    <s v="No"/>
    <s v="No"/>
    <n v="230000"/>
    <s v="ASALARIADO"/>
    <n v="53"/>
  </r>
  <r>
    <n v="4460"/>
    <x v="0"/>
    <n v="407769.25"/>
    <s v="ASALARIADO"/>
    <s v="SECTOR PRIVADO"/>
    <s v="SI"/>
    <s v="NO"/>
    <s v="NO"/>
    <n v="29"/>
    <s v="No"/>
    <s v="No"/>
    <n v="407769.25"/>
    <s v="ASALARIADO"/>
    <n v="29"/>
  </r>
  <r>
    <n v="4461"/>
    <x v="0"/>
    <n v="372000"/>
    <s v="ASALARIADO"/>
    <s v="SECTOR PRIVADO"/>
    <s v="SI"/>
    <s v="NO"/>
    <s v="NO"/>
    <n v="27"/>
    <s v="No"/>
    <s v="No"/>
    <n v="372000"/>
    <s v="ASALARIADO"/>
    <n v="27"/>
  </r>
  <r>
    <n v="4462"/>
    <x v="0"/>
    <n v="361806.78"/>
    <s v="ASALARIADO"/>
    <s v="SECTOR PRIVADO"/>
    <s v="SI"/>
    <s v="NO"/>
    <s v="NO"/>
    <n v="22"/>
    <s v="No"/>
    <s v="No"/>
    <n v="361806.78"/>
    <s v="ASALARIADO"/>
    <n v="22"/>
  </r>
  <r>
    <n v="4463"/>
    <x v="1"/>
    <n v="514285.71"/>
    <s v="ASALARIADO"/>
    <s v="SECTOR PRIVADO"/>
    <s v="SI"/>
    <s v="NO"/>
    <s v="NO"/>
    <n v="39"/>
    <s v="No"/>
    <s v="No"/>
    <n v="514285.71"/>
    <s v="ASALARIADO"/>
    <n v="39"/>
  </r>
  <r>
    <n v="4464"/>
    <x v="0"/>
    <n v="356455"/>
    <s v="TRABAJADOR INDEPENDIENTE"/>
    <s v="SECTOR PRIVADO"/>
    <s v="SI"/>
    <s v="SI"/>
    <s v="SI"/>
    <n v="46"/>
    <s v="No"/>
    <s v="No"/>
    <n v="356455"/>
    <s v="TRABAJADOR INDEPENDIENTE"/>
    <n v="46"/>
  </r>
  <r>
    <n v="4465"/>
    <x v="1"/>
    <n v="278030"/>
    <s v="ASEGURADO VOLUNTARIO"/>
    <s v="SECTOR PRIVADO"/>
    <s v="SI"/>
    <s v="SI"/>
    <s v="SI"/>
    <n v="35"/>
    <s v="No"/>
    <s v="No"/>
    <n v="278030"/>
    <s v="ASEGURADO VOLUNTARIO"/>
    <n v="35"/>
  </r>
  <r>
    <n v="4466"/>
    <x v="0"/>
    <n v="949839.65"/>
    <s v="ASALARIADO"/>
    <s v="SECTOR PRIVADO"/>
    <s v="SI"/>
    <s v="NO"/>
    <s v="NO"/>
    <n v="25"/>
    <s v="No"/>
    <s v="No"/>
    <n v="949839.65"/>
    <s v="ASALARIADO"/>
    <n v="25"/>
  </r>
  <r>
    <n v="4467"/>
    <x v="0"/>
    <n v="410480.22"/>
    <s v="ASALARIADO"/>
    <s v="SECTOR PRIVADO"/>
    <s v="SI"/>
    <s v="NO"/>
    <s v="NO"/>
    <n v="38"/>
    <s v="No"/>
    <s v="No"/>
    <n v="410480.22"/>
    <s v="ASALARIADO"/>
    <n v="38"/>
  </r>
  <r>
    <n v="4468"/>
    <x v="0"/>
    <n v="4677217.59"/>
    <s v="ASALARIADO"/>
    <s v="SECTOR PUBLICO"/>
    <s v="SI"/>
    <s v="NO"/>
    <s v="NO"/>
    <n v="52"/>
    <s v="Atípico"/>
    <s v="No"/>
    <n v="4677217.59"/>
    <s v="ASALARIADO"/>
    <n v="52"/>
  </r>
  <r>
    <n v="4469"/>
    <x v="0"/>
    <n v="466652.81"/>
    <s v="ASALARIADO"/>
    <s v="SECTOR PRIVADO"/>
    <s v="SI"/>
    <s v="NO"/>
    <s v="NO"/>
    <n v="49"/>
    <s v="No"/>
    <s v="No"/>
    <n v="466652.81"/>
    <s v="ASALARIADO"/>
    <n v="49"/>
  </r>
  <r>
    <n v="4470"/>
    <x v="0"/>
    <n v="400000"/>
    <s v="ASALARIADO"/>
    <s v="SECTOR PRIVADO"/>
    <s v="SI"/>
    <s v="NO"/>
    <s v="NO"/>
    <n v="21"/>
    <s v="No"/>
    <s v="No"/>
    <n v="400000"/>
    <s v="ASALARIADO"/>
    <n v="21"/>
  </r>
  <r>
    <n v="4471"/>
    <x v="1"/>
    <n v="365825"/>
    <s v="ASALARIADO"/>
    <s v="SECTOR PRIVADO"/>
    <s v="SI"/>
    <s v="NO"/>
    <s v="NO"/>
    <n v="42"/>
    <s v="No"/>
    <s v="No"/>
    <n v="365825"/>
    <s v="ASALARIADO"/>
    <n v="42"/>
  </r>
  <r>
    <n v="4472"/>
    <x v="0"/>
    <n v="615550"/>
    <s v="TRABAJADOR INDEPENDIENTE"/>
    <s v="SECTOR PRIVADO"/>
    <s v="SI"/>
    <s v="NO"/>
    <s v="SI"/>
    <n v="42"/>
    <s v="No"/>
    <s v="No"/>
    <n v="615550"/>
    <s v="TRABAJADOR INDEPENDIENTE"/>
    <n v="42"/>
  </r>
  <r>
    <n v="4473"/>
    <x v="1"/>
    <n v="1124365"/>
    <s v="ASALARIADO"/>
    <s v="SECTOR PUBLICO"/>
    <s v="SI"/>
    <s v="NO"/>
    <s v="NO"/>
    <n v="41"/>
    <s v="No"/>
    <s v="No"/>
    <n v="1124365"/>
    <s v="ASALARIADO"/>
    <n v="41"/>
  </r>
  <r>
    <n v="4474"/>
    <x v="0"/>
    <n v="456300.02"/>
    <s v="ASALARIADO"/>
    <s v="SECTOR PRIVADO"/>
    <s v="SI"/>
    <s v="SI"/>
    <s v="NO"/>
    <n v="49"/>
    <s v="No"/>
    <s v="No"/>
    <n v="456300.02"/>
    <s v="ASALARIADO"/>
    <n v="49"/>
  </r>
  <r>
    <n v="4475"/>
    <x v="1"/>
    <n v="214584.3"/>
    <s v="ASALARIADO"/>
    <s v="SECTOR PUBLICO"/>
    <s v="SI"/>
    <s v="NO"/>
    <s v="NO"/>
    <n v="51"/>
    <s v="No"/>
    <s v="No"/>
    <n v="214584.3"/>
    <s v="ASALARIADO"/>
    <n v="51"/>
  </r>
  <r>
    <n v="4476"/>
    <x v="0"/>
    <n v="361811"/>
    <s v="TRABAJADOR INDEPENDIENTE"/>
    <s v="SECTOR PRIVADO"/>
    <s v="SI"/>
    <s v="NO"/>
    <s v="NO"/>
    <n v="31"/>
    <s v="No"/>
    <s v="No"/>
    <n v="361811"/>
    <s v="TRABAJADOR INDEPENDIENTE"/>
    <n v="31"/>
  </r>
  <r>
    <n v="4477"/>
    <x v="0"/>
    <n v="382136"/>
    <s v="TRABAJADOR INDEPENDIENTE"/>
    <s v="SECTOR PRIVADO"/>
    <s v="SI"/>
    <s v="SI"/>
    <s v="SI"/>
    <n v="40"/>
    <s v="No"/>
    <s v="No"/>
    <n v="382136"/>
    <s v="TRABAJADOR INDEPENDIENTE"/>
    <n v="40"/>
  </r>
  <r>
    <n v="4478"/>
    <x v="0"/>
    <n v="1491283.5"/>
    <s v="ASALARIADO"/>
    <s v="SECTOR PUBLICO"/>
    <s v="SI"/>
    <s v="NO"/>
    <s v="NO"/>
    <n v="43"/>
    <s v="No"/>
    <s v="No"/>
    <n v="1491283.5"/>
    <s v="ASALARIADO"/>
    <n v="43"/>
  </r>
  <r>
    <n v="4479"/>
    <x v="0"/>
    <n v="618762.76"/>
    <s v="ASALARIADO"/>
    <s v="SECTOR PRIVADO"/>
    <s v="SI"/>
    <s v="SI"/>
    <s v="NO"/>
    <n v="47"/>
    <s v="No"/>
    <s v="No"/>
    <n v="618762.76"/>
    <s v="ASALARIADO"/>
    <n v="47"/>
  </r>
  <r>
    <n v="4480"/>
    <x v="1"/>
    <n v="60000"/>
    <s v="ASALARIADO"/>
    <s v="SECTOR PRIVADO"/>
    <s v="SI"/>
    <s v="NO"/>
    <s v="SI"/>
    <n v="46"/>
    <s v="No"/>
    <s v="No"/>
    <n v="60000"/>
    <s v="ASALARIADO"/>
    <n v="46"/>
  </r>
  <r>
    <n v="4481"/>
    <x v="0"/>
    <n v="297046"/>
    <s v="ASEGURADO VOLUNTARIO"/>
    <s v="SECTOR PRIVADO"/>
    <s v="SI"/>
    <s v="NO"/>
    <s v="NO"/>
    <n v="32"/>
    <s v="No"/>
    <s v="No"/>
    <n v="297046"/>
    <s v="ASEGURADO VOLUNTARIO"/>
    <n v="32"/>
  </r>
  <r>
    <n v="4482"/>
    <x v="1"/>
    <n v="320000"/>
    <s v="ASALARIADO"/>
    <s v="SECTOR PRIVADO"/>
    <s v="SI"/>
    <s v="SI"/>
    <s v="SI"/>
    <n v="38"/>
    <s v="No"/>
    <s v="No"/>
    <n v="320000"/>
    <s v="ASALARIADO"/>
    <n v="38"/>
  </r>
  <r>
    <n v="4483"/>
    <x v="0"/>
    <n v="1160779"/>
    <s v="ASALARIADO"/>
    <s v="SECTOR PUBLICO"/>
    <s v="SI"/>
    <s v="NO"/>
    <s v="NO"/>
    <n v="28"/>
    <s v="No"/>
    <s v="No"/>
    <n v="1160779"/>
    <s v="ASALARIADO"/>
    <n v="28"/>
  </r>
  <r>
    <n v="4484"/>
    <x v="1"/>
    <n v="1034000"/>
    <s v="ASALARIADO"/>
    <s v="SECTOR PRIVADO"/>
    <s v="SI"/>
    <s v="NO"/>
    <s v="NO"/>
    <n v="35"/>
    <s v="No"/>
    <s v="No"/>
    <n v="1034000"/>
    <s v="ASALARIADO"/>
    <n v="35"/>
  </r>
  <r>
    <n v="4485"/>
    <x v="0"/>
    <n v="526558"/>
    <s v="ASALARIADO"/>
    <s v="SECTOR PRIVADO"/>
    <s v="SI"/>
    <s v="SI"/>
    <s v="NO"/>
    <n v="47"/>
    <s v="No"/>
    <s v="No"/>
    <n v="526558"/>
    <s v="ASALARIADO"/>
    <n v="47"/>
  </r>
  <r>
    <n v="4486"/>
    <x v="0"/>
    <n v="957698"/>
    <s v="ASALARIADO"/>
    <s v="SECTOR PRIVADO"/>
    <s v="SI"/>
    <s v="NO"/>
    <s v="NO"/>
    <n v="26"/>
    <s v="No"/>
    <s v="No"/>
    <n v="957698"/>
    <s v="ASALARIADO"/>
    <n v="26"/>
  </r>
  <r>
    <n v="4487"/>
    <x v="0"/>
    <n v="243270.86"/>
    <s v="ASALARIADO"/>
    <s v="SECTOR PRIVADO"/>
    <s v="SI"/>
    <s v="NO"/>
    <s v="NO"/>
    <n v="49"/>
    <s v="No"/>
    <s v="No"/>
    <n v="243270.86"/>
    <s v="ASALARIADO"/>
    <n v="49"/>
  </r>
  <r>
    <n v="4488"/>
    <x v="0"/>
    <n v="709423.79"/>
    <s v="ASALARIADO"/>
    <s v="SECTOR PRIVADO"/>
    <s v="SI"/>
    <s v="NO"/>
    <s v="NO"/>
    <n v="34"/>
    <s v="No"/>
    <s v="No"/>
    <n v="709423.79"/>
    <s v="ASALARIADO"/>
    <n v="34"/>
  </r>
  <r>
    <n v="4489"/>
    <x v="0"/>
    <n v="297046"/>
    <s v="TRABAJADOR INDEPENDIENTE"/>
    <s v="SECTOR PRIVADO"/>
    <s v="SI"/>
    <s v="NO"/>
    <s v="NO"/>
    <n v="54"/>
    <s v="No"/>
    <s v="No"/>
    <n v="297046"/>
    <s v="TRABAJADOR INDEPENDIENTE"/>
    <n v="54"/>
  </r>
  <r>
    <n v="4490"/>
    <x v="1"/>
    <n v="297050"/>
    <s v="ASEGURADO VOLUNTARIO"/>
    <s v="SECTOR PRIVADO"/>
    <s v="SI"/>
    <s v="NO"/>
    <s v="NO"/>
    <n v="52"/>
    <s v="No"/>
    <s v="No"/>
    <n v="297050"/>
    <s v="ASEGURADO VOLUNTARIO"/>
    <n v="52"/>
  </r>
  <r>
    <n v="4491"/>
    <x v="0"/>
    <n v="299647"/>
    <s v="ASEGURADO VOLUNTARIO"/>
    <s v="SECTOR PRIVADO"/>
    <s v="SI"/>
    <s v="NO"/>
    <s v="NO"/>
    <n v="73"/>
    <s v="No"/>
    <s v="No"/>
    <n v="299647"/>
    <s v="ASEGURADO VOLUNTARIO"/>
    <n v="73"/>
  </r>
  <r>
    <n v="4492"/>
    <x v="0"/>
    <n v="372659.25"/>
    <s v="ASALARIADO"/>
    <s v="SECTOR PRIVADO"/>
    <s v="SI"/>
    <s v="SI"/>
    <s v="NO"/>
    <n v="48"/>
    <s v="No"/>
    <s v="No"/>
    <n v="372659.25"/>
    <s v="ASALARIADO"/>
    <n v="48"/>
  </r>
  <r>
    <n v="4493"/>
    <x v="0"/>
    <n v="297050"/>
    <s v="ASEGURADO VOLUNTARIO"/>
    <s v="SECTOR PRIVADO"/>
    <s v="SI"/>
    <s v="NO"/>
    <s v="NO"/>
    <n v="27"/>
    <s v="No"/>
    <s v="No"/>
    <n v="297050"/>
    <s v="ASEGURADO VOLUNTARIO"/>
    <n v="27"/>
  </r>
  <r>
    <n v="4494"/>
    <x v="0"/>
    <n v="337933.18"/>
    <s v="ASALARIADO"/>
    <s v="SECTOR PUBLICO"/>
    <s v="SI"/>
    <s v="NO"/>
    <s v="NO"/>
    <n v="24"/>
    <s v="No"/>
    <s v="No"/>
    <n v="337933.18"/>
    <s v="ASALARIADO"/>
    <n v="24"/>
  </r>
  <r>
    <n v="4495"/>
    <x v="0"/>
    <n v="557416"/>
    <s v="TRABAJADOR INDEPENDIENTE"/>
    <s v="SECTOR PRIVADO"/>
    <s v="SI"/>
    <s v="NO"/>
    <s v="NO"/>
    <n v="33"/>
    <s v="No"/>
    <s v="No"/>
    <n v="557416"/>
    <s v="TRABAJADOR INDEPENDIENTE"/>
    <n v="33"/>
  </r>
  <r>
    <n v="4496"/>
    <x v="1"/>
    <n v="316663"/>
    <s v="TRABAJADOR INDEPENDIENTE"/>
    <s v="SECTOR PRIVADO"/>
    <s v="SI"/>
    <s v="NO"/>
    <s v="SI"/>
    <n v="32"/>
    <s v="No"/>
    <s v="No"/>
    <n v="316663"/>
    <s v="TRABAJADOR INDEPENDIENTE"/>
    <n v="32"/>
  </r>
  <r>
    <n v="4497"/>
    <x v="1"/>
    <n v="779424.25"/>
    <s v="ASALARIADO"/>
    <s v="SECTOR PUBLICO"/>
    <s v="SI"/>
    <s v="NO"/>
    <s v="NO"/>
    <n v="28"/>
    <s v="No"/>
    <s v="No"/>
    <n v="779424.25"/>
    <s v="ASALARIADO"/>
    <n v="28"/>
  </r>
  <r>
    <n v="4498"/>
    <x v="0"/>
    <n v="535842.93000000005"/>
    <s v="ASALARIADO"/>
    <s v="SECTOR PRIVADO"/>
    <s v="SI"/>
    <s v="NO"/>
    <s v="NO"/>
    <n v="36"/>
    <s v="No"/>
    <s v="No"/>
    <n v="535842.93000000005"/>
    <s v="ASALARIADO"/>
    <n v="36"/>
  </r>
  <r>
    <n v="4499"/>
    <x v="1"/>
    <n v="400000"/>
    <s v="ASALARIADO"/>
    <s v="SECTOR PRIVADO"/>
    <s v="SI"/>
    <s v="NO"/>
    <s v="NO"/>
    <n v="42"/>
    <s v="No"/>
    <s v="No"/>
    <n v="400000"/>
    <s v="ASALARIADO"/>
    <n v="42"/>
  </r>
  <r>
    <n v="4500"/>
    <x v="1"/>
    <n v="639148"/>
    <s v="TRABAJADOR INDEPENDIENTE"/>
    <s v="SECTOR PRIVADO"/>
    <s v="SI"/>
    <s v="NO"/>
    <s v="NO"/>
    <n v="56"/>
    <s v="No"/>
    <s v="No"/>
    <n v="639148"/>
    <s v="TRABAJADOR INDEPENDIENTE"/>
    <n v="56"/>
  </r>
  <r>
    <n v="4501"/>
    <x v="1"/>
    <n v="404459"/>
    <s v="TRABAJADOR INDEPENDIENTE"/>
    <s v="SECTOR PRIVADO"/>
    <s v="SI"/>
    <s v="NO"/>
    <s v="SI"/>
    <n v="29"/>
    <s v="No"/>
    <s v="No"/>
    <n v="404459"/>
    <s v="TRABAJADOR INDEPENDIENTE"/>
    <n v="29"/>
  </r>
  <r>
    <n v="4502"/>
    <x v="1"/>
    <n v="333320"/>
    <s v="ASALARIADO"/>
    <s v="SECTOR PRIVADO"/>
    <s v="SI"/>
    <s v="NO"/>
    <s v="NO"/>
    <n v="20"/>
    <s v="No"/>
    <s v="No"/>
    <n v="333320"/>
    <s v="ASALARIADO"/>
    <n v="20"/>
  </r>
  <r>
    <n v="4503"/>
    <x v="0"/>
    <n v="452198.21"/>
    <s v="ASALARIADO"/>
    <s v="SECTOR PRIVADO"/>
    <s v="SI"/>
    <s v="NO"/>
    <s v="NO"/>
    <n v="31"/>
    <s v="No"/>
    <s v="No"/>
    <n v="452198.21"/>
    <s v="ASALARIADO"/>
    <n v="31"/>
  </r>
  <r>
    <n v="4504"/>
    <x v="0"/>
    <n v="1260076.52"/>
    <s v="ASALARIADO"/>
    <s v="SECTOR PRIVADO"/>
    <s v="SI"/>
    <s v="NO"/>
    <s v="NO"/>
    <n v="30"/>
    <s v="No"/>
    <s v="No"/>
    <n v="1260076.52"/>
    <s v="ASALARIADO"/>
    <n v="30"/>
  </r>
  <r>
    <n v="4505"/>
    <x v="0"/>
    <n v="1045500"/>
    <s v="ASALARIADO"/>
    <s v="SECTOR PRIVADO"/>
    <s v="SI"/>
    <s v="NO"/>
    <s v="NO"/>
    <n v="39"/>
    <s v="No"/>
    <s v="No"/>
    <n v="1045500"/>
    <s v="ASALARIADO"/>
    <n v="39"/>
  </r>
  <r>
    <n v="4506"/>
    <x v="1"/>
    <n v="1084830.8400000001"/>
    <s v="ASALARIADO"/>
    <s v="SECTOR PUBLICO"/>
    <s v="SI"/>
    <s v="NO"/>
    <s v="NO"/>
    <n v="36"/>
    <s v="No"/>
    <s v="No"/>
    <n v="1084830.8400000001"/>
    <s v="ASALARIADO"/>
    <n v="36"/>
  </r>
  <r>
    <n v="4507"/>
    <x v="0"/>
    <n v="322474"/>
    <s v="ASEGURADO VOLUNTARIO"/>
    <s v="SECTOR PRIVADO"/>
    <s v="SI"/>
    <s v="NO"/>
    <s v="NO"/>
    <n v="64"/>
    <s v="No"/>
    <s v="No"/>
    <n v="322474"/>
    <s v="ASEGURADO VOLUNTARIO"/>
    <n v="64"/>
  </r>
  <r>
    <n v="4508"/>
    <x v="0"/>
    <n v="400000"/>
    <s v="ASALARIADO"/>
    <s v="SECTOR PRIVADO"/>
    <s v="SI"/>
    <s v="NO"/>
    <s v="SI"/>
    <n v="46"/>
    <s v="No"/>
    <s v="No"/>
    <n v="400000"/>
    <s v="ASALARIADO"/>
    <n v="46"/>
  </r>
  <r>
    <n v="4509"/>
    <x v="0"/>
    <n v="549600"/>
    <s v="TRABAJADOR INDEPENDIENTE"/>
    <s v="SECTOR PRIVADO"/>
    <s v="SI"/>
    <s v="NO"/>
    <s v="NO"/>
    <n v="57"/>
    <s v="No"/>
    <s v="No"/>
    <n v="549600"/>
    <s v="TRABAJADOR INDEPENDIENTE"/>
    <n v="57"/>
  </r>
  <r>
    <n v="4510"/>
    <x v="1"/>
    <n v="280000"/>
    <s v="ASALARIADO"/>
    <s v="SECTOR PRIVADO"/>
    <s v="SI"/>
    <s v="NO"/>
    <s v="SI"/>
    <n v="48"/>
    <s v="No"/>
    <s v="No"/>
    <n v="280000"/>
    <s v="ASALARIADO"/>
    <n v="48"/>
  </r>
  <r>
    <n v="4511"/>
    <x v="1"/>
    <n v="114474"/>
    <s v="ASALARIADO"/>
    <s v="SECTOR PRIVADO"/>
    <s v="SI"/>
    <s v="NO"/>
    <s v="NO"/>
    <n v="55"/>
    <s v="No"/>
    <s v="No"/>
    <n v="114474"/>
    <s v="ASALARIADO"/>
    <n v="55"/>
  </r>
  <r>
    <n v="4512"/>
    <x v="1"/>
    <n v="321509.09000000003"/>
    <s v="ASALARIADO"/>
    <s v="SECTOR PRIVADO"/>
    <s v="SI"/>
    <s v="NO"/>
    <s v="NO"/>
    <n v="37"/>
    <s v="No"/>
    <s v="No"/>
    <n v="321509.09000000003"/>
    <s v="ASALARIADO"/>
    <n v="37"/>
  </r>
  <r>
    <n v="4513"/>
    <x v="0"/>
    <n v="438418.45"/>
    <s v="ASALARIADO"/>
    <s v="SECTOR PRIVADO"/>
    <s v="SI"/>
    <s v="NO"/>
    <s v="NO"/>
    <n v="43"/>
    <s v="No"/>
    <s v="No"/>
    <n v="438418.45"/>
    <s v="ASALARIADO"/>
    <n v="43"/>
  </r>
  <r>
    <n v="4514"/>
    <x v="0"/>
    <n v="617575"/>
    <s v="TRABAJADOR INDEPENDIENTE"/>
    <s v="SECTOR PRIVADO"/>
    <s v="SI"/>
    <s v="NO"/>
    <s v="SI"/>
    <n v="45"/>
    <s v="No"/>
    <s v="No"/>
    <n v="617575"/>
    <s v="TRABAJADOR INDEPENDIENTE"/>
    <n v="45"/>
  </r>
  <r>
    <n v="4515"/>
    <x v="1"/>
    <n v="542628"/>
    <s v="TRABAJADOR INDEPENDIENTE"/>
    <s v="SECTOR PRIVADO"/>
    <s v="SI"/>
    <s v="NO"/>
    <s v="NO"/>
    <n v="55"/>
    <s v="No"/>
    <s v="No"/>
    <n v="542628"/>
    <s v="TRABAJADOR INDEPENDIENTE"/>
    <n v="55"/>
  </r>
  <r>
    <n v="4516"/>
    <x v="0"/>
    <n v="319070.05"/>
    <s v="ASALARIADO"/>
    <s v="SECTOR PRIVADO"/>
    <s v="SI"/>
    <s v="NO"/>
    <s v="NO"/>
    <n v="40"/>
    <s v="No"/>
    <s v="No"/>
    <n v="319070.05"/>
    <s v="ASALARIADO"/>
    <n v="40"/>
  </r>
  <r>
    <n v="4517"/>
    <x v="0"/>
    <n v="440000"/>
    <s v="ASALARIADO"/>
    <s v="SECTOR PRIVADO"/>
    <s v="SI"/>
    <s v="NO"/>
    <s v="SI"/>
    <n v="58"/>
    <s v="No"/>
    <s v="No"/>
    <n v="440000"/>
    <s v="ASALARIADO"/>
    <n v="58"/>
  </r>
  <r>
    <n v="4518"/>
    <x v="1"/>
    <n v="585136.5"/>
    <s v="ASALARIADO"/>
    <s v="SECTOR PUBLICO"/>
    <s v="SI"/>
    <s v="NO"/>
    <s v="NO"/>
    <n v="43"/>
    <s v="No"/>
    <s v="No"/>
    <n v="585136.5"/>
    <s v="ASALARIADO"/>
    <n v="43"/>
  </r>
  <r>
    <n v="4519"/>
    <x v="1"/>
    <n v="350000"/>
    <s v="ASALARIADO"/>
    <s v="SECTOR PRIVADO"/>
    <s v="SI"/>
    <s v="NO"/>
    <s v="SI"/>
    <n v="36"/>
    <s v="No"/>
    <s v="No"/>
    <n v="350000"/>
    <s v="ASALARIADO"/>
    <n v="36"/>
  </r>
  <r>
    <n v="4520"/>
    <x v="0"/>
    <n v="403293"/>
    <s v="TRABAJADOR INDEPENDIENTE"/>
    <s v="SECTOR PRIVADO"/>
    <s v="SI"/>
    <s v="NO"/>
    <s v="SI"/>
    <n v="62"/>
    <s v="No"/>
    <s v="No"/>
    <n v="403293"/>
    <s v="TRABAJADOR INDEPENDIENTE"/>
    <n v="62"/>
  </r>
  <r>
    <n v="4521"/>
    <x v="0"/>
    <n v="323500"/>
    <s v="ASALARIADO"/>
    <s v="SECTOR PRIVADO"/>
    <s v="SI"/>
    <s v="NO"/>
    <s v="NO"/>
    <n v="37"/>
    <s v="No"/>
    <s v="No"/>
    <n v="323500"/>
    <s v="ASALARIADO"/>
    <n v="37"/>
  </r>
  <r>
    <n v="4522"/>
    <x v="0"/>
    <n v="78000"/>
    <s v="ASALARIADO"/>
    <s v="SECTOR PRIVADO"/>
    <s v="SI"/>
    <s v="NO"/>
    <s v="SI"/>
    <n v="71"/>
    <s v="No"/>
    <s v="No"/>
    <n v="78000"/>
    <s v="ASALARIADO"/>
    <n v="71"/>
  </r>
  <r>
    <n v="4523"/>
    <x v="1"/>
    <n v="857753.11"/>
    <s v="ASALARIADO"/>
    <s v="SECTOR PRIVADO"/>
    <s v="SI"/>
    <s v="NO"/>
    <s v="NO"/>
    <n v="32"/>
    <s v="No"/>
    <s v="No"/>
    <n v="857753.11"/>
    <s v="ASALARIADO"/>
    <n v="32"/>
  </r>
  <r>
    <n v="4524"/>
    <x v="0"/>
    <n v="509509"/>
    <s v="TRABAJADOR INDEPENDIENTE"/>
    <s v="SECTOR PRIVADO"/>
    <s v="SI"/>
    <s v="NO"/>
    <s v="SI"/>
    <n v="40"/>
    <s v="No"/>
    <s v="No"/>
    <n v="509509"/>
    <s v="TRABAJADOR INDEPENDIENTE"/>
    <n v="40"/>
  </r>
  <r>
    <n v="4525"/>
    <x v="0"/>
    <n v="1523214"/>
    <s v="ASALARIADO"/>
    <s v="SECTOR PUBLICO"/>
    <s v="SI"/>
    <s v="NO"/>
    <s v="NO"/>
    <n v="38"/>
    <s v="No"/>
    <s v="No"/>
    <n v="1523214"/>
    <s v="ASALARIADO"/>
    <n v="38"/>
  </r>
  <r>
    <n v="4526"/>
    <x v="0"/>
    <n v="810799.74"/>
    <s v="ASALARIADO"/>
    <s v="SECTOR PRIVADO"/>
    <s v="SI"/>
    <s v="NO"/>
    <s v="NO"/>
    <n v="47"/>
    <s v="No"/>
    <s v="No"/>
    <n v="810799.74"/>
    <s v="ASALARIADO"/>
    <n v="47"/>
  </r>
  <r>
    <n v="4527"/>
    <x v="1"/>
    <n v="1143318.2"/>
    <s v="ASALARIADO"/>
    <s v="SECTOR PUBLICO"/>
    <s v="SI"/>
    <s v="NO"/>
    <s v="NO"/>
    <n v="59"/>
    <s v="No"/>
    <s v="No"/>
    <n v="1143318.2"/>
    <s v="ASALARIADO"/>
    <n v="59"/>
  </r>
  <r>
    <n v="4528"/>
    <x v="0"/>
    <n v="297045"/>
    <s v="ASEGURADO VOLUNTARIO"/>
    <s v="SECTOR PRIVADO"/>
    <s v="SI"/>
    <s v="SI"/>
    <s v="NO"/>
    <n v="76"/>
    <s v="No"/>
    <s v="No"/>
    <n v="297045"/>
    <s v="ASEGURADO VOLUNTARIO"/>
    <n v="76"/>
  </r>
  <r>
    <n v="4529"/>
    <x v="0"/>
    <n v="365464"/>
    <s v="ASALARIADO"/>
    <s v="SECTOR PUBLICO"/>
    <s v="SI"/>
    <s v="NO"/>
    <s v="NO"/>
    <n v="31"/>
    <s v="No"/>
    <s v="No"/>
    <n v="365464"/>
    <s v="ASALARIADO"/>
    <n v="31"/>
  </r>
  <r>
    <n v="4530"/>
    <x v="1"/>
    <n v="1957708.6"/>
    <s v="ASALARIADO"/>
    <s v="SECTOR PUBLICO"/>
    <s v="SI"/>
    <s v="NO"/>
    <s v="NO"/>
    <n v="52"/>
    <s v="No"/>
    <s v="No"/>
    <n v="1957708.6"/>
    <s v="ASALARIADO"/>
    <n v="52"/>
  </r>
  <r>
    <n v="4531"/>
    <x v="0"/>
    <n v="600000"/>
    <s v="ASALARIADO"/>
    <s v="SECTOR PRIVADO"/>
    <s v="SI"/>
    <s v="NO"/>
    <s v="NO"/>
    <n v="32"/>
    <s v="No"/>
    <s v="No"/>
    <n v="600000"/>
    <s v="ASALARIADO"/>
    <n v="32"/>
  </r>
  <r>
    <n v="4532"/>
    <x v="0"/>
    <n v="161084.29999999999"/>
    <s v="ASALARIADO"/>
    <s v="SECTOR PUBLICO"/>
    <s v="SI"/>
    <s v="NO"/>
    <s v="NO"/>
    <n v="42"/>
    <s v="No"/>
    <s v="No"/>
    <n v="161084.29999999999"/>
    <s v="ASALARIADO"/>
    <n v="42"/>
  </r>
  <r>
    <n v="4533"/>
    <x v="0"/>
    <n v="31927.439999999999"/>
    <s v="ASALARIADO"/>
    <s v="SECTOR PRIVADO"/>
    <s v="SI"/>
    <s v="SI"/>
    <s v="NO"/>
    <n v="36"/>
    <s v="No"/>
    <s v="No"/>
    <n v="31927.439999999999"/>
    <s v="ASALARIADO"/>
    <n v="36"/>
  </r>
  <r>
    <n v="4534"/>
    <x v="0"/>
    <n v="427590.98"/>
    <s v="ASALARIADO"/>
    <s v="SECTOR PRIVADO"/>
    <s v="SI"/>
    <s v="NO"/>
    <s v="SI"/>
    <n v="61"/>
    <s v="No"/>
    <s v="No"/>
    <n v="427590.98"/>
    <s v="ASALARIADO"/>
    <n v="61"/>
  </r>
  <r>
    <n v="4535"/>
    <x v="0"/>
    <n v="543427.36"/>
    <s v="ASALARIADO"/>
    <s v="SECTOR PRIVADO"/>
    <s v="SI"/>
    <s v="NO"/>
    <s v="NO"/>
    <n v="27"/>
    <s v="No"/>
    <s v="No"/>
    <n v="543427.36"/>
    <s v="ASALARIADO"/>
    <n v="27"/>
  </r>
  <r>
    <n v="4536"/>
    <x v="0"/>
    <n v="342059.63"/>
    <s v="ASALARIADO"/>
    <s v="SECTOR PRIVADO"/>
    <s v="SI"/>
    <s v="NO"/>
    <s v="NO"/>
    <n v="49"/>
    <s v="No"/>
    <s v="No"/>
    <n v="342059.63"/>
    <s v="ASALARIADO"/>
    <n v="49"/>
  </r>
  <r>
    <n v="4537"/>
    <x v="1"/>
    <n v="1870704.54"/>
    <s v="ASALARIADO"/>
    <s v="SECTOR PRIVADO"/>
    <s v="SI"/>
    <s v="NO"/>
    <s v="NO"/>
    <n v="28"/>
    <s v="No"/>
    <s v="No"/>
    <n v="1870704.54"/>
    <s v="ASALARIADO"/>
    <n v="28"/>
  </r>
  <r>
    <n v="4538"/>
    <x v="0"/>
    <n v="317000"/>
    <s v="ASALARIADO"/>
    <s v="SECTOR PRIVADO"/>
    <s v="SI"/>
    <s v="SI"/>
    <s v="NO"/>
    <n v="53"/>
    <s v="No"/>
    <s v="No"/>
    <n v="317000"/>
    <s v="ASALARIADO"/>
    <n v="53"/>
  </r>
  <r>
    <n v="4539"/>
    <x v="1"/>
    <n v="403806.82"/>
    <s v="ASALARIADO"/>
    <s v="SECTOR PRIVADO"/>
    <s v="SI"/>
    <s v="NO"/>
    <s v="NO"/>
    <n v="45"/>
    <s v="No"/>
    <s v="No"/>
    <n v="403806.82"/>
    <s v="ASALARIADO"/>
    <n v="45"/>
  </r>
  <r>
    <n v="4540"/>
    <x v="1"/>
    <n v="1709089.1"/>
    <s v="ASALARIADO"/>
    <s v="SECTOR PUBLICO"/>
    <s v="SI"/>
    <s v="NO"/>
    <s v="NO"/>
    <n v="49"/>
    <s v="No"/>
    <s v="No"/>
    <n v="1709089.1"/>
    <s v="ASALARIADO"/>
    <n v="49"/>
  </r>
  <r>
    <n v="4541"/>
    <x v="0"/>
    <n v="278030"/>
    <s v="CONVENIOS ESPECIALES DE TRABAJADORES INDEPENDIENTES"/>
    <s v="SECTOR PRIVADO"/>
    <s v="SI"/>
    <s v="NO"/>
    <s v="NO"/>
    <n v="43"/>
    <s v="No"/>
    <s v="No"/>
    <n v="278030"/>
    <s v="CONVENIOS ESPECIALES DE TRABAJADORES INDEPENDIENTES"/>
    <n v="43"/>
  </r>
  <r>
    <n v="4542"/>
    <x v="1"/>
    <n v="351531.84"/>
    <s v="ASALARIADO"/>
    <s v="SECTOR PRIVADO"/>
    <s v="SI"/>
    <s v="NO"/>
    <s v="NO"/>
    <n v="35"/>
    <s v="No"/>
    <s v="No"/>
    <n v="351531.84"/>
    <s v="ASALARIADO"/>
    <n v="35"/>
  </r>
  <r>
    <n v="4543"/>
    <x v="1"/>
    <n v="568492"/>
    <s v="ASALARIADO"/>
    <s v="SECTOR PUBLICO"/>
    <s v="SI"/>
    <s v="NO"/>
    <s v="NO"/>
    <n v="28"/>
    <s v="No"/>
    <s v="No"/>
    <n v="568492"/>
    <s v="ASALARIADO"/>
    <n v="28"/>
  </r>
  <r>
    <n v="4544"/>
    <x v="0"/>
    <n v="353607"/>
    <s v="ASALARIADO"/>
    <s v="SECTOR PRIVADO"/>
    <s v="SI"/>
    <s v="NO"/>
    <s v="NO"/>
    <n v="51"/>
    <s v="No"/>
    <s v="No"/>
    <n v="353607"/>
    <s v="ASALARIADO"/>
    <n v="51"/>
  </r>
  <r>
    <n v="4545"/>
    <x v="1"/>
    <n v="1932000"/>
    <s v="ASALARIADO"/>
    <s v="SECTOR PRIVADO"/>
    <s v="SI"/>
    <s v="NO"/>
    <s v="NO"/>
    <n v="51"/>
    <s v="No"/>
    <s v="No"/>
    <n v="1932000"/>
    <s v="ASALARIADO"/>
    <n v="51"/>
  </r>
  <r>
    <n v="4546"/>
    <x v="1"/>
    <n v="560498"/>
    <s v="TRABAJADOR INDEPENDIENTE"/>
    <s v="SECTOR PRIVADO"/>
    <s v="SI"/>
    <s v="NO"/>
    <s v="SI"/>
    <n v="51"/>
    <s v="No"/>
    <s v="No"/>
    <n v="560498"/>
    <s v="TRABAJADOR INDEPENDIENTE"/>
    <n v="51"/>
  </r>
  <r>
    <n v="4547"/>
    <x v="0"/>
    <n v="566297"/>
    <s v="ASEGURADO VOLUNTARIO"/>
    <s v="SECTOR PRIVADO"/>
    <s v="SI"/>
    <s v="NO"/>
    <s v="NO"/>
    <n v="55"/>
    <s v="No"/>
    <s v="No"/>
    <n v="566297"/>
    <s v="ASEGURADO VOLUNTARIO"/>
    <n v="55"/>
  </r>
  <r>
    <n v="4548"/>
    <x v="1"/>
    <n v="133037.29999999999"/>
    <s v="ASALARIADO"/>
    <s v="SECTOR PUBLICO"/>
    <s v="SI"/>
    <s v="NO"/>
    <s v="NO"/>
    <n v="25"/>
    <s v="No"/>
    <s v="No"/>
    <n v="133037.29999999999"/>
    <s v="ASALARIADO"/>
    <n v="25"/>
  </r>
  <r>
    <n v="4549"/>
    <x v="0"/>
    <n v="1848072"/>
    <s v="ASALARIADO"/>
    <s v="SECTOR PUBLICO"/>
    <s v="SI"/>
    <s v="NO"/>
    <s v="SI"/>
    <n v="63"/>
    <s v="No"/>
    <s v="No"/>
    <n v="1848072"/>
    <s v="ASALARIADO"/>
    <n v="63"/>
  </r>
  <r>
    <n v="4550"/>
    <x v="0"/>
    <n v="1624745.95"/>
    <s v="ASALARIADO"/>
    <s v="SECTOR PRIVADO"/>
    <s v="SI"/>
    <s v="NO"/>
    <s v="NO"/>
    <n v="38"/>
    <s v="No"/>
    <s v="No"/>
    <n v="1624745.95"/>
    <s v="ASALARIADO"/>
    <n v="38"/>
  </r>
  <r>
    <n v="4551"/>
    <x v="0"/>
    <n v="693063.36"/>
    <s v="ASALARIADO"/>
    <s v="SECTOR PRIVADO"/>
    <s v="SI"/>
    <s v="NO"/>
    <s v="NO"/>
    <n v="45"/>
    <s v="No"/>
    <s v="No"/>
    <n v="693063.36"/>
    <s v="ASALARIADO"/>
    <n v="45"/>
  </r>
  <r>
    <n v="4552"/>
    <x v="0"/>
    <n v="476566.67"/>
    <s v="ASALARIADO"/>
    <s v="SECTOR PRIVADO"/>
    <s v="SI"/>
    <s v="NO"/>
    <s v="NO"/>
    <n v="33"/>
    <s v="No"/>
    <s v="No"/>
    <n v="476566.67"/>
    <s v="ASALARIADO"/>
    <n v="33"/>
  </r>
  <r>
    <n v="4553"/>
    <x v="1"/>
    <n v="297429"/>
    <s v="TRABAJADOR INDEPENDIENTE"/>
    <s v="SECTOR PRIVADO"/>
    <s v="SI"/>
    <s v="NO"/>
    <s v="SI"/>
    <n v="65"/>
    <s v="No"/>
    <s v="No"/>
    <n v="297429"/>
    <s v="TRABAJADOR INDEPENDIENTE"/>
    <n v="65"/>
  </r>
  <r>
    <n v="4554"/>
    <x v="0"/>
    <n v="35530"/>
    <s v="ASALARIADO"/>
    <s v="SECTOR PRIVADO"/>
    <s v="SI"/>
    <s v="SI"/>
    <s v="NO"/>
    <n v="37"/>
    <s v="No"/>
    <s v="No"/>
    <n v="35530"/>
    <s v="ASALARIADO"/>
    <n v="37"/>
  </r>
  <r>
    <n v="4555"/>
    <x v="0"/>
    <n v="476562.94"/>
    <s v="ASALARIADO"/>
    <s v="SECTOR PRIVADO"/>
    <s v="SI"/>
    <s v="SI"/>
    <s v="NO"/>
    <n v="32"/>
    <s v="No"/>
    <s v="No"/>
    <n v="476562.94"/>
    <s v="ASALARIADO"/>
    <n v="32"/>
  </r>
  <r>
    <n v="4556"/>
    <x v="1"/>
    <n v="297046"/>
    <s v="ASEGURADO VOLUNTARIO"/>
    <s v="SECTOR PRIVADO"/>
    <s v="SI"/>
    <s v="SI"/>
    <s v="NO"/>
    <n v="38"/>
    <s v="No"/>
    <s v="No"/>
    <n v="297046"/>
    <s v="ASEGURADO VOLUNTARIO"/>
    <n v="38"/>
  </r>
  <r>
    <n v="4557"/>
    <x v="0"/>
    <n v="381640"/>
    <s v="ASALARIADO"/>
    <s v="SECTOR PRIVADO"/>
    <s v="SI"/>
    <s v="NO"/>
    <s v="NO"/>
    <n v="53"/>
    <s v="No"/>
    <s v="No"/>
    <n v="381640"/>
    <s v="ASALARIADO"/>
    <n v="53"/>
  </r>
  <r>
    <n v="4558"/>
    <x v="0"/>
    <n v="323296"/>
    <s v="ASEGURADO VOLUNTARIO"/>
    <s v="SECTOR PRIVADO"/>
    <s v="SI"/>
    <s v="NO"/>
    <s v="NO"/>
    <n v="31"/>
    <s v="No"/>
    <s v="No"/>
    <n v="323296"/>
    <s v="ASEGURADO VOLUNTARIO"/>
    <n v="31"/>
  </r>
  <r>
    <n v="4559"/>
    <x v="0"/>
    <n v="1730544"/>
    <s v="ASALARIADO"/>
    <s v="SECTOR PRIVADO"/>
    <s v="SI"/>
    <s v="NO"/>
    <s v="NO"/>
    <n v="31"/>
    <s v="No"/>
    <s v="No"/>
    <n v="1730544"/>
    <s v="ASALARIADO"/>
    <n v="31"/>
  </r>
  <r>
    <n v="4560"/>
    <x v="0"/>
    <n v="670740"/>
    <s v="ASALARIADO"/>
    <s v="SECTOR PRIVADO"/>
    <s v="SI"/>
    <s v="NO"/>
    <s v="NO"/>
    <n v="27"/>
    <s v="No"/>
    <s v="No"/>
    <n v="670740"/>
    <s v="ASALARIADO"/>
    <n v="27"/>
  </r>
  <r>
    <n v="4561"/>
    <x v="0"/>
    <n v="290000"/>
    <s v="ASALARIADO"/>
    <s v="SECTOR PRIVADO"/>
    <s v="SI"/>
    <s v="SI"/>
    <s v="NO"/>
    <n v="42"/>
    <s v="No"/>
    <s v="No"/>
    <n v="290000"/>
    <s v="ASALARIADO"/>
    <n v="42"/>
  </r>
  <r>
    <n v="4562"/>
    <x v="0"/>
    <n v="542095.31999999995"/>
    <s v="PENSIONADOS EN SU PROPIO SISTEMA"/>
    <s v="SECTOR PUBLICO"/>
    <s v="SI"/>
    <s v="NO"/>
    <s v="NO"/>
    <n v="64"/>
    <s v="No"/>
    <s v="No"/>
    <n v="542095.31999999995"/>
    <s v="PENSIONADOS EN SU PROPIO SISTEMA"/>
    <n v="64"/>
  </r>
  <r>
    <n v="4563"/>
    <x v="0"/>
    <n v="695574.7"/>
    <s v="ASALARIADO"/>
    <s v="SECTOR PRIVADO"/>
    <s v="SI"/>
    <s v="NO"/>
    <s v="NO"/>
    <n v="55"/>
    <s v="No"/>
    <s v="No"/>
    <n v="695574.7"/>
    <s v="ASALARIADO"/>
    <n v="55"/>
  </r>
  <r>
    <n v="4564"/>
    <x v="0"/>
    <n v="299784"/>
    <s v="TRABAJADOR INDEPENDIENTE"/>
    <s v="SECTOR PRIVADO"/>
    <s v="SI"/>
    <s v="NO"/>
    <s v="NO"/>
    <n v="39"/>
    <s v="No"/>
    <s v="No"/>
    <n v="299784"/>
    <s v="TRABAJADOR INDEPENDIENTE"/>
    <n v="39"/>
  </r>
  <r>
    <n v="4565"/>
    <x v="0"/>
    <n v="1166115"/>
    <s v="ASALARIADO"/>
    <s v="SECTOR PUBLICO"/>
    <s v="SI"/>
    <s v="NO"/>
    <s v="SI"/>
    <n v="64"/>
    <s v="No"/>
    <s v="No"/>
    <n v="1166115"/>
    <s v="ASALARIADO"/>
    <n v="64"/>
  </r>
  <r>
    <n v="4566"/>
    <x v="0"/>
    <n v="300018"/>
    <s v="TRABAJADOR INDEPENDIENTE"/>
    <s v="SECTOR PRIVADO"/>
    <s v="SI"/>
    <s v="NO"/>
    <s v="SI"/>
    <n v="51"/>
    <s v="No"/>
    <s v="No"/>
    <n v="300018"/>
    <s v="TRABAJADOR INDEPENDIENTE"/>
    <n v="51"/>
  </r>
  <r>
    <n v="4567"/>
    <x v="0"/>
    <n v="524236.19"/>
    <s v="ASALARIADO"/>
    <s v="SECTOR PRIVADO"/>
    <s v="SI"/>
    <s v="NO"/>
    <s v="NO"/>
    <n v="54"/>
    <s v="No"/>
    <s v="No"/>
    <n v="524236.19"/>
    <s v="ASALARIADO"/>
    <n v="54"/>
  </r>
  <r>
    <n v="4568"/>
    <x v="1"/>
    <n v="298155"/>
    <s v="ASEGURADO VOLUNTARIO"/>
    <s v="SECTOR PRIVADO"/>
    <s v="SI"/>
    <s v="NO"/>
    <s v="NO"/>
    <n v="75"/>
    <s v="No"/>
    <s v="No"/>
    <n v="298155"/>
    <s v="ASEGURADO VOLUNTARIO"/>
    <n v="75"/>
  </r>
  <r>
    <n v="4569"/>
    <x v="0"/>
    <n v="347501.19"/>
    <s v="ASALARIADO"/>
    <s v="SECTOR PRIVADO"/>
    <s v="SI"/>
    <s v="NO"/>
    <s v="NO"/>
    <n v="68"/>
    <s v="No"/>
    <s v="No"/>
    <n v="347501.19"/>
    <s v="ASALARIADO"/>
    <n v="68"/>
  </r>
  <r>
    <n v="4570"/>
    <x v="0"/>
    <n v="280000"/>
    <s v="ASALARIADO"/>
    <s v="SECTOR PRIVADO"/>
    <s v="SI"/>
    <s v="NO"/>
    <s v="NO"/>
    <n v="24"/>
    <s v="No"/>
    <s v="No"/>
    <n v="280000"/>
    <s v="ASALARIADO"/>
    <n v="24"/>
  </r>
  <r>
    <n v="4571"/>
    <x v="0"/>
    <n v="350112.18"/>
    <s v="ASALARIADO"/>
    <s v="SECTOR PRIVADO"/>
    <s v="SI"/>
    <s v="NO"/>
    <s v="NO"/>
    <n v="29"/>
    <s v="No"/>
    <s v="No"/>
    <n v="350112.18"/>
    <s v="ASALARIADO"/>
    <n v="29"/>
  </r>
  <r>
    <n v="4572"/>
    <x v="1"/>
    <n v="815000"/>
    <s v="ASALARIADO"/>
    <s v="SECTOR PRIVADO"/>
    <s v="SI"/>
    <s v="NO"/>
    <s v="NO"/>
    <n v="28"/>
    <s v="No"/>
    <s v="No"/>
    <n v="815000"/>
    <s v="ASALARIADO"/>
    <n v="28"/>
  </r>
  <r>
    <n v="4573"/>
    <x v="0"/>
    <n v="1207124"/>
    <s v="ASEGURADO VOLUNTARIO"/>
    <s v="SECTOR PRIVADO"/>
    <s v="SI"/>
    <s v="NO"/>
    <s v="NO"/>
    <n v="52"/>
    <s v="No"/>
    <s v="No"/>
    <n v="1207124"/>
    <s v="ASEGURADO VOLUNTARIO"/>
    <n v="52"/>
  </r>
  <r>
    <n v="4574"/>
    <x v="0"/>
    <n v="860750.63"/>
    <s v="ASALARIADO"/>
    <s v="SECTOR PRIVADO"/>
    <s v="SI"/>
    <s v="NO"/>
    <s v="NO"/>
    <n v="25"/>
    <s v="No"/>
    <s v="No"/>
    <n v="860750.63"/>
    <s v="ASALARIADO"/>
    <n v="25"/>
  </r>
  <r>
    <n v="4575"/>
    <x v="0"/>
    <n v="278030"/>
    <s v="TRABAJADOR INDEPENDIENTE"/>
    <s v="SECTOR PRIVADO"/>
    <s v="SI"/>
    <s v="NO"/>
    <s v="NO"/>
    <n v="35"/>
    <s v="No"/>
    <s v="No"/>
    <n v="278030"/>
    <s v="TRABAJADOR INDEPENDIENTE"/>
    <n v="35"/>
  </r>
  <r>
    <n v="4576"/>
    <x v="0"/>
    <n v="297046"/>
    <s v="ASEGURADO VOLUNTARIO"/>
    <s v="SECTOR PRIVADO"/>
    <s v="SI"/>
    <s v="NO"/>
    <s v="NO"/>
    <n v="56"/>
    <s v="No"/>
    <s v="No"/>
    <n v="297046"/>
    <s v="ASEGURADO VOLUNTARIO"/>
    <n v="56"/>
  </r>
  <r>
    <n v="4577"/>
    <x v="1"/>
    <n v="391916.75"/>
    <s v="ASALARIADO"/>
    <s v="SECTOR PRIVADO"/>
    <s v="SI"/>
    <s v="SI"/>
    <s v="NO"/>
    <n v="33"/>
    <s v="No"/>
    <s v="No"/>
    <n v="391916.75"/>
    <s v="ASALARIADO"/>
    <n v="33"/>
  </r>
  <r>
    <n v="4578"/>
    <x v="0"/>
    <n v="442458"/>
    <s v="ASALARIADO"/>
    <s v="SECTOR PRIVADO"/>
    <s v="SI"/>
    <s v="SI"/>
    <s v="NO"/>
    <n v="27"/>
    <s v="No"/>
    <s v="No"/>
    <n v="442458"/>
    <s v="ASALARIADO"/>
    <n v="27"/>
  </r>
  <r>
    <n v="4579"/>
    <x v="0"/>
    <n v="639148"/>
    <s v="TRABAJADOR INDEPENDIENTE"/>
    <s v="SECTOR PRIVADO"/>
    <s v="SI"/>
    <s v="NO"/>
    <s v="SI"/>
    <n v="42"/>
    <s v="No"/>
    <s v="No"/>
    <n v="639148"/>
    <s v="TRABAJADOR INDEPENDIENTE"/>
    <n v="42"/>
  </r>
  <r>
    <n v="4580"/>
    <x v="0"/>
    <n v="46091.09"/>
    <s v="ASALARIADO"/>
    <s v="SECTOR PRIVADO"/>
    <s v="SI"/>
    <s v="NO"/>
    <s v="NO"/>
    <n v="43"/>
    <s v="No"/>
    <s v="No"/>
    <n v="46091.09"/>
    <s v="ASALARIADO"/>
    <n v="43"/>
  </r>
  <r>
    <n v="4581"/>
    <x v="1"/>
    <n v="361420"/>
    <s v="TRABAJADOR INDEPENDIENTE"/>
    <s v="SECTOR PRIVADO"/>
    <s v="SI"/>
    <s v="NO"/>
    <s v="SI"/>
    <n v="52"/>
    <s v="No"/>
    <s v="No"/>
    <n v="361420"/>
    <s v="TRABAJADOR INDEPENDIENTE"/>
    <n v="52"/>
  </r>
  <r>
    <n v="4582"/>
    <x v="0"/>
    <n v="301853"/>
    <s v="TRABAJADOR INDEPENDIENTE"/>
    <s v="SECTOR PRIVADO"/>
    <s v="SI"/>
    <s v="NO"/>
    <s v="NO"/>
    <n v="25"/>
    <s v="No"/>
    <s v="No"/>
    <n v="301853"/>
    <s v="TRABAJADOR INDEPENDIENTE"/>
    <n v="25"/>
  </r>
  <r>
    <n v="4583"/>
    <x v="0"/>
    <n v="263622.26"/>
    <s v="ASALARIADO"/>
    <s v="SECTOR PRIVADO"/>
    <s v="SI"/>
    <s v="NO"/>
    <s v="NO"/>
    <n v="20"/>
    <s v="No"/>
    <s v="No"/>
    <n v="263622.26"/>
    <s v="ASALARIADO"/>
    <n v="20"/>
  </r>
  <r>
    <n v="4584"/>
    <x v="0"/>
    <n v="511600"/>
    <s v="ASALARIADO"/>
    <s v="SECTOR PRIVADO"/>
    <s v="SI"/>
    <s v="NO"/>
    <s v="NO"/>
    <n v="22"/>
    <s v="No"/>
    <s v="No"/>
    <n v="511600"/>
    <s v="ASALARIADO"/>
    <n v="22"/>
  </r>
  <r>
    <n v="4585"/>
    <x v="1"/>
    <n v="831771.12"/>
    <s v="ASALARIADO"/>
    <s v="SECTOR PRIVADO"/>
    <s v="SI"/>
    <s v="NO"/>
    <s v="NO"/>
    <n v="29"/>
    <s v="No"/>
    <s v="No"/>
    <n v="831771.12"/>
    <s v="ASALARIADO"/>
    <n v="29"/>
  </r>
  <r>
    <n v="4586"/>
    <x v="1"/>
    <n v="297045"/>
    <s v="ASEGURADO VOLUNTARIO"/>
    <s v="SECTOR PRIVADO"/>
    <s v="SI"/>
    <s v="NO"/>
    <s v="NO"/>
    <n v="20"/>
    <s v="No"/>
    <s v="No"/>
    <n v="297045"/>
    <s v="ASEGURADO VOLUNTARIO"/>
    <n v="20"/>
  </r>
  <r>
    <n v="4587"/>
    <x v="0"/>
    <n v="518519"/>
    <s v="TRABAJADOR INDEPENDIENTE"/>
    <s v="SECTOR PRIVADO"/>
    <s v="SI"/>
    <s v="NO"/>
    <s v="SI"/>
    <n v="43"/>
    <s v="No"/>
    <s v="No"/>
    <n v="518519"/>
    <s v="TRABAJADOR INDEPENDIENTE"/>
    <n v="43"/>
  </r>
  <r>
    <n v="4588"/>
    <x v="0"/>
    <n v="239200"/>
    <s v="ASALARIADO"/>
    <s v="SECTOR PRIVADO"/>
    <s v="SI"/>
    <s v="NO"/>
    <s v="NO"/>
    <n v="27"/>
    <s v="No"/>
    <s v="No"/>
    <n v="239200"/>
    <s v="ASALARIADO"/>
    <n v="27"/>
  </r>
  <r>
    <n v="4589"/>
    <x v="0"/>
    <n v="445567"/>
    <s v="TRABAJADOR INDEPENDIENTE"/>
    <s v="SECTOR PRIVADO"/>
    <s v="SI"/>
    <s v="NO"/>
    <s v="NO"/>
    <n v="46"/>
    <s v="No"/>
    <s v="No"/>
    <n v="445567"/>
    <s v="TRABAJADOR INDEPENDIENTE"/>
    <n v="46"/>
  </r>
  <r>
    <n v="4590"/>
    <x v="1"/>
    <n v="211216"/>
    <s v="ASALARIADO"/>
    <s v="SECTOR PUBLICO"/>
    <s v="SI"/>
    <s v="NO"/>
    <s v="NO"/>
    <n v="34"/>
    <s v="No"/>
    <s v="No"/>
    <n v="211216"/>
    <s v="ASALARIADO"/>
    <n v="34"/>
  </r>
  <r>
    <n v="4591"/>
    <x v="0"/>
    <n v="410000.02"/>
    <s v="ASALARIADO"/>
    <s v="SECTOR PRIVADO"/>
    <s v="SI"/>
    <s v="NO"/>
    <s v="NO"/>
    <n v="25"/>
    <s v="No"/>
    <s v="No"/>
    <n v="410000.02"/>
    <s v="ASALARIADO"/>
    <n v="25"/>
  </r>
  <r>
    <n v="4592"/>
    <x v="0"/>
    <n v="3325777.9"/>
    <s v="ASALARIADO"/>
    <s v="SECTOR PUBLICO"/>
    <s v="SI"/>
    <s v="NO"/>
    <s v="NO"/>
    <n v="62"/>
    <s v="Atípico"/>
    <s v="No"/>
    <n v="3325777.9"/>
    <s v="ASALARIADO"/>
    <n v="62"/>
  </r>
  <r>
    <n v="4593"/>
    <x v="1"/>
    <n v="306669.62"/>
    <s v="ASALARIADO"/>
    <s v="SECTOR PUBLICO"/>
    <s v="SI"/>
    <s v="SI"/>
    <s v="NO"/>
    <n v="49"/>
    <s v="No"/>
    <s v="No"/>
    <n v="306669.62"/>
    <s v="ASALARIADO"/>
    <n v="49"/>
  </r>
  <r>
    <n v="4594"/>
    <x v="1"/>
    <n v="405464.55"/>
    <s v="ASALARIADO"/>
    <s v="SECTOR PRIVADO"/>
    <s v="SI"/>
    <s v="NO"/>
    <s v="NO"/>
    <n v="35"/>
    <s v="No"/>
    <s v="No"/>
    <n v="405464.55"/>
    <s v="ASALARIADO"/>
    <n v="35"/>
  </r>
  <r>
    <n v="4595"/>
    <x v="1"/>
    <n v="560987.56000000006"/>
    <s v="PENSIONADOS EN SU PROPIO SISTEMA"/>
    <s v="SECTOR PUBLICO"/>
    <s v="SI"/>
    <s v="NO"/>
    <s v="NO"/>
    <n v="69"/>
    <s v="No"/>
    <s v="No"/>
    <n v="560987.56000000006"/>
    <s v="PENSIONADOS EN SU PROPIO SISTEMA"/>
    <n v="69"/>
  </r>
  <r>
    <n v="4596"/>
    <x v="0"/>
    <n v="374731.55"/>
    <s v="ASALARIADO"/>
    <s v="SECTOR PRIVADO"/>
    <s v="SI"/>
    <s v="SI"/>
    <s v="NO"/>
    <n v="36"/>
    <s v="No"/>
    <s v="No"/>
    <n v="374731.55"/>
    <s v="ASALARIADO"/>
    <n v="36"/>
  </r>
  <r>
    <n v="4597"/>
    <x v="0"/>
    <n v="650000"/>
    <s v="ASALARIADO"/>
    <s v="SECTOR PRIVADO"/>
    <s v="SI"/>
    <s v="NO"/>
    <s v="NO"/>
    <n v="45"/>
    <s v="No"/>
    <s v="No"/>
    <n v="650000"/>
    <s v="ASALARIADO"/>
    <n v="45"/>
  </r>
  <r>
    <n v="4598"/>
    <x v="0"/>
    <n v="358640"/>
    <s v="ASEGURADO VOLUNTARIO"/>
    <s v="SECTOR PRIVADO"/>
    <s v="SI"/>
    <s v="SI"/>
    <s v="NO"/>
    <n v="29"/>
    <s v="No"/>
    <s v="No"/>
    <n v="358640"/>
    <s v="ASEGURADO VOLUNTARIO"/>
    <n v="29"/>
  </r>
  <r>
    <n v="4599"/>
    <x v="0"/>
    <n v="838786.3"/>
    <s v="ASALARIADO"/>
    <s v="SECTOR PRIVADO"/>
    <s v="SI"/>
    <s v="NO"/>
    <s v="NO"/>
    <n v="79"/>
    <s v="No"/>
    <s v="No"/>
    <n v="838786.3"/>
    <s v="ASALARIADO"/>
    <n v="79"/>
  </r>
  <r>
    <n v="4600"/>
    <x v="0"/>
    <n v="34458"/>
    <s v="ASALARIADO"/>
    <s v="SECTOR PRIVADO"/>
    <s v="SI"/>
    <s v="NO"/>
    <s v="NO"/>
    <n v="43"/>
    <s v="No"/>
    <s v="No"/>
    <n v="34458"/>
    <s v="ASALARIADO"/>
    <n v="43"/>
  </r>
  <r>
    <n v="4601"/>
    <x v="0"/>
    <n v="640000"/>
    <s v="ASALARIADO"/>
    <s v="SECTOR PRIVADO"/>
    <s v="SI"/>
    <s v="SI"/>
    <s v="NO"/>
    <n v="44"/>
    <s v="No"/>
    <s v="No"/>
    <n v="640000"/>
    <s v="ASALARIADO"/>
    <n v="44"/>
  </r>
  <r>
    <n v="4602"/>
    <x v="1"/>
    <n v="736259"/>
    <s v="PENSIONADOS EN SU PROPIO SISTEMA"/>
    <s v="SECTOR PUBLICO"/>
    <s v="SI"/>
    <s v="NO"/>
    <s v="NO"/>
    <n v="82"/>
    <s v="No"/>
    <s v="No"/>
    <n v="736259"/>
    <s v="PENSIONADOS EN SU PROPIO SISTEMA"/>
    <n v="82"/>
  </r>
  <r>
    <n v="4603"/>
    <x v="0"/>
    <n v="366300"/>
    <s v="ASALARIADO"/>
    <s v="SECTOR PRIVADO"/>
    <s v="SI"/>
    <s v="SI"/>
    <s v="NO"/>
    <n v="27"/>
    <s v="No"/>
    <s v="No"/>
    <n v="366300"/>
    <s v="ASALARIADO"/>
    <n v="27"/>
  </r>
  <r>
    <n v="4604"/>
    <x v="1"/>
    <n v="989476.56"/>
    <s v="ASALARIADO"/>
    <s v="SECTOR PUBLICO"/>
    <s v="SI"/>
    <s v="NO"/>
    <s v="NO"/>
    <n v="31"/>
    <s v="No"/>
    <s v="No"/>
    <n v="989476.56"/>
    <s v="ASALARIADO"/>
    <n v="31"/>
  </r>
  <r>
    <n v="4605"/>
    <x v="0"/>
    <n v="664852.56000000006"/>
    <s v="ASALARIADO"/>
    <s v="SECTOR PUBLICO"/>
    <s v="SI"/>
    <s v="NO"/>
    <s v="NO"/>
    <n v="57"/>
    <s v="No"/>
    <s v="No"/>
    <n v="664852.56000000006"/>
    <s v="ASALARIADO"/>
    <n v="57"/>
  </r>
  <r>
    <n v="4606"/>
    <x v="1"/>
    <n v="355573.78"/>
    <s v="ASALARIADO"/>
    <s v="SECTOR PRIVADO"/>
    <s v="SI"/>
    <s v="NO"/>
    <s v="NO"/>
    <n v="33"/>
    <s v="No"/>
    <s v="No"/>
    <n v="355573.78"/>
    <s v="ASALARIADO"/>
    <n v="33"/>
  </r>
  <r>
    <n v="4607"/>
    <x v="1"/>
    <n v="353478.67"/>
    <s v="ASALARIADO"/>
    <s v="SECTOR PRIVADO"/>
    <s v="SI"/>
    <s v="NO"/>
    <s v="NO"/>
    <n v="26"/>
    <s v="No"/>
    <s v="No"/>
    <n v="353478.67"/>
    <s v="ASALARIADO"/>
    <n v="26"/>
  </r>
  <r>
    <n v="4608"/>
    <x v="0"/>
    <n v="308439"/>
    <s v="ASEGURADO VOLUNTARIO"/>
    <s v="SECTOR PRIVADO"/>
    <s v="SI"/>
    <s v="SI"/>
    <s v="NO"/>
    <n v="88"/>
    <s v="No"/>
    <s v="No"/>
    <n v="308439"/>
    <s v="ASEGURADO VOLUNTARIO"/>
    <n v="88"/>
  </r>
  <r>
    <n v="4609"/>
    <x v="0"/>
    <n v="278030"/>
    <s v="CONVENIOS ESPECIALES DE TRABAJADORES INDEPENDIENTES"/>
    <s v="SECTOR PRIVADO"/>
    <s v="SI"/>
    <s v="NO"/>
    <s v="NO"/>
    <n v="52"/>
    <s v="No"/>
    <s v="No"/>
    <n v="278030"/>
    <s v="CONVENIOS ESPECIALES DE TRABAJADORES INDEPENDIENTES"/>
    <n v="52"/>
  </r>
  <r>
    <n v="4610"/>
    <x v="1"/>
    <n v="445567"/>
    <s v="ASEGURADO VOLUNTARIO"/>
    <s v="SECTOR PRIVADO"/>
    <s v="NO"/>
    <s v="NO"/>
    <s v="NO"/>
    <n v="78"/>
    <s v="No"/>
    <s v="No"/>
    <n v="445567"/>
    <s v="ASEGURADO VOLUNTARIO"/>
    <n v="78"/>
  </r>
  <r>
    <n v="4611"/>
    <x v="0"/>
    <n v="390662.05"/>
    <s v="ASALARIADO"/>
    <s v="SECTOR PRIVADO"/>
    <s v="SI"/>
    <s v="NO"/>
    <s v="SI"/>
    <n v="35"/>
    <s v="No"/>
    <s v="No"/>
    <n v="390662.05"/>
    <s v="ASALARIADO"/>
    <n v="35"/>
  </r>
  <r>
    <n v="4612"/>
    <x v="0"/>
    <n v="212000"/>
    <s v="ASALARIADO"/>
    <s v="SECTOR PRIVADO"/>
    <s v="SI"/>
    <s v="NO"/>
    <s v="NO"/>
    <n v="24"/>
    <s v="No"/>
    <s v="No"/>
    <n v="212000"/>
    <s v="ASALARIADO"/>
    <n v="24"/>
  </r>
  <r>
    <n v="4613"/>
    <x v="1"/>
    <n v="308568"/>
    <s v="TRABAJADOR INDEPENDIENTE"/>
    <s v="SECTOR PRIVADO"/>
    <s v="SI"/>
    <s v="NO"/>
    <s v="SI"/>
    <n v="50"/>
    <s v="No"/>
    <s v="No"/>
    <n v="308568"/>
    <s v="TRABAJADOR INDEPENDIENTE"/>
    <n v="50"/>
  </r>
  <r>
    <n v="4614"/>
    <x v="0"/>
    <n v="560465"/>
    <s v="TRABAJADOR INDEPENDIENTE"/>
    <s v="SECTOR PRIVADO"/>
    <s v="SI"/>
    <s v="NO"/>
    <s v="SI"/>
    <n v="34"/>
    <s v="No"/>
    <s v="No"/>
    <n v="560465"/>
    <s v="TRABAJADOR INDEPENDIENTE"/>
    <n v="34"/>
  </r>
  <r>
    <n v="4615"/>
    <x v="1"/>
    <n v="323296"/>
    <s v="TRABAJADOR INDEPENDIENTE"/>
    <s v="SECTOR PRIVADO"/>
    <s v="SI"/>
    <s v="NO"/>
    <s v="SI"/>
    <n v="48"/>
    <s v="No"/>
    <s v="No"/>
    <n v="323296"/>
    <s v="TRABAJADOR INDEPENDIENTE"/>
    <n v="48"/>
  </r>
  <r>
    <n v="4616"/>
    <x v="0"/>
    <n v="392034"/>
    <s v="ASALARIADO"/>
    <s v="SECTOR PRIVADO"/>
    <s v="SI"/>
    <s v="NO"/>
    <s v="NO"/>
    <n v="42"/>
    <s v="No"/>
    <s v="No"/>
    <n v="392034"/>
    <s v="ASALARIADO"/>
    <n v="42"/>
  </r>
  <r>
    <n v="4617"/>
    <x v="1"/>
    <n v="1700000"/>
    <s v="ASALARIADO"/>
    <s v="SECTOR PRIVADO"/>
    <s v="SI"/>
    <s v="NO"/>
    <s v="NO"/>
    <n v="22"/>
    <s v="No"/>
    <s v="No"/>
    <n v="1700000"/>
    <s v="ASALARIADO"/>
    <n v="22"/>
  </r>
  <r>
    <n v="4618"/>
    <x v="1"/>
    <n v="674375"/>
    <s v="ASALARIADO"/>
    <s v="SECTOR PRIVADO"/>
    <s v="SI"/>
    <s v="NO"/>
    <s v="NO"/>
    <n v="37"/>
    <s v="No"/>
    <s v="No"/>
    <n v="674375"/>
    <s v="ASALARIADO"/>
    <n v="37"/>
  </r>
  <r>
    <n v="4619"/>
    <x v="0"/>
    <n v="402257.7"/>
    <s v="ASALARIADO"/>
    <s v="SECTOR PRIVADO"/>
    <s v="SI"/>
    <s v="NO"/>
    <s v="NO"/>
    <n v="50"/>
    <s v="No"/>
    <s v="No"/>
    <n v="402257.7"/>
    <s v="ASALARIADO"/>
    <n v="50"/>
  </r>
  <r>
    <n v="4620"/>
    <x v="0"/>
    <n v="445433"/>
    <s v="ASALARIADO"/>
    <s v="SECTOR PRIVADO"/>
    <s v="SI"/>
    <s v="NO"/>
    <s v="NO"/>
    <n v="31"/>
    <s v="No"/>
    <s v="No"/>
    <n v="445433"/>
    <s v="ASALARIADO"/>
    <n v="31"/>
  </r>
  <r>
    <n v="4621"/>
    <x v="1"/>
    <n v="605498"/>
    <s v="ASALARIADO"/>
    <s v="SECTOR PRIVADO"/>
    <s v="SI"/>
    <s v="NO"/>
    <s v="NO"/>
    <n v="26"/>
    <s v="No"/>
    <s v="No"/>
    <n v="605498"/>
    <s v="ASALARIADO"/>
    <n v="26"/>
  </r>
  <r>
    <n v="4622"/>
    <x v="1"/>
    <n v="897388"/>
    <s v="ASALARIADO"/>
    <s v="SECTOR PUBLICO"/>
    <s v="SI"/>
    <s v="NO"/>
    <s v="SI"/>
    <n v="48"/>
    <s v="No"/>
    <s v="No"/>
    <n v="897388"/>
    <s v="ASALARIADO"/>
    <n v="48"/>
  </r>
  <r>
    <n v="4623"/>
    <x v="1"/>
    <n v="1167986"/>
    <s v="ASALARIADO"/>
    <s v="SECTOR PUBLICO"/>
    <s v="SI"/>
    <s v="NO"/>
    <s v="SI"/>
    <n v="61"/>
    <s v="No"/>
    <s v="No"/>
    <n v="1167986"/>
    <s v="ASALARIADO"/>
    <n v="61"/>
  </r>
  <r>
    <n v="4624"/>
    <x v="0"/>
    <n v="509509"/>
    <s v="TRABAJADOR INDEPENDIENTE"/>
    <s v="SECTOR PRIVADO"/>
    <s v="SI"/>
    <s v="SI"/>
    <s v="NO"/>
    <n v="30"/>
    <s v="No"/>
    <s v="No"/>
    <n v="509509"/>
    <s v="TRABAJADOR INDEPENDIENTE"/>
    <n v="30"/>
  </r>
  <r>
    <n v="4625"/>
    <x v="0"/>
    <n v="609986"/>
    <s v="ASALARIADO"/>
    <s v="SECTOR PRIVADO"/>
    <s v="SI"/>
    <s v="NO"/>
    <s v="NO"/>
    <n v="26"/>
    <s v="No"/>
    <s v="No"/>
    <n v="609986"/>
    <s v="ASALARIADO"/>
    <n v="26"/>
  </r>
  <r>
    <n v="4626"/>
    <x v="1"/>
    <n v="775258.33"/>
    <s v="ASALARIADO"/>
    <s v="SECTOR PRIVADO"/>
    <s v="SI"/>
    <s v="NO"/>
    <s v="NO"/>
    <n v="23"/>
    <s v="No"/>
    <s v="No"/>
    <n v="775258.33"/>
    <s v="ASALARIADO"/>
    <n v="23"/>
  </r>
  <r>
    <n v="4627"/>
    <x v="0"/>
    <n v="541379.75"/>
    <s v="ASALARIADO"/>
    <s v="SECTOR PRIVADO"/>
    <s v="SI"/>
    <s v="SI"/>
    <s v="NO"/>
    <n v="77"/>
    <s v="No"/>
    <s v="No"/>
    <n v="541379.75"/>
    <s v="ASALARIADO"/>
    <n v="77"/>
  </r>
  <r>
    <n v="4628"/>
    <x v="1"/>
    <n v="426935.93"/>
    <s v="ASALARIADO"/>
    <s v="SECTOR PRIVADO"/>
    <s v="SI"/>
    <s v="NO"/>
    <s v="NO"/>
    <n v="28"/>
    <s v="No"/>
    <s v="No"/>
    <n v="426935.93"/>
    <s v="ASALARIADO"/>
    <n v="28"/>
  </r>
  <r>
    <n v="4629"/>
    <x v="0"/>
    <n v="13780"/>
    <s v="ASALARIADO"/>
    <s v="SECTOR PRIVADO"/>
    <s v="SI"/>
    <s v="NO"/>
    <s v="NO"/>
    <n v="38"/>
    <s v="No"/>
    <s v="No"/>
    <n v="13780"/>
    <s v="ASALARIADO"/>
    <n v="38"/>
  </r>
  <r>
    <n v="4630"/>
    <x v="0"/>
    <n v="300018"/>
    <s v="TRABAJADOR INDEPENDIENTE"/>
    <s v="SECTOR PRIVADO"/>
    <s v="SI"/>
    <s v="NO"/>
    <s v="SI"/>
    <n v="53"/>
    <s v="No"/>
    <s v="No"/>
    <n v="300018"/>
    <s v="TRABAJADOR INDEPENDIENTE"/>
    <n v="53"/>
  </r>
  <r>
    <n v="4631"/>
    <x v="0"/>
    <n v="1162023.5"/>
    <s v="ASALARIADO"/>
    <s v="SECTOR PUBLICO"/>
    <s v="SI"/>
    <s v="NO"/>
    <s v="NO"/>
    <n v="38"/>
    <s v="No"/>
    <s v="No"/>
    <n v="1162023.5"/>
    <s v="ASALARIADO"/>
    <n v="38"/>
  </r>
  <r>
    <n v="4632"/>
    <x v="1"/>
    <n v="297973.5"/>
    <s v="ASALARIADO"/>
    <s v="SECTOR PUBLICO"/>
    <s v="SI"/>
    <s v="NO"/>
    <s v="NO"/>
    <n v="25"/>
    <s v="No"/>
    <s v="No"/>
    <n v="297973.5"/>
    <s v="ASALARIADO"/>
    <n v="25"/>
  </r>
  <r>
    <n v="4633"/>
    <x v="0"/>
    <n v="311901.48"/>
    <s v="ASALARIADO"/>
    <s v="SECTOR PRIVADO"/>
    <s v="SI"/>
    <s v="NO"/>
    <s v="NO"/>
    <n v="22"/>
    <s v="No"/>
    <s v="No"/>
    <n v="311901.48"/>
    <s v="ASALARIADO"/>
    <n v="22"/>
  </r>
  <r>
    <n v="4634"/>
    <x v="0"/>
    <n v="493312.35"/>
    <s v="ASALARIADO"/>
    <s v="SECTOR PRIVADO"/>
    <s v="SI"/>
    <s v="NO"/>
    <s v="NO"/>
    <n v="51"/>
    <s v="No"/>
    <s v="No"/>
    <n v="493312.35"/>
    <s v="ASALARIADO"/>
    <n v="51"/>
  </r>
  <r>
    <n v="4635"/>
    <x v="1"/>
    <n v="1717983"/>
    <s v="PENSIONADOS EN SU PROPIO SISTEMA"/>
    <s v="SECTOR PUBLICO"/>
    <s v="SI"/>
    <s v="NO"/>
    <s v="NO"/>
    <n v="68"/>
    <s v="No"/>
    <s v="No"/>
    <n v="1717983"/>
    <s v="PENSIONADOS EN SU PROPIO SISTEMA"/>
    <n v="68"/>
  </r>
  <r>
    <n v="4636"/>
    <x v="1"/>
    <n v="343953"/>
    <s v="ASALARIADO"/>
    <s v="SECTOR PRIVADO"/>
    <s v="SI"/>
    <s v="NO"/>
    <s v="NO"/>
    <n v="42"/>
    <s v="No"/>
    <s v="No"/>
    <n v="343953"/>
    <s v="ASALARIADO"/>
    <n v="42"/>
  </r>
  <r>
    <n v="4637"/>
    <x v="0"/>
    <n v="2766444.9"/>
    <s v="ASALARIADO"/>
    <s v="SECTOR PRIVADO"/>
    <s v="SI"/>
    <s v="NO"/>
    <s v="NO"/>
    <n v="37"/>
    <s v="Atípico"/>
    <s v="No"/>
    <n v="2766444.9"/>
    <s v="ASALARIADO"/>
    <n v="37"/>
  </r>
  <r>
    <n v="4638"/>
    <x v="1"/>
    <n v="634886.40000000002"/>
    <s v="ASALARIADO"/>
    <s v="SECTOR PUBLICO"/>
    <s v="SI"/>
    <s v="NO"/>
    <s v="NO"/>
    <n v="39"/>
    <s v="No"/>
    <s v="No"/>
    <n v="634886.40000000002"/>
    <s v="ASALARIADO"/>
    <n v="39"/>
  </r>
  <r>
    <n v="4639"/>
    <x v="0"/>
    <n v="297046"/>
    <s v="ASEGURADO VOLUNTARIO"/>
    <s v="SECTOR PRIVADO"/>
    <s v="SI"/>
    <s v="NO"/>
    <s v="SI"/>
    <n v="64"/>
    <s v="No"/>
    <s v="No"/>
    <n v="297046"/>
    <s v="ASEGURADO VOLUNTARIO"/>
    <n v="64"/>
  </r>
  <r>
    <n v="4640"/>
    <x v="1"/>
    <n v="1337734.1000000001"/>
    <s v="ASALARIADO"/>
    <s v="SECTOR PRIVADO"/>
    <s v="SI"/>
    <s v="NO"/>
    <s v="NO"/>
    <n v="26"/>
    <s v="No"/>
    <s v="No"/>
    <n v="1337734.1000000001"/>
    <s v="ASALARIADO"/>
    <n v="26"/>
  </r>
  <r>
    <n v="4641"/>
    <x v="0"/>
    <n v="193905.3"/>
    <s v="ASALARIADO"/>
    <s v="SECTOR PUBLICO"/>
    <s v="SI"/>
    <s v="NO"/>
    <s v="NO"/>
    <n v="51"/>
    <s v="No"/>
    <s v="No"/>
    <n v="193905.3"/>
    <s v="ASALARIADO"/>
    <n v="51"/>
  </r>
  <r>
    <n v="4642"/>
    <x v="1"/>
    <n v="696716"/>
    <s v="ASALARIADO"/>
    <s v="SECTOR PUBLICO"/>
    <s v="SI"/>
    <s v="NO"/>
    <s v="SI"/>
    <n v="35"/>
    <s v="No"/>
    <s v="No"/>
    <n v="696716"/>
    <s v="ASALARIADO"/>
    <n v="35"/>
  </r>
  <r>
    <n v="4643"/>
    <x v="0"/>
    <n v="312000"/>
    <s v="ASALARIADO"/>
    <s v="SECTOR PRIVADO"/>
    <s v="SI"/>
    <s v="SI"/>
    <s v="NO"/>
    <n v="35"/>
    <s v="No"/>
    <s v="No"/>
    <n v="312000"/>
    <s v="ASALARIADO"/>
    <n v="35"/>
  </r>
  <r>
    <n v="4644"/>
    <x v="0"/>
    <n v="297045"/>
    <s v="TRABAJADOR INDEPENDIENTE"/>
    <s v="SECTOR PRIVADO"/>
    <s v="SI"/>
    <s v="NO"/>
    <s v="NO"/>
    <n v="30"/>
    <s v="No"/>
    <s v="No"/>
    <n v="297045"/>
    <s v="TRABAJADOR INDEPENDIENTE"/>
    <n v="30"/>
  </r>
  <r>
    <n v="4645"/>
    <x v="1"/>
    <n v="295203"/>
    <s v="TRABAJADOR INDEPENDIENTE"/>
    <s v="SECTOR PRIVADO"/>
    <s v="SI"/>
    <s v="SI"/>
    <s v="SI"/>
    <n v="35"/>
    <s v="No"/>
    <s v="No"/>
    <n v="295203"/>
    <s v="TRABAJADOR INDEPENDIENTE"/>
    <n v="35"/>
  </r>
  <r>
    <n v="4646"/>
    <x v="1"/>
    <n v="392686"/>
    <s v="ASALARIADO"/>
    <s v="SECTOR PUBLICO"/>
    <s v="SI"/>
    <s v="NO"/>
    <s v="NO"/>
    <n v="56"/>
    <s v="No"/>
    <s v="No"/>
    <n v="392686"/>
    <s v="ASALARIADO"/>
    <n v="56"/>
  </r>
  <r>
    <n v="4647"/>
    <x v="0"/>
    <n v="1544128"/>
    <s v="ASALARIADO"/>
    <s v="SECTOR PUBLICO"/>
    <s v="SI"/>
    <s v="NO"/>
    <s v="NO"/>
    <n v="49"/>
    <s v="No"/>
    <s v="No"/>
    <n v="1544128"/>
    <s v="ASALARIADO"/>
    <n v="49"/>
  </r>
  <r>
    <n v="4648"/>
    <x v="0"/>
    <n v="25000"/>
    <s v="ASALARIADO"/>
    <s v="SECTOR PRIVADO"/>
    <s v="SI"/>
    <s v="NO"/>
    <s v="NO"/>
    <n v="24"/>
    <s v="No"/>
    <s v="No"/>
    <n v="25000"/>
    <s v="ASALARIADO"/>
    <n v="24"/>
  </r>
  <r>
    <n v="4649"/>
    <x v="0"/>
    <n v="589772.12"/>
    <s v="ASALARIADO"/>
    <s v="SECTOR PRIVADO"/>
    <s v="SI"/>
    <s v="NO"/>
    <s v="NO"/>
    <n v="23"/>
    <s v="No"/>
    <s v="No"/>
    <n v="589772.12"/>
    <s v="ASALARIADO"/>
    <n v="23"/>
  </r>
  <r>
    <n v="4650"/>
    <x v="0"/>
    <n v="297045"/>
    <s v="ASEGURADO VOLUNTARIO"/>
    <s v="SECTOR PRIVADO"/>
    <s v="SI"/>
    <s v="SI"/>
    <s v="NO"/>
    <n v="62"/>
    <s v="No"/>
    <s v="No"/>
    <n v="297045"/>
    <s v="ASEGURADO VOLUNTARIO"/>
    <n v="62"/>
  </r>
  <r>
    <n v="4651"/>
    <x v="0"/>
    <n v="640424.22"/>
    <s v="ASALARIADO"/>
    <s v="SECTOR PRIVADO"/>
    <s v="SI"/>
    <s v="NO"/>
    <s v="NO"/>
    <n v="37"/>
    <s v="No"/>
    <s v="No"/>
    <n v="640424.22"/>
    <s v="ASALARIADO"/>
    <n v="37"/>
  </r>
  <r>
    <n v="4652"/>
    <x v="0"/>
    <n v="332791"/>
    <s v="ASALARIADO"/>
    <s v="SECTOR PRIVADO"/>
    <s v="SI"/>
    <s v="NO"/>
    <s v="SI"/>
    <n v="37"/>
    <s v="No"/>
    <s v="No"/>
    <n v="332791"/>
    <s v="ASALARIADO"/>
    <n v="37"/>
  </r>
  <r>
    <n v="4653"/>
    <x v="0"/>
    <n v="297046"/>
    <s v="TRABAJADOR INDEPENDIENTE"/>
    <s v="SECTOR PRIVADO"/>
    <s v="SI"/>
    <s v="NO"/>
    <s v="SI"/>
    <n v="55"/>
    <s v="No"/>
    <s v="No"/>
    <n v="297046"/>
    <s v="TRABAJADOR INDEPENDIENTE"/>
    <n v="55"/>
  </r>
  <r>
    <n v="4654"/>
    <x v="0"/>
    <n v="424277"/>
    <s v="TRABAJADOR INDEPENDIENTE"/>
    <s v="SECTOR PRIVADO"/>
    <s v="SI"/>
    <s v="NO"/>
    <s v="SI"/>
    <n v="49"/>
    <s v="No"/>
    <s v="No"/>
    <n v="424277"/>
    <s v="TRABAJADOR INDEPENDIENTE"/>
    <n v="49"/>
  </r>
  <r>
    <n v="4655"/>
    <x v="1"/>
    <n v="462065"/>
    <s v="ASALARIADO"/>
    <s v="SECTOR PRIVADO"/>
    <s v="SI"/>
    <s v="NO"/>
    <s v="NO"/>
    <n v="31"/>
    <s v="No"/>
    <s v="No"/>
    <n v="462065"/>
    <s v="ASALARIADO"/>
    <n v="31"/>
  </r>
  <r>
    <n v="4656"/>
    <x v="0"/>
    <n v="914169.91"/>
    <s v="ASALARIADO"/>
    <s v="SECTOR PRIVADO"/>
    <s v="SI"/>
    <s v="NO"/>
    <s v="NO"/>
    <n v="40"/>
    <s v="No"/>
    <s v="No"/>
    <n v="914169.91"/>
    <s v="ASALARIADO"/>
    <n v="40"/>
  </r>
  <r>
    <n v="4657"/>
    <x v="0"/>
    <n v="550000"/>
    <s v="ASALARIADO"/>
    <s v="SECTOR PRIVADO"/>
    <s v="SI"/>
    <s v="NO"/>
    <s v="SI"/>
    <n v="34"/>
    <s v="No"/>
    <s v="No"/>
    <n v="550000"/>
    <s v="ASALARIADO"/>
    <n v="34"/>
  </r>
  <r>
    <n v="4658"/>
    <x v="1"/>
    <n v="763375.1"/>
    <s v="ASALARIADO"/>
    <s v="SECTOR PUBLICO"/>
    <s v="SI"/>
    <s v="NO"/>
    <s v="NO"/>
    <n v="35"/>
    <s v="No"/>
    <s v="No"/>
    <n v="763375.1"/>
    <s v="ASALARIADO"/>
    <n v="35"/>
  </r>
  <r>
    <n v="4659"/>
    <x v="1"/>
    <n v="450000"/>
    <s v="ASALARIADO"/>
    <s v="SECTOR PRIVADO"/>
    <s v="SI"/>
    <s v="NO"/>
    <s v="NO"/>
    <n v="22"/>
    <s v="No"/>
    <s v="No"/>
    <n v="450000"/>
    <s v="ASALARIADO"/>
    <n v="22"/>
  </r>
  <r>
    <n v="4660"/>
    <x v="0"/>
    <n v="123924"/>
    <s v="ASALARIADO"/>
    <s v="SECTOR PRIVADO"/>
    <s v="SI"/>
    <s v="NO"/>
    <s v="NO"/>
    <n v="19"/>
    <s v="No"/>
    <s v="No"/>
    <n v="123924"/>
    <s v="ASALARIADO"/>
    <n v="19"/>
  </r>
  <r>
    <n v="4661"/>
    <x v="0"/>
    <n v="391012.95"/>
    <s v="ASALARIADO"/>
    <s v="SECTOR PRIVADO"/>
    <s v="SI"/>
    <s v="NO"/>
    <s v="NO"/>
    <n v="21"/>
    <s v="No"/>
    <s v="No"/>
    <n v="391012.95"/>
    <s v="ASALARIADO"/>
    <n v="21"/>
  </r>
  <r>
    <n v="4662"/>
    <x v="0"/>
    <n v="364900"/>
    <s v="ASALARIADO"/>
    <s v="SECTOR PRIVADO"/>
    <s v="SI"/>
    <s v="SI"/>
    <s v="NO"/>
    <n v="62"/>
    <s v="No"/>
    <s v="No"/>
    <n v="364900"/>
    <s v="ASALARIADO"/>
    <n v="62"/>
  </r>
  <r>
    <n v="4663"/>
    <x v="0"/>
    <n v="796069"/>
    <s v="ASALARIADO"/>
    <s v="SECTOR PUBLICO"/>
    <s v="SI"/>
    <s v="NO"/>
    <s v="NO"/>
    <n v="38"/>
    <s v="No"/>
    <s v="No"/>
    <n v="796069"/>
    <s v="ASALARIADO"/>
    <n v="38"/>
  </r>
  <r>
    <n v="4664"/>
    <x v="0"/>
    <n v="962757.1"/>
    <s v="PENSIONADOS EN SU PROPIO SISTEMA"/>
    <s v="SECTOR PUBLICO"/>
    <s v="SI"/>
    <s v="NO"/>
    <s v="NO"/>
    <n v="63"/>
    <s v="No"/>
    <s v="No"/>
    <n v="962757.1"/>
    <s v="PENSIONADOS EN SU PROPIO SISTEMA"/>
    <n v="63"/>
  </r>
  <r>
    <n v="4665"/>
    <x v="0"/>
    <n v="1453308"/>
    <s v="PENSIONADOS EN SU PROPIO SISTEMA"/>
    <s v="SECTOR PUBLICO"/>
    <s v="SI"/>
    <s v="NO"/>
    <s v="NO"/>
    <n v="70"/>
    <s v="No"/>
    <s v="No"/>
    <n v="1453308"/>
    <s v="PENSIONADOS EN SU PROPIO SISTEMA"/>
    <n v="70"/>
  </r>
  <r>
    <n v="4666"/>
    <x v="0"/>
    <n v="746556.41"/>
    <s v="ASALARIADO"/>
    <s v="SECTOR PUBLICO"/>
    <s v="SI"/>
    <s v="NO"/>
    <s v="NO"/>
    <n v="30"/>
    <s v="No"/>
    <s v="No"/>
    <n v="746556.41"/>
    <s v="ASALARIADO"/>
    <n v="30"/>
  </r>
  <r>
    <n v="4667"/>
    <x v="0"/>
    <n v="1422542.7"/>
    <s v="ASALARIADO"/>
    <s v="SECTOR PUBLICO"/>
    <s v="SI"/>
    <s v="NO"/>
    <s v="NO"/>
    <n v="60"/>
    <s v="No"/>
    <s v="No"/>
    <n v="1422542.7"/>
    <s v="ASALARIADO"/>
    <n v="60"/>
  </r>
  <r>
    <n v="4668"/>
    <x v="0"/>
    <n v="1417996.5"/>
    <s v="ASALARIADO"/>
    <s v="SECTOR PUBLICO"/>
    <s v="SI"/>
    <s v="NO"/>
    <s v="NO"/>
    <n v="32"/>
    <s v="No"/>
    <s v="No"/>
    <n v="1417996.5"/>
    <s v="ASALARIADO"/>
    <n v="32"/>
  </r>
  <r>
    <n v="4669"/>
    <x v="1"/>
    <n v="375882.38"/>
    <s v="ASALARIADO"/>
    <s v="SECTOR PRIVADO"/>
    <s v="SI"/>
    <s v="SI"/>
    <s v="NO"/>
    <n v="56"/>
    <s v="No"/>
    <s v="No"/>
    <n v="375882.38"/>
    <s v="ASALARIADO"/>
    <n v="56"/>
  </r>
  <r>
    <n v="4670"/>
    <x v="1"/>
    <n v="348148"/>
    <s v="PENSIONADOS EN SU PROPIO SISTEMA"/>
    <s v="SECTOR PUBLICO"/>
    <s v="SI"/>
    <s v="NO"/>
    <s v="NO"/>
    <n v="83"/>
    <s v="No"/>
    <s v="No"/>
    <n v="348148"/>
    <s v="PENSIONADOS EN SU PROPIO SISTEMA"/>
    <n v="83"/>
  </r>
  <r>
    <n v="4671"/>
    <x v="1"/>
    <n v="1564419"/>
    <s v="ASALARIADO"/>
    <s v="SECTOR PRIVADO"/>
    <s v="SI"/>
    <s v="NO"/>
    <s v="NO"/>
    <n v="43"/>
    <s v="No"/>
    <s v="No"/>
    <n v="1564419"/>
    <s v="ASALARIADO"/>
    <n v="43"/>
  </r>
  <r>
    <n v="4672"/>
    <x v="0"/>
    <n v="298054"/>
    <s v="ASEGURADO VOLUNTARIO"/>
    <s v="SECTOR PRIVADO"/>
    <s v="NO"/>
    <s v="NO"/>
    <s v="SI"/>
    <n v="28"/>
    <s v="No"/>
    <s v="No"/>
    <n v="298054"/>
    <s v="ASEGURADO VOLUNTARIO"/>
    <n v="28"/>
  </r>
  <r>
    <n v="4673"/>
    <x v="0"/>
    <n v="535643.15"/>
    <s v="ASALARIADO"/>
    <s v="SECTOR PRIVADO"/>
    <s v="SI"/>
    <s v="NO"/>
    <s v="NO"/>
    <n v="31"/>
    <s v="No"/>
    <s v="No"/>
    <n v="535643.15"/>
    <s v="ASALARIADO"/>
    <n v="31"/>
  </r>
  <r>
    <n v="4674"/>
    <x v="0"/>
    <n v="835000"/>
    <s v="ASALARIADO"/>
    <s v="SECTOR PRIVADO"/>
    <s v="SI"/>
    <s v="NO"/>
    <s v="NO"/>
    <n v="32"/>
    <s v="No"/>
    <s v="No"/>
    <n v="835000"/>
    <s v="ASALARIADO"/>
    <n v="32"/>
  </r>
  <r>
    <n v="4675"/>
    <x v="1"/>
    <n v="297046"/>
    <s v="ASEGURADO VOLUNTARIO"/>
    <s v="SECTOR PRIVADO"/>
    <s v="SI"/>
    <s v="NO"/>
    <s v="NO"/>
    <n v="25"/>
    <s v="No"/>
    <s v="No"/>
    <n v="297046"/>
    <s v="ASEGURADO VOLUNTARIO"/>
    <n v="25"/>
  </r>
  <r>
    <n v="4676"/>
    <x v="0"/>
    <n v="185000"/>
    <s v="ASALARIADO"/>
    <s v="SECTOR PRIVADO"/>
    <s v="SI"/>
    <s v="NO"/>
    <s v="NO"/>
    <n v="58"/>
    <s v="No"/>
    <s v="No"/>
    <n v="185000"/>
    <s v="ASALARIADO"/>
    <n v="58"/>
  </r>
  <r>
    <n v="4677"/>
    <x v="0"/>
    <n v="117100.8"/>
    <s v="ASALARIADO"/>
    <s v="SECTOR PRIVADO"/>
    <s v="SI"/>
    <s v="NO"/>
    <s v="NO"/>
    <n v="30"/>
    <s v="No"/>
    <s v="No"/>
    <n v="117100.8"/>
    <s v="ASALARIADO"/>
    <n v="30"/>
  </r>
  <r>
    <n v="4678"/>
    <x v="1"/>
    <n v="515840"/>
    <s v="ASALARIADO"/>
    <s v="SECTOR PRIVADO"/>
    <s v="SI"/>
    <s v="NO"/>
    <s v="NO"/>
    <n v="35"/>
    <s v="No"/>
    <s v="No"/>
    <n v="515840"/>
    <s v="ASALARIADO"/>
    <n v="35"/>
  </r>
  <r>
    <n v="4679"/>
    <x v="1"/>
    <n v="817600"/>
    <s v="ASALARIADO"/>
    <s v="SECTOR PRIVADO"/>
    <s v="SI"/>
    <s v="NO"/>
    <s v="NO"/>
    <n v="23"/>
    <s v="No"/>
    <s v="No"/>
    <n v="817600"/>
    <s v="ASALARIADO"/>
    <n v="23"/>
  </r>
  <r>
    <n v="4680"/>
    <x v="0"/>
    <n v="424222"/>
    <s v="ASALARIADO"/>
    <s v="SECTOR PRIVADO"/>
    <s v="SI"/>
    <s v="NO"/>
    <s v="NO"/>
    <n v="59"/>
    <s v="No"/>
    <s v="No"/>
    <n v="424222"/>
    <s v="ASALARIADO"/>
    <n v="59"/>
  </r>
  <r>
    <n v="4681"/>
    <x v="0"/>
    <n v="298548"/>
    <s v="CONVENIOS ESPECIALES DE TRABAJADORES INDEPENDIENTES"/>
    <s v="SECTOR PRIVADO"/>
    <s v="SI"/>
    <s v="NO"/>
    <s v="NO"/>
    <n v="60"/>
    <s v="No"/>
    <s v="No"/>
    <n v="298548"/>
    <s v="CONVENIOS ESPECIALES DE TRABAJADORES INDEPENDIENTES"/>
    <n v="60"/>
  </r>
  <r>
    <n v="4682"/>
    <x v="0"/>
    <n v="408978.27"/>
    <s v="ASALARIADO"/>
    <s v="SECTOR PRIVADO"/>
    <s v="SI"/>
    <s v="SI"/>
    <s v="NO"/>
    <n v="27"/>
    <s v="No"/>
    <s v="No"/>
    <n v="408978.27"/>
    <s v="ASALARIADO"/>
    <n v="27"/>
  </r>
  <r>
    <n v="4683"/>
    <x v="0"/>
    <n v="445000"/>
    <s v="ASALARIADO"/>
    <s v="SECTOR PRIVADO"/>
    <s v="SI"/>
    <s v="SI"/>
    <s v="NO"/>
    <n v="34"/>
    <s v="No"/>
    <s v="No"/>
    <n v="445000"/>
    <s v="ASALARIADO"/>
    <n v="34"/>
  </r>
  <r>
    <n v="4684"/>
    <x v="0"/>
    <n v="534683"/>
    <s v="TRABAJADOR INDEPENDIENTE"/>
    <s v="SECTOR PRIVADO"/>
    <s v="SI"/>
    <s v="NO"/>
    <s v="SI"/>
    <n v="62"/>
    <s v="No"/>
    <s v="No"/>
    <n v="534683"/>
    <s v="TRABAJADOR INDEPENDIENTE"/>
    <n v="62"/>
  </r>
  <r>
    <n v="4685"/>
    <x v="1"/>
    <n v="544761.14"/>
    <s v="ASALARIADO"/>
    <s v="SECTOR PRIVADO"/>
    <s v="SI"/>
    <s v="NO"/>
    <s v="NO"/>
    <n v="35"/>
    <s v="No"/>
    <s v="No"/>
    <n v="544761.14"/>
    <s v="ASALARIADO"/>
    <n v="35"/>
  </r>
  <r>
    <n v="4686"/>
    <x v="1"/>
    <n v="360000"/>
    <s v="ASALARIADO"/>
    <s v="SECTOR PRIVADO"/>
    <s v="SI"/>
    <s v="NO"/>
    <s v="NO"/>
    <n v="27"/>
    <s v="No"/>
    <s v="No"/>
    <n v="360000"/>
    <s v="ASALARIADO"/>
    <n v="27"/>
  </r>
  <r>
    <n v="4687"/>
    <x v="0"/>
    <n v="339594"/>
    <s v="ASALARIADO"/>
    <s v="SECTOR PRIVADO"/>
    <s v="SI"/>
    <s v="NO"/>
    <s v="NO"/>
    <n v="24"/>
    <s v="No"/>
    <s v="No"/>
    <n v="339594"/>
    <s v="ASALARIADO"/>
    <n v="24"/>
  </r>
  <r>
    <n v="4688"/>
    <x v="1"/>
    <n v="608956"/>
    <s v="ASALARIADO"/>
    <s v="SECTOR PRIVADO"/>
    <s v="SI"/>
    <s v="NO"/>
    <s v="NO"/>
    <n v="35"/>
    <s v="No"/>
    <s v="No"/>
    <n v="608956"/>
    <s v="ASALARIADO"/>
    <n v="35"/>
  </r>
  <r>
    <n v="4689"/>
    <x v="1"/>
    <n v="149134.75"/>
    <s v="ASALARIADO"/>
    <s v="SECTOR PRIVADO"/>
    <s v="SI"/>
    <s v="NO"/>
    <s v="NO"/>
    <n v="44"/>
    <s v="No"/>
    <s v="No"/>
    <n v="149134.75"/>
    <s v="ASALARIADO"/>
    <n v="44"/>
  </r>
  <r>
    <n v="4690"/>
    <x v="0"/>
    <n v="603283.5"/>
    <s v="ASALARIADO"/>
    <s v="SECTOR PUBLICO"/>
    <s v="SI"/>
    <s v="NO"/>
    <s v="NO"/>
    <n v="30"/>
    <s v="No"/>
    <s v="No"/>
    <n v="603283.5"/>
    <s v="ASALARIADO"/>
    <n v="30"/>
  </r>
  <r>
    <n v="4691"/>
    <x v="0"/>
    <n v="897359.35999999999"/>
    <s v="ASALARIADO"/>
    <s v="SECTOR PRIVADO"/>
    <s v="SI"/>
    <s v="NO"/>
    <s v="NO"/>
    <n v="23"/>
    <s v="No"/>
    <s v="No"/>
    <n v="897359.35999999999"/>
    <s v="ASALARIADO"/>
    <n v="23"/>
  </r>
  <r>
    <n v="4692"/>
    <x v="1"/>
    <n v="297046"/>
    <s v="ASEGURADO VOLUNTARIO"/>
    <s v="SECTOR PRIVADO"/>
    <s v="SI"/>
    <s v="NO"/>
    <s v="NO"/>
    <n v="48"/>
    <s v="No"/>
    <s v="No"/>
    <n v="297046"/>
    <s v="ASEGURADO VOLUNTARIO"/>
    <n v="48"/>
  </r>
  <r>
    <n v="4693"/>
    <x v="1"/>
    <n v="883830.32"/>
    <s v="ASALARIADO"/>
    <s v="SECTOR PUBLICO"/>
    <s v="SI"/>
    <s v="NO"/>
    <s v="NO"/>
    <n v="40"/>
    <s v="No"/>
    <s v="No"/>
    <n v="883830.32"/>
    <s v="ASALARIADO"/>
    <n v="40"/>
  </r>
  <r>
    <n v="4694"/>
    <x v="0"/>
    <n v="8962309"/>
    <s v="PENSIONADOS EN SU PROPIO SISTEMA"/>
    <s v="SECTOR PUBLICO"/>
    <s v="SI"/>
    <s v="NO"/>
    <s v="NO"/>
    <n v="68"/>
    <s v="Atípico"/>
    <s v="No"/>
    <n v="8962309"/>
    <s v="PENSIONADOS EN SU PROPIO SISTEMA"/>
    <n v="68"/>
  </r>
  <r>
    <n v="4695"/>
    <x v="0"/>
    <n v="297046"/>
    <s v="ASEGURADO VOLUNTARIO"/>
    <s v="SECTOR PRIVADO"/>
    <s v="SI"/>
    <s v="NO"/>
    <s v="SI"/>
    <n v="54"/>
    <s v="No"/>
    <s v="No"/>
    <n v="297046"/>
    <s v="ASEGURADO VOLUNTARIO"/>
    <n v="54"/>
  </r>
  <r>
    <n v="4696"/>
    <x v="0"/>
    <n v="432301.35"/>
    <s v="ASALARIADO"/>
    <s v="SECTOR PRIVADO"/>
    <s v="SI"/>
    <s v="NO"/>
    <s v="NO"/>
    <n v="30"/>
    <s v="No"/>
    <s v="No"/>
    <n v="432301.35"/>
    <s v="ASALARIADO"/>
    <n v="30"/>
  </r>
  <r>
    <n v="4697"/>
    <x v="0"/>
    <n v="578941.44999999995"/>
    <s v="ASALARIADO"/>
    <s v="SECTOR PRIVADO"/>
    <s v="SI"/>
    <s v="NO"/>
    <s v="NO"/>
    <n v="23"/>
    <s v="No"/>
    <s v="No"/>
    <n v="578941.44999999995"/>
    <s v="ASALARIADO"/>
    <n v="23"/>
  </r>
  <r>
    <n v="4698"/>
    <x v="1"/>
    <n v="2923075.5"/>
    <s v="ASALARIADO"/>
    <s v="SECTOR PUBLICO"/>
    <s v="SI"/>
    <s v="NO"/>
    <s v="NO"/>
    <n v="53"/>
    <s v="Atípico"/>
    <s v="No"/>
    <n v="2923075.5"/>
    <s v="ASALARIADO"/>
    <n v="53"/>
  </r>
  <r>
    <n v="4699"/>
    <x v="1"/>
    <n v="540376"/>
    <s v="ASALARIADO"/>
    <s v="SECTOR PRIVADO"/>
    <s v="SI"/>
    <s v="NO"/>
    <s v="NO"/>
    <n v="35"/>
    <s v="No"/>
    <s v="No"/>
    <n v="540376"/>
    <s v="ASALARIADO"/>
    <n v="35"/>
  </r>
  <r>
    <n v="4700"/>
    <x v="1"/>
    <n v="1040470"/>
    <s v="ASALARIADO"/>
    <s v="SECTOR PUBLICO"/>
    <s v="SI"/>
    <s v="NO"/>
    <s v="SI"/>
    <n v="53"/>
    <s v="No"/>
    <s v="No"/>
    <n v="1040470"/>
    <s v="ASALARIADO"/>
    <n v="53"/>
  </r>
  <r>
    <n v="4701"/>
    <x v="0"/>
    <n v="297046"/>
    <s v="TRABAJADOR INDEPENDIENTE"/>
    <s v="SECTOR PRIVADO"/>
    <s v="SI"/>
    <s v="NO"/>
    <s v="NO"/>
    <n v="21"/>
    <s v="No"/>
    <s v="No"/>
    <n v="297046"/>
    <s v="TRABAJADOR INDEPENDIENTE"/>
    <n v="21"/>
  </r>
  <r>
    <n v="4702"/>
    <x v="0"/>
    <n v="500136.83"/>
    <s v="ASALARIADO"/>
    <s v="SECTOR PRIVADO"/>
    <s v="SI"/>
    <s v="NO"/>
    <s v="NO"/>
    <n v="35"/>
    <s v="No"/>
    <s v="No"/>
    <n v="500136.83"/>
    <s v="ASALARIADO"/>
    <n v="35"/>
  </r>
  <r>
    <n v="4703"/>
    <x v="0"/>
    <n v="353539"/>
    <s v="TRABAJADOR INDEPENDIENTE"/>
    <s v="SECTOR PRIVADO"/>
    <s v="SI"/>
    <s v="NO"/>
    <s v="NO"/>
    <n v="56"/>
    <s v="No"/>
    <s v="No"/>
    <n v="353539"/>
    <s v="TRABAJADOR INDEPENDIENTE"/>
    <n v="56"/>
  </r>
  <r>
    <n v="4704"/>
    <x v="0"/>
    <n v="450677.08"/>
    <s v="ASALARIADO"/>
    <s v="SECTOR PRIVADO"/>
    <s v="SI"/>
    <s v="NO"/>
    <s v="NO"/>
    <n v="28"/>
    <s v="No"/>
    <s v="No"/>
    <n v="450677.08"/>
    <s v="ASALARIADO"/>
    <n v="28"/>
  </r>
  <r>
    <n v="4705"/>
    <x v="0"/>
    <n v="65449"/>
    <s v="ASALARIADO"/>
    <s v="SECTOR PRIVADO"/>
    <s v="SI"/>
    <s v="SI"/>
    <s v="NO"/>
    <n v="59"/>
    <s v="No"/>
    <s v="No"/>
    <n v="65449"/>
    <s v="ASALARIADO"/>
    <n v="59"/>
  </r>
  <r>
    <n v="4706"/>
    <x v="0"/>
    <n v="505464"/>
    <s v="TRABAJADOR INDEPENDIENTE"/>
    <s v="SECTOR PRIVADO"/>
    <s v="SI"/>
    <s v="NO"/>
    <s v="NO"/>
    <n v="61"/>
    <s v="No"/>
    <s v="No"/>
    <n v="505464"/>
    <s v="TRABAJADOR INDEPENDIENTE"/>
    <n v="61"/>
  </r>
  <r>
    <n v="4707"/>
    <x v="0"/>
    <n v="1594555.67"/>
    <s v="ASALARIADO"/>
    <s v="SECTOR PUBLICO"/>
    <s v="SI"/>
    <s v="NO"/>
    <s v="NO"/>
    <n v="49"/>
    <s v="No"/>
    <s v="No"/>
    <n v="1594555.67"/>
    <s v="ASALARIADO"/>
    <n v="49"/>
  </r>
  <r>
    <n v="4708"/>
    <x v="1"/>
    <n v="359544.27"/>
    <s v="CONVENIOS ESPECIALES DE ASEGURADOS VOLUNTARIOS"/>
    <s v="SECTOR PRIVADO"/>
    <s v="SI"/>
    <s v="SI"/>
    <s v="NO"/>
    <n v="44"/>
    <s v="No"/>
    <s v="No"/>
    <n v="359544.27"/>
    <s v="CONVENIOS ESPECIALES DE ASEGURADOS VOLUNTARIOS"/>
    <n v="44"/>
  </r>
  <r>
    <n v="4709"/>
    <x v="0"/>
    <n v="550000"/>
    <s v="ASALARIADO"/>
    <s v="SECTOR PRIVADO"/>
    <s v="SI"/>
    <s v="NO"/>
    <s v="NO"/>
    <n v="39"/>
    <s v="No"/>
    <s v="No"/>
    <n v="550000"/>
    <s v="ASALARIADO"/>
    <n v="39"/>
  </r>
  <r>
    <n v="4710"/>
    <x v="0"/>
    <n v="1482404.13"/>
    <s v="ASALARIADO"/>
    <s v="SECTOR PRIVADO"/>
    <s v="SI"/>
    <s v="NO"/>
    <s v="NO"/>
    <n v="56"/>
    <s v="No"/>
    <s v="No"/>
    <n v="1482404.13"/>
    <s v="ASALARIADO"/>
    <n v="56"/>
  </r>
  <r>
    <n v="4711"/>
    <x v="0"/>
    <n v="562232.44999999995"/>
    <s v="ASALARIADO"/>
    <s v="SECTOR PUBLICO"/>
    <s v="SI"/>
    <s v="NO"/>
    <s v="NO"/>
    <n v="47"/>
    <s v="No"/>
    <s v="No"/>
    <n v="562232.44999999995"/>
    <s v="ASALARIADO"/>
    <n v="47"/>
  </r>
  <r>
    <n v="4712"/>
    <x v="1"/>
    <n v="160481"/>
    <s v="ASALARIADO"/>
    <s v="SECTOR PUBLICO"/>
    <s v="SI"/>
    <s v="NO"/>
    <s v="NO"/>
    <n v="26"/>
    <s v="No"/>
    <s v="No"/>
    <n v="160481"/>
    <s v="ASALARIADO"/>
    <n v="26"/>
  </r>
  <r>
    <n v="4713"/>
    <x v="1"/>
    <n v="239681"/>
    <s v="ASALARIADO"/>
    <s v="SECTOR PRIVADO"/>
    <s v="SI"/>
    <s v="NO"/>
    <s v="NO"/>
    <n v="34"/>
    <s v="No"/>
    <s v="No"/>
    <n v="239681"/>
    <s v="ASALARIADO"/>
    <n v="34"/>
  </r>
  <r>
    <n v="4714"/>
    <x v="0"/>
    <n v="331398"/>
    <s v="ASALARIADO"/>
    <s v="SECTOR PRIVADO"/>
    <s v="SI"/>
    <s v="NO"/>
    <s v="NO"/>
    <n v="30"/>
    <s v="No"/>
    <s v="No"/>
    <n v="331398"/>
    <s v="ASALARIADO"/>
    <n v="30"/>
  </r>
  <r>
    <n v="4715"/>
    <x v="1"/>
    <n v="426396.51"/>
    <s v="ASALARIADO"/>
    <s v="SECTOR PRIVADO"/>
    <s v="SI"/>
    <s v="NO"/>
    <s v="NO"/>
    <n v="22"/>
    <s v="No"/>
    <s v="No"/>
    <n v="426396.51"/>
    <s v="ASALARIADO"/>
    <n v="22"/>
  </r>
  <r>
    <n v="4716"/>
    <x v="1"/>
    <n v="297046"/>
    <s v="ASEGURADO VOLUNTARIO"/>
    <s v="SECTOR PRIVADO"/>
    <s v="SI"/>
    <s v="SI"/>
    <s v="NO"/>
    <n v="27"/>
    <s v="No"/>
    <s v="No"/>
    <n v="297046"/>
    <s v="ASEGURADO VOLUNTARIO"/>
    <n v="27"/>
  </r>
  <r>
    <n v="4717"/>
    <x v="0"/>
    <n v="807660.97"/>
    <s v="ASALARIADO"/>
    <s v="SECTOR PRIVADO"/>
    <s v="SI"/>
    <s v="NO"/>
    <s v="NO"/>
    <n v="28"/>
    <s v="No"/>
    <s v="No"/>
    <n v="807660.97"/>
    <s v="ASALARIADO"/>
    <n v="28"/>
  </r>
  <r>
    <n v="4718"/>
    <x v="1"/>
    <n v="346508.45"/>
    <s v="ASALARIADO"/>
    <s v="SECTOR PRIVADO"/>
    <s v="SI"/>
    <s v="NO"/>
    <s v="NO"/>
    <n v="46"/>
    <s v="No"/>
    <s v="No"/>
    <n v="346508.45"/>
    <s v="ASALARIADO"/>
    <n v="46"/>
  </r>
  <r>
    <n v="4719"/>
    <x v="0"/>
    <n v="578500"/>
    <s v="ASALARIADO"/>
    <s v="SECTOR PRIVADO"/>
    <s v="SI"/>
    <s v="SI"/>
    <s v="NO"/>
    <n v="56"/>
    <s v="No"/>
    <s v="No"/>
    <n v="578500"/>
    <s v="ASALARIADO"/>
    <n v="56"/>
  </r>
  <r>
    <n v="4720"/>
    <x v="0"/>
    <n v="278030"/>
    <s v="CONVENIOS ESPECIALES DE TRABAJADORES INDEPENDIENTES"/>
    <s v="SECTOR PRIVADO"/>
    <s v="SI"/>
    <s v="NO"/>
    <s v="NO"/>
    <n v="36"/>
    <s v="No"/>
    <s v="No"/>
    <n v="278030"/>
    <s v="CONVENIOS ESPECIALES DE TRABAJADORES INDEPENDIENTES"/>
    <n v="36"/>
  </r>
  <r>
    <n v="4721"/>
    <x v="0"/>
    <n v="439367.6"/>
    <s v="ASALARIADO"/>
    <s v="SECTOR PRIVADO"/>
    <s v="SI"/>
    <s v="SI"/>
    <s v="NO"/>
    <n v="57"/>
    <s v="No"/>
    <s v="No"/>
    <n v="439367.6"/>
    <s v="ASALARIADO"/>
    <n v="57"/>
  </r>
  <r>
    <n v="4722"/>
    <x v="1"/>
    <n v="297046"/>
    <s v="ASEGURADO VOLUNTARIO"/>
    <s v="SECTOR PRIVADO"/>
    <s v="SI"/>
    <s v="NO"/>
    <s v="NO"/>
    <n v="41"/>
    <s v="No"/>
    <s v="No"/>
    <n v="297046"/>
    <s v="ASEGURADO VOLUNTARIO"/>
    <n v="41"/>
  </r>
  <r>
    <n v="4723"/>
    <x v="0"/>
    <n v="744485.75"/>
    <s v="ASALARIADO"/>
    <s v="SECTOR PUBLICO"/>
    <s v="SI"/>
    <s v="NO"/>
    <s v="NO"/>
    <n v="54"/>
    <s v="No"/>
    <s v="No"/>
    <n v="744485.75"/>
    <s v="ASALARIADO"/>
    <n v="54"/>
  </r>
  <r>
    <n v="4724"/>
    <x v="1"/>
    <n v="587429"/>
    <s v="ASALARIADO"/>
    <s v="SECTOR PRIVADO"/>
    <s v="SI"/>
    <s v="NO"/>
    <s v="NO"/>
    <n v="43"/>
    <s v="No"/>
    <s v="No"/>
    <n v="587429"/>
    <s v="ASALARIADO"/>
    <n v="43"/>
  </r>
  <r>
    <n v="4725"/>
    <x v="0"/>
    <n v="297045"/>
    <s v="TRABAJADOR INDEPENDIENTE"/>
    <s v="SECTOR PRIVADO"/>
    <s v="SI"/>
    <s v="NO"/>
    <s v="NO"/>
    <n v="45"/>
    <s v="No"/>
    <s v="No"/>
    <n v="297045"/>
    <s v="TRABAJADOR INDEPENDIENTE"/>
    <n v="45"/>
  </r>
  <r>
    <n v="4726"/>
    <x v="0"/>
    <n v="600000"/>
    <s v="ASALARIADO"/>
    <s v="SECTOR PRIVADO"/>
    <s v="SI"/>
    <s v="SI"/>
    <s v="NO"/>
    <n v="46"/>
    <s v="No"/>
    <s v="No"/>
    <n v="600000"/>
    <s v="ASALARIADO"/>
    <n v="46"/>
  </r>
  <r>
    <n v="4727"/>
    <x v="0"/>
    <n v="471303"/>
    <s v="ASALARIADO"/>
    <s v="SECTOR PUBLICO"/>
    <s v="SI"/>
    <s v="NO"/>
    <s v="SI"/>
    <n v="56"/>
    <s v="No"/>
    <s v="No"/>
    <n v="471303"/>
    <s v="ASALARIADO"/>
    <n v="56"/>
  </r>
  <r>
    <n v="4728"/>
    <x v="0"/>
    <n v="584267"/>
    <s v="ASALARIADO"/>
    <s v="SECTOR PRIVADO"/>
    <s v="SI"/>
    <s v="NO"/>
    <s v="NO"/>
    <n v="34"/>
    <s v="No"/>
    <s v="No"/>
    <n v="584267"/>
    <s v="ASALARIADO"/>
    <n v="34"/>
  </r>
  <r>
    <n v="4729"/>
    <x v="1"/>
    <n v="455696"/>
    <s v="ASALARIADO"/>
    <s v="SECTOR PUBLICO"/>
    <s v="SI"/>
    <s v="NO"/>
    <s v="NO"/>
    <n v="35"/>
    <s v="No"/>
    <s v="No"/>
    <n v="455696"/>
    <s v="ASALARIADO"/>
    <n v="35"/>
  </r>
  <r>
    <n v="4730"/>
    <x v="0"/>
    <n v="508567.57"/>
    <s v="ASALARIADO"/>
    <s v="SECTOR PRIVADO"/>
    <s v="SI"/>
    <s v="NO"/>
    <s v="NO"/>
    <n v="28"/>
    <s v="No"/>
    <s v="No"/>
    <n v="508567.57"/>
    <s v="ASALARIADO"/>
    <n v="28"/>
  </r>
  <r>
    <n v="4731"/>
    <x v="0"/>
    <n v="780062.6"/>
    <s v="ASALARIADO"/>
    <s v="SECTOR PRIVADO"/>
    <s v="SI"/>
    <s v="NO"/>
    <s v="NO"/>
    <n v="41"/>
    <s v="No"/>
    <s v="No"/>
    <n v="780062.6"/>
    <s v="ASALARIADO"/>
    <n v="41"/>
  </r>
  <r>
    <n v="4732"/>
    <x v="1"/>
    <n v="299152"/>
    <s v="ASALARIADO"/>
    <s v="SECTOR PUBLICO"/>
    <s v="SI"/>
    <s v="NO"/>
    <s v="NO"/>
    <n v="48"/>
    <s v="No"/>
    <s v="No"/>
    <n v="299152"/>
    <s v="ASALARIADO"/>
    <n v="48"/>
  </r>
  <r>
    <n v="4733"/>
    <x v="0"/>
    <n v="83752.679999999993"/>
    <s v="ASALARIADO"/>
    <s v="SECTOR PRIVADO"/>
    <s v="SI"/>
    <s v="SI"/>
    <s v="NO"/>
    <n v="33"/>
    <s v="No"/>
    <s v="No"/>
    <n v="83752.679999999993"/>
    <s v="ASALARIADO"/>
    <n v="33"/>
  </r>
  <r>
    <n v="4734"/>
    <x v="1"/>
    <n v="566297"/>
    <s v="TRABAJADOR INDEPENDIENTE"/>
    <s v="SECTOR PRIVADO"/>
    <s v="SI"/>
    <s v="SI"/>
    <s v="NO"/>
    <n v="59"/>
    <s v="No"/>
    <s v="No"/>
    <n v="566297"/>
    <s v="TRABAJADOR INDEPENDIENTE"/>
    <n v="59"/>
  </r>
  <r>
    <n v="4735"/>
    <x v="0"/>
    <n v="515703.75"/>
    <s v="ASALARIADO"/>
    <s v="SECTOR PUBLICO"/>
    <s v="SI"/>
    <s v="NO"/>
    <s v="NO"/>
    <n v="49"/>
    <s v="No"/>
    <s v="No"/>
    <n v="515703.75"/>
    <s v="ASALARIADO"/>
    <n v="49"/>
  </r>
  <r>
    <n v="4736"/>
    <x v="0"/>
    <n v="666888.57999999996"/>
    <s v="ASALARIADO"/>
    <s v="SECTOR PRIVADO"/>
    <s v="SI"/>
    <s v="NO"/>
    <s v="NO"/>
    <n v="57"/>
    <s v="No"/>
    <s v="No"/>
    <n v="666888.57999999996"/>
    <s v="ASALARIADO"/>
    <n v="57"/>
  </r>
  <r>
    <n v="4737"/>
    <x v="1"/>
    <n v="597692"/>
    <s v="ASALARIADO"/>
    <s v="SECTOR PRIVADO"/>
    <s v="SI"/>
    <s v="NO"/>
    <s v="NO"/>
    <n v="40"/>
    <s v="No"/>
    <s v="No"/>
    <n v="597692"/>
    <s v="ASALARIADO"/>
    <n v="40"/>
  </r>
  <r>
    <n v="4738"/>
    <x v="0"/>
    <n v="377274.53"/>
    <s v="ASALARIADO"/>
    <s v="SECTOR PRIVADO"/>
    <s v="SI"/>
    <s v="SI"/>
    <s v="NO"/>
    <n v="21"/>
    <s v="No"/>
    <s v="No"/>
    <n v="377274.53"/>
    <s v="ASALARIADO"/>
    <n v="21"/>
  </r>
  <r>
    <n v="4739"/>
    <x v="0"/>
    <n v="426954"/>
    <s v="ASALARIADO"/>
    <s v="SECTOR PUBLICO"/>
    <s v="SI"/>
    <s v="NO"/>
    <s v="NO"/>
    <n v="27"/>
    <s v="No"/>
    <s v="No"/>
    <n v="426954"/>
    <s v="ASALARIADO"/>
    <n v="27"/>
  </r>
  <r>
    <n v="4740"/>
    <x v="0"/>
    <n v="406273.76"/>
    <s v="ASALARIADO"/>
    <s v="SECTOR PRIVADO"/>
    <s v="SI"/>
    <s v="NO"/>
    <s v="NO"/>
    <n v="30"/>
    <s v="No"/>
    <s v="No"/>
    <n v="406273.76"/>
    <s v="ASALARIADO"/>
    <n v="30"/>
  </r>
  <r>
    <n v="4741"/>
    <x v="1"/>
    <n v="278030"/>
    <s v="ASEGURADO VOLUNTARIO"/>
    <s v="SECTOR PRIVADO"/>
    <s v="SI"/>
    <s v="NO"/>
    <s v="NO"/>
    <n v="34"/>
    <s v="No"/>
    <s v="No"/>
    <n v="278030"/>
    <s v="ASEGURADO VOLUNTARIO"/>
    <n v="34"/>
  </r>
  <r>
    <n v="4742"/>
    <x v="0"/>
    <n v="478916.7"/>
    <s v="ASALARIADO"/>
    <s v="SECTOR PRIVADO"/>
    <s v="SI"/>
    <s v="SI"/>
    <s v="NO"/>
    <n v="48"/>
    <s v="No"/>
    <s v="No"/>
    <n v="478916.7"/>
    <s v="ASALARIADO"/>
    <n v="48"/>
  </r>
  <r>
    <n v="4743"/>
    <x v="0"/>
    <n v="713217"/>
    <s v="ASALARIADO"/>
    <s v="SECTOR PUBLICO"/>
    <s v="SI"/>
    <s v="NO"/>
    <s v="NO"/>
    <n v="32"/>
    <s v="No"/>
    <s v="No"/>
    <n v="713217"/>
    <s v="ASALARIADO"/>
    <n v="32"/>
  </r>
  <r>
    <n v="4744"/>
    <x v="0"/>
    <n v="380000"/>
    <s v="ASALARIADO"/>
    <s v="SECTOR PRIVADO"/>
    <s v="SI"/>
    <s v="NO"/>
    <s v="SI"/>
    <n v="22"/>
    <s v="No"/>
    <s v="No"/>
    <n v="380000"/>
    <s v="ASALARIADO"/>
    <n v="22"/>
  </r>
  <r>
    <n v="4745"/>
    <x v="0"/>
    <n v="371789"/>
    <s v="TRABAJADOR INDEPENDIENTE"/>
    <s v="SECTOR PRIVADO"/>
    <s v="SI"/>
    <s v="NO"/>
    <s v="NO"/>
    <n v="55"/>
    <s v="No"/>
    <s v="No"/>
    <n v="371789"/>
    <s v="TRABAJADOR INDEPENDIENTE"/>
    <n v="55"/>
  </r>
  <r>
    <n v="4746"/>
    <x v="0"/>
    <n v="409656.48"/>
    <s v="ASALARIADO"/>
    <s v="SECTOR PRIVADO"/>
    <s v="SI"/>
    <s v="SI"/>
    <s v="NO"/>
    <n v="59"/>
    <s v="No"/>
    <s v="No"/>
    <n v="409656.48"/>
    <s v="ASALARIADO"/>
    <n v="59"/>
  </r>
  <r>
    <n v="4747"/>
    <x v="0"/>
    <n v="297045"/>
    <s v="ASEGURADO VOLUNTARIO"/>
    <s v="SECTOR PRIVADO"/>
    <s v="SI"/>
    <s v="SI"/>
    <s v="NO"/>
    <n v="27"/>
    <s v="No"/>
    <s v="No"/>
    <n v="297045"/>
    <s v="ASEGURADO VOLUNTARIO"/>
    <n v="27"/>
  </r>
  <r>
    <n v="4748"/>
    <x v="0"/>
    <n v="554879.49"/>
    <s v="ASALARIADO"/>
    <s v="SECTOR PRIVADO"/>
    <s v="SI"/>
    <s v="NO"/>
    <s v="NO"/>
    <n v="30"/>
    <s v="No"/>
    <s v="No"/>
    <n v="554879.49"/>
    <s v="ASALARIADO"/>
    <n v="30"/>
  </r>
  <r>
    <n v="4749"/>
    <x v="1"/>
    <n v="686166"/>
    <s v="TRABAJADOR INDEPENDIENTE"/>
    <s v="SECTOR PRIVADO"/>
    <s v="SI"/>
    <s v="NO"/>
    <s v="NO"/>
    <n v="37"/>
    <s v="No"/>
    <s v="No"/>
    <n v="686166"/>
    <s v="TRABAJADOR INDEPENDIENTE"/>
    <n v="37"/>
  </r>
  <r>
    <n v="4750"/>
    <x v="1"/>
    <n v="919460.32"/>
    <s v="ASALARIADO"/>
    <s v="SECTOR PUBLICO"/>
    <s v="SI"/>
    <s v="NO"/>
    <s v="NO"/>
    <n v="57"/>
    <s v="No"/>
    <s v="No"/>
    <n v="919460.32"/>
    <s v="ASALARIADO"/>
    <n v="57"/>
  </r>
  <r>
    <n v="4751"/>
    <x v="0"/>
    <n v="426614.9"/>
    <s v="ASALARIADO"/>
    <s v="SECTOR PRIVADO"/>
    <s v="SI"/>
    <s v="NO"/>
    <s v="NO"/>
    <n v="33"/>
    <s v="No"/>
    <s v="No"/>
    <n v="426614.9"/>
    <s v="ASALARIADO"/>
    <n v="33"/>
  </r>
  <r>
    <n v="4752"/>
    <x v="1"/>
    <n v="297046"/>
    <s v="ASEGURADO VOLUNTARIO"/>
    <s v="SECTOR PRIVADO"/>
    <s v="SI"/>
    <s v="NO"/>
    <s v="NO"/>
    <n v="47"/>
    <s v="No"/>
    <s v="No"/>
    <n v="297046"/>
    <s v="ASEGURADO VOLUNTARIO"/>
    <n v="47"/>
  </r>
  <r>
    <n v="4753"/>
    <x v="0"/>
    <n v="54143"/>
    <s v="ASALARIADO"/>
    <s v="SECTOR PRIVADO"/>
    <s v="SI"/>
    <s v="NO"/>
    <s v="NO"/>
    <n v="28"/>
    <s v="No"/>
    <s v="No"/>
    <n v="54143"/>
    <s v="ASALARIADO"/>
    <n v="28"/>
  </r>
  <r>
    <n v="4754"/>
    <x v="0"/>
    <n v="289033.15000000002"/>
    <s v="ASALARIADO"/>
    <s v="SECTOR PRIVADO"/>
    <s v="SI"/>
    <s v="SI"/>
    <s v="NO"/>
    <n v="21"/>
    <s v="No"/>
    <s v="No"/>
    <n v="289033.15000000002"/>
    <s v="ASALARIADO"/>
    <n v="21"/>
  </r>
  <r>
    <n v="4755"/>
    <x v="0"/>
    <n v="485785"/>
    <s v="ASALARIADO"/>
    <s v="SECTOR PRIVADO"/>
    <s v="SI"/>
    <s v="NO"/>
    <s v="SI"/>
    <n v="28"/>
    <s v="No"/>
    <s v="No"/>
    <n v="485785"/>
    <s v="ASALARIADO"/>
    <n v="28"/>
  </r>
  <r>
    <n v="4756"/>
    <x v="0"/>
    <n v="349627.57"/>
    <s v="ASALARIADO"/>
    <s v="SECTOR PRIVADO"/>
    <s v="SI"/>
    <s v="NO"/>
    <s v="NO"/>
    <n v="21"/>
    <s v="No"/>
    <s v="No"/>
    <n v="349627.57"/>
    <s v="ASALARIADO"/>
    <n v="21"/>
  </r>
  <r>
    <n v="4757"/>
    <x v="1"/>
    <n v="173160"/>
    <s v="ASALARIADO"/>
    <s v="SECTOR PRIVADO"/>
    <s v="SI"/>
    <s v="NO"/>
    <s v="NO"/>
    <n v="35"/>
    <s v="No"/>
    <s v="No"/>
    <n v="173160"/>
    <s v="ASALARIADO"/>
    <n v="35"/>
  </r>
  <r>
    <n v="4758"/>
    <x v="1"/>
    <n v="40000"/>
    <s v="ASALARIADO"/>
    <s v="SECTOR PRIVADO"/>
    <s v="SI"/>
    <s v="SI"/>
    <s v="NO"/>
    <n v="58"/>
    <s v="No"/>
    <s v="No"/>
    <n v="40000"/>
    <s v="ASALARIADO"/>
    <n v="58"/>
  </r>
  <r>
    <n v="4759"/>
    <x v="0"/>
    <n v="904989"/>
    <s v="ASALARIADO"/>
    <s v="SECTOR PUBLICO"/>
    <s v="SI"/>
    <s v="NO"/>
    <s v="NO"/>
    <n v="39"/>
    <s v="No"/>
    <s v="No"/>
    <n v="904989"/>
    <s v="ASALARIADO"/>
    <n v="39"/>
  </r>
  <r>
    <n v="4760"/>
    <x v="0"/>
    <n v="648302.5"/>
    <s v="ASALARIADO"/>
    <s v="SECTOR PUBLICO"/>
    <s v="SI"/>
    <s v="NO"/>
    <s v="NO"/>
    <n v="59"/>
    <s v="No"/>
    <s v="No"/>
    <n v="648302.5"/>
    <s v="ASALARIADO"/>
    <n v="59"/>
  </r>
  <r>
    <n v="4761"/>
    <x v="0"/>
    <n v="278030"/>
    <s v="CONVENIOS ESPECIALES DE TRABAJADORES INDEPENDIENTES"/>
    <s v="SECTOR PRIVADO"/>
    <s v="SI"/>
    <s v="NO"/>
    <s v="NO"/>
    <n v="55"/>
    <s v="No"/>
    <s v="No"/>
    <n v="278030"/>
    <s v="CONVENIOS ESPECIALES DE TRABAJADORES INDEPENDIENTES"/>
    <n v="55"/>
  </r>
  <r>
    <n v="4762"/>
    <x v="1"/>
    <n v="639148"/>
    <s v="TRABAJADOR INDEPENDIENTE"/>
    <s v="SECTOR PRIVADO"/>
    <s v="SI"/>
    <s v="NO"/>
    <s v="SI"/>
    <n v="73"/>
    <s v="No"/>
    <s v="No"/>
    <n v="639148"/>
    <s v="TRABAJADOR INDEPENDIENTE"/>
    <n v="73"/>
  </r>
  <r>
    <n v="4763"/>
    <x v="0"/>
    <n v="488672.53"/>
    <s v="ASALARIADO"/>
    <s v="SECTOR PRIVADO"/>
    <s v="SI"/>
    <s v="NO"/>
    <s v="NO"/>
    <n v="34"/>
    <s v="No"/>
    <s v="No"/>
    <n v="488672.53"/>
    <s v="ASALARIADO"/>
    <n v="34"/>
  </r>
  <r>
    <n v="4764"/>
    <x v="0"/>
    <n v="278030"/>
    <s v="CONVENIOS ESPECIALES DE TRABAJADORES INDEPENDIENTES"/>
    <s v="SECTOR PRIVADO"/>
    <s v="SI"/>
    <s v="NO"/>
    <s v="SI"/>
    <n v="49"/>
    <s v="No"/>
    <s v="No"/>
    <n v="278030"/>
    <s v="CONVENIOS ESPECIALES DE TRABAJADORES INDEPENDIENTES"/>
    <n v="49"/>
  </r>
  <r>
    <n v="4765"/>
    <x v="1"/>
    <n v="700000"/>
    <s v="ASALARIADO"/>
    <s v="SECTOR PRIVADO"/>
    <s v="SI"/>
    <s v="NO"/>
    <s v="NO"/>
    <n v="32"/>
    <s v="No"/>
    <s v="No"/>
    <n v="700000"/>
    <s v="ASALARIADO"/>
    <n v="32"/>
  </r>
  <r>
    <n v="4766"/>
    <x v="1"/>
    <n v="1214806"/>
    <s v="ASALARIADO"/>
    <s v="SECTOR PUBLICO"/>
    <s v="SI"/>
    <s v="NO"/>
    <s v="NO"/>
    <n v="32"/>
    <s v="No"/>
    <s v="No"/>
    <n v="1214806"/>
    <s v="ASALARIADO"/>
    <n v="32"/>
  </r>
  <r>
    <n v="4767"/>
    <x v="1"/>
    <n v="299784"/>
    <s v="TRABAJADOR INDEPENDIENTE"/>
    <s v="SECTOR PRIVADO"/>
    <s v="SI"/>
    <s v="SI"/>
    <s v="SI"/>
    <n v="32"/>
    <s v="No"/>
    <s v="No"/>
    <n v="299784"/>
    <s v="TRABAJADOR INDEPENDIENTE"/>
    <n v="32"/>
  </r>
  <r>
    <n v="4768"/>
    <x v="1"/>
    <n v="1590894.7"/>
    <s v="ASALARIADO"/>
    <s v="SECTOR PUBLICO"/>
    <s v="SI"/>
    <s v="NO"/>
    <s v="NO"/>
    <n v="44"/>
    <s v="No"/>
    <s v="No"/>
    <n v="1590894.7"/>
    <s v="ASALARIADO"/>
    <n v="44"/>
  </r>
  <r>
    <n v="4769"/>
    <x v="0"/>
    <n v="259227"/>
    <s v="ASALARIADO"/>
    <s v="SECTOR PRIVADO"/>
    <s v="SI"/>
    <s v="NO"/>
    <s v="NO"/>
    <n v="31"/>
    <s v="No"/>
    <s v="No"/>
    <n v="259227"/>
    <s v="ASALARIADO"/>
    <n v="31"/>
  </r>
  <r>
    <n v="4770"/>
    <x v="1"/>
    <n v="756936.6"/>
    <s v="ASALARIADO"/>
    <s v="SECTOR PUBLICO"/>
    <s v="SI"/>
    <s v="NO"/>
    <s v="NO"/>
    <n v="48"/>
    <s v="No"/>
    <s v="No"/>
    <n v="756936.6"/>
    <s v="ASALARIADO"/>
    <n v="48"/>
  </r>
  <r>
    <n v="4771"/>
    <x v="0"/>
    <n v="1744589.38"/>
    <s v="ASALARIADO"/>
    <s v="SECTOR PUBLICO"/>
    <s v="SI"/>
    <s v="NO"/>
    <s v="NO"/>
    <n v="35"/>
    <s v="No"/>
    <s v="No"/>
    <n v="1744589.38"/>
    <s v="ASALARIADO"/>
    <n v="35"/>
  </r>
  <r>
    <n v="4772"/>
    <x v="0"/>
    <n v="288287"/>
    <s v="ASALARIADO"/>
    <s v="SECTOR PRIVADO"/>
    <s v="SI"/>
    <s v="NO"/>
    <s v="NO"/>
    <n v="21"/>
    <s v="No"/>
    <s v="No"/>
    <n v="288287"/>
    <s v="ASALARIADO"/>
    <n v="21"/>
  </r>
  <r>
    <n v="4773"/>
    <x v="0"/>
    <n v="278031"/>
    <s v="ASEGURADO VOLUNTARIO"/>
    <s v="SECTOR PRIVADO"/>
    <s v="SI"/>
    <s v="NO"/>
    <s v="NO"/>
    <n v="39"/>
    <s v="No"/>
    <s v="No"/>
    <n v="278031"/>
    <s v="ASEGURADO VOLUNTARIO"/>
    <n v="39"/>
  </r>
  <r>
    <n v="4774"/>
    <x v="1"/>
    <n v="297046"/>
    <s v="TRABAJADOR INDEPENDIENTE"/>
    <s v="SECTOR PRIVADO"/>
    <s v="SI"/>
    <s v="NO"/>
    <s v="SI"/>
    <n v="24"/>
    <s v="No"/>
    <s v="No"/>
    <n v="297046"/>
    <s v="TRABAJADOR INDEPENDIENTE"/>
    <n v="24"/>
  </r>
  <r>
    <n v="4775"/>
    <x v="1"/>
    <n v="334110"/>
    <s v="ASALARIADO"/>
    <s v="SECTOR PRIVADO"/>
    <s v="SI"/>
    <s v="NO"/>
    <s v="SI"/>
    <n v="31"/>
    <s v="No"/>
    <s v="No"/>
    <n v="334110"/>
    <s v="ASALARIADO"/>
    <n v="31"/>
  </r>
  <r>
    <n v="4776"/>
    <x v="0"/>
    <n v="121288.4"/>
    <s v="ASALARIADO"/>
    <s v="SECTOR PRIVADO"/>
    <s v="SI"/>
    <s v="SI"/>
    <s v="NO"/>
    <n v="28"/>
    <s v="No"/>
    <s v="No"/>
    <n v="121288.4"/>
    <s v="ASALARIADO"/>
    <n v="28"/>
  </r>
  <r>
    <n v="4777"/>
    <x v="0"/>
    <n v="617386"/>
    <s v="TRABAJADOR INDEPENDIENTE"/>
    <s v="SECTOR PRIVADO"/>
    <s v="SI"/>
    <s v="NO"/>
    <s v="NO"/>
    <n v="40"/>
    <s v="No"/>
    <s v="No"/>
    <n v="617386"/>
    <s v="TRABAJADOR INDEPENDIENTE"/>
    <n v="40"/>
  </r>
  <r>
    <n v="4778"/>
    <x v="0"/>
    <n v="50000"/>
    <s v="ASALARIADO"/>
    <s v="SECTOR PRIVADO"/>
    <s v="SI"/>
    <s v="SI"/>
    <s v="SI"/>
    <n v="41"/>
    <s v="No"/>
    <s v="No"/>
    <n v="50000"/>
    <s v="ASALARIADO"/>
    <n v="41"/>
  </r>
  <r>
    <n v="4779"/>
    <x v="1"/>
    <n v="179772.13"/>
    <s v="ASALARIADO"/>
    <s v="SECTOR PRIVADO"/>
    <s v="SI"/>
    <s v="NO"/>
    <s v="NO"/>
    <n v="23"/>
    <s v="No"/>
    <s v="No"/>
    <n v="179772.13"/>
    <s v="ASALARIADO"/>
    <n v="23"/>
  </r>
  <r>
    <n v="4780"/>
    <x v="1"/>
    <n v="1602859"/>
    <s v="ASALARIADO"/>
    <s v="SECTOR PUBLICO"/>
    <s v="SI"/>
    <s v="NO"/>
    <s v="SI"/>
    <n v="36"/>
    <s v="No"/>
    <s v="No"/>
    <n v="1602859"/>
    <s v="ASALARIADO"/>
    <n v="36"/>
  </r>
  <r>
    <n v="4781"/>
    <x v="1"/>
    <n v="410351"/>
    <s v="TRABAJADOR INDEPENDIENTE"/>
    <s v="SECTOR PRIVADO"/>
    <s v="SI"/>
    <s v="SI"/>
    <s v="NO"/>
    <n v="54"/>
    <s v="No"/>
    <s v="No"/>
    <n v="410351"/>
    <s v="TRABAJADOR INDEPENDIENTE"/>
    <n v="54"/>
  </r>
  <r>
    <n v="4782"/>
    <x v="0"/>
    <n v="339953"/>
    <s v="ASALARIADO"/>
    <s v="SECTOR PRIVADO"/>
    <s v="SI"/>
    <s v="NO"/>
    <s v="NO"/>
    <n v="33"/>
    <s v="No"/>
    <s v="No"/>
    <n v="339953"/>
    <s v="ASALARIADO"/>
    <n v="33"/>
  </r>
  <r>
    <n v="4783"/>
    <x v="0"/>
    <n v="753198"/>
    <s v="ASALARIADO"/>
    <s v="SECTOR PUBLICO"/>
    <s v="SI"/>
    <s v="NO"/>
    <s v="NO"/>
    <n v="51"/>
    <s v="No"/>
    <s v="No"/>
    <n v="753198"/>
    <s v="ASALARIADO"/>
    <n v="51"/>
  </r>
  <r>
    <n v="4784"/>
    <x v="0"/>
    <n v="697743.71"/>
    <s v="ASALARIADO"/>
    <s v="SECTOR PRIVADO"/>
    <s v="SI"/>
    <s v="SI"/>
    <s v="NO"/>
    <n v="29"/>
    <s v="No"/>
    <s v="No"/>
    <n v="697743.71"/>
    <s v="ASALARIADO"/>
    <n v="29"/>
  </r>
  <r>
    <n v="4785"/>
    <x v="1"/>
    <n v="445739.84"/>
    <s v="ASALARIADO"/>
    <s v="SECTOR PRIVADO"/>
    <s v="SI"/>
    <s v="NO"/>
    <s v="NO"/>
    <n v="29"/>
    <s v="No"/>
    <s v="No"/>
    <n v="445739.84"/>
    <s v="ASALARIADO"/>
    <n v="29"/>
  </r>
  <r>
    <n v="4786"/>
    <x v="1"/>
    <n v="660555.53"/>
    <s v="ASALARIADO"/>
    <s v="SECTOR PRIVADO"/>
    <s v="SI"/>
    <s v="NO"/>
    <s v="NO"/>
    <n v="20"/>
    <s v="No"/>
    <s v="No"/>
    <n v="660555.53"/>
    <s v="ASALARIADO"/>
    <n v="20"/>
  </r>
  <r>
    <n v="4787"/>
    <x v="1"/>
    <n v="278030"/>
    <s v="CONVENIOS ESPECIALES DE TRABAJADORES INDEPENDIENTES"/>
    <s v="SECTOR PRIVADO"/>
    <s v="SI"/>
    <s v="NO"/>
    <s v="NO"/>
    <n v="60"/>
    <s v="No"/>
    <s v="No"/>
    <n v="278030"/>
    <s v="CONVENIOS ESPECIALES DE TRABAJADORES INDEPENDIENTES"/>
    <n v="60"/>
  </r>
  <r>
    <n v="4788"/>
    <x v="0"/>
    <n v="666625.48"/>
    <s v="ASALARIADO"/>
    <s v="SECTOR PUBLICO"/>
    <s v="SI"/>
    <s v="NO"/>
    <s v="NO"/>
    <n v="37"/>
    <s v="No"/>
    <s v="No"/>
    <n v="666625.48"/>
    <s v="ASALARIADO"/>
    <n v="37"/>
  </r>
  <r>
    <n v="4789"/>
    <x v="0"/>
    <n v="1024313.1"/>
    <s v="ASALARIADO"/>
    <s v="SECTOR PRIVADO"/>
    <s v="SI"/>
    <s v="NO"/>
    <s v="NO"/>
    <n v="26"/>
    <s v="No"/>
    <s v="No"/>
    <n v="1024313.1"/>
    <s v="ASALARIADO"/>
    <n v="26"/>
  </r>
  <r>
    <n v="4790"/>
    <x v="0"/>
    <n v="375000"/>
    <s v="ASALARIADO"/>
    <s v="SECTOR PRIVADO"/>
    <s v="SI"/>
    <s v="NO"/>
    <s v="NO"/>
    <n v="60"/>
    <s v="No"/>
    <s v="No"/>
    <n v="375000"/>
    <s v="ASALARIADO"/>
    <n v="60"/>
  </r>
  <r>
    <n v="4791"/>
    <x v="0"/>
    <n v="445567"/>
    <s v="ASEGURADO VOLUNTARIO"/>
    <s v="SECTOR PRIVADO"/>
    <s v="SI"/>
    <s v="NO"/>
    <s v="NO"/>
    <n v="54"/>
    <s v="No"/>
    <s v="No"/>
    <n v="445567"/>
    <s v="ASEGURADO VOLUNTARIO"/>
    <n v="54"/>
  </r>
  <r>
    <n v="4792"/>
    <x v="0"/>
    <n v="297139"/>
    <s v="ASEGURADO VOLUNTARIO"/>
    <s v="SECTOR PRIVADO"/>
    <s v="SI"/>
    <s v="NO"/>
    <s v="NO"/>
    <n v="56"/>
    <s v="No"/>
    <s v="No"/>
    <n v="297139"/>
    <s v="ASEGURADO VOLUNTARIO"/>
    <n v="56"/>
  </r>
  <r>
    <n v="4793"/>
    <x v="0"/>
    <n v="2250000"/>
    <s v="ASALARIADO"/>
    <s v="SECTOR PRIVADO"/>
    <s v="SI"/>
    <s v="NO"/>
    <s v="NO"/>
    <n v="54"/>
    <s v="Atípico"/>
    <s v="No"/>
    <n v="2250000"/>
    <s v="ASALARIADO"/>
    <n v="54"/>
  </r>
  <r>
    <n v="4794"/>
    <x v="0"/>
    <n v="534619.65"/>
    <s v="ASALARIADO"/>
    <s v="SECTOR PRIVADO"/>
    <s v="SI"/>
    <s v="NO"/>
    <s v="NO"/>
    <n v="25"/>
    <s v="No"/>
    <s v="No"/>
    <n v="534619.65"/>
    <s v="ASALARIADO"/>
    <n v="25"/>
  </r>
  <r>
    <n v="4795"/>
    <x v="0"/>
    <n v="408532"/>
    <s v="ASALARIADO"/>
    <s v="SECTOR PRIVADO"/>
    <s v="SI"/>
    <s v="NO"/>
    <s v="NO"/>
    <n v="29"/>
    <s v="No"/>
    <s v="No"/>
    <n v="408532"/>
    <s v="ASALARIADO"/>
    <n v="29"/>
  </r>
  <r>
    <n v="4796"/>
    <x v="1"/>
    <n v="308439"/>
    <s v="ASEGURADO VOLUNTARIO"/>
    <s v="SECTOR PRIVADO"/>
    <s v="SI"/>
    <s v="NO"/>
    <s v="NO"/>
    <n v="31"/>
    <s v="No"/>
    <s v="No"/>
    <n v="308439"/>
    <s v="ASEGURADO VOLUNTARIO"/>
    <n v="31"/>
  </r>
  <r>
    <n v="4797"/>
    <x v="0"/>
    <n v="489279"/>
    <s v="ASALARIADO"/>
    <s v="SECTOR PRIVADO"/>
    <s v="SI"/>
    <s v="NO"/>
    <s v="NO"/>
    <n v="49"/>
    <s v="No"/>
    <s v="No"/>
    <n v="489279"/>
    <s v="ASALARIADO"/>
    <n v="49"/>
  </r>
  <r>
    <n v="4798"/>
    <x v="1"/>
    <n v="56667"/>
    <s v="ASALARIADO"/>
    <s v="SECTOR PRIVADO"/>
    <s v="SI"/>
    <s v="NO"/>
    <s v="NO"/>
    <n v="28"/>
    <s v="No"/>
    <s v="No"/>
    <n v="56667"/>
    <s v="ASALARIADO"/>
    <n v="28"/>
  </r>
  <r>
    <n v="4799"/>
    <x v="1"/>
    <n v="297045"/>
    <s v="TRABAJADOR INDEPENDIENTE"/>
    <s v="SECTOR PRIVADO"/>
    <s v="SI"/>
    <s v="NO"/>
    <s v="SI"/>
    <n v="50"/>
    <s v="No"/>
    <s v="No"/>
    <n v="297045"/>
    <s v="TRABAJADOR INDEPENDIENTE"/>
    <n v="50"/>
  </r>
  <r>
    <n v="4800"/>
    <x v="1"/>
    <n v="278030"/>
    <s v="CONVENIOS ESPECIALES DE TRABAJADORES INDEPENDIENTES"/>
    <s v="SECTOR PRIVADO"/>
    <s v="SI"/>
    <s v="NO"/>
    <s v="NO"/>
    <n v="55"/>
    <s v="No"/>
    <s v="No"/>
    <n v="278030"/>
    <s v="CONVENIOS ESPECIALES DE TRABAJADORES INDEPENDIENTES"/>
    <n v="55"/>
  </r>
  <r>
    <n v="4801"/>
    <x v="1"/>
    <n v="468369"/>
    <s v="ASALARIADO"/>
    <s v="SECTOR PRIVADO"/>
    <s v="SI"/>
    <s v="NO"/>
    <s v="NO"/>
    <n v="30"/>
    <s v="No"/>
    <s v="No"/>
    <n v="468369"/>
    <s v="ASALARIADO"/>
    <n v="30"/>
  </r>
  <r>
    <n v="4802"/>
    <x v="1"/>
    <n v="559270.94999999995"/>
    <s v="ASALARIADO"/>
    <s v="SECTOR PRIVADO"/>
    <s v="SI"/>
    <s v="NO"/>
    <s v="NO"/>
    <n v="30"/>
    <s v="No"/>
    <s v="No"/>
    <n v="559270.94999999995"/>
    <s v="ASALARIADO"/>
    <n v="30"/>
  </r>
  <r>
    <n v="4803"/>
    <x v="0"/>
    <n v="352855"/>
    <s v="ASALARIADO"/>
    <s v="SECTOR PRIVADO"/>
    <s v="SI"/>
    <s v="NO"/>
    <s v="NO"/>
    <n v="35"/>
    <s v="No"/>
    <s v="No"/>
    <n v="352855"/>
    <s v="ASALARIADO"/>
    <n v="35"/>
  </r>
  <r>
    <n v="4804"/>
    <x v="0"/>
    <n v="685483.06"/>
    <s v="ASALARIADO"/>
    <s v="SECTOR PUBLICO"/>
    <s v="SI"/>
    <s v="NO"/>
    <s v="NO"/>
    <n v="41"/>
    <s v="No"/>
    <s v="No"/>
    <n v="685483.06"/>
    <s v="ASALARIADO"/>
    <n v="41"/>
  </r>
  <r>
    <n v="4805"/>
    <x v="0"/>
    <n v="105542.83"/>
    <s v="PENSIONADOS EN SU PROPIO SISTEMA"/>
    <s v="SECTOR PUBLICO"/>
    <s v="SI"/>
    <s v="NO"/>
    <s v="NO"/>
    <n v="69"/>
    <s v="No"/>
    <s v="No"/>
    <n v="105542.83"/>
    <s v="PENSIONADOS EN SU PROPIO SISTEMA"/>
    <n v="69"/>
  </r>
  <r>
    <n v="4806"/>
    <x v="0"/>
    <n v="639148"/>
    <s v="TRABAJADOR INDEPENDIENTE"/>
    <s v="SECTOR PRIVADO"/>
    <s v="SI"/>
    <s v="NO"/>
    <s v="NO"/>
    <n v="64"/>
    <s v="No"/>
    <s v="No"/>
    <n v="639148"/>
    <s v="TRABAJADOR INDEPENDIENTE"/>
    <n v="64"/>
  </r>
  <r>
    <n v="4807"/>
    <x v="0"/>
    <n v="80000"/>
    <s v="ASALARIADO"/>
    <s v="SECTOR PRIVADO"/>
    <s v="SI"/>
    <s v="SI"/>
    <s v="NO"/>
    <n v="44"/>
    <s v="No"/>
    <s v="No"/>
    <n v="80000"/>
    <s v="ASALARIADO"/>
    <n v="44"/>
  </r>
  <r>
    <n v="4808"/>
    <x v="0"/>
    <n v="2624502"/>
    <s v="ASALARIADO"/>
    <s v="SECTOR PRIVADO"/>
    <s v="SI"/>
    <s v="NO"/>
    <s v="NO"/>
    <n v="49"/>
    <s v="Atípico"/>
    <s v="No"/>
    <n v="2624502"/>
    <s v="ASALARIADO"/>
    <n v="49"/>
  </r>
  <r>
    <n v="4809"/>
    <x v="0"/>
    <n v="536035.42000000004"/>
    <s v="ASALARIADO"/>
    <s v="SECTOR PRIVADO"/>
    <s v="SI"/>
    <s v="NO"/>
    <s v="NO"/>
    <n v="61"/>
    <s v="No"/>
    <s v="No"/>
    <n v="536035.42000000004"/>
    <s v="ASALARIADO"/>
    <n v="61"/>
  </r>
  <r>
    <n v="4810"/>
    <x v="1"/>
    <n v="371041.65"/>
    <s v="ASALARIADO"/>
    <s v="SECTOR PRIVADO"/>
    <s v="SI"/>
    <s v="NO"/>
    <s v="NO"/>
    <n v="32"/>
    <s v="No"/>
    <s v="No"/>
    <n v="371041.65"/>
    <s v="ASALARIADO"/>
    <n v="32"/>
  </r>
  <r>
    <n v="4811"/>
    <x v="1"/>
    <n v="696716"/>
    <s v="ASALARIADO"/>
    <s v="SECTOR PUBLICO"/>
    <s v="SI"/>
    <s v="NO"/>
    <s v="SI"/>
    <n v="42"/>
    <s v="No"/>
    <s v="No"/>
    <n v="696716"/>
    <s v="ASALARIADO"/>
    <n v="42"/>
  </r>
  <r>
    <n v="4812"/>
    <x v="0"/>
    <n v="384348.31"/>
    <s v="ASALARIADO"/>
    <s v="SECTOR PRIVADO"/>
    <s v="SI"/>
    <s v="NO"/>
    <s v="NO"/>
    <n v="27"/>
    <s v="No"/>
    <s v="No"/>
    <n v="384348.31"/>
    <s v="ASALARIADO"/>
    <n v="27"/>
  </r>
  <r>
    <n v="4813"/>
    <x v="1"/>
    <n v="240000"/>
    <s v="ASALARIADO"/>
    <s v="SECTOR PRIVADO"/>
    <s v="SI"/>
    <s v="SI"/>
    <s v="NO"/>
    <n v="27"/>
    <s v="No"/>
    <s v="No"/>
    <n v="240000"/>
    <s v="ASALARIADO"/>
    <n v="27"/>
  </r>
  <r>
    <n v="4814"/>
    <x v="0"/>
    <n v="141509.48000000001"/>
    <s v="PENSIONADOS EN SU PROPIO SISTEMA"/>
    <s v="SECTOR PUBLICO"/>
    <s v="SI"/>
    <s v="NO"/>
    <s v="NO"/>
    <n v="82"/>
    <s v="No"/>
    <s v="No"/>
    <n v="141509.48000000001"/>
    <s v="PENSIONADOS EN SU PROPIO SISTEMA"/>
    <n v="82"/>
  </r>
  <r>
    <n v="4815"/>
    <x v="1"/>
    <n v="2803065.68"/>
    <s v="ASALARIADO"/>
    <s v="SECTOR PUBLICO"/>
    <s v="SI"/>
    <s v="NO"/>
    <s v="NO"/>
    <n v="49"/>
    <s v="Atípico"/>
    <s v="No"/>
    <n v="2803065.68"/>
    <s v="ASALARIADO"/>
    <n v="49"/>
  </r>
  <r>
    <n v="4816"/>
    <x v="0"/>
    <n v="806339.27"/>
    <s v="ASALARIADO"/>
    <s v="SECTOR PUBLICO"/>
    <s v="SI"/>
    <s v="NO"/>
    <s v="NO"/>
    <n v="51"/>
    <s v="No"/>
    <s v="No"/>
    <n v="806339.27"/>
    <s v="ASALARIADO"/>
    <n v="51"/>
  </r>
  <r>
    <n v="4817"/>
    <x v="0"/>
    <n v="509509"/>
    <s v="TRABAJADOR INDEPENDIENTE"/>
    <s v="SECTOR PRIVADO"/>
    <s v="SI"/>
    <s v="NO"/>
    <s v="SI"/>
    <n v="58"/>
    <s v="No"/>
    <s v="No"/>
    <n v="509509"/>
    <s v="TRABAJADOR INDEPENDIENTE"/>
    <n v="58"/>
  </r>
  <r>
    <n v="4818"/>
    <x v="0"/>
    <n v="384956"/>
    <s v="TRABAJADOR INDEPENDIENTE"/>
    <s v="SECTOR PRIVADO"/>
    <s v="SI"/>
    <s v="NO"/>
    <s v="SI"/>
    <n v="42"/>
    <s v="No"/>
    <s v="No"/>
    <n v="384956"/>
    <s v="TRABAJADOR INDEPENDIENTE"/>
    <n v="42"/>
  </r>
  <r>
    <n v="4819"/>
    <x v="1"/>
    <n v="1399635"/>
    <s v="PENSIONADOS EN SU PROPIO SISTEMA"/>
    <s v="SECTOR PUBLICO"/>
    <s v="SI"/>
    <s v="NO"/>
    <s v="NO"/>
    <n v="66"/>
    <s v="No"/>
    <s v="No"/>
    <n v="1399635"/>
    <s v="PENSIONADOS EN SU PROPIO SISTEMA"/>
    <n v="66"/>
  </r>
  <r>
    <n v="4820"/>
    <x v="0"/>
    <n v="336308.54"/>
    <s v="ASALARIADO"/>
    <s v="SECTOR PRIVADO"/>
    <s v="SI"/>
    <s v="SI"/>
    <s v="NO"/>
    <n v="21"/>
    <s v="No"/>
    <s v="No"/>
    <n v="336308.54"/>
    <s v="ASALARIADO"/>
    <n v="21"/>
  </r>
  <r>
    <n v="4821"/>
    <x v="0"/>
    <n v="388655.68"/>
    <s v="ASALARIADO"/>
    <s v="SECTOR PRIVADO"/>
    <s v="SI"/>
    <s v="NO"/>
    <s v="NO"/>
    <n v="36"/>
    <s v="No"/>
    <s v="No"/>
    <n v="388655.68"/>
    <s v="ASALARIADO"/>
    <n v="36"/>
  </r>
  <r>
    <n v="4822"/>
    <x v="0"/>
    <n v="458950"/>
    <s v="ASALARIADO"/>
    <s v="SECTOR PRIVADO"/>
    <s v="SI"/>
    <s v="NO"/>
    <s v="NO"/>
    <n v="40"/>
    <s v="No"/>
    <s v="No"/>
    <n v="458950"/>
    <s v="ASALARIADO"/>
    <n v="40"/>
  </r>
  <r>
    <n v="4823"/>
    <x v="0"/>
    <n v="205604.33"/>
    <s v="ASALARIADO"/>
    <s v="SECTOR PRIVADO"/>
    <s v="SI"/>
    <s v="NO"/>
    <s v="NO"/>
    <n v="31"/>
    <s v="No"/>
    <s v="No"/>
    <n v="205604.33"/>
    <s v="ASALARIADO"/>
    <n v="31"/>
  </r>
  <r>
    <n v="4824"/>
    <x v="1"/>
    <n v="459530.58"/>
    <s v="ASALARIADO"/>
    <s v="SECTOR PRIVADO"/>
    <s v="SI"/>
    <s v="NO"/>
    <s v="NO"/>
    <n v="50"/>
    <s v="No"/>
    <s v="No"/>
    <n v="459530.58"/>
    <s v="ASALARIADO"/>
    <n v="50"/>
  </r>
  <r>
    <n v="4825"/>
    <x v="0"/>
    <n v="507184"/>
    <s v="ASALARIADO"/>
    <s v="SECTOR PUBLICO"/>
    <s v="SI"/>
    <s v="NO"/>
    <s v="SI"/>
    <n v="60"/>
    <s v="No"/>
    <s v="No"/>
    <n v="507184"/>
    <s v="ASALARIADO"/>
    <n v="60"/>
  </r>
  <r>
    <n v="4826"/>
    <x v="0"/>
    <n v="302709.55"/>
    <s v="ASALARIADO"/>
    <s v="SECTOR PRIVADO"/>
    <s v="SI"/>
    <s v="NO"/>
    <s v="NO"/>
    <n v="32"/>
    <s v="No"/>
    <s v="No"/>
    <n v="302709.55"/>
    <s v="ASALARIADO"/>
    <n v="32"/>
  </r>
  <r>
    <n v="4827"/>
    <x v="0"/>
    <n v="430371"/>
    <s v="TRABAJADOR INDEPENDIENTE"/>
    <s v="SECTOR PRIVADO"/>
    <s v="SI"/>
    <s v="NO"/>
    <s v="NO"/>
    <n v="35"/>
    <s v="No"/>
    <s v="No"/>
    <n v="430371"/>
    <s v="TRABAJADOR INDEPENDIENTE"/>
    <n v="35"/>
  </r>
  <r>
    <n v="4828"/>
    <x v="0"/>
    <n v="440373"/>
    <s v="ASALARIADO"/>
    <s v="SECTOR PUBLICO"/>
    <s v="SI"/>
    <s v="NO"/>
    <s v="NO"/>
    <n v="35"/>
    <s v="No"/>
    <s v="No"/>
    <n v="440373"/>
    <s v="ASALARIADO"/>
    <n v="35"/>
  </r>
  <r>
    <n v="4829"/>
    <x v="0"/>
    <n v="1871180.58"/>
    <s v="ASALARIADO"/>
    <s v="SECTOR PRIVADO"/>
    <s v="SI"/>
    <s v="NO"/>
    <s v="NO"/>
    <n v="39"/>
    <s v="No"/>
    <s v="No"/>
    <n v="1871180.58"/>
    <s v="ASALARIADO"/>
    <n v="39"/>
  </r>
  <r>
    <n v="4830"/>
    <x v="1"/>
    <n v="504571"/>
    <s v="ASALARIADO"/>
    <s v="SECTOR PUBLICO"/>
    <s v="SI"/>
    <s v="NO"/>
    <s v="SI"/>
    <n v="59"/>
    <s v="No"/>
    <s v="No"/>
    <n v="504571"/>
    <s v="ASALARIADO"/>
    <n v="59"/>
  </r>
  <r>
    <n v="4831"/>
    <x v="1"/>
    <n v="686170"/>
    <s v="TRABAJADOR INDEPENDIENTE"/>
    <s v="SECTOR PRIVADO"/>
    <s v="SI"/>
    <s v="NO"/>
    <s v="SI"/>
    <n v="38"/>
    <s v="No"/>
    <s v="No"/>
    <n v="686170"/>
    <s v="TRABAJADOR INDEPENDIENTE"/>
    <n v="38"/>
  </r>
  <r>
    <n v="4832"/>
    <x v="1"/>
    <n v="1072765"/>
    <s v="ASALARIADO"/>
    <s v="SECTOR PUBLICO"/>
    <s v="SI"/>
    <s v="NO"/>
    <s v="SI"/>
    <n v="41"/>
    <s v="No"/>
    <s v="No"/>
    <n v="1072765"/>
    <s v="ASALARIADO"/>
    <n v="41"/>
  </r>
  <r>
    <n v="4833"/>
    <x v="0"/>
    <n v="665586.97"/>
    <s v="ASALARIADO"/>
    <s v="SECTOR PRIVADO"/>
    <s v="SI"/>
    <s v="NO"/>
    <s v="NO"/>
    <n v="27"/>
    <s v="No"/>
    <s v="No"/>
    <n v="665586.97"/>
    <s v="ASALARIADO"/>
    <n v="27"/>
  </r>
  <r>
    <n v="4834"/>
    <x v="1"/>
    <n v="317915"/>
    <s v="ASALARIADO"/>
    <s v="SECTOR PRIVADO"/>
    <s v="SI"/>
    <s v="SI"/>
    <s v="NO"/>
    <n v="54"/>
    <s v="No"/>
    <s v="No"/>
    <n v="317915"/>
    <s v="ASALARIADO"/>
    <n v="54"/>
  </r>
  <r>
    <n v="4835"/>
    <x v="0"/>
    <n v="297046"/>
    <s v="ASEGURADO VOLUNTARIO"/>
    <s v="SECTOR PRIVADO"/>
    <s v="SI"/>
    <s v="NO"/>
    <s v="NO"/>
    <n v="51"/>
    <s v="No"/>
    <s v="No"/>
    <n v="297046"/>
    <s v="ASEGURADO VOLUNTARIO"/>
    <n v="51"/>
  </r>
  <r>
    <n v="4836"/>
    <x v="1"/>
    <n v="1182150"/>
    <s v="ASALARIADO"/>
    <s v="SECTOR PRIVADO"/>
    <s v="SI"/>
    <s v="NO"/>
    <s v="NO"/>
    <n v="47"/>
    <s v="No"/>
    <s v="No"/>
    <n v="1182150"/>
    <s v="ASALARIADO"/>
    <n v="47"/>
  </r>
  <r>
    <n v="4837"/>
    <x v="0"/>
    <n v="278030"/>
    <s v="CONVENIOS ESPECIALES DE TRABAJADORES INDEPENDIENTES"/>
    <s v="SECTOR PRIVADO"/>
    <s v="SI"/>
    <s v="NO"/>
    <s v="NO"/>
    <n v="67"/>
    <s v="No"/>
    <s v="No"/>
    <n v="278030"/>
    <s v="CONVENIOS ESPECIALES DE TRABAJADORES INDEPENDIENTES"/>
    <n v="67"/>
  </r>
  <r>
    <n v="4838"/>
    <x v="0"/>
    <n v="925292.5"/>
    <s v="ASALARIADO"/>
    <s v="SECTOR PUBLICO"/>
    <s v="SI"/>
    <s v="NO"/>
    <s v="NO"/>
    <n v="59"/>
    <s v="No"/>
    <s v="No"/>
    <n v="925292.5"/>
    <s v="ASALARIADO"/>
    <n v="59"/>
  </r>
  <r>
    <n v="4839"/>
    <x v="0"/>
    <n v="278030"/>
    <s v="TRABAJADOR INDEPENDIENTE"/>
    <s v="SECTOR PRIVADO"/>
    <s v="SI"/>
    <s v="NO"/>
    <s v="NO"/>
    <n v="46"/>
    <s v="No"/>
    <s v="No"/>
    <n v="278030"/>
    <s v="TRABAJADOR INDEPENDIENTE"/>
    <n v="46"/>
  </r>
  <r>
    <n v="4840"/>
    <x v="0"/>
    <n v="411350"/>
    <s v="ASALARIADO"/>
    <s v="SECTOR PRIVADO"/>
    <s v="SI"/>
    <s v="NO"/>
    <s v="NO"/>
    <n v="44"/>
    <s v="No"/>
    <s v="No"/>
    <n v="411350"/>
    <s v="ASALARIADO"/>
    <n v="44"/>
  </r>
  <r>
    <n v="4841"/>
    <x v="1"/>
    <n v="2186234"/>
    <s v="ASALARIADO"/>
    <s v="SECTOR PRIVADO"/>
    <s v="SI"/>
    <s v="NO"/>
    <s v="NO"/>
    <n v="39"/>
    <s v="No"/>
    <s v="No"/>
    <n v="2186234"/>
    <s v="ASALARIADO"/>
    <n v="39"/>
  </r>
  <r>
    <n v="4842"/>
    <x v="0"/>
    <n v="2153787.6800000002"/>
    <s v="ASALARIADO"/>
    <s v="SECTOR PRIVADO"/>
    <s v="SI"/>
    <s v="NO"/>
    <s v="NO"/>
    <n v="41"/>
    <s v="No"/>
    <s v="No"/>
    <n v="2153787.6800000002"/>
    <s v="ASALARIADO"/>
    <n v="41"/>
  </r>
  <r>
    <n v="4843"/>
    <x v="1"/>
    <n v="258118.56"/>
    <s v="ASALARIADO"/>
    <s v="SECTOR PRIVADO"/>
    <s v="SI"/>
    <s v="NO"/>
    <s v="NO"/>
    <n v="21"/>
    <s v="No"/>
    <s v="No"/>
    <n v="258118.56"/>
    <s v="ASALARIADO"/>
    <n v="21"/>
  </r>
  <r>
    <n v="4844"/>
    <x v="0"/>
    <n v="420248"/>
    <s v="TRABAJADOR INDEPENDIENTE"/>
    <s v="SECTOR PRIVADO"/>
    <s v="SI"/>
    <s v="NO"/>
    <s v="SI"/>
    <n v="33"/>
    <s v="No"/>
    <s v="No"/>
    <n v="420248"/>
    <s v="TRABAJADOR INDEPENDIENTE"/>
    <n v="33"/>
  </r>
  <r>
    <n v="4845"/>
    <x v="0"/>
    <n v="734210"/>
    <s v="ASALARIADO"/>
    <s v="SECTOR PRIVADO"/>
    <s v="SI"/>
    <s v="NO"/>
    <s v="NO"/>
    <n v="54"/>
    <s v="No"/>
    <s v="No"/>
    <n v="734210"/>
    <s v="ASALARIADO"/>
    <n v="54"/>
  </r>
  <r>
    <n v="4846"/>
    <x v="1"/>
    <n v="406011"/>
    <s v="ASALARIADO"/>
    <s v="SECTOR PRIVADO"/>
    <s v="SI"/>
    <s v="NO"/>
    <s v="NO"/>
    <n v="33"/>
    <s v="No"/>
    <s v="No"/>
    <n v="406011"/>
    <s v="ASALARIADO"/>
    <n v="33"/>
  </r>
  <r>
    <n v="4847"/>
    <x v="0"/>
    <n v="500000"/>
    <s v="ASALARIADO"/>
    <s v="SECTOR PRIVADO"/>
    <s v="SI"/>
    <s v="NO"/>
    <s v="NO"/>
    <n v="40"/>
    <s v="No"/>
    <s v="No"/>
    <n v="500000"/>
    <s v="ASALARIADO"/>
    <n v="40"/>
  </r>
  <r>
    <n v="4848"/>
    <x v="0"/>
    <n v="81932.259999999995"/>
    <s v="ASALARIADO"/>
    <s v="SECTOR PRIVADO"/>
    <s v="SI"/>
    <s v="NO"/>
    <s v="NO"/>
    <n v="39"/>
    <s v="No"/>
    <s v="No"/>
    <n v="81932.259999999995"/>
    <s v="ASALARIADO"/>
    <n v="39"/>
  </r>
  <r>
    <n v="4849"/>
    <x v="0"/>
    <n v="316920"/>
    <s v="ASALARIADO"/>
    <s v="SECTOR PRIVADO"/>
    <s v="SI"/>
    <s v="NO"/>
    <s v="NO"/>
    <n v="34"/>
    <s v="No"/>
    <s v="No"/>
    <n v="316920"/>
    <s v="ASALARIADO"/>
    <n v="34"/>
  </r>
  <r>
    <n v="4850"/>
    <x v="0"/>
    <n v="417792.18"/>
    <s v="ASALARIADO"/>
    <s v="SECTOR PRIVADO"/>
    <s v="SI"/>
    <s v="NO"/>
    <s v="NO"/>
    <n v="37"/>
    <s v="No"/>
    <s v="No"/>
    <n v="417792.18"/>
    <s v="ASALARIADO"/>
    <n v="37"/>
  </r>
  <r>
    <n v="4851"/>
    <x v="1"/>
    <n v="297046"/>
    <s v="ASEGURADO VOLUNTARIO"/>
    <s v="SECTOR PRIVADO"/>
    <s v="SI"/>
    <s v="NO"/>
    <s v="NO"/>
    <n v="55"/>
    <s v="No"/>
    <s v="No"/>
    <n v="297046"/>
    <s v="ASEGURADO VOLUNTARIO"/>
    <n v="55"/>
  </r>
  <r>
    <n v="4852"/>
    <x v="0"/>
    <n v="371296.25"/>
    <s v="ASALARIADO"/>
    <s v="SECTOR PUBLICO"/>
    <s v="SI"/>
    <s v="NO"/>
    <s v="NO"/>
    <n v="49"/>
    <s v="No"/>
    <s v="No"/>
    <n v="371296.25"/>
    <s v="ASALARIADO"/>
    <n v="49"/>
  </r>
  <r>
    <n v="4853"/>
    <x v="0"/>
    <n v="639148"/>
    <s v="TRABAJADOR INDEPENDIENTE"/>
    <s v="SECTOR PRIVADO"/>
    <s v="SI"/>
    <s v="NO"/>
    <s v="NO"/>
    <n v="63"/>
    <s v="No"/>
    <s v="No"/>
    <n v="639148"/>
    <s v="TRABAJADOR INDEPENDIENTE"/>
    <n v="63"/>
  </r>
  <r>
    <n v="4854"/>
    <x v="1"/>
    <n v="453750"/>
    <s v="ASALARIADO"/>
    <s v="SECTOR PRIVADO"/>
    <s v="SI"/>
    <s v="SI"/>
    <s v="NO"/>
    <n v="27"/>
    <s v="No"/>
    <s v="No"/>
    <n v="453750"/>
    <s v="ASALARIADO"/>
    <n v="27"/>
  </r>
  <r>
    <n v="4855"/>
    <x v="0"/>
    <n v="889043.09"/>
    <s v="ASALARIADO"/>
    <s v="SECTOR PUBLICO"/>
    <s v="SI"/>
    <s v="NO"/>
    <s v="NO"/>
    <n v="32"/>
    <s v="No"/>
    <s v="No"/>
    <n v="889043.09"/>
    <s v="ASALARIADO"/>
    <n v="32"/>
  </r>
  <r>
    <n v="4856"/>
    <x v="0"/>
    <n v="278030"/>
    <s v="ASEGURADO VOLUNTARIO"/>
    <s v="SECTOR PRIVADO"/>
    <s v="SI"/>
    <s v="SI"/>
    <s v="NO"/>
    <n v="48"/>
    <s v="No"/>
    <s v="No"/>
    <n v="278030"/>
    <s v="ASEGURADO VOLUNTARIO"/>
    <n v="48"/>
  </r>
  <r>
    <n v="4857"/>
    <x v="0"/>
    <n v="660392"/>
    <s v="ASEGURADO VOLUNTARIO"/>
    <s v="SECTOR PRIVADO"/>
    <s v="SI"/>
    <s v="SI"/>
    <s v="NO"/>
    <n v="53"/>
    <s v="No"/>
    <s v="No"/>
    <n v="660392"/>
    <s v="ASEGURADO VOLUNTARIO"/>
    <n v="53"/>
  </r>
  <r>
    <n v="4858"/>
    <x v="0"/>
    <n v="491840"/>
    <s v="PENSIONADOS EN SU PROPIO SISTEMA"/>
    <s v="SECTOR PUBLICO"/>
    <s v="SI"/>
    <s v="NO"/>
    <s v="NO"/>
    <n v="72"/>
    <s v="No"/>
    <s v="No"/>
    <n v="491840"/>
    <s v="PENSIONADOS EN SU PROPIO SISTEMA"/>
    <n v="72"/>
  </r>
  <r>
    <n v="4859"/>
    <x v="0"/>
    <n v="1089300"/>
    <s v="ASALARIADO"/>
    <s v="SECTOR PRIVADO"/>
    <s v="SI"/>
    <s v="NO"/>
    <s v="NO"/>
    <n v="49"/>
    <s v="No"/>
    <s v="No"/>
    <n v="1089300"/>
    <s v="ASALARIADO"/>
    <n v="49"/>
  </r>
  <r>
    <n v="4860"/>
    <x v="1"/>
    <n v="352830"/>
    <s v="ASALARIADO"/>
    <s v="SECTOR PRIVADO"/>
    <s v="SI"/>
    <s v="NO"/>
    <s v="NO"/>
    <n v="22"/>
    <s v="No"/>
    <s v="No"/>
    <n v="352830"/>
    <s v="ASALARIADO"/>
    <n v="22"/>
  </r>
  <r>
    <n v="4861"/>
    <x v="0"/>
    <n v="1417056.5"/>
    <s v="ASALARIADO"/>
    <s v="SECTOR PUBLICO"/>
    <s v="SI"/>
    <s v="NO"/>
    <s v="NO"/>
    <n v="55"/>
    <s v="No"/>
    <s v="No"/>
    <n v="1417056.5"/>
    <s v="ASALARIADO"/>
    <n v="55"/>
  </r>
  <r>
    <n v="4862"/>
    <x v="1"/>
    <n v="974906"/>
    <s v="ASALARIADO"/>
    <s v="SECTOR PUBLICO"/>
    <s v="SI"/>
    <s v="NO"/>
    <s v="NO"/>
    <n v="50"/>
    <s v="No"/>
    <s v="No"/>
    <n v="974906"/>
    <s v="ASALARIADO"/>
    <n v="50"/>
  </r>
  <r>
    <n v="4863"/>
    <x v="1"/>
    <n v="430924"/>
    <s v="ASALARIADO"/>
    <s v="SECTOR PRIVADO"/>
    <s v="SI"/>
    <s v="NO"/>
    <s v="NO"/>
    <n v="45"/>
    <s v="No"/>
    <s v="No"/>
    <n v="430924"/>
    <s v="ASALARIADO"/>
    <n v="45"/>
  </r>
  <r>
    <n v="4864"/>
    <x v="1"/>
    <n v="218650"/>
    <s v="ASALARIADO"/>
    <s v="SECTOR PRIVADO"/>
    <s v="SI"/>
    <s v="NO"/>
    <s v="SI"/>
    <n v="50"/>
    <s v="No"/>
    <s v="No"/>
    <n v="218650"/>
    <s v="ASALARIADO"/>
    <n v="50"/>
  </r>
  <r>
    <n v="4865"/>
    <x v="0"/>
    <n v="459223"/>
    <s v="TRABAJADOR INDEPENDIENTE"/>
    <s v="SECTOR PRIVADO"/>
    <s v="SI"/>
    <s v="NO"/>
    <s v="NO"/>
    <n v="58"/>
    <s v="No"/>
    <s v="No"/>
    <n v="459223"/>
    <s v="TRABAJADOR INDEPENDIENTE"/>
    <n v="58"/>
  </r>
  <r>
    <n v="4866"/>
    <x v="0"/>
    <n v="105750"/>
    <s v="ASALARIADO"/>
    <s v="SECTOR PRIVADO"/>
    <s v="SI"/>
    <s v="NO"/>
    <s v="NO"/>
    <n v="38"/>
    <s v="No"/>
    <s v="No"/>
    <n v="105750"/>
    <s v="ASALARIADO"/>
    <n v="38"/>
  </r>
  <r>
    <n v="4867"/>
    <x v="0"/>
    <n v="341002"/>
    <s v="ASALARIADO"/>
    <s v="SECTOR PRIVADO"/>
    <s v="SI"/>
    <s v="NO"/>
    <s v="NO"/>
    <n v="36"/>
    <s v="No"/>
    <s v="No"/>
    <n v="341002"/>
    <s v="ASALARIADO"/>
    <n v="36"/>
  </r>
  <r>
    <n v="4868"/>
    <x v="0"/>
    <n v="497566.22"/>
    <s v="ASALARIADO"/>
    <s v="SECTOR PRIVADO"/>
    <s v="SI"/>
    <s v="NO"/>
    <s v="NO"/>
    <n v="34"/>
    <s v="No"/>
    <s v="No"/>
    <n v="497566.22"/>
    <s v="ASALARIADO"/>
    <n v="34"/>
  </r>
  <r>
    <n v="4869"/>
    <x v="1"/>
    <n v="407547.36"/>
    <s v="ASALARIADO"/>
    <s v="SECTOR PUBLICO"/>
    <s v="SI"/>
    <s v="NO"/>
    <s v="NO"/>
    <n v="61"/>
    <s v="No"/>
    <s v="No"/>
    <n v="407547.36"/>
    <s v="ASALARIADO"/>
    <n v="61"/>
  </r>
  <r>
    <n v="4870"/>
    <x v="0"/>
    <n v="1190858.8"/>
    <s v="ASALARIADO"/>
    <s v="SECTOR PUBLICO"/>
    <s v="SI"/>
    <s v="NO"/>
    <s v="NO"/>
    <n v="59"/>
    <s v="No"/>
    <s v="No"/>
    <n v="1190858.8"/>
    <s v="ASALARIADO"/>
    <n v="59"/>
  </r>
  <r>
    <n v="4871"/>
    <x v="1"/>
    <n v="297139"/>
    <s v="TRABAJADOR INDEPENDIENTE"/>
    <s v="SECTOR PRIVADO"/>
    <s v="SI"/>
    <s v="SI"/>
    <s v="SI"/>
    <n v="63"/>
    <s v="No"/>
    <s v="No"/>
    <n v="297139"/>
    <s v="TRABAJADOR INDEPENDIENTE"/>
    <n v="63"/>
  </r>
  <r>
    <n v="4872"/>
    <x v="1"/>
    <n v="199099.7"/>
    <s v="ASALARIADO"/>
    <s v="SECTOR PUBLICO"/>
    <s v="SI"/>
    <s v="NO"/>
    <s v="NO"/>
    <n v="24"/>
    <s v="No"/>
    <s v="No"/>
    <n v="199099.7"/>
    <s v="ASALARIADO"/>
    <n v="24"/>
  </r>
  <r>
    <n v="4873"/>
    <x v="1"/>
    <n v="368050"/>
    <s v="ASALARIADO"/>
    <s v="SECTOR PRIVADO"/>
    <s v="SI"/>
    <s v="NO"/>
    <s v="NO"/>
    <n v="42"/>
    <s v="No"/>
    <s v="No"/>
    <n v="368050"/>
    <s v="ASALARIADO"/>
    <n v="42"/>
  </r>
  <r>
    <n v="4874"/>
    <x v="0"/>
    <n v="433136"/>
    <s v="ASALARIADO"/>
    <s v="SECTOR PRIVADO"/>
    <s v="SI"/>
    <s v="NO"/>
    <s v="NO"/>
    <n v="50"/>
    <s v="No"/>
    <s v="No"/>
    <n v="433136"/>
    <s v="ASALARIADO"/>
    <n v="50"/>
  </r>
  <r>
    <n v="4875"/>
    <x v="0"/>
    <n v="1295895"/>
    <s v="ASALARIADO"/>
    <s v="SECTOR PRIVADO"/>
    <s v="SI"/>
    <s v="NO"/>
    <s v="NO"/>
    <n v="32"/>
    <s v="No"/>
    <s v="No"/>
    <n v="1295895"/>
    <s v="ASALARIADO"/>
    <n v="32"/>
  </r>
  <r>
    <n v="4876"/>
    <x v="0"/>
    <n v="898140"/>
    <s v="ASALARIADO"/>
    <s v="SECTOR PRIVADO"/>
    <s v="SI"/>
    <s v="NO"/>
    <s v="NO"/>
    <n v="28"/>
    <s v="No"/>
    <s v="No"/>
    <n v="898140"/>
    <s v="ASALARIADO"/>
    <n v="28"/>
  </r>
  <r>
    <n v="4877"/>
    <x v="0"/>
    <n v="532775.64"/>
    <s v="ASALARIADO"/>
    <s v="SECTOR PRIVADO"/>
    <s v="SI"/>
    <s v="NO"/>
    <s v="NO"/>
    <n v="47"/>
    <s v="No"/>
    <s v="No"/>
    <n v="532775.64"/>
    <s v="ASALARIADO"/>
    <n v="47"/>
  </r>
  <r>
    <n v="4878"/>
    <x v="1"/>
    <n v="635080.35"/>
    <s v="PENSIONADOS EN SU PROPIO SISTEMA"/>
    <s v="SECTOR PUBLICO"/>
    <s v="SI"/>
    <s v="NO"/>
    <s v="NO"/>
    <n v="65"/>
    <s v="No"/>
    <s v="No"/>
    <n v="635080.35"/>
    <s v="PENSIONADOS EN SU PROPIO SISTEMA"/>
    <n v="65"/>
  </r>
  <r>
    <n v="4879"/>
    <x v="1"/>
    <n v="278030"/>
    <s v="CONVENIOS ESPECIALES DE TRABAJADORES INDEPENDIENTES"/>
    <s v="SECTOR PRIVADO"/>
    <s v="SI"/>
    <s v="NO"/>
    <s v="NO"/>
    <n v="59"/>
    <s v="No"/>
    <s v="No"/>
    <n v="278030"/>
    <s v="CONVENIOS ESPECIALES DE TRABAJADORES INDEPENDIENTES"/>
    <n v="59"/>
  </r>
  <r>
    <n v="4880"/>
    <x v="0"/>
    <n v="3082593.2"/>
    <s v="ASALARIADO"/>
    <s v="SECTOR PUBLICO"/>
    <s v="SI"/>
    <s v="NO"/>
    <s v="NO"/>
    <n v="55"/>
    <s v="Atípico"/>
    <s v="No"/>
    <n v="3082593.2"/>
    <s v="ASALARIADO"/>
    <n v="55"/>
  </r>
  <r>
    <n v="4881"/>
    <x v="0"/>
    <n v="457783.1"/>
    <s v="ASALARIADO"/>
    <s v="SECTOR PRIVADO"/>
    <s v="SI"/>
    <s v="NO"/>
    <s v="NO"/>
    <n v="30"/>
    <s v="No"/>
    <s v="No"/>
    <n v="457783.1"/>
    <s v="ASALARIADO"/>
    <n v="30"/>
  </r>
  <r>
    <n v="4882"/>
    <x v="1"/>
    <n v="452286.93"/>
    <s v="ASALARIADO"/>
    <s v="SECTOR PUBLICO"/>
    <s v="SI"/>
    <s v="NO"/>
    <s v="NO"/>
    <n v="40"/>
    <s v="No"/>
    <s v="No"/>
    <n v="452286.93"/>
    <s v="ASALARIADO"/>
    <n v="40"/>
  </r>
  <r>
    <n v="4883"/>
    <x v="0"/>
    <n v="389877.39"/>
    <s v="ASALARIADO"/>
    <s v="SECTOR PRIVADO"/>
    <s v="SI"/>
    <s v="NO"/>
    <s v="NO"/>
    <n v="31"/>
    <s v="No"/>
    <s v="No"/>
    <n v="389877.39"/>
    <s v="ASALARIADO"/>
    <n v="31"/>
  </r>
  <r>
    <n v="4884"/>
    <x v="0"/>
    <n v="693332.47999999998"/>
    <s v="ASALARIADO"/>
    <s v="SECTOR PRIVADO"/>
    <s v="SI"/>
    <s v="NO"/>
    <s v="NO"/>
    <n v="20"/>
    <s v="No"/>
    <s v="No"/>
    <n v="693332.47999999998"/>
    <s v="ASALARIADO"/>
    <n v="20"/>
  </r>
  <r>
    <n v="4885"/>
    <x v="0"/>
    <n v="278030"/>
    <s v="CONVENIOS ESPECIALES DE TRABAJADORES INDEPENDIENTES"/>
    <s v="SECTOR PRIVADO"/>
    <s v="SI"/>
    <s v="NO"/>
    <s v="NO"/>
    <n v="49"/>
    <s v="No"/>
    <s v="No"/>
    <n v="278030"/>
    <s v="CONVENIOS ESPECIALES DE TRABAJADORES INDEPENDIENTES"/>
    <n v="49"/>
  </r>
  <r>
    <n v="4886"/>
    <x v="0"/>
    <n v="394319"/>
    <s v="ASALARIADO"/>
    <s v="SECTOR PRIVADO"/>
    <s v="SI"/>
    <s v="NO"/>
    <s v="NO"/>
    <n v="34"/>
    <s v="No"/>
    <s v="No"/>
    <n v="394319"/>
    <s v="ASALARIADO"/>
    <n v="34"/>
  </r>
  <r>
    <n v="4887"/>
    <x v="1"/>
    <n v="351823"/>
    <s v="ASALARIADO"/>
    <s v="SECTOR PUBLICO"/>
    <s v="SI"/>
    <s v="NO"/>
    <s v="NO"/>
    <n v="27"/>
    <s v="No"/>
    <s v="No"/>
    <n v="351823"/>
    <s v="ASALARIADO"/>
    <n v="27"/>
  </r>
  <r>
    <n v="4888"/>
    <x v="0"/>
    <n v="2326097.7000000002"/>
    <s v="ASALARIADO"/>
    <s v="SECTOR PUBLICO"/>
    <s v="SI"/>
    <s v="NO"/>
    <s v="NO"/>
    <n v="54"/>
    <s v="Atípico"/>
    <s v="No"/>
    <n v="2326097.7000000002"/>
    <s v="ASALARIADO"/>
    <n v="54"/>
  </r>
  <r>
    <n v="4889"/>
    <x v="0"/>
    <n v="267520"/>
    <s v="ASALARIADO"/>
    <s v="SECTOR PRIVADO"/>
    <s v="SI"/>
    <s v="NO"/>
    <s v="NO"/>
    <n v="56"/>
    <s v="No"/>
    <s v="No"/>
    <n v="267520"/>
    <s v="ASALARIADO"/>
    <n v="56"/>
  </r>
  <r>
    <n v="4890"/>
    <x v="0"/>
    <n v="1645618"/>
    <s v="ASALARIADO"/>
    <s v="SECTOR PRIVADO"/>
    <s v="SI"/>
    <s v="NO"/>
    <s v="NO"/>
    <n v="28"/>
    <s v="No"/>
    <s v="No"/>
    <n v="1645618"/>
    <s v="ASALARIADO"/>
    <n v="28"/>
  </r>
  <r>
    <n v="4891"/>
    <x v="0"/>
    <n v="278030"/>
    <s v="CONVENIOS ESPECIALES DE TRABAJADORES INDEPENDIENTES"/>
    <s v="SECTOR PRIVADO"/>
    <s v="SI"/>
    <s v="NO"/>
    <s v="NO"/>
    <n v="58"/>
    <s v="No"/>
    <s v="No"/>
    <n v="278030"/>
    <s v="CONVENIOS ESPECIALES DE TRABAJADORES INDEPENDIENTES"/>
    <n v="58"/>
  </r>
  <r>
    <n v="4892"/>
    <x v="0"/>
    <n v="38615"/>
    <s v="ASALARIADO"/>
    <s v="SECTOR PRIVADO"/>
    <s v="SI"/>
    <s v="NO"/>
    <s v="NO"/>
    <n v="26"/>
    <s v="No"/>
    <s v="No"/>
    <n v="38615"/>
    <s v="ASALARIADO"/>
    <n v="26"/>
  </r>
  <r>
    <n v="4893"/>
    <x v="0"/>
    <n v="586357"/>
    <s v="PENSIONADOS EN SU PROPIO SISTEMA"/>
    <s v="SECTOR PUBLICO"/>
    <s v="SI"/>
    <s v="NO"/>
    <s v="NO"/>
    <n v="91"/>
    <s v="No"/>
    <s v="No"/>
    <n v="586357"/>
    <s v="PENSIONADOS EN SU PROPIO SISTEMA"/>
    <n v="91"/>
  </r>
  <r>
    <n v="4894"/>
    <x v="0"/>
    <n v="633542.55000000005"/>
    <s v="ASALARIADO"/>
    <s v="SECTOR PRIVADO"/>
    <s v="SI"/>
    <s v="NO"/>
    <s v="NO"/>
    <n v="37"/>
    <s v="No"/>
    <s v="No"/>
    <n v="633542.55000000005"/>
    <s v="ASALARIADO"/>
    <n v="37"/>
  </r>
  <r>
    <n v="4895"/>
    <x v="0"/>
    <n v="501669"/>
    <s v="TRABAJADOR INDEPENDIENTE"/>
    <s v="SECTOR PRIVADO"/>
    <s v="SI"/>
    <s v="NO"/>
    <s v="NO"/>
    <n v="44"/>
    <s v="No"/>
    <s v="No"/>
    <n v="501669"/>
    <s v="TRABAJADOR INDEPENDIENTE"/>
    <n v="44"/>
  </r>
  <r>
    <n v="4896"/>
    <x v="1"/>
    <n v="787199"/>
    <s v="PENSIONADOS EN SU PROPIO SISTEMA"/>
    <s v="SECTOR PUBLICO"/>
    <s v="SI"/>
    <s v="NO"/>
    <s v="NO"/>
    <n v="78"/>
    <s v="No"/>
    <s v="No"/>
    <n v="787199"/>
    <s v="PENSIONADOS EN SU PROPIO SISTEMA"/>
    <n v="78"/>
  </r>
  <r>
    <n v="4897"/>
    <x v="0"/>
    <n v="230792.07"/>
    <s v="ASALARIADO"/>
    <s v="SECTOR PUBLICO"/>
    <s v="SI"/>
    <s v="NO"/>
    <s v="NO"/>
    <n v="48"/>
    <s v="No"/>
    <s v="No"/>
    <n v="230792.07"/>
    <s v="ASALARIADO"/>
    <n v="48"/>
  </r>
  <r>
    <n v="4898"/>
    <x v="0"/>
    <n v="295503"/>
    <s v="ASALARIADO"/>
    <s v="SECTOR PRIVADO"/>
    <s v="SI"/>
    <s v="NO"/>
    <s v="NO"/>
    <n v="34"/>
    <s v="No"/>
    <s v="No"/>
    <n v="295503"/>
    <s v="ASALARIADO"/>
    <n v="34"/>
  </r>
  <r>
    <n v="4899"/>
    <x v="0"/>
    <n v="1220204"/>
    <s v="ASALARIADO"/>
    <s v="SECTOR PUBLICO"/>
    <s v="SI"/>
    <s v="NO"/>
    <s v="NO"/>
    <n v="45"/>
    <s v="No"/>
    <s v="No"/>
    <n v="1220204"/>
    <s v="ASALARIADO"/>
    <n v="45"/>
  </r>
  <r>
    <n v="4900"/>
    <x v="0"/>
    <n v="639148"/>
    <s v="TRABAJADOR INDEPENDIENTE"/>
    <s v="SECTOR PRIVADO"/>
    <s v="SI"/>
    <s v="NO"/>
    <s v="SI"/>
    <n v="60"/>
    <s v="No"/>
    <s v="No"/>
    <n v="639148"/>
    <s v="TRABAJADOR INDEPENDIENTE"/>
    <n v="60"/>
  </r>
  <r>
    <n v="4901"/>
    <x v="1"/>
    <n v="898639.65"/>
    <s v="ASALARIADO"/>
    <s v="SECTOR PUBLICO"/>
    <s v="SI"/>
    <s v="NO"/>
    <s v="NO"/>
    <n v="32"/>
    <s v="No"/>
    <s v="No"/>
    <n v="898639.65"/>
    <s v="ASALARIADO"/>
    <n v="32"/>
  </r>
  <r>
    <n v="4902"/>
    <x v="0"/>
    <n v="278030"/>
    <s v="CONVENIOS ESPECIALES DE TRABAJADORES INDEPENDIENTES"/>
    <s v="SECTOR PRIVADO"/>
    <s v="SI"/>
    <s v="NO"/>
    <s v="NO"/>
    <n v="53"/>
    <s v="No"/>
    <s v="No"/>
    <n v="278030"/>
    <s v="CONVENIOS ESPECIALES DE TRABAJADORES INDEPENDIENTES"/>
    <n v="53"/>
  </r>
  <r>
    <n v="4903"/>
    <x v="0"/>
    <n v="310124"/>
    <s v="TRABAJADOR INDEPENDIENTE"/>
    <s v="SECTOR PRIVADO"/>
    <s v="SI"/>
    <s v="NO"/>
    <s v="NO"/>
    <n v="57"/>
    <s v="No"/>
    <s v="No"/>
    <n v="310124"/>
    <s v="TRABAJADOR INDEPENDIENTE"/>
    <n v="57"/>
  </r>
  <r>
    <n v="4904"/>
    <x v="0"/>
    <n v="991376.88"/>
    <s v="ASALARIADO"/>
    <s v="SECTOR PRIVADO"/>
    <s v="SI"/>
    <s v="NO"/>
    <s v="NO"/>
    <n v="45"/>
    <s v="No"/>
    <s v="No"/>
    <n v="991376.88"/>
    <s v="ASALARIADO"/>
    <n v="45"/>
  </r>
  <r>
    <n v="4905"/>
    <x v="0"/>
    <n v="308921.96000000002"/>
    <s v="ASALARIADO"/>
    <s v="SECTOR PRIVADO"/>
    <s v="SI"/>
    <s v="NO"/>
    <s v="NO"/>
    <n v="24"/>
    <s v="No"/>
    <s v="No"/>
    <n v="308921.96000000002"/>
    <s v="ASALARIADO"/>
    <n v="24"/>
  </r>
  <r>
    <n v="4906"/>
    <x v="1"/>
    <n v="297046"/>
    <s v="ASEGURADO VOLUNTARIO"/>
    <s v="SECTOR PRIVADO"/>
    <s v="SI"/>
    <s v="SI"/>
    <s v="NO"/>
    <n v="39"/>
    <s v="No"/>
    <s v="No"/>
    <n v="297046"/>
    <s v="ASEGURADO VOLUNTARIO"/>
    <n v="39"/>
  </r>
  <r>
    <n v="4907"/>
    <x v="0"/>
    <n v="347568.48"/>
    <s v="ASALARIADO"/>
    <s v="SECTOR PRIVADO"/>
    <s v="SI"/>
    <s v="NO"/>
    <s v="NO"/>
    <n v="27"/>
    <s v="No"/>
    <s v="No"/>
    <n v="347568.48"/>
    <s v="ASALARIADO"/>
    <n v="27"/>
  </r>
  <r>
    <n v="4908"/>
    <x v="0"/>
    <n v="297045"/>
    <s v="TRABAJADOR INDEPENDIENTE"/>
    <s v="SECTOR PRIVADO"/>
    <s v="SI"/>
    <s v="NO"/>
    <s v="SI"/>
    <n v="57"/>
    <s v="No"/>
    <s v="No"/>
    <n v="297045"/>
    <s v="TRABAJADOR INDEPENDIENTE"/>
    <n v="57"/>
  </r>
  <r>
    <n v="4909"/>
    <x v="0"/>
    <n v="353906"/>
    <s v="TRABAJADOR INDEPENDIENTE"/>
    <s v="SECTOR PRIVADO"/>
    <s v="SI"/>
    <s v="NO"/>
    <s v="NO"/>
    <n v="42"/>
    <s v="No"/>
    <s v="No"/>
    <n v="353906"/>
    <s v="TRABAJADOR INDEPENDIENTE"/>
    <n v="42"/>
  </r>
  <r>
    <n v="4910"/>
    <x v="0"/>
    <n v="77230"/>
    <s v="ASALARIADO"/>
    <s v="SECTOR PRIVADO"/>
    <s v="SI"/>
    <s v="NO"/>
    <s v="NO"/>
    <n v="22"/>
    <s v="No"/>
    <s v="No"/>
    <n v="77230"/>
    <s v="ASALARIADO"/>
    <n v="22"/>
  </r>
  <r>
    <n v="4911"/>
    <x v="0"/>
    <n v="335206"/>
    <s v="ASALARIADO"/>
    <s v="SECTOR PRIVADO"/>
    <s v="SI"/>
    <s v="NO"/>
    <s v="NO"/>
    <n v="37"/>
    <s v="No"/>
    <s v="No"/>
    <n v="335206"/>
    <s v="ASALARIADO"/>
    <n v="37"/>
  </r>
  <r>
    <n v="4912"/>
    <x v="0"/>
    <n v="328196"/>
    <s v="TRABAJADOR INDEPENDIENTE"/>
    <s v="SECTOR PRIVADO"/>
    <s v="SI"/>
    <s v="SI"/>
    <s v="SI"/>
    <n v="37"/>
    <s v="No"/>
    <s v="No"/>
    <n v="328196"/>
    <s v="TRABAJADOR INDEPENDIENTE"/>
    <n v="37"/>
  </r>
  <r>
    <n v="4913"/>
    <x v="1"/>
    <n v="1354854"/>
    <s v="ASALARIADO"/>
    <s v="SECTOR PUBLICO"/>
    <s v="SI"/>
    <s v="NO"/>
    <s v="SI"/>
    <n v="42"/>
    <s v="No"/>
    <s v="No"/>
    <n v="1354854"/>
    <s v="ASALARIADO"/>
    <n v="42"/>
  </r>
  <r>
    <n v="4914"/>
    <x v="1"/>
    <n v="2021471.57"/>
    <s v="ASALARIADO"/>
    <s v="SECTOR PUBLICO"/>
    <s v="SI"/>
    <s v="NO"/>
    <s v="NO"/>
    <n v="38"/>
    <s v="No"/>
    <s v="No"/>
    <n v="2021471.57"/>
    <s v="ASALARIADO"/>
    <n v="38"/>
  </r>
  <r>
    <n v="4915"/>
    <x v="0"/>
    <n v="2753365.06"/>
    <s v="ASALARIADO"/>
    <s v="SECTOR PUBLICO"/>
    <s v="SI"/>
    <s v="NO"/>
    <s v="NO"/>
    <n v="27"/>
    <s v="Atípico"/>
    <s v="No"/>
    <n v="2753365.06"/>
    <s v="ASALARIADO"/>
    <n v="27"/>
  </r>
  <r>
    <n v="4916"/>
    <x v="0"/>
    <n v="242000"/>
    <s v="ASALARIADO"/>
    <s v="SECTOR PRIVADO"/>
    <s v="SI"/>
    <s v="NO"/>
    <s v="NO"/>
    <n v="22"/>
    <s v="No"/>
    <s v="No"/>
    <n v="242000"/>
    <s v="ASALARIADO"/>
    <n v="22"/>
  </r>
  <r>
    <n v="4917"/>
    <x v="1"/>
    <n v="278030"/>
    <s v="ASEGURADO VOLUNTARIO"/>
    <s v="SECTOR PRIVADO"/>
    <s v="SI"/>
    <s v="NO"/>
    <s v="NO"/>
    <n v="60"/>
    <s v="No"/>
    <s v="No"/>
    <n v="278030"/>
    <s v="ASEGURADO VOLUNTARIO"/>
    <n v="60"/>
  </r>
  <r>
    <n v="4918"/>
    <x v="0"/>
    <n v="370681.59999999998"/>
    <s v="ASALARIADO"/>
    <s v="SECTOR PRIVADO"/>
    <s v="SI"/>
    <s v="NO"/>
    <s v="NO"/>
    <n v="28"/>
    <s v="No"/>
    <s v="No"/>
    <n v="370681.59999999998"/>
    <s v="ASALARIADO"/>
    <n v="28"/>
  </r>
  <r>
    <n v="4919"/>
    <x v="0"/>
    <n v="195150"/>
    <s v="ASALARIADO"/>
    <s v="SECTOR PRIVADO"/>
    <s v="SI"/>
    <s v="NO"/>
    <s v="NO"/>
    <n v="36"/>
    <s v="No"/>
    <s v="No"/>
    <n v="195150"/>
    <s v="ASALARIADO"/>
    <n v="36"/>
  </r>
  <r>
    <n v="4920"/>
    <x v="0"/>
    <n v="404463"/>
    <s v="TRABAJADOR INDEPENDIENTE"/>
    <s v="SECTOR PRIVADO"/>
    <s v="SI"/>
    <s v="NO"/>
    <s v="NO"/>
    <n v="43"/>
    <s v="No"/>
    <s v="No"/>
    <n v="404463"/>
    <s v="TRABAJADOR INDEPENDIENTE"/>
    <n v="43"/>
  </r>
  <r>
    <n v="4921"/>
    <x v="0"/>
    <n v="581349.26"/>
    <s v="ASALARIADO"/>
    <s v="SECTOR PRIVADO"/>
    <s v="SI"/>
    <s v="NO"/>
    <s v="NO"/>
    <n v="46"/>
    <s v="No"/>
    <s v="No"/>
    <n v="581349.26"/>
    <s v="ASALARIADO"/>
    <n v="46"/>
  </r>
  <r>
    <n v="4922"/>
    <x v="0"/>
    <n v="903746"/>
    <s v="ASALARIADO"/>
    <s v="SECTOR PRIVADO"/>
    <s v="SI"/>
    <s v="NO"/>
    <s v="NO"/>
    <n v="32"/>
    <s v="No"/>
    <s v="No"/>
    <n v="903746"/>
    <s v="ASALARIADO"/>
    <n v="32"/>
  </r>
  <r>
    <n v="4923"/>
    <x v="0"/>
    <n v="278030"/>
    <s v="CONVENIOS ESPECIALES DE TRABAJADORES INDEPENDIENTES"/>
    <s v="SECTOR PRIVADO"/>
    <s v="SI"/>
    <s v="NO"/>
    <s v="NO"/>
    <n v="69"/>
    <s v="No"/>
    <s v="No"/>
    <n v="278030"/>
    <s v="CONVENIOS ESPECIALES DE TRABAJADORES INDEPENDIENTES"/>
    <n v="69"/>
  </r>
  <r>
    <n v="4924"/>
    <x v="1"/>
    <n v="25000"/>
    <s v="ASALARIADO"/>
    <s v="SECTOR PRIVADO"/>
    <s v="SI"/>
    <s v="NO"/>
    <s v="NO"/>
    <n v="49"/>
    <s v="No"/>
    <s v="No"/>
    <n v="25000"/>
    <s v="ASALARIADO"/>
    <n v="49"/>
  </r>
  <r>
    <n v="4925"/>
    <x v="0"/>
    <n v="1558990"/>
    <s v="ASALARIADO"/>
    <s v="SECTOR PUBLICO"/>
    <s v="SI"/>
    <s v="NO"/>
    <s v="NO"/>
    <n v="43"/>
    <s v="No"/>
    <s v="No"/>
    <n v="1558990"/>
    <s v="ASALARIADO"/>
    <n v="43"/>
  </r>
  <r>
    <n v="4926"/>
    <x v="0"/>
    <n v="1177435.8899999999"/>
    <s v="ASALARIADO"/>
    <s v="SECTOR PRIVADO"/>
    <s v="SI"/>
    <s v="NO"/>
    <s v="NO"/>
    <n v="28"/>
    <s v="No"/>
    <s v="No"/>
    <n v="1177435.8899999999"/>
    <s v="ASALARIADO"/>
    <n v="28"/>
  </r>
  <r>
    <n v="4927"/>
    <x v="1"/>
    <n v="199760.73"/>
    <s v="ASALARIADO"/>
    <s v="SECTOR PRIVADO"/>
    <s v="SI"/>
    <s v="NO"/>
    <s v="NO"/>
    <n v="46"/>
    <s v="No"/>
    <s v="No"/>
    <n v="199760.73"/>
    <s v="ASALARIADO"/>
    <n v="46"/>
  </r>
  <r>
    <n v="4928"/>
    <x v="0"/>
    <n v="827454"/>
    <s v="ASALARIADO"/>
    <s v="SECTOR PRIVADO"/>
    <s v="SI"/>
    <s v="NO"/>
    <s v="NO"/>
    <n v="22"/>
    <s v="No"/>
    <s v="No"/>
    <n v="827454"/>
    <s v="ASALARIADO"/>
    <n v="22"/>
  </r>
  <r>
    <n v="4929"/>
    <x v="0"/>
    <n v="297045"/>
    <s v="ASEGURADO VOLUNTARIO"/>
    <s v="SECTOR PRIVADO"/>
    <s v="SI"/>
    <s v="NO"/>
    <s v="NO"/>
    <n v="59"/>
    <s v="No"/>
    <s v="No"/>
    <n v="297045"/>
    <s v="ASEGURADO VOLUNTARIO"/>
    <n v="59"/>
  </r>
  <r>
    <n v="4930"/>
    <x v="0"/>
    <n v="842792.5"/>
    <s v="ASALARIADO"/>
    <s v="SECTOR PUBLICO"/>
    <s v="SI"/>
    <s v="NO"/>
    <s v="NO"/>
    <n v="33"/>
    <s v="No"/>
    <s v="No"/>
    <n v="842792.5"/>
    <s v="ASALARIADO"/>
    <n v="33"/>
  </r>
  <r>
    <n v="4931"/>
    <x v="1"/>
    <n v="297046"/>
    <s v="ASEGURADO VOLUNTARIO"/>
    <s v="SECTOR PRIVADO"/>
    <s v="SI"/>
    <s v="SI"/>
    <s v="NO"/>
    <n v="33"/>
    <s v="No"/>
    <s v="No"/>
    <n v="297046"/>
    <s v="ASEGURADO VOLUNTARIO"/>
    <n v="33"/>
  </r>
  <r>
    <n v="4932"/>
    <x v="0"/>
    <n v="268990.86"/>
    <s v="ASALARIADO"/>
    <s v="SECTOR PRIVADO"/>
    <s v="SI"/>
    <s v="NO"/>
    <s v="NO"/>
    <n v="26"/>
    <s v="No"/>
    <s v="No"/>
    <n v="268990.86"/>
    <s v="ASALARIADO"/>
    <n v="26"/>
  </r>
  <r>
    <n v="4933"/>
    <x v="1"/>
    <n v="953508"/>
    <s v="PENSIONADOS EN SU PROPIO SISTEMA"/>
    <s v="SECTOR PUBLICO"/>
    <s v="SI"/>
    <s v="NO"/>
    <s v="NO"/>
    <n v="70"/>
    <s v="No"/>
    <s v="No"/>
    <n v="953508"/>
    <s v="PENSIONADOS EN SU PROPIO SISTEMA"/>
    <n v="70"/>
  </r>
  <r>
    <n v="4934"/>
    <x v="1"/>
    <n v="292120"/>
    <s v="ASALARIADO"/>
    <s v="SECTOR PRIVADO"/>
    <s v="SI"/>
    <s v="NO"/>
    <s v="NO"/>
    <n v="26"/>
    <s v="No"/>
    <s v="No"/>
    <n v="292120"/>
    <s v="ASALARIADO"/>
    <n v="26"/>
  </r>
  <r>
    <n v="4935"/>
    <x v="1"/>
    <n v="2417560.34"/>
    <s v="ASALARIADO"/>
    <s v="SECTOR PUBLICO"/>
    <s v="SI"/>
    <s v="NO"/>
    <s v="NO"/>
    <n v="53"/>
    <s v="Atípico"/>
    <s v="No"/>
    <n v="2417560.34"/>
    <s v="ASALARIADO"/>
    <n v="53"/>
  </r>
  <r>
    <n v="4936"/>
    <x v="1"/>
    <n v="5000"/>
    <s v="ASALARIADO"/>
    <s v="SECTOR PRIVADO"/>
    <s v="SI"/>
    <s v="NO"/>
    <s v="NO"/>
    <n v="39"/>
    <s v="No"/>
    <s v="No"/>
    <n v="5000"/>
    <s v="ASALARIADO"/>
    <n v="39"/>
  </r>
  <r>
    <n v="4937"/>
    <x v="0"/>
    <n v="631606.25"/>
    <s v="ASALARIADO"/>
    <s v="SECTOR PRIVADO"/>
    <s v="SI"/>
    <s v="SI"/>
    <s v="NO"/>
    <n v="20"/>
    <s v="No"/>
    <s v="No"/>
    <n v="631606.25"/>
    <s v="ASALARIADO"/>
    <n v="20"/>
  </r>
  <r>
    <n v="4938"/>
    <x v="0"/>
    <n v="299441"/>
    <s v="TRABAJADOR INDEPENDIENTE"/>
    <s v="SECTOR PRIVADO"/>
    <s v="SI"/>
    <s v="NO"/>
    <s v="NO"/>
    <n v="31"/>
    <s v="No"/>
    <s v="No"/>
    <n v="299441"/>
    <s v="TRABAJADOR INDEPENDIENTE"/>
    <n v="31"/>
  </r>
  <r>
    <n v="4939"/>
    <x v="1"/>
    <n v="233740"/>
    <s v="ASALARIADO"/>
    <s v="SECTOR PRIVADO"/>
    <s v="SI"/>
    <s v="NO"/>
    <s v="NO"/>
    <n v="18"/>
    <s v="No"/>
    <s v="No"/>
    <n v="233740"/>
    <s v="ASALARIADO"/>
    <n v="18"/>
  </r>
  <r>
    <n v="4940"/>
    <x v="0"/>
    <n v="297046"/>
    <s v="ASEGURADO VOLUNTARIO"/>
    <s v="SECTOR PRIVADO"/>
    <s v="SI"/>
    <s v="NO"/>
    <s v="NO"/>
    <n v="40"/>
    <s v="No"/>
    <s v="No"/>
    <n v="297046"/>
    <s v="ASEGURADO VOLUNTARIO"/>
    <n v="40"/>
  </r>
  <r>
    <n v="4941"/>
    <x v="1"/>
    <n v="278030"/>
    <s v="ASEGURADO VOLUNTARIO"/>
    <s v="SECTOR PRIVADO"/>
    <s v="SI"/>
    <s v="NO"/>
    <s v="NO"/>
    <n v="50"/>
    <s v="No"/>
    <s v="No"/>
    <n v="278030"/>
    <s v="ASEGURADO VOLUNTARIO"/>
    <n v="50"/>
  </r>
  <r>
    <n v="4942"/>
    <x v="0"/>
    <n v="3670341.6"/>
    <s v="ASALARIADO"/>
    <s v="SECTOR PRIVADO"/>
    <s v="SI"/>
    <s v="NO"/>
    <s v="NO"/>
    <n v="42"/>
    <s v="Atípico"/>
    <s v="No"/>
    <n v="3670341.6"/>
    <s v="ASALARIADO"/>
    <n v="42"/>
  </r>
  <r>
    <n v="4943"/>
    <x v="0"/>
    <n v="350050.88"/>
    <s v="ASALARIADO"/>
    <s v="SECTOR PRIVADO"/>
    <s v="SI"/>
    <s v="NO"/>
    <s v="NO"/>
    <n v="26"/>
    <s v="No"/>
    <s v="No"/>
    <n v="350050.88"/>
    <s v="ASALARIADO"/>
    <n v="26"/>
  </r>
  <r>
    <n v="4944"/>
    <x v="0"/>
    <n v="1225741"/>
    <s v="ASALARIADO"/>
    <s v="SECTOR PRIVADO"/>
    <s v="SI"/>
    <s v="NO"/>
    <s v="NO"/>
    <n v="57"/>
    <s v="No"/>
    <s v="No"/>
    <n v="1225741"/>
    <s v="ASALARIADO"/>
    <n v="57"/>
  </r>
  <r>
    <n v="4945"/>
    <x v="1"/>
    <n v="297045"/>
    <s v="ASEGURADO VOLUNTARIO"/>
    <s v="SECTOR PRIVADO"/>
    <s v="SI"/>
    <s v="NO"/>
    <s v="NO"/>
    <n v="35"/>
    <s v="No"/>
    <s v="No"/>
    <n v="297045"/>
    <s v="ASEGURADO VOLUNTARIO"/>
    <n v="35"/>
  </r>
  <r>
    <n v="4946"/>
    <x v="0"/>
    <n v="278030"/>
    <s v="CONVENIOS ESPECIALES DE TRABAJADORES INDEPENDIENTES"/>
    <s v="SECTOR PRIVADO"/>
    <s v="SI"/>
    <s v="NO"/>
    <s v="NO"/>
    <n v="37"/>
    <s v="No"/>
    <s v="No"/>
    <n v="278030"/>
    <s v="CONVENIOS ESPECIALES DE TRABAJADORES INDEPENDIENTES"/>
    <n v="37"/>
  </r>
  <r>
    <n v="4947"/>
    <x v="1"/>
    <n v="1158417"/>
    <s v="ASALARIADO"/>
    <s v="SECTOR PUBLICO"/>
    <s v="SI"/>
    <s v="NO"/>
    <s v="NO"/>
    <n v="39"/>
    <s v="No"/>
    <s v="No"/>
    <n v="1158417"/>
    <s v="ASALARIADO"/>
    <n v="39"/>
  </r>
  <r>
    <n v="4948"/>
    <x v="1"/>
    <n v="297046"/>
    <s v="ASEGURADO VOLUNTARIO"/>
    <s v="SECTOR PRIVADO"/>
    <s v="SI"/>
    <s v="NO"/>
    <s v="NO"/>
    <n v="24"/>
    <s v="No"/>
    <s v="No"/>
    <n v="297046"/>
    <s v="ASEGURADO VOLUNTARIO"/>
    <n v="24"/>
  </r>
  <r>
    <n v="4949"/>
    <x v="0"/>
    <n v="1376386"/>
    <s v="PENSIONADOS EN SU PROPIO SISTEMA"/>
    <s v="SECTOR PUBLICO"/>
    <s v="SI"/>
    <s v="NO"/>
    <s v="NO"/>
    <n v="67"/>
    <s v="No"/>
    <s v="No"/>
    <n v="1376386"/>
    <s v="PENSIONADOS EN SU PROPIO SISTEMA"/>
    <n v="67"/>
  </r>
  <r>
    <n v="4950"/>
    <x v="0"/>
    <n v="4206651"/>
    <s v="ASALARIADO"/>
    <s v="SECTOR PUBLICO"/>
    <s v="SI"/>
    <s v="NO"/>
    <s v="NO"/>
    <n v="69"/>
    <s v="Atípico"/>
    <s v="No"/>
    <n v="4206651"/>
    <s v="ASALARIADO"/>
    <n v="69"/>
  </r>
  <r>
    <n v="4951"/>
    <x v="0"/>
    <n v="545415"/>
    <s v="ASALARIADO"/>
    <s v="SECTOR PRIVADO"/>
    <s v="SI"/>
    <s v="NO"/>
    <s v="NO"/>
    <n v="20"/>
    <s v="No"/>
    <s v="No"/>
    <n v="545415"/>
    <s v="ASALARIADO"/>
    <n v="20"/>
  </r>
  <r>
    <n v="4952"/>
    <x v="1"/>
    <n v="330000"/>
    <s v="ASALARIADO"/>
    <s v="SECTOR PRIVADO"/>
    <s v="SI"/>
    <s v="NO"/>
    <s v="NO"/>
    <n v="25"/>
    <s v="No"/>
    <s v="No"/>
    <n v="330000"/>
    <s v="ASALARIADO"/>
    <n v="25"/>
  </r>
  <r>
    <n v="4953"/>
    <x v="0"/>
    <n v="297046"/>
    <s v="ASEGURADO VOLUNTARIO"/>
    <s v="SECTOR PRIVADO"/>
    <s v="SI"/>
    <s v="NO"/>
    <s v="NO"/>
    <n v="62"/>
    <s v="No"/>
    <s v="No"/>
    <n v="297046"/>
    <s v="ASEGURADO VOLUNTARIO"/>
    <n v="62"/>
  </r>
  <r>
    <n v="4954"/>
    <x v="0"/>
    <n v="479252.04"/>
    <s v="ASALARIADO"/>
    <s v="SECTOR PRIVADO"/>
    <s v="SI"/>
    <s v="NO"/>
    <s v="NO"/>
    <n v="25"/>
    <s v="No"/>
    <s v="No"/>
    <n v="479252.04"/>
    <s v="ASALARIADO"/>
    <n v="25"/>
  </r>
  <r>
    <n v="4955"/>
    <x v="1"/>
    <n v="371690"/>
    <s v="ASALARIADO"/>
    <s v="SECTOR PRIVADO"/>
    <s v="SI"/>
    <s v="NO"/>
    <s v="NO"/>
    <n v="48"/>
    <s v="No"/>
    <s v="No"/>
    <n v="371690"/>
    <s v="ASALARIADO"/>
    <n v="48"/>
  </r>
  <r>
    <n v="4956"/>
    <x v="1"/>
    <n v="1200000"/>
    <s v="ASALARIADO"/>
    <s v="SECTOR PRIVADO"/>
    <s v="SI"/>
    <s v="SI"/>
    <s v="NO"/>
    <n v="78"/>
    <s v="No"/>
    <s v="No"/>
    <n v="1200000"/>
    <s v="ASALARIADO"/>
    <n v="78"/>
  </r>
  <r>
    <n v="4957"/>
    <x v="0"/>
    <n v="428960.15"/>
    <s v="ASALARIADO"/>
    <s v="SECTOR PRIVADO"/>
    <s v="SI"/>
    <s v="NO"/>
    <s v="NO"/>
    <n v="41"/>
    <s v="No"/>
    <s v="No"/>
    <n v="428960.15"/>
    <s v="ASALARIADO"/>
    <n v="41"/>
  </r>
  <r>
    <n v="4958"/>
    <x v="0"/>
    <n v="290000"/>
    <s v="ASALARIADO"/>
    <s v="SECTOR PRIVADO"/>
    <s v="SI"/>
    <s v="SI"/>
    <s v="NO"/>
    <n v="37"/>
    <s v="No"/>
    <s v="No"/>
    <n v="290000"/>
    <s v="ASALARIADO"/>
    <n v="37"/>
  </r>
  <r>
    <n v="4959"/>
    <x v="0"/>
    <n v="543612.26"/>
    <s v="ASALARIADO"/>
    <s v="SECTOR PUBLICO"/>
    <s v="SI"/>
    <s v="NO"/>
    <s v="NO"/>
    <n v="39"/>
    <s v="No"/>
    <s v="No"/>
    <n v="543612.26"/>
    <s v="ASALARIADO"/>
    <n v="39"/>
  </r>
  <r>
    <n v="4960"/>
    <x v="0"/>
    <n v="149130"/>
    <s v="ASALARIADO"/>
    <s v="SECTOR PRIVADO"/>
    <s v="SI"/>
    <s v="SI"/>
    <s v="SI"/>
    <n v="29"/>
    <s v="No"/>
    <s v="No"/>
    <n v="149130"/>
    <s v="ASALARIADO"/>
    <n v="29"/>
  </r>
  <r>
    <n v="4961"/>
    <x v="0"/>
    <n v="347603"/>
    <s v="TRABAJADOR INDEPENDIENTE"/>
    <s v="SECTOR PRIVADO"/>
    <s v="SI"/>
    <s v="NO"/>
    <s v="SI"/>
    <n v="46"/>
    <s v="No"/>
    <s v="No"/>
    <n v="347603"/>
    <s v="TRABAJADOR INDEPENDIENTE"/>
    <n v="46"/>
  </r>
  <r>
    <n v="4962"/>
    <x v="0"/>
    <n v="1211650.6299999999"/>
    <s v="ASALARIADO"/>
    <s v="SECTOR PRIVADO"/>
    <s v="SI"/>
    <s v="NO"/>
    <s v="NO"/>
    <n v="61"/>
    <s v="No"/>
    <s v="No"/>
    <n v="1211650.6299999999"/>
    <s v="ASALARIADO"/>
    <n v="61"/>
  </r>
  <r>
    <n v="4963"/>
    <x v="1"/>
    <n v="714152"/>
    <s v="ASALARIADO"/>
    <s v="SECTOR PRIVADO"/>
    <s v="SI"/>
    <s v="NO"/>
    <s v="NO"/>
    <n v="31"/>
    <s v="No"/>
    <s v="No"/>
    <n v="714152"/>
    <s v="ASALARIADO"/>
    <n v="31"/>
  </r>
  <r>
    <n v="4964"/>
    <x v="0"/>
    <n v="298000"/>
    <s v="ASEGURADO VOLUNTARIO"/>
    <s v="SECTOR PRIVADO"/>
    <s v="SI"/>
    <s v="SI"/>
    <s v="NO"/>
    <n v="31"/>
    <s v="No"/>
    <s v="No"/>
    <n v="298000"/>
    <s v="ASEGURADO VOLUNTARIO"/>
    <n v="31"/>
  </r>
  <r>
    <n v="4965"/>
    <x v="1"/>
    <n v="349768"/>
    <s v="ASALARIADO"/>
    <s v="SECTOR PUBLICO"/>
    <s v="SI"/>
    <s v="NO"/>
    <s v="SI"/>
    <n v="55"/>
    <s v="No"/>
    <s v="No"/>
    <n v="349768"/>
    <s v="ASALARIADO"/>
    <n v="55"/>
  </r>
  <r>
    <n v="4966"/>
    <x v="1"/>
    <n v="297046"/>
    <s v="ASEGURADO VOLUNTARIO"/>
    <s v="SECTOR PRIVADO"/>
    <s v="NO"/>
    <s v="NO"/>
    <s v="NO"/>
    <n v="43"/>
    <s v="No"/>
    <s v="No"/>
    <n v="297046"/>
    <s v="ASEGURADO VOLUNTARIO"/>
    <n v="43"/>
  </r>
  <r>
    <n v="4967"/>
    <x v="0"/>
    <n v="428928.14"/>
    <s v="ASALARIADO"/>
    <s v="SECTOR PRIVADO"/>
    <s v="SI"/>
    <s v="NO"/>
    <s v="NO"/>
    <n v="36"/>
    <s v="No"/>
    <s v="No"/>
    <n v="428928.14"/>
    <s v="ASALARIADO"/>
    <n v="36"/>
  </r>
  <r>
    <n v="4968"/>
    <x v="1"/>
    <n v="446938.37"/>
    <s v="ASALARIADO"/>
    <s v="SECTOR PRIVADO"/>
    <s v="SI"/>
    <s v="NO"/>
    <s v="SI"/>
    <n v="30"/>
    <s v="No"/>
    <s v="No"/>
    <n v="446938.37"/>
    <s v="ASALARIADO"/>
    <n v="30"/>
  </r>
  <r>
    <n v="4969"/>
    <x v="1"/>
    <n v="968467.27"/>
    <s v="ASALARIADO"/>
    <s v="SECTOR PRIVADO"/>
    <s v="SI"/>
    <s v="NO"/>
    <s v="NO"/>
    <n v="33"/>
    <s v="No"/>
    <s v="No"/>
    <n v="968467.27"/>
    <s v="ASALARIADO"/>
    <n v="33"/>
  </r>
  <r>
    <n v="4970"/>
    <x v="1"/>
    <n v="302470"/>
    <s v="TRABAJADOR INDEPENDIENTE"/>
    <s v="SECTOR PRIVADO"/>
    <s v="SI"/>
    <s v="NO"/>
    <s v="NO"/>
    <n v="23"/>
    <s v="No"/>
    <s v="No"/>
    <n v="302470"/>
    <s v="TRABAJADOR INDEPENDIENTE"/>
    <n v="23"/>
  </r>
  <r>
    <n v="4971"/>
    <x v="0"/>
    <n v="742053.13"/>
    <s v="ASALARIADO"/>
    <s v="SECTOR PUBLICO"/>
    <s v="SI"/>
    <s v="NO"/>
    <s v="NO"/>
    <n v="39"/>
    <s v="No"/>
    <s v="No"/>
    <n v="742053.13"/>
    <s v="ASALARIADO"/>
    <n v="39"/>
  </r>
  <r>
    <n v="4972"/>
    <x v="0"/>
    <n v="442402.66"/>
    <s v="ASALARIADO"/>
    <s v="SECTOR PRIVADO"/>
    <s v="SI"/>
    <s v="NO"/>
    <s v="NO"/>
    <n v="33"/>
    <s v="No"/>
    <s v="No"/>
    <n v="442402.66"/>
    <s v="ASALARIADO"/>
    <n v="33"/>
  </r>
  <r>
    <n v="4973"/>
    <x v="0"/>
    <n v="911494.56"/>
    <s v="ASALARIADO"/>
    <s v="SECTOR PRIVADO"/>
    <s v="SI"/>
    <s v="NO"/>
    <s v="NO"/>
    <n v="41"/>
    <s v="No"/>
    <s v="No"/>
    <n v="911494.56"/>
    <s v="ASALARIADO"/>
    <n v="41"/>
  </r>
  <r>
    <n v="4974"/>
    <x v="1"/>
    <n v="1000000"/>
    <s v="ASALARIADO"/>
    <s v="SECTOR PRIVADO"/>
    <s v="SI"/>
    <s v="NO"/>
    <s v="NO"/>
    <n v="37"/>
    <s v="No"/>
    <s v="No"/>
    <n v="1000000"/>
    <s v="ASALARIADO"/>
    <n v="37"/>
  </r>
  <r>
    <n v="4975"/>
    <x v="1"/>
    <n v="415284"/>
    <s v="PENSIONADOS EN SU PROPIO SISTEMA"/>
    <s v="SECTOR PUBLICO"/>
    <s v="SI"/>
    <s v="NO"/>
    <s v="NO"/>
    <n v="66"/>
    <s v="No"/>
    <s v="No"/>
    <n v="415284"/>
    <s v="PENSIONADOS EN SU PROPIO SISTEMA"/>
    <n v="66"/>
  </r>
  <r>
    <n v="4976"/>
    <x v="0"/>
    <n v="278030"/>
    <s v="TRABAJADOR INDEPENDIENTE"/>
    <s v="SECTOR PRIVADO"/>
    <s v="SI"/>
    <s v="NO"/>
    <s v="SI"/>
    <n v="25"/>
    <s v="No"/>
    <s v="No"/>
    <n v="278030"/>
    <s v="TRABAJADOR INDEPENDIENTE"/>
    <n v="25"/>
  </r>
  <r>
    <n v="4977"/>
    <x v="0"/>
    <n v="346518.97"/>
    <s v="ASALARIADO"/>
    <s v="SECTOR PRIVADO"/>
    <s v="SI"/>
    <s v="NO"/>
    <s v="NO"/>
    <n v="22"/>
    <s v="No"/>
    <s v="No"/>
    <n v="346518.97"/>
    <s v="ASALARIADO"/>
    <n v="22"/>
  </r>
  <r>
    <n v="4978"/>
    <x v="1"/>
    <n v="1261759.8799999999"/>
    <s v="ASALARIADO"/>
    <s v="SECTOR PUBLICO"/>
    <s v="SI"/>
    <s v="NO"/>
    <s v="NO"/>
    <n v="35"/>
    <s v="No"/>
    <s v="No"/>
    <n v="1261759.8799999999"/>
    <s v="ASALARIADO"/>
    <n v="35"/>
  </r>
  <r>
    <n v="4979"/>
    <x v="0"/>
    <n v="889320.28"/>
    <s v="CONVENIOS ESPECIALES DE ASEGURADOS VOLUNTARIOS"/>
    <s v="SECTOR PRIVADO"/>
    <s v="SI"/>
    <s v="NO"/>
    <s v="NO"/>
    <n v="59"/>
    <s v="No"/>
    <s v="No"/>
    <n v="889320.28"/>
    <s v="CONVENIOS ESPECIALES DE ASEGURADOS VOLUNTARIOS"/>
    <n v="59"/>
  </r>
  <r>
    <n v="4980"/>
    <x v="0"/>
    <n v="297046"/>
    <s v="TRABAJADOR INDEPENDIENTE"/>
    <s v="SECTOR PRIVADO"/>
    <s v="SI"/>
    <s v="SI"/>
    <s v="SI"/>
    <n v="36"/>
    <s v="No"/>
    <s v="No"/>
    <n v="297046"/>
    <s v="TRABAJADOR INDEPENDIENTE"/>
    <n v="36"/>
  </r>
  <r>
    <n v="4981"/>
    <x v="0"/>
    <n v="385702"/>
    <s v="TRABAJADOR INDEPENDIENTE"/>
    <s v="SECTOR PRIVADO"/>
    <s v="SI"/>
    <s v="NO"/>
    <s v="SI"/>
    <n v="39"/>
    <s v="No"/>
    <s v="No"/>
    <n v="385702"/>
    <s v="TRABAJADOR INDEPENDIENTE"/>
    <n v="39"/>
  </r>
  <r>
    <n v="4982"/>
    <x v="0"/>
    <n v="299647"/>
    <s v="ASEGURADO VOLUNTARIO"/>
    <s v="SECTOR PRIVADO"/>
    <s v="SI"/>
    <s v="NO"/>
    <s v="NO"/>
    <n v="67"/>
    <s v="No"/>
    <s v="No"/>
    <n v="299647"/>
    <s v="ASEGURADO VOLUNTARIO"/>
    <n v="67"/>
  </r>
  <r>
    <n v="4983"/>
    <x v="1"/>
    <n v="324345.28000000003"/>
    <s v="ASALARIADO"/>
    <s v="SECTOR PRIVADO"/>
    <s v="SI"/>
    <s v="NO"/>
    <s v="NO"/>
    <n v="38"/>
    <s v="No"/>
    <s v="No"/>
    <n v="324345.28000000003"/>
    <s v="ASALARIADO"/>
    <n v="38"/>
  </r>
  <r>
    <n v="4984"/>
    <x v="0"/>
    <n v="331181"/>
    <s v="TRABAJADOR INDEPENDIENTE"/>
    <s v="SECTOR PRIVADO"/>
    <s v="SI"/>
    <s v="SI"/>
    <s v="SI"/>
    <n v="55"/>
    <s v="No"/>
    <s v="No"/>
    <n v="331181"/>
    <s v="TRABAJADOR INDEPENDIENTE"/>
    <n v="55"/>
  </r>
  <r>
    <n v="4985"/>
    <x v="1"/>
    <n v="376777"/>
    <s v="ASALARIADO"/>
    <s v="SECTOR PRIVADO"/>
    <s v="SI"/>
    <s v="NO"/>
    <s v="SI"/>
    <n v="33"/>
    <s v="No"/>
    <s v="No"/>
    <n v="376777"/>
    <s v="ASALARIADO"/>
    <n v="33"/>
  </r>
  <r>
    <n v="4986"/>
    <x v="1"/>
    <n v="356455"/>
    <s v="TRABAJADOR INDEPENDIENTE"/>
    <s v="SECTOR PRIVADO"/>
    <s v="SI"/>
    <s v="NO"/>
    <s v="NO"/>
    <n v="63"/>
    <s v="No"/>
    <s v="No"/>
    <n v="356455"/>
    <s v="TRABAJADOR INDEPENDIENTE"/>
    <n v="63"/>
  </r>
  <r>
    <n v="4987"/>
    <x v="0"/>
    <n v="1912797.11"/>
    <s v="ASALARIADO"/>
    <s v="SECTOR PRIVADO"/>
    <s v="SI"/>
    <s v="NO"/>
    <s v="NO"/>
    <n v="49"/>
    <s v="No"/>
    <s v="No"/>
    <n v="1912797.11"/>
    <s v="ASALARIADO"/>
    <n v="49"/>
  </r>
  <r>
    <n v="4988"/>
    <x v="1"/>
    <n v="1709530"/>
    <s v="ASALARIADO"/>
    <s v="SECTOR PUBLICO"/>
    <s v="SI"/>
    <s v="NO"/>
    <s v="SI"/>
    <n v="44"/>
    <s v="No"/>
    <s v="No"/>
    <n v="1709530"/>
    <s v="ASALARIADO"/>
    <n v="44"/>
  </r>
  <r>
    <n v="4989"/>
    <x v="0"/>
    <n v="882417.74"/>
    <s v="ASALARIADO"/>
    <s v="SECTOR PRIVADO"/>
    <s v="SI"/>
    <s v="NO"/>
    <s v="NO"/>
    <n v="38"/>
    <s v="No"/>
    <s v="No"/>
    <n v="882417.74"/>
    <s v="ASALARIADO"/>
    <n v="38"/>
  </r>
  <r>
    <n v="4990"/>
    <x v="1"/>
    <n v="438889.6"/>
    <s v="ASALARIADO"/>
    <s v="SECTOR PRIVADO"/>
    <s v="SI"/>
    <s v="NO"/>
    <s v="NO"/>
    <n v="31"/>
    <s v="No"/>
    <s v="No"/>
    <n v="438889.6"/>
    <s v="ASALARIADO"/>
    <n v="31"/>
  </r>
  <r>
    <n v="4991"/>
    <x v="1"/>
    <n v="335860.17"/>
    <s v="ASALARIADO"/>
    <s v="SECTOR PUBLICO"/>
    <s v="SI"/>
    <s v="NO"/>
    <s v="NO"/>
    <n v="35"/>
    <s v="No"/>
    <s v="No"/>
    <n v="335860.17"/>
    <s v="ASALARIADO"/>
    <n v="35"/>
  </r>
  <r>
    <n v="4992"/>
    <x v="0"/>
    <n v="501500"/>
    <s v="ASALARIADO"/>
    <s v="SECTOR PRIVADO"/>
    <s v="SI"/>
    <s v="NO"/>
    <s v="NO"/>
    <n v="29"/>
    <s v="No"/>
    <s v="No"/>
    <n v="501500"/>
    <s v="ASALARIADO"/>
    <n v="29"/>
  </r>
  <r>
    <n v="4993"/>
    <x v="1"/>
    <n v="354835"/>
    <s v="ASALARIADO"/>
    <s v="SECTOR PRIVADO"/>
    <s v="SI"/>
    <s v="NO"/>
    <s v="SI"/>
    <n v="26"/>
    <s v="No"/>
    <s v="No"/>
    <n v="354835"/>
    <s v="ASALARIADO"/>
    <n v="26"/>
  </r>
  <r>
    <n v="4994"/>
    <x v="0"/>
    <n v="501040.18"/>
    <s v="ASALARIADO"/>
    <s v="SECTOR PRIVADO"/>
    <s v="SI"/>
    <s v="NO"/>
    <s v="NO"/>
    <n v="57"/>
    <s v="No"/>
    <s v="No"/>
    <n v="501040.18"/>
    <s v="ASALARIADO"/>
    <n v="57"/>
  </r>
  <r>
    <n v="4995"/>
    <x v="1"/>
    <n v="958367.36"/>
    <s v="ASALARIADO"/>
    <s v="SECTOR PUBLICO"/>
    <s v="SI"/>
    <s v="NO"/>
    <s v="NO"/>
    <n v="38"/>
    <s v="No"/>
    <s v="No"/>
    <n v="958367.36"/>
    <s v="ASALARIADO"/>
    <n v="38"/>
  </r>
  <r>
    <n v="4996"/>
    <x v="1"/>
    <n v="407579"/>
    <s v="ASALARIADO"/>
    <s v="SECTOR PUBLICO"/>
    <s v="SI"/>
    <s v="NO"/>
    <s v="NO"/>
    <n v="43"/>
    <s v="No"/>
    <s v="No"/>
    <n v="407579"/>
    <s v="ASALARIADO"/>
    <n v="43"/>
  </r>
  <r>
    <n v="4997"/>
    <x v="1"/>
    <n v="400000"/>
    <s v="ASALARIADO"/>
    <s v="SECTOR PRIVADO"/>
    <s v="SI"/>
    <s v="NO"/>
    <s v="NO"/>
    <n v="62"/>
    <s v="No"/>
    <s v="No"/>
    <n v="400000"/>
    <s v="ASALARIADO"/>
    <n v="62"/>
  </r>
  <r>
    <n v="4998"/>
    <x v="1"/>
    <n v="1367154"/>
    <s v="ASALARIADO"/>
    <s v="SECTOR PUBLICO"/>
    <s v="SI"/>
    <s v="NO"/>
    <s v="SI"/>
    <n v="56"/>
    <s v="No"/>
    <s v="No"/>
    <n v="1367154"/>
    <s v="ASALARIADO"/>
    <n v="56"/>
  </r>
  <r>
    <n v="4999"/>
    <x v="0"/>
    <n v="1898332.8"/>
    <s v="ASALARIADO"/>
    <s v="SECTOR PRIVADO"/>
    <s v="SI"/>
    <s v="SI"/>
    <s v="NO"/>
    <n v="42"/>
    <s v="No"/>
    <s v="No"/>
    <n v="1898332.8"/>
    <s v="ASALARIADO"/>
    <n v="42"/>
  </r>
  <r>
    <n v="5000"/>
    <x v="0"/>
    <n v="489078.33"/>
    <s v="ASALARIADO"/>
    <s v="SECTOR PRIVADO"/>
    <s v="SI"/>
    <s v="NO"/>
    <s v="NO"/>
    <n v="41"/>
    <s v="No"/>
    <s v="No"/>
    <n v="489078.33"/>
    <s v="ASALARIADO"/>
    <n v="41"/>
  </r>
</pivotCacheRecords>
</file>

<file path=xl/pivotCache/pivotCacheRecords2.xml><?xml version="1.0" encoding="utf-8"?>
<pivotCacheRecords xmlns="http://schemas.openxmlformats.org/spreadsheetml/2006/main" xmlns:r="http://schemas.openxmlformats.org/officeDocument/2006/relationships" count="5000">
  <r>
    <n v="1"/>
    <s v="HOMBRE"/>
    <m/>
    <s v="ASALARIADO"/>
    <s v="SECTOR PUBLICO"/>
    <s v="SI"/>
    <s v="NO"/>
    <s v="NO"/>
    <n v="42"/>
    <s v="No"/>
    <s v="No"/>
    <n v="657425.23697218252"/>
    <x v="0"/>
    <n v="42"/>
  </r>
  <r>
    <n v="2"/>
    <s v="HOMBRE"/>
    <n v="3315014"/>
    <s v="PENSIONADOS EN SU PROPIO SISTEMA"/>
    <s v="SECTOR PUBLICO"/>
    <s v="SI"/>
    <s v="NO"/>
    <s v="NO"/>
    <n v="77"/>
    <s v="Atípico"/>
    <s v="No"/>
    <n v="3315014"/>
    <x v="1"/>
    <n v="77"/>
  </r>
  <r>
    <n v="3"/>
    <s v="MUJER"/>
    <n v="270486.01"/>
    <s v="ASALARIADO"/>
    <s v="SECTOR PRIVADO"/>
    <s v="SI"/>
    <s v="NO"/>
    <s v="NO"/>
    <n v="45"/>
    <s v="No"/>
    <s v="No"/>
    <n v="270486.01"/>
    <x v="0"/>
    <n v="45"/>
  </r>
  <r>
    <n v="4"/>
    <s v="MUJER"/>
    <n v="0"/>
    <s v="ASALARIADO"/>
    <s v="SECTOR PRIVADO"/>
    <s v="SI"/>
    <s v="NO"/>
    <s v="NO"/>
    <n v="49"/>
    <s v="No"/>
    <s v="No"/>
    <n v="0"/>
    <x v="0"/>
    <n v="49"/>
  </r>
  <r>
    <n v="5"/>
    <s v="MUJER"/>
    <n v="210000"/>
    <s v="ASALARIADO"/>
    <s v="SECTOR PRIVADO"/>
    <s v="SI"/>
    <s v="NO"/>
    <s v="NO"/>
    <n v="42"/>
    <s v="No"/>
    <s v="No"/>
    <n v="210000"/>
    <x v="0"/>
    <n v="42"/>
  </r>
  <r>
    <n v="6"/>
    <s v="HOMBRE"/>
    <n v="397150"/>
    <s v="ASALARIADO"/>
    <s v="SECTOR PRIVADO"/>
    <s v="SI"/>
    <s v="NO"/>
    <s v="NO"/>
    <n v="44"/>
    <s v="No"/>
    <s v="No"/>
    <n v="397150"/>
    <x v="0"/>
    <n v="44"/>
  </r>
  <r>
    <n v="7"/>
    <s v="HOMBRE"/>
    <n v="854712"/>
    <s v="ASALARIADO"/>
    <s v="SECTOR PRIVADO"/>
    <s v="SI"/>
    <s v="NO"/>
    <s v="NO"/>
    <n v="38"/>
    <s v="No"/>
    <s v="No"/>
    <n v="854712"/>
    <x v="0"/>
    <n v="38"/>
  </r>
  <r>
    <n v="8"/>
    <s v="HOMBRE"/>
    <n v="401000"/>
    <s v="ASALARIADO"/>
    <s v="SECTOR PRIVADO"/>
    <s v="SI"/>
    <s v="SI"/>
    <s v="SI"/>
    <n v="36"/>
    <s v="No"/>
    <s v="No"/>
    <n v="401000"/>
    <x v="0"/>
    <n v="36"/>
  </r>
  <r>
    <n v="9"/>
    <s v="MUJER"/>
    <n v="264703.96000000002"/>
    <s v="ASALARIADO"/>
    <s v="SECTOR PRIVADO"/>
    <s v="SI"/>
    <s v="NO"/>
    <s v="NO"/>
    <n v="21"/>
    <s v="No"/>
    <s v="No"/>
    <n v="264703.96000000002"/>
    <x v="0"/>
    <n v="21"/>
  </r>
  <r>
    <n v="10"/>
    <s v="HOMBRE"/>
    <n v="4677126.8499999996"/>
    <s v="ASALARIADO"/>
    <s v="SECTOR PRIVADO"/>
    <s v="SI"/>
    <s v="NO"/>
    <s v="NO"/>
    <n v="40"/>
    <s v="Atípico"/>
    <s v="No"/>
    <n v="4677126.8499999996"/>
    <x v="0"/>
    <n v="40"/>
  </r>
  <r>
    <n v="11"/>
    <s v="MUJER"/>
    <n v="1200000"/>
    <s v="ASALARIADO"/>
    <s v="SECTOR PRIVADO"/>
    <s v="SI"/>
    <s v="NO"/>
    <s v="NO"/>
    <n v="30"/>
    <s v="No"/>
    <s v="No"/>
    <n v="1200000"/>
    <x v="0"/>
    <n v="30"/>
  </r>
  <r>
    <n v="12"/>
    <s v="MUJER"/>
    <n v="1030132"/>
    <s v="ASALARIADO"/>
    <s v="SECTOR PUBLICO"/>
    <s v="SI"/>
    <s v="NO"/>
    <s v="SI"/>
    <n v="58"/>
    <s v="No"/>
    <s v="No"/>
    <n v="1030132"/>
    <x v="0"/>
    <n v="58"/>
  </r>
  <r>
    <n v="13"/>
    <s v="HOMBRE"/>
    <n v="731287.5"/>
    <s v="ASALARIADO"/>
    <s v="SECTOR PUBLICO"/>
    <s v="SI"/>
    <s v="NO"/>
    <s v="NO"/>
    <n v="40"/>
    <s v="No"/>
    <s v="No"/>
    <n v="731287.5"/>
    <x v="0"/>
    <n v="40"/>
  </r>
  <r>
    <n v="14"/>
    <s v="HOMBRE"/>
    <n v="282305"/>
    <s v="ASEGURADO VOLUNTARIO"/>
    <s v="SECTOR PRIVADO"/>
    <s v="SI"/>
    <s v="NO"/>
    <s v="NO"/>
    <n v="51"/>
    <s v="No"/>
    <s v="No"/>
    <n v="282305"/>
    <x v="2"/>
    <n v="51"/>
  </r>
  <r>
    <n v="15"/>
    <s v="MUJER"/>
    <n v="343390.86"/>
    <s v="TRABAJADOR INDEPENDIENTE"/>
    <s v="SECTOR PRIVADO"/>
    <s v="SI"/>
    <s v="NO"/>
    <s v="NO"/>
    <n v="59"/>
    <s v="No"/>
    <s v="No"/>
    <n v="343390.86"/>
    <x v="3"/>
    <n v="59"/>
  </r>
  <r>
    <n v="16"/>
    <s v="MUJER"/>
    <n v="1943489.5"/>
    <s v="ASALARIADO"/>
    <s v="SECTOR PUBLICO"/>
    <s v="SI"/>
    <s v="NO"/>
    <s v="NO"/>
    <n v="58"/>
    <s v="No"/>
    <s v="No"/>
    <n v="1943489.5"/>
    <x v="0"/>
    <n v="58"/>
  </r>
  <r>
    <n v="17"/>
    <s v="MUJER"/>
    <n v="1108980"/>
    <s v="ASALARIADO"/>
    <s v="SECTOR PUBLICO"/>
    <s v="SI"/>
    <s v="NO"/>
    <s v="SI"/>
    <n v="36"/>
    <s v="No"/>
    <s v="No"/>
    <n v="1108980"/>
    <x v="0"/>
    <n v="36"/>
  </r>
  <r>
    <n v="18"/>
    <s v="MUJER"/>
    <n v="133157"/>
    <s v="ASALARIADO"/>
    <s v="SECTOR PRIVADO"/>
    <s v="SI"/>
    <s v="NO"/>
    <s v="NO"/>
    <n v="39"/>
    <s v="No"/>
    <s v="No"/>
    <n v="133157"/>
    <x v="0"/>
    <n v="39"/>
  </r>
  <r>
    <n v="19"/>
    <s v="HOMBRE"/>
    <n v="553939"/>
    <s v="ASALARIADO"/>
    <s v="SECTOR PRIVADO"/>
    <s v="SI"/>
    <s v="NO"/>
    <s v="NO"/>
    <n v="45"/>
    <s v="No"/>
    <s v="No"/>
    <n v="553939"/>
    <x v="0"/>
    <n v="45"/>
  </r>
  <r>
    <n v="20"/>
    <s v="MUJER"/>
    <n v="309820"/>
    <s v="ASEGURADO VOLUNTARIO"/>
    <s v="SECTOR PRIVADO"/>
    <s v="SI"/>
    <s v="SI"/>
    <s v="SI"/>
    <n v="52"/>
    <s v="No"/>
    <s v="No"/>
    <n v="309820"/>
    <x v="2"/>
    <n v="52"/>
  </r>
  <r>
    <n v="21"/>
    <s v="MUJER"/>
    <m/>
    <s v="ASALARIADO"/>
    <s v="SECTOR PRIVADO"/>
    <s v="SI"/>
    <s v="SI"/>
    <s v="NO"/>
    <n v="28"/>
    <s v="No"/>
    <s v="No"/>
    <n v="657425.23697218252"/>
    <x v="0"/>
    <n v="28"/>
  </r>
  <r>
    <n v="22"/>
    <s v="HOMBRE"/>
    <n v="278030"/>
    <s v="CONVENIOS ESPECIALES DE TRABAJADORES INDEPENDIENTES"/>
    <s v="SECTOR PRIVADO"/>
    <s v="SI"/>
    <s v="NO"/>
    <s v="NO"/>
    <n v="59"/>
    <s v="No"/>
    <s v="No"/>
    <n v="278030"/>
    <x v="4"/>
    <n v="59"/>
  </r>
  <r>
    <n v="23"/>
    <s v="HOMBRE"/>
    <n v="2124814"/>
    <s v="ASALARIADO"/>
    <s v="SECTOR PRIVADO"/>
    <s v="SI"/>
    <s v="NO"/>
    <s v="NO"/>
    <n v="32"/>
    <s v="No"/>
    <s v="No"/>
    <n v="2124814"/>
    <x v="0"/>
    <n v="32"/>
  </r>
  <r>
    <n v="24"/>
    <s v="HOMBRE"/>
    <n v="191744.68"/>
    <s v="ASALARIADO"/>
    <s v="SECTOR PRIVADO"/>
    <s v="SI"/>
    <s v="NO"/>
    <s v="NO"/>
    <n v="18"/>
    <s v="No"/>
    <s v="No"/>
    <n v="191744.68"/>
    <x v="0"/>
    <n v="18"/>
  </r>
  <r>
    <n v="25"/>
    <s v="MUJER"/>
    <n v="1117489"/>
    <s v="ASALARIADO"/>
    <s v="SECTOR PUBLICO"/>
    <s v="SI"/>
    <s v="NO"/>
    <s v="SI"/>
    <n v="36"/>
    <s v="No"/>
    <s v="No"/>
    <n v="1117489"/>
    <x v="0"/>
    <n v="36"/>
  </r>
  <r>
    <n v="26"/>
    <s v="HOMBRE"/>
    <n v="1451530"/>
    <s v="PENSIONADOS EN SU PROPIO SISTEMA"/>
    <s v="SECTOR PUBLICO"/>
    <s v="SI"/>
    <s v="NO"/>
    <s v="NO"/>
    <n v="62"/>
    <s v="No"/>
    <s v="No"/>
    <n v="1451530"/>
    <x v="1"/>
    <n v="62"/>
  </r>
  <r>
    <n v="27"/>
    <s v="HOMBRE"/>
    <n v="66700"/>
    <s v="ASALARIADO"/>
    <s v="SECTOR PRIVADO"/>
    <s v="SI"/>
    <s v="NO"/>
    <s v="NO"/>
    <n v="38"/>
    <s v="No"/>
    <s v="No"/>
    <n v="66700"/>
    <x v="0"/>
    <n v="38"/>
  </r>
  <r>
    <n v="28"/>
    <s v="MUJER"/>
    <n v="73410"/>
    <s v="ASALARIADO"/>
    <s v="SECTOR PRIVADO"/>
    <s v="SI"/>
    <s v="SI"/>
    <s v="NO"/>
    <n v="22"/>
    <s v="No"/>
    <s v="No"/>
    <n v="73410"/>
    <x v="0"/>
    <n v="22"/>
  </r>
  <r>
    <n v="29"/>
    <s v="HOMBRE"/>
    <n v="815355.66"/>
    <s v="ASALARIADO"/>
    <s v="SECTOR PUBLICO"/>
    <s v="SI"/>
    <s v="NO"/>
    <s v="NO"/>
    <n v="42"/>
    <s v="No"/>
    <s v="No"/>
    <n v="815355.66"/>
    <x v="0"/>
    <n v="42"/>
  </r>
  <r>
    <n v="30"/>
    <s v="HOMBRE"/>
    <n v="398125"/>
    <s v="ASALARIADO"/>
    <s v="SECTOR PRIVADO"/>
    <s v="SI"/>
    <s v="NO"/>
    <s v="NO"/>
    <n v="38"/>
    <s v="No"/>
    <s v="No"/>
    <n v="398125"/>
    <x v="0"/>
    <n v="38"/>
  </r>
  <r>
    <n v="31"/>
    <s v="HOMBRE"/>
    <n v="606763.96"/>
    <s v="ASALARIADO"/>
    <s v="SECTOR PRIVADO"/>
    <s v="SI"/>
    <s v="NO"/>
    <s v="NO"/>
    <n v="39"/>
    <s v="No"/>
    <s v="No"/>
    <n v="606763.96"/>
    <x v="0"/>
    <n v="39"/>
  </r>
  <r>
    <n v="32"/>
    <s v="HOMBRE"/>
    <n v="360420"/>
    <s v="TRABAJADOR INDEPENDIENTE"/>
    <s v="SECTOR PRIVADO"/>
    <s v="SI"/>
    <s v="NO"/>
    <s v="SI"/>
    <n v="53"/>
    <s v="No"/>
    <s v="No"/>
    <n v="360420"/>
    <x v="3"/>
    <n v="53"/>
  </r>
  <r>
    <n v="33"/>
    <s v="MUJER"/>
    <n v="297046"/>
    <s v="ASALARIADO"/>
    <s v="SECTOR PRIVADO"/>
    <s v="SI"/>
    <s v="SI"/>
    <s v="NO"/>
    <n v="41"/>
    <s v="No"/>
    <s v="No"/>
    <n v="297046"/>
    <x v="0"/>
    <n v="41"/>
  </r>
  <r>
    <n v="34"/>
    <s v="HOMBRE"/>
    <n v="558030"/>
    <s v="ASALARIADO"/>
    <s v="SECTOR PRIVADO"/>
    <s v="SI"/>
    <s v="NO"/>
    <s v="NO"/>
    <n v="28"/>
    <s v="No"/>
    <s v="No"/>
    <n v="558030"/>
    <x v="0"/>
    <n v="28"/>
  </r>
  <r>
    <n v="35"/>
    <s v="HOMBRE"/>
    <n v="68309.03"/>
    <s v="ASALARIADO"/>
    <s v="SECTOR PRIVADO"/>
    <s v="SI"/>
    <s v="NO"/>
    <s v="NO"/>
    <n v="43"/>
    <s v="No"/>
    <s v="No"/>
    <n v="68309.03"/>
    <x v="0"/>
    <n v="43"/>
  </r>
  <r>
    <n v="36"/>
    <s v="HOMBRE"/>
    <m/>
    <s v="ASALARIADO"/>
    <s v="SECTOR PUBLICO"/>
    <s v="SI"/>
    <s v="NO"/>
    <s v="NO"/>
    <n v="62"/>
    <s v="No"/>
    <s v="No"/>
    <n v="657425.23697218252"/>
    <x v="0"/>
    <n v="62"/>
  </r>
  <r>
    <n v="37"/>
    <s v="HOMBRE"/>
    <n v="1552307.5"/>
    <s v="ASALARIADO"/>
    <s v="SECTOR PRIVADO"/>
    <s v="SI"/>
    <s v="SI"/>
    <s v="NO"/>
    <n v="41"/>
    <s v="No"/>
    <s v="No"/>
    <n v="1552307.5"/>
    <x v="0"/>
    <n v="41"/>
  </r>
  <r>
    <n v="38"/>
    <s v="HOMBRE"/>
    <n v="1531575"/>
    <s v="ASEGURADO VOLUNTARIO"/>
    <s v="SECTOR PRIVADO"/>
    <s v="SI"/>
    <s v="SI"/>
    <s v="NO"/>
    <n v="66"/>
    <s v="No"/>
    <s v="No"/>
    <n v="1531575"/>
    <x v="2"/>
    <n v="66"/>
  </r>
  <r>
    <n v="39"/>
    <s v="HOMBRE"/>
    <n v="3220569.09"/>
    <s v="ASALARIADO"/>
    <s v="SECTOR PRIVADO"/>
    <s v="SI"/>
    <s v="NO"/>
    <s v="NO"/>
    <n v="48"/>
    <s v="Atípico"/>
    <s v="No"/>
    <n v="3220569.09"/>
    <x v="0"/>
    <n v="48"/>
  </r>
  <r>
    <n v="40"/>
    <s v="HOMBRE"/>
    <n v="658917"/>
    <s v="ASALARIADO"/>
    <s v="SECTOR PUBLICO"/>
    <s v="SI"/>
    <s v="NO"/>
    <s v="SI"/>
    <n v="56"/>
    <s v="No"/>
    <s v="No"/>
    <n v="658917"/>
    <x v="0"/>
    <n v="56"/>
  </r>
  <r>
    <n v="41"/>
    <s v="HOMBRE"/>
    <n v="631707.6"/>
    <s v="ASALARIADO"/>
    <s v="SECTOR PRIVADO"/>
    <s v="SI"/>
    <s v="NO"/>
    <s v="NO"/>
    <n v="25"/>
    <s v="No"/>
    <s v="No"/>
    <n v="631707.6"/>
    <x v="0"/>
    <n v="25"/>
  </r>
  <r>
    <n v="42"/>
    <s v="MUJER"/>
    <n v="977376"/>
    <s v="ASALARIADO"/>
    <s v="SECTOR PRIVADO"/>
    <s v="SI"/>
    <s v="NO"/>
    <s v="NO"/>
    <n v="33"/>
    <s v="No"/>
    <s v="No"/>
    <n v="977376"/>
    <x v="0"/>
    <n v="33"/>
  </r>
  <r>
    <n v="43"/>
    <s v="MUJER"/>
    <n v="278030"/>
    <s v="CONVENIOS ESPECIALES DE TRABAJADORES INDEPENDIENTES"/>
    <s v="SECTOR PRIVADO"/>
    <s v="SI"/>
    <s v="SI"/>
    <s v="NO"/>
    <n v="23"/>
    <s v="No"/>
    <s v="No"/>
    <n v="278030"/>
    <x v="4"/>
    <n v="23"/>
  </r>
  <r>
    <n v="44"/>
    <s v="HOMBRE"/>
    <n v="633750"/>
    <s v="ASALARIADO"/>
    <s v="SECTOR PRIVADO"/>
    <s v="SI"/>
    <s v="NO"/>
    <s v="NO"/>
    <n v="43"/>
    <s v="No"/>
    <s v="No"/>
    <n v="633750"/>
    <x v="0"/>
    <n v="43"/>
  </r>
  <r>
    <n v="45"/>
    <s v="MUJER"/>
    <n v="376776"/>
    <s v="ASALARIADO"/>
    <s v="SECTOR PRIVADO"/>
    <s v="SI"/>
    <s v="NO"/>
    <s v="NO"/>
    <n v="27"/>
    <s v="No"/>
    <s v="No"/>
    <n v="376776"/>
    <x v="0"/>
    <n v="27"/>
  </r>
  <r>
    <n v="46"/>
    <s v="MUJER"/>
    <n v="1878386.22"/>
    <s v="ASALARIADO"/>
    <s v="SECTOR PRIVADO"/>
    <s v="SI"/>
    <s v="NO"/>
    <s v="NO"/>
    <n v="28"/>
    <s v="No"/>
    <s v="No"/>
    <n v="1878386.22"/>
    <x v="0"/>
    <n v="28"/>
  </r>
  <r>
    <n v="47"/>
    <s v="MUJER"/>
    <n v="2224883"/>
    <s v="ASALARIADO"/>
    <s v="SECTOR PRIVADO"/>
    <s v="SI"/>
    <s v="NO"/>
    <s v="NO"/>
    <n v="49"/>
    <s v="No"/>
    <s v="No"/>
    <n v="2224883"/>
    <x v="0"/>
    <n v="49"/>
  </r>
  <r>
    <n v="48"/>
    <s v="MUJER"/>
    <n v="349000"/>
    <s v="ASALARIADO"/>
    <s v="SECTOR PRIVADO"/>
    <s v="SI"/>
    <s v="NO"/>
    <s v="NO"/>
    <n v="36"/>
    <s v="No"/>
    <s v="No"/>
    <n v="349000"/>
    <x v="0"/>
    <n v="36"/>
  </r>
  <r>
    <n v="49"/>
    <s v="HOMBRE"/>
    <n v="675069.69"/>
    <s v="ASALARIADO"/>
    <s v="SECTOR PRIVADO"/>
    <s v="SI"/>
    <s v="NO"/>
    <s v="NO"/>
    <n v="39"/>
    <s v="No"/>
    <s v="No"/>
    <n v="675069.69"/>
    <x v="0"/>
    <n v="39"/>
  </r>
  <r>
    <n v="50"/>
    <s v="HOMBRE"/>
    <n v="443282"/>
    <s v="ASALARIADO"/>
    <s v="SECTOR PRIVADO"/>
    <s v="SI"/>
    <s v="SI"/>
    <s v="NO"/>
    <m/>
    <s v="No"/>
    <s v="No"/>
    <n v="443282"/>
    <x v="0"/>
    <n v="0"/>
  </r>
  <r>
    <n v="51"/>
    <s v="HOMBRE"/>
    <n v="297044.99"/>
    <s v="TRABAJADOR INDEPENDIENTE"/>
    <s v="SECTOR PRIVADO"/>
    <s v="SI"/>
    <s v="NO"/>
    <s v="NO"/>
    <n v="66"/>
    <s v="No"/>
    <s v="No"/>
    <n v="297044.99"/>
    <x v="3"/>
    <n v="66"/>
  </r>
  <r>
    <n v="52"/>
    <s v="HOMBRE"/>
    <n v="1505458.92"/>
    <s v="ASALARIADO"/>
    <s v="SECTOR PUBLICO"/>
    <s v="SI"/>
    <s v="NO"/>
    <s v="NO"/>
    <m/>
    <s v="No"/>
    <s v="No"/>
    <n v="1505458.92"/>
    <x v="0"/>
    <n v="0"/>
  </r>
  <r>
    <n v="53"/>
    <s v="MUJER"/>
    <n v="743436"/>
    <s v="ASALARIADO"/>
    <s v="SECTOR PRIVADO"/>
    <s v="SI"/>
    <s v="NO"/>
    <s v="NO"/>
    <n v="28"/>
    <s v="No"/>
    <s v="No"/>
    <n v="743436"/>
    <x v="0"/>
    <n v="28"/>
  </r>
  <r>
    <n v="54"/>
    <s v="HOMBRE"/>
    <n v="379422"/>
    <s v="TRABAJADOR INDEPENDIENTE"/>
    <s v="SECTOR PRIVADO"/>
    <s v="SI"/>
    <s v="NO"/>
    <s v="NO"/>
    <n v="43"/>
    <s v="No"/>
    <s v="No"/>
    <n v="379422"/>
    <x v="3"/>
    <n v="43"/>
  </r>
  <r>
    <n v="55"/>
    <s v="HOMBRE"/>
    <n v="300000"/>
    <s v="ASEGURADO VOLUNTARIO"/>
    <s v="SECTOR PRIVADO"/>
    <s v="SI"/>
    <s v="NO"/>
    <s v="NO"/>
    <n v="44"/>
    <s v="No"/>
    <s v="No"/>
    <n v="300000"/>
    <x v="2"/>
    <n v="44"/>
  </r>
  <r>
    <n v="56"/>
    <s v="MUJER"/>
    <n v="159787.22"/>
    <s v="ASALARIADO"/>
    <s v="SECTOR PRIVADO"/>
    <s v="SI"/>
    <s v="SI"/>
    <s v="NO"/>
    <n v="44"/>
    <s v="No"/>
    <s v="No"/>
    <n v="159787.22"/>
    <x v="0"/>
    <n v="44"/>
  </r>
  <r>
    <n v="57"/>
    <s v="MUJER"/>
    <n v="267741.03999999998"/>
    <s v="ASALARIADO"/>
    <s v="SECTOR PRIVADO"/>
    <s v="SI"/>
    <s v="NO"/>
    <s v="NO"/>
    <n v="32"/>
    <s v="No"/>
    <s v="No"/>
    <n v="267741.03999999998"/>
    <x v="0"/>
    <n v="32"/>
  </r>
  <r>
    <n v="58"/>
    <s v="MUJER"/>
    <n v="376777"/>
    <s v="ASALARIADO"/>
    <s v="SECTOR PRIVADO"/>
    <s v="SI"/>
    <s v="NO"/>
    <s v="NO"/>
    <n v="43"/>
    <s v="No"/>
    <s v="No"/>
    <n v="376777"/>
    <x v="0"/>
    <n v="43"/>
  </r>
  <r>
    <n v="59"/>
    <s v="HOMBRE"/>
    <n v="386161"/>
    <s v="TRABAJADOR INDEPENDIENTE"/>
    <s v="SECTOR PRIVADO"/>
    <s v="SI"/>
    <s v="NO"/>
    <s v="SI"/>
    <n v="45"/>
    <s v="No"/>
    <s v="No"/>
    <n v="386161"/>
    <x v="3"/>
    <n v="45"/>
  </r>
  <r>
    <n v="60"/>
    <s v="HOMBRE"/>
    <n v="278030"/>
    <s v="CONVENIOS ESPECIALES DE TRABAJADORES INDEPENDIENTES"/>
    <s v="SECTOR PRIVADO"/>
    <s v="SI"/>
    <s v="NO"/>
    <s v="NO"/>
    <n v="22"/>
    <s v="No"/>
    <s v="No"/>
    <n v="278030"/>
    <x v="4"/>
    <n v="22"/>
  </r>
  <r>
    <n v="61"/>
    <s v="HOMBRE"/>
    <n v="1594012.66"/>
    <s v="ASALARIADO"/>
    <s v="SECTOR PRIVADO"/>
    <s v="SI"/>
    <s v="NO"/>
    <s v="NO"/>
    <n v="32"/>
    <s v="No"/>
    <s v="No"/>
    <n v="1594012.66"/>
    <x v="0"/>
    <n v="32"/>
  </r>
  <r>
    <n v="62"/>
    <s v="HOMBRE"/>
    <n v="1401725.03"/>
    <s v="PENSIONADOS EN SU PROPIO SISTEMA"/>
    <s v="SECTOR PUBLICO"/>
    <s v="SI"/>
    <s v="NO"/>
    <s v="NO"/>
    <n v="85"/>
    <s v="No"/>
    <s v="No"/>
    <n v="1401725.03"/>
    <x v="1"/>
    <n v="85"/>
  </r>
  <r>
    <n v="63"/>
    <s v="HOMBRE"/>
    <n v="366358.49"/>
    <s v="ASALARIADO"/>
    <s v="SECTOR PRIVADO"/>
    <s v="SI"/>
    <s v="NO"/>
    <s v="NO"/>
    <n v="51"/>
    <s v="No"/>
    <s v="No"/>
    <n v="366358.49"/>
    <x v="0"/>
    <n v="51"/>
  </r>
  <r>
    <n v="64"/>
    <s v="MUJER"/>
    <n v="411794"/>
    <s v="TRABAJADOR INDEPENDIENTE"/>
    <s v="SECTOR PRIVADO"/>
    <s v="SI"/>
    <s v="NO"/>
    <s v="NO"/>
    <n v="53"/>
    <s v="No"/>
    <s v="No"/>
    <n v="411794"/>
    <x v="3"/>
    <n v="53"/>
  </r>
  <r>
    <n v="65"/>
    <s v="HOMBRE"/>
    <n v="340510.83"/>
    <s v="ASALARIADO"/>
    <s v="SECTOR PRIVADO"/>
    <s v="SI"/>
    <s v="NO"/>
    <s v="NO"/>
    <n v="40"/>
    <s v="No"/>
    <s v="No"/>
    <n v="340510.83"/>
    <x v="0"/>
    <n v="40"/>
  </r>
  <r>
    <n v="66"/>
    <s v="HOMBRE"/>
    <n v="3217736"/>
    <s v="ASALARIADO"/>
    <s v="SECTOR PRIVADO"/>
    <s v="SI"/>
    <s v="NO"/>
    <s v="NO"/>
    <n v="32"/>
    <s v="Atípico"/>
    <s v="No"/>
    <n v="3217736"/>
    <x v="0"/>
    <n v="32"/>
  </r>
  <r>
    <n v="67"/>
    <s v="HOMBRE"/>
    <n v="133603.53"/>
    <s v="PENSIONADOS EN SU PROPIO SISTEMA"/>
    <s v="SECTOR PUBLICO"/>
    <s v="SI"/>
    <s v="NO"/>
    <s v="NO"/>
    <n v="72"/>
    <s v="No"/>
    <s v="No"/>
    <n v="133603.53"/>
    <x v="1"/>
    <n v="72"/>
  </r>
  <r>
    <n v="68"/>
    <s v="HOMBRE"/>
    <n v="140435.81"/>
    <s v="PENSIONADOS EN SU PROPIO SISTEMA"/>
    <s v="SECTOR PUBLICO"/>
    <s v="SI"/>
    <s v="NO"/>
    <s v="NO"/>
    <n v="74"/>
    <s v="No"/>
    <s v="No"/>
    <n v="140435.81"/>
    <x v="1"/>
    <n v="74"/>
  </r>
  <r>
    <n v="69"/>
    <s v="HOMBRE"/>
    <n v="1866932.5"/>
    <s v="ASALARIADO"/>
    <s v="SECTOR PUBLICO"/>
    <s v="SI"/>
    <s v="NO"/>
    <s v="NO"/>
    <n v="57"/>
    <s v="No"/>
    <s v="No"/>
    <n v="1866932.5"/>
    <x v="0"/>
    <n v="57"/>
  </r>
  <r>
    <n v="70"/>
    <s v="HOMBRE"/>
    <n v="299647"/>
    <s v="ASEGURADO VOLUNTARIO"/>
    <s v="SECTOR PRIVADO"/>
    <s v="SI"/>
    <s v="NO"/>
    <s v="NO"/>
    <m/>
    <s v="No"/>
    <s v="No"/>
    <n v="299647"/>
    <x v="2"/>
    <n v="0"/>
  </r>
  <r>
    <n v="71"/>
    <s v="MUJER"/>
    <n v="544163.5"/>
    <s v="ASALARIADO"/>
    <s v="SECTOR PRIVADO"/>
    <s v="SI"/>
    <s v="NO"/>
    <s v="NO"/>
    <n v="24"/>
    <s v="No"/>
    <s v="No"/>
    <n v="544163.5"/>
    <x v="0"/>
    <n v="24"/>
  </r>
  <r>
    <n v="72"/>
    <s v="MUJER"/>
    <n v="2128928"/>
    <s v=""/>
    <s v="SECTOR PUBLICO"/>
    <s v="SI"/>
    <s v="NO"/>
    <s v="SI"/>
    <n v="42"/>
    <s v="No"/>
    <s v="No"/>
    <n v="2128928"/>
    <x v="0"/>
    <n v="42"/>
  </r>
  <r>
    <n v="73"/>
    <s v="HOMBRE"/>
    <n v="278030"/>
    <s v="CONVENIOS ESPECIALES DE TRABAJADORES INDEPENDIENTES"/>
    <s v="SECTOR PRIVADO"/>
    <s v="SI"/>
    <s v="NO"/>
    <s v="NO"/>
    <n v="57"/>
    <s v="No"/>
    <s v="No"/>
    <n v="278030"/>
    <x v="4"/>
    <n v="57"/>
  </r>
  <r>
    <n v="74"/>
    <s v="MUJER"/>
    <n v="508972.79999999999"/>
    <s v="ASALARIADO"/>
    <s v="SECTOR PUBLICO"/>
    <s v="SI"/>
    <s v="NO"/>
    <s v="NO"/>
    <n v="46"/>
    <s v="No"/>
    <s v="No"/>
    <n v="508972.79999999999"/>
    <x v="0"/>
    <n v="46"/>
  </r>
  <r>
    <n v="75"/>
    <s v="HOMBRE"/>
    <n v="476424.06"/>
    <s v="ASALARIADO"/>
    <s v="SECTOR PRIVADO"/>
    <s v="SI"/>
    <s v="NO"/>
    <s v="NO"/>
    <n v="24"/>
    <s v="No"/>
    <s v="No"/>
    <n v="476424.06"/>
    <x v="0"/>
    <n v="24"/>
  </r>
  <r>
    <n v="76"/>
    <s v="MUJER"/>
    <n v="278035"/>
    <s v="TRABAJADOR INDEPENDIENTE"/>
    <s v="SECTOR PRIVADO"/>
    <s v="SI"/>
    <s v="NO"/>
    <s v="SI"/>
    <n v="27"/>
    <s v="No"/>
    <s v="No"/>
    <n v="278035"/>
    <x v="3"/>
    <n v="27"/>
  </r>
  <r>
    <n v="77"/>
    <s v="HOMBRE"/>
    <n v="297046"/>
    <s v="ASEGURADO VOLUNTARIO"/>
    <s v="SECTOR PRIVADO"/>
    <s v="NO"/>
    <s v="NO"/>
    <s v="SI"/>
    <n v="29"/>
    <s v="No"/>
    <s v="No"/>
    <n v="297046"/>
    <x v="2"/>
    <n v="29"/>
  </r>
  <r>
    <n v="78"/>
    <s v="MUJER"/>
    <n v="643859.19999999995"/>
    <s v="ASALARIADO"/>
    <s v="SECTOR PUBLICO"/>
    <s v="SI"/>
    <s v="NO"/>
    <s v="NO"/>
    <n v="35"/>
    <s v="No"/>
    <s v="No"/>
    <n v="643859.19999999995"/>
    <x v="0"/>
    <n v="35"/>
  </r>
  <r>
    <n v="79"/>
    <s v="HOMBRE"/>
    <n v="364678.16"/>
    <s v="ASALARIADO"/>
    <s v="SECTOR PRIVADO"/>
    <s v="SI"/>
    <s v="NO"/>
    <s v="NO"/>
    <n v="28"/>
    <s v="No"/>
    <s v="No"/>
    <n v="364678.16"/>
    <x v="0"/>
    <n v="28"/>
  </r>
  <r>
    <n v="80"/>
    <s v="MUJER"/>
    <n v="297046"/>
    <s v="ASEGURADO VOLUNTARIO"/>
    <s v="SECTOR PRIVADO"/>
    <s v="SI"/>
    <s v="NO"/>
    <s v="NO"/>
    <n v="50"/>
    <s v="No"/>
    <s v="No"/>
    <n v="297046"/>
    <x v="2"/>
    <n v="50"/>
  </r>
  <r>
    <n v="81"/>
    <s v="MUJER"/>
    <n v="909000"/>
    <s v="ASALARIADO"/>
    <s v="SECTOR PRIVADO"/>
    <s v="SI"/>
    <s v="NO"/>
    <s v="SI"/>
    <n v="27"/>
    <s v="No"/>
    <s v="No"/>
    <n v="909000"/>
    <x v="0"/>
    <n v="27"/>
  </r>
  <r>
    <n v="82"/>
    <s v="MUJER"/>
    <n v="1769610.96"/>
    <s v="ASALARIADO"/>
    <s v="SECTOR PUBLICO"/>
    <s v="SI"/>
    <s v="NO"/>
    <s v="NO"/>
    <n v="56"/>
    <s v="No"/>
    <s v="No"/>
    <n v="1769610.96"/>
    <x v="0"/>
    <n v="56"/>
  </r>
  <r>
    <n v="83"/>
    <s v="HOMBRE"/>
    <n v="415861"/>
    <s v="TRABAJADOR INDEPENDIENTE"/>
    <s v="SECTOR PRIVADO"/>
    <s v="SI"/>
    <s v="NO"/>
    <s v="SI"/>
    <n v="34"/>
    <s v="No"/>
    <s v="No"/>
    <n v="415861"/>
    <x v="3"/>
    <n v="34"/>
  </r>
  <r>
    <n v="84"/>
    <s v="MUJER"/>
    <n v="1404047"/>
    <s v="ASALARIADO"/>
    <s v="SECTOR PUBLICO"/>
    <s v="SI"/>
    <s v="NO"/>
    <s v="SI"/>
    <n v="53"/>
    <s v="No"/>
    <s v="No"/>
    <n v="1404047"/>
    <x v="0"/>
    <n v="53"/>
  </r>
  <r>
    <n v="85"/>
    <s v="MUJER"/>
    <n v="457842.57"/>
    <s v="ASALARIADO"/>
    <s v="SECTOR PRIVADO"/>
    <s v="SI"/>
    <s v="NO"/>
    <s v="NO"/>
    <n v="50"/>
    <s v="No"/>
    <s v="No"/>
    <n v="457842.57"/>
    <x v="0"/>
    <n v="50"/>
  </r>
  <r>
    <n v="86"/>
    <s v="MUJER"/>
    <n v="297046"/>
    <s v="ASEGURADO VOLUNTARIO"/>
    <s v="SECTOR PRIVADO"/>
    <s v="SI"/>
    <s v="NO"/>
    <s v="NO"/>
    <n v="36"/>
    <s v="No"/>
    <s v="No"/>
    <n v="297046"/>
    <x v="2"/>
    <n v="36"/>
  </r>
  <r>
    <n v="87"/>
    <s v="HOMBRE"/>
    <n v="347356.26"/>
    <s v="ASALARIADO"/>
    <s v="SECTOR PRIVADO"/>
    <s v="SI"/>
    <s v="NO"/>
    <s v="NO"/>
    <n v="38"/>
    <s v="No"/>
    <s v="No"/>
    <n v="347356.26"/>
    <x v="0"/>
    <n v="38"/>
  </r>
  <r>
    <n v="88"/>
    <s v="MUJER"/>
    <n v="432031"/>
    <s v="ASALARIADO"/>
    <s v="SECTOR PUBLICO"/>
    <s v="SI"/>
    <s v="NO"/>
    <s v="SI"/>
    <n v="31"/>
    <s v="No"/>
    <s v="No"/>
    <n v="432031"/>
    <x v="0"/>
    <n v="31"/>
  </r>
  <r>
    <n v="89"/>
    <s v="HOMBRE"/>
    <n v="419292"/>
    <s v="TRABAJADOR INDEPENDIENTE"/>
    <s v="SECTOR PRIVADO"/>
    <s v="SI"/>
    <s v="SI"/>
    <s v="NO"/>
    <n v="36"/>
    <s v="No"/>
    <s v="No"/>
    <n v="419292"/>
    <x v="3"/>
    <n v="36"/>
  </r>
  <r>
    <n v="90"/>
    <s v="MUJER"/>
    <n v="622035.81999999995"/>
    <s v="ASALARIADO"/>
    <s v="SECTOR PUBLICO"/>
    <s v="SI"/>
    <s v="NO"/>
    <s v="NO"/>
    <n v="30"/>
    <s v="No"/>
    <s v="No"/>
    <n v="622035.81999999995"/>
    <x v="0"/>
    <n v="30"/>
  </r>
  <r>
    <n v="91"/>
    <s v="HOMBRE"/>
    <n v="483142.5"/>
    <s v="ASALARIADO"/>
    <s v="SECTOR PRIVADO"/>
    <s v="SI"/>
    <s v="NO"/>
    <s v="NO"/>
    <n v="33"/>
    <s v="No"/>
    <s v="No"/>
    <n v="483142.5"/>
    <x v="0"/>
    <n v="33"/>
  </r>
  <r>
    <n v="92"/>
    <s v="HOMBRE"/>
    <n v="609320.69999999995"/>
    <s v="ASALARIADO"/>
    <s v="SECTOR PUBLICO"/>
    <s v="SI"/>
    <s v="NO"/>
    <s v="NO"/>
    <n v="39"/>
    <s v="No"/>
    <s v="No"/>
    <n v="609320.69999999995"/>
    <x v="0"/>
    <n v="39"/>
  </r>
  <r>
    <n v="93"/>
    <s v="HOMBRE"/>
    <n v="982902.8"/>
    <s v="ASALARIADO"/>
    <s v="SECTOR PUBLICO"/>
    <s v="SI"/>
    <s v="NO"/>
    <s v="NO"/>
    <n v="49"/>
    <s v="No"/>
    <s v="No"/>
    <n v="982902.8"/>
    <x v="0"/>
    <n v="49"/>
  </r>
  <r>
    <n v="94"/>
    <s v="MUJER"/>
    <n v="800002"/>
    <s v="ASALARIADO"/>
    <s v="SECTOR PRIVADO"/>
    <s v="SI"/>
    <s v="NO"/>
    <s v="NO"/>
    <n v="30"/>
    <s v="No"/>
    <s v="No"/>
    <n v="800002"/>
    <x v="0"/>
    <n v="30"/>
  </r>
  <r>
    <n v="95"/>
    <s v="HOMBRE"/>
    <n v="938875"/>
    <s v="ASALARIADO"/>
    <s v="SECTOR PRIVADO"/>
    <s v="SI"/>
    <s v="NO"/>
    <s v="NO"/>
    <n v="28"/>
    <s v="No"/>
    <s v="No"/>
    <n v="938875"/>
    <x v="0"/>
    <n v="28"/>
  </r>
  <r>
    <n v="96"/>
    <s v="MUJER"/>
    <n v="412625.63"/>
    <s v="ASALARIADO"/>
    <s v="SECTOR PRIVADO"/>
    <s v="SI"/>
    <s v="NO"/>
    <s v="NO"/>
    <n v="26"/>
    <s v="No"/>
    <s v="No"/>
    <n v="412625.63"/>
    <x v="0"/>
    <n v="26"/>
  </r>
  <r>
    <n v="97"/>
    <s v="HOMBRE"/>
    <n v="234334"/>
    <s v="ASALARIADO"/>
    <s v="SECTOR PRIVADO"/>
    <s v="SI"/>
    <s v="NO"/>
    <s v="NO"/>
    <n v="21"/>
    <s v="No"/>
    <s v="No"/>
    <n v="234334"/>
    <x v="0"/>
    <n v="21"/>
  </r>
  <r>
    <n v="98"/>
    <s v="MUJER"/>
    <n v="675720"/>
    <s v="ASALARIADO"/>
    <s v="SECTOR PUBLICO"/>
    <s v="SI"/>
    <s v="NO"/>
    <s v="NO"/>
    <n v="36"/>
    <s v="No"/>
    <s v="No"/>
    <n v="675720"/>
    <x v="0"/>
    <n v="36"/>
  </r>
  <r>
    <n v="99"/>
    <s v="MUJER"/>
    <n v="283745.98"/>
    <s v="ASALARIADO"/>
    <s v="SECTOR PRIVADO"/>
    <s v="SI"/>
    <s v="NO"/>
    <s v="NO"/>
    <n v="22"/>
    <s v="No"/>
    <s v="No"/>
    <n v="283745.98"/>
    <x v="0"/>
    <n v="22"/>
  </r>
  <r>
    <n v="100"/>
    <s v="MUJER"/>
    <n v="3729038.4"/>
    <s v="ASALARIADO"/>
    <s v="SECTOR PUBLICO"/>
    <s v="SI"/>
    <s v="NO"/>
    <s v="NO"/>
    <n v="50"/>
    <s v="Atípico"/>
    <s v="No"/>
    <n v="3729038.4"/>
    <x v="0"/>
    <n v="50"/>
  </r>
  <r>
    <n v="101"/>
    <s v="MUJER"/>
    <n v="300000"/>
    <s v="ASALARIADO"/>
    <s v="SECTOR PRIVADO"/>
    <s v="SI"/>
    <s v="NO"/>
    <s v="NO"/>
    <n v="33"/>
    <s v="No"/>
    <s v="No"/>
    <n v="300000"/>
    <x v="0"/>
    <n v="33"/>
  </r>
  <r>
    <n v="102"/>
    <s v="MUJER"/>
    <n v="377900"/>
    <s v="ASALARIADO"/>
    <s v="SECTOR PRIVADO"/>
    <s v="SI"/>
    <s v="NO"/>
    <s v="NO"/>
    <n v="57"/>
    <s v="No"/>
    <s v="No"/>
    <n v="377900"/>
    <x v="0"/>
    <n v="57"/>
  </r>
  <r>
    <n v="103"/>
    <s v="HOMBRE"/>
    <n v="300018"/>
    <s v="ASEGURADO VOLUNTARIO"/>
    <s v="SECTOR PRIVADO"/>
    <s v="SI"/>
    <s v="NO"/>
    <s v="NO"/>
    <n v="63"/>
    <s v="No"/>
    <s v="No"/>
    <n v="300018"/>
    <x v="2"/>
    <n v="63"/>
  </r>
  <r>
    <n v="104"/>
    <s v="MUJER"/>
    <n v="306643.32"/>
    <s v="ASALARIADO"/>
    <s v="SECTOR PRIVADO"/>
    <s v="SI"/>
    <s v="NO"/>
    <s v="NO"/>
    <n v="30"/>
    <s v="No"/>
    <s v="No"/>
    <n v="306643.32"/>
    <x v="0"/>
    <n v="30"/>
  </r>
  <r>
    <n v="105"/>
    <s v="HOMBRE"/>
    <n v="462759"/>
    <s v="ASALARIADO"/>
    <s v="SECTOR PRIVADO"/>
    <s v="SI"/>
    <s v="NO"/>
    <s v="NO"/>
    <n v="35"/>
    <s v="No"/>
    <s v="No"/>
    <n v="462759"/>
    <x v="0"/>
    <n v="35"/>
  </r>
  <r>
    <n v="106"/>
    <s v="MUJER"/>
    <n v="1411236"/>
    <s v="ASALARIADO"/>
    <s v="SECTOR PUBLICO"/>
    <s v="SI"/>
    <s v="NO"/>
    <s v="NO"/>
    <n v="30"/>
    <s v="No"/>
    <s v="No"/>
    <n v="1411236"/>
    <x v="0"/>
    <n v="30"/>
  </r>
  <r>
    <n v="107"/>
    <s v="HOMBRE"/>
    <n v="310124"/>
    <s v="ASEGURADO VOLUNTARIO"/>
    <s v="SECTOR PRIVADO"/>
    <s v="SI"/>
    <s v="NO"/>
    <s v="NO"/>
    <n v="51"/>
    <s v="No"/>
    <s v="No"/>
    <n v="310124"/>
    <x v="2"/>
    <n v="51"/>
  </r>
  <r>
    <n v="108"/>
    <s v="HOMBRE"/>
    <n v="505145"/>
    <s v="TRABAJADOR INDEPENDIENTE"/>
    <s v="SECTOR PRIVADO"/>
    <s v="SI"/>
    <s v="SI"/>
    <s v="SI"/>
    <n v="30"/>
    <s v="No"/>
    <s v="No"/>
    <n v="505145"/>
    <x v="3"/>
    <n v="30"/>
  </r>
  <r>
    <n v="109"/>
    <s v="HOMBRE"/>
    <n v="386161"/>
    <s v="TRABAJADOR INDEPENDIENTE"/>
    <s v="SECTOR PRIVADO"/>
    <s v="SI"/>
    <s v="NO"/>
    <s v="SI"/>
    <n v="44"/>
    <s v="No"/>
    <s v="No"/>
    <n v="386161"/>
    <x v="3"/>
    <n v="44"/>
  </r>
  <r>
    <n v="110"/>
    <s v="MUJER"/>
    <n v="297973.5"/>
    <s v="ASALARIADO"/>
    <s v="SECTOR PUBLICO"/>
    <s v="SI"/>
    <s v="NO"/>
    <s v="NO"/>
    <n v="43"/>
    <s v="No"/>
    <s v="No"/>
    <n v="297973.5"/>
    <x v="0"/>
    <n v="43"/>
  </r>
  <r>
    <n v="111"/>
    <s v="MUJER"/>
    <n v="338049.9"/>
    <s v="ASALARIADO"/>
    <s v="SECTOR PRIVADO"/>
    <s v="SI"/>
    <s v="NO"/>
    <s v="NO"/>
    <n v="43"/>
    <s v="No"/>
    <s v="No"/>
    <n v="338049.9"/>
    <x v="0"/>
    <n v="43"/>
  </r>
  <r>
    <n v="112"/>
    <s v="MUJER"/>
    <n v="298155"/>
    <s v="ASEGURADO VOLUNTARIO"/>
    <s v="SECTOR PRIVADO"/>
    <s v="SI"/>
    <s v="NO"/>
    <s v="NO"/>
    <n v="47"/>
    <s v="No"/>
    <s v="No"/>
    <n v="298155"/>
    <x v="2"/>
    <n v="47"/>
  </r>
  <r>
    <n v="113"/>
    <s v="MUJER"/>
    <n v="278030.99"/>
    <s v="CONVENIOS ESPECIALES DE TRABAJADORES INDEPENDIENTES"/>
    <s v="SECTOR PRIVADO"/>
    <s v="SI"/>
    <s v="NO"/>
    <s v="NO"/>
    <n v="30"/>
    <s v="No"/>
    <s v="No"/>
    <n v="278030.99"/>
    <x v="4"/>
    <n v="30"/>
  </r>
  <r>
    <n v="114"/>
    <s v="MUJER"/>
    <n v="382026.4"/>
    <s v="ASALARIADO"/>
    <s v="SECTOR PRIVADO"/>
    <s v="SI"/>
    <s v="NO"/>
    <s v="NO"/>
    <n v="44"/>
    <s v="No"/>
    <s v="No"/>
    <n v="382026.4"/>
    <x v="0"/>
    <n v="44"/>
  </r>
  <r>
    <n v="115"/>
    <s v="MUJER"/>
    <n v="239485.57"/>
    <s v="ASALARIADO"/>
    <s v="SECTOR PRIVADO"/>
    <s v="SI"/>
    <s v="NO"/>
    <s v="NO"/>
    <n v="21"/>
    <s v="No"/>
    <s v="No"/>
    <n v="239485.57"/>
    <x v="0"/>
    <n v="21"/>
  </r>
  <r>
    <n v="116"/>
    <s v="HOMBRE"/>
    <n v="672873.47"/>
    <s v="ASALARIADO"/>
    <s v="SECTOR PRIVADO"/>
    <s v="SI"/>
    <s v="SI"/>
    <s v="NO"/>
    <n v="32"/>
    <s v="No"/>
    <s v="No"/>
    <n v="672873.47"/>
    <x v="0"/>
    <n v="32"/>
  </r>
  <r>
    <n v="117"/>
    <s v="MUJER"/>
    <n v="995442"/>
    <s v="ASALARIADO"/>
    <s v="SECTOR PRIVADO"/>
    <s v="SI"/>
    <s v="SI"/>
    <s v="SI"/>
    <n v="52"/>
    <s v="No"/>
    <s v="No"/>
    <n v="995442"/>
    <x v="0"/>
    <n v="52"/>
  </r>
  <r>
    <n v="118"/>
    <s v="HOMBRE"/>
    <n v="659864.57999999996"/>
    <s v="ASALARIADO"/>
    <s v="SECTOR PRIVADO"/>
    <s v="SI"/>
    <s v="NO"/>
    <s v="NO"/>
    <n v="27"/>
    <s v="No"/>
    <s v="No"/>
    <n v="659864.57999999996"/>
    <x v="0"/>
    <n v="27"/>
  </r>
  <r>
    <n v="119"/>
    <s v="HOMBRE"/>
    <n v="681758.7"/>
    <s v="ASALARIADO"/>
    <s v="SECTOR PRIVADO"/>
    <s v="SI"/>
    <s v="NO"/>
    <s v="NO"/>
    <n v="30"/>
    <s v="No"/>
    <s v="No"/>
    <n v="681758.7"/>
    <x v="0"/>
    <n v="30"/>
  </r>
  <r>
    <n v="120"/>
    <s v="MUJER"/>
    <n v="297046"/>
    <s v="ASEGURADO VOLUNTARIO"/>
    <s v="SECTOR PRIVADO"/>
    <s v="SI"/>
    <s v="SI"/>
    <s v="SI"/>
    <n v="37"/>
    <s v="No"/>
    <s v="No"/>
    <n v="297046"/>
    <x v="2"/>
    <n v="37"/>
  </r>
  <r>
    <n v="121"/>
    <s v="MUJER"/>
    <n v="149929.63"/>
    <s v="ASALARIADO"/>
    <s v="SECTOR PRIVADO"/>
    <s v="SI"/>
    <s v="SI"/>
    <s v="NO"/>
    <n v="28"/>
    <s v="No"/>
    <s v="No"/>
    <n v="149929.63"/>
    <x v="0"/>
    <n v="28"/>
  </r>
  <r>
    <n v="122"/>
    <s v="MUJER"/>
    <n v="297514"/>
    <s v="ASEGURADO VOLUNTARIO"/>
    <s v="SECTOR PRIVADO"/>
    <s v="SI"/>
    <s v="NO"/>
    <s v="NO"/>
    <n v="45"/>
    <s v="No"/>
    <s v="No"/>
    <n v="297514"/>
    <x v="2"/>
    <n v="45"/>
  </r>
  <r>
    <n v="123"/>
    <s v="MUJER"/>
    <n v="297062"/>
    <s v="ASEGURADO VOLUNTARIO"/>
    <s v="SECTOR PRIVADO"/>
    <s v="SI"/>
    <s v="NO"/>
    <s v="NO"/>
    <n v="40"/>
    <s v="No"/>
    <s v="No"/>
    <n v="297062"/>
    <x v="2"/>
    <n v="40"/>
  </r>
  <r>
    <n v="124"/>
    <s v="HOMBRE"/>
    <n v="1179097"/>
    <s v="ASALARIADO"/>
    <s v="SECTOR PRIVADO"/>
    <s v="SI"/>
    <s v="NO"/>
    <s v="NO"/>
    <n v="41"/>
    <s v="No"/>
    <s v="No"/>
    <n v="1179097"/>
    <x v="0"/>
    <n v="41"/>
  </r>
  <r>
    <n v="125"/>
    <s v="HOMBRE"/>
    <n v="300018"/>
    <s v="ASEGURADO VOLUNTARIO"/>
    <s v="SECTOR PRIVADO"/>
    <s v="SI"/>
    <s v="NO"/>
    <s v="NO"/>
    <n v="82"/>
    <s v="No"/>
    <s v="No"/>
    <n v="300018"/>
    <x v="2"/>
    <n v="82"/>
  </r>
  <r>
    <n v="126"/>
    <s v="MUJER"/>
    <n v="366996.25"/>
    <s v="ASALARIADO"/>
    <s v="SECTOR PRIVADO"/>
    <s v="SI"/>
    <s v="NO"/>
    <s v="NO"/>
    <n v="44"/>
    <s v="No"/>
    <s v="No"/>
    <n v="366996.25"/>
    <x v="0"/>
    <n v="44"/>
  </r>
  <r>
    <n v="127"/>
    <s v="MUJER"/>
    <n v="976712.18"/>
    <s v="ASALARIADO"/>
    <s v="SECTOR PRIVADO"/>
    <s v="SI"/>
    <s v="NO"/>
    <s v="NO"/>
    <n v="32"/>
    <s v="No"/>
    <s v="No"/>
    <n v="976712.18"/>
    <x v="0"/>
    <n v="32"/>
  </r>
  <r>
    <n v="128"/>
    <s v="MUJER"/>
    <n v="212500"/>
    <s v="ASALARIADO"/>
    <s v="SECTOR PRIVADO"/>
    <s v="SI"/>
    <s v="SI"/>
    <s v="NO"/>
    <n v="45"/>
    <s v="No"/>
    <s v="No"/>
    <n v="212500"/>
    <x v="0"/>
    <n v="45"/>
  </r>
  <r>
    <n v="129"/>
    <s v="HOMBRE"/>
    <n v="300018"/>
    <s v="TRABAJADOR INDEPENDIENTE"/>
    <s v="SECTOR PRIVADO"/>
    <s v="SI"/>
    <s v="NO"/>
    <s v="NO"/>
    <n v="58"/>
    <s v="No"/>
    <s v="No"/>
    <n v="300018"/>
    <x v="3"/>
    <n v="58"/>
  </r>
  <r>
    <n v="130"/>
    <s v="HOMBRE"/>
    <n v="489327"/>
    <s v="ASALARIADO"/>
    <s v="SECTOR PUBLICO"/>
    <s v="SI"/>
    <s v="NO"/>
    <s v="NO"/>
    <n v="33"/>
    <s v="No"/>
    <s v="No"/>
    <n v="489327"/>
    <x v="0"/>
    <n v="33"/>
  </r>
  <r>
    <n v="131"/>
    <s v="MUJER"/>
    <n v="299647"/>
    <s v="ASEGURADO VOLUNTARIO"/>
    <s v="SECTOR PRIVADO"/>
    <s v="SI"/>
    <s v="NO"/>
    <s v="NO"/>
    <n v="50"/>
    <s v="No"/>
    <s v="No"/>
    <n v="299647"/>
    <x v="2"/>
    <n v="50"/>
  </r>
  <r>
    <n v="132"/>
    <s v="HOMBRE"/>
    <n v="1093666.56"/>
    <s v="ASALARIADO"/>
    <s v="SECTOR PRIVADO"/>
    <s v="SI"/>
    <s v="NO"/>
    <s v="SI"/>
    <n v="55"/>
    <s v="No"/>
    <s v="No"/>
    <n v="1093666.56"/>
    <x v="0"/>
    <n v="55"/>
  </r>
  <r>
    <n v="133"/>
    <s v="HOMBRE"/>
    <n v="677626.04"/>
    <s v="ASALARIADO"/>
    <s v="SECTOR PRIVADO"/>
    <s v="SI"/>
    <s v="NO"/>
    <s v="NO"/>
    <n v="57"/>
    <s v="No"/>
    <s v="No"/>
    <n v="677626.04"/>
    <x v="0"/>
    <n v="57"/>
  </r>
  <r>
    <n v="134"/>
    <s v="HOMBRE"/>
    <n v="462063.22"/>
    <s v="ASALARIADO"/>
    <s v="SECTOR PRIVADO"/>
    <s v="SI"/>
    <s v="NO"/>
    <s v="NO"/>
    <n v="54"/>
    <s v="No"/>
    <s v="No"/>
    <n v="462063.22"/>
    <x v="0"/>
    <n v="54"/>
  </r>
  <r>
    <n v="135"/>
    <s v="HOMBRE"/>
    <n v="966790.5"/>
    <s v="ASALARIADO"/>
    <s v="SECTOR PUBLICO"/>
    <s v="SI"/>
    <s v="NO"/>
    <s v="NO"/>
    <n v="43"/>
    <s v="No"/>
    <s v="No"/>
    <n v="966790.5"/>
    <x v="0"/>
    <n v="43"/>
  </r>
  <r>
    <n v="136"/>
    <s v="HOMBRE"/>
    <n v="318242.84000000003"/>
    <s v="ASALARIADO"/>
    <s v="SECTOR PUBLICO"/>
    <s v="SI"/>
    <s v="NO"/>
    <s v="NO"/>
    <n v="59"/>
    <s v="No"/>
    <s v="No"/>
    <n v="318242.84000000003"/>
    <x v="0"/>
    <n v="59"/>
  </r>
  <r>
    <n v="137"/>
    <s v="HOMBRE"/>
    <n v="1411134.97"/>
    <s v="ASALARIADO"/>
    <s v="SECTOR PRIVADO"/>
    <s v="SI"/>
    <s v="NO"/>
    <s v="NO"/>
    <n v="31"/>
    <s v="No"/>
    <s v="No"/>
    <n v="1411134.97"/>
    <x v="0"/>
    <n v="31"/>
  </r>
  <r>
    <n v="138"/>
    <s v="MUJER"/>
    <n v="402904"/>
    <s v="CONVENIOS ESPECIALES DE ASEGURADOS VOLUNTARIOS"/>
    <s v="SECTOR PRIVADO"/>
    <s v="SI"/>
    <s v="SI"/>
    <s v="NO"/>
    <n v="24"/>
    <s v="No"/>
    <s v="No"/>
    <n v="402904"/>
    <x v="5"/>
    <n v="24"/>
  </r>
  <r>
    <n v="139"/>
    <s v="HOMBRE"/>
    <n v="356903.88"/>
    <s v="ASALARIADO"/>
    <s v="SECTOR PRIVADO"/>
    <s v="SI"/>
    <s v="NO"/>
    <s v="NO"/>
    <n v="43"/>
    <s v="No"/>
    <s v="No"/>
    <n v="356903.88"/>
    <x v="0"/>
    <n v="43"/>
  </r>
  <r>
    <n v="140"/>
    <s v="HOMBRE"/>
    <n v="278035"/>
    <s v="ASEGURADO VOLUNTARIO"/>
    <s v="SECTOR PRIVADO"/>
    <s v="SI"/>
    <s v="NO"/>
    <s v="NO"/>
    <n v="41"/>
    <s v="No"/>
    <s v="No"/>
    <n v="278035"/>
    <x v="2"/>
    <n v="41"/>
  </r>
  <r>
    <n v="141"/>
    <s v="MUJER"/>
    <n v="297046"/>
    <s v="TRABAJADOR INDEPENDIENTE"/>
    <s v="SECTOR PRIVADO"/>
    <s v="SI"/>
    <s v="NO"/>
    <s v="NO"/>
    <n v="65"/>
    <s v="No"/>
    <s v="No"/>
    <n v="297046"/>
    <x v="3"/>
    <n v="65"/>
  </r>
  <r>
    <n v="142"/>
    <s v="MUJER"/>
    <n v="400000"/>
    <s v="ASALARIADO"/>
    <s v="SECTOR PRIVADO"/>
    <s v="SI"/>
    <s v="NO"/>
    <s v="NO"/>
    <n v="46"/>
    <s v="No"/>
    <s v="No"/>
    <n v="400000"/>
    <x v="0"/>
    <n v="46"/>
  </r>
  <r>
    <n v="143"/>
    <s v="MUJER"/>
    <n v="497114.36"/>
    <s v="ASALARIADO"/>
    <s v="SECTOR PUBLICO"/>
    <s v="SI"/>
    <s v="NO"/>
    <s v="NO"/>
    <n v="28"/>
    <s v="No"/>
    <s v="No"/>
    <n v="497114.36"/>
    <x v="0"/>
    <n v="28"/>
  </r>
  <r>
    <n v="144"/>
    <s v="HOMBRE"/>
    <n v="270074"/>
    <s v="ASALARIADO"/>
    <s v="SECTOR PRIVADO"/>
    <s v="SI"/>
    <s v="NO"/>
    <s v="SI"/>
    <n v="60"/>
    <s v="No"/>
    <s v="No"/>
    <n v="270074"/>
    <x v="0"/>
    <n v="60"/>
  </r>
  <r>
    <n v="145"/>
    <s v="HOMBRE"/>
    <n v="680668.64"/>
    <s v="ASALARIADO"/>
    <s v="SECTOR PRIVADO"/>
    <s v="SI"/>
    <s v="NO"/>
    <s v="NO"/>
    <n v="37"/>
    <s v="No"/>
    <s v="No"/>
    <n v="680668.64"/>
    <x v="0"/>
    <n v="37"/>
  </r>
  <r>
    <n v="146"/>
    <s v="MUJER"/>
    <n v="148500"/>
    <s v="ASALARIADO"/>
    <s v="SECTOR PRIVADO"/>
    <s v="SI"/>
    <s v="NO"/>
    <s v="NO"/>
    <n v="50"/>
    <s v="No"/>
    <s v="No"/>
    <n v="148500"/>
    <x v="0"/>
    <n v="50"/>
  </r>
  <r>
    <n v="147"/>
    <s v="MUJER"/>
    <n v="372323"/>
    <s v="ASALARIADO"/>
    <s v="SECTOR PUBLICO"/>
    <s v="SI"/>
    <s v="NO"/>
    <s v="NO"/>
    <n v="29"/>
    <s v="No"/>
    <s v="No"/>
    <n v="372323"/>
    <x v="0"/>
    <n v="29"/>
  </r>
  <r>
    <n v="148"/>
    <s v="MUJER"/>
    <n v="1069289.8"/>
    <s v="PENSIONADOS EN SU PROPIO SISTEMA"/>
    <s v="SECTOR PUBLICO"/>
    <s v="SI"/>
    <s v="NO"/>
    <s v="NO"/>
    <n v="86"/>
    <s v="No"/>
    <s v="No"/>
    <n v="1069289.8"/>
    <x v="1"/>
    <n v="86"/>
  </r>
  <r>
    <n v="149"/>
    <s v="MUJER"/>
    <n v="258000"/>
    <s v="ASALARIADO"/>
    <s v="SECTOR PRIVADO"/>
    <s v="SI"/>
    <s v="NO"/>
    <s v="NO"/>
    <n v="30"/>
    <s v="No"/>
    <s v="No"/>
    <n v="258000"/>
    <x v="0"/>
    <n v="30"/>
  </r>
  <r>
    <n v="150"/>
    <s v="MUJER"/>
    <n v="304345"/>
    <s v="ASEGURADO VOLUNTARIO"/>
    <s v="SECTOR PRIVADO"/>
    <s v="SI"/>
    <s v="NO"/>
    <s v="NO"/>
    <n v="50"/>
    <s v="No"/>
    <s v="No"/>
    <n v="304345"/>
    <x v="2"/>
    <n v="50"/>
  </r>
  <r>
    <n v="151"/>
    <s v="MUJER"/>
    <n v="299647"/>
    <s v=""/>
    <s v="SECTOR PRIVADO"/>
    <s v="SI"/>
    <s v="NO"/>
    <s v="NO"/>
    <n v="40"/>
    <s v="No"/>
    <s v="No"/>
    <n v="299647"/>
    <x v="0"/>
    <n v="40"/>
  </r>
  <r>
    <n v="152"/>
    <s v="HOMBRE"/>
    <n v="253472"/>
    <s v="ASALARIADO"/>
    <s v="SECTOR PRIVADO"/>
    <s v="SI"/>
    <s v="SI"/>
    <s v="NO"/>
    <n v="21"/>
    <s v="No"/>
    <s v="No"/>
    <n v="253472"/>
    <x v="0"/>
    <n v="21"/>
  </r>
  <r>
    <n v="153"/>
    <s v="HOMBRE"/>
    <n v="851079"/>
    <s v="ASALARIADO"/>
    <s v="SECTOR PRIVADO"/>
    <s v="SI"/>
    <s v="NO"/>
    <s v="NO"/>
    <n v="58"/>
    <s v="No"/>
    <s v="No"/>
    <n v="851079"/>
    <x v="0"/>
    <n v="58"/>
  </r>
  <r>
    <n v="154"/>
    <s v="MUJER"/>
    <n v="353911.5"/>
    <s v="ASALARIADO"/>
    <s v="SECTOR PUBLICO"/>
    <s v="SI"/>
    <s v="NO"/>
    <s v="NO"/>
    <n v="41"/>
    <s v="No"/>
    <s v="No"/>
    <n v="353911.5"/>
    <x v="0"/>
    <n v="41"/>
  </r>
  <r>
    <n v="155"/>
    <s v="MUJER"/>
    <n v="513465"/>
    <s v="ASALARIADO"/>
    <s v="SECTOR PRIVADO"/>
    <s v="SI"/>
    <s v="NO"/>
    <s v="NO"/>
    <n v="49"/>
    <s v="No"/>
    <s v="No"/>
    <n v="513465"/>
    <x v="0"/>
    <n v="49"/>
  </r>
  <r>
    <n v="156"/>
    <s v="HOMBRE"/>
    <n v="300018"/>
    <s v="ASEGURADO VOLUNTARIO"/>
    <s v="SECTOR PRIVADO"/>
    <s v="SI"/>
    <s v="NO"/>
    <s v="NO"/>
    <n v="57"/>
    <s v="No"/>
    <s v="No"/>
    <n v="300018"/>
    <x v="2"/>
    <n v="57"/>
  </r>
  <r>
    <n v="157"/>
    <s v="HOMBRE"/>
    <n v="659491.07999999996"/>
    <s v="ASALARIADO"/>
    <s v="SECTOR PRIVADO"/>
    <s v="SI"/>
    <s v="NO"/>
    <s v="NO"/>
    <n v="27"/>
    <s v="No"/>
    <s v="No"/>
    <n v="659491.07999999996"/>
    <x v="0"/>
    <n v="27"/>
  </r>
  <r>
    <n v="158"/>
    <s v="HOMBRE"/>
    <n v="356000"/>
    <s v="ASALARIADO"/>
    <s v="SECTOR PRIVADO"/>
    <s v="SI"/>
    <s v="NO"/>
    <s v="SI"/>
    <n v="56"/>
    <s v="No"/>
    <s v="No"/>
    <n v="356000"/>
    <x v="0"/>
    <n v="56"/>
  </r>
  <r>
    <n v="159"/>
    <s v="HOMBRE"/>
    <n v="315941"/>
    <s v="ASALARIADO"/>
    <s v="SECTOR PRIVADO"/>
    <s v="SI"/>
    <s v="SI"/>
    <s v="NO"/>
    <n v="52"/>
    <s v="No"/>
    <s v="No"/>
    <n v="315941"/>
    <x v="0"/>
    <n v="52"/>
  </r>
  <r>
    <n v="160"/>
    <s v="HOMBRE"/>
    <n v="427506.38"/>
    <s v="CONVENIOS ESPECIALES DE TRABAJADORES INDEPENDIENTES"/>
    <s v="SECTOR PRIVADO"/>
    <s v="SI"/>
    <s v="NO"/>
    <s v="NO"/>
    <n v="28"/>
    <s v="No"/>
    <s v="No"/>
    <n v="427506.38"/>
    <x v="4"/>
    <n v="28"/>
  </r>
  <r>
    <n v="161"/>
    <s v="HOMBRE"/>
    <n v="299441"/>
    <s v="TRABAJADOR INDEPENDIENTE"/>
    <s v="SECTOR PRIVADO"/>
    <s v="SI"/>
    <s v="NO"/>
    <s v="NO"/>
    <n v="54"/>
    <s v="No"/>
    <s v="No"/>
    <n v="299441"/>
    <x v="3"/>
    <n v="54"/>
  </r>
  <r>
    <n v="162"/>
    <s v="HOMBRE"/>
    <n v="360458"/>
    <s v="ASALARIADO"/>
    <s v="SECTOR PUBLICO"/>
    <s v="SI"/>
    <s v="NO"/>
    <s v="NO"/>
    <n v="30"/>
    <s v="No"/>
    <s v="No"/>
    <n v="360458"/>
    <x v="0"/>
    <n v="30"/>
  </r>
  <r>
    <n v="163"/>
    <s v="HOMBRE"/>
    <n v="297050"/>
    <s v="TRABAJADOR INDEPENDIENTE"/>
    <s v="SECTOR PRIVADO"/>
    <s v="SI"/>
    <s v="NO"/>
    <s v="NO"/>
    <n v="46"/>
    <s v="No"/>
    <s v="No"/>
    <n v="297050"/>
    <x v="3"/>
    <n v="46"/>
  </r>
  <r>
    <n v="164"/>
    <s v="HOMBRE"/>
    <n v="338659.6"/>
    <s v="ASALARIADO"/>
    <s v="SECTOR PRIVADO"/>
    <s v="SI"/>
    <s v="SI"/>
    <s v="NO"/>
    <n v="33"/>
    <s v="No"/>
    <s v="No"/>
    <n v="338659.6"/>
    <x v="0"/>
    <n v="33"/>
  </r>
  <r>
    <n v="165"/>
    <s v="HOMBRE"/>
    <n v="4605901.54"/>
    <s v="ASALARIADO"/>
    <s v="SECTOR PUBLICO"/>
    <s v="SI"/>
    <s v="NO"/>
    <s v="NO"/>
    <n v="68"/>
    <s v="Atípico"/>
    <s v="No"/>
    <n v="4605901.54"/>
    <x v="0"/>
    <n v="68"/>
  </r>
  <r>
    <n v="166"/>
    <s v="HOMBRE"/>
    <n v="299647"/>
    <s v="ASEGURADO VOLUNTARIO"/>
    <s v="SECTOR PRIVADO"/>
    <s v="SI"/>
    <s v="NO"/>
    <s v="NO"/>
    <n v="68"/>
    <s v="No"/>
    <s v="No"/>
    <n v="299647"/>
    <x v="2"/>
    <n v="68"/>
  </r>
  <r>
    <n v="167"/>
    <s v="MUJER"/>
    <n v="111053"/>
    <s v="ASALARIADO"/>
    <s v="SECTOR PRIVADO"/>
    <s v="SI"/>
    <s v="NO"/>
    <s v="NO"/>
    <n v="54"/>
    <s v="No"/>
    <s v="No"/>
    <n v="111053"/>
    <x v="0"/>
    <n v="54"/>
  </r>
  <r>
    <n v="168"/>
    <s v="HOMBRE"/>
    <n v="371304"/>
    <s v="TRABAJADOR INDEPENDIENTE"/>
    <s v="SECTOR PRIVADO"/>
    <s v="SI"/>
    <s v="NO"/>
    <s v="SI"/>
    <n v="46"/>
    <s v="No"/>
    <s v="No"/>
    <n v="371304"/>
    <x v="3"/>
    <n v="46"/>
  </r>
  <r>
    <n v="169"/>
    <s v="MUJER"/>
    <n v="672365.54"/>
    <s v="ASALARIADO"/>
    <s v="SECTOR PRIVADO"/>
    <s v="SI"/>
    <s v="NO"/>
    <s v="NO"/>
    <n v="38"/>
    <s v="No"/>
    <s v="No"/>
    <n v="672365.54"/>
    <x v="0"/>
    <n v="38"/>
  </r>
  <r>
    <n v="170"/>
    <s v="HOMBRE"/>
    <n v="475269"/>
    <s v="TRABAJADOR INDEPENDIENTE"/>
    <s v="SECTOR PRIVADO"/>
    <s v="SI"/>
    <s v="NO"/>
    <s v="SI"/>
    <n v="63"/>
    <s v="No"/>
    <s v="No"/>
    <n v="475269"/>
    <x v="3"/>
    <n v="63"/>
  </r>
  <r>
    <n v="171"/>
    <s v="HOMBRE"/>
    <n v="360420"/>
    <s v="TRABAJADOR INDEPENDIENTE"/>
    <s v="SECTOR PRIVADO"/>
    <s v="SI"/>
    <s v="NO"/>
    <s v="SI"/>
    <n v="33"/>
    <s v="No"/>
    <s v="No"/>
    <n v="360420"/>
    <x v="3"/>
    <n v="33"/>
  </r>
  <r>
    <n v="172"/>
    <s v="HOMBRE"/>
    <n v="278030"/>
    <s v="CONVENIOS ESPECIALES DE TRABAJADORES INDEPENDIENTES"/>
    <s v="SECTOR PRIVADO"/>
    <s v="SI"/>
    <s v="NO"/>
    <s v="NO"/>
    <n v="48"/>
    <s v="No"/>
    <s v="No"/>
    <n v="278030"/>
    <x v="4"/>
    <n v="48"/>
  </r>
  <r>
    <n v="173"/>
    <s v="HOMBRE"/>
    <n v="472546.14"/>
    <s v="ASALARIADO"/>
    <s v="SECTOR PRIVADO"/>
    <s v="SI"/>
    <s v="NO"/>
    <s v="NO"/>
    <n v="28"/>
    <s v="No"/>
    <s v="No"/>
    <n v="472546.14"/>
    <x v="0"/>
    <n v="28"/>
  </r>
  <r>
    <n v="174"/>
    <s v="HOMBRE"/>
    <n v="11102.62"/>
    <s v="ASALARIADO"/>
    <s v="SECTOR PRIVADO"/>
    <s v="SI"/>
    <s v="NO"/>
    <s v="NO"/>
    <n v="23"/>
    <s v="No"/>
    <s v="No"/>
    <n v="11102.62"/>
    <x v="0"/>
    <n v="23"/>
  </r>
  <r>
    <n v="175"/>
    <s v="MUJER"/>
    <n v="444259.2"/>
    <s v="ASALARIADO"/>
    <s v="SECTOR PRIVADO"/>
    <s v="SI"/>
    <s v="NO"/>
    <s v="NO"/>
    <n v="28"/>
    <s v="No"/>
    <s v="No"/>
    <n v="444259.2"/>
    <x v="0"/>
    <n v="28"/>
  </r>
  <r>
    <n v="176"/>
    <s v="HOMBRE"/>
    <n v="793801.12"/>
    <s v="ASALARIADO"/>
    <s v="SECTOR PRIVADO"/>
    <s v="SI"/>
    <s v="SI"/>
    <s v="NO"/>
    <n v="36"/>
    <s v="No"/>
    <s v="No"/>
    <n v="793801.12"/>
    <x v="0"/>
    <n v="36"/>
  </r>
  <r>
    <n v="177"/>
    <s v="MUJER"/>
    <n v="504963.25"/>
    <s v="ASALARIADO"/>
    <s v="SECTOR PRIVADO"/>
    <s v="SI"/>
    <s v="NO"/>
    <s v="NO"/>
    <n v="44"/>
    <s v="No"/>
    <s v="No"/>
    <n v="504963.25"/>
    <x v="0"/>
    <n v="44"/>
  </r>
  <r>
    <n v="178"/>
    <s v="HOMBRE"/>
    <n v="345802.5"/>
    <s v="ASALARIADO"/>
    <s v="SECTOR PRIVADO"/>
    <s v="SI"/>
    <s v="NO"/>
    <s v="NO"/>
    <n v="52"/>
    <s v="No"/>
    <s v="No"/>
    <n v="345802.5"/>
    <x v="0"/>
    <n v="52"/>
  </r>
  <r>
    <n v="179"/>
    <s v="HOMBRE"/>
    <n v="413497"/>
    <s v="TRABAJADOR INDEPENDIENTE"/>
    <s v="SECTOR PRIVADO"/>
    <s v="SI"/>
    <s v="NO"/>
    <s v="SI"/>
    <n v="54"/>
    <s v="No"/>
    <s v="No"/>
    <n v="413497"/>
    <x v="3"/>
    <n v="54"/>
  </r>
  <r>
    <n v="180"/>
    <s v="HOMBRE"/>
    <n v="683560"/>
    <s v="ASALARIADO"/>
    <s v="SECTOR PUBLICO"/>
    <s v="SI"/>
    <s v="NO"/>
    <s v="NO"/>
    <n v="61"/>
    <s v="No"/>
    <s v="No"/>
    <n v="683560"/>
    <x v="0"/>
    <n v="61"/>
  </r>
  <r>
    <n v="181"/>
    <s v="HOMBRE"/>
    <n v="375000"/>
    <s v="ASALARIADO"/>
    <s v="SECTOR PRIVADO"/>
    <s v="SI"/>
    <s v="NO"/>
    <s v="SI"/>
    <n v="27"/>
    <s v="No"/>
    <s v="No"/>
    <n v="375000"/>
    <x v="0"/>
    <n v="27"/>
  </r>
  <r>
    <n v="182"/>
    <s v="MUJER"/>
    <n v="1244526"/>
    <s v="ASALARIADO"/>
    <s v="SECTOR PRIVADO"/>
    <s v="SI"/>
    <s v="NO"/>
    <s v="NO"/>
    <n v="26"/>
    <s v="No"/>
    <s v="No"/>
    <n v="1244526"/>
    <x v="0"/>
    <n v="26"/>
  </r>
  <r>
    <n v="183"/>
    <s v="MUJER"/>
    <n v="1379419"/>
    <s v="PENSIONADOS EN SU PROPIO SISTEMA"/>
    <s v="SECTOR PUBLICO"/>
    <s v="SI"/>
    <s v="NO"/>
    <s v="NO"/>
    <n v="70"/>
    <s v="No"/>
    <s v="No"/>
    <n v="1379419"/>
    <x v="1"/>
    <n v="70"/>
  </r>
  <r>
    <n v="184"/>
    <s v="MUJER"/>
    <n v="987935"/>
    <s v="ASALARIADO"/>
    <s v="SECTOR PUBLICO"/>
    <s v="SI"/>
    <s v="NO"/>
    <s v="NO"/>
    <n v="36"/>
    <s v="No"/>
    <s v="No"/>
    <n v="987935"/>
    <x v="0"/>
    <n v="36"/>
  </r>
  <r>
    <n v="185"/>
    <s v="HOMBRE"/>
    <n v="373465.3"/>
    <s v="ASALARIADO"/>
    <s v="SECTOR PRIVADO"/>
    <s v="SI"/>
    <s v="NO"/>
    <s v="NO"/>
    <n v="39"/>
    <s v="No"/>
    <s v="No"/>
    <n v="373465.3"/>
    <x v="0"/>
    <n v="39"/>
  </r>
  <r>
    <n v="186"/>
    <s v="HOMBRE"/>
    <n v="165495"/>
    <s v="ASALARIADO"/>
    <s v="SECTOR PRIVADO"/>
    <s v="SI"/>
    <s v="NO"/>
    <s v="NO"/>
    <n v="59"/>
    <s v="No"/>
    <s v="No"/>
    <n v="165495"/>
    <x v="0"/>
    <n v="59"/>
  </r>
  <r>
    <n v="187"/>
    <s v="MUJER"/>
    <n v="297046"/>
    <s v="ASEGURADO VOLUNTARIO"/>
    <s v="SECTOR PRIVADO"/>
    <s v="SI"/>
    <s v="NO"/>
    <s v="NO"/>
    <n v="64"/>
    <s v="No"/>
    <s v="No"/>
    <n v="297046"/>
    <x v="2"/>
    <n v="64"/>
  </r>
  <r>
    <n v="188"/>
    <s v="MUJER"/>
    <n v="2050000"/>
    <s v="ASALARIADO"/>
    <s v="SECTOR PRIVADO"/>
    <s v="SI"/>
    <s v="NO"/>
    <s v="NO"/>
    <n v="46"/>
    <s v="No"/>
    <s v="No"/>
    <n v="2050000"/>
    <x v="0"/>
    <n v="46"/>
  </r>
  <r>
    <n v="189"/>
    <s v="MUJER"/>
    <n v="297045"/>
    <s v="TRABAJADOR INDEPENDIENTE"/>
    <s v="SECTOR PRIVADO"/>
    <s v="SI"/>
    <s v="NO"/>
    <s v="SI"/>
    <n v="38"/>
    <s v="No"/>
    <s v="No"/>
    <n v="297045"/>
    <x v="3"/>
    <n v="38"/>
  </r>
  <r>
    <n v="190"/>
    <s v="MUJER"/>
    <n v="297045"/>
    <s v="TRABAJADOR INDEPENDIENTE"/>
    <s v="SECTOR PRIVADO"/>
    <s v="NO"/>
    <s v="NO"/>
    <s v="SI"/>
    <n v="42"/>
    <s v="No"/>
    <s v="No"/>
    <n v="297045"/>
    <x v="3"/>
    <n v="42"/>
  </r>
  <r>
    <n v="191"/>
    <s v="MUJER"/>
    <n v="405063"/>
    <s v="TRABAJADOR INDEPENDIENTE"/>
    <s v="SECTOR PRIVADO"/>
    <s v="SI"/>
    <s v="NO"/>
    <s v="SI"/>
    <n v="69"/>
    <s v="No"/>
    <s v="No"/>
    <n v="405063"/>
    <x v="3"/>
    <n v="69"/>
  </r>
  <r>
    <n v="192"/>
    <s v="MUJER"/>
    <n v="496208.33"/>
    <s v="ASALARIADO"/>
    <s v="SECTOR PRIVADO"/>
    <s v="SI"/>
    <s v="SI"/>
    <s v="NO"/>
    <n v="45"/>
    <s v="No"/>
    <s v="No"/>
    <n v="496208.33"/>
    <x v="0"/>
    <n v="45"/>
  </r>
  <r>
    <n v="193"/>
    <s v="HOMBRE"/>
    <n v="2033150.05"/>
    <s v="CONVENIOS ESPECIALES DE TRABAJADORES INDEPENDIENTES"/>
    <s v="SECTOR PRIVADO"/>
    <s v="SI"/>
    <s v="NO"/>
    <s v="NO"/>
    <n v="46"/>
    <s v="No"/>
    <s v="No"/>
    <n v="2033150.05"/>
    <x v="4"/>
    <n v="46"/>
  </r>
  <r>
    <n v="194"/>
    <s v="MUJER"/>
    <n v="155250"/>
    <s v="ASALARIADO"/>
    <s v="SECTOR PRIVADO"/>
    <s v="SI"/>
    <s v="NO"/>
    <s v="NO"/>
    <n v="36"/>
    <s v="No"/>
    <s v="No"/>
    <n v="155250"/>
    <x v="0"/>
    <n v="36"/>
  </r>
  <r>
    <n v="195"/>
    <s v="MUJER"/>
    <n v="278030"/>
    <s v="TRABAJADOR INDEPENDIENTE"/>
    <s v="SECTOR PRIVADO"/>
    <s v="SI"/>
    <s v="NO"/>
    <s v="SI"/>
    <n v="56"/>
    <s v="No"/>
    <s v="No"/>
    <n v="278030"/>
    <x v="3"/>
    <n v="56"/>
  </r>
  <r>
    <n v="196"/>
    <s v="MUJER"/>
    <n v="846788"/>
    <s v="ASALARIADO"/>
    <s v="SECTOR PUBLICO"/>
    <s v="SI"/>
    <s v="NO"/>
    <s v="SI"/>
    <n v="31"/>
    <s v="No"/>
    <s v="No"/>
    <n v="846788"/>
    <x v="0"/>
    <n v="31"/>
  </r>
  <r>
    <n v="197"/>
    <s v="HOMBRE"/>
    <n v="300018"/>
    <s v="TRABAJADOR INDEPENDIENTE"/>
    <s v="SECTOR PRIVADO"/>
    <s v="SI"/>
    <s v="NO"/>
    <s v="NO"/>
    <n v="32"/>
    <s v="No"/>
    <s v="No"/>
    <n v="300018"/>
    <x v="3"/>
    <n v="32"/>
  </r>
  <r>
    <n v="198"/>
    <s v="MUJER"/>
    <n v="1476004"/>
    <s v="PENSIONADOS EN SU PROPIO SISTEMA"/>
    <s v="SECTOR PUBLICO"/>
    <s v="SI"/>
    <s v="NO"/>
    <s v="NO"/>
    <n v="68"/>
    <s v="No"/>
    <s v="No"/>
    <n v="1476004"/>
    <x v="1"/>
    <n v="68"/>
  </r>
  <r>
    <n v="199"/>
    <s v="HOMBRE"/>
    <n v="174167"/>
    <s v="ASALARIADO"/>
    <s v="SECTOR PRIVADO"/>
    <s v="SI"/>
    <s v="SI"/>
    <s v="NO"/>
    <n v="32"/>
    <s v="No"/>
    <s v="No"/>
    <n v="174167"/>
    <x v="0"/>
    <n v="32"/>
  </r>
  <r>
    <n v="200"/>
    <s v="HOMBRE"/>
    <n v="622035.84"/>
    <s v="ASALARIADO"/>
    <s v="SECTOR PUBLICO"/>
    <s v="SI"/>
    <s v="NO"/>
    <s v="NO"/>
    <n v="27"/>
    <s v="No"/>
    <s v="No"/>
    <n v="622035.84"/>
    <x v="0"/>
    <n v="27"/>
  </r>
  <r>
    <n v="201"/>
    <s v="HOMBRE"/>
    <n v="563607"/>
    <s v="TRABAJADOR INDEPENDIENTE"/>
    <s v="SECTOR PRIVADO"/>
    <s v="SI"/>
    <s v="NO"/>
    <s v="SI"/>
    <n v="72"/>
    <s v="No"/>
    <s v="No"/>
    <n v="563607"/>
    <x v="3"/>
    <n v="72"/>
  </r>
  <r>
    <n v="202"/>
    <s v="MUJER"/>
    <n v="386190.46"/>
    <s v="ASALARIADO"/>
    <s v="SECTOR PRIVADO"/>
    <s v="SI"/>
    <s v="NO"/>
    <s v="NO"/>
    <n v="33"/>
    <s v="No"/>
    <s v="No"/>
    <n v="386190.46"/>
    <x v="0"/>
    <n v="33"/>
  </r>
  <r>
    <n v="203"/>
    <s v="HOMBRE"/>
    <n v="378684"/>
    <s v="TRABAJADOR INDEPENDIENTE"/>
    <s v="SECTOR PRIVADO"/>
    <s v="SI"/>
    <s v="NO"/>
    <s v="SI"/>
    <n v="38"/>
    <s v="No"/>
    <s v="No"/>
    <n v="378684"/>
    <x v="3"/>
    <n v="38"/>
  </r>
  <r>
    <n v="204"/>
    <s v="HOMBRE"/>
    <n v="1623057.2"/>
    <s v="ASALARIADO"/>
    <s v="SECTOR PRIVADO"/>
    <s v="SI"/>
    <s v="NO"/>
    <s v="NO"/>
    <n v="31"/>
    <s v="No"/>
    <s v="No"/>
    <n v="1623057.2"/>
    <x v="0"/>
    <n v="31"/>
  </r>
  <r>
    <n v="205"/>
    <s v="MUJER"/>
    <n v="126835.08"/>
    <s v="PENSIONADOS EN SU PROPIO SISTEMA"/>
    <s v="SECTOR PUBLICO"/>
    <s v="SI"/>
    <s v="NO"/>
    <s v="NO"/>
    <n v="67"/>
    <s v="No"/>
    <s v="No"/>
    <n v="126835.08"/>
    <x v="1"/>
    <n v="67"/>
  </r>
  <r>
    <n v="206"/>
    <s v="HOMBRE"/>
    <n v="404467"/>
    <s v="ASEGURADO VOLUNTARIO"/>
    <s v="SECTOR PRIVADO"/>
    <s v="SI"/>
    <s v="NO"/>
    <s v="NO"/>
    <n v="64"/>
    <s v="No"/>
    <s v="No"/>
    <n v="404467"/>
    <x v="2"/>
    <n v="64"/>
  </r>
  <r>
    <n v="207"/>
    <s v="HOMBRE"/>
    <n v="586511.31000000006"/>
    <s v="ASALARIADO"/>
    <s v="SECTOR PRIVADO"/>
    <s v="SI"/>
    <s v="NO"/>
    <s v="NO"/>
    <n v="24"/>
    <s v="No"/>
    <s v="No"/>
    <n v="586511.31000000006"/>
    <x v="0"/>
    <n v="24"/>
  </r>
  <r>
    <n v="208"/>
    <s v="HOMBRE"/>
    <n v="808295.5"/>
    <s v="ASALARIADO"/>
    <s v="SECTOR PUBLICO"/>
    <s v="SI"/>
    <s v="NO"/>
    <s v="NO"/>
    <n v="42"/>
    <s v="No"/>
    <s v="No"/>
    <n v="808295.5"/>
    <x v="0"/>
    <n v="42"/>
  </r>
  <r>
    <n v="209"/>
    <s v="MUJER"/>
    <n v="819816.67"/>
    <s v="ASALARIADO"/>
    <s v="SECTOR PRIVADO"/>
    <s v="SI"/>
    <s v="SI"/>
    <s v="NO"/>
    <n v="32"/>
    <s v="No"/>
    <s v="No"/>
    <n v="819816.67"/>
    <x v="0"/>
    <n v="32"/>
  </r>
  <r>
    <n v="210"/>
    <s v="HOMBRE"/>
    <n v="57724"/>
    <s v="ASALARIADO"/>
    <s v="SECTOR PRIVADO"/>
    <s v="SI"/>
    <s v="NO"/>
    <s v="SI"/>
    <n v="19"/>
    <s v="No"/>
    <s v="No"/>
    <n v="57724"/>
    <x v="0"/>
    <n v="19"/>
  </r>
  <r>
    <n v="211"/>
    <s v="MUJER"/>
    <n v="2230223.4"/>
    <s v="ASALARIADO"/>
    <s v="SECTOR PUBLICO"/>
    <s v="SI"/>
    <s v="NO"/>
    <s v="NO"/>
    <n v="56"/>
    <s v="No"/>
    <s v="No"/>
    <n v="2230223.4"/>
    <x v="0"/>
    <n v="56"/>
  </r>
  <r>
    <n v="212"/>
    <s v="HOMBRE"/>
    <n v="681656.18"/>
    <s v="ASALARIADO"/>
    <s v="SECTOR PRIVADO"/>
    <s v="SI"/>
    <s v="NO"/>
    <s v="NO"/>
    <n v="42"/>
    <s v="No"/>
    <s v="No"/>
    <n v="681656.18"/>
    <x v="0"/>
    <n v="42"/>
  </r>
  <r>
    <n v="213"/>
    <s v="MUJER"/>
    <n v="1611959.32"/>
    <s v="ASALARIADO"/>
    <s v="SECTOR PUBLICO"/>
    <s v="SI"/>
    <s v="NO"/>
    <s v="NO"/>
    <n v="47"/>
    <s v="No"/>
    <s v="No"/>
    <n v="1611959.32"/>
    <x v="0"/>
    <n v="47"/>
  </r>
  <r>
    <n v="214"/>
    <s v="MUJER"/>
    <n v="1307797.8700000001"/>
    <s v="ASALARIADO"/>
    <s v="SECTOR PRIVADO"/>
    <s v="SI"/>
    <s v="NO"/>
    <s v="NO"/>
    <n v="30"/>
    <s v="No"/>
    <s v="No"/>
    <n v="1307797.8700000001"/>
    <x v="0"/>
    <n v="30"/>
  </r>
  <r>
    <n v="215"/>
    <s v="HOMBRE"/>
    <n v="366599"/>
    <s v="ASALARIADO"/>
    <s v="SECTOR PRIVADO"/>
    <s v="SI"/>
    <s v="NO"/>
    <s v="NO"/>
    <n v="53"/>
    <s v="No"/>
    <s v="No"/>
    <n v="366599"/>
    <x v="0"/>
    <n v="53"/>
  </r>
  <r>
    <n v="216"/>
    <s v="HOMBRE"/>
    <n v="462831"/>
    <s v="TRABAJADOR INDEPENDIENTE"/>
    <s v="SECTOR PRIVADO"/>
    <s v="SI"/>
    <s v="NO"/>
    <s v="NO"/>
    <n v="32"/>
    <s v="No"/>
    <s v="No"/>
    <n v="462831"/>
    <x v="3"/>
    <n v="32"/>
  </r>
  <r>
    <n v="217"/>
    <s v="HOMBRE"/>
    <n v="639148"/>
    <s v="TRABAJADOR INDEPENDIENTE"/>
    <s v="SECTOR PRIVADO"/>
    <s v="SI"/>
    <s v="NO"/>
    <s v="SI"/>
    <n v="41"/>
    <s v="No"/>
    <s v="No"/>
    <n v="639148"/>
    <x v="3"/>
    <n v="41"/>
  </r>
  <r>
    <n v="218"/>
    <s v="HOMBRE"/>
    <n v="310124"/>
    <s v="TRABAJADOR INDEPENDIENTE"/>
    <s v="SECTOR PRIVADO"/>
    <s v="SI"/>
    <s v="NO"/>
    <s v="NO"/>
    <n v="34"/>
    <s v="No"/>
    <s v="No"/>
    <n v="310124"/>
    <x v="3"/>
    <n v="34"/>
  </r>
  <r>
    <n v="219"/>
    <s v="MUJER"/>
    <n v="800000"/>
    <s v="ASALARIADO"/>
    <s v="SECTOR PRIVADO"/>
    <s v="SI"/>
    <s v="NO"/>
    <s v="NO"/>
    <n v="30"/>
    <s v="No"/>
    <s v="No"/>
    <n v="800000"/>
    <x v="0"/>
    <n v="30"/>
  </r>
  <r>
    <n v="220"/>
    <s v="MUJER"/>
    <n v="1520118"/>
    <s v="ASALARIADO"/>
    <s v="SECTOR PUBLICO"/>
    <s v="SI"/>
    <s v="NO"/>
    <s v="NO"/>
    <n v="32"/>
    <s v="No"/>
    <s v="No"/>
    <n v="1520118"/>
    <x v="0"/>
    <n v="32"/>
  </r>
  <r>
    <n v="221"/>
    <s v="MUJER"/>
    <n v="460000"/>
    <s v="ASALARIADO"/>
    <s v="SECTOR PRIVADO"/>
    <s v="SI"/>
    <s v="NO"/>
    <s v="NO"/>
    <n v="28"/>
    <s v="No"/>
    <s v="No"/>
    <n v="460000"/>
    <x v="0"/>
    <n v="28"/>
  </r>
  <r>
    <n v="222"/>
    <s v="MUJER"/>
    <n v="446964"/>
    <s v="ASALARIADO"/>
    <s v="SECTOR PRIVADO"/>
    <s v="SI"/>
    <s v="NO"/>
    <s v="NO"/>
    <n v="64"/>
    <s v="No"/>
    <s v="No"/>
    <n v="446964"/>
    <x v="0"/>
    <n v="64"/>
  </r>
  <r>
    <n v="223"/>
    <s v="MUJER"/>
    <n v="241000"/>
    <s v="ASALARIADO"/>
    <s v="SECTOR PRIVADO"/>
    <s v="SI"/>
    <s v="SI"/>
    <s v="NO"/>
    <n v="35"/>
    <s v="No"/>
    <s v="No"/>
    <n v="241000"/>
    <x v="0"/>
    <n v="35"/>
  </r>
  <r>
    <n v="224"/>
    <s v="HOMBRE"/>
    <n v="1254322.1299999999"/>
    <s v="ASALARIADO"/>
    <s v="SECTOR PRIVADO"/>
    <s v="SI"/>
    <s v="NO"/>
    <s v="NO"/>
    <n v="33"/>
    <s v="No"/>
    <s v="No"/>
    <n v="1254322.1299999999"/>
    <x v="0"/>
    <n v="33"/>
  </r>
  <r>
    <n v="225"/>
    <s v="HOMBRE"/>
    <n v="503396"/>
    <s v="ASALARIADO"/>
    <s v="SECTOR PUBLICO"/>
    <s v="SI"/>
    <s v="NO"/>
    <s v="NO"/>
    <n v="55"/>
    <s v="No"/>
    <s v="No"/>
    <n v="503396"/>
    <x v="0"/>
    <n v="55"/>
  </r>
  <r>
    <n v="226"/>
    <s v="HOMBRE"/>
    <n v="1845300"/>
    <s v="ASALARIADO"/>
    <s v="SECTOR PRIVADO"/>
    <s v="SI"/>
    <s v="NO"/>
    <s v="NO"/>
    <n v="37"/>
    <s v="No"/>
    <s v="No"/>
    <n v="1845300"/>
    <x v="0"/>
    <n v="37"/>
  </r>
  <r>
    <n v="227"/>
    <s v="HOMBRE"/>
    <n v="505464"/>
    <s v="TRABAJADOR INDEPENDIENTE"/>
    <s v="SECTOR PRIVADO"/>
    <s v="SI"/>
    <s v="NO"/>
    <s v="NO"/>
    <n v="42"/>
    <s v="No"/>
    <s v="No"/>
    <n v="505464"/>
    <x v="3"/>
    <n v="42"/>
  </r>
  <r>
    <n v="228"/>
    <s v="MUJER"/>
    <n v="1083593.7"/>
    <s v="ASALARIADO"/>
    <s v="SECTOR PUBLICO"/>
    <s v="SI"/>
    <s v="NO"/>
    <s v="NO"/>
    <n v="30"/>
    <s v="No"/>
    <s v="No"/>
    <n v="1083593.7"/>
    <x v="0"/>
    <n v="30"/>
  </r>
  <r>
    <n v="229"/>
    <s v="MUJER"/>
    <n v="450680"/>
    <s v="TRABAJADOR INDEPENDIENTE"/>
    <s v="SECTOR PRIVADO"/>
    <s v="SI"/>
    <s v="NO"/>
    <s v="SI"/>
    <n v="28"/>
    <s v="No"/>
    <s v="No"/>
    <n v="450680"/>
    <x v="3"/>
    <n v="28"/>
  </r>
  <r>
    <n v="230"/>
    <s v="HOMBRE"/>
    <n v="407031"/>
    <s v="ASALARIADO"/>
    <s v="SECTOR PRIVADO"/>
    <s v="SI"/>
    <s v="NO"/>
    <s v="NO"/>
    <n v="51"/>
    <s v="No"/>
    <s v="No"/>
    <n v="407031"/>
    <x v="0"/>
    <n v="51"/>
  </r>
  <r>
    <n v="231"/>
    <s v="HOMBRE"/>
    <n v="800000"/>
    <s v="ASALARIADO"/>
    <s v="SECTOR PRIVADO"/>
    <s v="SI"/>
    <s v="NO"/>
    <s v="NO"/>
    <n v="54"/>
    <s v="No"/>
    <s v="No"/>
    <n v="800000"/>
    <x v="0"/>
    <n v="54"/>
  </r>
  <r>
    <n v="232"/>
    <s v="HOMBRE"/>
    <n v="366302.13"/>
    <s v="ASALARIADO"/>
    <s v="SECTOR PRIVADO"/>
    <s v="SI"/>
    <s v="NO"/>
    <s v="NO"/>
    <n v="52"/>
    <s v="No"/>
    <s v="No"/>
    <n v="366302.13"/>
    <x v="0"/>
    <n v="52"/>
  </r>
  <r>
    <n v="233"/>
    <s v="MUJER"/>
    <n v="801100.65"/>
    <s v="ASALARIADO"/>
    <s v="SECTOR PRIVADO"/>
    <s v="SI"/>
    <s v="NO"/>
    <s v="NO"/>
    <n v="46"/>
    <s v="No"/>
    <s v="No"/>
    <n v="801100.65"/>
    <x v="0"/>
    <n v="46"/>
  </r>
  <r>
    <n v="234"/>
    <s v="HOMBRE"/>
    <n v="278030"/>
    <s v="CONVENIOS ESPECIALES DE TRABAJADORES INDEPENDIENTES"/>
    <s v="SECTOR PRIVADO"/>
    <s v="SI"/>
    <s v="NO"/>
    <s v="NO"/>
    <n v="37"/>
    <s v="No"/>
    <s v="No"/>
    <n v="278030"/>
    <x v="4"/>
    <n v="37"/>
  </r>
  <r>
    <n v="235"/>
    <s v="MUJER"/>
    <n v="300018"/>
    <s v="ASEGURADO VOLUNTARIO"/>
    <s v="SECTOR PRIVADO"/>
    <s v="SI"/>
    <s v="NO"/>
    <s v="NO"/>
    <n v="56"/>
    <s v="No"/>
    <s v="No"/>
    <n v="300018"/>
    <x v="2"/>
    <n v="56"/>
  </r>
  <r>
    <n v="236"/>
    <s v="MUJER"/>
    <n v="1002472.71"/>
    <s v="ASALARIADO"/>
    <s v="SECTOR PUBLICO"/>
    <s v="SI"/>
    <s v="NO"/>
    <s v="NO"/>
    <n v="51"/>
    <s v="No"/>
    <s v="No"/>
    <n v="1002472.71"/>
    <x v="0"/>
    <n v="51"/>
  </r>
  <r>
    <n v="237"/>
    <s v="HOMBRE"/>
    <n v="904595.72"/>
    <s v="ASALARIADO"/>
    <s v="SECTOR PRIVADO"/>
    <s v="SI"/>
    <s v="NO"/>
    <s v="NO"/>
    <n v="39"/>
    <s v="No"/>
    <s v="No"/>
    <n v="904595.72"/>
    <x v="0"/>
    <n v="39"/>
  </r>
  <r>
    <n v="238"/>
    <s v="MUJER"/>
    <n v="354854"/>
    <s v="ASALARIADO"/>
    <s v="SECTOR PRIVADO"/>
    <s v="SI"/>
    <s v="NO"/>
    <s v="NO"/>
    <n v="25"/>
    <s v="No"/>
    <s v="No"/>
    <n v="354854"/>
    <x v="0"/>
    <n v="25"/>
  </r>
  <r>
    <n v="239"/>
    <s v="MUJER"/>
    <n v="448927.5"/>
    <s v="ASALARIADO"/>
    <s v="SECTOR PRIVADO"/>
    <s v="SI"/>
    <s v="NO"/>
    <s v="NO"/>
    <n v="45"/>
    <s v="No"/>
    <s v="No"/>
    <n v="448927.5"/>
    <x v="0"/>
    <n v="45"/>
  </r>
  <r>
    <n v="240"/>
    <s v="MUJER"/>
    <n v="762579"/>
    <s v="ASALARIADO"/>
    <s v="SECTOR PRIVADO"/>
    <s v="SI"/>
    <s v="NO"/>
    <s v="NO"/>
    <n v="26"/>
    <s v="No"/>
    <s v="No"/>
    <n v="762579"/>
    <x v="0"/>
    <n v="26"/>
  </r>
  <r>
    <n v="241"/>
    <s v="HOMBRE"/>
    <n v="500000"/>
    <s v="ASALARIADO"/>
    <s v="SECTOR PRIVADO"/>
    <s v="SI"/>
    <s v="NO"/>
    <s v="SI"/>
    <n v="61"/>
    <s v="No"/>
    <s v="No"/>
    <n v="500000"/>
    <x v="0"/>
    <n v="61"/>
  </r>
  <r>
    <n v="242"/>
    <s v="HOMBRE"/>
    <n v="606345.6"/>
    <s v="ASALARIADO"/>
    <s v="SECTOR PRIVADO"/>
    <s v="SI"/>
    <s v="NO"/>
    <s v="NO"/>
    <n v="21"/>
    <s v="No"/>
    <s v="No"/>
    <n v="606345.6"/>
    <x v="0"/>
    <n v="21"/>
  </r>
  <r>
    <n v="243"/>
    <s v="MUJER"/>
    <n v="411069"/>
    <s v="TRABAJADOR INDEPENDIENTE"/>
    <s v="SECTOR PRIVADO"/>
    <s v="SI"/>
    <s v="NO"/>
    <s v="SI"/>
    <n v="56"/>
    <s v="No"/>
    <s v="No"/>
    <n v="411069"/>
    <x v="3"/>
    <n v="56"/>
  </r>
  <r>
    <n v="244"/>
    <s v="HOMBRE"/>
    <n v="636770"/>
    <s v="ASALARIADO"/>
    <s v="SECTOR PRIVADO"/>
    <s v="SI"/>
    <s v="NO"/>
    <s v="NO"/>
    <n v="37"/>
    <s v="No"/>
    <s v="No"/>
    <n v="636770"/>
    <x v="0"/>
    <n v="37"/>
  </r>
  <r>
    <n v="245"/>
    <s v="HOMBRE"/>
    <n v="299647"/>
    <s v="ASEGURADO VOLUNTARIO"/>
    <s v="SECTOR PRIVADO"/>
    <s v="SI"/>
    <s v="NO"/>
    <s v="NO"/>
    <n v="42"/>
    <s v="No"/>
    <s v="No"/>
    <n v="299647"/>
    <x v="2"/>
    <n v="42"/>
  </r>
  <r>
    <n v="246"/>
    <s v="HOMBRE"/>
    <n v="435182.43"/>
    <s v="ASALARIADO"/>
    <s v="SECTOR PRIVADO"/>
    <s v="SI"/>
    <s v="NO"/>
    <s v="NO"/>
    <n v="24"/>
    <s v="No"/>
    <s v="No"/>
    <n v="435182.43"/>
    <x v="0"/>
    <n v="24"/>
  </r>
  <r>
    <n v="247"/>
    <s v="MUJER"/>
    <n v="2891000"/>
    <s v="ASALARIADO"/>
    <s v="SECTOR PRIVADO"/>
    <s v="SI"/>
    <s v="NO"/>
    <s v="NO"/>
    <n v="32"/>
    <s v="Atípico"/>
    <s v="No"/>
    <n v="2891000"/>
    <x v="0"/>
    <n v="32"/>
  </r>
  <r>
    <n v="248"/>
    <s v="HOMBRE"/>
    <n v="409154"/>
    <s v="ASALARIADO"/>
    <s v="SECTOR PUBLICO"/>
    <s v="SI"/>
    <s v="NO"/>
    <s v="SI"/>
    <n v="36"/>
    <s v="No"/>
    <s v="No"/>
    <n v="409154"/>
    <x v="0"/>
    <n v="36"/>
  </r>
  <r>
    <n v="249"/>
    <s v="MUJER"/>
    <n v="556132"/>
    <s v="ASALARIADO"/>
    <s v="SECTOR PUBLICO"/>
    <s v="SI"/>
    <s v="NO"/>
    <s v="NO"/>
    <n v="51"/>
    <s v="No"/>
    <s v="No"/>
    <n v="556132"/>
    <x v="0"/>
    <n v="51"/>
  </r>
  <r>
    <n v="250"/>
    <s v="MUJER"/>
    <n v="173710"/>
    <s v="ASALARIADO"/>
    <s v="SECTOR PRIVADO"/>
    <s v="SI"/>
    <s v="NO"/>
    <s v="NO"/>
    <n v="20"/>
    <s v="No"/>
    <s v="No"/>
    <n v="173710"/>
    <x v="0"/>
    <n v="20"/>
  </r>
  <r>
    <n v="251"/>
    <s v="MUJER"/>
    <n v="601898.22"/>
    <s v="ASALARIADO"/>
    <s v="SECTOR PUBLICO"/>
    <s v="SI"/>
    <s v="NO"/>
    <s v="NO"/>
    <n v="21"/>
    <s v="No"/>
    <s v="No"/>
    <n v="601898.22"/>
    <x v="0"/>
    <n v="21"/>
  </r>
  <r>
    <n v="252"/>
    <s v="HOMBRE"/>
    <n v="297046"/>
    <s v="ASEGURADO VOLUNTARIO"/>
    <s v="SECTOR PRIVADO"/>
    <s v="SI"/>
    <s v="NO"/>
    <s v="NO"/>
    <n v="26"/>
    <s v="No"/>
    <s v="No"/>
    <n v="297046"/>
    <x v="2"/>
    <n v="26"/>
  </r>
  <r>
    <n v="253"/>
    <s v="HOMBRE"/>
    <n v="455087.65"/>
    <s v="ASALARIADO"/>
    <s v="SECTOR PRIVADO"/>
    <s v="SI"/>
    <s v="NO"/>
    <s v="NO"/>
    <n v="58"/>
    <s v="No"/>
    <s v="No"/>
    <n v="455087.65"/>
    <x v="0"/>
    <n v="58"/>
  </r>
  <r>
    <n v="254"/>
    <s v="HOMBRE"/>
    <n v="278030"/>
    <s v="CONVENIOS ESPECIALES DE TRABAJADORES INDEPENDIENTES"/>
    <s v="SECTOR PRIVADO"/>
    <s v="SI"/>
    <s v="NO"/>
    <s v="SI"/>
    <n v="50"/>
    <s v="No"/>
    <s v="No"/>
    <n v="278030"/>
    <x v="4"/>
    <n v="50"/>
  </r>
  <r>
    <n v="255"/>
    <s v="MUJER"/>
    <n v="1198261.6000000001"/>
    <s v="ASALARIADO"/>
    <s v="SECTOR PUBLICO"/>
    <s v="SI"/>
    <s v="NO"/>
    <s v="NO"/>
    <n v="43"/>
    <s v="No"/>
    <s v="No"/>
    <n v="1198261.6000000001"/>
    <x v="0"/>
    <n v="43"/>
  </r>
  <r>
    <n v="256"/>
    <s v="MUJER"/>
    <n v="430147.81"/>
    <s v="ASALARIADO"/>
    <s v="SECTOR PRIVADO"/>
    <s v="SI"/>
    <s v="NO"/>
    <s v="NO"/>
    <n v="50"/>
    <s v="No"/>
    <s v="No"/>
    <n v="430147.81"/>
    <x v="0"/>
    <n v="50"/>
  </r>
  <r>
    <n v="257"/>
    <s v="MUJER"/>
    <n v="500000"/>
    <s v="ASALARIADO"/>
    <s v="SECTOR PRIVADO"/>
    <s v="SI"/>
    <s v="NO"/>
    <s v="SI"/>
    <n v="23"/>
    <s v="No"/>
    <s v="No"/>
    <n v="500000"/>
    <x v="0"/>
    <n v="23"/>
  </r>
  <r>
    <n v="258"/>
    <s v="MUJER"/>
    <n v="1819625.78"/>
    <s v="ASALARIADO"/>
    <s v="SECTOR PRIVADO"/>
    <s v="SI"/>
    <s v="NO"/>
    <s v="NO"/>
    <n v="38"/>
    <s v="No"/>
    <s v="No"/>
    <n v="1819625.78"/>
    <x v="0"/>
    <n v="38"/>
  </r>
  <r>
    <n v="259"/>
    <s v="MUJER"/>
    <n v="355312"/>
    <s v="ASALARIADO"/>
    <s v="SECTOR PRIVADO"/>
    <s v="SI"/>
    <s v="NO"/>
    <s v="NO"/>
    <n v="56"/>
    <s v="No"/>
    <s v="No"/>
    <n v="355312"/>
    <x v="0"/>
    <n v="56"/>
  </r>
  <r>
    <n v="260"/>
    <s v="HOMBRE"/>
    <n v="262016"/>
    <s v="ASALARIADO"/>
    <s v="SECTOR PRIVADO"/>
    <s v="SI"/>
    <s v="NO"/>
    <s v="NO"/>
    <n v="40"/>
    <s v="No"/>
    <s v="No"/>
    <n v="262016"/>
    <x v="0"/>
    <n v="40"/>
  </r>
  <r>
    <n v="261"/>
    <s v="HOMBRE"/>
    <n v="507212.75"/>
    <s v="ASALARIADO"/>
    <s v="SECTOR PUBLICO"/>
    <s v="SI"/>
    <s v="NO"/>
    <s v="NO"/>
    <n v="62"/>
    <s v="No"/>
    <s v="No"/>
    <n v="507212.75"/>
    <x v="0"/>
    <n v="62"/>
  </r>
  <r>
    <n v="262"/>
    <s v="HOMBRE"/>
    <n v="319590"/>
    <s v="ASALARIADO"/>
    <s v="SECTOR PRIVADO"/>
    <s v="SI"/>
    <s v="NO"/>
    <s v="NO"/>
    <n v="28"/>
    <s v="No"/>
    <s v="No"/>
    <n v="319590"/>
    <x v="0"/>
    <n v="28"/>
  </r>
  <r>
    <n v="263"/>
    <s v="HOMBRE"/>
    <n v="331181"/>
    <s v="TRABAJADOR INDEPENDIENTE"/>
    <s v="SECTOR PRIVADO"/>
    <s v="SI"/>
    <s v="NO"/>
    <s v="SI"/>
    <n v="62"/>
    <s v="No"/>
    <s v="No"/>
    <n v="331181"/>
    <x v="3"/>
    <n v="62"/>
  </r>
  <r>
    <n v="264"/>
    <s v="HOMBRE"/>
    <n v="509509"/>
    <s v="TRABAJADOR INDEPENDIENTE"/>
    <s v="SECTOR PRIVADO"/>
    <s v="SI"/>
    <s v="NO"/>
    <s v="NO"/>
    <n v="42"/>
    <s v="No"/>
    <s v="No"/>
    <n v="509509"/>
    <x v="3"/>
    <n v="42"/>
  </r>
  <r>
    <n v="265"/>
    <s v="MUJER"/>
    <n v="820120"/>
    <s v="ASALARIADO"/>
    <s v="SECTOR PRIVADO"/>
    <s v="SI"/>
    <s v="NO"/>
    <s v="NO"/>
    <n v="27"/>
    <s v="No"/>
    <s v="No"/>
    <n v="820120"/>
    <x v="0"/>
    <n v="27"/>
  </r>
  <r>
    <n v="266"/>
    <s v="MUJER"/>
    <n v="439400"/>
    <s v="ASALARIADO"/>
    <s v="SECTOR PRIVADO"/>
    <s v="SI"/>
    <s v="NO"/>
    <s v="NO"/>
    <n v="34"/>
    <s v="No"/>
    <s v="No"/>
    <n v="439400"/>
    <x v="0"/>
    <n v="34"/>
  </r>
  <r>
    <n v="267"/>
    <s v="HOMBRE"/>
    <n v="2184000"/>
    <s v="ASALARIADO"/>
    <s v="SECTOR PRIVADO"/>
    <s v="SI"/>
    <s v="NO"/>
    <s v="NO"/>
    <n v="41"/>
    <s v="No"/>
    <s v="No"/>
    <n v="2184000"/>
    <x v="0"/>
    <n v="41"/>
  </r>
  <r>
    <n v="268"/>
    <s v="MUJER"/>
    <n v="110000"/>
    <s v="ASALARIADO"/>
    <s v="SECTOR PRIVADO"/>
    <s v="SI"/>
    <s v="SI"/>
    <s v="NO"/>
    <n v="28"/>
    <s v="No"/>
    <s v="No"/>
    <n v="110000"/>
    <x v="0"/>
    <n v="28"/>
  </r>
  <r>
    <n v="269"/>
    <s v="HOMBRE"/>
    <n v="180000"/>
    <s v="ASALARIADO"/>
    <s v="SECTOR PRIVADO"/>
    <s v="SI"/>
    <s v="NO"/>
    <s v="NO"/>
    <n v="45"/>
    <s v="No"/>
    <s v="No"/>
    <n v="180000"/>
    <x v="0"/>
    <n v="45"/>
  </r>
  <r>
    <n v="270"/>
    <s v="MUJER"/>
    <n v="350000"/>
    <s v="ASALARIADO"/>
    <s v="SECTOR PRIVADO"/>
    <s v="SI"/>
    <s v="NO"/>
    <s v="NO"/>
    <n v="29"/>
    <s v="No"/>
    <s v="No"/>
    <n v="350000"/>
    <x v="0"/>
    <n v="29"/>
  </r>
  <r>
    <n v="271"/>
    <s v="HOMBRE"/>
    <n v="281250"/>
    <s v="ASALARIADO"/>
    <s v="SECTOR PUBLICO"/>
    <s v="SI"/>
    <s v="NO"/>
    <s v="NO"/>
    <n v="58"/>
    <s v="No"/>
    <s v="No"/>
    <n v="281250"/>
    <x v="0"/>
    <n v="58"/>
  </r>
  <r>
    <n v="272"/>
    <s v="MUJER"/>
    <n v="829364.58"/>
    <s v="ASALARIADO"/>
    <s v="SECTOR PRIVADO"/>
    <s v="SI"/>
    <s v="NO"/>
    <s v="NO"/>
    <n v="30"/>
    <s v="No"/>
    <s v="No"/>
    <n v="829364.58"/>
    <x v="0"/>
    <n v="30"/>
  </r>
  <r>
    <n v="273"/>
    <s v="MUJER"/>
    <n v="403983"/>
    <s v="TRABAJADOR INDEPENDIENTE"/>
    <s v="SECTOR PRIVADO"/>
    <s v="SI"/>
    <s v="NO"/>
    <s v="SI"/>
    <n v="41"/>
    <s v="No"/>
    <s v="No"/>
    <n v="403983"/>
    <x v="3"/>
    <n v="41"/>
  </r>
  <r>
    <n v="274"/>
    <s v="MUJER"/>
    <n v="545646"/>
    <s v="ASALARIADO"/>
    <s v="SECTOR PRIVADO"/>
    <s v="SI"/>
    <s v="NO"/>
    <s v="NO"/>
    <n v="44"/>
    <s v="No"/>
    <s v="No"/>
    <n v="545646"/>
    <x v="0"/>
    <n v="44"/>
  </r>
  <r>
    <n v="275"/>
    <s v="HOMBRE"/>
    <n v="417064"/>
    <s v="ASALARIADO"/>
    <s v="SECTOR PRIVADO"/>
    <s v="SI"/>
    <s v="NO"/>
    <s v="NO"/>
    <n v="59"/>
    <s v="No"/>
    <s v="No"/>
    <n v="417064"/>
    <x v="0"/>
    <n v="59"/>
  </r>
  <r>
    <n v="276"/>
    <s v="HOMBRE"/>
    <n v="621333.79"/>
    <s v="ASALARIADO"/>
    <s v="SECTOR PRIVADO"/>
    <s v="SI"/>
    <s v="NO"/>
    <s v="NO"/>
    <n v="47"/>
    <s v="No"/>
    <s v="No"/>
    <n v="621333.79"/>
    <x v="0"/>
    <n v="47"/>
  </r>
  <r>
    <n v="277"/>
    <s v="HOMBRE"/>
    <n v="297046"/>
    <s v="ASEGURADO VOLUNTARIO"/>
    <s v="SECTOR PRIVADO"/>
    <s v="SI"/>
    <s v="NO"/>
    <s v="NO"/>
    <n v="24"/>
    <s v="No"/>
    <s v="No"/>
    <n v="297046"/>
    <x v="2"/>
    <n v="24"/>
  </r>
  <r>
    <n v="278"/>
    <s v="MUJER"/>
    <n v="527824.5"/>
    <s v="PENSIONADOS EN SU PROPIO SISTEMA"/>
    <s v="SECTOR PUBLICO"/>
    <s v="SI"/>
    <s v="NO"/>
    <s v="NO"/>
    <n v="68"/>
    <s v="No"/>
    <s v="No"/>
    <n v="527824.5"/>
    <x v="1"/>
    <n v="68"/>
  </r>
  <r>
    <n v="279"/>
    <s v="HOMBRE"/>
    <n v="278030"/>
    <s v="CONVENIOS ESPECIALES DE TRABAJADORES INDEPENDIENTES"/>
    <s v="SECTOR PRIVADO"/>
    <s v="SI"/>
    <s v="NO"/>
    <s v="NO"/>
    <n v="43"/>
    <s v="No"/>
    <s v="No"/>
    <n v="278030"/>
    <x v="4"/>
    <n v="43"/>
  </r>
  <r>
    <n v="280"/>
    <s v="MUJER"/>
    <n v="300000"/>
    <s v="ASEGURADO VOLUNTARIO"/>
    <s v="SECTOR PRIVADO"/>
    <s v="SI"/>
    <s v="SI"/>
    <s v="NO"/>
    <n v="57"/>
    <s v="No"/>
    <s v="No"/>
    <n v="300000"/>
    <x v="2"/>
    <n v="57"/>
  </r>
  <r>
    <n v="281"/>
    <s v="MUJER"/>
    <n v="453393.84"/>
    <s v="ASALARIADO"/>
    <s v="SECTOR PRIVADO"/>
    <s v="SI"/>
    <s v="NO"/>
    <s v="NO"/>
    <n v="31"/>
    <s v="No"/>
    <s v="No"/>
    <n v="453393.84"/>
    <x v="0"/>
    <n v="31"/>
  </r>
  <r>
    <n v="282"/>
    <s v="MUJER"/>
    <n v="297062"/>
    <s v="TRABAJADOR INDEPENDIENTE"/>
    <s v="SECTOR PRIVADO"/>
    <s v="SI"/>
    <s v="NO"/>
    <s v="SI"/>
    <n v="40"/>
    <s v="No"/>
    <s v="No"/>
    <n v="297062"/>
    <x v="3"/>
    <n v="40"/>
  </r>
  <r>
    <n v="283"/>
    <s v="MUJER"/>
    <n v="245436.97"/>
    <s v="ASALARIADO"/>
    <s v="SECTOR PRIVADO"/>
    <s v="SI"/>
    <s v="NO"/>
    <s v="NO"/>
    <n v="27"/>
    <s v="No"/>
    <s v="No"/>
    <n v="245436.97"/>
    <x v="0"/>
    <n v="27"/>
  </r>
  <r>
    <n v="284"/>
    <s v="HOMBRE"/>
    <n v="2005101"/>
    <s v="ASALARIADO"/>
    <s v="SECTOR PRIVADO"/>
    <s v="SI"/>
    <s v="NO"/>
    <s v="NO"/>
    <n v="32"/>
    <s v="No"/>
    <s v="No"/>
    <n v="2005101"/>
    <x v="0"/>
    <n v="32"/>
  </r>
  <r>
    <n v="285"/>
    <s v="MUJER"/>
    <n v="342332"/>
    <s v="TRABAJADOR INDEPENDIENTE"/>
    <s v="SECTOR PRIVADO"/>
    <s v="SI"/>
    <s v="NO"/>
    <s v="NO"/>
    <n v="61"/>
    <s v="No"/>
    <s v="No"/>
    <n v="342332"/>
    <x v="3"/>
    <n v="61"/>
  </r>
  <r>
    <n v="286"/>
    <s v="HOMBRE"/>
    <n v="1000000"/>
    <s v="ASALARIADO"/>
    <s v="SECTOR PRIVADO"/>
    <s v="SI"/>
    <s v="NO"/>
    <s v="SI"/>
    <n v="52"/>
    <s v="No"/>
    <s v="No"/>
    <n v="1000000"/>
    <x v="0"/>
    <n v="52"/>
  </r>
  <r>
    <n v="287"/>
    <s v="HOMBRE"/>
    <n v="347514.23"/>
    <s v="ASALARIADO"/>
    <s v="SECTOR PRIVADO"/>
    <s v="SI"/>
    <s v="NO"/>
    <s v="NO"/>
    <n v="30"/>
    <s v="No"/>
    <s v="No"/>
    <n v="347514.23"/>
    <x v="0"/>
    <n v="30"/>
  </r>
  <r>
    <n v="288"/>
    <s v="MUJER"/>
    <n v="750000"/>
    <s v="ASALARIADO"/>
    <s v="SECTOR PRIVADO"/>
    <s v="SI"/>
    <s v="NO"/>
    <s v="SI"/>
    <n v="28"/>
    <s v="No"/>
    <s v="No"/>
    <n v="750000"/>
    <x v="0"/>
    <n v="28"/>
  </r>
  <r>
    <n v="289"/>
    <s v="HOMBRE"/>
    <n v="336364.94"/>
    <s v="ASALARIADO"/>
    <s v="SECTOR PRIVADO"/>
    <s v="SI"/>
    <s v="NO"/>
    <s v="NO"/>
    <n v="24"/>
    <s v="No"/>
    <s v="No"/>
    <n v="336364.94"/>
    <x v="0"/>
    <n v="24"/>
  </r>
  <r>
    <n v="290"/>
    <s v="HOMBRE"/>
    <n v="351055"/>
    <s v="TRABAJADOR INDEPENDIENTE"/>
    <s v="SECTOR PRIVADO"/>
    <s v="SI"/>
    <s v="NO"/>
    <s v="SI"/>
    <n v="51"/>
    <s v="No"/>
    <s v="No"/>
    <n v="351055"/>
    <x v="3"/>
    <n v="51"/>
  </r>
  <r>
    <n v="291"/>
    <s v="HOMBRE"/>
    <n v="345385"/>
    <s v="ASALARIADO"/>
    <s v="SECTOR PRIVADO"/>
    <s v="SI"/>
    <s v="NO"/>
    <s v="NO"/>
    <n v="32"/>
    <s v="No"/>
    <s v="No"/>
    <n v="345385"/>
    <x v="0"/>
    <n v="32"/>
  </r>
  <r>
    <n v="292"/>
    <s v="HOMBRE"/>
    <n v="396805"/>
    <s v="ASALARIADO"/>
    <s v="SECTOR PRIVADO"/>
    <s v="SI"/>
    <s v="NO"/>
    <s v="NO"/>
    <n v="40"/>
    <s v="No"/>
    <s v="No"/>
    <n v="396805"/>
    <x v="0"/>
    <n v="40"/>
  </r>
  <r>
    <n v="293"/>
    <s v="MUJER"/>
    <n v="297045"/>
    <s v="TRABAJADOR INDEPENDIENTE"/>
    <s v="SECTOR PRIVADO"/>
    <s v="SI"/>
    <s v="NO"/>
    <s v="SI"/>
    <n v="62"/>
    <s v="No"/>
    <s v="No"/>
    <n v="297045"/>
    <x v="3"/>
    <n v="62"/>
  </r>
  <r>
    <n v="294"/>
    <s v="HOMBRE"/>
    <n v="1313852.97"/>
    <s v="ASALARIADO"/>
    <s v="SECTOR PRIVADO"/>
    <s v="SI"/>
    <s v="NO"/>
    <s v="NO"/>
    <n v="52"/>
    <s v="No"/>
    <s v="No"/>
    <n v="1313852.97"/>
    <x v="0"/>
    <n v="52"/>
  </r>
  <r>
    <n v="295"/>
    <s v="HOMBRE"/>
    <n v="328192"/>
    <s v="TRABAJADOR INDEPENDIENTE"/>
    <s v="SECTOR PRIVADO"/>
    <s v="SI"/>
    <s v="SI"/>
    <s v="SI"/>
    <n v="32"/>
    <s v="No"/>
    <s v="No"/>
    <n v="328192"/>
    <x v="3"/>
    <n v="32"/>
  </r>
  <r>
    <n v="296"/>
    <s v="MUJER"/>
    <n v="478452"/>
    <s v="TRABAJADOR INDEPENDIENTE"/>
    <s v="SECTOR PRIVADO"/>
    <s v="SI"/>
    <s v="NO"/>
    <s v="SI"/>
    <n v="58"/>
    <s v="No"/>
    <s v="No"/>
    <n v="478452"/>
    <x v="3"/>
    <n v="58"/>
  </r>
  <r>
    <n v="297"/>
    <s v="HOMBRE"/>
    <n v="299647"/>
    <s v="TRABAJADOR INDEPENDIENTE"/>
    <s v="SECTOR PRIVADO"/>
    <s v="SI"/>
    <s v="NO"/>
    <s v="SI"/>
    <n v="57"/>
    <s v="No"/>
    <s v="No"/>
    <n v="299647"/>
    <x v="3"/>
    <n v="57"/>
  </r>
  <r>
    <n v="298"/>
    <s v="HOMBRE"/>
    <n v="263360.19"/>
    <s v="ASALARIADO"/>
    <s v="SECTOR PRIVADO"/>
    <s v="SI"/>
    <s v="NO"/>
    <s v="NO"/>
    <n v="24"/>
    <s v="No"/>
    <s v="No"/>
    <n v="263360.19"/>
    <x v="0"/>
    <n v="24"/>
  </r>
  <r>
    <n v="299"/>
    <s v="MUJER"/>
    <n v="2312395"/>
    <s v="ASALARIADO"/>
    <s v="SECTOR PUBLICO"/>
    <s v="SI"/>
    <s v="NO"/>
    <s v="NO"/>
    <n v="61"/>
    <s v="Atípico"/>
    <s v="No"/>
    <n v="2312395"/>
    <x v="0"/>
    <n v="61"/>
  </r>
  <r>
    <n v="300"/>
    <s v="HOMBRE"/>
    <n v="300000"/>
    <s v="ASALARIADO"/>
    <s v="SECTOR PRIVADO"/>
    <s v="SI"/>
    <s v="NO"/>
    <s v="NO"/>
    <n v="26"/>
    <s v="No"/>
    <s v="No"/>
    <n v="300000"/>
    <x v="0"/>
    <n v="26"/>
  </r>
  <r>
    <n v="301"/>
    <s v="HOMBRE"/>
    <n v="1819599"/>
    <s v="PENSIONADOS EN SU PROPIO SISTEMA"/>
    <s v="SECTOR PUBLICO"/>
    <s v="SI"/>
    <s v="NO"/>
    <s v="NO"/>
    <n v="80"/>
    <s v="No"/>
    <s v="No"/>
    <n v="1819599"/>
    <x v="1"/>
    <n v="80"/>
  </r>
  <r>
    <n v="302"/>
    <s v="HOMBRE"/>
    <n v="551500"/>
    <s v="ASALARIADO"/>
    <s v="SECTOR PRIVADO"/>
    <s v="SI"/>
    <s v="NO"/>
    <s v="NO"/>
    <n v="34"/>
    <s v="No"/>
    <s v="No"/>
    <n v="551500"/>
    <x v="0"/>
    <n v="34"/>
  </r>
  <r>
    <n v="303"/>
    <s v="MUJER"/>
    <n v="338775.81"/>
    <s v="ASALARIADO"/>
    <s v="SECTOR PRIVADO"/>
    <s v="SI"/>
    <s v="NO"/>
    <s v="NO"/>
    <n v="46"/>
    <s v="No"/>
    <s v="No"/>
    <n v="338775.81"/>
    <x v="0"/>
    <n v="46"/>
  </r>
  <r>
    <n v="304"/>
    <s v="MUJER"/>
    <n v="278030"/>
    <s v="CONVENIOS ESPECIALES DE TRABAJADORES INDEPENDIENTES"/>
    <s v="SECTOR PRIVADO"/>
    <s v="SI"/>
    <s v="NO"/>
    <s v="NO"/>
    <n v="70"/>
    <s v="No"/>
    <s v="No"/>
    <n v="278030"/>
    <x v="4"/>
    <n v="70"/>
  </r>
  <r>
    <n v="305"/>
    <s v="MUJER"/>
    <n v="1068785"/>
    <s v="PENSIONADOS EN SU PROPIO SISTEMA"/>
    <s v="SECTOR PUBLICO"/>
    <s v="SI"/>
    <s v="NO"/>
    <s v="NO"/>
    <n v="63"/>
    <s v="No"/>
    <s v="No"/>
    <n v="1068785"/>
    <x v="1"/>
    <n v="63"/>
  </r>
  <r>
    <n v="306"/>
    <s v="HOMBRE"/>
    <n v="2549958.42"/>
    <s v="ASALARIADO"/>
    <s v="SECTOR PRIVADO"/>
    <s v="SI"/>
    <s v="NO"/>
    <s v="NO"/>
    <n v="41"/>
    <s v="Atípico"/>
    <s v="No"/>
    <n v="2549958.42"/>
    <x v="0"/>
    <n v="41"/>
  </r>
  <r>
    <n v="307"/>
    <s v="HOMBRE"/>
    <n v="181084"/>
    <s v="ASALARIADO"/>
    <s v="SECTOR PRIVADO"/>
    <s v="SI"/>
    <s v="NO"/>
    <s v="NO"/>
    <n v="55"/>
    <s v="No"/>
    <s v="No"/>
    <n v="181084"/>
    <x v="0"/>
    <n v="55"/>
  </r>
  <r>
    <n v="308"/>
    <s v="HOMBRE"/>
    <n v="1059381.6000000001"/>
    <s v="ASALARIADO"/>
    <s v="SECTOR PRIVADO"/>
    <s v="SI"/>
    <s v="NO"/>
    <s v="NO"/>
    <n v="28"/>
    <s v="No"/>
    <s v="No"/>
    <n v="1059381.6000000001"/>
    <x v="0"/>
    <n v="28"/>
  </r>
  <r>
    <n v="309"/>
    <s v="HOMBRE"/>
    <n v="343178"/>
    <s v="ASALARIADO"/>
    <s v="SECTOR PRIVADO"/>
    <s v="SI"/>
    <s v="NO"/>
    <s v="SI"/>
    <n v="32"/>
    <s v="No"/>
    <s v="No"/>
    <n v="343178"/>
    <x v="0"/>
    <n v="32"/>
  </r>
  <r>
    <n v="310"/>
    <s v="HOMBRE"/>
    <n v="606620"/>
    <s v="ASALARIADO"/>
    <s v="SECTOR PRIVADO"/>
    <s v="SI"/>
    <s v="NO"/>
    <s v="NO"/>
    <n v="20"/>
    <s v="No"/>
    <s v="No"/>
    <n v="606620"/>
    <x v="0"/>
    <n v="20"/>
  </r>
  <r>
    <n v="311"/>
    <s v="HOMBRE"/>
    <n v="320524.5"/>
    <s v="ASALARIADO"/>
    <s v="SECTOR PRIVADO"/>
    <s v="SI"/>
    <s v="NO"/>
    <s v="NO"/>
    <n v="29"/>
    <s v="No"/>
    <s v="No"/>
    <n v="320524.5"/>
    <x v="0"/>
    <n v="29"/>
  </r>
  <r>
    <n v="312"/>
    <s v="MUJER"/>
    <n v="1171666.67"/>
    <s v="ASALARIADO"/>
    <s v="SECTOR PRIVADO"/>
    <s v="SI"/>
    <s v="NO"/>
    <s v="NO"/>
    <n v="51"/>
    <s v="No"/>
    <s v="No"/>
    <n v="1171666.67"/>
    <x v="0"/>
    <n v="51"/>
  </r>
  <r>
    <n v="313"/>
    <s v="MUJER"/>
    <n v="113848"/>
    <s v="ASALARIADO"/>
    <s v="SECTOR PRIVADO"/>
    <s v="SI"/>
    <s v="NO"/>
    <s v="NO"/>
    <n v="31"/>
    <s v="No"/>
    <s v="No"/>
    <n v="113848"/>
    <x v="0"/>
    <n v="31"/>
  </r>
  <r>
    <n v="314"/>
    <s v="HOMBRE"/>
    <n v="391476"/>
    <s v="ASALARIADO"/>
    <s v="SECTOR PUBLICO"/>
    <s v="SI"/>
    <s v="NO"/>
    <s v="NO"/>
    <n v="60"/>
    <s v="No"/>
    <s v="No"/>
    <n v="391476"/>
    <x v="0"/>
    <n v="60"/>
  </r>
  <r>
    <n v="315"/>
    <s v="MUJER"/>
    <n v="558250"/>
    <s v="ASALARIADO"/>
    <s v="SECTOR PRIVADO"/>
    <s v="SI"/>
    <s v="NO"/>
    <s v="NO"/>
    <n v="28"/>
    <s v="No"/>
    <s v="No"/>
    <n v="558250"/>
    <x v="0"/>
    <n v="28"/>
  </r>
  <r>
    <n v="316"/>
    <s v="HOMBRE"/>
    <n v="313164"/>
    <s v="ASALARIADO"/>
    <s v="SECTOR PRIVADO"/>
    <s v="SI"/>
    <s v="NO"/>
    <s v="NO"/>
    <n v="56"/>
    <s v="No"/>
    <s v="No"/>
    <n v="313164"/>
    <x v="0"/>
    <n v="56"/>
  </r>
  <r>
    <n v="317"/>
    <s v="HOMBRE"/>
    <n v="433000"/>
    <s v="ASALARIADO"/>
    <s v="SECTOR PRIVADO"/>
    <s v="SI"/>
    <s v="NO"/>
    <s v="NO"/>
    <n v="45"/>
    <s v="No"/>
    <s v="No"/>
    <n v="433000"/>
    <x v="0"/>
    <n v="45"/>
  </r>
  <r>
    <n v="318"/>
    <s v="HOMBRE"/>
    <n v="124453.88"/>
    <s v="ASALARIADO"/>
    <s v="SECTOR PRIVADO"/>
    <s v="SI"/>
    <s v="NO"/>
    <s v="NO"/>
    <n v="40"/>
    <s v="No"/>
    <s v="No"/>
    <n v="124453.88"/>
    <x v="0"/>
    <n v="40"/>
  </r>
  <r>
    <n v="319"/>
    <s v="MUJER"/>
    <n v="382136"/>
    <s v="TRABAJADOR INDEPENDIENTE"/>
    <s v="SECTOR PRIVADO"/>
    <s v="SI"/>
    <s v="NO"/>
    <s v="SI"/>
    <n v="42"/>
    <s v="No"/>
    <s v="No"/>
    <n v="382136"/>
    <x v="3"/>
    <n v="42"/>
  </r>
  <r>
    <n v="320"/>
    <s v="HOMBRE"/>
    <n v="297046"/>
    <s v="TRABAJADOR INDEPENDIENTE"/>
    <s v="SECTOR PRIVADO"/>
    <s v="SI"/>
    <s v="NO"/>
    <s v="NO"/>
    <n v="50"/>
    <s v="No"/>
    <s v="No"/>
    <n v="297046"/>
    <x v="3"/>
    <n v="50"/>
  </r>
  <r>
    <n v="321"/>
    <s v="HOMBRE"/>
    <n v="401814.2"/>
    <s v="ASALARIADO"/>
    <s v="SECTOR PRIVADO"/>
    <s v="SI"/>
    <s v="NO"/>
    <s v="NO"/>
    <n v="46"/>
    <s v="No"/>
    <s v="No"/>
    <n v="401814.2"/>
    <x v="0"/>
    <n v="46"/>
  </r>
  <r>
    <n v="322"/>
    <s v="MUJER"/>
    <n v="1103954"/>
    <s v="ASALARIADO"/>
    <s v="SECTOR PUBLICO"/>
    <s v="SI"/>
    <s v="NO"/>
    <s v="SI"/>
    <n v="60"/>
    <s v="No"/>
    <s v="No"/>
    <n v="1103954"/>
    <x v="0"/>
    <n v="60"/>
  </r>
  <r>
    <n v="323"/>
    <s v="HOMBRE"/>
    <n v="207648"/>
    <s v="ASALARIADO"/>
    <s v="SECTOR PRIVADO"/>
    <s v="SI"/>
    <s v="NO"/>
    <s v="NO"/>
    <n v="28"/>
    <s v="No"/>
    <s v="No"/>
    <n v="207648"/>
    <x v="0"/>
    <n v="28"/>
  </r>
  <r>
    <n v="324"/>
    <s v="HOMBRE"/>
    <n v="719752.5"/>
    <s v="ASALARIADO"/>
    <s v="SECTOR PUBLICO"/>
    <s v="SI"/>
    <s v="NO"/>
    <s v="NO"/>
    <n v="39"/>
    <s v="No"/>
    <s v="No"/>
    <n v="719752.5"/>
    <x v="0"/>
    <n v="39"/>
  </r>
  <r>
    <n v="325"/>
    <s v="MUJER"/>
    <n v="140000"/>
    <s v="ASALARIADO"/>
    <s v="SECTOR PRIVADO"/>
    <s v="SI"/>
    <s v="SI"/>
    <s v="SI"/>
    <n v="49"/>
    <s v="No"/>
    <s v="No"/>
    <n v="140000"/>
    <x v="0"/>
    <n v="49"/>
  </r>
  <r>
    <n v="326"/>
    <s v="MUJER"/>
    <n v="1883093.97"/>
    <s v="ASALARIADO"/>
    <s v="SECTOR PRIVADO"/>
    <s v="SI"/>
    <s v="NO"/>
    <s v="NO"/>
    <n v="34"/>
    <s v="No"/>
    <s v="No"/>
    <n v="1883093.97"/>
    <x v="0"/>
    <n v="34"/>
  </r>
  <r>
    <n v="327"/>
    <s v="MUJER"/>
    <n v="1366089.12"/>
    <s v="PENSIONADOS EN SU PROPIO SISTEMA"/>
    <s v="SECTOR PUBLICO"/>
    <s v="SI"/>
    <s v="SI"/>
    <s v="NO"/>
    <n v="73"/>
    <s v="No"/>
    <s v="No"/>
    <n v="1366089.12"/>
    <x v="1"/>
    <n v="73"/>
  </r>
  <r>
    <n v="328"/>
    <s v="HOMBRE"/>
    <n v="298155"/>
    <s v="TRABAJADOR INDEPENDIENTE"/>
    <s v="SECTOR PRIVADO"/>
    <s v="SI"/>
    <s v="NO"/>
    <s v="SI"/>
    <n v="39"/>
    <s v="No"/>
    <s v="No"/>
    <n v="298155"/>
    <x v="3"/>
    <n v="39"/>
  </r>
  <r>
    <n v="329"/>
    <s v="HOMBRE"/>
    <n v="499999"/>
    <s v="ASALARIADO"/>
    <s v="SECTOR PRIVADO"/>
    <s v="SI"/>
    <s v="NO"/>
    <s v="NO"/>
    <n v="31"/>
    <s v="No"/>
    <s v="No"/>
    <n v="499999"/>
    <x v="0"/>
    <n v="31"/>
  </r>
  <r>
    <n v="330"/>
    <s v="HOMBRE"/>
    <n v="1340908"/>
    <s v="ASALARIADO"/>
    <s v="SECTOR PUBLICO"/>
    <s v="SI"/>
    <s v="NO"/>
    <s v="NO"/>
    <n v="54"/>
    <s v="No"/>
    <s v="No"/>
    <n v="1340908"/>
    <x v="0"/>
    <n v="54"/>
  </r>
  <r>
    <n v="331"/>
    <s v="HOMBRE"/>
    <n v="300000"/>
    <s v="ASALARIADO"/>
    <s v="SECTOR PRIVADO"/>
    <s v="SI"/>
    <s v="SI"/>
    <s v="NO"/>
    <n v="28"/>
    <s v="No"/>
    <s v="No"/>
    <n v="300000"/>
    <x v="0"/>
    <n v="28"/>
  </r>
  <r>
    <n v="332"/>
    <s v="MUJER"/>
    <n v="297046"/>
    <s v="ASEGURADO VOLUNTARIO"/>
    <s v="SECTOR PRIVADO"/>
    <s v="SI"/>
    <s v="SI"/>
    <s v="NO"/>
    <n v="27"/>
    <s v="No"/>
    <s v="No"/>
    <n v="297046"/>
    <x v="2"/>
    <n v="27"/>
  </r>
  <r>
    <n v="333"/>
    <s v="HOMBRE"/>
    <n v="304232.90000000002"/>
    <s v="ASALARIADO"/>
    <s v="SECTOR PRIVADO"/>
    <s v="SI"/>
    <s v="SI"/>
    <s v="NO"/>
    <n v="24"/>
    <s v="No"/>
    <s v="No"/>
    <n v="304232.90000000002"/>
    <x v="0"/>
    <n v="24"/>
  </r>
  <r>
    <n v="334"/>
    <s v="HOMBRE"/>
    <n v="509509"/>
    <s v="TRABAJADOR INDEPENDIENTE"/>
    <s v="SECTOR PRIVADO"/>
    <s v="SI"/>
    <s v="NO"/>
    <s v="SI"/>
    <n v="35"/>
    <s v="No"/>
    <s v="No"/>
    <n v="509509"/>
    <x v="3"/>
    <n v="35"/>
  </r>
  <r>
    <n v="335"/>
    <s v="HOMBRE"/>
    <n v="1202425"/>
    <s v="ASALARIADO"/>
    <s v="SECTOR PUBLICO"/>
    <s v="SI"/>
    <s v="NO"/>
    <s v="NO"/>
    <n v="40"/>
    <s v="No"/>
    <s v="No"/>
    <n v="1202425"/>
    <x v="0"/>
    <n v="40"/>
  </r>
  <r>
    <n v="336"/>
    <s v="HOMBRE"/>
    <n v="591445.27"/>
    <s v="ASALARIADO"/>
    <s v="SECTOR PRIVADO"/>
    <s v="SI"/>
    <s v="NO"/>
    <s v="NO"/>
    <n v="30"/>
    <s v="No"/>
    <s v="No"/>
    <n v="591445.27"/>
    <x v="0"/>
    <n v="30"/>
  </r>
  <r>
    <n v="337"/>
    <s v="MUJER"/>
    <n v="1953183.27"/>
    <s v="ASALARIADO"/>
    <s v="SECTOR PRIVADO"/>
    <s v="SI"/>
    <s v="NO"/>
    <s v="NO"/>
    <n v="36"/>
    <s v="No"/>
    <s v="No"/>
    <n v="1953183.27"/>
    <x v="0"/>
    <n v="36"/>
  </r>
  <r>
    <n v="338"/>
    <s v="MUJER"/>
    <n v="570798.64"/>
    <s v="ASALARIADO"/>
    <s v="SECTOR PRIVADO"/>
    <s v="SI"/>
    <s v="NO"/>
    <s v="NO"/>
    <n v="26"/>
    <s v="No"/>
    <s v="No"/>
    <n v="570798.64"/>
    <x v="0"/>
    <n v="26"/>
  </r>
  <r>
    <n v="339"/>
    <s v="MUJER"/>
    <n v="539203"/>
    <s v="ASALARIADO"/>
    <s v="SECTOR PRIVADO"/>
    <s v="SI"/>
    <s v="NO"/>
    <s v="NO"/>
    <n v="29"/>
    <s v="No"/>
    <s v="No"/>
    <n v="539203"/>
    <x v="0"/>
    <n v="29"/>
  </r>
  <r>
    <n v="340"/>
    <s v="MUJER"/>
    <n v="359544.27"/>
    <s v="CONVENIOS ESPECIALES DE ASEGURADOS VOLUNTARIOS"/>
    <s v="SECTOR PRIVADO"/>
    <s v="SI"/>
    <s v="SI"/>
    <s v="NO"/>
    <n v="32"/>
    <s v="No"/>
    <s v="No"/>
    <n v="359544.27"/>
    <x v="5"/>
    <n v="32"/>
  </r>
  <r>
    <n v="341"/>
    <s v="MUJER"/>
    <n v="516446.5"/>
    <s v="ASALARIADO"/>
    <s v="SECTOR PUBLICO"/>
    <s v="SI"/>
    <s v="NO"/>
    <s v="NO"/>
    <n v="33"/>
    <s v="No"/>
    <s v="No"/>
    <n v="516446.5"/>
    <x v="0"/>
    <n v="33"/>
  </r>
  <r>
    <n v="342"/>
    <s v="MUJER"/>
    <n v="378355"/>
    <s v="ASALARIADO"/>
    <s v="SECTOR PRIVADO"/>
    <s v="SI"/>
    <s v="SI"/>
    <s v="NO"/>
    <n v="62"/>
    <s v="No"/>
    <s v="No"/>
    <n v="378355"/>
    <x v="0"/>
    <n v="62"/>
  </r>
  <r>
    <n v="343"/>
    <s v="HOMBRE"/>
    <n v="454558.2"/>
    <s v="ASALARIADO"/>
    <s v="SECTOR PUBLICO"/>
    <s v="SI"/>
    <s v="NO"/>
    <s v="NO"/>
    <n v="34"/>
    <s v="No"/>
    <s v="No"/>
    <n v="454558.2"/>
    <x v="0"/>
    <n v="34"/>
  </r>
  <r>
    <n v="344"/>
    <s v="MUJER"/>
    <n v="403983"/>
    <s v="TRABAJADOR INDEPENDIENTE"/>
    <s v="SECTOR PRIVADO"/>
    <s v="SI"/>
    <s v="NO"/>
    <s v="SI"/>
    <n v="67"/>
    <s v="No"/>
    <s v="No"/>
    <n v="403983"/>
    <x v="3"/>
    <n v="67"/>
  </r>
  <r>
    <n v="345"/>
    <s v="MUJER"/>
    <n v="1544187.5"/>
    <s v="ASALARIADO"/>
    <s v="SECTOR PRIVADO"/>
    <s v="SI"/>
    <s v="SI"/>
    <s v="NO"/>
    <n v="28"/>
    <s v="No"/>
    <s v="No"/>
    <n v="1544187.5"/>
    <x v="0"/>
    <n v="28"/>
  </r>
  <r>
    <n v="346"/>
    <s v="HOMBRE"/>
    <n v="328196"/>
    <s v="TRABAJADOR INDEPENDIENTE"/>
    <s v="SECTOR PRIVADO"/>
    <s v="SI"/>
    <s v="SI"/>
    <s v="SI"/>
    <n v="27"/>
    <s v="No"/>
    <s v="No"/>
    <n v="328196"/>
    <x v="3"/>
    <n v="27"/>
  </r>
  <r>
    <n v="347"/>
    <s v="HOMBRE"/>
    <n v="574094.44999999995"/>
    <s v="ASALARIADO"/>
    <s v="SECTOR PRIVADO"/>
    <s v="SI"/>
    <s v="NO"/>
    <s v="NO"/>
    <n v="57"/>
    <s v="No"/>
    <s v="No"/>
    <n v="574094.44999999995"/>
    <x v="0"/>
    <n v="57"/>
  </r>
  <r>
    <n v="348"/>
    <s v="MUJER"/>
    <n v="1320518.73"/>
    <s v="ASALARIADO"/>
    <s v="SECTOR PUBLICO"/>
    <s v="SI"/>
    <s v="NO"/>
    <s v="NO"/>
    <n v="34"/>
    <s v="No"/>
    <s v="No"/>
    <n v="1320518.73"/>
    <x v="0"/>
    <n v="34"/>
  </r>
  <r>
    <n v="349"/>
    <s v="HOMBRE"/>
    <n v="356455"/>
    <s v="TRABAJADOR INDEPENDIENTE"/>
    <s v="SECTOR PRIVADO"/>
    <s v="SI"/>
    <s v="NO"/>
    <s v="SI"/>
    <n v="40"/>
    <s v="No"/>
    <s v="No"/>
    <n v="356455"/>
    <x v="3"/>
    <n v="40"/>
  </r>
  <r>
    <n v="350"/>
    <s v="HOMBRE"/>
    <n v="297046"/>
    <s v="TRABAJADOR INDEPENDIENTE"/>
    <s v="SECTOR PRIVADO"/>
    <s v="SI"/>
    <s v="NO"/>
    <s v="NO"/>
    <n v="42"/>
    <s v="No"/>
    <s v="No"/>
    <n v="297046"/>
    <x v="3"/>
    <n v="42"/>
  </r>
  <r>
    <n v="351"/>
    <s v="HOMBRE"/>
    <n v="505686.39"/>
    <s v="ASALARIADO"/>
    <s v="SECTOR PRIVADO"/>
    <s v="SI"/>
    <s v="NO"/>
    <s v="NO"/>
    <n v="22"/>
    <s v="No"/>
    <s v="No"/>
    <n v="505686.39"/>
    <x v="0"/>
    <n v="22"/>
  </r>
  <r>
    <n v="352"/>
    <s v="MUJER"/>
    <n v="511789.2"/>
    <s v="ASALARIADO"/>
    <s v="SECTOR PRIVADO"/>
    <s v="SI"/>
    <s v="NO"/>
    <s v="NO"/>
    <n v="29"/>
    <s v="No"/>
    <s v="No"/>
    <n v="511789.2"/>
    <x v="0"/>
    <n v="29"/>
  </r>
  <r>
    <n v="353"/>
    <s v="MUJER"/>
    <n v="333094.01"/>
    <s v="ASALARIADO"/>
    <s v="SECTOR PRIVADO"/>
    <s v="SI"/>
    <s v="NO"/>
    <s v="NO"/>
    <n v="32"/>
    <s v="No"/>
    <s v="No"/>
    <n v="333094.01"/>
    <x v="0"/>
    <n v="32"/>
  </r>
  <r>
    <n v="354"/>
    <s v="MUJER"/>
    <n v="419608"/>
    <s v="TRABAJADOR INDEPENDIENTE"/>
    <s v="SECTOR PRIVADO"/>
    <s v="SI"/>
    <s v="NO"/>
    <s v="NO"/>
    <n v="43"/>
    <s v="No"/>
    <s v="No"/>
    <n v="419608"/>
    <x v="3"/>
    <n v="43"/>
  </r>
  <r>
    <n v="355"/>
    <s v="MUJER"/>
    <n v="297046"/>
    <s v="TRABAJADOR INDEPENDIENTE"/>
    <s v="SECTOR PRIVADO"/>
    <s v="SI"/>
    <s v="NO"/>
    <s v="SI"/>
    <n v="28"/>
    <s v="No"/>
    <s v="No"/>
    <n v="297046"/>
    <x v="3"/>
    <n v="28"/>
  </r>
  <r>
    <n v="356"/>
    <s v="HOMBRE"/>
    <n v="297046"/>
    <s v="TRABAJADOR INDEPENDIENTE"/>
    <s v="SECTOR PRIVADO"/>
    <s v="SI"/>
    <s v="NO"/>
    <s v="SI"/>
    <n v="39"/>
    <s v="No"/>
    <s v="No"/>
    <n v="297046"/>
    <x v="3"/>
    <n v="39"/>
  </r>
  <r>
    <n v="357"/>
    <s v="HOMBRE"/>
    <n v="1540950"/>
    <s v="ASEGURADO VOLUNTARIO"/>
    <s v="SECTOR PRIVADO"/>
    <s v="SI"/>
    <s v="SI"/>
    <s v="NO"/>
    <n v="63"/>
    <s v="No"/>
    <s v="No"/>
    <n v="1540950"/>
    <x v="2"/>
    <n v="63"/>
  </r>
  <r>
    <n v="358"/>
    <s v="MUJER"/>
    <n v="416150"/>
    <s v="ASALARIADO"/>
    <s v="SECTOR PRIVADO"/>
    <s v="SI"/>
    <s v="SI"/>
    <s v="NO"/>
    <n v="30"/>
    <s v="No"/>
    <s v="No"/>
    <n v="416150"/>
    <x v="0"/>
    <n v="30"/>
  </r>
  <r>
    <n v="359"/>
    <s v="HOMBRE"/>
    <n v="400353"/>
    <s v="TRABAJADOR INDEPENDIENTE"/>
    <s v="SECTOR PRIVADO"/>
    <s v="SI"/>
    <s v="NO"/>
    <s v="NO"/>
    <n v="30"/>
    <s v="No"/>
    <s v="No"/>
    <n v="400353"/>
    <x v="3"/>
    <n v="30"/>
  </r>
  <r>
    <n v="360"/>
    <s v="HOMBRE"/>
    <n v="323296"/>
    <s v="TRABAJADOR INDEPENDIENTE"/>
    <s v="SECTOR PRIVADO"/>
    <s v="SI"/>
    <s v="SI"/>
    <s v="SI"/>
    <n v="67"/>
    <s v="No"/>
    <s v="No"/>
    <n v="323296"/>
    <x v="3"/>
    <n v="67"/>
  </r>
  <r>
    <n v="361"/>
    <s v="MUJER"/>
    <n v="159000"/>
    <s v="ASALARIADO"/>
    <s v="SECTOR PRIVADO"/>
    <s v="SI"/>
    <s v="NO"/>
    <s v="NO"/>
    <n v="49"/>
    <s v="No"/>
    <s v="No"/>
    <n v="159000"/>
    <x v="0"/>
    <n v="49"/>
  </r>
  <r>
    <n v="362"/>
    <s v="MUJER"/>
    <n v="172428.6"/>
    <s v="ASALARIADO"/>
    <s v="SECTOR PRIVADO"/>
    <s v="SI"/>
    <s v="NO"/>
    <s v="NO"/>
    <n v="27"/>
    <s v="No"/>
    <s v="No"/>
    <n v="172428.6"/>
    <x v="0"/>
    <n v="27"/>
  </r>
  <r>
    <n v="363"/>
    <s v="MUJER"/>
    <n v="1331904"/>
    <s v="ASALARIADO"/>
    <s v="SECTOR PUBLICO"/>
    <s v="SI"/>
    <s v="NO"/>
    <s v="NO"/>
    <n v="42"/>
    <s v="No"/>
    <s v="No"/>
    <n v="1331904"/>
    <x v="0"/>
    <n v="42"/>
  </r>
  <r>
    <n v="364"/>
    <s v="HOMBRE"/>
    <n v="339750"/>
    <s v="ASEGURADO VOLUNTARIO"/>
    <s v="SECTOR PRIVADO"/>
    <s v="SI"/>
    <s v="SI"/>
    <s v="NO"/>
    <n v="30"/>
    <s v="No"/>
    <s v="No"/>
    <n v="339750"/>
    <x v="2"/>
    <n v="30"/>
  </r>
  <r>
    <n v="365"/>
    <s v="HOMBRE"/>
    <n v="445567"/>
    <s v="TRABAJADOR INDEPENDIENTE"/>
    <s v="SECTOR PRIVADO"/>
    <s v="SI"/>
    <s v="NO"/>
    <s v="SI"/>
    <n v="74"/>
    <s v="No"/>
    <s v="No"/>
    <n v="445567"/>
    <x v="3"/>
    <n v="74"/>
  </r>
  <r>
    <n v="366"/>
    <s v="HOMBRE"/>
    <n v="1076127.4099999999"/>
    <s v="ASALARIADO"/>
    <s v="SECTOR PRIVADO"/>
    <s v="SI"/>
    <s v="NO"/>
    <s v="NO"/>
    <n v="48"/>
    <s v="No"/>
    <s v="No"/>
    <n v="1076127.4099999999"/>
    <x v="0"/>
    <n v="48"/>
  </r>
  <r>
    <n v="367"/>
    <s v="HOMBRE"/>
    <n v="597379.25"/>
    <s v="ASALARIADO"/>
    <s v="SECTOR PRIVADO"/>
    <s v="SI"/>
    <s v="NO"/>
    <s v="NO"/>
    <n v="36"/>
    <s v="No"/>
    <s v="No"/>
    <n v="597379.25"/>
    <x v="0"/>
    <n v="36"/>
  </r>
  <r>
    <n v="368"/>
    <s v="HOMBRE"/>
    <n v="400000"/>
    <s v="ASALARIADO"/>
    <s v="SECTOR PRIVADO"/>
    <s v="SI"/>
    <s v="SI"/>
    <s v="NO"/>
    <n v="34"/>
    <s v="No"/>
    <s v="No"/>
    <n v="400000"/>
    <x v="0"/>
    <n v="34"/>
  </r>
  <r>
    <n v="369"/>
    <s v="HOMBRE"/>
    <n v="10652"/>
    <s v="ASALARIADO"/>
    <s v="SECTOR PRIVADO"/>
    <s v="SI"/>
    <s v="SI"/>
    <s v="NO"/>
    <n v="42"/>
    <s v="No"/>
    <s v="No"/>
    <n v="10652"/>
    <x v="0"/>
    <n v="42"/>
  </r>
  <r>
    <n v="370"/>
    <s v="MUJER"/>
    <n v="474509.98"/>
    <s v="ASALARIADO"/>
    <s v="SECTOR PRIVADO"/>
    <s v="SI"/>
    <s v="NO"/>
    <s v="NO"/>
    <n v="28"/>
    <s v="No"/>
    <s v="No"/>
    <n v="474509.98"/>
    <x v="0"/>
    <n v="28"/>
  </r>
  <r>
    <n v="371"/>
    <s v="MUJER"/>
    <n v="3053247.24"/>
    <s v="PENSIONADOS EN SU PROPIO SISTEMA"/>
    <s v="SECTOR PUBLICO"/>
    <s v="SI"/>
    <s v="NO"/>
    <s v="NO"/>
    <n v="99"/>
    <s v="Atípico"/>
    <s v="No"/>
    <n v="3053247.24"/>
    <x v="1"/>
    <n v="99"/>
  </r>
  <r>
    <n v="372"/>
    <s v="HOMBRE"/>
    <n v="1233060.23"/>
    <s v="ASALARIADO"/>
    <s v="SECTOR PRIVADO"/>
    <s v="SI"/>
    <s v="NO"/>
    <s v="NO"/>
    <n v="30"/>
    <s v="No"/>
    <s v="No"/>
    <n v="1233060.23"/>
    <x v="0"/>
    <n v="30"/>
  </r>
  <r>
    <n v="373"/>
    <s v="MUJER"/>
    <n v="529014.48"/>
    <s v="ASALARIADO"/>
    <s v="SECTOR PRIVADO"/>
    <s v="SI"/>
    <s v="NO"/>
    <s v="NO"/>
    <n v="29"/>
    <s v="No"/>
    <s v="No"/>
    <n v="529014.48"/>
    <x v="0"/>
    <n v="29"/>
  </r>
  <r>
    <n v="374"/>
    <s v="HOMBRE"/>
    <n v="297000"/>
    <s v="TRABAJADOR INDEPENDIENTE"/>
    <s v="SECTOR PRIVADO"/>
    <s v="SI"/>
    <s v="NO"/>
    <s v="NO"/>
    <n v="21"/>
    <s v="No"/>
    <s v="No"/>
    <n v="297000"/>
    <x v="3"/>
    <n v="21"/>
  </r>
  <r>
    <n v="375"/>
    <s v="HOMBRE"/>
    <n v="711457.86"/>
    <s v="ASALARIADO"/>
    <s v="SECTOR PRIVADO"/>
    <s v="SI"/>
    <s v="SI"/>
    <s v="NO"/>
    <n v="44"/>
    <s v="No"/>
    <s v="No"/>
    <n v="711457.86"/>
    <x v="0"/>
    <n v="44"/>
  </r>
  <r>
    <n v="376"/>
    <s v="HOMBRE"/>
    <n v="765532.1"/>
    <s v="ASALARIADO"/>
    <s v="SECTOR PRIVADO"/>
    <s v="SI"/>
    <s v="SI"/>
    <s v="NO"/>
    <n v="43"/>
    <s v="No"/>
    <s v="No"/>
    <n v="765532.1"/>
    <x v="0"/>
    <n v="43"/>
  </r>
  <r>
    <n v="377"/>
    <s v="MUJER"/>
    <n v="300018"/>
    <s v="TRABAJADOR INDEPENDIENTE"/>
    <s v="SECTOR PRIVADO"/>
    <s v="SI"/>
    <s v="NO"/>
    <s v="NO"/>
    <n v="55"/>
    <s v="No"/>
    <s v="No"/>
    <n v="300018"/>
    <x v="3"/>
    <n v="55"/>
  </r>
  <r>
    <n v="378"/>
    <s v="HOMBRE"/>
    <n v="594092"/>
    <s v="TRABAJADOR INDEPENDIENTE"/>
    <s v="SECTOR PRIVADO"/>
    <s v="SI"/>
    <s v="NO"/>
    <s v="SI"/>
    <n v="53"/>
    <s v="No"/>
    <s v="No"/>
    <n v="594092"/>
    <x v="3"/>
    <n v="53"/>
  </r>
  <r>
    <n v="379"/>
    <s v="MUJER"/>
    <n v="943396.65"/>
    <s v="ASALARIADO"/>
    <s v="SECTOR PUBLICO"/>
    <s v="SI"/>
    <s v="NO"/>
    <s v="NO"/>
    <n v="38"/>
    <s v="No"/>
    <s v="No"/>
    <n v="943396.65"/>
    <x v="0"/>
    <n v="38"/>
  </r>
  <r>
    <n v="380"/>
    <s v="HOMBRE"/>
    <n v="280000"/>
    <s v="ASALARIADO"/>
    <s v="SECTOR PRIVADO"/>
    <s v="SI"/>
    <s v="NO"/>
    <s v="NO"/>
    <n v="33"/>
    <s v="No"/>
    <s v="No"/>
    <n v="280000"/>
    <x v="0"/>
    <n v="33"/>
  </r>
  <r>
    <n v="381"/>
    <s v="HOMBRE"/>
    <n v="1414130.5"/>
    <s v="ASALARIADO"/>
    <s v="SECTOR PUBLICO"/>
    <s v="SI"/>
    <s v="NO"/>
    <s v="NO"/>
    <n v="34"/>
    <s v="No"/>
    <s v="No"/>
    <n v="1414130.5"/>
    <x v="0"/>
    <n v="34"/>
  </r>
  <r>
    <n v="382"/>
    <s v="MUJER"/>
    <n v="300018"/>
    <s v="TRABAJADOR INDEPENDIENTE"/>
    <s v="SECTOR PRIVADO"/>
    <s v="SI"/>
    <s v="NO"/>
    <s v="SI"/>
    <n v="32"/>
    <s v="No"/>
    <s v="No"/>
    <n v="300018"/>
    <x v="3"/>
    <n v="32"/>
  </r>
  <r>
    <n v="383"/>
    <s v="HOMBRE"/>
    <n v="695508.19"/>
    <s v="ASALARIADO"/>
    <s v="SECTOR PRIVADO"/>
    <s v="SI"/>
    <s v="NO"/>
    <s v="NO"/>
    <n v="36"/>
    <s v="No"/>
    <s v="No"/>
    <n v="695508.19"/>
    <x v="0"/>
    <n v="36"/>
  </r>
  <r>
    <n v="384"/>
    <s v="HOMBRE"/>
    <n v="343811"/>
    <s v="TRABAJADOR INDEPENDIENTE"/>
    <s v="SECTOR PRIVADO"/>
    <s v="SI"/>
    <s v="NO"/>
    <s v="NO"/>
    <n v="64"/>
    <s v="No"/>
    <s v="No"/>
    <n v="343811"/>
    <x v="3"/>
    <n v="64"/>
  </r>
  <r>
    <n v="385"/>
    <s v="HOMBRE"/>
    <n v="356858"/>
    <s v="TRABAJADOR INDEPENDIENTE"/>
    <s v="SECTOR PRIVADO"/>
    <s v="SI"/>
    <s v="NO"/>
    <s v="NO"/>
    <n v="57"/>
    <s v="No"/>
    <s v="No"/>
    <n v="356858"/>
    <x v="3"/>
    <n v="57"/>
  </r>
  <r>
    <n v="386"/>
    <s v="MUJER"/>
    <n v="1314924.8600000001"/>
    <s v="ASALARIADO"/>
    <s v="SECTOR PRIVADO"/>
    <s v="SI"/>
    <s v="NO"/>
    <s v="NO"/>
    <n v="37"/>
    <s v="No"/>
    <s v="No"/>
    <n v="1314924.8600000001"/>
    <x v="0"/>
    <n v="37"/>
  </r>
  <r>
    <n v="387"/>
    <s v="HOMBRE"/>
    <n v="652872.57999999996"/>
    <s v="ASALARIADO"/>
    <s v="SECTOR PRIVADO"/>
    <s v="SI"/>
    <s v="SI"/>
    <s v="NO"/>
    <n v="54"/>
    <s v="No"/>
    <s v="No"/>
    <n v="652872.57999999996"/>
    <x v="0"/>
    <n v="54"/>
  </r>
  <r>
    <n v="388"/>
    <s v="HOMBRE"/>
    <n v="297045"/>
    <s v="ASEGURADO VOLUNTARIO"/>
    <s v="SECTOR PRIVADO"/>
    <s v="SI"/>
    <s v="NO"/>
    <s v="NO"/>
    <n v="44"/>
    <s v="No"/>
    <s v="No"/>
    <n v="297045"/>
    <x v="2"/>
    <n v="44"/>
  </r>
  <r>
    <n v="389"/>
    <s v="HOMBRE"/>
    <n v="463313.7"/>
    <s v="ASALARIADO"/>
    <s v="SECTOR PUBLICO"/>
    <s v="SI"/>
    <s v="NO"/>
    <s v="NO"/>
    <n v="36"/>
    <s v="No"/>
    <s v="No"/>
    <n v="463313.7"/>
    <x v="0"/>
    <n v="36"/>
  </r>
  <r>
    <n v="390"/>
    <s v="MUJER"/>
    <n v="144000"/>
    <s v="ASALARIADO"/>
    <s v="SECTOR PRIVADO"/>
    <s v="SI"/>
    <s v="NO"/>
    <s v="NO"/>
    <n v="20"/>
    <s v="No"/>
    <s v="No"/>
    <n v="144000"/>
    <x v="0"/>
    <n v="20"/>
  </r>
  <r>
    <n v="391"/>
    <s v="HOMBRE"/>
    <n v="610513"/>
    <s v="TRABAJADOR INDEPENDIENTE"/>
    <s v="SECTOR PRIVADO"/>
    <s v="SI"/>
    <s v="NO"/>
    <s v="SI"/>
    <n v="34"/>
    <s v="No"/>
    <s v="No"/>
    <n v="610513"/>
    <x v="3"/>
    <n v="34"/>
  </r>
  <r>
    <n v="392"/>
    <s v="MUJER"/>
    <n v="950292"/>
    <s v="ASALARIADO"/>
    <s v="SECTOR PRIVADO"/>
    <s v="SI"/>
    <s v="NO"/>
    <s v="NO"/>
    <n v="38"/>
    <s v="No"/>
    <s v="No"/>
    <n v="950292"/>
    <x v="0"/>
    <n v="38"/>
  </r>
  <r>
    <n v="393"/>
    <s v="HOMBRE"/>
    <n v="798210"/>
    <s v="ASALARIADO"/>
    <s v="SECTOR PUBLICO"/>
    <s v="SI"/>
    <s v="NO"/>
    <s v="NO"/>
    <n v="39"/>
    <s v="No"/>
    <s v="No"/>
    <n v="798210"/>
    <x v="0"/>
    <n v="39"/>
  </r>
  <r>
    <n v="394"/>
    <s v="HOMBRE"/>
    <n v="783125"/>
    <s v="ASALARIADO"/>
    <s v="SECTOR PRIVADO"/>
    <s v="SI"/>
    <s v="NO"/>
    <s v="SI"/>
    <n v="32"/>
    <s v="No"/>
    <s v="No"/>
    <n v="783125"/>
    <x v="0"/>
    <n v="32"/>
  </r>
  <r>
    <n v="395"/>
    <s v="HOMBRE"/>
    <n v="466553.21"/>
    <s v="ASALARIADO"/>
    <s v="SECTOR PRIVADO"/>
    <s v="SI"/>
    <s v="NO"/>
    <s v="NO"/>
    <n v="36"/>
    <s v="No"/>
    <s v="No"/>
    <n v="466553.21"/>
    <x v="0"/>
    <n v="36"/>
  </r>
  <r>
    <n v="396"/>
    <s v="HOMBRE"/>
    <n v="14290"/>
    <s v="ASALARIADO"/>
    <s v="SECTOR PRIVADO"/>
    <s v="SI"/>
    <s v="NO"/>
    <s v="NO"/>
    <n v="57"/>
    <s v="No"/>
    <s v="No"/>
    <n v="14290"/>
    <x v="0"/>
    <n v="57"/>
  </r>
  <r>
    <n v="397"/>
    <s v="HOMBRE"/>
    <n v="289448"/>
    <s v="TRABAJADOR INDEPENDIENTE"/>
    <s v="SECTOR PRIVADO"/>
    <s v="SI"/>
    <s v="NO"/>
    <s v="NO"/>
    <n v="52"/>
    <s v="No"/>
    <s v="No"/>
    <n v="289448"/>
    <x v="3"/>
    <n v="52"/>
  </r>
  <r>
    <n v="398"/>
    <s v="HOMBRE"/>
    <n v="323432.7"/>
    <s v="ASALARIADO"/>
    <s v="SECTOR PRIVADO"/>
    <s v="SI"/>
    <s v="SI"/>
    <s v="NO"/>
    <n v="50"/>
    <s v="No"/>
    <s v="No"/>
    <n v="323432.7"/>
    <x v="0"/>
    <n v="50"/>
  </r>
  <r>
    <n v="399"/>
    <s v="MUJER"/>
    <n v="577151"/>
    <s v="ASALARIADO"/>
    <s v="SECTOR PUBLICO"/>
    <s v="SI"/>
    <s v="NO"/>
    <s v="NO"/>
    <n v="34"/>
    <s v="No"/>
    <s v="No"/>
    <n v="577151"/>
    <x v="0"/>
    <n v="34"/>
  </r>
  <r>
    <n v="400"/>
    <s v="HOMBRE"/>
    <n v="622335.6"/>
    <s v="ASALARIADO"/>
    <s v="SECTOR PRIVADO"/>
    <s v="SI"/>
    <s v="NO"/>
    <s v="NO"/>
    <n v="50"/>
    <s v="No"/>
    <s v="No"/>
    <n v="622335.6"/>
    <x v="0"/>
    <n v="50"/>
  </r>
  <r>
    <n v="401"/>
    <s v="MUJER"/>
    <n v="205048"/>
    <s v="ASALARIADO"/>
    <s v="SECTOR PRIVADO"/>
    <s v="SI"/>
    <s v="SI"/>
    <s v="NO"/>
    <n v="36"/>
    <s v="No"/>
    <s v="No"/>
    <n v="205048"/>
    <x v="0"/>
    <n v="36"/>
  </r>
  <r>
    <n v="402"/>
    <s v="HOMBRE"/>
    <n v="278030.99"/>
    <s v="CONVENIOS ESPECIALES DE TRABAJADORES INDEPENDIENTES"/>
    <s v="SECTOR PRIVADO"/>
    <s v="SI"/>
    <s v="NO"/>
    <s v="NO"/>
    <n v="52"/>
    <s v="No"/>
    <s v="No"/>
    <n v="278030.99"/>
    <x v="4"/>
    <n v="52"/>
  </r>
  <r>
    <n v="403"/>
    <s v="HOMBRE"/>
    <n v="425699.65"/>
    <s v="ASALARIADO"/>
    <s v="SECTOR PRIVADO"/>
    <s v="SI"/>
    <s v="NO"/>
    <s v="NO"/>
    <n v="42"/>
    <s v="No"/>
    <s v="No"/>
    <n v="425699.65"/>
    <x v="0"/>
    <n v="42"/>
  </r>
  <r>
    <n v="404"/>
    <s v="HOMBRE"/>
    <n v="74118.77"/>
    <s v="ASALARIADO"/>
    <s v="SECTOR PUBLICO"/>
    <s v="SI"/>
    <s v="NO"/>
    <s v="NO"/>
    <n v="22"/>
    <s v="No"/>
    <s v="No"/>
    <n v="74118.77"/>
    <x v="0"/>
    <n v="22"/>
  </r>
  <r>
    <n v="405"/>
    <s v="HOMBRE"/>
    <n v="1063180"/>
    <s v="ASALARIADO"/>
    <s v="SECTOR PRIVADO"/>
    <s v="SI"/>
    <s v="NO"/>
    <s v="NO"/>
    <n v="55"/>
    <s v="No"/>
    <s v="No"/>
    <n v="1063180"/>
    <x v="0"/>
    <n v="55"/>
  </r>
  <r>
    <n v="406"/>
    <s v="HOMBRE"/>
    <n v="614527"/>
    <s v="ASALARIADO"/>
    <s v="SECTOR PRIVADO"/>
    <s v="SI"/>
    <s v="NO"/>
    <s v="NO"/>
    <n v="38"/>
    <s v="No"/>
    <s v="No"/>
    <n v="614527"/>
    <x v="0"/>
    <n v="38"/>
  </r>
  <r>
    <n v="407"/>
    <s v="HOMBRE"/>
    <n v="278030"/>
    <s v="CONVENIOS ESPECIALES DE TRABAJADORES INDEPENDIENTES"/>
    <s v="SECTOR PRIVADO"/>
    <s v="SI"/>
    <s v="NO"/>
    <s v="NO"/>
    <n v="42"/>
    <s v="No"/>
    <s v="No"/>
    <n v="278030"/>
    <x v="4"/>
    <n v="42"/>
  </r>
  <r>
    <n v="408"/>
    <s v="MUJER"/>
    <n v="398320"/>
    <s v="ASALARIADO"/>
    <s v="SECTOR PUBLICO"/>
    <s v="SI"/>
    <s v="NO"/>
    <s v="SI"/>
    <n v="62"/>
    <s v="No"/>
    <s v="No"/>
    <n v="398320"/>
    <x v="0"/>
    <n v="62"/>
  </r>
  <r>
    <n v="409"/>
    <s v="HOMBRE"/>
    <n v="302188"/>
    <s v="ASEGURADO VOLUNTARIO"/>
    <s v="SECTOR PRIVADO"/>
    <s v="SI"/>
    <s v="NO"/>
    <s v="NO"/>
    <n v="36"/>
    <s v="No"/>
    <s v="No"/>
    <n v="302188"/>
    <x v="2"/>
    <n v="36"/>
  </r>
  <r>
    <n v="410"/>
    <s v="HOMBRE"/>
    <n v="500000"/>
    <s v="ASALARIADO"/>
    <s v="SECTOR PRIVADO"/>
    <s v="SI"/>
    <s v="NO"/>
    <s v="NO"/>
    <n v="22"/>
    <s v="No"/>
    <s v="No"/>
    <n v="500000"/>
    <x v="0"/>
    <n v="22"/>
  </r>
  <r>
    <n v="411"/>
    <s v="MUJER"/>
    <n v="594092"/>
    <s v="TRABAJADOR INDEPENDIENTE"/>
    <s v="SECTOR PRIVADO"/>
    <s v="SI"/>
    <s v="NO"/>
    <s v="NO"/>
    <n v="55"/>
    <s v="No"/>
    <s v="No"/>
    <n v="594092"/>
    <x v="3"/>
    <n v="55"/>
  </r>
  <r>
    <n v="412"/>
    <s v="HOMBRE"/>
    <n v="639148"/>
    <s v="TRABAJADOR INDEPENDIENTE"/>
    <s v="SECTOR PRIVADO"/>
    <s v="SI"/>
    <s v="SI"/>
    <s v="SI"/>
    <n v="49"/>
    <s v="No"/>
    <s v="No"/>
    <n v="639148"/>
    <x v="3"/>
    <n v="49"/>
  </r>
  <r>
    <n v="413"/>
    <s v="HOMBRE"/>
    <n v="415861"/>
    <s v="TRABAJADOR INDEPENDIENTE"/>
    <s v="SECTOR PRIVADO"/>
    <s v="SI"/>
    <s v="SI"/>
    <s v="SI"/>
    <n v="45"/>
    <s v="No"/>
    <s v="No"/>
    <n v="415861"/>
    <x v="3"/>
    <n v="45"/>
  </r>
  <r>
    <n v="414"/>
    <s v="HOMBRE"/>
    <n v="854328.45"/>
    <s v="ASALARIADO"/>
    <s v="SECTOR PUBLICO"/>
    <s v="SI"/>
    <s v="NO"/>
    <s v="NO"/>
    <n v="50"/>
    <s v="No"/>
    <s v="No"/>
    <n v="854328.45"/>
    <x v="0"/>
    <n v="50"/>
  </r>
  <r>
    <n v="415"/>
    <s v="HOMBRE"/>
    <n v="293000"/>
    <s v="ASALARIADO"/>
    <s v="SECTOR PRIVADO"/>
    <s v="SI"/>
    <s v="NO"/>
    <s v="NO"/>
    <n v="38"/>
    <s v="No"/>
    <s v="No"/>
    <n v="293000"/>
    <x v="0"/>
    <n v="38"/>
  </r>
  <r>
    <n v="416"/>
    <s v="HOMBRE"/>
    <n v="213192"/>
    <s v="ASALARIADO"/>
    <s v="SECTOR PRIVADO"/>
    <s v="SI"/>
    <s v="NO"/>
    <s v="NO"/>
    <n v="30"/>
    <s v="No"/>
    <s v="No"/>
    <n v="213192"/>
    <x v="0"/>
    <n v="30"/>
  </r>
  <r>
    <n v="417"/>
    <s v="MUJER"/>
    <n v="5063660"/>
    <s v="ASALARIADO"/>
    <s v="SECTOR PUBLICO"/>
    <s v="SI"/>
    <s v="NO"/>
    <s v="SI"/>
    <n v="40"/>
    <s v="Atípico"/>
    <s v="No"/>
    <n v="5063660"/>
    <x v="0"/>
    <n v="40"/>
  </r>
  <r>
    <n v="418"/>
    <s v="MUJER"/>
    <n v="736280"/>
    <s v="ASALARIADO"/>
    <s v="SECTOR PRIVADO"/>
    <s v="SI"/>
    <s v="NO"/>
    <s v="NO"/>
    <n v="33"/>
    <s v="No"/>
    <s v="No"/>
    <n v="736280"/>
    <x v="0"/>
    <n v="33"/>
  </r>
  <r>
    <n v="419"/>
    <s v="HOMBRE"/>
    <n v="200000"/>
    <s v="ASALARIADO"/>
    <s v="SECTOR PRIVADO"/>
    <s v="SI"/>
    <s v="NO"/>
    <s v="NO"/>
    <n v="46"/>
    <s v="No"/>
    <s v="No"/>
    <n v="200000"/>
    <x v="0"/>
    <n v="46"/>
  </r>
  <r>
    <n v="420"/>
    <s v="HOMBRE"/>
    <n v="92670"/>
    <s v="ASALARIADO"/>
    <s v="SECTOR PRIVADO"/>
    <s v="SI"/>
    <s v="NO"/>
    <s v="NO"/>
    <n v="22"/>
    <s v="No"/>
    <s v="No"/>
    <n v="92670"/>
    <x v="0"/>
    <n v="22"/>
  </r>
  <r>
    <n v="421"/>
    <s v="HOMBRE"/>
    <n v="492739.1"/>
    <s v="ASALARIADO"/>
    <s v="SECTOR PRIVADO"/>
    <s v="SI"/>
    <s v="SI"/>
    <s v="NO"/>
    <n v="45"/>
    <s v="No"/>
    <s v="No"/>
    <n v="492739.1"/>
    <x v="0"/>
    <n v="45"/>
  </r>
  <r>
    <n v="422"/>
    <s v="HOMBRE"/>
    <n v="136224.42000000001"/>
    <s v="ASALARIADO"/>
    <s v="SECTOR PRIVADO"/>
    <s v="SI"/>
    <s v="NO"/>
    <s v="NO"/>
    <n v="30"/>
    <s v="No"/>
    <s v="No"/>
    <n v="136224.42000000001"/>
    <x v="0"/>
    <n v="30"/>
  </r>
  <r>
    <n v="423"/>
    <s v="HOMBRE"/>
    <n v="1189549"/>
    <s v="TRABAJADOR INDEPENDIENTE"/>
    <s v="SECTOR PRIVADO"/>
    <s v="SI"/>
    <s v="NO"/>
    <s v="NO"/>
    <n v="50"/>
    <s v="No"/>
    <s v="No"/>
    <n v="1189549"/>
    <x v="3"/>
    <n v="50"/>
  </r>
  <r>
    <n v="424"/>
    <s v="MUJER"/>
    <n v="339035"/>
    <s v="ASALARIADO"/>
    <s v="SECTOR PRIVADO"/>
    <s v="SI"/>
    <s v="NO"/>
    <s v="NO"/>
    <n v="40"/>
    <s v="No"/>
    <s v="No"/>
    <n v="339035"/>
    <x v="0"/>
    <n v="40"/>
  </r>
  <r>
    <n v="425"/>
    <s v="HOMBRE"/>
    <n v="581850"/>
    <s v="ASALARIADO"/>
    <s v="SECTOR PRIVADO"/>
    <s v="SI"/>
    <s v="NO"/>
    <s v="NO"/>
    <n v="32"/>
    <s v="No"/>
    <s v="No"/>
    <n v="581850"/>
    <x v="0"/>
    <n v="32"/>
  </r>
  <r>
    <n v="426"/>
    <s v="HOMBRE"/>
    <n v="425737"/>
    <s v="TRABAJADOR INDEPENDIENTE"/>
    <s v="SECTOR PRIVADO"/>
    <s v="SI"/>
    <s v="NO"/>
    <s v="SI"/>
    <n v="52"/>
    <s v="No"/>
    <s v="No"/>
    <n v="425737"/>
    <x v="3"/>
    <n v="52"/>
  </r>
  <r>
    <n v="427"/>
    <s v="MUJER"/>
    <n v="622188"/>
    <s v="ASALARIADO"/>
    <s v="SECTOR PRIVADO"/>
    <s v="SI"/>
    <s v="NO"/>
    <s v="NO"/>
    <n v="31"/>
    <s v="No"/>
    <s v="No"/>
    <n v="622188"/>
    <x v="0"/>
    <n v="31"/>
  </r>
  <r>
    <n v="428"/>
    <s v="MUJER"/>
    <n v="519825"/>
    <s v="TRABAJADOR INDEPENDIENTE"/>
    <s v="SECTOR PRIVADO"/>
    <s v="SI"/>
    <s v="NO"/>
    <s v="SI"/>
    <n v="52"/>
    <s v="No"/>
    <s v="No"/>
    <n v="519825"/>
    <x v="3"/>
    <n v="52"/>
  </r>
  <r>
    <n v="429"/>
    <s v="MUJER"/>
    <n v="651555"/>
    <s v="ASALARIADO"/>
    <s v="SECTOR PRIVADO"/>
    <s v="SI"/>
    <s v="NO"/>
    <s v="NO"/>
    <n v="39"/>
    <s v="No"/>
    <s v="No"/>
    <n v="651555"/>
    <x v="0"/>
    <n v="39"/>
  </r>
  <r>
    <n v="430"/>
    <s v="HOMBRE"/>
    <n v="432667"/>
    <s v="ASALARIADO"/>
    <s v="SECTOR PRIVADO"/>
    <s v="SI"/>
    <s v="NO"/>
    <s v="NO"/>
    <n v="23"/>
    <s v="No"/>
    <s v="No"/>
    <n v="432667"/>
    <x v="0"/>
    <n v="23"/>
  </r>
  <r>
    <n v="431"/>
    <s v="MUJER"/>
    <n v="575270"/>
    <s v="ASALARIADO"/>
    <s v="SECTOR PRIVADO"/>
    <s v="SI"/>
    <s v="NO"/>
    <s v="NO"/>
    <n v="54"/>
    <s v="No"/>
    <s v="No"/>
    <n v="575270"/>
    <x v="0"/>
    <n v="54"/>
  </r>
  <r>
    <n v="432"/>
    <s v="MUJER"/>
    <n v="297046"/>
    <s v="ASEGURADO VOLUNTARIO"/>
    <s v="SECTOR PRIVADO"/>
    <s v="SI"/>
    <s v="NO"/>
    <s v="NO"/>
    <n v="54"/>
    <s v="No"/>
    <s v="No"/>
    <n v="297046"/>
    <x v="2"/>
    <n v="54"/>
  </r>
  <r>
    <n v="433"/>
    <s v="HOMBRE"/>
    <n v="107146.67"/>
    <s v="ASALARIADO"/>
    <s v="SECTOR PRIVADO"/>
    <s v="SI"/>
    <s v="SI"/>
    <s v="NO"/>
    <n v="34"/>
    <s v="No"/>
    <s v="No"/>
    <n v="107146.67"/>
    <x v="0"/>
    <n v="34"/>
  </r>
  <r>
    <n v="434"/>
    <s v="MUJER"/>
    <n v="389357"/>
    <s v="ASALARIADO"/>
    <s v="SECTOR PRIVADO"/>
    <s v="SI"/>
    <s v="NO"/>
    <s v="SI"/>
    <n v="51"/>
    <s v="No"/>
    <s v="No"/>
    <n v="389357"/>
    <x v="0"/>
    <n v="51"/>
  </r>
  <r>
    <n v="435"/>
    <s v="HOMBRE"/>
    <n v="408495"/>
    <s v="ASALARIADO"/>
    <s v="SECTOR PRIVADO"/>
    <s v="SI"/>
    <s v="NO"/>
    <s v="NO"/>
    <n v="49"/>
    <s v="No"/>
    <s v="No"/>
    <n v="408495"/>
    <x v="0"/>
    <n v="49"/>
  </r>
  <r>
    <n v="436"/>
    <s v="HOMBRE"/>
    <n v="150222"/>
    <s v="ASALARIADO"/>
    <s v="SECTOR PRIVADO"/>
    <s v="SI"/>
    <s v="NO"/>
    <s v="NO"/>
    <n v="56"/>
    <s v="No"/>
    <s v="No"/>
    <n v="150222"/>
    <x v="0"/>
    <n v="56"/>
  </r>
  <r>
    <n v="437"/>
    <s v="MUJER"/>
    <n v="297046"/>
    <s v="ASEGURADO VOLUNTARIO"/>
    <s v="SECTOR PRIVADO"/>
    <s v="SI"/>
    <s v="SI"/>
    <s v="NO"/>
    <n v="47"/>
    <s v="No"/>
    <s v="No"/>
    <n v="297046"/>
    <x v="2"/>
    <n v="47"/>
  </r>
  <r>
    <n v="438"/>
    <s v="HOMBRE"/>
    <n v="1042254.3"/>
    <s v="ASALARIADO"/>
    <s v="SECTOR PRIVADO"/>
    <s v="SI"/>
    <s v="NO"/>
    <s v="NO"/>
    <n v="41"/>
    <s v="No"/>
    <s v="No"/>
    <n v="1042254.3"/>
    <x v="0"/>
    <n v="41"/>
  </r>
  <r>
    <n v="439"/>
    <s v="HOMBRE"/>
    <n v="685221"/>
    <s v="PENSIONADOS EN SU PROPIO SISTEMA"/>
    <s v="SECTOR PUBLICO"/>
    <s v="SI"/>
    <s v="NO"/>
    <s v="NO"/>
    <n v="81"/>
    <s v="No"/>
    <s v="No"/>
    <n v="685221"/>
    <x v="1"/>
    <n v="81"/>
  </r>
  <r>
    <n v="440"/>
    <s v="HOMBRE"/>
    <n v="806740.07"/>
    <s v="ASALARIADO"/>
    <s v="SECTOR PRIVADO"/>
    <s v="SI"/>
    <s v="NO"/>
    <s v="NO"/>
    <n v="23"/>
    <s v="No"/>
    <s v="No"/>
    <n v="806740.07"/>
    <x v="0"/>
    <n v="23"/>
  </r>
  <r>
    <n v="441"/>
    <s v="MUJER"/>
    <n v="140000"/>
    <s v="ASALARIADO"/>
    <s v="SECTOR PRIVADO"/>
    <s v="SI"/>
    <s v="SI"/>
    <s v="NO"/>
    <n v="39"/>
    <s v="No"/>
    <s v="No"/>
    <n v="140000"/>
    <x v="0"/>
    <n v="39"/>
  </r>
  <r>
    <n v="442"/>
    <s v="MUJER"/>
    <n v="567930"/>
    <s v="TRABAJADOR INDEPENDIENTE"/>
    <s v="SECTOR PRIVADO"/>
    <s v="SI"/>
    <s v="NO"/>
    <s v="SI"/>
    <n v="74"/>
    <s v="No"/>
    <s v="No"/>
    <n v="567930"/>
    <x v="3"/>
    <n v="74"/>
  </r>
  <r>
    <n v="443"/>
    <s v="HOMBRE"/>
    <n v="539324"/>
    <s v="ASALARIADO"/>
    <s v="SECTOR PUBLICO"/>
    <s v="SI"/>
    <s v="NO"/>
    <s v="NO"/>
    <n v="38"/>
    <s v="No"/>
    <s v="No"/>
    <n v="539324"/>
    <x v="0"/>
    <n v="38"/>
  </r>
  <r>
    <n v="444"/>
    <s v="MUJER"/>
    <n v="105633.33"/>
    <s v="ASALARIADO"/>
    <s v="SECTOR PUBLICO"/>
    <s v="SI"/>
    <s v="NO"/>
    <s v="NO"/>
    <n v="40"/>
    <s v="No"/>
    <s v="No"/>
    <n v="105633.33"/>
    <x v="0"/>
    <n v="40"/>
  </r>
  <r>
    <n v="445"/>
    <s v="HOMBRE"/>
    <n v="310544"/>
    <s v="ASEGURADO VOLUNTARIO"/>
    <s v="SECTOR PRIVADO"/>
    <s v="SI"/>
    <s v="NO"/>
    <s v="NO"/>
    <n v="58"/>
    <s v="No"/>
    <s v="No"/>
    <n v="310544"/>
    <x v="2"/>
    <n v="58"/>
  </r>
  <r>
    <n v="446"/>
    <s v="MUJER"/>
    <n v="375321.53"/>
    <s v="ASALARIADO"/>
    <s v="SECTOR PRIVADO"/>
    <s v="SI"/>
    <s v="NO"/>
    <s v="SI"/>
    <n v="32"/>
    <s v="No"/>
    <s v="No"/>
    <n v="375321.53"/>
    <x v="0"/>
    <n v="32"/>
  </r>
  <r>
    <n v="447"/>
    <s v="HOMBRE"/>
    <n v="255660"/>
    <s v="ASALARIADO"/>
    <s v="SECTOR PRIVADO"/>
    <s v="SI"/>
    <s v="SI"/>
    <s v="NO"/>
    <n v="22"/>
    <s v="No"/>
    <s v="No"/>
    <n v="255660"/>
    <x v="0"/>
    <n v="22"/>
  </r>
  <r>
    <n v="448"/>
    <s v="MUJER"/>
    <n v="213862.5"/>
    <s v="ASALARIADO"/>
    <s v="SECTOR PRIVADO"/>
    <s v="SI"/>
    <s v="NO"/>
    <s v="NO"/>
    <n v="32"/>
    <s v="No"/>
    <s v="No"/>
    <n v="213862.5"/>
    <x v="0"/>
    <n v="32"/>
  </r>
  <r>
    <n v="449"/>
    <s v="MUJER"/>
    <n v="404463"/>
    <s v="TRABAJADOR INDEPENDIENTE"/>
    <s v="SECTOR PRIVADO"/>
    <s v="SI"/>
    <s v="NO"/>
    <s v="SI"/>
    <n v="38"/>
    <s v="No"/>
    <s v="No"/>
    <n v="404463"/>
    <x v="3"/>
    <n v="38"/>
  </r>
  <r>
    <n v="450"/>
    <s v="HOMBRE"/>
    <n v="5712732"/>
    <s v="ASALARIADO"/>
    <s v="SECTOR PRIVADO"/>
    <s v="SI"/>
    <s v="NO"/>
    <s v="NO"/>
    <n v="37"/>
    <s v="Atípico"/>
    <s v="No"/>
    <n v="5712732"/>
    <x v="0"/>
    <n v="37"/>
  </r>
  <r>
    <n v="451"/>
    <s v="MUJER"/>
    <n v="1633023.24"/>
    <s v="ASALARIADO"/>
    <s v="SECTOR PUBLICO"/>
    <s v="SI"/>
    <s v="NO"/>
    <s v="NO"/>
    <n v="31"/>
    <s v="No"/>
    <s v="No"/>
    <n v="1633023.24"/>
    <x v="0"/>
    <n v="31"/>
  </r>
  <r>
    <n v="452"/>
    <s v="HOMBRE"/>
    <n v="269000"/>
    <s v="ASALARIADO"/>
    <s v="SECTOR PRIVADO"/>
    <s v="SI"/>
    <s v="SI"/>
    <s v="NO"/>
    <n v="43"/>
    <s v="No"/>
    <s v="No"/>
    <n v="269000"/>
    <x v="0"/>
    <n v="43"/>
  </r>
  <r>
    <n v="453"/>
    <s v="HOMBRE"/>
    <n v="531666.67000000004"/>
    <s v="ASALARIADO"/>
    <s v="SECTOR PRIVADO"/>
    <s v="SI"/>
    <s v="NO"/>
    <s v="NO"/>
    <n v="29"/>
    <s v="No"/>
    <s v="No"/>
    <n v="531666.67000000004"/>
    <x v="0"/>
    <n v="29"/>
  </r>
  <r>
    <n v="454"/>
    <s v="MUJER"/>
    <n v="3263393.64"/>
    <s v="ASALARIADO"/>
    <s v="SECTOR PUBLICO"/>
    <s v="SI"/>
    <s v="NO"/>
    <s v="NO"/>
    <n v="39"/>
    <s v="Atípico"/>
    <s v="No"/>
    <n v="3263393.64"/>
    <x v="0"/>
    <n v="39"/>
  </r>
  <r>
    <n v="455"/>
    <s v="HOMBRE"/>
    <n v="404950"/>
    <s v="ASALARIADO"/>
    <s v="SECTOR PRIVADO"/>
    <s v="SI"/>
    <s v="SI"/>
    <s v="NO"/>
    <n v="36"/>
    <s v="No"/>
    <s v="No"/>
    <n v="404950"/>
    <x v="0"/>
    <n v="36"/>
  </r>
  <r>
    <n v="456"/>
    <s v="HOMBRE"/>
    <n v="1549936.32"/>
    <s v="ASALARIADO"/>
    <s v="SECTOR PRIVADO"/>
    <s v="SI"/>
    <s v="NO"/>
    <s v="NO"/>
    <n v="39"/>
    <s v="No"/>
    <s v="No"/>
    <n v="1549936.32"/>
    <x v="0"/>
    <n v="39"/>
  </r>
  <r>
    <n v="457"/>
    <s v="MUJER"/>
    <n v="300018"/>
    <s v="TRABAJADOR INDEPENDIENTE"/>
    <s v="SECTOR PRIVADO"/>
    <s v="SI"/>
    <s v="NO"/>
    <s v="NO"/>
    <n v="56"/>
    <s v="No"/>
    <s v="No"/>
    <n v="300018"/>
    <x v="3"/>
    <n v="56"/>
  </r>
  <r>
    <n v="458"/>
    <s v="MUJER"/>
    <n v="157790"/>
    <s v="ASALARIADO"/>
    <s v="SECTOR PRIVADO"/>
    <s v="SI"/>
    <s v="NO"/>
    <s v="NO"/>
    <n v="24"/>
    <s v="No"/>
    <s v="No"/>
    <n v="157790"/>
    <x v="0"/>
    <n v="24"/>
  </r>
  <r>
    <n v="459"/>
    <s v="HOMBRE"/>
    <n v="1642037.78"/>
    <s v="PENSIONADOS EN SU PROPIO SISTEMA"/>
    <s v="SECTOR PUBLICO"/>
    <s v="SI"/>
    <s v="NO"/>
    <s v="NO"/>
    <n v="80"/>
    <s v="No"/>
    <s v="No"/>
    <n v="1642037.78"/>
    <x v="1"/>
    <n v="80"/>
  </r>
  <r>
    <n v="460"/>
    <s v="HOMBRE"/>
    <n v="335205.06"/>
    <s v="ASALARIADO"/>
    <s v="SECTOR PRIVADO"/>
    <s v="SI"/>
    <s v="SI"/>
    <s v="NO"/>
    <n v="52"/>
    <s v="No"/>
    <s v="No"/>
    <n v="335205.06"/>
    <x v="0"/>
    <n v="52"/>
  </r>
  <r>
    <n v="461"/>
    <s v="MUJER"/>
    <n v="639148"/>
    <s v="TRABAJADOR INDEPENDIENTE"/>
    <s v="SECTOR PRIVADO"/>
    <s v="SI"/>
    <s v="SI"/>
    <s v="NO"/>
    <n v="44"/>
    <s v="No"/>
    <s v="No"/>
    <n v="639148"/>
    <x v="3"/>
    <n v="44"/>
  </r>
  <r>
    <n v="462"/>
    <s v="HOMBRE"/>
    <n v="316964.69"/>
    <s v="ASALARIADO"/>
    <s v="SECTOR PRIVADO"/>
    <s v="SI"/>
    <s v="SI"/>
    <s v="NO"/>
    <n v="19"/>
    <s v="No"/>
    <s v="No"/>
    <n v="316964.69"/>
    <x v="0"/>
    <n v="19"/>
  </r>
  <r>
    <n v="463"/>
    <s v="MUJER"/>
    <n v="525373.54"/>
    <s v="ASALARIADO"/>
    <s v="SECTOR PRIVADO"/>
    <s v="SI"/>
    <s v="NO"/>
    <s v="NO"/>
    <n v="27"/>
    <s v="No"/>
    <s v="No"/>
    <n v="525373.54"/>
    <x v="0"/>
    <n v="27"/>
  </r>
  <r>
    <n v="464"/>
    <s v="MUJER"/>
    <n v="150000"/>
    <s v="ASALARIADO"/>
    <s v="SECTOR PRIVADO"/>
    <s v="SI"/>
    <s v="NO"/>
    <s v="NO"/>
    <n v="42"/>
    <s v="No"/>
    <s v="No"/>
    <n v="150000"/>
    <x v="0"/>
    <n v="42"/>
  </r>
  <r>
    <n v="465"/>
    <s v="MUJER"/>
    <n v="1346033"/>
    <s v="PENSIONADOS EN SU PROPIO SISTEMA"/>
    <s v="SECTOR PUBLICO"/>
    <s v="SI"/>
    <s v="NO"/>
    <s v="NO"/>
    <n v="55"/>
    <s v="No"/>
    <s v="No"/>
    <n v="1346033"/>
    <x v="1"/>
    <n v="55"/>
  </r>
  <r>
    <n v="466"/>
    <s v="MUJER"/>
    <n v="963278.53"/>
    <s v="ASALARIADO"/>
    <s v="SECTOR PUBLICO"/>
    <s v="SI"/>
    <s v="NO"/>
    <s v="NO"/>
    <n v="57"/>
    <s v="No"/>
    <s v="No"/>
    <n v="963278.53"/>
    <x v="0"/>
    <n v="57"/>
  </r>
  <r>
    <n v="467"/>
    <s v="HOMBRE"/>
    <n v="2172786.41"/>
    <s v="ASALARIADO"/>
    <s v="SECTOR PUBLICO"/>
    <s v="SI"/>
    <s v="NO"/>
    <s v="NO"/>
    <n v="34"/>
    <s v="No"/>
    <s v="No"/>
    <n v="2172786.41"/>
    <x v="0"/>
    <n v="34"/>
  </r>
  <r>
    <n v="468"/>
    <s v="HOMBRE"/>
    <n v="400000"/>
    <s v="ASALARIADO"/>
    <s v="SECTOR PRIVADO"/>
    <s v="SI"/>
    <s v="NO"/>
    <s v="NO"/>
    <n v="35"/>
    <s v="No"/>
    <s v="No"/>
    <n v="400000"/>
    <x v="0"/>
    <n v="35"/>
  </r>
  <r>
    <n v="469"/>
    <s v="MUJER"/>
    <n v="355252.75"/>
    <s v="ASALARIADO"/>
    <s v="SECTOR PRIVADO"/>
    <s v="SI"/>
    <s v="NO"/>
    <s v="NO"/>
    <n v="47"/>
    <s v="No"/>
    <s v="No"/>
    <n v="355252.75"/>
    <x v="0"/>
    <n v="47"/>
  </r>
  <r>
    <n v="470"/>
    <s v="HOMBRE"/>
    <n v="451135"/>
    <s v="ASALARIADO"/>
    <s v="SECTOR PRIVADO"/>
    <s v="SI"/>
    <s v="NO"/>
    <s v="NO"/>
    <n v="28"/>
    <s v="No"/>
    <s v="No"/>
    <n v="451135"/>
    <x v="0"/>
    <n v="28"/>
  </r>
  <r>
    <n v="471"/>
    <s v="MUJER"/>
    <n v="1554200"/>
    <s v="ASALARIADO"/>
    <s v="SECTOR PUBLICO"/>
    <s v="SI"/>
    <s v="NO"/>
    <s v="SI"/>
    <n v="55"/>
    <s v="No"/>
    <s v="No"/>
    <n v="1554200"/>
    <x v="0"/>
    <n v="55"/>
  </r>
  <r>
    <n v="472"/>
    <s v="MUJER"/>
    <n v="300000"/>
    <s v="TRABAJADOR INDEPENDIENTE"/>
    <s v="SECTOR PRIVADO"/>
    <s v="SI"/>
    <s v="NO"/>
    <s v="NO"/>
    <n v="41"/>
    <s v="No"/>
    <s v="No"/>
    <n v="300000"/>
    <x v="3"/>
    <n v="41"/>
  </r>
  <r>
    <n v="473"/>
    <s v="HOMBRE"/>
    <n v="229799.17"/>
    <s v="ASALARIADO"/>
    <s v="SECTOR PRIVADO"/>
    <s v="SI"/>
    <s v="NO"/>
    <s v="NO"/>
    <n v="34"/>
    <s v="No"/>
    <s v="No"/>
    <n v="229799.17"/>
    <x v="0"/>
    <n v="34"/>
  </r>
  <r>
    <n v="474"/>
    <s v="HOMBRE"/>
    <n v="202270"/>
    <s v="ASALARIADO"/>
    <s v="SECTOR PRIVADO"/>
    <s v="SI"/>
    <s v="NO"/>
    <s v="SI"/>
    <n v="27"/>
    <s v="No"/>
    <s v="No"/>
    <n v="202270"/>
    <x v="0"/>
    <n v="27"/>
  </r>
  <r>
    <n v="475"/>
    <s v="HOMBRE"/>
    <n v="278030"/>
    <s v="CONVENIOS ESPECIALES DE TRABAJADORES INDEPENDIENTES"/>
    <s v="SECTOR PRIVADO"/>
    <s v="SI"/>
    <s v="NO"/>
    <s v="NO"/>
    <n v="43"/>
    <s v="No"/>
    <s v="No"/>
    <n v="278030"/>
    <x v="4"/>
    <n v="43"/>
  </r>
  <r>
    <n v="476"/>
    <s v="HOMBRE"/>
    <n v="298195"/>
    <s v="TRABAJADOR INDEPENDIENTE"/>
    <s v="SECTOR PRIVADO"/>
    <s v="SI"/>
    <s v="NO"/>
    <s v="SI"/>
    <n v="40"/>
    <s v="No"/>
    <s v="No"/>
    <n v="298195"/>
    <x v="3"/>
    <n v="40"/>
  </r>
  <r>
    <n v="477"/>
    <s v="HOMBRE"/>
    <n v="297050"/>
    <s v="ASEGURADO VOLUNTARIO"/>
    <s v="SECTOR PRIVADO"/>
    <s v="SI"/>
    <s v="NO"/>
    <s v="NO"/>
    <n v="48"/>
    <s v="No"/>
    <s v="No"/>
    <n v="297050"/>
    <x v="2"/>
    <n v="48"/>
  </r>
  <r>
    <n v="478"/>
    <s v="HOMBRE"/>
    <n v="5189999.8"/>
    <s v="ASALARIADO"/>
    <s v="SECTOR PRIVADO"/>
    <s v="SI"/>
    <s v="NO"/>
    <s v="NO"/>
    <n v="49"/>
    <s v="Atípico"/>
    <s v="No"/>
    <n v="5189999.8"/>
    <x v="0"/>
    <n v="49"/>
  </r>
  <r>
    <n v="479"/>
    <s v="HOMBRE"/>
    <n v="3309108"/>
    <s v="ASALARIADO"/>
    <s v="SECTOR PUBLICO"/>
    <s v="SI"/>
    <s v="NO"/>
    <s v="NO"/>
    <n v="47"/>
    <s v="Atípico"/>
    <s v="No"/>
    <n v="3309108"/>
    <x v="0"/>
    <n v="47"/>
  </r>
  <r>
    <n v="480"/>
    <s v="HOMBRE"/>
    <n v="575846"/>
    <s v="TRABAJADOR INDEPENDIENTE"/>
    <s v="SECTOR PRIVADO"/>
    <s v="SI"/>
    <s v="SI"/>
    <s v="SI"/>
    <n v="46"/>
    <s v="No"/>
    <s v="No"/>
    <n v="575846"/>
    <x v="3"/>
    <n v="46"/>
  </r>
  <r>
    <n v="481"/>
    <s v="HOMBRE"/>
    <n v="458557"/>
    <s v="TRABAJADOR INDEPENDIENTE"/>
    <s v="SECTOR PRIVADO"/>
    <s v="SI"/>
    <s v="NO"/>
    <s v="SI"/>
    <n v="49"/>
    <s v="No"/>
    <s v="No"/>
    <n v="458557"/>
    <x v="3"/>
    <n v="49"/>
  </r>
  <r>
    <n v="482"/>
    <s v="HOMBRE"/>
    <n v="449214"/>
    <s v="ASALARIADO"/>
    <s v="SECTOR PRIVADO"/>
    <s v="SI"/>
    <s v="SI"/>
    <s v="NO"/>
    <n v="47"/>
    <s v="No"/>
    <s v="No"/>
    <n v="449214"/>
    <x v="0"/>
    <n v="47"/>
  </r>
  <r>
    <n v="483"/>
    <s v="HOMBRE"/>
    <n v="957595"/>
    <s v="ASALARIADO"/>
    <s v="SECTOR PRIVADO"/>
    <s v="SI"/>
    <s v="NO"/>
    <s v="NO"/>
    <n v="30"/>
    <s v="No"/>
    <s v="No"/>
    <n v="957595"/>
    <x v="0"/>
    <n v="30"/>
  </r>
  <r>
    <n v="484"/>
    <s v="HOMBRE"/>
    <n v="667314"/>
    <s v="ASALARIADO"/>
    <s v="SECTOR PUBLICO"/>
    <s v="SI"/>
    <s v="NO"/>
    <s v="NO"/>
    <n v="40"/>
    <s v="No"/>
    <s v="No"/>
    <n v="667314"/>
    <x v="0"/>
    <n v="40"/>
  </r>
  <r>
    <n v="485"/>
    <s v="MUJER"/>
    <n v="297046"/>
    <s v="ASEGURADO VOLUNTARIO"/>
    <s v="SECTOR PRIVADO"/>
    <s v="SI"/>
    <s v="NO"/>
    <s v="NO"/>
    <n v="49"/>
    <s v="No"/>
    <s v="No"/>
    <n v="297046"/>
    <x v="2"/>
    <n v="49"/>
  </r>
  <r>
    <n v="486"/>
    <s v="MUJER"/>
    <n v="1476678"/>
    <s v="ASALARIADO"/>
    <s v="SECTOR PUBLICO"/>
    <s v="SI"/>
    <s v="NO"/>
    <s v="SI"/>
    <n v="54"/>
    <s v="No"/>
    <s v="No"/>
    <n v="1476678"/>
    <x v="0"/>
    <n v="54"/>
  </r>
  <r>
    <n v="487"/>
    <s v="HOMBRE"/>
    <n v="1708336.5"/>
    <s v="ASALARIADO"/>
    <s v="SECTOR PUBLICO"/>
    <s v="SI"/>
    <s v="NO"/>
    <s v="NO"/>
    <n v="25"/>
    <s v="No"/>
    <s v="No"/>
    <n v="1708336.5"/>
    <x v="0"/>
    <n v="25"/>
  </r>
  <r>
    <n v="488"/>
    <s v="HOMBRE"/>
    <n v="294619"/>
    <s v="ASALARIADO"/>
    <s v="SECTOR PRIVADO"/>
    <s v="SI"/>
    <s v="NO"/>
    <s v="NO"/>
    <n v="46"/>
    <s v="No"/>
    <s v="No"/>
    <n v="294619"/>
    <x v="0"/>
    <n v="46"/>
  </r>
  <r>
    <n v="489"/>
    <s v="MUJER"/>
    <n v="480000"/>
    <s v="ASALARIADO"/>
    <s v="SECTOR PRIVADO"/>
    <s v="SI"/>
    <s v="NO"/>
    <s v="NO"/>
    <n v="26"/>
    <s v="No"/>
    <s v="No"/>
    <n v="480000"/>
    <x v="0"/>
    <n v="26"/>
  </r>
  <r>
    <n v="490"/>
    <s v="HOMBRE"/>
    <n v="131000"/>
    <s v="ASALARIADO"/>
    <s v="SECTOR PRIVADO"/>
    <s v="SI"/>
    <s v="NO"/>
    <s v="NO"/>
    <n v="53"/>
    <s v="No"/>
    <s v="No"/>
    <n v="131000"/>
    <x v="0"/>
    <n v="53"/>
  </r>
  <r>
    <n v="491"/>
    <s v="HOMBRE"/>
    <n v="2034486"/>
    <s v="ASALARIADO"/>
    <s v="SECTOR PRIVADO"/>
    <s v="SI"/>
    <s v="NO"/>
    <s v="NO"/>
    <n v="36"/>
    <s v="No"/>
    <s v="No"/>
    <n v="2034486"/>
    <x v="0"/>
    <n v="36"/>
  </r>
  <r>
    <n v="492"/>
    <s v="HOMBRE"/>
    <n v="450886"/>
    <s v="TRABAJADOR INDEPENDIENTE"/>
    <s v="SECTOR PRIVADO"/>
    <s v="SI"/>
    <s v="NO"/>
    <s v="NO"/>
    <n v="42"/>
    <s v="No"/>
    <s v="No"/>
    <n v="450886"/>
    <x v="3"/>
    <n v="42"/>
  </r>
  <r>
    <n v="493"/>
    <s v="HOMBRE"/>
    <n v="911309"/>
    <s v="TRABAJADOR INDEPENDIENTE"/>
    <s v="SECTOR PRIVADO"/>
    <s v="SI"/>
    <s v="NO"/>
    <s v="NO"/>
    <n v="51"/>
    <s v="No"/>
    <s v="No"/>
    <n v="911309"/>
    <x v="3"/>
    <n v="51"/>
  </r>
  <r>
    <n v="494"/>
    <s v="HOMBRE"/>
    <n v="297046"/>
    <s v="ASEGURADO VOLUNTARIO"/>
    <s v="SECTOR PRIVADO"/>
    <s v="SI"/>
    <s v="SI"/>
    <s v="NO"/>
    <n v="36"/>
    <s v="No"/>
    <s v="No"/>
    <n v="297046"/>
    <x v="2"/>
    <n v="36"/>
  </r>
  <r>
    <n v="495"/>
    <s v="MUJER"/>
    <n v="570322.28"/>
    <s v="ASALARIADO"/>
    <s v="SECTOR PRIVADO"/>
    <s v="SI"/>
    <s v="SI"/>
    <s v="NO"/>
    <n v="43"/>
    <s v="No"/>
    <s v="No"/>
    <n v="570322.28"/>
    <x v="0"/>
    <n v="43"/>
  </r>
  <r>
    <n v="496"/>
    <s v="HOMBRE"/>
    <n v="398239.35"/>
    <s v="ASALARIADO"/>
    <s v="SECTOR PRIVADO"/>
    <s v="SI"/>
    <s v="NO"/>
    <s v="NO"/>
    <n v="20"/>
    <s v="No"/>
    <s v="No"/>
    <n v="398239.35"/>
    <x v="0"/>
    <n v="20"/>
  </r>
  <r>
    <n v="497"/>
    <s v="HOMBRE"/>
    <n v="525200"/>
    <s v="ASALARIADO"/>
    <s v="SECTOR PRIVADO"/>
    <s v="SI"/>
    <s v="NO"/>
    <s v="NO"/>
    <n v="32"/>
    <s v="No"/>
    <s v="No"/>
    <n v="525200"/>
    <x v="0"/>
    <n v="32"/>
  </r>
  <r>
    <n v="498"/>
    <s v="MUJER"/>
    <n v="278030"/>
    <s v="CONVENIOS ESPECIALES DE TRABAJADORES INDEPENDIENTES"/>
    <s v="SECTOR PRIVADO"/>
    <s v="SI"/>
    <s v="NO"/>
    <s v="NO"/>
    <n v="47"/>
    <s v="No"/>
    <s v="No"/>
    <n v="278030"/>
    <x v="4"/>
    <n v="47"/>
  </r>
  <r>
    <n v="499"/>
    <s v="HOMBRE"/>
    <n v="447826"/>
    <s v="TRABAJADOR INDEPENDIENTE"/>
    <s v="SECTOR PRIVADO"/>
    <s v="SI"/>
    <s v="NO"/>
    <s v="SI"/>
    <n v="56"/>
    <s v="No"/>
    <s v="No"/>
    <n v="447826"/>
    <x v="3"/>
    <n v="56"/>
  </r>
  <r>
    <n v="500"/>
    <s v="MUJER"/>
    <n v="600000"/>
    <s v="ASALARIADO"/>
    <s v="SECTOR PRIVADO"/>
    <s v="SI"/>
    <s v="NO"/>
    <s v="NO"/>
    <n v="37"/>
    <s v="No"/>
    <s v="No"/>
    <n v="600000"/>
    <x v="0"/>
    <n v="37"/>
  </r>
  <r>
    <n v="501"/>
    <s v="HOMBRE"/>
    <n v="461711"/>
    <s v="TRABAJADOR INDEPENDIENTE"/>
    <s v="SECTOR PRIVADO"/>
    <s v="SI"/>
    <s v="SI"/>
    <s v="SI"/>
    <n v="40"/>
    <s v="No"/>
    <s v="No"/>
    <n v="461711"/>
    <x v="3"/>
    <n v="40"/>
  </r>
  <r>
    <n v="502"/>
    <s v="HOMBRE"/>
    <n v="482134"/>
    <s v="TRABAJADOR INDEPENDIENTE"/>
    <s v="SECTOR PRIVADO"/>
    <s v="SI"/>
    <s v="NO"/>
    <s v="NO"/>
    <n v="69"/>
    <s v="No"/>
    <s v="No"/>
    <n v="482134"/>
    <x v="3"/>
    <n v="69"/>
  </r>
  <r>
    <n v="503"/>
    <s v="MUJER"/>
    <n v="355157"/>
    <s v="ASALARIADO"/>
    <s v="SECTOR PRIVADO"/>
    <s v="SI"/>
    <s v="NO"/>
    <s v="NO"/>
    <n v="40"/>
    <s v="No"/>
    <s v="No"/>
    <n v="355157"/>
    <x v="0"/>
    <n v="40"/>
  </r>
  <r>
    <n v="504"/>
    <s v="HOMBRE"/>
    <n v="2029285.16"/>
    <s v="ASALARIADO"/>
    <s v="SECTOR PRIVADO"/>
    <s v="SI"/>
    <s v="NO"/>
    <s v="NO"/>
    <n v="38"/>
    <s v="No"/>
    <s v="No"/>
    <n v="2029285.16"/>
    <x v="0"/>
    <n v="38"/>
  </r>
  <r>
    <n v="505"/>
    <s v="HOMBRE"/>
    <n v="278030"/>
    <s v="CONVENIOS ESPECIALES DE TRABAJADORES INDEPENDIENTES"/>
    <s v="SECTOR PRIVADO"/>
    <s v="SI"/>
    <s v="NO"/>
    <s v="NO"/>
    <n v="54"/>
    <s v="No"/>
    <s v="No"/>
    <n v="278030"/>
    <x v="4"/>
    <n v="54"/>
  </r>
  <r>
    <n v="506"/>
    <s v="HOMBRE"/>
    <n v="104180.5"/>
    <s v="ASALARIADO"/>
    <s v="SECTOR PRIVADO"/>
    <s v="SI"/>
    <s v="NO"/>
    <s v="NO"/>
    <n v="28"/>
    <s v="No"/>
    <s v="No"/>
    <n v="104180.5"/>
    <x v="0"/>
    <n v="28"/>
  </r>
  <r>
    <n v="507"/>
    <s v="MUJER"/>
    <n v="450000"/>
    <s v="ASALARIADO"/>
    <s v="SECTOR PRIVADO"/>
    <s v="SI"/>
    <s v="NO"/>
    <s v="NO"/>
    <n v="54"/>
    <s v="No"/>
    <s v="No"/>
    <n v="450000"/>
    <x v="0"/>
    <n v="54"/>
  </r>
  <r>
    <n v="508"/>
    <s v="MUJER"/>
    <n v="300018"/>
    <s v="ASEGURADO VOLUNTARIO"/>
    <s v="SECTOR PRIVADO"/>
    <s v="SI"/>
    <s v="NO"/>
    <s v="NO"/>
    <n v="55"/>
    <s v="No"/>
    <s v="No"/>
    <n v="300018"/>
    <x v="2"/>
    <n v="55"/>
  </r>
  <r>
    <n v="509"/>
    <s v="HOMBRE"/>
    <n v="562770.44999999995"/>
    <s v="ASALARIADO"/>
    <s v="SECTOR PRIVADO"/>
    <s v="SI"/>
    <s v="NO"/>
    <s v="NO"/>
    <n v="36"/>
    <s v="No"/>
    <s v="No"/>
    <n v="562770.44999999995"/>
    <x v="0"/>
    <n v="36"/>
  </r>
  <r>
    <n v="510"/>
    <s v="MUJER"/>
    <n v="571789"/>
    <s v="TRABAJADOR INDEPENDIENTE"/>
    <s v="SECTOR PRIVADO"/>
    <s v="SI"/>
    <s v="NO"/>
    <s v="NO"/>
    <n v="30"/>
    <s v="No"/>
    <s v="No"/>
    <n v="571789"/>
    <x v="3"/>
    <n v="30"/>
  </r>
  <r>
    <n v="511"/>
    <s v="HOMBRE"/>
    <n v="896977"/>
    <s v="ASALARIADO"/>
    <s v="SECTOR PRIVADO"/>
    <s v="SI"/>
    <s v="NO"/>
    <s v="NO"/>
    <n v="53"/>
    <s v="No"/>
    <s v="No"/>
    <n v="896977"/>
    <x v="0"/>
    <n v="53"/>
  </r>
  <r>
    <n v="512"/>
    <s v="MUJER"/>
    <n v="220000"/>
    <s v="ASALARIADO"/>
    <s v="SECTOR PRIVADO"/>
    <s v="SI"/>
    <s v="NO"/>
    <s v="NO"/>
    <n v="19"/>
    <s v="No"/>
    <s v="No"/>
    <n v="220000"/>
    <x v="0"/>
    <n v="19"/>
  </r>
  <r>
    <n v="513"/>
    <s v="HOMBRE"/>
    <n v="447772"/>
    <s v="ASALARIADO"/>
    <s v="SECTOR PUBLICO"/>
    <s v="SI"/>
    <s v="NO"/>
    <s v="NO"/>
    <n v="41"/>
    <s v="No"/>
    <s v="No"/>
    <n v="447772"/>
    <x v="0"/>
    <n v="41"/>
  </r>
  <r>
    <n v="514"/>
    <s v="HOMBRE"/>
    <n v="297046"/>
    <s v="ASEGURADO VOLUNTARIO"/>
    <s v="SECTOR PRIVADO"/>
    <s v="SI"/>
    <s v="NO"/>
    <s v="NO"/>
    <n v="39"/>
    <s v="No"/>
    <s v="No"/>
    <n v="297046"/>
    <x v="2"/>
    <n v="39"/>
  </r>
  <r>
    <n v="515"/>
    <s v="HOMBRE"/>
    <n v="319574.40000000002"/>
    <s v="ASALARIADO"/>
    <s v="SECTOR PRIVADO"/>
    <s v="SI"/>
    <s v="NO"/>
    <s v="SI"/>
    <n v="52"/>
    <s v="No"/>
    <s v="No"/>
    <n v="319574.40000000002"/>
    <x v="0"/>
    <n v="52"/>
  </r>
  <r>
    <n v="516"/>
    <s v="HOMBRE"/>
    <n v="343390.86"/>
    <s v="ASALARIADO"/>
    <s v="SECTOR PRIVADO"/>
    <s v="SI"/>
    <s v="SI"/>
    <s v="NO"/>
    <n v="64"/>
    <s v="No"/>
    <s v="No"/>
    <n v="343390.86"/>
    <x v="0"/>
    <n v="64"/>
  </r>
  <r>
    <n v="517"/>
    <s v="MUJER"/>
    <n v="184342.85"/>
    <s v="ASALARIADO"/>
    <s v="SECTOR PRIVADO"/>
    <s v="SI"/>
    <s v="NO"/>
    <s v="NO"/>
    <n v="28"/>
    <s v="No"/>
    <s v="No"/>
    <n v="184342.85"/>
    <x v="0"/>
    <n v="28"/>
  </r>
  <r>
    <n v="518"/>
    <s v="HOMBRE"/>
    <n v="699800"/>
    <s v="ASALARIADO"/>
    <s v="SECTOR PRIVADO"/>
    <s v="SI"/>
    <s v="NO"/>
    <s v="NO"/>
    <n v="26"/>
    <s v="No"/>
    <s v="No"/>
    <n v="699800"/>
    <x v="0"/>
    <n v="26"/>
  </r>
  <r>
    <n v="519"/>
    <s v="MUJER"/>
    <n v="177298.8"/>
    <s v="ASALARIADO"/>
    <s v="SECTOR PRIVADO"/>
    <s v="SI"/>
    <s v="NO"/>
    <s v="NO"/>
    <n v="33"/>
    <s v="No"/>
    <s v="No"/>
    <n v="177298.8"/>
    <x v="0"/>
    <n v="33"/>
  </r>
  <r>
    <n v="520"/>
    <s v="HOMBRE"/>
    <n v="1599143.96"/>
    <s v="ASALARIADO"/>
    <s v="SECTOR PUBLICO"/>
    <s v="SI"/>
    <s v="NO"/>
    <s v="NO"/>
    <n v="31"/>
    <s v="No"/>
    <s v="No"/>
    <n v="1599143.96"/>
    <x v="0"/>
    <n v="31"/>
  </r>
  <r>
    <n v="521"/>
    <s v="HOMBRE"/>
    <n v="556296.12"/>
    <s v="PENSIONADOS EN SU PROPIO SISTEMA"/>
    <s v="SECTOR PUBLICO"/>
    <s v="SI"/>
    <s v="NO"/>
    <s v="NO"/>
    <n v="63"/>
    <s v="No"/>
    <s v="No"/>
    <n v="556296.12"/>
    <x v="1"/>
    <n v="63"/>
  </r>
  <r>
    <n v="522"/>
    <s v="MUJER"/>
    <n v="206538"/>
    <s v="ASALARIADO"/>
    <s v="SECTOR PRIVADO"/>
    <s v="SI"/>
    <s v="NO"/>
    <s v="SI"/>
    <n v="56"/>
    <s v="No"/>
    <s v="No"/>
    <n v="206538"/>
    <x v="0"/>
    <n v="56"/>
  </r>
  <r>
    <n v="523"/>
    <s v="HOMBRE"/>
    <n v="436481"/>
    <s v="TRABAJADOR INDEPENDIENTE"/>
    <s v="SECTOR PRIVADO"/>
    <s v="SI"/>
    <s v="NO"/>
    <s v="SI"/>
    <n v="51"/>
    <s v="No"/>
    <s v="No"/>
    <n v="436481"/>
    <x v="3"/>
    <n v="51"/>
  </r>
  <r>
    <n v="524"/>
    <s v="HOMBRE"/>
    <n v="318445"/>
    <s v="TRABAJADOR INDEPENDIENTE"/>
    <s v="SECTOR PRIVADO"/>
    <s v="SI"/>
    <s v="NO"/>
    <s v="NO"/>
    <n v="47"/>
    <s v="No"/>
    <s v="No"/>
    <n v="318445"/>
    <x v="3"/>
    <n v="47"/>
  </r>
  <r>
    <n v="525"/>
    <s v="MUJER"/>
    <n v="280000"/>
    <s v="ASALARIADO"/>
    <s v="SECTOR PRIVADO"/>
    <s v="SI"/>
    <s v="NO"/>
    <s v="NO"/>
    <n v="27"/>
    <s v="No"/>
    <s v="No"/>
    <n v="280000"/>
    <x v="0"/>
    <n v="27"/>
  </r>
  <r>
    <n v="526"/>
    <s v="MUJER"/>
    <n v="250070.75"/>
    <s v="ASALARIADO"/>
    <s v="SECTOR PRIVADO"/>
    <s v="SI"/>
    <s v="NO"/>
    <s v="NO"/>
    <n v="54"/>
    <s v="No"/>
    <s v="No"/>
    <n v="250070.75"/>
    <x v="0"/>
    <n v="54"/>
  </r>
  <r>
    <n v="527"/>
    <s v="HOMBRE"/>
    <n v="1214203"/>
    <s v="ASALARIADO"/>
    <s v="SECTOR PUBLICO"/>
    <s v="SI"/>
    <s v="NO"/>
    <s v="NO"/>
    <n v="36"/>
    <s v="No"/>
    <s v="No"/>
    <n v="1214203"/>
    <x v="0"/>
    <n v="36"/>
  </r>
  <r>
    <n v="528"/>
    <s v="HOMBRE"/>
    <n v="430371"/>
    <s v="TRABAJADOR INDEPENDIENTE"/>
    <s v="SECTOR PRIVADO"/>
    <s v="SI"/>
    <s v="NO"/>
    <s v="SI"/>
    <n v="34"/>
    <s v="No"/>
    <s v="No"/>
    <n v="430371"/>
    <x v="3"/>
    <n v="34"/>
  </r>
  <r>
    <n v="529"/>
    <s v="HOMBRE"/>
    <n v="558244.5"/>
    <s v="ASALARIADO"/>
    <s v="SECTOR PRIVADO"/>
    <s v="SI"/>
    <s v="NO"/>
    <s v="NO"/>
    <n v="51"/>
    <s v="No"/>
    <s v="No"/>
    <n v="558244.5"/>
    <x v="0"/>
    <n v="51"/>
  </r>
  <r>
    <n v="530"/>
    <s v="MUJER"/>
    <n v="304913"/>
    <s v="ASALARIADO"/>
    <s v="SECTOR PUBLICO"/>
    <s v="SI"/>
    <s v="NO"/>
    <s v="NO"/>
    <n v="45"/>
    <s v="No"/>
    <s v="No"/>
    <n v="304913"/>
    <x v="0"/>
    <n v="45"/>
  </r>
  <r>
    <n v="531"/>
    <s v="HOMBRE"/>
    <n v="1736277"/>
    <s v="ASALARIADO"/>
    <s v="SECTOR PUBLICO"/>
    <s v="SI"/>
    <s v="NO"/>
    <s v="NO"/>
    <n v="42"/>
    <s v="No"/>
    <s v="No"/>
    <n v="1736277"/>
    <x v="0"/>
    <n v="42"/>
  </r>
  <r>
    <n v="532"/>
    <s v="MUJER"/>
    <n v="934810.14"/>
    <s v="ASALARIADO"/>
    <s v="SECTOR PUBLICO"/>
    <s v="SI"/>
    <s v="NO"/>
    <s v="NO"/>
    <n v="44"/>
    <s v="No"/>
    <s v="No"/>
    <n v="934810.14"/>
    <x v="0"/>
    <n v="44"/>
  </r>
  <r>
    <n v="533"/>
    <s v="MUJER"/>
    <n v="319303"/>
    <s v="ASEGURADO VOLUNTARIO"/>
    <s v="SECTOR PRIVADO"/>
    <s v="SI"/>
    <s v="SI"/>
    <s v="SI"/>
    <n v="42"/>
    <s v="No"/>
    <s v="No"/>
    <n v="319303"/>
    <x v="2"/>
    <n v="42"/>
  </r>
  <r>
    <n v="534"/>
    <s v="MUJER"/>
    <n v="629752"/>
    <s v="ASALARIADO"/>
    <s v="SECTOR PUBLICO"/>
    <s v="SI"/>
    <s v="NO"/>
    <s v="NO"/>
    <n v="35"/>
    <s v="No"/>
    <s v="No"/>
    <n v="629752"/>
    <x v="0"/>
    <n v="35"/>
  </r>
  <r>
    <n v="535"/>
    <s v="HOMBRE"/>
    <n v="10700"/>
    <s v="ASALARIADO"/>
    <s v="SECTOR PRIVADO"/>
    <s v="SI"/>
    <s v="NO"/>
    <s v="NO"/>
    <n v="22"/>
    <s v="No"/>
    <s v="No"/>
    <n v="10700"/>
    <x v="0"/>
    <n v="22"/>
  </r>
  <r>
    <n v="536"/>
    <s v="HOMBRE"/>
    <n v="278030"/>
    <s v="CONVENIOS ESPECIALES DE TRABAJADORES INDEPENDIENTES"/>
    <s v="SECTOR PRIVADO"/>
    <s v="SI"/>
    <s v="NO"/>
    <s v="NO"/>
    <n v="56"/>
    <s v="No"/>
    <s v="No"/>
    <n v="278030"/>
    <x v="4"/>
    <n v="56"/>
  </r>
  <r>
    <n v="537"/>
    <s v="HOMBRE"/>
    <n v="1555300.2"/>
    <s v="ASALARIADO"/>
    <s v="SECTOR PUBLICO"/>
    <s v="SI"/>
    <s v="NO"/>
    <s v="NO"/>
    <n v="51"/>
    <s v="No"/>
    <s v="No"/>
    <n v="1555300.2"/>
    <x v="0"/>
    <n v="51"/>
  </r>
  <r>
    <n v="538"/>
    <s v="HOMBRE"/>
    <n v="812000"/>
    <s v="ASALARIADO"/>
    <s v="SECTOR PRIVADO"/>
    <s v="SI"/>
    <s v="NO"/>
    <s v="SI"/>
    <n v="30"/>
    <s v="No"/>
    <s v="No"/>
    <n v="812000"/>
    <x v="0"/>
    <n v="30"/>
  </r>
  <r>
    <n v="539"/>
    <s v="HOMBRE"/>
    <n v="563607"/>
    <s v="TRABAJADOR INDEPENDIENTE"/>
    <s v="SECTOR PRIVADO"/>
    <s v="SI"/>
    <s v="SI"/>
    <s v="SI"/>
    <n v="53"/>
    <s v="No"/>
    <s v="No"/>
    <n v="563607"/>
    <x v="3"/>
    <n v="53"/>
  </r>
  <r>
    <n v="540"/>
    <s v="HOMBRE"/>
    <n v="175000"/>
    <s v="ASALARIADO"/>
    <s v="SECTOR PRIVADO"/>
    <s v="SI"/>
    <s v="NO"/>
    <s v="NO"/>
    <n v="29"/>
    <s v="No"/>
    <s v="No"/>
    <n v="175000"/>
    <x v="0"/>
    <n v="29"/>
  </r>
  <r>
    <n v="541"/>
    <s v="HOMBRE"/>
    <n v="403293"/>
    <s v="ASEGURADO VOLUNTARIO"/>
    <s v="SECTOR PRIVADO"/>
    <s v="SI"/>
    <s v="SI"/>
    <s v="NO"/>
    <n v="29"/>
    <s v="No"/>
    <s v="No"/>
    <n v="403293"/>
    <x v="2"/>
    <n v="29"/>
  </r>
  <r>
    <n v="542"/>
    <s v="HOMBRE"/>
    <n v="1523795.76"/>
    <s v="ASALARIADO"/>
    <s v="SECTOR PUBLICO"/>
    <s v="SI"/>
    <s v="NO"/>
    <s v="NO"/>
    <n v="61"/>
    <s v="No"/>
    <s v="No"/>
    <n v="1523795.76"/>
    <x v="0"/>
    <n v="61"/>
  </r>
  <r>
    <n v="543"/>
    <s v="HOMBRE"/>
    <n v="997036"/>
    <s v="ASALARIADO"/>
    <s v="SECTOR PUBLICO"/>
    <s v="SI"/>
    <s v="NO"/>
    <s v="NO"/>
    <n v="63"/>
    <s v="No"/>
    <s v="No"/>
    <n v="997036"/>
    <x v="0"/>
    <n v="63"/>
  </r>
  <r>
    <n v="544"/>
    <s v="HOMBRE"/>
    <n v="532934.25"/>
    <s v="ASALARIADO"/>
    <s v="SECTOR PRIVADO"/>
    <s v="SI"/>
    <s v="NO"/>
    <s v="NO"/>
    <n v="36"/>
    <s v="No"/>
    <s v="No"/>
    <n v="532934.25"/>
    <x v="0"/>
    <n v="36"/>
  </r>
  <r>
    <n v="545"/>
    <s v="HOMBRE"/>
    <n v="877312.5"/>
    <s v="ASALARIADO"/>
    <s v="SECTOR PRIVADO"/>
    <s v="SI"/>
    <s v="NO"/>
    <s v="NO"/>
    <n v="29"/>
    <s v="No"/>
    <s v="No"/>
    <n v="877312.5"/>
    <x v="0"/>
    <n v="29"/>
  </r>
  <r>
    <n v="546"/>
    <s v="HOMBRE"/>
    <n v="1738706"/>
    <s v="PENSIONADOS EN SU PROPIO SISTEMA"/>
    <s v="SECTOR PUBLICO"/>
    <s v="SI"/>
    <s v="NO"/>
    <s v="NO"/>
    <n v="50"/>
    <s v="No"/>
    <s v="No"/>
    <n v="1738706"/>
    <x v="1"/>
    <n v="50"/>
  </r>
  <r>
    <n v="547"/>
    <s v="HOMBRE"/>
    <n v="487592.14"/>
    <s v="PENSIONADOS EN SU PROPIO SISTEMA"/>
    <s v="SECTOR PUBLICO"/>
    <s v="SI"/>
    <s v="NO"/>
    <s v="NO"/>
    <n v="69"/>
    <s v="No"/>
    <s v="No"/>
    <n v="487592.14"/>
    <x v="1"/>
    <n v="69"/>
  </r>
  <r>
    <n v="548"/>
    <s v="MUJER"/>
    <n v="772981.75"/>
    <s v="ASALARIADO"/>
    <s v="SECTOR PRIVADO"/>
    <s v="SI"/>
    <s v="NO"/>
    <s v="NO"/>
    <n v="37"/>
    <s v="No"/>
    <s v="No"/>
    <n v="772981.75"/>
    <x v="0"/>
    <n v="37"/>
  </r>
  <r>
    <n v="549"/>
    <s v="MUJER"/>
    <n v="297046"/>
    <s v="ASEGURADO VOLUNTARIO"/>
    <s v="SECTOR PRIVADO"/>
    <s v="SI"/>
    <s v="NO"/>
    <s v="NO"/>
    <n v="43"/>
    <s v="No"/>
    <s v="No"/>
    <n v="297046"/>
    <x v="2"/>
    <n v="43"/>
  </r>
  <r>
    <n v="550"/>
    <s v="HOMBRE"/>
    <n v="1769790"/>
    <s v="ASALARIADO"/>
    <s v="SECTOR PRIVADO"/>
    <s v="SI"/>
    <s v="NO"/>
    <s v="NO"/>
    <n v="25"/>
    <s v="No"/>
    <s v="No"/>
    <n v="1769790"/>
    <x v="0"/>
    <n v="25"/>
  </r>
  <r>
    <n v="551"/>
    <s v="MUJER"/>
    <n v="561272.5"/>
    <s v="ASALARIADO"/>
    <s v="SECTOR PUBLICO"/>
    <s v="SI"/>
    <s v="NO"/>
    <s v="NO"/>
    <n v="52"/>
    <s v="No"/>
    <s v="No"/>
    <n v="561272.5"/>
    <x v="0"/>
    <n v="52"/>
  </r>
  <r>
    <n v="552"/>
    <s v="HOMBRE"/>
    <n v="1088603.02"/>
    <s v="ASALARIADO"/>
    <s v="SECTOR PRIVADO"/>
    <s v="SI"/>
    <s v="NO"/>
    <s v="NO"/>
    <n v="38"/>
    <s v="No"/>
    <s v="No"/>
    <n v="1088603.02"/>
    <x v="0"/>
    <n v="38"/>
  </r>
  <r>
    <n v="553"/>
    <s v="HOMBRE"/>
    <n v="1024300.76"/>
    <s v="ASALARIADO"/>
    <s v="SECTOR PRIVADO"/>
    <s v="SI"/>
    <s v="NO"/>
    <s v="NO"/>
    <n v="38"/>
    <s v="No"/>
    <s v="No"/>
    <n v="1024300.76"/>
    <x v="0"/>
    <n v="38"/>
  </r>
  <r>
    <n v="554"/>
    <s v="HOMBRE"/>
    <n v="278030"/>
    <s v="CONVENIOS ESPECIALES DE TRABAJADORES INDEPENDIENTES"/>
    <s v="SECTOR PRIVADO"/>
    <s v="SI"/>
    <s v="NO"/>
    <s v="NO"/>
    <n v="30"/>
    <s v="No"/>
    <s v="No"/>
    <n v="278030"/>
    <x v="4"/>
    <n v="30"/>
  </r>
  <r>
    <n v="555"/>
    <s v="MUJER"/>
    <n v="426667"/>
    <s v="ASALARIADO"/>
    <s v="SECTOR PRIVADO"/>
    <s v="SI"/>
    <s v="NO"/>
    <s v="NO"/>
    <n v="25"/>
    <s v="No"/>
    <s v="No"/>
    <n v="426667"/>
    <x v="0"/>
    <n v="25"/>
  </r>
  <r>
    <n v="556"/>
    <s v="HOMBRE"/>
    <n v="523027"/>
    <s v="TRABAJADOR INDEPENDIENTE"/>
    <s v="SECTOR PRIVADO"/>
    <s v="SI"/>
    <s v="NO"/>
    <s v="SI"/>
    <n v="33"/>
    <s v="No"/>
    <s v="No"/>
    <n v="523027"/>
    <x v="3"/>
    <n v="33"/>
  </r>
  <r>
    <n v="557"/>
    <s v="HOMBRE"/>
    <n v="358433"/>
    <s v="ASALARIADO"/>
    <s v="SECTOR PRIVADO"/>
    <s v="SI"/>
    <s v="NO"/>
    <s v="NO"/>
    <n v="42"/>
    <s v="No"/>
    <s v="No"/>
    <n v="358433"/>
    <x v="0"/>
    <n v="42"/>
  </r>
  <r>
    <n v="558"/>
    <s v="MUJER"/>
    <n v="290307.3"/>
    <s v="ASALARIADO"/>
    <s v="SECTOR PUBLICO"/>
    <s v="SI"/>
    <s v="NO"/>
    <s v="NO"/>
    <n v="25"/>
    <s v="No"/>
    <s v="No"/>
    <n v="290307.3"/>
    <x v="0"/>
    <n v="25"/>
  </r>
  <r>
    <n v="559"/>
    <s v="HOMBRE"/>
    <n v="475208"/>
    <s v="ASALARIADO"/>
    <s v="SECTOR PUBLICO"/>
    <s v="SI"/>
    <s v="NO"/>
    <s v="NO"/>
    <n v="41"/>
    <s v="No"/>
    <s v="No"/>
    <n v="475208"/>
    <x v="0"/>
    <n v="41"/>
  </r>
  <r>
    <n v="560"/>
    <s v="HOMBRE"/>
    <n v="385702"/>
    <s v="ASEGURADO VOLUNTARIO"/>
    <s v="SECTOR PRIVADO"/>
    <s v="SI"/>
    <s v="NO"/>
    <s v="NO"/>
    <n v="32"/>
    <s v="No"/>
    <s v="No"/>
    <n v="385702"/>
    <x v="2"/>
    <n v="32"/>
  </r>
  <r>
    <n v="561"/>
    <s v="HOMBRE"/>
    <n v="297046"/>
    <s v="TRABAJADOR INDEPENDIENTE"/>
    <s v="SECTOR PRIVADO"/>
    <s v="SI"/>
    <s v="NO"/>
    <s v="NO"/>
    <n v="61"/>
    <s v="No"/>
    <s v="No"/>
    <n v="297046"/>
    <x v="3"/>
    <n v="61"/>
  </r>
  <r>
    <n v="562"/>
    <s v="MUJER"/>
    <n v="344000"/>
    <s v="ASALARIADO"/>
    <s v="SECTOR PRIVADO"/>
    <s v="SI"/>
    <s v="NO"/>
    <s v="NO"/>
    <n v="26"/>
    <s v="No"/>
    <s v="No"/>
    <n v="344000"/>
    <x v="0"/>
    <n v="26"/>
  </r>
  <r>
    <n v="563"/>
    <s v="MUJER"/>
    <n v="1302556.5"/>
    <s v="ASALARIADO"/>
    <s v="SECTOR PUBLICO"/>
    <s v="SI"/>
    <s v="NO"/>
    <s v="NO"/>
    <n v="41"/>
    <s v="No"/>
    <s v="No"/>
    <n v="1302556.5"/>
    <x v="0"/>
    <n v="41"/>
  </r>
  <r>
    <n v="564"/>
    <s v="MUJER"/>
    <n v="939461.54"/>
    <s v="ASALARIADO"/>
    <s v="SECTOR PRIVADO"/>
    <s v="SI"/>
    <s v="NO"/>
    <s v="NO"/>
    <n v="25"/>
    <s v="No"/>
    <s v="No"/>
    <n v="939461.54"/>
    <x v="0"/>
    <n v="25"/>
  </r>
  <r>
    <n v="565"/>
    <s v="HOMBRE"/>
    <n v="402139.4"/>
    <s v="ASALARIADO"/>
    <s v="SECTOR PRIVADO"/>
    <s v="SI"/>
    <s v="NO"/>
    <s v="NO"/>
    <n v="39"/>
    <s v="No"/>
    <s v="No"/>
    <n v="402139.4"/>
    <x v="0"/>
    <n v="39"/>
  </r>
  <r>
    <n v="566"/>
    <s v="HOMBRE"/>
    <n v="387763"/>
    <s v="TRABAJADOR INDEPENDIENTE"/>
    <s v="SECTOR PRIVADO"/>
    <s v="SI"/>
    <s v="NO"/>
    <s v="NO"/>
    <n v="53"/>
    <s v="No"/>
    <s v="No"/>
    <n v="387763"/>
    <x v="3"/>
    <n v="53"/>
  </r>
  <r>
    <n v="567"/>
    <s v="HOMBRE"/>
    <n v="370000"/>
    <s v="ASALARIADO"/>
    <s v="SECTOR PRIVADO"/>
    <s v="SI"/>
    <s v="SI"/>
    <s v="NO"/>
    <n v="45"/>
    <s v="No"/>
    <s v="No"/>
    <n v="370000"/>
    <x v="0"/>
    <n v="45"/>
  </r>
  <r>
    <n v="568"/>
    <s v="MUJER"/>
    <n v="444333.33"/>
    <s v="ASALARIADO"/>
    <s v="SECTOR PRIVADO"/>
    <s v="SI"/>
    <s v="NO"/>
    <s v="NO"/>
    <n v="23"/>
    <s v="No"/>
    <s v="No"/>
    <n v="444333.33"/>
    <x v="0"/>
    <n v="23"/>
  </r>
  <r>
    <n v="569"/>
    <s v="HOMBRE"/>
    <n v="179344"/>
    <s v="ASALARIADO"/>
    <s v="SECTOR PRIVADO"/>
    <s v="SI"/>
    <s v="NO"/>
    <s v="NO"/>
    <n v="29"/>
    <s v="No"/>
    <s v="No"/>
    <n v="179344"/>
    <x v="0"/>
    <n v="29"/>
  </r>
  <r>
    <n v="570"/>
    <s v="MUJER"/>
    <n v="289448"/>
    <s v="TRABAJADOR INDEPENDIENTE"/>
    <s v="SECTOR PRIVADO"/>
    <s v="SI"/>
    <s v="NO"/>
    <s v="NO"/>
    <n v="52"/>
    <s v="No"/>
    <s v="No"/>
    <n v="289448"/>
    <x v="3"/>
    <n v="52"/>
  </r>
  <r>
    <n v="571"/>
    <s v="HOMBRE"/>
    <n v="588210"/>
    <s v="ASALARIADO"/>
    <s v="SECTOR PUBLICO"/>
    <s v="SI"/>
    <s v="NO"/>
    <s v="SI"/>
    <n v="35"/>
    <s v="No"/>
    <s v="No"/>
    <n v="588210"/>
    <x v="0"/>
    <n v="35"/>
  </r>
  <r>
    <n v="572"/>
    <s v="HOMBRE"/>
    <n v="336000"/>
    <s v="ASALARIADO"/>
    <s v="SECTOR PRIVADO"/>
    <s v="SI"/>
    <s v="NO"/>
    <s v="NO"/>
    <n v="53"/>
    <s v="No"/>
    <s v="No"/>
    <n v="336000"/>
    <x v="0"/>
    <n v="53"/>
  </r>
  <r>
    <n v="573"/>
    <s v="HOMBRE"/>
    <n v="452192.8"/>
    <s v="ASALARIADO"/>
    <s v="SECTOR PRIVADO"/>
    <s v="SI"/>
    <s v="NO"/>
    <s v="NO"/>
    <n v="49"/>
    <s v="No"/>
    <s v="No"/>
    <n v="452192.8"/>
    <x v="0"/>
    <n v="49"/>
  </r>
  <r>
    <n v="574"/>
    <s v="HOMBRE"/>
    <n v="360000"/>
    <s v="ASALARIADO"/>
    <s v="SECTOR PRIVADO"/>
    <s v="SI"/>
    <s v="NO"/>
    <s v="NO"/>
    <n v="36"/>
    <s v="No"/>
    <s v="No"/>
    <n v="360000"/>
    <x v="0"/>
    <n v="36"/>
  </r>
  <r>
    <n v="575"/>
    <s v="MUJER"/>
    <n v="3033354.29"/>
    <s v="ASALARIADO"/>
    <s v="SECTOR PUBLICO"/>
    <s v="SI"/>
    <s v="NO"/>
    <s v="NO"/>
    <n v="27"/>
    <s v="Atípico"/>
    <s v="No"/>
    <n v="3033354.29"/>
    <x v="0"/>
    <n v="27"/>
  </r>
  <r>
    <n v="576"/>
    <s v="MUJER"/>
    <n v="1176797.18"/>
    <s v="ASALARIADO"/>
    <s v="SECTOR PRIVADO"/>
    <s v="SI"/>
    <s v="NO"/>
    <s v="NO"/>
    <n v="60"/>
    <s v="No"/>
    <s v="No"/>
    <n v="1176797.18"/>
    <x v="0"/>
    <n v="60"/>
  </r>
  <r>
    <n v="577"/>
    <s v="HOMBRE"/>
    <n v="293293"/>
    <s v="ASALARIADO"/>
    <s v="SECTOR PRIVADO"/>
    <s v="SI"/>
    <s v="NO"/>
    <s v="NO"/>
    <n v="51"/>
    <s v="No"/>
    <s v="No"/>
    <n v="293293"/>
    <x v="0"/>
    <n v="51"/>
  </r>
  <r>
    <n v="578"/>
    <s v="HOMBRE"/>
    <n v="297046"/>
    <s v="ASEGURADO VOLUNTARIO"/>
    <s v="SECTOR PRIVADO"/>
    <s v="SI"/>
    <s v="NO"/>
    <s v="NO"/>
    <n v="30"/>
    <s v="No"/>
    <s v="No"/>
    <n v="297046"/>
    <x v="2"/>
    <n v="30"/>
  </r>
  <r>
    <n v="579"/>
    <s v="MUJER"/>
    <n v="962128.4"/>
    <s v="ASALARIADO"/>
    <s v="SECTOR PRIVADO"/>
    <s v="SI"/>
    <s v="NO"/>
    <s v="NO"/>
    <n v="32"/>
    <s v="No"/>
    <s v="No"/>
    <n v="962128.4"/>
    <x v="0"/>
    <n v="32"/>
  </r>
  <r>
    <n v="580"/>
    <s v="HOMBRE"/>
    <n v="800945.46"/>
    <s v="ASALARIADO"/>
    <s v="SECTOR PRIVADO"/>
    <s v="SI"/>
    <s v="NO"/>
    <s v="NO"/>
    <n v="46"/>
    <s v="No"/>
    <s v="No"/>
    <n v="800945.46"/>
    <x v="0"/>
    <n v="46"/>
  </r>
  <r>
    <n v="581"/>
    <s v="HOMBRE"/>
    <n v="445567"/>
    <s v="TRABAJADOR INDEPENDIENTE"/>
    <s v="SECTOR PRIVADO"/>
    <s v="SI"/>
    <s v="NO"/>
    <s v="SI"/>
    <n v="56"/>
    <s v="No"/>
    <s v="No"/>
    <n v="445567"/>
    <x v="3"/>
    <n v="56"/>
  </r>
  <r>
    <n v="582"/>
    <s v="HOMBRE"/>
    <n v="130000"/>
    <s v="ASALARIADO"/>
    <s v="SECTOR PRIVADO"/>
    <s v="SI"/>
    <s v="NO"/>
    <s v="NO"/>
    <n v="26"/>
    <s v="No"/>
    <s v="No"/>
    <n v="130000"/>
    <x v="0"/>
    <n v="26"/>
  </r>
  <r>
    <n v="583"/>
    <s v="HOMBRE"/>
    <n v="753130.72"/>
    <s v="ASALARIADO"/>
    <s v="SECTOR PRIVADO"/>
    <s v="SI"/>
    <s v="NO"/>
    <s v="NO"/>
    <n v="22"/>
    <s v="No"/>
    <s v="No"/>
    <n v="753130.72"/>
    <x v="0"/>
    <n v="22"/>
  </r>
  <r>
    <n v="584"/>
    <s v="HOMBRE"/>
    <n v="180000"/>
    <s v="ASALARIADO"/>
    <s v="SECTOR PRIVADO"/>
    <s v="SI"/>
    <s v="NO"/>
    <s v="NO"/>
    <n v="28"/>
    <s v="No"/>
    <s v="No"/>
    <n v="180000"/>
    <x v="0"/>
    <n v="28"/>
  </r>
  <r>
    <n v="585"/>
    <s v="HOMBRE"/>
    <n v="377035"/>
    <s v="TRABAJADOR INDEPENDIENTE"/>
    <s v="SECTOR PRIVADO"/>
    <s v="SI"/>
    <s v="NO"/>
    <s v="SI"/>
    <n v="49"/>
    <s v="No"/>
    <s v="No"/>
    <n v="377035"/>
    <x v="3"/>
    <n v="49"/>
  </r>
  <r>
    <n v="586"/>
    <s v="MUJER"/>
    <n v="308874"/>
    <s v="ASALARIADO"/>
    <s v="SECTOR PUBLICO"/>
    <s v="SI"/>
    <s v="NO"/>
    <s v="SI"/>
    <n v="57"/>
    <s v="No"/>
    <s v="No"/>
    <n v="308874"/>
    <x v="0"/>
    <n v="57"/>
  </r>
  <r>
    <n v="587"/>
    <s v="MUJER"/>
    <n v="1591051.5"/>
    <s v="ASALARIADO"/>
    <s v="SECTOR PUBLICO"/>
    <s v="SI"/>
    <s v="NO"/>
    <s v="NO"/>
    <n v="62"/>
    <s v="No"/>
    <s v="No"/>
    <n v="1591051.5"/>
    <x v="0"/>
    <n v="62"/>
  </r>
  <r>
    <n v="588"/>
    <s v="HOMBRE"/>
    <n v="415503"/>
    <s v="ASALARIADO"/>
    <s v="SECTOR PRIVADO"/>
    <s v="SI"/>
    <s v="NO"/>
    <s v="NO"/>
    <n v="52"/>
    <s v="No"/>
    <s v="No"/>
    <n v="415503"/>
    <x v="0"/>
    <n v="52"/>
  </r>
  <r>
    <n v="589"/>
    <s v="MUJER"/>
    <n v="397559.9"/>
    <s v="ASALARIADO"/>
    <s v="SECTOR PRIVADO"/>
    <s v="SI"/>
    <s v="NO"/>
    <s v="NO"/>
    <n v="21"/>
    <s v="No"/>
    <s v="No"/>
    <n v="397559.9"/>
    <x v="0"/>
    <n v="21"/>
  </r>
  <r>
    <n v="590"/>
    <s v="MUJER"/>
    <n v="1422244"/>
    <s v="PENSIONADOS EN SU PROPIO SISTEMA"/>
    <s v="SECTOR PUBLICO"/>
    <s v="SI"/>
    <s v="NO"/>
    <s v="NO"/>
    <n v="77"/>
    <s v="No"/>
    <s v="No"/>
    <n v="1422244"/>
    <x v="1"/>
    <n v="77"/>
  </r>
  <r>
    <n v="591"/>
    <s v="MUJER"/>
    <n v="297046"/>
    <s v="ASEGURADO VOLUNTARIO"/>
    <s v="SECTOR PRIVADO"/>
    <s v="SI"/>
    <s v="NO"/>
    <s v="NO"/>
    <n v="26"/>
    <s v="No"/>
    <s v="No"/>
    <n v="297046"/>
    <x v="2"/>
    <n v="26"/>
  </r>
  <r>
    <n v="592"/>
    <s v="MUJER"/>
    <n v="1039384"/>
    <s v="ASALARIADO"/>
    <s v="SECTOR PUBLICO"/>
    <s v="SI"/>
    <s v="NO"/>
    <s v="SI"/>
    <n v="43"/>
    <s v="No"/>
    <s v="No"/>
    <n v="1039384"/>
    <x v="0"/>
    <n v="43"/>
  </r>
  <r>
    <n v="593"/>
    <s v="HOMBRE"/>
    <n v="310363"/>
    <s v="ASEGURADO VOLUNTARIO"/>
    <s v="SECTOR PRIVADO"/>
    <s v="SI"/>
    <s v="NO"/>
    <s v="NO"/>
    <n v="60"/>
    <s v="No"/>
    <s v="No"/>
    <n v="310363"/>
    <x v="2"/>
    <n v="60"/>
  </r>
  <r>
    <n v="594"/>
    <s v="HOMBRE"/>
    <n v="1150000"/>
    <s v="ASALARIADO"/>
    <s v="SECTOR PRIVADO"/>
    <s v="SI"/>
    <s v="NO"/>
    <s v="NO"/>
    <n v="37"/>
    <s v="No"/>
    <s v="No"/>
    <n v="1150000"/>
    <x v="0"/>
    <n v="37"/>
  </r>
  <r>
    <n v="595"/>
    <s v="MUJER"/>
    <n v="360191"/>
    <s v="ASALARIADO"/>
    <s v="SECTOR PUBLICO"/>
    <s v="SI"/>
    <s v="NO"/>
    <s v="SI"/>
    <n v="42"/>
    <s v="No"/>
    <s v="No"/>
    <n v="360191"/>
    <x v="0"/>
    <n v="42"/>
  </r>
  <r>
    <n v="596"/>
    <s v="HOMBRE"/>
    <n v="2183437.7799999998"/>
    <s v="ASALARIADO"/>
    <s v="SECTOR PUBLICO"/>
    <s v="SI"/>
    <s v="NO"/>
    <s v="NO"/>
    <n v="43"/>
    <s v="No"/>
    <s v="No"/>
    <n v="2183437.7799999998"/>
    <x v="0"/>
    <n v="43"/>
  </r>
  <r>
    <n v="597"/>
    <s v="HOMBRE"/>
    <n v="278030"/>
    <s v="CONVENIOS ESPECIALES DE TRABAJADORES INDEPENDIENTES"/>
    <s v="SECTOR PRIVADO"/>
    <s v="SI"/>
    <s v="NO"/>
    <s v="NO"/>
    <n v="53"/>
    <s v="No"/>
    <s v="No"/>
    <n v="278030"/>
    <x v="4"/>
    <n v="53"/>
  </r>
  <r>
    <n v="598"/>
    <s v="MUJER"/>
    <n v="518073.51"/>
    <s v="ASALARIADO"/>
    <s v="SECTOR PRIVADO"/>
    <s v="SI"/>
    <s v="NO"/>
    <s v="NO"/>
    <n v="46"/>
    <s v="No"/>
    <s v="No"/>
    <n v="518073.51"/>
    <x v="0"/>
    <n v="46"/>
  </r>
  <r>
    <n v="599"/>
    <s v="HOMBRE"/>
    <n v="390486.2"/>
    <s v="ASALARIADO"/>
    <s v="SECTOR PUBLICO"/>
    <s v="SI"/>
    <s v="NO"/>
    <s v="NO"/>
    <n v="51"/>
    <s v="No"/>
    <s v="No"/>
    <n v="390486.2"/>
    <x v="0"/>
    <n v="51"/>
  </r>
  <r>
    <n v="600"/>
    <s v="HOMBRE"/>
    <n v="2170393.56"/>
    <s v="ASALARIADO"/>
    <s v="SECTOR PUBLICO"/>
    <s v="SI"/>
    <s v="NO"/>
    <s v="NO"/>
    <n v="41"/>
    <s v="No"/>
    <s v="No"/>
    <n v="2170393.56"/>
    <x v="0"/>
    <n v="41"/>
  </r>
  <r>
    <n v="601"/>
    <s v="HOMBRE"/>
    <n v="299825"/>
    <s v="TRABAJADOR INDEPENDIENTE"/>
    <s v="SECTOR PRIVADO"/>
    <s v="SI"/>
    <s v="SI"/>
    <s v="SI"/>
    <n v="36"/>
    <s v="No"/>
    <s v="No"/>
    <n v="299825"/>
    <x v="3"/>
    <n v="36"/>
  </r>
  <r>
    <n v="602"/>
    <s v="MUJER"/>
    <n v="273601"/>
    <s v="ASALARIADO"/>
    <s v="SECTOR PRIVADO"/>
    <s v="SI"/>
    <s v="SI"/>
    <s v="NO"/>
    <n v="39"/>
    <s v="No"/>
    <s v="No"/>
    <n v="273601"/>
    <x v="0"/>
    <n v="39"/>
  </r>
  <r>
    <n v="603"/>
    <s v="HOMBRE"/>
    <n v="751546.8"/>
    <s v="ASALARIADO"/>
    <s v="SECTOR PRIVADO"/>
    <s v="SI"/>
    <s v="NO"/>
    <s v="NO"/>
    <n v="29"/>
    <s v="No"/>
    <s v="No"/>
    <n v="751546.8"/>
    <x v="0"/>
    <n v="29"/>
  </r>
  <r>
    <n v="604"/>
    <s v="HOMBRE"/>
    <n v="839652"/>
    <s v="TRABAJADOR INDEPENDIENTE"/>
    <s v="SECTOR PRIVADO"/>
    <s v="SI"/>
    <s v="NO"/>
    <s v="SI"/>
    <n v="77"/>
    <s v="No"/>
    <s v="No"/>
    <n v="839652"/>
    <x v="3"/>
    <n v="77"/>
  </r>
  <r>
    <n v="605"/>
    <s v="MUJER"/>
    <n v="1742394.77"/>
    <s v="ASALARIADO"/>
    <s v="SECTOR PRIVADO"/>
    <s v="SI"/>
    <s v="NO"/>
    <s v="NO"/>
    <n v="39"/>
    <s v="No"/>
    <s v="No"/>
    <n v="1742394.77"/>
    <x v="0"/>
    <n v="39"/>
  </r>
  <r>
    <n v="606"/>
    <s v="HOMBRE"/>
    <n v="1008778"/>
    <s v="PENSIONADOS EN SU PROPIO SISTEMA"/>
    <s v="SECTOR PUBLICO"/>
    <s v="SI"/>
    <s v="NO"/>
    <s v="NO"/>
    <n v="75"/>
    <s v="No"/>
    <s v="No"/>
    <n v="1008778"/>
    <x v="1"/>
    <n v="75"/>
  </r>
  <r>
    <n v="607"/>
    <s v="HOMBRE"/>
    <n v="587551.63"/>
    <s v="PENSIONADOS EN SU PROPIO SISTEMA"/>
    <s v="SECTOR PUBLICO"/>
    <s v="SI"/>
    <s v="NO"/>
    <s v="NO"/>
    <n v="68"/>
    <s v="No"/>
    <s v="No"/>
    <n v="587551.63"/>
    <x v="1"/>
    <n v="68"/>
  </r>
  <r>
    <n v="608"/>
    <s v="MUJER"/>
    <n v="112200"/>
    <s v="ASALARIADO"/>
    <s v="SECTOR PRIVADO"/>
    <s v="SI"/>
    <s v="NO"/>
    <s v="NO"/>
    <n v="53"/>
    <s v="No"/>
    <s v="No"/>
    <n v="112200"/>
    <x v="0"/>
    <n v="53"/>
  </r>
  <r>
    <n v="609"/>
    <s v="MUJER"/>
    <n v="927718"/>
    <s v="ASALARIADO"/>
    <s v="SECTOR PUBLICO"/>
    <s v="SI"/>
    <s v="NO"/>
    <s v="SI"/>
    <n v="29"/>
    <s v="No"/>
    <s v="No"/>
    <n v="927718"/>
    <x v="0"/>
    <n v="29"/>
  </r>
  <r>
    <n v="610"/>
    <s v="HOMBRE"/>
    <n v="400166.55"/>
    <s v="ASALARIADO"/>
    <s v="SECTOR PRIVADO"/>
    <s v="SI"/>
    <s v="SI"/>
    <s v="NO"/>
    <n v="31"/>
    <s v="No"/>
    <s v="No"/>
    <n v="400166.55"/>
    <x v="0"/>
    <n v="31"/>
  </r>
  <r>
    <n v="611"/>
    <s v="MUJER"/>
    <n v="1173695"/>
    <s v="PENSIONADOS EN SU PROPIO SISTEMA"/>
    <s v="SECTOR PUBLICO"/>
    <s v="SI"/>
    <s v="NO"/>
    <s v="NO"/>
    <n v="71"/>
    <s v="No"/>
    <s v="No"/>
    <n v="1173695"/>
    <x v="1"/>
    <n v="71"/>
  </r>
  <r>
    <n v="612"/>
    <s v="MUJER"/>
    <n v="317000"/>
    <s v="ASALARIADO"/>
    <s v="SECTOR PRIVADO"/>
    <s v="SI"/>
    <s v="NO"/>
    <s v="SI"/>
    <n v="39"/>
    <s v="No"/>
    <s v="No"/>
    <n v="317000"/>
    <x v="0"/>
    <n v="39"/>
  </r>
  <r>
    <n v="613"/>
    <s v="HOMBRE"/>
    <n v="369367.93"/>
    <s v="ASALARIADO"/>
    <s v="SECTOR PUBLICO"/>
    <s v="SI"/>
    <s v="NO"/>
    <s v="NO"/>
    <n v="35"/>
    <s v="No"/>
    <s v="No"/>
    <n v="369367.93"/>
    <x v="0"/>
    <n v="35"/>
  </r>
  <r>
    <n v="614"/>
    <s v="MUJER"/>
    <n v="453746"/>
    <s v="PENSIONADOS EN SU PROPIO SISTEMA"/>
    <s v="SECTOR PUBLICO"/>
    <s v="SI"/>
    <s v="NO"/>
    <s v="NO"/>
    <n v="81"/>
    <s v="No"/>
    <s v="No"/>
    <n v="453746"/>
    <x v="1"/>
    <n v="81"/>
  </r>
  <r>
    <n v="615"/>
    <s v="HOMBRE"/>
    <n v="319572"/>
    <s v="ASALARIADO"/>
    <s v="SECTOR PRIVADO"/>
    <s v="SI"/>
    <s v="SI"/>
    <s v="NO"/>
    <n v="43"/>
    <s v="No"/>
    <s v="No"/>
    <n v="319572"/>
    <x v="0"/>
    <n v="43"/>
  </r>
  <r>
    <n v="616"/>
    <s v="HOMBRE"/>
    <n v="1486691"/>
    <s v="ASALARIADO"/>
    <s v="SECTOR PUBLICO"/>
    <s v="SI"/>
    <s v="NO"/>
    <s v="SI"/>
    <n v="31"/>
    <s v="No"/>
    <s v="No"/>
    <n v="1486691"/>
    <x v="0"/>
    <n v="31"/>
  </r>
  <r>
    <n v="617"/>
    <s v="HOMBRE"/>
    <n v="352881"/>
    <s v="TRABAJADOR INDEPENDIENTE"/>
    <s v="SECTOR PRIVADO"/>
    <s v="SI"/>
    <s v="NO"/>
    <s v="NO"/>
    <n v="53"/>
    <s v="No"/>
    <s v="No"/>
    <n v="352881"/>
    <x v="3"/>
    <n v="53"/>
  </r>
  <r>
    <n v="618"/>
    <s v="MUJER"/>
    <n v="352852"/>
    <s v="ASALARIADO"/>
    <s v="SECTOR PUBLICO"/>
    <s v="SI"/>
    <s v="NO"/>
    <s v="NO"/>
    <n v="53"/>
    <s v="No"/>
    <s v="No"/>
    <n v="352852"/>
    <x v="0"/>
    <n v="53"/>
  </r>
  <r>
    <n v="619"/>
    <s v="HOMBRE"/>
    <n v="223463"/>
    <s v="ASALARIADO"/>
    <s v="SECTOR PRIVADO"/>
    <s v="SI"/>
    <s v="SI"/>
    <s v="NO"/>
    <n v="20"/>
    <s v="No"/>
    <s v="No"/>
    <n v="223463"/>
    <x v="0"/>
    <n v="20"/>
  </r>
  <r>
    <n v="620"/>
    <s v="HOMBRE"/>
    <n v="573400"/>
    <s v="ASALARIADO"/>
    <s v="SECTOR PRIVADO"/>
    <s v="SI"/>
    <s v="NO"/>
    <s v="NO"/>
    <n v="23"/>
    <s v="No"/>
    <s v="No"/>
    <n v="573400"/>
    <x v="0"/>
    <n v="23"/>
  </r>
  <r>
    <n v="621"/>
    <s v="HOMBRE"/>
    <n v="278030"/>
    <s v="CONVENIOS ESPECIALES DE TRABAJADORES INDEPENDIENTES"/>
    <s v="SECTOR PRIVADO"/>
    <s v="SI"/>
    <s v="NO"/>
    <s v="NO"/>
    <n v="78"/>
    <s v="No"/>
    <s v="No"/>
    <n v="278030"/>
    <x v="4"/>
    <n v="78"/>
  </r>
  <r>
    <n v="622"/>
    <s v="MUJER"/>
    <n v="502100"/>
    <s v="TRABAJADOR INDEPENDIENTE"/>
    <s v="SECTOR PRIVADO"/>
    <s v="SI"/>
    <s v="NO"/>
    <s v="NO"/>
    <n v="48"/>
    <s v="No"/>
    <s v="No"/>
    <n v="502100"/>
    <x v="3"/>
    <n v="48"/>
  </r>
  <r>
    <n v="623"/>
    <s v="HOMBRE"/>
    <n v="215000"/>
    <s v="ASALARIADO"/>
    <s v="SECTOR PRIVADO"/>
    <s v="SI"/>
    <s v="NO"/>
    <s v="NO"/>
    <n v="60"/>
    <s v="No"/>
    <s v="No"/>
    <n v="215000"/>
    <x v="0"/>
    <n v="60"/>
  </r>
  <r>
    <n v="624"/>
    <s v="HOMBRE"/>
    <n v="367392"/>
    <s v="ASALARIADO"/>
    <s v="SECTOR PRIVADO"/>
    <s v="SI"/>
    <s v="NO"/>
    <s v="NO"/>
    <n v="24"/>
    <s v="No"/>
    <s v="No"/>
    <n v="367392"/>
    <x v="0"/>
    <n v="24"/>
  </r>
  <r>
    <n v="625"/>
    <s v="MUJER"/>
    <n v="150000"/>
    <s v="ASALARIADO"/>
    <s v="SECTOR PRIVADO"/>
    <s v="SI"/>
    <s v="NO"/>
    <s v="NO"/>
    <n v="44"/>
    <s v="No"/>
    <s v="No"/>
    <n v="150000"/>
    <x v="0"/>
    <n v="44"/>
  </r>
  <r>
    <n v="626"/>
    <s v="HOMBRE"/>
    <n v="679660.62"/>
    <s v="ASALARIADO"/>
    <s v="SECTOR PRIVADO"/>
    <s v="SI"/>
    <s v="NO"/>
    <s v="NO"/>
    <n v="21"/>
    <s v="No"/>
    <s v="No"/>
    <n v="679660.62"/>
    <x v="0"/>
    <n v="21"/>
  </r>
  <r>
    <n v="627"/>
    <s v="HOMBRE"/>
    <n v="2796475"/>
    <s v="ASALARIADO"/>
    <s v="SECTOR PUBLICO"/>
    <s v="SI"/>
    <s v="NO"/>
    <s v="SI"/>
    <n v="52"/>
    <s v="Atípico"/>
    <s v="No"/>
    <n v="2796475"/>
    <x v="0"/>
    <n v="52"/>
  </r>
  <r>
    <n v="628"/>
    <s v="MUJER"/>
    <n v="359544.27"/>
    <s v="CONVENIOS ESPECIALES DE ASEGURADOS VOLUNTARIOS"/>
    <s v="SECTOR PRIVADO"/>
    <s v="SI"/>
    <s v="SI"/>
    <s v="NO"/>
    <n v="46"/>
    <s v="No"/>
    <s v="No"/>
    <n v="359544.27"/>
    <x v="5"/>
    <n v="46"/>
  </r>
  <r>
    <n v="629"/>
    <s v="HOMBRE"/>
    <n v="298018"/>
    <s v="ASEGURADO VOLUNTARIO"/>
    <s v="SECTOR PRIVADO"/>
    <s v="SI"/>
    <s v="NO"/>
    <s v="NO"/>
    <n v="36"/>
    <s v="No"/>
    <s v="No"/>
    <n v="298018"/>
    <x v="2"/>
    <n v="36"/>
  </r>
  <r>
    <n v="630"/>
    <s v="MUJER"/>
    <n v="382136"/>
    <s v="TRABAJADOR INDEPENDIENTE"/>
    <s v="SECTOR PRIVADO"/>
    <s v="SI"/>
    <s v="NO"/>
    <s v="NO"/>
    <n v="53"/>
    <s v="No"/>
    <s v="No"/>
    <n v="382136"/>
    <x v="3"/>
    <n v="53"/>
  </r>
  <r>
    <n v="631"/>
    <s v="MUJER"/>
    <n v="297046"/>
    <s v="ASEGURADO VOLUNTARIO"/>
    <s v="SECTOR PRIVADO"/>
    <s v="SI"/>
    <s v="NO"/>
    <s v="SI"/>
    <n v="35"/>
    <s v="No"/>
    <s v="No"/>
    <n v="297046"/>
    <x v="2"/>
    <n v="35"/>
  </r>
  <r>
    <n v="632"/>
    <s v="HOMBRE"/>
    <n v="297046"/>
    <s v="ASEGURADO VOLUNTARIO"/>
    <s v="SECTOR PRIVADO"/>
    <s v="SI"/>
    <s v="NO"/>
    <s v="NO"/>
    <n v="39"/>
    <s v="No"/>
    <s v="No"/>
    <n v="297046"/>
    <x v="2"/>
    <n v="39"/>
  </r>
  <r>
    <n v="633"/>
    <s v="MUJER"/>
    <n v="347615"/>
    <s v="TRABAJADOR INDEPENDIENTE"/>
    <s v="SECTOR PRIVADO"/>
    <s v="SI"/>
    <s v="NO"/>
    <s v="NO"/>
    <n v="36"/>
    <s v="No"/>
    <s v="No"/>
    <n v="347615"/>
    <x v="3"/>
    <n v="36"/>
  </r>
  <r>
    <n v="634"/>
    <s v="MUJER"/>
    <n v="297044"/>
    <s v="ASEGURADO VOLUNTARIO"/>
    <s v="SECTOR PRIVADO"/>
    <s v="SI"/>
    <s v="NO"/>
    <s v="NO"/>
    <n v="19"/>
    <s v="No"/>
    <s v="No"/>
    <n v="297044"/>
    <x v="2"/>
    <n v="19"/>
  </r>
  <r>
    <n v="635"/>
    <s v="MUJER"/>
    <n v="297046"/>
    <s v="ASEGURADO VOLUNTARIO"/>
    <s v="SECTOR PRIVADO"/>
    <s v="SI"/>
    <s v="NO"/>
    <s v="NO"/>
    <n v="31"/>
    <s v="No"/>
    <s v="No"/>
    <n v="297046"/>
    <x v="2"/>
    <n v="31"/>
  </r>
  <r>
    <n v="636"/>
    <s v="HOMBRE"/>
    <n v="1169887"/>
    <s v="ASALARIADO"/>
    <s v="SECTOR PUBLICO"/>
    <s v="SI"/>
    <s v="NO"/>
    <s v="NO"/>
    <n v="45"/>
    <s v="No"/>
    <s v="No"/>
    <n v="1169887"/>
    <x v="0"/>
    <n v="45"/>
  </r>
  <r>
    <n v="637"/>
    <s v="HOMBRE"/>
    <n v="1253145.82"/>
    <s v="ASALARIADO"/>
    <s v="SECTOR PUBLICO"/>
    <s v="SI"/>
    <s v="NO"/>
    <s v="NO"/>
    <n v="34"/>
    <s v="No"/>
    <s v="No"/>
    <n v="1253145.82"/>
    <x v="0"/>
    <n v="34"/>
  </r>
  <r>
    <n v="638"/>
    <s v="HOMBRE"/>
    <n v="577032.5"/>
    <s v="ASALARIADO"/>
    <s v="SECTOR PRIVADO"/>
    <s v="SI"/>
    <s v="NO"/>
    <s v="NO"/>
    <n v="53"/>
    <s v="No"/>
    <s v="No"/>
    <n v="577032.5"/>
    <x v="0"/>
    <n v="53"/>
  </r>
  <r>
    <n v="639"/>
    <s v="HOMBRE"/>
    <n v="305704"/>
    <s v="TRABAJADOR INDEPENDIENTE"/>
    <s v="SECTOR PRIVADO"/>
    <s v="SI"/>
    <s v="NO"/>
    <s v="NO"/>
    <n v="68"/>
    <s v="No"/>
    <s v="No"/>
    <n v="305704"/>
    <x v="3"/>
    <n v="68"/>
  </r>
  <r>
    <n v="640"/>
    <s v="MUJER"/>
    <n v="297045"/>
    <s v="ASEGURADO VOLUNTARIO"/>
    <s v="SECTOR PRIVADO"/>
    <s v="SI"/>
    <s v="NO"/>
    <s v="NO"/>
    <n v="30"/>
    <s v="No"/>
    <s v="No"/>
    <n v="297045"/>
    <x v="2"/>
    <n v="30"/>
  </r>
  <r>
    <n v="641"/>
    <s v="MUJER"/>
    <n v="697711"/>
    <s v="PENSIONADOS EN SU PROPIO SISTEMA"/>
    <s v="SECTOR PUBLICO"/>
    <s v="SI"/>
    <s v="NO"/>
    <s v="NO"/>
    <n v="76"/>
    <s v="No"/>
    <s v="No"/>
    <n v="697711"/>
    <x v="1"/>
    <n v="76"/>
  </r>
  <r>
    <n v="642"/>
    <s v="HOMBRE"/>
    <n v="1611056.5"/>
    <s v="ASALARIADO"/>
    <s v="SECTOR PUBLICO"/>
    <s v="SI"/>
    <s v="NO"/>
    <s v="NO"/>
    <n v="55"/>
    <s v="No"/>
    <s v="No"/>
    <n v="1611056.5"/>
    <x v="0"/>
    <n v="55"/>
  </r>
  <r>
    <n v="643"/>
    <s v="HOMBRE"/>
    <n v="278030"/>
    <s v="CONVENIOS ESPECIALES DE TRABAJADORES INDEPENDIENTES"/>
    <s v="SECTOR PRIVADO"/>
    <s v="SI"/>
    <s v="NO"/>
    <s v="NO"/>
    <n v="26"/>
    <s v="No"/>
    <s v="No"/>
    <n v="278030"/>
    <x v="4"/>
    <n v="26"/>
  </r>
  <r>
    <n v="644"/>
    <s v="MUJER"/>
    <n v="970360"/>
    <s v="ASALARIADO"/>
    <s v="SECTOR PUBLICO"/>
    <s v="SI"/>
    <s v="NO"/>
    <s v="NO"/>
    <n v="41"/>
    <s v="No"/>
    <s v="No"/>
    <n v="970360"/>
    <x v="0"/>
    <n v="41"/>
  </r>
  <r>
    <n v="645"/>
    <s v="MUJER"/>
    <n v="159787.23000000001"/>
    <s v="ASALARIADO"/>
    <s v="SECTOR PRIVADO"/>
    <s v="SI"/>
    <s v="NO"/>
    <s v="NO"/>
    <n v="36"/>
    <s v="No"/>
    <s v="No"/>
    <n v="159787.23000000001"/>
    <x v="0"/>
    <n v="36"/>
  </r>
  <r>
    <n v="646"/>
    <s v="HOMBRE"/>
    <n v="680400"/>
    <s v="ASALARIADO"/>
    <s v="SECTOR PRIVADO"/>
    <s v="SI"/>
    <s v="NO"/>
    <s v="NO"/>
    <n v="63"/>
    <s v="No"/>
    <s v="No"/>
    <n v="680400"/>
    <x v="0"/>
    <n v="63"/>
  </r>
  <r>
    <n v="647"/>
    <s v="MUJER"/>
    <n v="1556653.39"/>
    <s v="ASALARIADO"/>
    <s v="SECTOR PRIVADO"/>
    <s v="SI"/>
    <s v="NO"/>
    <s v="NO"/>
    <n v="44"/>
    <s v="No"/>
    <s v="No"/>
    <n v="1556653.39"/>
    <x v="0"/>
    <n v="44"/>
  </r>
  <r>
    <n v="648"/>
    <s v="MUJER"/>
    <n v="280000"/>
    <s v="ASALARIADO"/>
    <s v="SECTOR PRIVADO"/>
    <s v="SI"/>
    <s v="SI"/>
    <s v="NO"/>
    <n v="59"/>
    <s v="No"/>
    <s v="No"/>
    <n v="280000"/>
    <x v="0"/>
    <n v="59"/>
  </r>
  <r>
    <n v="649"/>
    <s v="HOMBRE"/>
    <n v="311895"/>
    <s v="TRABAJADOR INDEPENDIENTE"/>
    <s v="SECTOR PRIVADO"/>
    <s v="SI"/>
    <s v="NO"/>
    <s v="SI"/>
    <n v="41"/>
    <s v="No"/>
    <s v="No"/>
    <n v="311895"/>
    <x v="3"/>
    <n v="41"/>
  </r>
  <r>
    <n v="650"/>
    <s v="HOMBRE"/>
    <n v="297046"/>
    <s v="ASEGURADO VOLUNTARIO"/>
    <s v="SECTOR PRIVADO"/>
    <s v="NO"/>
    <s v="SI"/>
    <s v="NO"/>
    <n v="71"/>
    <s v="No"/>
    <s v="No"/>
    <n v="297046"/>
    <x v="2"/>
    <n v="71"/>
  </r>
  <r>
    <n v="651"/>
    <s v="MUJER"/>
    <n v="540000"/>
    <s v="ASALARIADO"/>
    <s v="SECTOR PRIVADO"/>
    <s v="SI"/>
    <s v="NO"/>
    <s v="NO"/>
    <n v="26"/>
    <s v="No"/>
    <s v="No"/>
    <n v="540000"/>
    <x v="0"/>
    <n v="26"/>
  </r>
  <r>
    <n v="652"/>
    <s v="MUJER"/>
    <n v="312690"/>
    <s v="ASALARIADO"/>
    <s v="SECTOR PUBLICO"/>
    <s v="SI"/>
    <s v="NO"/>
    <s v="NO"/>
    <n v="57"/>
    <s v="No"/>
    <s v="No"/>
    <n v="312690"/>
    <x v="0"/>
    <n v="57"/>
  </r>
  <r>
    <n v="653"/>
    <s v="HOMBRE"/>
    <n v="216975"/>
    <s v="ASALARIADO"/>
    <s v="SECTOR PRIVADO"/>
    <s v="SI"/>
    <s v="NO"/>
    <s v="NO"/>
    <n v="32"/>
    <s v="No"/>
    <s v="No"/>
    <n v="216975"/>
    <x v="0"/>
    <n v="32"/>
  </r>
  <r>
    <n v="654"/>
    <s v="HOMBRE"/>
    <n v="254494.92"/>
    <s v="ASALARIADO"/>
    <s v="SECTOR PUBLICO"/>
    <s v="SI"/>
    <s v="NO"/>
    <s v="NO"/>
    <n v="31"/>
    <s v="No"/>
    <s v="No"/>
    <n v="254494.92"/>
    <x v="0"/>
    <n v="31"/>
  </r>
  <r>
    <n v="655"/>
    <s v="HOMBRE"/>
    <n v="278030"/>
    <s v="CONVENIOS ESPECIALES DE TRABAJADORES INDEPENDIENTES"/>
    <s v="SECTOR PRIVADO"/>
    <s v="SI"/>
    <s v="SI"/>
    <s v="NO"/>
    <n v="38"/>
    <s v="No"/>
    <s v="No"/>
    <n v="278030"/>
    <x v="4"/>
    <n v="38"/>
  </r>
  <r>
    <n v="656"/>
    <s v="HOMBRE"/>
    <n v="291178.01"/>
    <s v="ASALARIADO"/>
    <s v="SECTOR PRIVADO"/>
    <s v="SI"/>
    <s v="NO"/>
    <s v="NO"/>
    <n v="34"/>
    <s v="No"/>
    <s v="No"/>
    <n v="291178.01"/>
    <x v="0"/>
    <n v="34"/>
  </r>
  <r>
    <n v="657"/>
    <s v="HOMBRE"/>
    <n v="1181901"/>
    <s v="ASALARIADO"/>
    <s v="SECTOR PUBLICO"/>
    <s v="SI"/>
    <s v="NO"/>
    <s v="NO"/>
    <n v="55"/>
    <s v="No"/>
    <s v="No"/>
    <n v="1181901"/>
    <x v="0"/>
    <n v="55"/>
  </r>
  <r>
    <n v="658"/>
    <s v="HOMBRE"/>
    <n v="494539.06"/>
    <s v="ASALARIADO"/>
    <s v="SECTOR PRIVADO"/>
    <s v="SI"/>
    <s v="SI"/>
    <s v="NO"/>
    <n v="39"/>
    <s v="No"/>
    <s v="No"/>
    <n v="494539.06"/>
    <x v="0"/>
    <n v="39"/>
  </r>
  <r>
    <n v="659"/>
    <s v="MUJER"/>
    <n v="299647"/>
    <s v="ASEGURADO VOLUNTARIO"/>
    <s v="SECTOR PRIVADO"/>
    <s v="SI"/>
    <s v="NO"/>
    <s v="NO"/>
    <n v="51"/>
    <s v="No"/>
    <s v="No"/>
    <n v="299647"/>
    <x v="2"/>
    <n v="51"/>
  </r>
  <r>
    <n v="660"/>
    <s v="HOMBRE"/>
    <n v="386161"/>
    <s v="TRABAJADOR INDEPENDIENTE"/>
    <s v="SECTOR PRIVADO"/>
    <s v="SI"/>
    <s v="NO"/>
    <s v="SI"/>
    <n v="49"/>
    <s v="No"/>
    <s v="No"/>
    <n v="386161"/>
    <x v="3"/>
    <n v="49"/>
  </r>
  <r>
    <n v="661"/>
    <s v="HOMBRE"/>
    <n v="300000"/>
    <s v="TRABAJADOR INDEPENDIENTE"/>
    <s v="SECTOR PRIVADO"/>
    <s v="SI"/>
    <s v="NO"/>
    <s v="NO"/>
    <n v="30"/>
    <s v="No"/>
    <s v="No"/>
    <n v="300000"/>
    <x v="3"/>
    <n v="30"/>
  </r>
  <r>
    <n v="662"/>
    <s v="HOMBRE"/>
    <n v="2425879.86"/>
    <s v="ASALARIADO"/>
    <s v="SECTOR PRIVADO"/>
    <s v="SI"/>
    <s v="NO"/>
    <s v="NO"/>
    <n v="31"/>
    <s v="Atípico"/>
    <s v="No"/>
    <n v="2425879.86"/>
    <x v="0"/>
    <n v="31"/>
  </r>
  <r>
    <n v="663"/>
    <s v="HOMBRE"/>
    <n v="552616.01"/>
    <s v="ASALARIADO"/>
    <s v="SECTOR PRIVADO"/>
    <s v="SI"/>
    <s v="NO"/>
    <s v="NO"/>
    <n v="30"/>
    <s v="No"/>
    <s v="No"/>
    <n v="552616.01"/>
    <x v="0"/>
    <n v="30"/>
  </r>
  <r>
    <n v="664"/>
    <s v="HOMBRE"/>
    <n v="454965.33"/>
    <s v="ASALARIADO"/>
    <s v="SECTOR PRIVADO"/>
    <s v="SI"/>
    <s v="NO"/>
    <s v="SI"/>
    <n v="48"/>
    <s v="No"/>
    <s v="No"/>
    <n v="454965.33"/>
    <x v="0"/>
    <n v="48"/>
  </r>
  <r>
    <n v="665"/>
    <s v="MUJER"/>
    <n v="834260"/>
    <s v="ASALARIADO"/>
    <s v="SECTOR PUBLICO"/>
    <s v="SI"/>
    <s v="NO"/>
    <s v="SI"/>
    <n v="42"/>
    <s v="No"/>
    <s v="No"/>
    <n v="834260"/>
    <x v="0"/>
    <n v="42"/>
  </r>
  <r>
    <n v="666"/>
    <s v="HOMBRE"/>
    <n v="329950"/>
    <s v="TRABAJADOR INDEPENDIENTE"/>
    <s v="SECTOR PRIVADO"/>
    <s v="SI"/>
    <s v="NO"/>
    <s v="SI"/>
    <n v="41"/>
    <s v="No"/>
    <s v="No"/>
    <n v="329950"/>
    <x v="3"/>
    <n v="41"/>
  </r>
  <r>
    <n v="667"/>
    <s v="HOMBRE"/>
    <n v="11.98"/>
    <s v="ASALARIADO"/>
    <s v="SECTOR PRIVADO"/>
    <s v="SI"/>
    <s v="NO"/>
    <s v="NO"/>
    <n v="25"/>
    <s v="No"/>
    <s v="No"/>
    <n v="11.98"/>
    <x v="0"/>
    <n v="25"/>
  </r>
  <r>
    <n v="668"/>
    <s v="MUJER"/>
    <n v="293333.33"/>
    <s v="ASALARIADO"/>
    <s v="SECTOR PRIVADO"/>
    <s v="SI"/>
    <s v="NO"/>
    <s v="NO"/>
    <n v="24"/>
    <s v="No"/>
    <s v="No"/>
    <n v="293333.33"/>
    <x v="0"/>
    <n v="24"/>
  </r>
  <r>
    <n v="669"/>
    <s v="HOMBRE"/>
    <n v="580000"/>
    <s v="ASALARIADO"/>
    <s v="SECTOR PRIVADO"/>
    <s v="SI"/>
    <s v="NO"/>
    <s v="NO"/>
    <n v="36"/>
    <s v="No"/>
    <s v="No"/>
    <n v="580000"/>
    <x v="0"/>
    <n v="36"/>
  </r>
  <r>
    <n v="670"/>
    <s v="MUJER"/>
    <n v="817600"/>
    <s v="ASALARIADO"/>
    <s v="SECTOR PRIVADO"/>
    <s v="SI"/>
    <s v="NO"/>
    <s v="NO"/>
    <n v="38"/>
    <s v="No"/>
    <s v="No"/>
    <n v="817600"/>
    <x v="0"/>
    <n v="38"/>
  </r>
  <r>
    <n v="671"/>
    <s v="MUJER"/>
    <n v="380590.81"/>
    <s v="ASALARIADO"/>
    <s v="SECTOR PRIVADO"/>
    <s v="SI"/>
    <s v="NO"/>
    <s v="NO"/>
    <n v="33"/>
    <s v="No"/>
    <s v="No"/>
    <n v="380590.81"/>
    <x v="0"/>
    <n v="33"/>
  </r>
  <r>
    <n v="672"/>
    <s v="MUJER"/>
    <n v="278868"/>
    <s v="ASALARIADO"/>
    <s v="SECTOR PRIVADO"/>
    <s v="SI"/>
    <s v="NO"/>
    <s v="NO"/>
    <n v="22"/>
    <s v="No"/>
    <s v="No"/>
    <n v="278868"/>
    <x v="0"/>
    <n v="22"/>
  </r>
  <r>
    <n v="673"/>
    <s v="HOMBRE"/>
    <n v="600538.5"/>
    <s v="ASALARIADO"/>
    <s v="SECTOR PRIVADO"/>
    <s v="SI"/>
    <s v="NO"/>
    <s v="NO"/>
    <n v="27"/>
    <s v="No"/>
    <s v="No"/>
    <n v="600538.5"/>
    <x v="0"/>
    <n v="27"/>
  </r>
  <r>
    <n v="674"/>
    <s v="HOMBRE"/>
    <n v="4764816.1399999997"/>
    <s v="ASALARIADO"/>
    <s v="SECTOR PRIVADO"/>
    <s v="SI"/>
    <s v="SI"/>
    <s v="NO"/>
    <n v="53"/>
    <s v="Atípico"/>
    <s v="No"/>
    <n v="4764816.1399999997"/>
    <x v="0"/>
    <n v="53"/>
  </r>
  <r>
    <n v="675"/>
    <s v="HOMBRE"/>
    <n v="278035"/>
    <s v="ASEGURADO VOLUNTARIO"/>
    <s v="SECTOR PRIVADO"/>
    <s v="SI"/>
    <s v="NO"/>
    <s v="SI"/>
    <n v="54"/>
    <s v="No"/>
    <s v="No"/>
    <n v="278035"/>
    <x v="2"/>
    <n v="54"/>
  </r>
  <r>
    <n v="676"/>
    <s v="MUJER"/>
    <n v="5215081"/>
    <s v="ASALARIADO"/>
    <s v="SECTOR PUBLICO"/>
    <s v="SI"/>
    <s v="NO"/>
    <s v="NO"/>
    <n v="65"/>
    <s v="Atípico"/>
    <s v="No"/>
    <n v="5215081"/>
    <x v="0"/>
    <n v="65"/>
  </r>
  <r>
    <n v="677"/>
    <s v="HOMBRE"/>
    <n v="319600"/>
    <s v="ASALARIADO"/>
    <s v="SECTOR PRIVADO"/>
    <s v="SI"/>
    <s v="NO"/>
    <s v="NO"/>
    <n v="61"/>
    <s v="No"/>
    <s v="No"/>
    <n v="319600"/>
    <x v="0"/>
    <n v="61"/>
  </r>
  <r>
    <n v="678"/>
    <s v="MUJER"/>
    <n v="152460"/>
    <s v="ASALARIADO"/>
    <s v="SECTOR PRIVADO"/>
    <s v="SI"/>
    <s v="NO"/>
    <s v="NO"/>
    <n v="65"/>
    <s v="No"/>
    <s v="No"/>
    <n v="152460"/>
    <x v="0"/>
    <n v="65"/>
  </r>
  <r>
    <n v="679"/>
    <s v="HOMBRE"/>
    <n v="608941"/>
    <s v="TRABAJADOR INDEPENDIENTE"/>
    <s v="SECTOR PRIVADO"/>
    <s v="SI"/>
    <s v="NO"/>
    <s v="SI"/>
    <n v="45"/>
    <s v="No"/>
    <s v="No"/>
    <n v="608941"/>
    <x v="3"/>
    <n v="45"/>
  </r>
  <r>
    <n v="680"/>
    <s v="MUJER"/>
    <n v="454962.33"/>
    <s v="ASALARIADO"/>
    <s v="SECTOR PRIVADO"/>
    <s v="SI"/>
    <s v="NO"/>
    <s v="NO"/>
    <n v="44"/>
    <s v="No"/>
    <s v="No"/>
    <n v="454962.33"/>
    <x v="0"/>
    <n v="44"/>
  </r>
  <r>
    <n v="681"/>
    <s v="HOMBRE"/>
    <n v="458557"/>
    <s v="TRABAJADOR INDEPENDIENTE"/>
    <s v="SECTOR PRIVADO"/>
    <s v="SI"/>
    <s v="NO"/>
    <s v="NO"/>
    <n v="54"/>
    <s v="No"/>
    <s v="No"/>
    <n v="458557"/>
    <x v="3"/>
    <n v="54"/>
  </r>
  <r>
    <n v="682"/>
    <s v="MUJER"/>
    <n v="791538.55"/>
    <s v="ASALARIADO"/>
    <s v="SECTOR PUBLICO"/>
    <s v="SI"/>
    <s v="NO"/>
    <s v="NO"/>
    <n v="40"/>
    <s v="No"/>
    <s v="No"/>
    <n v="791538.55"/>
    <x v="0"/>
    <n v="40"/>
  </r>
  <r>
    <n v="683"/>
    <s v="HOMBRE"/>
    <n v="240000"/>
    <s v="ASALARIADO"/>
    <s v="SECTOR PRIVADO"/>
    <s v="SI"/>
    <s v="NO"/>
    <s v="NO"/>
    <n v="18"/>
    <s v="No"/>
    <s v="No"/>
    <n v="240000"/>
    <x v="0"/>
    <n v="18"/>
  </r>
  <r>
    <n v="684"/>
    <s v="HOMBRE"/>
    <n v="278030"/>
    <s v="CONVENIOS ESPECIALES DE TRABAJADORES INDEPENDIENTES"/>
    <s v="SECTOR PRIVADO"/>
    <s v="SI"/>
    <s v="NO"/>
    <s v="NO"/>
    <n v="52"/>
    <s v="No"/>
    <s v="No"/>
    <n v="278030"/>
    <x v="4"/>
    <n v="52"/>
  </r>
  <r>
    <n v="685"/>
    <s v="MUJER"/>
    <n v="2115710.04"/>
    <s v="ASALARIADO"/>
    <s v="SECTOR PUBLICO"/>
    <s v="SI"/>
    <s v="NO"/>
    <s v="NO"/>
    <n v="46"/>
    <s v="No"/>
    <s v="No"/>
    <n v="2115710.04"/>
    <x v="0"/>
    <n v="46"/>
  </r>
  <r>
    <n v="686"/>
    <s v="MUJER"/>
    <n v="450000"/>
    <s v="ASALARIADO"/>
    <s v="SECTOR PRIVADO"/>
    <s v="SI"/>
    <s v="NO"/>
    <s v="NO"/>
    <n v="21"/>
    <s v="No"/>
    <s v="No"/>
    <n v="450000"/>
    <x v="0"/>
    <n v="21"/>
  </r>
  <r>
    <n v="687"/>
    <s v="HOMBRE"/>
    <n v="594527"/>
    <s v="TRABAJADOR INDEPENDIENTE"/>
    <s v="SECTOR PRIVADO"/>
    <s v="SI"/>
    <s v="NO"/>
    <s v="SI"/>
    <n v="53"/>
    <s v="No"/>
    <s v="No"/>
    <n v="594527"/>
    <x v="3"/>
    <n v="53"/>
  </r>
  <r>
    <n v="688"/>
    <s v="HOMBRE"/>
    <n v="311895"/>
    <s v="TRABAJADOR INDEPENDIENTE"/>
    <s v="SECTOR PRIVADO"/>
    <s v="SI"/>
    <s v="NO"/>
    <s v="SI"/>
    <n v="37"/>
    <s v="No"/>
    <s v="No"/>
    <n v="311895"/>
    <x v="3"/>
    <n v="37"/>
  </r>
  <r>
    <n v="689"/>
    <s v="MUJER"/>
    <n v="360000"/>
    <s v="ASALARIADO"/>
    <s v="SECTOR PRIVADO"/>
    <s v="SI"/>
    <s v="NO"/>
    <s v="NO"/>
    <n v="52"/>
    <s v="No"/>
    <s v="No"/>
    <n v="360000"/>
    <x v="0"/>
    <n v="52"/>
  </r>
  <r>
    <n v="690"/>
    <s v="MUJER"/>
    <n v="369131"/>
    <s v="TRABAJADOR INDEPENDIENTE"/>
    <s v="SECTOR PRIVADO"/>
    <s v="SI"/>
    <s v="NO"/>
    <s v="NO"/>
    <n v="47"/>
    <s v="No"/>
    <s v="No"/>
    <n v="369131"/>
    <x v="3"/>
    <n v="47"/>
  </r>
  <r>
    <n v="691"/>
    <s v="MUJER"/>
    <n v="1041736"/>
    <s v="ASALARIADO"/>
    <s v="SECTOR PRIVADO"/>
    <s v="SI"/>
    <s v="NO"/>
    <s v="NO"/>
    <n v="24"/>
    <s v="No"/>
    <s v="No"/>
    <n v="1041736"/>
    <x v="0"/>
    <n v="24"/>
  </r>
  <r>
    <n v="692"/>
    <s v="HOMBRE"/>
    <n v="311895"/>
    <s v="TRABAJADOR INDEPENDIENTE"/>
    <s v="SECTOR PRIVADO"/>
    <s v="SI"/>
    <s v="NO"/>
    <s v="NO"/>
    <n v="40"/>
    <s v="No"/>
    <s v="No"/>
    <n v="311895"/>
    <x v="3"/>
    <n v="40"/>
  </r>
  <r>
    <n v="693"/>
    <s v="HOMBRE"/>
    <n v="1256604.3"/>
    <s v="ASALARIADO"/>
    <s v="SECTOR PUBLICO"/>
    <s v="SI"/>
    <s v="NO"/>
    <s v="NO"/>
    <n v="36"/>
    <s v="No"/>
    <s v="No"/>
    <n v="1256604.3"/>
    <x v="0"/>
    <n v="36"/>
  </r>
  <r>
    <n v="694"/>
    <s v="HOMBRE"/>
    <n v="292181.09999999998"/>
    <s v="ASALARIADO"/>
    <s v="SECTOR PRIVADO"/>
    <s v="SI"/>
    <s v="NO"/>
    <s v="NO"/>
    <n v="42"/>
    <s v="No"/>
    <s v="No"/>
    <n v="292181.09999999998"/>
    <x v="0"/>
    <n v="42"/>
  </r>
  <r>
    <n v="695"/>
    <s v="HOMBRE"/>
    <n v="643426.84"/>
    <s v="ASALARIADO"/>
    <s v="SECTOR PUBLICO"/>
    <s v="SI"/>
    <s v="NO"/>
    <s v="NO"/>
    <n v="34"/>
    <s v="No"/>
    <s v="No"/>
    <n v="643426.84"/>
    <x v="0"/>
    <n v="34"/>
  </r>
  <r>
    <n v="696"/>
    <s v="HOMBRE"/>
    <n v="377730.1"/>
    <s v="ASALARIADO"/>
    <s v="SECTOR PRIVADO"/>
    <s v="SI"/>
    <s v="NO"/>
    <s v="NO"/>
    <n v="43"/>
    <s v="No"/>
    <s v="No"/>
    <n v="377730.1"/>
    <x v="0"/>
    <n v="43"/>
  </r>
  <r>
    <n v="697"/>
    <s v="HOMBRE"/>
    <n v="326653"/>
    <s v="ASALARIADO"/>
    <s v="SECTOR PRIVADO"/>
    <s v="SI"/>
    <s v="NO"/>
    <s v="NO"/>
    <n v="53"/>
    <s v="No"/>
    <s v="No"/>
    <n v="326653"/>
    <x v="0"/>
    <n v="53"/>
  </r>
  <r>
    <n v="698"/>
    <s v="HOMBRE"/>
    <n v="814289.32"/>
    <s v="ASALARIADO"/>
    <s v="SECTOR PRIVADO"/>
    <s v="SI"/>
    <s v="NO"/>
    <s v="NO"/>
    <n v="36"/>
    <s v="No"/>
    <s v="No"/>
    <n v="814289.32"/>
    <x v="0"/>
    <n v="36"/>
  </r>
  <r>
    <n v="699"/>
    <s v="HOMBRE"/>
    <n v="800000"/>
    <s v="ASALARIADO"/>
    <s v="SECTOR PRIVADO"/>
    <s v="SI"/>
    <s v="NO"/>
    <s v="NO"/>
    <n v="25"/>
    <s v="No"/>
    <s v="No"/>
    <n v="800000"/>
    <x v="0"/>
    <n v="25"/>
  </r>
  <r>
    <n v="700"/>
    <s v="HOMBRE"/>
    <n v="127421.77"/>
    <s v="ASALARIADO"/>
    <s v="SECTOR PRIVADO"/>
    <s v="SI"/>
    <s v="NO"/>
    <s v="NO"/>
    <n v="49"/>
    <s v="No"/>
    <s v="No"/>
    <n v="127421.77"/>
    <x v="0"/>
    <n v="49"/>
  </r>
  <r>
    <n v="701"/>
    <s v="HOMBRE"/>
    <n v="278030"/>
    <s v="CONVENIOS ESPECIALES DE TRABAJADORES INDEPENDIENTES"/>
    <s v="SECTOR PRIVADO"/>
    <s v="SI"/>
    <s v="NO"/>
    <s v="NO"/>
    <n v="40"/>
    <s v="No"/>
    <s v="No"/>
    <n v="278030"/>
    <x v="4"/>
    <n v="40"/>
  </r>
  <r>
    <n v="702"/>
    <s v="HOMBRE"/>
    <n v="1120849.99"/>
    <s v="PENSIONADOS EN SU PROPIO SISTEMA"/>
    <s v="SECTOR PUBLICO"/>
    <s v="SI"/>
    <s v="NO"/>
    <s v="NO"/>
    <n v="63"/>
    <s v="No"/>
    <s v="No"/>
    <n v="1120849.99"/>
    <x v="1"/>
    <n v="63"/>
  </r>
  <r>
    <n v="703"/>
    <s v="MUJER"/>
    <n v="297078"/>
    <s v="ASALARIADO"/>
    <s v="SECTOR PRIVADO"/>
    <s v="SI"/>
    <s v="NO"/>
    <s v="NO"/>
    <n v="26"/>
    <s v="No"/>
    <s v="No"/>
    <n v="297078"/>
    <x v="0"/>
    <n v="26"/>
  </r>
  <r>
    <n v="704"/>
    <s v="MUJER"/>
    <n v="890323"/>
    <s v="ASALARIADO"/>
    <s v="SECTOR PUBLICO"/>
    <s v="SI"/>
    <s v="NO"/>
    <s v="NO"/>
    <n v="39"/>
    <s v="No"/>
    <s v="No"/>
    <n v="890323"/>
    <x v="0"/>
    <n v="39"/>
  </r>
  <r>
    <n v="705"/>
    <s v="HOMBRE"/>
    <n v="387953"/>
    <s v="TRABAJADOR INDEPENDIENTE"/>
    <s v="SECTOR PRIVADO"/>
    <s v="SI"/>
    <s v="SI"/>
    <s v="SI"/>
    <n v="39"/>
    <s v="No"/>
    <s v="No"/>
    <n v="387953"/>
    <x v="3"/>
    <n v="39"/>
  </r>
  <r>
    <n v="706"/>
    <s v="HOMBRE"/>
    <n v="148360"/>
    <s v="ASALARIADO"/>
    <s v="SECTOR PRIVADO"/>
    <s v="SI"/>
    <s v="NO"/>
    <s v="NO"/>
    <n v="58"/>
    <s v="No"/>
    <s v="No"/>
    <n v="148360"/>
    <x v="0"/>
    <n v="58"/>
  </r>
  <r>
    <n v="707"/>
    <s v="MUJER"/>
    <n v="337511.75"/>
    <s v="ASALARIADO"/>
    <s v="SECTOR PUBLICO"/>
    <s v="SI"/>
    <s v="NO"/>
    <s v="NO"/>
    <n v="30"/>
    <s v="No"/>
    <s v="No"/>
    <n v="337511.75"/>
    <x v="0"/>
    <n v="30"/>
  </r>
  <r>
    <n v="708"/>
    <s v="MUJER"/>
    <n v="223874"/>
    <s v="ASALARIADO"/>
    <s v="SECTOR PRIVADO"/>
    <s v="SI"/>
    <s v="NO"/>
    <s v="NO"/>
    <n v="58"/>
    <s v="No"/>
    <s v="No"/>
    <n v="223874"/>
    <x v="0"/>
    <n v="58"/>
  </r>
  <r>
    <n v="709"/>
    <s v="HOMBRE"/>
    <n v="351531.84"/>
    <s v="ASALARIADO"/>
    <s v="SECTOR PRIVADO"/>
    <s v="SI"/>
    <s v="NO"/>
    <s v="NO"/>
    <n v="26"/>
    <s v="No"/>
    <s v="No"/>
    <n v="351531.84"/>
    <x v="0"/>
    <n v="26"/>
  </r>
  <r>
    <n v="710"/>
    <s v="MUJER"/>
    <n v="300018"/>
    <s v="TRABAJADOR INDEPENDIENTE"/>
    <s v="SECTOR PRIVADO"/>
    <s v="SI"/>
    <s v="SI"/>
    <s v="SI"/>
    <n v="38"/>
    <s v="No"/>
    <s v="No"/>
    <n v="300018"/>
    <x v="3"/>
    <n v="38"/>
  </r>
  <r>
    <n v="711"/>
    <s v="HOMBRE"/>
    <n v="8081401.7800000003"/>
    <s v="ASALARIADO"/>
    <s v="SECTOR PRIVADO"/>
    <s v="SI"/>
    <s v="NO"/>
    <s v="NO"/>
    <n v="34"/>
    <s v="Atípico"/>
    <s v="No"/>
    <n v="8081401.7800000003"/>
    <x v="0"/>
    <n v="34"/>
  </r>
  <r>
    <n v="712"/>
    <s v="MUJER"/>
    <n v="244860"/>
    <s v="ASALARIADO"/>
    <s v="SECTOR PRIVADO"/>
    <s v="SI"/>
    <s v="NO"/>
    <s v="NO"/>
    <n v="56"/>
    <s v="No"/>
    <s v="No"/>
    <n v="244860"/>
    <x v="0"/>
    <n v="56"/>
  </r>
  <r>
    <n v="713"/>
    <s v="HOMBRE"/>
    <n v="278030.99"/>
    <s v="CONVENIOS ESPECIALES DE TRABAJADORES INDEPENDIENTES"/>
    <s v="SECTOR PRIVADO"/>
    <s v="SI"/>
    <s v="NO"/>
    <s v="NO"/>
    <n v="73"/>
    <s v="No"/>
    <s v="No"/>
    <n v="278030.99"/>
    <x v="4"/>
    <n v="73"/>
  </r>
  <r>
    <n v="714"/>
    <s v="MUJER"/>
    <n v="141509.48000000001"/>
    <s v="PENSIONADOS EN SU PROPIO SISTEMA"/>
    <s v="SECTOR PUBLICO"/>
    <s v="SI"/>
    <s v="NO"/>
    <s v="NO"/>
    <n v="89"/>
    <s v="No"/>
    <s v="No"/>
    <n v="141509.48000000001"/>
    <x v="1"/>
    <n v="89"/>
  </r>
  <r>
    <n v="715"/>
    <s v="HOMBRE"/>
    <n v="806281.31"/>
    <s v="ASALARIADO"/>
    <s v="SECTOR PRIVADO"/>
    <s v="SI"/>
    <s v="NO"/>
    <s v="NO"/>
    <n v="41"/>
    <s v="No"/>
    <s v="No"/>
    <n v="806281.31"/>
    <x v="0"/>
    <n v="41"/>
  </r>
  <r>
    <n v="716"/>
    <s v="HOMBRE"/>
    <n v="360561"/>
    <s v="ASALARIADO"/>
    <s v="SECTOR PRIVADO"/>
    <s v="SI"/>
    <s v="NO"/>
    <s v="NO"/>
    <n v="28"/>
    <s v="No"/>
    <s v="No"/>
    <n v="360561"/>
    <x v="0"/>
    <n v="28"/>
  </r>
  <r>
    <n v="717"/>
    <s v="MUJER"/>
    <n v="593749.30000000005"/>
    <s v="ASALARIADO"/>
    <s v="SECTOR PRIVADO"/>
    <s v="SI"/>
    <s v="NO"/>
    <s v="NO"/>
    <n v="27"/>
    <s v="No"/>
    <s v="No"/>
    <n v="593749.30000000005"/>
    <x v="0"/>
    <n v="27"/>
  </r>
  <r>
    <n v="718"/>
    <s v="MUJER"/>
    <n v="2992612.3"/>
    <s v="ASALARIADO"/>
    <s v="SECTOR PUBLICO"/>
    <s v="SI"/>
    <s v="NO"/>
    <s v="NO"/>
    <n v="44"/>
    <s v="Atípico"/>
    <s v="No"/>
    <n v="2992612.3"/>
    <x v="0"/>
    <n v="44"/>
  </r>
  <r>
    <n v="719"/>
    <s v="HOMBRE"/>
    <n v="2269748.2000000002"/>
    <s v="ASALARIADO"/>
    <s v="SECTOR PRIVADO"/>
    <s v="SI"/>
    <s v="NO"/>
    <s v="NO"/>
    <n v="31"/>
    <s v="Atípico"/>
    <s v="No"/>
    <n v="2269748.2000000002"/>
    <x v="0"/>
    <n v="31"/>
  </r>
  <r>
    <n v="720"/>
    <s v="HOMBRE"/>
    <n v="380825"/>
    <s v="PENSIONADOS EN SU PROPIO SISTEMA"/>
    <s v="SECTOR PUBLICO"/>
    <s v="SI"/>
    <s v="NO"/>
    <s v="NO"/>
    <n v="68"/>
    <s v="No"/>
    <s v="No"/>
    <n v="380825"/>
    <x v="1"/>
    <n v="68"/>
  </r>
  <r>
    <n v="721"/>
    <s v="HOMBRE"/>
    <n v="403092"/>
    <s v="TRABAJADOR INDEPENDIENTE"/>
    <s v="SECTOR PRIVADO"/>
    <s v="SI"/>
    <s v="NO"/>
    <s v="SI"/>
    <n v="55"/>
    <s v="No"/>
    <s v="No"/>
    <n v="403092"/>
    <x v="3"/>
    <n v="55"/>
  </r>
  <r>
    <n v="722"/>
    <s v="HOMBRE"/>
    <n v="408100"/>
    <s v="ASALARIADO"/>
    <s v="SECTOR PRIVADO"/>
    <s v="SI"/>
    <s v="SI"/>
    <s v="NO"/>
    <n v="50"/>
    <s v="No"/>
    <s v="No"/>
    <n v="408100"/>
    <x v="0"/>
    <n v="50"/>
  </r>
  <r>
    <n v="723"/>
    <s v="HOMBRE"/>
    <n v="463260.61"/>
    <s v="ASALARIADO"/>
    <s v="SECTOR PRIVADO"/>
    <s v="SI"/>
    <s v="NO"/>
    <s v="NO"/>
    <n v="21"/>
    <s v="No"/>
    <s v="No"/>
    <n v="463260.61"/>
    <x v="0"/>
    <n v="21"/>
  </r>
  <r>
    <n v="724"/>
    <s v="HOMBRE"/>
    <n v="377506.13"/>
    <s v="ASALARIADO"/>
    <s v="SECTOR PRIVADO"/>
    <s v="SI"/>
    <s v="NO"/>
    <s v="SI"/>
    <n v="23"/>
    <s v="No"/>
    <s v="No"/>
    <n v="377506.13"/>
    <x v="0"/>
    <n v="23"/>
  </r>
  <r>
    <n v="725"/>
    <s v="MUJER"/>
    <n v="297045"/>
    <s v="TRABAJADOR INDEPENDIENTE"/>
    <s v="SECTOR PRIVADO"/>
    <s v="SI"/>
    <s v="SI"/>
    <s v="SI"/>
    <n v="43"/>
    <s v="No"/>
    <s v="No"/>
    <n v="297045"/>
    <x v="3"/>
    <n v="43"/>
  </r>
  <r>
    <n v="726"/>
    <s v="HOMBRE"/>
    <n v="48602"/>
    <s v="ASALARIADO"/>
    <s v="SECTOR PRIVADO"/>
    <s v="SI"/>
    <s v="NO"/>
    <s v="NO"/>
    <n v="33"/>
    <s v="No"/>
    <s v="No"/>
    <n v="48602"/>
    <x v="0"/>
    <n v="33"/>
  </r>
  <r>
    <n v="727"/>
    <s v="MUJER"/>
    <n v="375000"/>
    <s v="ASALARIADO"/>
    <s v="SECTOR PRIVADO"/>
    <s v="SI"/>
    <s v="NO"/>
    <s v="NO"/>
    <n v="36"/>
    <s v="No"/>
    <s v="No"/>
    <n v="375000"/>
    <x v="0"/>
    <n v="36"/>
  </r>
  <r>
    <n v="728"/>
    <s v="HOMBRE"/>
    <n v="630761.15"/>
    <s v="ASALARIADO"/>
    <s v="SECTOR PRIVADO"/>
    <s v="SI"/>
    <s v="NO"/>
    <s v="NO"/>
    <n v="20"/>
    <s v="No"/>
    <s v="No"/>
    <n v="630761.15"/>
    <x v="0"/>
    <n v="20"/>
  </r>
  <r>
    <n v="729"/>
    <s v="MUJER"/>
    <n v="195874.42"/>
    <s v="PENSIONADOS EN SU PROPIO SISTEMA"/>
    <s v="SECTOR PUBLICO"/>
    <s v="SI"/>
    <s v="NO"/>
    <s v="NO"/>
    <n v="67"/>
    <s v="No"/>
    <s v="No"/>
    <n v="195874.42"/>
    <x v="1"/>
    <n v="67"/>
  </r>
  <r>
    <n v="730"/>
    <s v="MUJER"/>
    <n v="650000"/>
    <s v="ASALARIADO"/>
    <s v="SECTOR PRIVADO"/>
    <s v="SI"/>
    <s v="NO"/>
    <s v="NO"/>
    <n v="39"/>
    <s v="No"/>
    <s v="No"/>
    <n v="650000"/>
    <x v="0"/>
    <n v="39"/>
  </r>
  <r>
    <n v="731"/>
    <s v="HOMBRE"/>
    <n v="1005435.78"/>
    <s v="PENSIONADOS EN SU PROPIO SISTEMA"/>
    <s v="SECTOR PUBLICO"/>
    <s v="SI"/>
    <s v="NO"/>
    <s v="NO"/>
    <n v="60"/>
    <s v="No"/>
    <s v="No"/>
    <n v="1005435.78"/>
    <x v="1"/>
    <n v="60"/>
  </r>
  <r>
    <n v="732"/>
    <s v="MUJER"/>
    <n v="639148"/>
    <s v="TRABAJADOR INDEPENDIENTE"/>
    <s v="SECTOR PRIVADO"/>
    <s v="SI"/>
    <s v="SI"/>
    <s v="SI"/>
    <n v="49"/>
    <s v="No"/>
    <s v="No"/>
    <n v="639148"/>
    <x v="3"/>
    <n v="49"/>
  </r>
  <r>
    <n v="733"/>
    <s v="HOMBRE"/>
    <n v="1329203.8999999999"/>
    <s v="ASALARIADO"/>
    <s v="SECTOR PUBLICO"/>
    <s v="SI"/>
    <s v="NO"/>
    <s v="NO"/>
    <n v="45"/>
    <s v="No"/>
    <s v="No"/>
    <n v="1329203.8999999999"/>
    <x v="0"/>
    <n v="45"/>
  </r>
  <r>
    <n v="734"/>
    <s v="MUJER"/>
    <n v="370861.03"/>
    <s v="ASALARIADO"/>
    <s v="SECTOR PRIVADO"/>
    <s v="SI"/>
    <s v="NO"/>
    <s v="NO"/>
    <n v="48"/>
    <s v="No"/>
    <s v="No"/>
    <n v="370861.03"/>
    <x v="0"/>
    <n v="48"/>
  </r>
  <r>
    <n v="735"/>
    <s v="HOMBRE"/>
    <n v="266312"/>
    <s v="ASALARIADO"/>
    <s v="SECTOR PRIVADO"/>
    <s v="SI"/>
    <s v="NO"/>
    <s v="NO"/>
    <n v="22"/>
    <s v="No"/>
    <s v="No"/>
    <n v="266312"/>
    <x v="0"/>
    <n v="22"/>
  </r>
  <r>
    <n v="736"/>
    <s v="MUJER"/>
    <n v="841070"/>
    <s v="ASALARIADO"/>
    <s v="SECTOR PRIVADO"/>
    <s v="SI"/>
    <s v="NO"/>
    <s v="NO"/>
    <n v="25"/>
    <s v="No"/>
    <s v="No"/>
    <n v="841070"/>
    <x v="0"/>
    <n v="25"/>
  </r>
  <r>
    <n v="737"/>
    <s v="HOMBRE"/>
    <n v="278035"/>
    <s v="TRABAJADOR INDEPENDIENTE"/>
    <s v="SECTOR PRIVADO"/>
    <s v="SI"/>
    <s v="NO"/>
    <s v="NO"/>
    <n v="30"/>
    <s v="No"/>
    <s v="No"/>
    <n v="278035"/>
    <x v="3"/>
    <n v="30"/>
  </r>
  <r>
    <n v="738"/>
    <s v="MUJER"/>
    <n v="310124"/>
    <s v="TRABAJADOR INDEPENDIENTE"/>
    <s v="SECTOR PRIVADO"/>
    <s v="SI"/>
    <s v="NO"/>
    <s v="NO"/>
    <n v="44"/>
    <s v="No"/>
    <s v="No"/>
    <n v="310124"/>
    <x v="3"/>
    <n v="44"/>
  </r>
  <r>
    <n v="739"/>
    <s v="HOMBRE"/>
    <n v="299647"/>
    <s v="ASEGURADO VOLUNTARIO"/>
    <s v="SECTOR PRIVADO"/>
    <s v="SI"/>
    <s v="NO"/>
    <s v="NO"/>
    <n v="67"/>
    <s v="No"/>
    <s v="No"/>
    <n v="299647"/>
    <x v="2"/>
    <n v="67"/>
  </r>
  <r>
    <n v="740"/>
    <s v="MUJER"/>
    <n v="300018"/>
    <s v="ASEGURADO VOLUNTARIO"/>
    <s v="SECTOR PRIVADO"/>
    <s v="SI"/>
    <s v="NO"/>
    <s v="NO"/>
    <n v="61"/>
    <s v="No"/>
    <s v="No"/>
    <n v="300018"/>
    <x v="2"/>
    <n v="61"/>
  </r>
  <r>
    <n v="741"/>
    <s v="MUJER"/>
    <n v="278030"/>
    <s v="CONVENIOS ESPECIALES DE TRABAJADORES INDEPENDIENTES"/>
    <s v="SECTOR PRIVADO"/>
    <s v="SI"/>
    <s v="NO"/>
    <s v="NO"/>
    <n v="41"/>
    <s v="No"/>
    <s v="No"/>
    <n v="278030"/>
    <x v="4"/>
    <n v="41"/>
  </r>
  <r>
    <n v="742"/>
    <s v="MUJER"/>
    <n v="194000"/>
    <s v="ASALARIADO"/>
    <s v="SECTOR PRIVADO"/>
    <s v="SI"/>
    <s v="SI"/>
    <s v="NO"/>
    <n v="33"/>
    <s v="No"/>
    <s v="No"/>
    <n v="194000"/>
    <x v="0"/>
    <n v="33"/>
  </r>
  <r>
    <n v="743"/>
    <s v="HOMBRE"/>
    <n v="639148"/>
    <s v="TRABAJADOR INDEPENDIENTE"/>
    <s v="SECTOR PRIVADO"/>
    <s v="SI"/>
    <s v="NO"/>
    <s v="SI"/>
    <n v="39"/>
    <s v="No"/>
    <s v="No"/>
    <n v="639148"/>
    <x v="3"/>
    <n v="39"/>
  </r>
  <r>
    <n v="744"/>
    <s v="MUJER"/>
    <n v="232016.33"/>
    <s v="ASALARIADO"/>
    <s v="SECTOR PRIVADO"/>
    <s v="SI"/>
    <s v="SI"/>
    <s v="SI"/>
    <n v="47"/>
    <s v="No"/>
    <s v="No"/>
    <n v="232016.33"/>
    <x v="0"/>
    <n v="47"/>
  </r>
  <r>
    <n v="745"/>
    <s v="HOMBRE"/>
    <n v="255658.75"/>
    <s v="ASALARIADO"/>
    <s v="SECTOR PRIVADO"/>
    <s v="SI"/>
    <s v="NO"/>
    <s v="NO"/>
    <n v="32"/>
    <s v="No"/>
    <s v="No"/>
    <n v="255658.75"/>
    <x v="0"/>
    <n v="32"/>
  </r>
  <r>
    <n v="746"/>
    <s v="HOMBRE"/>
    <n v="311586"/>
    <s v="ASALARIADO"/>
    <s v="SECTOR PRIVADO"/>
    <s v="SI"/>
    <s v="NO"/>
    <s v="NO"/>
    <n v="51"/>
    <s v="No"/>
    <s v="No"/>
    <n v="311586"/>
    <x v="0"/>
    <n v="51"/>
  </r>
  <r>
    <n v="747"/>
    <s v="MUJER"/>
    <n v="933864.5"/>
    <s v="ASALARIADO"/>
    <s v="SECTOR PUBLICO"/>
    <s v="SI"/>
    <s v="NO"/>
    <s v="NO"/>
    <n v="31"/>
    <s v="No"/>
    <s v="No"/>
    <n v="933864.5"/>
    <x v="0"/>
    <n v="31"/>
  </r>
  <r>
    <n v="748"/>
    <s v="HOMBRE"/>
    <n v="310124"/>
    <s v="TRABAJADOR INDEPENDIENTE"/>
    <s v="SECTOR PRIVADO"/>
    <s v="SI"/>
    <s v="NO"/>
    <s v="NO"/>
    <n v="45"/>
    <s v="No"/>
    <s v="No"/>
    <n v="310124"/>
    <x v="3"/>
    <n v="45"/>
  </r>
  <r>
    <n v="749"/>
    <s v="MUJER"/>
    <n v="359544.27"/>
    <s v="ASALARIADO"/>
    <s v="SECTOR PRIVADO"/>
    <s v="SI"/>
    <s v="NO"/>
    <s v="NO"/>
    <n v="25"/>
    <s v="No"/>
    <s v="No"/>
    <n v="359544.27"/>
    <x v="0"/>
    <n v="25"/>
  </r>
  <r>
    <n v="750"/>
    <s v="HOMBRE"/>
    <n v="298000"/>
    <s v="ASEGURADO VOLUNTARIO"/>
    <s v="SECTOR PRIVADO"/>
    <s v="SI"/>
    <s v="NO"/>
    <s v="NO"/>
    <n v="63"/>
    <s v="No"/>
    <s v="No"/>
    <n v="298000"/>
    <x v="2"/>
    <n v="63"/>
  </r>
  <r>
    <n v="751"/>
    <s v="MUJER"/>
    <n v="990303"/>
    <s v="PENSIONADOS EN SU PROPIO SISTEMA"/>
    <s v="SECTOR PUBLICO"/>
    <s v="SI"/>
    <s v="NO"/>
    <s v="NO"/>
    <n v="80"/>
    <s v="No"/>
    <s v="No"/>
    <n v="990303"/>
    <x v="1"/>
    <n v="80"/>
  </r>
  <r>
    <n v="752"/>
    <s v="MUJER"/>
    <n v="297046"/>
    <s v="ASEGURADO VOLUNTARIO"/>
    <s v="SECTOR PRIVADO"/>
    <s v="SI"/>
    <s v="NO"/>
    <s v="NO"/>
    <n v="39"/>
    <s v="No"/>
    <s v="No"/>
    <n v="297046"/>
    <x v="2"/>
    <n v="39"/>
  </r>
  <r>
    <n v="753"/>
    <s v="HOMBRE"/>
    <n v="2760356.1"/>
    <s v="ASALARIADO"/>
    <s v="SECTOR PUBLICO"/>
    <s v="SI"/>
    <s v="NO"/>
    <s v="NO"/>
    <n v="28"/>
    <s v="Atípico"/>
    <s v="No"/>
    <n v="2760356.1"/>
    <x v="0"/>
    <n v="28"/>
  </r>
  <r>
    <n v="754"/>
    <s v="HOMBRE"/>
    <n v="2244669.12"/>
    <s v="ASALARIADO"/>
    <s v="SECTOR PRIVADO"/>
    <s v="SI"/>
    <s v="NO"/>
    <s v="NO"/>
    <n v="37"/>
    <s v="No"/>
    <s v="No"/>
    <n v="2244669.12"/>
    <x v="0"/>
    <n v="37"/>
  </r>
  <r>
    <n v="755"/>
    <s v="MUJER"/>
    <n v="297045"/>
    <s v="TRABAJADOR INDEPENDIENTE"/>
    <s v="SECTOR PRIVADO"/>
    <s v="SI"/>
    <s v="NO"/>
    <s v="SI"/>
    <n v="53"/>
    <s v="No"/>
    <s v="No"/>
    <n v="297045"/>
    <x v="3"/>
    <n v="53"/>
  </r>
  <r>
    <n v="756"/>
    <s v="HOMBRE"/>
    <n v="1271852.72"/>
    <s v="ASALARIADO"/>
    <s v="SECTOR PRIVADO"/>
    <s v="SI"/>
    <s v="NO"/>
    <s v="NO"/>
    <n v="34"/>
    <s v="No"/>
    <s v="No"/>
    <n v="1271852.72"/>
    <x v="0"/>
    <n v="34"/>
  </r>
  <r>
    <n v="757"/>
    <s v="MUJER"/>
    <n v="2058548.97"/>
    <s v="ASALARIADO"/>
    <s v="SECTOR PUBLICO"/>
    <s v="SI"/>
    <s v="NO"/>
    <s v="NO"/>
    <n v="38"/>
    <s v="No"/>
    <s v="No"/>
    <n v="2058548.97"/>
    <x v="0"/>
    <n v="38"/>
  </r>
  <r>
    <n v="758"/>
    <s v="MUJER"/>
    <n v="352379"/>
    <s v="ASALARIADO"/>
    <s v="SECTOR PRIVADO"/>
    <s v="SI"/>
    <s v="NO"/>
    <s v="NO"/>
    <n v="39"/>
    <s v="No"/>
    <s v="No"/>
    <n v="352379"/>
    <x v="0"/>
    <n v="39"/>
  </r>
  <r>
    <n v="759"/>
    <s v="MUJER"/>
    <n v="2389951.08"/>
    <s v="ASALARIADO"/>
    <s v="SECTOR PUBLICO"/>
    <s v="SI"/>
    <s v="NO"/>
    <s v="NO"/>
    <n v="61"/>
    <s v="Atípico"/>
    <s v="No"/>
    <n v="2389951.08"/>
    <x v="0"/>
    <n v="61"/>
  </r>
  <r>
    <n v="760"/>
    <s v="MUJER"/>
    <n v="450886"/>
    <s v="TRABAJADOR INDEPENDIENTE"/>
    <s v="SECTOR PRIVADO"/>
    <s v="SI"/>
    <s v="NO"/>
    <s v="SI"/>
    <n v="51"/>
    <s v="No"/>
    <s v="No"/>
    <n v="450886"/>
    <x v="3"/>
    <n v="51"/>
  </r>
  <r>
    <n v="761"/>
    <s v="HOMBRE"/>
    <n v="558635.76"/>
    <s v="ASALARIADO"/>
    <s v="SECTOR PRIVADO"/>
    <s v="SI"/>
    <s v="NO"/>
    <s v="NO"/>
    <n v="34"/>
    <s v="No"/>
    <s v="No"/>
    <n v="558635.76"/>
    <x v="0"/>
    <n v="34"/>
  </r>
  <r>
    <n v="762"/>
    <s v="HOMBRE"/>
    <n v="489159"/>
    <s v="ASALARIADO"/>
    <s v="SECTOR PRIVADO"/>
    <s v="SI"/>
    <s v="SI"/>
    <s v="NO"/>
    <n v="34"/>
    <s v="No"/>
    <s v="No"/>
    <n v="489159"/>
    <x v="0"/>
    <n v="34"/>
  </r>
  <r>
    <n v="763"/>
    <s v="MUJER"/>
    <n v="463300"/>
    <s v="ASALARIADO"/>
    <s v="SECTOR PRIVADO"/>
    <s v="SI"/>
    <s v="NO"/>
    <s v="NO"/>
    <n v="40"/>
    <s v="No"/>
    <s v="No"/>
    <n v="463300"/>
    <x v="0"/>
    <n v="40"/>
  </r>
  <r>
    <n v="764"/>
    <s v="HOMBRE"/>
    <n v="360904.76"/>
    <s v="ASALARIADO"/>
    <s v="SECTOR PRIVADO"/>
    <s v="SI"/>
    <s v="SI"/>
    <s v="NO"/>
    <n v="43"/>
    <s v="No"/>
    <s v="No"/>
    <n v="360904.76"/>
    <x v="0"/>
    <n v="43"/>
  </r>
  <r>
    <n v="765"/>
    <s v="MUJER"/>
    <n v="1156421"/>
    <s v="ASALARIADO"/>
    <s v="SECTOR PUBLICO"/>
    <s v="SI"/>
    <s v="NO"/>
    <s v="SI"/>
    <n v="36"/>
    <s v="No"/>
    <s v="No"/>
    <n v="1156421"/>
    <x v="0"/>
    <n v="36"/>
  </r>
  <r>
    <n v="766"/>
    <s v="HOMBRE"/>
    <n v="388293"/>
    <s v="ASALARIADO"/>
    <s v="SECTOR PRIVADO"/>
    <s v="SI"/>
    <s v="NO"/>
    <s v="NO"/>
    <n v="53"/>
    <s v="No"/>
    <s v="No"/>
    <n v="388293"/>
    <x v="0"/>
    <n v="53"/>
  </r>
  <r>
    <n v="767"/>
    <s v="HOMBRE"/>
    <n v="1214906"/>
    <s v="ASALARIADO"/>
    <s v="SECTOR PUBLICO"/>
    <s v="SI"/>
    <s v="NO"/>
    <s v="NO"/>
    <n v="29"/>
    <s v="No"/>
    <s v="No"/>
    <n v="1214906"/>
    <x v="0"/>
    <n v="29"/>
  </r>
  <r>
    <n v="768"/>
    <s v="HOMBRE"/>
    <n v="795801"/>
    <s v="ASALARIADO"/>
    <s v="SECTOR PUBLICO"/>
    <s v="SI"/>
    <s v="NO"/>
    <s v="NO"/>
    <n v="36"/>
    <s v="No"/>
    <s v="No"/>
    <n v="795801"/>
    <x v="0"/>
    <n v="36"/>
  </r>
  <r>
    <n v="769"/>
    <s v="MUJER"/>
    <n v="318619.2"/>
    <s v="ASALARIADO"/>
    <s v="SECTOR PRIVADO"/>
    <s v="SI"/>
    <s v="SI"/>
    <s v="NO"/>
    <n v="42"/>
    <s v="No"/>
    <s v="No"/>
    <n v="318619.2"/>
    <x v="0"/>
    <n v="42"/>
  </r>
  <r>
    <n v="770"/>
    <s v="HOMBRE"/>
    <n v="650078.5"/>
    <s v="ASALARIADO"/>
    <s v="SECTOR PUBLICO"/>
    <s v="SI"/>
    <s v="NO"/>
    <s v="NO"/>
    <n v="34"/>
    <s v="No"/>
    <s v="No"/>
    <n v="650078.5"/>
    <x v="0"/>
    <n v="34"/>
  </r>
  <r>
    <n v="771"/>
    <s v="HOMBRE"/>
    <n v="433085"/>
    <s v="TRABAJADOR INDEPENDIENTE"/>
    <s v="SECTOR PRIVADO"/>
    <s v="SI"/>
    <s v="SI"/>
    <s v="SI"/>
    <n v="53"/>
    <s v="No"/>
    <s v="No"/>
    <n v="433085"/>
    <x v="3"/>
    <n v="53"/>
  </r>
  <r>
    <n v="772"/>
    <s v="MUJER"/>
    <n v="294000"/>
    <s v="ASALARIADO"/>
    <s v="SECTOR PRIVADO"/>
    <s v="SI"/>
    <s v="NO"/>
    <s v="NO"/>
    <n v="24"/>
    <s v="No"/>
    <s v="No"/>
    <n v="294000"/>
    <x v="0"/>
    <n v="24"/>
  </r>
  <r>
    <n v="773"/>
    <s v="HOMBRE"/>
    <n v="405063"/>
    <s v="TRABAJADOR INDEPENDIENTE"/>
    <s v="SECTOR PRIVADO"/>
    <s v="SI"/>
    <s v="NO"/>
    <s v="SI"/>
    <n v="72"/>
    <s v="No"/>
    <s v="No"/>
    <n v="405063"/>
    <x v="3"/>
    <n v="72"/>
  </r>
  <r>
    <n v="774"/>
    <s v="HOMBRE"/>
    <n v="299647"/>
    <s v="ASEGURADO VOLUNTARIO"/>
    <s v="SECTOR PRIVADO"/>
    <s v="SI"/>
    <s v="NO"/>
    <s v="NO"/>
    <n v="59"/>
    <s v="No"/>
    <s v="No"/>
    <n v="299647"/>
    <x v="2"/>
    <n v="59"/>
  </r>
  <r>
    <n v="775"/>
    <s v="HOMBRE"/>
    <n v="10000"/>
    <s v="ASALARIADO"/>
    <s v="SECTOR PRIVADO"/>
    <s v="SI"/>
    <s v="SI"/>
    <s v="NO"/>
    <n v="51"/>
    <s v="No"/>
    <s v="No"/>
    <n v="10000"/>
    <x v="0"/>
    <n v="51"/>
  </r>
  <r>
    <n v="776"/>
    <s v="HOMBRE"/>
    <n v="364976.92"/>
    <s v="ASALARIADO"/>
    <s v="SECTOR PRIVADO"/>
    <s v="SI"/>
    <s v="NO"/>
    <s v="SI"/>
    <n v="51"/>
    <s v="No"/>
    <s v="No"/>
    <n v="364976.92"/>
    <x v="0"/>
    <n v="51"/>
  </r>
  <r>
    <n v="777"/>
    <s v="MUJER"/>
    <n v="102524"/>
    <s v="ASALARIADO"/>
    <s v="SECTOR PRIVADO"/>
    <s v="SI"/>
    <s v="NO"/>
    <s v="NO"/>
    <n v="47"/>
    <s v="No"/>
    <s v="No"/>
    <n v="102524"/>
    <x v="0"/>
    <n v="47"/>
  </r>
  <r>
    <n v="778"/>
    <s v="HOMBRE"/>
    <n v="636512.32999999996"/>
    <s v="ASALARIADO"/>
    <s v="SECTOR PRIVADO"/>
    <s v="SI"/>
    <s v="NO"/>
    <s v="NO"/>
    <n v="22"/>
    <s v="No"/>
    <s v="No"/>
    <n v="636512.32999999996"/>
    <x v="0"/>
    <n v="22"/>
  </r>
  <r>
    <n v="779"/>
    <s v="HOMBRE"/>
    <n v="278030"/>
    <s v="CONVENIOS ESPECIALES DE TRABAJADORES INDEPENDIENTES"/>
    <s v="SECTOR PRIVADO"/>
    <s v="SI"/>
    <s v="NO"/>
    <s v="NO"/>
    <n v="55"/>
    <s v="No"/>
    <s v="No"/>
    <n v="278030"/>
    <x v="4"/>
    <n v="55"/>
  </r>
  <r>
    <n v="780"/>
    <s v="HOMBRE"/>
    <n v="453693.52"/>
    <s v="ASALARIADO"/>
    <s v="SECTOR PRIVADO"/>
    <s v="SI"/>
    <s v="SI"/>
    <s v="NO"/>
    <n v="49"/>
    <s v="No"/>
    <s v="No"/>
    <n v="453693.52"/>
    <x v="0"/>
    <n v="49"/>
  </r>
  <r>
    <n v="781"/>
    <s v="MUJER"/>
    <n v="1131487.6499999999"/>
    <s v="PENSIONADOS EN SU PROPIO SISTEMA"/>
    <s v="SECTOR PUBLICO"/>
    <s v="SI"/>
    <s v="NO"/>
    <s v="NO"/>
    <n v="68"/>
    <s v="No"/>
    <s v="No"/>
    <n v="1131487.6499999999"/>
    <x v="1"/>
    <n v="68"/>
  </r>
  <r>
    <n v="782"/>
    <s v="HOMBRE"/>
    <n v="297045"/>
    <s v="ASEGURADO VOLUNTARIO"/>
    <s v="SECTOR PRIVADO"/>
    <s v="SI"/>
    <s v="SI"/>
    <s v="NO"/>
    <n v="66"/>
    <s v="No"/>
    <s v="No"/>
    <n v="297045"/>
    <x v="2"/>
    <n v="66"/>
  </r>
  <r>
    <n v="783"/>
    <s v="MUJER"/>
    <n v="629382"/>
    <s v="ASALARIADO"/>
    <s v="SECTOR PRIVADO"/>
    <s v="SI"/>
    <s v="NO"/>
    <s v="NO"/>
    <n v="29"/>
    <s v="No"/>
    <s v="No"/>
    <n v="629382"/>
    <x v="0"/>
    <n v="29"/>
  </r>
  <r>
    <n v="784"/>
    <s v="HOMBRE"/>
    <n v="338166"/>
    <s v="TRABAJADOR INDEPENDIENTE"/>
    <s v="SECTOR PRIVADO"/>
    <s v="SI"/>
    <s v="NO"/>
    <s v="NO"/>
    <n v="36"/>
    <s v="No"/>
    <s v="No"/>
    <n v="338166"/>
    <x v="3"/>
    <n v="36"/>
  </r>
  <r>
    <n v="785"/>
    <s v="HOMBRE"/>
    <n v="350000"/>
    <s v="ASALARIADO"/>
    <s v="SECTOR PRIVADO"/>
    <s v="SI"/>
    <s v="SI"/>
    <s v="NO"/>
    <n v="38"/>
    <s v="No"/>
    <s v="No"/>
    <n v="350000"/>
    <x v="0"/>
    <n v="38"/>
  </r>
  <r>
    <n v="786"/>
    <s v="HOMBRE"/>
    <n v="85000"/>
    <s v="ASALARIADO"/>
    <s v="SECTOR PRIVADO"/>
    <s v="SI"/>
    <s v="SI"/>
    <s v="SI"/>
    <n v="38"/>
    <s v="No"/>
    <s v="No"/>
    <n v="85000"/>
    <x v="0"/>
    <n v="38"/>
  </r>
  <r>
    <n v="787"/>
    <s v="MUJER"/>
    <n v="675918.4"/>
    <s v="ASALARIADO"/>
    <s v="SECTOR PRIVADO"/>
    <s v="SI"/>
    <s v="NO"/>
    <s v="NO"/>
    <n v="32"/>
    <s v="No"/>
    <s v="No"/>
    <n v="675918.4"/>
    <x v="0"/>
    <n v="32"/>
  </r>
  <r>
    <n v="788"/>
    <s v="MUJER"/>
    <n v="250000"/>
    <s v="ASALARIADO"/>
    <s v="SECTOR PRIVADO"/>
    <s v="SI"/>
    <s v="NO"/>
    <s v="NO"/>
    <n v="37"/>
    <s v="No"/>
    <s v="No"/>
    <n v="250000"/>
    <x v="0"/>
    <n v="37"/>
  </r>
  <r>
    <n v="789"/>
    <s v="HOMBRE"/>
    <n v="1187649.48"/>
    <s v="ASALARIADO"/>
    <s v="SECTOR PUBLICO"/>
    <s v="SI"/>
    <s v="NO"/>
    <s v="NO"/>
    <n v="51"/>
    <s v="No"/>
    <s v="No"/>
    <n v="1187649.48"/>
    <x v="0"/>
    <n v="51"/>
  </r>
  <r>
    <n v="790"/>
    <s v="HOMBRE"/>
    <n v="337254.54"/>
    <s v="ASALARIADO"/>
    <s v="SECTOR PRIVADO"/>
    <s v="SI"/>
    <s v="NO"/>
    <s v="NO"/>
    <n v="38"/>
    <s v="No"/>
    <s v="No"/>
    <n v="337254.54"/>
    <x v="0"/>
    <n v="38"/>
  </r>
  <r>
    <n v="791"/>
    <s v="MUJER"/>
    <n v="297046"/>
    <s v="ASEGURADO VOLUNTARIO"/>
    <s v="SECTOR PRIVADO"/>
    <s v="SI"/>
    <s v="NO"/>
    <s v="NO"/>
    <n v="52"/>
    <s v="No"/>
    <s v="No"/>
    <n v="297046"/>
    <x v="2"/>
    <n v="52"/>
  </r>
  <r>
    <n v="792"/>
    <s v="MUJER"/>
    <n v="297102"/>
    <s v="ASEGURADO VOLUNTARIO"/>
    <s v="SECTOR PRIVADO"/>
    <s v="SI"/>
    <s v="NO"/>
    <s v="NO"/>
    <n v="53"/>
    <s v="No"/>
    <s v="No"/>
    <n v="297102"/>
    <x v="2"/>
    <n v="53"/>
  </r>
  <r>
    <n v="793"/>
    <s v="HOMBRE"/>
    <n v="1998877"/>
    <s v="ASALARIADO"/>
    <s v="SECTOR PUBLICO"/>
    <s v="SI"/>
    <s v="NO"/>
    <s v="SI"/>
    <n v="50"/>
    <s v="No"/>
    <s v="No"/>
    <n v="1998877"/>
    <x v="0"/>
    <n v="50"/>
  </r>
  <r>
    <n v="794"/>
    <s v="HOMBRE"/>
    <n v="208000"/>
    <s v="ASALARIADO"/>
    <s v="SECTOR PRIVADO"/>
    <s v="SI"/>
    <s v="NO"/>
    <s v="NO"/>
    <n v="29"/>
    <s v="No"/>
    <s v="No"/>
    <n v="208000"/>
    <x v="0"/>
    <n v="29"/>
  </r>
  <r>
    <n v="795"/>
    <s v="MUJER"/>
    <n v="479051.66"/>
    <s v="ASALARIADO"/>
    <s v="SECTOR PRIVADO"/>
    <s v="SI"/>
    <s v="NO"/>
    <s v="NO"/>
    <n v="47"/>
    <s v="No"/>
    <s v="No"/>
    <n v="479051.66"/>
    <x v="0"/>
    <n v="47"/>
  </r>
  <r>
    <n v="796"/>
    <s v="HOMBRE"/>
    <n v="1146094.07"/>
    <s v="ASALARIADO"/>
    <s v="SECTOR PUBLICO"/>
    <s v="SI"/>
    <s v="NO"/>
    <s v="NO"/>
    <n v="48"/>
    <s v="No"/>
    <s v="No"/>
    <n v="1146094.07"/>
    <x v="0"/>
    <n v="48"/>
  </r>
  <r>
    <n v="797"/>
    <s v="MUJER"/>
    <n v="720000"/>
    <s v="ASALARIADO"/>
    <s v="SECTOR PRIVADO"/>
    <s v="SI"/>
    <s v="SI"/>
    <s v="NO"/>
    <n v="34"/>
    <s v="No"/>
    <s v="No"/>
    <n v="720000"/>
    <x v="0"/>
    <n v="34"/>
  </r>
  <r>
    <n v="798"/>
    <s v="MUJER"/>
    <n v="451549.84"/>
    <s v="ASALARIADO"/>
    <s v="SECTOR PRIVADO"/>
    <s v="SI"/>
    <s v="NO"/>
    <s v="NO"/>
    <n v="44"/>
    <s v="No"/>
    <s v="No"/>
    <n v="451549.84"/>
    <x v="0"/>
    <n v="44"/>
  </r>
  <r>
    <n v="799"/>
    <s v="MUJER"/>
    <n v="382136"/>
    <s v="TRABAJADOR INDEPENDIENTE"/>
    <s v="SECTOR PRIVADO"/>
    <s v="SI"/>
    <s v="NO"/>
    <s v="SI"/>
    <n v="35"/>
    <s v="No"/>
    <s v="No"/>
    <n v="382136"/>
    <x v="3"/>
    <n v="35"/>
  </r>
  <r>
    <n v="800"/>
    <s v="HOMBRE"/>
    <n v="200000"/>
    <s v="ASALARIADO"/>
    <s v="SECTOR PRIVADO"/>
    <s v="SI"/>
    <s v="NO"/>
    <s v="NO"/>
    <n v="38"/>
    <s v="No"/>
    <s v="No"/>
    <n v="200000"/>
    <x v="0"/>
    <n v="38"/>
  </r>
  <r>
    <n v="801"/>
    <s v="HOMBRE"/>
    <n v="1017758"/>
    <s v="TRABAJADOR INDEPENDIENTE"/>
    <s v="SECTOR PRIVADO"/>
    <s v="SI"/>
    <s v="NO"/>
    <s v="NO"/>
    <n v="61"/>
    <s v="No"/>
    <s v="No"/>
    <n v="1017758"/>
    <x v="3"/>
    <n v="61"/>
  </r>
  <r>
    <n v="802"/>
    <s v="MUJER"/>
    <n v="769515.15"/>
    <s v="ASALARIADO"/>
    <s v="SECTOR PUBLICO"/>
    <s v="SI"/>
    <s v="NO"/>
    <s v="NO"/>
    <n v="42"/>
    <s v="No"/>
    <s v="No"/>
    <n v="769515.15"/>
    <x v="0"/>
    <n v="42"/>
  </r>
  <r>
    <n v="803"/>
    <s v="MUJER"/>
    <n v="938855"/>
    <s v="PENSIONADOS EN SU PROPIO SISTEMA"/>
    <s v="SECTOR PUBLICO"/>
    <s v="SI"/>
    <s v="NO"/>
    <s v="NO"/>
    <n v="73"/>
    <s v="No"/>
    <s v="No"/>
    <n v="938855"/>
    <x v="1"/>
    <n v="73"/>
  </r>
  <r>
    <n v="804"/>
    <s v="HOMBRE"/>
    <n v="75000"/>
    <s v="ASALARIADO"/>
    <s v="SECTOR PRIVADO"/>
    <s v="SI"/>
    <s v="NO"/>
    <s v="NO"/>
    <n v="26"/>
    <s v="No"/>
    <s v="No"/>
    <n v="75000"/>
    <x v="0"/>
    <n v="26"/>
  </r>
  <r>
    <n v="805"/>
    <s v="MUJER"/>
    <n v="430007.09"/>
    <s v="ASALARIADO"/>
    <s v="SECTOR PRIVADO"/>
    <s v="SI"/>
    <s v="NO"/>
    <s v="NO"/>
    <n v="25"/>
    <s v="No"/>
    <s v="No"/>
    <n v="430007.09"/>
    <x v="0"/>
    <n v="25"/>
  </r>
  <r>
    <n v="806"/>
    <s v="HOMBRE"/>
    <n v="533558"/>
    <s v="TRABAJADOR INDEPENDIENTE"/>
    <s v="SECTOR PRIVADO"/>
    <s v="SI"/>
    <s v="SI"/>
    <s v="SI"/>
    <n v="41"/>
    <s v="No"/>
    <s v="No"/>
    <n v="533558"/>
    <x v="3"/>
    <n v="41"/>
  </r>
  <r>
    <n v="807"/>
    <s v="MUJER"/>
    <n v="347514"/>
    <s v="ASALARIADO"/>
    <s v="SECTOR PRIVADO"/>
    <s v="SI"/>
    <s v="NO"/>
    <s v="NO"/>
    <n v="20"/>
    <s v="No"/>
    <s v="No"/>
    <n v="347514"/>
    <x v="0"/>
    <n v="20"/>
  </r>
  <r>
    <n v="808"/>
    <s v="HOMBRE"/>
    <n v="226500"/>
    <s v="ASALARIADO"/>
    <s v="SECTOR PRIVADO"/>
    <s v="SI"/>
    <s v="NO"/>
    <s v="NO"/>
    <n v="35"/>
    <s v="No"/>
    <s v="No"/>
    <n v="226500"/>
    <x v="0"/>
    <n v="35"/>
  </r>
  <r>
    <n v="809"/>
    <s v="MUJER"/>
    <n v="545926"/>
    <s v="TRABAJADOR INDEPENDIENTE"/>
    <s v="SECTOR PRIVADO"/>
    <s v="SI"/>
    <s v="NO"/>
    <s v="NO"/>
    <n v="40"/>
    <s v="No"/>
    <s v="No"/>
    <n v="545926"/>
    <x v="3"/>
    <n v="40"/>
  </r>
  <r>
    <n v="810"/>
    <s v="HOMBRE"/>
    <n v="289717"/>
    <s v="TRABAJADOR INDEPENDIENTE"/>
    <s v="SECTOR PRIVADO"/>
    <s v="SI"/>
    <s v="NO"/>
    <s v="SI"/>
    <n v="30"/>
    <s v="No"/>
    <s v="No"/>
    <n v="289717"/>
    <x v="3"/>
    <n v="30"/>
  </r>
  <r>
    <n v="811"/>
    <s v="HOMBRE"/>
    <n v="1765910"/>
    <s v="ASALARIADO"/>
    <s v="SECTOR PRIVADO"/>
    <s v="SI"/>
    <s v="NO"/>
    <s v="NO"/>
    <n v="56"/>
    <s v="No"/>
    <s v="No"/>
    <n v="1765910"/>
    <x v="0"/>
    <n v="56"/>
  </r>
  <r>
    <n v="812"/>
    <s v="HOMBRE"/>
    <n v="353119.82"/>
    <s v="ASALARIADO"/>
    <s v="SECTOR PRIVADO"/>
    <s v="SI"/>
    <s v="NO"/>
    <s v="NO"/>
    <n v="36"/>
    <s v="No"/>
    <s v="No"/>
    <n v="353119.82"/>
    <x v="0"/>
    <n v="36"/>
  </r>
  <r>
    <n v="813"/>
    <s v="MUJER"/>
    <n v="44230.75"/>
    <s v="ASALARIADO"/>
    <s v="SECTOR PRIVADO"/>
    <s v="SI"/>
    <s v="NO"/>
    <s v="NO"/>
    <n v="32"/>
    <s v="No"/>
    <s v="No"/>
    <n v="44230.75"/>
    <x v="0"/>
    <n v="32"/>
  </r>
  <r>
    <n v="814"/>
    <s v="HOMBRE"/>
    <n v="382136"/>
    <s v="TRABAJADOR INDEPENDIENTE"/>
    <s v="SECTOR PRIVADO"/>
    <s v="SI"/>
    <s v="NO"/>
    <s v="SI"/>
    <n v="46"/>
    <s v="No"/>
    <s v="No"/>
    <n v="382136"/>
    <x v="3"/>
    <n v="46"/>
  </r>
  <r>
    <n v="815"/>
    <s v="MUJER"/>
    <n v="115500"/>
    <s v="ASALARIADO"/>
    <s v="SECTOR PRIVADO"/>
    <s v="SI"/>
    <s v="NO"/>
    <s v="NO"/>
    <n v="51"/>
    <s v="No"/>
    <s v="No"/>
    <n v="115500"/>
    <x v="0"/>
    <n v="51"/>
  </r>
  <r>
    <n v="816"/>
    <s v="MUJER"/>
    <n v="3289892.56"/>
    <s v="ASALARIADO"/>
    <s v="SECTOR PUBLICO"/>
    <s v="SI"/>
    <s v="NO"/>
    <s v="NO"/>
    <n v="43"/>
    <s v="Atípico"/>
    <s v="No"/>
    <n v="3289892.56"/>
    <x v="0"/>
    <n v="43"/>
  </r>
  <r>
    <n v="817"/>
    <s v="HOMBRE"/>
    <n v="892687.5"/>
    <s v="ASALARIADO"/>
    <s v="SECTOR PRIVADO"/>
    <s v="SI"/>
    <s v="NO"/>
    <s v="NO"/>
    <n v="35"/>
    <s v="No"/>
    <s v="No"/>
    <n v="892687.5"/>
    <x v="0"/>
    <n v="35"/>
  </r>
  <r>
    <n v="818"/>
    <s v="MUJER"/>
    <n v="261476.98"/>
    <s v="ASALARIADO"/>
    <s v="SECTOR PUBLICO"/>
    <s v="SI"/>
    <s v="NO"/>
    <s v="NO"/>
    <n v="33"/>
    <s v="No"/>
    <s v="No"/>
    <n v="261476.98"/>
    <x v="0"/>
    <n v="33"/>
  </r>
  <r>
    <n v="819"/>
    <s v="HOMBRE"/>
    <n v="229395.18"/>
    <s v="ASALARIADO"/>
    <s v="SECTOR PRIVADO"/>
    <s v="SI"/>
    <s v="NO"/>
    <s v="NO"/>
    <n v="57"/>
    <s v="No"/>
    <s v="No"/>
    <n v="229395.18"/>
    <x v="0"/>
    <n v="57"/>
  </r>
  <r>
    <n v="820"/>
    <s v="MUJER"/>
    <n v="854646.84"/>
    <s v="ASALARIADO"/>
    <s v="SECTOR PUBLICO"/>
    <s v="SI"/>
    <s v="NO"/>
    <s v="NO"/>
    <n v="24"/>
    <s v="No"/>
    <s v="No"/>
    <n v="854646.84"/>
    <x v="0"/>
    <n v="24"/>
  </r>
  <r>
    <n v="821"/>
    <s v="HOMBRE"/>
    <n v="438402.25"/>
    <s v="ASALARIADO"/>
    <s v="SECTOR PRIVADO"/>
    <s v="SI"/>
    <s v="NO"/>
    <s v="NO"/>
    <n v="28"/>
    <s v="No"/>
    <s v="No"/>
    <n v="438402.25"/>
    <x v="0"/>
    <n v="28"/>
  </r>
  <r>
    <n v="822"/>
    <s v="HOMBRE"/>
    <n v="440612.25"/>
    <s v="ASALARIADO"/>
    <s v="SECTOR PRIVADO"/>
    <s v="SI"/>
    <s v="NO"/>
    <s v="NO"/>
    <n v="24"/>
    <s v="No"/>
    <s v="No"/>
    <n v="440612.25"/>
    <x v="0"/>
    <n v="24"/>
  </r>
  <r>
    <n v="823"/>
    <s v="HOMBRE"/>
    <n v="299784"/>
    <s v="ASEGURADO VOLUNTARIO"/>
    <s v="SECTOR PRIVADO"/>
    <s v="SI"/>
    <s v="NO"/>
    <s v="NO"/>
    <n v="50"/>
    <s v="No"/>
    <s v="No"/>
    <n v="299784"/>
    <x v="2"/>
    <n v="50"/>
  </r>
  <r>
    <n v="824"/>
    <s v="HOMBRE"/>
    <n v="320283"/>
    <s v="TRABAJADOR INDEPENDIENTE"/>
    <s v="SECTOR PRIVADO"/>
    <s v="SI"/>
    <s v="NO"/>
    <s v="SI"/>
    <n v="36"/>
    <s v="No"/>
    <s v="No"/>
    <n v="320283"/>
    <x v="3"/>
    <n v="36"/>
  </r>
  <r>
    <n v="825"/>
    <s v="HOMBRE"/>
    <n v="255360"/>
    <s v="ASALARIADO"/>
    <s v="SECTOR PRIVADO"/>
    <s v="SI"/>
    <s v="NO"/>
    <s v="NO"/>
    <n v="25"/>
    <s v="No"/>
    <s v="No"/>
    <n v="255360"/>
    <x v="0"/>
    <n v="25"/>
  </r>
  <r>
    <n v="826"/>
    <s v="MUJER"/>
    <n v="387500"/>
    <s v="ASALARIADO"/>
    <s v="SECTOR PRIVADO"/>
    <s v="SI"/>
    <s v="NO"/>
    <s v="NO"/>
    <n v="38"/>
    <s v="No"/>
    <s v="No"/>
    <n v="387500"/>
    <x v="0"/>
    <n v="38"/>
  </r>
  <r>
    <n v="827"/>
    <s v="HOMBRE"/>
    <n v="310124"/>
    <s v="TRABAJADOR INDEPENDIENTE"/>
    <s v="SECTOR PRIVADO"/>
    <s v="SI"/>
    <s v="NO"/>
    <s v="NO"/>
    <n v="65"/>
    <s v="No"/>
    <s v="No"/>
    <n v="310124"/>
    <x v="3"/>
    <n v="65"/>
  </r>
  <r>
    <n v="828"/>
    <s v="MUJER"/>
    <n v="343390.86"/>
    <s v="ASALARIADO"/>
    <s v="SECTOR PRIVADO"/>
    <s v="SI"/>
    <s v="NO"/>
    <s v="NO"/>
    <n v="28"/>
    <s v="No"/>
    <s v="No"/>
    <n v="343390.86"/>
    <x v="0"/>
    <n v="28"/>
  </r>
  <r>
    <n v="829"/>
    <s v="MUJER"/>
    <n v="391062"/>
    <s v="ASALARIADO"/>
    <s v="SECTOR PRIVADO"/>
    <s v="SI"/>
    <s v="NO"/>
    <s v="NO"/>
    <n v="33"/>
    <s v="No"/>
    <s v="No"/>
    <n v="391062"/>
    <x v="0"/>
    <n v="33"/>
  </r>
  <r>
    <n v="830"/>
    <s v="HOMBRE"/>
    <n v="584267"/>
    <s v="ASALARIADO"/>
    <s v="SECTOR PUBLICO"/>
    <s v="SI"/>
    <s v="NO"/>
    <s v="NO"/>
    <n v="29"/>
    <s v="No"/>
    <s v="No"/>
    <n v="584267"/>
    <x v="0"/>
    <n v="29"/>
  </r>
  <r>
    <n v="831"/>
    <s v="HOMBRE"/>
    <n v="1034936.1"/>
    <s v="ASALARIADO"/>
    <s v="SECTOR PUBLICO"/>
    <s v="SI"/>
    <s v="NO"/>
    <s v="NO"/>
    <n v="49"/>
    <s v="No"/>
    <s v="No"/>
    <n v="1034936.1"/>
    <x v="0"/>
    <n v="49"/>
  </r>
  <r>
    <n v="832"/>
    <s v="HOMBRE"/>
    <n v="410000"/>
    <s v="ASALARIADO"/>
    <s v="SECTOR PRIVADO"/>
    <s v="SI"/>
    <s v="NO"/>
    <s v="NO"/>
    <n v="32"/>
    <s v="No"/>
    <s v="No"/>
    <n v="410000"/>
    <x v="0"/>
    <n v="32"/>
  </r>
  <r>
    <n v="833"/>
    <s v="HOMBRE"/>
    <n v="297046"/>
    <s v="ASEGURADO VOLUNTARIO"/>
    <s v="SECTOR PRIVADO"/>
    <s v="SI"/>
    <s v="NO"/>
    <s v="NO"/>
    <n v="53"/>
    <s v="No"/>
    <s v="No"/>
    <n v="297046"/>
    <x v="2"/>
    <n v="53"/>
  </r>
  <r>
    <n v="834"/>
    <s v="MUJER"/>
    <n v="622035.84"/>
    <s v="ASALARIADO"/>
    <s v="SECTOR PUBLICO"/>
    <s v="SI"/>
    <s v="NO"/>
    <s v="NO"/>
    <n v="26"/>
    <s v="No"/>
    <s v="No"/>
    <n v="622035.84"/>
    <x v="0"/>
    <n v="26"/>
  </r>
  <r>
    <n v="835"/>
    <s v="MUJER"/>
    <n v="917703"/>
    <s v="ASALARIADO"/>
    <s v="SECTOR PUBLICO"/>
    <s v="SI"/>
    <s v="NO"/>
    <s v="NO"/>
    <n v="44"/>
    <s v="No"/>
    <s v="No"/>
    <n v="917703"/>
    <x v="0"/>
    <n v="44"/>
  </r>
  <r>
    <n v="836"/>
    <s v="HOMBRE"/>
    <n v="241454.4"/>
    <s v="ASALARIADO"/>
    <s v="SECTOR PRIVADO"/>
    <s v="SI"/>
    <s v="SI"/>
    <s v="NO"/>
    <n v="23"/>
    <s v="No"/>
    <s v="No"/>
    <n v="241454.4"/>
    <x v="0"/>
    <n v="23"/>
  </r>
  <r>
    <n v="837"/>
    <s v="MUJER"/>
    <n v="440000"/>
    <s v="ASALARIADO"/>
    <s v="SECTOR PRIVADO"/>
    <s v="SI"/>
    <s v="SI"/>
    <s v="NO"/>
    <n v="39"/>
    <s v="No"/>
    <s v="No"/>
    <n v="440000"/>
    <x v="0"/>
    <n v="39"/>
  </r>
  <r>
    <n v="838"/>
    <s v="MUJER"/>
    <n v="623738"/>
    <s v="ASALARIADO"/>
    <s v="SECTOR PRIVADO"/>
    <s v="SI"/>
    <s v="NO"/>
    <s v="NO"/>
    <n v="26"/>
    <s v="No"/>
    <s v="No"/>
    <n v="623738"/>
    <x v="0"/>
    <n v="26"/>
  </r>
  <r>
    <n v="839"/>
    <s v="HOMBRE"/>
    <n v="599294"/>
    <s v="ASEGURADO VOLUNTARIO"/>
    <s v="SECTOR PRIVADO"/>
    <s v="SI"/>
    <s v="NO"/>
    <s v="NO"/>
    <n v="54"/>
    <s v="No"/>
    <s v="No"/>
    <n v="599294"/>
    <x v="2"/>
    <n v="54"/>
  </r>
  <r>
    <n v="840"/>
    <s v="MUJER"/>
    <n v="555095.79"/>
    <s v="ASALARIADO"/>
    <s v="SECTOR PRIVADO"/>
    <s v="SI"/>
    <s v="NO"/>
    <s v="NO"/>
    <n v="33"/>
    <s v="No"/>
    <s v="No"/>
    <n v="555095.79"/>
    <x v="0"/>
    <n v="33"/>
  </r>
  <r>
    <n v="841"/>
    <s v="MUJER"/>
    <n v="330550"/>
    <s v="ASALARIADO"/>
    <s v="SECTOR PRIVADO"/>
    <s v="SI"/>
    <s v="NO"/>
    <s v="NO"/>
    <n v="59"/>
    <s v="No"/>
    <s v="No"/>
    <n v="330550"/>
    <x v="0"/>
    <n v="59"/>
  </r>
  <r>
    <n v="842"/>
    <s v="MUJER"/>
    <n v="291759.3"/>
    <s v="ASALARIADO"/>
    <s v="SECTOR PRIVADO"/>
    <s v="SI"/>
    <s v="NO"/>
    <s v="SI"/>
    <n v="51"/>
    <s v="No"/>
    <s v="No"/>
    <n v="291759.3"/>
    <x v="0"/>
    <n v="51"/>
  </r>
  <r>
    <n v="843"/>
    <s v="MUJER"/>
    <n v="842365.76"/>
    <s v="ASALARIADO"/>
    <s v="SECTOR PRIVADO"/>
    <s v="SI"/>
    <s v="NO"/>
    <s v="NO"/>
    <n v="29"/>
    <s v="No"/>
    <s v="No"/>
    <n v="842365.76"/>
    <x v="0"/>
    <n v="29"/>
  </r>
  <r>
    <n v="844"/>
    <s v="MUJER"/>
    <n v="432916.67"/>
    <s v="ASALARIADO"/>
    <s v="SECTOR PRIVADO"/>
    <s v="SI"/>
    <s v="NO"/>
    <s v="NO"/>
    <n v="23"/>
    <s v="No"/>
    <s v="No"/>
    <n v="432916.67"/>
    <x v="0"/>
    <n v="23"/>
  </r>
  <r>
    <n v="845"/>
    <s v="HOMBRE"/>
    <n v="319224"/>
    <s v="ASALARIADO"/>
    <s v="SECTOR PRIVADO"/>
    <s v="SI"/>
    <s v="NO"/>
    <s v="NO"/>
    <n v="27"/>
    <s v="No"/>
    <s v="No"/>
    <n v="319224"/>
    <x v="0"/>
    <n v="27"/>
  </r>
  <r>
    <n v="846"/>
    <s v="MUJER"/>
    <n v="3697124"/>
    <s v="PENSIONADOS EN SU PROPIO SISTEMA"/>
    <s v="SECTOR PUBLICO"/>
    <s v="SI"/>
    <s v="NO"/>
    <s v="NO"/>
    <n v="73"/>
    <s v="Atípico"/>
    <s v="No"/>
    <n v="3697124"/>
    <x v="1"/>
    <n v="73"/>
  </r>
  <r>
    <n v="847"/>
    <s v="MUJER"/>
    <n v="278030"/>
    <s v="ASEGURADO VOLUNTARIO"/>
    <s v="SECTOR PRIVADO"/>
    <s v="SI"/>
    <s v="NO"/>
    <s v="SI"/>
    <n v="56"/>
    <s v="No"/>
    <s v="No"/>
    <n v="278030"/>
    <x v="2"/>
    <n v="56"/>
  </r>
  <r>
    <n v="848"/>
    <s v="MUJER"/>
    <n v="416328.46"/>
    <s v="ASALARIADO"/>
    <s v="SECTOR PUBLICO"/>
    <s v="SI"/>
    <s v="NO"/>
    <s v="NO"/>
    <n v="55"/>
    <s v="No"/>
    <s v="No"/>
    <n v="416328.46"/>
    <x v="0"/>
    <n v="55"/>
  </r>
  <r>
    <n v="849"/>
    <s v="HOMBRE"/>
    <n v="1907539.5"/>
    <s v="ASALARIADO"/>
    <s v="SECTOR PUBLICO"/>
    <s v="SI"/>
    <s v="NO"/>
    <s v="NO"/>
    <n v="56"/>
    <s v="No"/>
    <s v="No"/>
    <n v="1907539.5"/>
    <x v="0"/>
    <n v="56"/>
  </r>
  <r>
    <n v="850"/>
    <s v="MUJER"/>
    <n v="350000"/>
    <s v="ASALARIADO"/>
    <s v="SECTOR PRIVADO"/>
    <s v="SI"/>
    <s v="NO"/>
    <s v="NO"/>
    <n v="51"/>
    <s v="No"/>
    <s v="No"/>
    <n v="350000"/>
    <x v="0"/>
    <n v="51"/>
  </r>
  <r>
    <n v="851"/>
    <s v="HOMBRE"/>
    <n v="310124"/>
    <s v="TRABAJADOR INDEPENDIENTE"/>
    <s v="SECTOR PRIVADO"/>
    <s v="SI"/>
    <s v="SI"/>
    <s v="NO"/>
    <n v="41"/>
    <s v="No"/>
    <s v="No"/>
    <n v="310124"/>
    <x v="3"/>
    <n v="41"/>
  </r>
  <r>
    <n v="852"/>
    <s v="MUJER"/>
    <n v="400000"/>
    <s v="ASALARIADO"/>
    <s v="SECTOR PRIVADO"/>
    <s v="SI"/>
    <s v="NO"/>
    <s v="NO"/>
    <n v="41"/>
    <s v="No"/>
    <s v="No"/>
    <n v="400000"/>
    <x v="0"/>
    <n v="41"/>
  </r>
  <r>
    <n v="853"/>
    <s v="HOMBRE"/>
    <n v="353469"/>
    <s v="ASALARIADO"/>
    <s v="SECTOR PRIVADO"/>
    <s v="SI"/>
    <s v="NO"/>
    <s v="NO"/>
    <n v="44"/>
    <s v="No"/>
    <s v="No"/>
    <n v="353469"/>
    <x v="0"/>
    <n v="44"/>
  </r>
  <r>
    <n v="854"/>
    <s v="HOMBRE"/>
    <n v="362010"/>
    <s v="ASALARIADO"/>
    <s v="SECTOR PRIVADO"/>
    <s v="SI"/>
    <s v="NO"/>
    <s v="SI"/>
    <n v="72"/>
    <s v="No"/>
    <s v="No"/>
    <n v="362010"/>
    <x v="0"/>
    <n v="72"/>
  </r>
  <r>
    <n v="855"/>
    <s v="HOMBRE"/>
    <n v="1547953.43"/>
    <s v="ASALARIADO"/>
    <s v="SECTOR PRIVADO"/>
    <s v="SI"/>
    <s v="NO"/>
    <s v="NO"/>
    <n v="25"/>
    <s v="No"/>
    <s v="No"/>
    <n v="1547953.43"/>
    <x v="0"/>
    <n v="25"/>
  </r>
  <r>
    <n v="856"/>
    <s v="MUJER"/>
    <n v="297046"/>
    <s v="TRABAJADOR INDEPENDIENTE"/>
    <s v="SECTOR PRIVADO"/>
    <s v="SI"/>
    <s v="NO"/>
    <s v="NO"/>
    <n v="34"/>
    <s v="No"/>
    <s v="No"/>
    <n v="297046"/>
    <x v="3"/>
    <n v="34"/>
  </r>
  <r>
    <n v="857"/>
    <s v="HOMBRE"/>
    <n v="653810.62"/>
    <s v="ASALARIADO"/>
    <s v="SECTOR PRIVADO"/>
    <s v="SI"/>
    <s v="NO"/>
    <s v="NO"/>
    <n v="59"/>
    <s v="No"/>
    <s v="No"/>
    <n v="653810.62"/>
    <x v="0"/>
    <n v="59"/>
  </r>
  <r>
    <n v="858"/>
    <s v="MUJER"/>
    <n v="790070"/>
    <s v="PENSIONADOS EN SU PROPIO SISTEMA"/>
    <s v="SECTOR PUBLICO"/>
    <s v="SI"/>
    <s v="NO"/>
    <s v="NO"/>
    <n v="69"/>
    <s v="No"/>
    <s v="No"/>
    <n v="790070"/>
    <x v="1"/>
    <n v="69"/>
  </r>
  <r>
    <n v="859"/>
    <s v="HOMBRE"/>
    <n v="546563"/>
    <s v="TRABAJADOR INDEPENDIENTE"/>
    <s v="SECTOR PRIVADO"/>
    <s v="SI"/>
    <s v="NO"/>
    <s v="SI"/>
    <n v="51"/>
    <s v="No"/>
    <s v="No"/>
    <n v="546563"/>
    <x v="3"/>
    <n v="51"/>
  </r>
  <r>
    <n v="860"/>
    <s v="MUJER"/>
    <n v="260000"/>
    <s v="ASALARIADO"/>
    <s v="SECTOR PRIVADO"/>
    <s v="SI"/>
    <s v="NO"/>
    <s v="SI"/>
    <n v="37"/>
    <s v="No"/>
    <s v="No"/>
    <n v="260000"/>
    <x v="0"/>
    <n v="37"/>
  </r>
  <r>
    <n v="861"/>
    <s v="HOMBRE"/>
    <n v="343391"/>
    <s v="ASALARIADO"/>
    <s v="SECTOR PRIVADO"/>
    <s v="SI"/>
    <s v="NO"/>
    <s v="NO"/>
    <n v="32"/>
    <s v="No"/>
    <s v="No"/>
    <n v="343391"/>
    <x v="0"/>
    <n v="32"/>
  </r>
  <r>
    <n v="862"/>
    <s v="MUJER"/>
    <n v="114247"/>
    <s v="ASALARIADO"/>
    <s v="SECTOR PUBLICO"/>
    <s v="SI"/>
    <s v="NO"/>
    <s v="NO"/>
    <n v="29"/>
    <s v="No"/>
    <s v="No"/>
    <n v="114247"/>
    <x v="0"/>
    <n v="29"/>
  </r>
  <r>
    <n v="863"/>
    <s v="MUJER"/>
    <n v="100186"/>
    <s v="ASALARIADO"/>
    <s v="SECTOR PRIVADO"/>
    <s v="SI"/>
    <s v="NO"/>
    <s v="NO"/>
    <n v="48"/>
    <s v="No"/>
    <s v="No"/>
    <n v="100186"/>
    <x v="0"/>
    <n v="48"/>
  </r>
  <r>
    <n v="864"/>
    <s v="HOMBRE"/>
    <n v="1500000"/>
    <s v="ASALARIADO"/>
    <s v="SECTOR PRIVADO"/>
    <s v="SI"/>
    <s v="SI"/>
    <s v="NO"/>
    <n v="62"/>
    <s v="No"/>
    <s v="No"/>
    <n v="1500000"/>
    <x v="0"/>
    <n v="62"/>
  </r>
  <r>
    <n v="865"/>
    <s v="MUJER"/>
    <n v="278030"/>
    <s v="TRABAJADOR INDEPENDIENTE"/>
    <s v="SECTOR PRIVADO"/>
    <s v="SI"/>
    <s v="SI"/>
    <s v="SI"/>
    <n v="40"/>
    <s v="No"/>
    <s v="No"/>
    <n v="278030"/>
    <x v="3"/>
    <n v="40"/>
  </r>
  <r>
    <n v="866"/>
    <s v="HOMBRE"/>
    <n v="445258.23999999999"/>
    <s v="ASALARIADO"/>
    <s v="SECTOR PRIVADO"/>
    <s v="SI"/>
    <s v="NO"/>
    <s v="NO"/>
    <n v="45"/>
    <s v="No"/>
    <s v="No"/>
    <n v="445258.23999999999"/>
    <x v="0"/>
    <n v="45"/>
  </r>
  <r>
    <n v="867"/>
    <s v="HOMBRE"/>
    <n v="257920"/>
    <s v="ASALARIADO"/>
    <s v="SECTOR PRIVADO"/>
    <s v="SI"/>
    <s v="SI"/>
    <s v="NO"/>
    <n v="58"/>
    <s v="No"/>
    <s v="No"/>
    <n v="257920"/>
    <x v="0"/>
    <n v="58"/>
  </r>
  <r>
    <n v="868"/>
    <s v="HOMBRE"/>
    <n v="1776922.56"/>
    <s v="ASALARIADO"/>
    <s v="SECTOR PRIVADO"/>
    <s v="SI"/>
    <s v="NO"/>
    <s v="NO"/>
    <n v="27"/>
    <s v="No"/>
    <s v="No"/>
    <n v="1776922.56"/>
    <x v="0"/>
    <n v="27"/>
  </r>
  <r>
    <n v="869"/>
    <s v="HOMBRE"/>
    <n v="757568"/>
    <s v="ASALARIADO"/>
    <s v="SECTOR PUBLICO"/>
    <s v="SI"/>
    <s v="NO"/>
    <s v="NO"/>
    <n v="47"/>
    <s v="No"/>
    <s v="No"/>
    <n v="757568"/>
    <x v="0"/>
    <n v="47"/>
  </r>
  <r>
    <n v="870"/>
    <s v="HOMBRE"/>
    <n v="509509"/>
    <s v="TRABAJADOR INDEPENDIENTE"/>
    <s v="SECTOR PRIVADO"/>
    <s v="SI"/>
    <s v="NO"/>
    <s v="SI"/>
    <n v="63"/>
    <s v="No"/>
    <s v="No"/>
    <n v="509509"/>
    <x v="3"/>
    <n v="63"/>
  </r>
  <r>
    <n v="871"/>
    <s v="HOMBRE"/>
    <n v="805518"/>
    <s v="ASALARIADO"/>
    <s v="SECTOR PRIVADO"/>
    <s v="SI"/>
    <s v="NO"/>
    <s v="NO"/>
    <n v="61"/>
    <s v="No"/>
    <s v="No"/>
    <n v="805518"/>
    <x v="0"/>
    <n v="61"/>
  </r>
  <r>
    <n v="872"/>
    <s v="HOMBRE"/>
    <n v="255660"/>
    <s v="ASALARIADO"/>
    <s v="SECTOR PRIVADO"/>
    <s v="SI"/>
    <s v="NO"/>
    <s v="NO"/>
    <n v="30"/>
    <s v="No"/>
    <s v="No"/>
    <n v="255660"/>
    <x v="0"/>
    <n v="30"/>
  </r>
  <r>
    <n v="873"/>
    <s v="MUJER"/>
    <n v="517272"/>
    <s v="TRABAJADOR INDEPENDIENTE"/>
    <s v="SECTOR PRIVADO"/>
    <s v="SI"/>
    <s v="NO"/>
    <s v="NO"/>
    <n v="60"/>
    <s v="No"/>
    <s v="No"/>
    <n v="517272"/>
    <x v="3"/>
    <n v="60"/>
  </r>
  <r>
    <n v="874"/>
    <s v="HOMBRE"/>
    <n v="297050"/>
    <s v="ASEGURADO VOLUNTARIO"/>
    <s v="SECTOR PRIVADO"/>
    <s v="SI"/>
    <s v="NO"/>
    <s v="SI"/>
    <n v="37"/>
    <s v="No"/>
    <s v="No"/>
    <n v="297050"/>
    <x v="2"/>
    <n v="37"/>
  </r>
  <r>
    <n v="875"/>
    <s v="HOMBRE"/>
    <n v="315687"/>
    <s v="ASALARIADO"/>
    <s v="SECTOR PRIVADO"/>
    <s v="SI"/>
    <s v="SI"/>
    <s v="SI"/>
    <n v="45"/>
    <s v="No"/>
    <s v="No"/>
    <n v="315687"/>
    <x v="0"/>
    <n v="45"/>
  </r>
  <r>
    <n v="876"/>
    <s v="MUJER"/>
    <n v="372300"/>
    <s v="ASALARIADO"/>
    <s v="SECTOR PRIVADO"/>
    <s v="SI"/>
    <s v="NO"/>
    <s v="SI"/>
    <n v="26"/>
    <s v="No"/>
    <s v="No"/>
    <n v="372300"/>
    <x v="0"/>
    <n v="26"/>
  </r>
  <r>
    <n v="877"/>
    <s v="HOMBRE"/>
    <n v="678734.05"/>
    <s v="ASALARIADO"/>
    <s v="SECTOR PRIVADO"/>
    <s v="SI"/>
    <s v="NO"/>
    <s v="NO"/>
    <n v="33"/>
    <s v="No"/>
    <s v="No"/>
    <n v="678734.05"/>
    <x v="0"/>
    <n v="33"/>
  </r>
  <r>
    <n v="878"/>
    <s v="MUJER"/>
    <n v="315617"/>
    <s v="ASEGURADO VOLUNTARIO"/>
    <s v="SECTOR PRIVADO"/>
    <s v="SI"/>
    <s v="NO"/>
    <s v="NO"/>
    <n v="35"/>
    <s v="No"/>
    <s v="No"/>
    <n v="315617"/>
    <x v="2"/>
    <n v="35"/>
  </r>
  <r>
    <n v="879"/>
    <s v="HOMBRE"/>
    <n v="1455906.15"/>
    <s v="CONVENIOS ESPECIALES DE TRABAJADORES INDEPENDIENTES"/>
    <s v="SECTOR PRIVADO"/>
    <s v="SI"/>
    <s v="NO"/>
    <s v="NO"/>
    <n v="38"/>
    <s v="No"/>
    <s v="No"/>
    <n v="1455906.15"/>
    <x v="4"/>
    <n v="38"/>
  </r>
  <r>
    <n v="880"/>
    <s v="MUJER"/>
    <n v="166295"/>
    <s v="ASALARIADO"/>
    <s v="SECTOR PRIVADO"/>
    <s v="SI"/>
    <s v="NO"/>
    <s v="NO"/>
    <n v="50"/>
    <s v="No"/>
    <s v="No"/>
    <n v="166295"/>
    <x v="0"/>
    <n v="50"/>
  </r>
  <r>
    <n v="881"/>
    <s v="MUJER"/>
    <n v="5887012.5"/>
    <s v="ASALARIADO"/>
    <s v="SECTOR PRIVADO"/>
    <s v="SI"/>
    <s v="NO"/>
    <s v="NO"/>
    <n v="27"/>
    <s v="Atípico"/>
    <s v="No"/>
    <n v="5887012.5"/>
    <x v="0"/>
    <n v="27"/>
  </r>
  <r>
    <n v="882"/>
    <s v="MUJER"/>
    <n v="297046"/>
    <s v="ASEGURADO VOLUNTARIO"/>
    <s v="SECTOR PRIVADO"/>
    <s v="SI"/>
    <s v="NO"/>
    <s v="NO"/>
    <n v="61"/>
    <s v="No"/>
    <s v="No"/>
    <n v="297046"/>
    <x v="2"/>
    <n v="61"/>
  </r>
  <r>
    <n v="883"/>
    <s v="HOMBRE"/>
    <n v="503465"/>
    <s v="ASALARIADO"/>
    <s v="SECTOR PUBLICO"/>
    <s v="SI"/>
    <s v="NO"/>
    <s v="SI"/>
    <n v="56"/>
    <s v="No"/>
    <s v="No"/>
    <n v="503465"/>
    <x v="0"/>
    <n v="56"/>
  </r>
  <r>
    <n v="884"/>
    <s v="MUJER"/>
    <n v="534815.5"/>
    <s v="ASALARIADO"/>
    <s v="SECTOR PUBLICO"/>
    <s v="SI"/>
    <s v="NO"/>
    <s v="NO"/>
    <n v="29"/>
    <s v="No"/>
    <s v="No"/>
    <n v="534815.5"/>
    <x v="0"/>
    <n v="29"/>
  </r>
  <r>
    <n v="885"/>
    <s v="MUJER"/>
    <n v="401010"/>
    <s v="TRABAJADOR INDEPENDIENTE"/>
    <s v="SECTOR PRIVADO"/>
    <s v="SI"/>
    <s v="NO"/>
    <s v="SI"/>
    <n v="50"/>
    <s v="No"/>
    <s v="No"/>
    <n v="401010"/>
    <x v="3"/>
    <n v="50"/>
  </r>
  <r>
    <n v="886"/>
    <s v="HOMBRE"/>
    <n v="325000"/>
    <s v="ASALARIADO"/>
    <s v="SECTOR PRIVADO"/>
    <s v="SI"/>
    <s v="NO"/>
    <s v="NO"/>
    <n v="37"/>
    <s v="No"/>
    <s v="No"/>
    <n v="325000"/>
    <x v="0"/>
    <n v="37"/>
  </r>
  <r>
    <n v="887"/>
    <s v="HOMBRE"/>
    <n v="1142714"/>
    <s v="ASALARIADO"/>
    <s v="SECTOR PRIVADO"/>
    <s v="SI"/>
    <s v="NO"/>
    <s v="NO"/>
    <n v="37"/>
    <s v="No"/>
    <s v="No"/>
    <n v="1142714"/>
    <x v="0"/>
    <n v="37"/>
  </r>
  <r>
    <n v="888"/>
    <s v="HOMBRE"/>
    <n v="553642.06000000006"/>
    <s v="ASALARIADO"/>
    <s v="SECTOR PRIVADO"/>
    <s v="SI"/>
    <s v="NO"/>
    <s v="NO"/>
    <n v="27"/>
    <s v="No"/>
    <s v="No"/>
    <n v="553642.06000000006"/>
    <x v="0"/>
    <n v="27"/>
  </r>
  <r>
    <n v="889"/>
    <s v="HOMBRE"/>
    <n v="168300"/>
    <s v="ASALARIADO"/>
    <s v="SECTOR PRIVADO"/>
    <s v="SI"/>
    <s v="SI"/>
    <s v="NO"/>
    <n v="23"/>
    <s v="No"/>
    <s v="No"/>
    <n v="168300"/>
    <x v="0"/>
    <n v="23"/>
  </r>
  <r>
    <n v="890"/>
    <s v="HOMBRE"/>
    <n v="290371"/>
    <s v="TRABAJADOR INDEPENDIENTE"/>
    <s v="SECTOR PRIVADO"/>
    <s v="SI"/>
    <s v="NO"/>
    <s v="NO"/>
    <n v="34"/>
    <s v="No"/>
    <s v="No"/>
    <n v="290371"/>
    <x v="3"/>
    <n v="34"/>
  </r>
  <r>
    <n v="891"/>
    <s v="HOMBRE"/>
    <n v="2687778.85"/>
    <s v="ASALARIADO"/>
    <s v="SECTOR PRIVADO"/>
    <s v="SI"/>
    <s v="NO"/>
    <s v="NO"/>
    <n v="51"/>
    <s v="Atípico"/>
    <s v="No"/>
    <n v="2687778.85"/>
    <x v="0"/>
    <n v="51"/>
  </r>
  <r>
    <n v="892"/>
    <s v="HOMBRE"/>
    <n v="130000"/>
    <s v="ASALARIADO"/>
    <s v="SECTOR PRIVADO"/>
    <s v="SI"/>
    <s v="SI"/>
    <s v="NO"/>
    <n v="22"/>
    <s v="No"/>
    <s v="No"/>
    <n v="130000"/>
    <x v="0"/>
    <n v="22"/>
  </r>
  <r>
    <n v="893"/>
    <s v="HOMBRE"/>
    <n v="575032.5"/>
    <s v="ASALARIADO"/>
    <s v="SECTOR PRIVADO"/>
    <s v="SI"/>
    <s v="NO"/>
    <s v="NO"/>
    <n v="35"/>
    <s v="No"/>
    <s v="No"/>
    <n v="575032.5"/>
    <x v="0"/>
    <n v="35"/>
  </r>
  <r>
    <n v="894"/>
    <s v="HOMBRE"/>
    <n v="423268.13"/>
    <s v="ASALARIADO"/>
    <s v="SECTOR PRIVADO"/>
    <s v="SI"/>
    <s v="NO"/>
    <s v="NO"/>
    <n v="59"/>
    <s v="No"/>
    <s v="No"/>
    <n v="423268.13"/>
    <x v="0"/>
    <n v="59"/>
  </r>
  <r>
    <n v="895"/>
    <s v="HOMBRE"/>
    <n v="447541.9"/>
    <s v="ASALARIADO"/>
    <s v="SECTOR PRIVADO"/>
    <s v="SI"/>
    <s v="SI"/>
    <s v="NO"/>
    <n v="31"/>
    <s v="No"/>
    <s v="No"/>
    <n v="447541.9"/>
    <x v="0"/>
    <n v="31"/>
  </r>
  <r>
    <n v="896"/>
    <s v="HOMBRE"/>
    <n v="639148"/>
    <s v="TRABAJADOR INDEPENDIENTE"/>
    <s v="SECTOR PRIVADO"/>
    <s v="SI"/>
    <s v="SI"/>
    <s v="NO"/>
    <n v="70"/>
    <s v="No"/>
    <s v="No"/>
    <n v="639148"/>
    <x v="3"/>
    <n v="70"/>
  </r>
  <r>
    <n v="897"/>
    <s v="MUJER"/>
    <n v="406742.56"/>
    <s v="ASALARIADO"/>
    <s v="SECTOR PRIVADO"/>
    <s v="SI"/>
    <s v="NO"/>
    <s v="NO"/>
    <n v="28"/>
    <s v="No"/>
    <s v="No"/>
    <n v="406742.56"/>
    <x v="0"/>
    <n v="28"/>
  </r>
  <r>
    <n v="898"/>
    <s v="HOMBRE"/>
    <n v="356653"/>
    <s v="TRABAJADOR INDEPENDIENTE"/>
    <s v="SECTOR PRIVADO"/>
    <s v="SI"/>
    <s v="NO"/>
    <s v="SI"/>
    <n v="47"/>
    <s v="No"/>
    <s v="No"/>
    <n v="356653"/>
    <x v="3"/>
    <n v="47"/>
  </r>
  <r>
    <n v="899"/>
    <s v="HOMBRE"/>
    <n v="550000"/>
    <s v="ASALARIADO"/>
    <s v="SECTOR PRIVADO"/>
    <s v="SI"/>
    <s v="NO"/>
    <s v="SI"/>
    <n v="25"/>
    <s v="No"/>
    <s v="No"/>
    <n v="550000"/>
    <x v="0"/>
    <n v="25"/>
  </r>
  <r>
    <n v="900"/>
    <s v="HOMBRE"/>
    <n v="1813773.65"/>
    <s v="ASALARIADO"/>
    <s v="SECTOR PRIVADO"/>
    <s v="SI"/>
    <s v="NO"/>
    <s v="NO"/>
    <n v="58"/>
    <s v="No"/>
    <s v="No"/>
    <n v="1813773.65"/>
    <x v="0"/>
    <n v="58"/>
  </r>
  <r>
    <n v="901"/>
    <s v="MUJER"/>
    <n v="1807234"/>
    <s v="ASALARIADO"/>
    <s v="SECTOR PRIVADO"/>
    <s v="SI"/>
    <s v="NO"/>
    <s v="NO"/>
    <n v="39"/>
    <s v="No"/>
    <s v="No"/>
    <n v="1807234"/>
    <x v="0"/>
    <n v="39"/>
  </r>
  <r>
    <n v="902"/>
    <s v="HOMBRE"/>
    <n v="450000"/>
    <s v="ASALARIADO"/>
    <s v="SECTOR PRIVADO"/>
    <s v="SI"/>
    <s v="NO"/>
    <s v="NO"/>
    <n v="58"/>
    <s v="No"/>
    <s v="No"/>
    <n v="450000"/>
    <x v="0"/>
    <n v="58"/>
  </r>
  <r>
    <n v="903"/>
    <s v="MUJER"/>
    <n v="297046"/>
    <s v="TRABAJADOR INDEPENDIENTE"/>
    <s v="SECTOR PRIVADO"/>
    <s v="SI"/>
    <s v="NO"/>
    <s v="NO"/>
    <n v="34"/>
    <s v="No"/>
    <s v="No"/>
    <n v="297046"/>
    <x v="3"/>
    <n v="34"/>
  </r>
  <r>
    <n v="904"/>
    <s v="HOMBRE"/>
    <n v="785016.42"/>
    <s v="ASALARIADO"/>
    <s v="SECTOR PRIVADO"/>
    <s v="SI"/>
    <s v="NO"/>
    <s v="NO"/>
    <n v="22"/>
    <s v="No"/>
    <s v="No"/>
    <n v="785016.42"/>
    <x v="0"/>
    <n v="22"/>
  </r>
  <r>
    <n v="905"/>
    <s v="HOMBRE"/>
    <n v="299065"/>
    <s v="ASALARIADO"/>
    <s v="SECTOR PRIVADO"/>
    <s v="SI"/>
    <s v="NO"/>
    <s v="NO"/>
    <n v="36"/>
    <s v="No"/>
    <s v="No"/>
    <n v="299065"/>
    <x v="0"/>
    <n v="36"/>
  </r>
  <r>
    <n v="906"/>
    <s v="MUJER"/>
    <n v="338166"/>
    <s v="TRABAJADOR INDEPENDIENTE"/>
    <s v="SECTOR PRIVADO"/>
    <s v="SI"/>
    <s v="NO"/>
    <s v="SI"/>
    <n v="29"/>
    <s v="No"/>
    <s v="No"/>
    <n v="338166"/>
    <x v="3"/>
    <n v="29"/>
  </r>
  <r>
    <n v="907"/>
    <s v="MUJER"/>
    <n v="2623756.52"/>
    <s v="ASALARIADO"/>
    <s v="SECTOR PUBLICO"/>
    <s v="SI"/>
    <s v="NO"/>
    <s v="NO"/>
    <n v="42"/>
    <s v="Atípico"/>
    <s v="No"/>
    <n v="2623756.52"/>
    <x v="0"/>
    <n v="42"/>
  </r>
  <r>
    <n v="908"/>
    <s v="MUJER"/>
    <n v="2085526.5"/>
    <s v="ASALARIADO"/>
    <s v="SECTOR PUBLICO"/>
    <s v="SI"/>
    <s v="NO"/>
    <s v="NO"/>
    <n v="56"/>
    <s v="No"/>
    <s v="No"/>
    <n v="2085526.5"/>
    <x v="0"/>
    <n v="56"/>
  </r>
  <r>
    <n v="909"/>
    <s v="HOMBRE"/>
    <n v="930427.8"/>
    <s v="ASALARIADO"/>
    <s v="SECTOR PRIVADO"/>
    <s v="SI"/>
    <s v="NO"/>
    <s v="NO"/>
    <n v="33"/>
    <s v="No"/>
    <s v="No"/>
    <n v="930427.8"/>
    <x v="0"/>
    <n v="33"/>
  </r>
  <r>
    <n v="910"/>
    <s v="HOMBRE"/>
    <n v="150000"/>
    <s v="ASALARIADO"/>
    <s v="SECTOR PRIVADO"/>
    <s v="SI"/>
    <s v="NO"/>
    <s v="NO"/>
    <n v="43"/>
    <s v="No"/>
    <s v="No"/>
    <n v="150000"/>
    <x v="0"/>
    <n v="43"/>
  </r>
  <r>
    <n v="911"/>
    <s v="HOMBRE"/>
    <n v="299647"/>
    <s v="ASEGURADO VOLUNTARIO"/>
    <s v="SECTOR PRIVADO"/>
    <s v="SI"/>
    <s v="NO"/>
    <s v="NO"/>
    <n v="75"/>
    <s v="No"/>
    <s v="No"/>
    <n v="299647"/>
    <x v="2"/>
    <n v="75"/>
  </r>
  <r>
    <n v="912"/>
    <s v="HOMBRE"/>
    <n v="385548"/>
    <s v="TRABAJADOR INDEPENDIENTE"/>
    <s v="SECTOR PRIVADO"/>
    <s v="SI"/>
    <s v="NO"/>
    <s v="SI"/>
    <n v="66"/>
    <s v="No"/>
    <s v="No"/>
    <n v="385548"/>
    <x v="3"/>
    <n v="66"/>
  </r>
  <r>
    <n v="913"/>
    <s v="HOMBRE"/>
    <n v="2894048.26"/>
    <s v="PENSIONADOS EN SU PROPIO SISTEMA"/>
    <s v="SECTOR PUBLICO"/>
    <s v="SI"/>
    <s v="NO"/>
    <s v="NO"/>
    <n v="63"/>
    <s v="Atípico"/>
    <s v="No"/>
    <n v="2894048.26"/>
    <x v="1"/>
    <n v="63"/>
  </r>
  <r>
    <n v="914"/>
    <s v="MUJER"/>
    <n v="297046"/>
    <s v="ASEGURADO VOLUNTARIO"/>
    <s v="SECTOR PRIVADO"/>
    <s v="SI"/>
    <s v="NO"/>
    <s v="SI"/>
    <n v="60"/>
    <s v="No"/>
    <s v="No"/>
    <n v="297046"/>
    <x v="2"/>
    <n v="60"/>
  </r>
  <r>
    <n v="915"/>
    <s v="MUJER"/>
    <n v="451350"/>
    <s v="ASALARIADO"/>
    <s v="SECTOR PRIVADO"/>
    <s v="SI"/>
    <s v="NO"/>
    <s v="NO"/>
    <n v="25"/>
    <s v="No"/>
    <s v="No"/>
    <n v="451350"/>
    <x v="0"/>
    <n v="25"/>
  </r>
  <r>
    <n v="916"/>
    <s v="MUJER"/>
    <n v="639148"/>
    <s v="TRABAJADOR INDEPENDIENTE"/>
    <s v="SECTOR PRIVADO"/>
    <s v="SI"/>
    <s v="SI"/>
    <s v="NO"/>
    <n v="66"/>
    <s v="No"/>
    <s v="No"/>
    <n v="639148"/>
    <x v="3"/>
    <n v="66"/>
  </r>
  <r>
    <n v="917"/>
    <s v="HOMBRE"/>
    <n v="1529085.26"/>
    <s v="ASALARIADO"/>
    <s v="SECTOR PUBLICO"/>
    <s v="SI"/>
    <s v="NO"/>
    <s v="NO"/>
    <n v="28"/>
    <s v="No"/>
    <s v="No"/>
    <n v="1529085.26"/>
    <x v="0"/>
    <n v="28"/>
  </r>
  <r>
    <n v="918"/>
    <s v="HOMBRE"/>
    <n v="230212.72"/>
    <s v="ASALARIADO"/>
    <s v="SECTOR PRIVADO"/>
    <s v="SI"/>
    <s v="NO"/>
    <s v="NO"/>
    <n v="20"/>
    <s v="No"/>
    <s v="No"/>
    <n v="230212.72"/>
    <x v="0"/>
    <n v="20"/>
  </r>
  <r>
    <n v="919"/>
    <s v="HOMBRE"/>
    <n v="620245"/>
    <s v="TRABAJADOR INDEPENDIENTE"/>
    <s v="SECTOR PRIVADO"/>
    <s v="SI"/>
    <s v="NO"/>
    <s v="SI"/>
    <n v="37"/>
    <s v="No"/>
    <s v="No"/>
    <n v="620245"/>
    <x v="3"/>
    <n v="37"/>
  </r>
  <r>
    <n v="920"/>
    <s v="HOMBRE"/>
    <n v="353240"/>
    <s v="ASALARIADO"/>
    <s v="SECTOR PUBLICO"/>
    <s v="SI"/>
    <s v="NO"/>
    <s v="NO"/>
    <n v="35"/>
    <s v="No"/>
    <s v="No"/>
    <n v="353240"/>
    <x v="0"/>
    <n v="35"/>
  </r>
  <r>
    <n v="921"/>
    <s v="HOMBRE"/>
    <n v="523001.59999999998"/>
    <s v="ASALARIADO"/>
    <s v="SECTOR PRIVADO"/>
    <s v="SI"/>
    <s v="NO"/>
    <s v="NO"/>
    <n v="38"/>
    <s v="No"/>
    <s v="No"/>
    <n v="523001.59999999998"/>
    <x v="0"/>
    <n v="38"/>
  </r>
  <r>
    <n v="922"/>
    <s v="HOMBRE"/>
    <n v="477172.1"/>
    <s v="ASALARIADO"/>
    <s v="SECTOR PRIVADO"/>
    <s v="SI"/>
    <s v="NO"/>
    <s v="NO"/>
    <n v="20"/>
    <s v="No"/>
    <s v="No"/>
    <n v="477172.1"/>
    <x v="0"/>
    <n v="20"/>
  </r>
  <r>
    <n v="923"/>
    <s v="HOMBRE"/>
    <n v="297046"/>
    <s v="TRABAJADOR INDEPENDIENTE"/>
    <s v="SECTOR PRIVADO"/>
    <s v="SI"/>
    <s v="NO"/>
    <s v="NO"/>
    <n v="35"/>
    <s v="No"/>
    <s v="No"/>
    <n v="297046"/>
    <x v="3"/>
    <n v="35"/>
  </r>
  <r>
    <n v="924"/>
    <s v="HOMBRE"/>
    <n v="458557"/>
    <s v="TRABAJADOR INDEPENDIENTE"/>
    <s v="SECTOR PRIVADO"/>
    <s v="SI"/>
    <s v="SI"/>
    <s v="SI"/>
    <n v="41"/>
    <s v="No"/>
    <s v="No"/>
    <n v="458557"/>
    <x v="3"/>
    <n v="41"/>
  </r>
  <r>
    <n v="925"/>
    <s v="HOMBRE"/>
    <n v="639148"/>
    <s v="TRABAJADOR INDEPENDIENTE"/>
    <s v="SECTOR PRIVADO"/>
    <s v="SI"/>
    <s v="NO"/>
    <s v="SI"/>
    <n v="50"/>
    <s v="No"/>
    <s v="No"/>
    <n v="639148"/>
    <x v="3"/>
    <n v="50"/>
  </r>
  <r>
    <n v="926"/>
    <s v="MUJER"/>
    <n v="299647"/>
    <s v="ASEGURADO VOLUNTARIO"/>
    <s v="SECTOR PRIVADO"/>
    <s v="SI"/>
    <s v="NO"/>
    <s v="NO"/>
    <n v="68"/>
    <s v="No"/>
    <s v="No"/>
    <n v="299647"/>
    <x v="2"/>
    <n v="68"/>
  </r>
  <r>
    <n v="927"/>
    <s v="MUJER"/>
    <n v="996543.9"/>
    <s v="ASALARIADO"/>
    <s v="SECTOR PUBLICO"/>
    <s v="SI"/>
    <s v="NO"/>
    <s v="NO"/>
    <n v="54"/>
    <s v="No"/>
    <s v="No"/>
    <n v="996543.9"/>
    <x v="0"/>
    <n v="54"/>
  </r>
  <r>
    <n v="928"/>
    <s v="HOMBRE"/>
    <n v="355000"/>
    <s v="ASALARIADO"/>
    <s v="SECTOR PRIVADO"/>
    <s v="SI"/>
    <s v="NO"/>
    <s v="NO"/>
    <n v="60"/>
    <s v="No"/>
    <s v="No"/>
    <n v="355000"/>
    <x v="0"/>
    <n v="60"/>
  </r>
  <r>
    <n v="929"/>
    <s v="MUJER"/>
    <n v="319590"/>
    <s v="ASALARIADO"/>
    <s v="SECTOR PRIVADO"/>
    <s v="SI"/>
    <s v="NO"/>
    <s v="NO"/>
    <n v="35"/>
    <s v="No"/>
    <s v="No"/>
    <n v="319590"/>
    <x v="0"/>
    <n v="35"/>
  </r>
  <r>
    <n v="930"/>
    <s v="MUJER"/>
    <n v="74000"/>
    <s v="ASALARIADO"/>
    <s v="SECTOR PRIVADO"/>
    <s v="SI"/>
    <s v="NO"/>
    <s v="NO"/>
    <n v="34"/>
    <s v="No"/>
    <s v="No"/>
    <n v="74000"/>
    <x v="0"/>
    <n v="34"/>
  </r>
  <r>
    <n v="931"/>
    <s v="HOMBRE"/>
    <n v="442546.73"/>
    <s v="ASALARIADO"/>
    <s v="SECTOR PRIVADO"/>
    <s v="SI"/>
    <s v="NO"/>
    <s v="NO"/>
    <n v="40"/>
    <s v="No"/>
    <s v="No"/>
    <n v="442546.73"/>
    <x v="0"/>
    <n v="40"/>
  </r>
  <r>
    <n v="932"/>
    <s v="HOMBRE"/>
    <n v="1249086"/>
    <s v="PENSIONADOS EN SU PROPIO SISTEMA"/>
    <s v="SECTOR PUBLICO"/>
    <s v="SI"/>
    <s v="NO"/>
    <s v="NO"/>
    <n v="73"/>
    <s v="No"/>
    <s v="No"/>
    <n v="1249086"/>
    <x v="1"/>
    <n v="73"/>
  </r>
  <r>
    <n v="933"/>
    <s v="HOMBRE"/>
    <n v="505000"/>
    <s v="ASALARIADO"/>
    <s v="SECTOR PRIVADO"/>
    <s v="SI"/>
    <s v="NO"/>
    <s v="NO"/>
    <n v="21"/>
    <s v="No"/>
    <s v="No"/>
    <n v="505000"/>
    <x v="0"/>
    <n v="21"/>
  </r>
  <r>
    <n v="934"/>
    <s v="HOMBRE"/>
    <n v="2471797"/>
    <s v="PENSIONADOS EN SU PROPIO SISTEMA"/>
    <s v="SECTOR PUBLICO"/>
    <s v="SI"/>
    <s v="NO"/>
    <s v="NO"/>
    <n v="78"/>
    <s v="Atípico"/>
    <s v="No"/>
    <n v="2471797"/>
    <x v="1"/>
    <n v="78"/>
  </r>
  <r>
    <n v="935"/>
    <s v="MUJER"/>
    <n v="146600"/>
    <s v="ASALARIADO"/>
    <s v="SECTOR PRIVADO"/>
    <s v="SI"/>
    <s v="NO"/>
    <s v="NO"/>
    <n v="36"/>
    <s v="No"/>
    <s v="No"/>
    <n v="146600"/>
    <x v="0"/>
    <n v="36"/>
  </r>
  <r>
    <n v="936"/>
    <s v="MUJER"/>
    <n v="300932.62"/>
    <s v="ASALARIADO"/>
    <s v="SECTOR PRIVADO"/>
    <s v="SI"/>
    <s v="NO"/>
    <s v="NO"/>
    <n v="52"/>
    <s v="No"/>
    <s v="No"/>
    <n v="300932.62"/>
    <x v="0"/>
    <n v="52"/>
  </r>
  <r>
    <n v="937"/>
    <s v="HOMBRE"/>
    <n v="275000"/>
    <s v="ASALARIADO"/>
    <s v="SECTOR PRIVADO"/>
    <s v="SI"/>
    <s v="NO"/>
    <s v="NO"/>
    <n v="42"/>
    <s v="No"/>
    <s v="No"/>
    <n v="275000"/>
    <x v="0"/>
    <n v="42"/>
  </r>
  <r>
    <n v="938"/>
    <s v="HOMBRE"/>
    <n v="515165"/>
    <s v="ASALARIADO"/>
    <s v="SECTOR PRIVADO"/>
    <s v="SI"/>
    <s v="NO"/>
    <s v="NO"/>
    <n v="46"/>
    <s v="No"/>
    <s v="No"/>
    <n v="515165"/>
    <x v="0"/>
    <n v="46"/>
  </r>
  <r>
    <n v="939"/>
    <s v="MUJER"/>
    <n v="297046"/>
    <s v="ASEGURADO VOLUNTARIO"/>
    <s v="SECTOR PRIVADO"/>
    <s v="SI"/>
    <s v="NO"/>
    <s v="NO"/>
    <n v="56"/>
    <s v="No"/>
    <s v="No"/>
    <n v="297046"/>
    <x v="2"/>
    <n v="56"/>
  </r>
  <r>
    <n v="940"/>
    <s v="MUJER"/>
    <n v="1205262.5"/>
    <s v="ASALARIADO"/>
    <s v="SECTOR PUBLICO"/>
    <s v="SI"/>
    <s v="NO"/>
    <s v="NO"/>
    <n v="31"/>
    <s v="No"/>
    <s v="No"/>
    <n v="1205262.5"/>
    <x v="0"/>
    <n v="31"/>
  </r>
  <r>
    <n v="941"/>
    <s v="HOMBRE"/>
    <n v="1578046.6"/>
    <s v="ASALARIADO"/>
    <s v="SECTOR PRIVADO"/>
    <s v="SI"/>
    <s v="NO"/>
    <s v="NO"/>
    <n v="35"/>
    <s v="No"/>
    <s v="No"/>
    <n v="1578046.6"/>
    <x v="0"/>
    <n v="35"/>
  </r>
  <r>
    <n v="942"/>
    <s v="MUJER"/>
    <n v="271673.09000000003"/>
    <s v="ASALARIADO"/>
    <s v="SECTOR PRIVADO"/>
    <s v="SI"/>
    <s v="NO"/>
    <s v="NO"/>
    <n v="24"/>
    <s v="No"/>
    <s v="No"/>
    <n v="271673.09000000003"/>
    <x v="0"/>
    <n v="24"/>
  </r>
  <r>
    <n v="943"/>
    <s v="HOMBRE"/>
    <n v="297050"/>
    <s v="ASEGURADO VOLUNTARIO"/>
    <s v="SECTOR PRIVADO"/>
    <s v="SI"/>
    <s v="NO"/>
    <s v="NO"/>
    <n v="46"/>
    <s v="No"/>
    <s v="No"/>
    <n v="297050"/>
    <x v="2"/>
    <n v="46"/>
  </r>
  <r>
    <n v="944"/>
    <s v="MUJER"/>
    <n v="691550"/>
    <s v="ASALARIADO"/>
    <s v="SECTOR PRIVADO"/>
    <s v="SI"/>
    <s v="NO"/>
    <s v="SI"/>
    <n v="43"/>
    <s v="No"/>
    <s v="No"/>
    <n v="691550"/>
    <x v="0"/>
    <n v="43"/>
  </r>
  <r>
    <n v="945"/>
    <s v="MUJER"/>
    <n v="322474"/>
    <s v="ASEGURADO VOLUNTARIO"/>
    <s v="SECTOR PRIVADO"/>
    <s v="SI"/>
    <s v="NO"/>
    <s v="NO"/>
    <n v="28"/>
    <s v="No"/>
    <s v="No"/>
    <n v="322474"/>
    <x v="2"/>
    <n v="28"/>
  </r>
  <r>
    <n v="946"/>
    <s v="HOMBRE"/>
    <n v="540083"/>
    <s v="TRABAJADOR INDEPENDIENTE"/>
    <s v="SECTOR PRIVADO"/>
    <s v="SI"/>
    <s v="NO"/>
    <s v="SI"/>
    <n v="60"/>
    <s v="No"/>
    <s v="No"/>
    <n v="540083"/>
    <x v="3"/>
    <n v="60"/>
  </r>
  <r>
    <n v="947"/>
    <s v="MUJER"/>
    <n v="291108"/>
    <s v="ASALARIADO"/>
    <s v="SECTOR PRIVADO"/>
    <s v="SI"/>
    <s v="SI"/>
    <s v="NO"/>
    <n v="40"/>
    <s v="No"/>
    <s v="No"/>
    <n v="291108"/>
    <x v="0"/>
    <n v="40"/>
  </r>
  <r>
    <n v="948"/>
    <s v="MUJER"/>
    <n v="557449.5"/>
    <s v="ASALARIADO"/>
    <s v="SECTOR PUBLICO"/>
    <s v="SI"/>
    <s v="NO"/>
    <s v="NO"/>
    <n v="36"/>
    <s v="No"/>
    <s v="No"/>
    <n v="557449.5"/>
    <x v="0"/>
    <n v="36"/>
  </r>
  <r>
    <n v="949"/>
    <s v="HOMBRE"/>
    <n v="682612"/>
    <s v="ASALARIADO"/>
    <s v="SECTOR PRIVADO"/>
    <s v="SI"/>
    <s v="NO"/>
    <s v="NO"/>
    <n v="31"/>
    <s v="No"/>
    <s v="No"/>
    <n v="682612"/>
    <x v="0"/>
    <n v="31"/>
  </r>
  <r>
    <n v="950"/>
    <s v="MUJER"/>
    <n v="359550"/>
    <s v="ASALARIADO"/>
    <s v="SECTOR PRIVADO"/>
    <s v="SI"/>
    <s v="NO"/>
    <s v="NO"/>
    <n v="54"/>
    <s v="No"/>
    <s v="No"/>
    <n v="359550"/>
    <x v="0"/>
    <n v="54"/>
  </r>
  <r>
    <n v="951"/>
    <s v="MUJER"/>
    <n v="444886.15"/>
    <s v="ASALARIADO"/>
    <s v="SECTOR PRIVADO"/>
    <s v="SI"/>
    <s v="NO"/>
    <s v="NO"/>
    <n v="43"/>
    <s v="No"/>
    <s v="No"/>
    <n v="444886.15"/>
    <x v="0"/>
    <n v="43"/>
  </r>
  <r>
    <n v="952"/>
    <s v="HOMBRE"/>
    <n v="1027375.02"/>
    <s v="PENSIONADOS EN SU PROPIO SISTEMA"/>
    <s v="SECTOR PUBLICO"/>
    <s v="SI"/>
    <s v="NO"/>
    <s v="NO"/>
    <n v="65"/>
    <s v="No"/>
    <s v="No"/>
    <n v="1027375.02"/>
    <x v="1"/>
    <n v="65"/>
  </r>
  <r>
    <n v="953"/>
    <s v="HOMBRE"/>
    <n v="297046"/>
    <s v="ASEGURADO VOLUNTARIO"/>
    <s v="SECTOR PRIVADO"/>
    <s v="SI"/>
    <s v="NO"/>
    <s v="NO"/>
    <n v="24"/>
    <s v="No"/>
    <s v="No"/>
    <n v="297046"/>
    <x v="2"/>
    <n v="24"/>
  </r>
  <r>
    <n v="954"/>
    <s v="HOMBRE"/>
    <n v="266831.25"/>
    <s v="ASALARIADO"/>
    <s v="SECTOR PRIVADO"/>
    <s v="SI"/>
    <s v="NO"/>
    <s v="NO"/>
    <n v="21"/>
    <s v="No"/>
    <s v="No"/>
    <n v="266831.25"/>
    <x v="0"/>
    <n v="21"/>
  </r>
  <r>
    <n v="955"/>
    <s v="HOMBRE"/>
    <n v="943684.2"/>
    <s v="ASALARIADO"/>
    <s v="SECTOR PUBLICO"/>
    <s v="SI"/>
    <s v="NO"/>
    <s v="NO"/>
    <n v="39"/>
    <s v="No"/>
    <s v="No"/>
    <n v="943684.2"/>
    <x v="0"/>
    <n v="39"/>
  </r>
  <r>
    <n v="956"/>
    <s v="HOMBRE"/>
    <n v="814208"/>
    <s v="TRABAJADOR INDEPENDIENTE"/>
    <s v="SECTOR PRIVADO"/>
    <s v="SI"/>
    <s v="NO"/>
    <s v="NO"/>
    <n v="49"/>
    <s v="No"/>
    <s v="No"/>
    <n v="814208"/>
    <x v="3"/>
    <n v="49"/>
  </r>
  <r>
    <n v="957"/>
    <s v="HOMBRE"/>
    <n v="298155"/>
    <s v="TRABAJADOR INDEPENDIENTE"/>
    <s v="SECTOR PRIVADO"/>
    <s v="SI"/>
    <s v="NO"/>
    <s v="NO"/>
    <n v="63"/>
    <s v="No"/>
    <s v="No"/>
    <n v="298155"/>
    <x v="3"/>
    <n v="63"/>
  </r>
  <r>
    <n v="958"/>
    <s v="MUJER"/>
    <n v="1102583.95"/>
    <s v="ASALARIADO"/>
    <s v="SECTOR PRIVADO"/>
    <s v="SI"/>
    <s v="NO"/>
    <s v="NO"/>
    <n v="36"/>
    <s v="No"/>
    <s v="No"/>
    <n v="1102583.95"/>
    <x v="0"/>
    <n v="36"/>
  </r>
  <r>
    <n v="959"/>
    <s v="HOMBRE"/>
    <n v="326749"/>
    <s v="ASEGURADO VOLUNTARIO"/>
    <s v="SECTOR PRIVADO"/>
    <s v="SI"/>
    <s v="NO"/>
    <s v="NO"/>
    <n v="47"/>
    <s v="No"/>
    <s v="No"/>
    <n v="326749"/>
    <x v="2"/>
    <n v="47"/>
  </r>
  <r>
    <n v="960"/>
    <s v="HOMBRE"/>
    <n v="419576"/>
    <s v="TRABAJADOR INDEPENDIENTE"/>
    <s v="SECTOR PRIVADO"/>
    <s v="SI"/>
    <s v="NO"/>
    <s v="NO"/>
    <n v="59"/>
    <s v="No"/>
    <s v="No"/>
    <n v="419576"/>
    <x v="3"/>
    <n v="59"/>
  </r>
  <r>
    <n v="961"/>
    <s v="MUJER"/>
    <n v="1828056.75"/>
    <s v="ASALARIADO"/>
    <s v="SECTOR PRIVADO"/>
    <s v="SI"/>
    <s v="NO"/>
    <s v="NO"/>
    <n v="40"/>
    <s v="No"/>
    <s v="No"/>
    <n v="1828056.75"/>
    <x v="0"/>
    <n v="40"/>
  </r>
  <r>
    <n v="962"/>
    <s v="HOMBRE"/>
    <n v="1335784.1399999999"/>
    <s v="ASALARIADO"/>
    <s v="SECTOR PRIVADO"/>
    <s v="SI"/>
    <s v="NO"/>
    <s v="NO"/>
    <n v="36"/>
    <s v="No"/>
    <s v="No"/>
    <n v="1335784.1399999999"/>
    <x v="0"/>
    <n v="36"/>
  </r>
  <r>
    <n v="963"/>
    <s v="HOMBRE"/>
    <n v="302470"/>
    <s v="ASEGURADO VOLUNTARIO"/>
    <s v="SECTOR PRIVADO"/>
    <s v="SI"/>
    <s v="NO"/>
    <s v="NO"/>
    <n v="43"/>
    <s v="No"/>
    <s v="No"/>
    <n v="302470"/>
    <x v="2"/>
    <n v="43"/>
  </r>
  <r>
    <n v="964"/>
    <s v="MUJER"/>
    <n v="538365"/>
    <s v="PENSIONADOS EN SU PROPIO SISTEMA"/>
    <s v="SECTOR PUBLICO"/>
    <s v="SI"/>
    <s v="NO"/>
    <s v="NO"/>
    <n v="71"/>
    <s v="No"/>
    <s v="No"/>
    <n v="538365"/>
    <x v="1"/>
    <n v="71"/>
  </r>
  <r>
    <n v="965"/>
    <s v="MUJER"/>
    <n v="383420.24"/>
    <s v="ASALARIADO"/>
    <s v="SECTOR PRIVADO"/>
    <s v="SI"/>
    <s v="NO"/>
    <s v="NO"/>
    <n v="23"/>
    <s v="No"/>
    <s v="No"/>
    <n v="383420.24"/>
    <x v="0"/>
    <n v="23"/>
  </r>
  <r>
    <n v="966"/>
    <s v="MUJER"/>
    <n v="2385230"/>
    <s v="ASALARIADO"/>
    <s v="SECTOR PRIVADO"/>
    <s v="SI"/>
    <s v="NO"/>
    <s v="NO"/>
    <n v="61"/>
    <s v="Atípico"/>
    <s v="No"/>
    <n v="2385230"/>
    <x v="0"/>
    <n v="61"/>
  </r>
  <r>
    <n v="967"/>
    <s v="MUJER"/>
    <n v="300018"/>
    <s v="ASEGURADO VOLUNTARIO"/>
    <s v="SECTOR PRIVADO"/>
    <s v="SI"/>
    <s v="NO"/>
    <s v="NO"/>
    <n v="47"/>
    <s v="No"/>
    <s v="No"/>
    <n v="300018"/>
    <x v="2"/>
    <n v="47"/>
  </r>
  <r>
    <n v="968"/>
    <s v="MUJER"/>
    <n v="309100.09999999998"/>
    <s v="ASALARIADO"/>
    <s v="SECTOR PRIVADO"/>
    <s v="SI"/>
    <s v="NO"/>
    <s v="NO"/>
    <n v="20"/>
    <s v="No"/>
    <s v="No"/>
    <n v="309100.09999999998"/>
    <x v="0"/>
    <n v="20"/>
  </r>
  <r>
    <n v="969"/>
    <s v="HOMBRE"/>
    <n v="300000"/>
    <s v="ASALARIADO"/>
    <s v="SECTOR PRIVADO"/>
    <s v="SI"/>
    <s v="NO"/>
    <s v="NO"/>
    <n v="60"/>
    <s v="No"/>
    <s v="No"/>
    <n v="300000"/>
    <x v="0"/>
    <n v="60"/>
  </r>
  <r>
    <n v="970"/>
    <s v="HOMBRE"/>
    <n v="420000"/>
    <s v="ASALARIADO"/>
    <s v="SECTOR PRIVADO"/>
    <s v="SI"/>
    <s v="NO"/>
    <s v="NO"/>
    <n v="25"/>
    <s v="No"/>
    <s v="No"/>
    <n v="420000"/>
    <x v="0"/>
    <n v="25"/>
  </r>
  <r>
    <n v="971"/>
    <s v="HOMBRE"/>
    <n v="1326988.8"/>
    <s v="ASALARIADO"/>
    <s v="SECTOR PUBLICO"/>
    <s v="SI"/>
    <s v="NO"/>
    <s v="NO"/>
    <n v="38"/>
    <s v="No"/>
    <s v="No"/>
    <n v="1326988.8"/>
    <x v="0"/>
    <n v="38"/>
  </r>
  <r>
    <n v="972"/>
    <s v="HOMBRE"/>
    <n v="405798"/>
    <s v="TRABAJADOR INDEPENDIENTE"/>
    <s v="SECTOR PRIVADO"/>
    <s v="SI"/>
    <s v="NO"/>
    <s v="SI"/>
    <n v="60"/>
    <s v="No"/>
    <s v="No"/>
    <n v="405798"/>
    <x v="3"/>
    <n v="60"/>
  </r>
  <r>
    <n v="973"/>
    <s v="MUJER"/>
    <n v="299647"/>
    <s v="ASEGURADO VOLUNTARIO"/>
    <s v="SECTOR PRIVADO"/>
    <s v="SI"/>
    <s v="NO"/>
    <s v="NO"/>
    <n v="40"/>
    <s v="No"/>
    <s v="No"/>
    <n v="299647"/>
    <x v="2"/>
    <n v="40"/>
  </r>
  <r>
    <n v="974"/>
    <s v="MUJER"/>
    <n v="837414"/>
    <s v="TRABAJADOR INDEPENDIENTE"/>
    <s v="SECTOR PRIVADO"/>
    <s v="SI"/>
    <s v="NO"/>
    <s v="NO"/>
    <n v="65"/>
    <s v="No"/>
    <s v="No"/>
    <n v="837414"/>
    <x v="3"/>
    <n v="65"/>
  </r>
  <r>
    <n v="975"/>
    <s v="HOMBRE"/>
    <n v="329119.93"/>
    <s v="ASALARIADO"/>
    <s v="SECTOR PRIVADO"/>
    <s v="SI"/>
    <s v="NO"/>
    <s v="NO"/>
    <n v="28"/>
    <s v="No"/>
    <s v="No"/>
    <n v="329119.93"/>
    <x v="0"/>
    <n v="28"/>
  </r>
  <r>
    <n v="976"/>
    <s v="HOMBRE"/>
    <n v="966467.2"/>
    <s v="ASALARIADO"/>
    <s v="SECTOR PRIVADO"/>
    <s v="SI"/>
    <s v="SI"/>
    <s v="NO"/>
    <n v="29"/>
    <s v="No"/>
    <s v="No"/>
    <n v="966467.2"/>
    <x v="0"/>
    <n v="29"/>
  </r>
  <r>
    <n v="977"/>
    <s v="MUJER"/>
    <n v="424747.4"/>
    <s v="ASALARIADO"/>
    <s v="SECTOR PRIVADO"/>
    <s v="SI"/>
    <s v="NO"/>
    <s v="NO"/>
    <n v="49"/>
    <s v="No"/>
    <s v="No"/>
    <n v="424747.4"/>
    <x v="0"/>
    <n v="49"/>
  </r>
  <r>
    <n v="978"/>
    <s v="MUJER"/>
    <n v="951165"/>
    <s v="PENSIONADOS EN SU PROPIO SISTEMA"/>
    <s v="SECTOR PUBLICO"/>
    <s v="SI"/>
    <s v="NO"/>
    <s v="NO"/>
    <n v="69"/>
    <s v="No"/>
    <s v="No"/>
    <n v="951165"/>
    <x v="1"/>
    <n v="69"/>
  </r>
  <r>
    <n v="979"/>
    <s v="HOMBRE"/>
    <n v="480560.24"/>
    <s v="ASALARIADO"/>
    <s v="SECTOR PRIVADO"/>
    <s v="SI"/>
    <s v="NO"/>
    <s v="NO"/>
    <n v="25"/>
    <s v="No"/>
    <s v="No"/>
    <n v="480560.24"/>
    <x v="0"/>
    <n v="25"/>
  </r>
  <r>
    <n v="980"/>
    <s v="MUJER"/>
    <n v="1713724"/>
    <s v="PENSIONADOS EN SU PROPIO SISTEMA"/>
    <s v="SECTOR PUBLICO"/>
    <s v="SI"/>
    <s v="NO"/>
    <s v="NO"/>
    <n v="63"/>
    <s v="No"/>
    <s v="No"/>
    <n v="1713724"/>
    <x v="1"/>
    <n v="63"/>
  </r>
  <r>
    <n v="981"/>
    <s v="HOMBRE"/>
    <n v="848691.7"/>
    <s v="ASALARIADO"/>
    <s v="SECTOR PRIVADO"/>
    <s v="SI"/>
    <s v="NO"/>
    <s v="NO"/>
    <n v="49"/>
    <s v="No"/>
    <s v="No"/>
    <n v="848691.7"/>
    <x v="0"/>
    <n v="49"/>
  </r>
  <r>
    <n v="982"/>
    <s v="MUJER"/>
    <n v="297046"/>
    <s v="ASEGURADO VOLUNTARIO"/>
    <s v="SECTOR PRIVADO"/>
    <s v="SI"/>
    <s v="SI"/>
    <s v="NO"/>
    <n v="51"/>
    <s v="No"/>
    <s v="No"/>
    <n v="297046"/>
    <x v="2"/>
    <n v="51"/>
  </r>
  <r>
    <n v="983"/>
    <s v="HOMBRE"/>
    <n v="278030.99"/>
    <s v="CONVENIOS ESPECIALES DE TRABAJADORES INDEPENDIENTES"/>
    <s v="SECTOR PRIVADO"/>
    <s v="SI"/>
    <s v="NO"/>
    <s v="NO"/>
    <n v="30"/>
    <s v="No"/>
    <s v="No"/>
    <n v="278030.99"/>
    <x v="4"/>
    <n v="30"/>
  </r>
  <r>
    <n v="984"/>
    <s v="MUJER"/>
    <n v="297045"/>
    <s v="ASEGURADO VOLUNTARIO"/>
    <s v="SECTOR PRIVADO"/>
    <s v="SI"/>
    <s v="NO"/>
    <s v="NO"/>
    <n v="59"/>
    <s v="No"/>
    <s v="No"/>
    <n v="297045"/>
    <x v="2"/>
    <n v="59"/>
  </r>
  <r>
    <n v="985"/>
    <s v="MUJER"/>
    <n v="297973.5"/>
    <s v="ASALARIADO"/>
    <s v="SECTOR PUBLICO"/>
    <s v="SI"/>
    <s v="NO"/>
    <s v="SI"/>
    <n v="42"/>
    <s v="No"/>
    <s v="No"/>
    <n v="297973.5"/>
    <x v="0"/>
    <n v="42"/>
  </r>
  <r>
    <n v="986"/>
    <s v="MUJER"/>
    <n v="1079349.94"/>
    <s v="ASALARIADO"/>
    <s v="SECTOR PRIVADO"/>
    <s v="SI"/>
    <s v="NO"/>
    <s v="NO"/>
    <n v="37"/>
    <s v="No"/>
    <s v="No"/>
    <n v="1079349.94"/>
    <x v="0"/>
    <n v="37"/>
  </r>
  <r>
    <n v="987"/>
    <s v="HOMBRE"/>
    <n v="326749"/>
    <s v="ASEGURADO VOLUNTARIO"/>
    <s v="SECTOR PRIVADO"/>
    <s v="SI"/>
    <s v="NO"/>
    <s v="NO"/>
    <n v="56"/>
    <s v="No"/>
    <s v="No"/>
    <n v="326749"/>
    <x v="2"/>
    <n v="56"/>
  </r>
  <r>
    <n v="988"/>
    <s v="HOMBRE"/>
    <n v="377926.85"/>
    <s v="ASALARIADO"/>
    <s v="SECTOR PRIVADO"/>
    <s v="SI"/>
    <s v="NO"/>
    <s v="NO"/>
    <n v="22"/>
    <s v="No"/>
    <s v="No"/>
    <n v="377926.85"/>
    <x v="0"/>
    <n v="22"/>
  </r>
  <r>
    <n v="989"/>
    <s v="HOMBRE"/>
    <n v="324047"/>
    <s v="TRABAJADOR INDEPENDIENTE"/>
    <s v="SECTOR PRIVADO"/>
    <s v="SI"/>
    <s v="SI"/>
    <s v="SI"/>
    <n v="48"/>
    <s v="No"/>
    <s v="No"/>
    <n v="324047"/>
    <x v="3"/>
    <n v="48"/>
  </r>
  <r>
    <n v="990"/>
    <s v="MUJER"/>
    <n v="374301"/>
    <s v="TRABAJADOR INDEPENDIENTE"/>
    <s v="SECTOR PRIVADO"/>
    <s v="SI"/>
    <s v="NO"/>
    <s v="NO"/>
    <n v="33"/>
    <s v="No"/>
    <s v="No"/>
    <n v="374301"/>
    <x v="3"/>
    <n v="33"/>
  </r>
  <r>
    <n v="991"/>
    <s v="MUJER"/>
    <n v="297973.8"/>
    <s v="ASALARIADO"/>
    <s v="SECTOR PUBLICO"/>
    <s v="SI"/>
    <s v="NO"/>
    <s v="NO"/>
    <n v="60"/>
    <s v="No"/>
    <s v="No"/>
    <n v="297973.8"/>
    <x v="0"/>
    <n v="60"/>
  </r>
  <r>
    <n v="992"/>
    <s v="MUJER"/>
    <n v="355060"/>
    <s v="ASALARIADO"/>
    <s v="SECTOR PRIVADO"/>
    <s v="SI"/>
    <s v="SI"/>
    <s v="NO"/>
    <n v="56"/>
    <s v="No"/>
    <s v="No"/>
    <n v="355060"/>
    <x v="0"/>
    <n v="56"/>
  </r>
  <r>
    <n v="993"/>
    <s v="MUJER"/>
    <n v="297046"/>
    <s v="ASEGURADO VOLUNTARIO"/>
    <s v="SECTOR PRIVADO"/>
    <s v="SI"/>
    <s v="NO"/>
    <s v="NO"/>
    <n v="19"/>
    <s v="No"/>
    <s v="No"/>
    <n v="297046"/>
    <x v="2"/>
    <n v="19"/>
  </r>
  <r>
    <n v="994"/>
    <s v="HOMBRE"/>
    <n v="342028"/>
    <s v="ASALARIADO"/>
    <s v="SECTOR PRIVADO"/>
    <s v="SI"/>
    <s v="NO"/>
    <s v="NO"/>
    <n v="35"/>
    <s v="No"/>
    <s v="No"/>
    <n v="342028"/>
    <x v="0"/>
    <n v="35"/>
  </r>
  <r>
    <n v="995"/>
    <s v="HOMBRE"/>
    <n v="343836"/>
    <s v="TRABAJADOR INDEPENDIENTE"/>
    <s v="SECTOR PRIVADO"/>
    <s v="SI"/>
    <s v="SI"/>
    <s v="SI"/>
    <n v="40"/>
    <s v="No"/>
    <s v="No"/>
    <n v="343836"/>
    <x v="3"/>
    <n v="40"/>
  </r>
  <r>
    <n v="996"/>
    <s v="HOMBRE"/>
    <n v="430591.65"/>
    <s v="ASALARIADO"/>
    <s v="SECTOR PRIVADO"/>
    <s v="SI"/>
    <s v="NO"/>
    <s v="NO"/>
    <n v="23"/>
    <s v="No"/>
    <s v="No"/>
    <n v="430591.65"/>
    <x v="0"/>
    <n v="23"/>
  </r>
  <r>
    <n v="997"/>
    <s v="HOMBRE"/>
    <n v="979079.94"/>
    <s v="ASALARIADO"/>
    <s v="SECTOR PUBLICO"/>
    <s v="SI"/>
    <s v="NO"/>
    <s v="NO"/>
    <n v="48"/>
    <s v="No"/>
    <s v="No"/>
    <n v="979079.94"/>
    <x v="0"/>
    <n v="48"/>
  </r>
  <r>
    <n v="998"/>
    <s v="MUJER"/>
    <n v="428662.7"/>
    <s v="ASALARIADO"/>
    <s v="SECTOR PRIVADO"/>
    <s v="SI"/>
    <s v="SI"/>
    <s v="NO"/>
    <n v="45"/>
    <s v="No"/>
    <s v="No"/>
    <n v="428662.7"/>
    <x v="0"/>
    <n v="45"/>
  </r>
  <r>
    <n v="999"/>
    <s v="HOMBRE"/>
    <n v="278030"/>
    <s v="CONVENIOS ESPECIALES DE TRABAJADORES INDEPENDIENTES"/>
    <s v="SECTOR PRIVADO"/>
    <s v="SI"/>
    <s v="NO"/>
    <s v="NO"/>
    <n v="62"/>
    <s v="No"/>
    <s v="No"/>
    <n v="278030"/>
    <x v="4"/>
    <n v="62"/>
  </r>
  <r>
    <n v="1000"/>
    <s v="HOMBRE"/>
    <n v="324741.92"/>
    <s v="ASALARIADO"/>
    <s v="SECTOR PRIVADO"/>
    <s v="SI"/>
    <s v="SI"/>
    <s v="NO"/>
    <n v="47"/>
    <s v="No"/>
    <s v="No"/>
    <n v="324741.92"/>
    <x v="0"/>
    <n v="47"/>
  </r>
  <r>
    <n v="1001"/>
    <s v="HOMBRE"/>
    <n v="390128.11"/>
    <s v="ASALARIADO"/>
    <s v="SECTOR PRIVADO"/>
    <s v="SI"/>
    <s v="NO"/>
    <s v="NO"/>
    <n v="30"/>
    <s v="No"/>
    <s v="No"/>
    <n v="390128.11"/>
    <x v="0"/>
    <n v="30"/>
  </r>
  <r>
    <n v="1002"/>
    <s v="HOMBRE"/>
    <n v="713928"/>
    <s v="ASALARIADO"/>
    <s v="SECTOR PRIVADO"/>
    <s v="SI"/>
    <s v="SI"/>
    <s v="NO"/>
    <n v="24"/>
    <s v="No"/>
    <s v="No"/>
    <n v="713928"/>
    <x v="0"/>
    <n v="24"/>
  </r>
  <r>
    <n v="1003"/>
    <s v="HOMBRE"/>
    <n v="1077120"/>
    <s v="ASALARIADO"/>
    <s v="SECTOR PRIVADO"/>
    <s v="SI"/>
    <s v="NO"/>
    <s v="NO"/>
    <n v="44"/>
    <s v="No"/>
    <s v="No"/>
    <n v="1077120"/>
    <x v="0"/>
    <n v="44"/>
  </r>
  <r>
    <n v="1004"/>
    <s v="MUJER"/>
    <n v="433738.95"/>
    <s v="ASALARIADO"/>
    <s v="SECTOR PRIVADO"/>
    <s v="SI"/>
    <s v="NO"/>
    <s v="NO"/>
    <n v="45"/>
    <s v="No"/>
    <s v="No"/>
    <n v="433738.95"/>
    <x v="0"/>
    <n v="45"/>
  </r>
  <r>
    <n v="1005"/>
    <s v="MUJER"/>
    <n v="176387.09"/>
    <s v="PENSIONADOS EN SU PROPIO SISTEMA"/>
    <s v="SECTOR PUBLICO"/>
    <s v="SI"/>
    <s v="NO"/>
    <s v="NO"/>
    <n v="88"/>
    <s v="No"/>
    <s v="No"/>
    <n v="176387.09"/>
    <x v="1"/>
    <n v="88"/>
  </r>
  <r>
    <n v="1006"/>
    <s v="HOMBRE"/>
    <n v="278030"/>
    <s v="CONVENIOS ESPECIALES DE TRABAJADORES INDEPENDIENTES"/>
    <s v="SECTOR PRIVADO"/>
    <s v="SI"/>
    <s v="NO"/>
    <s v="NO"/>
    <n v="50"/>
    <s v="No"/>
    <s v="No"/>
    <n v="278030"/>
    <x v="4"/>
    <n v="50"/>
  </r>
  <r>
    <n v="1007"/>
    <s v="MUJER"/>
    <n v="1407034.2"/>
    <s v="ASALARIADO"/>
    <s v="SECTOR PRIVADO"/>
    <s v="SI"/>
    <s v="NO"/>
    <s v="NO"/>
    <n v="31"/>
    <s v="No"/>
    <s v="No"/>
    <n v="1407034.2"/>
    <x v="0"/>
    <n v="31"/>
  </r>
  <r>
    <n v="1008"/>
    <s v="HOMBRE"/>
    <n v="1656666.67"/>
    <s v="ASALARIADO"/>
    <s v="SECTOR PRIVADO"/>
    <s v="SI"/>
    <s v="NO"/>
    <s v="NO"/>
    <n v="37"/>
    <s v="No"/>
    <s v="No"/>
    <n v="1656666.67"/>
    <x v="0"/>
    <n v="37"/>
  </r>
  <r>
    <n v="1009"/>
    <s v="MUJER"/>
    <n v="199161"/>
    <s v="ASALARIADO"/>
    <s v="SECTOR PRIVADO"/>
    <s v="SI"/>
    <s v="SI"/>
    <s v="SI"/>
    <n v="54"/>
    <s v="No"/>
    <s v="No"/>
    <n v="199161"/>
    <x v="0"/>
    <n v="54"/>
  </r>
  <r>
    <n v="1010"/>
    <s v="HOMBRE"/>
    <n v="600473"/>
    <s v="ASALARIADO"/>
    <s v="SECTOR PUBLICO"/>
    <s v="SI"/>
    <s v="NO"/>
    <s v="NO"/>
    <n v="32"/>
    <s v="No"/>
    <s v="No"/>
    <n v="600473"/>
    <x v="0"/>
    <n v="32"/>
  </r>
  <r>
    <n v="1011"/>
    <s v="HOMBRE"/>
    <n v="544648"/>
    <s v="TRABAJADOR INDEPENDIENTE"/>
    <s v="SECTOR PRIVADO"/>
    <s v="SI"/>
    <s v="NO"/>
    <s v="NO"/>
    <n v="39"/>
    <s v="No"/>
    <s v="No"/>
    <n v="544648"/>
    <x v="3"/>
    <n v="39"/>
  </r>
  <r>
    <n v="1012"/>
    <s v="MUJER"/>
    <n v="757952.07"/>
    <s v="ASALARIADO"/>
    <s v="SECTOR PUBLICO"/>
    <s v="SI"/>
    <s v="NO"/>
    <s v="NO"/>
    <n v="34"/>
    <s v="No"/>
    <s v="No"/>
    <n v="757952.07"/>
    <x v="0"/>
    <n v="34"/>
  </r>
  <r>
    <n v="1013"/>
    <s v="HOMBRE"/>
    <n v="297045"/>
    <s v="ASEGURADO VOLUNTARIO"/>
    <s v="SECTOR PRIVADO"/>
    <s v="SI"/>
    <s v="NO"/>
    <s v="NO"/>
    <n v="60"/>
    <s v="No"/>
    <s v="No"/>
    <n v="297045"/>
    <x v="2"/>
    <n v="60"/>
  </r>
  <r>
    <n v="1014"/>
    <s v="MUJER"/>
    <n v="514678"/>
    <s v="PENSIONADOS EN SU PROPIO SISTEMA"/>
    <s v="SECTOR PUBLICO"/>
    <s v="SI"/>
    <s v="NO"/>
    <s v="NO"/>
    <n v="73"/>
    <s v="No"/>
    <s v="No"/>
    <n v="514678"/>
    <x v="1"/>
    <n v="73"/>
  </r>
  <r>
    <n v="1015"/>
    <s v="HOMBRE"/>
    <n v="207840"/>
    <s v="ASALARIADO"/>
    <s v="SECTOR PRIVADO"/>
    <s v="SI"/>
    <s v="SI"/>
    <s v="NO"/>
    <n v="41"/>
    <s v="No"/>
    <s v="No"/>
    <n v="207840"/>
    <x v="0"/>
    <n v="41"/>
  </r>
  <r>
    <n v="1016"/>
    <s v="MUJER"/>
    <n v="592970"/>
    <s v="ASALARIADO"/>
    <s v="SECTOR PUBLICO"/>
    <s v="SI"/>
    <s v="NO"/>
    <s v="SI"/>
    <n v="37"/>
    <s v="No"/>
    <s v="No"/>
    <n v="592970"/>
    <x v="0"/>
    <n v="37"/>
  </r>
  <r>
    <n v="1017"/>
    <s v="HOMBRE"/>
    <n v="418054"/>
    <s v="TRABAJADOR INDEPENDIENTE"/>
    <s v="SECTOR PRIVADO"/>
    <s v="SI"/>
    <s v="NO"/>
    <s v="SI"/>
    <n v="48"/>
    <s v="No"/>
    <s v="No"/>
    <n v="418054"/>
    <x v="3"/>
    <n v="48"/>
  </r>
  <r>
    <n v="1018"/>
    <s v="HOMBRE"/>
    <n v="140375"/>
    <s v="ASALARIADO"/>
    <s v="SECTOR PRIVADO"/>
    <s v="SI"/>
    <s v="NO"/>
    <s v="NO"/>
    <n v="54"/>
    <s v="No"/>
    <s v="No"/>
    <n v="140375"/>
    <x v="0"/>
    <n v="54"/>
  </r>
  <r>
    <n v="1019"/>
    <s v="MUJER"/>
    <n v="2152089.7000000002"/>
    <s v="ASALARIADO"/>
    <s v="SECTOR PUBLICO"/>
    <s v="SI"/>
    <s v="NO"/>
    <s v="NO"/>
    <n v="42"/>
    <s v="No"/>
    <s v="No"/>
    <n v="2152089.7000000002"/>
    <x v="0"/>
    <n v="42"/>
  </r>
  <r>
    <n v="1020"/>
    <s v="MUJER"/>
    <n v="1444541"/>
    <s v="PENSIONADOS EN SU PROPIO SISTEMA"/>
    <s v="SECTOR PUBLICO"/>
    <s v="SI"/>
    <s v="NO"/>
    <s v="NO"/>
    <n v="69"/>
    <s v="No"/>
    <s v="No"/>
    <n v="1444541"/>
    <x v="1"/>
    <n v="69"/>
  </r>
  <r>
    <n v="1021"/>
    <s v="HOMBRE"/>
    <n v="326749"/>
    <s v="TRABAJADOR INDEPENDIENTE"/>
    <s v="SECTOR PRIVADO"/>
    <s v="SI"/>
    <s v="NO"/>
    <s v="SI"/>
    <n v="58"/>
    <s v="No"/>
    <s v="No"/>
    <n v="326749"/>
    <x v="3"/>
    <n v="58"/>
  </r>
  <r>
    <n v="1022"/>
    <s v="HOMBRE"/>
    <n v="4644820.8"/>
    <s v="ASALARIADO"/>
    <s v="SECTOR PUBLICO"/>
    <s v="SI"/>
    <s v="NO"/>
    <s v="NO"/>
    <n v="37"/>
    <s v="Atípico"/>
    <s v="No"/>
    <n v="4644820.8"/>
    <x v="0"/>
    <n v="37"/>
  </r>
  <r>
    <n v="1023"/>
    <s v="MUJER"/>
    <n v="517053.85"/>
    <s v="ASALARIADO"/>
    <s v="SECTOR PRIVADO"/>
    <s v="SI"/>
    <s v="NO"/>
    <s v="SI"/>
    <n v="28"/>
    <s v="No"/>
    <s v="No"/>
    <n v="517053.85"/>
    <x v="0"/>
    <n v="28"/>
  </r>
  <r>
    <n v="1024"/>
    <s v="HOMBRE"/>
    <n v="3692520"/>
    <s v="ASALARIADO"/>
    <s v="SECTOR PRIVADO"/>
    <s v="SI"/>
    <s v="NO"/>
    <s v="NO"/>
    <n v="47"/>
    <s v="Atípico"/>
    <s v="No"/>
    <n v="3692520"/>
    <x v="0"/>
    <n v="47"/>
  </r>
  <r>
    <n v="1025"/>
    <s v="HOMBRE"/>
    <n v="333671"/>
    <s v="ASALARIADO"/>
    <s v="SECTOR PRIVADO"/>
    <s v="SI"/>
    <s v="SI"/>
    <s v="NO"/>
    <n v="23"/>
    <s v="No"/>
    <s v="No"/>
    <n v="333671"/>
    <x v="0"/>
    <n v="23"/>
  </r>
  <r>
    <n v="1026"/>
    <s v="MUJER"/>
    <n v="504571.88"/>
    <s v="ASALARIADO"/>
    <s v="SECTOR PRIVADO"/>
    <s v="SI"/>
    <s v="NO"/>
    <s v="NO"/>
    <n v="31"/>
    <s v="No"/>
    <s v="No"/>
    <n v="504571.88"/>
    <x v="0"/>
    <n v="31"/>
  </r>
  <r>
    <n v="1027"/>
    <s v="MUJER"/>
    <n v="264120"/>
    <s v="ASALARIADO"/>
    <s v="SECTOR PRIVADO"/>
    <s v="SI"/>
    <s v="NO"/>
    <s v="SI"/>
    <n v="32"/>
    <s v="No"/>
    <s v="No"/>
    <n v="264120"/>
    <x v="0"/>
    <n v="32"/>
  </r>
  <r>
    <n v="1028"/>
    <s v="MUJER"/>
    <n v="766575.22"/>
    <s v="PENSIONADOS EN SU PROPIO SISTEMA"/>
    <s v="SECTOR PUBLICO"/>
    <s v="SI"/>
    <s v="NO"/>
    <s v="NO"/>
    <n v="71"/>
    <s v="No"/>
    <s v="No"/>
    <n v="766575.22"/>
    <x v="1"/>
    <n v="71"/>
  </r>
  <r>
    <n v="1029"/>
    <s v="HOMBRE"/>
    <n v="1020006.8"/>
    <s v="ASALARIADO"/>
    <s v="SECTOR PRIVADO"/>
    <s v="SI"/>
    <s v="NO"/>
    <s v="NO"/>
    <n v="30"/>
    <s v="No"/>
    <s v="No"/>
    <n v="1020006.8"/>
    <x v="0"/>
    <n v="30"/>
  </r>
  <r>
    <n v="1030"/>
    <s v="HOMBRE"/>
    <n v="701742"/>
    <s v="ASALARIADO"/>
    <s v="SECTOR PUBLICO"/>
    <s v="SI"/>
    <s v="NO"/>
    <s v="NO"/>
    <n v="30"/>
    <s v="No"/>
    <s v="No"/>
    <n v="701742"/>
    <x v="0"/>
    <n v="30"/>
  </r>
  <r>
    <n v="1031"/>
    <s v="HOMBRE"/>
    <n v="320000"/>
    <s v="ASALARIADO"/>
    <s v="SECTOR PRIVADO"/>
    <s v="SI"/>
    <s v="SI"/>
    <s v="NO"/>
    <n v="41"/>
    <s v="No"/>
    <s v="No"/>
    <n v="320000"/>
    <x v="0"/>
    <n v="41"/>
  </r>
  <r>
    <n v="1032"/>
    <s v="HOMBRE"/>
    <n v="1340270.3400000001"/>
    <s v="ASALARIADO"/>
    <s v="SECTOR PRIVADO"/>
    <s v="SI"/>
    <s v="NO"/>
    <s v="NO"/>
    <n v="32"/>
    <s v="No"/>
    <s v="No"/>
    <n v="1340270.3400000001"/>
    <x v="0"/>
    <n v="32"/>
  </r>
  <r>
    <n v="1033"/>
    <s v="HOMBRE"/>
    <n v="639148"/>
    <s v="TRABAJADOR INDEPENDIENTE"/>
    <s v="SECTOR PRIVADO"/>
    <s v="SI"/>
    <s v="NO"/>
    <s v="SI"/>
    <n v="73"/>
    <s v="No"/>
    <s v="No"/>
    <n v="639148"/>
    <x v="3"/>
    <n v="73"/>
  </r>
  <r>
    <n v="1034"/>
    <s v="MUJER"/>
    <n v="1790761"/>
    <s v="ASALARIADO"/>
    <s v="SECTOR PUBLICO"/>
    <s v="SI"/>
    <s v="NO"/>
    <s v="SI"/>
    <n v="54"/>
    <s v="No"/>
    <s v="No"/>
    <n v="1790761"/>
    <x v="0"/>
    <n v="54"/>
  </r>
  <r>
    <n v="1035"/>
    <s v="HOMBRE"/>
    <n v="1170360"/>
    <s v="CONVENIOS ESPECIALES DE TRABAJADORES INDEPENDIENTES"/>
    <s v="SECTOR PRIVADO"/>
    <s v="SI"/>
    <s v="NO"/>
    <s v="NO"/>
    <n v="61"/>
    <s v="No"/>
    <s v="No"/>
    <n v="1170360"/>
    <x v="4"/>
    <n v="61"/>
  </r>
  <r>
    <n v="1036"/>
    <s v="MUJER"/>
    <n v="196106.25"/>
    <s v="ASALARIADO"/>
    <s v="SECTOR PUBLICO"/>
    <s v="SI"/>
    <s v="NO"/>
    <s v="NO"/>
    <n v="38"/>
    <s v="No"/>
    <s v="No"/>
    <n v="196106.25"/>
    <x v="0"/>
    <n v="38"/>
  </r>
  <r>
    <n v="1037"/>
    <s v="MUJER"/>
    <n v="1510021"/>
    <s v="ASALARIADO"/>
    <s v="SECTOR PUBLICO"/>
    <s v="SI"/>
    <s v="NO"/>
    <s v="SI"/>
    <n v="46"/>
    <s v="No"/>
    <s v="No"/>
    <n v="1510021"/>
    <x v="0"/>
    <n v="46"/>
  </r>
  <r>
    <n v="1038"/>
    <s v="HOMBRE"/>
    <n v="297058"/>
    <s v="ASEGURADO VOLUNTARIO"/>
    <s v="SECTOR PRIVADO"/>
    <s v="NO"/>
    <s v="NO"/>
    <s v="SI"/>
    <n v="43"/>
    <s v="No"/>
    <s v="No"/>
    <n v="297058"/>
    <x v="2"/>
    <n v="43"/>
  </r>
  <r>
    <n v="1039"/>
    <s v="MUJER"/>
    <n v="465916"/>
    <s v="ASALARIADO"/>
    <s v="SECTOR PUBLICO"/>
    <s v="SI"/>
    <s v="NO"/>
    <s v="NO"/>
    <n v="36"/>
    <s v="No"/>
    <s v="No"/>
    <n v="465916"/>
    <x v="0"/>
    <n v="36"/>
  </r>
  <r>
    <n v="1040"/>
    <s v="MUJER"/>
    <n v="632704.4"/>
    <s v="ASALARIADO"/>
    <s v="SECTOR PUBLICO"/>
    <s v="SI"/>
    <s v="NO"/>
    <s v="NO"/>
    <n v="35"/>
    <s v="No"/>
    <s v="No"/>
    <n v="632704.4"/>
    <x v="0"/>
    <n v="35"/>
  </r>
  <r>
    <n v="1041"/>
    <s v="MUJER"/>
    <n v="952206"/>
    <s v="ASALARIADO"/>
    <s v="SECTOR PUBLICO"/>
    <s v="SI"/>
    <s v="NO"/>
    <s v="SI"/>
    <n v="57"/>
    <s v="No"/>
    <s v="No"/>
    <n v="952206"/>
    <x v="0"/>
    <n v="57"/>
  </r>
  <r>
    <n v="1042"/>
    <s v="HOMBRE"/>
    <n v="1902994.84"/>
    <s v="ASALARIADO"/>
    <s v="SECTOR PUBLICO"/>
    <s v="SI"/>
    <s v="NO"/>
    <s v="NO"/>
    <n v="40"/>
    <s v="No"/>
    <s v="No"/>
    <n v="1902994.84"/>
    <x v="0"/>
    <n v="40"/>
  </r>
  <r>
    <n v="1043"/>
    <s v="MUJER"/>
    <n v="1215206.99"/>
    <s v="ASALARIADO"/>
    <s v="SECTOR PRIVADO"/>
    <s v="SI"/>
    <s v="NO"/>
    <s v="NO"/>
    <n v="36"/>
    <s v="No"/>
    <s v="No"/>
    <n v="1215206.99"/>
    <x v="0"/>
    <n v="36"/>
  </r>
  <r>
    <n v="1044"/>
    <s v="MUJER"/>
    <n v="518584.68"/>
    <s v="ASALARIADO"/>
    <s v="SECTOR PRIVADO"/>
    <s v="SI"/>
    <s v="NO"/>
    <s v="NO"/>
    <n v="19"/>
    <s v="No"/>
    <s v="No"/>
    <n v="518584.68"/>
    <x v="0"/>
    <n v="19"/>
  </r>
  <r>
    <n v="1045"/>
    <s v="MUJER"/>
    <n v="426767.25"/>
    <s v="ASALARIADO"/>
    <s v="SECTOR PRIVADO"/>
    <s v="SI"/>
    <s v="NO"/>
    <s v="NO"/>
    <n v="27"/>
    <s v="No"/>
    <s v="No"/>
    <n v="426767.25"/>
    <x v="0"/>
    <n v="27"/>
  </r>
  <r>
    <n v="1046"/>
    <s v="HOMBRE"/>
    <n v="325779.37"/>
    <s v="ASALARIADO"/>
    <s v="SECTOR PRIVADO"/>
    <s v="SI"/>
    <s v="NO"/>
    <s v="NO"/>
    <n v="20"/>
    <s v="No"/>
    <s v="No"/>
    <n v="325779.37"/>
    <x v="0"/>
    <n v="20"/>
  </r>
  <r>
    <n v="1047"/>
    <s v="HOMBRE"/>
    <n v="355776"/>
    <s v="ASALARIADO"/>
    <s v="SECTOR PRIVADO"/>
    <s v="SI"/>
    <s v="NO"/>
    <s v="NO"/>
    <n v="22"/>
    <s v="No"/>
    <s v="No"/>
    <n v="355776"/>
    <x v="0"/>
    <n v="22"/>
  </r>
  <r>
    <n v="1048"/>
    <s v="HOMBRE"/>
    <n v="150000"/>
    <s v="ASALARIADO"/>
    <s v="SECTOR PRIVADO"/>
    <s v="SI"/>
    <s v="SI"/>
    <s v="NO"/>
    <n v="31"/>
    <s v="No"/>
    <s v="No"/>
    <n v="150000"/>
    <x v="0"/>
    <n v="31"/>
  </r>
  <r>
    <n v="1049"/>
    <s v="HOMBRE"/>
    <n v="297429"/>
    <s v="TRABAJADOR INDEPENDIENTE"/>
    <s v="SECTOR PRIVADO"/>
    <s v="SI"/>
    <s v="NO"/>
    <s v="SI"/>
    <n v="28"/>
    <s v="No"/>
    <s v="No"/>
    <n v="297429"/>
    <x v="3"/>
    <n v="28"/>
  </r>
  <r>
    <n v="1050"/>
    <s v="HOMBRE"/>
    <n v="327400"/>
    <s v="ASALARIADO"/>
    <s v="SECTOR PRIVADO"/>
    <s v="SI"/>
    <s v="NO"/>
    <s v="NO"/>
    <n v="27"/>
    <s v="No"/>
    <s v="No"/>
    <n v="327400"/>
    <x v="0"/>
    <n v="27"/>
  </r>
  <r>
    <n v="1051"/>
    <s v="HOMBRE"/>
    <n v="4742229.6399999997"/>
    <s v="ASALARIADO"/>
    <s v="SECTOR PRIVADO"/>
    <s v="SI"/>
    <s v="NO"/>
    <s v="NO"/>
    <n v="49"/>
    <s v="Atípico"/>
    <s v="No"/>
    <n v="4742229.6399999997"/>
    <x v="0"/>
    <n v="49"/>
  </r>
  <r>
    <n v="1052"/>
    <s v="MUJER"/>
    <n v="396057"/>
    <s v="TRABAJADOR INDEPENDIENTE"/>
    <s v="SECTOR PRIVADO"/>
    <s v="SI"/>
    <s v="NO"/>
    <s v="NO"/>
    <n v="19"/>
    <s v="No"/>
    <s v="No"/>
    <n v="396057"/>
    <x v="3"/>
    <n v="19"/>
  </r>
  <r>
    <n v="1053"/>
    <s v="HOMBRE"/>
    <n v="1492126.5"/>
    <s v="ASALARIADO"/>
    <s v="SECTOR PUBLICO"/>
    <s v="SI"/>
    <s v="NO"/>
    <s v="NO"/>
    <n v="41"/>
    <s v="No"/>
    <s v="No"/>
    <n v="1492126.5"/>
    <x v="0"/>
    <n v="41"/>
  </r>
  <r>
    <n v="1054"/>
    <s v="HOMBRE"/>
    <n v="1301239"/>
    <s v="PENSIONADOS EN SU PROPIO SISTEMA"/>
    <s v="SECTOR PUBLICO"/>
    <s v="SI"/>
    <s v="NO"/>
    <s v="NO"/>
    <n v="76"/>
    <s v="No"/>
    <s v="No"/>
    <n v="1301239"/>
    <x v="1"/>
    <n v="76"/>
  </r>
  <r>
    <n v="1055"/>
    <s v="MUJER"/>
    <n v="359544.27"/>
    <s v="CONVENIOS ESPECIALES DE ASEGURADOS VOLUNTARIOS"/>
    <s v="SECTOR PRIVADO"/>
    <s v="SI"/>
    <s v="SI"/>
    <s v="NO"/>
    <n v="26"/>
    <s v="No"/>
    <s v="No"/>
    <n v="359544.27"/>
    <x v="5"/>
    <n v="26"/>
  </r>
  <r>
    <n v="1056"/>
    <s v="MUJER"/>
    <n v="297110"/>
    <s v="TRABAJADOR INDEPENDIENTE"/>
    <s v="SECTOR PRIVADO"/>
    <s v="SI"/>
    <s v="NO"/>
    <s v="SI"/>
    <n v="35"/>
    <s v="No"/>
    <s v="No"/>
    <n v="297110"/>
    <x v="3"/>
    <n v="35"/>
  </r>
  <r>
    <n v="1057"/>
    <s v="MUJER"/>
    <n v="467500.65"/>
    <s v="ASALARIADO"/>
    <s v="SECTOR PRIVADO"/>
    <s v="SI"/>
    <s v="NO"/>
    <s v="NO"/>
    <n v="43"/>
    <s v="No"/>
    <s v="No"/>
    <n v="467500.65"/>
    <x v="0"/>
    <n v="43"/>
  </r>
  <r>
    <n v="1058"/>
    <s v="MUJER"/>
    <n v="297046"/>
    <s v="ASEGURADO VOLUNTARIO"/>
    <s v="SECTOR PRIVADO"/>
    <s v="SI"/>
    <s v="SI"/>
    <s v="NO"/>
    <n v="22"/>
    <s v="No"/>
    <s v="No"/>
    <n v="297046"/>
    <x v="2"/>
    <n v="22"/>
  </r>
  <r>
    <n v="1059"/>
    <s v="HOMBRE"/>
    <n v="276964.83"/>
    <s v="ASALARIADO"/>
    <s v="SECTOR PRIVADO"/>
    <s v="SI"/>
    <s v="NO"/>
    <s v="NO"/>
    <n v="58"/>
    <s v="No"/>
    <s v="No"/>
    <n v="276964.83"/>
    <x v="0"/>
    <n v="58"/>
  </r>
  <r>
    <n v="1060"/>
    <s v="HOMBRE"/>
    <n v="360000"/>
    <s v="ASALARIADO"/>
    <s v="SECTOR PRIVADO"/>
    <s v="SI"/>
    <s v="NO"/>
    <s v="NO"/>
    <n v="40"/>
    <s v="No"/>
    <s v="No"/>
    <n v="360000"/>
    <x v="0"/>
    <n v="40"/>
  </r>
  <r>
    <n v="1061"/>
    <s v="HOMBRE"/>
    <n v="491540.23"/>
    <s v="ASALARIADO"/>
    <s v="SECTOR PRIVADO"/>
    <s v="SI"/>
    <s v="NO"/>
    <s v="NO"/>
    <n v="50"/>
    <s v="No"/>
    <s v="No"/>
    <n v="491540.23"/>
    <x v="0"/>
    <n v="50"/>
  </r>
  <r>
    <n v="1062"/>
    <s v="MUJER"/>
    <n v="307401"/>
    <s v="ASALARIADO"/>
    <s v="SECTOR PUBLICO"/>
    <s v="SI"/>
    <s v="NO"/>
    <s v="SI"/>
    <n v="28"/>
    <s v="No"/>
    <s v="No"/>
    <n v="307401"/>
    <x v="0"/>
    <n v="28"/>
  </r>
  <r>
    <n v="1063"/>
    <s v="HOMBRE"/>
    <n v="141510.22"/>
    <s v="PENSIONADOS EN SU PROPIO SISTEMA"/>
    <s v="SECTOR PUBLICO"/>
    <s v="SI"/>
    <s v="NO"/>
    <s v="NO"/>
    <n v="90"/>
    <s v="No"/>
    <s v="No"/>
    <n v="141510.22"/>
    <x v="1"/>
    <n v="90"/>
  </r>
  <r>
    <n v="1064"/>
    <s v="MUJER"/>
    <n v="721809"/>
    <s v="ASALARIADO"/>
    <s v="SECTOR PUBLICO"/>
    <s v="SI"/>
    <s v="NO"/>
    <s v="SI"/>
    <n v="46"/>
    <s v="No"/>
    <s v="No"/>
    <n v="721809"/>
    <x v="0"/>
    <n v="46"/>
  </r>
  <r>
    <n v="1065"/>
    <s v="HOMBRE"/>
    <n v="363793"/>
    <s v="ASALARIADO"/>
    <s v="SECTOR PRIVADO"/>
    <s v="SI"/>
    <s v="SI"/>
    <s v="NO"/>
    <n v="51"/>
    <s v="No"/>
    <s v="No"/>
    <n v="363793"/>
    <x v="0"/>
    <n v="51"/>
  </r>
  <r>
    <n v="1066"/>
    <s v="HOMBRE"/>
    <n v="592200"/>
    <s v="ASALARIADO"/>
    <s v="SECTOR PRIVADO"/>
    <s v="SI"/>
    <s v="SI"/>
    <s v="NO"/>
    <n v="53"/>
    <s v="No"/>
    <s v="No"/>
    <n v="592200"/>
    <x v="0"/>
    <n v="53"/>
  </r>
  <r>
    <n v="1067"/>
    <s v="MUJER"/>
    <n v="2196851"/>
    <s v="ASALARIADO"/>
    <s v="SECTOR PRIVADO"/>
    <s v="SI"/>
    <s v="NO"/>
    <s v="NO"/>
    <n v="41"/>
    <s v="No"/>
    <s v="No"/>
    <n v="2196851"/>
    <x v="0"/>
    <n v="41"/>
  </r>
  <r>
    <n v="1068"/>
    <s v="HOMBRE"/>
    <n v="495108.62"/>
    <s v="ASALARIADO"/>
    <s v="SECTOR PUBLICO"/>
    <s v="SI"/>
    <s v="NO"/>
    <s v="NO"/>
    <n v="25"/>
    <s v="No"/>
    <s v="No"/>
    <n v="495108.62"/>
    <x v="0"/>
    <n v="25"/>
  </r>
  <r>
    <n v="1069"/>
    <s v="MUJER"/>
    <n v="380000"/>
    <s v="ASALARIADO"/>
    <s v="SECTOR PRIVADO"/>
    <s v="SI"/>
    <s v="NO"/>
    <s v="NO"/>
    <n v="57"/>
    <s v="No"/>
    <s v="No"/>
    <n v="380000"/>
    <x v="0"/>
    <n v="57"/>
  </r>
  <r>
    <n v="1070"/>
    <s v="MUJER"/>
    <n v="2183054.04"/>
    <s v="ASALARIADO"/>
    <s v="SECTOR PRIVADO"/>
    <s v="SI"/>
    <s v="NO"/>
    <s v="NO"/>
    <n v="32"/>
    <s v="No"/>
    <s v="No"/>
    <n v="2183054.04"/>
    <x v="0"/>
    <n v="32"/>
  </r>
  <r>
    <n v="1071"/>
    <s v="HOMBRE"/>
    <n v="651535"/>
    <s v="ASALARIADO"/>
    <s v="SECTOR PRIVADO"/>
    <s v="SI"/>
    <s v="NO"/>
    <s v="NO"/>
    <n v="34"/>
    <s v="No"/>
    <s v="No"/>
    <n v="651535"/>
    <x v="0"/>
    <n v="34"/>
  </r>
  <r>
    <n v="1072"/>
    <s v="MUJER"/>
    <n v="278030"/>
    <s v="CONVENIOS ESPECIALES DE TRABAJADORES INDEPENDIENTES"/>
    <s v="SECTOR PRIVADO"/>
    <s v="SI"/>
    <s v="NO"/>
    <s v="NO"/>
    <n v="29"/>
    <s v="No"/>
    <s v="No"/>
    <n v="278030"/>
    <x v="4"/>
    <n v="29"/>
  </r>
  <r>
    <n v="1073"/>
    <s v="HOMBRE"/>
    <n v="299647"/>
    <s v="ASEGURADO VOLUNTARIO"/>
    <s v="SECTOR PRIVADO"/>
    <s v="SI"/>
    <s v="NO"/>
    <s v="NO"/>
    <n v="64"/>
    <s v="No"/>
    <s v="No"/>
    <n v="299647"/>
    <x v="2"/>
    <n v="64"/>
  </r>
  <r>
    <n v="1074"/>
    <s v="MUJER"/>
    <n v="347520"/>
    <s v="ASALARIADO"/>
    <s v="SECTOR PRIVADO"/>
    <s v="SI"/>
    <s v="NO"/>
    <s v="NO"/>
    <n v="35"/>
    <s v="No"/>
    <s v="No"/>
    <n v="347520"/>
    <x v="0"/>
    <n v="35"/>
  </r>
  <r>
    <n v="1075"/>
    <s v="HOMBRE"/>
    <n v="594640"/>
    <s v="ASALARIADO"/>
    <s v="SECTOR PRIVADO"/>
    <s v="SI"/>
    <s v="NO"/>
    <s v="NO"/>
    <n v="36"/>
    <s v="No"/>
    <s v="No"/>
    <n v="594640"/>
    <x v="0"/>
    <n v="36"/>
  </r>
  <r>
    <n v="1076"/>
    <s v="HOMBRE"/>
    <n v="207858"/>
    <s v="ASALARIADO"/>
    <s v="SECTOR PRIVADO"/>
    <s v="SI"/>
    <s v="NO"/>
    <s v="NO"/>
    <n v="55"/>
    <s v="No"/>
    <s v="No"/>
    <n v="207858"/>
    <x v="0"/>
    <n v="55"/>
  </r>
  <r>
    <n v="1077"/>
    <s v="HOMBRE"/>
    <n v="3211392"/>
    <s v="ASALARIADO"/>
    <s v="SECTOR PUBLICO"/>
    <s v="SI"/>
    <s v="NO"/>
    <s v="NO"/>
    <n v="60"/>
    <s v="Atípico"/>
    <s v="No"/>
    <n v="3211392"/>
    <x v="0"/>
    <n v="60"/>
  </r>
  <r>
    <n v="1078"/>
    <s v="HOMBRE"/>
    <n v="631550.63"/>
    <s v="ASALARIADO"/>
    <s v="SECTOR PRIVADO"/>
    <s v="SI"/>
    <s v="NO"/>
    <s v="NO"/>
    <n v="38"/>
    <s v="No"/>
    <s v="No"/>
    <n v="631550.63"/>
    <x v="0"/>
    <n v="38"/>
  </r>
  <r>
    <n v="1079"/>
    <s v="HOMBRE"/>
    <n v="374222.12"/>
    <s v="ASALARIADO"/>
    <s v="SECTOR PRIVADO"/>
    <s v="SI"/>
    <s v="NO"/>
    <s v="NO"/>
    <n v="31"/>
    <s v="No"/>
    <s v="No"/>
    <n v="374222.12"/>
    <x v="0"/>
    <n v="31"/>
  </r>
  <r>
    <n v="1080"/>
    <s v="MUJER"/>
    <n v="338166"/>
    <s v="ASEGURADO VOLUNTARIO"/>
    <s v="SECTOR PRIVADO"/>
    <s v="SI"/>
    <s v="NO"/>
    <s v="NO"/>
    <n v="63"/>
    <s v="No"/>
    <s v="No"/>
    <n v="338166"/>
    <x v="2"/>
    <n v="63"/>
  </r>
  <r>
    <n v="1081"/>
    <s v="MUJER"/>
    <n v="180000"/>
    <s v="ASALARIADO"/>
    <s v="SECTOR PRIVADO"/>
    <s v="SI"/>
    <s v="SI"/>
    <s v="NO"/>
    <n v="78"/>
    <s v="No"/>
    <s v="No"/>
    <n v="180000"/>
    <x v="0"/>
    <n v="78"/>
  </r>
  <r>
    <n v="1082"/>
    <s v="MUJER"/>
    <n v="582638"/>
    <s v="TRABAJADOR INDEPENDIENTE"/>
    <s v="SECTOR PRIVADO"/>
    <s v="SI"/>
    <s v="SI"/>
    <s v="SI"/>
    <n v="60"/>
    <s v="No"/>
    <s v="No"/>
    <n v="582638"/>
    <x v="3"/>
    <n v="60"/>
  </r>
  <r>
    <n v="1083"/>
    <s v="MUJER"/>
    <n v="818240.4"/>
    <s v="ASALARIADO"/>
    <s v="SECTOR PRIVADO"/>
    <s v="SI"/>
    <s v="NO"/>
    <s v="NO"/>
    <n v="26"/>
    <s v="No"/>
    <s v="No"/>
    <n v="818240.4"/>
    <x v="0"/>
    <n v="26"/>
  </r>
  <r>
    <n v="1084"/>
    <s v="MUJER"/>
    <n v="317915"/>
    <s v="ASALARIADO"/>
    <s v="SECTOR PRIVADO"/>
    <s v="SI"/>
    <s v="NO"/>
    <s v="NO"/>
    <n v="41"/>
    <s v="No"/>
    <s v="No"/>
    <n v="317915"/>
    <x v="0"/>
    <n v="41"/>
  </r>
  <r>
    <n v="1085"/>
    <s v="HOMBRE"/>
    <n v="449694.75"/>
    <s v="ASALARIADO"/>
    <s v="SECTOR PRIVADO"/>
    <s v="SI"/>
    <s v="NO"/>
    <s v="NO"/>
    <n v="21"/>
    <s v="No"/>
    <s v="No"/>
    <n v="449694.75"/>
    <x v="0"/>
    <n v="21"/>
  </r>
  <r>
    <n v="1086"/>
    <s v="MUJER"/>
    <n v="607000"/>
    <s v="ASALARIADO"/>
    <s v="SECTOR PRIVADO"/>
    <s v="SI"/>
    <s v="NO"/>
    <s v="NO"/>
    <n v="41"/>
    <s v="No"/>
    <s v="No"/>
    <n v="607000"/>
    <x v="0"/>
    <n v="41"/>
  </r>
  <r>
    <n v="1087"/>
    <s v="HOMBRE"/>
    <n v="302470"/>
    <s v="TRABAJADOR INDEPENDIENTE"/>
    <s v="SECTOR PRIVADO"/>
    <s v="SI"/>
    <s v="NO"/>
    <s v="SI"/>
    <n v="31"/>
    <s v="No"/>
    <s v="No"/>
    <n v="302470"/>
    <x v="3"/>
    <n v="31"/>
  </r>
  <r>
    <n v="1088"/>
    <s v="HOMBRE"/>
    <n v="300000"/>
    <s v="ASALARIADO"/>
    <s v="SECTOR PRIVADO"/>
    <s v="SI"/>
    <s v="NO"/>
    <s v="NO"/>
    <n v="58"/>
    <s v="No"/>
    <s v="No"/>
    <n v="300000"/>
    <x v="0"/>
    <n v="58"/>
  </r>
  <r>
    <n v="1089"/>
    <s v="HOMBRE"/>
    <n v="359543"/>
    <s v="ASALARIADO"/>
    <s v="SECTOR PRIVADO"/>
    <s v="SI"/>
    <s v="NO"/>
    <s v="NO"/>
    <n v="20"/>
    <s v="No"/>
    <s v="No"/>
    <n v="359543"/>
    <x v="0"/>
    <n v="20"/>
  </r>
  <r>
    <n v="1090"/>
    <s v="MUJER"/>
    <n v="717302"/>
    <s v="ASALARIADO"/>
    <s v="SECTOR PRIVADO"/>
    <s v="SI"/>
    <s v="NO"/>
    <s v="NO"/>
    <n v="42"/>
    <s v="No"/>
    <s v="No"/>
    <n v="717302"/>
    <x v="0"/>
    <n v="42"/>
  </r>
  <r>
    <n v="1091"/>
    <s v="HOMBRE"/>
    <n v="301597.40000000002"/>
    <s v="ASALARIADO"/>
    <s v="SECTOR PRIVADO"/>
    <s v="SI"/>
    <s v="SI"/>
    <s v="NO"/>
    <n v="46"/>
    <s v="No"/>
    <s v="No"/>
    <n v="301597.40000000002"/>
    <x v="0"/>
    <n v="46"/>
  </r>
  <r>
    <n v="1092"/>
    <s v="MUJER"/>
    <n v="297046"/>
    <s v="ASEGURADO VOLUNTARIO"/>
    <s v="SECTOR PRIVADO"/>
    <s v="SI"/>
    <s v="NO"/>
    <s v="NO"/>
    <n v="34"/>
    <s v="No"/>
    <s v="No"/>
    <n v="297046"/>
    <x v="2"/>
    <n v="34"/>
  </r>
  <r>
    <n v="1093"/>
    <s v="HOMBRE"/>
    <n v="700000"/>
    <s v="ASALARIADO"/>
    <s v="SECTOR PRIVADO"/>
    <s v="SI"/>
    <s v="NO"/>
    <s v="NO"/>
    <n v="22"/>
    <s v="No"/>
    <s v="No"/>
    <n v="700000"/>
    <x v="0"/>
    <n v="22"/>
  </r>
  <r>
    <n v="1094"/>
    <s v="MUJER"/>
    <n v="384000"/>
    <s v="ASALARIADO"/>
    <s v="SECTOR PRIVADO"/>
    <s v="SI"/>
    <s v="NO"/>
    <s v="NO"/>
    <n v="48"/>
    <s v="No"/>
    <s v="No"/>
    <n v="384000"/>
    <x v="0"/>
    <n v="48"/>
  </r>
  <r>
    <n v="1095"/>
    <s v="HOMBRE"/>
    <n v="783349.9"/>
    <s v="ASALARIADO"/>
    <s v="SECTOR PUBLICO"/>
    <s v="SI"/>
    <s v="NO"/>
    <s v="NO"/>
    <n v="45"/>
    <s v="No"/>
    <s v="No"/>
    <n v="783349.9"/>
    <x v="0"/>
    <n v="45"/>
  </r>
  <r>
    <n v="1096"/>
    <s v="HOMBRE"/>
    <n v="1615550.07"/>
    <s v="ASALARIADO"/>
    <s v="SECTOR PRIVADO"/>
    <s v="SI"/>
    <s v="NO"/>
    <s v="SI"/>
    <n v="37"/>
    <s v="No"/>
    <s v="No"/>
    <n v="1615550.07"/>
    <x v="0"/>
    <n v="37"/>
  </r>
  <r>
    <n v="1097"/>
    <s v="MUJER"/>
    <n v="247663"/>
    <s v="ASALARIADO"/>
    <s v="SECTOR PRIVADO"/>
    <s v="SI"/>
    <s v="NO"/>
    <s v="NO"/>
    <n v="19"/>
    <s v="No"/>
    <s v="No"/>
    <n v="247663"/>
    <x v="0"/>
    <n v="19"/>
  </r>
  <r>
    <n v="1098"/>
    <s v="MUJER"/>
    <n v="1267616.3899999999"/>
    <s v="ASALARIADO"/>
    <s v="SECTOR PRIVADO"/>
    <s v="SI"/>
    <s v="NO"/>
    <s v="NO"/>
    <n v="35"/>
    <s v="No"/>
    <s v="No"/>
    <n v="1267616.3899999999"/>
    <x v="0"/>
    <n v="35"/>
  </r>
  <r>
    <n v="1099"/>
    <s v="HOMBRE"/>
    <n v="377999"/>
    <s v="TRABAJADOR INDEPENDIENTE"/>
    <s v="SECTOR PRIVADO"/>
    <s v="SI"/>
    <s v="NO"/>
    <s v="SI"/>
    <n v="37"/>
    <s v="No"/>
    <s v="No"/>
    <n v="377999"/>
    <x v="3"/>
    <n v="37"/>
  </r>
  <r>
    <n v="1100"/>
    <s v="MUJER"/>
    <n v="297044"/>
    <s v="ASEGURADO VOLUNTARIO"/>
    <s v="SECTOR PRIVADO"/>
    <s v="SI"/>
    <s v="NO"/>
    <s v="NO"/>
    <n v="53"/>
    <s v="No"/>
    <s v="No"/>
    <n v="297044"/>
    <x v="2"/>
    <n v="53"/>
  </r>
  <r>
    <n v="1101"/>
    <s v="HOMBRE"/>
    <n v="278030"/>
    <s v="CONVENIOS ESPECIALES DE TRABAJADORES INDEPENDIENTES"/>
    <s v="SECTOR PRIVADO"/>
    <s v="SI"/>
    <s v="NO"/>
    <s v="NO"/>
    <n v="24"/>
    <s v="No"/>
    <s v="No"/>
    <n v="278030"/>
    <x v="4"/>
    <n v="24"/>
  </r>
  <r>
    <n v="1102"/>
    <s v="HOMBRE"/>
    <n v="297045"/>
    <s v="TRABAJADOR INDEPENDIENTE"/>
    <s v="SECTOR PRIVADO"/>
    <s v="SI"/>
    <s v="NO"/>
    <s v="SI"/>
    <n v="33"/>
    <s v="No"/>
    <s v="No"/>
    <n v="297045"/>
    <x v="3"/>
    <n v="33"/>
  </r>
  <r>
    <n v="1103"/>
    <s v="HOMBRE"/>
    <n v="239460"/>
    <s v="ASALARIADO"/>
    <s v="SECTOR PRIVADO"/>
    <s v="SI"/>
    <s v="NO"/>
    <s v="NO"/>
    <n v="26"/>
    <s v="No"/>
    <s v="No"/>
    <n v="239460"/>
    <x v="0"/>
    <n v="26"/>
  </r>
  <r>
    <n v="1104"/>
    <s v="HOMBRE"/>
    <n v="331181"/>
    <s v="TRABAJADOR INDEPENDIENTE"/>
    <s v="SECTOR PRIVADO"/>
    <s v="SI"/>
    <s v="SI"/>
    <s v="SI"/>
    <n v="30"/>
    <s v="No"/>
    <s v="No"/>
    <n v="331181"/>
    <x v="3"/>
    <n v="30"/>
  </r>
  <r>
    <n v="1105"/>
    <s v="HOMBRE"/>
    <n v="580840.93999999994"/>
    <s v="ASALARIADO"/>
    <s v="SECTOR PRIVADO"/>
    <s v="SI"/>
    <s v="NO"/>
    <s v="NO"/>
    <n v="37"/>
    <s v="No"/>
    <s v="No"/>
    <n v="580840.93999999994"/>
    <x v="0"/>
    <n v="37"/>
  </r>
  <r>
    <n v="1106"/>
    <s v="MUJER"/>
    <n v="850000"/>
    <s v="ASALARIADO"/>
    <s v="SECTOR PRIVADO"/>
    <s v="SI"/>
    <s v="NO"/>
    <s v="NO"/>
    <n v="38"/>
    <s v="No"/>
    <s v="No"/>
    <n v="850000"/>
    <x v="0"/>
    <n v="38"/>
  </r>
  <r>
    <n v="1107"/>
    <s v="HOMBRE"/>
    <n v="367500"/>
    <s v="ASALARIADO"/>
    <s v="SECTOR PRIVADO"/>
    <s v="SI"/>
    <s v="NO"/>
    <s v="NO"/>
    <n v="32"/>
    <s v="No"/>
    <s v="No"/>
    <n v="367500"/>
    <x v="0"/>
    <n v="32"/>
  </r>
  <r>
    <n v="1108"/>
    <s v="HOMBRE"/>
    <n v="594092"/>
    <s v="TRABAJADOR INDEPENDIENTE"/>
    <s v="SECTOR PRIVADO"/>
    <s v="SI"/>
    <s v="NO"/>
    <s v="NO"/>
    <n v="62"/>
    <s v="No"/>
    <s v="No"/>
    <n v="594092"/>
    <x v="3"/>
    <n v="62"/>
  </r>
  <r>
    <n v="1109"/>
    <s v="MUJER"/>
    <n v="297046"/>
    <s v="TRABAJADOR INDEPENDIENTE"/>
    <s v="SECTOR PRIVADO"/>
    <s v="SI"/>
    <s v="NO"/>
    <s v="NO"/>
    <n v="33"/>
    <s v="No"/>
    <s v="No"/>
    <n v="297046"/>
    <x v="3"/>
    <n v="33"/>
  </r>
  <r>
    <n v="1110"/>
    <s v="HOMBRE"/>
    <n v="429000"/>
    <s v="ASALARIADO"/>
    <s v="SECTOR PRIVADO"/>
    <s v="SI"/>
    <s v="SI"/>
    <s v="NO"/>
    <n v="53"/>
    <s v="No"/>
    <s v="No"/>
    <n v="429000"/>
    <x v="0"/>
    <n v="53"/>
  </r>
  <r>
    <n v="1111"/>
    <s v="HOMBRE"/>
    <n v="460742.68"/>
    <s v="ASALARIADO"/>
    <s v="SECTOR PRIVADO"/>
    <s v="SI"/>
    <s v="NO"/>
    <s v="NO"/>
    <n v="34"/>
    <s v="No"/>
    <s v="No"/>
    <n v="460742.68"/>
    <x v="0"/>
    <n v="34"/>
  </r>
  <r>
    <n v="1112"/>
    <s v="MUJER"/>
    <n v="469397.06"/>
    <s v="ASALARIADO"/>
    <s v="SECTOR PRIVADO"/>
    <s v="SI"/>
    <s v="NO"/>
    <s v="NO"/>
    <n v="21"/>
    <s v="No"/>
    <s v="No"/>
    <n v="469397.06"/>
    <x v="0"/>
    <n v="21"/>
  </r>
  <r>
    <n v="1113"/>
    <s v="HOMBRE"/>
    <n v="509509"/>
    <s v="TRABAJADOR INDEPENDIENTE"/>
    <s v="SECTOR PRIVADO"/>
    <s v="SI"/>
    <s v="NO"/>
    <s v="SI"/>
    <n v="48"/>
    <s v="No"/>
    <s v="No"/>
    <n v="509509"/>
    <x v="3"/>
    <n v="48"/>
  </r>
  <r>
    <n v="1114"/>
    <s v="MUJER"/>
    <n v="297046"/>
    <s v="ASEGURADO VOLUNTARIO"/>
    <s v="SECTOR PRIVADO"/>
    <s v="SI"/>
    <s v="NO"/>
    <s v="NO"/>
    <n v="43"/>
    <s v="No"/>
    <s v="No"/>
    <n v="297046"/>
    <x v="2"/>
    <n v="43"/>
  </r>
  <r>
    <n v="1115"/>
    <s v="MUJER"/>
    <n v="326036"/>
    <s v="ASALARIADO"/>
    <s v="SECTOR PRIVADO"/>
    <s v="SI"/>
    <s v="NO"/>
    <s v="SI"/>
    <n v="54"/>
    <s v="No"/>
    <s v="No"/>
    <n v="326036"/>
    <x v="0"/>
    <n v="54"/>
  </r>
  <r>
    <n v="1116"/>
    <s v="HOMBRE"/>
    <n v="297046"/>
    <s v="TRABAJADOR INDEPENDIENTE"/>
    <s v="SECTOR PRIVADO"/>
    <s v="SI"/>
    <s v="NO"/>
    <s v="NO"/>
    <n v="53"/>
    <s v="No"/>
    <s v="No"/>
    <n v="297046"/>
    <x v="3"/>
    <n v="53"/>
  </r>
  <r>
    <n v="1117"/>
    <s v="HOMBRE"/>
    <n v="425000"/>
    <s v="ASALARIADO"/>
    <s v="SECTOR PRIVADO"/>
    <s v="SI"/>
    <s v="NO"/>
    <s v="NO"/>
    <n v="20"/>
    <s v="No"/>
    <s v="No"/>
    <n v="425000"/>
    <x v="0"/>
    <n v="20"/>
  </r>
  <r>
    <n v="1118"/>
    <s v="HOMBRE"/>
    <n v="1427100.52"/>
    <s v="ASALARIADO"/>
    <s v="SECTOR PUBLICO"/>
    <s v="SI"/>
    <s v="NO"/>
    <s v="NO"/>
    <n v="44"/>
    <s v="No"/>
    <s v="No"/>
    <n v="1427100.52"/>
    <x v="0"/>
    <n v="44"/>
  </r>
  <r>
    <n v="1119"/>
    <s v="HOMBRE"/>
    <n v="321287"/>
    <s v="ASEGURADO VOLUNTARIO"/>
    <s v="SECTOR PRIVADO"/>
    <s v="SI"/>
    <s v="NO"/>
    <s v="NO"/>
    <n v="54"/>
    <s v="No"/>
    <s v="No"/>
    <n v="321287"/>
    <x v="2"/>
    <n v="54"/>
  </r>
  <r>
    <n v="1120"/>
    <s v="HOMBRE"/>
    <n v="610142"/>
    <s v="TRABAJADOR INDEPENDIENTE"/>
    <s v="SECTOR PRIVADO"/>
    <s v="SI"/>
    <s v="NO"/>
    <s v="NO"/>
    <n v="61"/>
    <s v="No"/>
    <s v="No"/>
    <n v="610142"/>
    <x v="3"/>
    <n v="61"/>
  </r>
  <r>
    <n v="1121"/>
    <s v="HOMBRE"/>
    <n v="1602501"/>
    <s v="PENSIONADOS EN SU PROPIO SISTEMA"/>
    <s v="SECTOR PUBLICO"/>
    <s v="SI"/>
    <s v="NO"/>
    <s v="NO"/>
    <n v="60"/>
    <s v="No"/>
    <s v="No"/>
    <n v="1602501"/>
    <x v="1"/>
    <n v="60"/>
  </r>
  <r>
    <n v="1122"/>
    <s v="HOMBRE"/>
    <n v="440086.31"/>
    <s v="ASALARIADO"/>
    <s v="SECTOR PRIVADO"/>
    <s v="SI"/>
    <s v="NO"/>
    <s v="NO"/>
    <n v="53"/>
    <s v="No"/>
    <s v="No"/>
    <n v="440086.31"/>
    <x v="0"/>
    <n v="53"/>
  </r>
  <r>
    <n v="1123"/>
    <s v="HOMBRE"/>
    <n v="812849"/>
    <s v="ASEGURADO VOLUNTARIO"/>
    <s v="SECTOR PRIVADO"/>
    <s v="SI"/>
    <s v="SI"/>
    <s v="NO"/>
    <n v="74"/>
    <s v="No"/>
    <s v="No"/>
    <n v="812849"/>
    <x v="2"/>
    <n v="74"/>
  </r>
  <r>
    <n v="1124"/>
    <s v="HOMBRE"/>
    <n v="449060"/>
    <s v="ASALARIADO"/>
    <s v="SECTOR PUBLICO"/>
    <s v="SI"/>
    <s v="NO"/>
    <s v="SI"/>
    <n v="58"/>
    <s v="No"/>
    <s v="No"/>
    <n v="449060"/>
    <x v="0"/>
    <n v="58"/>
  </r>
  <r>
    <n v="1125"/>
    <s v="HOMBRE"/>
    <n v="326753"/>
    <s v="ASEGURADO VOLUNTARIO"/>
    <s v="SECTOR PRIVADO"/>
    <s v="SI"/>
    <s v="NO"/>
    <s v="NO"/>
    <n v="42"/>
    <s v="No"/>
    <s v="No"/>
    <n v="326753"/>
    <x v="2"/>
    <n v="42"/>
  </r>
  <r>
    <n v="1126"/>
    <s v="HOMBRE"/>
    <n v="364062.51"/>
    <s v="ASALARIADO"/>
    <s v="SECTOR PRIVADO"/>
    <s v="SI"/>
    <s v="NO"/>
    <s v="NO"/>
    <n v="27"/>
    <s v="No"/>
    <s v="No"/>
    <n v="364062.51"/>
    <x v="0"/>
    <n v="27"/>
  </r>
  <r>
    <n v="1127"/>
    <s v="HOMBRE"/>
    <n v="278030.99"/>
    <s v="CONVENIOS ESPECIALES DE TRABAJADORES INDEPENDIENTES"/>
    <s v="SECTOR PRIVADO"/>
    <s v="SI"/>
    <s v="NO"/>
    <s v="NO"/>
    <n v="31"/>
    <s v="No"/>
    <s v="No"/>
    <n v="278030.99"/>
    <x v="4"/>
    <n v="31"/>
  </r>
  <r>
    <n v="1128"/>
    <s v="HOMBRE"/>
    <n v="876640.38"/>
    <s v="ASALARIADO"/>
    <s v="SECTOR PRIVADO"/>
    <s v="SI"/>
    <s v="NO"/>
    <s v="NO"/>
    <n v="49"/>
    <s v="No"/>
    <s v="No"/>
    <n v="876640.38"/>
    <x v="0"/>
    <n v="49"/>
  </r>
  <r>
    <n v="1129"/>
    <s v="HOMBRE"/>
    <n v="288203"/>
    <s v="ASALARIADO"/>
    <s v="SECTOR PUBLICO"/>
    <s v="SI"/>
    <s v="NO"/>
    <s v="SI"/>
    <n v="26"/>
    <s v="No"/>
    <s v="No"/>
    <n v="288203"/>
    <x v="0"/>
    <n v="26"/>
  </r>
  <r>
    <n v="1130"/>
    <s v="HOMBRE"/>
    <n v="51450.83"/>
    <s v="ASALARIADO"/>
    <s v="SECTOR PRIVADO"/>
    <s v="SI"/>
    <s v="SI"/>
    <s v="NO"/>
    <n v="50"/>
    <s v="No"/>
    <s v="No"/>
    <n v="51450.83"/>
    <x v="0"/>
    <n v="50"/>
  </r>
  <r>
    <n v="1131"/>
    <s v="HOMBRE"/>
    <n v="538446.65"/>
    <s v="ASALARIADO"/>
    <s v="SECTOR PRIVADO"/>
    <s v="SI"/>
    <s v="NO"/>
    <s v="NO"/>
    <n v="28"/>
    <s v="No"/>
    <s v="No"/>
    <n v="538446.65"/>
    <x v="0"/>
    <n v="28"/>
  </r>
  <r>
    <n v="1132"/>
    <s v="MUJER"/>
    <n v="198257.15"/>
    <s v="PENSIONADOS EN SU PROPIO SISTEMA"/>
    <s v="SECTOR PUBLICO"/>
    <s v="SI"/>
    <s v="NO"/>
    <s v="NO"/>
    <n v="97"/>
    <s v="No"/>
    <s v="No"/>
    <n v="198257.15"/>
    <x v="1"/>
    <n v="97"/>
  </r>
  <r>
    <n v="1133"/>
    <s v="HOMBRE"/>
    <n v="278030"/>
    <s v="CONVENIOS ESPECIALES DE TRABAJADORES INDEPENDIENTES"/>
    <s v="SECTOR PRIVADO"/>
    <s v="SI"/>
    <s v="SI"/>
    <s v="NO"/>
    <n v="39"/>
    <s v="No"/>
    <s v="No"/>
    <n v="278030"/>
    <x v="4"/>
    <n v="39"/>
  </r>
  <r>
    <n v="1134"/>
    <s v="HOMBRE"/>
    <n v="636889"/>
    <s v="TRABAJADOR INDEPENDIENTE"/>
    <s v="SECTOR PRIVADO"/>
    <s v="SI"/>
    <s v="NO"/>
    <s v="SI"/>
    <n v="49"/>
    <s v="No"/>
    <s v="No"/>
    <n v="636889"/>
    <x v="3"/>
    <n v="49"/>
  </r>
  <r>
    <n v="1135"/>
    <s v="HOMBRE"/>
    <n v="600000"/>
    <s v="ASALARIADO"/>
    <s v="SECTOR PRIVADO"/>
    <s v="SI"/>
    <s v="SI"/>
    <s v="SI"/>
    <n v="58"/>
    <s v="No"/>
    <s v="No"/>
    <n v="600000"/>
    <x v="0"/>
    <n v="58"/>
  </r>
  <r>
    <n v="1136"/>
    <s v="MUJER"/>
    <n v="297139"/>
    <s v="ASEGURADO VOLUNTARIO"/>
    <s v="SECTOR PRIVADO"/>
    <s v="NO"/>
    <s v="NO"/>
    <s v="SI"/>
    <n v="41"/>
    <s v="No"/>
    <s v="No"/>
    <n v="297139"/>
    <x v="2"/>
    <n v="41"/>
  </r>
  <r>
    <n v="1137"/>
    <s v="MUJER"/>
    <n v="277000"/>
    <s v="ASALARIADO"/>
    <s v="SECTOR PRIVADO"/>
    <s v="SI"/>
    <s v="NO"/>
    <s v="NO"/>
    <n v="46"/>
    <s v="No"/>
    <s v="No"/>
    <n v="277000"/>
    <x v="0"/>
    <n v="46"/>
  </r>
  <r>
    <n v="1138"/>
    <s v="HOMBRE"/>
    <n v="635014"/>
    <s v="TRABAJADOR INDEPENDIENTE"/>
    <s v="SECTOR PRIVADO"/>
    <s v="SI"/>
    <s v="NO"/>
    <s v="NO"/>
    <n v="51"/>
    <s v="No"/>
    <s v="No"/>
    <n v="635014"/>
    <x v="3"/>
    <n v="51"/>
  </r>
  <r>
    <n v="1139"/>
    <s v="HOMBRE"/>
    <n v="79912"/>
    <s v="ASALARIADO"/>
    <s v="SECTOR PRIVADO"/>
    <s v="SI"/>
    <s v="NO"/>
    <s v="NO"/>
    <n v="19"/>
    <s v="No"/>
    <s v="No"/>
    <n v="79912"/>
    <x v="0"/>
    <n v="19"/>
  </r>
  <r>
    <n v="1140"/>
    <s v="HOMBRE"/>
    <n v="393512.27"/>
    <s v="ASALARIADO"/>
    <s v="SECTOR PRIVADO"/>
    <s v="SI"/>
    <s v="NO"/>
    <s v="NO"/>
    <n v="44"/>
    <s v="No"/>
    <s v="No"/>
    <n v="393512.27"/>
    <x v="0"/>
    <n v="44"/>
  </r>
  <r>
    <n v="1141"/>
    <s v="MUJER"/>
    <n v="297046"/>
    <s v="ASEGURADO VOLUNTARIO"/>
    <s v="SECTOR PRIVADO"/>
    <s v="SI"/>
    <s v="NO"/>
    <s v="SI"/>
    <n v="21"/>
    <s v="No"/>
    <s v="No"/>
    <n v="297046"/>
    <x v="2"/>
    <n v="21"/>
  </r>
  <r>
    <n v="1142"/>
    <s v="MUJER"/>
    <n v="125736.88"/>
    <s v="ASALARIADO"/>
    <s v="SECTOR PUBLICO"/>
    <s v="SI"/>
    <s v="NO"/>
    <s v="NO"/>
    <n v="34"/>
    <s v="No"/>
    <s v="No"/>
    <n v="125736.88"/>
    <x v="0"/>
    <n v="34"/>
  </r>
  <r>
    <n v="1143"/>
    <s v="HOMBRE"/>
    <n v="1279854.5"/>
    <s v="ASALARIADO"/>
    <s v="SECTOR PUBLICO"/>
    <s v="SI"/>
    <s v="NO"/>
    <s v="NO"/>
    <n v="39"/>
    <s v="No"/>
    <s v="No"/>
    <n v="1279854.5"/>
    <x v="0"/>
    <n v="39"/>
  </r>
  <r>
    <n v="1144"/>
    <s v="MUJER"/>
    <n v="385000"/>
    <s v="ASALARIADO"/>
    <s v="SECTOR PRIVADO"/>
    <s v="SI"/>
    <s v="NO"/>
    <s v="NO"/>
    <n v="25"/>
    <s v="No"/>
    <s v="No"/>
    <n v="385000"/>
    <x v="0"/>
    <n v="25"/>
  </r>
  <r>
    <n v="1145"/>
    <s v="HOMBRE"/>
    <n v="555522"/>
    <s v="ASALARIADO"/>
    <s v="SECTOR PRIVADO"/>
    <s v="SI"/>
    <s v="NO"/>
    <s v="NO"/>
    <n v="53"/>
    <s v="No"/>
    <s v="No"/>
    <n v="555522"/>
    <x v="0"/>
    <n v="53"/>
  </r>
  <r>
    <n v="1146"/>
    <s v="HOMBRE"/>
    <n v="1190185.8999999999"/>
    <s v="ASALARIADO"/>
    <s v="SECTOR PUBLICO"/>
    <s v="SI"/>
    <s v="NO"/>
    <s v="NO"/>
    <n v="44"/>
    <s v="No"/>
    <s v="No"/>
    <n v="1190185.8999999999"/>
    <x v="0"/>
    <n v="44"/>
  </r>
  <r>
    <n v="1147"/>
    <s v="MUJER"/>
    <n v="550590.5"/>
    <s v="ASALARIADO"/>
    <s v="SECTOR PUBLICO"/>
    <s v="SI"/>
    <s v="NO"/>
    <s v="NO"/>
    <n v="26"/>
    <s v="No"/>
    <s v="No"/>
    <n v="550590.5"/>
    <x v="0"/>
    <n v="26"/>
  </r>
  <r>
    <n v="1148"/>
    <s v="HOMBRE"/>
    <n v="297046"/>
    <s v="TRABAJADOR INDEPENDIENTE"/>
    <s v="SECTOR PRIVADO"/>
    <s v="SI"/>
    <s v="NO"/>
    <s v="NO"/>
    <n v="50"/>
    <s v="No"/>
    <s v="No"/>
    <n v="297046"/>
    <x v="3"/>
    <n v="50"/>
  </r>
  <r>
    <n v="1149"/>
    <s v="MUJER"/>
    <n v="475006"/>
    <s v="ASALARIADO"/>
    <s v="SECTOR PRIVADO"/>
    <s v="SI"/>
    <s v="NO"/>
    <s v="NO"/>
    <n v="24"/>
    <s v="No"/>
    <s v="No"/>
    <n v="475006"/>
    <x v="0"/>
    <n v="24"/>
  </r>
  <r>
    <n v="1150"/>
    <s v="MUJER"/>
    <n v="356649"/>
    <s v="TRABAJADOR INDEPENDIENTE"/>
    <s v="SECTOR PRIVADO"/>
    <s v="SI"/>
    <s v="NO"/>
    <s v="SI"/>
    <n v="48"/>
    <s v="No"/>
    <s v="No"/>
    <n v="356649"/>
    <x v="3"/>
    <n v="48"/>
  </r>
  <r>
    <n v="1151"/>
    <s v="HOMBRE"/>
    <n v="278030"/>
    <s v="CONVENIOS ESPECIALES DE TRABAJADORES INDEPENDIENTES"/>
    <s v="SECTOR PRIVADO"/>
    <s v="SI"/>
    <s v="NO"/>
    <s v="NO"/>
    <n v="38"/>
    <s v="No"/>
    <s v="No"/>
    <n v="278030"/>
    <x v="4"/>
    <n v="38"/>
  </r>
  <r>
    <n v="1152"/>
    <s v="MUJER"/>
    <n v="290000"/>
    <s v="ASALARIADO"/>
    <s v="SECTOR PRIVADO"/>
    <s v="SI"/>
    <s v="NO"/>
    <s v="NO"/>
    <n v="57"/>
    <s v="No"/>
    <s v="No"/>
    <n v="290000"/>
    <x v="0"/>
    <n v="57"/>
  </r>
  <r>
    <n v="1153"/>
    <s v="MUJER"/>
    <n v="1122731"/>
    <s v="PENSIONADOS EN SU PROPIO SISTEMA"/>
    <s v="SECTOR PUBLICO"/>
    <s v="SI"/>
    <s v="NO"/>
    <s v="NO"/>
    <n v="63"/>
    <s v="No"/>
    <s v="No"/>
    <n v="1122731"/>
    <x v="1"/>
    <n v="63"/>
  </r>
  <r>
    <n v="1154"/>
    <s v="MUJER"/>
    <n v="1551166.5"/>
    <s v="ASALARIADO"/>
    <s v="SECTOR PUBLICO"/>
    <s v="SI"/>
    <s v="NO"/>
    <s v="NO"/>
    <n v="31"/>
    <s v="No"/>
    <s v="No"/>
    <n v="1551166.5"/>
    <x v="0"/>
    <n v="31"/>
  </r>
  <r>
    <n v="1155"/>
    <s v="MUJER"/>
    <n v="479260"/>
    <s v="ASALARIADO"/>
    <s v="SECTOR PRIVADO"/>
    <s v="SI"/>
    <s v="NO"/>
    <s v="NO"/>
    <n v="28"/>
    <s v="No"/>
    <s v="No"/>
    <n v="479260"/>
    <x v="0"/>
    <n v="28"/>
  </r>
  <r>
    <n v="1156"/>
    <s v="MUJER"/>
    <n v="1235915"/>
    <s v="PENSIONADOS EN SU PROPIO SISTEMA"/>
    <s v="SECTOR PUBLICO"/>
    <s v="SI"/>
    <s v="NO"/>
    <s v="NO"/>
    <n v="64"/>
    <s v="No"/>
    <s v="No"/>
    <n v="1235915"/>
    <x v="1"/>
    <n v="64"/>
  </r>
  <r>
    <n v="1157"/>
    <s v="HOMBRE"/>
    <n v="454230.29"/>
    <s v="ASALARIADO"/>
    <s v="SECTOR PUBLICO"/>
    <s v="SI"/>
    <s v="NO"/>
    <s v="NO"/>
    <n v="42"/>
    <s v="No"/>
    <s v="No"/>
    <n v="454230.29"/>
    <x v="0"/>
    <n v="42"/>
  </r>
  <r>
    <n v="1158"/>
    <s v="HOMBRE"/>
    <n v="767326.7"/>
    <s v="ASALARIADO"/>
    <s v="SECTOR PUBLICO"/>
    <s v="SI"/>
    <s v="NO"/>
    <s v="NO"/>
    <n v="37"/>
    <s v="No"/>
    <s v="No"/>
    <n v="767326.7"/>
    <x v="0"/>
    <n v="37"/>
  </r>
  <r>
    <n v="1159"/>
    <s v="HOMBRE"/>
    <n v="322474"/>
    <s v="TRABAJADOR INDEPENDIENTE"/>
    <s v="SECTOR PRIVADO"/>
    <s v="SI"/>
    <s v="NO"/>
    <s v="SI"/>
    <n v="28"/>
    <s v="No"/>
    <s v="No"/>
    <n v="322474"/>
    <x v="3"/>
    <n v="28"/>
  </r>
  <r>
    <n v="1160"/>
    <s v="MUJER"/>
    <n v="400000"/>
    <s v="ASALARIADO"/>
    <s v="SECTOR PRIVADO"/>
    <s v="SI"/>
    <s v="NO"/>
    <s v="SI"/>
    <n v="37"/>
    <s v="No"/>
    <s v="No"/>
    <n v="400000"/>
    <x v="0"/>
    <n v="37"/>
  </r>
  <r>
    <n v="1161"/>
    <s v="HOMBRE"/>
    <n v="445799.84"/>
    <s v="ASALARIADO"/>
    <s v="SECTOR PRIVADO"/>
    <s v="SI"/>
    <s v="SI"/>
    <s v="NO"/>
    <n v="34"/>
    <s v="No"/>
    <s v="No"/>
    <n v="445799.84"/>
    <x v="0"/>
    <n v="34"/>
  </r>
  <r>
    <n v="1162"/>
    <s v="HOMBRE"/>
    <n v="297046"/>
    <s v="ASEGURADO VOLUNTARIO"/>
    <s v="SECTOR PRIVADO"/>
    <s v="SI"/>
    <s v="NO"/>
    <s v="NO"/>
    <n v="48"/>
    <s v="No"/>
    <s v="No"/>
    <n v="297046"/>
    <x v="2"/>
    <n v="48"/>
  </r>
  <r>
    <n v="1163"/>
    <s v="MUJER"/>
    <n v="627720.31000000006"/>
    <s v="ASALARIADO"/>
    <s v="SECTOR PRIVADO"/>
    <s v="SI"/>
    <s v="NO"/>
    <s v="NO"/>
    <n v="20"/>
    <s v="No"/>
    <s v="No"/>
    <n v="627720.31000000006"/>
    <x v="0"/>
    <n v="20"/>
  </r>
  <r>
    <n v="1164"/>
    <s v="HOMBRE"/>
    <n v="540000"/>
    <s v="ASALARIADO"/>
    <s v="SECTOR PRIVADO"/>
    <s v="SI"/>
    <s v="NO"/>
    <s v="NO"/>
    <n v="28"/>
    <s v="No"/>
    <s v="No"/>
    <n v="540000"/>
    <x v="0"/>
    <n v="28"/>
  </r>
  <r>
    <n v="1165"/>
    <s v="MUJER"/>
    <n v="475832.5"/>
    <s v="ASALARIADO"/>
    <s v="SECTOR PRIVADO"/>
    <s v="SI"/>
    <s v="NO"/>
    <s v="NO"/>
    <n v="26"/>
    <s v="No"/>
    <s v="No"/>
    <n v="475832.5"/>
    <x v="0"/>
    <n v="26"/>
  </r>
  <r>
    <n v="1166"/>
    <s v="HOMBRE"/>
    <n v="324516.38"/>
    <s v="ASALARIADO"/>
    <s v="SECTOR PUBLICO"/>
    <s v="SI"/>
    <s v="NO"/>
    <s v="NO"/>
    <n v="54"/>
    <s v="No"/>
    <s v="No"/>
    <n v="324516.38"/>
    <x v="0"/>
    <n v="54"/>
  </r>
  <r>
    <n v="1167"/>
    <s v="MUJER"/>
    <n v="3300500"/>
    <s v="ASALARIADO"/>
    <s v="SECTOR PRIVADO"/>
    <s v="SI"/>
    <s v="NO"/>
    <s v="NO"/>
    <n v="48"/>
    <s v="Atípico"/>
    <s v="No"/>
    <n v="3300500"/>
    <x v="0"/>
    <n v="48"/>
  </r>
  <r>
    <n v="1168"/>
    <s v="HOMBRE"/>
    <n v="387626"/>
    <s v="TRABAJADOR INDEPENDIENTE"/>
    <s v="SECTOR PRIVADO"/>
    <s v="SI"/>
    <s v="NO"/>
    <s v="SI"/>
    <n v="32"/>
    <s v="No"/>
    <s v="No"/>
    <n v="387626"/>
    <x v="3"/>
    <n v="32"/>
  </r>
  <r>
    <n v="1169"/>
    <s v="HOMBRE"/>
    <n v="802029"/>
    <s v="TRABAJADOR INDEPENDIENTE"/>
    <s v="SECTOR PRIVADO"/>
    <s v="SI"/>
    <s v="NO"/>
    <s v="NO"/>
    <n v="60"/>
    <s v="No"/>
    <s v="No"/>
    <n v="802029"/>
    <x v="3"/>
    <n v="60"/>
  </r>
  <r>
    <n v="1170"/>
    <s v="HOMBRE"/>
    <n v="331171"/>
    <s v="ASALARIADO"/>
    <s v="SECTOR PRIVADO"/>
    <s v="SI"/>
    <s v="NO"/>
    <s v="NO"/>
    <n v="47"/>
    <s v="No"/>
    <s v="No"/>
    <n v="331171"/>
    <x v="0"/>
    <n v="47"/>
  </r>
  <r>
    <n v="1171"/>
    <s v="HOMBRE"/>
    <n v="3652052.72"/>
    <s v="PENSIONADOS EN SU PROPIO SISTEMA"/>
    <s v="SECTOR PUBLICO"/>
    <s v="SI"/>
    <s v="NO"/>
    <s v="NO"/>
    <n v="67"/>
    <s v="Atípico"/>
    <s v="No"/>
    <n v="3652052.72"/>
    <x v="1"/>
    <n v="67"/>
  </r>
  <r>
    <n v="1172"/>
    <s v="HOMBRE"/>
    <n v="2036980.28"/>
    <s v="ASALARIADO"/>
    <s v="SECTOR PRIVADO"/>
    <s v="SI"/>
    <s v="NO"/>
    <s v="NO"/>
    <n v="36"/>
    <s v="No"/>
    <s v="No"/>
    <n v="2036980.28"/>
    <x v="0"/>
    <n v="36"/>
  </r>
  <r>
    <n v="1173"/>
    <s v="HOMBRE"/>
    <n v="279463.71999999997"/>
    <s v="PENSIONADOS EN SU PROPIO SISTEMA"/>
    <s v="SECTOR PUBLICO"/>
    <s v="SI"/>
    <s v="NO"/>
    <s v="NO"/>
    <n v="72"/>
    <s v="No"/>
    <s v="No"/>
    <n v="279463.71999999997"/>
    <x v="1"/>
    <n v="72"/>
  </r>
  <r>
    <n v="1174"/>
    <s v="HOMBRE"/>
    <n v="170013.99"/>
    <s v="ASALARIADO"/>
    <s v="SECTOR PRIVADO"/>
    <s v="SI"/>
    <s v="NO"/>
    <s v="NO"/>
    <n v="40"/>
    <s v="No"/>
    <s v="No"/>
    <n v="170013.99"/>
    <x v="0"/>
    <n v="40"/>
  </r>
  <r>
    <n v="1175"/>
    <s v="MUJER"/>
    <n v="307580"/>
    <s v="ASALARIADO"/>
    <s v="SECTOR PRIVADO"/>
    <s v="SI"/>
    <s v="NO"/>
    <s v="NO"/>
    <n v="19"/>
    <s v="No"/>
    <s v="No"/>
    <n v="307580"/>
    <x v="0"/>
    <n v="19"/>
  </r>
  <r>
    <n v="1176"/>
    <s v="HOMBRE"/>
    <n v="729689.4"/>
    <s v="ASALARIADO"/>
    <s v="SECTOR PRIVADO"/>
    <s v="SI"/>
    <s v="SI"/>
    <s v="NO"/>
    <n v="38"/>
    <s v="No"/>
    <s v="No"/>
    <n v="729689.4"/>
    <x v="0"/>
    <n v="38"/>
  </r>
  <r>
    <n v="1177"/>
    <s v="MUJER"/>
    <n v="287862.75"/>
    <s v="ASALARIADO"/>
    <s v="SECTOR PUBLICO"/>
    <s v="SI"/>
    <s v="NO"/>
    <s v="NO"/>
    <n v="56"/>
    <s v="No"/>
    <s v="No"/>
    <n v="287862.75"/>
    <x v="0"/>
    <n v="56"/>
  </r>
  <r>
    <n v="1178"/>
    <s v="HOMBRE"/>
    <n v="420583.35"/>
    <s v="ASALARIADO"/>
    <s v="SECTOR PRIVADO"/>
    <s v="SI"/>
    <s v="NO"/>
    <s v="NO"/>
    <n v="42"/>
    <s v="No"/>
    <s v="No"/>
    <n v="420583.35"/>
    <x v="0"/>
    <n v="42"/>
  </r>
  <r>
    <n v="1179"/>
    <s v="MUJER"/>
    <n v="716640"/>
    <s v="ASALARIADO"/>
    <s v="SECTOR PRIVADO"/>
    <s v="SI"/>
    <s v="NO"/>
    <s v="NO"/>
    <n v="31"/>
    <s v="No"/>
    <s v="No"/>
    <n v="716640"/>
    <x v="0"/>
    <n v="31"/>
  </r>
  <r>
    <n v="1180"/>
    <s v="HOMBRE"/>
    <n v="330000"/>
    <s v="ASALARIADO"/>
    <s v="SECTOR PRIVADO"/>
    <s v="SI"/>
    <s v="SI"/>
    <s v="SI"/>
    <n v="56"/>
    <s v="No"/>
    <s v="No"/>
    <n v="330000"/>
    <x v="0"/>
    <n v="56"/>
  </r>
  <r>
    <n v="1181"/>
    <s v="HOMBRE"/>
    <n v="389716.32"/>
    <s v="ASALARIADO"/>
    <s v="SECTOR PRIVADO"/>
    <s v="SI"/>
    <s v="NO"/>
    <s v="NO"/>
    <n v="50"/>
    <s v="No"/>
    <s v="No"/>
    <n v="389716.32"/>
    <x v="0"/>
    <n v="50"/>
  </r>
  <r>
    <n v="1182"/>
    <s v="MUJER"/>
    <n v="297046"/>
    <s v="ASEGURADO VOLUNTARIO"/>
    <s v="SECTOR PRIVADO"/>
    <s v="SI"/>
    <s v="NO"/>
    <s v="NO"/>
    <n v="42"/>
    <s v="No"/>
    <s v="No"/>
    <n v="297046"/>
    <x v="2"/>
    <n v="42"/>
  </r>
  <r>
    <n v="1183"/>
    <s v="MUJER"/>
    <n v="299647"/>
    <s v="ASEGURADO VOLUNTARIO"/>
    <s v="SECTOR PRIVADO"/>
    <s v="SI"/>
    <s v="NO"/>
    <s v="NO"/>
    <n v="83"/>
    <s v="No"/>
    <s v="No"/>
    <n v="299647"/>
    <x v="2"/>
    <n v="83"/>
  </r>
  <r>
    <n v="1184"/>
    <s v="MUJER"/>
    <n v="530654.96"/>
    <s v="ASALARIADO"/>
    <s v="SECTOR PRIVADO"/>
    <s v="SI"/>
    <s v="NO"/>
    <s v="NO"/>
    <n v="26"/>
    <s v="No"/>
    <s v="No"/>
    <n v="530654.96"/>
    <x v="0"/>
    <n v="26"/>
  </r>
  <r>
    <n v="1185"/>
    <s v="MUJER"/>
    <n v="580000"/>
    <s v="ASALARIADO"/>
    <s v="SECTOR PRIVADO"/>
    <s v="SI"/>
    <s v="NO"/>
    <s v="NO"/>
    <n v="29"/>
    <s v="No"/>
    <s v="No"/>
    <n v="580000"/>
    <x v="0"/>
    <n v="29"/>
  </r>
  <r>
    <n v="1186"/>
    <s v="MUJER"/>
    <n v="590156.81999999995"/>
    <s v="ASALARIADO"/>
    <s v="SECTOR PRIVADO"/>
    <s v="SI"/>
    <s v="NO"/>
    <s v="NO"/>
    <n v="27"/>
    <s v="No"/>
    <s v="No"/>
    <n v="590156.81999999995"/>
    <x v="0"/>
    <n v="27"/>
  </r>
  <r>
    <n v="1187"/>
    <s v="MUJER"/>
    <n v="1136716.6599999999"/>
    <s v="ASALARIADO"/>
    <s v="SECTOR PRIVADO"/>
    <s v="SI"/>
    <s v="NO"/>
    <s v="NO"/>
    <n v="27"/>
    <s v="No"/>
    <s v="No"/>
    <n v="1136716.6599999999"/>
    <x v="0"/>
    <n v="27"/>
  </r>
  <r>
    <n v="1188"/>
    <s v="HOMBRE"/>
    <n v="458557"/>
    <s v="TRABAJADOR INDEPENDIENTE"/>
    <s v="SECTOR PRIVADO"/>
    <s v="SI"/>
    <s v="NO"/>
    <s v="NO"/>
    <n v="42"/>
    <s v="No"/>
    <s v="No"/>
    <n v="458557"/>
    <x v="3"/>
    <n v="42"/>
  </r>
  <r>
    <n v="1189"/>
    <s v="HOMBRE"/>
    <n v="1273490.6299999999"/>
    <s v="ASALARIADO"/>
    <s v="SECTOR PRIVADO"/>
    <s v="SI"/>
    <s v="NO"/>
    <s v="NO"/>
    <n v="27"/>
    <s v="No"/>
    <s v="No"/>
    <n v="1273490.6299999999"/>
    <x v="0"/>
    <n v="27"/>
  </r>
  <r>
    <n v="1190"/>
    <s v="HOMBRE"/>
    <n v="403983"/>
    <s v="TRABAJADOR INDEPENDIENTE"/>
    <s v="SECTOR PRIVADO"/>
    <s v="SI"/>
    <s v="NO"/>
    <s v="SI"/>
    <n v="43"/>
    <s v="No"/>
    <s v="No"/>
    <n v="403983"/>
    <x v="3"/>
    <n v="43"/>
  </r>
  <r>
    <n v="1191"/>
    <s v="HOMBRE"/>
    <n v="1646695"/>
    <s v="ASALARIADO"/>
    <s v="SECTOR PUBLICO"/>
    <s v="SI"/>
    <s v="NO"/>
    <s v="SI"/>
    <n v="54"/>
    <s v="No"/>
    <s v="No"/>
    <n v="1646695"/>
    <x v="0"/>
    <n v="54"/>
  </r>
  <r>
    <n v="1192"/>
    <s v="MUJER"/>
    <n v="634764"/>
    <s v="PENSIONADOS EN SU PROPIO SISTEMA"/>
    <s v="SECTOR PUBLICO"/>
    <s v="SI"/>
    <s v="NO"/>
    <s v="NO"/>
    <n v="69"/>
    <s v="No"/>
    <s v="No"/>
    <n v="634764"/>
    <x v="1"/>
    <n v="69"/>
  </r>
  <r>
    <n v="1193"/>
    <s v="HOMBRE"/>
    <n v="303131"/>
    <s v="PENSIONADOS EN SU PROPIO SISTEMA"/>
    <s v="SECTOR PUBLICO"/>
    <s v="SI"/>
    <s v="NO"/>
    <s v="NO"/>
    <n v="88"/>
    <s v="No"/>
    <s v="No"/>
    <n v="303131"/>
    <x v="1"/>
    <n v="88"/>
  </r>
  <r>
    <n v="1194"/>
    <s v="MUJER"/>
    <n v="298751"/>
    <s v="TRABAJADOR INDEPENDIENTE"/>
    <s v="SECTOR PRIVADO"/>
    <s v="SI"/>
    <s v="NO"/>
    <s v="SI"/>
    <n v="36"/>
    <s v="No"/>
    <s v="No"/>
    <n v="298751"/>
    <x v="3"/>
    <n v="36"/>
  </r>
  <r>
    <n v="1195"/>
    <s v="MUJER"/>
    <n v="220000"/>
    <s v="ASALARIADO"/>
    <s v="SECTOR PRIVADO"/>
    <s v="SI"/>
    <s v="NO"/>
    <s v="NO"/>
    <n v="25"/>
    <s v="No"/>
    <s v="No"/>
    <n v="220000"/>
    <x v="0"/>
    <n v="25"/>
  </r>
  <r>
    <n v="1196"/>
    <s v="HOMBRE"/>
    <n v="446228"/>
    <s v="ASALARIADO"/>
    <s v="SECTOR PRIVADO"/>
    <s v="SI"/>
    <s v="NO"/>
    <s v="NO"/>
    <n v="30"/>
    <s v="No"/>
    <s v="No"/>
    <n v="446228"/>
    <x v="0"/>
    <n v="30"/>
  </r>
  <r>
    <n v="1197"/>
    <s v="HOMBRE"/>
    <n v="24000"/>
    <s v="ASALARIADO"/>
    <s v="SECTOR PRIVADO"/>
    <s v="SI"/>
    <s v="SI"/>
    <s v="NO"/>
    <n v="35"/>
    <s v="No"/>
    <s v="No"/>
    <n v="24000"/>
    <x v="0"/>
    <n v="35"/>
  </r>
  <r>
    <n v="1198"/>
    <s v="HOMBRE"/>
    <n v="120159.3"/>
    <s v="ASALARIADO"/>
    <s v="SECTOR PRIVADO"/>
    <s v="SI"/>
    <s v="NO"/>
    <s v="NO"/>
    <n v="66"/>
    <s v="No"/>
    <s v="No"/>
    <n v="120159.3"/>
    <x v="0"/>
    <n v="66"/>
  </r>
  <r>
    <n v="1199"/>
    <s v="HOMBRE"/>
    <n v="296822.51"/>
    <s v="ASALARIADO"/>
    <s v="SECTOR PRIVADO"/>
    <s v="SI"/>
    <s v="SI"/>
    <s v="NO"/>
    <n v="27"/>
    <s v="No"/>
    <s v="No"/>
    <n v="296822.51"/>
    <x v="0"/>
    <n v="27"/>
  </r>
  <r>
    <n v="1200"/>
    <s v="MUJER"/>
    <n v="278031"/>
    <s v="ASEGURADO VOLUNTARIO"/>
    <s v="SECTOR PRIVADO"/>
    <s v="SI"/>
    <s v="NO"/>
    <s v="SI"/>
    <n v="46"/>
    <s v="No"/>
    <s v="No"/>
    <n v="278031"/>
    <x v="2"/>
    <n v="46"/>
  </r>
  <r>
    <n v="1201"/>
    <s v="HOMBRE"/>
    <n v="305704"/>
    <s v="TRABAJADOR INDEPENDIENTE"/>
    <s v="SECTOR PRIVADO"/>
    <s v="SI"/>
    <s v="NO"/>
    <s v="SI"/>
    <n v="62"/>
    <s v="No"/>
    <s v="No"/>
    <n v="305704"/>
    <x v="3"/>
    <n v="62"/>
  </r>
  <r>
    <n v="1202"/>
    <s v="MUJER"/>
    <n v="164917"/>
    <s v="ASALARIADO"/>
    <s v="SECTOR PUBLICO"/>
    <s v="SI"/>
    <s v="NO"/>
    <s v="NO"/>
    <n v="42"/>
    <s v="No"/>
    <s v="No"/>
    <n v="164917"/>
    <x v="0"/>
    <n v="42"/>
  </r>
  <r>
    <n v="1203"/>
    <s v="HOMBRE"/>
    <n v="278030"/>
    <s v="CONVENIOS ESPECIALES DE TRABAJADORES INDEPENDIENTES"/>
    <s v="SECTOR PRIVADO"/>
    <s v="SI"/>
    <s v="NO"/>
    <s v="SI"/>
    <n v="68"/>
    <s v="No"/>
    <s v="No"/>
    <n v="278030"/>
    <x v="4"/>
    <n v="68"/>
  </r>
  <r>
    <n v="1204"/>
    <s v="HOMBRE"/>
    <n v="297046"/>
    <s v="TRABAJADOR INDEPENDIENTE"/>
    <s v="SECTOR PRIVADO"/>
    <s v="SI"/>
    <s v="SI"/>
    <s v="SI"/>
    <n v="51"/>
    <s v="No"/>
    <s v="No"/>
    <n v="297046"/>
    <x v="3"/>
    <n v="51"/>
  </r>
  <r>
    <n v="1205"/>
    <s v="HOMBRE"/>
    <n v="1489400.5"/>
    <s v="ASALARIADO"/>
    <s v="SECTOR PUBLICO"/>
    <s v="SI"/>
    <s v="NO"/>
    <s v="NO"/>
    <n v="33"/>
    <s v="No"/>
    <s v="No"/>
    <n v="1489400.5"/>
    <x v="0"/>
    <n v="33"/>
  </r>
  <r>
    <n v="1206"/>
    <s v="HOMBRE"/>
    <n v="355741"/>
    <s v="TRABAJADOR INDEPENDIENTE"/>
    <s v="SECTOR PRIVADO"/>
    <s v="SI"/>
    <s v="NO"/>
    <s v="SI"/>
    <n v="66"/>
    <s v="No"/>
    <s v="No"/>
    <n v="355741"/>
    <x v="3"/>
    <n v="66"/>
  </r>
  <r>
    <n v="1207"/>
    <s v="MUJER"/>
    <n v="314828.5"/>
    <s v="ASALARIADO"/>
    <s v="SECTOR PRIVADO"/>
    <s v="SI"/>
    <s v="SI"/>
    <s v="NO"/>
    <n v="22"/>
    <s v="No"/>
    <s v="No"/>
    <n v="314828.5"/>
    <x v="0"/>
    <n v="22"/>
  </r>
  <r>
    <n v="1208"/>
    <s v="MUJER"/>
    <n v="297045"/>
    <s v="ASEGURADO VOLUNTARIO"/>
    <s v="SECTOR PRIVADO"/>
    <s v="SI"/>
    <s v="NO"/>
    <s v="NO"/>
    <n v="49"/>
    <s v="No"/>
    <s v="No"/>
    <n v="297045"/>
    <x v="2"/>
    <n v="49"/>
  </r>
  <r>
    <n v="1209"/>
    <s v="HOMBRE"/>
    <n v="3355438.16"/>
    <s v="ASALARIADO"/>
    <s v="SECTOR PUBLICO"/>
    <s v="SI"/>
    <s v="NO"/>
    <s v="NO"/>
    <n v="34"/>
    <s v="Atípico"/>
    <s v="No"/>
    <n v="3355438.16"/>
    <x v="0"/>
    <n v="34"/>
  </r>
  <r>
    <n v="1210"/>
    <s v="HOMBRE"/>
    <n v="278030"/>
    <s v="CONVENIOS ESPECIALES DE TRABAJADORES INDEPENDIENTES"/>
    <s v="SECTOR PRIVADO"/>
    <s v="SI"/>
    <s v="NO"/>
    <s v="NO"/>
    <n v="42"/>
    <s v="No"/>
    <s v="No"/>
    <n v="278030"/>
    <x v="4"/>
    <n v="42"/>
  </r>
  <r>
    <n v="1211"/>
    <s v="HOMBRE"/>
    <n v="1177801"/>
    <s v="PENSIONADOS EN SU PROPIO SISTEMA"/>
    <s v="SECTOR PUBLICO"/>
    <s v="SI"/>
    <s v="NO"/>
    <s v="NO"/>
    <n v="82"/>
    <s v="No"/>
    <s v="No"/>
    <n v="1177801"/>
    <x v="1"/>
    <n v="82"/>
  </r>
  <r>
    <n v="1212"/>
    <s v="HOMBRE"/>
    <n v="297046"/>
    <s v="TRABAJADOR INDEPENDIENTE"/>
    <s v="SECTOR PRIVADO"/>
    <s v="SI"/>
    <s v="NO"/>
    <s v="NO"/>
    <n v="38"/>
    <s v="No"/>
    <s v="No"/>
    <n v="297046"/>
    <x v="3"/>
    <n v="38"/>
  </r>
  <r>
    <n v="1213"/>
    <s v="HOMBRE"/>
    <n v="278030"/>
    <s v="CONVENIOS ESPECIALES DE TRABAJADORES INDEPENDIENTES"/>
    <s v="SECTOR PRIVADO"/>
    <s v="SI"/>
    <s v="NO"/>
    <s v="NO"/>
    <n v="64"/>
    <s v="No"/>
    <s v="No"/>
    <n v="278030"/>
    <x v="4"/>
    <n v="64"/>
  </r>
  <r>
    <n v="1214"/>
    <s v="HOMBRE"/>
    <n v="3580557"/>
    <s v="PENSIONADOS EN SU PROPIO SISTEMA"/>
    <s v="SECTOR PUBLICO"/>
    <s v="SI"/>
    <s v="NO"/>
    <s v="NO"/>
    <n v="82"/>
    <s v="Atípico"/>
    <s v="No"/>
    <n v="3580557"/>
    <x v="1"/>
    <n v="82"/>
  </r>
  <r>
    <n v="1215"/>
    <s v="HOMBRE"/>
    <n v="159780"/>
    <s v="ASALARIADO"/>
    <s v="SECTOR PRIVADO"/>
    <s v="SI"/>
    <s v="SI"/>
    <s v="SI"/>
    <n v="37"/>
    <s v="No"/>
    <s v="No"/>
    <n v="159780"/>
    <x v="0"/>
    <n v="37"/>
  </r>
  <r>
    <n v="1216"/>
    <s v="HOMBRE"/>
    <n v="592110"/>
    <s v="ASALARIADO"/>
    <s v="SECTOR PRIVADO"/>
    <s v="SI"/>
    <s v="NO"/>
    <s v="NO"/>
    <n v="21"/>
    <s v="No"/>
    <s v="No"/>
    <n v="592110"/>
    <x v="0"/>
    <n v="21"/>
  </r>
  <r>
    <n v="1217"/>
    <s v="HOMBRE"/>
    <n v="640705.61"/>
    <s v="ASALARIADO"/>
    <s v="SECTOR PRIVADO"/>
    <s v="SI"/>
    <s v="SI"/>
    <s v="NO"/>
    <n v="25"/>
    <s v="No"/>
    <s v="No"/>
    <n v="640705.61"/>
    <x v="0"/>
    <n v="25"/>
  </r>
  <r>
    <n v="1218"/>
    <s v="HOMBRE"/>
    <n v="3000000"/>
    <s v="ASALARIADO"/>
    <s v="SECTOR PRIVADO"/>
    <s v="SI"/>
    <s v="NO"/>
    <s v="NO"/>
    <n v="53"/>
    <s v="Atípico"/>
    <s v="No"/>
    <n v="3000000"/>
    <x v="0"/>
    <n v="53"/>
  </r>
  <r>
    <n v="1219"/>
    <s v="HOMBRE"/>
    <n v="286990.48"/>
    <s v="ASALARIADO"/>
    <s v="SECTOR PRIVADO"/>
    <s v="SI"/>
    <s v="NO"/>
    <s v="NO"/>
    <n v="20"/>
    <s v="No"/>
    <s v="No"/>
    <n v="286990.48"/>
    <x v="0"/>
    <n v="20"/>
  </r>
  <r>
    <n v="1220"/>
    <s v="MUJER"/>
    <n v="297046"/>
    <s v="ASEGURADO VOLUNTARIO"/>
    <s v="SECTOR PRIVADO"/>
    <s v="SI"/>
    <s v="SI"/>
    <s v="NO"/>
    <n v="19"/>
    <s v="No"/>
    <s v="No"/>
    <n v="297046"/>
    <x v="2"/>
    <n v="19"/>
  </r>
  <r>
    <n v="1221"/>
    <s v="MUJER"/>
    <n v="486139.05"/>
    <s v="ASALARIADO"/>
    <s v="SECTOR PRIVADO"/>
    <s v="SI"/>
    <s v="NO"/>
    <s v="NO"/>
    <n v="48"/>
    <s v="No"/>
    <s v="No"/>
    <n v="486139.05"/>
    <x v="0"/>
    <n v="48"/>
  </r>
  <r>
    <n v="1222"/>
    <s v="HOMBRE"/>
    <n v="404181.98"/>
    <s v="ASALARIADO"/>
    <s v="SECTOR PRIVADO"/>
    <s v="SI"/>
    <s v="SI"/>
    <s v="NO"/>
    <n v="57"/>
    <s v="No"/>
    <s v="No"/>
    <n v="404181.98"/>
    <x v="0"/>
    <n v="57"/>
  </r>
  <r>
    <n v="1223"/>
    <s v="HOMBRE"/>
    <n v="297046"/>
    <s v="ASEGURADO VOLUNTARIO"/>
    <s v="SECTOR PRIVADO"/>
    <s v="SI"/>
    <s v="NO"/>
    <s v="NO"/>
    <n v="31"/>
    <s v="No"/>
    <s v="No"/>
    <n v="297046"/>
    <x v="2"/>
    <n v="31"/>
  </r>
  <r>
    <n v="1224"/>
    <s v="MUJER"/>
    <n v="227097.48"/>
    <s v="ASALARIADO"/>
    <s v="SECTOR PRIVADO"/>
    <s v="SI"/>
    <s v="NO"/>
    <s v="NO"/>
    <n v="36"/>
    <s v="No"/>
    <s v="No"/>
    <n v="227097.48"/>
    <x v="0"/>
    <n v="36"/>
  </r>
  <r>
    <n v="1225"/>
    <s v="HOMBRE"/>
    <n v="415869"/>
    <s v="TRABAJADOR INDEPENDIENTE"/>
    <s v="SECTOR PRIVADO"/>
    <s v="SI"/>
    <s v="SI"/>
    <s v="SI"/>
    <n v="61"/>
    <s v="No"/>
    <s v="No"/>
    <n v="415869"/>
    <x v="3"/>
    <n v="61"/>
  </r>
  <r>
    <n v="1226"/>
    <s v="MUJER"/>
    <n v="418017"/>
    <s v="ASALARIADO"/>
    <s v="SECTOR PRIVADO"/>
    <s v="SI"/>
    <s v="NO"/>
    <s v="NO"/>
    <n v="33"/>
    <s v="No"/>
    <s v="No"/>
    <n v="418017"/>
    <x v="0"/>
    <n v="33"/>
  </r>
  <r>
    <n v="1227"/>
    <s v="HOMBRE"/>
    <n v="403320.12"/>
    <s v="ASALARIADO"/>
    <s v="SECTOR PRIVADO"/>
    <s v="SI"/>
    <s v="NO"/>
    <s v="NO"/>
    <n v="40"/>
    <s v="No"/>
    <s v="No"/>
    <n v="403320.12"/>
    <x v="0"/>
    <n v="40"/>
  </r>
  <r>
    <n v="1228"/>
    <s v="MUJER"/>
    <n v="293611"/>
    <s v="TRABAJADOR INDEPENDIENTE"/>
    <s v="SECTOR PRIVADO"/>
    <s v="SI"/>
    <s v="NO"/>
    <s v="NO"/>
    <n v="29"/>
    <s v="No"/>
    <s v="No"/>
    <n v="293611"/>
    <x v="3"/>
    <n v="29"/>
  </r>
  <r>
    <n v="1229"/>
    <s v="HOMBRE"/>
    <n v="404463"/>
    <s v="TRABAJADOR INDEPENDIENTE"/>
    <s v="SECTOR PRIVADO"/>
    <s v="SI"/>
    <s v="NO"/>
    <s v="SI"/>
    <n v="57"/>
    <s v="No"/>
    <s v="No"/>
    <n v="404463"/>
    <x v="3"/>
    <n v="57"/>
  </r>
  <r>
    <n v="1230"/>
    <s v="HOMBRE"/>
    <n v="790612.8"/>
    <s v="ASALARIADO"/>
    <s v="SECTOR PRIVADO"/>
    <s v="SI"/>
    <s v="NO"/>
    <s v="NO"/>
    <n v="45"/>
    <s v="No"/>
    <s v="No"/>
    <n v="790612.8"/>
    <x v="0"/>
    <n v="45"/>
  </r>
  <r>
    <n v="1231"/>
    <s v="MUJER"/>
    <n v="351475.79"/>
    <s v="ASALARIADO"/>
    <s v="SECTOR PRIVADO"/>
    <s v="SI"/>
    <s v="NO"/>
    <s v="NO"/>
    <n v="33"/>
    <s v="No"/>
    <s v="No"/>
    <n v="351475.79"/>
    <x v="0"/>
    <n v="33"/>
  </r>
  <r>
    <n v="1232"/>
    <s v="HOMBRE"/>
    <n v="140000"/>
    <s v="ASALARIADO"/>
    <s v="SECTOR PRIVADO"/>
    <s v="SI"/>
    <s v="NO"/>
    <s v="NO"/>
    <n v="24"/>
    <s v="No"/>
    <s v="No"/>
    <n v="140000"/>
    <x v="0"/>
    <n v="24"/>
  </r>
  <r>
    <n v="1233"/>
    <s v="HOMBRE"/>
    <n v="367656"/>
    <s v="ASALARIADO"/>
    <s v="SECTOR PRIVADO"/>
    <s v="SI"/>
    <s v="NO"/>
    <s v="NO"/>
    <n v="46"/>
    <s v="No"/>
    <s v="No"/>
    <n v="367656"/>
    <x v="0"/>
    <n v="46"/>
  </r>
  <r>
    <n v="1234"/>
    <s v="HOMBRE"/>
    <n v="437356.05"/>
    <s v="ASALARIADO"/>
    <s v="SECTOR PRIVADO"/>
    <s v="SI"/>
    <s v="SI"/>
    <s v="NO"/>
    <n v="29"/>
    <s v="No"/>
    <s v="No"/>
    <n v="437356.05"/>
    <x v="0"/>
    <n v="29"/>
  </r>
  <r>
    <n v="1235"/>
    <s v="MUJER"/>
    <n v="650000"/>
    <s v="ASALARIADO"/>
    <s v="SECTOR PRIVADO"/>
    <s v="SI"/>
    <s v="NO"/>
    <s v="NO"/>
    <n v="39"/>
    <s v="No"/>
    <s v="No"/>
    <n v="650000"/>
    <x v="0"/>
    <n v="39"/>
  </r>
  <r>
    <n v="1236"/>
    <s v="HOMBRE"/>
    <n v="297046"/>
    <s v="TRABAJADOR INDEPENDIENTE"/>
    <s v="SECTOR PRIVADO"/>
    <s v="SI"/>
    <s v="NO"/>
    <s v="SI"/>
    <n v="30"/>
    <s v="No"/>
    <s v="No"/>
    <n v="297046"/>
    <x v="3"/>
    <n v="30"/>
  </r>
  <r>
    <n v="1237"/>
    <s v="MUJER"/>
    <n v="694194"/>
    <s v="ASALARIADO"/>
    <s v="SECTOR PUBLICO"/>
    <s v="SI"/>
    <s v="NO"/>
    <s v="NO"/>
    <n v="33"/>
    <s v="No"/>
    <s v="No"/>
    <n v="694194"/>
    <x v="0"/>
    <n v="33"/>
  </r>
  <r>
    <n v="1238"/>
    <s v="HOMBRE"/>
    <n v="297046"/>
    <s v="ASEGURADO VOLUNTARIO"/>
    <s v="SECTOR PRIVADO"/>
    <s v="SI"/>
    <s v="SI"/>
    <s v="NO"/>
    <n v="26"/>
    <s v="No"/>
    <s v="No"/>
    <n v="297046"/>
    <x v="2"/>
    <n v="26"/>
  </r>
  <r>
    <n v="1239"/>
    <s v="MUJER"/>
    <n v="1990669.08"/>
    <s v="ASALARIADO"/>
    <s v="SECTOR PUBLICO"/>
    <s v="SI"/>
    <s v="NO"/>
    <s v="NO"/>
    <n v="38"/>
    <s v="No"/>
    <s v="No"/>
    <n v="1990669.08"/>
    <x v="0"/>
    <n v="38"/>
  </r>
  <r>
    <n v="1240"/>
    <s v="HOMBRE"/>
    <n v="716480.5"/>
    <s v="ASALARIADO"/>
    <s v="SECTOR PUBLICO"/>
    <s v="SI"/>
    <s v="NO"/>
    <s v="NO"/>
    <n v="59"/>
    <s v="No"/>
    <s v="No"/>
    <n v="716480.5"/>
    <x v="0"/>
    <n v="59"/>
  </r>
  <r>
    <n v="1241"/>
    <s v="HOMBRE"/>
    <n v="629602.69999999995"/>
    <s v="ASALARIADO"/>
    <s v="SECTOR PRIVADO"/>
    <s v="SI"/>
    <s v="NO"/>
    <s v="NO"/>
    <n v="36"/>
    <s v="No"/>
    <s v="No"/>
    <n v="629602.69999999995"/>
    <x v="0"/>
    <n v="36"/>
  </r>
  <r>
    <n v="1242"/>
    <s v="MUJER"/>
    <n v="139857.5"/>
    <s v="ASALARIADO"/>
    <s v="SECTOR PRIVADO"/>
    <s v="SI"/>
    <s v="NO"/>
    <s v="NO"/>
    <n v="33"/>
    <s v="No"/>
    <s v="No"/>
    <n v="139857.5"/>
    <x v="0"/>
    <n v="33"/>
  </r>
  <r>
    <n v="1243"/>
    <s v="MUJER"/>
    <n v="627456"/>
    <s v="ASALARIADO"/>
    <s v="SECTOR PRIVADO"/>
    <s v="SI"/>
    <s v="NO"/>
    <s v="NO"/>
    <n v="50"/>
    <s v="No"/>
    <s v="No"/>
    <n v="627456"/>
    <x v="0"/>
    <n v="50"/>
  </r>
  <r>
    <n v="1244"/>
    <s v="HOMBRE"/>
    <n v="387148.05"/>
    <s v="ASALARIADO"/>
    <s v="SECTOR PRIVADO"/>
    <s v="SI"/>
    <s v="NO"/>
    <s v="NO"/>
    <n v="61"/>
    <s v="No"/>
    <s v="No"/>
    <n v="387148.05"/>
    <x v="0"/>
    <n v="61"/>
  </r>
  <r>
    <n v="1245"/>
    <s v="HOMBRE"/>
    <n v="1021093.09"/>
    <s v="ASALARIADO"/>
    <s v="SECTOR PRIVADO"/>
    <s v="SI"/>
    <s v="NO"/>
    <s v="NO"/>
    <n v="61"/>
    <s v="No"/>
    <s v="No"/>
    <n v="1021093.09"/>
    <x v="0"/>
    <n v="61"/>
  </r>
  <r>
    <n v="1246"/>
    <s v="HOMBRE"/>
    <n v="350000"/>
    <s v="ASALARIADO"/>
    <s v="SECTOR PRIVADO"/>
    <s v="SI"/>
    <s v="NO"/>
    <s v="NO"/>
    <n v="38"/>
    <s v="No"/>
    <s v="No"/>
    <n v="350000"/>
    <x v="0"/>
    <n v="38"/>
  </r>
  <r>
    <n v="1247"/>
    <s v="HOMBRE"/>
    <n v="260000"/>
    <s v="ASALARIADO"/>
    <s v="SECTOR PRIVADO"/>
    <s v="SI"/>
    <s v="NO"/>
    <s v="SI"/>
    <n v="40"/>
    <s v="No"/>
    <s v="No"/>
    <n v="260000"/>
    <x v="0"/>
    <n v="40"/>
  </r>
  <r>
    <n v="1248"/>
    <s v="HOMBRE"/>
    <n v="2276454.04"/>
    <s v="ASALARIADO"/>
    <s v="SECTOR PRIVADO"/>
    <s v="SI"/>
    <s v="NO"/>
    <s v="NO"/>
    <n v="49"/>
    <s v="Atípico"/>
    <s v="No"/>
    <n v="2276454.04"/>
    <x v="0"/>
    <n v="49"/>
  </r>
  <r>
    <n v="1249"/>
    <s v="MUJER"/>
    <n v="278030"/>
    <s v="ASEGURADO VOLUNTARIO"/>
    <s v="SECTOR PRIVADO"/>
    <s v="SI"/>
    <s v="SI"/>
    <s v="NO"/>
    <n v="67"/>
    <s v="No"/>
    <s v="No"/>
    <n v="278030"/>
    <x v="2"/>
    <n v="67"/>
  </r>
  <r>
    <n v="1250"/>
    <s v="MUJER"/>
    <n v="346913"/>
    <s v="ASALARIADO"/>
    <s v="SECTOR PRIVADO"/>
    <s v="SI"/>
    <s v="NO"/>
    <s v="NO"/>
    <n v="52"/>
    <s v="No"/>
    <s v="No"/>
    <n v="346913"/>
    <x v="0"/>
    <n v="52"/>
  </r>
  <r>
    <n v="1251"/>
    <s v="HOMBRE"/>
    <n v="426096.65"/>
    <s v="ASALARIADO"/>
    <s v="SECTOR PRIVADO"/>
    <s v="SI"/>
    <s v="NO"/>
    <s v="NO"/>
    <n v="63"/>
    <s v="No"/>
    <s v="No"/>
    <n v="426096.65"/>
    <x v="0"/>
    <n v="63"/>
  </r>
  <r>
    <n v="1252"/>
    <s v="MUJER"/>
    <n v="251072.18"/>
    <s v="PENSIONADOS EN SU PROPIO SISTEMA"/>
    <s v="SECTOR PUBLICO"/>
    <s v="SI"/>
    <s v="NO"/>
    <s v="NO"/>
    <n v="14"/>
    <s v="No"/>
    <s v="No"/>
    <n v="251072.18"/>
    <x v="1"/>
    <n v="14"/>
  </r>
  <r>
    <n v="1253"/>
    <s v="MUJER"/>
    <n v="747594"/>
    <s v="ASALARIADO"/>
    <s v="SECTOR PUBLICO"/>
    <s v="SI"/>
    <s v="NO"/>
    <s v="NO"/>
    <n v="31"/>
    <s v="No"/>
    <s v="No"/>
    <n v="747594"/>
    <x v="0"/>
    <n v="31"/>
  </r>
  <r>
    <n v="1254"/>
    <s v="HOMBRE"/>
    <n v="593740.05000000005"/>
    <s v="ASALARIADO"/>
    <s v="SECTOR PRIVADO"/>
    <s v="SI"/>
    <s v="NO"/>
    <s v="NO"/>
    <n v="26"/>
    <s v="No"/>
    <s v="No"/>
    <n v="593740.05000000005"/>
    <x v="0"/>
    <n v="26"/>
  </r>
  <r>
    <n v="1255"/>
    <s v="HOMBRE"/>
    <n v="714425"/>
    <s v="ASALARIADO"/>
    <s v="SECTOR PRIVADO"/>
    <s v="SI"/>
    <s v="NO"/>
    <s v="NO"/>
    <n v="33"/>
    <s v="No"/>
    <s v="No"/>
    <n v="714425"/>
    <x v="0"/>
    <n v="33"/>
  </r>
  <r>
    <n v="1256"/>
    <s v="HOMBRE"/>
    <n v="1176482.04"/>
    <s v="ASALARIADO"/>
    <s v="SECTOR PRIVADO"/>
    <s v="SI"/>
    <s v="NO"/>
    <s v="NO"/>
    <n v="52"/>
    <s v="No"/>
    <s v="No"/>
    <n v="1176482.04"/>
    <x v="0"/>
    <n v="52"/>
  </r>
  <r>
    <n v="1257"/>
    <s v="HOMBRE"/>
    <n v="1006388.25"/>
    <s v="ASALARIADO"/>
    <s v="SECTOR PRIVADO"/>
    <s v="SI"/>
    <s v="NO"/>
    <s v="NO"/>
    <n v="52"/>
    <s v="No"/>
    <s v="No"/>
    <n v="1006388.25"/>
    <x v="0"/>
    <n v="52"/>
  </r>
  <r>
    <n v="1258"/>
    <s v="HOMBRE"/>
    <n v="278035"/>
    <s v="TRABAJADOR INDEPENDIENTE"/>
    <s v="SECTOR PRIVADO"/>
    <s v="SI"/>
    <s v="NO"/>
    <s v="NO"/>
    <n v="32"/>
    <s v="No"/>
    <s v="No"/>
    <n v="278035"/>
    <x v="3"/>
    <n v="32"/>
  </r>
  <r>
    <n v="1259"/>
    <s v="MUJER"/>
    <n v="353398.58"/>
    <s v="ASALARIADO"/>
    <s v="SECTOR PRIVADO"/>
    <s v="SI"/>
    <s v="NO"/>
    <s v="NO"/>
    <n v="27"/>
    <s v="No"/>
    <s v="No"/>
    <n v="353398.58"/>
    <x v="0"/>
    <n v="27"/>
  </r>
  <r>
    <n v="1260"/>
    <s v="HOMBRE"/>
    <n v="278030"/>
    <s v="CONVENIOS ESPECIALES DE TRABAJADORES INDEPENDIENTES"/>
    <s v="SECTOR PRIVADO"/>
    <s v="SI"/>
    <s v="NO"/>
    <s v="NO"/>
    <n v="68"/>
    <s v="No"/>
    <s v="No"/>
    <n v="278030"/>
    <x v="4"/>
    <n v="68"/>
  </r>
  <r>
    <n v="1261"/>
    <s v="HOMBRE"/>
    <n v="531911.06000000006"/>
    <s v="ASALARIADO"/>
    <s v="SECTOR PRIVADO"/>
    <s v="SI"/>
    <s v="NO"/>
    <s v="NO"/>
    <n v="27"/>
    <s v="No"/>
    <s v="No"/>
    <n v="531911.06000000006"/>
    <x v="0"/>
    <n v="27"/>
  </r>
  <r>
    <n v="1262"/>
    <s v="MUJER"/>
    <n v="273622"/>
    <s v="ASALARIADO"/>
    <s v="SECTOR PRIVADO"/>
    <s v="SI"/>
    <s v="NO"/>
    <s v="NO"/>
    <n v="47"/>
    <s v="No"/>
    <s v="No"/>
    <n v="273622"/>
    <x v="0"/>
    <n v="47"/>
  </r>
  <r>
    <n v="1263"/>
    <s v="HOMBRE"/>
    <n v="347320"/>
    <s v="ASALARIADO"/>
    <s v="SECTOR PRIVADO"/>
    <s v="SI"/>
    <s v="SI"/>
    <s v="NO"/>
    <n v="42"/>
    <s v="No"/>
    <s v="No"/>
    <n v="347320"/>
    <x v="0"/>
    <n v="42"/>
  </r>
  <r>
    <n v="1264"/>
    <s v="MUJER"/>
    <n v="1124791.5"/>
    <s v="ASALARIADO"/>
    <s v="SECTOR PRIVADO"/>
    <s v="SI"/>
    <s v="NO"/>
    <s v="NO"/>
    <n v="28"/>
    <s v="No"/>
    <s v="No"/>
    <n v="1124791.5"/>
    <x v="0"/>
    <n v="28"/>
  </r>
  <r>
    <n v="1265"/>
    <s v="MUJER"/>
    <n v="205000"/>
    <s v="ASALARIADO"/>
    <s v="SECTOR PRIVADO"/>
    <s v="SI"/>
    <s v="NO"/>
    <s v="NO"/>
    <n v="45"/>
    <s v="No"/>
    <s v="No"/>
    <n v="205000"/>
    <x v="0"/>
    <n v="45"/>
  </r>
  <r>
    <n v="1266"/>
    <s v="MUJER"/>
    <n v="630000"/>
    <s v="ASALARIADO"/>
    <s v="SECTOR PRIVADO"/>
    <s v="SI"/>
    <s v="NO"/>
    <s v="NO"/>
    <n v="64"/>
    <s v="No"/>
    <s v="No"/>
    <n v="630000"/>
    <x v="0"/>
    <n v="64"/>
  </r>
  <r>
    <n v="1267"/>
    <s v="HOMBRE"/>
    <n v="920750"/>
    <s v="ASALARIADO"/>
    <s v="SECTOR PRIVADO"/>
    <s v="SI"/>
    <s v="NO"/>
    <s v="SI"/>
    <n v="46"/>
    <s v="No"/>
    <s v="No"/>
    <n v="920750"/>
    <x v="0"/>
    <n v="46"/>
  </r>
  <r>
    <n v="1268"/>
    <s v="HOMBRE"/>
    <n v="703681"/>
    <s v="ASALARIADO"/>
    <s v="SECTOR PRIVADO"/>
    <s v="SI"/>
    <s v="NO"/>
    <s v="NO"/>
    <n v="32"/>
    <s v="No"/>
    <s v="No"/>
    <n v="703681"/>
    <x v="0"/>
    <n v="32"/>
  </r>
  <r>
    <n v="1269"/>
    <s v="MUJER"/>
    <n v="365528"/>
    <s v="ASALARIADO"/>
    <s v="SECTOR PUBLICO"/>
    <s v="SI"/>
    <s v="NO"/>
    <s v="NO"/>
    <n v="34"/>
    <s v="No"/>
    <s v="No"/>
    <n v="365528"/>
    <x v="0"/>
    <n v="34"/>
  </r>
  <r>
    <n v="1270"/>
    <s v="HOMBRE"/>
    <n v="305704"/>
    <s v="TRABAJADOR INDEPENDIENTE"/>
    <s v="SECTOR PRIVADO"/>
    <s v="SI"/>
    <s v="NO"/>
    <s v="NO"/>
    <n v="57"/>
    <s v="No"/>
    <s v="No"/>
    <n v="305704"/>
    <x v="3"/>
    <n v="57"/>
  </r>
  <r>
    <n v="1271"/>
    <s v="HOMBRE"/>
    <n v="179401.84"/>
    <s v="ASALARIADO"/>
    <s v="SECTOR PRIVADO"/>
    <s v="SI"/>
    <s v="NO"/>
    <s v="NO"/>
    <n v="24"/>
    <s v="No"/>
    <s v="No"/>
    <n v="179401.84"/>
    <x v="0"/>
    <n v="24"/>
  </r>
  <r>
    <n v="1272"/>
    <s v="HOMBRE"/>
    <n v="308333"/>
    <s v="ASALARIADO"/>
    <s v="SECTOR PRIVADO"/>
    <s v="SI"/>
    <s v="NO"/>
    <s v="NO"/>
    <n v="25"/>
    <s v="No"/>
    <s v="No"/>
    <n v="308333"/>
    <x v="0"/>
    <n v="25"/>
  </r>
  <r>
    <n v="1273"/>
    <s v="HOMBRE"/>
    <n v="2334718.75"/>
    <s v="ASALARIADO"/>
    <s v="SECTOR PRIVADO"/>
    <s v="SI"/>
    <s v="NO"/>
    <s v="NO"/>
    <n v="33"/>
    <s v="Atípico"/>
    <s v="No"/>
    <n v="2334718.75"/>
    <x v="0"/>
    <n v="33"/>
  </r>
  <r>
    <n v="1274"/>
    <s v="MUJER"/>
    <n v="1720445.3"/>
    <s v="ASALARIADO"/>
    <s v="SECTOR PUBLICO"/>
    <s v="SI"/>
    <s v="NO"/>
    <s v="NO"/>
    <n v="43"/>
    <s v="No"/>
    <s v="No"/>
    <n v="1720445.3"/>
    <x v="0"/>
    <n v="43"/>
  </r>
  <r>
    <n v="1275"/>
    <s v="MUJER"/>
    <n v="542281.48"/>
    <s v="ASALARIADO"/>
    <s v="SECTOR PRIVADO"/>
    <s v="SI"/>
    <s v="NO"/>
    <s v="NO"/>
    <n v="36"/>
    <s v="No"/>
    <s v="No"/>
    <n v="542281.48"/>
    <x v="0"/>
    <n v="36"/>
  </r>
  <r>
    <n v="1276"/>
    <s v="HOMBRE"/>
    <n v="486470.39"/>
    <s v="ASALARIADO"/>
    <s v="SECTOR PRIVADO"/>
    <s v="SI"/>
    <s v="NO"/>
    <s v="NO"/>
    <n v="69"/>
    <s v="No"/>
    <s v="No"/>
    <n v="486470.39"/>
    <x v="0"/>
    <n v="69"/>
  </r>
  <r>
    <n v="1277"/>
    <s v="HOMBRE"/>
    <n v="170502"/>
    <s v="ASALARIADO"/>
    <s v="SECTOR PRIVADO"/>
    <s v="SI"/>
    <s v="SI"/>
    <s v="SI"/>
    <n v="52"/>
    <s v="No"/>
    <s v="No"/>
    <n v="170502"/>
    <x v="0"/>
    <n v="52"/>
  </r>
  <r>
    <n v="1278"/>
    <s v="HOMBRE"/>
    <n v="762500"/>
    <s v="ASALARIADO"/>
    <s v="SECTOR PRIVADO"/>
    <s v="SI"/>
    <s v="NO"/>
    <s v="NO"/>
    <n v="38"/>
    <s v="No"/>
    <s v="No"/>
    <n v="762500"/>
    <x v="0"/>
    <n v="38"/>
  </r>
  <r>
    <n v="1279"/>
    <s v="HOMBRE"/>
    <n v="282305"/>
    <s v="ASEGURADO VOLUNTARIO"/>
    <s v="SECTOR PRIVADO"/>
    <s v="SI"/>
    <s v="SI"/>
    <s v="NO"/>
    <n v="45"/>
    <s v="No"/>
    <s v="No"/>
    <n v="282305"/>
    <x v="2"/>
    <n v="45"/>
  </r>
  <r>
    <n v="1280"/>
    <s v="HOMBRE"/>
    <n v="297045"/>
    <s v="ASEGURADO VOLUNTARIO"/>
    <s v="SECTOR PRIVADO"/>
    <s v="SI"/>
    <s v="NO"/>
    <s v="NO"/>
    <n v="42"/>
    <s v="No"/>
    <s v="No"/>
    <n v="297045"/>
    <x v="2"/>
    <n v="42"/>
  </r>
  <r>
    <n v="1281"/>
    <s v="MUJER"/>
    <n v="400228.96"/>
    <s v="ASALARIADO"/>
    <s v="SECTOR PRIVADO"/>
    <s v="SI"/>
    <s v="NO"/>
    <s v="NO"/>
    <n v="44"/>
    <s v="No"/>
    <s v="No"/>
    <n v="400228.96"/>
    <x v="0"/>
    <n v="44"/>
  </r>
  <r>
    <n v="1282"/>
    <s v="HOMBRE"/>
    <n v="490013.49"/>
    <s v="ASALARIADO"/>
    <s v="SECTOR PRIVADO"/>
    <s v="SI"/>
    <s v="SI"/>
    <s v="NO"/>
    <n v="40"/>
    <s v="No"/>
    <s v="No"/>
    <n v="490013.49"/>
    <x v="0"/>
    <n v="40"/>
  </r>
  <r>
    <n v="1283"/>
    <s v="HOMBRE"/>
    <n v="343391.57"/>
    <s v="ASALARIADO"/>
    <s v="SECTOR PRIVADO"/>
    <s v="SI"/>
    <s v="NO"/>
    <s v="NO"/>
    <n v="36"/>
    <s v="No"/>
    <s v="No"/>
    <n v="343391.57"/>
    <x v="0"/>
    <n v="36"/>
  </r>
  <r>
    <n v="1284"/>
    <s v="MUJER"/>
    <n v="332161"/>
    <s v="ASEGURADO VOLUNTARIO"/>
    <s v="SECTOR PRIVADO"/>
    <s v="SI"/>
    <s v="SI"/>
    <s v="NO"/>
    <n v="40"/>
    <s v="No"/>
    <s v="No"/>
    <n v="332161"/>
    <x v="2"/>
    <n v="40"/>
  </r>
  <r>
    <n v="1285"/>
    <s v="HOMBRE"/>
    <n v="1083336.99"/>
    <s v="ASALARIADO"/>
    <s v="SECTOR PRIVADO"/>
    <s v="SI"/>
    <s v="SI"/>
    <s v="NO"/>
    <n v="48"/>
    <s v="No"/>
    <s v="No"/>
    <n v="1083336.99"/>
    <x v="0"/>
    <n v="48"/>
  </r>
  <r>
    <n v="1286"/>
    <s v="HOMBRE"/>
    <n v="289083.33"/>
    <s v="ASALARIADO"/>
    <s v="SECTOR PRIVADO"/>
    <s v="SI"/>
    <s v="NO"/>
    <s v="NO"/>
    <n v="26"/>
    <s v="No"/>
    <s v="No"/>
    <n v="289083.33"/>
    <x v="0"/>
    <n v="26"/>
  </r>
  <r>
    <n v="1287"/>
    <s v="MUJER"/>
    <n v="377634.82"/>
    <s v="ASALARIADO"/>
    <s v="SECTOR PRIVADO"/>
    <s v="SI"/>
    <s v="NO"/>
    <s v="NO"/>
    <n v="23"/>
    <s v="No"/>
    <s v="No"/>
    <n v="377634.82"/>
    <x v="0"/>
    <n v="23"/>
  </r>
  <r>
    <n v="1288"/>
    <s v="HOMBRE"/>
    <n v="278030"/>
    <s v="CONVENIOS ESPECIALES DE TRABAJADORES INDEPENDIENTES"/>
    <s v="SECTOR PRIVADO"/>
    <s v="SI"/>
    <s v="NO"/>
    <s v="NO"/>
    <n v="56"/>
    <s v="No"/>
    <s v="No"/>
    <n v="278030"/>
    <x v="4"/>
    <n v="56"/>
  </r>
  <r>
    <n v="1289"/>
    <s v="MUJER"/>
    <n v="297046"/>
    <s v="TRABAJADOR INDEPENDIENTE"/>
    <s v="SECTOR PRIVADO"/>
    <s v="SI"/>
    <s v="NO"/>
    <s v="NO"/>
    <n v="40"/>
    <s v="No"/>
    <s v="No"/>
    <n v="297046"/>
    <x v="3"/>
    <n v="40"/>
  </r>
  <r>
    <n v="1290"/>
    <s v="HOMBRE"/>
    <n v="382136"/>
    <s v="TRABAJADOR INDEPENDIENTE"/>
    <s v="SECTOR PRIVADO"/>
    <s v="SI"/>
    <s v="SI"/>
    <s v="SI"/>
    <n v="55"/>
    <s v="No"/>
    <s v="No"/>
    <n v="382136"/>
    <x v="3"/>
    <n v="55"/>
  </r>
  <r>
    <n v="1291"/>
    <s v="HOMBRE"/>
    <n v="609030"/>
    <s v="TRABAJADOR INDEPENDIENTE"/>
    <s v="SECTOR PRIVADO"/>
    <s v="SI"/>
    <s v="NO"/>
    <s v="SI"/>
    <n v="57"/>
    <s v="No"/>
    <s v="No"/>
    <n v="609030"/>
    <x v="3"/>
    <n v="57"/>
  </r>
  <r>
    <n v="1292"/>
    <s v="HOMBRE"/>
    <n v="465239"/>
    <s v="TRABAJADOR INDEPENDIENTE"/>
    <s v="SECTOR PRIVADO"/>
    <s v="SI"/>
    <s v="NO"/>
    <s v="SI"/>
    <n v="36"/>
    <s v="No"/>
    <s v="No"/>
    <n v="465239"/>
    <x v="3"/>
    <n v="36"/>
  </r>
  <r>
    <n v="1293"/>
    <s v="HOMBRE"/>
    <n v="449243.84"/>
    <s v="ASALARIADO"/>
    <s v="SECTOR PRIVADO"/>
    <s v="SI"/>
    <s v="NO"/>
    <s v="NO"/>
    <n v="34"/>
    <s v="No"/>
    <s v="No"/>
    <n v="449243.84"/>
    <x v="0"/>
    <n v="34"/>
  </r>
  <r>
    <n v="1294"/>
    <s v="HOMBRE"/>
    <n v="60000"/>
    <s v="ASALARIADO"/>
    <s v="SECTOR PRIVADO"/>
    <s v="SI"/>
    <s v="NO"/>
    <s v="SI"/>
    <n v="18"/>
    <s v="No"/>
    <s v="No"/>
    <n v="60000"/>
    <x v="0"/>
    <n v="18"/>
  </r>
  <r>
    <n v="1295"/>
    <s v="HOMBRE"/>
    <n v="395499"/>
    <s v="ASALARIADO"/>
    <s v="SECTOR PRIVADO"/>
    <s v="SI"/>
    <s v="NO"/>
    <s v="NO"/>
    <n v="27"/>
    <s v="No"/>
    <s v="No"/>
    <n v="395499"/>
    <x v="0"/>
    <n v="27"/>
  </r>
  <r>
    <n v="1296"/>
    <s v="MUJER"/>
    <n v="382136"/>
    <s v="TRABAJADOR INDEPENDIENTE"/>
    <s v="SECTOR PRIVADO"/>
    <s v="SI"/>
    <s v="NO"/>
    <s v="SI"/>
    <n v="62"/>
    <s v="No"/>
    <s v="No"/>
    <n v="382136"/>
    <x v="3"/>
    <n v="62"/>
  </r>
  <r>
    <n v="1297"/>
    <s v="MUJER"/>
    <n v="558849"/>
    <s v="ASALARIADO"/>
    <s v="SECTOR PUBLICO"/>
    <s v="SI"/>
    <s v="NO"/>
    <s v="NO"/>
    <n v="33"/>
    <s v="No"/>
    <s v="No"/>
    <n v="558849"/>
    <x v="0"/>
    <n v="33"/>
  </r>
  <r>
    <n v="1298"/>
    <s v="HOMBRE"/>
    <n v="300000"/>
    <s v="ASALARIADO"/>
    <s v="SECTOR PRIVADO"/>
    <s v="SI"/>
    <s v="SI"/>
    <s v="NO"/>
    <n v="36"/>
    <s v="No"/>
    <s v="No"/>
    <n v="300000"/>
    <x v="0"/>
    <n v="36"/>
  </r>
  <r>
    <n v="1299"/>
    <s v="MUJER"/>
    <n v="280000"/>
    <s v="ASALARIADO"/>
    <s v="SECTOR PRIVADO"/>
    <s v="SI"/>
    <s v="NO"/>
    <s v="NO"/>
    <n v="33"/>
    <s v="No"/>
    <s v="No"/>
    <n v="280000"/>
    <x v="0"/>
    <n v="33"/>
  </r>
  <r>
    <n v="1300"/>
    <s v="MUJER"/>
    <n v="448387.72"/>
    <s v="ASALARIADO"/>
    <s v="SECTOR PRIVADO"/>
    <s v="SI"/>
    <s v="NO"/>
    <s v="NO"/>
    <n v="49"/>
    <s v="No"/>
    <s v="No"/>
    <n v="448387.72"/>
    <x v="0"/>
    <n v="49"/>
  </r>
  <r>
    <n v="1301"/>
    <s v="MUJER"/>
    <n v="302470"/>
    <s v="ASEGURADO VOLUNTARIO"/>
    <s v="SECTOR PRIVADO"/>
    <s v="SI"/>
    <s v="SI"/>
    <s v="NO"/>
    <n v="29"/>
    <s v="No"/>
    <s v="No"/>
    <n v="302470"/>
    <x v="2"/>
    <n v="29"/>
  </r>
  <r>
    <n v="1302"/>
    <s v="MUJER"/>
    <n v="195143"/>
    <s v="ASALARIADO"/>
    <s v="SECTOR PUBLICO"/>
    <s v="SI"/>
    <s v="NO"/>
    <s v="NO"/>
    <n v="39"/>
    <s v="No"/>
    <s v="No"/>
    <n v="195143"/>
    <x v="0"/>
    <n v="39"/>
  </r>
  <r>
    <n v="1303"/>
    <s v="HOMBRE"/>
    <n v="513383.02"/>
    <s v="ASALARIADO"/>
    <s v="SECTOR PRIVADO"/>
    <s v="SI"/>
    <s v="NO"/>
    <s v="NO"/>
    <n v="42"/>
    <s v="No"/>
    <s v="No"/>
    <n v="513383.02"/>
    <x v="0"/>
    <n v="42"/>
  </r>
  <r>
    <n v="1304"/>
    <s v="HOMBRE"/>
    <n v="278030"/>
    <s v="CONVENIOS ESPECIALES DE TRABAJADORES INDEPENDIENTES"/>
    <s v="SECTOR PRIVADO"/>
    <s v="SI"/>
    <s v="NO"/>
    <s v="NO"/>
    <n v="61"/>
    <s v="No"/>
    <s v="No"/>
    <n v="278030"/>
    <x v="4"/>
    <n v="61"/>
  </r>
  <r>
    <n v="1305"/>
    <s v="HOMBRE"/>
    <n v="343390"/>
    <s v="ASALARIADO"/>
    <s v="SECTOR PRIVADO"/>
    <s v="SI"/>
    <s v="NO"/>
    <s v="NO"/>
    <n v="28"/>
    <s v="No"/>
    <s v="No"/>
    <n v="343390"/>
    <x v="0"/>
    <n v="28"/>
  </r>
  <r>
    <n v="1306"/>
    <s v="MUJER"/>
    <n v="1204805.5900000001"/>
    <s v="ASALARIADO"/>
    <s v="SECTOR PRIVADO"/>
    <s v="SI"/>
    <s v="NO"/>
    <s v="NO"/>
    <n v="41"/>
    <s v="No"/>
    <s v="No"/>
    <n v="1204805.5900000001"/>
    <x v="0"/>
    <n v="41"/>
  </r>
  <r>
    <n v="1307"/>
    <s v="HOMBRE"/>
    <n v="1611500"/>
    <s v="ASALARIADO"/>
    <s v="SECTOR PRIVADO"/>
    <s v="SI"/>
    <s v="NO"/>
    <s v="NO"/>
    <n v="26"/>
    <s v="No"/>
    <s v="No"/>
    <n v="1611500"/>
    <x v="0"/>
    <n v="26"/>
  </r>
  <r>
    <n v="1308"/>
    <s v="MUJER"/>
    <n v="1047569"/>
    <s v="ASALARIADO"/>
    <s v="SECTOR PUBLICO"/>
    <s v="SI"/>
    <s v="NO"/>
    <s v="NO"/>
    <n v="47"/>
    <s v="No"/>
    <s v="No"/>
    <n v="1047569"/>
    <x v="0"/>
    <n v="47"/>
  </r>
  <r>
    <n v="1309"/>
    <s v="HOMBRE"/>
    <n v="526800"/>
    <s v="ASALARIADO"/>
    <s v="SECTOR PRIVADO"/>
    <s v="SI"/>
    <s v="NO"/>
    <s v="NO"/>
    <n v="44"/>
    <s v="No"/>
    <s v="No"/>
    <n v="526800"/>
    <x v="0"/>
    <n v="44"/>
  </r>
  <r>
    <n v="1310"/>
    <s v="HOMBRE"/>
    <n v="580021.27"/>
    <s v="ASALARIADO"/>
    <s v="SECTOR PUBLICO"/>
    <s v="SI"/>
    <s v="NO"/>
    <s v="NO"/>
    <n v="29"/>
    <s v="No"/>
    <s v="No"/>
    <n v="580021.27"/>
    <x v="0"/>
    <n v="29"/>
  </r>
  <r>
    <n v="1311"/>
    <s v="HOMBRE"/>
    <n v="526083.62"/>
    <s v="ASALARIADO"/>
    <s v="SECTOR PRIVADO"/>
    <s v="SI"/>
    <s v="NO"/>
    <s v="NO"/>
    <n v="24"/>
    <s v="No"/>
    <s v="No"/>
    <n v="526083.62"/>
    <x v="0"/>
    <n v="24"/>
  </r>
  <r>
    <n v="1312"/>
    <s v="MUJER"/>
    <n v="910693.65"/>
    <s v="ASALARIADO"/>
    <s v="SECTOR PUBLICO"/>
    <s v="SI"/>
    <s v="NO"/>
    <s v="NO"/>
    <n v="40"/>
    <s v="No"/>
    <s v="No"/>
    <n v="910693.65"/>
    <x v="0"/>
    <n v="40"/>
  </r>
  <r>
    <n v="1313"/>
    <s v="HOMBRE"/>
    <n v="493046.78"/>
    <s v="ASALARIADO"/>
    <s v="SECTOR PRIVADO"/>
    <s v="SI"/>
    <s v="NO"/>
    <s v="NO"/>
    <n v="22"/>
    <s v="No"/>
    <s v="No"/>
    <n v="493046.78"/>
    <x v="0"/>
    <n v="22"/>
  </r>
  <r>
    <n v="1314"/>
    <s v="HOMBRE"/>
    <n v="330798"/>
    <s v="TRABAJADOR INDEPENDIENTE"/>
    <s v="SECTOR PRIVADO"/>
    <s v="SI"/>
    <s v="NO"/>
    <s v="NO"/>
    <n v="33"/>
    <s v="No"/>
    <s v="No"/>
    <n v="330798"/>
    <x v="3"/>
    <n v="33"/>
  </r>
  <r>
    <n v="1315"/>
    <s v="HOMBRE"/>
    <n v="2520949.98"/>
    <s v="PENSIONADOS EN SU PROPIO SISTEMA"/>
    <s v="SECTOR PUBLICO"/>
    <s v="SI"/>
    <s v="NO"/>
    <s v="NO"/>
    <n v="67"/>
    <s v="Atípico"/>
    <s v="No"/>
    <n v="2520949.98"/>
    <x v="1"/>
    <n v="67"/>
  </r>
  <r>
    <n v="1316"/>
    <s v="MUJER"/>
    <n v="297045"/>
    <s v="ASEGURADO VOLUNTARIO"/>
    <s v="SECTOR PRIVADO"/>
    <s v="SI"/>
    <s v="NO"/>
    <s v="NO"/>
    <n v="28"/>
    <s v="No"/>
    <s v="No"/>
    <n v="297045"/>
    <x v="2"/>
    <n v="28"/>
  </r>
  <r>
    <n v="1317"/>
    <s v="HOMBRE"/>
    <n v="306723.3"/>
    <s v="ASALARIADO"/>
    <s v="SECTOR PRIVADO"/>
    <s v="SI"/>
    <s v="SI"/>
    <s v="NO"/>
    <n v="41"/>
    <s v="No"/>
    <s v="No"/>
    <n v="306723.3"/>
    <x v="0"/>
    <n v="41"/>
  </r>
  <r>
    <n v="1318"/>
    <s v="MUJER"/>
    <n v="300000"/>
    <s v="ASALARIADO"/>
    <s v="SECTOR PRIVADO"/>
    <s v="SI"/>
    <s v="SI"/>
    <s v="NO"/>
    <n v="37"/>
    <s v="No"/>
    <s v="No"/>
    <n v="300000"/>
    <x v="0"/>
    <n v="37"/>
  </r>
  <r>
    <n v="1319"/>
    <s v="HOMBRE"/>
    <n v="666854.69999999995"/>
    <s v="ASALARIADO"/>
    <s v="SECTOR PRIVADO"/>
    <s v="SI"/>
    <s v="NO"/>
    <s v="NO"/>
    <n v="23"/>
    <s v="No"/>
    <s v="No"/>
    <n v="666854.69999999995"/>
    <x v="0"/>
    <n v="23"/>
  </r>
  <r>
    <n v="1320"/>
    <s v="MUJER"/>
    <n v="397927"/>
    <s v="ASALARIADO"/>
    <s v="SECTOR PRIVADO"/>
    <s v="SI"/>
    <s v="NO"/>
    <s v="NO"/>
    <n v="27"/>
    <s v="No"/>
    <s v="No"/>
    <n v="397927"/>
    <x v="0"/>
    <n v="27"/>
  </r>
  <r>
    <n v="1321"/>
    <s v="HOMBRE"/>
    <n v="1214487"/>
    <s v="ASALARIADO"/>
    <s v="SECTOR PUBLICO"/>
    <s v="SI"/>
    <s v="NO"/>
    <s v="NO"/>
    <n v="47"/>
    <s v="No"/>
    <s v="No"/>
    <n v="1214487"/>
    <x v="0"/>
    <n v="47"/>
  </r>
  <r>
    <n v="1322"/>
    <s v="MUJER"/>
    <n v="778239"/>
    <s v="ASALARIADO"/>
    <s v="SECTOR PUBLICO"/>
    <s v="SI"/>
    <s v="NO"/>
    <s v="NO"/>
    <n v="33"/>
    <s v="No"/>
    <s v="No"/>
    <n v="778239"/>
    <x v="0"/>
    <n v="33"/>
  </r>
  <r>
    <n v="1323"/>
    <s v="HOMBRE"/>
    <n v="870468.31"/>
    <s v="ASALARIADO"/>
    <s v="SECTOR PRIVADO"/>
    <s v="SI"/>
    <s v="NO"/>
    <s v="NO"/>
    <n v="45"/>
    <s v="No"/>
    <s v="No"/>
    <n v="870468.31"/>
    <x v="0"/>
    <n v="45"/>
  </r>
  <r>
    <n v="1324"/>
    <s v="HOMBRE"/>
    <n v="370000"/>
    <s v="ASALARIADO"/>
    <s v="SECTOR PRIVADO"/>
    <s v="SI"/>
    <s v="NO"/>
    <s v="SI"/>
    <n v="41"/>
    <s v="No"/>
    <s v="No"/>
    <n v="370000"/>
    <x v="0"/>
    <n v="41"/>
  </r>
  <r>
    <n v="1325"/>
    <s v="MUJER"/>
    <n v="289546.95"/>
    <s v="ASALARIADO"/>
    <s v="SECTOR PRIVADO"/>
    <s v="SI"/>
    <s v="NO"/>
    <s v="SI"/>
    <n v="22"/>
    <s v="No"/>
    <s v="No"/>
    <n v="289546.95"/>
    <x v="0"/>
    <n v="22"/>
  </r>
  <r>
    <n v="1326"/>
    <s v="HOMBRE"/>
    <n v="278030"/>
    <s v="CONVENIOS ESPECIALES DE TRABAJADORES INDEPENDIENTES"/>
    <s v="SECTOR PRIVADO"/>
    <s v="SI"/>
    <s v="NO"/>
    <s v="NO"/>
    <n v="36"/>
    <s v="No"/>
    <s v="No"/>
    <n v="278030"/>
    <x v="4"/>
    <n v="36"/>
  </r>
  <r>
    <n v="1327"/>
    <s v="MUJER"/>
    <n v="190000"/>
    <s v="ASALARIADO"/>
    <s v="SECTOR PRIVADO"/>
    <s v="SI"/>
    <s v="SI"/>
    <s v="NO"/>
    <n v="45"/>
    <s v="No"/>
    <s v="No"/>
    <n v="190000"/>
    <x v="0"/>
    <n v="45"/>
  </r>
  <r>
    <n v="1328"/>
    <s v="HOMBRE"/>
    <n v="385702"/>
    <s v="TRABAJADOR INDEPENDIENTE"/>
    <s v="SECTOR PRIVADO"/>
    <s v="SI"/>
    <s v="NO"/>
    <s v="SI"/>
    <n v="60"/>
    <s v="No"/>
    <s v="No"/>
    <n v="385702"/>
    <x v="3"/>
    <n v="60"/>
  </r>
  <r>
    <n v="1329"/>
    <s v="HOMBRE"/>
    <n v="278030"/>
    <s v="CONVENIOS ESPECIALES DE TRABAJADORES INDEPENDIENTES"/>
    <s v="SECTOR PRIVADO"/>
    <s v="SI"/>
    <s v="SI"/>
    <s v="NO"/>
    <n v="37"/>
    <s v="No"/>
    <s v="No"/>
    <n v="278030"/>
    <x v="4"/>
    <n v="37"/>
  </r>
  <r>
    <n v="1330"/>
    <s v="HOMBRE"/>
    <n v="324390"/>
    <s v="ASALARIADO"/>
    <s v="SECTOR PRIVADO"/>
    <s v="SI"/>
    <s v="NO"/>
    <s v="NO"/>
    <n v="24"/>
    <s v="No"/>
    <s v="No"/>
    <n v="324390"/>
    <x v="0"/>
    <n v="24"/>
  </r>
  <r>
    <n v="1331"/>
    <s v="MUJER"/>
    <n v="2187872"/>
    <s v="PENSIONADOS EN SU PROPIO SISTEMA"/>
    <s v="SECTOR PUBLICO"/>
    <s v="SI"/>
    <s v="NO"/>
    <s v="NO"/>
    <n v="68"/>
    <s v="No"/>
    <s v="No"/>
    <n v="2187872"/>
    <x v="1"/>
    <n v="68"/>
  </r>
  <r>
    <n v="1332"/>
    <s v="HOMBRE"/>
    <n v="305704"/>
    <s v="ASEGURADO VOLUNTARIO"/>
    <s v="SECTOR PRIVADO"/>
    <s v="SI"/>
    <s v="SI"/>
    <s v="NO"/>
    <n v="87"/>
    <s v="No"/>
    <s v="No"/>
    <n v="305704"/>
    <x v="2"/>
    <n v="87"/>
  </r>
  <r>
    <n v="1333"/>
    <s v="MUJER"/>
    <n v="389481.25"/>
    <s v="ASALARIADO"/>
    <s v="SECTOR PRIVADO"/>
    <s v="SI"/>
    <s v="SI"/>
    <s v="NO"/>
    <n v="45"/>
    <s v="No"/>
    <s v="No"/>
    <n v="389481.25"/>
    <x v="0"/>
    <n v="45"/>
  </r>
  <r>
    <n v="1334"/>
    <s v="HOMBRE"/>
    <n v="450000"/>
    <s v="ASALARIADO"/>
    <s v="SECTOR PRIVADO"/>
    <s v="SI"/>
    <s v="NO"/>
    <s v="NO"/>
    <n v="23"/>
    <s v="No"/>
    <s v="No"/>
    <n v="450000"/>
    <x v="0"/>
    <n v="23"/>
  </r>
  <r>
    <n v="1335"/>
    <s v="MUJER"/>
    <n v="48989.7"/>
    <s v="ASALARIADO"/>
    <s v="SECTOR PRIVADO"/>
    <s v="SI"/>
    <s v="NO"/>
    <s v="NO"/>
    <n v="21"/>
    <s v="No"/>
    <s v="No"/>
    <n v="48989.7"/>
    <x v="0"/>
    <n v="21"/>
  </r>
  <r>
    <n v="1336"/>
    <s v="HOMBRE"/>
    <n v="977750"/>
    <s v="ASALARIADO"/>
    <s v="SECTOR PRIVADO"/>
    <s v="SI"/>
    <s v="NO"/>
    <s v="NO"/>
    <n v="31"/>
    <s v="No"/>
    <s v="No"/>
    <n v="977750"/>
    <x v="0"/>
    <n v="31"/>
  </r>
  <r>
    <n v="1337"/>
    <s v="HOMBRE"/>
    <n v="305000"/>
    <s v="ASALARIADO"/>
    <s v="SECTOR PRIVADO"/>
    <s v="SI"/>
    <s v="SI"/>
    <s v="NO"/>
    <n v="37"/>
    <s v="No"/>
    <s v="No"/>
    <n v="305000"/>
    <x v="0"/>
    <n v="37"/>
  </r>
  <r>
    <n v="1338"/>
    <s v="MUJER"/>
    <n v="297046"/>
    <s v="ASEGURADO VOLUNTARIO"/>
    <s v="SECTOR PRIVADO"/>
    <s v="SI"/>
    <s v="NO"/>
    <s v="NO"/>
    <n v="31"/>
    <s v="No"/>
    <s v="No"/>
    <n v="297046"/>
    <x v="2"/>
    <n v="31"/>
  </r>
  <r>
    <n v="1339"/>
    <s v="HOMBRE"/>
    <n v="65249.56"/>
    <s v="ASALARIADO"/>
    <s v="SECTOR PRIVADO"/>
    <s v="SI"/>
    <s v="SI"/>
    <s v="NO"/>
    <n v="26"/>
    <s v="No"/>
    <s v="No"/>
    <n v="65249.56"/>
    <x v="0"/>
    <n v="26"/>
  </r>
  <r>
    <n v="1340"/>
    <s v="MUJER"/>
    <n v="659264"/>
    <s v="ASALARIADO"/>
    <s v="SECTOR PUBLICO"/>
    <s v="SI"/>
    <s v="NO"/>
    <s v="NO"/>
    <n v="40"/>
    <s v="No"/>
    <s v="No"/>
    <n v="659264"/>
    <x v="0"/>
    <n v="40"/>
  </r>
  <r>
    <n v="1341"/>
    <s v="MUJER"/>
    <n v="896802.93"/>
    <s v="ASALARIADO"/>
    <s v="SECTOR PUBLICO"/>
    <s v="SI"/>
    <s v="NO"/>
    <s v="NO"/>
    <n v="38"/>
    <s v="No"/>
    <s v="No"/>
    <n v="896802.93"/>
    <x v="0"/>
    <n v="38"/>
  </r>
  <r>
    <n v="1342"/>
    <s v="HOMBRE"/>
    <n v="319572"/>
    <s v="ASALARIADO"/>
    <s v="SECTOR PRIVADO"/>
    <s v="SI"/>
    <s v="NO"/>
    <s v="SI"/>
    <n v="38"/>
    <s v="No"/>
    <s v="No"/>
    <n v="319572"/>
    <x v="0"/>
    <n v="38"/>
  </r>
  <r>
    <n v="1343"/>
    <s v="HOMBRE"/>
    <n v="629292.61"/>
    <s v="ASALARIADO"/>
    <s v="SECTOR PRIVADO"/>
    <s v="SI"/>
    <s v="NO"/>
    <s v="NO"/>
    <n v="42"/>
    <s v="No"/>
    <s v="No"/>
    <n v="629292.61"/>
    <x v="0"/>
    <n v="42"/>
  </r>
  <r>
    <n v="1344"/>
    <s v="MUJER"/>
    <n v="1408126"/>
    <s v="ASALARIADO"/>
    <s v="SECTOR PUBLICO"/>
    <s v="SI"/>
    <s v="NO"/>
    <s v="NO"/>
    <n v="37"/>
    <s v="No"/>
    <s v="No"/>
    <n v="1408126"/>
    <x v="0"/>
    <n v="37"/>
  </r>
  <r>
    <n v="1345"/>
    <s v="HOMBRE"/>
    <n v="1575682"/>
    <s v="ASALARIADO"/>
    <s v="SECTOR PUBLICO"/>
    <s v="SI"/>
    <s v="NO"/>
    <s v="NO"/>
    <n v="38"/>
    <s v="No"/>
    <s v="No"/>
    <n v="1575682"/>
    <x v="0"/>
    <n v="38"/>
  </r>
  <r>
    <n v="1346"/>
    <s v="MUJER"/>
    <n v="268333.33"/>
    <s v="ASALARIADO"/>
    <s v="SECTOR PRIVADO"/>
    <s v="SI"/>
    <s v="NO"/>
    <s v="NO"/>
    <n v="29"/>
    <s v="No"/>
    <s v="No"/>
    <n v="268333.33"/>
    <x v="0"/>
    <n v="29"/>
  </r>
  <r>
    <n v="1347"/>
    <s v="MUJER"/>
    <n v="308000"/>
    <s v="ASALARIADO"/>
    <s v="SECTOR PRIVADO"/>
    <s v="SI"/>
    <s v="NO"/>
    <s v="NO"/>
    <n v="57"/>
    <s v="No"/>
    <s v="No"/>
    <n v="308000"/>
    <x v="0"/>
    <n v="57"/>
  </r>
  <r>
    <n v="1348"/>
    <s v="HOMBRE"/>
    <n v="350000"/>
    <s v="ASALARIADO"/>
    <s v="SECTOR PRIVADO"/>
    <s v="SI"/>
    <s v="NO"/>
    <s v="SI"/>
    <n v="31"/>
    <s v="No"/>
    <s v="No"/>
    <n v="350000"/>
    <x v="0"/>
    <n v="31"/>
  </r>
  <r>
    <n v="1349"/>
    <s v="MUJER"/>
    <n v="590706.5"/>
    <s v="ASALARIADO"/>
    <s v="SECTOR PUBLICO"/>
    <s v="SI"/>
    <s v="NO"/>
    <s v="NO"/>
    <n v="32"/>
    <s v="No"/>
    <s v="No"/>
    <n v="590706.5"/>
    <x v="0"/>
    <n v="32"/>
  </r>
  <r>
    <n v="1350"/>
    <s v="MUJER"/>
    <n v="759928"/>
    <s v="PENSIONADOS EN SU PROPIO SISTEMA"/>
    <s v="SECTOR PUBLICO"/>
    <s v="SI"/>
    <s v="NO"/>
    <s v="NO"/>
    <n v="78"/>
    <s v="No"/>
    <s v="No"/>
    <n v="759928"/>
    <x v="1"/>
    <n v="78"/>
  </r>
  <r>
    <n v="1351"/>
    <s v="HOMBRE"/>
    <n v="182669.09"/>
    <s v="ASALARIADO"/>
    <s v="SECTOR PUBLICO"/>
    <s v="SI"/>
    <s v="NO"/>
    <s v="NO"/>
    <n v="37"/>
    <s v="No"/>
    <s v="No"/>
    <n v="182669.09"/>
    <x v="0"/>
    <n v="37"/>
  </r>
  <r>
    <n v="1352"/>
    <s v="HOMBRE"/>
    <n v="1954127"/>
    <s v="ASALARIADO"/>
    <s v="SECTOR PUBLICO"/>
    <s v="SI"/>
    <s v="NO"/>
    <s v="NO"/>
    <n v="63"/>
    <s v="No"/>
    <s v="No"/>
    <n v="1954127"/>
    <x v="0"/>
    <n v="63"/>
  </r>
  <r>
    <n v="1353"/>
    <s v="MUJER"/>
    <n v="727896.34"/>
    <s v="ASALARIADO"/>
    <s v="SECTOR PUBLICO"/>
    <s v="SI"/>
    <s v="NO"/>
    <s v="NO"/>
    <n v="28"/>
    <s v="No"/>
    <s v="No"/>
    <n v="727896.34"/>
    <x v="0"/>
    <n v="28"/>
  </r>
  <r>
    <n v="1354"/>
    <s v="HOMBRE"/>
    <n v="300018"/>
    <s v="TRABAJADOR INDEPENDIENTE"/>
    <s v="SECTOR PRIVADO"/>
    <s v="SI"/>
    <s v="NO"/>
    <s v="SI"/>
    <n v="53"/>
    <s v="No"/>
    <s v="No"/>
    <n v="300018"/>
    <x v="3"/>
    <n v="53"/>
  </r>
  <r>
    <n v="1355"/>
    <s v="HOMBRE"/>
    <n v="428100"/>
    <s v="ASALARIADO"/>
    <s v="SECTOR PUBLICO"/>
    <s v="SI"/>
    <s v="NO"/>
    <s v="NO"/>
    <n v="22"/>
    <s v="No"/>
    <s v="No"/>
    <n v="428100"/>
    <x v="0"/>
    <n v="22"/>
  </r>
  <r>
    <n v="1356"/>
    <s v="MUJER"/>
    <n v="359544.27"/>
    <s v="CONVENIOS ESPECIALES DE ASEGURADOS VOLUNTARIOS"/>
    <s v="SECTOR PRIVADO"/>
    <s v="SI"/>
    <s v="SI"/>
    <s v="NO"/>
    <n v="35"/>
    <s v="No"/>
    <s v="No"/>
    <n v="359544.27"/>
    <x v="5"/>
    <n v="35"/>
  </r>
  <r>
    <n v="1357"/>
    <s v="MUJER"/>
    <n v="297046"/>
    <s v="ASEGURADO VOLUNTARIO"/>
    <s v="SECTOR PRIVADO"/>
    <s v="SI"/>
    <s v="NO"/>
    <s v="NO"/>
    <n v="40"/>
    <s v="No"/>
    <s v="No"/>
    <n v="297046"/>
    <x v="2"/>
    <n v="40"/>
  </r>
  <r>
    <n v="1358"/>
    <s v="HOMBRE"/>
    <n v="589282.56000000006"/>
    <s v="ASALARIADO"/>
    <s v="SECTOR PUBLICO"/>
    <s v="SI"/>
    <s v="NO"/>
    <s v="NO"/>
    <n v="30"/>
    <s v="No"/>
    <s v="No"/>
    <n v="589282.56000000006"/>
    <x v="0"/>
    <n v="30"/>
  </r>
  <r>
    <n v="1359"/>
    <s v="HOMBRE"/>
    <n v="129988"/>
    <s v="ASALARIADO"/>
    <s v="SECTOR PUBLICO"/>
    <s v="SI"/>
    <s v="NO"/>
    <s v="SI"/>
    <n v="32"/>
    <s v="No"/>
    <s v="No"/>
    <n v="129988"/>
    <x v="0"/>
    <n v="32"/>
  </r>
  <r>
    <n v="1360"/>
    <s v="HOMBRE"/>
    <n v="417954.15"/>
    <s v="ASALARIADO"/>
    <s v="SECTOR PRIVADO"/>
    <s v="SI"/>
    <s v="NO"/>
    <s v="SI"/>
    <n v="31"/>
    <s v="No"/>
    <s v="No"/>
    <n v="417954.15"/>
    <x v="0"/>
    <n v="31"/>
  </r>
  <r>
    <n v="1361"/>
    <s v="HOMBRE"/>
    <n v="807282.52"/>
    <s v="ASALARIADO"/>
    <s v="SECTOR PRIVADO"/>
    <s v="SI"/>
    <s v="NO"/>
    <s v="NO"/>
    <n v="24"/>
    <s v="No"/>
    <s v="No"/>
    <n v="807282.52"/>
    <x v="0"/>
    <n v="24"/>
  </r>
  <r>
    <n v="1362"/>
    <s v="MUJER"/>
    <n v="801760"/>
    <s v="ASALARIADO"/>
    <s v="SECTOR PRIVADO"/>
    <s v="SI"/>
    <s v="NO"/>
    <s v="SI"/>
    <n v="45"/>
    <s v="No"/>
    <s v="No"/>
    <n v="801760"/>
    <x v="0"/>
    <n v="45"/>
  </r>
  <r>
    <n v="1363"/>
    <s v="HOMBRE"/>
    <n v="145670.5"/>
    <s v="ASALARIADO"/>
    <s v="SECTOR PRIVADO"/>
    <s v="SI"/>
    <s v="NO"/>
    <s v="NO"/>
    <n v="51"/>
    <s v="No"/>
    <s v="No"/>
    <n v="145670.5"/>
    <x v="0"/>
    <n v="51"/>
  </r>
  <r>
    <n v="1364"/>
    <s v="MUJER"/>
    <n v="337920"/>
    <s v="ASALARIADO"/>
    <s v="SECTOR PRIVADO"/>
    <s v="SI"/>
    <s v="NO"/>
    <s v="SI"/>
    <n v="27"/>
    <s v="No"/>
    <s v="No"/>
    <n v="337920"/>
    <x v="0"/>
    <n v="27"/>
  </r>
  <r>
    <n v="1365"/>
    <s v="MUJER"/>
    <n v="387279.29"/>
    <s v="ASALARIADO"/>
    <s v="SECTOR PRIVADO"/>
    <s v="SI"/>
    <s v="NO"/>
    <s v="NO"/>
    <n v="35"/>
    <s v="No"/>
    <s v="No"/>
    <n v="387279.29"/>
    <x v="0"/>
    <n v="35"/>
  </r>
  <r>
    <n v="1366"/>
    <s v="HOMBRE"/>
    <n v="351604"/>
    <s v="ASALARIADO"/>
    <s v="SECTOR PRIVADO"/>
    <s v="SI"/>
    <s v="NO"/>
    <s v="NO"/>
    <n v="22"/>
    <s v="No"/>
    <s v="No"/>
    <n v="351604"/>
    <x v="0"/>
    <n v="22"/>
  </r>
  <r>
    <n v="1367"/>
    <s v="MUJER"/>
    <n v="300018"/>
    <s v="ASEGURADO VOLUNTARIO"/>
    <s v="SECTOR PRIVADO"/>
    <s v="SI"/>
    <s v="SI"/>
    <s v="NO"/>
    <n v="45"/>
    <s v="No"/>
    <s v="No"/>
    <n v="300018"/>
    <x v="2"/>
    <n v="45"/>
  </r>
  <r>
    <n v="1368"/>
    <s v="HOMBRE"/>
    <n v="232960"/>
    <s v="ASALARIADO"/>
    <s v="SECTOR PRIVADO"/>
    <s v="SI"/>
    <s v="NO"/>
    <s v="NO"/>
    <n v="60"/>
    <s v="No"/>
    <s v="No"/>
    <n v="232960"/>
    <x v="0"/>
    <n v="60"/>
  </r>
  <r>
    <n v="1369"/>
    <s v="MUJER"/>
    <n v="297046"/>
    <s v="ASEGURADO VOLUNTARIO"/>
    <s v="SECTOR PRIVADO"/>
    <s v="SI"/>
    <s v="NO"/>
    <s v="NO"/>
    <n v="56"/>
    <s v="No"/>
    <s v="No"/>
    <n v="297046"/>
    <x v="2"/>
    <n v="56"/>
  </r>
  <r>
    <n v="1370"/>
    <s v="HOMBRE"/>
    <n v="683000"/>
    <s v="ASALARIADO"/>
    <s v="SECTOR PRIVADO"/>
    <s v="SI"/>
    <s v="NO"/>
    <s v="NO"/>
    <n v="38"/>
    <s v="No"/>
    <s v="No"/>
    <n v="683000"/>
    <x v="0"/>
    <n v="38"/>
  </r>
  <r>
    <n v="1371"/>
    <s v="MUJER"/>
    <n v="876520"/>
    <s v="ASALARIADO"/>
    <s v="SECTOR PRIVADO"/>
    <s v="SI"/>
    <s v="NO"/>
    <s v="NO"/>
    <n v="32"/>
    <s v="No"/>
    <s v="No"/>
    <n v="876520"/>
    <x v="0"/>
    <n v="32"/>
  </r>
  <r>
    <n v="1372"/>
    <s v="HOMBRE"/>
    <n v="409455"/>
    <s v="ASALARIADO"/>
    <s v="SECTOR PRIVADO"/>
    <s v="SI"/>
    <s v="NO"/>
    <s v="NO"/>
    <n v="25"/>
    <s v="No"/>
    <s v="No"/>
    <n v="409455"/>
    <x v="0"/>
    <n v="25"/>
  </r>
  <r>
    <n v="1373"/>
    <s v="HOMBRE"/>
    <n v="3654908.92"/>
    <s v="PENSIONADOS EN SU PROPIO SISTEMA"/>
    <s v="SECTOR PUBLICO"/>
    <s v="SI"/>
    <s v="NO"/>
    <s v="NO"/>
    <n v="62"/>
    <s v="Atípico"/>
    <s v="No"/>
    <n v="3654908.92"/>
    <x v="1"/>
    <n v="62"/>
  </r>
  <r>
    <n v="1374"/>
    <s v="HOMBRE"/>
    <n v="1202466.6200000001"/>
    <s v="ASALARIADO"/>
    <s v="SECTOR PRIVADO"/>
    <s v="SI"/>
    <s v="NO"/>
    <s v="NO"/>
    <n v="39"/>
    <s v="No"/>
    <s v="No"/>
    <n v="1202466.6200000001"/>
    <x v="0"/>
    <n v="39"/>
  </r>
  <r>
    <n v="1375"/>
    <s v="MUJER"/>
    <n v="297082.46999999997"/>
    <s v="ASALARIADO"/>
    <s v="SECTOR PUBLICO"/>
    <s v="SI"/>
    <s v="NO"/>
    <s v="NO"/>
    <n v="41"/>
    <s v="No"/>
    <s v="No"/>
    <n v="297082.46999999997"/>
    <x v="0"/>
    <n v="41"/>
  </r>
  <r>
    <n v="1376"/>
    <s v="HOMBRE"/>
    <n v="350000"/>
    <s v="ASALARIADO"/>
    <s v="SECTOR PRIVADO"/>
    <s v="SI"/>
    <s v="NO"/>
    <s v="NO"/>
    <n v="53"/>
    <s v="No"/>
    <s v="No"/>
    <n v="350000"/>
    <x v="0"/>
    <n v="53"/>
  </r>
  <r>
    <n v="1377"/>
    <s v="MUJER"/>
    <n v="243000"/>
    <s v="ASALARIADO"/>
    <s v="SECTOR PRIVADO"/>
    <s v="SI"/>
    <s v="NO"/>
    <s v="NO"/>
    <n v="46"/>
    <s v="No"/>
    <s v="No"/>
    <n v="243000"/>
    <x v="0"/>
    <n v="46"/>
  </r>
  <r>
    <n v="1378"/>
    <s v="MUJER"/>
    <n v="210000"/>
    <s v="ASALARIADO"/>
    <s v="SECTOR PRIVADO"/>
    <s v="SI"/>
    <s v="SI"/>
    <s v="NO"/>
    <n v="38"/>
    <s v="No"/>
    <s v="No"/>
    <n v="210000"/>
    <x v="0"/>
    <n v="38"/>
  </r>
  <r>
    <n v="1379"/>
    <s v="MUJER"/>
    <n v="1154739.48"/>
    <s v="ASALARIADO"/>
    <s v="SECTOR PUBLICO"/>
    <s v="SI"/>
    <s v="NO"/>
    <s v="NO"/>
    <n v="30"/>
    <s v="No"/>
    <s v="No"/>
    <n v="1154739.48"/>
    <x v="0"/>
    <n v="30"/>
  </r>
  <r>
    <n v="1380"/>
    <s v="HOMBRE"/>
    <n v="305704"/>
    <s v="TRABAJADOR INDEPENDIENTE"/>
    <s v="SECTOR PRIVADO"/>
    <s v="SI"/>
    <s v="NO"/>
    <s v="SI"/>
    <n v="41"/>
    <s v="No"/>
    <s v="No"/>
    <n v="305704"/>
    <x v="3"/>
    <n v="41"/>
  </r>
  <r>
    <n v="1381"/>
    <s v="HOMBRE"/>
    <n v="2438887.83"/>
    <s v="ASALARIADO"/>
    <s v="SECTOR PRIVADO"/>
    <s v="SI"/>
    <s v="NO"/>
    <s v="NO"/>
    <n v="32"/>
    <s v="Atípico"/>
    <s v="No"/>
    <n v="2438887.83"/>
    <x v="0"/>
    <n v="32"/>
  </r>
  <r>
    <n v="1382"/>
    <s v="MUJER"/>
    <n v="285127"/>
    <s v="ASALARIADO"/>
    <s v="SECTOR PUBLICO"/>
    <s v="SI"/>
    <s v="NO"/>
    <s v="NO"/>
    <n v="59"/>
    <s v="No"/>
    <s v="No"/>
    <n v="285127"/>
    <x v="0"/>
    <n v="59"/>
  </r>
  <r>
    <n v="1383"/>
    <s v="HOMBRE"/>
    <n v="278030.99"/>
    <s v="CONVENIOS ESPECIALES DE TRABAJADORES INDEPENDIENTES"/>
    <s v="SECTOR PRIVADO"/>
    <s v="SI"/>
    <s v="NO"/>
    <s v="NO"/>
    <n v="52"/>
    <s v="No"/>
    <s v="No"/>
    <n v="278030.99"/>
    <x v="4"/>
    <n v="52"/>
  </r>
  <r>
    <n v="1384"/>
    <s v="HOMBRE"/>
    <n v="1580792"/>
    <s v="ASALARIADO"/>
    <s v="SECTOR PRIVADO"/>
    <s v="SI"/>
    <s v="NO"/>
    <s v="NO"/>
    <n v="28"/>
    <s v="No"/>
    <s v="No"/>
    <n v="1580792"/>
    <x v="0"/>
    <n v="28"/>
  </r>
  <r>
    <n v="1385"/>
    <s v="MUJER"/>
    <n v="297139"/>
    <s v="ASEGURADO VOLUNTARIO"/>
    <s v="SECTOR PRIVADO"/>
    <s v="SI"/>
    <s v="SI"/>
    <s v="NO"/>
    <n v="43"/>
    <s v="No"/>
    <s v="No"/>
    <n v="297139"/>
    <x v="2"/>
    <n v="43"/>
  </r>
  <r>
    <n v="1386"/>
    <s v="MUJER"/>
    <n v="297046"/>
    <s v="ASEGURADO VOLUNTARIO"/>
    <s v="SECTOR PRIVADO"/>
    <s v="SI"/>
    <s v="NO"/>
    <s v="NO"/>
    <n v="64"/>
    <s v="No"/>
    <s v="No"/>
    <n v="297046"/>
    <x v="2"/>
    <n v="64"/>
  </r>
  <r>
    <n v="1387"/>
    <s v="HOMBRE"/>
    <n v="278030"/>
    <s v="CONVENIOS ESPECIALES DE TRABAJADORES INDEPENDIENTES"/>
    <s v="SECTOR PRIVADO"/>
    <s v="SI"/>
    <s v="NO"/>
    <s v="NO"/>
    <n v="32"/>
    <s v="No"/>
    <s v="No"/>
    <n v="278030"/>
    <x v="4"/>
    <n v="32"/>
  </r>
  <r>
    <n v="1388"/>
    <s v="HOMBRE"/>
    <n v="580000"/>
    <s v="ASALARIADO"/>
    <s v="SECTOR PRIVADO"/>
    <s v="SI"/>
    <s v="NO"/>
    <s v="NO"/>
    <n v="24"/>
    <s v="No"/>
    <s v="No"/>
    <n v="580000"/>
    <x v="0"/>
    <n v="24"/>
  </r>
  <r>
    <n v="1389"/>
    <s v="MUJER"/>
    <n v="504976"/>
    <s v="TRABAJADOR INDEPENDIENTE"/>
    <s v="SECTOR PRIVADO"/>
    <s v="SI"/>
    <s v="NO"/>
    <s v="NO"/>
    <n v="36"/>
    <s v="No"/>
    <s v="No"/>
    <n v="504976"/>
    <x v="3"/>
    <n v="36"/>
  </r>
  <r>
    <n v="1390"/>
    <s v="HOMBRE"/>
    <n v="482000"/>
    <s v="ASALARIADO"/>
    <s v="SECTOR PRIVADO"/>
    <s v="SI"/>
    <s v="NO"/>
    <s v="SI"/>
    <n v="36"/>
    <s v="No"/>
    <s v="No"/>
    <n v="482000"/>
    <x v="0"/>
    <n v="36"/>
  </r>
  <r>
    <n v="1391"/>
    <s v="HOMBRE"/>
    <n v="639148"/>
    <s v="ASEGURADO VOLUNTARIO"/>
    <s v="SECTOR PRIVADO"/>
    <s v="SI"/>
    <s v="NO"/>
    <s v="NO"/>
    <n v="79"/>
    <s v="No"/>
    <s v="No"/>
    <n v="639148"/>
    <x v="2"/>
    <n v="79"/>
  </r>
  <r>
    <n v="1392"/>
    <s v="HOMBRE"/>
    <n v="263640"/>
    <s v="ASALARIADO"/>
    <s v="SECTOR PRIVADO"/>
    <s v="SI"/>
    <s v="NO"/>
    <s v="NO"/>
    <n v="31"/>
    <s v="No"/>
    <s v="No"/>
    <n v="263640"/>
    <x v="0"/>
    <n v="31"/>
  </r>
  <r>
    <n v="1393"/>
    <s v="MUJER"/>
    <n v="846529"/>
    <s v="ASALARIADO"/>
    <s v="SECTOR PUBLICO"/>
    <s v="SI"/>
    <s v="NO"/>
    <s v="NO"/>
    <n v="28"/>
    <s v="No"/>
    <s v="No"/>
    <n v="846529"/>
    <x v="0"/>
    <n v="28"/>
  </r>
  <r>
    <n v="1394"/>
    <s v="MUJER"/>
    <n v="240890.9"/>
    <s v="PENSIONADOS EN SU PROPIO SISTEMA"/>
    <s v="SECTOR PUBLICO"/>
    <s v="SI"/>
    <s v="NO"/>
    <s v="NO"/>
    <n v="83"/>
    <s v="No"/>
    <s v="No"/>
    <n v="240890.9"/>
    <x v="1"/>
    <n v="83"/>
  </r>
  <r>
    <n v="1395"/>
    <s v="HOMBRE"/>
    <n v="924156"/>
    <s v="ASALARIADO"/>
    <s v="SECTOR PRIVADO"/>
    <s v="SI"/>
    <s v="NO"/>
    <s v="NO"/>
    <n v="28"/>
    <s v="No"/>
    <s v="No"/>
    <n v="924156"/>
    <x v="0"/>
    <n v="28"/>
  </r>
  <r>
    <n v="1396"/>
    <s v="MUJER"/>
    <n v="1815071.5"/>
    <s v="ASALARIADO"/>
    <s v="SECTOR PUBLICO"/>
    <s v="SI"/>
    <s v="NO"/>
    <s v="NO"/>
    <n v="35"/>
    <s v="No"/>
    <s v="No"/>
    <n v="1815071.5"/>
    <x v="0"/>
    <n v="35"/>
  </r>
  <r>
    <n v="1397"/>
    <s v="HOMBRE"/>
    <n v="585937"/>
    <s v="TRABAJADOR INDEPENDIENTE"/>
    <s v="SECTOR PRIVADO"/>
    <s v="SI"/>
    <s v="NO"/>
    <s v="SI"/>
    <n v="57"/>
    <s v="No"/>
    <s v="No"/>
    <n v="585937"/>
    <x v="3"/>
    <n v="57"/>
  </r>
  <r>
    <n v="1398"/>
    <s v="HOMBRE"/>
    <n v="223702.12"/>
    <s v="ASALARIADO"/>
    <s v="SECTOR PRIVADO"/>
    <s v="SI"/>
    <s v="NO"/>
    <s v="NO"/>
    <n v="53"/>
    <s v="No"/>
    <s v="No"/>
    <n v="223702.12"/>
    <x v="0"/>
    <n v="53"/>
  </r>
  <r>
    <n v="1399"/>
    <s v="HOMBRE"/>
    <n v="155807.99"/>
    <s v="ASALARIADO"/>
    <s v="SECTOR PRIVADO"/>
    <s v="SI"/>
    <s v="NO"/>
    <s v="NO"/>
    <n v="42"/>
    <s v="No"/>
    <s v="No"/>
    <n v="155807.99"/>
    <x v="0"/>
    <n v="42"/>
  </r>
  <r>
    <n v="1400"/>
    <s v="HOMBRE"/>
    <n v="361976.88"/>
    <s v="ASALARIADO"/>
    <s v="SECTOR PRIVADO"/>
    <s v="SI"/>
    <s v="NO"/>
    <s v="NO"/>
    <n v="48"/>
    <s v="No"/>
    <s v="No"/>
    <n v="361976.88"/>
    <x v="0"/>
    <n v="48"/>
  </r>
  <r>
    <n v="1401"/>
    <s v="HOMBRE"/>
    <n v="573500"/>
    <s v="ASALARIADO"/>
    <s v="SECTOR PRIVADO"/>
    <s v="SI"/>
    <s v="NO"/>
    <s v="NO"/>
    <n v="26"/>
    <s v="No"/>
    <s v="No"/>
    <n v="573500"/>
    <x v="0"/>
    <n v="26"/>
  </r>
  <r>
    <n v="1402"/>
    <s v="HOMBRE"/>
    <n v="180000"/>
    <s v="ASALARIADO"/>
    <s v="SECTOR PRIVADO"/>
    <s v="SI"/>
    <s v="NO"/>
    <s v="SI"/>
    <n v="47"/>
    <s v="No"/>
    <s v="No"/>
    <n v="180000"/>
    <x v="0"/>
    <n v="47"/>
  </r>
  <r>
    <n v="1403"/>
    <s v="HOMBRE"/>
    <n v="811540"/>
    <s v="ASALARIADO"/>
    <s v="SECTOR PRIVADO"/>
    <s v="SI"/>
    <s v="NO"/>
    <s v="NO"/>
    <n v="21"/>
    <s v="No"/>
    <s v="No"/>
    <n v="811540"/>
    <x v="0"/>
    <n v="21"/>
  </r>
  <r>
    <n v="1404"/>
    <s v="MUJER"/>
    <n v="760842"/>
    <s v="PENSIONADOS EN SU PROPIO SISTEMA"/>
    <s v="SECTOR PUBLICO"/>
    <s v="SI"/>
    <s v="NO"/>
    <s v="NO"/>
    <n v="75"/>
    <s v="No"/>
    <s v="No"/>
    <n v="760842"/>
    <x v="1"/>
    <n v="75"/>
  </r>
  <r>
    <n v="1405"/>
    <s v="HOMBRE"/>
    <n v="1255736.08"/>
    <s v="ASALARIADO"/>
    <s v="SECTOR PRIVADO"/>
    <s v="SI"/>
    <s v="NO"/>
    <s v="NO"/>
    <n v="41"/>
    <s v="No"/>
    <s v="No"/>
    <n v="1255736.08"/>
    <x v="0"/>
    <n v="41"/>
  </r>
  <r>
    <n v="1406"/>
    <s v="HOMBRE"/>
    <n v="1146611.22"/>
    <s v="ASALARIADO"/>
    <s v="SECTOR PUBLICO"/>
    <s v="SI"/>
    <s v="NO"/>
    <s v="NO"/>
    <n v="27"/>
    <s v="No"/>
    <s v="No"/>
    <n v="1146611.22"/>
    <x v="0"/>
    <n v="27"/>
  </r>
  <r>
    <n v="1407"/>
    <s v="HOMBRE"/>
    <n v="1497172.49"/>
    <s v="ASALARIADO"/>
    <s v="SECTOR PUBLICO"/>
    <s v="SI"/>
    <s v="NO"/>
    <s v="NO"/>
    <n v="47"/>
    <s v="No"/>
    <s v="No"/>
    <n v="1497172.49"/>
    <x v="0"/>
    <n v="47"/>
  </r>
  <r>
    <n v="1408"/>
    <s v="HOMBRE"/>
    <n v="1372847.55"/>
    <s v="ASALARIADO"/>
    <s v="SECTOR PUBLICO"/>
    <s v="SI"/>
    <s v="NO"/>
    <s v="NO"/>
    <n v="56"/>
    <s v="No"/>
    <s v="No"/>
    <n v="1372847.55"/>
    <x v="0"/>
    <n v="56"/>
  </r>
  <r>
    <n v="1409"/>
    <s v="MUJER"/>
    <n v="830543"/>
    <s v="ASALARIADO"/>
    <s v="SECTOR PUBLICO"/>
    <s v="SI"/>
    <s v="NO"/>
    <s v="SI"/>
    <n v="39"/>
    <s v="No"/>
    <s v="No"/>
    <n v="830543"/>
    <x v="0"/>
    <n v="39"/>
  </r>
  <r>
    <n v="1410"/>
    <s v="HOMBRE"/>
    <n v="650897.42000000004"/>
    <s v="ASALARIADO"/>
    <s v="SECTOR PRIVADO"/>
    <s v="SI"/>
    <s v="NO"/>
    <s v="NO"/>
    <n v="38"/>
    <s v="No"/>
    <s v="No"/>
    <n v="650897.42000000004"/>
    <x v="0"/>
    <n v="38"/>
  </r>
  <r>
    <n v="1411"/>
    <s v="HOMBRE"/>
    <n v="463597.72"/>
    <s v="ASALARIADO"/>
    <s v="SECTOR PRIVADO"/>
    <s v="SI"/>
    <s v="SI"/>
    <s v="NO"/>
    <n v="47"/>
    <s v="No"/>
    <s v="No"/>
    <n v="463597.72"/>
    <x v="0"/>
    <n v="47"/>
  </r>
  <r>
    <n v="1412"/>
    <s v="MUJER"/>
    <n v="297050"/>
    <s v="ASEGURADO VOLUNTARIO"/>
    <s v="SECTOR PRIVADO"/>
    <s v="SI"/>
    <s v="NO"/>
    <s v="NO"/>
    <n v="31"/>
    <s v="No"/>
    <s v="No"/>
    <n v="297050"/>
    <x v="2"/>
    <n v="31"/>
  </r>
  <r>
    <n v="1413"/>
    <s v="HOMBRE"/>
    <n v="297110"/>
    <s v="ASEGURADO VOLUNTARIO"/>
    <s v="SECTOR PRIVADO"/>
    <s v="SI"/>
    <s v="NO"/>
    <s v="NO"/>
    <n v="36"/>
    <s v="No"/>
    <s v="No"/>
    <n v="297110"/>
    <x v="2"/>
    <n v="36"/>
  </r>
  <r>
    <n v="1414"/>
    <s v="MUJER"/>
    <n v="297045"/>
    <s v="ASEGURADO VOLUNTARIO"/>
    <s v="SECTOR PRIVADO"/>
    <s v="SI"/>
    <s v="NO"/>
    <s v="NO"/>
    <n v="33"/>
    <s v="No"/>
    <s v="No"/>
    <n v="297045"/>
    <x v="2"/>
    <n v="33"/>
  </r>
  <r>
    <n v="1415"/>
    <s v="MUJER"/>
    <n v="278030"/>
    <s v="CONVENIOS ESPECIALES DE TRABAJADORES INDEPENDIENTES"/>
    <s v="SECTOR PRIVADO"/>
    <s v="SI"/>
    <s v="NO"/>
    <s v="NO"/>
    <n v="35"/>
    <s v="No"/>
    <s v="No"/>
    <n v="278030"/>
    <x v="4"/>
    <n v="35"/>
  </r>
  <r>
    <n v="1416"/>
    <s v="MUJER"/>
    <n v="11580185.98"/>
    <s v="ASALARIADO"/>
    <s v="SECTOR PRIVADO"/>
    <s v="SI"/>
    <s v="NO"/>
    <s v="NO"/>
    <n v="46"/>
    <s v="Atípico"/>
    <s v="No"/>
    <n v="11580185.98"/>
    <x v="0"/>
    <n v="46"/>
  </r>
  <r>
    <n v="1417"/>
    <s v="HOMBRE"/>
    <n v="2007029.76"/>
    <s v="ASALARIADO"/>
    <s v="SECTOR PUBLICO"/>
    <s v="SI"/>
    <s v="NO"/>
    <s v="NO"/>
    <n v="54"/>
    <s v="No"/>
    <s v="No"/>
    <n v="2007029.76"/>
    <x v="0"/>
    <n v="54"/>
  </r>
  <r>
    <n v="1418"/>
    <s v="HOMBRE"/>
    <n v="740237.33"/>
    <s v="ASALARIADO"/>
    <s v="SECTOR PUBLICO"/>
    <s v="SI"/>
    <s v="NO"/>
    <s v="NO"/>
    <n v="52"/>
    <s v="No"/>
    <s v="No"/>
    <n v="740237.33"/>
    <x v="0"/>
    <n v="52"/>
  </r>
  <r>
    <n v="1419"/>
    <s v="HOMBRE"/>
    <n v="140000"/>
    <s v="ASALARIADO"/>
    <s v="SECTOR PRIVADO"/>
    <s v="SI"/>
    <s v="NO"/>
    <s v="NO"/>
    <n v="42"/>
    <s v="No"/>
    <s v="No"/>
    <n v="140000"/>
    <x v="0"/>
    <n v="42"/>
  </r>
  <r>
    <n v="1420"/>
    <s v="MUJER"/>
    <n v="300018"/>
    <s v="TRABAJADOR INDEPENDIENTE"/>
    <s v="SECTOR PRIVADO"/>
    <s v="SI"/>
    <s v="NO"/>
    <s v="SI"/>
    <n v="58"/>
    <s v="No"/>
    <s v="No"/>
    <n v="300018"/>
    <x v="3"/>
    <n v="58"/>
  </r>
  <r>
    <n v="1421"/>
    <s v="MUJER"/>
    <n v="297045"/>
    <s v="ASEGURADO VOLUNTARIO"/>
    <s v="SECTOR PRIVADO"/>
    <s v="SI"/>
    <s v="NO"/>
    <s v="SI"/>
    <n v="27"/>
    <s v="No"/>
    <s v="No"/>
    <n v="297045"/>
    <x v="2"/>
    <n v="27"/>
  </r>
  <r>
    <n v="1422"/>
    <s v="HOMBRE"/>
    <n v="266625"/>
    <s v="ASALARIADO"/>
    <s v="SECTOR PRIVADO"/>
    <s v="SI"/>
    <s v="NO"/>
    <s v="NO"/>
    <n v="50"/>
    <s v="No"/>
    <s v="No"/>
    <n v="266625"/>
    <x v="0"/>
    <n v="50"/>
  </r>
  <r>
    <n v="1423"/>
    <s v="HOMBRE"/>
    <n v="282305"/>
    <s v="TRABAJADOR INDEPENDIENTE"/>
    <s v="SECTOR PRIVADO"/>
    <s v="SI"/>
    <s v="NO"/>
    <s v="SI"/>
    <n v="34"/>
    <s v="No"/>
    <s v="No"/>
    <n v="282305"/>
    <x v="3"/>
    <n v="34"/>
  </r>
  <r>
    <n v="1424"/>
    <s v="HOMBRE"/>
    <n v="574141.48"/>
    <s v="ASALARIADO"/>
    <s v="SECTOR PRIVADO"/>
    <s v="SI"/>
    <s v="NO"/>
    <s v="NO"/>
    <n v="22"/>
    <s v="No"/>
    <s v="No"/>
    <n v="574141.48"/>
    <x v="0"/>
    <n v="22"/>
  </r>
  <r>
    <n v="1425"/>
    <s v="MUJER"/>
    <n v="2072167"/>
    <s v="PENSIONADOS EN SU PROPIO SISTEMA"/>
    <s v="SECTOR PUBLICO"/>
    <s v="SI"/>
    <s v="NO"/>
    <s v="NO"/>
    <n v="67"/>
    <s v="No"/>
    <s v="No"/>
    <n v="2072167"/>
    <x v="1"/>
    <n v="67"/>
  </r>
  <r>
    <n v="1426"/>
    <s v="HOMBRE"/>
    <n v="278030"/>
    <s v="CONVENIOS ESPECIALES DE TRABAJADORES INDEPENDIENTES"/>
    <s v="SECTOR PRIVADO"/>
    <s v="SI"/>
    <s v="NO"/>
    <s v="NO"/>
    <n v="56"/>
    <s v="No"/>
    <s v="No"/>
    <n v="278030"/>
    <x v="4"/>
    <n v="56"/>
  </r>
  <r>
    <n v="1427"/>
    <s v="MUJER"/>
    <n v="2166746.5"/>
    <s v="ASALARIADO"/>
    <s v="SECTOR PUBLICO"/>
    <s v="SI"/>
    <s v="NO"/>
    <s v="NO"/>
    <n v="32"/>
    <s v="No"/>
    <s v="No"/>
    <n v="2166746.5"/>
    <x v="0"/>
    <n v="32"/>
  </r>
  <r>
    <n v="1428"/>
    <s v="MUJER"/>
    <n v="532257.68999999994"/>
    <s v="ASALARIADO"/>
    <s v="SECTOR PRIVADO"/>
    <s v="SI"/>
    <s v="NO"/>
    <s v="NO"/>
    <n v="42"/>
    <s v="No"/>
    <s v="No"/>
    <n v="532257.68999999994"/>
    <x v="0"/>
    <n v="42"/>
  </r>
  <r>
    <n v="1429"/>
    <s v="HOMBRE"/>
    <n v="2762536.65"/>
    <s v="ASALARIADO"/>
    <s v="SECTOR PRIVADO"/>
    <s v="SI"/>
    <s v="SI"/>
    <s v="NO"/>
    <n v="42"/>
    <s v="Atípico"/>
    <s v="No"/>
    <n v="2762536.65"/>
    <x v="0"/>
    <n v="42"/>
  </r>
  <r>
    <n v="1430"/>
    <s v="MUJER"/>
    <n v="278030"/>
    <s v="CONVENIOS ESPECIALES DE TRABAJADORES INDEPENDIENTES"/>
    <s v="SECTOR PRIVADO"/>
    <s v="SI"/>
    <s v="NO"/>
    <s v="NO"/>
    <n v="60"/>
    <s v="No"/>
    <s v="No"/>
    <n v="278030"/>
    <x v="4"/>
    <n v="60"/>
  </r>
  <r>
    <n v="1431"/>
    <s v="HOMBRE"/>
    <n v="437183.54"/>
    <s v="ASALARIADO"/>
    <s v="SECTOR PRIVADO"/>
    <s v="SI"/>
    <s v="NO"/>
    <s v="NO"/>
    <n v="46"/>
    <s v="No"/>
    <s v="No"/>
    <n v="437183.54"/>
    <x v="0"/>
    <n v="46"/>
  </r>
  <r>
    <n v="1432"/>
    <s v="HOMBRE"/>
    <n v="417623.03"/>
    <s v="ASALARIADO"/>
    <s v="SECTOR PRIVADO"/>
    <s v="SI"/>
    <s v="NO"/>
    <s v="NO"/>
    <n v="27"/>
    <s v="No"/>
    <s v="No"/>
    <n v="417623.03"/>
    <x v="0"/>
    <n v="27"/>
  </r>
  <r>
    <n v="1433"/>
    <s v="MUJER"/>
    <n v="170502"/>
    <s v="ASALARIADO"/>
    <s v="SECTOR PRIVADO"/>
    <s v="SI"/>
    <s v="NO"/>
    <s v="NO"/>
    <n v="47"/>
    <s v="No"/>
    <s v="No"/>
    <n v="170502"/>
    <x v="0"/>
    <n v="47"/>
  </r>
  <r>
    <n v="1434"/>
    <s v="HOMBRE"/>
    <n v="573826"/>
    <s v="TRABAJADOR INDEPENDIENTE"/>
    <s v="SECTOR PRIVADO"/>
    <s v="SI"/>
    <s v="NO"/>
    <s v="SI"/>
    <n v="61"/>
    <s v="No"/>
    <s v="No"/>
    <n v="573826"/>
    <x v="3"/>
    <n v="61"/>
  </r>
  <r>
    <n v="1435"/>
    <s v="MUJER"/>
    <n v="297045"/>
    <s v="ASEGURADO VOLUNTARIO"/>
    <s v="SECTOR PRIVADO"/>
    <s v="SI"/>
    <s v="NO"/>
    <s v="SI"/>
    <n v="23"/>
    <s v="No"/>
    <s v="No"/>
    <n v="297045"/>
    <x v="2"/>
    <n v="23"/>
  </r>
  <r>
    <n v="1436"/>
    <s v="HOMBRE"/>
    <n v="406190.91"/>
    <s v="ASALARIADO"/>
    <s v="SECTOR PUBLICO"/>
    <s v="SI"/>
    <s v="SI"/>
    <s v="NO"/>
    <n v="22"/>
    <s v="No"/>
    <s v="No"/>
    <n v="406190.91"/>
    <x v="0"/>
    <n v="22"/>
  </r>
  <r>
    <n v="1437"/>
    <s v="HOMBRE"/>
    <n v="297046"/>
    <s v="ASEGURADO VOLUNTARIO"/>
    <s v="SECTOR PRIVADO"/>
    <s v="SI"/>
    <s v="SI"/>
    <s v="NO"/>
    <n v="44"/>
    <s v="No"/>
    <s v="No"/>
    <n v="297046"/>
    <x v="2"/>
    <n v="44"/>
  </r>
  <r>
    <n v="1438"/>
    <s v="MUJER"/>
    <n v="313897"/>
    <s v="ASALARIADO"/>
    <s v="SECTOR PUBLICO"/>
    <s v="SI"/>
    <s v="NO"/>
    <s v="SI"/>
    <n v="31"/>
    <s v="No"/>
    <s v="No"/>
    <n v="313897"/>
    <x v="0"/>
    <n v="31"/>
  </r>
  <r>
    <n v="1439"/>
    <s v="MUJER"/>
    <n v="496170"/>
    <s v="ASALARIADO"/>
    <s v="SECTOR PRIVADO"/>
    <s v="SI"/>
    <s v="SI"/>
    <s v="NO"/>
    <n v="28"/>
    <s v="No"/>
    <s v="No"/>
    <n v="496170"/>
    <x v="0"/>
    <n v="28"/>
  </r>
  <r>
    <n v="1440"/>
    <s v="HOMBRE"/>
    <n v="952596"/>
    <s v="ASALARIADO"/>
    <s v="SECTOR PRIVADO"/>
    <s v="SI"/>
    <s v="NO"/>
    <s v="NO"/>
    <n v="61"/>
    <s v="No"/>
    <s v="No"/>
    <n v="952596"/>
    <x v="0"/>
    <n v="61"/>
  </r>
  <r>
    <n v="1441"/>
    <s v="MUJER"/>
    <n v="644244"/>
    <s v="ASALARIADO"/>
    <s v="SECTOR PRIVADO"/>
    <s v="SI"/>
    <s v="NO"/>
    <s v="NO"/>
    <n v="25"/>
    <s v="No"/>
    <s v="No"/>
    <n v="644244"/>
    <x v="0"/>
    <n v="25"/>
  </r>
  <r>
    <n v="1442"/>
    <s v="HOMBRE"/>
    <n v="297045"/>
    <s v="ASEGURADO VOLUNTARIO"/>
    <s v="SECTOR PRIVADO"/>
    <s v="SI"/>
    <s v="NO"/>
    <s v="NO"/>
    <n v="36"/>
    <s v="No"/>
    <s v="No"/>
    <n v="297045"/>
    <x v="2"/>
    <n v="36"/>
  </r>
  <r>
    <n v="1443"/>
    <s v="MUJER"/>
    <n v="297044.99"/>
    <s v="CONVENIOS ESPECIALES DE TRABAJADORES INDEPENDIENTES"/>
    <s v="SECTOR PRIVADO"/>
    <s v="SI"/>
    <s v="SI"/>
    <s v="NO"/>
    <n v="56"/>
    <s v="No"/>
    <s v="No"/>
    <n v="297044.99"/>
    <x v="4"/>
    <n v="56"/>
  </r>
  <r>
    <n v="1444"/>
    <s v="MUJER"/>
    <n v="1591132.4"/>
    <s v="ASALARIADO"/>
    <s v="SECTOR PUBLICO"/>
    <s v="SI"/>
    <s v="NO"/>
    <s v="NO"/>
    <n v="51"/>
    <s v="No"/>
    <s v="No"/>
    <n v="1591132.4"/>
    <x v="0"/>
    <n v="51"/>
  </r>
  <r>
    <n v="1445"/>
    <s v="HOMBRE"/>
    <n v="130000"/>
    <s v="ASALARIADO"/>
    <s v="SECTOR PRIVADO"/>
    <s v="SI"/>
    <s v="SI"/>
    <s v="NO"/>
    <n v="40"/>
    <s v="No"/>
    <s v="No"/>
    <n v="130000"/>
    <x v="0"/>
    <n v="40"/>
  </r>
  <r>
    <n v="1446"/>
    <s v="HOMBRE"/>
    <n v="868191.39"/>
    <s v="ASALARIADO"/>
    <s v="SECTOR PRIVADO"/>
    <s v="SI"/>
    <s v="NO"/>
    <s v="NO"/>
    <n v="30"/>
    <s v="No"/>
    <s v="No"/>
    <n v="868191.39"/>
    <x v="0"/>
    <n v="30"/>
  </r>
  <r>
    <n v="1447"/>
    <s v="MUJER"/>
    <n v="122313.33"/>
    <s v="ASALARIADO"/>
    <s v="SECTOR PRIVADO"/>
    <s v="SI"/>
    <s v="NO"/>
    <s v="NO"/>
    <n v="42"/>
    <s v="No"/>
    <s v="No"/>
    <n v="122313.33"/>
    <x v="0"/>
    <n v="42"/>
  </r>
  <r>
    <n v="1448"/>
    <s v="HOMBRE"/>
    <n v="337000"/>
    <s v="ASALARIADO"/>
    <s v="SECTOR PRIVADO"/>
    <s v="SI"/>
    <s v="SI"/>
    <s v="NO"/>
    <n v="42"/>
    <s v="No"/>
    <s v="No"/>
    <n v="337000"/>
    <x v="0"/>
    <n v="42"/>
  </r>
  <r>
    <n v="1449"/>
    <s v="MUJER"/>
    <n v="1448116.5"/>
    <s v="ASALARIADO"/>
    <s v="SECTOR PUBLICO"/>
    <s v="SI"/>
    <s v="NO"/>
    <s v="NO"/>
    <n v="42"/>
    <s v="No"/>
    <s v="No"/>
    <n v="1448116.5"/>
    <x v="0"/>
    <n v="42"/>
  </r>
  <r>
    <n v="1450"/>
    <s v="MUJER"/>
    <n v="327716"/>
    <s v="ASEGURADO VOLUNTARIO"/>
    <s v="SECTOR PRIVADO"/>
    <s v="SI"/>
    <s v="NO"/>
    <s v="NO"/>
    <n v="40"/>
    <s v="No"/>
    <s v="No"/>
    <n v="327716"/>
    <x v="2"/>
    <n v="40"/>
  </r>
  <r>
    <n v="1451"/>
    <s v="MUJER"/>
    <n v="297044"/>
    <s v="CONVENIOS ESPECIALES DE ASEGURADOS VOLUNTARIOS"/>
    <s v="SECTOR PRIVADO"/>
    <s v="SI"/>
    <s v="NO"/>
    <s v="NO"/>
    <n v="27"/>
    <s v="No"/>
    <s v="No"/>
    <n v="297044"/>
    <x v="5"/>
    <n v="27"/>
  </r>
  <r>
    <n v="1452"/>
    <s v="HOMBRE"/>
    <n v="278030"/>
    <s v="CONVENIOS ESPECIALES DE TRABAJADORES INDEPENDIENTES"/>
    <s v="SECTOR PRIVADO"/>
    <s v="SI"/>
    <s v="NO"/>
    <s v="NO"/>
    <n v="48"/>
    <s v="No"/>
    <s v="No"/>
    <n v="278030"/>
    <x v="4"/>
    <n v="48"/>
  </r>
  <r>
    <n v="1453"/>
    <s v="HOMBRE"/>
    <n v="477915"/>
    <s v="ASALARIADO"/>
    <s v="SECTOR PUBLICO"/>
    <s v="SI"/>
    <s v="NO"/>
    <s v="NO"/>
    <n v="21"/>
    <s v="No"/>
    <s v="No"/>
    <n v="477915"/>
    <x v="0"/>
    <n v="21"/>
  </r>
  <r>
    <n v="1454"/>
    <s v="HOMBRE"/>
    <n v="5472090.3399999999"/>
    <s v="ASALARIADO"/>
    <s v="SECTOR PUBLICO"/>
    <s v="SI"/>
    <s v="NO"/>
    <s v="NO"/>
    <n v="42"/>
    <s v="Atípico"/>
    <s v="No"/>
    <n v="5472090.3399999999"/>
    <x v="0"/>
    <n v="42"/>
  </r>
  <r>
    <n v="1455"/>
    <s v="MUJER"/>
    <n v="196822.39"/>
    <s v="PENSIONADOS EN SU PROPIO SISTEMA"/>
    <s v="SECTOR PUBLICO"/>
    <s v="SI"/>
    <s v="NO"/>
    <s v="NO"/>
    <n v="94"/>
    <s v="No"/>
    <s v="No"/>
    <n v="196822.39"/>
    <x v="1"/>
    <n v="94"/>
  </r>
  <r>
    <n v="1456"/>
    <s v="MUJER"/>
    <n v="575000"/>
    <s v="ASALARIADO"/>
    <s v="SECTOR PRIVADO"/>
    <s v="SI"/>
    <s v="NO"/>
    <s v="SI"/>
    <n v="32"/>
    <s v="No"/>
    <s v="No"/>
    <n v="575000"/>
    <x v="0"/>
    <n v="32"/>
  </r>
  <r>
    <n v="1457"/>
    <s v="MUJER"/>
    <n v="298957"/>
    <s v="ASEGURADO VOLUNTARIO"/>
    <s v="SECTOR PRIVADO"/>
    <s v="SI"/>
    <s v="NO"/>
    <s v="NO"/>
    <n v="32"/>
    <s v="No"/>
    <s v="No"/>
    <n v="298957"/>
    <x v="2"/>
    <n v="32"/>
  </r>
  <r>
    <n v="1458"/>
    <s v="MUJER"/>
    <n v="75294.7"/>
    <s v="ASALARIADO"/>
    <s v="SECTOR PRIVADO"/>
    <s v="SI"/>
    <s v="NO"/>
    <s v="NO"/>
    <n v="25"/>
    <s v="No"/>
    <s v="No"/>
    <n v="75294.7"/>
    <x v="0"/>
    <n v="25"/>
  </r>
  <r>
    <n v="1459"/>
    <s v="HOMBRE"/>
    <n v="278030"/>
    <s v="CONVENIOS ESPECIALES DE TRABAJADORES INDEPENDIENTES"/>
    <s v="SECTOR PRIVADO"/>
    <s v="SI"/>
    <s v="NO"/>
    <s v="NO"/>
    <n v="61"/>
    <s v="No"/>
    <s v="No"/>
    <n v="278030"/>
    <x v="4"/>
    <n v="61"/>
  </r>
  <r>
    <n v="1460"/>
    <s v="MUJER"/>
    <n v="278030.99"/>
    <s v="CONVENIOS ESPECIALES DE TRABAJADORES INDEPENDIENTES"/>
    <s v="SECTOR PRIVADO"/>
    <s v="SI"/>
    <s v="NO"/>
    <s v="NO"/>
    <n v="34"/>
    <s v="No"/>
    <s v="No"/>
    <n v="278030.99"/>
    <x v="4"/>
    <n v="34"/>
  </r>
  <r>
    <n v="1461"/>
    <s v="MUJER"/>
    <n v="791499.02"/>
    <s v="ASALARIADO"/>
    <s v="SECTOR PRIVADO"/>
    <s v="SI"/>
    <s v="NO"/>
    <s v="NO"/>
    <n v="29"/>
    <s v="No"/>
    <s v="No"/>
    <n v="791499.02"/>
    <x v="0"/>
    <n v="29"/>
  </r>
  <r>
    <n v="1462"/>
    <s v="HOMBRE"/>
    <n v="371304"/>
    <s v="TRABAJADOR INDEPENDIENTE"/>
    <s v="SECTOR PRIVADO"/>
    <s v="SI"/>
    <s v="NO"/>
    <s v="SI"/>
    <n v="37"/>
    <s v="No"/>
    <s v="No"/>
    <n v="371304"/>
    <x v="3"/>
    <n v="37"/>
  </r>
  <r>
    <n v="1463"/>
    <s v="MUJER"/>
    <n v="1611870.5"/>
    <s v="ASALARIADO"/>
    <s v="SECTOR PUBLICO"/>
    <s v="SI"/>
    <s v="NO"/>
    <s v="NO"/>
    <n v="33"/>
    <s v="No"/>
    <s v="No"/>
    <n v="1611870.5"/>
    <x v="0"/>
    <n v="33"/>
  </r>
  <r>
    <n v="1464"/>
    <s v="HOMBRE"/>
    <n v="771947.42"/>
    <s v="ASALARIADO"/>
    <s v="SECTOR PRIVADO"/>
    <s v="SI"/>
    <s v="NO"/>
    <s v="NO"/>
    <n v="40"/>
    <s v="No"/>
    <s v="No"/>
    <n v="771947.42"/>
    <x v="0"/>
    <n v="40"/>
  </r>
  <r>
    <n v="1465"/>
    <s v="HOMBRE"/>
    <n v="278030"/>
    <s v="CONVENIOS ESPECIALES DE TRABAJADORES INDEPENDIENTES"/>
    <s v="SECTOR PRIVADO"/>
    <s v="SI"/>
    <s v="NO"/>
    <s v="NO"/>
    <n v="53"/>
    <s v="No"/>
    <s v="No"/>
    <n v="278030"/>
    <x v="4"/>
    <n v="53"/>
  </r>
  <r>
    <n v="1466"/>
    <s v="MUJER"/>
    <n v="1358025.5"/>
    <s v="ASALARIADO"/>
    <s v="SECTOR PUBLICO"/>
    <s v="SI"/>
    <s v="NO"/>
    <s v="NO"/>
    <n v="32"/>
    <s v="No"/>
    <s v="No"/>
    <n v="1358025.5"/>
    <x v="0"/>
    <n v="32"/>
  </r>
  <r>
    <n v="1467"/>
    <s v="HOMBRE"/>
    <n v="1049700.32"/>
    <s v="ASALARIADO"/>
    <s v="SECTOR PRIVADO"/>
    <s v="SI"/>
    <s v="NO"/>
    <s v="NO"/>
    <n v="37"/>
    <s v="No"/>
    <s v="No"/>
    <n v="1049700.32"/>
    <x v="0"/>
    <n v="37"/>
  </r>
  <r>
    <n v="1468"/>
    <s v="HOMBRE"/>
    <n v="311173"/>
    <s v="TRABAJADOR INDEPENDIENTE"/>
    <s v="SECTOR PRIVADO"/>
    <s v="SI"/>
    <s v="NO"/>
    <s v="SI"/>
    <n v="33"/>
    <s v="No"/>
    <s v="No"/>
    <n v="311173"/>
    <x v="3"/>
    <n v="33"/>
  </r>
  <r>
    <n v="1469"/>
    <s v="HOMBRE"/>
    <n v="266800"/>
    <s v="ASALARIADO"/>
    <s v="SECTOR PRIVADO"/>
    <s v="SI"/>
    <s v="NO"/>
    <s v="NO"/>
    <n v="44"/>
    <s v="No"/>
    <s v="No"/>
    <n v="266800"/>
    <x v="0"/>
    <n v="44"/>
  </r>
  <r>
    <n v="1470"/>
    <s v="HOMBRE"/>
    <n v="196925"/>
    <s v="ASALARIADO"/>
    <s v="SECTOR PRIVADO"/>
    <s v="SI"/>
    <s v="NO"/>
    <s v="SI"/>
    <n v="22"/>
    <s v="No"/>
    <s v="No"/>
    <n v="196925"/>
    <x v="0"/>
    <n v="22"/>
  </r>
  <r>
    <n v="1471"/>
    <s v="HOMBRE"/>
    <n v="342027"/>
    <s v="ASALARIADO"/>
    <s v="SECTOR PRIVADO"/>
    <s v="SI"/>
    <s v="SI"/>
    <s v="NO"/>
    <n v="61"/>
    <s v="No"/>
    <s v="No"/>
    <n v="342027"/>
    <x v="0"/>
    <n v="61"/>
  </r>
  <r>
    <n v="1472"/>
    <s v="MUJER"/>
    <n v="1104062"/>
    <s v="PENSIONADOS EN SU PROPIO SISTEMA"/>
    <s v="SECTOR PUBLICO"/>
    <s v="SI"/>
    <s v="NO"/>
    <s v="NO"/>
    <n v="91"/>
    <s v="No"/>
    <s v="No"/>
    <n v="1104062"/>
    <x v="1"/>
    <n v="91"/>
  </r>
  <r>
    <n v="1473"/>
    <s v="HOMBRE"/>
    <n v="155880"/>
    <s v="ASALARIADO"/>
    <s v="SECTOR PRIVADO"/>
    <s v="SI"/>
    <s v="NO"/>
    <s v="NO"/>
    <n v="36"/>
    <s v="No"/>
    <s v="No"/>
    <n v="155880"/>
    <x v="0"/>
    <n v="36"/>
  </r>
  <r>
    <n v="1474"/>
    <s v="HOMBRE"/>
    <n v="297046"/>
    <s v="ASEGURADO VOLUNTARIO"/>
    <s v="SECTOR PRIVADO"/>
    <s v="SI"/>
    <s v="NO"/>
    <s v="NO"/>
    <n v="51"/>
    <s v="No"/>
    <s v="No"/>
    <n v="297046"/>
    <x v="2"/>
    <n v="51"/>
  </r>
  <r>
    <n v="1475"/>
    <s v="HOMBRE"/>
    <n v="338166"/>
    <s v="TRABAJADOR INDEPENDIENTE"/>
    <s v="SECTOR PRIVADO"/>
    <s v="SI"/>
    <s v="NO"/>
    <s v="NO"/>
    <n v="56"/>
    <s v="No"/>
    <s v="No"/>
    <n v="338166"/>
    <x v="3"/>
    <n v="56"/>
  </r>
  <r>
    <n v="1476"/>
    <s v="HOMBRE"/>
    <n v="650000"/>
    <s v="ASALARIADO"/>
    <s v="SECTOR PRIVADO"/>
    <s v="SI"/>
    <s v="NO"/>
    <s v="SI"/>
    <n v="31"/>
    <s v="No"/>
    <s v="No"/>
    <n v="650000"/>
    <x v="0"/>
    <n v="31"/>
  </r>
  <r>
    <n v="1477"/>
    <s v="HOMBRE"/>
    <n v="490638.83"/>
    <s v="ASALARIADO"/>
    <s v="SECTOR PUBLICO"/>
    <s v="SI"/>
    <s v="NO"/>
    <s v="NO"/>
    <n v="55"/>
    <s v="No"/>
    <s v="No"/>
    <n v="490638.83"/>
    <x v="0"/>
    <n v="55"/>
  </r>
  <r>
    <n v="1478"/>
    <s v="MUJER"/>
    <n v="432363"/>
    <s v="PENSIONADOS EN SU PROPIO SISTEMA"/>
    <s v="SECTOR PUBLICO"/>
    <s v="SI"/>
    <s v="NO"/>
    <s v="NO"/>
    <n v="80"/>
    <s v="No"/>
    <s v="No"/>
    <n v="432363"/>
    <x v="1"/>
    <n v="80"/>
  </r>
  <r>
    <n v="1479"/>
    <s v="HOMBRE"/>
    <n v="360420"/>
    <s v="TRABAJADOR INDEPENDIENTE"/>
    <s v="SECTOR PRIVADO"/>
    <s v="SI"/>
    <s v="NO"/>
    <s v="SI"/>
    <n v="32"/>
    <s v="No"/>
    <s v="No"/>
    <n v="360420"/>
    <x v="3"/>
    <n v="32"/>
  </r>
  <r>
    <n v="1480"/>
    <s v="HOMBRE"/>
    <n v="351670.01"/>
    <s v="ASALARIADO"/>
    <s v="SECTOR PRIVADO"/>
    <s v="SI"/>
    <s v="NO"/>
    <s v="NO"/>
    <n v="21"/>
    <s v="No"/>
    <s v="No"/>
    <n v="351670.01"/>
    <x v="0"/>
    <n v="21"/>
  </r>
  <r>
    <n v="1481"/>
    <s v="MUJER"/>
    <n v="528606.29"/>
    <s v="ASALARIADO"/>
    <s v="SECTOR PUBLICO"/>
    <s v="SI"/>
    <s v="NO"/>
    <s v="NO"/>
    <n v="29"/>
    <s v="No"/>
    <s v="No"/>
    <n v="528606.29"/>
    <x v="0"/>
    <n v="29"/>
  </r>
  <r>
    <n v="1482"/>
    <s v="MUJER"/>
    <n v="2398731.5"/>
    <s v="ASALARIADO"/>
    <s v="SECTOR PUBLICO"/>
    <s v="SI"/>
    <s v="NO"/>
    <s v="NO"/>
    <n v="29"/>
    <s v="Atípico"/>
    <s v="No"/>
    <n v="2398731.5"/>
    <x v="0"/>
    <n v="29"/>
  </r>
  <r>
    <n v="1483"/>
    <s v="HOMBRE"/>
    <n v="327400"/>
    <s v="ASALARIADO"/>
    <s v="SECTOR PRIVADO"/>
    <s v="SI"/>
    <s v="NO"/>
    <s v="NO"/>
    <n v="21"/>
    <s v="No"/>
    <s v="No"/>
    <n v="327400"/>
    <x v="0"/>
    <n v="21"/>
  </r>
  <r>
    <n v="1484"/>
    <s v="MUJER"/>
    <n v="228749"/>
    <s v="ASALARIADO"/>
    <s v="SECTOR PUBLICO"/>
    <s v="SI"/>
    <s v="NO"/>
    <s v="SI"/>
    <n v="56"/>
    <s v="No"/>
    <s v="No"/>
    <n v="228749"/>
    <x v="0"/>
    <n v="56"/>
  </r>
  <r>
    <n v="1485"/>
    <s v="MUJER"/>
    <n v="1139623"/>
    <s v="PENSIONADOS EN SU PROPIO SISTEMA"/>
    <s v="SECTOR PUBLICO"/>
    <s v="SI"/>
    <s v="NO"/>
    <s v="NO"/>
    <n v="78"/>
    <s v="No"/>
    <s v="No"/>
    <n v="1139623"/>
    <x v="1"/>
    <n v="78"/>
  </r>
  <r>
    <n v="1486"/>
    <s v="HOMBRE"/>
    <n v="286145.68"/>
    <s v="ASALARIADO"/>
    <s v="SECTOR PRIVADO"/>
    <s v="SI"/>
    <s v="NO"/>
    <s v="NO"/>
    <n v="51"/>
    <s v="No"/>
    <s v="No"/>
    <n v="286145.68"/>
    <x v="0"/>
    <n v="51"/>
  </r>
  <r>
    <n v="1487"/>
    <s v="HOMBRE"/>
    <n v="297045"/>
    <s v="ASEGURADO VOLUNTARIO"/>
    <s v="SECTOR PRIVADO"/>
    <s v="SI"/>
    <s v="NO"/>
    <s v="NO"/>
    <n v="25"/>
    <s v="No"/>
    <s v="No"/>
    <n v="297045"/>
    <x v="2"/>
    <n v="25"/>
  </r>
  <r>
    <n v="1488"/>
    <s v="HOMBRE"/>
    <n v="734252.96"/>
    <s v="ASALARIADO"/>
    <s v="SECTOR PRIVADO"/>
    <s v="SI"/>
    <s v="NO"/>
    <s v="NO"/>
    <n v="60"/>
    <s v="No"/>
    <s v="No"/>
    <n v="734252.96"/>
    <x v="0"/>
    <n v="60"/>
  </r>
  <r>
    <n v="1489"/>
    <s v="HOMBRE"/>
    <n v="592772.23"/>
    <s v="ASALARIADO"/>
    <s v="SECTOR PUBLICO"/>
    <s v="SI"/>
    <s v="NO"/>
    <s v="NO"/>
    <n v="25"/>
    <s v="No"/>
    <s v="No"/>
    <n v="592772.23"/>
    <x v="0"/>
    <n v="25"/>
  </r>
  <r>
    <n v="1490"/>
    <s v="HOMBRE"/>
    <n v="303333"/>
    <s v="ASALARIADO"/>
    <s v="SECTOR PRIVADO"/>
    <s v="SI"/>
    <s v="SI"/>
    <s v="NO"/>
    <n v="38"/>
    <s v="No"/>
    <s v="No"/>
    <n v="303333"/>
    <x v="0"/>
    <n v="38"/>
  </r>
  <r>
    <n v="1491"/>
    <s v="HOMBRE"/>
    <n v="347135"/>
    <s v="ASEGURADO VOLUNTARIO"/>
    <s v="SECTOR PRIVADO"/>
    <s v="SI"/>
    <s v="NO"/>
    <s v="NO"/>
    <n v="54"/>
    <s v="No"/>
    <s v="No"/>
    <n v="347135"/>
    <x v="2"/>
    <n v="54"/>
  </r>
  <r>
    <n v="1492"/>
    <s v="HOMBRE"/>
    <n v="639148"/>
    <s v="TRABAJADOR INDEPENDIENTE"/>
    <s v="SECTOR PRIVADO"/>
    <s v="SI"/>
    <s v="NO"/>
    <s v="NO"/>
    <n v="63"/>
    <s v="No"/>
    <s v="No"/>
    <n v="639148"/>
    <x v="3"/>
    <n v="63"/>
  </r>
  <r>
    <n v="1493"/>
    <s v="HOMBRE"/>
    <n v="435801"/>
    <s v="ASALARIADO"/>
    <s v="SECTOR PRIVADO"/>
    <s v="SI"/>
    <s v="SI"/>
    <s v="NO"/>
    <n v="47"/>
    <s v="No"/>
    <s v="No"/>
    <n v="435801"/>
    <x v="0"/>
    <n v="47"/>
  </r>
  <r>
    <n v="1494"/>
    <s v="HOMBRE"/>
    <n v="484829.52"/>
    <s v="ASALARIADO"/>
    <s v="SECTOR PRIVADO"/>
    <s v="SI"/>
    <s v="NO"/>
    <s v="NO"/>
    <n v="25"/>
    <s v="No"/>
    <s v="No"/>
    <n v="484829.52"/>
    <x v="0"/>
    <n v="25"/>
  </r>
  <r>
    <n v="1495"/>
    <s v="MUJER"/>
    <n v="92366.25"/>
    <s v="ASALARIADO"/>
    <s v="SECTOR PUBLICO"/>
    <s v="SI"/>
    <s v="NO"/>
    <s v="NO"/>
    <n v="23"/>
    <s v="No"/>
    <s v="No"/>
    <n v="92366.25"/>
    <x v="0"/>
    <n v="23"/>
  </r>
  <r>
    <n v="1496"/>
    <s v="MUJER"/>
    <n v="863546"/>
    <s v="ASALARIADO"/>
    <s v="SECTOR PUBLICO"/>
    <s v="SI"/>
    <s v="NO"/>
    <s v="SI"/>
    <n v="31"/>
    <s v="No"/>
    <s v="No"/>
    <n v="863546"/>
    <x v="0"/>
    <n v="31"/>
  </r>
  <r>
    <n v="1497"/>
    <s v="MUJER"/>
    <n v="399659"/>
    <s v="TRABAJADOR INDEPENDIENTE"/>
    <s v="SECTOR PRIVADO"/>
    <s v="SI"/>
    <s v="SI"/>
    <s v="SI"/>
    <n v="46"/>
    <s v="No"/>
    <s v="No"/>
    <n v="399659"/>
    <x v="3"/>
    <n v="46"/>
  </r>
  <r>
    <n v="1498"/>
    <s v="MUJER"/>
    <n v="1940476.41"/>
    <s v="ASALARIADO"/>
    <s v="SECTOR PRIVADO"/>
    <s v="SI"/>
    <s v="NO"/>
    <s v="NO"/>
    <n v="34"/>
    <s v="No"/>
    <s v="No"/>
    <n v="1940476.41"/>
    <x v="0"/>
    <n v="34"/>
  </r>
  <r>
    <n v="1499"/>
    <s v="MUJER"/>
    <n v="571508"/>
    <s v="ASALARIADO"/>
    <s v="SECTOR PUBLICO"/>
    <s v="SI"/>
    <s v="NO"/>
    <s v="NO"/>
    <n v="29"/>
    <s v="No"/>
    <s v="No"/>
    <n v="571508"/>
    <x v="0"/>
    <n v="29"/>
  </r>
  <r>
    <n v="1500"/>
    <s v="HOMBRE"/>
    <n v="932109.37"/>
    <s v="ASALARIADO"/>
    <s v="SECTOR PRIVADO"/>
    <s v="SI"/>
    <s v="NO"/>
    <s v="NO"/>
    <n v="41"/>
    <s v="No"/>
    <s v="No"/>
    <n v="932109.37"/>
    <x v="0"/>
    <n v="41"/>
  </r>
  <r>
    <n v="1501"/>
    <s v="HOMBRE"/>
    <n v="155000"/>
    <s v="ASALARIADO"/>
    <s v="SECTOR PRIVADO"/>
    <s v="SI"/>
    <s v="NO"/>
    <s v="SI"/>
    <n v="53"/>
    <s v="No"/>
    <s v="No"/>
    <n v="155000"/>
    <x v="0"/>
    <n v="53"/>
  </r>
  <r>
    <n v="1502"/>
    <s v="MUJER"/>
    <n v="859613"/>
    <s v="ASALARIADO"/>
    <s v="SECTOR PRIVADO"/>
    <s v="SI"/>
    <s v="NO"/>
    <s v="NO"/>
    <n v="22"/>
    <s v="No"/>
    <s v="No"/>
    <n v="859613"/>
    <x v="0"/>
    <n v="22"/>
  </r>
  <r>
    <n v="1503"/>
    <s v="MUJER"/>
    <n v="159000"/>
    <s v="ASALARIADO"/>
    <s v="SECTOR PRIVADO"/>
    <s v="SI"/>
    <s v="SI"/>
    <s v="SI"/>
    <n v="49"/>
    <s v="No"/>
    <s v="No"/>
    <n v="159000"/>
    <x v="0"/>
    <n v="49"/>
  </r>
  <r>
    <n v="1504"/>
    <s v="HOMBRE"/>
    <n v="540083"/>
    <s v="TRABAJADOR INDEPENDIENTE"/>
    <s v="SECTOR PRIVADO"/>
    <s v="SI"/>
    <s v="NO"/>
    <s v="SI"/>
    <n v="60"/>
    <s v="No"/>
    <s v="No"/>
    <n v="540083"/>
    <x v="3"/>
    <n v="60"/>
  </r>
  <r>
    <n v="1505"/>
    <s v="HOMBRE"/>
    <n v="2817770"/>
    <s v="ASALARIADO"/>
    <s v="SECTOR PUBLICO"/>
    <s v="SI"/>
    <s v="NO"/>
    <s v="NO"/>
    <n v="59"/>
    <s v="Atípico"/>
    <s v="No"/>
    <n v="2817770"/>
    <x v="0"/>
    <n v="59"/>
  </r>
  <r>
    <n v="1506"/>
    <s v="MUJER"/>
    <n v="688069.8"/>
    <s v="ASALARIADO"/>
    <s v="SECTOR PRIVADO"/>
    <s v="SI"/>
    <s v="SI"/>
    <s v="NO"/>
    <n v="25"/>
    <s v="No"/>
    <s v="No"/>
    <n v="688069.8"/>
    <x v="0"/>
    <n v="25"/>
  </r>
  <r>
    <n v="1507"/>
    <s v="MUJER"/>
    <n v="361500"/>
    <s v="ASALARIADO"/>
    <s v="SECTOR PRIVADO"/>
    <s v="SI"/>
    <s v="NO"/>
    <s v="SI"/>
    <n v="49"/>
    <s v="No"/>
    <s v="No"/>
    <n v="361500"/>
    <x v="0"/>
    <n v="49"/>
  </r>
  <r>
    <n v="1508"/>
    <s v="MUJER"/>
    <n v="937245"/>
    <s v="TRABAJADOR INDEPENDIENTE"/>
    <s v="SECTOR PRIVADO"/>
    <s v="SI"/>
    <s v="NO"/>
    <s v="SI"/>
    <n v="61"/>
    <s v="No"/>
    <s v="No"/>
    <n v="937245"/>
    <x v="3"/>
    <n v="61"/>
  </r>
  <r>
    <n v="1509"/>
    <s v="HOMBRE"/>
    <n v="1858320"/>
    <s v="ASALARIADO"/>
    <s v="SECTOR PRIVADO"/>
    <s v="SI"/>
    <s v="NO"/>
    <s v="NO"/>
    <n v="36"/>
    <s v="No"/>
    <s v="No"/>
    <n v="1858320"/>
    <x v="0"/>
    <n v="36"/>
  </r>
  <r>
    <n v="1510"/>
    <s v="HOMBRE"/>
    <n v="297046"/>
    <s v="TRABAJADOR INDEPENDIENTE"/>
    <s v="SECTOR PRIVADO"/>
    <s v="SI"/>
    <s v="SI"/>
    <s v="SI"/>
    <n v="29"/>
    <s v="No"/>
    <s v="No"/>
    <n v="297046"/>
    <x v="3"/>
    <n v="29"/>
  </r>
  <r>
    <n v="1511"/>
    <s v="HOMBRE"/>
    <n v="546457.48"/>
    <s v="ASALARIADO"/>
    <s v="SECTOR PRIVADO"/>
    <s v="SI"/>
    <s v="NO"/>
    <s v="NO"/>
    <n v="33"/>
    <s v="No"/>
    <s v="No"/>
    <n v="546457.48"/>
    <x v="0"/>
    <n v="33"/>
  </r>
  <r>
    <n v="1512"/>
    <s v="HOMBRE"/>
    <n v="297044"/>
    <s v="CONVENIOS ESPECIALES DE TRABAJADORES INDEPENDIENTES"/>
    <s v="SECTOR PRIVADO"/>
    <s v="SI"/>
    <s v="NO"/>
    <s v="NO"/>
    <n v="61"/>
    <s v="No"/>
    <s v="No"/>
    <n v="297044"/>
    <x v="4"/>
    <n v="61"/>
  </r>
  <r>
    <n v="1513"/>
    <s v="MUJER"/>
    <n v="120000"/>
    <s v="ASALARIADO"/>
    <s v="SECTOR PRIVADO"/>
    <s v="SI"/>
    <s v="NO"/>
    <s v="NO"/>
    <n v="42"/>
    <s v="No"/>
    <s v="No"/>
    <n v="120000"/>
    <x v="0"/>
    <n v="42"/>
  </r>
  <r>
    <n v="1514"/>
    <s v="MUJER"/>
    <n v="1296001.6000000001"/>
    <s v="ASALARIADO"/>
    <s v="SECTOR PUBLICO"/>
    <s v="SI"/>
    <s v="NO"/>
    <s v="NO"/>
    <n v="47"/>
    <s v="No"/>
    <s v="No"/>
    <n v="1296001.6000000001"/>
    <x v="0"/>
    <n v="47"/>
  </r>
  <r>
    <n v="1515"/>
    <s v="HOMBRE"/>
    <n v="1346350"/>
    <s v="ASALARIADO"/>
    <s v="SECTOR PRIVADO"/>
    <s v="SI"/>
    <s v="NO"/>
    <s v="NO"/>
    <n v="47"/>
    <s v="No"/>
    <s v="No"/>
    <n v="1346350"/>
    <x v="0"/>
    <n v="47"/>
  </r>
  <r>
    <n v="1516"/>
    <s v="MUJER"/>
    <n v="1089100"/>
    <s v="ASALARIADO"/>
    <s v="SECTOR PRIVADO"/>
    <s v="SI"/>
    <s v="NO"/>
    <s v="NO"/>
    <n v="35"/>
    <s v="No"/>
    <s v="No"/>
    <n v="1089100"/>
    <x v="0"/>
    <n v="35"/>
  </r>
  <r>
    <n v="1517"/>
    <s v="HOMBRE"/>
    <n v="766610"/>
    <s v="ASALARIADO"/>
    <s v="SECTOR PUBLICO"/>
    <s v="SI"/>
    <s v="NO"/>
    <s v="NO"/>
    <n v="53"/>
    <s v="No"/>
    <s v="No"/>
    <n v="766610"/>
    <x v="0"/>
    <n v="53"/>
  </r>
  <r>
    <n v="1518"/>
    <s v="MUJER"/>
    <n v="727896.34"/>
    <s v="ASALARIADO"/>
    <s v="SECTOR PUBLICO"/>
    <s v="SI"/>
    <s v="NO"/>
    <s v="NO"/>
    <n v="34"/>
    <s v="No"/>
    <s v="No"/>
    <n v="727896.34"/>
    <x v="0"/>
    <n v="34"/>
  </r>
  <r>
    <n v="1519"/>
    <s v="HOMBRE"/>
    <n v="2577656.4700000002"/>
    <s v="ASALARIADO"/>
    <s v="SECTOR PUBLICO"/>
    <s v="SI"/>
    <s v="NO"/>
    <s v="NO"/>
    <n v="37"/>
    <s v="Atípico"/>
    <s v="No"/>
    <n v="2577656.4700000002"/>
    <x v="0"/>
    <n v="37"/>
  </r>
  <r>
    <n v="1520"/>
    <s v="MUJER"/>
    <n v="2694159.76"/>
    <s v="ASALARIADO"/>
    <s v="SECTOR PRIVADO"/>
    <s v="SI"/>
    <s v="NO"/>
    <s v="NO"/>
    <n v="28"/>
    <s v="Atípico"/>
    <s v="No"/>
    <n v="2694159.76"/>
    <x v="0"/>
    <n v="28"/>
  </r>
  <r>
    <n v="1521"/>
    <s v="MUJER"/>
    <n v="36204.74"/>
    <s v="ASALARIADO"/>
    <s v="SECTOR PUBLICO"/>
    <s v="SI"/>
    <s v="NO"/>
    <s v="NO"/>
    <n v="32"/>
    <s v="No"/>
    <s v="No"/>
    <n v="36204.74"/>
    <x v="0"/>
    <n v="32"/>
  </r>
  <r>
    <n v="1522"/>
    <s v="MUJER"/>
    <n v="300018"/>
    <s v="TRABAJADOR INDEPENDIENTE"/>
    <s v="SECTOR PRIVADO"/>
    <s v="SI"/>
    <s v="NO"/>
    <s v="NO"/>
    <n v="47"/>
    <s v="No"/>
    <s v="No"/>
    <n v="300018"/>
    <x v="3"/>
    <n v="47"/>
  </r>
  <r>
    <n v="1523"/>
    <s v="MUJER"/>
    <n v="382325"/>
    <s v="ASALARIADO"/>
    <s v="SECTOR PRIVADO"/>
    <s v="SI"/>
    <s v="SI"/>
    <s v="NO"/>
    <n v="33"/>
    <s v="No"/>
    <s v="No"/>
    <n v="382325"/>
    <x v="0"/>
    <n v="33"/>
  </r>
  <r>
    <n v="1524"/>
    <s v="MUJER"/>
    <n v="326749"/>
    <s v="TRABAJADOR INDEPENDIENTE"/>
    <s v="SECTOR PRIVADO"/>
    <s v="SI"/>
    <s v="NO"/>
    <s v="NO"/>
    <n v="56"/>
    <s v="No"/>
    <s v="No"/>
    <n v="326749"/>
    <x v="3"/>
    <n v="56"/>
  </r>
  <r>
    <n v="1525"/>
    <s v="HOMBRE"/>
    <n v="611036.43999999994"/>
    <s v="PENSIONADOS EN SU PROPIO SISTEMA"/>
    <s v="SECTOR PUBLICO"/>
    <s v="SI"/>
    <s v="NO"/>
    <s v="NO"/>
    <n v="93"/>
    <s v="No"/>
    <s v="No"/>
    <n v="611036.43999999994"/>
    <x v="1"/>
    <n v="93"/>
  </r>
  <r>
    <n v="1526"/>
    <s v="MUJER"/>
    <n v="278031"/>
    <s v="ASEGURADO VOLUNTARIO"/>
    <s v="SECTOR PRIVADO"/>
    <s v="SI"/>
    <s v="NO"/>
    <s v="SI"/>
    <n v="43"/>
    <s v="No"/>
    <s v="No"/>
    <n v="278031"/>
    <x v="2"/>
    <n v="43"/>
  </r>
  <r>
    <n v="1527"/>
    <s v="HOMBRE"/>
    <n v="275191.65000000002"/>
    <s v="ASALARIADO"/>
    <s v="SECTOR PRIVADO"/>
    <s v="SI"/>
    <s v="NO"/>
    <s v="NO"/>
    <n v="22"/>
    <s v="No"/>
    <s v="No"/>
    <n v="275191.65000000002"/>
    <x v="0"/>
    <n v="22"/>
  </r>
  <r>
    <n v="1528"/>
    <s v="HOMBRE"/>
    <n v="273980"/>
    <s v="ASALARIADO"/>
    <s v="SECTOR PRIVADO"/>
    <s v="SI"/>
    <s v="NO"/>
    <s v="NO"/>
    <n v="23"/>
    <s v="No"/>
    <s v="No"/>
    <n v="273980"/>
    <x v="0"/>
    <n v="23"/>
  </r>
  <r>
    <n v="1529"/>
    <s v="MUJER"/>
    <n v="1664567.5"/>
    <s v="ASALARIADO"/>
    <s v="SECTOR PUBLICO"/>
    <s v="SI"/>
    <s v="NO"/>
    <s v="NO"/>
    <n v="45"/>
    <s v="No"/>
    <s v="No"/>
    <n v="1664567.5"/>
    <x v="0"/>
    <n v="45"/>
  </r>
  <r>
    <n v="1530"/>
    <s v="HOMBRE"/>
    <n v="185046.87"/>
    <s v="ASALARIADO"/>
    <s v="SECTOR PUBLICO"/>
    <s v="SI"/>
    <s v="NO"/>
    <s v="NO"/>
    <n v="25"/>
    <s v="No"/>
    <s v="No"/>
    <n v="185046.87"/>
    <x v="0"/>
    <n v="25"/>
  </r>
  <r>
    <n v="1531"/>
    <s v="HOMBRE"/>
    <n v="634576.92000000004"/>
    <s v="ASALARIADO"/>
    <s v="SECTOR PRIVADO"/>
    <s v="SI"/>
    <s v="NO"/>
    <s v="NO"/>
    <n v="44"/>
    <s v="No"/>
    <s v="No"/>
    <n v="634576.92000000004"/>
    <x v="0"/>
    <n v="44"/>
  </r>
  <r>
    <n v="1532"/>
    <s v="HOMBRE"/>
    <n v="513543"/>
    <s v="ASALARIADO"/>
    <s v="SECTOR PUBLICO"/>
    <s v="SI"/>
    <s v="NO"/>
    <s v="NO"/>
    <n v="32"/>
    <s v="No"/>
    <s v="No"/>
    <n v="513543"/>
    <x v="0"/>
    <n v="32"/>
  </r>
  <r>
    <n v="1533"/>
    <s v="MUJER"/>
    <n v="383318.62"/>
    <s v="ASALARIADO"/>
    <s v="SECTOR PRIVADO"/>
    <s v="SI"/>
    <s v="NO"/>
    <s v="NO"/>
    <n v="25"/>
    <s v="No"/>
    <s v="No"/>
    <n v="383318.62"/>
    <x v="0"/>
    <n v="25"/>
  </r>
  <r>
    <n v="1534"/>
    <s v="MUJER"/>
    <n v="1161325"/>
    <s v="ASALARIADO"/>
    <s v="SECTOR PRIVADO"/>
    <s v="SI"/>
    <s v="NO"/>
    <s v="NO"/>
    <n v="35"/>
    <s v="No"/>
    <s v="No"/>
    <n v="1161325"/>
    <x v="0"/>
    <n v="35"/>
  </r>
  <r>
    <n v="1535"/>
    <s v="MUJER"/>
    <n v="297139"/>
    <s v="ASEGURADO VOLUNTARIO"/>
    <s v="SECTOR PRIVADO"/>
    <s v="SI"/>
    <s v="NO"/>
    <s v="NO"/>
    <n v="25"/>
    <s v="No"/>
    <s v="No"/>
    <n v="297139"/>
    <x v="2"/>
    <n v="25"/>
  </r>
  <r>
    <n v="1536"/>
    <s v="HOMBRE"/>
    <n v="278030"/>
    <s v="CONVENIOS ESPECIALES DE TRABAJADORES INDEPENDIENTES"/>
    <s v="SECTOR PRIVADO"/>
    <s v="SI"/>
    <s v="NO"/>
    <s v="NO"/>
    <n v="25"/>
    <s v="No"/>
    <s v="No"/>
    <n v="278030"/>
    <x v="4"/>
    <n v="25"/>
  </r>
  <r>
    <n v="1537"/>
    <s v="MUJER"/>
    <n v="101340"/>
    <s v="ASALARIADO"/>
    <s v="SECTOR PRIVADO"/>
    <s v="SI"/>
    <s v="NO"/>
    <s v="NO"/>
    <n v="20"/>
    <s v="No"/>
    <s v="No"/>
    <n v="101340"/>
    <x v="0"/>
    <n v="20"/>
  </r>
  <r>
    <n v="1538"/>
    <s v="MUJER"/>
    <n v="397630.9"/>
    <s v="ASALARIADO"/>
    <s v="SECTOR PRIVADO"/>
    <s v="SI"/>
    <s v="NO"/>
    <s v="NO"/>
    <n v="32"/>
    <s v="No"/>
    <s v="No"/>
    <n v="397630.9"/>
    <x v="0"/>
    <n v="32"/>
  </r>
  <r>
    <n v="1539"/>
    <s v="HOMBRE"/>
    <n v="500060"/>
    <s v="ASALARIADO"/>
    <s v="SECTOR PRIVADO"/>
    <s v="SI"/>
    <s v="SI"/>
    <s v="SI"/>
    <n v="49"/>
    <s v="No"/>
    <s v="No"/>
    <n v="500060"/>
    <x v="0"/>
    <n v="49"/>
  </r>
  <r>
    <n v="1540"/>
    <s v="MUJER"/>
    <n v="1000000"/>
    <s v="ASALARIADO"/>
    <s v="SECTOR PRIVADO"/>
    <s v="SI"/>
    <s v="NO"/>
    <s v="NO"/>
    <n v="22"/>
    <s v="No"/>
    <s v="No"/>
    <n v="1000000"/>
    <x v="0"/>
    <n v="22"/>
  </r>
  <r>
    <n v="1541"/>
    <s v="MUJER"/>
    <n v="308568"/>
    <s v="ASEGURADO VOLUNTARIO"/>
    <s v="SECTOR PRIVADO"/>
    <s v="SI"/>
    <s v="NO"/>
    <s v="NO"/>
    <n v="48"/>
    <s v="No"/>
    <s v="No"/>
    <n v="308568"/>
    <x v="2"/>
    <n v="48"/>
  </r>
  <r>
    <n v="1542"/>
    <s v="HOMBRE"/>
    <n v="297046"/>
    <s v="TRABAJADOR INDEPENDIENTE"/>
    <s v="SECTOR PRIVADO"/>
    <s v="SI"/>
    <s v="SI"/>
    <s v="NO"/>
    <n v="35"/>
    <s v="No"/>
    <s v="No"/>
    <n v="297046"/>
    <x v="3"/>
    <n v="35"/>
  </r>
  <r>
    <n v="1543"/>
    <s v="HOMBRE"/>
    <n v="297046"/>
    <s v="TRABAJADOR INDEPENDIENTE"/>
    <s v="SECTOR PRIVADO"/>
    <s v="SI"/>
    <s v="SI"/>
    <s v="NO"/>
    <n v="32"/>
    <s v="No"/>
    <s v="No"/>
    <n v="297046"/>
    <x v="3"/>
    <n v="32"/>
  </r>
  <r>
    <n v="1544"/>
    <s v="MUJER"/>
    <n v="704142.51"/>
    <s v="ASALARIADO"/>
    <s v="SECTOR PRIVADO"/>
    <s v="SI"/>
    <s v="NO"/>
    <s v="NO"/>
    <n v="41"/>
    <s v="No"/>
    <s v="No"/>
    <n v="704142.51"/>
    <x v="0"/>
    <n v="41"/>
  </r>
  <r>
    <n v="1545"/>
    <s v="HOMBRE"/>
    <n v="306667"/>
    <s v="ASALARIADO"/>
    <s v="SECTOR PRIVADO"/>
    <s v="SI"/>
    <s v="SI"/>
    <s v="NO"/>
    <n v="27"/>
    <s v="No"/>
    <s v="No"/>
    <n v="306667"/>
    <x v="0"/>
    <n v="27"/>
  </r>
  <r>
    <n v="1546"/>
    <s v="MUJER"/>
    <n v="639148"/>
    <s v="TRABAJADOR INDEPENDIENTE"/>
    <s v="SECTOR PRIVADO"/>
    <s v="SI"/>
    <s v="NO"/>
    <s v="NO"/>
    <n v="68"/>
    <s v="No"/>
    <s v="No"/>
    <n v="639148"/>
    <x v="3"/>
    <n v="68"/>
  </r>
  <r>
    <n v="1547"/>
    <s v="HOMBRE"/>
    <n v="439063.24"/>
    <s v="ASALARIADO"/>
    <s v="SECTOR PRIVADO"/>
    <s v="SI"/>
    <s v="NO"/>
    <s v="NO"/>
    <n v="41"/>
    <s v="No"/>
    <s v="No"/>
    <n v="439063.24"/>
    <x v="0"/>
    <n v="41"/>
  </r>
  <r>
    <n v="1548"/>
    <s v="MUJER"/>
    <n v="359544.27"/>
    <s v="CONVENIOS ESPECIALES DE ASEGURADOS VOLUNTARIOS"/>
    <s v="SECTOR PRIVADO"/>
    <s v="SI"/>
    <s v="SI"/>
    <s v="NO"/>
    <n v="59"/>
    <s v="No"/>
    <s v="No"/>
    <n v="359544.27"/>
    <x v="5"/>
    <n v="59"/>
  </r>
  <r>
    <n v="1549"/>
    <s v="MUJER"/>
    <n v="313256"/>
    <s v="ASALARIADO"/>
    <s v="SECTOR PRIVADO"/>
    <s v="SI"/>
    <s v="SI"/>
    <s v="NO"/>
    <n v="34"/>
    <s v="No"/>
    <s v="No"/>
    <n v="313256"/>
    <x v="0"/>
    <n v="34"/>
  </r>
  <r>
    <n v="1550"/>
    <s v="MUJER"/>
    <n v="299152"/>
    <s v="ASALARIADO"/>
    <s v="SECTOR PUBLICO"/>
    <s v="SI"/>
    <s v="NO"/>
    <s v="NO"/>
    <n v="38"/>
    <s v="No"/>
    <s v="No"/>
    <n v="299152"/>
    <x v="0"/>
    <n v="38"/>
  </r>
  <r>
    <n v="1551"/>
    <s v="MUJER"/>
    <n v="1397631"/>
    <s v="ASALARIADO"/>
    <s v="SECTOR PUBLICO"/>
    <s v="SI"/>
    <s v="NO"/>
    <s v="SI"/>
    <n v="48"/>
    <s v="No"/>
    <s v="No"/>
    <n v="1397631"/>
    <x v="0"/>
    <n v="48"/>
  </r>
  <r>
    <n v="1552"/>
    <s v="MUJER"/>
    <n v="571830.07999999996"/>
    <s v="ASALARIADO"/>
    <s v="SECTOR PRIVADO"/>
    <s v="SI"/>
    <s v="SI"/>
    <s v="NO"/>
    <n v="33"/>
    <s v="No"/>
    <s v="No"/>
    <n v="571830.07999999996"/>
    <x v="0"/>
    <n v="33"/>
  </r>
  <r>
    <n v="1553"/>
    <s v="HOMBRE"/>
    <n v="297046"/>
    <s v="ASEGURADO VOLUNTARIO"/>
    <s v="SECTOR PRIVADO"/>
    <s v="SI"/>
    <s v="NO"/>
    <s v="NO"/>
    <n v="49"/>
    <s v="No"/>
    <s v="No"/>
    <n v="297046"/>
    <x v="2"/>
    <n v="49"/>
  </r>
  <r>
    <n v="1554"/>
    <s v="MUJER"/>
    <n v="2401743.04"/>
    <s v="ASALARIADO"/>
    <s v="SECTOR PRIVADO"/>
    <s v="SI"/>
    <s v="NO"/>
    <s v="NO"/>
    <n v="45"/>
    <s v="Atípico"/>
    <s v="No"/>
    <n v="2401743.04"/>
    <x v="0"/>
    <n v="45"/>
  </r>
  <r>
    <n v="1555"/>
    <s v="MUJER"/>
    <n v="263473.09000000003"/>
    <s v="PENSIONADOS EN SU PROPIO SISTEMA"/>
    <s v="SECTOR PUBLICO"/>
    <s v="SI"/>
    <s v="NO"/>
    <s v="NO"/>
    <n v="73"/>
    <s v="No"/>
    <s v="No"/>
    <n v="263473.09000000003"/>
    <x v="1"/>
    <n v="73"/>
  </r>
  <r>
    <n v="1556"/>
    <s v="HOMBRE"/>
    <n v="764250.3"/>
    <s v="ASALARIADO"/>
    <s v="SECTOR PUBLICO"/>
    <s v="SI"/>
    <s v="NO"/>
    <s v="NO"/>
    <n v="45"/>
    <s v="No"/>
    <s v="No"/>
    <n v="764250.3"/>
    <x v="0"/>
    <n v="45"/>
  </r>
  <r>
    <n v="1557"/>
    <s v="MUJER"/>
    <n v="310124"/>
    <s v="TRABAJADOR INDEPENDIENTE"/>
    <s v="SECTOR PRIVADO"/>
    <s v="NO"/>
    <s v="NO"/>
    <s v="NO"/>
    <n v="36"/>
    <s v="No"/>
    <s v="No"/>
    <n v="310124"/>
    <x v="3"/>
    <n v="36"/>
  </r>
  <r>
    <n v="1558"/>
    <s v="MUJER"/>
    <n v="412923.5"/>
    <s v="ASALARIADO"/>
    <s v="SECTOR PUBLICO"/>
    <s v="SI"/>
    <s v="NO"/>
    <s v="NO"/>
    <n v="30"/>
    <s v="No"/>
    <s v="No"/>
    <n v="412923.5"/>
    <x v="0"/>
    <n v="30"/>
  </r>
  <r>
    <n v="1559"/>
    <s v="HOMBRE"/>
    <n v="639148"/>
    <s v="TRABAJADOR INDEPENDIENTE"/>
    <s v="SECTOR PRIVADO"/>
    <s v="SI"/>
    <s v="SI"/>
    <s v="SI"/>
    <n v="47"/>
    <s v="No"/>
    <s v="No"/>
    <n v="639148"/>
    <x v="3"/>
    <n v="47"/>
  </r>
  <r>
    <n v="1560"/>
    <s v="MUJER"/>
    <n v="787019"/>
    <s v="ASALARIADO"/>
    <s v="SECTOR PRIVADO"/>
    <s v="SI"/>
    <s v="NO"/>
    <s v="NO"/>
    <n v="45"/>
    <s v="No"/>
    <s v="No"/>
    <n v="787019"/>
    <x v="0"/>
    <n v="45"/>
  </r>
  <r>
    <n v="1561"/>
    <s v="MUJER"/>
    <n v="355312"/>
    <s v="ASALARIADO"/>
    <s v="SECTOR PRIVADO"/>
    <s v="SI"/>
    <s v="NO"/>
    <s v="NO"/>
    <n v="44"/>
    <s v="No"/>
    <s v="No"/>
    <n v="355312"/>
    <x v="0"/>
    <n v="44"/>
  </r>
  <r>
    <n v="1562"/>
    <s v="HOMBRE"/>
    <n v="399910"/>
    <s v="ASEGURADO VOLUNTARIO"/>
    <s v="SECTOR PRIVADO"/>
    <s v="SI"/>
    <s v="SI"/>
    <s v="NO"/>
    <n v="46"/>
    <s v="No"/>
    <s v="No"/>
    <n v="399910"/>
    <x v="2"/>
    <n v="46"/>
  </r>
  <r>
    <n v="1563"/>
    <s v="MUJER"/>
    <n v="500383"/>
    <s v="ASALARIADO"/>
    <s v="SECTOR PRIVADO"/>
    <s v="SI"/>
    <s v="NO"/>
    <s v="NO"/>
    <n v="36"/>
    <s v="No"/>
    <s v="No"/>
    <n v="500383"/>
    <x v="0"/>
    <n v="36"/>
  </r>
  <r>
    <n v="1564"/>
    <s v="HOMBRE"/>
    <n v="1069544.74"/>
    <s v="ASALARIADO"/>
    <s v="SECTOR PRIVADO"/>
    <s v="SI"/>
    <s v="NO"/>
    <s v="NO"/>
    <n v="46"/>
    <s v="No"/>
    <s v="No"/>
    <n v="1069544.74"/>
    <x v="0"/>
    <n v="46"/>
  </r>
  <r>
    <n v="1565"/>
    <s v="MUJER"/>
    <n v="284512"/>
    <s v="ASALARIADO"/>
    <s v="SECTOR PRIVADO"/>
    <s v="SI"/>
    <s v="NO"/>
    <s v="NO"/>
    <n v="29"/>
    <s v="No"/>
    <s v="No"/>
    <n v="284512"/>
    <x v="0"/>
    <n v="29"/>
  </r>
  <r>
    <n v="1566"/>
    <s v="HOMBRE"/>
    <n v="2900000"/>
    <s v="ASALARIADO"/>
    <s v="SECTOR PRIVADO"/>
    <s v="SI"/>
    <s v="NO"/>
    <s v="NO"/>
    <n v="35"/>
    <s v="Atípico"/>
    <s v="No"/>
    <n v="2900000"/>
    <x v="0"/>
    <n v="35"/>
  </r>
  <r>
    <n v="1567"/>
    <s v="HOMBRE"/>
    <n v="398327.08"/>
    <s v="ASALARIADO"/>
    <s v="SECTOR PRIVADO"/>
    <s v="SI"/>
    <s v="NO"/>
    <s v="NO"/>
    <n v="38"/>
    <s v="No"/>
    <s v="No"/>
    <n v="398327.08"/>
    <x v="0"/>
    <n v="38"/>
  </r>
  <r>
    <n v="1568"/>
    <s v="HOMBRE"/>
    <n v="642418.54"/>
    <s v="ASALARIADO"/>
    <s v="SECTOR PRIVADO"/>
    <s v="SI"/>
    <s v="NO"/>
    <s v="NO"/>
    <n v="53"/>
    <s v="No"/>
    <s v="No"/>
    <n v="642418.54"/>
    <x v="0"/>
    <n v="53"/>
  </r>
  <r>
    <n v="1569"/>
    <s v="HOMBRE"/>
    <n v="509509"/>
    <s v="TRABAJADOR INDEPENDIENTE"/>
    <s v="SECTOR PRIVADO"/>
    <s v="SI"/>
    <s v="NO"/>
    <s v="NO"/>
    <n v="56"/>
    <s v="No"/>
    <s v="No"/>
    <n v="509509"/>
    <x v="3"/>
    <n v="56"/>
  </r>
  <r>
    <n v="1570"/>
    <s v="HOMBRE"/>
    <n v="608941"/>
    <s v="TRABAJADOR INDEPENDIENTE"/>
    <s v="SECTOR PRIVADO"/>
    <s v="SI"/>
    <s v="NO"/>
    <s v="SI"/>
    <n v="57"/>
    <s v="No"/>
    <s v="No"/>
    <n v="608941"/>
    <x v="3"/>
    <n v="57"/>
  </r>
  <r>
    <n v="1571"/>
    <s v="HOMBRE"/>
    <n v="537156.98"/>
    <s v="ASALARIADO"/>
    <s v="SECTOR PRIVADO"/>
    <s v="SI"/>
    <s v="NO"/>
    <s v="NO"/>
    <n v="21"/>
    <s v="No"/>
    <s v="No"/>
    <n v="537156.98"/>
    <x v="0"/>
    <n v="21"/>
  </r>
  <r>
    <n v="1572"/>
    <s v="MUJER"/>
    <n v="1545800"/>
    <s v="ASALARIADO"/>
    <s v="SECTOR PUBLICO"/>
    <s v="SI"/>
    <s v="NO"/>
    <s v="NO"/>
    <n v="55"/>
    <s v="No"/>
    <s v="No"/>
    <n v="1545800"/>
    <x v="0"/>
    <n v="55"/>
  </r>
  <r>
    <n v="1573"/>
    <s v="MUJER"/>
    <n v="1070405"/>
    <s v="ASALARIADO"/>
    <s v="SECTOR PUBLICO"/>
    <s v="SI"/>
    <s v="NO"/>
    <s v="NO"/>
    <n v="30"/>
    <s v="No"/>
    <s v="No"/>
    <n v="1070405"/>
    <x v="0"/>
    <n v="30"/>
  </r>
  <r>
    <n v="1574"/>
    <s v="HOMBRE"/>
    <n v="625396"/>
    <s v="TRABAJADOR INDEPENDIENTE"/>
    <s v="SECTOR PRIVADO"/>
    <s v="SI"/>
    <s v="NO"/>
    <s v="NO"/>
    <n v="44"/>
    <s v="No"/>
    <s v="No"/>
    <n v="625396"/>
    <x v="3"/>
    <n v="44"/>
  </r>
  <r>
    <n v="1575"/>
    <s v="MUJER"/>
    <n v="925000"/>
    <s v="ASALARIADO"/>
    <s v="SECTOR PRIVADO"/>
    <s v="SI"/>
    <s v="NO"/>
    <s v="NO"/>
    <n v="49"/>
    <s v="No"/>
    <s v="No"/>
    <n v="925000"/>
    <x v="0"/>
    <n v="49"/>
  </r>
  <r>
    <n v="1576"/>
    <s v="HOMBRE"/>
    <n v="261897.3"/>
    <s v="ASALARIADO"/>
    <s v="SECTOR PRIVADO"/>
    <s v="SI"/>
    <s v="SI"/>
    <s v="NO"/>
    <n v="57"/>
    <s v="No"/>
    <s v="No"/>
    <n v="261897.3"/>
    <x v="0"/>
    <n v="57"/>
  </r>
  <r>
    <n v="1577"/>
    <s v="MUJER"/>
    <n v="297046"/>
    <s v="ASEGURADO VOLUNTARIO"/>
    <s v="SECTOR PRIVADO"/>
    <s v="SI"/>
    <s v="SI"/>
    <s v="SI"/>
    <n v="43"/>
    <s v="No"/>
    <s v="No"/>
    <n v="297046"/>
    <x v="2"/>
    <n v="43"/>
  </r>
  <r>
    <n v="1578"/>
    <s v="MUJER"/>
    <n v="582705.18000000005"/>
    <s v="ASALARIADO"/>
    <s v="SECTOR PRIVADO"/>
    <s v="SI"/>
    <s v="NO"/>
    <s v="NO"/>
    <n v="30"/>
    <s v="No"/>
    <s v="No"/>
    <n v="582705.18000000005"/>
    <x v="0"/>
    <n v="30"/>
  </r>
  <r>
    <n v="1579"/>
    <s v="HOMBRE"/>
    <n v="49684.32"/>
    <s v="ASALARIADO"/>
    <s v="SECTOR PRIVADO"/>
    <s v="SI"/>
    <s v="NO"/>
    <s v="NO"/>
    <n v="42"/>
    <s v="No"/>
    <s v="No"/>
    <n v="49684.32"/>
    <x v="0"/>
    <n v="42"/>
  </r>
  <r>
    <n v="1580"/>
    <s v="HOMBRE"/>
    <n v="427025"/>
    <s v="ASALARIADO"/>
    <s v="SECTOR PRIVADO"/>
    <s v="SI"/>
    <s v="NO"/>
    <s v="NO"/>
    <n v="32"/>
    <s v="No"/>
    <s v="No"/>
    <n v="427025"/>
    <x v="0"/>
    <n v="32"/>
  </r>
  <r>
    <n v="1581"/>
    <s v="MUJER"/>
    <n v="188362.97"/>
    <s v="ASALARIADO"/>
    <s v="SECTOR PRIVADO"/>
    <s v="SI"/>
    <s v="NO"/>
    <s v="NO"/>
    <n v="34"/>
    <s v="No"/>
    <s v="No"/>
    <n v="188362.97"/>
    <x v="0"/>
    <n v="34"/>
  </r>
  <r>
    <n v="1582"/>
    <s v="HOMBRE"/>
    <n v="527956.5"/>
    <s v="ASALARIADO"/>
    <s v="SECTOR PUBLICO"/>
    <s v="SI"/>
    <s v="NO"/>
    <s v="NO"/>
    <n v="23"/>
    <s v="No"/>
    <s v="No"/>
    <n v="527956.5"/>
    <x v="0"/>
    <n v="23"/>
  </r>
  <r>
    <n v="1583"/>
    <s v="HOMBRE"/>
    <n v="811305.9"/>
    <s v="PENSIONADOS EN SU PROPIO SISTEMA"/>
    <s v="SECTOR PUBLICO"/>
    <s v="SI"/>
    <s v="NO"/>
    <s v="NO"/>
    <n v="83"/>
    <s v="No"/>
    <s v="No"/>
    <n v="811305.9"/>
    <x v="1"/>
    <n v="83"/>
  </r>
  <r>
    <n v="1584"/>
    <s v="MUJER"/>
    <n v="165972.39000000001"/>
    <s v="ASALARIADO"/>
    <s v="SECTOR PRIVADO"/>
    <s v="SI"/>
    <s v="SI"/>
    <s v="NO"/>
    <n v="28"/>
    <s v="No"/>
    <s v="No"/>
    <n v="165972.39000000001"/>
    <x v="0"/>
    <n v="28"/>
  </r>
  <r>
    <n v="1585"/>
    <s v="HOMBRE"/>
    <n v="749651.26"/>
    <s v="ASALARIADO"/>
    <s v="SECTOR PRIVADO"/>
    <s v="SI"/>
    <s v="NO"/>
    <s v="NO"/>
    <n v="32"/>
    <s v="No"/>
    <s v="No"/>
    <n v="749651.26"/>
    <x v="0"/>
    <n v="32"/>
  </r>
  <r>
    <n v="1586"/>
    <s v="MUJER"/>
    <n v="6120159.5"/>
    <s v="ASALARIADO"/>
    <s v="SECTOR PRIVADO"/>
    <s v="SI"/>
    <s v="NO"/>
    <s v="NO"/>
    <n v="42"/>
    <s v="Atípico"/>
    <s v="No"/>
    <n v="6120159.5"/>
    <x v="0"/>
    <n v="42"/>
  </r>
  <r>
    <n v="1587"/>
    <s v="HOMBRE"/>
    <n v="825000"/>
    <s v="ASALARIADO"/>
    <s v="SECTOR PRIVADO"/>
    <s v="SI"/>
    <s v="NO"/>
    <s v="NO"/>
    <n v="50"/>
    <s v="No"/>
    <s v="No"/>
    <n v="825000"/>
    <x v="0"/>
    <n v="50"/>
  </r>
  <r>
    <n v="1588"/>
    <s v="MUJER"/>
    <n v="190076.47"/>
    <s v="ASALARIADO"/>
    <s v="SECTOR PRIVADO"/>
    <s v="SI"/>
    <s v="NO"/>
    <s v="NO"/>
    <n v="26"/>
    <s v="No"/>
    <s v="No"/>
    <n v="190076.47"/>
    <x v="0"/>
    <n v="26"/>
  </r>
  <r>
    <n v="1589"/>
    <s v="MUJER"/>
    <n v="300018"/>
    <s v="ASEGURADO VOLUNTARIO"/>
    <s v="SECTOR PRIVADO"/>
    <s v="SI"/>
    <s v="NO"/>
    <s v="NO"/>
    <n v="47"/>
    <s v="No"/>
    <s v="No"/>
    <n v="300018"/>
    <x v="2"/>
    <n v="47"/>
  </r>
  <r>
    <n v="1590"/>
    <s v="MUJER"/>
    <n v="657366.39"/>
    <s v="ASALARIADO"/>
    <s v="SECTOR PUBLICO"/>
    <s v="SI"/>
    <s v="NO"/>
    <s v="NO"/>
    <n v="40"/>
    <s v="No"/>
    <s v="No"/>
    <n v="657366.39"/>
    <x v="0"/>
    <n v="40"/>
  </r>
  <r>
    <n v="1591"/>
    <s v="HOMBRE"/>
    <n v="4107395"/>
    <s v="PENSIONADOS EN SU PROPIO SISTEMA"/>
    <s v="SECTOR PUBLICO"/>
    <s v="SI"/>
    <s v="NO"/>
    <s v="NO"/>
    <n v="80"/>
    <s v="Atípico"/>
    <s v="No"/>
    <n v="4107395"/>
    <x v="1"/>
    <n v="80"/>
  </r>
  <r>
    <n v="1592"/>
    <s v="HOMBRE"/>
    <n v="534683"/>
    <s v="TRABAJADOR INDEPENDIENTE"/>
    <s v="SECTOR PRIVADO"/>
    <s v="SI"/>
    <s v="NO"/>
    <s v="NO"/>
    <n v="48"/>
    <s v="No"/>
    <s v="No"/>
    <n v="534683"/>
    <x v="3"/>
    <n v="48"/>
  </r>
  <r>
    <n v="1593"/>
    <s v="HOMBRE"/>
    <n v="1316155"/>
    <s v="ASALARIADO"/>
    <s v="SECTOR PRIVADO"/>
    <s v="SI"/>
    <s v="SI"/>
    <s v="NO"/>
    <n v="39"/>
    <s v="No"/>
    <s v="No"/>
    <n v="1316155"/>
    <x v="0"/>
    <n v="39"/>
  </r>
  <r>
    <n v="1594"/>
    <s v="MUJER"/>
    <n v="300000"/>
    <s v="ASEGURADO VOLUNTARIO"/>
    <s v="SECTOR PRIVADO"/>
    <s v="SI"/>
    <s v="NO"/>
    <s v="NO"/>
    <n v="21"/>
    <s v="No"/>
    <s v="No"/>
    <n v="300000"/>
    <x v="2"/>
    <n v="21"/>
  </r>
  <r>
    <n v="1595"/>
    <s v="HOMBRE"/>
    <n v="1400000"/>
    <s v="ASALARIADO"/>
    <s v="SECTOR PRIVADO"/>
    <s v="SI"/>
    <s v="NO"/>
    <s v="NO"/>
    <n v="34"/>
    <s v="No"/>
    <s v="No"/>
    <n v="1400000"/>
    <x v="0"/>
    <n v="34"/>
  </r>
  <r>
    <n v="1596"/>
    <s v="HOMBRE"/>
    <n v="200000"/>
    <s v="ASALARIADO"/>
    <s v="SECTOR PRIVADO"/>
    <s v="SI"/>
    <s v="NO"/>
    <s v="NO"/>
    <n v="32"/>
    <s v="No"/>
    <s v="No"/>
    <n v="200000"/>
    <x v="0"/>
    <n v="32"/>
  </r>
  <r>
    <n v="1597"/>
    <s v="MUJER"/>
    <n v="216423.45"/>
    <s v="ASALARIADO"/>
    <s v="SECTOR PRIVADO"/>
    <s v="SI"/>
    <s v="NO"/>
    <s v="NO"/>
    <n v="28"/>
    <s v="No"/>
    <s v="No"/>
    <n v="216423.45"/>
    <x v="0"/>
    <n v="28"/>
  </r>
  <r>
    <n v="1598"/>
    <s v="HOMBRE"/>
    <n v="829250"/>
    <s v="ASALARIADO"/>
    <s v="SECTOR PUBLICO"/>
    <s v="SI"/>
    <s v="NO"/>
    <s v="NO"/>
    <n v="47"/>
    <s v="No"/>
    <s v="No"/>
    <n v="829250"/>
    <x v="0"/>
    <n v="47"/>
  </r>
  <r>
    <n v="1599"/>
    <s v="HOMBRE"/>
    <n v="370090"/>
    <s v="TRABAJADOR INDEPENDIENTE"/>
    <s v="SECTOR PRIVADO"/>
    <s v="SI"/>
    <s v="NO"/>
    <s v="SI"/>
    <n v="40"/>
    <s v="No"/>
    <s v="No"/>
    <n v="370090"/>
    <x v="3"/>
    <n v="40"/>
  </r>
  <r>
    <n v="1600"/>
    <s v="MUJER"/>
    <n v="328127.06"/>
    <s v="ASALARIADO"/>
    <s v="SECTOR PRIVADO"/>
    <s v="SI"/>
    <s v="NO"/>
    <s v="NO"/>
    <n v="45"/>
    <s v="No"/>
    <s v="No"/>
    <n v="328127.06"/>
    <x v="0"/>
    <n v="45"/>
  </r>
  <r>
    <n v="1601"/>
    <s v="HOMBRE"/>
    <n v="1414186"/>
    <s v="ASALARIADO"/>
    <s v="SECTOR PUBLICO"/>
    <s v="SI"/>
    <s v="NO"/>
    <s v="SI"/>
    <n v="50"/>
    <s v="No"/>
    <s v="No"/>
    <n v="1414186"/>
    <x v="0"/>
    <n v="50"/>
  </r>
  <r>
    <n v="1602"/>
    <s v="HOMBRE"/>
    <n v="1183623.3999999999"/>
    <s v="ASALARIADO"/>
    <s v="SECTOR PUBLICO"/>
    <s v="SI"/>
    <s v="NO"/>
    <s v="NO"/>
    <n v="41"/>
    <s v="No"/>
    <s v="No"/>
    <n v="1183623.3999999999"/>
    <x v="0"/>
    <n v="41"/>
  </r>
  <r>
    <n v="1603"/>
    <s v="MUJER"/>
    <n v="43350"/>
    <s v="ASALARIADO"/>
    <s v="SECTOR PRIVADO"/>
    <s v="SI"/>
    <s v="NO"/>
    <s v="NO"/>
    <n v="51"/>
    <s v="No"/>
    <s v="No"/>
    <n v="43350"/>
    <x v="0"/>
    <n v="51"/>
  </r>
  <r>
    <n v="1604"/>
    <s v="MUJER"/>
    <n v="1063647.5"/>
    <s v="ASALARIADO"/>
    <s v="SECTOR PUBLICO"/>
    <s v="SI"/>
    <s v="NO"/>
    <s v="NO"/>
    <n v="56"/>
    <s v="No"/>
    <s v="No"/>
    <n v="1063647.5"/>
    <x v="0"/>
    <n v="56"/>
  </r>
  <r>
    <n v="1605"/>
    <s v="MUJER"/>
    <n v="297046"/>
    <s v="TRABAJADOR INDEPENDIENTE"/>
    <s v="SECTOR PRIVADO"/>
    <s v="SI"/>
    <s v="NO"/>
    <s v="SI"/>
    <n v="42"/>
    <s v="No"/>
    <s v="No"/>
    <n v="297046"/>
    <x v="3"/>
    <n v="42"/>
  </r>
  <r>
    <n v="1606"/>
    <s v="MUJER"/>
    <n v="659230"/>
    <s v="ASALARIADO"/>
    <s v="SECTOR PRIVADO"/>
    <s v="SI"/>
    <s v="NO"/>
    <s v="NO"/>
    <n v="21"/>
    <s v="No"/>
    <s v="No"/>
    <n v="659230"/>
    <x v="0"/>
    <n v="21"/>
  </r>
  <r>
    <n v="1607"/>
    <s v="HOMBRE"/>
    <n v="386699.62"/>
    <s v="ASALARIADO"/>
    <s v="SECTOR PRIVADO"/>
    <s v="SI"/>
    <s v="NO"/>
    <s v="NO"/>
    <n v="58"/>
    <s v="No"/>
    <s v="No"/>
    <n v="386699.62"/>
    <x v="0"/>
    <n v="58"/>
  </r>
  <r>
    <n v="1608"/>
    <s v="MUJER"/>
    <n v="400000"/>
    <s v="ASALARIADO"/>
    <s v="SECTOR PRIVADO"/>
    <s v="SI"/>
    <s v="NO"/>
    <s v="NO"/>
    <n v="20"/>
    <s v="No"/>
    <s v="No"/>
    <n v="400000"/>
    <x v="0"/>
    <n v="20"/>
  </r>
  <r>
    <n v="1609"/>
    <s v="HOMBRE"/>
    <n v="933004.5"/>
    <s v="ASALARIADO"/>
    <s v="SECTOR PUBLICO"/>
    <s v="SI"/>
    <s v="NO"/>
    <s v="NO"/>
    <n v="38"/>
    <s v="No"/>
    <s v="No"/>
    <n v="933004.5"/>
    <x v="0"/>
    <n v="38"/>
  </r>
  <r>
    <n v="1610"/>
    <s v="HOMBRE"/>
    <n v="1552521"/>
    <s v="ASALARIADO"/>
    <s v="SECTOR PUBLICO"/>
    <s v="SI"/>
    <s v="NO"/>
    <s v="SI"/>
    <n v="38"/>
    <s v="No"/>
    <s v="No"/>
    <n v="1552521"/>
    <x v="0"/>
    <n v="38"/>
  </r>
  <r>
    <n v="1611"/>
    <s v="MUJER"/>
    <n v="695944.8"/>
    <s v="ASALARIADO"/>
    <s v="SECTOR PUBLICO"/>
    <s v="SI"/>
    <s v="NO"/>
    <s v="NO"/>
    <n v="54"/>
    <s v="No"/>
    <s v="No"/>
    <n v="695944.8"/>
    <x v="0"/>
    <n v="54"/>
  </r>
  <r>
    <n v="1612"/>
    <s v="HOMBRE"/>
    <n v="636889"/>
    <s v="TRABAJADOR INDEPENDIENTE"/>
    <s v="SECTOR PRIVADO"/>
    <s v="SI"/>
    <s v="SI"/>
    <s v="SI"/>
    <n v="59"/>
    <s v="No"/>
    <s v="No"/>
    <n v="636889"/>
    <x v="3"/>
    <n v="59"/>
  </r>
  <r>
    <n v="1613"/>
    <s v="MUJER"/>
    <n v="374751"/>
    <s v="ASALARIADO"/>
    <s v="SECTOR PUBLICO"/>
    <s v="SI"/>
    <s v="NO"/>
    <s v="NO"/>
    <n v="58"/>
    <s v="No"/>
    <s v="No"/>
    <n v="374751"/>
    <x v="0"/>
    <n v="58"/>
  </r>
  <r>
    <n v="1614"/>
    <s v="HOMBRE"/>
    <n v="299644.2"/>
    <s v="ASALARIADO"/>
    <s v="SECTOR PRIVADO"/>
    <s v="SI"/>
    <s v="NO"/>
    <s v="NO"/>
    <n v="43"/>
    <s v="No"/>
    <s v="No"/>
    <n v="299644.2"/>
    <x v="0"/>
    <n v="43"/>
  </r>
  <r>
    <n v="1615"/>
    <s v="MUJER"/>
    <n v="462759.86"/>
    <s v="ASALARIADO"/>
    <s v="SECTOR PRIVADO"/>
    <s v="SI"/>
    <s v="NO"/>
    <s v="NO"/>
    <n v="57"/>
    <s v="No"/>
    <s v="No"/>
    <n v="462759.86"/>
    <x v="0"/>
    <n v="57"/>
  </r>
  <r>
    <n v="1616"/>
    <s v="HOMBRE"/>
    <n v="516873"/>
    <s v="TRABAJADOR INDEPENDIENTE"/>
    <s v="SECTOR PRIVADO"/>
    <s v="SI"/>
    <s v="NO"/>
    <s v="NO"/>
    <n v="45"/>
    <s v="No"/>
    <s v="No"/>
    <n v="516873"/>
    <x v="3"/>
    <n v="45"/>
  </r>
  <r>
    <n v="1617"/>
    <s v="MUJER"/>
    <n v="732301.32"/>
    <s v="ASALARIADO"/>
    <s v="SECTOR PRIVADO"/>
    <s v="SI"/>
    <s v="NO"/>
    <s v="NO"/>
    <n v="44"/>
    <s v="No"/>
    <s v="No"/>
    <n v="732301.32"/>
    <x v="0"/>
    <n v="44"/>
  </r>
  <r>
    <n v="1618"/>
    <s v="HOMBRE"/>
    <n v="298018"/>
    <s v="TRABAJADOR INDEPENDIENTE"/>
    <s v="SECTOR PRIVADO"/>
    <s v="SI"/>
    <s v="NO"/>
    <s v="SI"/>
    <n v="26"/>
    <s v="No"/>
    <s v="No"/>
    <n v="298018"/>
    <x v="3"/>
    <n v="26"/>
  </r>
  <r>
    <n v="1619"/>
    <s v="MUJER"/>
    <n v="297046"/>
    <s v="ASEGURADO VOLUNTARIO"/>
    <s v="SECTOR PRIVADO"/>
    <s v="SI"/>
    <s v="NO"/>
    <s v="NO"/>
    <n v="58"/>
    <s v="No"/>
    <s v="No"/>
    <n v="297046"/>
    <x v="2"/>
    <n v="58"/>
  </r>
  <r>
    <n v="1620"/>
    <s v="MUJER"/>
    <n v="282216"/>
    <s v="ASALARIADO"/>
    <s v="SECTOR PRIVADO"/>
    <s v="SI"/>
    <s v="SI"/>
    <s v="NO"/>
    <n v="22"/>
    <s v="No"/>
    <s v="No"/>
    <n v="282216"/>
    <x v="0"/>
    <n v="22"/>
  </r>
  <r>
    <n v="1621"/>
    <s v="HOMBRE"/>
    <n v="838586.07"/>
    <s v="ASALARIADO"/>
    <s v="SECTOR PUBLICO"/>
    <s v="SI"/>
    <s v="NO"/>
    <s v="NO"/>
    <n v="31"/>
    <s v="No"/>
    <s v="No"/>
    <n v="838586.07"/>
    <x v="0"/>
    <n v="31"/>
  </r>
  <r>
    <n v="1622"/>
    <s v="HOMBRE"/>
    <n v="774142.69"/>
    <s v="ASALARIADO"/>
    <s v="SECTOR PRIVADO"/>
    <s v="SI"/>
    <s v="NO"/>
    <s v="NO"/>
    <n v="41"/>
    <s v="No"/>
    <s v="No"/>
    <n v="774142.69"/>
    <x v="0"/>
    <n v="41"/>
  </r>
  <r>
    <n v="1623"/>
    <s v="HOMBRE"/>
    <n v="297429"/>
    <s v="TRABAJADOR INDEPENDIENTE"/>
    <s v="SECTOR PRIVADO"/>
    <s v="SI"/>
    <s v="NO"/>
    <s v="SI"/>
    <n v="52"/>
    <s v="No"/>
    <s v="No"/>
    <n v="297429"/>
    <x v="3"/>
    <n v="52"/>
  </r>
  <r>
    <n v="1624"/>
    <s v="MUJER"/>
    <n v="283588.21999999997"/>
    <s v="ASALARIADO"/>
    <s v="SECTOR PRIVADO"/>
    <s v="SI"/>
    <s v="NO"/>
    <s v="NO"/>
    <n v="29"/>
    <s v="No"/>
    <s v="No"/>
    <n v="283588.21999999997"/>
    <x v="0"/>
    <n v="29"/>
  </r>
  <r>
    <n v="1625"/>
    <s v="HOMBRE"/>
    <n v="1357187.5"/>
    <s v="ASALARIADO"/>
    <s v="SECTOR PRIVADO"/>
    <s v="SI"/>
    <s v="NO"/>
    <s v="NO"/>
    <n v="36"/>
    <s v="No"/>
    <s v="No"/>
    <n v="1357187.5"/>
    <x v="0"/>
    <n v="36"/>
  </r>
  <r>
    <n v="1626"/>
    <s v="MUJER"/>
    <n v="546794.78"/>
    <s v="ASALARIADO"/>
    <s v="SECTOR PRIVADO"/>
    <s v="SI"/>
    <s v="NO"/>
    <s v="NO"/>
    <n v="41"/>
    <s v="No"/>
    <s v="No"/>
    <n v="546794.78"/>
    <x v="0"/>
    <n v="41"/>
  </r>
  <r>
    <n v="1627"/>
    <s v="MUJER"/>
    <n v="442840"/>
    <s v="ASALARIADO"/>
    <s v="SECTOR PUBLICO"/>
    <s v="SI"/>
    <s v="NO"/>
    <s v="SI"/>
    <n v="46"/>
    <s v="No"/>
    <s v="No"/>
    <n v="442840"/>
    <x v="0"/>
    <n v="46"/>
  </r>
  <r>
    <n v="1628"/>
    <s v="MUJER"/>
    <n v="299441"/>
    <s v="TRABAJADOR INDEPENDIENTE"/>
    <s v="SECTOR PRIVADO"/>
    <s v="SI"/>
    <s v="NO"/>
    <s v="NO"/>
    <n v="45"/>
    <s v="No"/>
    <s v="No"/>
    <n v="299441"/>
    <x v="3"/>
    <n v="45"/>
  </r>
  <r>
    <n v="1629"/>
    <s v="HOMBRE"/>
    <n v="297045"/>
    <s v="ASEGURADO VOLUNTARIO"/>
    <s v="SECTOR PRIVADO"/>
    <s v="NO"/>
    <s v="NO"/>
    <s v="SI"/>
    <n v="70"/>
    <s v="No"/>
    <s v="No"/>
    <n v="297045"/>
    <x v="2"/>
    <n v="70"/>
  </r>
  <r>
    <n v="1630"/>
    <s v="HOMBRE"/>
    <n v="299647"/>
    <s v="ASEGURADO VOLUNTARIO"/>
    <s v="SECTOR PRIVADO"/>
    <s v="SI"/>
    <s v="NO"/>
    <s v="NO"/>
    <n v="78"/>
    <s v="No"/>
    <s v="No"/>
    <n v="299647"/>
    <x v="2"/>
    <n v="78"/>
  </r>
  <r>
    <n v="1631"/>
    <s v="MUJER"/>
    <n v="581394"/>
    <s v="ASALARIADO"/>
    <s v="SECTOR PUBLICO"/>
    <s v="SI"/>
    <s v="NO"/>
    <s v="SI"/>
    <n v="30"/>
    <s v="No"/>
    <s v="No"/>
    <n v="581394"/>
    <x v="0"/>
    <n v="30"/>
  </r>
  <r>
    <n v="1632"/>
    <s v="HOMBRE"/>
    <n v="335195.53000000003"/>
    <s v="ASALARIADO"/>
    <s v="SECTOR PRIVADO"/>
    <s v="SI"/>
    <s v="NO"/>
    <s v="SI"/>
    <n v="47"/>
    <s v="No"/>
    <s v="No"/>
    <n v="335195.53000000003"/>
    <x v="0"/>
    <n v="47"/>
  </r>
  <r>
    <n v="1633"/>
    <s v="HOMBRE"/>
    <n v="412441"/>
    <s v="ASALARIADO"/>
    <s v="SECTOR PRIVADO"/>
    <s v="SI"/>
    <s v="NO"/>
    <s v="NO"/>
    <n v="57"/>
    <s v="No"/>
    <s v="No"/>
    <n v="412441"/>
    <x v="0"/>
    <n v="57"/>
  </r>
  <r>
    <n v="1634"/>
    <s v="MUJER"/>
    <n v="297044"/>
    <s v="ASALARIADO"/>
    <s v="SECTOR PRIVADO"/>
    <s v="SI"/>
    <s v="NO"/>
    <s v="NO"/>
    <n v="32"/>
    <s v="No"/>
    <s v="No"/>
    <n v="297044"/>
    <x v="0"/>
    <n v="32"/>
  </r>
  <r>
    <n v="1635"/>
    <s v="MUJER"/>
    <n v="400000"/>
    <s v="ASALARIADO"/>
    <s v="SECTOR PRIVADO"/>
    <s v="SI"/>
    <s v="NO"/>
    <s v="NO"/>
    <n v="36"/>
    <s v="No"/>
    <s v="No"/>
    <n v="400000"/>
    <x v="0"/>
    <n v="36"/>
  </r>
  <r>
    <n v="1636"/>
    <s v="HOMBRE"/>
    <n v="676443.1"/>
    <s v="ASALARIADO"/>
    <s v="SECTOR PRIVADO"/>
    <s v="SI"/>
    <s v="NO"/>
    <s v="NO"/>
    <n v="38"/>
    <s v="No"/>
    <s v="No"/>
    <n v="676443.1"/>
    <x v="0"/>
    <n v="38"/>
  </r>
  <r>
    <n v="1637"/>
    <s v="HOMBRE"/>
    <n v="12160184"/>
    <s v="ASALARIADO"/>
    <s v="SECTOR PRIVADO"/>
    <s v="SI"/>
    <s v="NO"/>
    <s v="NO"/>
    <n v="52"/>
    <s v="Atípico"/>
    <s v="No"/>
    <n v="12160184"/>
    <x v="0"/>
    <n v="52"/>
  </r>
  <r>
    <n v="1638"/>
    <s v="HOMBRE"/>
    <n v="509509"/>
    <s v="TRABAJADOR INDEPENDIENTE"/>
    <s v="SECTOR PRIVADO"/>
    <s v="SI"/>
    <s v="SI"/>
    <s v="SI"/>
    <n v="38"/>
    <s v="No"/>
    <s v="No"/>
    <n v="509509"/>
    <x v="3"/>
    <n v="38"/>
  </r>
  <r>
    <n v="1639"/>
    <s v="HOMBRE"/>
    <n v="356653"/>
    <s v="TRABAJADOR INDEPENDIENTE"/>
    <s v="SECTOR PRIVADO"/>
    <s v="SI"/>
    <s v="SI"/>
    <s v="SI"/>
    <n v="51"/>
    <s v="No"/>
    <s v="No"/>
    <n v="356653"/>
    <x v="3"/>
    <n v="51"/>
  </r>
  <r>
    <n v="1640"/>
    <s v="MUJER"/>
    <n v="219280"/>
    <s v="ASALARIADO"/>
    <s v="SECTOR PUBLICO"/>
    <s v="SI"/>
    <s v="NO"/>
    <s v="NO"/>
    <n v="26"/>
    <s v="No"/>
    <s v="No"/>
    <n v="219280"/>
    <x v="0"/>
    <n v="26"/>
  </r>
  <r>
    <n v="1641"/>
    <s v="HOMBRE"/>
    <n v="245006.35"/>
    <s v="ASALARIADO"/>
    <s v="SECTOR PRIVADO"/>
    <s v="SI"/>
    <s v="NO"/>
    <s v="NO"/>
    <n v="61"/>
    <s v="No"/>
    <s v="No"/>
    <n v="245006.35"/>
    <x v="0"/>
    <n v="61"/>
  </r>
  <r>
    <n v="1642"/>
    <s v="HOMBRE"/>
    <n v="359544.27"/>
    <s v="TRABAJADOR INDEPENDIENTE"/>
    <s v="SECTOR PRIVADO"/>
    <s v="SI"/>
    <s v="NO"/>
    <s v="NO"/>
    <n v="29"/>
    <s v="No"/>
    <s v="No"/>
    <n v="359544.27"/>
    <x v="3"/>
    <n v="29"/>
  </r>
  <r>
    <n v="1643"/>
    <s v="MUJER"/>
    <n v="88243.75"/>
    <s v="PENSIONADOS EN SU PROPIO SISTEMA"/>
    <s v="SECTOR PUBLICO"/>
    <s v="SI"/>
    <s v="NO"/>
    <s v="NO"/>
    <n v="92"/>
    <s v="No"/>
    <s v="No"/>
    <n v="88243.75"/>
    <x v="1"/>
    <n v="92"/>
  </r>
  <r>
    <n v="1644"/>
    <s v="HOMBRE"/>
    <n v="297045"/>
    <s v="ASEGURADO VOLUNTARIO"/>
    <s v="SECTOR PRIVADO"/>
    <s v="SI"/>
    <s v="NO"/>
    <s v="NO"/>
    <n v="35"/>
    <s v="No"/>
    <s v="No"/>
    <n v="297045"/>
    <x v="2"/>
    <n v="35"/>
  </r>
  <r>
    <n v="1645"/>
    <s v="HOMBRE"/>
    <n v="852982.67"/>
    <s v="ASALARIADO"/>
    <s v="SECTOR PRIVADO"/>
    <s v="SI"/>
    <s v="NO"/>
    <s v="NO"/>
    <n v="31"/>
    <s v="No"/>
    <s v="No"/>
    <n v="852982.67"/>
    <x v="0"/>
    <n v="31"/>
  </r>
  <r>
    <n v="1646"/>
    <s v="HOMBRE"/>
    <n v="251559"/>
    <s v="ASALARIADO"/>
    <s v="SECTOR PRIVADO"/>
    <s v="SI"/>
    <s v="SI"/>
    <s v="NO"/>
    <n v="20"/>
    <s v="No"/>
    <s v="No"/>
    <n v="251559"/>
    <x v="0"/>
    <n v="20"/>
  </r>
  <r>
    <n v="1647"/>
    <s v="HOMBRE"/>
    <n v="3255213.87"/>
    <s v="CONVENIOS ESPECIALES DE ASEGURADOS VOLUNTARIOS"/>
    <s v="SECTOR PRIVADO"/>
    <s v="SI"/>
    <s v="NO"/>
    <s v="NO"/>
    <n v="58"/>
    <s v="Atípico"/>
    <s v="No"/>
    <n v="3255213.87"/>
    <x v="5"/>
    <n v="58"/>
  </r>
  <r>
    <n v="1648"/>
    <s v="MUJER"/>
    <n v="790843.09"/>
    <s v="ASALARIADO"/>
    <s v="SECTOR PRIVADO"/>
    <s v="SI"/>
    <s v="NO"/>
    <s v="NO"/>
    <n v="37"/>
    <s v="No"/>
    <s v="No"/>
    <n v="790843.09"/>
    <x v="0"/>
    <n v="37"/>
  </r>
  <r>
    <n v="1649"/>
    <s v="HOMBRE"/>
    <n v="1129271"/>
    <s v="ASALARIADO"/>
    <s v="SECTOR PUBLICO"/>
    <s v="SI"/>
    <s v="NO"/>
    <s v="NO"/>
    <n v="32"/>
    <s v="No"/>
    <s v="No"/>
    <n v="1129271"/>
    <x v="0"/>
    <n v="32"/>
  </r>
  <r>
    <n v="1650"/>
    <s v="HOMBRE"/>
    <n v="87500"/>
    <s v="ASALARIADO"/>
    <s v="SECTOR PRIVADO"/>
    <s v="SI"/>
    <s v="NO"/>
    <s v="NO"/>
    <n v="25"/>
    <s v="No"/>
    <s v="No"/>
    <n v="87500"/>
    <x v="0"/>
    <n v="25"/>
  </r>
  <r>
    <n v="1651"/>
    <s v="MUJER"/>
    <n v="480000"/>
    <s v="ASALARIADO"/>
    <s v="SECTOR PRIVADO"/>
    <s v="SI"/>
    <s v="NO"/>
    <s v="NO"/>
    <n v="24"/>
    <s v="No"/>
    <s v="No"/>
    <n v="480000"/>
    <x v="0"/>
    <n v="24"/>
  </r>
  <r>
    <n v="1652"/>
    <s v="MUJER"/>
    <n v="299647"/>
    <s v="ASEGURADO VOLUNTARIO"/>
    <s v="SECTOR PRIVADO"/>
    <s v="SI"/>
    <s v="NO"/>
    <s v="NO"/>
    <n v="60"/>
    <s v="No"/>
    <s v="No"/>
    <n v="299647"/>
    <x v="2"/>
    <n v="60"/>
  </r>
  <r>
    <n v="1653"/>
    <s v="HOMBRE"/>
    <n v="278030.99"/>
    <s v="CONVENIOS ESPECIALES DE TRABAJADORES INDEPENDIENTES"/>
    <s v="SECTOR PRIVADO"/>
    <s v="SI"/>
    <s v="NO"/>
    <s v="NO"/>
    <n v="27"/>
    <s v="No"/>
    <s v="No"/>
    <n v="278030.99"/>
    <x v="4"/>
    <n v="27"/>
  </r>
  <r>
    <n v="1654"/>
    <s v="HOMBRE"/>
    <n v="3350588.86"/>
    <s v="ASALARIADO"/>
    <s v="SECTOR PRIVADO"/>
    <s v="SI"/>
    <s v="NO"/>
    <s v="NO"/>
    <n v="38"/>
    <s v="Atípico"/>
    <s v="No"/>
    <n v="3350588.86"/>
    <x v="0"/>
    <n v="38"/>
  </r>
  <r>
    <n v="1655"/>
    <s v="HOMBRE"/>
    <n v="2349011"/>
    <s v="ASALARIADO"/>
    <s v="SECTOR PRIVADO"/>
    <s v="SI"/>
    <s v="NO"/>
    <s v="NO"/>
    <n v="36"/>
    <s v="Atípico"/>
    <s v="No"/>
    <n v="2349011"/>
    <x v="0"/>
    <n v="36"/>
  </r>
  <r>
    <n v="1656"/>
    <s v="HOMBRE"/>
    <n v="1108537.5"/>
    <s v="ASALARIADO"/>
    <s v="SECTOR PRIVADO"/>
    <s v="SI"/>
    <s v="NO"/>
    <s v="NO"/>
    <n v="45"/>
    <s v="No"/>
    <s v="No"/>
    <n v="1108537.5"/>
    <x v="0"/>
    <n v="45"/>
  </r>
  <r>
    <n v="1657"/>
    <s v="MUJER"/>
    <n v="600414.9"/>
    <s v="ASALARIADO"/>
    <s v="SECTOR PRIVADO"/>
    <s v="SI"/>
    <s v="NO"/>
    <s v="SI"/>
    <n v="21"/>
    <s v="No"/>
    <s v="No"/>
    <n v="600414.9"/>
    <x v="0"/>
    <n v="21"/>
  </r>
  <r>
    <n v="1658"/>
    <s v="HOMBRE"/>
    <n v="418000"/>
    <s v="ASALARIADO"/>
    <s v="SECTOR PRIVADO"/>
    <s v="SI"/>
    <s v="NO"/>
    <s v="NO"/>
    <n v="51"/>
    <s v="No"/>
    <s v="No"/>
    <n v="418000"/>
    <x v="0"/>
    <n v="51"/>
  </r>
  <r>
    <n v="1659"/>
    <s v="HOMBRE"/>
    <n v="287787"/>
    <s v="ASALARIADO"/>
    <s v="SECTOR PRIVADO"/>
    <s v="SI"/>
    <s v="NO"/>
    <s v="NO"/>
    <n v="19"/>
    <s v="No"/>
    <s v="No"/>
    <n v="287787"/>
    <x v="0"/>
    <n v="19"/>
  </r>
  <r>
    <n v="1660"/>
    <s v="MUJER"/>
    <n v="538738.04"/>
    <s v="ASALARIADO"/>
    <s v="SECTOR PRIVADO"/>
    <s v="SI"/>
    <s v="NO"/>
    <s v="NO"/>
    <n v="36"/>
    <s v="No"/>
    <s v="No"/>
    <n v="538738.04"/>
    <x v="0"/>
    <n v="36"/>
  </r>
  <r>
    <n v="1661"/>
    <s v="HOMBRE"/>
    <n v="597533.32999999996"/>
    <s v="ASALARIADO"/>
    <s v="SECTOR PRIVADO"/>
    <s v="SI"/>
    <s v="SI"/>
    <s v="NO"/>
    <n v="30"/>
    <s v="No"/>
    <s v="No"/>
    <n v="597533.32999999996"/>
    <x v="0"/>
    <n v="30"/>
  </r>
  <r>
    <n v="1662"/>
    <s v="MUJER"/>
    <n v="619489"/>
    <s v="ASALARIADO"/>
    <s v="SECTOR PUBLICO"/>
    <s v="SI"/>
    <s v="NO"/>
    <s v="NO"/>
    <n v="37"/>
    <s v="No"/>
    <s v="No"/>
    <n v="619489"/>
    <x v="0"/>
    <n v="37"/>
  </r>
  <r>
    <n v="1663"/>
    <s v="MUJER"/>
    <n v="278032"/>
    <s v="ASEGURADO VOLUNTARIO"/>
    <s v="SECTOR PRIVADO"/>
    <s v="SI"/>
    <s v="NO"/>
    <s v="NO"/>
    <n v="45"/>
    <s v="No"/>
    <s v="No"/>
    <n v="278032"/>
    <x v="2"/>
    <n v="45"/>
  </r>
  <r>
    <n v="1664"/>
    <s v="MUJER"/>
    <n v="297650"/>
    <s v="ASALARIADO"/>
    <s v="SECTOR PRIVADO"/>
    <s v="SI"/>
    <s v="SI"/>
    <s v="SI"/>
    <n v="39"/>
    <s v="No"/>
    <s v="No"/>
    <n v="297650"/>
    <x v="0"/>
    <n v="39"/>
  </r>
  <r>
    <n v="1665"/>
    <s v="HOMBRE"/>
    <n v="266312"/>
    <s v="ASALARIADO"/>
    <s v="SECTOR PRIVADO"/>
    <s v="SI"/>
    <s v="NO"/>
    <s v="NO"/>
    <n v="29"/>
    <s v="No"/>
    <s v="No"/>
    <n v="266312"/>
    <x v="0"/>
    <n v="29"/>
  </r>
  <r>
    <n v="1666"/>
    <s v="HOMBRE"/>
    <n v="403764.18"/>
    <s v="ASALARIADO"/>
    <s v="SECTOR PRIVADO"/>
    <s v="SI"/>
    <s v="NO"/>
    <s v="NO"/>
    <n v="31"/>
    <s v="No"/>
    <s v="No"/>
    <n v="403764.18"/>
    <x v="0"/>
    <n v="31"/>
  </r>
  <r>
    <n v="1667"/>
    <s v="HOMBRE"/>
    <n v="440373"/>
    <s v="ASALARIADO"/>
    <s v="SECTOR PUBLICO"/>
    <s v="SI"/>
    <s v="SI"/>
    <s v="NO"/>
    <n v="27"/>
    <s v="No"/>
    <s v="No"/>
    <n v="440373"/>
    <x v="0"/>
    <n v="27"/>
  </r>
  <r>
    <n v="1668"/>
    <s v="MUJER"/>
    <n v="381211.3"/>
    <s v="PENSIONADOS EN SU PROPIO SISTEMA"/>
    <s v="SECTOR PUBLICO"/>
    <s v="SI"/>
    <s v="NO"/>
    <s v="NO"/>
    <n v="66"/>
    <s v="No"/>
    <s v="No"/>
    <n v="381211.3"/>
    <x v="1"/>
    <n v="66"/>
  </r>
  <r>
    <n v="1669"/>
    <s v="MUJER"/>
    <n v="908129"/>
    <s v="ASALARIADO"/>
    <s v="SECTOR PUBLICO"/>
    <s v="SI"/>
    <s v="NO"/>
    <s v="SI"/>
    <n v="49"/>
    <s v="No"/>
    <s v="No"/>
    <n v="908129"/>
    <x v="0"/>
    <n v="49"/>
  </r>
  <r>
    <n v="1670"/>
    <s v="HOMBRE"/>
    <n v="131198"/>
    <s v="ASALARIADO"/>
    <s v="SECTOR PRIVADO"/>
    <s v="SI"/>
    <s v="NO"/>
    <s v="NO"/>
    <n v="20"/>
    <s v="No"/>
    <s v="No"/>
    <n v="131198"/>
    <x v="0"/>
    <n v="20"/>
  </r>
  <r>
    <n v="1671"/>
    <s v="MUJER"/>
    <n v="582921.03"/>
    <s v="ASALARIADO"/>
    <s v="SECTOR PRIVADO"/>
    <s v="SI"/>
    <s v="NO"/>
    <s v="NO"/>
    <n v="31"/>
    <s v="No"/>
    <s v="No"/>
    <n v="582921.03"/>
    <x v="0"/>
    <n v="31"/>
  </r>
  <r>
    <n v="1672"/>
    <s v="HOMBRE"/>
    <n v="251103.9"/>
    <s v="ASALARIADO"/>
    <s v="SECTOR PRIVADO"/>
    <s v="SI"/>
    <s v="NO"/>
    <s v="NO"/>
    <n v="19"/>
    <s v="No"/>
    <s v="No"/>
    <n v="251103.9"/>
    <x v="0"/>
    <n v="19"/>
  </r>
  <r>
    <n v="1673"/>
    <s v="MUJER"/>
    <n v="297046"/>
    <s v="ASEGURADO VOLUNTARIO"/>
    <s v="SECTOR PRIVADO"/>
    <s v="SI"/>
    <s v="NO"/>
    <s v="NO"/>
    <n v="38"/>
    <s v="No"/>
    <s v="No"/>
    <n v="297046"/>
    <x v="2"/>
    <n v="38"/>
  </r>
  <r>
    <n v="1674"/>
    <s v="MUJER"/>
    <n v="278030.99"/>
    <s v="ASEGURADO VOLUNTARIO"/>
    <s v="SECTOR PRIVADO"/>
    <s v="SI"/>
    <s v="SI"/>
    <s v="NO"/>
    <n v="44"/>
    <s v="No"/>
    <s v="No"/>
    <n v="278030.99"/>
    <x v="2"/>
    <n v="44"/>
  </r>
  <r>
    <n v="1675"/>
    <s v="MUJER"/>
    <n v="373396"/>
    <s v="ASALARIADO"/>
    <s v="SECTOR PUBLICO"/>
    <s v="SI"/>
    <s v="NO"/>
    <s v="NO"/>
    <n v="29"/>
    <s v="No"/>
    <s v="No"/>
    <n v="373396"/>
    <x v="0"/>
    <n v="29"/>
  </r>
  <r>
    <n v="1676"/>
    <s v="HOMBRE"/>
    <n v="297110"/>
    <s v="TRABAJADOR INDEPENDIENTE"/>
    <s v="SECTOR PRIVADO"/>
    <s v="SI"/>
    <s v="NO"/>
    <s v="SI"/>
    <n v="35"/>
    <s v="No"/>
    <s v="No"/>
    <n v="297110"/>
    <x v="3"/>
    <n v="35"/>
  </r>
  <r>
    <n v="1677"/>
    <s v="HOMBRE"/>
    <n v="296000"/>
    <s v="ASALARIADO"/>
    <s v="SECTOR PRIVADO"/>
    <s v="SI"/>
    <s v="NO"/>
    <s v="NO"/>
    <n v="28"/>
    <s v="No"/>
    <s v="No"/>
    <n v="296000"/>
    <x v="0"/>
    <n v="28"/>
  </r>
  <r>
    <n v="1678"/>
    <s v="HOMBRE"/>
    <n v="424103"/>
    <s v="TRABAJADOR INDEPENDIENTE"/>
    <s v="SECTOR PRIVADO"/>
    <s v="SI"/>
    <s v="NO"/>
    <s v="SI"/>
    <n v="35"/>
    <s v="No"/>
    <s v="No"/>
    <n v="424103"/>
    <x v="3"/>
    <n v="35"/>
  </r>
  <r>
    <n v="1679"/>
    <s v="HOMBRE"/>
    <n v="11000"/>
    <s v="ASALARIADO"/>
    <s v="SECTOR PRIVADO"/>
    <s v="SI"/>
    <s v="NO"/>
    <s v="SI"/>
    <n v="32"/>
    <s v="No"/>
    <s v="No"/>
    <n v="11000"/>
    <x v="0"/>
    <n v="32"/>
  </r>
  <r>
    <n v="1680"/>
    <s v="HOMBRE"/>
    <n v="365500"/>
    <s v="ASALARIADO"/>
    <s v="SECTOR PRIVADO"/>
    <s v="SI"/>
    <s v="NO"/>
    <s v="NO"/>
    <n v="32"/>
    <s v="No"/>
    <s v="No"/>
    <n v="365500"/>
    <x v="0"/>
    <n v="32"/>
  </r>
  <r>
    <n v="1681"/>
    <s v="HOMBRE"/>
    <n v="25600"/>
    <s v="ASALARIADO"/>
    <s v="SECTOR PRIVADO"/>
    <s v="SI"/>
    <s v="SI"/>
    <s v="SI"/>
    <n v="45"/>
    <s v="No"/>
    <s v="No"/>
    <n v="25600"/>
    <x v="0"/>
    <n v="45"/>
  </r>
  <r>
    <n v="1682"/>
    <s v="HOMBRE"/>
    <n v="276964.47999999998"/>
    <s v="ASALARIADO"/>
    <s v="SECTOR PRIVADO"/>
    <s v="SI"/>
    <s v="NO"/>
    <s v="NO"/>
    <n v="25"/>
    <s v="No"/>
    <s v="No"/>
    <n v="276964.47999999998"/>
    <x v="0"/>
    <n v="25"/>
  </r>
  <r>
    <n v="1683"/>
    <s v="HOMBRE"/>
    <n v="103846.15"/>
    <s v="ASALARIADO"/>
    <s v="SECTOR PRIVADO"/>
    <s v="SI"/>
    <s v="NO"/>
    <s v="NO"/>
    <n v="58"/>
    <s v="No"/>
    <s v="No"/>
    <n v="103846.15"/>
    <x v="0"/>
    <n v="58"/>
  </r>
  <r>
    <n v="1684"/>
    <s v="HOMBRE"/>
    <n v="249691.35"/>
    <s v="ASALARIADO"/>
    <s v="SECTOR PRIVADO"/>
    <s v="SI"/>
    <s v="NO"/>
    <s v="NO"/>
    <n v="24"/>
    <s v="No"/>
    <s v="No"/>
    <n v="249691.35"/>
    <x v="0"/>
    <n v="24"/>
  </r>
  <r>
    <n v="1685"/>
    <s v="HOMBRE"/>
    <n v="306480.65999999997"/>
    <s v="ASALARIADO"/>
    <s v="SECTOR PUBLICO"/>
    <s v="SI"/>
    <s v="NO"/>
    <s v="NO"/>
    <n v="25"/>
    <s v="No"/>
    <s v="No"/>
    <n v="306480.65999999997"/>
    <x v="0"/>
    <n v="25"/>
  </r>
  <r>
    <n v="1686"/>
    <s v="HOMBRE"/>
    <n v="280000"/>
    <s v="ASALARIADO"/>
    <s v="SECTOR PRIVADO"/>
    <s v="SI"/>
    <s v="NO"/>
    <s v="NO"/>
    <n v="85"/>
    <s v="No"/>
    <s v="No"/>
    <n v="280000"/>
    <x v="0"/>
    <n v="85"/>
  </r>
  <r>
    <n v="1687"/>
    <s v="HOMBRE"/>
    <n v="165000"/>
    <s v="ASALARIADO"/>
    <s v="SECTOR PRIVADO"/>
    <s v="SI"/>
    <s v="NO"/>
    <s v="NO"/>
    <n v="38"/>
    <s v="No"/>
    <s v="No"/>
    <n v="165000"/>
    <x v="0"/>
    <n v="38"/>
  </r>
  <r>
    <n v="1688"/>
    <s v="MUJER"/>
    <n v="296265.63"/>
    <s v="ASALARIADO"/>
    <s v="SECTOR PRIVADO"/>
    <s v="SI"/>
    <s v="NO"/>
    <s v="SI"/>
    <n v="38"/>
    <s v="No"/>
    <s v="No"/>
    <n v="296265.63"/>
    <x v="0"/>
    <n v="38"/>
  </r>
  <r>
    <n v="1689"/>
    <s v="MUJER"/>
    <n v="1766548"/>
    <s v="ASALARIADO"/>
    <s v="SECTOR PRIVADO"/>
    <s v="SI"/>
    <s v="NO"/>
    <s v="NO"/>
    <n v="32"/>
    <s v="No"/>
    <s v="No"/>
    <n v="1766548"/>
    <x v="0"/>
    <n v="32"/>
  </r>
  <r>
    <n v="1690"/>
    <s v="HOMBRE"/>
    <n v="297046"/>
    <s v="ASEGURADO VOLUNTARIO"/>
    <s v="SECTOR PRIVADO"/>
    <s v="SI"/>
    <s v="NO"/>
    <s v="NO"/>
    <n v="21"/>
    <s v="No"/>
    <s v="No"/>
    <n v="297046"/>
    <x v="2"/>
    <n v="21"/>
  </r>
  <r>
    <n v="1691"/>
    <s v="HOMBRE"/>
    <n v="278030"/>
    <s v="CONVENIOS ESPECIALES DE TRABAJADORES INDEPENDIENTES"/>
    <s v="SECTOR PRIVADO"/>
    <s v="SI"/>
    <s v="NO"/>
    <s v="NO"/>
    <n v="36"/>
    <s v="No"/>
    <s v="No"/>
    <n v="278030"/>
    <x v="4"/>
    <n v="36"/>
  </r>
  <r>
    <n v="1692"/>
    <s v="HOMBRE"/>
    <n v="838098"/>
    <s v="ASALARIADO"/>
    <s v="SECTOR PRIVADO"/>
    <s v="SI"/>
    <s v="NO"/>
    <s v="NO"/>
    <n v="40"/>
    <s v="No"/>
    <s v="No"/>
    <n v="838098"/>
    <x v="0"/>
    <n v="40"/>
  </r>
  <r>
    <n v="1693"/>
    <s v="HOMBRE"/>
    <n v="594092"/>
    <s v="TRABAJADOR INDEPENDIENTE"/>
    <s v="SECTOR PRIVADO"/>
    <s v="SI"/>
    <s v="NO"/>
    <s v="NO"/>
    <n v="68"/>
    <s v="No"/>
    <s v="No"/>
    <n v="594092"/>
    <x v="3"/>
    <n v="68"/>
  </r>
  <r>
    <n v="1694"/>
    <s v="MUJER"/>
    <n v="615805.6"/>
    <s v="ASALARIADO"/>
    <s v="SECTOR PRIVADO"/>
    <s v="SI"/>
    <s v="NO"/>
    <s v="NO"/>
    <n v="29"/>
    <s v="No"/>
    <s v="No"/>
    <n v="615805.6"/>
    <x v="0"/>
    <n v="29"/>
  </r>
  <r>
    <n v="1695"/>
    <s v="HOMBRE"/>
    <n v="625322.5"/>
    <s v="ASALARIADO"/>
    <s v="SECTOR PRIVADO"/>
    <s v="SI"/>
    <s v="NO"/>
    <s v="NO"/>
    <n v="54"/>
    <s v="No"/>
    <s v="No"/>
    <n v="625322.5"/>
    <x v="0"/>
    <n v="54"/>
  </r>
  <r>
    <n v="1696"/>
    <s v="HOMBRE"/>
    <n v="364086"/>
    <s v="TRABAJADOR INDEPENDIENTE"/>
    <s v="SECTOR PRIVADO"/>
    <s v="SI"/>
    <s v="SI"/>
    <s v="SI"/>
    <n v="31"/>
    <s v="No"/>
    <s v="No"/>
    <n v="364086"/>
    <x v="3"/>
    <n v="31"/>
  </r>
  <r>
    <n v="1697"/>
    <s v="HOMBRE"/>
    <n v="976390"/>
    <s v="ASALARIADO"/>
    <s v="SECTOR PUBLICO"/>
    <s v="SI"/>
    <s v="NO"/>
    <s v="NO"/>
    <n v="32"/>
    <s v="No"/>
    <s v="No"/>
    <n v="976390"/>
    <x v="0"/>
    <n v="32"/>
  </r>
  <r>
    <n v="1698"/>
    <s v="HOMBRE"/>
    <n v="297046"/>
    <s v="ASEGURADO VOLUNTARIO"/>
    <s v="SECTOR PRIVADO"/>
    <s v="SI"/>
    <s v="NO"/>
    <s v="NO"/>
    <n v="42"/>
    <s v="No"/>
    <s v="No"/>
    <n v="297046"/>
    <x v="2"/>
    <n v="42"/>
  </r>
  <r>
    <n v="1699"/>
    <s v="MUJER"/>
    <n v="3108698.61"/>
    <s v="ASALARIADO"/>
    <s v="SECTOR PRIVADO"/>
    <s v="SI"/>
    <s v="NO"/>
    <s v="NO"/>
    <n v="37"/>
    <s v="Atípico"/>
    <s v="No"/>
    <n v="3108698.61"/>
    <x v="0"/>
    <n v="37"/>
  </r>
  <r>
    <n v="1700"/>
    <s v="HOMBRE"/>
    <n v="309927.25"/>
    <s v="ASALARIADO"/>
    <s v="SECTOR PRIVADO"/>
    <s v="SI"/>
    <s v="NO"/>
    <s v="NO"/>
    <n v="18"/>
    <s v="No"/>
    <s v="No"/>
    <n v="309927.25"/>
    <x v="0"/>
    <n v="18"/>
  </r>
  <r>
    <n v="1701"/>
    <s v="MUJER"/>
    <n v="370905"/>
    <s v="ASALARIADO"/>
    <s v="SECTOR PUBLICO"/>
    <s v="SI"/>
    <s v="NO"/>
    <s v="NO"/>
    <n v="27"/>
    <s v="No"/>
    <s v="No"/>
    <n v="370905"/>
    <x v="0"/>
    <n v="27"/>
  </r>
  <r>
    <n v="1702"/>
    <s v="HOMBRE"/>
    <n v="352000"/>
    <s v="ASALARIADO"/>
    <s v="SECTOR PRIVADO"/>
    <s v="SI"/>
    <s v="NO"/>
    <s v="NO"/>
    <n v="28"/>
    <s v="No"/>
    <s v="No"/>
    <n v="352000"/>
    <x v="0"/>
    <n v="28"/>
  </r>
  <r>
    <n v="1703"/>
    <s v="HOMBRE"/>
    <n v="390899.95"/>
    <s v="ASALARIADO"/>
    <s v="SECTOR PRIVADO"/>
    <s v="SI"/>
    <s v="NO"/>
    <s v="NO"/>
    <n v="61"/>
    <s v="No"/>
    <s v="No"/>
    <n v="390899.95"/>
    <x v="0"/>
    <n v="61"/>
  </r>
  <r>
    <n v="1704"/>
    <s v="MUJER"/>
    <n v="460692.92"/>
    <s v="ASALARIADO"/>
    <s v="SECTOR PRIVADO"/>
    <s v="SI"/>
    <s v="NO"/>
    <s v="NO"/>
    <n v="22"/>
    <s v="No"/>
    <s v="No"/>
    <n v="460692.92"/>
    <x v="0"/>
    <n v="22"/>
  </r>
  <r>
    <n v="1705"/>
    <s v="MUJER"/>
    <n v="484267.8"/>
    <s v="PENSIONADOS EN SU PROPIO SISTEMA"/>
    <s v="SECTOR PUBLICO"/>
    <s v="SI"/>
    <s v="NO"/>
    <s v="NO"/>
    <n v="84"/>
    <s v="No"/>
    <s v="No"/>
    <n v="484267.8"/>
    <x v="1"/>
    <n v="84"/>
  </r>
  <r>
    <n v="1706"/>
    <s v="HOMBRE"/>
    <n v="724116.7"/>
    <s v="ASALARIADO"/>
    <s v="SECTOR PUBLICO"/>
    <s v="SI"/>
    <s v="NO"/>
    <s v="NO"/>
    <n v="56"/>
    <s v="No"/>
    <s v="No"/>
    <n v="724116.7"/>
    <x v="0"/>
    <n v="56"/>
  </r>
  <r>
    <n v="1707"/>
    <s v="HOMBRE"/>
    <n v="620713"/>
    <s v="TRABAJADOR INDEPENDIENTE"/>
    <s v="SECTOR PRIVADO"/>
    <s v="SI"/>
    <s v="NO"/>
    <s v="SI"/>
    <n v="43"/>
    <s v="No"/>
    <s v="No"/>
    <n v="620713"/>
    <x v="3"/>
    <n v="43"/>
  </r>
  <r>
    <n v="1708"/>
    <s v="HOMBRE"/>
    <n v="297044"/>
    <s v="ASALARIADO"/>
    <s v="SECTOR PRIVADO"/>
    <s v="SI"/>
    <s v="NO"/>
    <s v="NO"/>
    <n v="28"/>
    <s v="No"/>
    <s v="No"/>
    <n v="297044"/>
    <x v="0"/>
    <n v="28"/>
  </r>
  <r>
    <n v="1709"/>
    <s v="HOMBRE"/>
    <n v="170439.67999999999"/>
    <s v="ASALARIADO"/>
    <s v="SECTOR PRIVADO"/>
    <s v="SI"/>
    <s v="NO"/>
    <s v="SI"/>
    <n v="24"/>
    <s v="No"/>
    <s v="No"/>
    <n v="170439.67999999999"/>
    <x v="0"/>
    <n v="24"/>
  </r>
  <r>
    <n v="1710"/>
    <s v="HOMBRE"/>
    <n v="94935"/>
    <s v="ASALARIADO"/>
    <s v="SECTOR PRIVADO"/>
    <s v="SI"/>
    <s v="NO"/>
    <s v="NO"/>
    <n v="24"/>
    <s v="No"/>
    <s v="No"/>
    <n v="94935"/>
    <x v="0"/>
    <n v="24"/>
  </r>
  <r>
    <n v="1711"/>
    <s v="MUJER"/>
    <n v="374966.22"/>
    <s v="PENSIONADOS EN SU PROPIO SISTEMA"/>
    <s v="SECTOR PUBLICO"/>
    <s v="SI"/>
    <s v="NO"/>
    <s v="NO"/>
    <n v="85"/>
    <s v="No"/>
    <s v="No"/>
    <n v="374966.22"/>
    <x v="1"/>
    <n v="85"/>
  </r>
  <r>
    <n v="1712"/>
    <s v="MUJER"/>
    <n v="787800"/>
    <s v="ASALARIADO"/>
    <s v="SECTOR PRIVADO"/>
    <s v="SI"/>
    <s v="NO"/>
    <s v="SI"/>
    <n v="29"/>
    <s v="No"/>
    <s v="No"/>
    <n v="787800"/>
    <x v="0"/>
    <n v="29"/>
  </r>
  <r>
    <n v="1713"/>
    <s v="MUJER"/>
    <n v="1292205.2"/>
    <s v="ASALARIADO"/>
    <s v="SECTOR PUBLICO"/>
    <s v="SI"/>
    <s v="NO"/>
    <s v="NO"/>
    <n v="50"/>
    <s v="No"/>
    <s v="No"/>
    <n v="1292205.2"/>
    <x v="0"/>
    <n v="50"/>
  </r>
  <r>
    <n v="1714"/>
    <s v="MUJER"/>
    <n v="278030.99"/>
    <s v="CONVENIOS ESPECIALES DE TRABAJADORES INDEPENDIENTES"/>
    <s v="SECTOR PRIVADO"/>
    <s v="SI"/>
    <s v="NO"/>
    <s v="NO"/>
    <n v="44"/>
    <s v="No"/>
    <s v="No"/>
    <n v="278030.99"/>
    <x v="4"/>
    <n v="44"/>
  </r>
  <r>
    <n v="1715"/>
    <s v="HOMBRE"/>
    <n v="513333"/>
    <s v="ASALARIADO"/>
    <s v="SECTOR PRIVADO"/>
    <s v="SI"/>
    <s v="NO"/>
    <s v="NO"/>
    <n v="55"/>
    <s v="No"/>
    <s v="No"/>
    <n v="513333"/>
    <x v="0"/>
    <n v="55"/>
  </r>
  <r>
    <n v="1716"/>
    <s v="HOMBRE"/>
    <n v="703205"/>
    <s v="PENSIONADOS EN SU PROPIO SISTEMA"/>
    <s v="SECTOR PUBLICO"/>
    <s v="SI"/>
    <s v="NO"/>
    <s v="NO"/>
    <n v="81"/>
    <s v="No"/>
    <s v="No"/>
    <n v="703205"/>
    <x v="1"/>
    <n v="81"/>
  </r>
  <r>
    <n v="1717"/>
    <s v="HOMBRE"/>
    <n v="300018"/>
    <s v="TRABAJADOR INDEPENDIENTE"/>
    <s v="SECTOR PRIVADO"/>
    <s v="SI"/>
    <s v="NO"/>
    <s v="NO"/>
    <n v="32"/>
    <s v="No"/>
    <s v="No"/>
    <n v="300018"/>
    <x v="3"/>
    <n v="32"/>
  </r>
  <r>
    <n v="1718"/>
    <s v="HOMBRE"/>
    <n v="611625"/>
    <s v="ASALARIADO"/>
    <s v="SECTOR PRIVADO"/>
    <s v="SI"/>
    <s v="NO"/>
    <s v="NO"/>
    <n v="41"/>
    <s v="No"/>
    <s v="No"/>
    <n v="611625"/>
    <x v="0"/>
    <n v="41"/>
  </r>
  <r>
    <n v="1719"/>
    <s v="MUJER"/>
    <n v="8457783.5700000003"/>
    <s v="ASALARIADO"/>
    <s v="SECTOR PRIVADO"/>
    <s v="SI"/>
    <s v="SI"/>
    <s v="NO"/>
    <n v="55"/>
    <s v="Atípico"/>
    <s v="No"/>
    <n v="8457783.5700000003"/>
    <x v="0"/>
    <n v="55"/>
  </r>
  <r>
    <n v="1720"/>
    <s v="HOMBRE"/>
    <n v="412400.56"/>
    <s v="ASALARIADO"/>
    <s v="SECTOR PRIVADO"/>
    <s v="SI"/>
    <s v="NO"/>
    <s v="NO"/>
    <n v="23"/>
    <s v="No"/>
    <s v="No"/>
    <n v="412400.56"/>
    <x v="0"/>
    <n v="23"/>
  </r>
  <r>
    <n v="1721"/>
    <s v="HOMBRE"/>
    <n v="341319"/>
    <s v="ASALARIADO"/>
    <s v="SECTOR PRIVADO"/>
    <s v="SI"/>
    <s v="NO"/>
    <s v="NO"/>
    <n v="39"/>
    <s v="No"/>
    <s v="No"/>
    <n v="341319"/>
    <x v="0"/>
    <n v="39"/>
  </r>
  <r>
    <n v="1722"/>
    <s v="MUJER"/>
    <n v="1268597"/>
    <s v="PENSIONADOS EN SU PROPIO SISTEMA"/>
    <s v="SECTOR PUBLICO"/>
    <s v="SI"/>
    <s v="NO"/>
    <s v="NO"/>
    <n v="58"/>
    <s v="No"/>
    <s v="No"/>
    <n v="1268597"/>
    <x v="1"/>
    <n v="58"/>
  </r>
  <r>
    <n v="1723"/>
    <s v="HOMBRE"/>
    <n v="796400.95"/>
    <s v="ASALARIADO"/>
    <s v="SECTOR PUBLICO"/>
    <s v="SI"/>
    <s v="NO"/>
    <s v="NO"/>
    <n v="36"/>
    <s v="No"/>
    <s v="No"/>
    <n v="796400.95"/>
    <x v="0"/>
    <n v="36"/>
  </r>
  <r>
    <n v="1724"/>
    <s v="MUJER"/>
    <n v="736729"/>
    <s v="PENSIONADOS EN SU PROPIO SISTEMA"/>
    <s v="SECTOR PUBLICO"/>
    <s v="SI"/>
    <s v="NO"/>
    <s v="NO"/>
    <n v="61"/>
    <s v="No"/>
    <s v="No"/>
    <n v="736729"/>
    <x v="1"/>
    <n v="61"/>
  </r>
  <r>
    <n v="1725"/>
    <s v="HOMBRE"/>
    <n v="393988.8"/>
    <s v="ASALARIADO"/>
    <s v="SECTOR PUBLICO"/>
    <s v="SI"/>
    <s v="NO"/>
    <s v="NO"/>
    <n v="58"/>
    <s v="No"/>
    <s v="No"/>
    <n v="393988.8"/>
    <x v="0"/>
    <n v="58"/>
  </r>
  <r>
    <n v="1726"/>
    <s v="HOMBRE"/>
    <n v="730846.3"/>
    <s v="PENSIONADOS EN SU PROPIO SISTEMA"/>
    <s v="SECTOR PUBLICO"/>
    <s v="SI"/>
    <s v="NO"/>
    <s v="NO"/>
    <n v="73"/>
    <s v="No"/>
    <s v="No"/>
    <n v="730846.3"/>
    <x v="1"/>
    <n v="73"/>
  </r>
  <r>
    <n v="1727"/>
    <s v="HOMBRE"/>
    <n v="3410000"/>
    <s v="ASALARIADO"/>
    <s v="SECTOR PRIVADO"/>
    <s v="SI"/>
    <s v="NO"/>
    <s v="NO"/>
    <n v="49"/>
    <s v="Atípico"/>
    <s v="No"/>
    <n v="3410000"/>
    <x v="0"/>
    <n v="49"/>
  </r>
  <r>
    <n v="1728"/>
    <s v="HOMBRE"/>
    <n v="460741.72"/>
    <s v="ASALARIADO"/>
    <s v="SECTOR PRIVADO"/>
    <s v="SI"/>
    <s v="SI"/>
    <s v="NO"/>
    <n v="31"/>
    <s v="No"/>
    <s v="No"/>
    <n v="460741.72"/>
    <x v="0"/>
    <n v="31"/>
  </r>
  <r>
    <n v="1729"/>
    <s v="MUJER"/>
    <n v="297046"/>
    <s v="ASEGURADO VOLUNTARIO"/>
    <s v="SECTOR PRIVADO"/>
    <s v="SI"/>
    <s v="NO"/>
    <s v="NO"/>
    <n v="39"/>
    <s v="No"/>
    <s v="No"/>
    <n v="297046"/>
    <x v="2"/>
    <n v="39"/>
  </r>
  <r>
    <n v="1730"/>
    <s v="HOMBRE"/>
    <n v="772177.52"/>
    <s v="ASALARIADO"/>
    <s v="SECTOR PRIVADO"/>
    <s v="SI"/>
    <s v="NO"/>
    <s v="NO"/>
    <n v="28"/>
    <s v="No"/>
    <s v="No"/>
    <n v="772177.52"/>
    <x v="0"/>
    <n v="28"/>
  </r>
  <r>
    <n v="1731"/>
    <s v="MUJER"/>
    <n v="289717"/>
    <s v="TRABAJADOR INDEPENDIENTE"/>
    <s v="SECTOR PRIVADO"/>
    <s v="SI"/>
    <s v="NO"/>
    <s v="NO"/>
    <n v="59"/>
    <s v="No"/>
    <s v="No"/>
    <n v="289717"/>
    <x v="3"/>
    <n v="59"/>
  </r>
  <r>
    <n v="1732"/>
    <s v="MUJER"/>
    <n v="380000"/>
    <s v="ASALARIADO"/>
    <s v="SECTOR PRIVADO"/>
    <s v="SI"/>
    <s v="NO"/>
    <s v="NO"/>
    <n v="57"/>
    <s v="No"/>
    <s v="No"/>
    <n v="380000"/>
    <x v="0"/>
    <n v="57"/>
  </r>
  <r>
    <n v="1733"/>
    <s v="MUJER"/>
    <n v="1156841.8400000001"/>
    <s v="ASALARIADO"/>
    <s v="SECTOR PUBLICO"/>
    <s v="SI"/>
    <s v="NO"/>
    <s v="NO"/>
    <n v="43"/>
    <s v="No"/>
    <s v="No"/>
    <n v="1156841.8400000001"/>
    <x v="0"/>
    <n v="43"/>
  </r>
  <r>
    <n v="1734"/>
    <s v="HOMBRE"/>
    <n v="387489.4"/>
    <s v="ASALARIADO"/>
    <s v="SECTOR PRIVADO"/>
    <s v="SI"/>
    <s v="NO"/>
    <s v="NO"/>
    <n v="35"/>
    <s v="No"/>
    <s v="No"/>
    <n v="387489.4"/>
    <x v="0"/>
    <n v="35"/>
  </r>
  <r>
    <n v="1735"/>
    <s v="HOMBRE"/>
    <n v="449596"/>
    <s v="ASALARIADO"/>
    <s v="SECTOR PUBLICO"/>
    <s v="SI"/>
    <s v="NO"/>
    <s v="NO"/>
    <n v="36"/>
    <s v="No"/>
    <s v="No"/>
    <n v="449596"/>
    <x v="0"/>
    <n v="36"/>
  </r>
  <r>
    <n v="1736"/>
    <s v="HOMBRE"/>
    <n v="477300"/>
    <s v="ASALARIADO"/>
    <s v="SECTOR PRIVADO"/>
    <s v="SI"/>
    <s v="NO"/>
    <s v="NO"/>
    <n v="63"/>
    <s v="No"/>
    <s v="No"/>
    <n v="477300"/>
    <x v="0"/>
    <n v="63"/>
  </r>
  <r>
    <n v="1737"/>
    <s v="HOMBRE"/>
    <n v="425703.55"/>
    <s v="ASALARIADO"/>
    <s v="SECTOR PRIVADO"/>
    <s v="SI"/>
    <s v="NO"/>
    <s v="NO"/>
    <n v="44"/>
    <s v="No"/>
    <s v="No"/>
    <n v="425703.55"/>
    <x v="0"/>
    <n v="44"/>
  </r>
  <r>
    <n v="1738"/>
    <s v="HOMBRE"/>
    <n v="871427.3"/>
    <s v="ASALARIADO"/>
    <s v="SECTOR PRIVADO"/>
    <s v="SI"/>
    <s v="NO"/>
    <s v="NO"/>
    <n v="51"/>
    <s v="No"/>
    <s v="No"/>
    <n v="871427.3"/>
    <x v="0"/>
    <n v="51"/>
  </r>
  <r>
    <n v="1739"/>
    <s v="HOMBRE"/>
    <n v="368750"/>
    <s v="ASALARIADO"/>
    <s v="SECTOR PRIVADO"/>
    <s v="SI"/>
    <s v="NO"/>
    <s v="NO"/>
    <n v="41"/>
    <s v="No"/>
    <s v="No"/>
    <n v="368750"/>
    <x v="0"/>
    <n v="41"/>
  </r>
  <r>
    <n v="1740"/>
    <s v="HOMBRE"/>
    <n v="744158.02"/>
    <s v="ASALARIADO"/>
    <s v="SECTOR PUBLICO"/>
    <s v="SI"/>
    <s v="NO"/>
    <s v="NO"/>
    <n v="26"/>
    <s v="No"/>
    <s v="No"/>
    <n v="744158.02"/>
    <x v="0"/>
    <n v="26"/>
  </r>
  <r>
    <n v="1741"/>
    <s v="HOMBRE"/>
    <n v="280000"/>
    <s v="ASALARIADO"/>
    <s v="SECTOR PRIVADO"/>
    <s v="SI"/>
    <s v="NO"/>
    <s v="SI"/>
    <n v="56"/>
    <s v="No"/>
    <s v="No"/>
    <n v="280000"/>
    <x v="0"/>
    <n v="56"/>
  </r>
  <r>
    <n v="1742"/>
    <s v="HOMBRE"/>
    <n v="382584.15"/>
    <s v="ASALARIADO"/>
    <s v="SECTOR PUBLICO"/>
    <s v="SI"/>
    <s v="NO"/>
    <s v="NO"/>
    <n v="47"/>
    <s v="No"/>
    <s v="No"/>
    <n v="382584.15"/>
    <x v="0"/>
    <n v="47"/>
  </r>
  <r>
    <n v="1743"/>
    <s v="MUJER"/>
    <n v="1275440.5"/>
    <s v="ASALARIADO"/>
    <s v="SECTOR PUBLICO"/>
    <s v="SI"/>
    <s v="NO"/>
    <s v="NO"/>
    <n v="58"/>
    <s v="No"/>
    <s v="No"/>
    <n v="1275440.5"/>
    <x v="0"/>
    <n v="58"/>
  </r>
  <r>
    <n v="1744"/>
    <s v="MUJER"/>
    <n v="1566046.1"/>
    <s v="ASALARIADO"/>
    <s v="SECTOR PUBLICO"/>
    <s v="SI"/>
    <s v="NO"/>
    <s v="NO"/>
    <n v="28"/>
    <s v="No"/>
    <s v="No"/>
    <n v="1566046.1"/>
    <x v="0"/>
    <n v="28"/>
  </r>
  <r>
    <n v="1745"/>
    <s v="MUJER"/>
    <n v="477915"/>
    <s v="ASALARIADO"/>
    <s v="SECTOR PUBLICO"/>
    <s v="SI"/>
    <s v="NO"/>
    <s v="NO"/>
    <n v="29"/>
    <s v="No"/>
    <s v="No"/>
    <n v="477915"/>
    <x v="0"/>
    <n v="29"/>
  </r>
  <r>
    <n v="1746"/>
    <s v="HOMBRE"/>
    <n v="389617"/>
    <s v="ASALARIADO"/>
    <s v="SECTOR PRIVADO"/>
    <s v="SI"/>
    <s v="NO"/>
    <s v="NO"/>
    <n v="61"/>
    <s v="No"/>
    <s v="No"/>
    <n v="389617"/>
    <x v="0"/>
    <n v="61"/>
  </r>
  <r>
    <n v="1747"/>
    <s v="MUJER"/>
    <n v="3312186.43"/>
    <s v="ASALARIADO"/>
    <s v="SECTOR PUBLICO"/>
    <s v="SI"/>
    <s v="NO"/>
    <s v="NO"/>
    <n v="41"/>
    <s v="Atípico"/>
    <s v="No"/>
    <n v="3312186.43"/>
    <x v="0"/>
    <n v="41"/>
  </r>
  <r>
    <n v="1748"/>
    <s v="HOMBRE"/>
    <n v="331181"/>
    <s v="TRABAJADOR INDEPENDIENTE"/>
    <s v="SECTOR PRIVADO"/>
    <s v="SI"/>
    <s v="NO"/>
    <s v="SI"/>
    <n v="57"/>
    <s v="No"/>
    <s v="No"/>
    <n v="331181"/>
    <x v="3"/>
    <n v="57"/>
  </r>
  <r>
    <n v="1749"/>
    <s v="HOMBRE"/>
    <n v="196000"/>
    <s v="ASALARIADO"/>
    <s v="SECTOR PRIVADO"/>
    <s v="SI"/>
    <s v="NO"/>
    <s v="NO"/>
    <n v="52"/>
    <s v="No"/>
    <s v="No"/>
    <n v="196000"/>
    <x v="0"/>
    <n v="52"/>
  </r>
  <r>
    <n v="1750"/>
    <s v="HOMBRE"/>
    <n v="430000"/>
    <s v="ASALARIADO"/>
    <s v="SECTOR PRIVADO"/>
    <s v="SI"/>
    <s v="NO"/>
    <s v="NO"/>
    <n v="39"/>
    <s v="No"/>
    <s v="No"/>
    <n v="430000"/>
    <x v="0"/>
    <n v="39"/>
  </r>
  <r>
    <n v="1751"/>
    <s v="MUJER"/>
    <n v="340000"/>
    <s v="ASALARIADO"/>
    <s v="SECTOR PRIVADO"/>
    <s v="SI"/>
    <s v="NO"/>
    <s v="NO"/>
    <n v="26"/>
    <s v="No"/>
    <s v="No"/>
    <n v="340000"/>
    <x v="0"/>
    <n v="26"/>
  </r>
  <r>
    <n v="1752"/>
    <s v="MUJER"/>
    <n v="1183227.01"/>
    <s v="ASALARIADO"/>
    <s v="SECTOR PRIVADO"/>
    <s v="SI"/>
    <s v="NO"/>
    <s v="NO"/>
    <n v="32"/>
    <s v="No"/>
    <s v="No"/>
    <n v="1183227.01"/>
    <x v="0"/>
    <n v="32"/>
  </r>
  <r>
    <n v="1753"/>
    <s v="MUJER"/>
    <n v="392375"/>
    <s v="ASALARIADO"/>
    <s v="SECTOR PRIVADO"/>
    <s v="SI"/>
    <s v="NO"/>
    <s v="NO"/>
    <n v="33"/>
    <s v="No"/>
    <s v="No"/>
    <n v="392375"/>
    <x v="0"/>
    <n v="33"/>
  </r>
  <r>
    <n v="1754"/>
    <s v="MUJER"/>
    <n v="278030"/>
    <s v="CONVENIOS ESPECIALES DE TRABAJADORES INDEPENDIENTES"/>
    <s v="SECTOR PRIVADO"/>
    <s v="SI"/>
    <s v="NO"/>
    <s v="NO"/>
    <n v="53"/>
    <s v="No"/>
    <s v="No"/>
    <n v="278030"/>
    <x v="4"/>
    <n v="53"/>
  </r>
  <r>
    <n v="1755"/>
    <s v="MUJER"/>
    <n v="436448"/>
    <s v="TRABAJADOR INDEPENDIENTE"/>
    <s v="SECTOR PRIVADO"/>
    <s v="SI"/>
    <s v="NO"/>
    <s v="NO"/>
    <n v="37"/>
    <s v="No"/>
    <s v="No"/>
    <n v="436448"/>
    <x v="3"/>
    <n v="37"/>
  </r>
  <r>
    <n v="1756"/>
    <s v="HOMBRE"/>
    <n v="219381.52"/>
    <s v="ASALARIADO"/>
    <s v="SECTOR PRIVADO"/>
    <s v="SI"/>
    <s v="SI"/>
    <s v="NO"/>
    <n v="53"/>
    <s v="No"/>
    <s v="No"/>
    <n v="219381.52"/>
    <x v="0"/>
    <n v="53"/>
  </r>
  <r>
    <n v="1757"/>
    <s v="MUJER"/>
    <n v="359500"/>
    <s v="ASALARIADO"/>
    <s v="SECTOR PRIVADO"/>
    <s v="SI"/>
    <s v="NO"/>
    <s v="NO"/>
    <n v="41"/>
    <s v="No"/>
    <s v="No"/>
    <n v="359500"/>
    <x v="0"/>
    <n v="41"/>
  </r>
  <r>
    <n v="1758"/>
    <s v="HOMBRE"/>
    <n v="300018"/>
    <s v="TRABAJADOR INDEPENDIENTE"/>
    <s v="SECTOR PRIVADO"/>
    <s v="SI"/>
    <s v="NO"/>
    <s v="SI"/>
    <n v="62"/>
    <s v="No"/>
    <s v="No"/>
    <n v="300018"/>
    <x v="3"/>
    <n v="62"/>
  </r>
  <r>
    <n v="1759"/>
    <s v="HOMBRE"/>
    <n v="300018"/>
    <s v="ASEGURADO VOLUNTARIO"/>
    <s v="SECTOR PRIVADO"/>
    <s v="SI"/>
    <s v="NO"/>
    <s v="NO"/>
    <n v="60"/>
    <s v="No"/>
    <s v="No"/>
    <n v="300018"/>
    <x v="2"/>
    <n v="60"/>
  </r>
  <r>
    <n v="1760"/>
    <s v="HOMBRE"/>
    <n v="297046"/>
    <s v="ASEGURADO VOLUNTARIO"/>
    <s v="SECTOR PRIVADO"/>
    <s v="SI"/>
    <s v="NO"/>
    <s v="NO"/>
    <n v="68"/>
    <s v="No"/>
    <s v="No"/>
    <n v="297046"/>
    <x v="2"/>
    <n v="68"/>
  </r>
  <r>
    <n v="1761"/>
    <s v="HOMBRE"/>
    <n v="425916.67"/>
    <s v="ASALARIADO"/>
    <s v="SECTOR PRIVADO"/>
    <s v="SI"/>
    <s v="NO"/>
    <s v="NO"/>
    <n v="22"/>
    <s v="No"/>
    <s v="No"/>
    <n v="425916.67"/>
    <x v="0"/>
    <n v="22"/>
  </r>
  <r>
    <n v="1762"/>
    <s v="MUJER"/>
    <n v="318064"/>
    <s v="TRABAJADOR INDEPENDIENTE"/>
    <s v="SECTOR PRIVADO"/>
    <s v="SI"/>
    <s v="NO"/>
    <s v="SI"/>
    <n v="38"/>
    <s v="No"/>
    <s v="No"/>
    <n v="318064"/>
    <x v="3"/>
    <n v="38"/>
  </r>
  <r>
    <n v="1763"/>
    <s v="HOMBRE"/>
    <n v="949245.1"/>
    <s v="ASALARIADO"/>
    <s v="SECTOR PUBLICO"/>
    <s v="SI"/>
    <s v="NO"/>
    <s v="NO"/>
    <n v="44"/>
    <s v="No"/>
    <s v="No"/>
    <n v="949245.1"/>
    <x v="0"/>
    <n v="44"/>
  </r>
  <r>
    <n v="1764"/>
    <s v="HOMBRE"/>
    <n v="329608"/>
    <s v="TRABAJADOR INDEPENDIENTE"/>
    <s v="SECTOR PRIVADO"/>
    <s v="SI"/>
    <s v="NO"/>
    <s v="NO"/>
    <n v="44"/>
    <s v="No"/>
    <s v="No"/>
    <n v="329608"/>
    <x v="3"/>
    <n v="44"/>
  </r>
  <r>
    <n v="1765"/>
    <s v="MUJER"/>
    <n v="339188.14"/>
    <s v="ASALARIADO"/>
    <s v="SECTOR PRIVADO"/>
    <s v="SI"/>
    <s v="NO"/>
    <s v="NO"/>
    <n v="24"/>
    <s v="No"/>
    <s v="No"/>
    <n v="339188.14"/>
    <x v="0"/>
    <n v="24"/>
  </r>
  <r>
    <n v="1766"/>
    <s v="MUJER"/>
    <n v="377760.6"/>
    <s v="ASALARIADO"/>
    <s v="SECTOR PRIVADO"/>
    <s v="SI"/>
    <s v="NO"/>
    <s v="NO"/>
    <n v="19"/>
    <s v="No"/>
    <s v="No"/>
    <n v="377760.6"/>
    <x v="0"/>
    <n v="19"/>
  </r>
  <r>
    <n v="1767"/>
    <s v="HOMBRE"/>
    <n v="300010"/>
    <s v="ASEGURADO VOLUNTARIO"/>
    <s v="SECTOR PRIVADO"/>
    <s v="SI"/>
    <s v="NO"/>
    <s v="NO"/>
    <n v="44"/>
    <s v="No"/>
    <s v="No"/>
    <n v="300010"/>
    <x v="2"/>
    <n v="44"/>
  </r>
  <r>
    <n v="1768"/>
    <s v="MUJER"/>
    <n v="360000"/>
    <s v="ASALARIADO"/>
    <s v="SECTOR PRIVADO"/>
    <s v="SI"/>
    <s v="NO"/>
    <s v="NO"/>
    <n v="23"/>
    <s v="No"/>
    <s v="No"/>
    <n v="360000"/>
    <x v="0"/>
    <n v="23"/>
  </r>
  <r>
    <n v="1769"/>
    <s v="HOMBRE"/>
    <n v="305704"/>
    <s v="ASEGURADO VOLUNTARIO"/>
    <s v="SECTOR PRIVADO"/>
    <s v="SI"/>
    <s v="NO"/>
    <s v="NO"/>
    <n v="60"/>
    <s v="No"/>
    <s v="No"/>
    <n v="305704"/>
    <x v="2"/>
    <n v="60"/>
  </r>
  <r>
    <n v="1770"/>
    <s v="HOMBRE"/>
    <n v="349670.3"/>
    <s v="ASALARIADO"/>
    <s v="SECTOR PRIVADO"/>
    <s v="SI"/>
    <s v="NO"/>
    <s v="NO"/>
    <n v="32"/>
    <s v="No"/>
    <s v="No"/>
    <n v="349670.3"/>
    <x v="0"/>
    <n v="32"/>
  </r>
  <r>
    <n v="1771"/>
    <s v="HOMBRE"/>
    <n v="381385.92"/>
    <s v="ASALARIADO"/>
    <s v="SECTOR PRIVADO"/>
    <s v="SI"/>
    <s v="NO"/>
    <s v="NO"/>
    <n v="43"/>
    <s v="No"/>
    <s v="No"/>
    <n v="381385.92"/>
    <x v="0"/>
    <n v="43"/>
  </r>
  <r>
    <n v="1772"/>
    <s v="HOMBRE"/>
    <n v="1272000"/>
    <s v="ASALARIADO"/>
    <s v="SECTOR PRIVADO"/>
    <s v="SI"/>
    <s v="NO"/>
    <s v="NO"/>
    <n v="32"/>
    <s v="No"/>
    <s v="No"/>
    <n v="1272000"/>
    <x v="0"/>
    <n v="32"/>
  </r>
  <r>
    <n v="1773"/>
    <s v="HOMBRE"/>
    <n v="297046"/>
    <s v="ASEGURADO VOLUNTARIO"/>
    <s v="SECTOR PRIVADO"/>
    <s v="NO"/>
    <s v="NO"/>
    <s v="SI"/>
    <n v="73"/>
    <s v="No"/>
    <s v="No"/>
    <n v="297046"/>
    <x v="2"/>
    <n v="73"/>
  </r>
  <r>
    <n v="1774"/>
    <s v="HOMBRE"/>
    <n v="343391"/>
    <s v="ASALARIADO"/>
    <s v="SECTOR PRIVADO"/>
    <s v="SI"/>
    <s v="NO"/>
    <s v="NO"/>
    <n v="70"/>
    <s v="No"/>
    <s v="No"/>
    <n v="343391"/>
    <x v="0"/>
    <n v="70"/>
  </r>
  <r>
    <n v="1775"/>
    <s v="HOMBRE"/>
    <n v="1662042.88"/>
    <s v="ASALARIADO"/>
    <s v="SECTOR PUBLICO"/>
    <s v="SI"/>
    <s v="NO"/>
    <s v="NO"/>
    <n v="57"/>
    <s v="No"/>
    <s v="No"/>
    <n v="1662042.88"/>
    <x v="0"/>
    <n v="57"/>
  </r>
  <r>
    <n v="1776"/>
    <s v="HOMBRE"/>
    <n v="50000"/>
    <s v="ASALARIADO"/>
    <s v="SECTOR PRIVADO"/>
    <s v="SI"/>
    <s v="NO"/>
    <s v="NO"/>
    <n v="29"/>
    <s v="No"/>
    <s v="No"/>
    <n v="50000"/>
    <x v="0"/>
    <n v="29"/>
  </r>
  <r>
    <n v="1777"/>
    <s v="MUJER"/>
    <n v="376500"/>
    <s v="ASALARIADO"/>
    <s v="SECTOR PRIVADO"/>
    <s v="SI"/>
    <s v="SI"/>
    <s v="NO"/>
    <n v="28"/>
    <s v="No"/>
    <s v="No"/>
    <n v="376500"/>
    <x v="0"/>
    <n v="28"/>
  </r>
  <r>
    <n v="1778"/>
    <s v="HOMBRE"/>
    <n v="1099863.75"/>
    <s v="ASALARIADO"/>
    <s v="SECTOR PUBLICO"/>
    <s v="SI"/>
    <s v="NO"/>
    <s v="NO"/>
    <n v="40"/>
    <s v="No"/>
    <s v="No"/>
    <n v="1099863.75"/>
    <x v="0"/>
    <n v="40"/>
  </r>
  <r>
    <n v="1779"/>
    <s v="MUJER"/>
    <n v="420000"/>
    <s v="ASALARIADO"/>
    <s v="SECTOR PRIVADO"/>
    <s v="SI"/>
    <s v="NO"/>
    <s v="NO"/>
    <n v="25"/>
    <s v="No"/>
    <s v="No"/>
    <n v="420000"/>
    <x v="0"/>
    <n v="25"/>
  </r>
  <r>
    <n v="1780"/>
    <s v="HOMBRE"/>
    <n v="480747.21"/>
    <s v="ASALARIADO"/>
    <s v="SECTOR PRIVADO"/>
    <s v="SI"/>
    <s v="NO"/>
    <s v="NO"/>
    <n v="62"/>
    <s v="No"/>
    <s v="No"/>
    <n v="480747.21"/>
    <x v="0"/>
    <n v="62"/>
  </r>
  <r>
    <n v="1781"/>
    <s v="HOMBRE"/>
    <n v="401499.84"/>
    <s v="ASALARIADO"/>
    <s v="SECTOR PRIVADO"/>
    <s v="SI"/>
    <s v="NO"/>
    <s v="NO"/>
    <n v="32"/>
    <s v="No"/>
    <s v="No"/>
    <n v="401499.84"/>
    <x v="0"/>
    <n v="32"/>
  </r>
  <r>
    <n v="1782"/>
    <s v="HOMBRE"/>
    <n v="297046"/>
    <s v="TRABAJADOR INDEPENDIENTE"/>
    <s v="SECTOR PRIVADO"/>
    <s v="SI"/>
    <s v="NO"/>
    <s v="SI"/>
    <n v="34"/>
    <s v="No"/>
    <s v="No"/>
    <n v="297046"/>
    <x v="3"/>
    <n v="34"/>
  </r>
  <r>
    <n v="1783"/>
    <s v="MUJER"/>
    <n v="580000"/>
    <s v="ASALARIADO"/>
    <s v="SECTOR PRIVADO"/>
    <s v="SI"/>
    <s v="NO"/>
    <s v="NO"/>
    <n v="21"/>
    <s v="No"/>
    <s v="No"/>
    <n v="580000"/>
    <x v="0"/>
    <n v="21"/>
  </r>
  <r>
    <n v="1784"/>
    <s v="HOMBRE"/>
    <n v="319574"/>
    <s v="ASALARIADO"/>
    <s v="SECTOR PRIVADO"/>
    <s v="SI"/>
    <s v="SI"/>
    <s v="SI"/>
    <n v="43"/>
    <s v="No"/>
    <s v="No"/>
    <n v="319574"/>
    <x v="0"/>
    <n v="43"/>
  </r>
  <r>
    <n v="1785"/>
    <s v="MUJER"/>
    <n v="297719"/>
    <s v="ASEGURADO VOLUNTARIO"/>
    <s v="SECTOR PRIVADO"/>
    <s v="SI"/>
    <s v="SI"/>
    <s v="NO"/>
    <n v="43"/>
    <s v="No"/>
    <s v="No"/>
    <n v="297719"/>
    <x v="2"/>
    <n v="43"/>
  </r>
  <r>
    <n v="1786"/>
    <s v="HOMBRE"/>
    <n v="297046"/>
    <s v="ASEGURADO VOLUNTARIO"/>
    <s v="SECTOR PRIVADO"/>
    <s v="SI"/>
    <s v="NO"/>
    <s v="NO"/>
    <n v="41"/>
    <s v="No"/>
    <s v="No"/>
    <n v="297046"/>
    <x v="2"/>
    <n v="41"/>
  </r>
  <r>
    <n v="1787"/>
    <s v="HOMBRE"/>
    <n v="1578033.17"/>
    <s v="ASALARIADO"/>
    <s v="SECTOR PUBLICO"/>
    <s v="SI"/>
    <s v="NO"/>
    <s v="NO"/>
    <n v="50"/>
    <s v="No"/>
    <s v="No"/>
    <n v="1578033.17"/>
    <x v="0"/>
    <n v="50"/>
  </r>
  <r>
    <n v="1788"/>
    <s v="MUJER"/>
    <n v="361421"/>
    <s v="TRABAJADOR INDEPENDIENTE"/>
    <s v="SECTOR PRIVADO"/>
    <s v="SI"/>
    <s v="SI"/>
    <s v="NO"/>
    <n v="56"/>
    <s v="No"/>
    <s v="No"/>
    <n v="361421"/>
    <x v="3"/>
    <n v="56"/>
  </r>
  <r>
    <n v="1789"/>
    <s v="MUJER"/>
    <n v="1431628"/>
    <s v="ASALARIADO"/>
    <s v="SECTOR PUBLICO"/>
    <s v="SI"/>
    <s v="NO"/>
    <s v="SI"/>
    <n v="37"/>
    <s v="No"/>
    <s v="No"/>
    <n v="1431628"/>
    <x v="0"/>
    <n v="37"/>
  </r>
  <r>
    <n v="1790"/>
    <s v="HOMBRE"/>
    <n v="554862.32999999996"/>
    <s v="ASALARIADO"/>
    <s v="SECTOR PRIVADO"/>
    <s v="SI"/>
    <s v="NO"/>
    <s v="NO"/>
    <n v="56"/>
    <s v="No"/>
    <s v="No"/>
    <n v="554862.32999999996"/>
    <x v="0"/>
    <n v="56"/>
  </r>
  <r>
    <n v="1791"/>
    <s v="HOMBRE"/>
    <n v="200000"/>
    <s v="ASALARIADO"/>
    <s v="SECTOR PRIVADO"/>
    <s v="SI"/>
    <s v="NO"/>
    <s v="SI"/>
    <n v="27"/>
    <s v="No"/>
    <s v="No"/>
    <n v="200000"/>
    <x v="0"/>
    <n v="27"/>
  </r>
  <r>
    <n v="1792"/>
    <s v="HOMBRE"/>
    <n v="2534444.9500000002"/>
    <s v="ASALARIADO"/>
    <s v="SECTOR PUBLICO"/>
    <s v="SI"/>
    <s v="NO"/>
    <s v="NO"/>
    <n v="38"/>
    <s v="Atípico"/>
    <s v="No"/>
    <n v="2534444.9500000002"/>
    <x v="0"/>
    <n v="38"/>
  </r>
  <r>
    <n v="1793"/>
    <s v="HOMBRE"/>
    <n v="253000"/>
    <s v="ASALARIADO"/>
    <s v="SECTOR PRIVADO"/>
    <s v="SI"/>
    <s v="NO"/>
    <s v="NO"/>
    <n v="48"/>
    <s v="No"/>
    <s v="No"/>
    <n v="253000"/>
    <x v="0"/>
    <n v="48"/>
  </r>
  <r>
    <n v="1794"/>
    <s v="MUJER"/>
    <n v="325925"/>
    <s v="TRABAJADOR INDEPENDIENTE"/>
    <s v="SECTOR PRIVADO"/>
    <s v="SI"/>
    <s v="NO"/>
    <s v="NO"/>
    <n v="64"/>
    <s v="No"/>
    <s v="No"/>
    <n v="325925"/>
    <x v="3"/>
    <n v="64"/>
  </r>
  <r>
    <n v="1795"/>
    <s v="MUJER"/>
    <n v="200000"/>
    <s v="ASALARIADO"/>
    <s v="SECTOR PRIVADO"/>
    <s v="SI"/>
    <s v="SI"/>
    <s v="NO"/>
    <n v="59"/>
    <s v="No"/>
    <s v="No"/>
    <n v="200000"/>
    <x v="0"/>
    <n v="59"/>
  </r>
  <r>
    <n v="1796"/>
    <s v="HOMBRE"/>
    <n v="329794"/>
    <s v="TRABAJADOR INDEPENDIENTE"/>
    <s v="SECTOR PRIVADO"/>
    <s v="SI"/>
    <s v="NO"/>
    <s v="SI"/>
    <n v="41"/>
    <s v="No"/>
    <s v="No"/>
    <n v="329794"/>
    <x v="3"/>
    <n v="41"/>
  </r>
  <r>
    <n v="1797"/>
    <s v="HOMBRE"/>
    <n v="3702872.8"/>
    <s v="ASALARIADO"/>
    <s v="SECTOR PUBLICO"/>
    <s v="SI"/>
    <s v="NO"/>
    <s v="NO"/>
    <n v="46"/>
    <s v="Atípico"/>
    <s v="No"/>
    <n v="3702872.8"/>
    <x v="0"/>
    <n v="46"/>
  </r>
  <r>
    <n v="1798"/>
    <s v="MUJER"/>
    <n v="1229350"/>
    <s v="ASALARIADO"/>
    <s v="SECTOR PRIVADO"/>
    <s v="SI"/>
    <s v="NO"/>
    <s v="NO"/>
    <n v="33"/>
    <s v="No"/>
    <s v="No"/>
    <n v="1229350"/>
    <x v="0"/>
    <n v="33"/>
  </r>
  <r>
    <n v="1799"/>
    <s v="HOMBRE"/>
    <n v="300000"/>
    <s v="ASALARIADO"/>
    <s v="SECTOR PRIVADO"/>
    <s v="SI"/>
    <s v="NO"/>
    <s v="NO"/>
    <n v="26"/>
    <s v="No"/>
    <s v="No"/>
    <n v="300000"/>
    <x v="0"/>
    <n v="26"/>
  </r>
  <r>
    <n v="1800"/>
    <s v="HOMBRE"/>
    <n v="298155"/>
    <s v="TRABAJADOR INDEPENDIENTE"/>
    <s v="SECTOR PRIVADO"/>
    <s v="SI"/>
    <s v="NO"/>
    <s v="NO"/>
    <n v="29"/>
    <s v="No"/>
    <s v="No"/>
    <n v="298155"/>
    <x v="3"/>
    <n v="29"/>
  </r>
  <r>
    <n v="1801"/>
    <s v="MUJER"/>
    <n v="761027.05"/>
    <s v="ASALARIADO"/>
    <s v="SECTOR PUBLICO"/>
    <s v="SI"/>
    <s v="NO"/>
    <s v="NO"/>
    <n v="28"/>
    <s v="No"/>
    <s v="No"/>
    <n v="761027.05"/>
    <x v="0"/>
    <n v="28"/>
  </r>
  <r>
    <n v="1802"/>
    <s v="HOMBRE"/>
    <n v="347539.5"/>
    <s v="ASALARIADO"/>
    <s v="SECTOR PRIVADO"/>
    <s v="SI"/>
    <s v="NO"/>
    <s v="NO"/>
    <n v="28"/>
    <s v="No"/>
    <s v="No"/>
    <n v="347539.5"/>
    <x v="0"/>
    <n v="28"/>
  </r>
  <r>
    <n v="1803"/>
    <s v="MUJER"/>
    <n v="319574"/>
    <s v="ASALARIADO"/>
    <s v="SECTOR PRIVADO"/>
    <s v="SI"/>
    <s v="SI"/>
    <s v="NO"/>
    <n v="30"/>
    <s v="No"/>
    <s v="No"/>
    <n v="319574"/>
    <x v="0"/>
    <n v="30"/>
  </r>
  <r>
    <n v="1804"/>
    <s v="HOMBRE"/>
    <n v="352782.75"/>
    <s v="ASALARIADO"/>
    <s v="SECTOR PRIVADO"/>
    <s v="SI"/>
    <s v="SI"/>
    <s v="NO"/>
    <n v="27"/>
    <s v="No"/>
    <s v="No"/>
    <n v="352782.75"/>
    <x v="0"/>
    <n v="27"/>
  </r>
  <r>
    <n v="1805"/>
    <s v="HOMBRE"/>
    <n v="453413.8"/>
    <s v="ASALARIADO"/>
    <s v="SECTOR PRIVADO"/>
    <s v="SI"/>
    <s v="NO"/>
    <s v="NO"/>
    <n v="52"/>
    <s v="No"/>
    <s v="No"/>
    <n v="453413.8"/>
    <x v="0"/>
    <n v="52"/>
  </r>
  <r>
    <n v="1806"/>
    <s v="MUJER"/>
    <n v="329950"/>
    <s v="TRABAJADOR INDEPENDIENTE"/>
    <s v="SECTOR PRIVADO"/>
    <s v="SI"/>
    <s v="NO"/>
    <s v="SI"/>
    <n v="43"/>
    <s v="No"/>
    <s v="No"/>
    <n v="329950"/>
    <x v="3"/>
    <n v="43"/>
  </r>
  <r>
    <n v="1807"/>
    <s v="HOMBRE"/>
    <n v="734449.38"/>
    <s v="ASALARIADO"/>
    <s v="SECTOR PUBLICO"/>
    <s v="SI"/>
    <s v="NO"/>
    <s v="NO"/>
    <n v="24"/>
    <s v="No"/>
    <s v="No"/>
    <n v="734449.38"/>
    <x v="0"/>
    <n v="24"/>
  </r>
  <r>
    <n v="1808"/>
    <s v="HOMBRE"/>
    <n v="746380.68"/>
    <s v="ASALARIADO"/>
    <s v="SECTOR PRIVADO"/>
    <s v="SI"/>
    <s v="NO"/>
    <s v="NO"/>
    <n v="37"/>
    <s v="No"/>
    <s v="No"/>
    <n v="746380.68"/>
    <x v="0"/>
    <n v="37"/>
  </r>
  <r>
    <n v="1809"/>
    <s v="MUJER"/>
    <n v="420000"/>
    <s v="ASALARIADO"/>
    <s v="SECTOR PRIVADO"/>
    <s v="SI"/>
    <s v="NO"/>
    <s v="NO"/>
    <n v="29"/>
    <s v="No"/>
    <s v="No"/>
    <n v="420000"/>
    <x v="0"/>
    <n v="29"/>
  </r>
  <r>
    <n v="1810"/>
    <s v="HOMBRE"/>
    <n v="829520"/>
    <s v="ASALARIADO"/>
    <s v="SECTOR PRIVADO"/>
    <s v="SI"/>
    <s v="NO"/>
    <s v="NO"/>
    <n v="61"/>
    <s v="No"/>
    <s v="No"/>
    <n v="829520"/>
    <x v="0"/>
    <n v="61"/>
  </r>
  <r>
    <n v="1811"/>
    <s v="MUJER"/>
    <n v="297046"/>
    <s v="ASEGURADO VOLUNTARIO"/>
    <s v="SECTOR PRIVADO"/>
    <s v="SI"/>
    <s v="NO"/>
    <s v="NO"/>
    <n v="53"/>
    <s v="No"/>
    <s v="No"/>
    <n v="297046"/>
    <x v="2"/>
    <n v="53"/>
  </r>
  <r>
    <n v="1812"/>
    <s v="HOMBRE"/>
    <n v="2921803.69"/>
    <s v="ASALARIADO"/>
    <s v="SECTOR PRIVADO"/>
    <s v="SI"/>
    <s v="NO"/>
    <s v="NO"/>
    <n v="38"/>
    <s v="Atípico"/>
    <s v="No"/>
    <n v="2921803.69"/>
    <x v="0"/>
    <n v="38"/>
  </r>
  <r>
    <n v="1813"/>
    <s v="HOMBRE"/>
    <n v="299647"/>
    <s v="ASEGURADO VOLUNTARIO"/>
    <s v="SECTOR PRIVADO"/>
    <s v="SI"/>
    <s v="NO"/>
    <s v="NO"/>
    <n v="58"/>
    <s v="No"/>
    <s v="No"/>
    <n v="299647"/>
    <x v="2"/>
    <n v="58"/>
  </r>
  <r>
    <n v="1814"/>
    <s v="MUJER"/>
    <n v="385548"/>
    <s v="ASEGURADO VOLUNTARIO"/>
    <s v="SECTOR PRIVADO"/>
    <s v="SI"/>
    <s v="SI"/>
    <s v="NO"/>
    <n v="55"/>
    <s v="No"/>
    <s v="No"/>
    <n v="385548"/>
    <x v="2"/>
    <n v="55"/>
  </r>
  <r>
    <n v="1815"/>
    <s v="MUJER"/>
    <n v="639148"/>
    <s v="TRABAJADOR INDEPENDIENTE"/>
    <s v="SECTOR PRIVADO"/>
    <s v="SI"/>
    <s v="NO"/>
    <s v="NO"/>
    <n v="34"/>
    <s v="No"/>
    <s v="No"/>
    <n v="639148"/>
    <x v="3"/>
    <n v="34"/>
  </r>
  <r>
    <n v="1816"/>
    <s v="HOMBRE"/>
    <n v="202600.91"/>
    <s v="ASALARIADO"/>
    <s v="SECTOR PRIVADO"/>
    <s v="SI"/>
    <s v="NO"/>
    <s v="NO"/>
    <n v="40"/>
    <s v="No"/>
    <s v="No"/>
    <n v="202600.91"/>
    <x v="0"/>
    <n v="40"/>
  </r>
  <r>
    <n v="1817"/>
    <s v="HOMBRE"/>
    <n v="594092"/>
    <s v="TRABAJADOR INDEPENDIENTE"/>
    <s v="SECTOR PRIVADO"/>
    <s v="SI"/>
    <s v="NO"/>
    <s v="SI"/>
    <n v="61"/>
    <s v="No"/>
    <s v="No"/>
    <n v="594092"/>
    <x v="3"/>
    <n v="61"/>
  </r>
  <r>
    <n v="1818"/>
    <s v="MUJER"/>
    <n v="347514"/>
    <s v="ASALARIADO"/>
    <s v="SECTOR PRIVADO"/>
    <s v="SI"/>
    <s v="NO"/>
    <s v="SI"/>
    <n v="20"/>
    <s v="No"/>
    <s v="No"/>
    <n v="347514"/>
    <x v="0"/>
    <n v="20"/>
  </r>
  <r>
    <n v="1819"/>
    <s v="HOMBRE"/>
    <n v="356858"/>
    <s v="TRABAJADOR INDEPENDIENTE"/>
    <s v="SECTOR PRIVADO"/>
    <s v="SI"/>
    <s v="NO"/>
    <s v="SI"/>
    <n v="42"/>
    <s v="No"/>
    <s v="No"/>
    <n v="356858"/>
    <x v="3"/>
    <n v="42"/>
  </r>
  <r>
    <n v="1820"/>
    <s v="HOMBRE"/>
    <n v="387953"/>
    <s v="TRABAJADOR INDEPENDIENTE"/>
    <s v="SECTOR PRIVADO"/>
    <s v="NO"/>
    <s v="NO"/>
    <s v="SI"/>
    <n v="32"/>
    <s v="No"/>
    <s v="No"/>
    <n v="387953"/>
    <x v="3"/>
    <n v="32"/>
  </r>
  <r>
    <n v="1821"/>
    <s v="HOMBRE"/>
    <n v="1742310"/>
    <s v="ASALARIADO"/>
    <s v="SECTOR PRIVADO"/>
    <s v="SI"/>
    <s v="NO"/>
    <s v="NO"/>
    <n v="28"/>
    <s v="No"/>
    <s v="No"/>
    <n v="1742310"/>
    <x v="0"/>
    <n v="28"/>
  </r>
  <r>
    <n v="1822"/>
    <s v="HOMBRE"/>
    <n v="550000"/>
    <s v="ASALARIADO"/>
    <s v="SECTOR PRIVADO"/>
    <s v="SI"/>
    <s v="NO"/>
    <s v="NO"/>
    <n v="28"/>
    <s v="No"/>
    <s v="No"/>
    <n v="550000"/>
    <x v="0"/>
    <n v="28"/>
  </r>
  <r>
    <n v="1823"/>
    <s v="HOMBRE"/>
    <n v="1524359"/>
    <s v="ASALARIADO"/>
    <s v="SECTOR PUBLICO"/>
    <s v="SI"/>
    <s v="NO"/>
    <s v="SI"/>
    <n v="51"/>
    <s v="No"/>
    <s v="No"/>
    <n v="1524359"/>
    <x v="0"/>
    <n v="51"/>
  </r>
  <r>
    <n v="1824"/>
    <s v="MUJER"/>
    <n v="50000"/>
    <s v="ASALARIADO"/>
    <s v="SECTOR PRIVADO"/>
    <s v="SI"/>
    <s v="SI"/>
    <s v="NO"/>
    <n v="35"/>
    <s v="No"/>
    <s v="No"/>
    <n v="50000"/>
    <x v="0"/>
    <n v="35"/>
  </r>
  <r>
    <n v="1825"/>
    <s v="MUJER"/>
    <n v="310124"/>
    <s v="ASEGURADO VOLUNTARIO"/>
    <s v="SECTOR PRIVADO"/>
    <s v="SI"/>
    <s v="NO"/>
    <s v="SI"/>
    <n v="32"/>
    <s v="No"/>
    <s v="No"/>
    <n v="310124"/>
    <x v="2"/>
    <n v="32"/>
  </r>
  <r>
    <n v="1826"/>
    <s v="HOMBRE"/>
    <n v="216200"/>
    <s v="ASALARIADO"/>
    <s v="SECTOR PRIVADO"/>
    <s v="SI"/>
    <s v="SI"/>
    <s v="SI"/>
    <n v="29"/>
    <s v="No"/>
    <s v="No"/>
    <n v="216200"/>
    <x v="0"/>
    <n v="29"/>
  </r>
  <r>
    <n v="1827"/>
    <s v="MUJER"/>
    <n v="577181"/>
    <s v="ASALARIADO"/>
    <s v="SECTOR PUBLICO"/>
    <s v="SI"/>
    <s v="NO"/>
    <s v="SI"/>
    <n v="55"/>
    <s v="No"/>
    <s v="No"/>
    <n v="577181"/>
    <x v="0"/>
    <n v="55"/>
  </r>
  <r>
    <n v="1828"/>
    <s v="MUJER"/>
    <n v="719873.23"/>
    <s v="ASALARIADO"/>
    <s v="SECTOR PRIVADO"/>
    <s v="SI"/>
    <s v="NO"/>
    <s v="NO"/>
    <n v="26"/>
    <s v="No"/>
    <s v="No"/>
    <n v="719873.23"/>
    <x v="0"/>
    <n v="26"/>
  </r>
  <r>
    <n v="1829"/>
    <s v="MUJER"/>
    <n v="625201.97"/>
    <s v="ASALARIADO"/>
    <s v="SECTOR PRIVADO"/>
    <s v="SI"/>
    <s v="NO"/>
    <s v="NO"/>
    <n v="24"/>
    <s v="No"/>
    <s v="No"/>
    <n v="625201.97"/>
    <x v="0"/>
    <n v="24"/>
  </r>
  <r>
    <n v="1830"/>
    <s v="HOMBRE"/>
    <n v="294101"/>
    <s v="ASALARIADO"/>
    <s v="SECTOR PRIVADO"/>
    <s v="SI"/>
    <s v="NO"/>
    <s v="NO"/>
    <n v="25"/>
    <s v="No"/>
    <s v="No"/>
    <n v="294101"/>
    <x v="0"/>
    <n v="25"/>
  </r>
  <r>
    <n v="1831"/>
    <s v="MUJER"/>
    <n v="278272"/>
    <s v="ASEGURADO VOLUNTARIO"/>
    <s v="SECTOR PRIVADO"/>
    <s v="SI"/>
    <s v="NO"/>
    <s v="NO"/>
    <n v="25"/>
    <s v="No"/>
    <s v="No"/>
    <n v="278272"/>
    <x v="2"/>
    <n v="25"/>
  </r>
  <r>
    <n v="1832"/>
    <s v="MUJER"/>
    <n v="370275"/>
    <s v="ASALARIADO"/>
    <s v="SECTOR PRIVADO"/>
    <s v="SI"/>
    <s v="NO"/>
    <s v="NO"/>
    <n v="36"/>
    <s v="No"/>
    <s v="No"/>
    <n v="370275"/>
    <x v="0"/>
    <n v="36"/>
  </r>
  <r>
    <n v="1833"/>
    <s v="HOMBRE"/>
    <n v="503329.68"/>
    <s v="ASALARIADO"/>
    <s v="SECTOR PRIVADO"/>
    <s v="SI"/>
    <s v="SI"/>
    <s v="NO"/>
    <n v="26"/>
    <s v="No"/>
    <s v="No"/>
    <n v="503329.68"/>
    <x v="0"/>
    <n v="26"/>
  </r>
  <r>
    <n v="1834"/>
    <s v="HOMBRE"/>
    <n v="432986.25"/>
    <s v="ASALARIADO"/>
    <s v="SECTOR PRIVADO"/>
    <s v="SI"/>
    <s v="SI"/>
    <s v="NO"/>
    <n v="45"/>
    <s v="No"/>
    <s v="No"/>
    <n v="432986.25"/>
    <x v="0"/>
    <n v="45"/>
  </r>
  <r>
    <n v="1835"/>
    <s v="HOMBRE"/>
    <n v="346480"/>
    <s v="ASALARIADO"/>
    <s v="SECTOR PRIVADO"/>
    <s v="SI"/>
    <s v="NO"/>
    <s v="NO"/>
    <n v="25"/>
    <s v="No"/>
    <s v="No"/>
    <n v="346480"/>
    <x v="0"/>
    <n v="25"/>
  </r>
  <r>
    <n v="1836"/>
    <s v="HOMBRE"/>
    <n v="903246"/>
    <s v="ASALARIADO"/>
    <s v="SECTOR PUBLICO"/>
    <s v="SI"/>
    <s v="NO"/>
    <s v="NO"/>
    <n v="34"/>
    <s v="No"/>
    <s v="No"/>
    <n v="903246"/>
    <x v="0"/>
    <n v="34"/>
  </r>
  <r>
    <n v="1837"/>
    <s v="HOMBRE"/>
    <n v="320283"/>
    <s v="TRABAJADOR INDEPENDIENTE"/>
    <s v="SECTOR PRIVADO"/>
    <s v="SI"/>
    <s v="NO"/>
    <s v="SI"/>
    <n v="24"/>
    <s v="No"/>
    <s v="No"/>
    <n v="320283"/>
    <x v="3"/>
    <n v="24"/>
  </r>
  <r>
    <n v="1838"/>
    <s v="MUJER"/>
    <n v="297045"/>
    <s v="ASEGURADO VOLUNTARIO"/>
    <s v="SECTOR PRIVADO"/>
    <s v="SI"/>
    <s v="NO"/>
    <s v="NO"/>
    <n v="41"/>
    <s v="No"/>
    <s v="No"/>
    <n v="297045"/>
    <x v="2"/>
    <n v="41"/>
  </r>
  <r>
    <n v="1839"/>
    <s v="MUJER"/>
    <n v="1019557"/>
    <s v="ASALARIADO"/>
    <s v="SECTOR PUBLICO"/>
    <s v="SI"/>
    <s v="NO"/>
    <s v="NO"/>
    <n v="33"/>
    <s v="No"/>
    <s v="No"/>
    <n v="1019557"/>
    <x v="0"/>
    <n v="33"/>
  </r>
  <r>
    <n v="1840"/>
    <s v="HOMBRE"/>
    <n v="370440.66"/>
    <s v="ASALARIADO"/>
    <s v="SECTOR PRIVADO"/>
    <s v="SI"/>
    <s v="NO"/>
    <s v="NO"/>
    <n v="42"/>
    <s v="No"/>
    <s v="No"/>
    <n v="370440.66"/>
    <x v="0"/>
    <n v="42"/>
  </r>
  <r>
    <n v="1841"/>
    <s v="MUJER"/>
    <n v="133838"/>
    <s v="ASALARIADO"/>
    <s v="SECTOR PRIVADO"/>
    <s v="SI"/>
    <s v="NO"/>
    <s v="NO"/>
    <n v="53"/>
    <s v="No"/>
    <s v="No"/>
    <n v="133838"/>
    <x v="0"/>
    <n v="53"/>
  </r>
  <r>
    <n v="1842"/>
    <s v="HOMBRE"/>
    <n v="1578511.16"/>
    <s v="ASALARIADO"/>
    <s v="SECTOR PRIVADO"/>
    <s v="SI"/>
    <s v="NO"/>
    <s v="NO"/>
    <n v="36"/>
    <s v="No"/>
    <s v="No"/>
    <n v="1578511.16"/>
    <x v="0"/>
    <n v="36"/>
  </r>
  <r>
    <n v="1843"/>
    <s v="HOMBRE"/>
    <n v="639148"/>
    <s v="TRABAJADOR INDEPENDIENTE"/>
    <s v="SECTOR PRIVADO"/>
    <s v="SI"/>
    <s v="NO"/>
    <s v="NO"/>
    <n v="45"/>
    <s v="No"/>
    <s v="No"/>
    <n v="639148"/>
    <x v="3"/>
    <n v="45"/>
  </r>
  <r>
    <n v="1844"/>
    <s v="HOMBRE"/>
    <n v="300018"/>
    <s v="TRABAJADOR INDEPENDIENTE"/>
    <s v="SECTOR PRIVADO"/>
    <s v="SI"/>
    <s v="NO"/>
    <s v="SI"/>
    <n v="42"/>
    <s v="No"/>
    <s v="No"/>
    <n v="300018"/>
    <x v="3"/>
    <n v="42"/>
  </r>
  <r>
    <n v="1845"/>
    <s v="MUJER"/>
    <n v="390000"/>
    <s v="ASALARIADO"/>
    <s v="SECTOR PRIVADO"/>
    <s v="SI"/>
    <s v="NO"/>
    <s v="NO"/>
    <n v="32"/>
    <s v="No"/>
    <s v="No"/>
    <n v="390000"/>
    <x v="0"/>
    <n v="32"/>
  </r>
  <r>
    <n v="1846"/>
    <s v="HOMBRE"/>
    <n v="299784"/>
    <s v="ASEGURADO VOLUNTARIO"/>
    <s v="SECTOR PRIVADO"/>
    <s v="SI"/>
    <s v="NO"/>
    <s v="NO"/>
    <n v="59"/>
    <s v="No"/>
    <s v="No"/>
    <n v="299784"/>
    <x v="2"/>
    <n v="59"/>
  </r>
  <r>
    <n v="1847"/>
    <s v="HOMBRE"/>
    <n v="648421"/>
    <s v="ASALARIADO"/>
    <s v="SECTOR PRIVADO"/>
    <s v="SI"/>
    <s v="NO"/>
    <s v="NO"/>
    <n v="53"/>
    <s v="No"/>
    <s v="No"/>
    <n v="648421"/>
    <x v="0"/>
    <n v="53"/>
  </r>
  <r>
    <n v="1848"/>
    <s v="MUJER"/>
    <n v="298018"/>
    <s v="TRABAJADOR INDEPENDIENTE"/>
    <s v="SECTOR PRIVADO"/>
    <s v="SI"/>
    <s v="NO"/>
    <s v="SI"/>
    <n v="54"/>
    <s v="No"/>
    <s v="No"/>
    <n v="298018"/>
    <x v="3"/>
    <n v="54"/>
  </r>
  <r>
    <n v="1849"/>
    <s v="MUJER"/>
    <n v="299046"/>
    <s v="TRABAJADOR INDEPENDIENTE"/>
    <s v="SECTOR PRIVADO"/>
    <s v="SI"/>
    <s v="SI"/>
    <s v="NO"/>
    <n v="40"/>
    <s v="No"/>
    <s v="No"/>
    <n v="299046"/>
    <x v="3"/>
    <n v="40"/>
  </r>
  <r>
    <n v="1850"/>
    <s v="HOMBRE"/>
    <n v="472038"/>
    <s v="ASALARIADO"/>
    <s v="SECTOR PRIVADO"/>
    <s v="SI"/>
    <s v="NO"/>
    <s v="NO"/>
    <n v="28"/>
    <s v="No"/>
    <s v="No"/>
    <n v="472038"/>
    <x v="0"/>
    <n v="28"/>
  </r>
  <r>
    <n v="1851"/>
    <s v="HOMBRE"/>
    <n v="1509803.5"/>
    <s v="ASALARIADO"/>
    <s v="SECTOR PUBLICO"/>
    <s v="SI"/>
    <s v="NO"/>
    <s v="NO"/>
    <n v="34"/>
    <s v="No"/>
    <s v="No"/>
    <n v="1509803.5"/>
    <x v="0"/>
    <n v="34"/>
  </r>
  <r>
    <n v="1852"/>
    <s v="MUJER"/>
    <n v="278030"/>
    <s v="ASEGURADO VOLUNTARIO"/>
    <s v="SECTOR PRIVADO"/>
    <s v="SI"/>
    <s v="NO"/>
    <s v="NO"/>
    <n v="37"/>
    <s v="No"/>
    <s v="No"/>
    <n v="278030"/>
    <x v="2"/>
    <n v="37"/>
  </r>
  <r>
    <n v="1853"/>
    <s v="MUJER"/>
    <n v="259800"/>
    <s v="ASALARIADO"/>
    <s v="SECTOR PRIVADO"/>
    <s v="SI"/>
    <s v="NO"/>
    <s v="NO"/>
    <n v="38"/>
    <s v="No"/>
    <s v="No"/>
    <n v="259800"/>
    <x v="0"/>
    <n v="38"/>
  </r>
  <r>
    <n v="1854"/>
    <s v="HOMBRE"/>
    <n v="973600"/>
    <s v="ASALARIADO"/>
    <s v="SECTOR PRIVADO"/>
    <s v="SI"/>
    <s v="NO"/>
    <s v="NO"/>
    <n v="25"/>
    <s v="No"/>
    <s v="No"/>
    <n v="973600"/>
    <x v="0"/>
    <n v="25"/>
  </r>
  <r>
    <n v="1855"/>
    <s v="HOMBRE"/>
    <n v="4853991.51"/>
    <s v="ASALARIADO"/>
    <s v="SECTOR PRIVADO"/>
    <s v="SI"/>
    <s v="NO"/>
    <s v="NO"/>
    <n v="43"/>
    <s v="Atípico"/>
    <s v="No"/>
    <n v="4853991.51"/>
    <x v="0"/>
    <n v="43"/>
  </r>
  <r>
    <n v="1856"/>
    <s v="HOMBRE"/>
    <n v="849678"/>
    <s v="TRABAJADOR INDEPENDIENTE"/>
    <s v="SECTOR PRIVADO"/>
    <s v="SI"/>
    <s v="NO"/>
    <s v="SI"/>
    <n v="51"/>
    <s v="No"/>
    <s v="No"/>
    <n v="849678"/>
    <x v="3"/>
    <n v="51"/>
  </r>
  <r>
    <n v="1857"/>
    <s v="HOMBRE"/>
    <n v="200000"/>
    <s v="ASALARIADO"/>
    <s v="SECTOR PRIVADO"/>
    <s v="SI"/>
    <s v="NO"/>
    <s v="SI"/>
    <n v="58"/>
    <s v="No"/>
    <s v="No"/>
    <n v="200000"/>
    <x v="0"/>
    <n v="58"/>
  </r>
  <r>
    <n v="1858"/>
    <s v="HOMBRE"/>
    <n v="1842399.71"/>
    <s v="ASALARIADO"/>
    <s v="SECTOR PUBLICO"/>
    <s v="SI"/>
    <s v="NO"/>
    <s v="NO"/>
    <n v="51"/>
    <s v="No"/>
    <s v="No"/>
    <n v="1842399.71"/>
    <x v="0"/>
    <n v="51"/>
  </r>
  <r>
    <n v="1859"/>
    <s v="HOMBRE"/>
    <n v="30310"/>
    <s v="ASALARIADO"/>
    <s v="SECTOR PRIVADO"/>
    <s v="SI"/>
    <s v="NO"/>
    <s v="SI"/>
    <n v="34"/>
    <s v="No"/>
    <s v="No"/>
    <n v="30310"/>
    <x v="0"/>
    <n v="34"/>
  </r>
  <r>
    <n v="1860"/>
    <s v="MUJER"/>
    <n v="359545"/>
    <s v="ASALARIADO"/>
    <s v="SECTOR PRIVADO"/>
    <s v="SI"/>
    <s v="NO"/>
    <s v="NO"/>
    <n v="27"/>
    <s v="No"/>
    <s v="No"/>
    <n v="359545"/>
    <x v="0"/>
    <n v="27"/>
  </r>
  <r>
    <n v="1861"/>
    <s v="HOMBRE"/>
    <n v="555920.49"/>
    <s v="ASALARIADO"/>
    <s v="SECTOR PRIVADO"/>
    <s v="SI"/>
    <s v="SI"/>
    <s v="NO"/>
    <n v="47"/>
    <s v="No"/>
    <s v="No"/>
    <n v="555920.49"/>
    <x v="0"/>
    <n v="47"/>
  </r>
  <r>
    <n v="1862"/>
    <s v="MUJER"/>
    <n v="297046"/>
    <s v="TRABAJADOR INDEPENDIENTE"/>
    <s v="SECTOR PRIVADO"/>
    <s v="SI"/>
    <s v="NO"/>
    <s v="SI"/>
    <n v="25"/>
    <s v="No"/>
    <s v="No"/>
    <n v="297046"/>
    <x v="3"/>
    <n v="25"/>
  </r>
  <r>
    <n v="1863"/>
    <s v="HOMBRE"/>
    <n v="317915.58"/>
    <s v="ASALARIADO"/>
    <s v="SECTOR PRIVADO"/>
    <s v="SI"/>
    <s v="NO"/>
    <s v="NO"/>
    <n v="49"/>
    <s v="No"/>
    <s v="No"/>
    <n v="317915.58"/>
    <x v="0"/>
    <n v="49"/>
  </r>
  <r>
    <n v="1864"/>
    <s v="HOMBRE"/>
    <n v="297045"/>
    <s v="ASEGURADO VOLUNTARIO"/>
    <s v="SECTOR PRIVADO"/>
    <s v="SI"/>
    <s v="NO"/>
    <s v="SI"/>
    <n v="49"/>
    <s v="No"/>
    <s v="No"/>
    <n v="297045"/>
    <x v="2"/>
    <n v="49"/>
  </r>
  <r>
    <n v="1865"/>
    <s v="MUJER"/>
    <n v="1094119.6000000001"/>
    <s v="ASALARIADO"/>
    <s v="SECTOR PUBLICO"/>
    <s v="SI"/>
    <s v="NO"/>
    <s v="NO"/>
    <n v="49"/>
    <s v="No"/>
    <s v="No"/>
    <n v="1094119.6000000001"/>
    <x v="0"/>
    <n v="49"/>
  </r>
  <r>
    <n v="1866"/>
    <s v="HOMBRE"/>
    <n v="276587"/>
    <s v="ASALARIADO"/>
    <s v="SECTOR PRIVADO"/>
    <s v="SI"/>
    <s v="NO"/>
    <s v="NO"/>
    <n v="34"/>
    <s v="No"/>
    <s v="No"/>
    <n v="276587"/>
    <x v="0"/>
    <n v="34"/>
  </r>
  <r>
    <n v="1867"/>
    <s v="HOMBRE"/>
    <n v="918351.77"/>
    <s v="ASALARIADO"/>
    <s v="SECTOR PRIVADO"/>
    <s v="SI"/>
    <s v="NO"/>
    <s v="NO"/>
    <n v="33"/>
    <s v="No"/>
    <s v="No"/>
    <n v="918351.77"/>
    <x v="0"/>
    <n v="33"/>
  </r>
  <r>
    <n v="1868"/>
    <s v="HOMBRE"/>
    <n v="639148"/>
    <s v="TRABAJADOR INDEPENDIENTE"/>
    <s v="SECTOR PRIVADO"/>
    <s v="SI"/>
    <s v="NO"/>
    <s v="SI"/>
    <n v="57"/>
    <s v="No"/>
    <s v="No"/>
    <n v="639148"/>
    <x v="3"/>
    <n v="57"/>
  </r>
  <r>
    <n v="1869"/>
    <s v="HOMBRE"/>
    <n v="414225.5"/>
    <s v="ASALARIADO"/>
    <s v="SECTOR PRIVADO"/>
    <s v="SI"/>
    <s v="NO"/>
    <s v="NO"/>
    <n v="63"/>
    <s v="No"/>
    <s v="No"/>
    <n v="414225.5"/>
    <x v="0"/>
    <n v="63"/>
  </r>
  <r>
    <n v="1870"/>
    <s v="HOMBRE"/>
    <n v="85219.45"/>
    <s v="ASALARIADO"/>
    <s v="SECTOR PRIVADO"/>
    <s v="SI"/>
    <s v="NO"/>
    <s v="NO"/>
    <n v="47"/>
    <s v="No"/>
    <s v="No"/>
    <n v="85219.45"/>
    <x v="0"/>
    <n v="47"/>
  </r>
  <r>
    <n v="1871"/>
    <s v="HOMBRE"/>
    <n v="399647"/>
    <s v="TRABAJADOR INDEPENDIENTE"/>
    <s v="SECTOR PRIVADO"/>
    <s v="SI"/>
    <s v="NO"/>
    <s v="NO"/>
    <n v="58"/>
    <s v="No"/>
    <s v="No"/>
    <n v="399647"/>
    <x v="3"/>
    <n v="58"/>
  </r>
  <r>
    <n v="1872"/>
    <s v="MUJER"/>
    <n v="574387.6"/>
    <s v="ASALARIADO"/>
    <s v="SECTOR PUBLICO"/>
    <s v="SI"/>
    <s v="NO"/>
    <s v="NO"/>
    <n v="54"/>
    <s v="No"/>
    <s v="No"/>
    <n v="574387.6"/>
    <x v="0"/>
    <n v="54"/>
  </r>
  <r>
    <n v="1873"/>
    <s v="MUJER"/>
    <n v="550988.74"/>
    <s v="ASALARIADO"/>
    <s v="SECTOR PUBLICO"/>
    <s v="SI"/>
    <s v="NO"/>
    <s v="NO"/>
    <n v="47"/>
    <s v="No"/>
    <s v="No"/>
    <n v="550988.74"/>
    <x v="0"/>
    <n v="47"/>
  </r>
  <r>
    <n v="1874"/>
    <s v="HOMBRE"/>
    <n v="738540"/>
    <s v="ASALARIADO"/>
    <s v="SECTOR PRIVADO"/>
    <s v="SI"/>
    <s v="NO"/>
    <s v="NO"/>
    <n v="36"/>
    <s v="No"/>
    <s v="No"/>
    <n v="738540"/>
    <x v="0"/>
    <n v="36"/>
  </r>
  <r>
    <n v="1875"/>
    <s v="MUJER"/>
    <n v="955500"/>
    <s v="ASALARIADO"/>
    <s v="SECTOR PRIVADO"/>
    <s v="SI"/>
    <s v="NO"/>
    <s v="NO"/>
    <n v="45"/>
    <s v="No"/>
    <s v="No"/>
    <n v="955500"/>
    <x v="0"/>
    <n v="45"/>
  </r>
  <r>
    <n v="1876"/>
    <s v="HOMBRE"/>
    <n v="522287.6"/>
    <s v="ASALARIADO"/>
    <s v="SECTOR PRIVADO"/>
    <s v="SI"/>
    <s v="NO"/>
    <s v="NO"/>
    <n v="36"/>
    <s v="No"/>
    <s v="No"/>
    <n v="522287.6"/>
    <x v="0"/>
    <n v="36"/>
  </r>
  <r>
    <n v="1877"/>
    <s v="MUJER"/>
    <n v="342968.37"/>
    <s v="ASALARIADO"/>
    <s v="SECTOR PRIVADO"/>
    <s v="SI"/>
    <s v="NO"/>
    <s v="NO"/>
    <n v="43"/>
    <s v="No"/>
    <s v="No"/>
    <n v="342968.37"/>
    <x v="0"/>
    <n v="43"/>
  </r>
  <r>
    <n v="1878"/>
    <s v="MUJER"/>
    <n v="619612"/>
    <s v="TRABAJADOR INDEPENDIENTE"/>
    <s v="SECTOR PRIVADO"/>
    <s v="SI"/>
    <s v="NO"/>
    <s v="NO"/>
    <n v="40"/>
    <s v="No"/>
    <s v="No"/>
    <n v="619612"/>
    <x v="3"/>
    <n v="40"/>
  </r>
  <r>
    <n v="1879"/>
    <s v="HOMBRE"/>
    <n v="952753.45"/>
    <s v="PENSIONADOS EN SU PROPIO SISTEMA"/>
    <s v="SECTOR PUBLICO"/>
    <s v="SI"/>
    <s v="NO"/>
    <s v="NO"/>
    <n v="86"/>
    <s v="No"/>
    <s v="No"/>
    <n v="952753.45"/>
    <x v="1"/>
    <n v="86"/>
  </r>
  <r>
    <n v="1880"/>
    <s v="MUJER"/>
    <n v="422091"/>
    <s v="TRABAJADOR INDEPENDIENTE"/>
    <s v="SECTOR PRIVADO"/>
    <s v="SI"/>
    <s v="NO"/>
    <s v="NO"/>
    <n v="36"/>
    <s v="No"/>
    <s v="No"/>
    <n v="422091"/>
    <x v="3"/>
    <n v="36"/>
  </r>
  <r>
    <n v="1881"/>
    <s v="HOMBRE"/>
    <n v="150000"/>
    <s v="ASALARIADO"/>
    <s v="SECTOR PRIVADO"/>
    <s v="SI"/>
    <s v="NO"/>
    <s v="NO"/>
    <n v="73"/>
    <s v="No"/>
    <s v="No"/>
    <n v="150000"/>
    <x v="0"/>
    <n v="73"/>
  </r>
  <r>
    <n v="1882"/>
    <s v="HOMBRE"/>
    <n v="10500"/>
    <s v="ASALARIADO"/>
    <s v="SECTOR PRIVADO"/>
    <s v="SI"/>
    <s v="SI"/>
    <s v="NO"/>
    <n v="29"/>
    <s v="No"/>
    <s v="No"/>
    <n v="10500"/>
    <x v="0"/>
    <n v="29"/>
  </r>
  <r>
    <n v="1883"/>
    <s v="HOMBRE"/>
    <n v="278030.99"/>
    <s v="CONVENIOS ESPECIALES DE TRABAJADORES INDEPENDIENTES"/>
    <s v="SECTOR PRIVADO"/>
    <s v="SI"/>
    <s v="NO"/>
    <s v="NO"/>
    <n v="37"/>
    <s v="No"/>
    <s v="No"/>
    <n v="278030.99"/>
    <x v="4"/>
    <n v="37"/>
  </r>
  <r>
    <n v="1884"/>
    <s v="MUJER"/>
    <n v="756240"/>
    <s v="ASALARIADO"/>
    <s v="SECTOR PUBLICO"/>
    <s v="SI"/>
    <s v="NO"/>
    <s v="SI"/>
    <n v="64"/>
    <s v="No"/>
    <s v="No"/>
    <n v="756240"/>
    <x v="0"/>
    <n v="64"/>
  </r>
  <r>
    <n v="1885"/>
    <s v="HOMBRE"/>
    <n v="600000"/>
    <s v="ASALARIADO"/>
    <s v="SECTOR PRIVADO"/>
    <s v="SI"/>
    <s v="NO"/>
    <s v="SI"/>
    <n v="53"/>
    <s v="No"/>
    <s v="No"/>
    <n v="600000"/>
    <x v="0"/>
    <n v="53"/>
  </r>
  <r>
    <n v="1886"/>
    <s v="HOMBRE"/>
    <n v="359544.27"/>
    <s v="CONVENIOS ESPECIALES DE ASEGURADOS VOLUNTARIOS"/>
    <s v="SECTOR PRIVADO"/>
    <s v="SI"/>
    <s v="SI"/>
    <s v="NO"/>
    <n v="26"/>
    <s v="No"/>
    <s v="No"/>
    <n v="359544.27"/>
    <x v="5"/>
    <n v="26"/>
  </r>
  <r>
    <n v="1887"/>
    <s v="HOMBRE"/>
    <n v="529650"/>
    <s v="ASALARIADO"/>
    <s v="SECTOR PRIVADO"/>
    <s v="SI"/>
    <s v="NO"/>
    <s v="NO"/>
    <n v="55"/>
    <s v="No"/>
    <s v="No"/>
    <n v="529650"/>
    <x v="0"/>
    <n v="55"/>
  </r>
  <r>
    <n v="1888"/>
    <s v="HOMBRE"/>
    <n v="406966.63"/>
    <s v="ASALARIADO"/>
    <s v="SECTOR PRIVADO"/>
    <s v="SI"/>
    <s v="NO"/>
    <s v="NO"/>
    <n v="37"/>
    <s v="No"/>
    <s v="No"/>
    <n v="406966.63"/>
    <x v="0"/>
    <n v="37"/>
  </r>
  <r>
    <n v="1889"/>
    <s v="HOMBRE"/>
    <n v="185000"/>
    <s v="ASALARIADO"/>
    <s v="SECTOR PRIVADO"/>
    <s v="SI"/>
    <s v="NO"/>
    <s v="NO"/>
    <n v="36"/>
    <s v="No"/>
    <s v="No"/>
    <n v="185000"/>
    <x v="0"/>
    <n v="36"/>
  </r>
  <r>
    <n v="1890"/>
    <s v="MUJER"/>
    <n v="299152.38"/>
    <s v="ASALARIADO"/>
    <s v="SECTOR PUBLICO"/>
    <s v="SI"/>
    <s v="NO"/>
    <s v="NO"/>
    <n v="36"/>
    <s v="No"/>
    <s v="No"/>
    <n v="299152.38"/>
    <x v="0"/>
    <n v="36"/>
  </r>
  <r>
    <n v="1891"/>
    <s v="HOMBRE"/>
    <n v="170502"/>
    <s v="ASALARIADO"/>
    <s v="SECTOR PRIVADO"/>
    <s v="SI"/>
    <s v="NO"/>
    <s v="NO"/>
    <n v="64"/>
    <s v="No"/>
    <s v="No"/>
    <n v="170502"/>
    <x v="0"/>
    <n v="64"/>
  </r>
  <r>
    <n v="1892"/>
    <s v="MUJER"/>
    <n v="758880"/>
    <s v="ASALARIADO"/>
    <s v="SECTOR PRIVADO"/>
    <s v="SI"/>
    <s v="NO"/>
    <s v="NO"/>
    <n v="27"/>
    <s v="No"/>
    <s v="No"/>
    <n v="758880"/>
    <x v="0"/>
    <n v="27"/>
  </r>
  <r>
    <n v="1893"/>
    <s v="MUJER"/>
    <n v="345600"/>
    <s v="ASALARIADO"/>
    <s v="SECTOR PRIVADO"/>
    <s v="SI"/>
    <s v="NO"/>
    <s v="NO"/>
    <n v="23"/>
    <s v="No"/>
    <s v="No"/>
    <n v="345600"/>
    <x v="0"/>
    <n v="23"/>
  </r>
  <r>
    <n v="1894"/>
    <s v="HOMBRE"/>
    <n v="309333.33"/>
    <s v="ASALARIADO"/>
    <s v="SECTOR PRIVADO"/>
    <s v="SI"/>
    <s v="NO"/>
    <s v="SI"/>
    <n v="61"/>
    <s v="No"/>
    <s v="No"/>
    <n v="309333.33"/>
    <x v="0"/>
    <n v="61"/>
  </r>
  <r>
    <n v="1895"/>
    <s v="MUJER"/>
    <n v="1188000"/>
    <s v="ASALARIADO"/>
    <s v="SECTOR PRIVADO"/>
    <s v="SI"/>
    <s v="NO"/>
    <s v="NO"/>
    <n v="27"/>
    <s v="No"/>
    <s v="No"/>
    <n v="1188000"/>
    <x v="0"/>
    <n v="27"/>
  </r>
  <r>
    <n v="1896"/>
    <s v="MUJER"/>
    <n v="4442960.54"/>
    <s v="ASALARIADO"/>
    <s v="SECTOR PRIVADO"/>
    <s v="SI"/>
    <s v="NO"/>
    <s v="NO"/>
    <n v="34"/>
    <s v="Atípico"/>
    <s v="No"/>
    <n v="4442960.54"/>
    <x v="0"/>
    <n v="34"/>
  </r>
  <r>
    <n v="1897"/>
    <s v="HOMBRE"/>
    <n v="451891"/>
    <s v="TRABAJADOR INDEPENDIENTE"/>
    <s v="SECTOR PRIVADO"/>
    <s v="SI"/>
    <s v="NO"/>
    <s v="SI"/>
    <n v="46"/>
    <s v="No"/>
    <s v="No"/>
    <n v="451891"/>
    <x v="3"/>
    <n v="46"/>
  </r>
  <r>
    <n v="1898"/>
    <s v="MUJER"/>
    <n v="1103237"/>
    <s v="ASALARIADO"/>
    <s v="SECTOR PUBLICO"/>
    <s v="SI"/>
    <s v="NO"/>
    <s v="SI"/>
    <n v="30"/>
    <s v="No"/>
    <s v="No"/>
    <n v="1103237"/>
    <x v="0"/>
    <n v="30"/>
  </r>
  <r>
    <n v="1899"/>
    <s v="HOMBRE"/>
    <n v="387468"/>
    <s v="ASALARIADO"/>
    <s v="SECTOR PUBLICO"/>
    <s v="SI"/>
    <s v="NO"/>
    <s v="NO"/>
    <n v="32"/>
    <s v="No"/>
    <s v="No"/>
    <n v="387468"/>
    <x v="0"/>
    <n v="32"/>
  </r>
  <r>
    <n v="1900"/>
    <s v="MUJER"/>
    <n v="594092"/>
    <s v="TRABAJADOR INDEPENDIENTE"/>
    <s v="SECTOR PRIVADO"/>
    <s v="SI"/>
    <s v="NO"/>
    <s v="NO"/>
    <n v="57"/>
    <s v="No"/>
    <s v="No"/>
    <n v="594092"/>
    <x v="3"/>
    <n v="57"/>
  </r>
  <r>
    <n v="1901"/>
    <s v="MUJER"/>
    <n v="299647"/>
    <s v="ASEGURADO VOLUNTARIO"/>
    <s v="SECTOR PRIVADO"/>
    <s v="SI"/>
    <s v="NO"/>
    <s v="NO"/>
    <n v="78"/>
    <s v="No"/>
    <s v="No"/>
    <n v="299647"/>
    <x v="2"/>
    <n v="78"/>
  </r>
  <r>
    <n v="1902"/>
    <s v="HOMBRE"/>
    <n v="340566"/>
    <s v="TRABAJADOR INDEPENDIENTE"/>
    <s v="SECTOR PRIVADO"/>
    <s v="SI"/>
    <s v="SI"/>
    <s v="NO"/>
    <n v="32"/>
    <s v="No"/>
    <s v="No"/>
    <n v="340566"/>
    <x v="3"/>
    <n v="32"/>
  </r>
  <r>
    <n v="1903"/>
    <s v="HOMBRE"/>
    <n v="539000"/>
    <s v="ASALARIADO"/>
    <s v="SECTOR PRIVADO"/>
    <s v="SI"/>
    <s v="SI"/>
    <s v="NO"/>
    <n v="36"/>
    <s v="No"/>
    <s v="No"/>
    <n v="539000"/>
    <x v="0"/>
    <n v="36"/>
  </r>
  <r>
    <n v="1904"/>
    <s v="MUJER"/>
    <n v="298155"/>
    <s v="ASEGURADO VOLUNTARIO"/>
    <s v="SECTOR PRIVADO"/>
    <s v="SI"/>
    <s v="NO"/>
    <s v="SI"/>
    <n v="54"/>
    <s v="No"/>
    <s v="No"/>
    <n v="298155"/>
    <x v="2"/>
    <n v="54"/>
  </r>
  <r>
    <n v="1905"/>
    <s v="HOMBRE"/>
    <n v="278030"/>
    <s v="CONVENIOS ESPECIALES DE TRABAJADORES INDEPENDIENTES"/>
    <s v="SECTOR PRIVADO"/>
    <s v="SI"/>
    <s v="SI"/>
    <s v="NO"/>
    <n v="54"/>
    <s v="No"/>
    <s v="No"/>
    <n v="278030"/>
    <x v="4"/>
    <n v="54"/>
  </r>
  <r>
    <n v="1906"/>
    <s v="MUJER"/>
    <n v="653122.46"/>
    <s v="ASALARIADO"/>
    <s v="SECTOR PRIVADO"/>
    <s v="SI"/>
    <s v="NO"/>
    <s v="NO"/>
    <n v="29"/>
    <s v="No"/>
    <s v="No"/>
    <n v="653122.46"/>
    <x v="0"/>
    <n v="29"/>
  </r>
  <r>
    <n v="1907"/>
    <s v="MUJER"/>
    <n v="899559"/>
    <s v="ASALARIADO"/>
    <s v="SECTOR PUBLICO"/>
    <s v="SI"/>
    <s v="NO"/>
    <s v="NO"/>
    <n v="51"/>
    <s v="No"/>
    <s v="No"/>
    <n v="899559"/>
    <x v="0"/>
    <n v="51"/>
  </r>
  <r>
    <n v="1908"/>
    <s v="HOMBRE"/>
    <n v="374003.1"/>
    <s v="ASALARIADO"/>
    <s v="SECTOR PRIVADO"/>
    <s v="SI"/>
    <s v="NO"/>
    <s v="NO"/>
    <n v="38"/>
    <s v="No"/>
    <s v="No"/>
    <n v="374003.1"/>
    <x v="0"/>
    <n v="38"/>
  </r>
  <r>
    <n v="1909"/>
    <s v="HOMBRE"/>
    <n v="297046"/>
    <s v="ASEGURADO VOLUNTARIO"/>
    <s v="SECTOR PRIVADO"/>
    <s v="SI"/>
    <s v="NO"/>
    <s v="NO"/>
    <n v="67"/>
    <s v="No"/>
    <s v="No"/>
    <n v="297046"/>
    <x v="2"/>
    <n v="67"/>
  </r>
  <r>
    <n v="1910"/>
    <s v="MUJER"/>
    <n v="1150000"/>
    <s v="ASALARIADO"/>
    <s v="SECTOR PRIVADO"/>
    <s v="SI"/>
    <s v="NO"/>
    <s v="NO"/>
    <n v="32"/>
    <s v="No"/>
    <s v="No"/>
    <n v="1150000"/>
    <x v="0"/>
    <n v="32"/>
  </r>
  <r>
    <n v="1911"/>
    <s v="HOMBRE"/>
    <n v="51833.33"/>
    <s v="ASALARIADO"/>
    <s v="SECTOR PRIVADO"/>
    <s v="SI"/>
    <s v="NO"/>
    <s v="NO"/>
    <n v="37"/>
    <s v="No"/>
    <s v="No"/>
    <n v="51833.33"/>
    <x v="0"/>
    <n v="37"/>
  </r>
  <r>
    <n v="1912"/>
    <s v="HOMBRE"/>
    <n v="225024.95"/>
    <s v="ASALARIADO"/>
    <s v="SECTOR PRIVADO"/>
    <s v="SI"/>
    <s v="NO"/>
    <s v="NO"/>
    <n v="19"/>
    <s v="No"/>
    <s v="No"/>
    <n v="225024.95"/>
    <x v="0"/>
    <n v="19"/>
  </r>
  <r>
    <n v="1913"/>
    <s v="HOMBRE"/>
    <n v="704330"/>
    <s v="ASALARIADO"/>
    <s v="SECTOR PUBLICO"/>
    <s v="SI"/>
    <s v="NO"/>
    <s v="NO"/>
    <n v="32"/>
    <s v="No"/>
    <s v="No"/>
    <n v="704330"/>
    <x v="0"/>
    <n v="32"/>
  </r>
  <r>
    <n v="1914"/>
    <s v="MUJER"/>
    <n v="277520"/>
    <s v="ASALARIADO"/>
    <s v="SECTOR PRIVADO"/>
    <s v="SI"/>
    <s v="SI"/>
    <s v="NO"/>
    <n v="46"/>
    <s v="No"/>
    <s v="No"/>
    <n v="277520"/>
    <x v="0"/>
    <n v="46"/>
  </r>
  <r>
    <n v="1915"/>
    <s v="MUJER"/>
    <n v="1610392"/>
    <s v="ASALARIADO"/>
    <s v="SECTOR PUBLICO"/>
    <s v="SI"/>
    <s v="NO"/>
    <s v="NO"/>
    <n v="46"/>
    <s v="No"/>
    <s v="No"/>
    <n v="1610392"/>
    <x v="0"/>
    <n v="46"/>
  </r>
  <r>
    <n v="1916"/>
    <s v="MUJER"/>
    <n v="280000"/>
    <s v="ASALARIADO"/>
    <s v="SECTOR PRIVADO"/>
    <s v="SI"/>
    <s v="NO"/>
    <s v="NO"/>
    <n v="38"/>
    <s v="No"/>
    <s v="No"/>
    <n v="280000"/>
    <x v="0"/>
    <n v="38"/>
  </r>
  <r>
    <n v="1917"/>
    <s v="HOMBRE"/>
    <n v="322500"/>
    <s v="ASALARIADO"/>
    <s v="SECTOR PRIVADO"/>
    <s v="SI"/>
    <s v="NO"/>
    <s v="SI"/>
    <n v="46"/>
    <s v="No"/>
    <s v="No"/>
    <n v="322500"/>
    <x v="0"/>
    <n v="46"/>
  </r>
  <r>
    <n v="1918"/>
    <s v="HOMBRE"/>
    <n v="3599311.8"/>
    <s v="ASALARIADO"/>
    <s v="SECTOR PUBLICO"/>
    <s v="SI"/>
    <s v="NO"/>
    <s v="NO"/>
    <n v="60"/>
    <s v="Atípico"/>
    <s v="No"/>
    <n v="3599311.8"/>
    <x v="0"/>
    <n v="60"/>
  </r>
  <r>
    <n v="1919"/>
    <s v="MUJER"/>
    <n v="512557.9"/>
    <s v="ASALARIADO"/>
    <s v="SECTOR PRIVADO"/>
    <s v="SI"/>
    <s v="NO"/>
    <s v="NO"/>
    <n v="35"/>
    <s v="No"/>
    <s v="No"/>
    <n v="512557.9"/>
    <x v="0"/>
    <n v="35"/>
  </r>
  <r>
    <n v="1920"/>
    <s v="MUJER"/>
    <n v="500000"/>
    <s v="ASALARIADO"/>
    <s v="SECTOR PRIVADO"/>
    <s v="SI"/>
    <s v="NO"/>
    <s v="NO"/>
    <n v="57"/>
    <s v="No"/>
    <s v="No"/>
    <n v="500000"/>
    <x v="0"/>
    <n v="57"/>
  </r>
  <r>
    <n v="1921"/>
    <s v="HOMBRE"/>
    <n v="1744445"/>
    <s v="ASALARIADO"/>
    <s v="SECTOR PUBLICO"/>
    <s v="SI"/>
    <s v="NO"/>
    <s v="NO"/>
    <n v="40"/>
    <s v="No"/>
    <s v="No"/>
    <n v="1744445"/>
    <x v="0"/>
    <n v="40"/>
  </r>
  <r>
    <n v="1922"/>
    <s v="MUJER"/>
    <n v="357576.42"/>
    <s v="ASALARIADO"/>
    <s v="SECTOR PRIVADO"/>
    <s v="SI"/>
    <s v="NO"/>
    <s v="NO"/>
    <n v="35"/>
    <s v="No"/>
    <s v="No"/>
    <n v="357576.42"/>
    <x v="0"/>
    <n v="35"/>
  </r>
  <r>
    <n v="1923"/>
    <s v="HOMBRE"/>
    <n v="2724750"/>
    <s v="ASALARIADO"/>
    <s v="SECTOR PRIVADO"/>
    <s v="SI"/>
    <s v="NO"/>
    <s v="NO"/>
    <n v="25"/>
    <s v="Atípico"/>
    <s v="No"/>
    <n v="2724750"/>
    <x v="0"/>
    <n v="25"/>
  </r>
  <r>
    <n v="1924"/>
    <s v="HOMBRE"/>
    <n v="655672"/>
    <s v="ASEGURADO VOLUNTARIO"/>
    <s v="SECTOR PRIVADO"/>
    <s v="SI"/>
    <s v="NO"/>
    <s v="NO"/>
    <n v="58"/>
    <s v="No"/>
    <s v="No"/>
    <n v="655672"/>
    <x v="2"/>
    <n v="58"/>
  </r>
  <r>
    <n v="1925"/>
    <s v="HOMBRE"/>
    <n v="1257384"/>
    <s v="PENSIONADOS EN SU PROPIO SISTEMA"/>
    <s v="SECTOR PUBLICO"/>
    <s v="SI"/>
    <s v="NO"/>
    <s v="NO"/>
    <n v="68"/>
    <s v="No"/>
    <s v="No"/>
    <n v="1257384"/>
    <x v="1"/>
    <n v="68"/>
  </r>
  <r>
    <n v="1926"/>
    <s v="HOMBRE"/>
    <n v="385460.82"/>
    <s v="ASALARIADO"/>
    <s v="SECTOR PRIVADO"/>
    <s v="SI"/>
    <s v="NO"/>
    <s v="NO"/>
    <n v="20"/>
    <s v="No"/>
    <s v="No"/>
    <n v="385460.82"/>
    <x v="0"/>
    <n v="20"/>
  </r>
  <r>
    <n v="1927"/>
    <s v="HOMBRE"/>
    <n v="454461.58"/>
    <s v="ASALARIADO"/>
    <s v="SECTOR PRIVADO"/>
    <s v="SI"/>
    <s v="NO"/>
    <s v="SI"/>
    <n v="29"/>
    <s v="No"/>
    <s v="No"/>
    <n v="454461.58"/>
    <x v="0"/>
    <n v="29"/>
  </r>
  <r>
    <n v="1928"/>
    <s v="MUJER"/>
    <n v="277402"/>
    <s v="ASALARIADO"/>
    <s v="SECTOR PRIVADO"/>
    <s v="SI"/>
    <s v="NO"/>
    <s v="NO"/>
    <n v="41"/>
    <s v="No"/>
    <s v="No"/>
    <n v="277402"/>
    <x v="0"/>
    <n v="41"/>
  </r>
  <r>
    <n v="1929"/>
    <s v="HOMBRE"/>
    <n v="297046"/>
    <s v="TRABAJADOR INDEPENDIENTE"/>
    <s v="SECTOR PRIVADO"/>
    <s v="SI"/>
    <s v="NO"/>
    <s v="SI"/>
    <n v="27"/>
    <s v="No"/>
    <s v="No"/>
    <n v="297046"/>
    <x v="3"/>
    <n v="27"/>
  </r>
  <r>
    <n v="1930"/>
    <s v="HOMBRE"/>
    <n v="1541263.51"/>
    <s v="ASALARIADO"/>
    <s v="SECTOR PRIVADO"/>
    <s v="SI"/>
    <s v="NO"/>
    <s v="NO"/>
    <n v="46"/>
    <s v="No"/>
    <s v="No"/>
    <n v="1541263.51"/>
    <x v="0"/>
    <n v="46"/>
  </r>
  <r>
    <n v="1931"/>
    <s v="MUJER"/>
    <n v="1017485"/>
    <s v="TRABAJADOR INDEPENDIENTE"/>
    <s v="SECTOR PRIVADO"/>
    <s v="SI"/>
    <s v="NO"/>
    <s v="NO"/>
    <n v="53"/>
    <s v="No"/>
    <s v="No"/>
    <n v="1017485"/>
    <x v="3"/>
    <n v="53"/>
  </r>
  <r>
    <n v="1932"/>
    <s v="HOMBRE"/>
    <n v="1854952.25"/>
    <s v="ASALARIADO"/>
    <s v="SECTOR PRIVADO"/>
    <s v="SI"/>
    <s v="NO"/>
    <s v="NO"/>
    <n v="33"/>
    <s v="No"/>
    <s v="No"/>
    <n v="1854952.25"/>
    <x v="0"/>
    <n v="33"/>
  </r>
  <r>
    <n v="1933"/>
    <s v="HOMBRE"/>
    <n v="315617"/>
    <s v="ASEGURADO VOLUNTARIO"/>
    <s v="SECTOR PRIVADO"/>
    <s v="SI"/>
    <s v="NO"/>
    <s v="NO"/>
    <n v="56"/>
    <s v="No"/>
    <s v="No"/>
    <n v="315617"/>
    <x v="2"/>
    <n v="56"/>
  </r>
  <r>
    <n v="1934"/>
    <s v="MUJER"/>
    <n v="310124"/>
    <s v="TRABAJADOR INDEPENDIENTE"/>
    <s v="SECTOR PRIVADO"/>
    <s v="SI"/>
    <s v="NO"/>
    <s v="SI"/>
    <n v="59"/>
    <s v="No"/>
    <s v="No"/>
    <n v="310124"/>
    <x v="3"/>
    <n v="59"/>
  </r>
  <r>
    <n v="1935"/>
    <s v="HOMBRE"/>
    <n v="240000"/>
    <s v="ASALARIADO"/>
    <s v="SECTOR PRIVADO"/>
    <s v="SI"/>
    <s v="NO"/>
    <s v="NO"/>
    <n v="39"/>
    <s v="No"/>
    <s v="No"/>
    <n v="240000"/>
    <x v="0"/>
    <n v="39"/>
  </r>
  <r>
    <n v="1936"/>
    <s v="MUJER"/>
    <n v="446061.6"/>
    <s v="ASALARIADO"/>
    <s v="SECTOR PRIVADO"/>
    <s v="SI"/>
    <s v="NO"/>
    <s v="SI"/>
    <n v="59"/>
    <s v="No"/>
    <s v="No"/>
    <n v="446061.6"/>
    <x v="0"/>
    <n v="59"/>
  </r>
  <r>
    <n v="1937"/>
    <s v="HOMBRE"/>
    <n v="566297"/>
    <s v="TRABAJADOR INDEPENDIENTE"/>
    <s v="SECTOR PRIVADO"/>
    <s v="SI"/>
    <s v="NO"/>
    <s v="NO"/>
    <n v="49"/>
    <s v="No"/>
    <s v="No"/>
    <n v="566297"/>
    <x v="3"/>
    <n v="49"/>
  </r>
  <r>
    <n v="1938"/>
    <s v="MUJER"/>
    <n v="50000"/>
    <s v="ASALARIADO"/>
    <s v="SECTOR PRIVADO"/>
    <s v="SI"/>
    <s v="NO"/>
    <s v="SI"/>
    <n v="21"/>
    <s v="No"/>
    <s v="No"/>
    <n v="50000"/>
    <x v="0"/>
    <n v="21"/>
  </r>
  <r>
    <n v="1939"/>
    <s v="MUJER"/>
    <n v="394998"/>
    <s v="ASALARIADO"/>
    <s v="SECTOR PRIVADO"/>
    <s v="SI"/>
    <s v="NO"/>
    <s v="NO"/>
    <n v="29"/>
    <s v="No"/>
    <s v="No"/>
    <n v="394998"/>
    <x v="0"/>
    <n v="29"/>
  </r>
  <r>
    <n v="1940"/>
    <s v="MUJER"/>
    <n v="320000"/>
    <s v="ASALARIADO"/>
    <s v="SECTOR PRIVADO"/>
    <s v="SI"/>
    <s v="NO"/>
    <s v="NO"/>
    <n v="27"/>
    <s v="No"/>
    <s v="No"/>
    <n v="320000"/>
    <x v="0"/>
    <n v="27"/>
  </r>
  <r>
    <n v="1941"/>
    <s v="HOMBRE"/>
    <n v="953728.87"/>
    <s v="ASALARIADO"/>
    <s v="SECTOR PRIVADO"/>
    <s v="SI"/>
    <s v="NO"/>
    <s v="NO"/>
    <n v="60"/>
    <s v="No"/>
    <s v="No"/>
    <n v="953728.87"/>
    <x v="0"/>
    <n v="60"/>
  </r>
  <r>
    <n v="1942"/>
    <s v="HOMBRE"/>
    <n v="507443.6"/>
    <s v="ASALARIADO"/>
    <s v="SECTOR PRIVADO"/>
    <s v="SI"/>
    <s v="NO"/>
    <s v="NO"/>
    <n v="20"/>
    <s v="No"/>
    <s v="No"/>
    <n v="507443.6"/>
    <x v="0"/>
    <n v="20"/>
  </r>
  <r>
    <n v="1943"/>
    <s v="MUJER"/>
    <n v="995680"/>
    <s v="ASALARIADO"/>
    <s v="SECTOR PUBLICO"/>
    <s v="SI"/>
    <s v="NO"/>
    <s v="NO"/>
    <n v="35"/>
    <s v="No"/>
    <s v="No"/>
    <n v="995680"/>
    <x v="0"/>
    <n v="35"/>
  </r>
  <r>
    <n v="1944"/>
    <s v="HOMBRE"/>
    <n v="278030"/>
    <s v="CONVENIOS ESPECIALES DE TRABAJADORES INDEPENDIENTES"/>
    <s v="SECTOR PRIVADO"/>
    <s v="SI"/>
    <s v="NO"/>
    <s v="NO"/>
    <n v="64"/>
    <s v="No"/>
    <s v="No"/>
    <n v="278030"/>
    <x v="4"/>
    <n v="64"/>
  </r>
  <r>
    <n v="1945"/>
    <s v="HOMBRE"/>
    <n v="340100.8"/>
    <s v="ASALARIADO"/>
    <s v="SECTOR PRIVADO"/>
    <s v="SI"/>
    <s v="NO"/>
    <s v="NO"/>
    <n v="22"/>
    <s v="No"/>
    <s v="No"/>
    <n v="340100.8"/>
    <x v="0"/>
    <n v="22"/>
  </r>
  <r>
    <n v="1946"/>
    <s v="HOMBRE"/>
    <n v="889976.5"/>
    <s v="ASALARIADO"/>
    <s v="SECTOR PUBLICO"/>
    <s v="SI"/>
    <s v="NO"/>
    <s v="NO"/>
    <n v="30"/>
    <s v="No"/>
    <s v="No"/>
    <n v="889976.5"/>
    <x v="0"/>
    <n v="30"/>
  </r>
  <r>
    <n v="1947"/>
    <s v="HOMBRE"/>
    <n v="558420.11"/>
    <s v="ASALARIADO"/>
    <s v="SECTOR PRIVADO"/>
    <s v="SI"/>
    <s v="NO"/>
    <s v="NO"/>
    <n v="26"/>
    <s v="No"/>
    <s v="No"/>
    <n v="558420.11"/>
    <x v="0"/>
    <n v="26"/>
  </r>
  <r>
    <n v="1948"/>
    <s v="HOMBRE"/>
    <n v="478452"/>
    <s v="TRABAJADOR INDEPENDIENTE"/>
    <s v="SECTOR PRIVADO"/>
    <s v="SI"/>
    <s v="SI"/>
    <s v="NO"/>
    <n v="49"/>
    <s v="No"/>
    <s v="No"/>
    <n v="478452"/>
    <x v="3"/>
    <n v="49"/>
  </r>
  <r>
    <n v="1949"/>
    <s v="MUJER"/>
    <n v="594092"/>
    <s v="TRABAJADOR INDEPENDIENTE"/>
    <s v="SECTOR PRIVADO"/>
    <s v="SI"/>
    <s v="NO"/>
    <s v="SI"/>
    <n v="54"/>
    <s v="No"/>
    <s v="No"/>
    <n v="594092"/>
    <x v="3"/>
    <n v="54"/>
  </r>
  <r>
    <n v="1950"/>
    <s v="MUJER"/>
    <n v="1281095"/>
    <s v="ASALARIADO"/>
    <s v="SECTOR PUBLICO"/>
    <s v="SI"/>
    <s v="NO"/>
    <s v="SI"/>
    <n v="43"/>
    <s v="No"/>
    <s v="No"/>
    <n v="1281095"/>
    <x v="0"/>
    <n v="43"/>
  </r>
  <r>
    <n v="1951"/>
    <s v="HOMBRE"/>
    <n v="610146"/>
    <s v="ASEGURADO VOLUNTARIO"/>
    <s v="SECTOR PRIVADO"/>
    <s v="SI"/>
    <s v="NO"/>
    <s v="NO"/>
    <n v="49"/>
    <s v="No"/>
    <s v="No"/>
    <n v="610146"/>
    <x v="2"/>
    <n v="49"/>
  </r>
  <r>
    <n v="1952"/>
    <s v="HOMBRE"/>
    <n v="278030"/>
    <s v="CONVENIOS ESPECIALES DE TRABAJADORES INDEPENDIENTES"/>
    <s v="SECTOR PRIVADO"/>
    <s v="SI"/>
    <s v="NO"/>
    <s v="NO"/>
    <n v="55"/>
    <s v="No"/>
    <s v="No"/>
    <n v="278030"/>
    <x v="4"/>
    <n v="55"/>
  </r>
  <r>
    <n v="1953"/>
    <s v="MUJER"/>
    <n v="752666"/>
    <s v="ASALARIADO"/>
    <s v="SECTOR PRIVADO"/>
    <s v="SI"/>
    <s v="NO"/>
    <s v="NO"/>
    <n v="31"/>
    <s v="No"/>
    <s v="No"/>
    <n v="752666"/>
    <x v="0"/>
    <n v="31"/>
  </r>
  <r>
    <n v="1954"/>
    <s v="HOMBRE"/>
    <n v="96000"/>
    <s v="ASALARIADO"/>
    <s v="SECTOR PRIVADO"/>
    <s v="SI"/>
    <s v="SI"/>
    <s v="NO"/>
    <n v="47"/>
    <s v="No"/>
    <s v="No"/>
    <n v="96000"/>
    <x v="0"/>
    <n v="47"/>
  </r>
  <r>
    <n v="1955"/>
    <s v="MUJER"/>
    <n v="363604.49"/>
    <s v="ASALARIADO"/>
    <s v="SECTOR PRIVADO"/>
    <s v="SI"/>
    <s v="NO"/>
    <s v="NO"/>
    <n v="21"/>
    <s v="No"/>
    <s v="No"/>
    <n v="363604.49"/>
    <x v="0"/>
    <n v="21"/>
  </r>
  <r>
    <n v="1956"/>
    <s v="HOMBRE"/>
    <n v="1094727.6000000001"/>
    <s v="PENSIONADOS EN SU PROPIO SISTEMA"/>
    <s v="SECTOR PUBLICO"/>
    <s v="SI"/>
    <s v="NO"/>
    <s v="NO"/>
    <n v="70"/>
    <s v="No"/>
    <s v="No"/>
    <n v="1094727.6000000001"/>
    <x v="1"/>
    <n v="70"/>
  </r>
  <r>
    <n v="1957"/>
    <s v="MUJER"/>
    <n v="297046"/>
    <s v="ASEGURADO VOLUNTARIO"/>
    <s v="SECTOR PRIVADO"/>
    <s v="SI"/>
    <s v="NO"/>
    <s v="NO"/>
    <n v="25"/>
    <s v="No"/>
    <s v="No"/>
    <n v="297046"/>
    <x v="2"/>
    <n v="25"/>
  </r>
  <r>
    <n v="1958"/>
    <s v="HOMBRE"/>
    <n v="297046"/>
    <s v="ASEGURADO VOLUNTARIO"/>
    <s v="SECTOR PRIVADO"/>
    <s v="SI"/>
    <s v="NO"/>
    <s v="NO"/>
    <n v="45"/>
    <s v="No"/>
    <s v="No"/>
    <n v="297046"/>
    <x v="2"/>
    <n v="45"/>
  </r>
  <r>
    <n v="1959"/>
    <s v="MUJER"/>
    <n v="350899.48"/>
    <s v="ASALARIADO"/>
    <s v="SECTOR PRIVADO"/>
    <s v="SI"/>
    <s v="SI"/>
    <s v="NO"/>
    <n v="38"/>
    <s v="No"/>
    <s v="No"/>
    <n v="350899.48"/>
    <x v="0"/>
    <n v="38"/>
  </r>
  <r>
    <n v="1960"/>
    <s v="HOMBRE"/>
    <n v="639148"/>
    <s v="TRABAJADOR INDEPENDIENTE"/>
    <s v="SECTOR PRIVADO"/>
    <s v="SI"/>
    <s v="NO"/>
    <s v="SI"/>
    <n v="50"/>
    <s v="No"/>
    <s v="No"/>
    <n v="639148"/>
    <x v="3"/>
    <n v="50"/>
  </r>
  <r>
    <n v="1961"/>
    <s v="MUJER"/>
    <n v="798237"/>
    <s v="ASALARIADO"/>
    <s v="SECTOR PUBLICO"/>
    <s v="SI"/>
    <s v="NO"/>
    <s v="SI"/>
    <n v="36"/>
    <s v="No"/>
    <s v="No"/>
    <n v="798237"/>
    <x v="0"/>
    <n v="36"/>
  </r>
  <r>
    <n v="1962"/>
    <s v="HOMBRE"/>
    <n v="445567"/>
    <s v="TRABAJADOR INDEPENDIENTE"/>
    <s v="SECTOR PRIVADO"/>
    <s v="SI"/>
    <s v="NO"/>
    <s v="SI"/>
    <n v="33"/>
    <s v="No"/>
    <s v="No"/>
    <n v="445567"/>
    <x v="3"/>
    <n v="33"/>
  </r>
  <r>
    <n v="1963"/>
    <s v="HOMBRE"/>
    <n v="537540"/>
    <s v="ASALARIADO"/>
    <s v="SECTOR PRIVADO"/>
    <s v="SI"/>
    <s v="NO"/>
    <s v="NO"/>
    <n v="36"/>
    <s v="No"/>
    <s v="No"/>
    <n v="537540"/>
    <x v="0"/>
    <n v="36"/>
  </r>
  <r>
    <n v="1964"/>
    <s v="HOMBRE"/>
    <n v="300018"/>
    <s v="TRABAJADOR INDEPENDIENTE"/>
    <s v="SECTOR PRIVADO"/>
    <s v="SI"/>
    <s v="NO"/>
    <s v="NO"/>
    <n v="71"/>
    <s v="No"/>
    <s v="No"/>
    <n v="300018"/>
    <x v="3"/>
    <n v="71"/>
  </r>
  <r>
    <n v="1965"/>
    <s v="HOMBRE"/>
    <n v="1500808.75"/>
    <s v="ASALARIADO"/>
    <s v="SECTOR PRIVADO"/>
    <s v="SI"/>
    <s v="NO"/>
    <s v="NO"/>
    <n v="37"/>
    <s v="No"/>
    <s v="No"/>
    <n v="1500808.75"/>
    <x v="0"/>
    <n v="37"/>
  </r>
  <r>
    <n v="1966"/>
    <s v="MUJER"/>
    <n v="285000"/>
    <s v="ASALARIADO"/>
    <s v="SECTOR PRIVADO"/>
    <s v="SI"/>
    <s v="NO"/>
    <s v="NO"/>
    <n v="27"/>
    <s v="No"/>
    <s v="No"/>
    <n v="285000"/>
    <x v="0"/>
    <n v="27"/>
  </r>
  <r>
    <n v="1967"/>
    <s v="HOMBRE"/>
    <n v="282305"/>
    <s v="TRABAJADOR INDEPENDIENTE"/>
    <s v="SECTOR PRIVADO"/>
    <s v="SI"/>
    <s v="NO"/>
    <s v="NO"/>
    <n v="29"/>
    <s v="No"/>
    <s v="No"/>
    <n v="282305"/>
    <x v="3"/>
    <n v="29"/>
  </r>
  <r>
    <n v="1968"/>
    <s v="HOMBRE"/>
    <n v="2546628.4"/>
    <s v="ASALARIADO"/>
    <s v="SECTOR PUBLICO"/>
    <s v="SI"/>
    <s v="NO"/>
    <s v="NO"/>
    <n v="59"/>
    <s v="Atípico"/>
    <s v="No"/>
    <n v="2546628.4"/>
    <x v="0"/>
    <n v="59"/>
  </r>
  <r>
    <n v="1969"/>
    <s v="HOMBRE"/>
    <n v="461935.5"/>
    <s v="ASALARIADO"/>
    <s v="SECTOR PRIVADO"/>
    <s v="SI"/>
    <s v="NO"/>
    <s v="NO"/>
    <n v="28"/>
    <s v="No"/>
    <s v="No"/>
    <n v="461935.5"/>
    <x v="0"/>
    <n v="28"/>
  </r>
  <r>
    <n v="1970"/>
    <s v="MUJER"/>
    <n v="212356.1"/>
    <s v="ASALARIADO"/>
    <s v="SECTOR PRIVADO"/>
    <s v="SI"/>
    <s v="NO"/>
    <s v="NO"/>
    <n v="27"/>
    <s v="No"/>
    <s v="No"/>
    <n v="212356.1"/>
    <x v="0"/>
    <n v="27"/>
  </r>
  <r>
    <n v="1971"/>
    <s v="HOMBRE"/>
    <n v="297046"/>
    <s v="TRABAJADOR INDEPENDIENTE"/>
    <s v="SECTOR PRIVADO"/>
    <s v="SI"/>
    <s v="NO"/>
    <s v="SI"/>
    <n v="38"/>
    <s v="No"/>
    <s v="No"/>
    <n v="297046"/>
    <x v="3"/>
    <n v="38"/>
  </r>
  <r>
    <n v="1972"/>
    <s v="MUJER"/>
    <n v="367734"/>
    <s v="TRABAJADOR INDEPENDIENTE"/>
    <s v="SECTOR PRIVADO"/>
    <s v="SI"/>
    <s v="NO"/>
    <s v="NO"/>
    <n v="45"/>
    <s v="No"/>
    <s v="No"/>
    <n v="367734"/>
    <x v="3"/>
    <n v="45"/>
  </r>
  <r>
    <n v="1973"/>
    <s v="MUJER"/>
    <n v="355311.3"/>
    <s v="ASALARIADO"/>
    <s v="SECTOR PUBLICO"/>
    <s v="SI"/>
    <s v="NO"/>
    <s v="NO"/>
    <n v="46"/>
    <s v="No"/>
    <s v="No"/>
    <n v="355311.3"/>
    <x v="0"/>
    <n v="46"/>
  </r>
  <r>
    <n v="1974"/>
    <s v="HOMBRE"/>
    <n v="4340894"/>
    <s v="PENSIONADOS EN SU PROPIO SISTEMA"/>
    <s v="SECTOR PUBLICO"/>
    <s v="SI"/>
    <s v="NO"/>
    <s v="NO"/>
    <n v="54"/>
    <s v="Atípico"/>
    <s v="No"/>
    <n v="4340894"/>
    <x v="1"/>
    <n v="54"/>
  </r>
  <r>
    <n v="1975"/>
    <s v="MUJER"/>
    <n v="300056"/>
    <s v="PENSIONADOS EN SU PROPIO SISTEMA"/>
    <s v="SECTOR PUBLICO"/>
    <s v="SI"/>
    <s v="NO"/>
    <s v="NO"/>
    <n v="60"/>
    <s v="No"/>
    <s v="No"/>
    <n v="300056"/>
    <x v="1"/>
    <n v="60"/>
  </r>
  <r>
    <n v="1976"/>
    <s v="HOMBRE"/>
    <n v="222597.23"/>
    <s v="ASALARIADO"/>
    <s v="SECTOR PRIVADO"/>
    <s v="SI"/>
    <s v="NO"/>
    <s v="NO"/>
    <n v="23"/>
    <s v="No"/>
    <s v="No"/>
    <n v="222597.23"/>
    <x v="0"/>
    <n v="23"/>
  </r>
  <r>
    <n v="1977"/>
    <s v="HOMBRE"/>
    <n v="409746"/>
    <s v="TRABAJADOR INDEPENDIENTE"/>
    <s v="SECTOR PRIVADO"/>
    <s v="SI"/>
    <s v="NO"/>
    <s v="SI"/>
    <n v="30"/>
    <s v="No"/>
    <s v="No"/>
    <n v="409746"/>
    <x v="3"/>
    <n v="30"/>
  </r>
  <r>
    <n v="1978"/>
    <s v="HOMBRE"/>
    <n v="346474.5"/>
    <s v="ASALARIADO"/>
    <s v="SECTOR PRIVADO"/>
    <s v="SI"/>
    <s v="NO"/>
    <s v="NO"/>
    <n v="28"/>
    <s v="No"/>
    <s v="No"/>
    <n v="346474.5"/>
    <x v="0"/>
    <n v="28"/>
  </r>
  <r>
    <n v="1979"/>
    <s v="HOMBRE"/>
    <n v="278030"/>
    <s v="CONVENIOS ESPECIALES DE TRABAJADORES INDEPENDIENTES"/>
    <s v="SECTOR PRIVADO"/>
    <s v="SI"/>
    <s v="NO"/>
    <s v="NO"/>
    <n v="86"/>
    <s v="No"/>
    <s v="No"/>
    <n v="278030"/>
    <x v="4"/>
    <n v="86"/>
  </r>
  <r>
    <n v="1980"/>
    <s v="HOMBRE"/>
    <n v="278030.99"/>
    <s v="CONVENIOS ESPECIALES DE TRABAJADORES INDEPENDIENTES"/>
    <s v="SECTOR PRIVADO"/>
    <s v="SI"/>
    <s v="NO"/>
    <s v="NO"/>
    <n v="27"/>
    <s v="No"/>
    <s v="No"/>
    <n v="278030.99"/>
    <x v="4"/>
    <n v="27"/>
  </r>
  <r>
    <n v="1981"/>
    <s v="HOMBRE"/>
    <n v="530000"/>
    <s v="ASALARIADO"/>
    <s v="SECTOR PRIVADO"/>
    <s v="SI"/>
    <s v="NO"/>
    <s v="NO"/>
    <n v="24"/>
    <s v="No"/>
    <s v="No"/>
    <n v="530000"/>
    <x v="0"/>
    <n v="24"/>
  </r>
  <r>
    <n v="1982"/>
    <s v="MUJER"/>
    <n v="1583743"/>
    <s v="ASALARIADO"/>
    <s v="SECTOR PUBLICO"/>
    <s v="SI"/>
    <s v="NO"/>
    <s v="NO"/>
    <n v="58"/>
    <s v="No"/>
    <s v="No"/>
    <n v="1583743"/>
    <x v="0"/>
    <n v="58"/>
  </r>
  <r>
    <n v="1983"/>
    <s v="MUJER"/>
    <n v="1178626"/>
    <s v="ASALARIADO"/>
    <s v="SECTOR PUBLICO"/>
    <s v="SI"/>
    <s v="NO"/>
    <s v="NO"/>
    <n v="36"/>
    <s v="No"/>
    <s v="No"/>
    <n v="1178626"/>
    <x v="0"/>
    <n v="36"/>
  </r>
  <r>
    <n v="1984"/>
    <s v="HOMBRE"/>
    <n v="297045"/>
    <s v="ASEGURADO VOLUNTARIO"/>
    <s v="SECTOR PRIVADO"/>
    <s v="SI"/>
    <s v="NO"/>
    <s v="NO"/>
    <n v="78"/>
    <s v="No"/>
    <s v="No"/>
    <n v="297045"/>
    <x v="2"/>
    <n v="78"/>
  </r>
  <r>
    <n v="1985"/>
    <s v="MUJER"/>
    <n v="484699.48"/>
    <s v="ASALARIADO"/>
    <s v="SECTOR PRIVADO"/>
    <s v="SI"/>
    <s v="NO"/>
    <s v="NO"/>
    <n v="21"/>
    <s v="No"/>
    <s v="No"/>
    <n v="484699.48"/>
    <x v="0"/>
    <n v="21"/>
  </r>
  <r>
    <n v="1986"/>
    <s v="HOMBRE"/>
    <n v="1782316"/>
    <s v="ASALARIADO"/>
    <s v="SECTOR PUBLICO"/>
    <s v="SI"/>
    <s v="NO"/>
    <s v="SI"/>
    <n v="50"/>
    <s v="No"/>
    <s v="No"/>
    <n v="1782316"/>
    <x v="0"/>
    <n v="50"/>
  </r>
  <r>
    <n v="1987"/>
    <s v="MUJER"/>
    <n v="454673.58"/>
    <s v="ASALARIADO"/>
    <s v="SECTOR PRIVADO"/>
    <s v="SI"/>
    <s v="NO"/>
    <s v="NO"/>
    <n v="39"/>
    <s v="No"/>
    <s v="No"/>
    <n v="454673.58"/>
    <x v="0"/>
    <n v="39"/>
  </r>
  <r>
    <n v="1988"/>
    <s v="MUJER"/>
    <n v="120000"/>
    <s v="ASALARIADO"/>
    <s v="SECTOR PRIVADO"/>
    <s v="SI"/>
    <s v="NO"/>
    <s v="NO"/>
    <n v="32"/>
    <s v="No"/>
    <s v="No"/>
    <n v="120000"/>
    <x v="0"/>
    <n v="32"/>
  </r>
  <r>
    <n v="1989"/>
    <s v="HOMBRE"/>
    <n v="513274"/>
    <s v="ASALARIADO"/>
    <s v="SECTOR PUBLICO"/>
    <s v="SI"/>
    <s v="NO"/>
    <s v="NO"/>
    <n v="57"/>
    <s v="No"/>
    <s v="No"/>
    <n v="513274"/>
    <x v="0"/>
    <n v="57"/>
  </r>
  <r>
    <n v="1990"/>
    <s v="MUJER"/>
    <n v="457059"/>
    <s v="ASALARIADO"/>
    <s v="SECTOR PUBLICO"/>
    <s v="SI"/>
    <s v="NO"/>
    <s v="SI"/>
    <n v="59"/>
    <s v="No"/>
    <s v="No"/>
    <n v="457059"/>
    <x v="0"/>
    <n v="59"/>
  </r>
  <r>
    <n v="1991"/>
    <s v="MUJER"/>
    <n v="1708013"/>
    <s v="PENSIONADOS EN SU PROPIO SISTEMA"/>
    <s v="SECTOR PUBLICO"/>
    <s v="SI"/>
    <s v="NO"/>
    <s v="NO"/>
    <n v="57"/>
    <s v="No"/>
    <s v="No"/>
    <n v="1708013"/>
    <x v="1"/>
    <n v="57"/>
  </r>
  <r>
    <n v="1992"/>
    <s v="HOMBRE"/>
    <n v="362989.67"/>
    <s v="ASALARIADO"/>
    <s v="SECTOR PRIVADO"/>
    <s v="SI"/>
    <s v="NO"/>
    <s v="NO"/>
    <n v="20"/>
    <s v="No"/>
    <s v="No"/>
    <n v="362989.67"/>
    <x v="0"/>
    <n v="20"/>
  </r>
  <r>
    <n v="1993"/>
    <s v="HOMBRE"/>
    <n v="393714"/>
    <s v="ASALARIADO"/>
    <s v="SECTOR PRIVADO"/>
    <s v="SI"/>
    <s v="NO"/>
    <s v="NO"/>
    <n v="48"/>
    <s v="No"/>
    <s v="No"/>
    <n v="393714"/>
    <x v="0"/>
    <n v="48"/>
  </r>
  <r>
    <n v="1994"/>
    <s v="HOMBRE"/>
    <n v="444719"/>
    <s v="TRABAJADOR INDEPENDIENTE"/>
    <s v="SECTOR PRIVADO"/>
    <s v="SI"/>
    <s v="NO"/>
    <s v="SI"/>
    <n v="36"/>
    <s v="No"/>
    <s v="No"/>
    <n v="444719"/>
    <x v="3"/>
    <n v="36"/>
  </r>
  <r>
    <n v="1995"/>
    <s v="HOMBRE"/>
    <n v="1352723.7"/>
    <s v="ASALARIADO"/>
    <s v="SECTOR PUBLICO"/>
    <s v="SI"/>
    <s v="NO"/>
    <s v="NO"/>
    <n v="29"/>
    <s v="No"/>
    <s v="No"/>
    <n v="1352723.7"/>
    <x v="0"/>
    <n v="29"/>
  </r>
  <r>
    <n v="1996"/>
    <s v="HOMBRE"/>
    <n v="299647"/>
    <s v="TRABAJADOR INDEPENDIENTE"/>
    <s v="SECTOR PRIVADO"/>
    <s v="SI"/>
    <s v="NO"/>
    <s v="SI"/>
    <n v="38"/>
    <s v="No"/>
    <s v="No"/>
    <n v="299647"/>
    <x v="3"/>
    <n v="38"/>
  </r>
  <r>
    <n v="1997"/>
    <s v="MUJER"/>
    <n v="141509.48000000001"/>
    <s v="PENSIONADOS EN SU PROPIO SISTEMA"/>
    <s v="SECTOR PUBLICO"/>
    <s v="SI"/>
    <s v="NO"/>
    <s v="NO"/>
    <n v="91"/>
    <s v="No"/>
    <s v="No"/>
    <n v="141509.48000000001"/>
    <x v="1"/>
    <n v="91"/>
  </r>
  <r>
    <n v="1998"/>
    <s v="MUJER"/>
    <n v="350000"/>
    <s v="ASALARIADO"/>
    <s v="SECTOR PUBLICO"/>
    <s v="SI"/>
    <s v="NO"/>
    <s v="NO"/>
    <n v="41"/>
    <s v="No"/>
    <s v="No"/>
    <n v="350000"/>
    <x v="0"/>
    <n v="41"/>
  </r>
  <r>
    <n v="1999"/>
    <s v="MUJER"/>
    <n v="127421.8"/>
    <s v="ASALARIADO"/>
    <s v="SECTOR PRIVADO"/>
    <s v="SI"/>
    <s v="NO"/>
    <s v="NO"/>
    <n v="25"/>
    <s v="No"/>
    <s v="No"/>
    <n v="127421.8"/>
    <x v="0"/>
    <n v="25"/>
  </r>
  <r>
    <n v="2000"/>
    <s v="HOMBRE"/>
    <n v="266719"/>
    <s v="ASALARIADO"/>
    <s v="SECTOR PRIVADO"/>
    <s v="SI"/>
    <s v="NO"/>
    <s v="NO"/>
    <n v="36"/>
    <s v="No"/>
    <s v="No"/>
    <n v="266719"/>
    <x v="0"/>
    <n v="36"/>
  </r>
  <r>
    <n v="2001"/>
    <s v="MUJER"/>
    <n v="766198.68"/>
    <s v="ASALARIADO"/>
    <s v="SECTOR PUBLICO"/>
    <s v="SI"/>
    <s v="SI"/>
    <s v="NO"/>
    <n v="36"/>
    <s v="No"/>
    <s v="No"/>
    <n v="766198.68"/>
    <x v="0"/>
    <n v="36"/>
  </r>
  <r>
    <n v="2002"/>
    <s v="HOMBRE"/>
    <n v="1528849.72"/>
    <s v="ASALARIADO"/>
    <s v="SECTOR PUBLICO"/>
    <s v="SI"/>
    <s v="NO"/>
    <s v="NO"/>
    <n v="45"/>
    <s v="No"/>
    <s v="No"/>
    <n v="1528849.72"/>
    <x v="0"/>
    <n v="45"/>
  </r>
  <r>
    <n v="2003"/>
    <s v="HOMBRE"/>
    <n v="297047"/>
    <s v="TRABAJADOR INDEPENDIENTE"/>
    <s v="SECTOR PRIVADO"/>
    <s v="SI"/>
    <s v="NO"/>
    <s v="NO"/>
    <n v="59"/>
    <s v="No"/>
    <s v="No"/>
    <n v="297047"/>
    <x v="3"/>
    <n v="59"/>
  </r>
  <r>
    <n v="2004"/>
    <s v="MUJER"/>
    <n v="50000"/>
    <s v="ASALARIADO"/>
    <s v="SECTOR PRIVADO"/>
    <s v="SI"/>
    <s v="NO"/>
    <s v="NO"/>
    <n v="40"/>
    <s v="No"/>
    <s v="No"/>
    <n v="50000"/>
    <x v="0"/>
    <n v="40"/>
  </r>
  <r>
    <n v="2005"/>
    <s v="HOMBRE"/>
    <n v="379361"/>
    <s v="ASALARIADO"/>
    <s v="SECTOR PRIVADO"/>
    <s v="SI"/>
    <s v="NO"/>
    <s v="NO"/>
    <n v="39"/>
    <s v="No"/>
    <s v="No"/>
    <n v="379361"/>
    <x v="0"/>
    <n v="39"/>
  </r>
  <r>
    <n v="2006"/>
    <s v="HOMBRE"/>
    <n v="594388.81000000006"/>
    <s v="ASALARIADO"/>
    <s v="SECTOR PRIVADO"/>
    <s v="SI"/>
    <s v="NO"/>
    <s v="NO"/>
    <n v="24"/>
    <s v="No"/>
    <s v="No"/>
    <n v="594388.81000000006"/>
    <x v="0"/>
    <n v="24"/>
  </r>
  <r>
    <n v="2007"/>
    <s v="MUJER"/>
    <n v="354029.89"/>
    <s v="ASALARIADO"/>
    <s v="SECTOR PRIVADO"/>
    <s v="SI"/>
    <s v="NO"/>
    <s v="NO"/>
    <n v="33"/>
    <s v="No"/>
    <s v="No"/>
    <n v="354029.89"/>
    <x v="0"/>
    <n v="33"/>
  </r>
  <r>
    <n v="2008"/>
    <s v="HOMBRE"/>
    <n v="342027"/>
    <s v="ASALARIADO"/>
    <s v="SECTOR PRIVADO"/>
    <s v="SI"/>
    <s v="NO"/>
    <s v="NO"/>
    <n v="53"/>
    <s v="No"/>
    <s v="No"/>
    <n v="342027"/>
    <x v="0"/>
    <n v="53"/>
  </r>
  <r>
    <n v="2009"/>
    <s v="MUJER"/>
    <n v="1059620"/>
    <s v="ASEGURADO VOLUNTARIO"/>
    <s v="SECTOR PRIVADO"/>
    <s v="SI"/>
    <s v="SI"/>
    <s v="NO"/>
    <n v="76"/>
    <s v="No"/>
    <s v="No"/>
    <n v="1059620"/>
    <x v="2"/>
    <n v="76"/>
  </r>
  <r>
    <n v="2010"/>
    <s v="MUJER"/>
    <n v="233537.36"/>
    <s v="ASALARIADO"/>
    <s v="SECTOR PRIVADO"/>
    <s v="SI"/>
    <s v="NO"/>
    <s v="NO"/>
    <n v="33"/>
    <s v="No"/>
    <s v="No"/>
    <n v="233537.36"/>
    <x v="0"/>
    <n v="33"/>
  </r>
  <r>
    <n v="2011"/>
    <s v="HOMBRE"/>
    <n v="2161351.1"/>
    <s v="ASALARIADO"/>
    <s v="SECTOR PUBLICO"/>
    <s v="SI"/>
    <s v="NO"/>
    <s v="NO"/>
    <n v="56"/>
    <s v="No"/>
    <s v="No"/>
    <n v="2161351.1"/>
    <x v="0"/>
    <n v="56"/>
  </r>
  <r>
    <n v="2012"/>
    <s v="HOMBRE"/>
    <n v="158034.53"/>
    <s v="ASALARIADO"/>
    <s v="SECTOR PRIVADO"/>
    <s v="SI"/>
    <s v="SI"/>
    <s v="SI"/>
    <n v="34"/>
    <s v="No"/>
    <s v="No"/>
    <n v="158034.53"/>
    <x v="0"/>
    <n v="34"/>
  </r>
  <r>
    <n v="2013"/>
    <s v="HOMBRE"/>
    <n v="433085"/>
    <s v="TRABAJADOR INDEPENDIENTE"/>
    <s v="SECTOR PRIVADO"/>
    <s v="SI"/>
    <s v="NO"/>
    <s v="SI"/>
    <n v="46"/>
    <s v="No"/>
    <s v="No"/>
    <n v="433085"/>
    <x v="3"/>
    <n v="46"/>
  </r>
  <r>
    <n v="2014"/>
    <s v="HOMBRE"/>
    <n v="765111.68"/>
    <s v="PENSIONADOS EN SU PROPIO SISTEMA"/>
    <s v="SECTOR PUBLICO"/>
    <s v="SI"/>
    <s v="NO"/>
    <s v="NO"/>
    <n v="62"/>
    <s v="No"/>
    <s v="No"/>
    <n v="765111.68"/>
    <x v="1"/>
    <n v="62"/>
  </r>
  <r>
    <n v="2015"/>
    <s v="HOMBRE"/>
    <n v="175000"/>
    <s v="ASALARIADO"/>
    <s v="SECTOR PRIVADO"/>
    <s v="SI"/>
    <s v="NO"/>
    <s v="NO"/>
    <n v="39"/>
    <s v="No"/>
    <s v="No"/>
    <n v="175000"/>
    <x v="0"/>
    <n v="39"/>
  </r>
  <r>
    <n v="2016"/>
    <s v="HOMBRE"/>
    <n v="611409"/>
    <s v="TRABAJADOR INDEPENDIENTE"/>
    <s v="SECTOR PRIVADO"/>
    <s v="SI"/>
    <s v="NO"/>
    <s v="SI"/>
    <n v="68"/>
    <s v="No"/>
    <s v="No"/>
    <n v="611409"/>
    <x v="3"/>
    <n v="68"/>
  </r>
  <r>
    <n v="2017"/>
    <s v="HOMBRE"/>
    <n v="405473.29"/>
    <s v="ASALARIADO"/>
    <s v="SECTOR PRIVADO"/>
    <s v="SI"/>
    <s v="SI"/>
    <s v="NO"/>
    <n v="29"/>
    <s v="No"/>
    <s v="No"/>
    <n v="405473.29"/>
    <x v="0"/>
    <n v="29"/>
  </r>
  <r>
    <n v="2018"/>
    <s v="MUJER"/>
    <n v="297046"/>
    <s v="ASEGURADO VOLUNTARIO"/>
    <s v="SECTOR PRIVADO"/>
    <s v="NO"/>
    <s v="NO"/>
    <s v="SI"/>
    <n v="27"/>
    <s v="No"/>
    <s v="No"/>
    <n v="297046"/>
    <x v="2"/>
    <n v="27"/>
  </r>
  <r>
    <n v="2019"/>
    <s v="MUJER"/>
    <n v="297046"/>
    <s v="ASEGURADO VOLUNTARIO"/>
    <s v="SECTOR PRIVADO"/>
    <s v="SI"/>
    <s v="NO"/>
    <s v="NO"/>
    <n v="26"/>
    <s v="No"/>
    <s v="No"/>
    <n v="297046"/>
    <x v="2"/>
    <n v="26"/>
  </r>
  <r>
    <n v="2020"/>
    <s v="MUJER"/>
    <n v="970529.5"/>
    <s v="ASALARIADO"/>
    <s v="SECTOR PUBLICO"/>
    <s v="SI"/>
    <s v="NO"/>
    <s v="NO"/>
    <n v="37"/>
    <s v="No"/>
    <s v="No"/>
    <n v="970529.5"/>
    <x v="0"/>
    <n v="37"/>
  </r>
  <r>
    <n v="2021"/>
    <s v="MUJER"/>
    <n v="1789161.05"/>
    <s v="ASALARIADO"/>
    <s v="SECTOR PUBLICO"/>
    <s v="SI"/>
    <s v="NO"/>
    <s v="NO"/>
    <n v="41"/>
    <s v="No"/>
    <s v="No"/>
    <n v="1789161.05"/>
    <x v="0"/>
    <n v="41"/>
  </r>
  <r>
    <n v="2022"/>
    <s v="HOMBRE"/>
    <n v="417000"/>
    <s v="ASALARIADO"/>
    <s v="SECTOR PRIVADO"/>
    <s v="SI"/>
    <s v="NO"/>
    <s v="NO"/>
    <n v="42"/>
    <s v="No"/>
    <s v="No"/>
    <n v="417000"/>
    <x v="0"/>
    <n v="42"/>
  </r>
  <r>
    <n v="2023"/>
    <s v="HOMBRE"/>
    <n v="500000"/>
    <s v="TRABAJADOR INDEPENDIENTE"/>
    <s v="SECTOR PRIVADO"/>
    <s v="SI"/>
    <s v="NO"/>
    <s v="NO"/>
    <n v="31"/>
    <s v="No"/>
    <s v="No"/>
    <n v="500000"/>
    <x v="3"/>
    <n v="31"/>
  </r>
  <r>
    <n v="2024"/>
    <s v="HOMBRE"/>
    <n v="351360"/>
    <s v="ASALARIADO"/>
    <s v="SECTOR PRIVADO"/>
    <s v="SI"/>
    <s v="NO"/>
    <s v="SI"/>
    <n v="61"/>
    <s v="No"/>
    <s v="No"/>
    <n v="351360"/>
    <x v="0"/>
    <n v="61"/>
  </r>
  <r>
    <n v="2025"/>
    <s v="MUJER"/>
    <n v="297046"/>
    <s v="ASEGURADO VOLUNTARIO"/>
    <s v="SECTOR PRIVADO"/>
    <s v="NO"/>
    <s v="NO"/>
    <s v="SI"/>
    <n v="54"/>
    <s v="No"/>
    <s v="No"/>
    <n v="297046"/>
    <x v="2"/>
    <n v="54"/>
  </r>
  <r>
    <n v="2026"/>
    <s v="MUJER"/>
    <n v="297042"/>
    <s v="TRABAJADOR INDEPENDIENTE"/>
    <s v="SECTOR PRIVADO"/>
    <s v="SI"/>
    <s v="NO"/>
    <s v="NO"/>
    <n v="25"/>
    <s v="No"/>
    <s v="No"/>
    <n v="297042"/>
    <x v="3"/>
    <n v="25"/>
  </r>
  <r>
    <n v="2027"/>
    <s v="HOMBRE"/>
    <n v="356455"/>
    <s v="TRABAJADOR INDEPENDIENTE"/>
    <s v="SECTOR PRIVADO"/>
    <s v="SI"/>
    <s v="NO"/>
    <s v="SI"/>
    <n v="55"/>
    <s v="No"/>
    <s v="No"/>
    <n v="356455"/>
    <x v="3"/>
    <n v="55"/>
  </r>
  <r>
    <n v="2028"/>
    <s v="MUJER"/>
    <n v="369338.24"/>
    <s v="ASALARIADO"/>
    <s v="SECTOR PRIVADO"/>
    <s v="SI"/>
    <s v="NO"/>
    <s v="NO"/>
    <n v="48"/>
    <s v="No"/>
    <s v="No"/>
    <n v="369338.24"/>
    <x v="0"/>
    <n v="48"/>
  </r>
  <r>
    <n v="2029"/>
    <s v="MUJER"/>
    <n v="299837"/>
    <s v="ASEGURADO VOLUNTARIO"/>
    <s v="SECTOR PRIVADO"/>
    <s v="NO"/>
    <s v="SI"/>
    <s v="NO"/>
    <n v="52"/>
    <s v="No"/>
    <s v="No"/>
    <n v="299837"/>
    <x v="2"/>
    <n v="52"/>
  </r>
  <r>
    <n v="2030"/>
    <s v="MUJER"/>
    <n v="267366"/>
    <s v="ASALARIADO"/>
    <s v="SECTOR PRIVADO"/>
    <s v="SI"/>
    <s v="NO"/>
    <s v="NO"/>
    <n v="27"/>
    <s v="No"/>
    <s v="No"/>
    <n v="267366"/>
    <x v="0"/>
    <n v="27"/>
  </r>
  <r>
    <n v="2031"/>
    <s v="HOMBRE"/>
    <n v="340000"/>
    <s v="ASALARIADO"/>
    <s v="SECTOR PRIVADO"/>
    <s v="SI"/>
    <s v="NO"/>
    <s v="NO"/>
    <n v="40"/>
    <s v="No"/>
    <s v="No"/>
    <n v="340000"/>
    <x v="0"/>
    <n v="40"/>
  </r>
  <r>
    <n v="2032"/>
    <s v="HOMBRE"/>
    <n v="505930"/>
    <s v="ASALARIADO"/>
    <s v="SECTOR PRIVADO"/>
    <s v="SI"/>
    <s v="NO"/>
    <s v="NO"/>
    <n v="20"/>
    <s v="No"/>
    <s v="No"/>
    <n v="505930"/>
    <x v="0"/>
    <n v="20"/>
  </r>
  <r>
    <n v="2033"/>
    <s v="HOMBRE"/>
    <n v="275658"/>
    <s v="ASALARIADO"/>
    <s v="SECTOR PRIVADO"/>
    <s v="SI"/>
    <s v="SI"/>
    <s v="NO"/>
    <n v="52"/>
    <s v="No"/>
    <s v="No"/>
    <n v="275658"/>
    <x v="0"/>
    <n v="52"/>
  </r>
  <r>
    <n v="2034"/>
    <s v="HOMBRE"/>
    <n v="278035"/>
    <s v="TRABAJADOR INDEPENDIENTE"/>
    <s v="SECTOR PRIVADO"/>
    <s v="SI"/>
    <s v="NO"/>
    <s v="NO"/>
    <n v="28"/>
    <s v="No"/>
    <s v="No"/>
    <n v="278035"/>
    <x v="3"/>
    <n v="28"/>
  </r>
  <r>
    <n v="2035"/>
    <s v="MUJER"/>
    <n v="1546084"/>
    <s v="ASALARIADO"/>
    <s v="SECTOR PUBLICO"/>
    <s v="SI"/>
    <s v="NO"/>
    <s v="NO"/>
    <n v="47"/>
    <s v="No"/>
    <s v="No"/>
    <n v="1546084"/>
    <x v="0"/>
    <n v="47"/>
  </r>
  <r>
    <n v="2036"/>
    <s v="HOMBRE"/>
    <n v="810097"/>
    <s v="ASALARIADO"/>
    <s v="SECTOR PRIVADO"/>
    <s v="SI"/>
    <s v="NO"/>
    <s v="NO"/>
    <n v="31"/>
    <s v="No"/>
    <s v="No"/>
    <n v="810097"/>
    <x v="0"/>
    <n v="31"/>
  </r>
  <r>
    <n v="2037"/>
    <s v="HOMBRE"/>
    <n v="1068679.67"/>
    <s v="ASALARIADO"/>
    <s v="SECTOR PUBLICO"/>
    <s v="SI"/>
    <s v="NO"/>
    <s v="NO"/>
    <n v="28"/>
    <s v="No"/>
    <s v="No"/>
    <n v="1068679.67"/>
    <x v="0"/>
    <n v="28"/>
  </r>
  <r>
    <n v="2038"/>
    <s v="MUJER"/>
    <n v="1511481"/>
    <s v="PENSIONADOS EN SU PROPIO SISTEMA"/>
    <s v="SECTOR PUBLICO"/>
    <s v="SI"/>
    <s v="NO"/>
    <s v="NO"/>
    <n v="69"/>
    <s v="No"/>
    <s v="No"/>
    <n v="1511481"/>
    <x v="1"/>
    <n v="69"/>
  </r>
  <r>
    <n v="2039"/>
    <s v="HOMBRE"/>
    <n v="360000"/>
    <s v="ASALARIADO"/>
    <s v="SECTOR PRIVADO"/>
    <s v="SI"/>
    <s v="NO"/>
    <s v="NO"/>
    <n v="49"/>
    <s v="No"/>
    <s v="No"/>
    <n v="360000"/>
    <x v="0"/>
    <n v="49"/>
  </r>
  <r>
    <n v="2040"/>
    <s v="HOMBRE"/>
    <n v="639148"/>
    <s v="TRABAJADOR INDEPENDIENTE"/>
    <s v="SECTOR PRIVADO"/>
    <s v="SI"/>
    <s v="NO"/>
    <s v="NO"/>
    <n v="54"/>
    <s v="No"/>
    <s v="No"/>
    <n v="639148"/>
    <x v="3"/>
    <n v="54"/>
  </r>
  <r>
    <n v="2041"/>
    <s v="HOMBRE"/>
    <n v="300277.90000000002"/>
    <s v="ASALARIADO"/>
    <s v="SECTOR PRIVADO"/>
    <s v="SI"/>
    <s v="SI"/>
    <s v="NO"/>
    <n v="39"/>
    <s v="No"/>
    <s v="No"/>
    <n v="300277.90000000002"/>
    <x v="0"/>
    <n v="39"/>
  </r>
  <r>
    <n v="2042"/>
    <s v="HOMBRE"/>
    <n v="505376"/>
    <s v="ASALARIADO"/>
    <s v="SECTOR PUBLICO"/>
    <s v="SI"/>
    <s v="NO"/>
    <s v="SI"/>
    <n v="29"/>
    <s v="No"/>
    <s v="No"/>
    <n v="505376"/>
    <x v="0"/>
    <n v="29"/>
  </r>
  <r>
    <n v="2043"/>
    <s v="MUJER"/>
    <n v="26956.799999999999"/>
    <s v="ASALARIADO"/>
    <s v="SECTOR PRIVADO"/>
    <s v="SI"/>
    <s v="NO"/>
    <s v="NO"/>
    <n v="28"/>
    <s v="No"/>
    <s v="No"/>
    <n v="26956.799999999999"/>
    <x v="0"/>
    <n v="28"/>
  </r>
  <r>
    <n v="2044"/>
    <s v="HOMBRE"/>
    <n v="366000"/>
    <s v="ASALARIADO"/>
    <s v="SECTOR PRIVADO"/>
    <s v="SI"/>
    <s v="NO"/>
    <s v="NO"/>
    <n v="51"/>
    <s v="No"/>
    <s v="No"/>
    <n v="366000"/>
    <x v="0"/>
    <n v="51"/>
  </r>
  <r>
    <n v="2045"/>
    <s v="HOMBRE"/>
    <n v="357240.53"/>
    <s v="ASALARIADO"/>
    <s v="SECTOR PRIVADO"/>
    <s v="SI"/>
    <s v="NO"/>
    <s v="NO"/>
    <n v="21"/>
    <s v="No"/>
    <s v="No"/>
    <n v="357240.53"/>
    <x v="0"/>
    <n v="21"/>
  </r>
  <r>
    <n v="2046"/>
    <s v="HOMBRE"/>
    <n v="310124"/>
    <s v="TRABAJADOR INDEPENDIENTE"/>
    <s v="SECTOR PRIVADO"/>
    <s v="SI"/>
    <s v="NO"/>
    <s v="SI"/>
    <n v="66"/>
    <s v="No"/>
    <s v="No"/>
    <n v="310124"/>
    <x v="3"/>
    <n v="66"/>
  </r>
  <r>
    <n v="2047"/>
    <s v="HOMBRE"/>
    <n v="505875.11"/>
    <s v="ASALARIADO"/>
    <s v="SECTOR PRIVADO"/>
    <s v="SI"/>
    <s v="NO"/>
    <s v="NO"/>
    <n v="29"/>
    <s v="No"/>
    <s v="No"/>
    <n v="505875.11"/>
    <x v="0"/>
    <n v="29"/>
  </r>
  <r>
    <n v="2048"/>
    <s v="HOMBRE"/>
    <n v="344041.81"/>
    <s v="ASALARIADO"/>
    <s v="SECTOR PRIVADO"/>
    <s v="SI"/>
    <s v="NO"/>
    <s v="NO"/>
    <n v="23"/>
    <s v="No"/>
    <s v="No"/>
    <n v="344041.81"/>
    <x v="0"/>
    <n v="23"/>
  </r>
  <r>
    <n v="2049"/>
    <s v="MUJER"/>
    <n v="731044"/>
    <s v="ASALARIADO"/>
    <s v="SECTOR PUBLICO"/>
    <s v="SI"/>
    <s v="NO"/>
    <s v="SI"/>
    <n v="36"/>
    <s v="No"/>
    <s v="No"/>
    <n v="731044"/>
    <x v="0"/>
    <n v="36"/>
  </r>
  <r>
    <n v="2050"/>
    <s v="MUJER"/>
    <n v="3026789.5"/>
    <s v="ASALARIADO"/>
    <s v="SECTOR PUBLICO"/>
    <s v="SI"/>
    <s v="NO"/>
    <s v="NO"/>
    <n v="58"/>
    <s v="Atípico"/>
    <s v="No"/>
    <n v="3026789.5"/>
    <x v="0"/>
    <n v="58"/>
  </r>
  <r>
    <n v="2051"/>
    <s v="MUJER"/>
    <n v="791106.77"/>
    <s v="ASALARIADO"/>
    <s v="SECTOR PRIVADO"/>
    <s v="SI"/>
    <s v="NO"/>
    <s v="NO"/>
    <n v="48"/>
    <s v="No"/>
    <s v="No"/>
    <n v="791106.77"/>
    <x v="0"/>
    <n v="48"/>
  </r>
  <r>
    <n v="2052"/>
    <s v="MUJER"/>
    <n v="112068.94"/>
    <s v="PENSIONADOS EN SU PROPIO SISTEMA"/>
    <s v="SECTOR PUBLICO"/>
    <s v="SI"/>
    <s v="NO"/>
    <s v="NO"/>
    <n v="68"/>
    <s v="No"/>
    <s v="No"/>
    <n v="112068.94"/>
    <x v="1"/>
    <n v="68"/>
  </r>
  <r>
    <n v="2053"/>
    <s v="HOMBRE"/>
    <n v="297046"/>
    <s v="ASEGURADO VOLUNTARIO"/>
    <s v="SECTOR PRIVADO"/>
    <s v="SI"/>
    <s v="NO"/>
    <s v="SI"/>
    <n v="31"/>
    <s v="No"/>
    <s v="No"/>
    <n v="297046"/>
    <x v="2"/>
    <n v="31"/>
  </r>
  <r>
    <n v="2054"/>
    <s v="MUJER"/>
    <n v="2024000"/>
    <s v="ASALARIADO"/>
    <s v="SECTOR PRIVADO"/>
    <s v="SI"/>
    <s v="NO"/>
    <s v="NO"/>
    <n v="26"/>
    <s v="No"/>
    <s v="No"/>
    <n v="2024000"/>
    <x v="0"/>
    <n v="26"/>
  </r>
  <r>
    <n v="2055"/>
    <s v="MUJER"/>
    <n v="220000"/>
    <s v="ASALARIADO"/>
    <s v="SECTOR PRIVADO"/>
    <s v="SI"/>
    <s v="NO"/>
    <s v="NO"/>
    <n v="24"/>
    <s v="No"/>
    <s v="No"/>
    <n v="220000"/>
    <x v="0"/>
    <n v="24"/>
  </r>
  <r>
    <n v="2056"/>
    <s v="HOMBRE"/>
    <n v="297659"/>
    <s v="TRABAJADOR INDEPENDIENTE"/>
    <s v="SECTOR PRIVADO"/>
    <s v="SI"/>
    <s v="NO"/>
    <s v="NO"/>
    <n v="60"/>
    <s v="No"/>
    <s v="No"/>
    <n v="297659"/>
    <x v="3"/>
    <n v="60"/>
  </r>
  <r>
    <n v="2057"/>
    <s v="MUJER"/>
    <n v="1286116"/>
    <s v="ASALARIADO"/>
    <s v="SECTOR PUBLICO"/>
    <s v="SI"/>
    <s v="NO"/>
    <s v="SI"/>
    <n v="51"/>
    <s v="No"/>
    <s v="No"/>
    <n v="1286116"/>
    <x v="0"/>
    <n v="51"/>
  </r>
  <r>
    <n v="2058"/>
    <s v="HOMBRE"/>
    <n v="180800"/>
    <s v="ASALARIADO"/>
    <s v="SECTOR PRIVADO"/>
    <s v="SI"/>
    <s v="NO"/>
    <s v="SI"/>
    <n v="35"/>
    <s v="No"/>
    <s v="No"/>
    <n v="180800"/>
    <x v="0"/>
    <n v="35"/>
  </r>
  <r>
    <n v="2059"/>
    <s v="HOMBRE"/>
    <n v="334141"/>
    <s v="TRABAJADOR INDEPENDIENTE"/>
    <s v="SECTOR PRIVADO"/>
    <s v="SI"/>
    <s v="NO"/>
    <s v="SI"/>
    <n v="38"/>
    <s v="No"/>
    <s v="No"/>
    <n v="334141"/>
    <x v="3"/>
    <n v="38"/>
  </r>
  <r>
    <n v="2060"/>
    <s v="MUJER"/>
    <n v="356549.6"/>
    <s v="ASALARIADO"/>
    <s v="SECTOR PRIVADO"/>
    <s v="SI"/>
    <s v="NO"/>
    <s v="SI"/>
    <n v="43"/>
    <s v="No"/>
    <s v="No"/>
    <n v="356549.6"/>
    <x v="0"/>
    <n v="43"/>
  </r>
  <r>
    <n v="2061"/>
    <s v="HOMBRE"/>
    <n v="526441.80000000005"/>
    <s v="ASALARIADO"/>
    <s v="SECTOR PRIVADO"/>
    <s v="SI"/>
    <s v="NO"/>
    <s v="NO"/>
    <n v="43"/>
    <s v="No"/>
    <s v="No"/>
    <n v="526441.80000000005"/>
    <x v="0"/>
    <n v="43"/>
  </r>
  <r>
    <n v="2062"/>
    <s v="MUJER"/>
    <n v="297046"/>
    <s v="ASEGURADO VOLUNTARIO"/>
    <s v="SECTOR PRIVADO"/>
    <s v="SI"/>
    <s v="NO"/>
    <s v="NO"/>
    <n v="30"/>
    <s v="No"/>
    <s v="No"/>
    <n v="297046"/>
    <x v="2"/>
    <n v="30"/>
  </r>
  <r>
    <n v="2063"/>
    <s v="MUJER"/>
    <n v="269640.95"/>
    <s v="ASALARIADO"/>
    <s v="SECTOR PRIVADO"/>
    <s v="SI"/>
    <s v="NO"/>
    <s v="NO"/>
    <n v="26"/>
    <s v="No"/>
    <s v="No"/>
    <n v="269640.95"/>
    <x v="0"/>
    <n v="26"/>
  </r>
  <r>
    <n v="2064"/>
    <s v="HOMBRE"/>
    <n v="601793"/>
    <s v="ASALARIADO"/>
    <s v="SECTOR PUBLICO"/>
    <s v="SI"/>
    <s v="NO"/>
    <s v="NO"/>
    <n v="58"/>
    <s v="No"/>
    <s v="No"/>
    <n v="601793"/>
    <x v="0"/>
    <n v="58"/>
  </r>
  <r>
    <n v="2065"/>
    <s v="MUJER"/>
    <n v="1000000"/>
    <s v="ASALARIADO"/>
    <s v="SECTOR PRIVADO"/>
    <s v="SI"/>
    <s v="NO"/>
    <s v="NO"/>
    <n v="23"/>
    <s v="No"/>
    <s v="No"/>
    <n v="1000000"/>
    <x v="0"/>
    <n v="23"/>
  </r>
  <r>
    <n v="2066"/>
    <s v="HOMBRE"/>
    <n v="255672"/>
    <s v="ASALARIADO"/>
    <s v="SECTOR PRIVADO"/>
    <s v="SI"/>
    <s v="NO"/>
    <s v="NO"/>
    <n v="50"/>
    <s v="No"/>
    <s v="No"/>
    <n v="255672"/>
    <x v="0"/>
    <n v="50"/>
  </r>
  <r>
    <n v="2067"/>
    <s v="HOMBRE"/>
    <n v="69361.600000000006"/>
    <s v="ASALARIADO"/>
    <s v="SECTOR PRIVADO"/>
    <s v="SI"/>
    <s v="NO"/>
    <s v="NO"/>
    <n v="60"/>
    <s v="No"/>
    <s v="No"/>
    <n v="69361.600000000006"/>
    <x v="0"/>
    <n v="60"/>
  </r>
  <r>
    <n v="2068"/>
    <s v="HOMBRE"/>
    <n v="326749"/>
    <s v="TRABAJADOR INDEPENDIENTE"/>
    <s v="SECTOR PRIVADO"/>
    <s v="SI"/>
    <s v="NO"/>
    <s v="SI"/>
    <n v="36"/>
    <s v="No"/>
    <s v="No"/>
    <n v="326749"/>
    <x v="3"/>
    <n v="36"/>
  </r>
  <r>
    <n v="2069"/>
    <s v="MUJER"/>
    <n v="319576"/>
    <s v="ASALARIADO"/>
    <s v="SECTOR PRIVADO"/>
    <s v="SI"/>
    <s v="NO"/>
    <s v="NO"/>
    <n v="44"/>
    <s v="No"/>
    <s v="No"/>
    <n v="319576"/>
    <x v="0"/>
    <n v="44"/>
  </r>
  <r>
    <n v="2070"/>
    <s v="HOMBRE"/>
    <n v="278030.99"/>
    <s v="CONVENIOS ESPECIALES DE TRABAJADORES INDEPENDIENTES"/>
    <s v="SECTOR PRIVADO"/>
    <s v="SI"/>
    <s v="NO"/>
    <s v="NO"/>
    <n v="43"/>
    <s v="No"/>
    <s v="No"/>
    <n v="278030.99"/>
    <x v="4"/>
    <n v="43"/>
  </r>
  <r>
    <n v="2071"/>
    <s v="MUJER"/>
    <n v="400000"/>
    <s v="ASALARIADO"/>
    <s v="SECTOR PRIVADO"/>
    <s v="SI"/>
    <s v="NO"/>
    <s v="NO"/>
    <n v="40"/>
    <s v="No"/>
    <s v="No"/>
    <n v="400000"/>
    <x v="0"/>
    <n v="40"/>
  </r>
  <r>
    <n v="2072"/>
    <s v="HOMBRE"/>
    <n v="328192"/>
    <s v="TRABAJADOR INDEPENDIENTE"/>
    <s v="SECTOR PRIVADO"/>
    <s v="SI"/>
    <s v="NO"/>
    <s v="SI"/>
    <n v="43"/>
    <s v="No"/>
    <s v="No"/>
    <n v="328192"/>
    <x v="3"/>
    <n v="43"/>
  </r>
  <r>
    <n v="2073"/>
    <s v="MUJER"/>
    <n v="1314059"/>
    <s v="PENSIONADOS EN SU PROPIO SISTEMA"/>
    <s v="SECTOR PUBLICO"/>
    <s v="SI"/>
    <s v="NO"/>
    <s v="NO"/>
    <n v="67"/>
    <s v="No"/>
    <s v="No"/>
    <n v="1314059"/>
    <x v="1"/>
    <n v="67"/>
  </r>
  <r>
    <n v="2074"/>
    <s v="MUJER"/>
    <n v="300018"/>
    <s v="ASEGURADO VOLUNTARIO"/>
    <s v="SECTOR PRIVADO"/>
    <s v="SI"/>
    <s v="NO"/>
    <s v="NO"/>
    <n v="59"/>
    <s v="No"/>
    <s v="No"/>
    <n v="300018"/>
    <x v="2"/>
    <n v="59"/>
  </r>
  <r>
    <n v="2075"/>
    <s v="MUJER"/>
    <n v="400000"/>
    <s v="ASALARIADO"/>
    <s v="SECTOR PRIVADO"/>
    <s v="SI"/>
    <s v="NO"/>
    <s v="NO"/>
    <n v="35"/>
    <s v="No"/>
    <s v="No"/>
    <n v="400000"/>
    <x v="0"/>
    <n v="35"/>
  </r>
  <r>
    <n v="2076"/>
    <s v="HOMBRE"/>
    <n v="550000"/>
    <s v="ASALARIADO"/>
    <s v="SECTOR PRIVADO"/>
    <s v="SI"/>
    <s v="NO"/>
    <s v="NO"/>
    <n v="25"/>
    <s v="No"/>
    <s v="No"/>
    <n v="550000"/>
    <x v="0"/>
    <n v="25"/>
  </r>
  <r>
    <n v="2077"/>
    <s v="MUJER"/>
    <n v="686170"/>
    <s v="TRABAJADOR INDEPENDIENTE"/>
    <s v="SECTOR PRIVADO"/>
    <s v="SI"/>
    <s v="NO"/>
    <s v="SI"/>
    <n v="43"/>
    <s v="No"/>
    <s v="No"/>
    <n v="686170"/>
    <x v="3"/>
    <n v="43"/>
  </r>
  <r>
    <n v="2078"/>
    <s v="MUJER"/>
    <n v="161550"/>
    <s v="ASALARIADO"/>
    <s v="SECTOR PRIVADO"/>
    <s v="SI"/>
    <s v="NO"/>
    <s v="NO"/>
    <n v="39"/>
    <s v="No"/>
    <s v="No"/>
    <n v="161550"/>
    <x v="0"/>
    <n v="39"/>
  </r>
  <r>
    <n v="2079"/>
    <s v="HOMBRE"/>
    <n v="1038456"/>
    <s v="ASALARIADO"/>
    <s v="SECTOR PRIVADO"/>
    <s v="SI"/>
    <s v="NO"/>
    <s v="NO"/>
    <n v="36"/>
    <s v="No"/>
    <s v="No"/>
    <n v="1038456"/>
    <x v="0"/>
    <n v="36"/>
  </r>
  <r>
    <n v="2080"/>
    <s v="HOMBRE"/>
    <n v="685653.34"/>
    <s v="ASALARIADO"/>
    <s v="SECTOR PRIVADO"/>
    <s v="SI"/>
    <s v="NO"/>
    <s v="NO"/>
    <n v="44"/>
    <s v="No"/>
    <s v="No"/>
    <n v="685653.34"/>
    <x v="0"/>
    <n v="44"/>
  </r>
  <r>
    <n v="2081"/>
    <s v="HOMBRE"/>
    <n v="594092"/>
    <s v="TRABAJADOR INDEPENDIENTE"/>
    <s v="SECTOR PRIVADO"/>
    <s v="SI"/>
    <s v="SI"/>
    <s v="NO"/>
    <n v="55"/>
    <s v="No"/>
    <s v="No"/>
    <n v="594092"/>
    <x v="3"/>
    <n v="55"/>
  </r>
  <r>
    <n v="2082"/>
    <s v="HOMBRE"/>
    <n v="457059"/>
    <s v="ASALARIADO"/>
    <s v="SECTOR PUBLICO"/>
    <s v="SI"/>
    <s v="NO"/>
    <s v="SI"/>
    <n v="44"/>
    <s v="No"/>
    <s v="No"/>
    <n v="457059"/>
    <x v="0"/>
    <n v="44"/>
  </r>
  <r>
    <n v="2083"/>
    <s v="HOMBRE"/>
    <n v="250000"/>
    <s v="ASALARIADO"/>
    <s v="SECTOR PRIVADO"/>
    <s v="SI"/>
    <s v="SI"/>
    <s v="SI"/>
    <n v="47"/>
    <s v="No"/>
    <s v="No"/>
    <n v="250000"/>
    <x v="0"/>
    <n v="47"/>
  </r>
  <r>
    <n v="2084"/>
    <s v="MUJER"/>
    <n v="356600"/>
    <s v="ASALARIADO"/>
    <s v="SECTOR PRIVADO"/>
    <s v="SI"/>
    <s v="NO"/>
    <s v="NO"/>
    <n v="49"/>
    <s v="No"/>
    <s v="No"/>
    <n v="356600"/>
    <x v="0"/>
    <n v="49"/>
  </r>
  <r>
    <n v="2085"/>
    <s v="HOMBRE"/>
    <n v="3983343"/>
    <s v="PENSIONADOS EN SU PROPIO SISTEMA"/>
    <s v="SECTOR PUBLICO"/>
    <s v="SI"/>
    <s v="NO"/>
    <s v="NO"/>
    <n v="69"/>
    <s v="Atípico"/>
    <s v="No"/>
    <n v="3983343"/>
    <x v="1"/>
    <n v="69"/>
  </r>
  <r>
    <n v="2086"/>
    <s v="HOMBRE"/>
    <n v="300000"/>
    <s v="ASALARIADO"/>
    <s v="SECTOR PRIVADO"/>
    <s v="SI"/>
    <s v="NO"/>
    <s v="NO"/>
    <n v="20"/>
    <s v="No"/>
    <s v="No"/>
    <n v="300000"/>
    <x v="0"/>
    <n v="20"/>
  </r>
  <r>
    <n v="2087"/>
    <s v="HOMBRE"/>
    <n v="110000"/>
    <s v="ASALARIADO"/>
    <s v="SECTOR PRIVADO"/>
    <s v="SI"/>
    <s v="NO"/>
    <s v="SI"/>
    <n v="57"/>
    <s v="No"/>
    <s v="No"/>
    <n v="110000"/>
    <x v="0"/>
    <n v="57"/>
  </r>
  <r>
    <n v="2088"/>
    <s v="MUJER"/>
    <n v="799650"/>
    <s v="ASALARIADO"/>
    <s v="SECTOR PRIVADO"/>
    <s v="SI"/>
    <s v="NO"/>
    <s v="NO"/>
    <n v="25"/>
    <s v="No"/>
    <s v="No"/>
    <n v="799650"/>
    <x v="0"/>
    <n v="25"/>
  </r>
  <r>
    <n v="2089"/>
    <s v="MUJER"/>
    <n v="488750"/>
    <s v="ASALARIADO"/>
    <s v="SECTOR PRIVADO"/>
    <s v="SI"/>
    <s v="NO"/>
    <s v="NO"/>
    <n v="24"/>
    <s v="No"/>
    <s v="No"/>
    <n v="488750"/>
    <x v="0"/>
    <n v="24"/>
  </r>
  <r>
    <n v="2090"/>
    <s v="HOMBRE"/>
    <n v="2038867"/>
    <s v="ASALARIADO"/>
    <s v="SECTOR PRIVADO"/>
    <s v="SI"/>
    <s v="NO"/>
    <s v="NO"/>
    <n v="34"/>
    <s v="No"/>
    <s v="No"/>
    <n v="2038867"/>
    <x v="0"/>
    <n v="34"/>
  </r>
  <r>
    <n v="2091"/>
    <s v="MUJER"/>
    <n v="793930.98"/>
    <s v="ASALARIADO"/>
    <s v="SECTOR PUBLICO"/>
    <s v="SI"/>
    <s v="NO"/>
    <s v="NO"/>
    <n v="35"/>
    <s v="No"/>
    <s v="No"/>
    <n v="793930.98"/>
    <x v="0"/>
    <n v="35"/>
  </r>
  <r>
    <n v="2092"/>
    <s v="HOMBRE"/>
    <n v="452337.26"/>
    <s v="ASALARIADO"/>
    <s v="SECTOR PRIVADO"/>
    <s v="SI"/>
    <s v="NO"/>
    <s v="NO"/>
    <n v="40"/>
    <s v="No"/>
    <s v="No"/>
    <n v="452337.26"/>
    <x v="0"/>
    <n v="40"/>
  </r>
  <r>
    <n v="2093"/>
    <s v="HOMBRE"/>
    <n v="401258.65"/>
    <s v="ASALARIADO"/>
    <s v="SECTOR PRIVADO"/>
    <s v="SI"/>
    <s v="NO"/>
    <s v="NO"/>
    <n v="59"/>
    <s v="No"/>
    <s v="No"/>
    <n v="401258.65"/>
    <x v="0"/>
    <n v="59"/>
  </r>
  <r>
    <n v="2094"/>
    <s v="MUJER"/>
    <n v="476344.45"/>
    <s v="ASALARIADO"/>
    <s v="SECTOR PRIVADO"/>
    <s v="SI"/>
    <s v="NO"/>
    <s v="NO"/>
    <n v="24"/>
    <s v="No"/>
    <s v="No"/>
    <n v="476344.45"/>
    <x v="0"/>
    <n v="24"/>
  </r>
  <r>
    <n v="2095"/>
    <s v="HOMBRE"/>
    <n v="1934551"/>
    <s v="ASALARIADO"/>
    <s v="SECTOR PRIVADO"/>
    <s v="SI"/>
    <s v="NO"/>
    <s v="SI"/>
    <n v="58"/>
    <s v="No"/>
    <s v="No"/>
    <n v="1934551"/>
    <x v="0"/>
    <n v="58"/>
  </r>
  <r>
    <n v="2096"/>
    <s v="HOMBRE"/>
    <n v="1995482.54"/>
    <s v="ASALARIADO"/>
    <s v="SECTOR PUBLICO"/>
    <s v="SI"/>
    <s v="NO"/>
    <s v="NO"/>
    <n v="34"/>
    <s v="No"/>
    <s v="No"/>
    <n v="1995482.54"/>
    <x v="0"/>
    <n v="34"/>
  </r>
  <r>
    <n v="2097"/>
    <s v="HOMBRE"/>
    <n v="297949"/>
    <s v="ASEGURADO VOLUNTARIO"/>
    <s v="SECTOR PRIVADO"/>
    <s v="SI"/>
    <s v="NO"/>
    <s v="NO"/>
    <n v="37"/>
    <s v="No"/>
    <s v="No"/>
    <n v="297949"/>
    <x v="2"/>
    <n v="37"/>
  </r>
  <r>
    <n v="2098"/>
    <s v="HOMBRE"/>
    <n v="722064"/>
    <s v="ASALARIADO"/>
    <s v="SECTOR PRIVADO"/>
    <s v="SI"/>
    <s v="NO"/>
    <s v="NO"/>
    <n v="33"/>
    <s v="No"/>
    <s v="No"/>
    <n v="722064"/>
    <x v="0"/>
    <n v="33"/>
  </r>
  <r>
    <n v="2099"/>
    <s v="HOMBRE"/>
    <n v="753913.5"/>
    <s v="ASALARIADO"/>
    <s v="SECTOR PUBLICO"/>
    <s v="SI"/>
    <s v="NO"/>
    <s v="NO"/>
    <n v="56"/>
    <s v="No"/>
    <s v="No"/>
    <n v="753913.5"/>
    <x v="0"/>
    <n v="56"/>
  </r>
  <r>
    <n v="2100"/>
    <s v="HOMBRE"/>
    <n v="607142.85"/>
    <s v="ASALARIADO"/>
    <s v="SECTOR PRIVADO"/>
    <s v="SI"/>
    <s v="NO"/>
    <s v="NO"/>
    <n v="31"/>
    <s v="No"/>
    <s v="No"/>
    <n v="607142.85"/>
    <x v="0"/>
    <n v="31"/>
  </r>
  <r>
    <n v="2101"/>
    <s v="HOMBRE"/>
    <n v="260000"/>
    <s v="ASALARIADO"/>
    <s v="SECTOR PRIVADO"/>
    <s v="SI"/>
    <s v="NO"/>
    <s v="SI"/>
    <n v="37"/>
    <s v="No"/>
    <s v="No"/>
    <n v="260000"/>
    <x v="0"/>
    <n v="37"/>
  </r>
  <r>
    <n v="2102"/>
    <s v="HOMBRE"/>
    <n v="742000"/>
    <s v="ASALARIADO"/>
    <s v="SECTOR PRIVADO"/>
    <s v="SI"/>
    <s v="NO"/>
    <s v="NO"/>
    <n v="57"/>
    <s v="No"/>
    <s v="No"/>
    <n v="742000"/>
    <x v="0"/>
    <n v="57"/>
  </r>
  <r>
    <n v="2103"/>
    <s v="HOMBRE"/>
    <n v="170440"/>
    <s v="ASALARIADO"/>
    <s v="SECTOR PRIVADO"/>
    <s v="SI"/>
    <s v="NO"/>
    <s v="NO"/>
    <n v="42"/>
    <s v="No"/>
    <s v="No"/>
    <n v="170440"/>
    <x v="0"/>
    <n v="42"/>
  </r>
  <r>
    <n v="2104"/>
    <s v="MUJER"/>
    <n v="242860"/>
    <s v="ASALARIADO"/>
    <s v="SECTOR PRIVADO"/>
    <s v="SI"/>
    <s v="NO"/>
    <s v="SI"/>
    <n v="62"/>
    <s v="No"/>
    <s v="No"/>
    <n v="242860"/>
    <x v="0"/>
    <n v="62"/>
  </r>
  <r>
    <n v="2105"/>
    <s v="HOMBRE"/>
    <n v="1860734"/>
    <s v="TRABAJADOR INDEPENDIENTE"/>
    <s v="SECTOR PRIVADO"/>
    <s v="SI"/>
    <s v="SI"/>
    <s v="SI"/>
    <n v="52"/>
    <s v="No"/>
    <s v="No"/>
    <n v="1860734"/>
    <x v="3"/>
    <n v="52"/>
  </r>
  <r>
    <n v="2106"/>
    <s v="HOMBRE"/>
    <n v="620373.67000000004"/>
    <s v="ASALARIADO"/>
    <s v="SECTOR PRIVADO"/>
    <s v="SI"/>
    <s v="NO"/>
    <s v="NO"/>
    <n v="46"/>
    <s v="No"/>
    <s v="No"/>
    <n v="620373.67000000004"/>
    <x v="0"/>
    <n v="46"/>
  </r>
  <r>
    <n v="2107"/>
    <s v="MUJER"/>
    <n v="1233708"/>
    <s v="ASALARIADO"/>
    <s v="SECTOR PRIVADO"/>
    <s v="SI"/>
    <s v="NO"/>
    <s v="NO"/>
    <n v="40"/>
    <s v="No"/>
    <s v="No"/>
    <n v="1233708"/>
    <x v="0"/>
    <n v="40"/>
  </r>
  <r>
    <n v="2108"/>
    <s v="HOMBRE"/>
    <n v="520000"/>
    <s v="ASALARIADO"/>
    <s v="SECTOR PRIVADO"/>
    <s v="SI"/>
    <s v="NO"/>
    <s v="NO"/>
    <n v="45"/>
    <s v="No"/>
    <s v="No"/>
    <n v="520000"/>
    <x v="0"/>
    <n v="45"/>
  </r>
  <r>
    <n v="2109"/>
    <s v="HOMBRE"/>
    <n v="160000"/>
    <s v="ASALARIADO"/>
    <s v="SECTOR PRIVADO"/>
    <s v="SI"/>
    <s v="SI"/>
    <s v="NO"/>
    <n v="26"/>
    <s v="No"/>
    <s v="No"/>
    <n v="160000"/>
    <x v="0"/>
    <n v="26"/>
  </r>
  <r>
    <n v="2110"/>
    <s v="HOMBRE"/>
    <n v="296346.2"/>
    <s v="ASALARIADO"/>
    <s v="SECTOR PRIVADO"/>
    <s v="SI"/>
    <s v="NO"/>
    <s v="NO"/>
    <n v="48"/>
    <s v="No"/>
    <s v="No"/>
    <n v="296346.2"/>
    <x v="0"/>
    <n v="48"/>
  </r>
  <r>
    <n v="2111"/>
    <s v="MUJER"/>
    <n v="32942.089999999997"/>
    <s v="ASALARIADO"/>
    <s v="SECTOR PUBLICO"/>
    <s v="SI"/>
    <s v="NO"/>
    <s v="NO"/>
    <n v="24"/>
    <s v="No"/>
    <s v="No"/>
    <n v="32942.089999999997"/>
    <x v="0"/>
    <n v="24"/>
  </r>
  <r>
    <n v="2112"/>
    <s v="HOMBRE"/>
    <n v="297102"/>
    <s v="TRABAJADOR INDEPENDIENTE"/>
    <s v="SECTOR PRIVADO"/>
    <s v="SI"/>
    <s v="NO"/>
    <s v="NO"/>
    <n v="29"/>
    <s v="No"/>
    <s v="No"/>
    <n v="297102"/>
    <x v="3"/>
    <n v="29"/>
  </r>
  <r>
    <n v="2113"/>
    <s v="HOMBRE"/>
    <n v="297139"/>
    <s v="ASEGURADO VOLUNTARIO"/>
    <s v="SECTOR PRIVADO"/>
    <s v="SI"/>
    <s v="NO"/>
    <s v="NO"/>
    <n v="36"/>
    <s v="No"/>
    <s v="No"/>
    <n v="297139"/>
    <x v="2"/>
    <n v="36"/>
  </r>
  <r>
    <n v="2114"/>
    <s v="HOMBRE"/>
    <n v="1069013.75"/>
    <s v="ASALARIADO"/>
    <s v="SECTOR PRIVADO"/>
    <s v="SI"/>
    <s v="NO"/>
    <s v="NO"/>
    <n v="27"/>
    <s v="No"/>
    <s v="No"/>
    <n v="1069013.75"/>
    <x v="0"/>
    <n v="27"/>
  </r>
  <r>
    <n v="2115"/>
    <s v="MUJER"/>
    <n v="358405"/>
    <s v="ASALARIADO"/>
    <s v="SECTOR PRIVADO"/>
    <s v="SI"/>
    <s v="NO"/>
    <s v="NO"/>
    <n v="24"/>
    <s v="No"/>
    <s v="No"/>
    <n v="358405"/>
    <x v="0"/>
    <n v="24"/>
  </r>
  <r>
    <n v="2116"/>
    <s v="HOMBRE"/>
    <n v="1596417"/>
    <s v="ASALARIADO"/>
    <s v="SECTOR PUBLICO"/>
    <s v="SI"/>
    <s v="NO"/>
    <s v="SI"/>
    <n v="47"/>
    <s v="No"/>
    <s v="No"/>
    <n v="1596417"/>
    <x v="0"/>
    <n v="47"/>
  </r>
  <r>
    <n v="2117"/>
    <s v="HOMBRE"/>
    <n v="303000"/>
    <s v="ASALARIADO"/>
    <s v="SECTOR PRIVADO"/>
    <s v="SI"/>
    <s v="NO"/>
    <s v="NO"/>
    <n v="24"/>
    <s v="No"/>
    <s v="No"/>
    <n v="303000"/>
    <x v="0"/>
    <n v="24"/>
  </r>
  <r>
    <n v="2118"/>
    <s v="HOMBRE"/>
    <n v="400944.9"/>
    <s v="ASALARIADO"/>
    <s v="SECTOR PRIVADO"/>
    <s v="SI"/>
    <s v="NO"/>
    <s v="NO"/>
    <n v="27"/>
    <s v="No"/>
    <s v="No"/>
    <n v="400944.9"/>
    <x v="0"/>
    <n v="27"/>
  </r>
  <r>
    <n v="2119"/>
    <s v="HOMBRE"/>
    <n v="130000"/>
    <s v="ASALARIADO"/>
    <s v="SECTOR PRIVADO"/>
    <s v="SI"/>
    <s v="NO"/>
    <s v="SI"/>
    <n v="27"/>
    <s v="No"/>
    <s v="No"/>
    <n v="130000"/>
    <x v="0"/>
    <n v="27"/>
  </r>
  <r>
    <n v="2120"/>
    <s v="MUJER"/>
    <n v="284392"/>
    <s v="ASALARIADO"/>
    <s v="SECTOR PUBLICO"/>
    <s v="SI"/>
    <s v="NO"/>
    <s v="SI"/>
    <n v="56"/>
    <s v="No"/>
    <s v="No"/>
    <n v="284392"/>
    <x v="0"/>
    <n v="56"/>
  </r>
  <r>
    <n v="2121"/>
    <s v="HOMBRE"/>
    <n v="681308.01"/>
    <s v="ASALARIADO"/>
    <s v="SECTOR PRIVADO"/>
    <s v="SI"/>
    <s v="NO"/>
    <s v="NO"/>
    <n v="31"/>
    <s v="No"/>
    <s v="No"/>
    <n v="681308.01"/>
    <x v="0"/>
    <n v="31"/>
  </r>
  <r>
    <n v="2122"/>
    <s v="MUJER"/>
    <n v="1436096"/>
    <s v="PENSIONADOS EN SU PROPIO SISTEMA"/>
    <s v="SECTOR PUBLICO"/>
    <s v="SI"/>
    <s v="NO"/>
    <s v="NO"/>
    <n v="60"/>
    <s v="No"/>
    <s v="No"/>
    <n v="1436096"/>
    <x v="1"/>
    <n v="60"/>
  </r>
  <r>
    <n v="2123"/>
    <s v="HOMBRE"/>
    <n v="299647"/>
    <s v="TRABAJADOR INDEPENDIENTE"/>
    <s v="SECTOR PRIVADO"/>
    <s v="SI"/>
    <s v="NO"/>
    <s v="SI"/>
    <n v="48"/>
    <s v="No"/>
    <s v="No"/>
    <n v="299647"/>
    <x v="3"/>
    <n v="48"/>
  </r>
  <r>
    <n v="2124"/>
    <s v="HOMBRE"/>
    <n v="522249"/>
    <s v="TRABAJADOR INDEPENDIENTE"/>
    <s v="SECTOR PRIVADO"/>
    <s v="SI"/>
    <s v="NO"/>
    <s v="SI"/>
    <n v="30"/>
    <s v="No"/>
    <s v="No"/>
    <n v="522249"/>
    <x v="3"/>
    <n v="30"/>
  </r>
  <r>
    <n v="2125"/>
    <s v="HOMBRE"/>
    <n v="2399117.94"/>
    <s v="ASALARIADO"/>
    <s v="SECTOR PRIVADO"/>
    <s v="SI"/>
    <s v="NO"/>
    <s v="NO"/>
    <n v="36"/>
    <s v="Atípico"/>
    <s v="No"/>
    <n v="2399117.94"/>
    <x v="0"/>
    <n v="36"/>
  </r>
  <r>
    <n v="2126"/>
    <s v="HOMBRE"/>
    <n v="1431680.32"/>
    <s v="ASALARIADO"/>
    <s v="SECTOR PUBLICO"/>
    <s v="SI"/>
    <s v="NO"/>
    <s v="NO"/>
    <n v="37"/>
    <s v="No"/>
    <s v="No"/>
    <n v="1431680.32"/>
    <x v="0"/>
    <n v="37"/>
  </r>
  <r>
    <n v="2127"/>
    <s v="HOMBRE"/>
    <n v="299647"/>
    <s v="ASEGURADO VOLUNTARIO"/>
    <s v="SECTOR PRIVADO"/>
    <s v="SI"/>
    <s v="NO"/>
    <s v="SI"/>
    <n v="63"/>
    <s v="No"/>
    <s v="No"/>
    <n v="299647"/>
    <x v="2"/>
    <n v="63"/>
  </r>
  <r>
    <n v="2128"/>
    <s v="HOMBRE"/>
    <n v="297046"/>
    <s v="TRABAJADOR INDEPENDIENTE"/>
    <s v="SECTOR PRIVADO"/>
    <s v="SI"/>
    <s v="SI"/>
    <s v="SI"/>
    <n v="25"/>
    <s v="No"/>
    <s v="No"/>
    <n v="297046"/>
    <x v="3"/>
    <n v="25"/>
  </r>
  <r>
    <n v="2129"/>
    <s v="HOMBRE"/>
    <n v="347510"/>
    <s v="ASALARIADO"/>
    <s v="SECTOR PRIVADO"/>
    <s v="SI"/>
    <s v="NO"/>
    <s v="NO"/>
    <n v="37"/>
    <s v="No"/>
    <s v="No"/>
    <n v="347510"/>
    <x v="0"/>
    <n v="37"/>
  </r>
  <r>
    <n v="2130"/>
    <s v="HOMBRE"/>
    <n v="315000"/>
    <s v="ASALARIADO"/>
    <s v="SECTOR PRIVADO"/>
    <s v="SI"/>
    <s v="NO"/>
    <s v="NO"/>
    <n v="53"/>
    <s v="No"/>
    <s v="No"/>
    <n v="315000"/>
    <x v="0"/>
    <n v="53"/>
  </r>
  <r>
    <n v="2131"/>
    <s v="HOMBRE"/>
    <n v="297046"/>
    <s v="TRABAJADOR INDEPENDIENTE"/>
    <s v="SECTOR PRIVADO"/>
    <s v="SI"/>
    <s v="NO"/>
    <s v="NO"/>
    <n v="43"/>
    <s v="No"/>
    <s v="No"/>
    <n v="297046"/>
    <x v="3"/>
    <n v="43"/>
  </r>
  <r>
    <n v="2132"/>
    <s v="HOMBRE"/>
    <n v="278030"/>
    <s v="CONVENIOS ESPECIALES DE TRABAJADORES INDEPENDIENTES"/>
    <s v="SECTOR PRIVADO"/>
    <s v="SI"/>
    <s v="SI"/>
    <s v="NO"/>
    <n v="54"/>
    <s v="No"/>
    <s v="No"/>
    <n v="278030"/>
    <x v="4"/>
    <n v="54"/>
  </r>
  <r>
    <n v="2133"/>
    <s v="MUJER"/>
    <n v="445821"/>
    <s v="TRABAJADOR INDEPENDIENTE"/>
    <s v="SECTOR PRIVADO"/>
    <s v="SI"/>
    <s v="NO"/>
    <s v="NO"/>
    <n v="39"/>
    <s v="No"/>
    <s v="No"/>
    <n v="445821"/>
    <x v="3"/>
    <n v="39"/>
  </r>
  <r>
    <n v="2134"/>
    <s v="HOMBRE"/>
    <n v="306723.3"/>
    <s v="TRABAJADOR INDEPENDIENTE"/>
    <s v="SECTOR PRIVADO"/>
    <s v="SI"/>
    <s v="SI"/>
    <s v="SI"/>
    <n v="45"/>
    <s v="No"/>
    <s v="No"/>
    <n v="306723.3"/>
    <x v="3"/>
    <n v="45"/>
  </r>
  <r>
    <n v="2135"/>
    <s v="MUJER"/>
    <n v="445431.32"/>
    <s v="ASALARIADO"/>
    <s v="SECTOR PRIVADO"/>
    <s v="SI"/>
    <s v="NO"/>
    <s v="NO"/>
    <n v="25"/>
    <s v="No"/>
    <s v="No"/>
    <n v="445431.32"/>
    <x v="0"/>
    <n v="25"/>
  </r>
  <r>
    <n v="2136"/>
    <s v="HOMBRE"/>
    <n v="1460786.78"/>
    <s v="ASALARIADO"/>
    <s v="SECTOR PRIVADO"/>
    <s v="SI"/>
    <s v="NO"/>
    <s v="NO"/>
    <n v="32"/>
    <s v="No"/>
    <s v="No"/>
    <n v="1460786.78"/>
    <x v="0"/>
    <n v="32"/>
  </r>
  <r>
    <n v="2137"/>
    <s v="HOMBRE"/>
    <n v="10652"/>
    <s v="ASALARIADO"/>
    <s v="SECTOR PRIVADO"/>
    <s v="SI"/>
    <s v="SI"/>
    <s v="NO"/>
    <n v="24"/>
    <s v="No"/>
    <s v="No"/>
    <n v="10652"/>
    <x v="0"/>
    <n v="24"/>
  </r>
  <r>
    <n v="2138"/>
    <s v="MUJER"/>
    <n v="278030"/>
    <s v="ASEGURADO VOLUNTARIO"/>
    <s v="SECTOR PRIVADO"/>
    <s v="SI"/>
    <s v="NO"/>
    <s v="SI"/>
    <n v="27"/>
    <s v="No"/>
    <s v="No"/>
    <n v="278030"/>
    <x v="2"/>
    <n v="27"/>
  </r>
  <r>
    <n v="2139"/>
    <s v="MUJER"/>
    <n v="1160116"/>
    <s v="PENSIONADOS EN SU PROPIO SISTEMA"/>
    <s v="SECTOR PUBLICO"/>
    <s v="SI"/>
    <s v="NO"/>
    <s v="NO"/>
    <n v="66"/>
    <s v="No"/>
    <s v="No"/>
    <n v="1160116"/>
    <x v="1"/>
    <n v="66"/>
  </r>
  <r>
    <n v="2140"/>
    <s v="HOMBRE"/>
    <n v="342028"/>
    <s v="ASALARIADO"/>
    <s v="SECTOR PRIVADO"/>
    <s v="SI"/>
    <s v="NO"/>
    <s v="NO"/>
    <n v="58"/>
    <s v="No"/>
    <s v="No"/>
    <n v="342028"/>
    <x v="0"/>
    <n v="58"/>
  </r>
  <r>
    <n v="2141"/>
    <s v="HOMBRE"/>
    <n v="239390"/>
    <s v="ASALARIADO"/>
    <s v="SECTOR PRIVADO"/>
    <s v="SI"/>
    <s v="NO"/>
    <s v="NO"/>
    <n v="46"/>
    <s v="No"/>
    <s v="No"/>
    <n v="239390"/>
    <x v="0"/>
    <n v="46"/>
  </r>
  <r>
    <n v="2142"/>
    <s v="HOMBRE"/>
    <n v="1347519"/>
    <s v="ASALARIADO"/>
    <s v="SECTOR PUBLICO"/>
    <s v="SI"/>
    <s v="NO"/>
    <s v="NO"/>
    <n v="57"/>
    <s v="No"/>
    <s v="No"/>
    <n v="1347519"/>
    <x v="0"/>
    <n v="57"/>
  </r>
  <r>
    <n v="2143"/>
    <s v="HOMBRE"/>
    <n v="350000"/>
    <s v="ASALARIADO"/>
    <s v="SECTOR PRIVADO"/>
    <s v="SI"/>
    <s v="NO"/>
    <s v="NO"/>
    <n v="37"/>
    <s v="No"/>
    <s v="No"/>
    <n v="350000"/>
    <x v="0"/>
    <n v="37"/>
  </r>
  <r>
    <n v="2144"/>
    <s v="MUJER"/>
    <n v="295000"/>
    <s v="ASALARIADO"/>
    <s v="SECTOR PRIVADO"/>
    <s v="SI"/>
    <s v="NO"/>
    <s v="SI"/>
    <n v="19"/>
    <s v="No"/>
    <s v="No"/>
    <n v="295000"/>
    <x v="0"/>
    <n v="19"/>
  </r>
  <r>
    <n v="2145"/>
    <s v="HOMBRE"/>
    <n v="302470"/>
    <s v="TRABAJADOR INDEPENDIENTE"/>
    <s v="SECTOR PRIVADO"/>
    <s v="SI"/>
    <s v="NO"/>
    <s v="NO"/>
    <n v="48"/>
    <s v="No"/>
    <s v="No"/>
    <n v="302470"/>
    <x v="3"/>
    <n v="48"/>
  </r>
  <r>
    <n v="2146"/>
    <s v="MUJER"/>
    <n v="2613281.4500000002"/>
    <s v="ASALARIADO"/>
    <s v="SECTOR PUBLICO"/>
    <s v="SI"/>
    <s v="NO"/>
    <s v="NO"/>
    <n v="47"/>
    <s v="Atípico"/>
    <s v="No"/>
    <n v="2613281.4500000002"/>
    <x v="0"/>
    <n v="47"/>
  </r>
  <r>
    <n v="2147"/>
    <s v="MUJER"/>
    <n v="150409.17000000001"/>
    <s v="PENSIONADOS EN SU PROPIO SISTEMA"/>
    <s v="SECTOR PUBLICO"/>
    <s v="SI"/>
    <s v="NO"/>
    <s v="NO"/>
    <n v="86"/>
    <s v="No"/>
    <s v="No"/>
    <n v="150409.17000000001"/>
    <x v="1"/>
    <n v="86"/>
  </r>
  <r>
    <n v="2148"/>
    <s v="HOMBRE"/>
    <n v="77065"/>
    <s v="ASALARIADO"/>
    <s v="SECTOR PRIVADO"/>
    <s v="SI"/>
    <s v="NO"/>
    <s v="SI"/>
    <n v="43"/>
    <s v="No"/>
    <s v="No"/>
    <n v="77065"/>
    <x v="0"/>
    <n v="43"/>
  </r>
  <r>
    <n v="2149"/>
    <s v="HOMBRE"/>
    <n v="426459.38"/>
    <s v="ASALARIADO"/>
    <s v="SECTOR PRIVADO"/>
    <s v="SI"/>
    <s v="NO"/>
    <s v="NO"/>
    <n v="25"/>
    <s v="No"/>
    <s v="No"/>
    <n v="426459.38"/>
    <x v="0"/>
    <n v="25"/>
  </r>
  <r>
    <n v="2150"/>
    <s v="HOMBRE"/>
    <n v="448880"/>
    <s v="ASALARIADO"/>
    <s v="SECTOR PRIVADO"/>
    <s v="SI"/>
    <s v="NO"/>
    <s v="NO"/>
    <n v="33"/>
    <s v="No"/>
    <s v="No"/>
    <n v="448880"/>
    <x v="0"/>
    <n v="33"/>
  </r>
  <r>
    <n v="2151"/>
    <s v="MUJER"/>
    <n v="10"/>
    <s v="ASALARIADO"/>
    <s v="SECTOR PRIVADO"/>
    <s v="SI"/>
    <s v="NO"/>
    <s v="NO"/>
    <n v="26"/>
    <s v="No"/>
    <s v="No"/>
    <n v="10"/>
    <x v="0"/>
    <n v="26"/>
  </r>
  <r>
    <n v="2152"/>
    <s v="HOMBRE"/>
    <n v="237717.86"/>
    <s v="ASALARIADO"/>
    <s v="SECTOR PRIVADO"/>
    <s v="SI"/>
    <s v="NO"/>
    <s v="SI"/>
    <n v="23"/>
    <s v="No"/>
    <s v="No"/>
    <n v="237717.86"/>
    <x v="0"/>
    <n v="23"/>
  </r>
  <r>
    <n v="2153"/>
    <s v="HOMBRE"/>
    <n v="297045"/>
    <s v="ASEGURADO VOLUNTARIO"/>
    <s v="SECTOR PRIVADO"/>
    <s v="SI"/>
    <s v="SI"/>
    <s v="NO"/>
    <n v="30"/>
    <s v="No"/>
    <s v="No"/>
    <n v="297045"/>
    <x v="2"/>
    <n v="30"/>
  </r>
  <r>
    <n v="2154"/>
    <s v="MUJER"/>
    <n v="585854"/>
    <s v="PENSIONADOS EN SU PROPIO SISTEMA"/>
    <s v="SECTOR PUBLICO"/>
    <s v="SI"/>
    <s v="NO"/>
    <s v="NO"/>
    <n v="76"/>
    <s v="No"/>
    <s v="No"/>
    <n v="585854"/>
    <x v="1"/>
    <n v="76"/>
  </r>
  <r>
    <n v="2155"/>
    <s v="HOMBRE"/>
    <n v="404467"/>
    <s v="ASEGURADO VOLUNTARIO"/>
    <s v="SECTOR PRIVADO"/>
    <s v="SI"/>
    <s v="NO"/>
    <s v="NO"/>
    <n v="58"/>
    <s v="No"/>
    <s v="No"/>
    <n v="404467"/>
    <x v="2"/>
    <n v="58"/>
  </r>
  <r>
    <n v="2156"/>
    <s v="HOMBRE"/>
    <n v="594092"/>
    <s v="TRABAJADOR INDEPENDIENTE"/>
    <s v="SECTOR PRIVADO"/>
    <s v="SI"/>
    <s v="SI"/>
    <s v="SI"/>
    <n v="48"/>
    <s v="No"/>
    <s v="No"/>
    <n v="594092"/>
    <x v="3"/>
    <n v="48"/>
  </r>
  <r>
    <n v="2157"/>
    <s v="HOMBRE"/>
    <n v="138580"/>
    <s v="ASALARIADO"/>
    <s v="SECTOR PRIVADO"/>
    <s v="SI"/>
    <s v="NO"/>
    <s v="NO"/>
    <n v="46"/>
    <s v="No"/>
    <s v="No"/>
    <n v="138580"/>
    <x v="0"/>
    <n v="46"/>
  </r>
  <r>
    <n v="2158"/>
    <s v="MUJER"/>
    <n v="1241627.95"/>
    <s v="PENSIONADOS EN SU PROPIO SISTEMA"/>
    <s v="SECTOR PUBLICO"/>
    <s v="SI"/>
    <s v="NO"/>
    <s v="NO"/>
    <n v="63"/>
    <s v="No"/>
    <s v="No"/>
    <n v="1241627.95"/>
    <x v="1"/>
    <n v="63"/>
  </r>
  <r>
    <n v="2159"/>
    <s v="HOMBRE"/>
    <n v="915020.56"/>
    <s v="ASALARIADO"/>
    <s v="SECTOR PRIVADO"/>
    <s v="SI"/>
    <s v="NO"/>
    <s v="NO"/>
    <n v="52"/>
    <s v="No"/>
    <s v="No"/>
    <n v="915020.56"/>
    <x v="0"/>
    <n v="52"/>
  </r>
  <r>
    <n v="2160"/>
    <s v="HOMBRE"/>
    <n v="569373.16"/>
    <s v="ASALARIADO"/>
    <s v="SECTOR PRIVADO"/>
    <s v="SI"/>
    <s v="NO"/>
    <s v="NO"/>
    <n v="41"/>
    <s v="No"/>
    <s v="No"/>
    <n v="569373.16"/>
    <x v="0"/>
    <n v="41"/>
  </r>
  <r>
    <n v="2161"/>
    <s v="HOMBRE"/>
    <n v="457000"/>
    <s v="ASALARIADO"/>
    <s v="SECTOR PRIVADO"/>
    <s v="SI"/>
    <s v="NO"/>
    <s v="NO"/>
    <n v="19"/>
    <s v="No"/>
    <s v="No"/>
    <n v="457000"/>
    <x v="0"/>
    <n v="19"/>
  </r>
  <r>
    <n v="2162"/>
    <s v="HOMBRE"/>
    <n v="440696.47"/>
    <s v="ASALARIADO"/>
    <s v="SECTOR PRIVADO"/>
    <s v="SI"/>
    <s v="NO"/>
    <s v="NO"/>
    <n v="27"/>
    <s v="No"/>
    <s v="No"/>
    <n v="440696.47"/>
    <x v="0"/>
    <n v="27"/>
  </r>
  <r>
    <n v="2163"/>
    <s v="MUJER"/>
    <n v="1057538"/>
    <s v="ASALARIADO"/>
    <s v="SECTOR PUBLICO"/>
    <s v="SI"/>
    <s v="NO"/>
    <s v="SI"/>
    <n v="38"/>
    <s v="No"/>
    <s v="No"/>
    <n v="1057538"/>
    <x v="0"/>
    <n v="38"/>
  </r>
  <r>
    <n v="2164"/>
    <s v="HOMBRE"/>
    <n v="428222.68"/>
    <s v="ASALARIADO"/>
    <s v="SECTOR PRIVADO"/>
    <s v="SI"/>
    <s v="NO"/>
    <s v="SI"/>
    <n v="21"/>
    <s v="No"/>
    <s v="No"/>
    <n v="428222.68"/>
    <x v="0"/>
    <n v="21"/>
  </r>
  <r>
    <n v="2165"/>
    <s v="HOMBRE"/>
    <n v="301566"/>
    <s v="TRABAJADOR INDEPENDIENTE"/>
    <s v="SECTOR PRIVADO"/>
    <s v="SI"/>
    <s v="NO"/>
    <s v="NO"/>
    <n v="20"/>
    <s v="No"/>
    <s v="No"/>
    <n v="301566"/>
    <x v="3"/>
    <n v="20"/>
  </r>
  <r>
    <n v="2166"/>
    <s v="HOMBRE"/>
    <n v="183333"/>
    <s v="ASALARIADO"/>
    <s v="SECTOR PRIVADO"/>
    <s v="SI"/>
    <s v="SI"/>
    <s v="SI"/>
    <n v="30"/>
    <s v="No"/>
    <s v="No"/>
    <n v="183333"/>
    <x v="0"/>
    <n v="30"/>
  </r>
  <r>
    <n v="2167"/>
    <s v="HOMBRE"/>
    <n v="297045"/>
    <s v="ASEGURADO VOLUNTARIO"/>
    <s v="SECTOR PRIVADO"/>
    <s v="SI"/>
    <s v="SI"/>
    <s v="NO"/>
    <n v="28"/>
    <s v="No"/>
    <s v="No"/>
    <n v="297045"/>
    <x v="2"/>
    <n v="28"/>
  </r>
  <r>
    <n v="2168"/>
    <s v="HOMBRE"/>
    <n v="335377.5"/>
    <s v="ASALARIADO"/>
    <s v="SECTOR PRIVADO"/>
    <s v="SI"/>
    <s v="NO"/>
    <s v="NO"/>
    <n v="22"/>
    <s v="No"/>
    <s v="No"/>
    <n v="335377.5"/>
    <x v="0"/>
    <n v="22"/>
  </r>
  <r>
    <n v="2169"/>
    <s v="HOMBRE"/>
    <n v="210000"/>
    <s v="ASALARIADO"/>
    <s v="SECTOR PRIVADO"/>
    <s v="SI"/>
    <s v="NO"/>
    <s v="NO"/>
    <n v="26"/>
    <s v="No"/>
    <s v="No"/>
    <n v="210000"/>
    <x v="0"/>
    <n v="26"/>
  </r>
  <r>
    <n v="2170"/>
    <s v="MUJER"/>
    <n v="813888.34"/>
    <s v="ASALARIADO"/>
    <s v="SECTOR PUBLICO"/>
    <s v="SI"/>
    <s v="NO"/>
    <s v="NO"/>
    <n v="29"/>
    <s v="No"/>
    <s v="No"/>
    <n v="813888.34"/>
    <x v="0"/>
    <n v="29"/>
  </r>
  <r>
    <n v="2171"/>
    <s v="MUJER"/>
    <n v="297045"/>
    <s v="TRABAJADOR INDEPENDIENTE"/>
    <s v="SECTOR PRIVADO"/>
    <s v="SI"/>
    <s v="SI"/>
    <s v="SI"/>
    <n v="41"/>
    <s v="No"/>
    <s v="No"/>
    <n v="297045"/>
    <x v="3"/>
    <n v="41"/>
  </r>
  <r>
    <n v="2172"/>
    <s v="MUJER"/>
    <n v="912428.05"/>
    <s v="ASALARIADO"/>
    <s v="SECTOR PRIVADO"/>
    <s v="SI"/>
    <s v="NO"/>
    <s v="NO"/>
    <n v="24"/>
    <s v="No"/>
    <s v="No"/>
    <n v="912428.05"/>
    <x v="0"/>
    <n v="24"/>
  </r>
  <r>
    <n v="2173"/>
    <s v="HOMBRE"/>
    <n v="762283.34"/>
    <s v="ASALARIADO"/>
    <s v="SECTOR PRIVADO"/>
    <s v="SI"/>
    <s v="NO"/>
    <s v="NO"/>
    <n v="46"/>
    <s v="No"/>
    <s v="No"/>
    <n v="762283.34"/>
    <x v="0"/>
    <n v="46"/>
  </r>
  <r>
    <n v="2174"/>
    <s v="HOMBRE"/>
    <n v="213049"/>
    <s v="ASALARIADO"/>
    <s v="SECTOR PRIVADO"/>
    <s v="SI"/>
    <s v="NO"/>
    <s v="NO"/>
    <n v="42"/>
    <s v="No"/>
    <s v="No"/>
    <n v="213049"/>
    <x v="0"/>
    <n v="42"/>
  </r>
  <r>
    <n v="2175"/>
    <s v="HOMBRE"/>
    <n v="560000"/>
    <s v="ASALARIADO"/>
    <s v="SECTOR PRIVADO"/>
    <s v="SI"/>
    <s v="NO"/>
    <s v="NO"/>
    <n v="47"/>
    <s v="No"/>
    <s v="No"/>
    <n v="560000"/>
    <x v="0"/>
    <n v="47"/>
  </r>
  <r>
    <n v="2176"/>
    <s v="MUJER"/>
    <n v="127390.96"/>
    <s v="ASALARIADO"/>
    <s v="SECTOR PRIVADO"/>
    <s v="SI"/>
    <s v="SI"/>
    <s v="NO"/>
    <n v="48"/>
    <s v="No"/>
    <s v="No"/>
    <n v="127390.96"/>
    <x v="0"/>
    <n v="48"/>
  </r>
  <r>
    <n v="2177"/>
    <s v="HOMBRE"/>
    <n v="12000"/>
    <s v="ASALARIADO"/>
    <s v="SECTOR PRIVADO"/>
    <s v="SI"/>
    <s v="NO"/>
    <s v="SI"/>
    <n v="24"/>
    <s v="No"/>
    <s v="No"/>
    <n v="12000"/>
    <x v="0"/>
    <n v="24"/>
  </r>
  <r>
    <n v="2178"/>
    <s v="HOMBRE"/>
    <n v="1154586.75"/>
    <s v="ASALARIADO"/>
    <s v="SECTOR PRIVADO"/>
    <s v="SI"/>
    <s v="NO"/>
    <s v="NO"/>
    <n v="30"/>
    <s v="No"/>
    <s v="No"/>
    <n v="1154586.75"/>
    <x v="0"/>
    <n v="30"/>
  </r>
  <r>
    <n v="2179"/>
    <s v="HOMBRE"/>
    <n v="394295.68"/>
    <s v="ASALARIADO"/>
    <s v="SECTOR PRIVADO"/>
    <s v="SI"/>
    <s v="NO"/>
    <s v="NO"/>
    <n v="42"/>
    <s v="No"/>
    <s v="No"/>
    <n v="394295.68"/>
    <x v="0"/>
    <n v="42"/>
  </r>
  <r>
    <n v="2180"/>
    <s v="HOMBRE"/>
    <n v="10000"/>
    <s v="ASALARIADO"/>
    <s v="SECTOR PRIVADO"/>
    <s v="SI"/>
    <s v="SI"/>
    <s v="NO"/>
    <n v="34"/>
    <s v="No"/>
    <s v="No"/>
    <n v="10000"/>
    <x v="0"/>
    <n v="34"/>
  </r>
  <r>
    <n v="2181"/>
    <s v="HOMBRE"/>
    <n v="295970"/>
    <s v="TRABAJADOR INDEPENDIENTE"/>
    <s v="SECTOR PRIVADO"/>
    <s v="SI"/>
    <s v="NO"/>
    <s v="NO"/>
    <n v="28"/>
    <s v="No"/>
    <s v="No"/>
    <n v="295970"/>
    <x v="3"/>
    <n v="28"/>
  </r>
  <r>
    <n v="2182"/>
    <s v="HOMBRE"/>
    <n v="1042448"/>
    <s v="ASALARIADO"/>
    <s v="SECTOR PRIVADO"/>
    <s v="SI"/>
    <s v="NO"/>
    <s v="NO"/>
    <n v="33"/>
    <s v="No"/>
    <s v="No"/>
    <n v="1042448"/>
    <x v="0"/>
    <n v="33"/>
  </r>
  <r>
    <n v="2183"/>
    <s v="HOMBRE"/>
    <n v="313109.76000000001"/>
    <s v="ASALARIADO"/>
    <s v="SECTOR PRIVADO"/>
    <s v="SI"/>
    <s v="SI"/>
    <s v="NO"/>
    <n v="55"/>
    <s v="No"/>
    <s v="No"/>
    <n v="313109.76000000001"/>
    <x v="0"/>
    <n v="55"/>
  </r>
  <r>
    <n v="2184"/>
    <s v="HOMBRE"/>
    <n v="2030634.72"/>
    <s v="ASALARIADO"/>
    <s v="SECTOR PUBLICO"/>
    <s v="SI"/>
    <s v="NO"/>
    <s v="NO"/>
    <n v="45"/>
    <s v="No"/>
    <s v="No"/>
    <n v="2030634.72"/>
    <x v="0"/>
    <n v="45"/>
  </r>
  <r>
    <n v="2185"/>
    <s v="HOMBRE"/>
    <n v="975000"/>
    <s v="ASALARIADO"/>
    <s v="SECTOR PRIVADO"/>
    <s v="SI"/>
    <s v="NO"/>
    <s v="NO"/>
    <n v="47"/>
    <s v="No"/>
    <s v="No"/>
    <n v="975000"/>
    <x v="0"/>
    <n v="47"/>
  </r>
  <r>
    <n v="2186"/>
    <s v="HOMBRE"/>
    <n v="1271336.5"/>
    <s v="ASALARIADO"/>
    <s v="SECTOR PUBLICO"/>
    <s v="SI"/>
    <s v="NO"/>
    <s v="NO"/>
    <n v="35"/>
    <s v="No"/>
    <s v="No"/>
    <n v="1271336.5"/>
    <x v="0"/>
    <n v="35"/>
  </r>
  <r>
    <n v="2187"/>
    <s v="HOMBRE"/>
    <n v="3551482"/>
    <s v="PENSIONADOS EN SU PROPIO SISTEMA"/>
    <s v="SECTOR PUBLICO"/>
    <s v="SI"/>
    <s v="NO"/>
    <s v="NO"/>
    <n v="64"/>
    <s v="Atípico"/>
    <s v="No"/>
    <n v="3551482"/>
    <x v="1"/>
    <n v="64"/>
  </r>
  <r>
    <n v="2188"/>
    <s v="MUJER"/>
    <n v="297046"/>
    <s v="ASEGURADO VOLUNTARIO"/>
    <s v="SECTOR PRIVADO"/>
    <s v="SI"/>
    <s v="NO"/>
    <s v="NO"/>
    <n v="35"/>
    <s v="No"/>
    <s v="No"/>
    <n v="297046"/>
    <x v="2"/>
    <n v="35"/>
  </r>
  <r>
    <n v="2189"/>
    <s v="MUJER"/>
    <n v="301260"/>
    <s v="ASEGURADO VOLUNTARIO"/>
    <s v="SECTOR PRIVADO"/>
    <s v="SI"/>
    <s v="NO"/>
    <s v="NO"/>
    <n v="24"/>
    <s v="No"/>
    <s v="No"/>
    <n v="301260"/>
    <x v="2"/>
    <n v="24"/>
  </r>
  <r>
    <n v="2190"/>
    <s v="HOMBRE"/>
    <n v="329054"/>
    <s v="ASALARIADO"/>
    <s v="SECTOR PRIVADO"/>
    <s v="SI"/>
    <s v="NO"/>
    <s v="NO"/>
    <n v="25"/>
    <s v="No"/>
    <s v="No"/>
    <n v="329054"/>
    <x v="0"/>
    <n v="25"/>
  </r>
  <r>
    <n v="2191"/>
    <s v="HOMBRE"/>
    <n v="1218000"/>
    <s v="ASALARIADO"/>
    <s v="SECTOR PRIVADO"/>
    <s v="SI"/>
    <s v="SI"/>
    <s v="NO"/>
    <n v="49"/>
    <s v="No"/>
    <s v="No"/>
    <n v="1218000"/>
    <x v="0"/>
    <n v="49"/>
  </r>
  <r>
    <n v="2192"/>
    <s v="MUJER"/>
    <n v="782118.81"/>
    <s v="ASALARIADO"/>
    <s v="SECTOR PRIVADO"/>
    <s v="SI"/>
    <s v="NO"/>
    <s v="NO"/>
    <n v="27"/>
    <s v="No"/>
    <s v="No"/>
    <n v="782118.81"/>
    <x v="0"/>
    <n v="27"/>
  </r>
  <r>
    <n v="2193"/>
    <s v="MUJER"/>
    <n v="1914699"/>
    <s v="ASALARIADO"/>
    <s v="SECTOR PUBLICO"/>
    <s v="SI"/>
    <s v="NO"/>
    <s v="NO"/>
    <n v="59"/>
    <s v="No"/>
    <s v="No"/>
    <n v="1914699"/>
    <x v="0"/>
    <n v="59"/>
  </r>
  <r>
    <n v="2194"/>
    <s v="HOMBRE"/>
    <n v="347514"/>
    <s v="ASALARIADO"/>
    <s v="SECTOR PRIVADO"/>
    <s v="SI"/>
    <s v="NO"/>
    <s v="NO"/>
    <n v="27"/>
    <s v="No"/>
    <s v="No"/>
    <n v="347514"/>
    <x v="0"/>
    <n v="27"/>
  </r>
  <r>
    <n v="2195"/>
    <s v="MUJER"/>
    <n v="136001"/>
    <s v="ASALARIADO"/>
    <s v="SECTOR PRIVADO"/>
    <s v="SI"/>
    <s v="NO"/>
    <s v="NO"/>
    <n v="52"/>
    <s v="No"/>
    <s v="No"/>
    <n v="136001"/>
    <x v="0"/>
    <n v="52"/>
  </r>
  <r>
    <n v="2196"/>
    <s v="MUJER"/>
    <n v="1002612"/>
    <s v="PENSIONADOS EN SU PROPIO SISTEMA"/>
    <s v="SECTOR PUBLICO"/>
    <s v="SI"/>
    <s v="NO"/>
    <s v="NO"/>
    <n v="63"/>
    <s v="No"/>
    <s v="No"/>
    <n v="1002612"/>
    <x v="1"/>
    <n v="63"/>
  </r>
  <r>
    <n v="2197"/>
    <s v="HOMBRE"/>
    <n v="543686"/>
    <s v="ASALARIADO"/>
    <s v="SECTOR PUBLICO"/>
    <s v="SI"/>
    <s v="NO"/>
    <s v="SI"/>
    <n v="49"/>
    <s v="No"/>
    <s v="No"/>
    <n v="543686"/>
    <x v="0"/>
    <n v="49"/>
  </r>
  <r>
    <n v="2198"/>
    <s v="HOMBRE"/>
    <n v="187645.6"/>
    <s v="ASALARIADO"/>
    <s v="SECTOR PRIVADO"/>
    <s v="SI"/>
    <s v="NO"/>
    <s v="NO"/>
    <n v="47"/>
    <s v="No"/>
    <s v="No"/>
    <n v="187645.6"/>
    <x v="0"/>
    <n v="47"/>
  </r>
  <r>
    <n v="2199"/>
    <s v="HOMBRE"/>
    <n v="837414"/>
    <s v="TRABAJADOR INDEPENDIENTE"/>
    <s v="SECTOR PRIVADO"/>
    <s v="SI"/>
    <s v="NO"/>
    <s v="NO"/>
    <n v="64"/>
    <s v="No"/>
    <s v="No"/>
    <n v="837414"/>
    <x v="3"/>
    <n v="64"/>
  </r>
  <r>
    <n v="2200"/>
    <s v="HOMBRE"/>
    <n v="140978.96"/>
    <s v="ASALARIADO"/>
    <s v="SECTOR PRIVADO"/>
    <s v="SI"/>
    <s v="NO"/>
    <s v="NO"/>
    <n v="46"/>
    <s v="No"/>
    <s v="No"/>
    <n v="140978.96"/>
    <x v="0"/>
    <n v="46"/>
  </r>
  <r>
    <n v="2201"/>
    <s v="HOMBRE"/>
    <n v="297046"/>
    <s v="ASEGURADO VOLUNTARIO"/>
    <s v="SECTOR PRIVADO"/>
    <s v="SI"/>
    <s v="SI"/>
    <s v="SI"/>
    <n v="37"/>
    <s v="No"/>
    <s v="No"/>
    <n v="297046"/>
    <x v="2"/>
    <n v="37"/>
  </r>
  <r>
    <n v="2202"/>
    <s v="MUJER"/>
    <n v="376750"/>
    <s v="ASALARIADO"/>
    <s v="SECTOR PRIVADO"/>
    <s v="SI"/>
    <s v="NO"/>
    <s v="NO"/>
    <n v="24"/>
    <s v="No"/>
    <s v="No"/>
    <n v="376750"/>
    <x v="0"/>
    <n v="24"/>
  </r>
  <r>
    <n v="2203"/>
    <s v="HOMBRE"/>
    <n v="50000"/>
    <s v="ASALARIADO"/>
    <s v="SECTOR PRIVADO"/>
    <s v="SI"/>
    <s v="SI"/>
    <s v="NO"/>
    <n v="34"/>
    <s v="No"/>
    <s v="No"/>
    <n v="50000"/>
    <x v="0"/>
    <n v="34"/>
  </r>
  <r>
    <n v="2204"/>
    <s v="MUJER"/>
    <n v="278030"/>
    <s v="CONVENIOS ESPECIALES DE TRABAJADORES INDEPENDIENTES"/>
    <s v="SECTOR PRIVADO"/>
    <s v="SI"/>
    <s v="NO"/>
    <s v="NO"/>
    <n v="51"/>
    <s v="No"/>
    <s v="No"/>
    <n v="278030"/>
    <x v="4"/>
    <n v="51"/>
  </r>
  <r>
    <n v="2205"/>
    <s v="HOMBRE"/>
    <n v="305704"/>
    <s v="ASEGURADO VOLUNTARIO"/>
    <s v="SECTOR PRIVADO"/>
    <s v="NO"/>
    <s v="NO"/>
    <s v="NO"/>
    <n v="40"/>
    <s v="No"/>
    <s v="No"/>
    <n v="305704"/>
    <x v="2"/>
    <n v="40"/>
  </r>
  <r>
    <n v="2206"/>
    <s v="MUJER"/>
    <n v="719271.8"/>
    <s v="PENSIONADOS EN SU PROPIO SISTEMA"/>
    <s v="SECTOR PUBLICO"/>
    <s v="SI"/>
    <s v="NO"/>
    <s v="NO"/>
    <n v="81"/>
    <s v="No"/>
    <s v="No"/>
    <n v="719271.8"/>
    <x v="1"/>
    <n v="81"/>
  </r>
  <r>
    <n v="2207"/>
    <s v="MUJER"/>
    <n v="1111989"/>
    <s v="ASALARIADO"/>
    <s v="SECTOR PUBLICO"/>
    <s v="SI"/>
    <s v="NO"/>
    <s v="SI"/>
    <n v="53"/>
    <s v="No"/>
    <s v="No"/>
    <n v="1111989"/>
    <x v="0"/>
    <n v="53"/>
  </r>
  <r>
    <n v="2208"/>
    <s v="MUJER"/>
    <n v="1214632"/>
    <s v="ASALARIADO"/>
    <s v="SECTOR PUBLICO"/>
    <s v="SI"/>
    <s v="NO"/>
    <s v="SI"/>
    <n v="57"/>
    <s v="No"/>
    <s v="No"/>
    <n v="1214632"/>
    <x v="0"/>
    <n v="57"/>
  </r>
  <r>
    <n v="2209"/>
    <s v="MUJER"/>
    <n v="550000"/>
    <s v="ASALARIADO"/>
    <s v="SECTOR PRIVADO"/>
    <s v="SI"/>
    <s v="NO"/>
    <s v="NO"/>
    <n v="31"/>
    <s v="No"/>
    <s v="No"/>
    <n v="550000"/>
    <x v="0"/>
    <n v="31"/>
  </r>
  <r>
    <n v="2210"/>
    <s v="HOMBRE"/>
    <n v="721187.76"/>
    <s v="ASALARIADO"/>
    <s v="SECTOR PUBLICO"/>
    <s v="SI"/>
    <s v="NO"/>
    <s v="NO"/>
    <n v="49"/>
    <s v="No"/>
    <s v="No"/>
    <n v="721187.76"/>
    <x v="0"/>
    <n v="49"/>
  </r>
  <r>
    <n v="2211"/>
    <s v="HOMBRE"/>
    <n v="333500"/>
    <s v="ASALARIADO"/>
    <s v="SECTOR PRIVADO"/>
    <s v="SI"/>
    <s v="NO"/>
    <s v="NO"/>
    <n v="41"/>
    <s v="No"/>
    <s v="No"/>
    <n v="333500"/>
    <x v="0"/>
    <n v="41"/>
  </r>
  <r>
    <n v="2212"/>
    <s v="HOMBRE"/>
    <n v="1371326"/>
    <s v="ASALARIADO"/>
    <s v="SECTOR PUBLICO"/>
    <s v="SI"/>
    <s v="NO"/>
    <s v="NO"/>
    <n v="51"/>
    <s v="No"/>
    <s v="No"/>
    <n v="1371326"/>
    <x v="0"/>
    <n v="51"/>
  </r>
  <r>
    <n v="2213"/>
    <s v="MUJER"/>
    <n v="619970"/>
    <s v="TRABAJADOR INDEPENDIENTE"/>
    <s v="SECTOR PRIVADO"/>
    <s v="SI"/>
    <s v="NO"/>
    <s v="NO"/>
    <n v="53"/>
    <s v="No"/>
    <s v="No"/>
    <n v="619970"/>
    <x v="3"/>
    <n v="53"/>
  </r>
  <r>
    <n v="2214"/>
    <s v="HOMBRE"/>
    <n v="361811"/>
    <s v="TRABAJADOR INDEPENDIENTE"/>
    <s v="SECTOR PRIVADO"/>
    <s v="SI"/>
    <s v="NO"/>
    <s v="SI"/>
    <n v="44"/>
    <s v="No"/>
    <s v="No"/>
    <n v="361811"/>
    <x v="3"/>
    <n v="44"/>
  </r>
  <r>
    <n v="2215"/>
    <s v="MUJER"/>
    <n v="2329738.04"/>
    <s v="ASALARIADO"/>
    <s v="SECTOR PUBLICO"/>
    <s v="SI"/>
    <s v="NO"/>
    <s v="NO"/>
    <n v="59"/>
    <s v="Atípico"/>
    <s v="No"/>
    <n v="2329738.04"/>
    <x v="0"/>
    <n v="59"/>
  </r>
  <r>
    <n v="2216"/>
    <s v="MUJER"/>
    <n v="343085"/>
    <s v="TRABAJADOR INDEPENDIENTE"/>
    <s v="SECTOR PRIVADO"/>
    <s v="SI"/>
    <s v="NO"/>
    <s v="NO"/>
    <n v="42"/>
    <s v="No"/>
    <s v="No"/>
    <n v="343085"/>
    <x v="3"/>
    <n v="42"/>
  </r>
  <r>
    <n v="2217"/>
    <s v="MUJER"/>
    <n v="1029228"/>
    <s v="ASALARIADO"/>
    <s v="SECTOR PUBLICO"/>
    <s v="SI"/>
    <s v="NO"/>
    <s v="NO"/>
    <n v="38"/>
    <s v="No"/>
    <s v="No"/>
    <n v="1029228"/>
    <x v="0"/>
    <n v="38"/>
  </r>
  <r>
    <n v="2218"/>
    <s v="MUJER"/>
    <n v="2725702"/>
    <s v="ASALARIADO"/>
    <s v="SECTOR PUBLICO"/>
    <s v="SI"/>
    <s v="NO"/>
    <s v="NO"/>
    <n v="55"/>
    <s v="Atípico"/>
    <s v="No"/>
    <n v="2725702"/>
    <x v="0"/>
    <n v="55"/>
  </r>
  <r>
    <n v="2219"/>
    <s v="HOMBRE"/>
    <n v="297046"/>
    <s v="ASEGURADO VOLUNTARIO"/>
    <s v="SECTOR PRIVADO"/>
    <s v="SI"/>
    <s v="NO"/>
    <s v="SI"/>
    <n v="28"/>
    <s v="No"/>
    <s v="No"/>
    <n v="297046"/>
    <x v="2"/>
    <n v="28"/>
  </r>
  <r>
    <n v="2220"/>
    <s v="HOMBRE"/>
    <n v="807000"/>
    <s v="ASALARIADO"/>
    <s v="SECTOR PRIVADO"/>
    <s v="SI"/>
    <s v="NO"/>
    <s v="NO"/>
    <n v="36"/>
    <s v="No"/>
    <s v="No"/>
    <n v="807000"/>
    <x v="0"/>
    <n v="36"/>
  </r>
  <r>
    <n v="2221"/>
    <s v="HOMBRE"/>
    <n v="299647"/>
    <s v="ASEGURADO VOLUNTARIO"/>
    <s v="SECTOR PRIVADO"/>
    <s v="SI"/>
    <s v="NO"/>
    <s v="NO"/>
    <n v="88"/>
    <s v="No"/>
    <s v="No"/>
    <n v="299647"/>
    <x v="2"/>
    <n v="88"/>
  </r>
  <r>
    <n v="2222"/>
    <s v="MUJER"/>
    <n v="370090"/>
    <s v="TRABAJADOR INDEPENDIENTE"/>
    <s v="SECTOR PRIVADO"/>
    <s v="SI"/>
    <s v="NO"/>
    <s v="NO"/>
    <n v="63"/>
    <s v="No"/>
    <s v="No"/>
    <n v="370090"/>
    <x v="3"/>
    <n v="63"/>
  </r>
  <r>
    <n v="2223"/>
    <s v="HOMBRE"/>
    <n v="263208.75"/>
    <s v="ASALARIADO"/>
    <s v="SECTOR PRIVADO"/>
    <s v="SI"/>
    <s v="NO"/>
    <s v="NO"/>
    <n v="25"/>
    <s v="No"/>
    <s v="No"/>
    <n v="263208.75"/>
    <x v="0"/>
    <n v="25"/>
  </r>
  <r>
    <n v="2224"/>
    <s v="MUJER"/>
    <n v="343050"/>
    <s v="ASALARIADO"/>
    <s v="SECTOR PUBLICO"/>
    <s v="SI"/>
    <s v="NO"/>
    <s v="NO"/>
    <n v="34"/>
    <s v="No"/>
    <s v="No"/>
    <n v="343050"/>
    <x v="0"/>
    <n v="34"/>
  </r>
  <r>
    <n v="2225"/>
    <s v="HOMBRE"/>
    <n v="848107"/>
    <s v="ASALARIADO"/>
    <s v="SECTOR PUBLICO"/>
    <s v="SI"/>
    <s v="NO"/>
    <s v="NO"/>
    <n v="40"/>
    <s v="No"/>
    <s v="No"/>
    <n v="848107"/>
    <x v="0"/>
    <n v="40"/>
  </r>
  <r>
    <n v="2226"/>
    <s v="MUJER"/>
    <n v="668166.67000000004"/>
    <s v="ASALARIADO"/>
    <s v="SECTOR PUBLICO"/>
    <s v="SI"/>
    <s v="NO"/>
    <s v="NO"/>
    <n v="34"/>
    <s v="No"/>
    <s v="No"/>
    <n v="668166.67000000004"/>
    <x v="0"/>
    <n v="34"/>
  </r>
  <r>
    <n v="2227"/>
    <s v="HOMBRE"/>
    <n v="992801.25"/>
    <s v="ASALARIADO"/>
    <s v="SECTOR PRIVADO"/>
    <s v="SI"/>
    <s v="NO"/>
    <s v="NO"/>
    <n v="27"/>
    <s v="No"/>
    <s v="No"/>
    <n v="992801.25"/>
    <x v="0"/>
    <n v="27"/>
  </r>
  <r>
    <n v="2228"/>
    <s v="HOMBRE"/>
    <n v="87475"/>
    <s v="ASALARIADO"/>
    <s v="SECTOR PRIVADO"/>
    <s v="SI"/>
    <s v="NO"/>
    <s v="NO"/>
    <n v="53"/>
    <s v="No"/>
    <s v="No"/>
    <n v="87475"/>
    <x v="0"/>
    <n v="53"/>
  </r>
  <r>
    <n v="2229"/>
    <s v="MUJER"/>
    <n v="404467"/>
    <s v="ASEGURADO VOLUNTARIO"/>
    <s v="SECTOR PRIVADO"/>
    <s v="SI"/>
    <s v="NO"/>
    <s v="NO"/>
    <n v="61"/>
    <s v="No"/>
    <s v="No"/>
    <n v="404467"/>
    <x v="2"/>
    <n v="61"/>
  </r>
  <r>
    <n v="2230"/>
    <s v="HOMBRE"/>
    <n v="1038228.44"/>
    <s v="ASALARIADO"/>
    <s v="SECTOR PUBLICO"/>
    <s v="SI"/>
    <s v="NO"/>
    <s v="NO"/>
    <n v="37"/>
    <s v="No"/>
    <s v="No"/>
    <n v="1038228.44"/>
    <x v="0"/>
    <n v="37"/>
  </r>
  <r>
    <n v="2231"/>
    <s v="MUJER"/>
    <n v="297719"/>
    <s v="ASEGURADO VOLUNTARIO"/>
    <s v="SECTOR PRIVADO"/>
    <s v="SI"/>
    <s v="NO"/>
    <s v="NO"/>
    <n v="30"/>
    <s v="No"/>
    <s v="No"/>
    <n v="297719"/>
    <x v="2"/>
    <n v="30"/>
  </r>
  <r>
    <n v="2232"/>
    <s v="MUJER"/>
    <n v="329950"/>
    <s v="TRABAJADOR INDEPENDIENTE"/>
    <s v="SECTOR PRIVADO"/>
    <s v="SI"/>
    <s v="NO"/>
    <s v="NO"/>
    <n v="52"/>
    <s v="No"/>
    <s v="No"/>
    <n v="329950"/>
    <x v="3"/>
    <n v="52"/>
  </r>
  <r>
    <n v="2233"/>
    <s v="MUJER"/>
    <n v="1813790.96"/>
    <s v="ASALARIADO"/>
    <s v="SECTOR PRIVADO"/>
    <s v="SI"/>
    <s v="NO"/>
    <s v="NO"/>
    <n v="35"/>
    <s v="No"/>
    <s v="No"/>
    <n v="1813790.96"/>
    <x v="0"/>
    <n v="35"/>
  </r>
  <r>
    <n v="2234"/>
    <s v="HOMBRE"/>
    <n v="639148"/>
    <s v="TRABAJADOR INDEPENDIENTE"/>
    <s v="SECTOR PRIVADO"/>
    <s v="SI"/>
    <s v="NO"/>
    <s v="SI"/>
    <n v="61"/>
    <s v="No"/>
    <s v="No"/>
    <n v="639148"/>
    <x v="3"/>
    <n v="61"/>
  </r>
  <r>
    <n v="2235"/>
    <s v="HOMBRE"/>
    <n v="1080638"/>
    <s v="ASALARIADO"/>
    <s v="SECTOR PUBLICO"/>
    <s v="SI"/>
    <s v="NO"/>
    <s v="NO"/>
    <n v="37"/>
    <s v="No"/>
    <s v="No"/>
    <n v="1080638"/>
    <x v="0"/>
    <n v="37"/>
  </r>
  <r>
    <n v="2236"/>
    <s v="MUJER"/>
    <n v="784000.75"/>
    <s v="ASALARIADO"/>
    <s v="SECTOR PUBLICO"/>
    <s v="SI"/>
    <s v="NO"/>
    <s v="NO"/>
    <n v="42"/>
    <s v="No"/>
    <s v="No"/>
    <n v="784000.75"/>
    <x v="0"/>
    <n v="42"/>
  </r>
  <r>
    <n v="2237"/>
    <s v="MUJER"/>
    <n v="635827.4"/>
    <s v="PENSIONADOS EN SU PROPIO SISTEMA"/>
    <s v="SECTOR PUBLICO"/>
    <s v="SI"/>
    <s v="NO"/>
    <s v="NO"/>
    <n v="64"/>
    <s v="No"/>
    <s v="No"/>
    <n v="635827.4"/>
    <x v="1"/>
    <n v="64"/>
  </r>
  <r>
    <n v="2238"/>
    <s v="MUJER"/>
    <n v="278030"/>
    <s v="CONVENIOS ESPECIALES DE TRABAJADORES INDEPENDIENTES"/>
    <s v="SECTOR PRIVADO"/>
    <s v="SI"/>
    <s v="NO"/>
    <s v="NO"/>
    <n v="89"/>
    <s v="No"/>
    <s v="No"/>
    <n v="278030"/>
    <x v="4"/>
    <n v="89"/>
  </r>
  <r>
    <n v="2239"/>
    <s v="MUJER"/>
    <n v="627774.12"/>
    <s v="ASALARIADO"/>
    <s v="SECTOR PRIVADO"/>
    <s v="SI"/>
    <s v="NO"/>
    <s v="NO"/>
    <n v="35"/>
    <s v="No"/>
    <s v="No"/>
    <n v="627774.12"/>
    <x v="0"/>
    <n v="35"/>
  </r>
  <r>
    <n v="2240"/>
    <s v="HOMBRE"/>
    <n v="450000"/>
    <s v="ASALARIADO"/>
    <s v="SECTOR PRIVADO"/>
    <s v="SI"/>
    <s v="NO"/>
    <s v="NO"/>
    <n v="58"/>
    <s v="No"/>
    <s v="No"/>
    <n v="450000"/>
    <x v="0"/>
    <n v="58"/>
  </r>
  <r>
    <n v="2241"/>
    <s v="HOMBRE"/>
    <n v="320000"/>
    <s v="ASALARIADO"/>
    <s v="SECTOR PRIVADO"/>
    <s v="SI"/>
    <s v="NO"/>
    <s v="NO"/>
    <n v="31"/>
    <s v="No"/>
    <s v="No"/>
    <n v="320000"/>
    <x v="0"/>
    <n v="31"/>
  </r>
  <r>
    <n v="2242"/>
    <s v="HOMBRE"/>
    <n v="407782"/>
    <s v="ASALARIADO"/>
    <s v="SECTOR PRIVADO"/>
    <s v="SI"/>
    <s v="NO"/>
    <s v="NO"/>
    <n v="22"/>
    <s v="No"/>
    <s v="No"/>
    <n v="407782"/>
    <x v="0"/>
    <n v="22"/>
  </r>
  <r>
    <n v="2243"/>
    <s v="MUJER"/>
    <n v="297045"/>
    <s v="TRABAJADOR INDEPENDIENTE"/>
    <s v="SECTOR PRIVADO"/>
    <s v="SI"/>
    <s v="NO"/>
    <s v="NO"/>
    <n v="66"/>
    <s v="No"/>
    <s v="No"/>
    <n v="297045"/>
    <x v="3"/>
    <n v="66"/>
  </r>
  <r>
    <n v="2244"/>
    <s v="HOMBRE"/>
    <n v="430434"/>
    <s v="ASALARIADO"/>
    <s v="SECTOR PRIVADO"/>
    <s v="SI"/>
    <s v="NO"/>
    <s v="SI"/>
    <n v="28"/>
    <s v="No"/>
    <s v="No"/>
    <n v="430434"/>
    <x v="0"/>
    <n v="28"/>
  </r>
  <r>
    <n v="2245"/>
    <s v="HOMBRE"/>
    <n v="476646.28"/>
    <s v="ASALARIADO"/>
    <s v="SECTOR PRIVADO"/>
    <s v="SI"/>
    <s v="NO"/>
    <s v="NO"/>
    <n v="29"/>
    <s v="No"/>
    <s v="No"/>
    <n v="476646.28"/>
    <x v="0"/>
    <n v="29"/>
  </r>
  <r>
    <n v="2246"/>
    <s v="MUJER"/>
    <n v="1566842"/>
    <s v="ASALARIADO"/>
    <s v="SECTOR PUBLICO"/>
    <s v="SI"/>
    <s v="NO"/>
    <s v="NO"/>
    <n v="59"/>
    <s v="No"/>
    <s v="No"/>
    <n v="1566842"/>
    <x v="0"/>
    <n v="59"/>
  </r>
  <r>
    <n v="2247"/>
    <s v="MUJER"/>
    <n v="868869.23"/>
    <s v="ASALARIADO"/>
    <s v="SECTOR PRIVADO"/>
    <s v="SI"/>
    <s v="NO"/>
    <s v="NO"/>
    <n v="40"/>
    <s v="No"/>
    <s v="No"/>
    <n v="868869.23"/>
    <x v="0"/>
    <n v="40"/>
  </r>
  <r>
    <n v="2248"/>
    <s v="MUJER"/>
    <n v="306400"/>
    <s v="ASALARIADO"/>
    <s v="SECTOR PRIVADO"/>
    <s v="SI"/>
    <s v="NO"/>
    <s v="NO"/>
    <n v="61"/>
    <s v="No"/>
    <s v="No"/>
    <n v="306400"/>
    <x v="0"/>
    <n v="61"/>
  </r>
  <r>
    <n v="2249"/>
    <s v="HOMBRE"/>
    <n v="408800"/>
    <s v="ASALARIADO"/>
    <s v="SECTOR PRIVADO"/>
    <s v="SI"/>
    <s v="NO"/>
    <s v="NO"/>
    <n v="39"/>
    <s v="No"/>
    <s v="No"/>
    <n v="408800"/>
    <x v="0"/>
    <n v="39"/>
  </r>
  <r>
    <n v="2250"/>
    <s v="HOMBRE"/>
    <n v="467167.61"/>
    <s v="ASALARIADO"/>
    <s v="SECTOR PUBLICO"/>
    <s v="SI"/>
    <s v="SI"/>
    <s v="NO"/>
    <n v="46"/>
    <s v="No"/>
    <s v="No"/>
    <n v="467167.61"/>
    <x v="0"/>
    <n v="46"/>
  </r>
  <r>
    <n v="2251"/>
    <s v="MUJER"/>
    <n v="376344"/>
    <s v="ASALARIADO"/>
    <s v="SECTOR PRIVADO"/>
    <s v="SI"/>
    <s v="NO"/>
    <s v="NO"/>
    <n v="39"/>
    <s v="No"/>
    <s v="No"/>
    <n v="376344"/>
    <x v="0"/>
    <n v="39"/>
  </r>
  <r>
    <n v="2252"/>
    <s v="HOMBRE"/>
    <n v="327264"/>
    <s v="ASALARIADO"/>
    <s v="SECTOR PUBLICO"/>
    <s v="SI"/>
    <s v="NO"/>
    <s v="NO"/>
    <n v="32"/>
    <s v="No"/>
    <s v="No"/>
    <n v="327264"/>
    <x v="0"/>
    <n v="32"/>
  </r>
  <r>
    <n v="2253"/>
    <s v="HOMBRE"/>
    <n v="750000"/>
    <s v="ASALARIADO"/>
    <s v="SECTOR PRIVADO"/>
    <s v="SI"/>
    <s v="NO"/>
    <s v="NO"/>
    <n v="55"/>
    <s v="No"/>
    <s v="No"/>
    <n v="750000"/>
    <x v="0"/>
    <n v="55"/>
  </r>
  <r>
    <n v="2254"/>
    <s v="HOMBRE"/>
    <n v="423289"/>
    <s v="TRABAJADOR INDEPENDIENTE"/>
    <s v="SECTOR PRIVADO"/>
    <s v="SI"/>
    <s v="NO"/>
    <s v="NO"/>
    <n v="59"/>
    <s v="No"/>
    <s v="No"/>
    <n v="423289"/>
    <x v="3"/>
    <n v="59"/>
  </r>
  <r>
    <n v="2255"/>
    <s v="MUJER"/>
    <n v="619506.39"/>
    <s v="ASALARIADO"/>
    <s v="SECTOR PUBLICO"/>
    <s v="SI"/>
    <s v="NO"/>
    <s v="NO"/>
    <n v="34"/>
    <s v="No"/>
    <s v="No"/>
    <n v="619506.39"/>
    <x v="0"/>
    <n v="34"/>
  </r>
  <r>
    <n v="2256"/>
    <s v="MUJER"/>
    <n v="465179.89"/>
    <s v="ASALARIADO"/>
    <s v="SECTOR PRIVADO"/>
    <s v="SI"/>
    <s v="NO"/>
    <s v="NO"/>
    <n v="39"/>
    <s v="No"/>
    <s v="No"/>
    <n v="465179.89"/>
    <x v="0"/>
    <n v="39"/>
  </r>
  <r>
    <n v="2257"/>
    <s v="HOMBRE"/>
    <n v="562152.61"/>
    <s v="ASALARIADO"/>
    <s v="SECTOR PUBLICO"/>
    <s v="SI"/>
    <s v="NO"/>
    <s v="NO"/>
    <n v="38"/>
    <s v="No"/>
    <s v="No"/>
    <n v="562152.61"/>
    <x v="0"/>
    <n v="38"/>
  </r>
  <r>
    <n v="2258"/>
    <s v="HOMBRE"/>
    <n v="811421.65"/>
    <s v="ASALARIADO"/>
    <s v="SECTOR PUBLICO"/>
    <s v="SI"/>
    <s v="NO"/>
    <s v="NO"/>
    <n v="32"/>
    <s v="No"/>
    <s v="No"/>
    <n v="811421.65"/>
    <x v="0"/>
    <n v="32"/>
  </r>
  <r>
    <n v="2259"/>
    <s v="MUJER"/>
    <n v="338933.34"/>
    <s v="ASALARIADO"/>
    <s v="SECTOR PRIVADO"/>
    <s v="SI"/>
    <s v="NO"/>
    <s v="NO"/>
    <n v="27"/>
    <s v="No"/>
    <s v="No"/>
    <n v="338933.34"/>
    <x v="0"/>
    <n v="27"/>
  </r>
  <r>
    <n v="2260"/>
    <s v="MUJER"/>
    <n v="100000"/>
    <s v="ASALARIADO"/>
    <s v="SECTOR PRIVADO"/>
    <s v="SI"/>
    <s v="NO"/>
    <s v="NO"/>
    <n v="29"/>
    <s v="No"/>
    <s v="No"/>
    <n v="100000"/>
    <x v="0"/>
    <n v="29"/>
  </r>
  <r>
    <n v="2261"/>
    <s v="HOMBRE"/>
    <n v="697648"/>
    <s v="ASALARIADO"/>
    <s v="SECTOR PRIVADO"/>
    <s v="SI"/>
    <s v="NO"/>
    <s v="NO"/>
    <n v="61"/>
    <s v="No"/>
    <s v="No"/>
    <n v="697648"/>
    <x v="0"/>
    <n v="61"/>
  </r>
  <r>
    <n v="2262"/>
    <s v="HOMBRE"/>
    <n v="377498"/>
    <s v="TRABAJADOR INDEPENDIENTE"/>
    <s v="SECTOR PRIVADO"/>
    <s v="SI"/>
    <s v="NO"/>
    <s v="NO"/>
    <n v="37"/>
    <s v="No"/>
    <s v="No"/>
    <n v="377498"/>
    <x v="3"/>
    <n v="37"/>
  </r>
  <r>
    <n v="2263"/>
    <s v="HOMBRE"/>
    <n v="308750"/>
    <s v="ASALARIADO"/>
    <s v="SECTOR PRIVADO"/>
    <s v="SI"/>
    <s v="NO"/>
    <s v="SI"/>
    <n v="35"/>
    <s v="No"/>
    <s v="No"/>
    <n v="308750"/>
    <x v="0"/>
    <n v="35"/>
  </r>
  <r>
    <n v="2264"/>
    <s v="HOMBRE"/>
    <n v="451354.46"/>
    <s v="ASALARIADO"/>
    <s v="SECTOR PRIVADO"/>
    <s v="SI"/>
    <s v="NO"/>
    <s v="NO"/>
    <n v="58"/>
    <s v="No"/>
    <s v="No"/>
    <n v="451354.46"/>
    <x v="0"/>
    <n v="58"/>
  </r>
  <r>
    <n v="2265"/>
    <s v="HOMBRE"/>
    <n v="455001.5"/>
    <s v="ASALARIADO"/>
    <s v="SECTOR PRIVADO"/>
    <s v="SI"/>
    <s v="NO"/>
    <s v="NO"/>
    <n v="20"/>
    <s v="No"/>
    <s v="No"/>
    <n v="455001.5"/>
    <x v="0"/>
    <n v="20"/>
  </r>
  <r>
    <n v="2266"/>
    <s v="MUJER"/>
    <n v="994882.5"/>
    <s v="ASALARIADO"/>
    <s v="SECTOR PRIVADO"/>
    <s v="SI"/>
    <s v="NO"/>
    <s v="NO"/>
    <n v="50"/>
    <s v="No"/>
    <s v="No"/>
    <n v="994882.5"/>
    <x v="0"/>
    <n v="50"/>
  </r>
  <r>
    <n v="2267"/>
    <s v="HOMBRE"/>
    <n v="509509"/>
    <s v="TRABAJADOR INDEPENDIENTE"/>
    <s v="SECTOR PRIVADO"/>
    <s v="SI"/>
    <s v="SI"/>
    <s v="SI"/>
    <n v="59"/>
    <s v="No"/>
    <s v="No"/>
    <n v="509509"/>
    <x v="3"/>
    <n v="59"/>
  </r>
  <r>
    <n v="2268"/>
    <s v="HOMBRE"/>
    <n v="349920"/>
    <s v="ASALARIADO"/>
    <s v="SECTOR PRIVADO"/>
    <s v="SI"/>
    <s v="NO"/>
    <s v="NO"/>
    <n v="34"/>
    <s v="No"/>
    <s v="No"/>
    <n v="349920"/>
    <x v="0"/>
    <n v="34"/>
  </r>
  <r>
    <n v="2269"/>
    <s v="HOMBRE"/>
    <n v="17760.8"/>
    <s v="ASALARIADO"/>
    <s v="SECTOR PRIVADO"/>
    <s v="SI"/>
    <s v="SI"/>
    <s v="NO"/>
    <n v="29"/>
    <s v="No"/>
    <s v="No"/>
    <n v="17760.8"/>
    <x v="0"/>
    <n v="29"/>
  </r>
  <r>
    <n v="2270"/>
    <s v="MUJER"/>
    <n v="526736.80000000005"/>
    <s v="ASALARIADO"/>
    <s v="SECTOR PRIVADO"/>
    <s v="SI"/>
    <s v="NO"/>
    <s v="NO"/>
    <n v="25"/>
    <s v="No"/>
    <s v="No"/>
    <n v="526736.80000000005"/>
    <x v="0"/>
    <n v="25"/>
  </r>
  <r>
    <n v="2271"/>
    <s v="HOMBRE"/>
    <n v="497155.33"/>
    <s v="ASALARIADO"/>
    <s v="SECTOR PRIVADO"/>
    <s v="SI"/>
    <s v="NO"/>
    <s v="NO"/>
    <n v="27"/>
    <s v="No"/>
    <s v="No"/>
    <n v="497155.33"/>
    <x v="0"/>
    <n v="27"/>
  </r>
  <r>
    <n v="2272"/>
    <s v="MUJER"/>
    <n v="423675"/>
    <s v="ASALARIADO"/>
    <s v="SECTOR PRIVADO"/>
    <s v="SI"/>
    <s v="NO"/>
    <s v="NO"/>
    <n v="26"/>
    <s v="No"/>
    <s v="No"/>
    <n v="423675"/>
    <x v="0"/>
    <n v="26"/>
  </r>
  <r>
    <n v="2273"/>
    <s v="HOMBRE"/>
    <n v="292387"/>
    <s v="ASEGURADO VOLUNTARIO"/>
    <s v="SECTOR PRIVADO"/>
    <s v="SI"/>
    <s v="SI"/>
    <s v="NO"/>
    <n v="33"/>
    <s v="No"/>
    <s v="No"/>
    <n v="292387"/>
    <x v="2"/>
    <n v="33"/>
  </r>
  <r>
    <n v="2274"/>
    <s v="MUJER"/>
    <n v="430993"/>
    <s v="PENSIONADOS EN SU PROPIO SISTEMA"/>
    <s v="SECTOR PUBLICO"/>
    <s v="SI"/>
    <s v="NO"/>
    <s v="NO"/>
    <n v="64"/>
    <s v="No"/>
    <s v="No"/>
    <n v="430993"/>
    <x v="1"/>
    <n v="64"/>
  </r>
  <r>
    <n v="2275"/>
    <s v="HOMBRE"/>
    <n v="298000"/>
    <s v="ASALARIADO"/>
    <s v="SECTOR PRIVADO"/>
    <s v="SI"/>
    <s v="SI"/>
    <s v="NO"/>
    <n v="42"/>
    <s v="No"/>
    <s v="No"/>
    <n v="298000"/>
    <x v="0"/>
    <n v="42"/>
  </r>
  <r>
    <n v="2276"/>
    <s v="HOMBRE"/>
    <n v="405063"/>
    <s v="TRABAJADOR INDEPENDIENTE"/>
    <s v="SECTOR PRIVADO"/>
    <s v="SI"/>
    <s v="SI"/>
    <s v="SI"/>
    <n v="40"/>
    <s v="No"/>
    <s v="No"/>
    <n v="405063"/>
    <x v="3"/>
    <n v="40"/>
  </r>
  <r>
    <n v="2277"/>
    <s v="HOMBRE"/>
    <n v="1400000"/>
    <s v="ASALARIADO"/>
    <s v="SECTOR PRIVADO"/>
    <s v="SI"/>
    <s v="NO"/>
    <s v="NO"/>
    <n v="30"/>
    <s v="No"/>
    <s v="No"/>
    <n v="1400000"/>
    <x v="0"/>
    <n v="30"/>
  </r>
  <r>
    <n v="2278"/>
    <s v="MUJER"/>
    <n v="341602"/>
    <s v="TRABAJADOR INDEPENDIENTE"/>
    <s v="SECTOR PRIVADO"/>
    <s v="SI"/>
    <s v="NO"/>
    <s v="NO"/>
    <n v="42"/>
    <s v="No"/>
    <s v="No"/>
    <n v="341602"/>
    <x v="3"/>
    <n v="42"/>
  </r>
  <r>
    <n v="2279"/>
    <s v="HOMBRE"/>
    <n v="915000"/>
    <s v="ASALARIADO"/>
    <s v="SECTOR PRIVADO"/>
    <s v="SI"/>
    <s v="NO"/>
    <s v="NO"/>
    <n v="24"/>
    <s v="No"/>
    <s v="No"/>
    <n v="915000"/>
    <x v="0"/>
    <n v="24"/>
  </r>
  <r>
    <n v="2280"/>
    <s v="MUJER"/>
    <n v="339164.62"/>
    <s v="PENSIONADOS EN SU PROPIO SISTEMA"/>
    <s v="SECTOR PUBLICO"/>
    <s v="SI"/>
    <s v="NO"/>
    <s v="NO"/>
    <n v="70"/>
    <s v="No"/>
    <s v="No"/>
    <n v="339164.62"/>
    <x v="1"/>
    <n v="70"/>
  </r>
  <r>
    <n v="2281"/>
    <s v="HOMBRE"/>
    <n v="278030"/>
    <s v="CONVENIOS ESPECIALES DE TRABAJADORES INDEPENDIENTES"/>
    <s v="SECTOR PRIVADO"/>
    <s v="SI"/>
    <s v="NO"/>
    <s v="NO"/>
    <n v="71"/>
    <s v="No"/>
    <s v="No"/>
    <n v="278030"/>
    <x v="4"/>
    <n v="71"/>
  </r>
  <r>
    <n v="2282"/>
    <s v="MUJER"/>
    <n v="490713.59999999998"/>
    <s v="ASALARIADO"/>
    <s v="SECTOR PRIVADO"/>
    <s v="SI"/>
    <s v="NO"/>
    <s v="NO"/>
    <n v="47"/>
    <s v="No"/>
    <s v="No"/>
    <n v="490713.59999999998"/>
    <x v="0"/>
    <n v="47"/>
  </r>
  <r>
    <n v="2283"/>
    <s v="HOMBRE"/>
    <n v="1051374.8"/>
    <s v="ASALARIADO"/>
    <s v="SECTOR PUBLICO"/>
    <s v="SI"/>
    <s v="NO"/>
    <s v="NO"/>
    <n v="62"/>
    <s v="No"/>
    <s v="No"/>
    <n v="1051374.8"/>
    <x v="0"/>
    <n v="62"/>
  </r>
  <r>
    <n v="2284"/>
    <s v="HOMBRE"/>
    <n v="445841.44"/>
    <s v="ASALARIADO"/>
    <s v="SECTOR PRIVADO"/>
    <s v="SI"/>
    <s v="SI"/>
    <s v="NO"/>
    <n v="57"/>
    <s v="No"/>
    <s v="No"/>
    <n v="445841.44"/>
    <x v="0"/>
    <n v="57"/>
  </r>
  <r>
    <n v="2285"/>
    <s v="MUJER"/>
    <n v="485843.98"/>
    <s v="ASALARIADO"/>
    <s v="SECTOR PRIVADO"/>
    <s v="SI"/>
    <s v="NO"/>
    <s v="NO"/>
    <n v="25"/>
    <s v="No"/>
    <s v="No"/>
    <n v="485843.98"/>
    <x v="0"/>
    <n v="25"/>
  </r>
  <r>
    <n v="2286"/>
    <s v="HOMBRE"/>
    <n v="370647"/>
    <s v="TRABAJADOR INDEPENDIENTE"/>
    <s v="SECTOR PRIVADO"/>
    <s v="SI"/>
    <s v="NO"/>
    <s v="NO"/>
    <n v="49"/>
    <s v="No"/>
    <s v="No"/>
    <n v="370647"/>
    <x v="3"/>
    <n v="49"/>
  </r>
  <r>
    <n v="2287"/>
    <s v="MUJER"/>
    <n v="138101.79999999999"/>
    <s v="ASALARIADO"/>
    <s v="SECTOR PUBLICO"/>
    <s v="SI"/>
    <s v="NO"/>
    <s v="NO"/>
    <n v="31"/>
    <s v="No"/>
    <s v="No"/>
    <n v="138101.79999999999"/>
    <x v="0"/>
    <n v="31"/>
  </r>
  <r>
    <n v="2288"/>
    <s v="HOMBRE"/>
    <n v="338629"/>
    <s v="TRABAJADOR INDEPENDIENTE"/>
    <s v="SECTOR PRIVADO"/>
    <s v="SI"/>
    <s v="NO"/>
    <s v="SI"/>
    <n v="50"/>
    <s v="No"/>
    <s v="No"/>
    <n v="338629"/>
    <x v="3"/>
    <n v="50"/>
  </r>
  <r>
    <n v="2289"/>
    <s v="HOMBRE"/>
    <n v="1080496.5"/>
    <s v="ASALARIADO"/>
    <s v="SECTOR PRIVADO"/>
    <s v="SI"/>
    <s v="NO"/>
    <s v="NO"/>
    <n v="37"/>
    <s v="No"/>
    <s v="No"/>
    <n v="1080496.5"/>
    <x v="0"/>
    <n v="37"/>
  </r>
  <r>
    <n v="2290"/>
    <s v="MUJER"/>
    <n v="294025"/>
    <s v="ASALARIADO"/>
    <s v="SECTOR PRIVADO"/>
    <s v="SI"/>
    <s v="NO"/>
    <s v="NO"/>
    <n v="49"/>
    <s v="No"/>
    <s v="No"/>
    <n v="294025"/>
    <x v="0"/>
    <n v="49"/>
  </r>
  <r>
    <n v="2291"/>
    <s v="HOMBRE"/>
    <n v="300018"/>
    <s v="TRABAJADOR INDEPENDIENTE"/>
    <s v="SECTOR PRIVADO"/>
    <s v="SI"/>
    <s v="NO"/>
    <s v="SI"/>
    <n v="54"/>
    <s v="No"/>
    <s v="No"/>
    <n v="300018"/>
    <x v="3"/>
    <n v="54"/>
  </r>
  <r>
    <n v="2292"/>
    <s v="HOMBRE"/>
    <n v="278030"/>
    <s v="CONVENIOS ESPECIALES DE TRABAJADORES INDEPENDIENTES"/>
    <s v="SECTOR PRIVADO"/>
    <s v="SI"/>
    <s v="NO"/>
    <s v="NO"/>
    <n v="53"/>
    <s v="No"/>
    <s v="No"/>
    <n v="278030"/>
    <x v="4"/>
    <n v="53"/>
  </r>
  <r>
    <n v="2293"/>
    <s v="HOMBRE"/>
    <n v="299647"/>
    <s v="ASEGURADO VOLUNTARIO"/>
    <s v="SECTOR PRIVADO"/>
    <s v="SI"/>
    <s v="NO"/>
    <s v="NO"/>
    <n v="61"/>
    <s v="No"/>
    <s v="No"/>
    <n v="299647"/>
    <x v="2"/>
    <n v="61"/>
  </r>
  <r>
    <n v="2294"/>
    <s v="MUJER"/>
    <n v="2376310"/>
    <s v="ASALARIADO"/>
    <s v="SECTOR PUBLICO"/>
    <s v="SI"/>
    <s v="NO"/>
    <s v="NO"/>
    <n v="45"/>
    <s v="Atípico"/>
    <s v="No"/>
    <n v="2376310"/>
    <x v="0"/>
    <n v="45"/>
  </r>
  <r>
    <n v="2295"/>
    <s v="MUJER"/>
    <n v="257784"/>
    <s v="ASALARIADO"/>
    <s v="SECTOR PRIVADO"/>
    <s v="SI"/>
    <s v="NO"/>
    <s v="NO"/>
    <n v="44"/>
    <s v="No"/>
    <s v="No"/>
    <n v="257784"/>
    <x v="0"/>
    <n v="44"/>
  </r>
  <r>
    <n v="2296"/>
    <s v="MUJER"/>
    <n v="149800.53"/>
    <s v="ASALARIADO"/>
    <s v="SECTOR PRIVADO"/>
    <s v="SI"/>
    <s v="NO"/>
    <s v="NO"/>
    <n v="63"/>
    <s v="No"/>
    <s v="No"/>
    <n v="149800.53"/>
    <x v="0"/>
    <n v="63"/>
  </r>
  <r>
    <n v="2297"/>
    <s v="MUJER"/>
    <n v="282305"/>
    <s v="ASEGURADO VOLUNTARIO"/>
    <s v="SECTOR PRIVADO"/>
    <s v="SI"/>
    <s v="NO"/>
    <s v="NO"/>
    <n v="52"/>
    <s v="No"/>
    <s v="No"/>
    <n v="282305"/>
    <x v="2"/>
    <n v="52"/>
  </r>
  <r>
    <n v="2298"/>
    <s v="HOMBRE"/>
    <n v="458557"/>
    <s v="TRABAJADOR INDEPENDIENTE"/>
    <s v="SECTOR PRIVADO"/>
    <s v="SI"/>
    <s v="NO"/>
    <s v="SI"/>
    <n v="30"/>
    <s v="No"/>
    <s v="No"/>
    <n v="458557"/>
    <x v="3"/>
    <n v="30"/>
  </r>
  <r>
    <n v="2299"/>
    <s v="HOMBRE"/>
    <n v="299647"/>
    <s v="ASEGURADO VOLUNTARIO"/>
    <s v="SECTOR PRIVADO"/>
    <s v="SI"/>
    <s v="NO"/>
    <s v="NO"/>
    <n v="54"/>
    <s v="No"/>
    <s v="No"/>
    <n v="299647"/>
    <x v="2"/>
    <n v="54"/>
  </r>
  <r>
    <n v="2300"/>
    <s v="HOMBRE"/>
    <n v="347000"/>
    <s v="ASALARIADO"/>
    <s v="SECTOR PRIVADO"/>
    <s v="SI"/>
    <s v="NO"/>
    <s v="NO"/>
    <n v="18"/>
    <s v="No"/>
    <s v="No"/>
    <n v="347000"/>
    <x v="0"/>
    <n v="18"/>
  </r>
  <r>
    <n v="2301"/>
    <s v="MUJER"/>
    <n v="297046"/>
    <s v="ASEGURADO VOLUNTARIO"/>
    <s v="SECTOR PRIVADO"/>
    <s v="SI"/>
    <s v="NO"/>
    <s v="NO"/>
    <n v="58"/>
    <s v="No"/>
    <s v="No"/>
    <n v="297046"/>
    <x v="2"/>
    <n v="58"/>
  </r>
  <r>
    <n v="2302"/>
    <s v="HOMBRE"/>
    <n v="1329256"/>
    <s v="ASALARIADO"/>
    <s v="SECTOR PUBLICO"/>
    <s v="SI"/>
    <s v="NO"/>
    <s v="SI"/>
    <n v="30"/>
    <s v="No"/>
    <s v="No"/>
    <n v="1329256"/>
    <x v="0"/>
    <n v="30"/>
  </r>
  <r>
    <n v="2303"/>
    <s v="HOMBRE"/>
    <n v="382333.34"/>
    <s v="ASALARIADO"/>
    <s v="SECTOR PRIVADO"/>
    <s v="SI"/>
    <s v="NO"/>
    <s v="NO"/>
    <n v="22"/>
    <s v="No"/>
    <s v="No"/>
    <n v="382333.34"/>
    <x v="0"/>
    <n v="22"/>
  </r>
  <r>
    <n v="2304"/>
    <s v="HOMBRE"/>
    <n v="330000"/>
    <s v="ASALARIADO"/>
    <s v="SECTOR PRIVADO"/>
    <s v="SI"/>
    <s v="NO"/>
    <s v="NO"/>
    <n v="21"/>
    <s v="No"/>
    <s v="No"/>
    <n v="330000"/>
    <x v="0"/>
    <n v="21"/>
  </r>
  <r>
    <n v="2305"/>
    <s v="HOMBRE"/>
    <n v="483976.7"/>
    <s v="PENSIONADOS EN SU PROPIO SISTEMA"/>
    <s v="SECTOR PUBLICO"/>
    <s v="SI"/>
    <s v="NO"/>
    <s v="NO"/>
    <n v="72"/>
    <s v="No"/>
    <s v="No"/>
    <n v="483976.7"/>
    <x v="1"/>
    <n v="72"/>
  </r>
  <r>
    <n v="2306"/>
    <s v="MUJER"/>
    <n v="343390.86"/>
    <s v="ASALARIADO"/>
    <s v="SECTOR PRIVADO"/>
    <s v="SI"/>
    <s v="NO"/>
    <s v="SI"/>
    <n v="25"/>
    <s v="No"/>
    <s v="No"/>
    <n v="343390.86"/>
    <x v="0"/>
    <n v="25"/>
  </r>
  <r>
    <n v="2307"/>
    <s v="HOMBRE"/>
    <n v="278030"/>
    <s v="CONVENIOS ESPECIALES DE TRABAJADORES INDEPENDIENTES"/>
    <s v="SECTOR PRIVADO"/>
    <s v="SI"/>
    <s v="NO"/>
    <s v="NO"/>
    <n v="59"/>
    <s v="No"/>
    <s v="No"/>
    <n v="278030"/>
    <x v="4"/>
    <n v="59"/>
  </r>
  <r>
    <n v="2308"/>
    <s v="HOMBRE"/>
    <n v="417995"/>
    <s v="ASALARIADO"/>
    <s v="SECTOR PRIVADO"/>
    <s v="SI"/>
    <s v="NO"/>
    <s v="NO"/>
    <n v="40"/>
    <s v="No"/>
    <s v="No"/>
    <n v="417995"/>
    <x v="0"/>
    <n v="40"/>
  </r>
  <r>
    <n v="2309"/>
    <s v="HOMBRE"/>
    <n v="400000"/>
    <s v="ASALARIADO"/>
    <s v="SECTOR PRIVADO"/>
    <s v="SI"/>
    <s v="NO"/>
    <s v="NO"/>
    <n v="56"/>
    <s v="No"/>
    <s v="No"/>
    <n v="400000"/>
    <x v="0"/>
    <n v="56"/>
  </r>
  <r>
    <n v="2310"/>
    <s v="HOMBRE"/>
    <n v="278030"/>
    <s v="CONVENIOS ESPECIALES DE TRABAJADORES INDEPENDIENTES"/>
    <s v="SECTOR PRIVADO"/>
    <s v="SI"/>
    <s v="NO"/>
    <s v="NO"/>
    <n v="45"/>
    <s v="No"/>
    <s v="No"/>
    <n v="278030"/>
    <x v="4"/>
    <n v="45"/>
  </r>
  <r>
    <n v="2311"/>
    <s v="MUJER"/>
    <n v="297046"/>
    <s v="TRABAJADOR INDEPENDIENTE"/>
    <s v="SECTOR PRIVADO"/>
    <s v="SI"/>
    <s v="NO"/>
    <s v="NO"/>
    <n v="41"/>
    <s v="No"/>
    <s v="No"/>
    <n v="297046"/>
    <x v="3"/>
    <n v="41"/>
  </r>
  <r>
    <n v="2312"/>
    <s v="HOMBRE"/>
    <n v="639148"/>
    <s v="TRABAJADOR INDEPENDIENTE"/>
    <s v="SECTOR PRIVADO"/>
    <s v="SI"/>
    <s v="NO"/>
    <s v="SI"/>
    <n v="41"/>
    <s v="No"/>
    <s v="No"/>
    <n v="639148"/>
    <x v="3"/>
    <n v="41"/>
  </r>
  <r>
    <n v="2313"/>
    <s v="HOMBRE"/>
    <n v="690952.85"/>
    <s v="ASALARIADO"/>
    <s v="SECTOR PRIVADO"/>
    <s v="SI"/>
    <s v="NO"/>
    <s v="NO"/>
    <n v="38"/>
    <s v="No"/>
    <s v="No"/>
    <n v="690952.85"/>
    <x v="0"/>
    <n v="38"/>
  </r>
  <r>
    <n v="2314"/>
    <s v="HOMBRE"/>
    <n v="150000"/>
    <s v="ASALARIADO"/>
    <s v="SECTOR PRIVADO"/>
    <s v="SI"/>
    <s v="SI"/>
    <s v="SI"/>
    <n v="41"/>
    <s v="No"/>
    <s v="No"/>
    <n v="150000"/>
    <x v="0"/>
    <n v="41"/>
  </r>
  <r>
    <n v="2315"/>
    <s v="MUJER"/>
    <n v="750000"/>
    <s v="ASALARIADO"/>
    <s v="SECTOR PRIVADO"/>
    <s v="SI"/>
    <s v="NO"/>
    <s v="NO"/>
    <n v="32"/>
    <s v="No"/>
    <s v="No"/>
    <n v="750000"/>
    <x v="0"/>
    <n v="32"/>
  </r>
  <r>
    <n v="2316"/>
    <s v="MUJER"/>
    <n v="1458494"/>
    <s v="ASALARIADO"/>
    <s v="SECTOR PUBLICO"/>
    <s v="SI"/>
    <s v="NO"/>
    <s v="SI"/>
    <n v="49"/>
    <s v="No"/>
    <s v="No"/>
    <n v="1458494"/>
    <x v="0"/>
    <n v="49"/>
  </r>
  <r>
    <n v="2317"/>
    <s v="MUJER"/>
    <n v="500460"/>
    <s v="ASALARIADO"/>
    <s v="SECTOR PUBLICO"/>
    <s v="SI"/>
    <s v="NO"/>
    <s v="NO"/>
    <n v="43"/>
    <s v="No"/>
    <s v="No"/>
    <n v="500460"/>
    <x v="0"/>
    <n v="43"/>
  </r>
  <r>
    <n v="2318"/>
    <s v="MUJER"/>
    <n v="453432"/>
    <s v="PENSIONADOS EN SU PROPIO SISTEMA"/>
    <s v="SECTOR PUBLICO"/>
    <s v="SI"/>
    <s v="NO"/>
    <s v="NO"/>
    <n v="67"/>
    <s v="No"/>
    <s v="No"/>
    <n v="453432"/>
    <x v="1"/>
    <n v="67"/>
  </r>
  <r>
    <n v="2319"/>
    <s v="HOMBRE"/>
    <n v="297046"/>
    <s v="ASEGURADO VOLUNTARIO"/>
    <s v="SECTOR PRIVADO"/>
    <s v="SI"/>
    <s v="NO"/>
    <s v="NO"/>
    <n v="53"/>
    <s v="No"/>
    <s v="No"/>
    <n v="297046"/>
    <x v="2"/>
    <n v="53"/>
  </r>
  <r>
    <n v="2320"/>
    <s v="HOMBRE"/>
    <n v="536142.9"/>
    <s v="ASALARIADO"/>
    <s v="SECTOR PRIVADO"/>
    <s v="SI"/>
    <s v="NO"/>
    <s v="NO"/>
    <n v="20"/>
    <s v="No"/>
    <s v="No"/>
    <n v="536142.9"/>
    <x v="0"/>
    <n v="20"/>
  </r>
  <r>
    <n v="2321"/>
    <s v="MUJER"/>
    <n v="1584930"/>
    <s v="PENSIONADOS EN SU PROPIO SISTEMA"/>
    <s v="SECTOR PUBLICO"/>
    <s v="SI"/>
    <s v="NO"/>
    <s v="NO"/>
    <n v="71"/>
    <s v="No"/>
    <s v="No"/>
    <n v="1584930"/>
    <x v="1"/>
    <n v="71"/>
  </r>
  <r>
    <n v="2322"/>
    <s v="MUJER"/>
    <n v="241729.4"/>
    <s v="ASALARIADO"/>
    <s v="SECTOR PRIVADO"/>
    <s v="SI"/>
    <s v="NO"/>
    <s v="NO"/>
    <n v="34"/>
    <s v="No"/>
    <s v="No"/>
    <n v="241729.4"/>
    <x v="0"/>
    <n v="34"/>
  </r>
  <r>
    <n v="2323"/>
    <s v="HOMBRE"/>
    <n v="297046"/>
    <s v="TRABAJADOR INDEPENDIENTE"/>
    <s v="SECTOR PRIVADO"/>
    <s v="SI"/>
    <s v="NO"/>
    <s v="SI"/>
    <n v="43"/>
    <s v="No"/>
    <s v="No"/>
    <n v="297046"/>
    <x v="3"/>
    <n v="43"/>
  </r>
  <r>
    <n v="2324"/>
    <s v="MUJER"/>
    <n v="402249.06"/>
    <s v="ASALARIADO"/>
    <s v="SECTOR PRIVADO"/>
    <s v="SI"/>
    <s v="NO"/>
    <s v="NO"/>
    <n v="29"/>
    <s v="No"/>
    <s v="No"/>
    <n v="402249.06"/>
    <x v="0"/>
    <n v="29"/>
  </r>
  <r>
    <n v="2325"/>
    <s v="HOMBRE"/>
    <n v="639148"/>
    <s v="TRABAJADOR INDEPENDIENTE"/>
    <s v="SECTOR PRIVADO"/>
    <s v="SI"/>
    <s v="NO"/>
    <s v="SI"/>
    <n v="46"/>
    <s v="No"/>
    <s v="No"/>
    <n v="639148"/>
    <x v="3"/>
    <n v="46"/>
  </r>
  <r>
    <n v="2326"/>
    <s v="HOMBRE"/>
    <n v="328210.2"/>
    <s v="ASALARIADO"/>
    <s v="SECTOR PRIVADO"/>
    <s v="SI"/>
    <s v="NO"/>
    <s v="NO"/>
    <n v="42"/>
    <s v="No"/>
    <s v="No"/>
    <n v="328210.2"/>
    <x v="0"/>
    <n v="42"/>
  </r>
  <r>
    <n v="2327"/>
    <s v="MUJER"/>
    <n v="361045"/>
    <s v="TRABAJADOR INDEPENDIENTE"/>
    <s v="SECTOR PRIVADO"/>
    <s v="SI"/>
    <s v="NO"/>
    <s v="SI"/>
    <n v="42"/>
    <s v="No"/>
    <s v="No"/>
    <n v="361045"/>
    <x v="3"/>
    <n v="42"/>
  </r>
  <r>
    <n v="2328"/>
    <s v="HOMBRE"/>
    <n v="999312"/>
    <s v="ASALARIADO"/>
    <s v="SECTOR PUBLICO"/>
    <s v="SI"/>
    <s v="NO"/>
    <s v="SI"/>
    <n v="28"/>
    <s v="No"/>
    <s v="No"/>
    <n v="999312"/>
    <x v="0"/>
    <n v="28"/>
  </r>
  <r>
    <n v="2329"/>
    <s v="MUJER"/>
    <n v="121300"/>
    <s v="ASALARIADO"/>
    <s v="SECTOR PRIVADO"/>
    <s v="SI"/>
    <s v="NO"/>
    <s v="SI"/>
    <n v="40"/>
    <s v="No"/>
    <s v="No"/>
    <n v="121300"/>
    <x v="0"/>
    <n v="40"/>
  </r>
  <r>
    <n v="2330"/>
    <s v="HOMBRE"/>
    <n v="279960.49"/>
    <s v="ASALARIADO"/>
    <s v="SECTOR PRIVADO"/>
    <s v="SI"/>
    <s v="NO"/>
    <s v="NO"/>
    <n v="23"/>
    <s v="No"/>
    <s v="No"/>
    <n v="279960.49"/>
    <x v="0"/>
    <n v="23"/>
  </r>
  <r>
    <n v="2331"/>
    <s v="MUJER"/>
    <n v="119219.91"/>
    <s v="PENSIONADOS EN SU PROPIO SISTEMA"/>
    <s v="SECTOR PUBLICO"/>
    <s v="SI"/>
    <s v="NO"/>
    <s v="NO"/>
    <n v="59"/>
    <s v="No"/>
    <s v="No"/>
    <n v="119219.91"/>
    <x v="1"/>
    <n v="59"/>
  </r>
  <r>
    <n v="2332"/>
    <s v="MUJER"/>
    <n v="430000"/>
    <s v="ASALARIADO"/>
    <s v="SECTOR PRIVADO"/>
    <s v="SI"/>
    <s v="NO"/>
    <s v="NO"/>
    <n v="42"/>
    <s v="No"/>
    <s v="No"/>
    <n v="430000"/>
    <x v="0"/>
    <n v="42"/>
  </r>
  <r>
    <n v="2333"/>
    <s v="MUJER"/>
    <n v="278030"/>
    <s v="ASEGURADO VOLUNTARIO"/>
    <s v="SECTOR PRIVADO"/>
    <s v="SI"/>
    <s v="NO"/>
    <s v="SI"/>
    <n v="20"/>
    <s v="No"/>
    <s v="No"/>
    <n v="278030"/>
    <x v="2"/>
    <n v="20"/>
  </r>
  <r>
    <n v="2334"/>
    <s v="HOMBRE"/>
    <n v="1613702.64"/>
    <s v="ASALARIADO"/>
    <s v="SECTOR PRIVADO"/>
    <s v="SI"/>
    <s v="NO"/>
    <s v="NO"/>
    <n v="32"/>
    <s v="No"/>
    <s v="No"/>
    <n v="1613702.64"/>
    <x v="0"/>
    <n v="32"/>
  </r>
  <r>
    <n v="2335"/>
    <s v="HOMBRE"/>
    <n v="2545183.7000000002"/>
    <s v="ASALARIADO"/>
    <s v="SECTOR PRIVADO"/>
    <s v="SI"/>
    <s v="NO"/>
    <s v="NO"/>
    <n v="46"/>
    <s v="Atípico"/>
    <s v="No"/>
    <n v="2545183.7000000002"/>
    <x v="0"/>
    <n v="46"/>
  </r>
  <r>
    <n v="2336"/>
    <s v="HOMBRE"/>
    <n v="2133715"/>
    <s v="PENSIONADOS EN SU PROPIO SISTEMA"/>
    <s v="SECTOR PUBLICO"/>
    <s v="SI"/>
    <s v="NO"/>
    <s v="NO"/>
    <n v="83"/>
    <s v="No"/>
    <s v="No"/>
    <n v="2133715"/>
    <x v="1"/>
    <n v="83"/>
  </r>
  <r>
    <n v="2337"/>
    <s v="MUJER"/>
    <n v="81536"/>
    <s v="ASALARIADO"/>
    <s v="SECTOR PUBLICO"/>
    <s v="SI"/>
    <s v="NO"/>
    <s v="SI"/>
    <n v="31"/>
    <s v="No"/>
    <s v="No"/>
    <n v="81536"/>
    <x v="0"/>
    <n v="31"/>
  </r>
  <r>
    <n v="2338"/>
    <s v="MUJER"/>
    <n v="157177"/>
    <s v="ASALARIADO"/>
    <s v="SECTOR PRIVADO"/>
    <s v="SI"/>
    <s v="NO"/>
    <s v="NO"/>
    <n v="23"/>
    <s v="No"/>
    <s v="No"/>
    <n v="157177"/>
    <x v="0"/>
    <n v="23"/>
  </r>
  <r>
    <n v="2339"/>
    <s v="HOMBRE"/>
    <n v="505609"/>
    <s v="ASALARIADO"/>
    <s v="SECTOR PRIVADO"/>
    <s v="SI"/>
    <s v="NO"/>
    <s v="NO"/>
    <n v="44"/>
    <s v="No"/>
    <s v="No"/>
    <n v="505609"/>
    <x v="0"/>
    <n v="44"/>
  </r>
  <r>
    <n v="2340"/>
    <s v="MUJER"/>
    <n v="6177.62"/>
    <s v="ASALARIADO"/>
    <s v="SECTOR PRIVADO"/>
    <s v="SI"/>
    <s v="NO"/>
    <s v="NO"/>
    <n v="61"/>
    <s v="No"/>
    <s v="No"/>
    <n v="6177.62"/>
    <x v="0"/>
    <n v="61"/>
  </r>
  <r>
    <n v="2341"/>
    <s v="MUJER"/>
    <n v="299137"/>
    <s v="ASALARIADO"/>
    <s v="SECTOR PUBLICO"/>
    <s v="SI"/>
    <s v="NO"/>
    <s v="NO"/>
    <n v="44"/>
    <s v="No"/>
    <s v="No"/>
    <n v="299137"/>
    <x v="0"/>
    <n v="44"/>
  </r>
  <r>
    <n v="2342"/>
    <s v="MUJER"/>
    <n v="338166"/>
    <s v="TRABAJADOR INDEPENDIENTE"/>
    <s v="SECTOR PRIVADO"/>
    <s v="SI"/>
    <s v="NO"/>
    <s v="NO"/>
    <n v="61"/>
    <s v="No"/>
    <s v="No"/>
    <n v="338166"/>
    <x v="3"/>
    <n v="61"/>
  </r>
  <r>
    <n v="2343"/>
    <s v="HOMBRE"/>
    <n v="1250000"/>
    <s v="ASALARIADO"/>
    <s v="SECTOR PRIVADO"/>
    <s v="SI"/>
    <s v="NO"/>
    <s v="NO"/>
    <n v="29"/>
    <s v="No"/>
    <s v="No"/>
    <n v="1250000"/>
    <x v="0"/>
    <n v="29"/>
  </r>
  <r>
    <n v="2344"/>
    <s v="MUJER"/>
    <n v="305704"/>
    <s v="ASEGURADO VOLUNTARIO"/>
    <s v="SECTOR PRIVADO"/>
    <s v="NO"/>
    <s v="NO"/>
    <s v="NO"/>
    <n v="60"/>
    <s v="No"/>
    <s v="No"/>
    <n v="305704"/>
    <x v="2"/>
    <n v="60"/>
  </r>
  <r>
    <n v="2345"/>
    <s v="HOMBRE"/>
    <n v="502063.88"/>
    <s v="ASALARIADO"/>
    <s v="SECTOR PRIVADO"/>
    <s v="SI"/>
    <s v="NO"/>
    <s v="NO"/>
    <n v="22"/>
    <s v="No"/>
    <s v="No"/>
    <n v="502063.88"/>
    <x v="0"/>
    <n v="22"/>
  </r>
  <r>
    <n v="2346"/>
    <s v="HOMBRE"/>
    <n v="843824.96"/>
    <s v="ASALARIADO"/>
    <s v="SECTOR PRIVADO"/>
    <s v="SI"/>
    <s v="NO"/>
    <s v="NO"/>
    <n v="31"/>
    <s v="No"/>
    <s v="No"/>
    <n v="843824.96"/>
    <x v="0"/>
    <n v="31"/>
  </r>
  <r>
    <n v="2347"/>
    <s v="HOMBRE"/>
    <n v="278030"/>
    <s v="TRABAJADOR INDEPENDIENTE"/>
    <s v="SECTOR PRIVADO"/>
    <s v="SI"/>
    <s v="NO"/>
    <s v="SI"/>
    <n v="39"/>
    <s v="No"/>
    <s v="No"/>
    <n v="278030"/>
    <x v="3"/>
    <n v="39"/>
  </r>
  <r>
    <n v="2348"/>
    <s v="HOMBRE"/>
    <n v="347504.4"/>
    <s v="ASALARIADO"/>
    <s v="SECTOR PRIVADO"/>
    <s v="SI"/>
    <s v="SI"/>
    <s v="NO"/>
    <n v="24"/>
    <s v="No"/>
    <s v="No"/>
    <n v="347504.4"/>
    <x v="0"/>
    <n v="24"/>
  </r>
  <r>
    <n v="2349"/>
    <s v="HOMBRE"/>
    <n v="1811308.47"/>
    <s v="ASALARIADO"/>
    <s v="SECTOR PRIVADO"/>
    <s v="SI"/>
    <s v="NO"/>
    <s v="NO"/>
    <n v="43"/>
    <s v="No"/>
    <s v="No"/>
    <n v="1811308.47"/>
    <x v="0"/>
    <n v="43"/>
  </r>
  <r>
    <n v="2350"/>
    <s v="MUJER"/>
    <n v="359544.27"/>
    <s v="CONVENIOS ESPECIALES DE ASEGURADOS VOLUNTARIOS"/>
    <s v="SECTOR PRIVADO"/>
    <s v="SI"/>
    <s v="SI"/>
    <s v="NO"/>
    <n v="51"/>
    <s v="No"/>
    <s v="No"/>
    <n v="359544.27"/>
    <x v="5"/>
    <n v="51"/>
  </r>
  <r>
    <n v="2351"/>
    <s v="MUJER"/>
    <n v="278030"/>
    <s v="CONVENIOS ESPECIALES DE TRABAJADORES INDEPENDIENTES"/>
    <s v="SECTOR PRIVADO"/>
    <s v="SI"/>
    <s v="NO"/>
    <s v="NO"/>
    <n v="32"/>
    <s v="No"/>
    <s v="No"/>
    <n v="278030"/>
    <x v="4"/>
    <n v="32"/>
  </r>
  <r>
    <n v="2352"/>
    <s v="MUJER"/>
    <n v="278035"/>
    <s v="ASEGURADO VOLUNTARIO"/>
    <s v="SECTOR PRIVADO"/>
    <s v="SI"/>
    <s v="NO"/>
    <s v="NO"/>
    <n v="27"/>
    <s v="No"/>
    <s v="No"/>
    <n v="278035"/>
    <x v="2"/>
    <n v="27"/>
  </r>
  <r>
    <n v="2353"/>
    <s v="HOMBRE"/>
    <n v="888101.64"/>
    <s v="ASALARIADO"/>
    <s v="SECTOR PUBLICO"/>
    <s v="SI"/>
    <s v="NO"/>
    <s v="NO"/>
    <n v="30"/>
    <s v="No"/>
    <s v="No"/>
    <n v="888101.64"/>
    <x v="0"/>
    <n v="30"/>
  </r>
  <r>
    <n v="2354"/>
    <s v="MUJER"/>
    <n v="417971.20000000001"/>
    <s v="ASALARIADO"/>
    <s v="SECTOR PRIVADO"/>
    <s v="SI"/>
    <s v="NO"/>
    <s v="SI"/>
    <n v="40"/>
    <s v="No"/>
    <s v="No"/>
    <n v="417971.20000000001"/>
    <x v="0"/>
    <n v="40"/>
  </r>
  <r>
    <n v="2355"/>
    <s v="MUJER"/>
    <n v="380732"/>
    <s v="ASALARIADO"/>
    <s v="SECTOR PUBLICO"/>
    <s v="SI"/>
    <s v="NO"/>
    <s v="SI"/>
    <n v="55"/>
    <s v="No"/>
    <s v="No"/>
    <n v="380732"/>
    <x v="0"/>
    <n v="55"/>
  </r>
  <r>
    <n v="2356"/>
    <s v="HOMBRE"/>
    <n v="3173069.67"/>
    <s v="ASALARIADO"/>
    <s v="SECTOR PUBLICO"/>
    <s v="SI"/>
    <s v="NO"/>
    <s v="NO"/>
    <n v="54"/>
    <s v="Atípico"/>
    <s v="No"/>
    <n v="3173069.67"/>
    <x v="0"/>
    <n v="54"/>
  </r>
  <r>
    <n v="2357"/>
    <s v="MUJER"/>
    <n v="355000"/>
    <s v="TRABAJADOR INDEPENDIENTE"/>
    <s v="SECTOR PRIVADO"/>
    <s v="SI"/>
    <s v="NO"/>
    <s v="SI"/>
    <n v="28"/>
    <s v="No"/>
    <s v="No"/>
    <n v="355000"/>
    <x v="3"/>
    <n v="28"/>
  </r>
  <r>
    <n v="2358"/>
    <s v="HOMBRE"/>
    <n v="563202"/>
    <s v="ASALARIADO"/>
    <s v="SECTOR PRIVADO"/>
    <s v="SI"/>
    <s v="NO"/>
    <s v="NO"/>
    <n v="37"/>
    <s v="No"/>
    <s v="No"/>
    <n v="563202"/>
    <x v="0"/>
    <n v="37"/>
  </r>
  <r>
    <n v="2359"/>
    <s v="HOMBRE"/>
    <n v="299647"/>
    <s v="ASEGURADO VOLUNTARIO"/>
    <s v="SECTOR PRIVADO"/>
    <s v="SI"/>
    <s v="NO"/>
    <s v="NO"/>
    <n v="74"/>
    <s v="No"/>
    <s v="No"/>
    <n v="299647"/>
    <x v="2"/>
    <n v="74"/>
  </r>
  <r>
    <n v="2360"/>
    <s v="HOMBRE"/>
    <n v="564955.81999999995"/>
    <s v="ASALARIADO"/>
    <s v="SECTOR PRIVADO"/>
    <s v="SI"/>
    <s v="NO"/>
    <s v="NO"/>
    <n v="60"/>
    <s v="No"/>
    <s v="No"/>
    <n v="564955.81999999995"/>
    <x v="0"/>
    <n v="60"/>
  </r>
  <r>
    <n v="2361"/>
    <s v="HOMBRE"/>
    <n v="326749"/>
    <s v="TRABAJADOR INDEPENDIENTE"/>
    <s v="SECTOR PRIVADO"/>
    <s v="SI"/>
    <s v="NO"/>
    <s v="SI"/>
    <n v="52"/>
    <s v="No"/>
    <s v="No"/>
    <n v="326749"/>
    <x v="3"/>
    <n v="52"/>
  </r>
  <r>
    <n v="2362"/>
    <s v="HOMBRE"/>
    <n v="2190000"/>
    <s v="ASALARIADO"/>
    <s v="SECTOR PRIVADO"/>
    <s v="SI"/>
    <s v="NO"/>
    <s v="NO"/>
    <n v="59"/>
    <s v="No"/>
    <s v="No"/>
    <n v="2190000"/>
    <x v="0"/>
    <n v="59"/>
  </r>
  <r>
    <n v="2363"/>
    <s v="MUJER"/>
    <n v="1248185"/>
    <s v="ASALARIADO"/>
    <s v="SECTOR PUBLICO"/>
    <s v="SI"/>
    <s v="NO"/>
    <s v="SI"/>
    <n v="60"/>
    <s v="No"/>
    <s v="No"/>
    <n v="1248185"/>
    <x v="0"/>
    <n v="60"/>
  </r>
  <r>
    <n v="2364"/>
    <s v="MUJER"/>
    <n v="360000"/>
    <s v="ASALARIADO"/>
    <s v="SECTOR PRIVADO"/>
    <s v="SI"/>
    <s v="NO"/>
    <s v="NO"/>
    <n v="27"/>
    <s v="No"/>
    <s v="No"/>
    <n v="360000"/>
    <x v="0"/>
    <n v="27"/>
  </r>
  <r>
    <n v="2365"/>
    <s v="HOMBRE"/>
    <n v="190000"/>
    <s v="ASALARIADO"/>
    <s v="SECTOR PRIVADO"/>
    <s v="SI"/>
    <s v="NO"/>
    <s v="SI"/>
    <n v="45"/>
    <s v="No"/>
    <s v="No"/>
    <n v="190000"/>
    <x v="0"/>
    <n v="45"/>
  </r>
  <r>
    <n v="2366"/>
    <s v="MUJER"/>
    <n v="1287284"/>
    <s v="ASALARIADO"/>
    <s v="SECTOR PUBLICO"/>
    <s v="SI"/>
    <s v="NO"/>
    <s v="NO"/>
    <n v="37"/>
    <s v="No"/>
    <s v="No"/>
    <n v="1287284"/>
    <x v="0"/>
    <n v="37"/>
  </r>
  <r>
    <n v="2367"/>
    <s v="HOMBRE"/>
    <n v="1161697.8500000001"/>
    <s v="ASALARIADO"/>
    <s v="SECTOR PUBLICO"/>
    <s v="SI"/>
    <s v="NO"/>
    <s v="NO"/>
    <n v="41"/>
    <s v="No"/>
    <s v="No"/>
    <n v="1161697.8500000001"/>
    <x v="0"/>
    <n v="41"/>
  </r>
  <r>
    <n v="2368"/>
    <s v="HOMBRE"/>
    <n v="520000"/>
    <s v="ASALARIADO"/>
    <s v="SECTOR PRIVADO"/>
    <s v="SI"/>
    <s v="NO"/>
    <s v="SI"/>
    <n v="62"/>
    <s v="No"/>
    <s v="No"/>
    <n v="520000"/>
    <x v="0"/>
    <n v="62"/>
  </r>
  <r>
    <n v="2369"/>
    <s v="HOMBRE"/>
    <n v="1459164"/>
    <s v="ASALARIADO"/>
    <s v="SECTOR PRIVADO"/>
    <s v="SI"/>
    <s v="NO"/>
    <s v="NO"/>
    <n v="55"/>
    <s v="No"/>
    <s v="No"/>
    <n v="1459164"/>
    <x v="0"/>
    <n v="55"/>
  </r>
  <r>
    <n v="2370"/>
    <s v="HOMBRE"/>
    <n v="785103.77"/>
    <s v="ASALARIADO"/>
    <s v="SECTOR PRIVADO"/>
    <s v="SI"/>
    <s v="NO"/>
    <s v="NO"/>
    <n v="49"/>
    <s v="No"/>
    <s v="No"/>
    <n v="785103.77"/>
    <x v="0"/>
    <n v="49"/>
  </r>
  <r>
    <n v="2371"/>
    <s v="HOMBRE"/>
    <n v="175874.58"/>
    <s v="ASALARIADO"/>
    <s v="SECTOR PRIVADO"/>
    <s v="SI"/>
    <s v="NO"/>
    <s v="SI"/>
    <n v="38"/>
    <s v="No"/>
    <s v="No"/>
    <n v="175874.58"/>
    <x v="0"/>
    <n v="38"/>
  </r>
  <r>
    <n v="2372"/>
    <s v="HOMBRE"/>
    <n v="341004"/>
    <s v="ASALARIADO"/>
    <s v="SECTOR PRIVADO"/>
    <s v="SI"/>
    <s v="SI"/>
    <s v="NO"/>
    <n v="57"/>
    <s v="No"/>
    <s v="No"/>
    <n v="341004"/>
    <x v="0"/>
    <n v="57"/>
  </r>
  <r>
    <n v="2373"/>
    <s v="MUJER"/>
    <n v="3426447.35"/>
    <s v="ASALARIADO"/>
    <s v="SECTOR PUBLICO"/>
    <s v="SI"/>
    <s v="NO"/>
    <s v="NO"/>
    <n v="42"/>
    <s v="Atípico"/>
    <s v="No"/>
    <n v="3426447.35"/>
    <x v="0"/>
    <n v="42"/>
  </r>
  <r>
    <n v="2374"/>
    <s v="MUJER"/>
    <n v="638675"/>
    <s v="ASALARIADO"/>
    <s v="SECTOR PRIVADO"/>
    <s v="SI"/>
    <s v="NO"/>
    <s v="NO"/>
    <n v="18"/>
    <s v="No"/>
    <s v="No"/>
    <n v="638675"/>
    <x v="0"/>
    <n v="18"/>
  </r>
  <r>
    <n v="2375"/>
    <s v="HOMBRE"/>
    <n v="587574"/>
    <s v="TRABAJADOR INDEPENDIENTE"/>
    <s v="SECTOR PRIVADO"/>
    <s v="SI"/>
    <s v="SI"/>
    <s v="NO"/>
    <n v="53"/>
    <s v="No"/>
    <s v="No"/>
    <n v="587574"/>
    <x v="3"/>
    <n v="53"/>
  </r>
  <r>
    <n v="2376"/>
    <s v="MUJER"/>
    <n v="120000"/>
    <s v="ASALARIADO"/>
    <s v="SECTOR PRIVADO"/>
    <s v="SI"/>
    <s v="NO"/>
    <s v="SI"/>
    <n v="47"/>
    <s v="No"/>
    <s v="No"/>
    <n v="120000"/>
    <x v="0"/>
    <n v="47"/>
  </r>
  <r>
    <n v="2377"/>
    <s v="HOMBRE"/>
    <n v="498141.67"/>
    <s v="ASALARIADO"/>
    <s v="SECTOR PRIVADO"/>
    <s v="SI"/>
    <s v="NO"/>
    <s v="NO"/>
    <n v="49"/>
    <s v="No"/>
    <s v="No"/>
    <n v="498141.67"/>
    <x v="0"/>
    <n v="49"/>
  </r>
  <r>
    <n v="2378"/>
    <s v="HOMBRE"/>
    <n v="562493.75"/>
    <s v="ASALARIADO"/>
    <s v="SECTOR PRIVADO"/>
    <s v="SI"/>
    <s v="NO"/>
    <s v="NO"/>
    <n v="34"/>
    <s v="No"/>
    <s v="No"/>
    <n v="562493.75"/>
    <x v="0"/>
    <n v="34"/>
  </r>
  <r>
    <n v="2379"/>
    <s v="HOMBRE"/>
    <n v="464100"/>
    <s v="ASALARIADO"/>
    <s v="SECTOR PRIVADO"/>
    <s v="SI"/>
    <s v="SI"/>
    <s v="NO"/>
    <n v="29"/>
    <s v="No"/>
    <s v="No"/>
    <n v="464100"/>
    <x v="0"/>
    <n v="29"/>
  </r>
  <r>
    <n v="2380"/>
    <s v="HOMBRE"/>
    <n v="324953"/>
    <s v="ASEGURADO VOLUNTARIO"/>
    <s v="SECTOR PRIVADO"/>
    <s v="SI"/>
    <s v="NO"/>
    <s v="NO"/>
    <n v="33"/>
    <s v="No"/>
    <s v="No"/>
    <n v="324953"/>
    <x v="2"/>
    <n v="33"/>
  </r>
  <r>
    <n v="2381"/>
    <s v="MUJER"/>
    <n v="318550"/>
    <s v="ASALARIADO"/>
    <s v="SECTOR PRIVADO"/>
    <s v="SI"/>
    <s v="NO"/>
    <s v="NO"/>
    <n v="41"/>
    <s v="No"/>
    <s v="No"/>
    <n v="318550"/>
    <x v="0"/>
    <n v="41"/>
  </r>
  <r>
    <n v="2382"/>
    <s v="HOMBRE"/>
    <n v="336217.85"/>
    <s v="ASALARIADO"/>
    <s v="SECTOR PRIVADO"/>
    <s v="SI"/>
    <s v="SI"/>
    <s v="NO"/>
    <n v="43"/>
    <s v="No"/>
    <s v="No"/>
    <n v="336217.85"/>
    <x v="0"/>
    <n v="43"/>
  </r>
  <r>
    <n v="2383"/>
    <s v="HOMBRE"/>
    <n v="297045"/>
    <s v="ASEGURADO VOLUNTARIO"/>
    <s v="SECTOR PRIVADO"/>
    <s v="SI"/>
    <s v="NO"/>
    <s v="NO"/>
    <n v="24"/>
    <s v="No"/>
    <s v="No"/>
    <n v="297045"/>
    <x v="2"/>
    <n v="24"/>
  </r>
  <r>
    <n v="2384"/>
    <s v="HOMBRE"/>
    <n v="1614330"/>
    <s v="ASALARIADO"/>
    <s v="SECTOR PUBLICO"/>
    <s v="SI"/>
    <s v="NO"/>
    <s v="SI"/>
    <n v="30"/>
    <s v="No"/>
    <s v="No"/>
    <n v="1614330"/>
    <x v="0"/>
    <n v="30"/>
  </r>
  <r>
    <n v="2385"/>
    <s v="MUJER"/>
    <n v="260000"/>
    <s v="ASALARIADO"/>
    <s v="SECTOR PRIVADO"/>
    <s v="SI"/>
    <s v="NO"/>
    <s v="SI"/>
    <n v="39"/>
    <s v="No"/>
    <s v="No"/>
    <n v="260000"/>
    <x v="0"/>
    <n v="39"/>
  </r>
  <r>
    <n v="2386"/>
    <s v="MUJER"/>
    <n v="278030"/>
    <s v="TRABAJADOR INDEPENDIENTE"/>
    <s v="SECTOR PRIVADO"/>
    <s v="SI"/>
    <s v="NO"/>
    <s v="NO"/>
    <n v="52"/>
    <s v="No"/>
    <s v="No"/>
    <n v="278030"/>
    <x v="3"/>
    <n v="52"/>
  </r>
  <r>
    <n v="2387"/>
    <s v="MUJER"/>
    <n v="297046"/>
    <s v="TRABAJADOR INDEPENDIENTE"/>
    <s v="SECTOR PRIVADO"/>
    <s v="SI"/>
    <s v="NO"/>
    <s v="SI"/>
    <n v="40"/>
    <s v="No"/>
    <s v="No"/>
    <n v="297046"/>
    <x v="3"/>
    <n v="40"/>
  </r>
  <r>
    <n v="2388"/>
    <s v="HOMBRE"/>
    <n v="491706.2"/>
    <s v="ASALARIADO"/>
    <s v="SECTOR PRIVADO"/>
    <s v="SI"/>
    <s v="NO"/>
    <s v="NO"/>
    <n v="50"/>
    <s v="No"/>
    <s v="No"/>
    <n v="491706.2"/>
    <x v="0"/>
    <n v="50"/>
  </r>
  <r>
    <n v="2389"/>
    <s v="HOMBRE"/>
    <n v="1308403"/>
    <s v="ASALARIADO"/>
    <s v="SECTOR PUBLICO"/>
    <s v="SI"/>
    <s v="NO"/>
    <s v="NO"/>
    <n v="40"/>
    <s v="No"/>
    <s v="No"/>
    <n v="1308403"/>
    <x v="0"/>
    <n v="40"/>
  </r>
  <r>
    <n v="2390"/>
    <s v="HOMBRE"/>
    <n v="278030"/>
    <s v="CONVENIOS ESPECIALES DE TRABAJADORES INDEPENDIENTES"/>
    <s v="SECTOR PRIVADO"/>
    <s v="SI"/>
    <s v="NO"/>
    <s v="NO"/>
    <n v="28"/>
    <s v="No"/>
    <s v="No"/>
    <n v="278030"/>
    <x v="4"/>
    <n v="28"/>
  </r>
  <r>
    <n v="2391"/>
    <s v="HOMBRE"/>
    <n v="338629"/>
    <s v="TRABAJADOR INDEPENDIENTE"/>
    <s v="SECTOR PRIVADO"/>
    <s v="SI"/>
    <s v="NO"/>
    <s v="SI"/>
    <n v="39"/>
    <s v="No"/>
    <s v="No"/>
    <n v="338629"/>
    <x v="3"/>
    <n v="39"/>
  </r>
  <r>
    <n v="2392"/>
    <s v="HOMBRE"/>
    <n v="639148"/>
    <s v="TRABAJADOR INDEPENDIENTE"/>
    <s v="SECTOR PRIVADO"/>
    <s v="SI"/>
    <s v="NO"/>
    <s v="NO"/>
    <n v="48"/>
    <s v="No"/>
    <s v="No"/>
    <n v="639148"/>
    <x v="3"/>
    <n v="48"/>
  </r>
  <r>
    <n v="2393"/>
    <s v="HOMBRE"/>
    <n v="869420"/>
    <s v="ASALARIADO"/>
    <s v="SECTOR PUBLICO"/>
    <s v="SI"/>
    <s v="NO"/>
    <s v="SI"/>
    <n v="46"/>
    <s v="No"/>
    <s v="No"/>
    <n v="869420"/>
    <x v="0"/>
    <n v="46"/>
  </r>
  <r>
    <n v="2394"/>
    <s v="HOMBRE"/>
    <n v="86400"/>
    <s v="ASALARIADO"/>
    <s v="SECTOR PRIVADO"/>
    <s v="SI"/>
    <s v="NO"/>
    <s v="NO"/>
    <n v="24"/>
    <s v="No"/>
    <s v="No"/>
    <n v="86400"/>
    <x v="0"/>
    <n v="24"/>
  </r>
  <r>
    <n v="2395"/>
    <s v="MUJER"/>
    <n v="466740"/>
    <s v="ASALARIADO"/>
    <s v="SECTOR PUBLICO"/>
    <s v="SI"/>
    <s v="NO"/>
    <s v="SI"/>
    <n v="35"/>
    <s v="No"/>
    <s v="No"/>
    <n v="466740"/>
    <x v="0"/>
    <n v="35"/>
  </r>
  <r>
    <n v="2396"/>
    <s v="MUJER"/>
    <n v="319560"/>
    <s v="ASALARIADO"/>
    <s v="SECTOR PRIVADO"/>
    <s v="SI"/>
    <s v="NO"/>
    <s v="SI"/>
    <n v="30"/>
    <s v="No"/>
    <s v="No"/>
    <n v="319560"/>
    <x v="0"/>
    <n v="30"/>
  </r>
  <r>
    <n v="2397"/>
    <s v="HOMBRE"/>
    <n v="545579.25"/>
    <s v="ASALARIADO"/>
    <s v="SECTOR PRIVADO"/>
    <s v="SI"/>
    <s v="NO"/>
    <s v="NO"/>
    <n v="39"/>
    <s v="No"/>
    <s v="No"/>
    <n v="545579.25"/>
    <x v="0"/>
    <n v="39"/>
  </r>
  <r>
    <n v="2398"/>
    <s v="HOMBRE"/>
    <n v="297046"/>
    <s v="TRABAJADOR INDEPENDIENTE"/>
    <s v="SECTOR PRIVADO"/>
    <s v="SI"/>
    <s v="SI"/>
    <s v="SI"/>
    <n v="43"/>
    <s v="No"/>
    <s v="No"/>
    <n v="297046"/>
    <x v="3"/>
    <n v="43"/>
  </r>
  <r>
    <n v="2399"/>
    <s v="HOMBRE"/>
    <n v="464335.96"/>
    <s v="ASALARIADO"/>
    <s v="SECTOR PRIVADO"/>
    <s v="SI"/>
    <s v="NO"/>
    <s v="NO"/>
    <n v="54"/>
    <s v="No"/>
    <s v="No"/>
    <n v="464335.96"/>
    <x v="0"/>
    <n v="54"/>
  </r>
  <r>
    <n v="2400"/>
    <s v="HOMBRE"/>
    <n v="35000"/>
    <s v="ASALARIADO"/>
    <s v="SECTOR PRIVADO"/>
    <s v="SI"/>
    <s v="NO"/>
    <s v="NO"/>
    <n v="34"/>
    <s v="No"/>
    <s v="No"/>
    <n v="35000"/>
    <x v="0"/>
    <n v="34"/>
  </r>
  <r>
    <n v="2401"/>
    <s v="HOMBRE"/>
    <n v="344805"/>
    <s v="ASALARIADO"/>
    <s v="SECTOR PRIVADO"/>
    <s v="SI"/>
    <s v="NO"/>
    <s v="NO"/>
    <n v="47"/>
    <s v="No"/>
    <s v="No"/>
    <n v="344805"/>
    <x v="0"/>
    <n v="47"/>
  </r>
  <r>
    <n v="2402"/>
    <s v="MUJER"/>
    <n v="323562"/>
    <s v="TRABAJADOR INDEPENDIENTE"/>
    <s v="SECTOR PRIVADO"/>
    <s v="SI"/>
    <s v="NO"/>
    <s v="SI"/>
    <n v="38"/>
    <s v="No"/>
    <s v="No"/>
    <n v="323562"/>
    <x v="3"/>
    <n v="38"/>
  </r>
  <r>
    <n v="2403"/>
    <s v="MUJER"/>
    <n v="1095589"/>
    <s v="ASALARIADO"/>
    <s v="SECTOR PUBLICO"/>
    <s v="SI"/>
    <s v="NO"/>
    <s v="SI"/>
    <n v="37"/>
    <s v="No"/>
    <s v="No"/>
    <n v="1095589"/>
    <x v="0"/>
    <n v="37"/>
  </r>
  <r>
    <n v="2404"/>
    <s v="HOMBRE"/>
    <n v="549445.32999999996"/>
    <s v="ASALARIADO"/>
    <s v="SECTOR PRIVADO"/>
    <s v="SI"/>
    <s v="NO"/>
    <s v="NO"/>
    <n v="20"/>
    <s v="No"/>
    <s v="No"/>
    <n v="549445.32999999996"/>
    <x v="0"/>
    <n v="20"/>
  </r>
  <r>
    <n v="2405"/>
    <s v="MUJER"/>
    <n v="245079.8"/>
    <s v="ASALARIADO"/>
    <s v="SECTOR PRIVADO"/>
    <s v="SI"/>
    <s v="NO"/>
    <s v="NO"/>
    <n v="21"/>
    <s v="No"/>
    <s v="No"/>
    <n v="245079.8"/>
    <x v="0"/>
    <n v="21"/>
  </r>
  <r>
    <n v="2406"/>
    <s v="MUJER"/>
    <n v="387099.75"/>
    <s v="ASALARIADO"/>
    <s v="SECTOR PRIVADO"/>
    <s v="SI"/>
    <s v="NO"/>
    <s v="NO"/>
    <n v="41"/>
    <s v="No"/>
    <s v="No"/>
    <n v="387099.75"/>
    <x v="0"/>
    <n v="41"/>
  </r>
  <r>
    <n v="2407"/>
    <s v="HOMBRE"/>
    <n v="253571"/>
    <s v="PENSIONADOS EN SU PROPIO SISTEMA"/>
    <s v="SECTOR PUBLICO"/>
    <s v="SI"/>
    <s v="NO"/>
    <s v="NO"/>
    <n v="56"/>
    <s v="No"/>
    <s v="No"/>
    <n v="253571"/>
    <x v="1"/>
    <n v="56"/>
  </r>
  <r>
    <n v="2408"/>
    <s v="HOMBRE"/>
    <n v="1187224"/>
    <s v="ASALARIADO"/>
    <s v="SECTOR PUBLICO"/>
    <s v="SI"/>
    <s v="NO"/>
    <s v="SI"/>
    <n v="46"/>
    <s v="No"/>
    <s v="No"/>
    <n v="1187224"/>
    <x v="0"/>
    <n v="46"/>
  </r>
  <r>
    <n v="2409"/>
    <s v="HOMBRE"/>
    <n v="584115.32999999996"/>
    <s v="ASALARIADO"/>
    <s v="SECTOR PRIVADO"/>
    <s v="SI"/>
    <s v="NO"/>
    <s v="NO"/>
    <n v="46"/>
    <s v="No"/>
    <s v="No"/>
    <n v="584115.32999999996"/>
    <x v="0"/>
    <n v="46"/>
  </r>
  <r>
    <n v="2410"/>
    <s v="MUJER"/>
    <n v="446928"/>
    <s v="ASALARIADO"/>
    <s v="SECTOR PRIVADO"/>
    <s v="SI"/>
    <s v="NO"/>
    <s v="NO"/>
    <n v="23"/>
    <s v="No"/>
    <s v="No"/>
    <n v="446928"/>
    <x v="0"/>
    <n v="23"/>
  </r>
  <r>
    <n v="2411"/>
    <s v="HOMBRE"/>
    <n v="302470"/>
    <s v="ASEGURADO VOLUNTARIO"/>
    <s v="SECTOR PRIVADO"/>
    <s v="SI"/>
    <s v="SI"/>
    <s v="NO"/>
    <n v="34"/>
    <s v="No"/>
    <s v="No"/>
    <n v="302470"/>
    <x v="2"/>
    <n v="34"/>
  </r>
  <r>
    <n v="2412"/>
    <s v="HOMBRE"/>
    <n v="277000"/>
    <s v="ASALARIADO"/>
    <s v="SECTOR PRIVADO"/>
    <s v="SI"/>
    <s v="SI"/>
    <s v="SI"/>
    <n v="23"/>
    <s v="No"/>
    <s v="No"/>
    <n v="277000"/>
    <x v="0"/>
    <n v="23"/>
  </r>
  <r>
    <n v="2413"/>
    <s v="HOMBRE"/>
    <n v="241458"/>
    <s v="ASALARIADO"/>
    <s v="SECTOR PRIVADO"/>
    <s v="SI"/>
    <s v="NO"/>
    <s v="SI"/>
    <n v="41"/>
    <s v="No"/>
    <s v="No"/>
    <n v="241458"/>
    <x v="0"/>
    <n v="41"/>
  </r>
  <r>
    <n v="2414"/>
    <s v="HOMBRE"/>
    <n v="255000"/>
    <s v="ASALARIADO"/>
    <s v="SECTOR PRIVADO"/>
    <s v="SI"/>
    <s v="SI"/>
    <s v="SI"/>
    <n v="55"/>
    <s v="No"/>
    <s v="No"/>
    <n v="255000"/>
    <x v="0"/>
    <n v="55"/>
  </r>
  <r>
    <n v="2415"/>
    <s v="MUJER"/>
    <n v="1332081"/>
    <s v="PENSIONADOS EN SU PROPIO SISTEMA"/>
    <s v="SECTOR PUBLICO"/>
    <s v="SI"/>
    <s v="NO"/>
    <s v="NO"/>
    <n v="65"/>
    <s v="No"/>
    <s v="No"/>
    <n v="1332081"/>
    <x v="1"/>
    <n v="65"/>
  </r>
  <r>
    <n v="2416"/>
    <s v="HOMBRE"/>
    <n v="323296"/>
    <s v="TRABAJADOR INDEPENDIENTE"/>
    <s v="SECTOR PRIVADO"/>
    <s v="SI"/>
    <s v="NO"/>
    <s v="NO"/>
    <n v="33"/>
    <s v="No"/>
    <s v="No"/>
    <n v="323296"/>
    <x v="3"/>
    <n v="33"/>
  </r>
  <r>
    <n v="2417"/>
    <s v="HOMBRE"/>
    <n v="362000"/>
    <s v="ASALARIADO"/>
    <s v="SECTOR PRIVADO"/>
    <s v="SI"/>
    <s v="NO"/>
    <s v="NO"/>
    <n v="31"/>
    <s v="No"/>
    <s v="No"/>
    <n v="362000"/>
    <x v="0"/>
    <n v="31"/>
  </r>
  <r>
    <n v="2418"/>
    <s v="HOMBRE"/>
    <n v="501467"/>
    <s v="TRABAJADOR INDEPENDIENTE"/>
    <s v="SECTOR PRIVADO"/>
    <s v="SI"/>
    <s v="NO"/>
    <s v="NO"/>
    <n v="37"/>
    <s v="No"/>
    <s v="No"/>
    <n v="501467"/>
    <x v="3"/>
    <n v="37"/>
  </r>
  <r>
    <n v="2419"/>
    <s v="MUJER"/>
    <n v="534933"/>
    <s v="ASALARIADO"/>
    <s v="SECTOR PRIVADO"/>
    <s v="SI"/>
    <s v="NO"/>
    <s v="NO"/>
    <n v="59"/>
    <s v="No"/>
    <s v="No"/>
    <n v="534933"/>
    <x v="0"/>
    <n v="59"/>
  </r>
  <r>
    <n v="2420"/>
    <s v="MUJER"/>
    <n v="375584"/>
    <s v="ASALARIADO"/>
    <s v="SECTOR PUBLICO"/>
    <s v="SI"/>
    <s v="NO"/>
    <s v="NO"/>
    <n v="26"/>
    <s v="No"/>
    <s v="No"/>
    <n v="375584"/>
    <x v="0"/>
    <n v="26"/>
  </r>
  <r>
    <n v="2421"/>
    <s v="HOMBRE"/>
    <n v="414094.87"/>
    <s v="ASALARIADO"/>
    <s v="SECTOR PRIVADO"/>
    <s v="SI"/>
    <s v="NO"/>
    <s v="NO"/>
    <n v="19"/>
    <s v="No"/>
    <s v="No"/>
    <n v="414094.87"/>
    <x v="0"/>
    <n v="19"/>
  </r>
  <r>
    <n v="2422"/>
    <s v="HOMBRE"/>
    <n v="292387"/>
    <s v="ASEGURADO VOLUNTARIO"/>
    <s v="SECTOR PRIVADO"/>
    <s v="SI"/>
    <s v="NO"/>
    <s v="SI"/>
    <n v="52"/>
    <s v="No"/>
    <s v="No"/>
    <n v="292387"/>
    <x v="2"/>
    <n v="52"/>
  </r>
  <r>
    <n v="2423"/>
    <s v="MUJER"/>
    <n v="753003.24"/>
    <s v="ASALARIADO"/>
    <s v="SECTOR PUBLICO"/>
    <s v="SI"/>
    <s v="NO"/>
    <s v="NO"/>
    <n v="22"/>
    <s v="No"/>
    <s v="No"/>
    <n v="753003.24"/>
    <x v="0"/>
    <n v="22"/>
  </r>
  <r>
    <n v="2424"/>
    <s v="MUJER"/>
    <n v="375740"/>
    <s v="TRABAJADOR INDEPENDIENTE"/>
    <s v="SECTOR PRIVADO"/>
    <s v="SI"/>
    <s v="NO"/>
    <s v="SI"/>
    <n v="50"/>
    <s v="No"/>
    <s v="No"/>
    <n v="375740"/>
    <x v="3"/>
    <n v="50"/>
  </r>
  <r>
    <n v="2425"/>
    <s v="MUJER"/>
    <n v="1070560"/>
    <s v="ASALARIADO"/>
    <s v="SECTOR PUBLICO"/>
    <s v="SI"/>
    <s v="NO"/>
    <s v="SI"/>
    <n v="34"/>
    <s v="No"/>
    <s v="No"/>
    <n v="1070560"/>
    <x v="0"/>
    <n v="34"/>
  </r>
  <r>
    <n v="2426"/>
    <s v="MUJER"/>
    <n v="297046"/>
    <s v="ASEGURADO VOLUNTARIO"/>
    <s v="SECTOR PRIVADO"/>
    <s v="SI"/>
    <s v="SI"/>
    <s v="NO"/>
    <n v="55"/>
    <s v="No"/>
    <s v="No"/>
    <n v="297046"/>
    <x v="2"/>
    <n v="55"/>
  </r>
  <r>
    <n v="2427"/>
    <s v="HOMBRE"/>
    <n v="391510"/>
    <s v="ASALARIADO"/>
    <s v="SECTOR PRIVADO"/>
    <s v="SI"/>
    <s v="NO"/>
    <s v="NO"/>
    <n v="31"/>
    <s v="No"/>
    <s v="No"/>
    <n v="391510"/>
    <x v="0"/>
    <n v="31"/>
  </r>
  <r>
    <n v="2428"/>
    <s v="HOMBRE"/>
    <n v="447250"/>
    <s v="ASALARIADO"/>
    <s v="SECTOR PRIVADO"/>
    <s v="SI"/>
    <s v="NO"/>
    <s v="NO"/>
    <n v="37"/>
    <s v="No"/>
    <s v="No"/>
    <n v="447250"/>
    <x v="0"/>
    <n v="37"/>
  </r>
  <r>
    <n v="2429"/>
    <s v="HOMBRE"/>
    <n v="518738.06"/>
    <s v="ASALARIADO"/>
    <s v="SECTOR PRIVADO"/>
    <s v="SI"/>
    <s v="SI"/>
    <s v="NO"/>
    <n v="41"/>
    <s v="No"/>
    <s v="No"/>
    <n v="518738.06"/>
    <x v="0"/>
    <n v="41"/>
  </r>
  <r>
    <n v="2430"/>
    <s v="MUJER"/>
    <n v="1373096"/>
    <s v="ASALARIADO"/>
    <s v="SECTOR PUBLICO"/>
    <s v="SI"/>
    <s v="NO"/>
    <s v="NO"/>
    <n v="37"/>
    <s v="No"/>
    <s v="No"/>
    <n v="1373096"/>
    <x v="0"/>
    <n v="37"/>
  </r>
  <r>
    <n v="2431"/>
    <s v="MUJER"/>
    <n v="574611.66"/>
    <s v="ASALARIADO"/>
    <s v="SECTOR PRIVADO"/>
    <s v="SI"/>
    <s v="NO"/>
    <s v="NO"/>
    <n v="37"/>
    <s v="No"/>
    <s v="No"/>
    <n v="574611.66"/>
    <x v="0"/>
    <n v="37"/>
  </r>
  <r>
    <n v="2432"/>
    <s v="HOMBRE"/>
    <n v="450297.7"/>
    <s v="ASALARIADO"/>
    <s v="SECTOR PRIVADO"/>
    <s v="SI"/>
    <s v="NO"/>
    <s v="NO"/>
    <n v="43"/>
    <s v="No"/>
    <s v="No"/>
    <n v="450297.7"/>
    <x v="0"/>
    <n v="43"/>
  </r>
  <r>
    <n v="2433"/>
    <s v="MUJER"/>
    <n v="477000"/>
    <s v="ASALARIADO"/>
    <s v="SECTOR PRIVADO"/>
    <s v="SI"/>
    <s v="NO"/>
    <s v="NO"/>
    <n v="34"/>
    <s v="No"/>
    <s v="No"/>
    <n v="477000"/>
    <x v="0"/>
    <n v="34"/>
  </r>
  <r>
    <n v="2434"/>
    <s v="HOMBRE"/>
    <n v="4164181.77"/>
    <s v="ASALARIADO"/>
    <s v="SECTOR PRIVADO"/>
    <s v="SI"/>
    <s v="NO"/>
    <s v="NO"/>
    <n v="35"/>
    <s v="Atípico"/>
    <s v="No"/>
    <n v="4164181.77"/>
    <x v="0"/>
    <n v="35"/>
  </r>
  <r>
    <n v="2435"/>
    <s v="MUJER"/>
    <n v="1476693.45"/>
    <s v="PENSIONADOS EN SU PROPIO SISTEMA"/>
    <s v="SECTOR PUBLICO"/>
    <s v="SI"/>
    <s v="NO"/>
    <s v="NO"/>
    <n v="62"/>
    <s v="No"/>
    <s v="No"/>
    <n v="1476693.45"/>
    <x v="1"/>
    <n v="62"/>
  </r>
  <r>
    <n v="2436"/>
    <s v="HOMBRE"/>
    <n v="278030"/>
    <s v="TRABAJADOR INDEPENDIENTE"/>
    <s v="SECTOR PRIVADO"/>
    <s v="SI"/>
    <s v="NO"/>
    <s v="NO"/>
    <n v="38"/>
    <s v="No"/>
    <s v="No"/>
    <n v="278030"/>
    <x v="3"/>
    <n v="38"/>
  </r>
  <r>
    <n v="2437"/>
    <s v="HOMBRE"/>
    <n v="534815.5"/>
    <s v="ASALARIADO"/>
    <s v="SECTOR PUBLICO"/>
    <s v="SI"/>
    <s v="NO"/>
    <s v="NO"/>
    <n v="26"/>
    <s v="No"/>
    <s v="No"/>
    <n v="534815.5"/>
    <x v="0"/>
    <n v="26"/>
  </r>
  <r>
    <n v="2438"/>
    <s v="HOMBRE"/>
    <n v="2767500"/>
    <s v="ASALARIADO"/>
    <s v="SECTOR PRIVADO"/>
    <s v="SI"/>
    <s v="NO"/>
    <s v="NO"/>
    <n v="24"/>
    <s v="Atípico"/>
    <s v="No"/>
    <n v="2767500"/>
    <x v="0"/>
    <n v="24"/>
  </r>
  <r>
    <n v="2439"/>
    <s v="HOMBRE"/>
    <n v="297046"/>
    <s v="TRABAJADOR INDEPENDIENTE"/>
    <s v="SECTOR PRIVADO"/>
    <s v="SI"/>
    <s v="NO"/>
    <s v="NO"/>
    <n v="29"/>
    <s v="No"/>
    <s v="No"/>
    <n v="297046"/>
    <x v="3"/>
    <n v="29"/>
  </r>
  <r>
    <n v="2440"/>
    <s v="MUJER"/>
    <n v="278030"/>
    <s v="CONVENIOS ESPECIALES DE TRABAJADORES INDEPENDIENTES"/>
    <s v="SECTOR PRIVADO"/>
    <s v="SI"/>
    <s v="NO"/>
    <s v="NO"/>
    <n v="39"/>
    <s v="No"/>
    <s v="No"/>
    <n v="278030"/>
    <x v="4"/>
    <n v="39"/>
  </r>
  <r>
    <n v="2441"/>
    <s v="MUJER"/>
    <n v="436419"/>
    <s v="PENSIONADOS EN SU PROPIO SISTEMA"/>
    <s v="SECTOR PUBLICO"/>
    <s v="SI"/>
    <s v="NO"/>
    <s v="NO"/>
    <n v="79"/>
    <s v="No"/>
    <s v="No"/>
    <n v="436419"/>
    <x v="1"/>
    <n v="79"/>
  </r>
  <r>
    <n v="2442"/>
    <s v="MUJER"/>
    <n v="734801"/>
    <s v="ASALARIADO"/>
    <s v="SECTOR PUBLICO"/>
    <s v="SI"/>
    <s v="NO"/>
    <s v="NO"/>
    <n v="43"/>
    <s v="No"/>
    <s v="No"/>
    <n v="734801"/>
    <x v="0"/>
    <n v="43"/>
  </r>
  <r>
    <n v="2443"/>
    <s v="HOMBRE"/>
    <n v="639148"/>
    <s v="TRABAJADOR INDEPENDIENTE"/>
    <s v="SECTOR PRIVADO"/>
    <s v="SI"/>
    <s v="NO"/>
    <s v="SI"/>
    <n v="44"/>
    <s v="No"/>
    <s v="No"/>
    <n v="639148"/>
    <x v="3"/>
    <n v="44"/>
  </r>
  <r>
    <n v="2444"/>
    <s v="MUJER"/>
    <n v="454899.51"/>
    <s v="ASALARIADO"/>
    <s v="SECTOR PUBLICO"/>
    <s v="SI"/>
    <s v="NO"/>
    <s v="NO"/>
    <n v="59"/>
    <s v="No"/>
    <s v="No"/>
    <n v="454899.51"/>
    <x v="0"/>
    <n v="59"/>
  </r>
  <r>
    <n v="2445"/>
    <s v="MUJER"/>
    <n v="3622084.85"/>
    <s v="ASALARIADO"/>
    <s v="SECTOR PRIVADO"/>
    <s v="SI"/>
    <s v="NO"/>
    <s v="NO"/>
    <n v="35"/>
    <s v="Atípico"/>
    <s v="No"/>
    <n v="3622084.85"/>
    <x v="0"/>
    <n v="35"/>
  </r>
  <r>
    <n v="2446"/>
    <s v="HOMBRE"/>
    <n v="360000"/>
    <s v="ASALARIADO"/>
    <s v="SECTOR PRIVADO"/>
    <s v="SI"/>
    <s v="NO"/>
    <s v="NO"/>
    <n v="37"/>
    <s v="No"/>
    <s v="No"/>
    <n v="360000"/>
    <x v="0"/>
    <n v="37"/>
  </r>
  <r>
    <n v="2447"/>
    <s v="MUJER"/>
    <n v="1064830"/>
    <s v="ASALARIADO"/>
    <s v="SECTOR PUBLICO"/>
    <s v="SI"/>
    <s v="NO"/>
    <s v="SI"/>
    <n v="51"/>
    <s v="No"/>
    <s v="No"/>
    <n v="1064830"/>
    <x v="0"/>
    <n v="51"/>
  </r>
  <r>
    <n v="2448"/>
    <s v="MUJER"/>
    <n v="62402.9"/>
    <s v="ASALARIADO"/>
    <s v="SECTOR PRIVADO"/>
    <s v="SI"/>
    <s v="NO"/>
    <s v="NO"/>
    <n v="21"/>
    <s v="No"/>
    <s v="No"/>
    <n v="62402.9"/>
    <x v="0"/>
    <n v="21"/>
  </r>
  <r>
    <n v="2449"/>
    <s v="HOMBRE"/>
    <n v="297046"/>
    <s v="TRABAJADOR INDEPENDIENTE"/>
    <s v="SECTOR PRIVADO"/>
    <s v="SI"/>
    <s v="NO"/>
    <s v="SI"/>
    <n v="30"/>
    <s v="No"/>
    <s v="No"/>
    <n v="297046"/>
    <x v="3"/>
    <n v="30"/>
  </r>
  <r>
    <n v="2450"/>
    <s v="MUJER"/>
    <n v="338125"/>
    <s v="ASALARIADO"/>
    <s v="SECTOR PRIVADO"/>
    <s v="SI"/>
    <s v="NO"/>
    <s v="NO"/>
    <n v="50"/>
    <s v="No"/>
    <s v="No"/>
    <n v="338125"/>
    <x v="0"/>
    <n v="50"/>
  </r>
  <r>
    <n v="2451"/>
    <s v="HOMBRE"/>
    <n v="423458"/>
    <s v="TRABAJADOR INDEPENDIENTE"/>
    <s v="SECTOR PRIVADO"/>
    <s v="SI"/>
    <s v="NO"/>
    <s v="NO"/>
    <n v="42"/>
    <s v="No"/>
    <s v="No"/>
    <n v="423458"/>
    <x v="3"/>
    <n v="42"/>
  </r>
  <r>
    <n v="2452"/>
    <s v="HOMBRE"/>
    <n v="75000"/>
    <s v="ASALARIADO"/>
    <s v="SECTOR PRIVADO"/>
    <s v="SI"/>
    <s v="NO"/>
    <s v="SI"/>
    <n v="28"/>
    <s v="No"/>
    <s v="No"/>
    <n v="75000"/>
    <x v="0"/>
    <n v="28"/>
  </r>
  <r>
    <n v="2453"/>
    <s v="HOMBRE"/>
    <n v="318000"/>
    <s v="ASALARIADO"/>
    <s v="SECTOR PRIVADO"/>
    <s v="SI"/>
    <s v="NO"/>
    <s v="SI"/>
    <n v="50"/>
    <s v="No"/>
    <s v="No"/>
    <n v="318000"/>
    <x v="0"/>
    <n v="50"/>
  </r>
  <r>
    <n v="2454"/>
    <s v="HOMBRE"/>
    <n v="297187"/>
    <s v="TRABAJADOR INDEPENDIENTE"/>
    <s v="SECTOR PRIVADO"/>
    <s v="SI"/>
    <s v="NO"/>
    <s v="NO"/>
    <n v="41"/>
    <s v="No"/>
    <s v="No"/>
    <n v="297187"/>
    <x v="3"/>
    <n v="41"/>
  </r>
  <r>
    <n v="2455"/>
    <s v="MUJER"/>
    <n v="1023887.95"/>
    <s v="ASALARIADO"/>
    <s v="SECTOR PUBLICO"/>
    <s v="SI"/>
    <s v="NO"/>
    <s v="NO"/>
    <n v="33"/>
    <s v="No"/>
    <s v="No"/>
    <n v="1023887.95"/>
    <x v="0"/>
    <n v="33"/>
  </r>
  <r>
    <n v="2456"/>
    <s v="MUJER"/>
    <n v="297046"/>
    <s v="TRABAJADOR INDEPENDIENTE"/>
    <s v="SECTOR PRIVADO"/>
    <s v="SI"/>
    <s v="NO"/>
    <s v="SI"/>
    <n v="34"/>
    <s v="No"/>
    <s v="No"/>
    <n v="297046"/>
    <x v="3"/>
    <n v="34"/>
  </r>
  <r>
    <n v="2457"/>
    <s v="MUJER"/>
    <n v="937593"/>
    <s v="ASALARIADO"/>
    <s v="SECTOR PUBLICO"/>
    <s v="SI"/>
    <s v="NO"/>
    <s v="NO"/>
    <n v="56"/>
    <s v="No"/>
    <s v="No"/>
    <n v="937593"/>
    <x v="0"/>
    <n v="56"/>
  </r>
  <r>
    <n v="2458"/>
    <s v="MUJER"/>
    <n v="697616.29"/>
    <s v="ASALARIADO"/>
    <s v="SECTOR PRIVADO"/>
    <s v="SI"/>
    <s v="NO"/>
    <s v="NO"/>
    <n v="34"/>
    <s v="No"/>
    <s v="No"/>
    <n v="697616.29"/>
    <x v="0"/>
    <n v="34"/>
  </r>
  <r>
    <n v="2459"/>
    <s v="HOMBRE"/>
    <n v="620581"/>
    <s v="ASALARIADO"/>
    <s v="SECTOR PUBLICO"/>
    <s v="SI"/>
    <s v="NO"/>
    <s v="NO"/>
    <n v="24"/>
    <s v="No"/>
    <s v="No"/>
    <n v="620581"/>
    <x v="0"/>
    <n v="24"/>
  </r>
  <r>
    <n v="2460"/>
    <s v="MUJER"/>
    <n v="297045"/>
    <s v="ASEGURADO VOLUNTARIO"/>
    <s v="SECTOR PRIVADO"/>
    <s v="SI"/>
    <s v="NO"/>
    <s v="NO"/>
    <n v="62"/>
    <s v="No"/>
    <s v="No"/>
    <n v="297045"/>
    <x v="2"/>
    <n v="62"/>
  </r>
  <r>
    <n v="2461"/>
    <s v="HOMBRE"/>
    <n v="299647"/>
    <s v="ASEGURADO VOLUNTARIO"/>
    <s v="SECTOR PRIVADO"/>
    <s v="SI"/>
    <s v="NO"/>
    <s v="NO"/>
    <n v="54"/>
    <s v="No"/>
    <s v="No"/>
    <n v="299647"/>
    <x v="2"/>
    <n v="54"/>
  </r>
  <r>
    <n v="2462"/>
    <s v="HOMBRE"/>
    <n v="458490"/>
    <s v="ASALARIADO"/>
    <s v="SECTOR PRIVADO"/>
    <s v="SI"/>
    <s v="NO"/>
    <s v="NO"/>
    <n v="27"/>
    <s v="No"/>
    <s v="No"/>
    <n v="458490"/>
    <x v="0"/>
    <n v="27"/>
  </r>
  <r>
    <n v="2463"/>
    <s v="MUJER"/>
    <n v="297044"/>
    <s v="ASEGURADO VOLUNTARIO"/>
    <s v="SECTOR PRIVADO"/>
    <s v="SI"/>
    <s v="SI"/>
    <s v="NO"/>
    <n v="57"/>
    <s v="No"/>
    <s v="No"/>
    <n v="297044"/>
    <x v="2"/>
    <n v="57"/>
  </r>
  <r>
    <n v="2464"/>
    <s v="HOMBRE"/>
    <n v="639148"/>
    <s v="TRABAJADOR INDEPENDIENTE"/>
    <s v="SECTOR PRIVADO"/>
    <s v="SI"/>
    <s v="NO"/>
    <s v="NO"/>
    <n v="42"/>
    <s v="No"/>
    <s v="No"/>
    <n v="639148"/>
    <x v="3"/>
    <n v="42"/>
  </r>
  <r>
    <n v="2465"/>
    <s v="MUJER"/>
    <n v="700882.78"/>
    <s v="ASALARIADO"/>
    <s v="SECTOR PRIVADO"/>
    <s v="SI"/>
    <s v="NO"/>
    <s v="NO"/>
    <n v="44"/>
    <s v="No"/>
    <s v="No"/>
    <n v="700882.78"/>
    <x v="0"/>
    <n v="44"/>
  </r>
  <r>
    <n v="2466"/>
    <s v="HOMBRE"/>
    <n v="278030"/>
    <s v="CONVENIOS ESPECIALES DE TRABAJADORES INDEPENDIENTES"/>
    <s v="SECTOR PRIVADO"/>
    <s v="SI"/>
    <s v="NO"/>
    <s v="NO"/>
    <n v="64"/>
    <s v="No"/>
    <s v="No"/>
    <n v="278030"/>
    <x v="4"/>
    <n v="64"/>
  </r>
  <r>
    <n v="2467"/>
    <s v="MUJER"/>
    <n v="697309.5"/>
    <s v="ASALARIADO"/>
    <s v="SECTOR PUBLICO"/>
    <s v="SI"/>
    <s v="NO"/>
    <s v="NO"/>
    <n v="55"/>
    <s v="No"/>
    <s v="No"/>
    <n v="697309.5"/>
    <x v="0"/>
    <n v="55"/>
  </r>
  <r>
    <n v="2468"/>
    <s v="MUJER"/>
    <n v="278030"/>
    <s v="ASEGURADO VOLUNTARIO"/>
    <s v="SECTOR PRIVADO"/>
    <s v="SI"/>
    <s v="NO"/>
    <s v="NO"/>
    <n v="40"/>
    <s v="No"/>
    <s v="No"/>
    <n v="278030"/>
    <x v="2"/>
    <n v="40"/>
  </r>
  <r>
    <n v="2469"/>
    <s v="MUJER"/>
    <n v="888615.5"/>
    <s v="ASALARIADO"/>
    <s v="SECTOR PRIVADO"/>
    <s v="SI"/>
    <s v="NO"/>
    <s v="NO"/>
    <n v="39"/>
    <s v="No"/>
    <s v="No"/>
    <n v="888615.5"/>
    <x v="0"/>
    <n v="39"/>
  </r>
  <r>
    <n v="2470"/>
    <s v="HOMBRE"/>
    <n v="386161"/>
    <s v="TRABAJADOR INDEPENDIENTE"/>
    <s v="SECTOR PRIVADO"/>
    <s v="SI"/>
    <s v="NO"/>
    <s v="SI"/>
    <n v="44"/>
    <s v="No"/>
    <s v="No"/>
    <n v="386161"/>
    <x v="3"/>
    <n v="44"/>
  </r>
  <r>
    <n v="2471"/>
    <s v="MUJER"/>
    <n v="130000"/>
    <s v="ASALARIADO"/>
    <s v="SECTOR PRIVADO"/>
    <s v="SI"/>
    <s v="NO"/>
    <s v="SI"/>
    <n v="33"/>
    <s v="No"/>
    <s v="No"/>
    <n v="130000"/>
    <x v="0"/>
    <n v="33"/>
  </r>
  <r>
    <n v="2472"/>
    <s v="HOMBRE"/>
    <n v="300056"/>
    <s v="PENSIONADOS EN SU PROPIO SISTEMA"/>
    <s v="SECTOR PUBLICO"/>
    <s v="SI"/>
    <s v="NO"/>
    <s v="NO"/>
    <n v="75"/>
    <s v="No"/>
    <s v="No"/>
    <n v="300056"/>
    <x v="1"/>
    <n v="75"/>
  </r>
  <r>
    <n v="2473"/>
    <s v="HOMBRE"/>
    <n v="842404.4"/>
    <s v="ASALARIADO"/>
    <s v="SECTOR PUBLICO"/>
    <s v="SI"/>
    <s v="NO"/>
    <s v="NO"/>
    <n v="57"/>
    <s v="No"/>
    <s v="No"/>
    <n v="842404.4"/>
    <x v="0"/>
    <n v="57"/>
  </r>
  <r>
    <n v="2474"/>
    <s v="MUJER"/>
    <n v="287616"/>
    <s v="ASALARIADO"/>
    <s v="SECTOR PRIVADO"/>
    <s v="SI"/>
    <s v="NO"/>
    <s v="NO"/>
    <n v="24"/>
    <s v="No"/>
    <s v="No"/>
    <n v="287616"/>
    <x v="0"/>
    <n v="24"/>
  </r>
  <r>
    <n v="2475"/>
    <s v="HOMBRE"/>
    <n v="205612"/>
    <s v="ASALARIADO"/>
    <s v="SECTOR PRIVADO"/>
    <s v="SI"/>
    <s v="NO"/>
    <s v="NO"/>
    <n v="33"/>
    <s v="No"/>
    <s v="No"/>
    <n v="205612"/>
    <x v="0"/>
    <n v="33"/>
  </r>
  <r>
    <n v="2476"/>
    <s v="HOMBRE"/>
    <n v="377729.94"/>
    <s v="ASALARIADO"/>
    <s v="SECTOR PRIVADO"/>
    <s v="SI"/>
    <s v="NO"/>
    <s v="NO"/>
    <n v="63"/>
    <s v="No"/>
    <s v="No"/>
    <n v="377729.94"/>
    <x v="0"/>
    <n v="63"/>
  </r>
  <r>
    <n v="2477"/>
    <s v="MUJER"/>
    <n v="212000"/>
    <s v="ASALARIADO"/>
    <s v="SECTOR PRIVADO"/>
    <s v="SI"/>
    <s v="NO"/>
    <s v="NO"/>
    <n v="55"/>
    <s v="No"/>
    <s v="No"/>
    <n v="212000"/>
    <x v="0"/>
    <n v="55"/>
  </r>
  <r>
    <n v="2478"/>
    <s v="HOMBRE"/>
    <n v="356455"/>
    <s v="TRABAJADOR INDEPENDIENTE"/>
    <s v="SECTOR PRIVADO"/>
    <s v="SI"/>
    <s v="NO"/>
    <s v="SI"/>
    <n v="57"/>
    <s v="No"/>
    <s v="No"/>
    <n v="356455"/>
    <x v="3"/>
    <n v="57"/>
  </r>
  <r>
    <n v="2479"/>
    <s v="MUJER"/>
    <n v="1298980"/>
    <s v="PENSIONADOS EN SU PROPIO SISTEMA"/>
    <s v="SECTOR PUBLICO"/>
    <s v="SI"/>
    <s v="NO"/>
    <s v="NO"/>
    <n v="59"/>
    <s v="No"/>
    <s v="No"/>
    <n v="1298980"/>
    <x v="1"/>
    <n v="59"/>
  </r>
  <r>
    <n v="2480"/>
    <s v="MUJER"/>
    <n v="141510.16"/>
    <s v="PENSIONADOS EN SU PROPIO SISTEMA"/>
    <s v="SECTOR PUBLICO"/>
    <s v="SI"/>
    <s v="NO"/>
    <s v="NO"/>
    <n v="85"/>
    <s v="No"/>
    <s v="No"/>
    <n v="141510.16"/>
    <x v="1"/>
    <n v="85"/>
  </r>
  <r>
    <n v="2481"/>
    <s v="HOMBRE"/>
    <n v="278030"/>
    <s v="CONVENIOS ESPECIALES DE TRABAJADORES INDEPENDIENTES"/>
    <s v="SECTOR PRIVADO"/>
    <s v="SI"/>
    <s v="NO"/>
    <s v="NO"/>
    <n v="22"/>
    <s v="No"/>
    <s v="No"/>
    <n v="278030"/>
    <x v="4"/>
    <n v="22"/>
  </r>
  <r>
    <n v="2482"/>
    <s v="HOMBRE"/>
    <n v="347607"/>
    <s v="TRABAJADOR INDEPENDIENTE"/>
    <s v="SECTOR PRIVADO"/>
    <s v="SI"/>
    <s v="NO"/>
    <s v="SI"/>
    <n v="57"/>
    <s v="No"/>
    <s v="No"/>
    <n v="347607"/>
    <x v="3"/>
    <n v="57"/>
  </r>
  <r>
    <n v="2483"/>
    <s v="HOMBRE"/>
    <n v="176400"/>
    <s v="ASALARIADO"/>
    <s v="SECTOR PRIVADO"/>
    <s v="SI"/>
    <s v="NO"/>
    <s v="NO"/>
    <n v="27"/>
    <s v="No"/>
    <s v="No"/>
    <n v="176400"/>
    <x v="0"/>
    <n v="27"/>
  </r>
  <r>
    <n v="2484"/>
    <s v="MUJER"/>
    <n v="808947.75"/>
    <s v="ASALARIADO"/>
    <s v="SECTOR PUBLICO"/>
    <s v="SI"/>
    <s v="NO"/>
    <s v="NO"/>
    <n v="58"/>
    <s v="No"/>
    <s v="No"/>
    <n v="808947.75"/>
    <x v="0"/>
    <n v="58"/>
  </r>
  <r>
    <n v="2485"/>
    <s v="MUJER"/>
    <n v="413333.5"/>
    <s v="ASALARIADO"/>
    <s v="SECTOR PRIVADO"/>
    <s v="SI"/>
    <s v="NO"/>
    <s v="NO"/>
    <n v="25"/>
    <s v="No"/>
    <s v="No"/>
    <n v="413333.5"/>
    <x v="0"/>
    <n v="25"/>
  </r>
  <r>
    <n v="2486"/>
    <s v="MUJER"/>
    <n v="297046"/>
    <s v="ASEGURADO VOLUNTARIO"/>
    <s v="SECTOR PRIVADO"/>
    <s v="SI"/>
    <s v="NO"/>
    <s v="SI"/>
    <n v="31"/>
    <s v="No"/>
    <s v="No"/>
    <n v="297046"/>
    <x v="2"/>
    <n v="31"/>
  </r>
  <r>
    <n v="2487"/>
    <s v="HOMBRE"/>
    <n v="544001.92000000004"/>
    <s v="ASALARIADO"/>
    <s v="SECTOR PRIVADO"/>
    <s v="SI"/>
    <s v="NO"/>
    <s v="NO"/>
    <n v="22"/>
    <s v="No"/>
    <s v="No"/>
    <n v="544001.92000000004"/>
    <x v="0"/>
    <n v="22"/>
  </r>
  <r>
    <n v="2488"/>
    <s v="MUJER"/>
    <n v="85441.75"/>
    <s v="ASALARIADO"/>
    <s v="SECTOR PRIVADO"/>
    <s v="SI"/>
    <s v="NO"/>
    <s v="NO"/>
    <n v="26"/>
    <s v="No"/>
    <s v="No"/>
    <n v="85441.75"/>
    <x v="0"/>
    <n v="26"/>
  </r>
  <r>
    <n v="2489"/>
    <s v="HOMBRE"/>
    <n v="216000"/>
    <s v="ASALARIADO"/>
    <s v="SECTOR PRIVADO"/>
    <s v="SI"/>
    <s v="NO"/>
    <s v="SI"/>
    <n v="71"/>
    <s v="No"/>
    <s v="No"/>
    <n v="216000"/>
    <x v="0"/>
    <n v="71"/>
  </r>
  <r>
    <n v="2490"/>
    <s v="HOMBRE"/>
    <n v="516897.85"/>
    <s v="ASALARIADO"/>
    <s v="SECTOR PRIVADO"/>
    <s v="SI"/>
    <s v="NO"/>
    <s v="NO"/>
    <n v="61"/>
    <s v="No"/>
    <s v="No"/>
    <n v="516897.85"/>
    <x v="0"/>
    <n v="61"/>
  </r>
  <r>
    <n v="2491"/>
    <s v="HOMBRE"/>
    <n v="761122.15"/>
    <s v="ASALARIADO"/>
    <s v="SECTOR PUBLICO"/>
    <s v="SI"/>
    <s v="NO"/>
    <s v="NO"/>
    <n v="30"/>
    <s v="No"/>
    <s v="No"/>
    <n v="761122.15"/>
    <x v="0"/>
    <n v="30"/>
  </r>
  <r>
    <n v="2492"/>
    <s v="HOMBRE"/>
    <n v="54621.5"/>
    <s v="ASALARIADO"/>
    <s v="SECTOR PRIVADO"/>
    <s v="SI"/>
    <s v="NO"/>
    <s v="NO"/>
    <n v="23"/>
    <s v="No"/>
    <s v="No"/>
    <n v="54621.5"/>
    <x v="0"/>
    <n v="23"/>
  </r>
  <r>
    <n v="2493"/>
    <s v="MUJER"/>
    <n v="1864865.72"/>
    <s v="ASALARIADO"/>
    <s v="SECTOR PUBLICO"/>
    <s v="SI"/>
    <s v="NO"/>
    <s v="NO"/>
    <n v="34"/>
    <s v="No"/>
    <s v="No"/>
    <n v="1864865.72"/>
    <x v="0"/>
    <n v="34"/>
  </r>
  <r>
    <n v="2494"/>
    <s v="HOMBRE"/>
    <n v="60000"/>
    <s v="ASALARIADO"/>
    <s v="SECTOR PRIVADO"/>
    <s v="SI"/>
    <s v="SI"/>
    <s v="NO"/>
    <n v="38"/>
    <s v="No"/>
    <s v="No"/>
    <n v="60000"/>
    <x v="0"/>
    <n v="38"/>
  </r>
  <r>
    <n v="2495"/>
    <s v="HOMBRE"/>
    <n v="385137"/>
    <s v="TRABAJADOR INDEPENDIENTE"/>
    <s v="SECTOR PRIVADO"/>
    <s v="SI"/>
    <s v="NO"/>
    <s v="NO"/>
    <n v="36"/>
    <s v="No"/>
    <s v="No"/>
    <n v="385137"/>
    <x v="3"/>
    <n v="36"/>
  </r>
  <r>
    <n v="2496"/>
    <s v="MUJER"/>
    <n v="3231114.56"/>
    <s v="PENSIONADOS EN SU PROPIO SISTEMA"/>
    <s v="SECTOR PUBLICO"/>
    <s v="SI"/>
    <s v="NO"/>
    <s v="NO"/>
    <n v="75"/>
    <s v="Atípico"/>
    <s v="No"/>
    <n v="3231114.56"/>
    <x v="1"/>
    <n v="75"/>
  </r>
  <r>
    <n v="2497"/>
    <s v="MUJER"/>
    <n v="2755981"/>
    <s v="ASALARIADO"/>
    <s v="SECTOR PRIVADO"/>
    <s v="SI"/>
    <s v="NO"/>
    <s v="NO"/>
    <n v="52"/>
    <s v="Atípico"/>
    <s v="No"/>
    <n v="2755981"/>
    <x v="0"/>
    <n v="52"/>
  </r>
  <r>
    <n v="2498"/>
    <s v="HOMBRE"/>
    <n v="33865.5"/>
    <s v="ASALARIADO"/>
    <s v="SECTOR PRIVADO"/>
    <s v="SI"/>
    <s v="NO"/>
    <s v="NO"/>
    <n v="36"/>
    <s v="No"/>
    <s v="No"/>
    <n v="33865.5"/>
    <x v="0"/>
    <n v="36"/>
  </r>
  <r>
    <n v="2499"/>
    <s v="HOMBRE"/>
    <n v="297046"/>
    <s v="ASEGURADO VOLUNTARIO"/>
    <s v="SECTOR PRIVADO"/>
    <s v="SI"/>
    <s v="SI"/>
    <s v="SI"/>
    <n v="52"/>
    <s v="No"/>
    <s v="No"/>
    <n v="297046"/>
    <x v="2"/>
    <n v="52"/>
  </r>
  <r>
    <n v="2500"/>
    <s v="HOMBRE"/>
    <n v="258000"/>
    <s v="ASALARIADO"/>
    <s v="SECTOR PRIVADO"/>
    <s v="SI"/>
    <s v="SI"/>
    <s v="SI"/>
    <n v="41"/>
    <s v="No"/>
    <s v="No"/>
    <n v="258000"/>
    <x v="0"/>
    <n v="41"/>
  </r>
  <r>
    <n v="2501"/>
    <s v="HOMBRE"/>
    <n v="428100"/>
    <s v="ASALARIADO"/>
    <s v="SECTOR PUBLICO"/>
    <s v="SI"/>
    <s v="NO"/>
    <s v="NO"/>
    <n v="36"/>
    <s v="No"/>
    <s v="No"/>
    <n v="428100"/>
    <x v="0"/>
    <n v="36"/>
  </r>
  <r>
    <n v="2502"/>
    <s v="HOMBRE"/>
    <n v="1814153"/>
    <s v="ASALARIADO"/>
    <s v="SECTOR PUBLICO"/>
    <s v="SI"/>
    <s v="NO"/>
    <s v="SI"/>
    <n v="35"/>
    <s v="No"/>
    <s v="No"/>
    <n v="1814153"/>
    <x v="0"/>
    <n v="35"/>
  </r>
  <r>
    <n v="2503"/>
    <s v="MUJER"/>
    <n v="599078"/>
    <s v="ASALARIADO"/>
    <s v="SECTOR PUBLICO"/>
    <s v="SI"/>
    <s v="NO"/>
    <s v="NO"/>
    <n v="63"/>
    <s v="No"/>
    <s v="No"/>
    <n v="599078"/>
    <x v="0"/>
    <n v="63"/>
  </r>
  <r>
    <n v="2504"/>
    <s v="HOMBRE"/>
    <n v="2425268.1"/>
    <s v="ASALARIADO"/>
    <s v="SECTOR PUBLICO"/>
    <s v="SI"/>
    <s v="NO"/>
    <s v="NO"/>
    <n v="60"/>
    <s v="Atípico"/>
    <s v="No"/>
    <n v="2425268.1"/>
    <x v="0"/>
    <n v="60"/>
  </r>
  <r>
    <n v="2505"/>
    <s v="HOMBRE"/>
    <n v="1756493.5"/>
    <s v="ASALARIADO"/>
    <s v="SECTOR PUBLICO"/>
    <s v="SI"/>
    <s v="NO"/>
    <s v="NO"/>
    <n v="31"/>
    <s v="No"/>
    <s v="No"/>
    <n v="1756493.5"/>
    <x v="0"/>
    <n v="31"/>
  </r>
  <r>
    <n v="2506"/>
    <s v="MUJER"/>
    <n v="1185569"/>
    <s v="ASALARIADO"/>
    <s v="SECTOR PRIVADO"/>
    <s v="SI"/>
    <s v="NO"/>
    <s v="NO"/>
    <n v="42"/>
    <s v="No"/>
    <s v="No"/>
    <n v="1185569"/>
    <x v="0"/>
    <n v="42"/>
  </r>
  <r>
    <n v="2507"/>
    <s v="HOMBRE"/>
    <n v="1031332.08"/>
    <s v="ASALARIADO"/>
    <s v="SECTOR PRIVADO"/>
    <s v="SI"/>
    <s v="NO"/>
    <s v="NO"/>
    <n v="29"/>
    <s v="No"/>
    <s v="No"/>
    <n v="1031332.08"/>
    <x v="0"/>
    <n v="29"/>
  </r>
  <r>
    <n v="2508"/>
    <s v="HOMBRE"/>
    <n v="276773.19"/>
    <s v="ASALARIADO"/>
    <s v="SECTOR PRIVADO"/>
    <s v="SI"/>
    <s v="NO"/>
    <s v="NO"/>
    <n v="47"/>
    <s v="No"/>
    <s v="No"/>
    <n v="276773.19"/>
    <x v="0"/>
    <n v="47"/>
  </r>
  <r>
    <n v="2509"/>
    <s v="MUJER"/>
    <n v="193077.5"/>
    <s v="ASALARIADO"/>
    <s v="SECTOR PRIVADO"/>
    <s v="SI"/>
    <s v="NO"/>
    <s v="NO"/>
    <n v="52"/>
    <s v="No"/>
    <s v="No"/>
    <n v="193077.5"/>
    <x v="0"/>
    <n v="52"/>
  </r>
  <r>
    <n v="2510"/>
    <s v="HOMBRE"/>
    <n v="246175"/>
    <s v="ASALARIADO"/>
    <s v="SECTOR PRIVADO"/>
    <s v="SI"/>
    <s v="NO"/>
    <s v="NO"/>
    <n v="54"/>
    <s v="No"/>
    <s v="No"/>
    <n v="246175"/>
    <x v="0"/>
    <n v="54"/>
  </r>
  <r>
    <n v="2511"/>
    <s v="HOMBRE"/>
    <n v="394755.25"/>
    <s v="ASALARIADO"/>
    <s v="SECTOR PRIVADO"/>
    <s v="SI"/>
    <s v="NO"/>
    <s v="NO"/>
    <n v="37"/>
    <s v="No"/>
    <s v="No"/>
    <n v="394755.25"/>
    <x v="0"/>
    <n v="37"/>
  </r>
  <r>
    <n v="2512"/>
    <s v="MUJER"/>
    <n v="500000"/>
    <s v="ASALARIADO"/>
    <s v="SECTOR PRIVADO"/>
    <s v="SI"/>
    <s v="NO"/>
    <s v="NO"/>
    <n v="40"/>
    <s v="No"/>
    <s v="No"/>
    <n v="500000"/>
    <x v="0"/>
    <n v="40"/>
  </r>
  <r>
    <n v="2513"/>
    <s v="HOMBRE"/>
    <n v="352881"/>
    <s v="TRABAJADOR INDEPENDIENTE"/>
    <s v="SECTOR PRIVADO"/>
    <s v="SI"/>
    <s v="NO"/>
    <s v="SI"/>
    <n v="35"/>
    <s v="No"/>
    <s v="No"/>
    <n v="352881"/>
    <x v="3"/>
    <n v="35"/>
  </r>
  <r>
    <n v="2514"/>
    <s v="HOMBRE"/>
    <n v="639148"/>
    <s v="TRABAJADOR INDEPENDIENTE"/>
    <s v="SECTOR PRIVADO"/>
    <s v="SI"/>
    <s v="NO"/>
    <s v="SI"/>
    <n v="38"/>
    <s v="No"/>
    <s v="No"/>
    <n v="639148"/>
    <x v="3"/>
    <n v="38"/>
  </r>
  <r>
    <n v="2515"/>
    <s v="HOMBRE"/>
    <n v="347135"/>
    <s v="TRABAJADOR INDEPENDIENTE"/>
    <s v="SECTOR PRIVADO"/>
    <s v="SI"/>
    <s v="SI"/>
    <s v="SI"/>
    <n v="44"/>
    <s v="No"/>
    <s v="No"/>
    <n v="347135"/>
    <x v="3"/>
    <n v="44"/>
  </r>
  <r>
    <n v="2516"/>
    <s v="HOMBRE"/>
    <n v="447789.6"/>
    <s v="ASALARIADO"/>
    <s v="SECTOR PUBLICO"/>
    <s v="SI"/>
    <s v="NO"/>
    <s v="NO"/>
    <n v="31"/>
    <s v="No"/>
    <s v="No"/>
    <n v="447789.6"/>
    <x v="0"/>
    <n v="31"/>
  </r>
  <r>
    <n v="2517"/>
    <s v="HOMBRE"/>
    <n v="310124"/>
    <s v="TRABAJADOR INDEPENDIENTE"/>
    <s v="SECTOR PRIVADO"/>
    <s v="SI"/>
    <s v="SI"/>
    <s v="SI"/>
    <n v="41"/>
    <s v="No"/>
    <s v="No"/>
    <n v="310124"/>
    <x v="3"/>
    <n v="41"/>
  </r>
  <r>
    <n v="2518"/>
    <s v="MUJER"/>
    <n v="1110079.17"/>
    <s v="ASALARIADO"/>
    <s v="SECTOR PRIVADO"/>
    <s v="SI"/>
    <s v="NO"/>
    <s v="NO"/>
    <n v="24"/>
    <s v="No"/>
    <s v="No"/>
    <n v="1110079.17"/>
    <x v="0"/>
    <n v="24"/>
  </r>
  <r>
    <n v="2519"/>
    <s v="HOMBRE"/>
    <n v="347500"/>
    <s v="ASALARIADO"/>
    <s v="SECTOR PRIVADO"/>
    <s v="SI"/>
    <s v="NO"/>
    <s v="NO"/>
    <n v="42"/>
    <s v="No"/>
    <s v="No"/>
    <n v="347500"/>
    <x v="0"/>
    <n v="42"/>
  </r>
  <r>
    <n v="2520"/>
    <s v="MUJER"/>
    <n v="1341415.6399999999"/>
    <s v="ASALARIADO"/>
    <s v="SECTOR PRIVADO"/>
    <s v="SI"/>
    <s v="NO"/>
    <s v="NO"/>
    <n v="38"/>
    <s v="No"/>
    <s v="No"/>
    <n v="1341415.6399999999"/>
    <x v="0"/>
    <n v="38"/>
  </r>
  <r>
    <n v="2521"/>
    <s v="MUJER"/>
    <n v="319575.36"/>
    <s v="ASALARIADO"/>
    <s v="SECTOR PRIVADO"/>
    <s v="SI"/>
    <s v="NO"/>
    <s v="NO"/>
    <n v="64"/>
    <s v="No"/>
    <s v="No"/>
    <n v="319575.36"/>
    <x v="0"/>
    <n v="64"/>
  </r>
  <r>
    <n v="2522"/>
    <s v="HOMBRE"/>
    <n v="594092"/>
    <s v="TRABAJADOR INDEPENDIENTE"/>
    <s v="SECTOR PRIVADO"/>
    <s v="SI"/>
    <s v="NO"/>
    <s v="SI"/>
    <n v="42"/>
    <s v="No"/>
    <s v="No"/>
    <n v="594092"/>
    <x v="3"/>
    <n v="42"/>
  </r>
  <r>
    <n v="2523"/>
    <s v="MUJER"/>
    <n v="405000"/>
    <s v="ASALARIADO"/>
    <s v="SECTOR PRIVADO"/>
    <s v="SI"/>
    <s v="NO"/>
    <s v="SI"/>
    <n v="34"/>
    <s v="No"/>
    <s v="No"/>
    <n v="405000"/>
    <x v="0"/>
    <n v="34"/>
  </r>
  <r>
    <n v="2524"/>
    <s v="MUJER"/>
    <n v="298155"/>
    <s v="ASEGURADO VOLUNTARIO"/>
    <s v="SECTOR PRIVADO"/>
    <s v="SI"/>
    <s v="NO"/>
    <s v="NO"/>
    <n v="30"/>
    <s v="No"/>
    <s v="No"/>
    <n v="298155"/>
    <x v="2"/>
    <n v="30"/>
  </r>
  <r>
    <n v="2525"/>
    <s v="MUJER"/>
    <n v="301260"/>
    <s v="ASEGURADO VOLUNTARIO"/>
    <s v="SECTOR PRIVADO"/>
    <s v="SI"/>
    <s v="NO"/>
    <s v="NO"/>
    <n v="38"/>
    <s v="No"/>
    <s v="No"/>
    <n v="301260"/>
    <x v="2"/>
    <n v="38"/>
  </r>
  <r>
    <n v="2526"/>
    <s v="MUJER"/>
    <n v="1221155"/>
    <s v="ASALARIADO"/>
    <s v="SECTOR PUBLICO"/>
    <s v="SI"/>
    <s v="NO"/>
    <s v="SI"/>
    <n v="54"/>
    <s v="No"/>
    <s v="No"/>
    <n v="1221155"/>
    <x v="0"/>
    <n v="54"/>
  </r>
  <r>
    <n v="2527"/>
    <s v="HOMBRE"/>
    <n v="297046"/>
    <s v="TRABAJADOR INDEPENDIENTE"/>
    <s v="SECTOR PRIVADO"/>
    <s v="SI"/>
    <s v="NO"/>
    <s v="NO"/>
    <n v="43"/>
    <s v="No"/>
    <s v="No"/>
    <n v="297046"/>
    <x v="3"/>
    <n v="43"/>
  </r>
  <r>
    <n v="2528"/>
    <s v="HOMBRE"/>
    <n v="907355.22"/>
    <s v="ASALARIADO"/>
    <s v="SECTOR PRIVADO"/>
    <s v="SI"/>
    <s v="NO"/>
    <s v="NO"/>
    <n v="37"/>
    <s v="No"/>
    <s v="No"/>
    <n v="907355.22"/>
    <x v="0"/>
    <n v="37"/>
  </r>
  <r>
    <n v="2529"/>
    <s v="HOMBRE"/>
    <n v="299744"/>
    <s v="TRABAJADOR INDEPENDIENTE"/>
    <s v="SECTOR PRIVADO"/>
    <s v="SI"/>
    <s v="NO"/>
    <s v="SI"/>
    <n v="37"/>
    <s v="No"/>
    <s v="No"/>
    <n v="299744"/>
    <x v="3"/>
    <n v="37"/>
  </r>
  <r>
    <n v="2530"/>
    <s v="HOMBRE"/>
    <n v="650779.6"/>
    <s v="ASALARIADO"/>
    <s v="SECTOR PRIVADO"/>
    <s v="SI"/>
    <s v="NO"/>
    <s v="NO"/>
    <n v="38"/>
    <s v="No"/>
    <s v="No"/>
    <n v="650779.6"/>
    <x v="0"/>
    <n v="38"/>
  </r>
  <r>
    <n v="2531"/>
    <s v="HOMBRE"/>
    <n v="3340086.25"/>
    <s v="ASALARIADO"/>
    <s v="SECTOR PUBLICO"/>
    <s v="SI"/>
    <s v="NO"/>
    <s v="NO"/>
    <n v="42"/>
    <s v="Atípico"/>
    <s v="No"/>
    <n v="3340086.25"/>
    <x v="0"/>
    <n v="42"/>
  </r>
  <r>
    <n v="2532"/>
    <s v="HOMBRE"/>
    <n v="303386"/>
    <s v="ASALARIADO"/>
    <s v="SECTOR PRIVADO"/>
    <s v="SI"/>
    <s v="SI"/>
    <s v="NO"/>
    <n v="35"/>
    <s v="No"/>
    <s v="No"/>
    <n v="303386"/>
    <x v="0"/>
    <n v="35"/>
  </r>
  <r>
    <n v="2533"/>
    <s v="HOMBRE"/>
    <n v="320000"/>
    <s v="ASALARIADO"/>
    <s v="SECTOR PRIVADO"/>
    <s v="SI"/>
    <s v="NO"/>
    <s v="SI"/>
    <n v="22"/>
    <s v="No"/>
    <s v="No"/>
    <n v="320000"/>
    <x v="0"/>
    <n v="22"/>
  </r>
  <r>
    <n v="2534"/>
    <s v="HOMBRE"/>
    <n v="297045"/>
    <s v="TRABAJADOR INDEPENDIENTE"/>
    <s v="SECTOR PRIVADO"/>
    <s v="SI"/>
    <s v="NO"/>
    <s v="NO"/>
    <n v="56"/>
    <s v="No"/>
    <s v="No"/>
    <n v="297045"/>
    <x v="3"/>
    <n v="56"/>
  </r>
  <r>
    <n v="2535"/>
    <s v="MUJER"/>
    <n v="2481900.46"/>
    <s v="ASALARIADO"/>
    <s v="SECTOR PRIVADO"/>
    <s v="SI"/>
    <s v="NO"/>
    <s v="NO"/>
    <n v="33"/>
    <s v="Atípico"/>
    <s v="No"/>
    <n v="2481900.46"/>
    <x v="0"/>
    <n v="33"/>
  </r>
  <r>
    <n v="2536"/>
    <s v="MUJER"/>
    <n v="33658.400000000001"/>
    <s v="ASALARIADO"/>
    <s v="SECTOR PUBLICO"/>
    <s v="SI"/>
    <s v="NO"/>
    <s v="NO"/>
    <n v="58"/>
    <s v="No"/>
    <s v="No"/>
    <n v="33658.400000000001"/>
    <x v="0"/>
    <n v="58"/>
  </r>
  <r>
    <n v="2537"/>
    <s v="HOMBRE"/>
    <n v="297046"/>
    <s v="ASEGURADO VOLUNTARIO"/>
    <s v="SECTOR PRIVADO"/>
    <s v="SI"/>
    <s v="NO"/>
    <s v="NO"/>
    <n v="53"/>
    <s v="No"/>
    <s v="No"/>
    <n v="297046"/>
    <x v="2"/>
    <n v="53"/>
  </r>
  <r>
    <n v="2538"/>
    <s v="MUJER"/>
    <n v="85500"/>
    <s v="ASALARIADO"/>
    <s v="SECTOR PRIVADO"/>
    <s v="SI"/>
    <s v="NO"/>
    <s v="SI"/>
    <n v="27"/>
    <s v="No"/>
    <s v="No"/>
    <n v="85500"/>
    <x v="0"/>
    <n v="27"/>
  </r>
  <r>
    <n v="2539"/>
    <s v="HOMBRE"/>
    <n v="508656"/>
    <s v="ASALARIADO"/>
    <s v="SECTOR PRIVADO"/>
    <s v="SI"/>
    <s v="NO"/>
    <s v="NO"/>
    <n v="49"/>
    <s v="No"/>
    <s v="No"/>
    <n v="508656"/>
    <x v="0"/>
    <n v="49"/>
  </r>
  <r>
    <n v="2540"/>
    <s v="MUJER"/>
    <n v="402500"/>
    <s v="ASALARIADO"/>
    <s v="SECTOR PRIVADO"/>
    <s v="SI"/>
    <s v="NO"/>
    <s v="SI"/>
    <n v="41"/>
    <s v="No"/>
    <s v="No"/>
    <n v="402500"/>
    <x v="0"/>
    <n v="41"/>
  </r>
  <r>
    <n v="2541"/>
    <s v="MUJER"/>
    <n v="461014"/>
    <s v="ASALARIADO"/>
    <s v="SECTOR PUBLICO"/>
    <s v="SI"/>
    <s v="NO"/>
    <s v="SI"/>
    <n v="52"/>
    <s v="No"/>
    <s v="No"/>
    <n v="461014"/>
    <x v="0"/>
    <n v="52"/>
  </r>
  <r>
    <n v="2542"/>
    <s v="MUJER"/>
    <n v="529279"/>
    <s v="ASALARIADO"/>
    <s v="SECTOR PUBLICO"/>
    <s v="SI"/>
    <s v="NO"/>
    <s v="SI"/>
    <n v="23"/>
    <s v="No"/>
    <s v="No"/>
    <n v="529279"/>
    <x v="0"/>
    <n v="23"/>
  </r>
  <r>
    <n v="2543"/>
    <s v="MUJER"/>
    <n v="759597.67"/>
    <s v="ASALARIADO"/>
    <s v="SECTOR PUBLICO"/>
    <s v="SI"/>
    <s v="NO"/>
    <s v="NO"/>
    <n v="27"/>
    <s v="No"/>
    <s v="No"/>
    <n v="759597.67"/>
    <x v="0"/>
    <n v="27"/>
  </r>
  <r>
    <n v="2544"/>
    <s v="MUJER"/>
    <n v="688085.2"/>
    <s v="ASALARIADO"/>
    <s v="SECTOR PUBLICO"/>
    <s v="SI"/>
    <s v="NO"/>
    <s v="NO"/>
    <n v="36"/>
    <s v="No"/>
    <s v="No"/>
    <n v="688085.2"/>
    <x v="0"/>
    <n v="36"/>
  </r>
  <r>
    <n v="2545"/>
    <s v="HOMBRE"/>
    <n v="361666.7"/>
    <s v="ASALARIADO"/>
    <s v="SECTOR PRIVADO"/>
    <s v="SI"/>
    <s v="SI"/>
    <s v="NO"/>
    <n v="37"/>
    <s v="No"/>
    <s v="No"/>
    <n v="361666.7"/>
    <x v="0"/>
    <n v="37"/>
  </r>
  <r>
    <n v="2546"/>
    <s v="MUJER"/>
    <n v="297046"/>
    <s v="ASEGURADO VOLUNTARIO"/>
    <s v="SECTOR PRIVADO"/>
    <s v="NO"/>
    <s v="SI"/>
    <s v="NO"/>
    <n v="50"/>
    <s v="No"/>
    <s v="No"/>
    <n v="297046"/>
    <x v="2"/>
    <n v="50"/>
  </r>
  <r>
    <n v="2547"/>
    <s v="MUJER"/>
    <n v="309143.36"/>
    <s v="ASALARIADO"/>
    <s v="SECTOR PRIVADO"/>
    <s v="SI"/>
    <s v="SI"/>
    <s v="NO"/>
    <n v="55"/>
    <s v="No"/>
    <s v="No"/>
    <n v="309143.36"/>
    <x v="0"/>
    <n v="55"/>
  </r>
  <r>
    <n v="2548"/>
    <s v="HOMBRE"/>
    <n v="360000"/>
    <s v="ASALARIADO"/>
    <s v="SECTOR PRIVADO"/>
    <s v="SI"/>
    <s v="NO"/>
    <s v="SI"/>
    <n v="32"/>
    <s v="No"/>
    <s v="No"/>
    <n v="360000"/>
    <x v="0"/>
    <n v="32"/>
  </r>
  <r>
    <n v="2549"/>
    <s v="HOMBRE"/>
    <n v="600000"/>
    <s v="ASALARIADO"/>
    <s v="SECTOR PRIVADO"/>
    <s v="SI"/>
    <s v="NO"/>
    <s v="SI"/>
    <n v="50"/>
    <s v="No"/>
    <s v="No"/>
    <n v="600000"/>
    <x v="0"/>
    <n v="50"/>
  </r>
  <r>
    <n v="2550"/>
    <s v="HOMBRE"/>
    <n v="278030"/>
    <s v="CONVENIOS ESPECIALES DE TRABAJADORES INDEPENDIENTES"/>
    <s v="SECTOR PRIVADO"/>
    <s v="SI"/>
    <s v="NO"/>
    <s v="NO"/>
    <n v="40"/>
    <s v="No"/>
    <s v="No"/>
    <n v="278030"/>
    <x v="4"/>
    <n v="40"/>
  </r>
  <r>
    <n v="2551"/>
    <s v="HOMBRE"/>
    <n v="2512306.2999999998"/>
    <s v="ASALARIADO"/>
    <s v="SECTOR PRIVADO"/>
    <s v="SI"/>
    <s v="NO"/>
    <s v="NO"/>
    <n v="44"/>
    <s v="Atípico"/>
    <s v="No"/>
    <n v="2512306.2999999998"/>
    <x v="0"/>
    <n v="44"/>
  </r>
  <r>
    <n v="2552"/>
    <s v="MUJER"/>
    <n v="50000"/>
    <s v="ASALARIADO"/>
    <s v="SECTOR PRIVADO"/>
    <s v="SI"/>
    <s v="NO"/>
    <s v="NO"/>
    <n v="20"/>
    <s v="No"/>
    <s v="No"/>
    <n v="50000"/>
    <x v="0"/>
    <n v="20"/>
  </r>
  <r>
    <n v="2553"/>
    <s v="MUJER"/>
    <n v="358500"/>
    <s v="ASALARIADO"/>
    <s v="SECTOR PRIVADO"/>
    <s v="SI"/>
    <s v="NO"/>
    <s v="NO"/>
    <n v="41"/>
    <s v="No"/>
    <s v="No"/>
    <n v="358500"/>
    <x v="0"/>
    <n v="41"/>
  </r>
  <r>
    <n v="2554"/>
    <s v="HOMBRE"/>
    <n v="456792"/>
    <s v="ASALARIADO"/>
    <s v="SECTOR PRIVADO"/>
    <s v="SI"/>
    <s v="NO"/>
    <s v="NO"/>
    <n v="41"/>
    <s v="No"/>
    <s v="No"/>
    <n v="456792"/>
    <x v="0"/>
    <n v="41"/>
  </r>
  <r>
    <n v="2555"/>
    <s v="HOMBRE"/>
    <n v="381590"/>
    <s v="ASALARIADO"/>
    <s v="SECTOR PRIVADO"/>
    <s v="SI"/>
    <s v="NO"/>
    <s v="NO"/>
    <n v="21"/>
    <s v="No"/>
    <s v="No"/>
    <n v="381590"/>
    <x v="0"/>
    <n v="21"/>
  </r>
  <r>
    <n v="2556"/>
    <s v="HOMBRE"/>
    <n v="330000"/>
    <s v="ASALARIADO"/>
    <s v="SECTOR PRIVADO"/>
    <s v="SI"/>
    <s v="NO"/>
    <s v="NO"/>
    <n v="59"/>
    <s v="No"/>
    <s v="No"/>
    <n v="330000"/>
    <x v="0"/>
    <n v="59"/>
  </r>
  <r>
    <n v="2557"/>
    <s v="MUJER"/>
    <n v="976390"/>
    <s v="ASALARIADO"/>
    <s v="SECTOR PUBLICO"/>
    <s v="SI"/>
    <s v="NO"/>
    <s v="NO"/>
    <n v="35"/>
    <s v="No"/>
    <s v="No"/>
    <n v="976390"/>
    <x v="0"/>
    <n v="35"/>
  </r>
  <r>
    <n v="2558"/>
    <s v="HOMBRE"/>
    <n v="300010"/>
    <s v="ASEGURADO VOLUNTARIO"/>
    <s v="SECTOR PRIVADO"/>
    <s v="SI"/>
    <s v="NO"/>
    <s v="NO"/>
    <n v="57"/>
    <s v="No"/>
    <s v="No"/>
    <n v="300010"/>
    <x v="2"/>
    <n v="57"/>
  </r>
  <r>
    <n v="2559"/>
    <s v="HOMBRE"/>
    <n v="349852.8"/>
    <s v="ASALARIADO"/>
    <s v="SECTOR PRIVADO"/>
    <s v="SI"/>
    <s v="SI"/>
    <s v="NO"/>
    <n v="40"/>
    <s v="No"/>
    <s v="No"/>
    <n v="349852.8"/>
    <x v="0"/>
    <n v="40"/>
  </r>
  <r>
    <n v="2560"/>
    <s v="MUJER"/>
    <n v="278030"/>
    <s v="CONVENIOS ESPECIALES DE TRABAJADORES INDEPENDIENTES"/>
    <s v="SECTOR PRIVADO"/>
    <s v="SI"/>
    <s v="NO"/>
    <s v="SI"/>
    <n v="28"/>
    <s v="No"/>
    <s v="No"/>
    <n v="278030"/>
    <x v="4"/>
    <n v="28"/>
  </r>
  <r>
    <n v="2561"/>
    <s v="HOMBRE"/>
    <n v="486162.3"/>
    <s v="ASALARIADO"/>
    <s v="SECTOR PRIVADO"/>
    <s v="SI"/>
    <s v="SI"/>
    <s v="NO"/>
    <n v="35"/>
    <s v="No"/>
    <s v="No"/>
    <n v="486162.3"/>
    <x v="0"/>
    <n v="35"/>
  </r>
  <r>
    <n v="2562"/>
    <s v="HOMBRE"/>
    <n v="589097"/>
    <s v="ASALARIADO"/>
    <s v="SECTOR PRIVADO"/>
    <s v="SI"/>
    <s v="NO"/>
    <s v="NO"/>
    <n v="54"/>
    <s v="No"/>
    <s v="No"/>
    <n v="589097"/>
    <x v="0"/>
    <n v="54"/>
  </r>
  <r>
    <n v="2563"/>
    <s v="HOMBRE"/>
    <n v="446149.5"/>
    <s v="ASALARIADO"/>
    <s v="SECTOR PUBLICO"/>
    <s v="SI"/>
    <s v="NO"/>
    <s v="NO"/>
    <n v="57"/>
    <s v="No"/>
    <s v="No"/>
    <n v="446149.5"/>
    <x v="0"/>
    <n v="57"/>
  </r>
  <r>
    <n v="2564"/>
    <s v="MUJER"/>
    <n v="681819"/>
    <s v="ASALARIADO"/>
    <s v="SECTOR PUBLICO"/>
    <s v="SI"/>
    <s v="NO"/>
    <s v="NO"/>
    <n v="40"/>
    <s v="No"/>
    <s v="No"/>
    <n v="681819"/>
    <x v="0"/>
    <n v="40"/>
  </r>
  <r>
    <n v="2565"/>
    <s v="HOMBRE"/>
    <n v="287609.93"/>
    <s v="ASALARIADO"/>
    <s v="SECTOR PRIVADO"/>
    <s v="SI"/>
    <s v="NO"/>
    <s v="NO"/>
    <n v="33"/>
    <s v="No"/>
    <s v="No"/>
    <n v="287609.93"/>
    <x v="0"/>
    <n v="33"/>
  </r>
  <r>
    <n v="2566"/>
    <s v="HOMBRE"/>
    <n v="711460.6"/>
    <s v="ASALARIADO"/>
    <s v="SECTOR PUBLICO"/>
    <s v="SI"/>
    <s v="NO"/>
    <s v="NO"/>
    <n v="43"/>
    <s v="No"/>
    <s v="No"/>
    <n v="711460.6"/>
    <x v="0"/>
    <n v="43"/>
  </r>
  <r>
    <n v="2567"/>
    <s v="HOMBRE"/>
    <n v="304357"/>
    <s v="TRABAJADOR INDEPENDIENTE"/>
    <s v="SECTOR PRIVADO"/>
    <s v="SI"/>
    <s v="NO"/>
    <s v="SI"/>
    <n v="27"/>
    <s v="No"/>
    <s v="No"/>
    <n v="304357"/>
    <x v="3"/>
    <n v="27"/>
  </r>
  <r>
    <n v="2568"/>
    <s v="HOMBRE"/>
    <n v="359544.27"/>
    <s v="CONVENIOS ESPECIALES DE ASEGURADOS VOLUNTARIOS"/>
    <s v="SECTOR PRIVADO"/>
    <s v="SI"/>
    <s v="SI"/>
    <s v="NO"/>
    <n v="28"/>
    <s v="No"/>
    <s v="No"/>
    <n v="359544.27"/>
    <x v="5"/>
    <n v="28"/>
  </r>
  <r>
    <n v="2569"/>
    <s v="HOMBRE"/>
    <n v="145000"/>
    <s v="ASALARIADO"/>
    <s v="SECTOR PRIVADO"/>
    <s v="SI"/>
    <s v="NO"/>
    <s v="NO"/>
    <n v="63"/>
    <s v="No"/>
    <s v="No"/>
    <n v="145000"/>
    <x v="0"/>
    <n v="63"/>
  </r>
  <r>
    <n v="2570"/>
    <s v="HOMBRE"/>
    <n v="634623"/>
    <s v="PENSIONADOS EN SU PROPIO SISTEMA"/>
    <s v="SECTOR PUBLICO"/>
    <s v="SI"/>
    <s v="NO"/>
    <s v="NO"/>
    <n v="56"/>
    <s v="No"/>
    <s v="No"/>
    <n v="634623"/>
    <x v="1"/>
    <n v="56"/>
  </r>
  <r>
    <n v="2571"/>
    <s v="MUJER"/>
    <n v="547200"/>
    <s v="ASALARIADO"/>
    <s v="SECTOR PRIVADO"/>
    <s v="SI"/>
    <s v="NO"/>
    <s v="NO"/>
    <n v="48"/>
    <s v="No"/>
    <s v="No"/>
    <n v="547200"/>
    <x v="0"/>
    <n v="48"/>
  </r>
  <r>
    <n v="2572"/>
    <s v="MUJER"/>
    <n v="1044273"/>
    <s v="ASALARIADO"/>
    <s v="SECTOR PUBLICO"/>
    <s v="SI"/>
    <s v="NO"/>
    <s v="SI"/>
    <n v="33"/>
    <s v="No"/>
    <s v="No"/>
    <n v="1044273"/>
    <x v="0"/>
    <n v="33"/>
  </r>
  <r>
    <n v="2573"/>
    <s v="HOMBRE"/>
    <n v="329836.81"/>
    <s v="ASALARIADO"/>
    <s v="SECTOR PRIVADO"/>
    <s v="SI"/>
    <s v="NO"/>
    <s v="NO"/>
    <n v="55"/>
    <s v="No"/>
    <s v="No"/>
    <n v="329836.81"/>
    <x v="0"/>
    <n v="55"/>
  </r>
  <r>
    <n v="2574"/>
    <s v="HOMBRE"/>
    <n v="297046"/>
    <s v="TRABAJADOR INDEPENDIENTE"/>
    <s v="SECTOR PRIVADO"/>
    <s v="SI"/>
    <s v="NO"/>
    <s v="NO"/>
    <n v="68"/>
    <s v="No"/>
    <s v="No"/>
    <n v="297046"/>
    <x v="3"/>
    <n v="68"/>
  </r>
  <r>
    <n v="2575"/>
    <s v="HOMBRE"/>
    <n v="470823.31"/>
    <s v="ASALARIADO"/>
    <s v="SECTOR PRIVADO"/>
    <s v="SI"/>
    <s v="NO"/>
    <s v="NO"/>
    <n v="34"/>
    <s v="No"/>
    <s v="No"/>
    <n v="470823.31"/>
    <x v="0"/>
    <n v="34"/>
  </r>
  <r>
    <n v="2576"/>
    <s v="MUJER"/>
    <n v="1002900.02"/>
    <s v="ASALARIADO"/>
    <s v="SECTOR PUBLICO"/>
    <s v="SI"/>
    <s v="NO"/>
    <s v="NO"/>
    <n v="46"/>
    <s v="No"/>
    <s v="No"/>
    <n v="1002900.02"/>
    <x v="0"/>
    <n v="46"/>
  </r>
  <r>
    <n v="2577"/>
    <s v="HOMBRE"/>
    <n v="490140.74"/>
    <s v="ASALARIADO"/>
    <s v="SECTOR PRIVADO"/>
    <s v="SI"/>
    <s v="NO"/>
    <s v="NO"/>
    <n v="22"/>
    <s v="No"/>
    <s v="No"/>
    <n v="490140.74"/>
    <x v="0"/>
    <n v="22"/>
  </r>
  <r>
    <n v="2578"/>
    <s v="HOMBRE"/>
    <n v="386489"/>
    <s v="ASALARIADO"/>
    <s v="SECTOR PRIVADO"/>
    <s v="SI"/>
    <s v="NO"/>
    <s v="NO"/>
    <n v="23"/>
    <s v="No"/>
    <s v="No"/>
    <n v="386489"/>
    <x v="0"/>
    <n v="23"/>
  </r>
  <r>
    <n v="2579"/>
    <s v="MUJER"/>
    <n v="159787.23000000001"/>
    <s v="ASALARIADO"/>
    <s v="SECTOR PRIVADO"/>
    <s v="SI"/>
    <s v="NO"/>
    <s v="NO"/>
    <n v="44"/>
    <s v="No"/>
    <s v="No"/>
    <n v="159787.23000000001"/>
    <x v="0"/>
    <n v="44"/>
  </r>
  <r>
    <n v="2580"/>
    <s v="HOMBRE"/>
    <n v="297046"/>
    <s v="ASEGURADO VOLUNTARIO"/>
    <s v="SECTOR PRIVADO"/>
    <s v="SI"/>
    <s v="NO"/>
    <s v="NO"/>
    <n v="40"/>
    <s v="No"/>
    <s v="No"/>
    <n v="297046"/>
    <x v="2"/>
    <n v="40"/>
  </r>
  <r>
    <n v="2581"/>
    <s v="MUJER"/>
    <n v="661866.11"/>
    <s v="ASALARIADO"/>
    <s v="SECTOR PRIVADO"/>
    <s v="SI"/>
    <s v="NO"/>
    <s v="NO"/>
    <n v="28"/>
    <s v="No"/>
    <s v="No"/>
    <n v="661866.11"/>
    <x v="0"/>
    <n v="28"/>
  </r>
  <r>
    <n v="2582"/>
    <s v="MUJER"/>
    <n v="300611"/>
    <s v="TRABAJADOR INDEPENDIENTE"/>
    <s v="SECTOR PRIVADO"/>
    <s v="SI"/>
    <s v="NO"/>
    <s v="NO"/>
    <n v="51"/>
    <s v="No"/>
    <s v="No"/>
    <n v="300611"/>
    <x v="3"/>
    <n v="51"/>
  </r>
  <r>
    <n v="2583"/>
    <s v="HOMBRE"/>
    <n v="278030"/>
    <s v="ASEGURADO VOLUNTARIO"/>
    <s v="SECTOR PRIVADO"/>
    <s v="SI"/>
    <s v="SI"/>
    <s v="SI"/>
    <n v="34"/>
    <s v="No"/>
    <s v="No"/>
    <n v="278030"/>
    <x v="2"/>
    <n v="34"/>
  </r>
  <r>
    <n v="2584"/>
    <s v="MUJER"/>
    <n v="1172054"/>
    <s v="PENSIONADOS EN SU PROPIO SISTEMA"/>
    <s v="SECTOR PUBLICO"/>
    <s v="SI"/>
    <s v="NO"/>
    <s v="NO"/>
    <n v="64"/>
    <s v="No"/>
    <s v="No"/>
    <n v="1172054"/>
    <x v="1"/>
    <n v="64"/>
  </r>
  <r>
    <n v="2585"/>
    <s v="HOMBRE"/>
    <n v="912169"/>
    <s v="ASALARIADO"/>
    <s v="SECTOR PUBLICO"/>
    <s v="SI"/>
    <s v="NO"/>
    <s v="SI"/>
    <n v="36"/>
    <s v="No"/>
    <s v="No"/>
    <n v="912169"/>
    <x v="0"/>
    <n v="36"/>
  </r>
  <r>
    <n v="2586"/>
    <s v="HOMBRE"/>
    <n v="93363.8"/>
    <s v="ASALARIADO"/>
    <s v="SECTOR PRIVADO"/>
    <s v="SI"/>
    <s v="NO"/>
    <s v="NO"/>
    <n v="46"/>
    <s v="No"/>
    <s v="No"/>
    <n v="93363.8"/>
    <x v="0"/>
    <n v="46"/>
  </r>
  <r>
    <n v="2587"/>
    <s v="HOMBRE"/>
    <n v="762828"/>
    <s v="ASALARIADO"/>
    <s v="SECTOR PUBLICO"/>
    <s v="SI"/>
    <s v="NO"/>
    <s v="SI"/>
    <n v="60"/>
    <s v="No"/>
    <s v="No"/>
    <n v="762828"/>
    <x v="0"/>
    <n v="60"/>
  </r>
  <r>
    <n v="2588"/>
    <s v="HOMBRE"/>
    <n v="847871"/>
    <s v="TRABAJADOR INDEPENDIENTE"/>
    <s v="SECTOR PRIVADO"/>
    <s v="SI"/>
    <s v="NO"/>
    <s v="NO"/>
    <n v="51"/>
    <s v="No"/>
    <s v="No"/>
    <n v="847871"/>
    <x v="3"/>
    <n v="51"/>
  </r>
  <r>
    <n v="2589"/>
    <s v="MUJER"/>
    <n v="388987.92"/>
    <s v="ASALARIADO"/>
    <s v="SECTOR PUBLICO"/>
    <s v="SI"/>
    <s v="NO"/>
    <s v="NO"/>
    <n v="25"/>
    <s v="No"/>
    <s v="No"/>
    <n v="388987.92"/>
    <x v="0"/>
    <n v="25"/>
  </r>
  <r>
    <n v="2590"/>
    <s v="HOMBRE"/>
    <n v="348650"/>
    <s v="ASALARIADO"/>
    <s v="SECTOR PRIVADO"/>
    <s v="SI"/>
    <s v="SI"/>
    <s v="NO"/>
    <n v="52"/>
    <s v="No"/>
    <s v="No"/>
    <n v="348650"/>
    <x v="0"/>
    <n v="52"/>
  </r>
  <r>
    <n v="2591"/>
    <s v="HOMBRE"/>
    <n v="520560"/>
    <s v="ASALARIADO"/>
    <s v="SECTOR PRIVADO"/>
    <s v="SI"/>
    <s v="NO"/>
    <s v="NO"/>
    <n v="40"/>
    <s v="No"/>
    <s v="No"/>
    <n v="520560"/>
    <x v="0"/>
    <n v="40"/>
  </r>
  <r>
    <n v="2592"/>
    <s v="HOMBRE"/>
    <n v="369500"/>
    <s v="ASALARIADO"/>
    <s v="SECTOR PRIVADO"/>
    <s v="SI"/>
    <s v="NO"/>
    <s v="NO"/>
    <n v="43"/>
    <s v="No"/>
    <s v="No"/>
    <n v="369500"/>
    <x v="0"/>
    <n v="43"/>
  </r>
  <r>
    <n v="2593"/>
    <s v="HOMBRE"/>
    <n v="101351.8"/>
    <s v="ASALARIADO"/>
    <s v="SECTOR PRIVADO"/>
    <s v="SI"/>
    <s v="NO"/>
    <s v="NO"/>
    <n v="25"/>
    <s v="No"/>
    <s v="No"/>
    <n v="101351.8"/>
    <x v="0"/>
    <n v="25"/>
  </r>
  <r>
    <n v="2594"/>
    <s v="HOMBRE"/>
    <n v="3080767.52"/>
    <s v="ASALARIADO"/>
    <s v="SECTOR PUBLICO"/>
    <s v="SI"/>
    <s v="NO"/>
    <s v="NO"/>
    <n v="42"/>
    <s v="Atípico"/>
    <s v="No"/>
    <n v="3080767.52"/>
    <x v="0"/>
    <n v="42"/>
  </r>
  <r>
    <n v="2595"/>
    <s v="HOMBRE"/>
    <n v="380217"/>
    <s v="TRABAJADOR INDEPENDIENTE"/>
    <s v="SECTOR PRIVADO"/>
    <s v="SI"/>
    <s v="NO"/>
    <s v="SI"/>
    <n v="46"/>
    <s v="No"/>
    <s v="No"/>
    <n v="380217"/>
    <x v="3"/>
    <n v="46"/>
  </r>
  <r>
    <n v="2596"/>
    <s v="MUJER"/>
    <n v="285000"/>
    <s v="ASALARIADO"/>
    <s v="SECTOR PRIVADO"/>
    <s v="SI"/>
    <s v="NO"/>
    <s v="NO"/>
    <n v="42"/>
    <s v="No"/>
    <s v="No"/>
    <n v="285000"/>
    <x v="0"/>
    <n v="42"/>
  </r>
  <r>
    <n v="2597"/>
    <s v="HOMBRE"/>
    <n v="169374"/>
    <s v="ASALARIADO"/>
    <s v="SECTOR PRIVADO"/>
    <s v="SI"/>
    <s v="SI"/>
    <s v="SI"/>
    <n v="44"/>
    <s v="No"/>
    <s v="No"/>
    <n v="169374"/>
    <x v="0"/>
    <n v="44"/>
  </r>
  <r>
    <n v="2598"/>
    <s v="HOMBRE"/>
    <n v="359250"/>
    <s v="ASALARIADO"/>
    <s v="SECTOR PRIVADO"/>
    <s v="SI"/>
    <s v="NO"/>
    <s v="NO"/>
    <n v="24"/>
    <s v="No"/>
    <s v="No"/>
    <n v="359250"/>
    <x v="0"/>
    <n v="24"/>
  </r>
  <r>
    <n v="2599"/>
    <s v="MUJER"/>
    <n v="278030"/>
    <s v="CONVENIOS ESPECIALES DE ASEGURADOS VOLUNTARIOS"/>
    <s v="SECTOR PRIVADO"/>
    <s v="SI"/>
    <s v="NO"/>
    <s v="NO"/>
    <n v="25"/>
    <s v="No"/>
    <s v="No"/>
    <n v="278030"/>
    <x v="5"/>
    <n v="25"/>
  </r>
  <r>
    <n v="2600"/>
    <s v="HOMBRE"/>
    <n v="517494"/>
    <s v="TRABAJADOR INDEPENDIENTE"/>
    <s v="SECTOR PRIVADO"/>
    <s v="SI"/>
    <s v="NO"/>
    <s v="SI"/>
    <n v="38"/>
    <s v="No"/>
    <s v="No"/>
    <n v="517494"/>
    <x v="3"/>
    <n v="38"/>
  </r>
  <r>
    <n v="2601"/>
    <s v="HOMBRE"/>
    <n v="300366"/>
    <s v="ASALARIADO"/>
    <s v="SECTOR PRIVADO"/>
    <s v="SI"/>
    <s v="SI"/>
    <s v="NO"/>
    <n v="25"/>
    <s v="No"/>
    <s v="No"/>
    <n v="300366"/>
    <x v="0"/>
    <n v="25"/>
  </r>
  <r>
    <n v="2602"/>
    <s v="HOMBRE"/>
    <n v="297045"/>
    <s v="TRABAJADOR INDEPENDIENTE"/>
    <s v="SECTOR PRIVADO"/>
    <s v="SI"/>
    <s v="NO"/>
    <s v="NO"/>
    <n v="22"/>
    <s v="No"/>
    <s v="No"/>
    <n v="297045"/>
    <x v="3"/>
    <n v="22"/>
  </r>
  <r>
    <n v="2603"/>
    <s v="MUJER"/>
    <n v="1214327"/>
    <s v="ASALARIADO"/>
    <s v="SECTOR PUBLICO"/>
    <s v="SI"/>
    <s v="NO"/>
    <s v="NO"/>
    <n v="56"/>
    <s v="No"/>
    <s v="No"/>
    <n v="1214327"/>
    <x v="0"/>
    <n v="56"/>
  </r>
  <r>
    <n v="2604"/>
    <s v="MUJER"/>
    <n v="353400"/>
    <s v="ASALARIADO"/>
    <s v="SECTOR PRIVADO"/>
    <s v="SI"/>
    <s v="SI"/>
    <s v="NO"/>
    <n v="47"/>
    <s v="No"/>
    <s v="No"/>
    <n v="353400"/>
    <x v="0"/>
    <n v="47"/>
  </r>
  <r>
    <n v="2605"/>
    <s v="HOMBRE"/>
    <n v="1614177"/>
    <s v="PENSIONADOS EN SU PROPIO SISTEMA"/>
    <s v="SECTOR PUBLICO"/>
    <s v="SI"/>
    <s v="NO"/>
    <s v="NO"/>
    <n v="56"/>
    <s v="No"/>
    <s v="No"/>
    <n v="1614177"/>
    <x v="1"/>
    <n v="56"/>
  </r>
  <r>
    <n v="2606"/>
    <s v="MUJER"/>
    <n v="1488158"/>
    <s v="ASALARIADO"/>
    <s v="SECTOR PUBLICO"/>
    <s v="SI"/>
    <s v="NO"/>
    <s v="SI"/>
    <n v="41"/>
    <s v="No"/>
    <s v="No"/>
    <n v="1488158"/>
    <x v="0"/>
    <n v="41"/>
  </r>
  <r>
    <n v="2607"/>
    <s v="MUJER"/>
    <n v="353418"/>
    <s v="ASEGURADO VOLUNTARIO"/>
    <s v="SECTOR PRIVADO"/>
    <s v="SI"/>
    <s v="SI"/>
    <s v="NO"/>
    <n v="56"/>
    <s v="No"/>
    <s v="No"/>
    <n v="353418"/>
    <x v="2"/>
    <n v="56"/>
  </r>
  <r>
    <n v="2608"/>
    <s v="HOMBRE"/>
    <n v="819375"/>
    <s v="ASALARIADO"/>
    <s v="SECTOR PRIVADO"/>
    <s v="SI"/>
    <s v="NO"/>
    <s v="NO"/>
    <n v="41"/>
    <s v="No"/>
    <s v="No"/>
    <n v="819375"/>
    <x v="0"/>
    <n v="41"/>
  </r>
  <r>
    <n v="2609"/>
    <s v="MUJER"/>
    <n v="1389523"/>
    <s v="ASALARIADO"/>
    <s v="SECTOR PUBLICO"/>
    <s v="SI"/>
    <s v="NO"/>
    <s v="SI"/>
    <n v="48"/>
    <s v="No"/>
    <s v="No"/>
    <n v="1389523"/>
    <x v="0"/>
    <n v="48"/>
  </r>
  <r>
    <n v="2610"/>
    <s v="HOMBRE"/>
    <n v="284326"/>
    <s v="ASALARIADO"/>
    <s v="SECTOR PRIVADO"/>
    <s v="SI"/>
    <s v="NO"/>
    <s v="NO"/>
    <n v="28"/>
    <s v="No"/>
    <s v="No"/>
    <n v="284326"/>
    <x v="0"/>
    <n v="28"/>
  </r>
  <r>
    <n v="2611"/>
    <s v="HOMBRE"/>
    <n v="1333022.48"/>
    <s v="ASALARIADO"/>
    <s v="SECTOR PUBLICO"/>
    <s v="SI"/>
    <s v="NO"/>
    <s v="NO"/>
    <n v="40"/>
    <s v="No"/>
    <s v="No"/>
    <n v="1333022.48"/>
    <x v="0"/>
    <n v="40"/>
  </r>
  <r>
    <n v="2612"/>
    <s v="HOMBRE"/>
    <n v="215720.6"/>
    <s v="ASALARIADO"/>
    <s v="SECTOR PRIVADO"/>
    <s v="SI"/>
    <s v="NO"/>
    <s v="NO"/>
    <n v="30"/>
    <s v="No"/>
    <s v="No"/>
    <n v="215720.6"/>
    <x v="0"/>
    <n v="30"/>
  </r>
  <r>
    <n v="2613"/>
    <s v="HOMBRE"/>
    <n v="327709.14"/>
    <s v="ASALARIADO"/>
    <s v="SECTOR PRIVADO"/>
    <s v="SI"/>
    <s v="NO"/>
    <s v="NO"/>
    <n v="21"/>
    <s v="No"/>
    <s v="No"/>
    <n v="327709.14"/>
    <x v="0"/>
    <n v="21"/>
  </r>
  <r>
    <n v="2614"/>
    <s v="HOMBRE"/>
    <n v="342027"/>
    <s v="ASALARIADO"/>
    <s v="SECTOR PRIVADO"/>
    <s v="SI"/>
    <s v="NO"/>
    <s v="NO"/>
    <n v="37"/>
    <s v="No"/>
    <s v="No"/>
    <n v="342027"/>
    <x v="0"/>
    <n v="37"/>
  </r>
  <r>
    <n v="2615"/>
    <s v="MUJER"/>
    <n v="1688298"/>
    <s v="ASALARIADO"/>
    <s v="SECTOR PUBLICO"/>
    <s v="SI"/>
    <s v="NO"/>
    <s v="NO"/>
    <n v="48"/>
    <s v="No"/>
    <s v="No"/>
    <n v="1688298"/>
    <x v="0"/>
    <n v="48"/>
  </r>
  <r>
    <n v="2616"/>
    <s v="HOMBRE"/>
    <n v="1000000"/>
    <s v="ASALARIADO"/>
    <s v="SECTOR PRIVADO"/>
    <s v="SI"/>
    <s v="NO"/>
    <s v="NO"/>
    <n v="29"/>
    <s v="No"/>
    <s v="No"/>
    <n v="1000000"/>
    <x v="0"/>
    <n v="29"/>
  </r>
  <r>
    <n v="2617"/>
    <s v="MUJER"/>
    <n v="280000"/>
    <s v="ASALARIADO"/>
    <s v="SECTOR PRIVADO"/>
    <s v="SI"/>
    <s v="SI"/>
    <s v="NO"/>
    <n v="25"/>
    <s v="No"/>
    <s v="No"/>
    <n v="280000"/>
    <x v="0"/>
    <n v="25"/>
  </r>
  <r>
    <n v="2618"/>
    <s v="HOMBRE"/>
    <n v="246504.81"/>
    <s v="ASALARIADO"/>
    <s v="SECTOR PRIVADO"/>
    <s v="SI"/>
    <s v="NO"/>
    <s v="NO"/>
    <n v="19"/>
    <s v="No"/>
    <s v="No"/>
    <n v="246504.81"/>
    <x v="0"/>
    <n v="19"/>
  </r>
  <r>
    <n v="2619"/>
    <s v="MUJER"/>
    <n v="2128000"/>
    <s v="ASALARIADO"/>
    <s v="SECTOR PRIVADO"/>
    <s v="SI"/>
    <s v="NO"/>
    <s v="NO"/>
    <n v="37"/>
    <s v="No"/>
    <s v="No"/>
    <n v="2128000"/>
    <x v="0"/>
    <n v="37"/>
  </r>
  <r>
    <n v="2620"/>
    <s v="HOMBRE"/>
    <n v="608414.30000000005"/>
    <s v="ASALARIADO"/>
    <s v="SECTOR PUBLICO"/>
    <s v="SI"/>
    <s v="NO"/>
    <s v="NO"/>
    <n v="38"/>
    <s v="No"/>
    <s v="No"/>
    <n v="608414.30000000005"/>
    <x v="0"/>
    <n v="38"/>
  </r>
  <r>
    <n v="2621"/>
    <s v="HOMBRE"/>
    <n v="297046"/>
    <s v="TRABAJADOR INDEPENDIENTE"/>
    <s v="SECTOR PRIVADO"/>
    <s v="SI"/>
    <s v="NO"/>
    <s v="SI"/>
    <n v="33"/>
    <s v="No"/>
    <s v="No"/>
    <n v="297046"/>
    <x v="3"/>
    <n v="33"/>
  </r>
  <r>
    <n v="2622"/>
    <s v="HOMBRE"/>
    <n v="297056"/>
    <s v="TRABAJADOR INDEPENDIENTE"/>
    <s v="SECTOR PRIVADO"/>
    <s v="SI"/>
    <s v="NO"/>
    <s v="NO"/>
    <n v="76"/>
    <s v="No"/>
    <s v="No"/>
    <n v="297056"/>
    <x v="3"/>
    <n v="76"/>
  </r>
  <r>
    <n v="2623"/>
    <s v="MUJER"/>
    <n v="60000"/>
    <s v="ASALARIADO"/>
    <s v="SECTOR PRIVADO"/>
    <s v="SI"/>
    <s v="SI"/>
    <s v="NO"/>
    <n v="35"/>
    <s v="No"/>
    <s v="No"/>
    <n v="60000"/>
    <x v="0"/>
    <n v="35"/>
  </r>
  <r>
    <n v="2624"/>
    <s v="HOMBRE"/>
    <n v="512234.88"/>
    <s v="ASALARIADO"/>
    <s v="SECTOR PRIVADO"/>
    <s v="SI"/>
    <s v="NO"/>
    <s v="NO"/>
    <n v="28"/>
    <s v="No"/>
    <s v="No"/>
    <n v="512234.88"/>
    <x v="0"/>
    <n v="28"/>
  </r>
  <r>
    <n v="2625"/>
    <s v="HOMBRE"/>
    <n v="842310.04"/>
    <s v="ASALARIADO"/>
    <s v="SECTOR PRIVADO"/>
    <s v="SI"/>
    <s v="NO"/>
    <s v="NO"/>
    <n v="43"/>
    <s v="No"/>
    <s v="No"/>
    <n v="842310.04"/>
    <x v="0"/>
    <n v="43"/>
  </r>
  <r>
    <n v="2626"/>
    <s v="MUJER"/>
    <n v="378558"/>
    <s v="ASALARIADO"/>
    <s v="SECTOR PUBLICO"/>
    <s v="SI"/>
    <s v="NO"/>
    <s v="SI"/>
    <n v="34"/>
    <s v="No"/>
    <s v="No"/>
    <n v="378558"/>
    <x v="0"/>
    <n v="34"/>
  </r>
  <r>
    <n v="2627"/>
    <s v="HOMBRE"/>
    <n v="290000"/>
    <s v="ASALARIADO"/>
    <s v="SECTOR PRIVADO"/>
    <s v="SI"/>
    <s v="NO"/>
    <s v="NO"/>
    <n v="38"/>
    <s v="No"/>
    <s v="No"/>
    <n v="290000"/>
    <x v="0"/>
    <n v="38"/>
  </r>
  <r>
    <n v="2628"/>
    <s v="HOMBRE"/>
    <n v="278030"/>
    <s v="CONVENIOS ESPECIALES DE TRABAJADORES INDEPENDIENTES"/>
    <s v="SECTOR PRIVADO"/>
    <s v="SI"/>
    <s v="NO"/>
    <s v="NO"/>
    <n v="43"/>
    <s v="No"/>
    <s v="No"/>
    <n v="278030"/>
    <x v="4"/>
    <n v="43"/>
  </r>
  <r>
    <n v="2629"/>
    <s v="HOMBRE"/>
    <n v="634725"/>
    <s v="ASALARIADO"/>
    <s v="SECTOR PRIVADO"/>
    <s v="SI"/>
    <s v="NO"/>
    <s v="NO"/>
    <n v="34"/>
    <s v="No"/>
    <s v="No"/>
    <n v="634725"/>
    <x v="0"/>
    <n v="34"/>
  </r>
  <r>
    <n v="2630"/>
    <s v="HOMBRE"/>
    <n v="470974.5"/>
    <s v="ASALARIADO"/>
    <s v="SECTOR PRIVADO"/>
    <s v="SI"/>
    <s v="NO"/>
    <s v="NO"/>
    <n v="36"/>
    <s v="No"/>
    <s v="No"/>
    <n v="470974.5"/>
    <x v="0"/>
    <n v="36"/>
  </r>
  <r>
    <n v="2631"/>
    <s v="HOMBRE"/>
    <n v="550590.5"/>
    <s v="ASALARIADO"/>
    <s v="SECTOR PUBLICO"/>
    <s v="SI"/>
    <s v="NO"/>
    <s v="NO"/>
    <n v="24"/>
    <s v="No"/>
    <s v="No"/>
    <n v="550590.5"/>
    <x v="0"/>
    <n v="24"/>
  </r>
  <r>
    <n v="2632"/>
    <s v="HOMBRE"/>
    <n v="278030"/>
    <s v="CONVENIOS ESPECIALES DE TRABAJADORES INDEPENDIENTES"/>
    <s v="SECTOR PRIVADO"/>
    <s v="SI"/>
    <s v="NO"/>
    <s v="NO"/>
    <n v="37"/>
    <s v="No"/>
    <s v="No"/>
    <n v="278030"/>
    <x v="4"/>
    <n v="37"/>
  </r>
  <r>
    <n v="2633"/>
    <s v="MUJER"/>
    <n v="278030"/>
    <s v="ASEGURADO VOLUNTARIO"/>
    <s v="SECTOR PRIVADO"/>
    <s v="SI"/>
    <s v="SI"/>
    <s v="NO"/>
    <n v="25"/>
    <s v="No"/>
    <s v="No"/>
    <n v="278030"/>
    <x v="2"/>
    <n v="25"/>
  </r>
  <r>
    <n v="2634"/>
    <s v="HOMBRE"/>
    <n v="369875"/>
    <s v="ASALARIADO"/>
    <s v="SECTOR PRIVADO"/>
    <s v="SI"/>
    <s v="NO"/>
    <s v="NO"/>
    <n v="28"/>
    <s v="No"/>
    <s v="No"/>
    <n v="369875"/>
    <x v="0"/>
    <n v="28"/>
  </r>
  <r>
    <n v="2635"/>
    <s v="MUJER"/>
    <n v="386020"/>
    <s v="ASALARIADO"/>
    <s v="SECTOR PRIVADO"/>
    <s v="SI"/>
    <s v="NO"/>
    <s v="NO"/>
    <n v="59"/>
    <s v="No"/>
    <s v="No"/>
    <n v="386020"/>
    <x v="0"/>
    <n v="59"/>
  </r>
  <r>
    <n v="2636"/>
    <s v="MUJER"/>
    <n v="539036"/>
    <s v="ASALARIADO"/>
    <s v="SECTOR PUBLICO"/>
    <s v="SI"/>
    <s v="NO"/>
    <s v="NO"/>
    <n v="32"/>
    <s v="No"/>
    <s v="No"/>
    <n v="539036"/>
    <x v="0"/>
    <n v="32"/>
  </r>
  <r>
    <n v="2637"/>
    <s v="HOMBRE"/>
    <n v="623700"/>
    <s v="ASALARIADO"/>
    <s v="SECTOR PRIVADO"/>
    <s v="SI"/>
    <s v="NO"/>
    <s v="NO"/>
    <n v="35"/>
    <s v="No"/>
    <s v="No"/>
    <n v="623700"/>
    <x v="0"/>
    <n v="35"/>
  </r>
  <r>
    <n v="2638"/>
    <s v="HOMBRE"/>
    <n v="302470"/>
    <s v="ASEGURADO VOLUNTARIO"/>
    <s v="SECTOR PRIVADO"/>
    <s v="SI"/>
    <s v="NO"/>
    <s v="NO"/>
    <n v="29"/>
    <s v="No"/>
    <s v="No"/>
    <n v="302470"/>
    <x v="2"/>
    <n v="29"/>
  </r>
  <r>
    <n v="2639"/>
    <s v="MUJER"/>
    <n v="81757.47"/>
    <s v="ASALARIADO"/>
    <s v="SECTOR PRIVADO"/>
    <s v="SI"/>
    <s v="NO"/>
    <s v="NO"/>
    <n v="22"/>
    <s v="No"/>
    <s v="No"/>
    <n v="81757.47"/>
    <x v="0"/>
    <n v="22"/>
  </r>
  <r>
    <n v="2640"/>
    <s v="HOMBRE"/>
    <n v="703766.13"/>
    <s v="ASALARIADO"/>
    <s v="SECTOR PRIVADO"/>
    <s v="SI"/>
    <s v="NO"/>
    <s v="NO"/>
    <n v="45"/>
    <s v="No"/>
    <s v="No"/>
    <n v="703766.13"/>
    <x v="0"/>
    <n v="45"/>
  </r>
  <r>
    <n v="2641"/>
    <s v="HOMBRE"/>
    <n v="361421"/>
    <s v="TRABAJADOR INDEPENDIENTE"/>
    <s v="SECTOR PRIVADO"/>
    <s v="SI"/>
    <s v="NO"/>
    <s v="NO"/>
    <n v="51"/>
    <s v="No"/>
    <s v="No"/>
    <n v="361421"/>
    <x v="3"/>
    <n v="51"/>
  </r>
  <r>
    <n v="2642"/>
    <s v="MUJER"/>
    <n v="330722.57"/>
    <s v="ASALARIADO"/>
    <s v="SECTOR PRIVADO"/>
    <s v="SI"/>
    <s v="NO"/>
    <s v="NO"/>
    <n v="37"/>
    <s v="No"/>
    <s v="No"/>
    <n v="330722.57"/>
    <x v="0"/>
    <n v="37"/>
  </r>
  <r>
    <n v="2643"/>
    <s v="HOMBRE"/>
    <n v="291514"/>
    <s v="TRABAJADOR INDEPENDIENTE"/>
    <s v="SECTOR PRIVADO"/>
    <s v="SI"/>
    <s v="NO"/>
    <s v="SI"/>
    <n v="28"/>
    <s v="No"/>
    <s v="No"/>
    <n v="291514"/>
    <x v="3"/>
    <n v="28"/>
  </r>
  <r>
    <n v="2644"/>
    <s v="MUJER"/>
    <n v="199067"/>
    <s v="ASALARIADO"/>
    <s v="SECTOR PUBLICO"/>
    <s v="SI"/>
    <s v="NO"/>
    <s v="SI"/>
    <n v="25"/>
    <s v="No"/>
    <s v="No"/>
    <n v="199067"/>
    <x v="0"/>
    <n v="25"/>
  </r>
  <r>
    <n v="2645"/>
    <s v="HOMBRE"/>
    <n v="1461505.5"/>
    <s v="ASALARIADO"/>
    <s v="SECTOR PRIVADO"/>
    <s v="SI"/>
    <s v="NO"/>
    <s v="NO"/>
    <n v="46"/>
    <s v="No"/>
    <s v="No"/>
    <n v="1461505.5"/>
    <x v="0"/>
    <n v="46"/>
  </r>
  <r>
    <n v="2646"/>
    <s v="HOMBRE"/>
    <n v="745392.94"/>
    <s v="ASALARIADO"/>
    <s v="SECTOR PRIVADO"/>
    <s v="SI"/>
    <s v="NO"/>
    <s v="NO"/>
    <n v="56"/>
    <s v="No"/>
    <s v="No"/>
    <n v="745392.94"/>
    <x v="0"/>
    <n v="56"/>
  </r>
  <r>
    <n v="2647"/>
    <s v="HOMBRE"/>
    <n v="297046"/>
    <s v="TRABAJADOR INDEPENDIENTE"/>
    <s v="SECTOR PRIVADO"/>
    <s v="NO"/>
    <s v="NO"/>
    <s v="NO"/>
    <n v="58"/>
    <s v="No"/>
    <s v="No"/>
    <n v="297046"/>
    <x v="3"/>
    <n v="58"/>
  </r>
  <r>
    <n v="2648"/>
    <s v="MUJER"/>
    <n v="2029604"/>
    <s v="PENSIONADOS EN SU PROPIO SISTEMA"/>
    <s v="SECTOR PUBLICO"/>
    <s v="SI"/>
    <s v="NO"/>
    <s v="NO"/>
    <n v="72"/>
    <s v="No"/>
    <s v="No"/>
    <n v="2029604"/>
    <x v="1"/>
    <n v="72"/>
  </r>
  <r>
    <n v="2649"/>
    <s v="MUJER"/>
    <n v="360000"/>
    <s v="ASALARIADO"/>
    <s v="SECTOR PRIVADO"/>
    <s v="SI"/>
    <s v="NO"/>
    <s v="NO"/>
    <n v="30"/>
    <s v="No"/>
    <s v="No"/>
    <n v="360000"/>
    <x v="0"/>
    <n v="30"/>
  </r>
  <r>
    <n v="2650"/>
    <s v="HOMBRE"/>
    <n v="300018"/>
    <s v="TRABAJADOR INDEPENDIENTE"/>
    <s v="SECTOR PRIVADO"/>
    <s v="SI"/>
    <s v="NO"/>
    <s v="SI"/>
    <n v="62"/>
    <s v="No"/>
    <s v="No"/>
    <n v="300018"/>
    <x v="3"/>
    <n v="62"/>
  </r>
  <r>
    <n v="2651"/>
    <s v="MUJER"/>
    <n v="200000"/>
    <s v="ASALARIADO"/>
    <s v="SECTOR PRIVADO"/>
    <s v="SI"/>
    <s v="SI"/>
    <s v="SI"/>
    <n v="42"/>
    <s v="No"/>
    <s v="No"/>
    <n v="200000"/>
    <x v="0"/>
    <n v="42"/>
  </r>
  <r>
    <n v="2652"/>
    <s v="MUJER"/>
    <n v="799000"/>
    <s v="ASALARIADO"/>
    <s v="SECTOR PRIVADO"/>
    <s v="SI"/>
    <s v="NO"/>
    <s v="SI"/>
    <n v="24"/>
    <s v="No"/>
    <s v="No"/>
    <n v="799000"/>
    <x v="0"/>
    <n v="24"/>
  </r>
  <r>
    <n v="2653"/>
    <s v="MUJER"/>
    <n v="397504.45"/>
    <s v="ASALARIADO"/>
    <s v="SECTOR PRIVADO"/>
    <s v="SI"/>
    <s v="NO"/>
    <s v="NO"/>
    <n v="22"/>
    <s v="No"/>
    <s v="No"/>
    <n v="397504.45"/>
    <x v="0"/>
    <n v="22"/>
  </r>
  <r>
    <n v="2654"/>
    <s v="MUJER"/>
    <n v="636889"/>
    <s v="TRABAJADOR INDEPENDIENTE"/>
    <s v="SECTOR PRIVADO"/>
    <s v="SI"/>
    <s v="NO"/>
    <s v="NO"/>
    <n v="50"/>
    <s v="No"/>
    <s v="No"/>
    <n v="636889"/>
    <x v="3"/>
    <n v="50"/>
  </r>
  <r>
    <n v="2655"/>
    <s v="HOMBRE"/>
    <n v="360585"/>
    <s v="ASALARIADO"/>
    <s v="SECTOR PRIVADO"/>
    <s v="SI"/>
    <s v="NO"/>
    <s v="NO"/>
    <n v="48"/>
    <s v="No"/>
    <s v="No"/>
    <n v="360585"/>
    <x v="0"/>
    <n v="48"/>
  </r>
  <r>
    <n v="2656"/>
    <s v="HOMBRE"/>
    <n v="639605"/>
    <s v="ASALARIADO"/>
    <s v="SECTOR PUBLICO"/>
    <s v="SI"/>
    <s v="NO"/>
    <s v="NO"/>
    <n v="45"/>
    <s v="No"/>
    <s v="No"/>
    <n v="639605"/>
    <x v="0"/>
    <n v="45"/>
  </r>
  <r>
    <n v="2657"/>
    <s v="MUJER"/>
    <n v="1644679"/>
    <s v="ASALARIADO"/>
    <s v="SECTOR PUBLICO"/>
    <s v="SI"/>
    <s v="NO"/>
    <s v="SI"/>
    <n v="36"/>
    <s v="No"/>
    <s v="No"/>
    <n v="1644679"/>
    <x v="0"/>
    <n v="36"/>
  </r>
  <r>
    <n v="2658"/>
    <s v="HOMBRE"/>
    <n v="421650.26"/>
    <s v="ASALARIADO"/>
    <s v="SECTOR PRIVADO"/>
    <s v="SI"/>
    <s v="NO"/>
    <s v="NO"/>
    <n v="37"/>
    <s v="No"/>
    <s v="No"/>
    <n v="421650.26"/>
    <x v="0"/>
    <n v="37"/>
  </r>
  <r>
    <n v="2659"/>
    <s v="HOMBRE"/>
    <n v="678531.4"/>
    <s v="ASALARIADO"/>
    <s v="SECTOR PUBLICO"/>
    <s v="SI"/>
    <s v="NO"/>
    <s v="NO"/>
    <n v="48"/>
    <s v="No"/>
    <s v="No"/>
    <n v="678531.4"/>
    <x v="0"/>
    <n v="48"/>
  </r>
  <r>
    <n v="2660"/>
    <s v="HOMBRE"/>
    <n v="175367.76"/>
    <s v="ASALARIADO"/>
    <s v="SECTOR PRIVADO"/>
    <s v="SI"/>
    <s v="NO"/>
    <s v="NO"/>
    <n v="36"/>
    <s v="No"/>
    <s v="No"/>
    <n v="175367.76"/>
    <x v="0"/>
    <n v="36"/>
  </r>
  <r>
    <n v="2661"/>
    <s v="MUJER"/>
    <n v="522906.95"/>
    <s v="ASALARIADO"/>
    <s v="SECTOR PRIVADO"/>
    <s v="SI"/>
    <s v="SI"/>
    <s v="NO"/>
    <n v="37"/>
    <s v="No"/>
    <s v="No"/>
    <n v="522906.95"/>
    <x v="0"/>
    <n v="37"/>
  </r>
  <r>
    <n v="2662"/>
    <s v="HOMBRE"/>
    <n v="699251.07"/>
    <s v="ASALARIADO"/>
    <s v="SECTOR PRIVADO"/>
    <s v="SI"/>
    <s v="NO"/>
    <s v="NO"/>
    <n v="24"/>
    <s v="No"/>
    <s v="No"/>
    <n v="699251.07"/>
    <x v="0"/>
    <n v="24"/>
  </r>
  <r>
    <n v="2663"/>
    <s v="MUJER"/>
    <n v="233842.77"/>
    <s v="ASALARIADO"/>
    <s v="SECTOR PRIVADO"/>
    <s v="SI"/>
    <s v="NO"/>
    <s v="NO"/>
    <n v="22"/>
    <s v="No"/>
    <s v="No"/>
    <n v="233842.77"/>
    <x v="0"/>
    <n v="22"/>
  </r>
  <r>
    <n v="2664"/>
    <s v="MUJER"/>
    <n v="297045"/>
    <s v="ASEGURADO VOLUNTARIO"/>
    <s v="SECTOR PRIVADO"/>
    <s v="SI"/>
    <s v="SI"/>
    <s v="NO"/>
    <n v="52"/>
    <s v="No"/>
    <s v="No"/>
    <n v="297045"/>
    <x v="2"/>
    <n v="52"/>
  </r>
  <r>
    <n v="2665"/>
    <s v="HOMBRE"/>
    <n v="385165"/>
    <s v="TRABAJADOR INDEPENDIENTE"/>
    <s v="SECTOR PRIVADO"/>
    <s v="SI"/>
    <s v="NO"/>
    <s v="SI"/>
    <n v="71"/>
    <s v="No"/>
    <s v="No"/>
    <n v="385165"/>
    <x v="3"/>
    <n v="71"/>
  </r>
  <r>
    <n v="2666"/>
    <s v="HOMBRE"/>
    <n v="405573.35"/>
    <s v="ASALARIADO"/>
    <s v="SECTOR PRIVADO"/>
    <s v="SI"/>
    <s v="NO"/>
    <s v="NO"/>
    <n v="24"/>
    <s v="No"/>
    <s v="No"/>
    <n v="405573.35"/>
    <x v="0"/>
    <n v="24"/>
  </r>
  <r>
    <n v="2667"/>
    <s v="HOMBRE"/>
    <n v="299441"/>
    <s v="TRABAJADOR INDEPENDIENTE"/>
    <s v="SECTOR PRIVADO"/>
    <s v="SI"/>
    <s v="NO"/>
    <s v="NO"/>
    <n v="61"/>
    <s v="No"/>
    <s v="No"/>
    <n v="299441"/>
    <x v="3"/>
    <n v="61"/>
  </r>
  <r>
    <n v="2668"/>
    <s v="HOMBRE"/>
    <n v="410402"/>
    <s v="ASALARIADO"/>
    <s v="SECTOR PRIVADO"/>
    <s v="SI"/>
    <s v="NO"/>
    <s v="NO"/>
    <n v="45"/>
    <s v="No"/>
    <s v="No"/>
    <n v="410402"/>
    <x v="0"/>
    <n v="45"/>
  </r>
  <r>
    <n v="2669"/>
    <s v="HOMBRE"/>
    <n v="516112.73"/>
    <s v="ASALARIADO"/>
    <s v="SECTOR PRIVADO"/>
    <s v="SI"/>
    <s v="NO"/>
    <s v="NO"/>
    <n v="27"/>
    <s v="No"/>
    <s v="No"/>
    <n v="516112.73"/>
    <x v="0"/>
    <n v="27"/>
  </r>
  <r>
    <n v="2670"/>
    <s v="HOMBRE"/>
    <n v="356686.25"/>
    <s v="ASALARIADO"/>
    <s v="SECTOR PRIVADO"/>
    <s v="SI"/>
    <s v="NO"/>
    <s v="NO"/>
    <n v="38"/>
    <s v="No"/>
    <s v="No"/>
    <n v="356686.25"/>
    <x v="0"/>
    <n v="38"/>
  </r>
  <r>
    <n v="2671"/>
    <s v="MUJER"/>
    <n v="1794936"/>
    <s v="ASALARIADO"/>
    <s v="SECTOR PRIVADO"/>
    <s v="SI"/>
    <s v="NO"/>
    <s v="NO"/>
    <n v="29"/>
    <s v="No"/>
    <s v="No"/>
    <n v="1794936"/>
    <x v="0"/>
    <n v="29"/>
  </r>
  <r>
    <n v="2672"/>
    <s v="HOMBRE"/>
    <n v="68371.649999999994"/>
    <s v="ASALARIADO"/>
    <s v="SECTOR PUBLICO"/>
    <s v="SI"/>
    <s v="NO"/>
    <s v="NO"/>
    <n v="42"/>
    <s v="No"/>
    <s v="No"/>
    <n v="68371.649999999994"/>
    <x v="0"/>
    <n v="42"/>
  </r>
  <r>
    <n v="2673"/>
    <s v="HOMBRE"/>
    <n v="186718"/>
    <s v="ASALARIADO"/>
    <s v="SECTOR PRIVADO"/>
    <s v="SI"/>
    <s v="NO"/>
    <s v="NO"/>
    <n v="31"/>
    <s v="No"/>
    <s v="No"/>
    <n v="186718"/>
    <x v="0"/>
    <n v="31"/>
  </r>
  <r>
    <n v="2674"/>
    <s v="HOMBRE"/>
    <n v="399603.16"/>
    <s v="ASALARIADO"/>
    <s v="SECTOR PRIVADO"/>
    <s v="SI"/>
    <s v="NO"/>
    <s v="NO"/>
    <n v="43"/>
    <s v="No"/>
    <s v="No"/>
    <n v="399603.16"/>
    <x v="0"/>
    <n v="43"/>
  </r>
  <r>
    <n v="2675"/>
    <s v="MUJER"/>
    <n v="354822.98"/>
    <s v="PENSIONADOS EN SU PROPIO SISTEMA"/>
    <s v="SECTOR PUBLICO"/>
    <s v="SI"/>
    <s v="NO"/>
    <s v="NO"/>
    <n v="75"/>
    <s v="No"/>
    <s v="No"/>
    <n v="354822.98"/>
    <x v="1"/>
    <n v="75"/>
  </r>
  <r>
    <n v="2676"/>
    <s v="MUJER"/>
    <n v="425829.6"/>
    <s v="ASALARIADO"/>
    <s v="SECTOR PRIVADO"/>
    <s v="SI"/>
    <s v="NO"/>
    <s v="NO"/>
    <n v="19"/>
    <s v="No"/>
    <s v="No"/>
    <n v="425829.6"/>
    <x v="0"/>
    <n v="19"/>
  </r>
  <r>
    <n v="2677"/>
    <s v="HOMBRE"/>
    <n v="452229"/>
    <s v="TRABAJADOR INDEPENDIENTE"/>
    <s v="SECTOR PRIVADO"/>
    <s v="SI"/>
    <s v="NO"/>
    <s v="NO"/>
    <n v="34"/>
    <s v="No"/>
    <s v="No"/>
    <n v="452229"/>
    <x v="3"/>
    <n v="34"/>
  </r>
  <r>
    <n v="2678"/>
    <s v="HOMBRE"/>
    <n v="315605"/>
    <s v="ASEGURADO VOLUNTARIO"/>
    <s v="SECTOR PRIVADO"/>
    <s v="SI"/>
    <s v="NO"/>
    <s v="NO"/>
    <n v="58"/>
    <s v="No"/>
    <s v="No"/>
    <n v="315605"/>
    <x v="2"/>
    <n v="58"/>
  </r>
  <r>
    <n v="2679"/>
    <s v="MUJER"/>
    <n v="749235.3"/>
    <s v="ASALARIADO"/>
    <s v="SECTOR PRIVADO"/>
    <s v="SI"/>
    <s v="NO"/>
    <s v="NO"/>
    <n v="40"/>
    <s v="No"/>
    <s v="No"/>
    <n v="749235.3"/>
    <x v="0"/>
    <n v="40"/>
  </r>
  <r>
    <n v="2680"/>
    <s v="HOMBRE"/>
    <n v="366495.32"/>
    <s v="ASALARIADO"/>
    <s v="SECTOR PRIVADO"/>
    <s v="SI"/>
    <s v="NO"/>
    <s v="NO"/>
    <n v="22"/>
    <s v="No"/>
    <s v="No"/>
    <n v="366495.32"/>
    <x v="0"/>
    <n v="22"/>
  </r>
  <r>
    <n v="2681"/>
    <s v="HOMBRE"/>
    <n v="80000"/>
    <s v="ASALARIADO"/>
    <s v="SECTOR PRIVADO"/>
    <s v="SI"/>
    <s v="SI"/>
    <s v="NO"/>
    <n v="21"/>
    <s v="No"/>
    <s v="No"/>
    <n v="80000"/>
    <x v="0"/>
    <n v="21"/>
  </r>
  <r>
    <n v="2682"/>
    <s v="HOMBRE"/>
    <n v="316964.69"/>
    <s v="ASALARIADO"/>
    <s v="SECTOR PRIVADO"/>
    <s v="SI"/>
    <s v="NO"/>
    <s v="NO"/>
    <n v="20"/>
    <s v="No"/>
    <s v="No"/>
    <n v="316964.69"/>
    <x v="0"/>
    <n v="20"/>
  </r>
  <r>
    <n v="2683"/>
    <s v="MUJER"/>
    <n v="370500"/>
    <s v="ASALARIADO"/>
    <s v="SECTOR PRIVADO"/>
    <s v="SI"/>
    <s v="NO"/>
    <s v="NO"/>
    <n v="28"/>
    <s v="No"/>
    <s v="No"/>
    <n v="370500"/>
    <x v="0"/>
    <n v="28"/>
  </r>
  <r>
    <n v="2684"/>
    <s v="HOMBRE"/>
    <n v="1081709.6000000001"/>
    <s v="ASALARIADO"/>
    <s v="SECTOR PUBLICO"/>
    <s v="SI"/>
    <s v="NO"/>
    <s v="NO"/>
    <n v="59"/>
    <s v="No"/>
    <s v="No"/>
    <n v="1081709.6000000001"/>
    <x v="0"/>
    <n v="59"/>
  </r>
  <r>
    <n v="2685"/>
    <s v="MUJER"/>
    <n v="698426.7"/>
    <s v="ASALARIADO"/>
    <s v="SECTOR PUBLICO"/>
    <s v="SI"/>
    <s v="NO"/>
    <s v="NO"/>
    <n v="35"/>
    <s v="No"/>
    <s v="No"/>
    <n v="698426.7"/>
    <x v="0"/>
    <n v="35"/>
  </r>
  <r>
    <n v="2686"/>
    <s v="HOMBRE"/>
    <n v="431290"/>
    <s v="ASALARIADO"/>
    <s v="SECTOR PRIVADO"/>
    <s v="SI"/>
    <s v="NO"/>
    <s v="NO"/>
    <n v="60"/>
    <s v="No"/>
    <s v="No"/>
    <n v="431290"/>
    <x v="0"/>
    <n v="60"/>
  </r>
  <r>
    <n v="2687"/>
    <s v="HOMBRE"/>
    <n v="297045"/>
    <s v="ASEGURADO VOLUNTARIO"/>
    <s v="SECTOR PRIVADO"/>
    <s v="SI"/>
    <s v="NO"/>
    <s v="NO"/>
    <n v="51"/>
    <s v="No"/>
    <s v="No"/>
    <n v="297045"/>
    <x v="2"/>
    <n v="51"/>
  </r>
  <r>
    <n v="2688"/>
    <s v="HOMBRE"/>
    <n v="610312"/>
    <s v="ASALARIADO"/>
    <s v="SECTOR PRIVADO"/>
    <s v="SI"/>
    <s v="NO"/>
    <s v="NO"/>
    <n v="33"/>
    <s v="No"/>
    <s v="No"/>
    <n v="610312"/>
    <x v="0"/>
    <n v="33"/>
  </r>
  <r>
    <n v="2689"/>
    <s v="MUJER"/>
    <n v="550022"/>
    <s v="ASALARIADO"/>
    <s v="SECTOR PRIVADO"/>
    <s v="SI"/>
    <s v="SI"/>
    <s v="NO"/>
    <n v="29"/>
    <s v="No"/>
    <s v="No"/>
    <n v="550022"/>
    <x v="0"/>
    <n v="29"/>
  </r>
  <r>
    <n v="2690"/>
    <s v="MUJER"/>
    <n v="1264065"/>
    <s v="ASALARIADO"/>
    <s v="SECTOR PUBLICO"/>
    <s v="SI"/>
    <s v="NO"/>
    <s v="NO"/>
    <n v="49"/>
    <s v="No"/>
    <s v="No"/>
    <n v="1264065"/>
    <x v="0"/>
    <n v="49"/>
  </r>
  <r>
    <n v="2691"/>
    <s v="MUJER"/>
    <n v="911982.5"/>
    <s v="ASALARIADO"/>
    <s v="SECTOR PUBLICO"/>
    <s v="SI"/>
    <s v="NO"/>
    <s v="NO"/>
    <n v="29"/>
    <s v="No"/>
    <s v="No"/>
    <n v="911982.5"/>
    <x v="0"/>
    <n v="29"/>
  </r>
  <r>
    <n v="2692"/>
    <s v="HOMBRE"/>
    <n v="40800"/>
    <s v="ASALARIADO"/>
    <s v="SECTOR PRIVADO"/>
    <s v="SI"/>
    <s v="NO"/>
    <s v="NO"/>
    <n v="25"/>
    <s v="No"/>
    <s v="No"/>
    <n v="40800"/>
    <x v="0"/>
    <n v="25"/>
  </r>
  <r>
    <n v="2693"/>
    <s v="HOMBRE"/>
    <n v="278030"/>
    <s v="CONVENIOS ESPECIALES DE TRABAJADORES INDEPENDIENTES"/>
    <s v="SECTOR PRIVADO"/>
    <s v="SI"/>
    <s v="NO"/>
    <s v="NO"/>
    <n v="35"/>
    <s v="No"/>
    <s v="No"/>
    <n v="278030"/>
    <x v="4"/>
    <n v="35"/>
  </r>
  <r>
    <n v="2694"/>
    <s v="MUJER"/>
    <n v="439474"/>
    <s v="ASALARIADO"/>
    <s v="SECTOR PUBLICO"/>
    <s v="SI"/>
    <s v="NO"/>
    <s v="SI"/>
    <n v="57"/>
    <s v="No"/>
    <s v="No"/>
    <n v="439474"/>
    <x v="0"/>
    <n v="57"/>
  </r>
  <r>
    <n v="2695"/>
    <s v="HOMBRE"/>
    <n v="3500000"/>
    <s v="ASALARIADO"/>
    <s v="SECTOR PRIVADO"/>
    <s v="SI"/>
    <s v="NO"/>
    <s v="NO"/>
    <n v="60"/>
    <s v="Atípico"/>
    <s v="No"/>
    <n v="3500000"/>
    <x v="0"/>
    <n v="60"/>
  </r>
  <r>
    <n v="2696"/>
    <s v="HOMBRE"/>
    <n v="517500"/>
    <s v="ASALARIADO"/>
    <s v="SECTOR PRIVADO"/>
    <s v="SI"/>
    <s v="NO"/>
    <s v="NO"/>
    <n v="31"/>
    <s v="No"/>
    <s v="No"/>
    <n v="517500"/>
    <x v="0"/>
    <n v="31"/>
  </r>
  <r>
    <n v="2697"/>
    <s v="MUJER"/>
    <n v="376000"/>
    <s v="ASALARIADO"/>
    <s v="SECTOR PRIVADO"/>
    <s v="SI"/>
    <s v="NO"/>
    <s v="NO"/>
    <n v="32"/>
    <s v="No"/>
    <s v="No"/>
    <n v="376000"/>
    <x v="0"/>
    <n v="32"/>
  </r>
  <r>
    <n v="2698"/>
    <s v="HOMBRE"/>
    <n v="297230"/>
    <s v="ASALARIADO"/>
    <s v="SECTOR PRIVADO"/>
    <s v="SI"/>
    <s v="NO"/>
    <s v="NO"/>
    <n v="24"/>
    <s v="No"/>
    <s v="No"/>
    <n v="297230"/>
    <x v="0"/>
    <n v="24"/>
  </r>
  <r>
    <n v="2699"/>
    <s v="MUJER"/>
    <n v="300000"/>
    <s v="ASALARIADO"/>
    <s v="SECTOR PRIVADO"/>
    <s v="SI"/>
    <s v="NO"/>
    <s v="NO"/>
    <n v="32"/>
    <s v="No"/>
    <s v="No"/>
    <n v="300000"/>
    <x v="0"/>
    <n v="32"/>
  </r>
  <r>
    <n v="2700"/>
    <s v="MUJER"/>
    <n v="430103.9"/>
    <s v="ASALARIADO"/>
    <s v="SECTOR PRIVADO"/>
    <s v="SI"/>
    <s v="NO"/>
    <s v="NO"/>
    <n v="22"/>
    <s v="No"/>
    <s v="No"/>
    <n v="430103.9"/>
    <x v="0"/>
    <n v="22"/>
  </r>
  <r>
    <n v="2701"/>
    <s v="HOMBRE"/>
    <n v="858401"/>
    <s v="ASALARIADO"/>
    <s v="SECTOR PRIVADO"/>
    <s v="SI"/>
    <s v="NO"/>
    <s v="NO"/>
    <n v="32"/>
    <s v="No"/>
    <s v="No"/>
    <n v="858401"/>
    <x v="0"/>
    <n v="32"/>
  </r>
  <r>
    <n v="2702"/>
    <s v="MUJER"/>
    <n v="1452304"/>
    <s v="PENSIONADOS EN SU PROPIO SISTEMA"/>
    <s v="SECTOR PUBLICO"/>
    <s v="SI"/>
    <s v="NO"/>
    <s v="NO"/>
    <n v="60"/>
    <s v="No"/>
    <s v="No"/>
    <n v="1452304"/>
    <x v="1"/>
    <n v="60"/>
  </r>
  <r>
    <n v="2703"/>
    <s v="MUJER"/>
    <n v="358838"/>
    <s v="ASALARIADO"/>
    <s v="SECTOR PUBLICO"/>
    <s v="SI"/>
    <s v="NO"/>
    <s v="NO"/>
    <n v="38"/>
    <s v="No"/>
    <s v="No"/>
    <n v="358838"/>
    <x v="0"/>
    <n v="38"/>
  </r>
  <r>
    <n v="2704"/>
    <s v="HOMBRE"/>
    <n v="356903.47"/>
    <s v="ASALARIADO"/>
    <s v="SECTOR PRIVADO"/>
    <s v="SI"/>
    <s v="NO"/>
    <s v="NO"/>
    <n v="49"/>
    <s v="No"/>
    <s v="No"/>
    <n v="356903.47"/>
    <x v="0"/>
    <n v="49"/>
  </r>
  <r>
    <n v="2705"/>
    <s v="HOMBRE"/>
    <n v="300018"/>
    <s v="TRABAJADOR INDEPENDIENTE"/>
    <s v="SECTOR PRIVADO"/>
    <s v="SI"/>
    <s v="NO"/>
    <s v="NO"/>
    <n v="39"/>
    <s v="No"/>
    <s v="No"/>
    <n v="300018"/>
    <x v="3"/>
    <n v="39"/>
  </r>
  <r>
    <n v="2706"/>
    <s v="MUJER"/>
    <n v="1061946.5"/>
    <s v="ASALARIADO"/>
    <s v="SECTOR PUBLICO"/>
    <s v="SI"/>
    <s v="NO"/>
    <s v="NO"/>
    <n v="29"/>
    <s v="No"/>
    <s v="No"/>
    <n v="1061946.5"/>
    <x v="0"/>
    <n v="29"/>
  </r>
  <r>
    <n v="2707"/>
    <s v="HOMBRE"/>
    <n v="795975.32"/>
    <s v="ASALARIADO"/>
    <s v="SECTOR PUBLICO"/>
    <s v="SI"/>
    <s v="NO"/>
    <s v="NO"/>
    <n v="38"/>
    <s v="No"/>
    <s v="No"/>
    <n v="795975.32"/>
    <x v="0"/>
    <n v="38"/>
  </r>
  <r>
    <n v="2708"/>
    <s v="HOMBRE"/>
    <n v="385200.2"/>
    <s v="ASALARIADO"/>
    <s v="SECTOR PRIVADO"/>
    <s v="SI"/>
    <s v="NO"/>
    <s v="NO"/>
    <n v="27"/>
    <s v="No"/>
    <s v="No"/>
    <n v="385200.2"/>
    <x v="0"/>
    <n v="27"/>
  </r>
  <r>
    <n v="2709"/>
    <s v="HOMBRE"/>
    <n v="507944"/>
    <s v="TRABAJADOR INDEPENDIENTE"/>
    <s v="SECTOR PRIVADO"/>
    <s v="SI"/>
    <s v="SI"/>
    <s v="SI"/>
    <n v="54"/>
    <s v="No"/>
    <s v="No"/>
    <n v="507944"/>
    <x v="3"/>
    <n v="54"/>
  </r>
  <r>
    <n v="2710"/>
    <s v="HOMBRE"/>
    <n v="1196608"/>
    <s v="ASALARIADO"/>
    <s v="SECTOR PRIVADO"/>
    <s v="SI"/>
    <s v="NO"/>
    <s v="NO"/>
    <n v="33"/>
    <s v="No"/>
    <s v="No"/>
    <n v="1196608"/>
    <x v="0"/>
    <n v="33"/>
  </r>
  <r>
    <n v="2711"/>
    <s v="HOMBRE"/>
    <n v="388315.75"/>
    <s v="ASALARIADO"/>
    <s v="SECTOR PRIVADO"/>
    <s v="SI"/>
    <s v="NO"/>
    <s v="NO"/>
    <n v="59"/>
    <s v="No"/>
    <s v="No"/>
    <n v="388315.75"/>
    <x v="0"/>
    <n v="59"/>
  </r>
  <r>
    <n v="2712"/>
    <s v="MUJER"/>
    <n v="2109522.85"/>
    <s v="ASALARIADO"/>
    <s v="SECTOR PUBLICO"/>
    <s v="SI"/>
    <s v="NO"/>
    <s v="NO"/>
    <n v="45"/>
    <s v="No"/>
    <s v="No"/>
    <n v="2109522.85"/>
    <x v="0"/>
    <n v="45"/>
  </r>
  <r>
    <n v="2713"/>
    <s v="HOMBRE"/>
    <n v="297046"/>
    <s v="ASEGURADO VOLUNTARIO"/>
    <s v="SECTOR PRIVADO"/>
    <s v="SI"/>
    <s v="SI"/>
    <s v="SI"/>
    <n v="46"/>
    <s v="No"/>
    <s v="No"/>
    <n v="297046"/>
    <x v="2"/>
    <n v="46"/>
  </r>
  <r>
    <n v="2714"/>
    <s v="HOMBRE"/>
    <n v="389232"/>
    <s v="ASALARIADO"/>
    <s v="SECTOR PRIVADO"/>
    <s v="SI"/>
    <s v="NO"/>
    <s v="NO"/>
    <n v="39"/>
    <s v="No"/>
    <s v="No"/>
    <n v="389232"/>
    <x v="0"/>
    <n v="39"/>
  </r>
  <r>
    <n v="2715"/>
    <s v="MUJER"/>
    <n v="746903"/>
    <s v="ASALARIADO"/>
    <s v="SECTOR PUBLICO"/>
    <s v="SI"/>
    <s v="NO"/>
    <s v="SI"/>
    <n v="31"/>
    <s v="No"/>
    <s v="No"/>
    <n v="746903"/>
    <x v="0"/>
    <n v="31"/>
  </r>
  <r>
    <n v="2716"/>
    <s v="HOMBRE"/>
    <n v="362250"/>
    <s v="ASALARIADO"/>
    <s v="SECTOR PRIVADO"/>
    <s v="SI"/>
    <s v="NO"/>
    <s v="NO"/>
    <n v="44"/>
    <s v="No"/>
    <s v="No"/>
    <n v="362250"/>
    <x v="0"/>
    <n v="44"/>
  </r>
  <r>
    <n v="2717"/>
    <s v="HOMBRE"/>
    <n v="278030"/>
    <s v="CONVENIOS ESPECIALES DE TRABAJADORES INDEPENDIENTES"/>
    <s v="SECTOR PRIVADO"/>
    <s v="SI"/>
    <s v="NO"/>
    <s v="NO"/>
    <n v="30"/>
    <s v="No"/>
    <s v="No"/>
    <n v="278030"/>
    <x v="4"/>
    <n v="30"/>
  </r>
  <r>
    <n v="2718"/>
    <s v="MUJER"/>
    <n v="250000"/>
    <s v="ASALARIADO"/>
    <s v="SECTOR PRIVADO"/>
    <s v="SI"/>
    <s v="SI"/>
    <s v="SI"/>
    <n v="54"/>
    <s v="No"/>
    <s v="No"/>
    <n v="250000"/>
    <x v="0"/>
    <n v="54"/>
  </r>
  <r>
    <n v="2719"/>
    <s v="MUJER"/>
    <n v="297046"/>
    <s v="ASEGURADO VOLUNTARIO"/>
    <s v="SECTOR PRIVADO"/>
    <s v="SI"/>
    <s v="SI"/>
    <s v="NO"/>
    <n v="44"/>
    <s v="No"/>
    <s v="No"/>
    <n v="297046"/>
    <x v="2"/>
    <n v="44"/>
  </r>
  <r>
    <n v="2720"/>
    <s v="MUJER"/>
    <n v="120000"/>
    <s v="ASALARIADO"/>
    <s v="SECTOR PRIVADO"/>
    <s v="SI"/>
    <s v="NO"/>
    <s v="SI"/>
    <n v="55"/>
    <s v="No"/>
    <s v="No"/>
    <n v="120000"/>
    <x v="0"/>
    <n v="55"/>
  </r>
  <r>
    <n v="2721"/>
    <s v="MUJER"/>
    <n v="315617"/>
    <s v="ASEGURADO VOLUNTARIO"/>
    <s v="SECTOR PRIVADO"/>
    <s v="SI"/>
    <s v="NO"/>
    <s v="NO"/>
    <n v="65"/>
    <s v="No"/>
    <s v="No"/>
    <n v="315617"/>
    <x v="2"/>
    <n v="65"/>
  </r>
  <r>
    <n v="2722"/>
    <s v="HOMBRE"/>
    <n v="1034183.15"/>
    <s v="ASALARIADO"/>
    <s v="SECTOR PRIVADO"/>
    <s v="SI"/>
    <s v="NO"/>
    <s v="NO"/>
    <n v="28"/>
    <s v="No"/>
    <s v="No"/>
    <n v="1034183.15"/>
    <x v="0"/>
    <n v="28"/>
  </r>
  <r>
    <n v="2723"/>
    <s v="HOMBRE"/>
    <n v="484022.45"/>
    <s v="ASALARIADO"/>
    <s v="SECTOR PRIVADO"/>
    <s v="SI"/>
    <s v="NO"/>
    <s v="NO"/>
    <n v="42"/>
    <s v="No"/>
    <s v="No"/>
    <n v="484022.45"/>
    <x v="0"/>
    <n v="42"/>
  </r>
  <r>
    <n v="2724"/>
    <s v="MUJER"/>
    <n v="200000"/>
    <s v="ASALARIADO"/>
    <s v="SECTOR PRIVADO"/>
    <s v="SI"/>
    <s v="SI"/>
    <s v="NO"/>
    <n v="53"/>
    <s v="No"/>
    <s v="No"/>
    <n v="200000"/>
    <x v="0"/>
    <n v="53"/>
  </r>
  <r>
    <n v="2725"/>
    <s v="HOMBRE"/>
    <n v="594092"/>
    <s v="TRABAJADOR INDEPENDIENTE"/>
    <s v="SECTOR PRIVADO"/>
    <s v="SI"/>
    <s v="NO"/>
    <s v="SI"/>
    <n v="67"/>
    <s v="No"/>
    <s v="No"/>
    <n v="594092"/>
    <x v="3"/>
    <n v="67"/>
  </r>
  <r>
    <n v="2726"/>
    <s v="HOMBRE"/>
    <n v="501950.24"/>
    <s v="ASALARIADO"/>
    <s v="SECTOR PRIVADO"/>
    <s v="SI"/>
    <s v="NO"/>
    <s v="NO"/>
    <n v="46"/>
    <s v="No"/>
    <s v="No"/>
    <n v="501950.24"/>
    <x v="0"/>
    <n v="46"/>
  </r>
  <r>
    <n v="2727"/>
    <s v="HOMBRE"/>
    <n v="297046"/>
    <s v="ASEGURADO VOLUNTARIO"/>
    <s v="SECTOR PRIVADO"/>
    <s v="SI"/>
    <s v="NO"/>
    <s v="NO"/>
    <n v="46"/>
    <s v="No"/>
    <s v="No"/>
    <n v="297046"/>
    <x v="2"/>
    <n v="46"/>
  </r>
  <r>
    <n v="2728"/>
    <s v="HOMBRE"/>
    <n v="360061"/>
    <s v="ASALARIADO"/>
    <s v="SECTOR PRIVADO"/>
    <s v="SI"/>
    <s v="NO"/>
    <s v="NO"/>
    <n v="32"/>
    <s v="No"/>
    <s v="No"/>
    <n v="360061"/>
    <x v="0"/>
    <n v="32"/>
  </r>
  <r>
    <n v="2729"/>
    <s v="MUJER"/>
    <n v="350325"/>
    <s v="ASALARIADO"/>
    <s v="SECTOR PRIVADO"/>
    <s v="SI"/>
    <s v="NO"/>
    <s v="NO"/>
    <n v="27"/>
    <s v="No"/>
    <s v="No"/>
    <n v="350325"/>
    <x v="0"/>
    <n v="27"/>
  </r>
  <r>
    <n v="2730"/>
    <s v="HOMBRE"/>
    <n v="687802.61"/>
    <s v="ASALARIADO"/>
    <s v="SECTOR PRIVADO"/>
    <s v="SI"/>
    <s v="SI"/>
    <s v="NO"/>
    <n v="47"/>
    <s v="No"/>
    <s v="No"/>
    <n v="687802.61"/>
    <x v="0"/>
    <n v="47"/>
  </r>
  <r>
    <n v="2731"/>
    <s v="MUJER"/>
    <n v="300000"/>
    <s v="ASALARIADO"/>
    <s v="SECTOR PRIVADO"/>
    <s v="SI"/>
    <s v="NO"/>
    <s v="NO"/>
    <n v="43"/>
    <s v="No"/>
    <s v="No"/>
    <n v="300000"/>
    <x v="0"/>
    <n v="43"/>
  </r>
  <r>
    <n v="2732"/>
    <s v="HOMBRE"/>
    <n v="473527.9"/>
    <s v="ASALARIADO"/>
    <s v="SECTOR PRIVADO"/>
    <s v="SI"/>
    <s v="NO"/>
    <s v="NO"/>
    <n v="29"/>
    <s v="No"/>
    <s v="No"/>
    <n v="473527.9"/>
    <x v="0"/>
    <n v="29"/>
  </r>
  <r>
    <n v="2733"/>
    <s v="HOMBRE"/>
    <n v="404467"/>
    <s v="ASEGURADO VOLUNTARIO"/>
    <s v="SECTOR PRIVADO"/>
    <s v="SI"/>
    <s v="NO"/>
    <s v="NO"/>
    <n v="62"/>
    <s v="No"/>
    <s v="No"/>
    <n v="404467"/>
    <x v="2"/>
    <n v="62"/>
  </r>
  <r>
    <n v="2734"/>
    <s v="MUJER"/>
    <n v="681958.86"/>
    <s v="ASALARIADO"/>
    <s v="SECTOR PRIVADO"/>
    <s v="SI"/>
    <s v="NO"/>
    <s v="NO"/>
    <n v="28"/>
    <s v="No"/>
    <s v="No"/>
    <n v="681958.86"/>
    <x v="0"/>
    <n v="28"/>
  </r>
  <r>
    <n v="2735"/>
    <s v="HOMBRE"/>
    <n v="1109112"/>
    <s v="ASALARIADO"/>
    <s v="SECTOR PUBLICO"/>
    <s v="SI"/>
    <s v="NO"/>
    <s v="NO"/>
    <n v="32"/>
    <s v="No"/>
    <s v="No"/>
    <n v="1109112"/>
    <x v="0"/>
    <n v="32"/>
  </r>
  <r>
    <n v="2736"/>
    <s v="HOMBRE"/>
    <n v="356025"/>
    <s v="ASALARIADO"/>
    <s v="SECTOR PRIVADO"/>
    <s v="SI"/>
    <s v="NO"/>
    <s v="NO"/>
    <n v="22"/>
    <s v="No"/>
    <s v="No"/>
    <n v="356025"/>
    <x v="0"/>
    <n v="22"/>
  </r>
  <r>
    <n v="2737"/>
    <s v="HOMBRE"/>
    <n v="513238.95"/>
    <s v="ASALARIADO"/>
    <s v="SECTOR PRIVADO"/>
    <s v="SI"/>
    <s v="NO"/>
    <s v="NO"/>
    <n v="34"/>
    <s v="No"/>
    <s v="No"/>
    <n v="513238.95"/>
    <x v="0"/>
    <n v="34"/>
  </r>
  <r>
    <n v="2738"/>
    <s v="HOMBRE"/>
    <n v="278030"/>
    <s v="CONVENIOS ESPECIALES DE ASEGURADOS VOLUNTARIOS"/>
    <s v="SECTOR PRIVADO"/>
    <s v="SI"/>
    <s v="SI"/>
    <s v="NO"/>
    <n v="27"/>
    <s v="No"/>
    <s v="No"/>
    <n v="278030"/>
    <x v="5"/>
    <n v="27"/>
  </r>
  <r>
    <n v="2739"/>
    <s v="MUJER"/>
    <n v="141510.17000000001"/>
    <s v="PENSIONADOS EN SU PROPIO SISTEMA"/>
    <s v="SECTOR PUBLICO"/>
    <s v="SI"/>
    <s v="NO"/>
    <s v="NO"/>
    <n v="85"/>
    <s v="No"/>
    <s v="No"/>
    <n v="141510.17000000001"/>
    <x v="1"/>
    <n v="85"/>
  </r>
  <r>
    <n v="2740"/>
    <s v="MUJER"/>
    <n v="135000"/>
    <s v="ASALARIADO"/>
    <s v="SECTOR PRIVADO"/>
    <s v="SI"/>
    <s v="NO"/>
    <s v="SI"/>
    <n v="37"/>
    <s v="No"/>
    <s v="No"/>
    <n v="135000"/>
    <x v="0"/>
    <n v="37"/>
  </r>
  <r>
    <n v="2741"/>
    <s v="HOMBRE"/>
    <n v="6787104.5199999996"/>
    <s v="ASALARIADO"/>
    <s v="SECTOR PUBLICO"/>
    <s v="SI"/>
    <s v="NO"/>
    <s v="NO"/>
    <n v="56"/>
    <s v="Atípico"/>
    <s v="No"/>
    <n v="6787104.5199999996"/>
    <x v="0"/>
    <n v="56"/>
  </r>
  <r>
    <n v="2742"/>
    <s v="MUJER"/>
    <n v="777494.45"/>
    <s v="ASALARIADO"/>
    <s v="SECTOR PUBLICO"/>
    <s v="SI"/>
    <s v="NO"/>
    <s v="NO"/>
    <n v="32"/>
    <s v="No"/>
    <s v="No"/>
    <n v="777494.45"/>
    <x v="0"/>
    <n v="32"/>
  </r>
  <r>
    <n v="2743"/>
    <s v="HOMBRE"/>
    <n v="550491"/>
    <s v="ASALARIADO"/>
    <s v="SECTOR PRIVADO"/>
    <s v="SI"/>
    <s v="NO"/>
    <s v="NO"/>
    <n v="45"/>
    <s v="No"/>
    <s v="No"/>
    <n v="550491"/>
    <x v="0"/>
    <n v="45"/>
  </r>
  <r>
    <n v="2744"/>
    <s v="MUJER"/>
    <n v="298018"/>
    <s v="ASEGURADO VOLUNTARIO"/>
    <s v="SECTOR PRIVADO"/>
    <s v="SI"/>
    <s v="SI"/>
    <s v="NO"/>
    <n v="51"/>
    <s v="No"/>
    <s v="No"/>
    <n v="298018"/>
    <x v="2"/>
    <n v="51"/>
  </r>
  <r>
    <n v="2745"/>
    <s v="HOMBRE"/>
    <n v="802400"/>
    <s v="ASALARIADO"/>
    <s v="SECTOR PRIVADO"/>
    <s v="SI"/>
    <s v="NO"/>
    <s v="NO"/>
    <n v="39"/>
    <s v="No"/>
    <s v="No"/>
    <n v="802400"/>
    <x v="0"/>
    <n v="39"/>
  </r>
  <r>
    <n v="2746"/>
    <s v="MUJER"/>
    <n v="270000"/>
    <s v="ASALARIADO"/>
    <s v="SECTOR PRIVADO"/>
    <s v="SI"/>
    <s v="SI"/>
    <s v="NO"/>
    <n v="28"/>
    <s v="No"/>
    <s v="No"/>
    <n v="270000"/>
    <x v="0"/>
    <n v="28"/>
  </r>
  <r>
    <n v="2747"/>
    <s v="HOMBRE"/>
    <n v="296700"/>
    <s v="ASALARIADO"/>
    <s v="SECTOR PRIVADO"/>
    <s v="SI"/>
    <s v="NO"/>
    <s v="NO"/>
    <n v="31"/>
    <s v="No"/>
    <s v="No"/>
    <n v="296700"/>
    <x v="0"/>
    <n v="31"/>
  </r>
  <r>
    <n v="2748"/>
    <s v="MUJER"/>
    <n v="1332247"/>
    <s v="ASALARIADO"/>
    <s v="SECTOR PUBLICO"/>
    <s v="SI"/>
    <s v="NO"/>
    <s v="NO"/>
    <n v="33"/>
    <s v="No"/>
    <s v="No"/>
    <n v="1332247"/>
    <x v="0"/>
    <n v="33"/>
  </r>
  <r>
    <n v="2749"/>
    <s v="MUJER"/>
    <n v="327400"/>
    <s v="ASALARIADO"/>
    <s v="SECTOR PRIVADO"/>
    <s v="SI"/>
    <s v="NO"/>
    <s v="NO"/>
    <n v="35"/>
    <s v="No"/>
    <s v="No"/>
    <n v="327400"/>
    <x v="0"/>
    <n v="35"/>
  </r>
  <r>
    <n v="2750"/>
    <s v="HOMBRE"/>
    <n v="454803"/>
    <s v="ASALARIADO"/>
    <s v="SECTOR PRIVADO"/>
    <s v="SI"/>
    <s v="NO"/>
    <s v="NO"/>
    <n v="26"/>
    <s v="No"/>
    <s v="No"/>
    <n v="454803"/>
    <x v="0"/>
    <n v="26"/>
  </r>
  <r>
    <n v="2751"/>
    <s v="MUJER"/>
    <n v="297045"/>
    <s v="TRABAJADOR INDEPENDIENTE"/>
    <s v="SECTOR PRIVADO"/>
    <s v="SI"/>
    <s v="NO"/>
    <s v="NO"/>
    <n v="53"/>
    <s v="No"/>
    <s v="No"/>
    <n v="297045"/>
    <x v="3"/>
    <n v="53"/>
  </r>
  <r>
    <n v="2752"/>
    <s v="HOMBRE"/>
    <n v="310544"/>
    <s v="TRABAJADOR INDEPENDIENTE"/>
    <s v="SECTOR PRIVADO"/>
    <s v="SI"/>
    <s v="NO"/>
    <s v="SI"/>
    <n v="42"/>
    <s v="No"/>
    <s v="No"/>
    <n v="310544"/>
    <x v="3"/>
    <n v="42"/>
  </r>
  <r>
    <n v="2753"/>
    <s v="MUJER"/>
    <n v="1402150.95"/>
    <s v="ASALARIADO"/>
    <s v="SECTOR PRIVADO"/>
    <s v="SI"/>
    <s v="NO"/>
    <s v="NO"/>
    <n v="32"/>
    <s v="No"/>
    <s v="No"/>
    <n v="1402150.95"/>
    <x v="0"/>
    <n v="32"/>
  </r>
  <r>
    <n v="2754"/>
    <s v="MUJER"/>
    <n v="812430"/>
    <s v="ASALARIADO"/>
    <s v="SECTOR PRIVADO"/>
    <s v="SI"/>
    <s v="NO"/>
    <s v="NO"/>
    <n v="27"/>
    <s v="No"/>
    <s v="No"/>
    <n v="812430"/>
    <x v="0"/>
    <n v="27"/>
  </r>
  <r>
    <n v="2755"/>
    <s v="HOMBRE"/>
    <n v="610243.4"/>
    <s v="ASALARIADO"/>
    <s v="SECTOR PRIVADO"/>
    <s v="SI"/>
    <s v="NO"/>
    <s v="NO"/>
    <n v="52"/>
    <s v="No"/>
    <s v="No"/>
    <n v="610243.4"/>
    <x v="0"/>
    <n v="52"/>
  </r>
  <r>
    <n v="2756"/>
    <s v="HOMBRE"/>
    <n v="129133.33"/>
    <s v="ASALARIADO"/>
    <s v="SECTOR PRIVADO"/>
    <s v="SI"/>
    <s v="NO"/>
    <s v="NO"/>
    <n v="35"/>
    <s v="No"/>
    <s v="No"/>
    <n v="129133.33"/>
    <x v="0"/>
    <n v="35"/>
  </r>
  <r>
    <n v="2757"/>
    <s v="HOMBRE"/>
    <n v="1119534"/>
    <s v="TRABAJADOR INDEPENDIENTE"/>
    <s v="SECTOR PRIVADO"/>
    <s v="SI"/>
    <s v="SI"/>
    <s v="SI"/>
    <n v="53"/>
    <s v="No"/>
    <s v="No"/>
    <n v="1119534"/>
    <x v="3"/>
    <n v="53"/>
  </r>
  <r>
    <n v="2758"/>
    <s v="MUJER"/>
    <n v="302010"/>
    <s v="TRABAJADOR INDEPENDIENTE"/>
    <s v="SECTOR PRIVADO"/>
    <s v="SI"/>
    <s v="NO"/>
    <s v="NO"/>
    <n v="24"/>
    <s v="No"/>
    <s v="No"/>
    <n v="302010"/>
    <x v="3"/>
    <n v="24"/>
  </r>
  <r>
    <n v="2759"/>
    <s v="MUJER"/>
    <n v="325000"/>
    <s v="ASALARIADO"/>
    <s v="SECTOR PRIVADO"/>
    <s v="SI"/>
    <s v="SI"/>
    <s v="NO"/>
    <n v="24"/>
    <s v="No"/>
    <s v="No"/>
    <n v="325000"/>
    <x v="0"/>
    <n v="24"/>
  </r>
  <r>
    <n v="2760"/>
    <s v="HOMBRE"/>
    <n v="278030"/>
    <s v="CONVENIOS ESPECIALES DE TRABAJADORES INDEPENDIENTES"/>
    <s v="SECTOR PRIVADO"/>
    <s v="SI"/>
    <s v="NO"/>
    <s v="NO"/>
    <n v="24"/>
    <s v="No"/>
    <s v="No"/>
    <n v="278030"/>
    <x v="4"/>
    <n v="24"/>
  </r>
  <r>
    <n v="2761"/>
    <s v="MUJER"/>
    <n v="359544.27"/>
    <s v="CONVENIOS ESPECIALES DE ASEGURADOS VOLUNTARIOS"/>
    <s v="SECTOR PRIVADO"/>
    <s v="SI"/>
    <s v="SI"/>
    <s v="NO"/>
    <n v="66"/>
    <s v="No"/>
    <s v="No"/>
    <n v="359544.27"/>
    <x v="5"/>
    <n v="66"/>
  </r>
  <r>
    <n v="2762"/>
    <s v="HOMBRE"/>
    <n v="680000"/>
    <s v="ASALARIADO"/>
    <s v="SECTOR PRIVADO"/>
    <s v="SI"/>
    <s v="NO"/>
    <s v="NO"/>
    <n v="33"/>
    <s v="No"/>
    <s v="No"/>
    <n v="680000"/>
    <x v="0"/>
    <n v="33"/>
  </r>
  <r>
    <n v="2763"/>
    <s v="MUJER"/>
    <n v="610000"/>
    <s v="ASALARIADO"/>
    <s v="SECTOR PRIVADO"/>
    <s v="SI"/>
    <s v="NO"/>
    <s v="NO"/>
    <n v="30"/>
    <s v="No"/>
    <s v="No"/>
    <n v="610000"/>
    <x v="0"/>
    <n v="30"/>
  </r>
  <r>
    <n v="2764"/>
    <s v="HOMBRE"/>
    <n v="477307.36"/>
    <s v="ASALARIADO"/>
    <s v="SECTOR PRIVADO"/>
    <s v="SI"/>
    <s v="NO"/>
    <s v="NO"/>
    <n v="63"/>
    <s v="No"/>
    <s v="No"/>
    <n v="477307.36"/>
    <x v="0"/>
    <n v="63"/>
  </r>
  <r>
    <n v="2765"/>
    <s v="HOMBRE"/>
    <n v="385938"/>
    <s v="ASALARIADO"/>
    <s v="SECTOR PRIVADO"/>
    <s v="SI"/>
    <s v="NO"/>
    <s v="SI"/>
    <n v="51"/>
    <s v="No"/>
    <s v="No"/>
    <n v="385938"/>
    <x v="0"/>
    <n v="51"/>
  </r>
  <r>
    <n v="2766"/>
    <s v="MUJER"/>
    <n v="450000"/>
    <s v="ASALARIADO"/>
    <s v="SECTOR PRIVADO"/>
    <s v="SI"/>
    <s v="SI"/>
    <s v="NO"/>
    <n v="29"/>
    <s v="No"/>
    <s v="No"/>
    <n v="450000"/>
    <x v="0"/>
    <n v="29"/>
  </r>
  <r>
    <n v="2767"/>
    <s v="HOMBRE"/>
    <n v="359544.27"/>
    <s v="CONVENIOS ESPECIALES DE ASEGURADOS VOLUNTARIOS"/>
    <s v="SECTOR PRIVADO"/>
    <s v="SI"/>
    <s v="SI"/>
    <s v="NO"/>
    <n v="59"/>
    <s v="No"/>
    <s v="No"/>
    <n v="359544.27"/>
    <x v="5"/>
    <n v="59"/>
  </r>
  <r>
    <n v="2768"/>
    <s v="HOMBRE"/>
    <n v="759569.6"/>
    <s v="ASALARIADO"/>
    <s v="SECTOR PUBLICO"/>
    <s v="SI"/>
    <s v="NO"/>
    <s v="NO"/>
    <n v="34"/>
    <s v="No"/>
    <s v="No"/>
    <n v="759569.6"/>
    <x v="0"/>
    <n v="34"/>
  </r>
  <r>
    <n v="2769"/>
    <s v="MUJER"/>
    <n v="894532"/>
    <s v="ASALARIADO"/>
    <s v="SECTOR PUBLICO"/>
    <s v="SI"/>
    <s v="NO"/>
    <s v="SI"/>
    <n v="44"/>
    <s v="No"/>
    <s v="No"/>
    <n v="894532"/>
    <x v="0"/>
    <n v="44"/>
  </r>
  <r>
    <n v="2770"/>
    <s v="HOMBRE"/>
    <n v="117186.67"/>
    <s v="ASALARIADO"/>
    <s v="SECTOR PRIVADO"/>
    <s v="SI"/>
    <s v="NO"/>
    <s v="NO"/>
    <n v="25"/>
    <s v="No"/>
    <s v="No"/>
    <n v="117186.67"/>
    <x v="0"/>
    <n v="25"/>
  </r>
  <r>
    <n v="2771"/>
    <s v="MUJER"/>
    <n v="1314609"/>
    <s v="ASALARIADO"/>
    <s v="SECTOR PUBLICO"/>
    <s v="SI"/>
    <s v="NO"/>
    <s v="NO"/>
    <n v="48"/>
    <s v="No"/>
    <s v="No"/>
    <n v="1314609"/>
    <x v="0"/>
    <n v="48"/>
  </r>
  <r>
    <n v="2772"/>
    <s v="MUJER"/>
    <n v="298925"/>
    <s v="TRABAJADOR INDEPENDIENTE"/>
    <s v="SECTOR PRIVADO"/>
    <s v="SI"/>
    <s v="SI"/>
    <s v="SI"/>
    <n v="28"/>
    <s v="No"/>
    <s v="No"/>
    <n v="298925"/>
    <x v="3"/>
    <n v="28"/>
  </r>
  <r>
    <n v="2773"/>
    <s v="HOMBRE"/>
    <n v="410982"/>
    <s v="ASALARIADO"/>
    <s v="SECTOR PRIVADO"/>
    <s v="SI"/>
    <s v="NO"/>
    <s v="NO"/>
    <n v="30"/>
    <s v="No"/>
    <s v="No"/>
    <n v="410982"/>
    <x v="0"/>
    <n v="30"/>
  </r>
  <r>
    <n v="2774"/>
    <s v="MUJER"/>
    <n v="1511127"/>
    <s v="ASALARIADO"/>
    <s v="SECTOR PUBLICO"/>
    <s v="SI"/>
    <s v="NO"/>
    <s v="NO"/>
    <n v="36"/>
    <s v="No"/>
    <s v="No"/>
    <n v="1511127"/>
    <x v="0"/>
    <n v="36"/>
  </r>
  <r>
    <n v="2775"/>
    <s v="MUJER"/>
    <n v="361080"/>
    <s v="ASALARIADO"/>
    <s v="SECTOR PRIVADO"/>
    <s v="SI"/>
    <s v="NO"/>
    <s v="NO"/>
    <n v="29"/>
    <s v="No"/>
    <s v="No"/>
    <n v="361080"/>
    <x v="0"/>
    <n v="29"/>
  </r>
  <r>
    <n v="2776"/>
    <s v="HOMBRE"/>
    <n v="2676486.65"/>
    <s v="ASALARIADO"/>
    <s v="SECTOR PRIVADO"/>
    <s v="SI"/>
    <s v="NO"/>
    <s v="NO"/>
    <n v="26"/>
    <s v="Atípico"/>
    <s v="No"/>
    <n v="2676486.65"/>
    <x v="0"/>
    <n v="26"/>
  </r>
  <r>
    <n v="2777"/>
    <s v="MUJER"/>
    <n v="298482"/>
    <s v="TRABAJADOR INDEPENDIENTE"/>
    <s v="SECTOR PRIVADO"/>
    <s v="SI"/>
    <s v="NO"/>
    <s v="NO"/>
    <n v="47"/>
    <s v="No"/>
    <s v="No"/>
    <n v="298482"/>
    <x v="3"/>
    <n v="47"/>
  </r>
  <r>
    <n v="2778"/>
    <s v="HOMBRE"/>
    <n v="1603638.49"/>
    <s v="ASALARIADO"/>
    <s v="SECTOR PRIVADO"/>
    <s v="SI"/>
    <s v="NO"/>
    <s v="NO"/>
    <n v="43"/>
    <s v="No"/>
    <s v="No"/>
    <n v="1603638.49"/>
    <x v="0"/>
    <n v="43"/>
  </r>
  <r>
    <n v="2779"/>
    <s v="HOMBRE"/>
    <n v="757822.41"/>
    <s v="ASALARIADO"/>
    <s v="SECTOR PRIVADO"/>
    <s v="SI"/>
    <s v="NO"/>
    <s v="NO"/>
    <n v="31"/>
    <s v="No"/>
    <s v="No"/>
    <n v="757822.41"/>
    <x v="0"/>
    <n v="31"/>
  </r>
  <r>
    <n v="2780"/>
    <s v="MUJER"/>
    <n v="298000"/>
    <s v="TRABAJADOR INDEPENDIENTE"/>
    <s v="SECTOR PRIVADO"/>
    <s v="SI"/>
    <s v="NO"/>
    <s v="NO"/>
    <n v="23"/>
    <s v="No"/>
    <s v="No"/>
    <n v="298000"/>
    <x v="3"/>
    <n v="23"/>
  </r>
  <r>
    <n v="2781"/>
    <s v="MUJER"/>
    <n v="300018"/>
    <s v="TRABAJADOR INDEPENDIENTE"/>
    <s v="SECTOR PRIVADO"/>
    <s v="SI"/>
    <s v="SI"/>
    <s v="SI"/>
    <n v="49"/>
    <s v="No"/>
    <s v="No"/>
    <n v="300018"/>
    <x v="3"/>
    <n v="49"/>
  </r>
  <r>
    <n v="2782"/>
    <s v="HOMBRE"/>
    <n v="651569.96"/>
    <s v="ASALARIADO"/>
    <s v="SECTOR PRIVADO"/>
    <s v="SI"/>
    <s v="NO"/>
    <s v="NO"/>
    <n v="33"/>
    <s v="No"/>
    <s v="No"/>
    <n v="651569.96"/>
    <x v="0"/>
    <n v="33"/>
  </r>
  <r>
    <n v="2783"/>
    <s v="MUJER"/>
    <n v="359544.27"/>
    <s v="CONVENIOS ESPECIALES DE ASEGURADOS VOLUNTARIOS"/>
    <s v="SECTOR PRIVADO"/>
    <s v="SI"/>
    <s v="SI"/>
    <s v="NO"/>
    <n v="47"/>
    <s v="No"/>
    <s v="No"/>
    <n v="359544.27"/>
    <x v="5"/>
    <n v="47"/>
  </r>
  <r>
    <n v="2784"/>
    <s v="MUJER"/>
    <n v="554128"/>
    <s v="ASALARIADO"/>
    <s v="SECTOR PUBLICO"/>
    <s v="SI"/>
    <s v="NO"/>
    <s v="NO"/>
    <n v="26"/>
    <s v="No"/>
    <s v="No"/>
    <n v="554128"/>
    <x v="0"/>
    <n v="26"/>
  </r>
  <r>
    <n v="2785"/>
    <s v="HOMBRE"/>
    <n v="493352.64"/>
    <s v="ASALARIADO"/>
    <s v="SECTOR PRIVADO"/>
    <s v="SI"/>
    <s v="NO"/>
    <s v="NO"/>
    <n v="25"/>
    <s v="No"/>
    <s v="No"/>
    <n v="493352.64"/>
    <x v="0"/>
    <n v="25"/>
  </r>
  <r>
    <n v="2786"/>
    <s v="HOMBRE"/>
    <n v="264600"/>
    <s v="ASALARIADO"/>
    <s v="SECTOR PRIVADO"/>
    <s v="SI"/>
    <s v="NO"/>
    <s v="NO"/>
    <n v="30"/>
    <s v="No"/>
    <s v="No"/>
    <n v="264600"/>
    <x v="0"/>
    <n v="30"/>
  </r>
  <r>
    <n v="2787"/>
    <s v="MUJER"/>
    <n v="681931.83"/>
    <s v="ASALARIADO"/>
    <s v="SECTOR PRIVADO"/>
    <s v="SI"/>
    <s v="NO"/>
    <s v="NO"/>
    <n v="34"/>
    <s v="No"/>
    <s v="No"/>
    <n v="681931.83"/>
    <x v="0"/>
    <n v="34"/>
  </r>
  <r>
    <n v="2788"/>
    <s v="MUJER"/>
    <n v="278030"/>
    <s v="CONVENIOS ESPECIALES DE TRABAJADORES INDEPENDIENTES"/>
    <s v="SECTOR PRIVADO"/>
    <s v="SI"/>
    <s v="NO"/>
    <s v="NO"/>
    <n v="25"/>
    <s v="No"/>
    <s v="No"/>
    <n v="278030"/>
    <x v="4"/>
    <n v="25"/>
  </r>
  <r>
    <n v="2789"/>
    <s v="MUJER"/>
    <n v="1725833"/>
    <s v="ASALARIADO"/>
    <s v="SECTOR PUBLICO"/>
    <s v="SI"/>
    <s v="NO"/>
    <s v="NO"/>
    <n v="54"/>
    <s v="No"/>
    <s v="No"/>
    <n v="1725833"/>
    <x v="0"/>
    <n v="54"/>
  </r>
  <r>
    <n v="2790"/>
    <s v="HOMBRE"/>
    <n v="1213114.5"/>
    <s v="ASALARIADO"/>
    <s v="SECTOR PUBLICO"/>
    <s v="SI"/>
    <s v="NO"/>
    <s v="NO"/>
    <n v="39"/>
    <s v="No"/>
    <s v="No"/>
    <n v="1213114.5"/>
    <x v="0"/>
    <n v="39"/>
  </r>
  <r>
    <n v="2791"/>
    <s v="MUJER"/>
    <n v="335772"/>
    <s v="ASALARIADO"/>
    <s v="SECTOR PUBLICO"/>
    <s v="SI"/>
    <s v="NO"/>
    <s v="SI"/>
    <n v="51"/>
    <s v="No"/>
    <s v="No"/>
    <n v="335772"/>
    <x v="0"/>
    <n v="51"/>
  </r>
  <r>
    <n v="2792"/>
    <s v="MUJER"/>
    <n v="497847.64"/>
    <s v="ASALARIADO"/>
    <s v="SECTOR PRIVADO"/>
    <s v="SI"/>
    <s v="NO"/>
    <s v="NO"/>
    <n v="45"/>
    <s v="No"/>
    <s v="No"/>
    <n v="497847.64"/>
    <x v="0"/>
    <n v="45"/>
  </r>
  <r>
    <n v="2793"/>
    <s v="HOMBRE"/>
    <n v="480488"/>
    <s v="ASALARIADO"/>
    <s v="SECTOR PRIVADO"/>
    <s v="SI"/>
    <s v="SI"/>
    <s v="NO"/>
    <n v="23"/>
    <s v="No"/>
    <s v="No"/>
    <n v="480488"/>
    <x v="0"/>
    <n v="23"/>
  </r>
  <r>
    <n v="2794"/>
    <s v="HOMBRE"/>
    <n v="359544.27"/>
    <s v="CONVENIOS ESPECIALES DE ASEGURADOS VOLUNTARIOS"/>
    <s v="SECTOR PRIVADO"/>
    <s v="SI"/>
    <s v="SI"/>
    <s v="NO"/>
    <n v="61"/>
    <s v="No"/>
    <s v="No"/>
    <n v="359544.27"/>
    <x v="5"/>
    <n v="61"/>
  </r>
  <r>
    <n v="2795"/>
    <s v="MUJER"/>
    <n v="602634"/>
    <s v="ASALARIADO"/>
    <s v="SECTOR PUBLICO"/>
    <s v="SI"/>
    <s v="NO"/>
    <s v="NO"/>
    <n v="35"/>
    <s v="No"/>
    <s v="No"/>
    <n v="602634"/>
    <x v="0"/>
    <n v="35"/>
  </r>
  <r>
    <n v="2796"/>
    <s v="MUJER"/>
    <n v="297046"/>
    <s v="TRABAJADOR INDEPENDIENTE"/>
    <s v="SECTOR PRIVADO"/>
    <s v="SI"/>
    <s v="NO"/>
    <s v="NO"/>
    <n v="43"/>
    <s v="No"/>
    <s v="No"/>
    <n v="297046"/>
    <x v="3"/>
    <n v="43"/>
  </r>
  <r>
    <n v="2797"/>
    <s v="MUJER"/>
    <n v="1840146.75"/>
    <s v="ASALARIADO"/>
    <s v="SECTOR PUBLICO"/>
    <s v="SI"/>
    <s v="NO"/>
    <s v="NO"/>
    <n v="49"/>
    <s v="No"/>
    <s v="No"/>
    <n v="1840146.75"/>
    <x v="0"/>
    <n v="49"/>
  </r>
  <r>
    <n v="2798"/>
    <s v="MUJER"/>
    <n v="297046"/>
    <s v="ASEGURADO VOLUNTARIO"/>
    <s v="SECTOR PRIVADO"/>
    <s v="SI"/>
    <s v="NO"/>
    <s v="NO"/>
    <n v="62"/>
    <s v="No"/>
    <s v="No"/>
    <n v="297046"/>
    <x v="2"/>
    <n v="62"/>
  </r>
  <r>
    <n v="2799"/>
    <s v="MUJER"/>
    <n v="358000"/>
    <s v="ASALARIADO"/>
    <s v="SECTOR PRIVADO"/>
    <s v="SI"/>
    <s v="SI"/>
    <s v="NO"/>
    <n v="29"/>
    <s v="No"/>
    <s v="No"/>
    <n v="358000"/>
    <x v="0"/>
    <n v="29"/>
  </r>
  <r>
    <n v="2800"/>
    <s v="HOMBRE"/>
    <n v="436134"/>
    <s v="ASALARIADO"/>
    <s v="SECTOR PRIVADO"/>
    <s v="SI"/>
    <s v="NO"/>
    <s v="NO"/>
    <n v="23"/>
    <s v="No"/>
    <s v="No"/>
    <n v="436134"/>
    <x v="0"/>
    <n v="23"/>
  </r>
  <r>
    <n v="2801"/>
    <s v="HOMBRE"/>
    <n v="375277"/>
    <s v="ASALARIADO"/>
    <s v="SECTOR PUBLICO"/>
    <s v="SI"/>
    <s v="NO"/>
    <s v="SI"/>
    <n v="54"/>
    <s v="No"/>
    <s v="No"/>
    <n v="375277"/>
    <x v="0"/>
    <n v="54"/>
  </r>
  <r>
    <n v="2802"/>
    <s v="HOMBRE"/>
    <n v="1037264"/>
    <s v="ASALARIADO"/>
    <s v="SECTOR PRIVADO"/>
    <s v="SI"/>
    <s v="NO"/>
    <s v="NO"/>
    <n v="36"/>
    <s v="No"/>
    <s v="No"/>
    <n v="1037264"/>
    <x v="0"/>
    <n v="36"/>
  </r>
  <r>
    <n v="2803"/>
    <s v="HOMBRE"/>
    <n v="70000"/>
    <s v="ASALARIADO"/>
    <s v="SECTOR PRIVADO"/>
    <s v="SI"/>
    <s v="NO"/>
    <s v="NO"/>
    <n v="47"/>
    <s v="No"/>
    <s v="No"/>
    <n v="70000"/>
    <x v="0"/>
    <n v="47"/>
  </r>
  <r>
    <n v="2804"/>
    <s v="HOMBRE"/>
    <n v="383265.76"/>
    <s v="ASALARIADO"/>
    <s v="SECTOR PRIVADO"/>
    <s v="SI"/>
    <s v="NO"/>
    <s v="NO"/>
    <n v="56"/>
    <s v="No"/>
    <s v="No"/>
    <n v="383265.76"/>
    <x v="0"/>
    <n v="56"/>
  </r>
  <r>
    <n v="2805"/>
    <s v="HOMBRE"/>
    <n v="1302821"/>
    <s v="ASALARIADO"/>
    <s v="SECTOR PUBLICO"/>
    <s v="SI"/>
    <s v="NO"/>
    <s v="NO"/>
    <n v="42"/>
    <s v="No"/>
    <s v="No"/>
    <n v="1302821"/>
    <x v="0"/>
    <n v="42"/>
  </r>
  <r>
    <n v="2806"/>
    <s v="MUJER"/>
    <n v="385886"/>
    <s v="PENSIONADOS EN SU PROPIO SISTEMA"/>
    <s v="SECTOR PUBLICO"/>
    <s v="SI"/>
    <s v="NO"/>
    <s v="NO"/>
    <n v="73"/>
    <s v="No"/>
    <s v="No"/>
    <n v="385886"/>
    <x v="1"/>
    <n v="73"/>
  </r>
  <r>
    <n v="2807"/>
    <s v="HOMBRE"/>
    <n v="297046"/>
    <s v="TRABAJADOR INDEPENDIENTE"/>
    <s v="SECTOR PRIVADO"/>
    <s v="SI"/>
    <s v="NO"/>
    <s v="SI"/>
    <n v="39"/>
    <s v="No"/>
    <s v="No"/>
    <n v="297046"/>
    <x v="3"/>
    <n v="39"/>
  </r>
  <r>
    <n v="2808"/>
    <s v="HOMBRE"/>
    <n v="500936"/>
    <s v="ASALARIADO"/>
    <s v="SECTOR PUBLICO"/>
    <s v="SI"/>
    <s v="NO"/>
    <s v="NO"/>
    <n v="32"/>
    <s v="No"/>
    <s v="No"/>
    <n v="500936"/>
    <x v="0"/>
    <n v="32"/>
  </r>
  <r>
    <n v="2809"/>
    <s v="MUJER"/>
    <n v="860036.5"/>
    <s v="ASALARIADO"/>
    <s v="SECTOR PUBLICO"/>
    <s v="SI"/>
    <s v="NO"/>
    <s v="NO"/>
    <n v="49"/>
    <s v="No"/>
    <s v="No"/>
    <n v="860036.5"/>
    <x v="0"/>
    <n v="49"/>
  </r>
  <r>
    <n v="2810"/>
    <s v="HOMBRE"/>
    <n v="273450.7"/>
    <s v="ASALARIADO"/>
    <s v="SECTOR PRIVADO"/>
    <s v="SI"/>
    <s v="NO"/>
    <s v="NO"/>
    <n v="18"/>
    <s v="No"/>
    <s v="No"/>
    <n v="273450.7"/>
    <x v="0"/>
    <n v="18"/>
  </r>
  <r>
    <n v="2811"/>
    <s v="MUJER"/>
    <n v="320000"/>
    <s v="ASALARIADO"/>
    <s v="SECTOR PRIVADO"/>
    <s v="SI"/>
    <s v="NO"/>
    <s v="SI"/>
    <n v="61"/>
    <s v="No"/>
    <s v="No"/>
    <n v="320000"/>
    <x v="0"/>
    <n v="61"/>
  </r>
  <r>
    <n v="2812"/>
    <s v="HOMBRE"/>
    <n v="297046"/>
    <s v="ASEGURADO VOLUNTARIO"/>
    <s v="SECTOR PRIVADO"/>
    <s v="SI"/>
    <s v="NO"/>
    <s v="NO"/>
    <n v="55"/>
    <s v="No"/>
    <s v="No"/>
    <n v="297046"/>
    <x v="2"/>
    <n v="55"/>
  </r>
  <r>
    <n v="2813"/>
    <s v="MUJER"/>
    <n v="2083266.59"/>
    <s v="ASALARIADO"/>
    <s v="SECTOR PUBLICO"/>
    <s v="SI"/>
    <s v="NO"/>
    <s v="NO"/>
    <n v="43"/>
    <s v="No"/>
    <s v="No"/>
    <n v="2083266.59"/>
    <x v="0"/>
    <n v="43"/>
  </r>
  <r>
    <n v="2814"/>
    <s v="HOMBRE"/>
    <n v="349790"/>
    <s v="ASALARIADO"/>
    <s v="SECTOR PRIVADO"/>
    <s v="SI"/>
    <s v="SI"/>
    <s v="NO"/>
    <n v="20"/>
    <s v="No"/>
    <s v="No"/>
    <n v="349790"/>
    <x v="0"/>
    <n v="20"/>
  </r>
  <r>
    <n v="2815"/>
    <s v="MUJER"/>
    <n v="682608"/>
    <s v="ASALARIADO"/>
    <s v="SECTOR PRIVADO"/>
    <s v="SI"/>
    <s v="NO"/>
    <s v="NO"/>
    <n v="29"/>
    <s v="No"/>
    <s v="No"/>
    <n v="682608"/>
    <x v="0"/>
    <n v="29"/>
  </r>
  <r>
    <n v="2816"/>
    <s v="HOMBRE"/>
    <n v="1203600"/>
    <s v="ASALARIADO"/>
    <s v="SECTOR PRIVADO"/>
    <s v="SI"/>
    <s v="NO"/>
    <s v="NO"/>
    <n v="41"/>
    <s v="No"/>
    <s v="No"/>
    <n v="1203600"/>
    <x v="0"/>
    <n v="41"/>
  </r>
  <r>
    <n v="2817"/>
    <s v="MUJER"/>
    <n v="728114.38"/>
    <s v="ASALARIADO"/>
    <s v="SECTOR PRIVADO"/>
    <s v="SI"/>
    <s v="NO"/>
    <s v="NO"/>
    <n v="46"/>
    <s v="No"/>
    <s v="No"/>
    <n v="728114.38"/>
    <x v="0"/>
    <n v="46"/>
  </r>
  <r>
    <n v="2818"/>
    <s v="HOMBRE"/>
    <n v="568333.32999999996"/>
    <s v="ASALARIADO"/>
    <s v="SECTOR PRIVADO"/>
    <s v="SI"/>
    <s v="NO"/>
    <s v="NO"/>
    <n v="20"/>
    <s v="No"/>
    <s v="No"/>
    <n v="568333.32999999996"/>
    <x v="0"/>
    <n v="20"/>
  </r>
  <r>
    <n v="2819"/>
    <s v="MUJER"/>
    <n v="340654"/>
    <s v="ASALARIADO"/>
    <s v="SECTOR PRIVADO"/>
    <s v="SI"/>
    <s v="NO"/>
    <s v="NO"/>
    <n v="45"/>
    <s v="No"/>
    <s v="No"/>
    <n v="340654"/>
    <x v="0"/>
    <n v="45"/>
  </r>
  <r>
    <n v="2820"/>
    <s v="MUJER"/>
    <n v="188120.81"/>
    <s v="PENSIONADOS EN SU PROPIO SISTEMA"/>
    <s v="SECTOR PUBLICO"/>
    <s v="SI"/>
    <s v="NO"/>
    <s v="NO"/>
    <n v="75"/>
    <s v="No"/>
    <s v="No"/>
    <n v="188120.81"/>
    <x v="1"/>
    <n v="75"/>
  </r>
  <r>
    <n v="2821"/>
    <s v="HOMBRE"/>
    <n v="639148"/>
    <s v="TRABAJADOR INDEPENDIENTE"/>
    <s v="SECTOR PRIVADO"/>
    <s v="SI"/>
    <s v="NO"/>
    <s v="SI"/>
    <n v="67"/>
    <s v="No"/>
    <s v="No"/>
    <n v="639148"/>
    <x v="3"/>
    <n v="67"/>
  </r>
  <r>
    <n v="2822"/>
    <s v="HOMBRE"/>
    <n v="768846.82"/>
    <s v="ASALARIADO"/>
    <s v="SECTOR PRIVADO"/>
    <s v="SI"/>
    <s v="NO"/>
    <s v="NO"/>
    <n v="32"/>
    <s v="No"/>
    <s v="No"/>
    <n v="768846.82"/>
    <x v="0"/>
    <n v="32"/>
  </r>
  <r>
    <n v="2823"/>
    <s v="MUJER"/>
    <n v="1292336"/>
    <s v="ASALARIADO"/>
    <s v="SECTOR PUBLICO"/>
    <s v="SI"/>
    <s v="NO"/>
    <s v="NO"/>
    <n v="36"/>
    <s v="No"/>
    <s v="No"/>
    <n v="1292336"/>
    <x v="0"/>
    <n v="36"/>
  </r>
  <r>
    <n v="2824"/>
    <s v="HOMBRE"/>
    <n v="813799"/>
    <s v="ASALARIADO"/>
    <s v="SECTOR PUBLICO"/>
    <s v="SI"/>
    <s v="NO"/>
    <s v="NO"/>
    <n v="43"/>
    <s v="No"/>
    <s v="No"/>
    <n v="813799"/>
    <x v="0"/>
    <n v="43"/>
  </r>
  <r>
    <n v="2825"/>
    <s v="HOMBRE"/>
    <n v="1507112"/>
    <s v="ASALARIADO"/>
    <s v="SECTOR PUBLICO"/>
    <s v="SI"/>
    <s v="NO"/>
    <s v="SI"/>
    <n v="50"/>
    <s v="No"/>
    <s v="No"/>
    <n v="1507112"/>
    <x v="0"/>
    <n v="50"/>
  </r>
  <r>
    <n v="2826"/>
    <s v="HOMBRE"/>
    <n v="1158776.94"/>
    <s v="ASALARIADO"/>
    <s v="SECTOR PRIVADO"/>
    <s v="SI"/>
    <s v="NO"/>
    <s v="NO"/>
    <n v="22"/>
    <s v="No"/>
    <s v="No"/>
    <n v="1158776.94"/>
    <x v="0"/>
    <n v="22"/>
  </r>
  <r>
    <n v="2827"/>
    <s v="HOMBRE"/>
    <n v="504705.31"/>
    <s v="ASALARIADO"/>
    <s v="SECTOR PRIVADO"/>
    <s v="SI"/>
    <s v="NO"/>
    <s v="NO"/>
    <n v="35"/>
    <s v="No"/>
    <s v="No"/>
    <n v="504705.31"/>
    <x v="0"/>
    <n v="35"/>
  </r>
  <r>
    <n v="2828"/>
    <s v="HOMBRE"/>
    <n v="714074"/>
    <s v="ASALARIADO"/>
    <s v="SECTOR PRIVADO"/>
    <s v="SI"/>
    <s v="NO"/>
    <s v="NO"/>
    <n v="37"/>
    <s v="No"/>
    <s v="No"/>
    <n v="714074"/>
    <x v="0"/>
    <n v="37"/>
  </r>
  <r>
    <n v="2829"/>
    <s v="HOMBRE"/>
    <n v="283181.96000000002"/>
    <s v="ASALARIADO"/>
    <s v="SECTOR PRIVADO"/>
    <s v="SI"/>
    <s v="NO"/>
    <s v="NO"/>
    <n v="50"/>
    <s v="No"/>
    <s v="No"/>
    <n v="283181.96000000002"/>
    <x v="0"/>
    <n v="50"/>
  </r>
  <r>
    <n v="2830"/>
    <s v="HOMBRE"/>
    <n v="528970.51"/>
    <s v="ASALARIADO"/>
    <s v="SECTOR PRIVADO"/>
    <s v="SI"/>
    <s v="NO"/>
    <s v="NO"/>
    <n v="59"/>
    <s v="No"/>
    <s v="No"/>
    <n v="528970.51"/>
    <x v="0"/>
    <n v="59"/>
  </r>
  <r>
    <n v="2831"/>
    <s v="HOMBRE"/>
    <n v="310124"/>
    <s v="TRABAJADOR INDEPENDIENTE"/>
    <s v="SECTOR PRIVADO"/>
    <s v="SI"/>
    <s v="NO"/>
    <s v="SI"/>
    <n v="29"/>
    <s v="No"/>
    <s v="No"/>
    <n v="310124"/>
    <x v="3"/>
    <n v="29"/>
  </r>
  <r>
    <n v="2832"/>
    <s v="MUJER"/>
    <n v="371911"/>
    <s v="ASALARIADO"/>
    <s v="SECTOR PUBLICO"/>
    <s v="SI"/>
    <s v="NO"/>
    <s v="NO"/>
    <n v="33"/>
    <s v="No"/>
    <s v="No"/>
    <n v="371911"/>
    <x v="0"/>
    <n v="33"/>
  </r>
  <r>
    <n v="2833"/>
    <s v="HOMBRE"/>
    <n v="220575"/>
    <s v="ASALARIADO"/>
    <s v="SECTOR PRIVADO"/>
    <s v="SI"/>
    <s v="SI"/>
    <s v="NO"/>
    <n v="48"/>
    <s v="No"/>
    <s v="No"/>
    <n v="220575"/>
    <x v="0"/>
    <n v="48"/>
  </r>
  <r>
    <n v="2834"/>
    <s v="HOMBRE"/>
    <n v="233662"/>
    <s v="ASALARIADO"/>
    <s v="SECTOR PRIVADO"/>
    <s v="SI"/>
    <s v="NO"/>
    <s v="SI"/>
    <n v="32"/>
    <s v="No"/>
    <s v="No"/>
    <n v="233662"/>
    <x v="0"/>
    <n v="32"/>
  </r>
  <r>
    <n v="2835"/>
    <s v="HOMBRE"/>
    <n v="448447"/>
    <s v="ASALARIADO"/>
    <s v="SECTOR PRIVADO"/>
    <s v="SI"/>
    <s v="NO"/>
    <s v="NO"/>
    <n v="41"/>
    <s v="No"/>
    <s v="No"/>
    <n v="448447"/>
    <x v="0"/>
    <n v="41"/>
  </r>
  <r>
    <n v="2836"/>
    <s v="MUJER"/>
    <n v="847616"/>
    <s v="ASALARIADO"/>
    <s v="SECTOR PUBLICO"/>
    <s v="SI"/>
    <s v="NO"/>
    <s v="NO"/>
    <n v="31"/>
    <s v="No"/>
    <s v="No"/>
    <n v="847616"/>
    <x v="0"/>
    <n v="31"/>
  </r>
  <r>
    <n v="2837"/>
    <s v="HOMBRE"/>
    <n v="300056"/>
    <s v="PENSIONADOS EN SU PROPIO SISTEMA"/>
    <s v="SECTOR PUBLICO"/>
    <s v="SI"/>
    <s v="NO"/>
    <s v="NO"/>
    <n v="61"/>
    <s v="No"/>
    <s v="No"/>
    <n v="300056"/>
    <x v="1"/>
    <n v="61"/>
  </r>
  <r>
    <n v="2838"/>
    <s v="MUJER"/>
    <n v="278030"/>
    <s v="CONVENIOS ESPECIALES DE TRABAJADORES INDEPENDIENTES"/>
    <s v="SECTOR PRIVADO"/>
    <s v="SI"/>
    <s v="NO"/>
    <s v="NO"/>
    <n v="23"/>
    <s v="No"/>
    <s v="No"/>
    <n v="278030"/>
    <x v="4"/>
    <n v="23"/>
  </r>
  <r>
    <n v="2839"/>
    <s v="HOMBRE"/>
    <n v="956230"/>
    <s v="ASALARIADO"/>
    <s v="SECTOR PUBLICO"/>
    <s v="SI"/>
    <s v="NO"/>
    <s v="SI"/>
    <n v="60"/>
    <s v="No"/>
    <s v="No"/>
    <n v="956230"/>
    <x v="0"/>
    <n v="60"/>
  </r>
  <r>
    <n v="2840"/>
    <s v="MUJER"/>
    <n v="410738.26"/>
    <s v="ASALARIADO"/>
    <s v="SECTOR PRIVADO"/>
    <s v="SI"/>
    <s v="NO"/>
    <s v="NO"/>
    <n v="30"/>
    <s v="No"/>
    <s v="No"/>
    <n v="410738.26"/>
    <x v="0"/>
    <n v="30"/>
  </r>
  <r>
    <n v="2841"/>
    <s v="HOMBRE"/>
    <n v="451015"/>
    <s v="ASALARIADO"/>
    <s v="SECTOR PRIVADO"/>
    <s v="SI"/>
    <s v="NO"/>
    <s v="NO"/>
    <n v="28"/>
    <s v="No"/>
    <s v="No"/>
    <n v="451015"/>
    <x v="0"/>
    <n v="28"/>
  </r>
  <r>
    <n v="2842"/>
    <s v="HOMBRE"/>
    <n v="370000"/>
    <s v="ASALARIADO"/>
    <s v="SECTOR PRIVADO"/>
    <s v="SI"/>
    <s v="NO"/>
    <s v="NO"/>
    <n v="45"/>
    <s v="No"/>
    <s v="No"/>
    <n v="370000"/>
    <x v="0"/>
    <n v="45"/>
  </r>
  <r>
    <n v="2843"/>
    <s v="MUJER"/>
    <n v="297046"/>
    <s v="ASEGURADO VOLUNTARIO"/>
    <s v="SECTOR PRIVADO"/>
    <s v="NO"/>
    <s v="NO"/>
    <s v="SI"/>
    <n v="19"/>
    <s v="No"/>
    <s v="No"/>
    <n v="297046"/>
    <x v="2"/>
    <n v="19"/>
  </r>
  <r>
    <n v="2844"/>
    <s v="HOMBRE"/>
    <n v="519483.5"/>
    <s v="ASALARIADO"/>
    <s v="SECTOR PRIVADO"/>
    <s v="SI"/>
    <s v="SI"/>
    <s v="SI"/>
    <n v="37"/>
    <s v="No"/>
    <s v="No"/>
    <n v="519483.5"/>
    <x v="0"/>
    <n v="37"/>
  </r>
  <r>
    <n v="2845"/>
    <s v="MUJER"/>
    <n v="2216750.36"/>
    <s v="ASALARIADO"/>
    <s v="SECTOR PRIVADO"/>
    <s v="SI"/>
    <s v="SI"/>
    <s v="NO"/>
    <n v="30"/>
    <s v="No"/>
    <s v="No"/>
    <n v="2216750.36"/>
    <x v="0"/>
    <n v="30"/>
  </r>
  <r>
    <n v="2846"/>
    <s v="HOMBRE"/>
    <n v="241999"/>
    <s v="ASALARIADO"/>
    <s v="SECTOR PRIVADO"/>
    <s v="SI"/>
    <s v="NO"/>
    <s v="SI"/>
    <n v="45"/>
    <s v="No"/>
    <s v="No"/>
    <n v="241999"/>
    <x v="0"/>
    <n v="45"/>
  </r>
  <r>
    <n v="2847"/>
    <s v="MUJER"/>
    <n v="300018"/>
    <s v="ASEGURADO VOLUNTARIO"/>
    <s v="SECTOR PRIVADO"/>
    <s v="SI"/>
    <s v="NO"/>
    <s v="NO"/>
    <n v="59"/>
    <s v="No"/>
    <s v="No"/>
    <n v="300018"/>
    <x v="2"/>
    <n v="59"/>
  </r>
  <r>
    <n v="2848"/>
    <s v="HOMBRE"/>
    <n v="309288"/>
    <s v="ASALARIADO"/>
    <s v="SECTOR PRIVADO"/>
    <s v="SI"/>
    <s v="NO"/>
    <s v="NO"/>
    <n v="39"/>
    <s v="No"/>
    <s v="No"/>
    <n v="309288"/>
    <x v="0"/>
    <n v="39"/>
  </r>
  <r>
    <n v="2849"/>
    <s v="MUJER"/>
    <n v="250750"/>
    <s v="ASALARIADO"/>
    <s v="SECTOR PRIVADO"/>
    <s v="SI"/>
    <s v="NO"/>
    <s v="NO"/>
    <n v="31"/>
    <s v="No"/>
    <s v="No"/>
    <n v="250750"/>
    <x v="0"/>
    <n v="31"/>
  </r>
  <r>
    <n v="2850"/>
    <s v="MUJER"/>
    <n v="155636"/>
    <s v="ASALARIADO"/>
    <s v="SECTOR PRIVADO"/>
    <s v="SI"/>
    <s v="NO"/>
    <s v="NO"/>
    <n v="61"/>
    <s v="No"/>
    <s v="No"/>
    <n v="155636"/>
    <x v="0"/>
    <n v="61"/>
  </r>
  <r>
    <n v="2851"/>
    <s v="HOMBRE"/>
    <n v="617586"/>
    <s v="ASALARIADO"/>
    <s v="SECTOR PRIVADO"/>
    <s v="SI"/>
    <s v="NO"/>
    <s v="SI"/>
    <n v="36"/>
    <s v="No"/>
    <s v="No"/>
    <n v="617586"/>
    <x v="0"/>
    <n v="36"/>
  </r>
  <r>
    <n v="2852"/>
    <s v="HOMBRE"/>
    <n v="450886"/>
    <s v="TRABAJADOR INDEPENDIENTE"/>
    <s v="SECTOR PRIVADO"/>
    <s v="SI"/>
    <s v="NO"/>
    <s v="NO"/>
    <n v="49"/>
    <s v="No"/>
    <s v="No"/>
    <n v="450886"/>
    <x v="3"/>
    <n v="49"/>
  </r>
  <r>
    <n v="2853"/>
    <s v="MUJER"/>
    <n v="297046"/>
    <s v="ASEGURADO VOLUNTARIO"/>
    <s v="SECTOR PRIVADO"/>
    <s v="SI"/>
    <s v="NO"/>
    <s v="NO"/>
    <n v="61"/>
    <s v="No"/>
    <s v="No"/>
    <n v="297046"/>
    <x v="2"/>
    <n v="61"/>
  </r>
  <r>
    <n v="2854"/>
    <s v="HOMBRE"/>
    <n v="446000"/>
    <s v="ASALARIADO"/>
    <s v="SECTOR PRIVADO"/>
    <s v="SI"/>
    <s v="NO"/>
    <s v="NO"/>
    <n v="28"/>
    <s v="No"/>
    <s v="No"/>
    <n v="446000"/>
    <x v="0"/>
    <n v="28"/>
  </r>
  <r>
    <n v="2855"/>
    <s v="HOMBRE"/>
    <n v="509509"/>
    <s v="TRABAJADOR INDEPENDIENTE"/>
    <s v="SECTOR PRIVADO"/>
    <s v="SI"/>
    <s v="NO"/>
    <s v="SI"/>
    <n v="37"/>
    <s v="No"/>
    <s v="No"/>
    <n v="509509"/>
    <x v="3"/>
    <n v="37"/>
  </r>
  <r>
    <n v="2856"/>
    <s v="HOMBRE"/>
    <n v="799571.5"/>
    <s v="ASALARIADO"/>
    <s v="SECTOR PRIVADO"/>
    <s v="SI"/>
    <s v="NO"/>
    <s v="NO"/>
    <n v="22"/>
    <s v="No"/>
    <s v="No"/>
    <n v="799571.5"/>
    <x v="0"/>
    <n v="22"/>
  </r>
  <r>
    <n v="2857"/>
    <s v="HOMBRE"/>
    <n v="297046"/>
    <s v="ASEGURADO VOLUNTARIO"/>
    <s v="SECTOR PRIVADO"/>
    <s v="SI"/>
    <s v="SI"/>
    <s v="SI"/>
    <n v="57"/>
    <s v="No"/>
    <s v="No"/>
    <n v="297046"/>
    <x v="2"/>
    <n v="57"/>
  </r>
  <r>
    <n v="2858"/>
    <s v="MUJER"/>
    <n v="130000"/>
    <s v="ASALARIADO"/>
    <s v="SECTOR PRIVADO"/>
    <s v="SI"/>
    <s v="NO"/>
    <s v="NO"/>
    <n v="51"/>
    <s v="No"/>
    <s v="No"/>
    <n v="130000"/>
    <x v="0"/>
    <n v="51"/>
  </r>
  <r>
    <n v="2859"/>
    <s v="HOMBRE"/>
    <n v="429740"/>
    <s v="ASALARIADO"/>
    <s v="SECTOR PRIVADO"/>
    <s v="SI"/>
    <s v="NO"/>
    <s v="NO"/>
    <n v="27"/>
    <s v="No"/>
    <s v="No"/>
    <n v="429740"/>
    <x v="0"/>
    <n v="27"/>
  </r>
  <r>
    <n v="2860"/>
    <s v="HOMBRE"/>
    <n v="356858"/>
    <s v="TRABAJADOR INDEPENDIENTE"/>
    <s v="SECTOR PRIVADO"/>
    <s v="SI"/>
    <s v="SI"/>
    <s v="SI"/>
    <n v="25"/>
    <s v="No"/>
    <s v="No"/>
    <n v="356858"/>
    <x v="3"/>
    <n v="25"/>
  </r>
  <r>
    <n v="2861"/>
    <s v="MUJER"/>
    <n v="375000"/>
    <s v="ASALARIADO"/>
    <s v="SECTOR PRIVADO"/>
    <s v="SI"/>
    <s v="NO"/>
    <s v="NO"/>
    <n v="42"/>
    <s v="No"/>
    <s v="No"/>
    <n v="375000"/>
    <x v="0"/>
    <n v="42"/>
  </r>
  <r>
    <n v="2862"/>
    <s v="MUJER"/>
    <n v="384500"/>
    <s v="ASALARIADO"/>
    <s v="SECTOR PRIVADO"/>
    <s v="SI"/>
    <s v="NO"/>
    <s v="NO"/>
    <n v="33"/>
    <s v="No"/>
    <s v="No"/>
    <n v="384500"/>
    <x v="0"/>
    <n v="33"/>
  </r>
  <r>
    <n v="2863"/>
    <s v="HOMBRE"/>
    <n v="368127"/>
    <s v="TRABAJADOR INDEPENDIENTE"/>
    <s v="SECTOR PRIVADO"/>
    <s v="SI"/>
    <s v="NO"/>
    <s v="SI"/>
    <n v="35"/>
    <s v="No"/>
    <s v="No"/>
    <n v="368127"/>
    <x v="3"/>
    <n v="35"/>
  </r>
  <r>
    <n v="2864"/>
    <s v="HOMBRE"/>
    <n v="258000"/>
    <s v="ASALARIADO"/>
    <s v="SECTOR PRIVADO"/>
    <s v="SI"/>
    <s v="NO"/>
    <s v="NO"/>
    <n v="50"/>
    <s v="No"/>
    <s v="No"/>
    <n v="258000"/>
    <x v="0"/>
    <n v="50"/>
  </r>
  <r>
    <n v="2865"/>
    <s v="HOMBRE"/>
    <n v="2396657.2000000002"/>
    <s v="ASALARIADO"/>
    <s v="SECTOR PRIVADO"/>
    <s v="SI"/>
    <s v="NO"/>
    <s v="NO"/>
    <n v="34"/>
    <s v="Atípico"/>
    <s v="No"/>
    <n v="2396657.2000000002"/>
    <x v="0"/>
    <n v="34"/>
  </r>
  <r>
    <n v="2866"/>
    <s v="MUJER"/>
    <n v="297046"/>
    <s v="ASEGURADO VOLUNTARIO"/>
    <s v="SECTOR PRIVADO"/>
    <s v="SI"/>
    <s v="NO"/>
    <s v="NO"/>
    <n v="29"/>
    <s v="No"/>
    <s v="No"/>
    <n v="297046"/>
    <x v="2"/>
    <n v="29"/>
  </r>
  <r>
    <n v="2867"/>
    <s v="HOMBRE"/>
    <n v="335930"/>
    <s v="ASALARIADO"/>
    <s v="SECTOR PRIVADO"/>
    <s v="SI"/>
    <s v="NO"/>
    <s v="NO"/>
    <n v="49"/>
    <s v="No"/>
    <s v="No"/>
    <n v="335930"/>
    <x v="0"/>
    <n v="49"/>
  </r>
  <r>
    <n v="2868"/>
    <s v="MUJER"/>
    <n v="278030"/>
    <s v="CONVENIOS ESPECIALES DE TRABAJADORES INDEPENDIENTES"/>
    <s v="SECTOR PRIVADO"/>
    <s v="SI"/>
    <s v="NO"/>
    <s v="NO"/>
    <n v="40"/>
    <s v="No"/>
    <s v="No"/>
    <n v="278030"/>
    <x v="4"/>
    <n v="40"/>
  </r>
  <r>
    <n v="2869"/>
    <s v="HOMBRE"/>
    <n v="1739925"/>
    <s v="ASALARIADO"/>
    <s v="SECTOR PRIVADO"/>
    <s v="SI"/>
    <s v="NO"/>
    <s v="NO"/>
    <n v="43"/>
    <s v="No"/>
    <s v="No"/>
    <n v="1739925"/>
    <x v="0"/>
    <n v="43"/>
  </r>
  <r>
    <n v="2870"/>
    <s v="MUJER"/>
    <n v="2688750"/>
    <s v="PENSIONADOS EN SU PROPIO SISTEMA"/>
    <s v="SECTOR PUBLICO"/>
    <s v="SI"/>
    <s v="NO"/>
    <s v="NO"/>
    <n v="80"/>
    <s v="Atípico"/>
    <s v="No"/>
    <n v="2688750"/>
    <x v="1"/>
    <n v="80"/>
  </r>
  <r>
    <n v="2871"/>
    <s v="HOMBRE"/>
    <n v="539969"/>
    <s v="ASALARIADO"/>
    <s v="SECTOR PRIVADO"/>
    <s v="SI"/>
    <s v="NO"/>
    <s v="NO"/>
    <n v="47"/>
    <s v="No"/>
    <s v="No"/>
    <n v="539969"/>
    <x v="0"/>
    <n v="47"/>
  </r>
  <r>
    <n v="2872"/>
    <s v="HOMBRE"/>
    <n v="297045"/>
    <s v="TRABAJADOR INDEPENDIENTE"/>
    <s v="SECTOR PRIVADO"/>
    <s v="SI"/>
    <s v="NO"/>
    <s v="NO"/>
    <n v="54"/>
    <s v="No"/>
    <s v="No"/>
    <n v="297045"/>
    <x v="3"/>
    <n v="54"/>
  </r>
  <r>
    <n v="2873"/>
    <s v="HOMBRE"/>
    <n v="747205"/>
    <s v="ASALARIADO"/>
    <s v="SECTOR PRIVADO"/>
    <s v="SI"/>
    <s v="SI"/>
    <s v="NO"/>
    <n v="31"/>
    <s v="No"/>
    <s v="No"/>
    <n v="747205"/>
    <x v="0"/>
    <n v="31"/>
  </r>
  <r>
    <n v="2874"/>
    <s v="MUJER"/>
    <n v="390136.8"/>
    <s v="ASALARIADO"/>
    <s v="SECTOR PRIVADO"/>
    <s v="SI"/>
    <s v="NO"/>
    <s v="NO"/>
    <n v="25"/>
    <s v="No"/>
    <s v="No"/>
    <n v="390136.8"/>
    <x v="0"/>
    <n v="25"/>
  </r>
  <r>
    <n v="2875"/>
    <s v="MUJER"/>
    <n v="338192"/>
    <s v="ASALARIADO"/>
    <s v="SECTOR PUBLICO"/>
    <s v="SI"/>
    <s v="NO"/>
    <s v="NO"/>
    <n v="51"/>
    <s v="No"/>
    <s v="No"/>
    <n v="338192"/>
    <x v="0"/>
    <n v="51"/>
  </r>
  <r>
    <n v="2876"/>
    <s v="MUJER"/>
    <n v="1350000"/>
    <s v="ASALARIADO"/>
    <s v="SECTOR PRIVADO"/>
    <s v="SI"/>
    <s v="NO"/>
    <s v="NO"/>
    <n v="57"/>
    <s v="No"/>
    <s v="No"/>
    <n v="1350000"/>
    <x v="0"/>
    <n v="57"/>
  </r>
  <r>
    <n v="2877"/>
    <s v="MUJER"/>
    <n v="3609554.14"/>
    <s v="ASALARIADO"/>
    <s v="SECTOR PUBLICO"/>
    <s v="SI"/>
    <s v="NO"/>
    <s v="NO"/>
    <n v="55"/>
    <s v="Atípico"/>
    <s v="No"/>
    <n v="3609554.14"/>
    <x v="0"/>
    <n v="55"/>
  </r>
  <r>
    <n v="2878"/>
    <s v="HOMBRE"/>
    <n v="1220413.97"/>
    <s v="ASALARIADO"/>
    <s v="SECTOR PRIVADO"/>
    <s v="SI"/>
    <s v="NO"/>
    <s v="NO"/>
    <n v="27"/>
    <s v="No"/>
    <s v="No"/>
    <n v="1220413.97"/>
    <x v="0"/>
    <n v="27"/>
  </r>
  <r>
    <n v="2879"/>
    <s v="HOMBRE"/>
    <n v="278030"/>
    <s v="CONVENIOS ESPECIALES DE TRABAJADORES INDEPENDIENTES"/>
    <s v="SECTOR PRIVADO"/>
    <s v="SI"/>
    <s v="NO"/>
    <s v="NO"/>
    <n v="32"/>
    <s v="No"/>
    <s v="No"/>
    <n v="278030"/>
    <x v="4"/>
    <n v="32"/>
  </r>
  <r>
    <n v="2880"/>
    <s v="HOMBRE"/>
    <n v="762796.88"/>
    <s v="ASALARIADO"/>
    <s v="SECTOR PRIVADO"/>
    <s v="SI"/>
    <s v="NO"/>
    <s v="NO"/>
    <n v="26"/>
    <s v="No"/>
    <s v="No"/>
    <n v="762796.88"/>
    <x v="0"/>
    <n v="26"/>
  </r>
  <r>
    <n v="2881"/>
    <s v="HOMBRE"/>
    <n v="413751.05"/>
    <s v="ASALARIADO"/>
    <s v="SECTOR PRIVADO"/>
    <s v="SI"/>
    <s v="NO"/>
    <s v="NO"/>
    <n v="28"/>
    <s v="No"/>
    <s v="No"/>
    <n v="413751.05"/>
    <x v="0"/>
    <n v="28"/>
  </r>
  <r>
    <n v="2882"/>
    <s v="HOMBRE"/>
    <n v="362000"/>
    <s v="ASEGURADO VOLUNTARIO"/>
    <s v="SECTOR PRIVADO"/>
    <s v="SI"/>
    <s v="NO"/>
    <s v="NO"/>
    <n v="35"/>
    <s v="No"/>
    <s v="No"/>
    <n v="362000"/>
    <x v="2"/>
    <n v="35"/>
  </r>
  <r>
    <n v="2883"/>
    <s v="MUJER"/>
    <n v="297044"/>
    <s v="ASALARIADO"/>
    <s v="SECTOR PRIVADO"/>
    <s v="SI"/>
    <s v="NO"/>
    <s v="NO"/>
    <n v="58"/>
    <s v="No"/>
    <s v="No"/>
    <n v="297044"/>
    <x v="0"/>
    <n v="58"/>
  </r>
  <r>
    <n v="2884"/>
    <s v="HOMBRE"/>
    <n v="2414456"/>
    <s v="ASALARIADO"/>
    <s v="SECTOR PRIVADO"/>
    <s v="SI"/>
    <s v="NO"/>
    <s v="NO"/>
    <n v="36"/>
    <s v="Atípico"/>
    <s v="No"/>
    <n v="2414456"/>
    <x v="0"/>
    <n v="36"/>
  </r>
  <r>
    <n v="2885"/>
    <s v="HOMBRE"/>
    <n v="406659.45"/>
    <s v="ASALARIADO"/>
    <s v="SECTOR PUBLICO"/>
    <s v="SI"/>
    <s v="NO"/>
    <s v="NO"/>
    <n v="27"/>
    <s v="No"/>
    <s v="No"/>
    <n v="406659.45"/>
    <x v="0"/>
    <n v="27"/>
  </r>
  <r>
    <n v="2886"/>
    <s v="HOMBRE"/>
    <n v="514435.14"/>
    <s v="ASALARIADO"/>
    <s v="SECTOR PRIVADO"/>
    <s v="SI"/>
    <s v="NO"/>
    <s v="NO"/>
    <n v="48"/>
    <s v="No"/>
    <s v="No"/>
    <n v="514435.14"/>
    <x v="0"/>
    <n v="48"/>
  </r>
  <r>
    <n v="2887"/>
    <s v="MUJER"/>
    <n v="705807.13"/>
    <s v="ASALARIADO"/>
    <s v="SECTOR PUBLICO"/>
    <s v="SI"/>
    <s v="NO"/>
    <s v="NO"/>
    <n v="34"/>
    <s v="No"/>
    <s v="No"/>
    <n v="705807.13"/>
    <x v="0"/>
    <n v="34"/>
  </r>
  <r>
    <n v="2888"/>
    <s v="MUJER"/>
    <n v="462569.85"/>
    <s v="ASALARIADO"/>
    <s v="SECTOR PRIVADO"/>
    <s v="SI"/>
    <s v="NO"/>
    <s v="NO"/>
    <n v="27"/>
    <s v="No"/>
    <s v="No"/>
    <n v="462569.85"/>
    <x v="0"/>
    <n v="27"/>
  </r>
  <r>
    <n v="2889"/>
    <s v="HOMBRE"/>
    <n v="100000"/>
    <s v="ASALARIADO"/>
    <s v="SECTOR PRIVADO"/>
    <s v="SI"/>
    <s v="NO"/>
    <s v="NO"/>
    <n v="24"/>
    <s v="No"/>
    <s v="No"/>
    <n v="100000"/>
    <x v="0"/>
    <n v="24"/>
  </r>
  <r>
    <n v="2890"/>
    <s v="HOMBRE"/>
    <n v="337811"/>
    <s v="PENSIONADOS EN SU PROPIO SISTEMA"/>
    <s v="SECTOR PUBLICO"/>
    <s v="SI"/>
    <s v="NO"/>
    <s v="NO"/>
    <n v="81"/>
    <s v="No"/>
    <s v="No"/>
    <n v="337811"/>
    <x v="1"/>
    <n v="81"/>
  </r>
  <r>
    <n v="2891"/>
    <s v="MUJER"/>
    <n v="359544.27"/>
    <s v="CONVENIOS ESPECIALES DE ASEGURADOS VOLUNTARIOS"/>
    <s v="SECTOR PRIVADO"/>
    <s v="SI"/>
    <s v="SI"/>
    <s v="NO"/>
    <n v="38"/>
    <s v="No"/>
    <s v="No"/>
    <n v="359544.27"/>
    <x v="5"/>
    <n v="38"/>
  </r>
  <r>
    <n v="2892"/>
    <s v="HOMBRE"/>
    <n v="444389.01"/>
    <s v="ASALARIADO"/>
    <s v="SECTOR PUBLICO"/>
    <s v="SI"/>
    <s v="NO"/>
    <s v="NO"/>
    <n v="60"/>
    <s v="No"/>
    <s v="No"/>
    <n v="444389.01"/>
    <x v="0"/>
    <n v="60"/>
  </r>
  <r>
    <n v="2893"/>
    <s v="HOMBRE"/>
    <n v="299046"/>
    <s v="ASEGURADO VOLUNTARIO"/>
    <s v="SECTOR PRIVADO"/>
    <s v="SI"/>
    <s v="NO"/>
    <s v="NO"/>
    <n v="31"/>
    <s v="No"/>
    <s v="No"/>
    <n v="299046"/>
    <x v="2"/>
    <n v="31"/>
  </r>
  <r>
    <n v="2894"/>
    <s v="HOMBRE"/>
    <n v="1270596.6499999999"/>
    <s v="ASALARIADO"/>
    <s v="SECTOR PUBLICO"/>
    <s v="SI"/>
    <s v="NO"/>
    <s v="NO"/>
    <n v="44"/>
    <s v="No"/>
    <s v="No"/>
    <n v="1270596.6499999999"/>
    <x v="0"/>
    <n v="44"/>
  </r>
  <r>
    <n v="2895"/>
    <s v="HOMBRE"/>
    <n v="922788.75"/>
    <s v="ASALARIADO"/>
    <s v="SECTOR PRIVADO"/>
    <s v="SI"/>
    <s v="NO"/>
    <s v="NO"/>
    <n v="25"/>
    <s v="No"/>
    <s v="No"/>
    <n v="922788.75"/>
    <x v="0"/>
    <n v="25"/>
  </r>
  <r>
    <n v="2896"/>
    <s v="HOMBRE"/>
    <n v="297045"/>
    <s v="TRABAJADOR INDEPENDIENTE"/>
    <s v="SECTOR PRIVADO"/>
    <s v="SI"/>
    <s v="NO"/>
    <s v="NO"/>
    <n v="49"/>
    <s v="No"/>
    <s v="No"/>
    <n v="297045"/>
    <x v="3"/>
    <n v="49"/>
  </r>
  <r>
    <n v="2897"/>
    <s v="MUJER"/>
    <n v="1055938.04"/>
    <s v="ASALARIADO"/>
    <s v="SECTOR PUBLICO"/>
    <s v="SI"/>
    <s v="NO"/>
    <s v="NO"/>
    <n v="30"/>
    <s v="No"/>
    <s v="No"/>
    <n v="1055938.04"/>
    <x v="0"/>
    <n v="30"/>
  </r>
  <r>
    <n v="2898"/>
    <s v="MUJER"/>
    <n v="639148"/>
    <s v="ASEGURADO VOLUNTARIO"/>
    <s v="SECTOR PRIVADO"/>
    <s v="SI"/>
    <s v="NO"/>
    <s v="NO"/>
    <n v="75"/>
    <s v="No"/>
    <s v="No"/>
    <n v="639148"/>
    <x v="2"/>
    <n v="75"/>
  </r>
  <r>
    <n v="2899"/>
    <s v="HOMBRE"/>
    <n v="385093.62"/>
    <s v="ASALARIADO"/>
    <s v="SECTOR PRIVADO"/>
    <s v="SI"/>
    <s v="NO"/>
    <s v="NO"/>
    <n v="44"/>
    <s v="No"/>
    <s v="No"/>
    <n v="385093.62"/>
    <x v="0"/>
    <n v="44"/>
  </r>
  <r>
    <n v="2900"/>
    <s v="HOMBRE"/>
    <n v="646251.66"/>
    <s v="ASALARIADO"/>
    <s v="SECTOR PRIVADO"/>
    <s v="SI"/>
    <s v="NO"/>
    <s v="NO"/>
    <n v="27"/>
    <s v="No"/>
    <s v="No"/>
    <n v="646251.66"/>
    <x v="0"/>
    <n v="27"/>
  </r>
  <r>
    <n v="2901"/>
    <s v="HOMBRE"/>
    <n v="330000"/>
    <s v="ASALARIADO"/>
    <s v="SECTOR PRIVADO"/>
    <s v="SI"/>
    <s v="SI"/>
    <s v="NO"/>
    <n v="47"/>
    <s v="No"/>
    <s v="No"/>
    <n v="330000"/>
    <x v="0"/>
    <n v="47"/>
  </r>
  <r>
    <n v="2902"/>
    <s v="HOMBRE"/>
    <n v="297046"/>
    <s v="TRABAJADOR INDEPENDIENTE"/>
    <s v="SECTOR PRIVADO"/>
    <s v="SI"/>
    <s v="NO"/>
    <s v="NO"/>
    <n v="63"/>
    <s v="No"/>
    <s v="No"/>
    <n v="297046"/>
    <x v="3"/>
    <n v="63"/>
  </r>
  <r>
    <n v="2903"/>
    <s v="MUJER"/>
    <n v="622394.65"/>
    <s v="ASALARIADO"/>
    <s v="SECTOR PRIVADO"/>
    <s v="SI"/>
    <s v="NO"/>
    <s v="SI"/>
    <n v="23"/>
    <s v="No"/>
    <s v="No"/>
    <n v="622394.65"/>
    <x v="0"/>
    <n v="23"/>
  </r>
  <r>
    <n v="2904"/>
    <s v="HOMBRE"/>
    <n v="171000"/>
    <s v="ASALARIADO"/>
    <s v="SECTOR PRIVADO"/>
    <s v="SI"/>
    <s v="NO"/>
    <s v="NO"/>
    <n v="56"/>
    <s v="No"/>
    <s v="No"/>
    <n v="171000"/>
    <x v="0"/>
    <n v="56"/>
  </r>
  <r>
    <n v="2905"/>
    <s v="MUJER"/>
    <n v="385400.61"/>
    <s v="ASALARIADO"/>
    <s v="SECTOR PRIVADO"/>
    <s v="SI"/>
    <s v="SI"/>
    <s v="NO"/>
    <n v="30"/>
    <s v="No"/>
    <s v="No"/>
    <n v="385400.61"/>
    <x v="0"/>
    <n v="30"/>
  </r>
  <r>
    <n v="2906"/>
    <s v="MUJER"/>
    <n v="1619313.26"/>
    <s v="ASALARIADO"/>
    <s v="SECTOR PRIVADO"/>
    <s v="SI"/>
    <s v="NO"/>
    <s v="NO"/>
    <n v="33"/>
    <s v="No"/>
    <s v="No"/>
    <n v="1619313.26"/>
    <x v="0"/>
    <n v="33"/>
  </r>
  <r>
    <n v="2907"/>
    <s v="HOMBRE"/>
    <n v="403541.67"/>
    <s v="ASALARIADO"/>
    <s v="SECTOR PRIVADO"/>
    <s v="SI"/>
    <s v="NO"/>
    <s v="NO"/>
    <n v="43"/>
    <s v="No"/>
    <s v="No"/>
    <n v="403541.67"/>
    <x v="0"/>
    <n v="43"/>
  </r>
  <r>
    <n v="2908"/>
    <s v="HOMBRE"/>
    <n v="600000"/>
    <s v="ASALARIADO"/>
    <s v="SECTOR PRIVADO"/>
    <s v="SI"/>
    <s v="NO"/>
    <s v="NO"/>
    <n v="24"/>
    <s v="No"/>
    <s v="No"/>
    <n v="600000"/>
    <x v="0"/>
    <n v="24"/>
  </r>
  <r>
    <n v="2909"/>
    <s v="HOMBRE"/>
    <n v="319300"/>
    <s v="ASALARIADO"/>
    <s v="SECTOR PRIVADO"/>
    <s v="SI"/>
    <s v="NO"/>
    <s v="NO"/>
    <n v="69"/>
    <s v="No"/>
    <s v="No"/>
    <n v="319300"/>
    <x v="0"/>
    <n v="69"/>
  </r>
  <r>
    <n v="2910"/>
    <s v="HOMBRE"/>
    <n v="445567"/>
    <s v="TRABAJADOR INDEPENDIENTE"/>
    <s v="SECTOR PRIVADO"/>
    <s v="SI"/>
    <s v="NO"/>
    <s v="SI"/>
    <n v="35"/>
    <s v="No"/>
    <s v="No"/>
    <n v="445567"/>
    <x v="3"/>
    <n v="35"/>
  </r>
  <r>
    <n v="2911"/>
    <s v="HOMBRE"/>
    <n v="314396"/>
    <s v="ASALARIADO"/>
    <s v="SECTOR PUBLICO"/>
    <s v="SI"/>
    <s v="NO"/>
    <s v="SI"/>
    <n v="53"/>
    <s v="No"/>
    <s v="No"/>
    <n v="314396"/>
    <x v="0"/>
    <n v="53"/>
  </r>
  <r>
    <n v="2912"/>
    <s v="MUJER"/>
    <n v="1165110"/>
    <s v="ASALARIADO"/>
    <s v="SECTOR PUBLICO"/>
    <s v="SI"/>
    <s v="NO"/>
    <s v="SI"/>
    <n v="38"/>
    <s v="No"/>
    <s v="No"/>
    <n v="1165110"/>
    <x v="0"/>
    <n v="38"/>
  </r>
  <r>
    <n v="2913"/>
    <s v="HOMBRE"/>
    <n v="639148"/>
    <s v="TRABAJADOR INDEPENDIENTE"/>
    <s v="SECTOR PRIVADO"/>
    <s v="SI"/>
    <s v="NO"/>
    <s v="SI"/>
    <n v="69"/>
    <s v="No"/>
    <s v="No"/>
    <n v="639148"/>
    <x v="3"/>
    <n v="69"/>
  </r>
  <r>
    <n v="2914"/>
    <s v="MUJER"/>
    <n v="659819.65"/>
    <s v="ASALARIADO"/>
    <s v="SECTOR PUBLICO"/>
    <s v="SI"/>
    <s v="NO"/>
    <s v="NO"/>
    <n v="26"/>
    <s v="No"/>
    <s v="No"/>
    <n v="659819.65"/>
    <x v="0"/>
    <n v="26"/>
  </r>
  <r>
    <n v="2915"/>
    <s v="MUJER"/>
    <n v="297500"/>
    <s v="ASEGURADO VOLUNTARIO"/>
    <s v="SECTOR PRIVADO"/>
    <s v="SI"/>
    <s v="SI"/>
    <s v="NO"/>
    <n v="29"/>
    <s v="No"/>
    <s v="No"/>
    <n v="297500"/>
    <x v="2"/>
    <n v="29"/>
  </r>
  <r>
    <n v="2916"/>
    <s v="HOMBRE"/>
    <n v="756084.19"/>
    <s v="ASALARIADO"/>
    <s v="SECTOR PRIVADO"/>
    <s v="SI"/>
    <s v="NO"/>
    <s v="NO"/>
    <n v="21"/>
    <s v="No"/>
    <s v="No"/>
    <n v="756084.19"/>
    <x v="0"/>
    <n v="21"/>
  </r>
  <r>
    <n v="2917"/>
    <s v="MUJER"/>
    <n v="379237.5"/>
    <s v="ASALARIADO"/>
    <s v="SECTOR PUBLICO"/>
    <s v="SI"/>
    <s v="NO"/>
    <s v="NO"/>
    <n v="25"/>
    <s v="No"/>
    <s v="No"/>
    <n v="379237.5"/>
    <x v="0"/>
    <n v="25"/>
  </r>
  <r>
    <n v="2918"/>
    <s v="HOMBRE"/>
    <n v="311585.03999999998"/>
    <s v="ASALARIADO"/>
    <s v="SECTOR PRIVADO"/>
    <s v="SI"/>
    <s v="NO"/>
    <s v="NO"/>
    <n v="26"/>
    <s v="No"/>
    <s v="No"/>
    <n v="311585.03999999998"/>
    <x v="0"/>
    <n v="26"/>
  </r>
  <r>
    <n v="2919"/>
    <s v="MUJER"/>
    <n v="1983460.5"/>
    <s v="ASALARIADO"/>
    <s v="SECTOR PUBLICO"/>
    <s v="SI"/>
    <s v="NO"/>
    <s v="NO"/>
    <n v="61"/>
    <s v="No"/>
    <s v="No"/>
    <n v="1983460.5"/>
    <x v="0"/>
    <n v="61"/>
  </r>
  <r>
    <n v="2920"/>
    <s v="HOMBRE"/>
    <n v="723495"/>
    <s v="ASALARIADO"/>
    <s v="SECTOR PUBLICO"/>
    <s v="SI"/>
    <s v="NO"/>
    <s v="NO"/>
    <n v="37"/>
    <s v="No"/>
    <s v="No"/>
    <n v="723495"/>
    <x v="0"/>
    <n v="37"/>
  </r>
  <r>
    <n v="2921"/>
    <s v="HOMBRE"/>
    <n v="426977.82"/>
    <s v="ASALARIADO"/>
    <s v="SECTOR PRIVADO"/>
    <s v="SI"/>
    <s v="SI"/>
    <s v="NO"/>
    <n v="53"/>
    <s v="No"/>
    <s v="No"/>
    <n v="426977.82"/>
    <x v="0"/>
    <n v="53"/>
  </r>
  <r>
    <n v="2922"/>
    <s v="MUJER"/>
    <n v="1459586"/>
    <s v="ASALARIADO"/>
    <s v="SECTOR PUBLICO"/>
    <s v="SI"/>
    <s v="NO"/>
    <s v="NO"/>
    <n v="47"/>
    <s v="No"/>
    <s v="No"/>
    <n v="1459586"/>
    <x v="0"/>
    <n v="47"/>
  </r>
  <r>
    <n v="2923"/>
    <s v="HOMBRE"/>
    <n v="447825.78"/>
    <s v="ASALARIADO"/>
    <s v="SECTOR PRIVADO"/>
    <s v="SI"/>
    <s v="NO"/>
    <s v="NO"/>
    <n v="53"/>
    <s v="No"/>
    <s v="No"/>
    <n v="447825.78"/>
    <x v="0"/>
    <n v="53"/>
  </r>
  <r>
    <n v="2924"/>
    <s v="MUJER"/>
    <n v="297865"/>
    <s v="TRABAJADOR INDEPENDIENTE"/>
    <s v="SECTOR PRIVADO"/>
    <s v="SI"/>
    <s v="NO"/>
    <s v="NO"/>
    <n v="41"/>
    <s v="No"/>
    <s v="No"/>
    <n v="297865"/>
    <x v="3"/>
    <n v="41"/>
  </r>
  <r>
    <n v="2925"/>
    <s v="HOMBRE"/>
    <n v="416406.24"/>
    <s v="ASALARIADO"/>
    <s v="SECTOR PRIVADO"/>
    <s v="SI"/>
    <s v="NO"/>
    <s v="NO"/>
    <n v="35"/>
    <s v="No"/>
    <s v="No"/>
    <n v="416406.24"/>
    <x v="0"/>
    <n v="35"/>
  </r>
  <r>
    <n v="2926"/>
    <s v="HOMBRE"/>
    <n v="548611.75"/>
    <s v="ASALARIADO"/>
    <s v="SECTOR PRIVADO"/>
    <s v="SI"/>
    <s v="NO"/>
    <s v="NO"/>
    <n v="27"/>
    <s v="No"/>
    <s v="No"/>
    <n v="548611.75"/>
    <x v="0"/>
    <n v="27"/>
  </r>
  <r>
    <n v="2927"/>
    <s v="HOMBRE"/>
    <n v="445567"/>
    <s v="TRABAJADOR INDEPENDIENTE"/>
    <s v="SECTOR PRIVADO"/>
    <s v="SI"/>
    <s v="NO"/>
    <s v="SI"/>
    <n v="52"/>
    <s v="No"/>
    <s v="No"/>
    <n v="445567"/>
    <x v="3"/>
    <n v="52"/>
  </r>
  <r>
    <n v="2928"/>
    <s v="MUJER"/>
    <n v="918531"/>
    <s v="ASALARIADO"/>
    <s v="SECTOR PRIVADO"/>
    <s v="SI"/>
    <s v="NO"/>
    <s v="NO"/>
    <n v="33"/>
    <s v="No"/>
    <s v="No"/>
    <n v="918531"/>
    <x v="0"/>
    <n v="33"/>
  </r>
  <r>
    <n v="2929"/>
    <s v="HOMBRE"/>
    <n v="484083"/>
    <s v="ASALARIADO"/>
    <s v="SECTOR PRIVADO"/>
    <s v="SI"/>
    <s v="NO"/>
    <s v="NO"/>
    <n v="33"/>
    <s v="No"/>
    <s v="No"/>
    <n v="484083"/>
    <x v="0"/>
    <n v="33"/>
  </r>
  <r>
    <n v="2930"/>
    <s v="HOMBRE"/>
    <n v="437310"/>
    <s v="ASALARIADO"/>
    <s v="SECTOR PRIVADO"/>
    <s v="SI"/>
    <s v="NO"/>
    <s v="NO"/>
    <n v="31"/>
    <s v="No"/>
    <s v="No"/>
    <n v="437310"/>
    <x v="0"/>
    <n v="31"/>
  </r>
  <r>
    <n v="2931"/>
    <s v="HOMBRE"/>
    <n v="330226.88"/>
    <s v="ASALARIADO"/>
    <s v="SECTOR PRIVADO"/>
    <s v="SI"/>
    <s v="SI"/>
    <s v="NO"/>
    <n v="49"/>
    <s v="No"/>
    <s v="No"/>
    <n v="330226.88"/>
    <x v="0"/>
    <n v="49"/>
  </r>
  <r>
    <n v="2932"/>
    <s v="HOMBRE"/>
    <n v="3217274"/>
    <s v="PENSIONADOS EN SU PROPIO SISTEMA"/>
    <s v="SECTOR PUBLICO"/>
    <s v="SI"/>
    <s v="NO"/>
    <s v="NO"/>
    <n v="80"/>
    <s v="Atípico"/>
    <s v="No"/>
    <n v="3217274"/>
    <x v="1"/>
    <n v="80"/>
  </r>
  <r>
    <n v="2933"/>
    <s v="MUJER"/>
    <n v="250000"/>
    <s v="ASALARIADO"/>
    <s v="SECTOR PRIVADO"/>
    <s v="SI"/>
    <s v="SI"/>
    <s v="NO"/>
    <n v="53"/>
    <s v="No"/>
    <s v="No"/>
    <n v="250000"/>
    <x v="0"/>
    <n v="53"/>
  </r>
  <r>
    <n v="2934"/>
    <s v="MUJER"/>
    <n v="297046"/>
    <s v="ASEGURADO VOLUNTARIO"/>
    <s v="SECTOR PRIVADO"/>
    <s v="SI"/>
    <s v="NO"/>
    <s v="NO"/>
    <n v="55"/>
    <s v="No"/>
    <s v="No"/>
    <n v="297046"/>
    <x v="2"/>
    <n v="55"/>
  </r>
  <r>
    <n v="2935"/>
    <s v="HOMBRE"/>
    <n v="359544.27"/>
    <s v="CONVENIOS ESPECIALES DE ASEGURADOS VOLUNTARIOS"/>
    <s v="SECTOR PRIVADO"/>
    <s v="SI"/>
    <s v="SI"/>
    <s v="NO"/>
    <n v="66"/>
    <s v="No"/>
    <s v="No"/>
    <n v="359544.27"/>
    <x v="5"/>
    <n v="66"/>
  </r>
  <r>
    <n v="2936"/>
    <s v="HOMBRE"/>
    <n v="924999.9"/>
    <s v="ASALARIADO"/>
    <s v="SECTOR PRIVADO"/>
    <s v="SI"/>
    <s v="NO"/>
    <s v="NO"/>
    <n v="27"/>
    <s v="No"/>
    <s v="No"/>
    <n v="924999.9"/>
    <x v="0"/>
    <n v="27"/>
  </r>
  <r>
    <n v="2937"/>
    <s v="MUJER"/>
    <n v="323296"/>
    <s v="ASEGURADO VOLUNTARIO"/>
    <s v="SECTOR PRIVADO"/>
    <s v="SI"/>
    <s v="SI"/>
    <s v="NO"/>
    <n v="38"/>
    <s v="No"/>
    <s v="No"/>
    <n v="323296"/>
    <x v="2"/>
    <n v="38"/>
  </r>
  <r>
    <n v="2938"/>
    <s v="HOMBRE"/>
    <n v="348000"/>
    <s v="ASALARIADO"/>
    <s v="SECTOR PRIVADO"/>
    <s v="SI"/>
    <s v="NO"/>
    <s v="SI"/>
    <n v="19"/>
    <s v="No"/>
    <s v="No"/>
    <n v="348000"/>
    <x v="0"/>
    <n v="19"/>
  </r>
  <r>
    <n v="2939"/>
    <s v="MUJER"/>
    <n v="295000"/>
    <s v="ASEGURADO VOLUNTARIO"/>
    <s v="SECTOR PRIVADO"/>
    <s v="SI"/>
    <s v="SI"/>
    <s v="NO"/>
    <n v="33"/>
    <s v="No"/>
    <s v="No"/>
    <n v="295000"/>
    <x v="2"/>
    <n v="33"/>
  </r>
  <r>
    <n v="2940"/>
    <s v="HOMBRE"/>
    <n v="297045"/>
    <s v="TRABAJADOR INDEPENDIENTE"/>
    <s v="SECTOR PRIVADO"/>
    <s v="SI"/>
    <s v="NO"/>
    <s v="NO"/>
    <n v="49"/>
    <s v="No"/>
    <s v="No"/>
    <n v="297045"/>
    <x v="3"/>
    <n v="49"/>
  </r>
  <r>
    <n v="2941"/>
    <s v="HOMBRE"/>
    <n v="1889038"/>
    <s v="PENSIONADOS EN SU PROPIO SISTEMA"/>
    <s v="SECTOR PUBLICO"/>
    <s v="SI"/>
    <s v="NO"/>
    <s v="NO"/>
    <n v="67"/>
    <s v="No"/>
    <s v="No"/>
    <n v="1889038"/>
    <x v="1"/>
    <n v="67"/>
  </r>
  <r>
    <n v="2942"/>
    <s v="MUJER"/>
    <n v="1675853"/>
    <s v="PENSIONADOS EN SU PROPIO SISTEMA"/>
    <s v="SECTOR PUBLICO"/>
    <s v="SI"/>
    <s v="NO"/>
    <s v="NO"/>
    <n v="55"/>
    <s v="No"/>
    <s v="No"/>
    <n v="1675853"/>
    <x v="1"/>
    <n v="55"/>
  </r>
  <r>
    <n v="2943"/>
    <s v="HOMBRE"/>
    <n v="25000"/>
    <s v="ASALARIADO"/>
    <s v="SECTOR PRIVADO"/>
    <s v="SI"/>
    <s v="NO"/>
    <s v="NO"/>
    <n v="18"/>
    <s v="No"/>
    <s v="No"/>
    <n v="25000"/>
    <x v="0"/>
    <n v="18"/>
  </r>
  <r>
    <n v="2944"/>
    <s v="HOMBRE"/>
    <n v="377730.1"/>
    <s v="ASALARIADO"/>
    <s v="SECTOR PRIVADO"/>
    <s v="SI"/>
    <s v="NO"/>
    <s v="NO"/>
    <n v="46"/>
    <s v="No"/>
    <s v="No"/>
    <n v="377730.1"/>
    <x v="0"/>
    <n v="46"/>
  </r>
  <r>
    <n v="2945"/>
    <s v="HOMBRE"/>
    <n v="385411.82"/>
    <s v="ASALARIADO"/>
    <s v="SECTOR PRIVADO"/>
    <s v="SI"/>
    <s v="NO"/>
    <s v="NO"/>
    <n v="24"/>
    <s v="No"/>
    <s v="No"/>
    <n v="385411.82"/>
    <x v="0"/>
    <n v="24"/>
  </r>
  <r>
    <n v="2946"/>
    <s v="MUJER"/>
    <n v="1621195"/>
    <s v="ASALARIADO"/>
    <s v="SECTOR PUBLICO"/>
    <s v="SI"/>
    <s v="NO"/>
    <s v="NO"/>
    <n v="31"/>
    <s v="No"/>
    <s v="No"/>
    <n v="1621195"/>
    <x v="0"/>
    <n v="31"/>
  </r>
  <r>
    <n v="2947"/>
    <s v="MUJER"/>
    <n v="782500"/>
    <s v="ASALARIADO"/>
    <s v="SECTOR PUBLICO"/>
    <s v="SI"/>
    <s v="NO"/>
    <s v="NO"/>
    <n v="28"/>
    <s v="No"/>
    <s v="No"/>
    <n v="782500"/>
    <x v="0"/>
    <n v="28"/>
  </r>
  <r>
    <n v="2948"/>
    <s v="HOMBRE"/>
    <n v="467011"/>
    <s v="ASALARIADO"/>
    <s v="SECTOR PRIVADO"/>
    <s v="SI"/>
    <s v="NO"/>
    <s v="NO"/>
    <n v="57"/>
    <s v="No"/>
    <s v="No"/>
    <n v="467011"/>
    <x v="0"/>
    <n v="57"/>
  </r>
  <r>
    <n v="2949"/>
    <s v="MUJER"/>
    <n v="240000"/>
    <s v="ASALARIADO"/>
    <s v="SECTOR PRIVADO"/>
    <s v="SI"/>
    <s v="NO"/>
    <s v="NO"/>
    <n v="41"/>
    <s v="No"/>
    <s v="No"/>
    <n v="240000"/>
    <x v="0"/>
    <n v="41"/>
  </r>
  <r>
    <n v="2950"/>
    <s v="MUJER"/>
    <n v="806421.08"/>
    <s v="ASALARIADO"/>
    <s v="SECTOR PRIVADO"/>
    <s v="SI"/>
    <s v="NO"/>
    <s v="NO"/>
    <n v="58"/>
    <s v="No"/>
    <s v="No"/>
    <n v="806421.08"/>
    <x v="0"/>
    <n v="58"/>
  </r>
  <r>
    <n v="2951"/>
    <s v="MUJER"/>
    <n v="400000"/>
    <s v="ASALARIADO"/>
    <s v="SECTOR PRIVADO"/>
    <s v="SI"/>
    <s v="NO"/>
    <s v="NO"/>
    <n v="25"/>
    <s v="No"/>
    <s v="No"/>
    <n v="400000"/>
    <x v="0"/>
    <n v="25"/>
  </r>
  <r>
    <n v="2952"/>
    <s v="HOMBRE"/>
    <n v="299441"/>
    <s v="TRABAJADOR INDEPENDIENTE"/>
    <s v="SECTOR PRIVADO"/>
    <s v="SI"/>
    <s v="SI"/>
    <s v="SI"/>
    <n v="53"/>
    <s v="No"/>
    <s v="No"/>
    <n v="299441"/>
    <x v="3"/>
    <n v="53"/>
  </r>
  <r>
    <n v="2953"/>
    <s v="HOMBRE"/>
    <n v="377164.37"/>
    <s v="ASALARIADO"/>
    <s v="SECTOR PRIVADO"/>
    <s v="SI"/>
    <s v="NO"/>
    <s v="NO"/>
    <n v="39"/>
    <s v="No"/>
    <s v="No"/>
    <n v="377164.37"/>
    <x v="0"/>
    <n v="39"/>
  </r>
  <r>
    <n v="2954"/>
    <s v="MUJER"/>
    <n v="523392"/>
    <s v="ASALARIADO"/>
    <s v="SECTOR PRIVADO"/>
    <s v="SI"/>
    <s v="NO"/>
    <s v="NO"/>
    <n v="21"/>
    <s v="No"/>
    <s v="No"/>
    <n v="523392"/>
    <x v="0"/>
    <n v="21"/>
  </r>
  <r>
    <n v="2955"/>
    <s v="HOMBRE"/>
    <n v="297046"/>
    <s v="TRABAJADOR INDEPENDIENTE"/>
    <s v="SECTOR PRIVADO"/>
    <s v="NO"/>
    <s v="NO"/>
    <s v="SI"/>
    <n v="69"/>
    <s v="No"/>
    <s v="No"/>
    <n v="297046"/>
    <x v="3"/>
    <n v="69"/>
  </r>
  <r>
    <n v="2956"/>
    <s v="MUJER"/>
    <n v="397559.9"/>
    <s v="ASALARIADO"/>
    <s v="SECTOR PRIVADO"/>
    <s v="SI"/>
    <s v="SI"/>
    <s v="NO"/>
    <n v="26"/>
    <s v="No"/>
    <s v="No"/>
    <n v="397559.9"/>
    <x v="0"/>
    <n v="26"/>
  </r>
  <r>
    <n v="2957"/>
    <s v="HOMBRE"/>
    <n v="566795.41"/>
    <s v="ASALARIADO"/>
    <s v="SECTOR PUBLICO"/>
    <s v="SI"/>
    <s v="NO"/>
    <s v="NO"/>
    <n v="45"/>
    <s v="No"/>
    <s v="No"/>
    <n v="566795.41"/>
    <x v="0"/>
    <n v="45"/>
  </r>
  <r>
    <n v="2958"/>
    <s v="HOMBRE"/>
    <n v="590421.69999999995"/>
    <s v="ASALARIADO"/>
    <s v="SECTOR PUBLICO"/>
    <s v="SI"/>
    <s v="NO"/>
    <s v="NO"/>
    <n v="34"/>
    <s v="No"/>
    <s v="No"/>
    <n v="590421.69999999995"/>
    <x v="0"/>
    <n v="34"/>
  </r>
  <r>
    <n v="2959"/>
    <s v="HOMBRE"/>
    <n v="363833.34"/>
    <s v="ASALARIADO"/>
    <s v="SECTOR PRIVADO"/>
    <s v="SI"/>
    <s v="NO"/>
    <s v="NO"/>
    <n v="33"/>
    <s v="No"/>
    <s v="No"/>
    <n v="363833.34"/>
    <x v="0"/>
    <n v="33"/>
  </r>
  <r>
    <n v="2960"/>
    <s v="HOMBRE"/>
    <n v="297046"/>
    <s v="TRABAJADOR INDEPENDIENTE"/>
    <s v="SECTOR PRIVADO"/>
    <s v="SI"/>
    <s v="SI"/>
    <s v="SI"/>
    <n v="36"/>
    <s v="No"/>
    <s v="No"/>
    <n v="297046"/>
    <x v="3"/>
    <n v="36"/>
  </r>
  <r>
    <n v="2961"/>
    <s v="HOMBRE"/>
    <n v="225000"/>
    <s v="ASALARIADO"/>
    <s v="SECTOR PRIVADO"/>
    <s v="SI"/>
    <s v="SI"/>
    <s v="SI"/>
    <n v="47"/>
    <s v="No"/>
    <s v="No"/>
    <n v="225000"/>
    <x v="0"/>
    <n v="47"/>
  </r>
  <r>
    <n v="2962"/>
    <s v="HOMBRE"/>
    <n v="1054914.8899999999"/>
    <s v="ASALARIADO"/>
    <s v="SECTOR PUBLICO"/>
    <s v="SI"/>
    <s v="NO"/>
    <s v="NO"/>
    <n v="50"/>
    <s v="No"/>
    <s v="No"/>
    <n v="1054914.8899999999"/>
    <x v="0"/>
    <n v="50"/>
  </r>
  <r>
    <n v="2963"/>
    <s v="HOMBRE"/>
    <n v="229028"/>
    <s v="ASALARIADO"/>
    <s v="SECTOR PRIVADO"/>
    <s v="SI"/>
    <s v="NO"/>
    <s v="NO"/>
    <n v="20"/>
    <s v="No"/>
    <s v="No"/>
    <n v="229028"/>
    <x v="0"/>
    <n v="20"/>
  </r>
  <r>
    <n v="2964"/>
    <s v="HOMBRE"/>
    <n v="836076"/>
    <s v="ASALARIADO"/>
    <s v="SECTOR PUBLICO"/>
    <s v="SI"/>
    <s v="NO"/>
    <s v="NO"/>
    <n v="32"/>
    <s v="No"/>
    <s v="No"/>
    <n v="836076"/>
    <x v="0"/>
    <n v="32"/>
  </r>
  <r>
    <n v="2965"/>
    <s v="MUJER"/>
    <n v="297046"/>
    <s v="TRABAJADOR INDEPENDIENTE"/>
    <s v="SECTOR PRIVADO"/>
    <s v="SI"/>
    <s v="NO"/>
    <s v="SI"/>
    <n v="38"/>
    <s v="No"/>
    <s v="No"/>
    <n v="297046"/>
    <x v="3"/>
    <n v="38"/>
  </r>
  <r>
    <n v="2966"/>
    <s v="MUJER"/>
    <n v="660259.69999999995"/>
    <s v="ASALARIADO"/>
    <s v="SECTOR PUBLICO"/>
    <s v="SI"/>
    <s v="NO"/>
    <s v="NO"/>
    <n v="24"/>
    <s v="No"/>
    <s v="No"/>
    <n v="660259.69999999995"/>
    <x v="0"/>
    <n v="24"/>
  </r>
  <r>
    <n v="2967"/>
    <s v="MUJER"/>
    <n v="297139"/>
    <s v="ASEGURADO VOLUNTARIO"/>
    <s v="SECTOR PRIVADO"/>
    <s v="SI"/>
    <s v="NO"/>
    <s v="NO"/>
    <n v="56"/>
    <s v="No"/>
    <s v="No"/>
    <n v="297139"/>
    <x v="2"/>
    <n v="56"/>
  </r>
  <r>
    <n v="2968"/>
    <s v="MUJER"/>
    <n v="1253343.1200000001"/>
    <s v="ASALARIADO"/>
    <s v="SECTOR PRIVADO"/>
    <s v="SI"/>
    <s v="NO"/>
    <s v="NO"/>
    <n v="35"/>
    <s v="No"/>
    <s v="No"/>
    <n v="1253343.1200000001"/>
    <x v="0"/>
    <n v="35"/>
  </r>
  <r>
    <n v="2969"/>
    <s v="HOMBRE"/>
    <n v="297046"/>
    <s v="TRABAJADOR INDEPENDIENTE"/>
    <s v="SECTOR PRIVADO"/>
    <s v="SI"/>
    <s v="NO"/>
    <s v="NO"/>
    <n v="59"/>
    <s v="No"/>
    <s v="No"/>
    <n v="297046"/>
    <x v="3"/>
    <n v="59"/>
  </r>
  <r>
    <n v="2970"/>
    <s v="HOMBRE"/>
    <n v="392675"/>
    <s v="TRABAJADOR INDEPENDIENTE"/>
    <s v="SECTOR PRIVADO"/>
    <s v="SI"/>
    <s v="NO"/>
    <s v="NO"/>
    <n v="44"/>
    <s v="No"/>
    <s v="No"/>
    <n v="392675"/>
    <x v="3"/>
    <n v="44"/>
  </r>
  <r>
    <n v="2971"/>
    <s v="MUJER"/>
    <n v="300018"/>
    <s v="ASEGURADO VOLUNTARIO"/>
    <s v="SECTOR PRIVADO"/>
    <s v="SI"/>
    <s v="NO"/>
    <s v="NO"/>
    <n v="58"/>
    <s v="No"/>
    <s v="No"/>
    <n v="300018"/>
    <x v="2"/>
    <n v="58"/>
  </r>
  <r>
    <n v="2972"/>
    <s v="MUJER"/>
    <n v="127500"/>
    <s v="ASALARIADO"/>
    <s v="SECTOR PRIVADO"/>
    <s v="SI"/>
    <s v="NO"/>
    <s v="SI"/>
    <n v="52"/>
    <s v="No"/>
    <s v="No"/>
    <n v="127500"/>
    <x v="0"/>
    <n v="52"/>
  </r>
  <r>
    <n v="2973"/>
    <s v="MUJER"/>
    <n v="296000"/>
    <s v="ASALARIADO"/>
    <s v="SECTOR PRIVADO"/>
    <s v="SI"/>
    <s v="NO"/>
    <s v="NO"/>
    <n v="57"/>
    <s v="No"/>
    <s v="No"/>
    <n v="296000"/>
    <x v="0"/>
    <n v="57"/>
  </r>
  <r>
    <n v="2974"/>
    <s v="MUJER"/>
    <n v="64851.19"/>
    <s v="ASALARIADO"/>
    <s v="SECTOR PRIVADO"/>
    <s v="SI"/>
    <s v="NO"/>
    <s v="NO"/>
    <n v="25"/>
    <s v="No"/>
    <s v="No"/>
    <n v="64851.19"/>
    <x v="0"/>
    <n v="25"/>
  </r>
  <r>
    <n v="2975"/>
    <s v="MUJER"/>
    <n v="10"/>
    <s v="ASALARIADO"/>
    <s v="SECTOR PUBLICO"/>
    <s v="SI"/>
    <s v="NO"/>
    <s v="NO"/>
    <n v="51"/>
    <s v="No"/>
    <s v="No"/>
    <n v="10"/>
    <x v="0"/>
    <n v="51"/>
  </r>
  <r>
    <n v="2976"/>
    <s v="MUJER"/>
    <n v="976868.32"/>
    <s v="ASALARIADO"/>
    <s v="SECTOR PRIVADO"/>
    <s v="SI"/>
    <s v="NO"/>
    <s v="NO"/>
    <n v="37"/>
    <s v="No"/>
    <s v="No"/>
    <n v="976868.32"/>
    <x v="0"/>
    <n v="37"/>
  </r>
  <r>
    <n v="2977"/>
    <s v="HOMBRE"/>
    <n v="301783"/>
    <s v="ASALARIADO"/>
    <s v="SECTOR PRIVADO"/>
    <s v="SI"/>
    <s v="NO"/>
    <s v="SI"/>
    <n v="36"/>
    <s v="No"/>
    <s v="No"/>
    <n v="301783"/>
    <x v="0"/>
    <n v="36"/>
  </r>
  <r>
    <n v="2978"/>
    <s v="HOMBRE"/>
    <n v="299647"/>
    <s v="ASEGURADO VOLUNTARIO"/>
    <s v="SECTOR PRIVADO"/>
    <s v="SI"/>
    <s v="NO"/>
    <s v="NO"/>
    <n v="62"/>
    <s v="No"/>
    <s v="No"/>
    <n v="299647"/>
    <x v="2"/>
    <n v="62"/>
  </r>
  <r>
    <n v="2979"/>
    <s v="MUJER"/>
    <n v="1893569.1"/>
    <s v="ASALARIADO"/>
    <s v="SECTOR PUBLICO"/>
    <s v="SI"/>
    <s v="NO"/>
    <s v="NO"/>
    <n v="54"/>
    <s v="No"/>
    <s v="No"/>
    <n v="1893569.1"/>
    <x v="0"/>
    <n v="54"/>
  </r>
  <r>
    <n v="2980"/>
    <s v="HOMBRE"/>
    <n v="173700"/>
    <s v="ASALARIADO"/>
    <s v="SECTOR PRIVADO"/>
    <s v="SI"/>
    <s v="NO"/>
    <s v="NO"/>
    <n v="51"/>
    <s v="No"/>
    <s v="No"/>
    <n v="173700"/>
    <x v="0"/>
    <n v="51"/>
  </r>
  <r>
    <n v="2981"/>
    <s v="MUJER"/>
    <n v="766774"/>
    <s v="ASALARIADO"/>
    <s v="SECTOR PRIVADO"/>
    <s v="SI"/>
    <s v="SI"/>
    <s v="NO"/>
    <n v="52"/>
    <s v="No"/>
    <s v="No"/>
    <n v="766774"/>
    <x v="0"/>
    <n v="52"/>
  </r>
  <r>
    <n v="2982"/>
    <s v="HOMBRE"/>
    <n v="291514"/>
    <s v="ASEGURADO VOLUNTARIO"/>
    <s v="SECTOR PRIVADO"/>
    <s v="SI"/>
    <s v="NO"/>
    <s v="NO"/>
    <n v="51"/>
    <s v="No"/>
    <s v="No"/>
    <n v="291514"/>
    <x v="2"/>
    <n v="51"/>
  </r>
  <r>
    <n v="2983"/>
    <s v="HOMBRE"/>
    <n v="490122"/>
    <s v="TRABAJADOR INDEPENDIENTE"/>
    <s v="SECTOR PRIVADO"/>
    <s v="SI"/>
    <s v="NO"/>
    <s v="NO"/>
    <n v="63"/>
    <s v="No"/>
    <s v="No"/>
    <n v="490122"/>
    <x v="3"/>
    <n v="63"/>
  </r>
  <r>
    <n v="2984"/>
    <s v="MUJER"/>
    <n v="299647"/>
    <s v="ASEGURADO VOLUNTARIO"/>
    <s v="SECTOR PRIVADO"/>
    <s v="SI"/>
    <s v="SI"/>
    <s v="NO"/>
    <n v="69"/>
    <s v="No"/>
    <s v="No"/>
    <n v="299647"/>
    <x v="2"/>
    <n v="69"/>
  </r>
  <r>
    <n v="2985"/>
    <s v="HOMBRE"/>
    <n v="297046"/>
    <s v="TRABAJADOR INDEPENDIENTE"/>
    <s v="SECTOR PRIVADO"/>
    <s v="NO"/>
    <s v="NO"/>
    <s v="SI"/>
    <n v="55"/>
    <s v="No"/>
    <s v="No"/>
    <n v="297046"/>
    <x v="3"/>
    <n v="55"/>
  </r>
  <r>
    <n v="2986"/>
    <s v="MUJER"/>
    <n v="300018"/>
    <s v="ASEGURADO VOLUNTARIO"/>
    <s v="SECTOR PRIVADO"/>
    <s v="SI"/>
    <s v="NO"/>
    <s v="NO"/>
    <n v="53"/>
    <s v="No"/>
    <s v="No"/>
    <n v="300018"/>
    <x v="2"/>
    <n v="53"/>
  </r>
  <r>
    <n v="2987"/>
    <s v="HOMBRE"/>
    <n v="321550"/>
    <s v="TRABAJADOR INDEPENDIENTE"/>
    <s v="SECTOR PRIVADO"/>
    <s v="SI"/>
    <s v="NO"/>
    <s v="SI"/>
    <n v="51"/>
    <s v="No"/>
    <s v="No"/>
    <n v="321550"/>
    <x v="3"/>
    <n v="51"/>
  </r>
  <r>
    <n v="2988"/>
    <s v="HOMBRE"/>
    <n v="422424"/>
    <s v="ASALARIADO"/>
    <s v="SECTOR PRIVADO"/>
    <s v="SI"/>
    <s v="NO"/>
    <s v="NO"/>
    <n v="27"/>
    <s v="No"/>
    <s v="No"/>
    <n v="422424"/>
    <x v="0"/>
    <n v="27"/>
  </r>
  <r>
    <n v="2989"/>
    <s v="MUJER"/>
    <n v="351531.84"/>
    <s v="ASALARIADO"/>
    <s v="SECTOR PRIVADO"/>
    <s v="SI"/>
    <s v="NO"/>
    <s v="NO"/>
    <n v="38"/>
    <s v="No"/>
    <s v="No"/>
    <n v="351531.84"/>
    <x v="0"/>
    <n v="38"/>
  </r>
  <r>
    <n v="2990"/>
    <s v="HOMBRE"/>
    <n v="356000"/>
    <s v="ASALARIADO"/>
    <s v="SECTOR PRIVADO"/>
    <s v="SI"/>
    <s v="NO"/>
    <s v="NO"/>
    <n v="57"/>
    <s v="No"/>
    <s v="No"/>
    <n v="356000"/>
    <x v="0"/>
    <n v="57"/>
  </r>
  <r>
    <n v="2991"/>
    <s v="MUJER"/>
    <n v="278031"/>
    <s v="ASEGURADO VOLUNTARIO"/>
    <s v="SECTOR PRIVADO"/>
    <s v="SI"/>
    <s v="NO"/>
    <s v="NO"/>
    <n v="39"/>
    <s v="No"/>
    <s v="No"/>
    <n v="278031"/>
    <x v="2"/>
    <n v="39"/>
  </r>
  <r>
    <n v="2992"/>
    <s v="HOMBRE"/>
    <n v="2247500"/>
    <s v="ASALARIADO"/>
    <s v="SECTOR PRIVADO"/>
    <s v="SI"/>
    <s v="NO"/>
    <s v="NO"/>
    <n v="45"/>
    <s v="Atípico"/>
    <s v="No"/>
    <n v="2247500"/>
    <x v="0"/>
    <n v="45"/>
  </r>
  <r>
    <n v="2993"/>
    <s v="HOMBRE"/>
    <n v="340000"/>
    <s v="ASALARIADO"/>
    <s v="SECTOR PRIVADO"/>
    <s v="SI"/>
    <s v="NO"/>
    <s v="NO"/>
    <n v="34"/>
    <s v="No"/>
    <s v="No"/>
    <n v="340000"/>
    <x v="0"/>
    <n v="34"/>
  </r>
  <r>
    <n v="2994"/>
    <s v="HOMBRE"/>
    <n v="50000"/>
    <s v="ASALARIADO"/>
    <s v="SECTOR PRIVADO"/>
    <s v="SI"/>
    <s v="SI"/>
    <s v="SI"/>
    <n v="53"/>
    <s v="No"/>
    <s v="No"/>
    <n v="50000"/>
    <x v="0"/>
    <n v="53"/>
  </r>
  <r>
    <n v="2995"/>
    <s v="HOMBRE"/>
    <n v="389718"/>
    <s v="ASALARIADO"/>
    <s v="SECTOR PRIVADO"/>
    <s v="SI"/>
    <s v="NO"/>
    <s v="NO"/>
    <n v="41"/>
    <s v="No"/>
    <s v="No"/>
    <n v="389718"/>
    <x v="0"/>
    <n v="41"/>
  </r>
  <r>
    <n v="2996"/>
    <s v="MUJER"/>
    <n v="2032262.93"/>
    <s v="ASALARIADO"/>
    <s v="SECTOR PRIVADO"/>
    <s v="SI"/>
    <s v="NO"/>
    <s v="NO"/>
    <n v="54"/>
    <s v="No"/>
    <s v="No"/>
    <n v="2032262.93"/>
    <x v="0"/>
    <n v="54"/>
  </r>
  <r>
    <n v="2997"/>
    <s v="MUJER"/>
    <n v="89567"/>
    <s v="ASALARIADO"/>
    <s v="SECTOR PUBLICO"/>
    <s v="SI"/>
    <s v="NO"/>
    <s v="NO"/>
    <n v="34"/>
    <s v="No"/>
    <s v="No"/>
    <n v="89567"/>
    <x v="0"/>
    <n v="34"/>
  </r>
  <r>
    <n v="2998"/>
    <s v="HOMBRE"/>
    <n v="316965"/>
    <s v="ASALARIADO"/>
    <s v="SECTOR PRIVADO"/>
    <s v="SI"/>
    <s v="NO"/>
    <s v="NO"/>
    <n v="25"/>
    <s v="No"/>
    <s v="No"/>
    <n v="316965"/>
    <x v="0"/>
    <n v="25"/>
  </r>
  <r>
    <n v="2999"/>
    <s v="MUJER"/>
    <n v="347135"/>
    <s v="ASEGURADO VOLUNTARIO"/>
    <s v="SECTOR PRIVADO"/>
    <s v="SI"/>
    <s v="SI"/>
    <s v="NO"/>
    <n v="63"/>
    <s v="No"/>
    <s v="No"/>
    <n v="347135"/>
    <x v="2"/>
    <n v="63"/>
  </r>
  <r>
    <n v="3000"/>
    <s v="MUJER"/>
    <n v="1501649.3"/>
    <s v="ASALARIADO"/>
    <s v="SECTOR PRIVADO"/>
    <s v="SI"/>
    <s v="SI"/>
    <s v="NO"/>
    <n v="35"/>
    <s v="No"/>
    <s v="No"/>
    <n v="1501649.3"/>
    <x v="0"/>
    <n v="35"/>
  </r>
  <r>
    <n v="3001"/>
    <s v="HOMBRE"/>
    <n v="302470"/>
    <s v="TRABAJADOR INDEPENDIENTE"/>
    <s v="SECTOR PRIVADO"/>
    <s v="SI"/>
    <s v="NO"/>
    <s v="NO"/>
    <n v="61"/>
    <s v="No"/>
    <s v="No"/>
    <n v="302470"/>
    <x v="3"/>
    <n v="61"/>
  </r>
  <r>
    <n v="3002"/>
    <s v="MUJER"/>
    <n v="477140"/>
    <s v="ASALARIADO"/>
    <s v="SECTOR PUBLICO"/>
    <s v="SI"/>
    <s v="NO"/>
    <s v="NO"/>
    <n v="48"/>
    <s v="No"/>
    <s v="No"/>
    <n v="477140"/>
    <x v="0"/>
    <n v="48"/>
  </r>
  <r>
    <n v="3003"/>
    <s v="HOMBRE"/>
    <n v="1194392"/>
    <s v="ASALARIADO"/>
    <s v="SECTOR PRIVADO"/>
    <s v="SI"/>
    <s v="NO"/>
    <s v="NO"/>
    <n v="28"/>
    <s v="No"/>
    <s v="No"/>
    <n v="1194392"/>
    <x v="0"/>
    <n v="28"/>
  </r>
  <r>
    <n v="3004"/>
    <s v="MUJER"/>
    <n v="1876023.5"/>
    <s v="ASALARIADO"/>
    <s v="SECTOR PUBLICO"/>
    <s v="SI"/>
    <s v="NO"/>
    <s v="NO"/>
    <n v="46"/>
    <s v="No"/>
    <s v="No"/>
    <n v="1876023.5"/>
    <x v="0"/>
    <n v="46"/>
  </r>
  <r>
    <n v="3005"/>
    <s v="MUJER"/>
    <n v="582000"/>
    <s v="ASALARIADO"/>
    <s v="SECTOR PRIVADO"/>
    <s v="SI"/>
    <s v="NO"/>
    <s v="NO"/>
    <n v="23"/>
    <s v="No"/>
    <s v="No"/>
    <n v="582000"/>
    <x v="0"/>
    <n v="23"/>
  </r>
  <r>
    <n v="3006"/>
    <s v="MUJER"/>
    <n v="627691"/>
    <s v="ASALARIADO"/>
    <s v="SECTOR PUBLICO"/>
    <s v="SI"/>
    <s v="NO"/>
    <s v="NO"/>
    <n v="41"/>
    <s v="No"/>
    <s v="No"/>
    <n v="627691"/>
    <x v="0"/>
    <n v="41"/>
  </r>
  <r>
    <n v="3007"/>
    <s v="HOMBRE"/>
    <n v="297046"/>
    <s v="ASEGURADO VOLUNTARIO"/>
    <s v="SECTOR PRIVADO"/>
    <s v="SI"/>
    <s v="NO"/>
    <s v="NO"/>
    <n v="59"/>
    <s v="No"/>
    <s v="No"/>
    <n v="297046"/>
    <x v="2"/>
    <n v="59"/>
  </r>
  <r>
    <n v="3008"/>
    <s v="MUJER"/>
    <n v="944226"/>
    <s v="ASALARIADO"/>
    <s v="SECTOR PUBLICO"/>
    <s v="SI"/>
    <s v="NO"/>
    <s v="SI"/>
    <n v="40"/>
    <s v="No"/>
    <s v="No"/>
    <n v="944226"/>
    <x v="0"/>
    <n v="40"/>
  </r>
  <r>
    <n v="3009"/>
    <s v="MUJER"/>
    <n v="5249730"/>
    <s v="ASALARIADO"/>
    <s v="SECTOR PUBLICO"/>
    <s v="SI"/>
    <s v="NO"/>
    <s v="NO"/>
    <n v="63"/>
    <s v="Atípico"/>
    <s v="No"/>
    <n v="5249730"/>
    <x v="0"/>
    <n v="63"/>
  </r>
  <r>
    <n v="3010"/>
    <s v="MUJER"/>
    <n v="737925"/>
    <s v="ASALARIADO"/>
    <s v="SECTOR PRIVADO"/>
    <s v="SI"/>
    <s v="NO"/>
    <s v="NO"/>
    <n v="51"/>
    <s v="No"/>
    <s v="No"/>
    <n v="737925"/>
    <x v="0"/>
    <n v="51"/>
  </r>
  <r>
    <n v="3011"/>
    <s v="MUJER"/>
    <n v="700000"/>
    <s v="ASALARIADO"/>
    <s v="SECTOR PRIVADO"/>
    <s v="SI"/>
    <s v="NO"/>
    <s v="NO"/>
    <n v="27"/>
    <s v="No"/>
    <s v="No"/>
    <n v="700000"/>
    <x v="0"/>
    <n v="27"/>
  </r>
  <r>
    <n v="3012"/>
    <s v="HOMBRE"/>
    <n v="278030"/>
    <s v="CONVENIOS ESPECIALES DE TRABAJADORES INDEPENDIENTES"/>
    <s v="SECTOR PRIVADO"/>
    <s v="SI"/>
    <s v="NO"/>
    <s v="NO"/>
    <n v="42"/>
    <s v="No"/>
    <s v="No"/>
    <n v="278030"/>
    <x v="4"/>
    <n v="42"/>
  </r>
  <r>
    <n v="3013"/>
    <s v="HOMBRE"/>
    <n v="398401.34"/>
    <s v="ASALARIADO"/>
    <s v="SECTOR PRIVADO"/>
    <s v="SI"/>
    <s v="NO"/>
    <s v="NO"/>
    <n v="38"/>
    <s v="No"/>
    <s v="No"/>
    <n v="398401.34"/>
    <x v="0"/>
    <n v="38"/>
  </r>
  <r>
    <n v="3014"/>
    <s v="HOMBRE"/>
    <n v="361529.4"/>
    <s v="ASALARIADO"/>
    <s v="SECTOR PRIVADO"/>
    <s v="SI"/>
    <s v="NO"/>
    <s v="NO"/>
    <n v="32"/>
    <s v="No"/>
    <s v="No"/>
    <n v="361529.4"/>
    <x v="0"/>
    <n v="32"/>
  </r>
  <r>
    <n v="3015"/>
    <s v="HOMBRE"/>
    <n v="2399594.0699999998"/>
    <s v="ASALARIADO"/>
    <s v="SECTOR PRIVADO"/>
    <s v="SI"/>
    <s v="NO"/>
    <s v="NO"/>
    <n v="44"/>
    <s v="Atípico"/>
    <s v="No"/>
    <n v="2399594.0699999998"/>
    <x v="0"/>
    <n v="44"/>
  </r>
  <r>
    <n v="3016"/>
    <s v="MUJER"/>
    <n v="610142"/>
    <s v="TRABAJADOR INDEPENDIENTE"/>
    <s v="SECTOR PRIVADO"/>
    <s v="SI"/>
    <s v="NO"/>
    <s v="NO"/>
    <n v="46"/>
    <s v="No"/>
    <s v="No"/>
    <n v="610142"/>
    <x v="3"/>
    <n v="46"/>
  </r>
  <r>
    <n v="3017"/>
    <s v="HOMBRE"/>
    <n v="1465627.44"/>
    <s v="PENSIONADOS EN SU PROPIO SISTEMA"/>
    <s v="SECTOR PUBLICO"/>
    <s v="SI"/>
    <s v="NO"/>
    <s v="NO"/>
    <n v="61"/>
    <s v="No"/>
    <s v="No"/>
    <n v="1465627.44"/>
    <x v="1"/>
    <n v="61"/>
  </r>
  <r>
    <n v="3018"/>
    <s v="HOMBRE"/>
    <n v="298500"/>
    <s v="ASEGURADO VOLUNTARIO"/>
    <s v="SECTOR PRIVADO"/>
    <s v="SI"/>
    <s v="SI"/>
    <s v="NO"/>
    <n v="27"/>
    <s v="No"/>
    <s v="No"/>
    <n v="298500"/>
    <x v="2"/>
    <n v="27"/>
  </r>
  <r>
    <n v="3019"/>
    <s v="HOMBRE"/>
    <n v="278030"/>
    <s v="CONVENIOS ESPECIALES DE TRABAJADORES INDEPENDIENTES"/>
    <s v="SECTOR PRIVADO"/>
    <s v="SI"/>
    <s v="NO"/>
    <s v="NO"/>
    <n v="50"/>
    <s v="No"/>
    <s v="No"/>
    <n v="278030"/>
    <x v="4"/>
    <n v="50"/>
  </r>
  <r>
    <n v="3020"/>
    <s v="MUJER"/>
    <n v="1921928.32"/>
    <s v="ASALARIADO"/>
    <s v="SECTOR PUBLICO"/>
    <s v="SI"/>
    <s v="NO"/>
    <s v="NO"/>
    <n v="51"/>
    <s v="No"/>
    <s v="No"/>
    <n v="1921928.32"/>
    <x v="0"/>
    <n v="51"/>
  </r>
  <r>
    <n v="3021"/>
    <s v="HOMBRE"/>
    <n v="639148"/>
    <s v="ASEGURADO VOLUNTARIO"/>
    <s v="SECTOR PRIVADO"/>
    <s v="SI"/>
    <s v="SI"/>
    <s v="NO"/>
    <n v="79"/>
    <s v="No"/>
    <s v="No"/>
    <n v="639148"/>
    <x v="2"/>
    <n v="79"/>
  </r>
  <r>
    <n v="3022"/>
    <s v="MUJER"/>
    <n v="322866"/>
    <s v="ASALARIADO"/>
    <s v="SECTOR PRIVADO"/>
    <s v="SI"/>
    <s v="NO"/>
    <s v="NO"/>
    <n v="19"/>
    <s v="No"/>
    <s v="No"/>
    <n v="322866"/>
    <x v="0"/>
    <n v="19"/>
  </r>
  <r>
    <n v="3023"/>
    <s v="HOMBRE"/>
    <n v="405002.33"/>
    <s v="ASALARIADO"/>
    <s v="SECTOR PUBLICO"/>
    <s v="SI"/>
    <s v="NO"/>
    <s v="NO"/>
    <n v="47"/>
    <s v="No"/>
    <s v="No"/>
    <n v="405002.33"/>
    <x v="0"/>
    <n v="47"/>
  </r>
  <r>
    <n v="3024"/>
    <s v="HOMBRE"/>
    <n v="297046"/>
    <s v="ASEGURADO VOLUNTARIO"/>
    <s v="SECTOR PRIVADO"/>
    <s v="SI"/>
    <s v="NO"/>
    <s v="NO"/>
    <n v="64"/>
    <s v="No"/>
    <s v="No"/>
    <n v="297046"/>
    <x v="2"/>
    <n v="64"/>
  </r>
  <r>
    <n v="3025"/>
    <s v="MUJER"/>
    <n v="651333.19999999995"/>
    <s v="ASALARIADO"/>
    <s v="SECTOR PUBLICO"/>
    <s v="SI"/>
    <s v="NO"/>
    <s v="NO"/>
    <n v="36"/>
    <s v="No"/>
    <s v="No"/>
    <n v="651333.19999999995"/>
    <x v="0"/>
    <n v="36"/>
  </r>
  <r>
    <n v="3026"/>
    <s v="HOMBRE"/>
    <n v="577384"/>
    <s v="ASALARIADO"/>
    <s v="SECTOR PRIVADO"/>
    <s v="SI"/>
    <s v="NO"/>
    <s v="NO"/>
    <n v="41"/>
    <s v="No"/>
    <s v="No"/>
    <n v="577384"/>
    <x v="0"/>
    <n v="41"/>
  </r>
  <r>
    <n v="3027"/>
    <s v="MUJER"/>
    <n v="1207004.3999999999"/>
    <s v="ASALARIADO"/>
    <s v="SECTOR PUBLICO"/>
    <s v="SI"/>
    <s v="NO"/>
    <s v="NO"/>
    <n v="45"/>
    <s v="No"/>
    <s v="No"/>
    <n v="1207004.3999999999"/>
    <x v="0"/>
    <n v="45"/>
  </r>
  <r>
    <n v="3028"/>
    <s v="HOMBRE"/>
    <n v="355880"/>
    <s v="ASALARIADO"/>
    <s v="SECTOR PRIVADO"/>
    <s v="SI"/>
    <s v="NO"/>
    <s v="NO"/>
    <n v="41"/>
    <s v="No"/>
    <s v="No"/>
    <n v="355880"/>
    <x v="0"/>
    <n v="41"/>
  </r>
  <r>
    <n v="3029"/>
    <s v="MUJER"/>
    <n v="278030"/>
    <s v="CONVENIOS ESPECIALES DE TRABAJADORES INDEPENDIENTES"/>
    <s v="SECTOR PRIVADO"/>
    <s v="SI"/>
    <s v="NO"/>
    <s v="NO"/>
    <n v="40"/>
    <s v="No"/>
    <s v="No"/>
    <n v="278030"/>
    <x v="4"/>
    <n v="40"/>
  </r>
  <r>
    <n v="3030"/>
    <s v="HOMBRE"/>
    <n v="156631.5"/>
    <s v="PENSIONADOS EN SU PROPIO SISTEMA"/>
    <s v="SECTOR PUBLICO"/>
    <s v="SI"/>
    <s v="NO"/>
    <s v="NO"/>
    <n v="91"/>
    <s v="No"/>
    <s v="No"/>
    <n v="156631.5"/>
    <x v="1"/>
    <n v="91"/>
  </r>
  <r>
    <n v="3031"/>
    <s v="HOMBRE"/>
    <n v="341207"/>
    <s v="ASALARIADO"/>
    <s v="SECTOR PRIVADO"/>
    <s v="SI"/>
    <s v="NO"/>
    <s v="SI"/>
    <n v="38"/>
    <s v="No"/>
    <s v="No"/>
    <n v="341207"/>
    <x v="0"/>
    <n v="38"/>
  </r>
  <r>
    <n v="3032"/>
    <s v="MUJER"/>
    <n v="1517417.52"/>
    <s v="ASALARIADO"/>
    <s v="SECTOR PUBLICO"/>
    <s v="SI"/>
    <s v="NO"/>
    <s v="NO"/>
    <n v="42"/>
    <s v="No"/>
    <s v="No"/>
    <n v="1517417.52"/>
    <x v="0"/>
    <n v="42"/>
  </r>
  <r>
    <n v="3033"/>
    <s v="HOMBRE"/>
    <n v="292945.2"/>
    <s v="ASALARIADO"/>
    <s v="SECTOR PRIVADO"/>
    <s v="SI"/>
    <s v="NO"/>
    <s v="NO"/>
    <n v="47"/>
    <s v="No"/>
    <s v="No"/>
    <n v="292945.2"/>
    <x v="0"/>
    <n v="47"/>
  </r>
  <r>
    <n v="3034"/>
    <s v="HOMBRE"/>
    <n v="514062"/>
    <s v="TRABAJADOR INDEPENDIENTE"/>
    <s v="SECTOR PRIVADO"/>
    <s v="SI"/>
    <s v="NO"/>
    <s v="SI"/>
    <n v="45"/>
    <s v="No"/>
    <s v="No"/>
    <n v="514062"/>
    <x v="3"/>
    <n v="45"/>
  </r>
  <r>
    <n v="3035"/>
    <s v="MUJER"/>
    <n v="192657.4"/>
    <s v="ASALARIADO"/>
    <s v="SECTOR PUBLICO"/>
    <s v="SI"/>
    <s v="NO"/>
    <s v="NO"/>
    <n v="36"/>
    <s v="No"/>
    <s v="No"/>
    <n v="192657.4"/>
    <x v="0"/>
    <n v="36"/>
  </r>
  <r>
    <n v="3036"/>
    <s v="HOMBRE"/>
    <n v="331181"/>
    <s v="ASEGURADO VOLUNTARIO"/>
    <s v="SECTOR PRIVADO"/>
    <s v="SI"/>
    <s v="NO"/>
    <s v="NO"/>
    <n v="41"/>
    <s v="No"/>
    <s v="No"/>
    <n v="331181"/>
    <x v="2"/>
    <n v="41"/>
  </r>
  <r>
    <n v="3037"/>
    <s v="HOMBRE"/>
    <n v="1346208.75"/>
    <s v="ASALARIADO"/>
    <s v="SECTOR PRIVADO"/>
    <s v="SI"/>
    <s v="NO"/>
    <s v="NO"/>
    <n v="38"/>
    <s v="No"/>
    <s v="No"/>
    <n v="1346208.75"/>
    <x v="0"/>
    <n v="38"/>
  </r>
  <r>
    <n v="3038"/>
    <s v="HOMBRE"/>
    <n v="639143"/>
    <s v="CONVENIOS ESPECIALES DE ASEGURADOS VOLUNTARIOS"/>
    <s v="SECTOR PRIVADO"/>
    <s v="SI"/>
    <s v="SI"/>
    <s v="NO"/>
    <n v="75"/>
    <s v="No"/>
    <s v="No"/>
    <n v="639143"/>
    <x v="5"/>
    <n v="75"/>
  </r>
  <r>
    <n v="3039"/>
    <s v="MUJER"/>
    <n v="545338.75"/>
    <s v="ASALARIADO"/>
    <s v="SECTOR PUBLICO"/>
    <s v="SI"/>
    <s v="NO"/>
    <s v="NO"/>
    <n v="27"/>
    <s v="No"/>
    <s v="No"/>
    <n v="545338.75"/>
    <x v="0"/>
    <n v="27"/>
  </r>
  <r>
    <n v="3040"/>
    <s v="HOMBRE"/>
    <n v="396543.85"/>
    <s v="ASALARIADO"/>
    <s v="SECTOR PRIVADO"/>
    <s v="SI"/>
    <s v="NO"/>
    <s v="NO"/>
    <n v="27"/>
    <s v="No"/>
    <s v="No"/>
    <n v="396543.85"/>
    <x v="0"/>
    <n v="27"/>
  </r>
  <r>
    <n v="3041"/>
    <s v="MUJER"/>
    <n v="941448"/>
    <s v="ASALARIADO"/>
    <s v="SECTOR PUBLICO"/>
    <s v="SI"/>
    <s v="NO"/>
    <s v="NO"/>
    <n v="27"/>
    <s v="No"/>
    <s v="No"/>
    <n v="941448"/>
    <x v="0"/>
    <n v="27"/>
  </r>
  <r>
    <n v="3042"/>
    <s v="MUJER"/>
    <n v="929129"/>
    <s v="ASALARIADO"/>
    <s v="SECTOR PUBLICO"/>
    <s v="SI"/>
    <s v="NO"/>
    <s v="NO"/>
    <n v="38"/>
    <s v="No"/>
    <s v="No"/>
    <n v="929129"/>
    <x v="0"/>
    <n v="38"/>
  </r>
  <r>
    <n v="3043"/>
    <s v="HOMBRE"/>
    <n v="352881"/>
    <s v="ASEGURADO VOLUNTARIO"/>
    <s v="SECTOR PRIVADO"/>
    <s v="SI"/>
    <s v="SI"/>
    <s v="NO"/>
    <n v="57"/>
    <s v="No"/>
    <s v="No"/>
    <n v="352881"/>
    <x v="2"/>
    <n v="57"/>
  </r>
  <r>
    <n v="3044"/>
    <s v="HOMBRE"/>
    <n v="340369.08"/>
    <s v="ASALARIADO"/>
    <s v="SECTOR PRIVADO"/>
    <s v="SI"/>
    <s v="NO"/>
    <s v="NO"/>
    <n v="29"/>
    <s v="No"/>
    <s v="No"/>
    <n v="340369.08"/>
    <x v="0"/>
    <n v="29"/>
  </r>
  <r>
    <n v="3045"/>
    <s v="HOMBRE"/>
    <n v="358468"/>
    <s v="ASALARIADO"/>
    <s v="SECTOR PRIVADO"/>
    <s v="SI"/>
    <s v="NO"/>
    <s v="NO"/>
    <n v="42"/>
    <s v="No"/>
    <s v="No"/>
    <n v="358468"/>
    <x v="0"/>
    <n v="42"/>
  </r>
  <r>
    <n v="3046"/>
    <s v="HOMBRE"/>
    <n v="814688"/>
    <s v="ASALARIADO"/>
    <s v="SECTOR PRIVADO"/>
    <s v="SI"/>
    <s v="NO"/>
    <s v="NO"/>
    <n v="36"/>
    <s v="No"/>
    <s v="No"/>
    <n v="814688"/>
    <x v="0"/>
    <n v="36"/>
  </r>
  <r>
    <n v="3047"/>
    <s v="MUJER"/>
    <n v="358640"/>
    <s v="ASEGURADO VOLUNTARIO"/>
    <s v="SECTOR PRIVADO"/>
    <s v="SI"/>
    <s v="SI"/>
    <s v="NO"/>
    <n v="67"/>
    <s v="No"/>
    <s v="No"/>
    <n v="358640"/>
    <x v="2"/>
    <n v="67"/>
  </r>
  <r>
    <n v="3048"/>
    <s v="MUJER"/>
    <n v="1324052"/>
    <s v="ASALARIADO"/>
    <s v="SECTOR PUBLICO"/>
    <s v="SI"/>
    <s v="NO"/>
    <s v="SI"/>
    <n v="43"/>
    <s v="No"/>
    <s v="No"/>
    <n v="1324052"/>
    <x v="0"/>
    <n v="43"/>
  </r>
  <r>
    <n v="3049"/>
    <s v="HOMBRE"/>
    <n v="298018"/>
    <s v="ASEGURADO VOLUNTARIO"/>
    <s v="SECTOR PRIVADO"/>
    <s v="SI"/>
    <s v="NO"/>
    <s v="NO"/>
    <n v="29"/>
    <s v="No"/>
    <s v="No"/>
    <n v="298018"/>
    <x v="2"/>
    <n v="29"/>
  </r>
  <r>
    <n v="3050"/>
    <s v="HOMBRE"/>
    <n v="316030"/>
    <s v="ASALARIADO"/>
    <s v="SECTOR PRIVADO"/>
    <s v="SI"/>
    <s v="NO"/>
    <s v="NO"/>
    <n v="52"/>
    <s v="No"/>
    <s v="No"/>
    <n v="316030"/>
    <x v="0"/>
    <n v="52"/>
  </r>
  <r>
    <n v="3051"/>
    <s v="HOMBRE"/>
    <n v="304299.8"/>
    <s v="PENSIONADOS EN SU PROPIO SISTEMA"/>
    <s v="SECTOR PUBLICO"/>
    <s v="SI"/>
    <s v="NO"/>
    <s v="NO"/>
    <n v="55"/>
    <s v="No"/>
    <s v="No"/>
    <n v="304299.8"/>
    <x v="1"/>
    <n v="55"/>
  </r>
  <r>
    <n v="3052"/>
    <s v="MUJER"/>
    <n v="297046"/>
    <s v="ASEGURADO VOLUNTARIO"/>
    <s v="SECTOR PRIVADO"/>
    <s v="SI"/>
    <s v="NO"/>
    <s v="SI"/>
    <n v="36"/>
    <s v="No"/>
    <s v="No"/>
    <n v="297046"/>
    <x v="2"/>
    <n v="36"/>
  </r>
  <r>
    <n v="3053"/>
    <s v="HOMBRE"/>
    <n v="106560"/>
    <s v="ASALARIADO"/>
    <s v="SECTOR PRIVADO"/>
    <s v="SI"/>
    <s v="NO"/>
    <s v="NO"/>
    <n v="47"/>
    <s v="No"/>
    <s v="No"/>
    <n v="106560"/>
    <x v="0"/>
    <n v="47"/>
  </r>
  <r>
    <n v="3054"/>
    <s v="MUJER"/>
    <n v="407609"/>
    <s v="TRABAJADOR INDEPENDIENTE"/>
    <s v="SECTOR PRIVADO"/>
    <s v="SI"/>
    <s v="NO"/>
    <s v="NO"/>
    <n v="59"/>
    <s v="No"/>
    <s v="No"/>
    <n v="407609"/>
    <x v="3"/>
    <n v="59"/>
  </r>
  <r>
    <n v="3055"/>
    <s v="HOMBRE"/>
    <n v="639148"/>
    <s v="TRABAJADOR INDEPENDIENTE"/>
    <s v="SECTOR PRIVADO"/>
    <s v="SI"/>
    <s v="NO"/>
    <s v="NO"/>
    <n v="53"/>
    <s v="No"/>
    <s v="No"/>
    <n v="639148"/>
    <x v="3"/>
    <n v="53"/>
  </r>
  <r>
    <n v="3056"/>
    <s v="HOMBRE"/>
    <n v="405063"/>
    <s v="TRABAJADOR INDEPENDIENTE"/>
    <s v="SECTOR PRIVADO"/>
    <s v="SI"/>
    <s v="NO"/>
    <s v="SI"/>
    <n v="42"/>
    <s v="No"/>
    <s v="No"/>
    <n v="405063"/>
    <x v="3"/>
    <n v="42"/>
  </r>
  <r>
    <n v="3057"/>
    <s v="MUJER"/>
    <n v="1828114.74"/>
    <s v="ASALARIADO"/>
    <s v="SECTOR PUBLICO"/>
    <s v="SI"/>
    <s v="NO"/>
    <s v="NO"/>
    <n v="33"/>
    <s v="No"/>
    <s v="No"/>
    <n v="1828114.74"/>
    <x v="0"/>
    <n v="33"/>
  </r>
  <r>
    <n v="3058"/>
    <s v="MUJER"/>
    <n v="383625"/>
    <s v="ASALARIADO"/>
    <s v="SECTOR PRIVADO"/>
    <s v="SI"/>
    <s v="NO"/>
    <s v="NO"/>
    <n v="26"/>
    <s v="No"/>
    <s v="No"/>
    <n v="383625"/>
    <x v="0"/>
    <n v="26"/>
  </r>
  <r>
    <n v="3059"/>
    <s v="HOMBRE"/>
    <n v="278030"/>
    <s v="CONVENIOS ESPECIALES DE TRABAJADORES INDEPENDIENTES"/>
    <s v="SECTOR PRIVADO"/>
    <s v="SI"/>
    <s v="NO"/>
    <s v="NO"/>
    <n v="26"/>
    <s v="No"/>
    <s v="No"/>
    <n v="278030"/>
    <x v="4"/>
    <n v="26"/>
  </r>
  <r>
    <n v="3060"/>
    <s v="MUJER"/>
    <n v="381783.6"/>
    <s v="ASALARIADO"/>
    <s v="SECTOR PRIVADO"/>
    <s v="SI"/>
    <s v="NO"/>
    <s v="NO"/>
    <n v="31"/>
    <s v="No"/>
    <s v="No"/>
    <n v="381783.6"/>
    <x v="0"/>
    <n v="31"/>
  </r>
  <r>
    <n v="3061"/>
    <s v="MUJER"/>
    <n v="485000"/>
    <s v="ASALARIADO"/>
    <s v="SECTOR PRIVADO"/>
    <s v="SI"/>
    <s v="NO"/>
    <s v="NO"/>
    <n v="39"/>
    <s v="No"/>
    <s v="No"/>
    <n v="485000"/>
    <x v="0"/>
    <n v="39"/>
  </r>
  <r>
    <n v="3062"/>
    <s v="HOMBRE"/>
    <n v="301566"/>
    <s v="TRABAJADOR INDEPENDIENTE"/>
    <s v="SECTOR PRIVADO"/>
    <s v="SI"/>
    <s v="NO"/>
    <s v="SI"/>
    <n v="28"/>
    <s v="No"/>
    <s v="No"/>
    <n v="301566"/>
    <x v="3"/>
    <n v="28"/>
  </r>
  <r>
    <n v="3063"/>
    <s v="HOMBRE"/>
    <n v="1492800.6"/>
    <s v="ASALARIADO"/>
    <s v="SECTOR PUBLICO"/>
    <s v="SI"/>
    <s v="NO"/>
    <s v="NO"/>
    <n v="37"/>
    <s v="No"/>
    <s v="No"/>
    <n v="1492800.6"/>
    <x v="0"/>
    <n v="37"/>
  </r>
  <r>
    <n v="3064"/>
    <s v="MUJER"/>
    <n v="749840"/>
    <s v="ASALARIADO"/>
    <s v="SECTOR PRIVADO"/>
    <s v="SI"/>
    <s v="NO"/>
    <s v="NO"/>
    <n v="23"/>
    <s v="No"/>
    <s v="No"/>
    <n v="749840"/>
    <x v="0"/>
    <n v="23"/>
  </r>
  <r>
    <n v="3065"/>
    <s v="MUJER"/>
    <n v="371527"/>
    <s v="ASALARIADO"/>
    <s v="SECTOR PRIVADO"/>
    <s v="SI"/>
    <s v="NO"/>
    <s v="NO"/>
    <n v="35"/>
    <s v="No"/>
    <s v="No"/>
    <n v="371527"/>
    <x v="0"/>
    <n v="35"/>
  </r>
  <r>
    <n v="3066"/>
    <s v="MUJER"/>
    <n v="297044"/>
    <s v="ASEGURADO VOLUNTARIO"/>
    <s v="SECTOR PRIVADO"/>
    <s v="SI"/>
    <s v="SI"/>
    <s v="SI"/>
    <n v="33"/>
    <s v="No"/>
    <s v="No"/>
    <n v="297044"/>
    <x v="2"/>
    <n v="33"/>
  </r>
  <r>
    <n v="3067"/>
    <s v="MUJER"/>
    <n v="1498971"/>
    <s v="ASALARIADO"/>
    <s v="SECTOR PUBLICO"/>
    <s v="SI"/>
    <s v="NO"/>
    <s v="SI"/>
    <n v="42"/>
    <s v="No"/>
    <s v="No"/>
    <n v="1498971"/>
    <x v="0"/>
    <n v="42"/>
  </r>
  <r>
    <n v="3068"/>
    <s v="HOMBRE"/>
    <n v="611409"/>
    <s v="TRABAJADOR INDEPENDIENTE"/>
    <s v="SECTOR PRIVADO"/>
    <s v="SI"/>
    <s v="NO"/>
    <s v="NO"/>
    <n v="45"/>
    <s v="No"/>
    <s v="No"/>
    <n v="611409"/>
    <x v="3"/>
    <n v="45"/>
  </r>
  <r>
    <n v="3069"/>
    <s v="MUJER"/>
    <n v="390655"/>
    <s v="PENSIONADOS EN SU PROPIO SISTEMA"/>
    <s v="SECTOR PUBLICO"/>
    <s v="SI"/>
    <s v="NO"/>
    <s v="NO"/>
    <n v="57"/>
    <s v="No"/>
    <s v="No"/>
    <n v="390655"/>
    <x v="1"/>
    <n v="57"/>
  </r>
  <r>
    <n v="3070"/>
    <s v="HOMBRE"/>
    <n v="406358"/>
    <s v="TRABAJADOR INDEPENDIENTE"/>
    <s v="SECTOR PRIVADO"/>
    <s v="SI"/>
    <s v="SI"/>
    <s v="SI"/>
    <n v="71"/>
    <s v="No"/>
    <s v="No"/>
    <n v="406358"/>
    <x v="3"/>
    <n v="71"/>
  </r>
  <r>
    <n v="3071"/>
    <s v="MUJER"/>
    <n v="148986.9"/>
    <s v="ASALARIADO"/>
    <s v="SECTOR PUBLICO"/>
    <s v="SI"/>
    <s v="NO"/>
    <s v="NO"/>
    <n v="28"/>
    <s v="No"/>
    <s v="No"/>
    <n v="148986.9"/>
    <x v="0"/>
    <n v="28"/>
  </r>
  <r>
    <n v="3072"/>
    <s v="MUJER"/>
    <n v="1044634.5"/>
    <s v="ASALARIADO"/>
    <s v="SECTOR PUBLICO"/>
    <s v="SI"/>
    <s v="NO"/>
    <s v="NO"/>
    <n v="37"/>
    <s v="No"/>
    <s v="No"/>
    <n v="1044634.5"/>
    <x v="0"/>
    <n v="37"/>
  </r>
  <r>
    <n v="3073"/>
    <s v="MUJER"/>
    <n v="377729.94"/>
    <s v="ASALARIADO"/>
    <s v="SECTOR PRIVADO"/>
    <s v="SI"/>
    <s v="NO"/>
    <s v="NO"/>
    <n v="40"/>
    <s v="No"/>
    <s v="No"/>
    <n v="377729.94"/>
    <x v="0"/>
    <n v="40"/>
  </r>
  <r>
    <n v="3074"/>
    <s v="HOMBRE"/>
    <n v="75000"/>
    <s v="ASALARIADO"/>
    <s v="SECTOR PRIVADO"/>
    <s v="SI"/>
    <s v="NO"/>
    <s v="NO"/>
    <n v="29"/>
    <s v="No"/>
    <s v="No"/>
    <n v="75000"/>
    <x v="0"/>
    <n v="29"/>
  </r>
  <r>
    <n v="3075"/>
    <s v="MUJER"/>
    <n v="341091"/>
    <s v="ASALARIADO"/>
    <s v="SECTOR PRIVADO"/>
    <s v="SI"/>
    <s v="NO"/>
    <s v="NO"/>
    <n v="43"/>
    <s v="No"/>
    <s v="No"/>
    <n v="341091"/>
    <x v="0"/>
    <n v="43"/>
  </r>
  <r>
    <n v="3076"/>
    <s v="MUJER"/>
    <n v="297045"/>
    <s v="ASEGURADO VOLUNTARIO"/>
    <s v="SECTOR PRIVADO"/>
    <s v="SI"/>
    <s v="NO"/>
    <s v="NO"/>
    <n v="54"/>
    <s v="No"/>
    <s v="No"/>
    <n v="297045"/>
    <x v="2"/>
    <n v="54"/>
  </r>
  <r>
    <n v="3077"/>
    <s v="HOMBRE"/>
    <n v="300000"/>
    <s v="ASALARIADO"/>
    <s v="SECTOR PRIVADO"/>
    <s v="SI"/>
    <s v="SI"/>
    <s v="NO"/>
    <n v="33"/>
    <s v="No"/>
    <s v="No"/>
    <n v="300000"/>
    <x v="0"/>
    <n v="33"/>
  </r>
  <r>
    <n v="3078"/>
    <s v="HOMBRE"/>
    <n v="488266.33"/>
    <s v="ASALARIADO"/>
    <s v="SECTOR PRIVADO"/>
    <s v="SI"/>
    <s v="NO"/>
    <s v="NO"/>
    <n v="31"/>
    <s v="No"/>
    <s v="No"/>
    <n v="488266.33"/>
    <x v="0"/>
    <n v="31"/>
  </r>
  <r>
    <n v="3079"/>
    <s v="HOMBRE"/>
    <n v="278031"/>
    <s v="ASEGURADO VOLUNTARIO"/>
    <s v="SECTOR PRIVADO"/>
    <s v="NO"/>
    <s v="NO"/>
    <s v="SI"/>
    <n v="47"/>
    <s v="No"/>
    <s v="No"/>
    <n v="278031"/>
    <x v="2"/>
    <n v="47"/>
  </r>
  <r>
    <n v="3080"/>
    <s v="HOMBRE"/>
    <n v="705577.5"/>
    <s v="ASALARIADO"/>
    <s v="SECTOR PRIVADO"/>
    <s v="SI"/>
    <s v="NO"/>
    <s v="NO"/>
    <n v="53"/>
    <s v="No"/>
    <s v="No"/>
    <n v="705577.5"/>
    <x v="0"/>
    <n v="53"/>
  </r>
  <r>
    <n v="3081"/>
    <s v="HOMBRE"/>
    <n v="1291732"/>
    <s v="ASALARIADO"/>
    <s v="SECTOR PUBLICO"/>
    <s v="SI"/>
    <s v="NO"/>
    <s v="NO"/>
    <n v="49"/>
    <s v="No"/>
    <s v="No"/>
    <n v="1291732"/>
    <x v="0"/>
    <n v="49"/>
  </r>
  <r>
    <n v="3082"/>
    <s v="HOMBRE"/>
    <n v="786256.75"/>
    <s v="ASALARIADO"/>
    <s v="SECTOR PUBLICO"/>
    <s v="SI"/>
    <s v="NO"/>
    <s v="NO"/>
    <n v="26"/>
    <s v="No"/>
    <s v="No"/>
    <n v="786256.75"/>
    <x v="0"/>
    <n v="26"/>
  </r>
  <r>
    <n v="3083"/>
    <s v="MUJER"/>
    <n v="385548"/>
    <s v="TRABAJADOR INDEPENDIENTE"/>
    <s v="SECTOR PRIVADO"/>
    <s v="SI"/>
    <s v="NO"/>
    <s v="SI"/>
    <n v="37"/>
    <s v="No"/>
    <s v="No"/>
    <n v="385548"/>
    <x v="3"/>
    <n v="37"/>
  </r>
  <r>
    <n v="3084"/>
    <s v="HOMBRE"/>
    <n v="793190.96"/>
    <s v="ASALARIADO"/>
    <s v="SECTOR PRIVADO"/>
    <s v="SI"/>
    <s v="NO"/>
    <s v="NO"/>
    <n v="59"/>
    <s v="No"/>
    <s v="No"/>
    <n v="793190.96"/>
    <x v="0"/>
    <n v="59"/>
  </r>
  <r>
    <n v="3085"/>
    <s v="HOMBRE"/>
    <n v="297046"/>
    <s v="TRABAJADOR INDEPENDIENTE"/>
    <s v="SECTOR PRIVADO"/>
    <s v="SI"/>
    <s v="NO"/>
    <s v="NO"/>
    <n v="60"/>
    <s v="No"/>
    <s v="No"/>
    <n v="297046"/>
    <x v="3"/>
    <n v="60"/>
  </r>
  <r>
    <n v="3086"/>
    <s v="MUJER"/>
    <n v="1762215.6"/>
    <s v="ASALARIADO"/>
    <s v="SECTOR PUBLICO"/>
    <s v="SI"/>
    <s v="NO"/>
    <s v="NO"/>
    <n v="57"/>
    <s v="No"/>
    <s v="No"/>
    <n v="1762215.6"/>
    <x v="0"/>
    <n v="57"/>
  </r>
  <r>
    <n v="3087"/>
    <s v="MUJER"/>
    <n v="615850.17000000004"/>
    <s v="ASALARIADO"/>
    <s v="SECTOR PRIVADO"/>
    <s v="SI"/>
    <s v="NO"/>
    <s v="NO"/>
    <n v="53"/>
    <s v="No"/>
    <s v="No"/>
    <n v="615850.17000000004"/>
    <x v="0"/>
    <n v="53"/>
  </r>
  <r>
    <n v="3088"/>
    <s v="HOMBRE"/>
    <n v="299647"/>
    <s v="ASEGURADO VOLUNTARIO"/>
    <s v="SECTOR PRIVADO"/>
    <s v="SI"/>
    <s v="NO"/>
    <s v="SI"/>
    <n v="46"/>
    <s v="No"/>
    <s v="No"/>
    <n v="299647"/>
    <x v="2"/>
    <n v="46"/>
  </r>
  <r>
    <n v="3089"/>
    <s v="HOMBRE"/>
    <n v="1400000"/>
    <s v="ASALARIADO"/>
    <s v="SECTOR PRIVADO"/>
    <s v="SI"/>
    <s v="NO"/>
    <s v="NO"/>
    <n v="68"/>
    <s v="No"/>
    <s v="No"/>
    <n v="1400000"/>
    <x v="0"/>
    <n v="68"/>
  </r>
  <r>
    <n v="3090"/>
    <s v="MUJER"/>
    <n v="370682.66"/>
    <s v="ASALARIADO"/>
    <s v="SECTOR PRIVADO"/>
    <s v="SI"/>
    <s v="NO"/>
    <s v="SI"/>
    <n v="50"/>
    <s v="No"/>
    <s v="No"/>
    <n v="370682.66"/>
    <x v="0"/>
    <n v="50"/>
  </r>
  <r>
    <n v="3091"/>
    <s v="HOMBRE"/>
    <n v="299441"/>
    <s v="TRABAJADOR INDEPENDIENTE"/>
    <s v="SECTOR PRIVADO"/>
    <s v="SI"/>
    <s v="SI"/>
    <s v="SI"/>
    <n v="40"/>
    <s v="No"/>
    <s v="No"/>
    <n v="299441"/>
    <x v="3"/>
    <n v="40"/>
  </r>
  <r>
    <n v="3092"/>
    <s v="MUJER"/>
    <n v="1095319"/>
    <s v="ASALARIADO"/>
    <s v="SECTOR PUBLICO"/>
    <s v="SI"/>
    <s v="NO"/>
    <s v="SI"/>
    <n v="28"/>
    <s v="No"/>
    <s v="No"/>
    <n v="1095319"/>
    <x v="0"/>
    <n v="28"/>
  </r>
  <r>
    <n v="3093"/>
    <s v="HOMBRE"/>
    <n v="298698"/>
    <s v="ASALARIADO"/>
    <s v="SECTOR PRIVADO"/>
    <s v="SI"/>
    <s v="SI"/>
    <s v="NO"/>
    <n v="49"/>
    <s v="No"/>
    <s v="No"/>
    <n v="298698"/>
    <x v="0"/>
    <n v="49"/>
  </r>
  <r>
    <n v="3094"/>
    <s v="MUJER"/>
    <n v="1248224.55"/>
    <s v="ASALARIADO"/>
    <s v="SECTOR PRIVADO"/>
    <s v="SI"/>
    <s v="NO"/>
    <s v="NO"/>
    <n v="35"/>
    <s v="No"/>
    <s v="No"/>
    <n v="1248224.55"/>
    <x v="0"/>
    <n v="35"/>
  </r>
  <r>
    <n v="3095"/>
    <s v="MUJER"/>
    <n v="329333.44"/>
    <s v="ASALARIADO"/>
    <s v="SECTOR PRIVADO"/>
    <s v="SI"/>
    <s v="NO"/>
    <s v="NO"/>
    <n v="43"/>
    <s v="No"/>
    <s v="No"/>
    <n v="329333.44"/>
    <x v="0"/>
    <n v="43"/>
  </r>
  <r>
    <n v="3096"/>
    <s v="HOMBRE"/>
    <n v="465084.15999999997"/>
    <s v="ASALARIADO"/>
    <s v="SECTOR PRIVADO"/>
    <s v="SI"/>
    <s v="NO"/>
    <s v="NO"/>
    <n v="27"/>
    <s v="No"/>
    <s v="No"/>
    <n v="465084.15999999997"/>
    <x v="0"/>
    <n v="27"/>
  </r>
  <r>
    <n v="3097"/>
    <s v="MUJER"/>
    <n v="446160"/>
    <s v="ASALARIADO"/>
    <s v="SECTOR PRIVADO"/>
    <s v="SI"/>
    <s v="SI"/>
    <s v="NO"/>
    <n v="29"/>
    <s v="No"/>
    <s v="No"/>
    <n v="446160"/>
    <x v="0"/>
    <n v="29"/>
  </r>
  <r>
    <n v="3098"/>
    <s v="HOMBRE"/>
    <n v="1484376"/>
    <s v="ASALARIADO"/>
    <s v="SECTOR PRIVADO"/>
    <s v="SI"/>
    <s v="NO"/>
    <s v="NO"/>
    <n v="55"/>
    <s v="No"/>
    <s v="No"/>
    <n v="1484376"/>
    <x v="0"/>
    <n v="55"/>
  </r>
  <r>
    <n v="3099"/>
    <s v="HOMBRE"/>
    <n v="604899.99"/>
    <s v="ASALARIADO"/>
    <s v="SECTOR PRIVADO"/>
    <s v="SI"/>
    <s v="NO"/>
    <s v="NO"/>
    <n v="22"/>
    <s v="No"/>
    <s v="No"/>
    <n v="604899.99"/>
    <x v="0"/>
    <n v="22"/>
  </r>
  <r>
    <n v="3100"/>
    <s v="HOMBRE"/>
    <n v="758002.24"/>
    <s v="ASALARIADO"/>
    <s v="SECTOR PRIVADO"/>
    <s v="SI"/>
    <s v="NO"/>
    <s v="NO"/>
    <n v="32"/>
    <s v="No"/>
    <s v="No"/>
    <n v="758002.24"/>
    <x v="0"/>
    <n v="32"/>
  </r>
  <r>
    <n v="3101"/>
    <s v="MUJER"/>
    <n v="146988"/>
    <s v="ASALARIADO"/>
    <s v="SECTOR PRIVADO"/>
    <s v="SI"/>
    <s v="NO"/>
    <s v="NO"/>
    <n v="36"/>
    <s v="No"/>
    <s v="No"/>
    <n v="146988"/>
    <x v="0"/>
    <n v="36"/>
  </r>
  <r>
    <n v="3102"/>
    <s v="HOMBRE"/>
    <n v="278031"/>
    <s v="ASEGURADO VOLUNTARIO"/>
    <s v="SECTOR PRIVADO"/>
    <s v="NO"/>
    <s v="NO"/>
    <s v="NO"/>
    <n v="34"/>
    <s v="No"/>
    <s v="No"/>
    <n v="278031"/>
    <x v="2"/>
    <n v="34"/>
  </r>
  <r>
    <n v="3103"/>
    <s v="MUJER"/>
    <n v="477903"/>
    <s v="TRABAJADOR INDEPENDIENTE"/>
    <s v="SECTOR PRIVADO"/>
    <s v="SI"/>
    <s v="NO"/>
    <s v="NO"/>
    <n v="51"/>
    <s v="No"/>
    <s v="No"/>
    <n v="477903"/>
    <x v="3"/>
    <n v="51"/>
  </r>
  <r>
    <n v="3104"/>
    <s v="HOMBRE"/>
    <n v="744238"/>
    <s v="PENSIONADOS EN SU PROPIO SISTEMA"/>
    <s v="SECTOR PUBLICO"/>
    <s v="SI"/>
    <s v="NO"/>
    <s v="NO"/>
    <n v="56"/>
    <s v="No"/>
    <s v="No"/>
    <n v="744238"/>
    <x v="1"/>
    <n v="56"/>
  </r>
  <r>
    <n v="3105"/>
    <s v="MUJER"/>
    <n v="297046"/>
    <s v="ASEGURADO VOLUNTARIO"/>
    <s v="SECTOR PRIVADO"/>
    <s v="SI"/>
    <s v="NO"/>
    <s v="NO"/>
    <n v="60"/>
    <s v="No"/>
    <s v="No"/>
    <n v="297046"/>
    <x v="2"/>
    <n v="60"/>
  </r>
  <r>
    <n v="3106"/>
    <s v="HOMBRE"/>
    <n v="1353797"/>
    <s v="ASALARIADO"/>
    <s v="SECTOR PUBLICO"/>
    <s v="SI"/>
    <s v="NO"/>
    <s v="SI"/>
    <n v="44"/>
    <s v="No"/>
    <s v="No"/>
    <n v="1353797"/>
    <x v="0"/>
    <n v="44"/>
  </r>
  <r>
    <n v="3107"/>
    <s v="MUJER"/>
    <n v="486013"/>
    <s v="TRABAJADOR INDEPENDIENTE"/>
    <s v="SECTOR PRIVADO"/>
    <s v="SI"/>
    <s v="NO"/>
    <s v="NO"/>
    <n v="63"/>
    <s v="No"/>
    <s v="No"/>
    <n v="486013"/>
    <x v="3"/>
    <n v="63"/>
  </r>
  <r>
    <n v="3108"/>
    <s v="HOMBRE"/>
    <n v="278030"/>
    <s v="CONVENIOS ESPECIALES DE TRABAJADORES INDEPENDIENTES"/>
    <s v="SECTOR PRIVADO"/>
    <s v="SI"/>
    <s v="NO"/>
    <s v="NO"/>
    <n v="33"/>
    <s v="No"/>
    <s v="No"/>
    <n v="278030"/>
    <x v="4"/>
    <n v="33"/>
  </r>
  <r>
    <n v="3109"/>
    <s v="MUJER"/>
    <n v="278030"/>
    <s v="CONVENIOS ESPECIALES DE TRABAJADORES INDEPENDIENTES"/>
    <s v="SECTOR PRIVADO"/>
    <s v="SI"/>
    <s v="NO"/>
    <s v="NO"/>
    <n v="40"/>
    <s v="No"/>
    <s v="No"/>
    <n v="278030"/>
    <x v="4"/>
    <n v="40"/>
  </r>
  <r>
    <n v="3110"/>
    <s v="HOMBRE"/>
    <n v="255744"/>
    <s v="ASALARIADO"/>
    <s v="SECTOR PRIVADO"/>
    <s v="SI"/>
    <s v="NO"/>
    <s v="SI"/>
    <n v="26"/>
    <s v="No"/>
    <s v="No"/>
    <n v="255744"/>
    <x v="0"/>
    <n v="26"/>
  </r>
  <r>
    <n v="3111"/>
    <s v="HOMBRE"/>
    <n v="1602326.3"/>
    <s v="ASALARIADO"/>
    <s v="SECTOR PUBLICO"/>
    <s v="SI"/>
    <s v="NO"/>
    <s v="NO"/>
    <n v="62"/>
    <s v="No"/>
    <s v="No"/>
    <n v="1602326.3"/>
    <x v="0"/>
    <n v="62"/>
  </r>
  <r>
    <n v="3112"/>
    <s v="HOMBRE"/>
    <n v="356455"/>
    <s v="TRABAJADOR INDEPENDIENTE"/>
    <s v="SECTOR PRIVADO"/>
    <s v="SI"/>
    <s v="NO"/>
    <s v="SI"/>
    <n v="41"/>
    <s v="No"/>
    <s v="No"/>
    <n v="356455"/>
    <x v="3"/>
    <n v="41"/>
  </r>
  <r>
    <n v="3113"/>
    <s v="HOMBRE"/>
    <n v="389940"/>
    <s v="TRABAJADOR INDEPENDIENTE"/>
    <s v="SECTOR PRIVADO"/>
    <s v="SI"/>
    <s v="NO"/>
    <s v="SI"/>
    <n v="47"/>
    <s v="No"/>
    <s v="No"/>
    <n v="389940"/>
    <x v="3"/>
    <n v="47"/>
  </r>
  <r>
    <n v="3114"/>
    <s v="MUJER"/>
    <n v="300018"/>
    <s v="ASEGURADO VOLUNTARIO"/>
    <s v="SECTOR PRIVADO"/>
    <s v="SI"/>
    <s v="NO"/>
    <s v="NO"/>
    <n v="43"/>
    <s v="No"/>
    <s v="No"/>
    <n v="300018"/>
    <x v="2"/>
    <n v="43"/>
  </r>
  <r>
    <n v="3115"/>
    <s v="MUJER"/>
    <n v="110300"/>
    <s v="ASALARIADO"/>
    <s v="SECTOR PRIVADO"/>
    <s v="SI"/>
    <s v="NO"/>
    <s v="NO"/>
    <n v="53"/>
    <s v="No"/>
    <s v="No"/>
    <n v="110300"/>
    <x v="0"/>
    <n v="53"/>
  </r>
  <r>
    <n v="3116"/>
    <s v="HOMBRE"/>
    <n v="247406.29"/>
    <s v="ASALARIADO"/>
    <s v="SECTOR PRIVADO"/>
    <s v="SI"/>
    <s v="NO"/>
    <s v="NO"/>
    <n v="33"/>
    <s v="No"/>
    <s v="No"/>
    <n v="247406.29"/>
    <x v="0"/>
    <n v="33"/>
  </r>
  <r>
    <n v="3117"/>
    <s v="HOMBRE"/>
    <n v="594092"/>
    <s v="TRABAJADOR INDEPENDIENTE"/>
    <s v="SECTOR PRIVADO"/>
    <s v="SI"/>
    <s v="NO"/>
    <s v="SI"/>
    <n v="62"/>
    <s v="No"/>
    <s v="No"/>
    <n v="594092"/>
    <x v="3"/>
    <n v="62"/>
  </r>
  <r>
    <n v="3118"/>
    <s v="MUJER"/>
    <n v="297046"/>
    <s v="TRABAJADOR INDEPENDIENTE"/>
    <s v="SECTOR PRIVADO"/>
    <s v="SI"/>
    <s v="NO"/>
    <s v="SI"/>
    <n v="40"/>
    <s v="No"/>
    <s v="No"/>
    <n v="297046"/>
    <x v="3"/>
    <n v="40"/>
  </r>
  <r>
    <n v="3119"/>
    <s v="HOMBRE"/>
    <n v="546000"/>
    <s v="ASALARIADO"/>
    <s v="SECTOR PRIVADO"/>
    <s v="SI"/>
    <s v="NO"/>
    <s v="NO"/>
    <n v="54"/>
    <s v="No"/>
    <s v="No"/>
    <n v="546000"/>
    <x v="0"/>
    <n v="54"/>
  </r>
  <r>
    <n v="3120"/>
    <s v="HOMBRE"/>
    <n v="3446699"/>
    <s v="ASALARIADO"/>
    <s v="SECTOR PUBLICO"/>
    <s v="SI"/>
    <s v="NO"/>
    <s v="NO"/>
    <n v="57"/>
    <s v="Atípico"/>
    <s v="No"/>
    <n v="3446699"/>
    <x v="0"/>
    <n v="57"/>
  </r>
  <r>
    <n v="3121"/>
    <s v="HOMBRE"/>
    <n v="442605.85"/>
    <s v="ASALARIADO"/>
    <s v="SECTOR PRIVADO"/>
    <s v="SI"/>
    <s v="NO"/>
    <s v="NO"/>
    <n v="22"/>
    <s v="No"/>
    <s v="No"/>
    <n v="442605.85"/>
    <x v="0"/>
    <n v="22"/>
  </r>
  <r>
    <n v="3122"/>
    <s v="HOMBRE"/>
    <n v="1326601"/>
    <s v="PENSIONADOS EN SU PROPIO SISTEMA"/>
    <s v="SECTOR PUBLICO"/>
    <s v="SI"/>
    <s v="NO"/>
    <s v="NO"/>
    <n v="72"/>
    <s v="No"/>
    <s v="No"/>
    <n v="1326601"/>
    <x v="1"/>
    <n v="72"/>
  </r>
  <r>
    <n v="3123"/>
    <s v="HOMBRE"/>
    <n v="300018"/>
    <s v="TRABAJADOR INDEPENDIENTE"/>
    <s v="SECTOR PRIVADO"/>
    <s v="SI"/>
    <s v="SI"/>
    <s v="SI"/>
    <n v="45"/>
    <s v="No"/>
    <s v="No"/>
    <n v="300018"/>
    <x v="3"/>
    <n v="45"/>
  </r>
  <r>
    <n v="3124"/>
    <s v="MUJER"/>
    <n v="299000"/>
    <s v="TRABAJADOR INDEPENDIENTE"/>
    <s v="SECTOR PRIVADO"/>
    <s v="SI"/>
    <s v="NO"/>
    <s v="NO"/>
    <n v="28"/>
    <s v="No"/>
    <s v="No"/>
    <n v="299000"/>
    <x v="3"/>
    <n v="28"/>
  </r>
  <r>
    <n v="3125"/>
    <s v="HOMBRE"/>
    <n v="296540"/>
    <s v="TRABAJADOR INDEPENDIENTE"/>
    <s v="SECTOR PRIVADO"/>
    <s v="SI"/>
    <s v="NO"/>
    <s v="SI"/>
    <n v="44"/>
    <s v="No"/>
    <s v="No"/>
    <n v="296540"/>
    <x v="3"/>
    <n v="44"/>
  </r>
  <r>
    <n v="3126"/>
    <s v="HOMBRE"/>
    <n v="639148"/>
    <s v="ASEGURADO VOLUNTARIO"/>
    <s v="SECTOR PRIVADO"/>
    <s v="SI"/>
    <s v="SI"/>
    <s v="NO"/>
    <n v="76"/>
    <s v="No"/>
    <s v="No"/>
    <n v="639148"/>
    <x v="2"/>
    <n v="76"/>
  </r>
  <r>
    <n v="3127"/>
    <s v="HOMBRE"/>
    <n v="616500"/>
    <s v="ASALARIADO"/>
    <s v="SECTOR PRIVADO"/>
    <s v="SI"/>
    <s v="NO"/>
    <s v="NO"/>
    <n v="21"/>
    <s v="No"/>
    <s v="No"/>
    <n v="616500"/>
    <x v="0"/>
    <n v="21"/>
  </r>
  <r>
    <n v="3128"/>
    <s v="MUJER"/>
    <n v="557959.78"/>
    <s v="ASALARIADO"/>
    <s v="SECTOR PUBLICO"/>
    <s v="SI"/>
    <s v="NO"/>
    <s v="NO"/>
    <n v="30"/>
    <s v="No"/>
    <s v="No"/>
    <n v="557959.78"/>
    <x v="0"/>
    <n v="30"/>
  </r>
  <r>
    <n v="3129"/>
    <s v="HOMBRE"/>
    <n v="594267.31999999995"/>
    <s v="ASALARIADO"/>
    <s v="SECTOR PRIVADO"/>
    <s v="SI"/>
    <s v="NO"/>
    <s v="NO"/>
    <n v="34"/>
    <s v="No"/>
    <s v="No"/>
    <n v="594267.31999999995"/>
    <x v="0"/>
    <n v="34"/>
  </r>
  <r>
    <n v="3130"/>
    <s v="HOMBRE"/>
    <n v="375277"/>
    <s v="ASALARIADO"/>
    <s v="SECTOR PUBLICO"/>
    <s v="SI"/>
    <s v="NO"/>
    <s v="NO"/>
    <n v="63"/>
    <s v="No"/>
    <s v="No"/>
    <n v="375277"/>
    <x v="0"/>
    <n v="63"/>
  </r>
  <r>
    <n v="3131"/>
    <s v="HOMBRE"/>
    <n v="153968"/>
    <s v="ASALARIADO"/>
    <s v="SECTOR PRIVADO"/>
    <s v="SI"/>
    <s v="NO"/>
    <s v="NO"/>
    <n v="42"/>
    <s v="No"/>
    <s v="No"/>
    <n v="153968"/>
    <x v="0"/>
    <n v="42"/>
  </r>
  <r>
    <n v="3132"/>
    <s v="HOMBRE"/>
    <n v="352314"/>
    <s v="TRABAJADOR INDEPENDIENTE"/>
    <s v="SECTOR PRIVADO"/>
    <s v="SI"/>
    <s v="NO"/>
    <s v="SI"/>
    <n v="37"/>
    <s v="No"/>
    <s v="No"/>
    <n v="352314"/>
    <x v="3"/>
    <n v="37"/>
  </r>
  <r>
    <n v="3133"/>
    <s v="HOMBRE"/>
    <n v="1389242.41"/>
    <s v="ASALARIADO"/>
    <s v="SECTOR PRIVADO"/>
    <s v="SI"/>
    <s v="NO"/>
    <s v="NO"/>
    <n v="45"/>
    <s v="No"/>
    <s v="No"/>
    <n v="1389242.41"/>
    <x v="0"/>
    <n v="45"/>
  </r>
  <r>
    <n v="3134"/>
    <s v="HOMBRE"/>
    <n v="376977.2"/>
    <s v="ASALARIADO"/>
    <s v="SECTOR PUBLICO"/>
    <s v="SI"/>
    <s v="NO"/>
    <s v="NO"/>
    <n v="47"/>
    <s v="No"/>
    <s v="No"/>
    <n v="376977.2"/>
    <x v="0"/>
    <n v="47"/>
  </r>
  <r>
    <n v="3135"/>
    <s v="HOMBRE"/>
    <n v="350955"/>
    <s v="ASALARIADO"/>
    <s v="SECTOR PRIVADO"/>
    <s v="SI"/>
    <s v="NO"/>
    <s v="NO"/>
    <n v="41"/>
    <s v="No"/>
    <s v="No"/>
    <n v="350955"/>
    <x v="0"/>
    <n v="41"/>
  </r>
  <r>
    <n v="3136"/>
    <s v="MUJER"/>
    <n v="1275143"/>
    <s v="ASALARIADO"/>
    <s v="SECTOR PRIVADO"/>
    <s v="SI"/>
    <s v="NO"/>
    <s v="NO"/>
    <n v="53"/>
    <s v="No"/>
    <s v="No"/>
    <n v="1275143"/>
    <x v="0"/>
    <n v="53"/>
  </r>
  <r>
    <n v="3137"/>
    <s v="MUJER"/>
    <n v="666437.5"/>
    <s v="ASALARIADO"/>
    <s v="SECTOR PUBLICO"/>
    <s v="SI"/>
    <s v="NO"/>
    <s v="NO"/>
    <n v="26"/>
    <s v="No"/>
    <s v="No"/>
    <n v="666437.5"/>
    <x v="0"/>
    <n v="26"/>
  </r>
  <r>
    <n v="3138"/>
    <s v="HOMBRE"/>
    <n v="10652"/>
    <s v="ASALARIADO"/>
    <s v="SECTOR PRIVADO"/>
    <s v="SI"/>
    <s v="SI"/>
    <s v="NO"/>
    <n v="23"/>
    <s v="No"/>
    <s v="No"/>
    <n v="10652"/>
    <x v="0"/>
    <n v="23"/>
  </r>
  <r>
    <n v="3139"/>
    <s v="HOMBRE"/>
    <n v="698559.5"/>
    <s v="ASALARIADO"/>
    <s v="SECTOR PUBLICO"/>
    <s v="SI"/>
    <s v="NO"/>
    <s v="NO"/>
    <n v="31"/>
    <s v="No"/>
    <s v="No"/>
    <n v="698559.5"/>
    <x v="0"/>
    <n v="31"/>
  </r>
  <r>
    <n v="3140"/>
    <s v="MUJER"/>
    <n v="150000"/>
    <s v="ASALARIADO"/>
    <s v="SECTOR PRIVADO"/>
    <s v="SI"/>
    <s v="NO"/>
    <s v="NO"/>
    <n v="21"/>
    <s v="No"/>
    <s v="No"/>
    <n v="150000"/>
    <x v="0"/>
    <n v="21"/>
  </r>
  <r>
    <n v="3141"/>
    <s v="MUJER"/>
    <n v="406159.28"/>
    <s v="ASALARIADO"/>
    <s v="SECTOR PRIVADO"/>
    <s v="SI"/>
    <s v="NO"/>
    <s v="NO"/>
    <n v="25"/>
    <s v="No"/>
    <s v="No"/>
    <n v="406159.28"/>
    <x v="0"/>
    <n v="25"/>
  </r>
  <r>
    <n v="3142"/>
    <s v="MUJER"/>
    <n v="801190.2"/>
    <s v="ASALARIADO"/>
    <s v="SECTOR PRIVADO"/>
    <s v="SI"/>
    <s v="NO"/>
    <s v="NO"/>
    <n v="43"/>
    <s v="No"/>
    <s v="No"/>
    <n v="801190.2"/>
    <x v="0"/>
    <n v="43"/>
  </r>
  <r>
    <n v="3143"/>
    <s v="HOMBRE"/>
    <n v="980353.5"/>
    <s v="ASALARIADO"/>
    <s v="SECTOR PUBLICO"/>
    <s v="SI"/>
    <s v="NO"/>
    <s v="NO"/>
    <n v="34"/>
    <s v="No"/>
    <s v="No"/>
    <n v="980353.5"/>
    <x v="0"/>
    <n v="34"/>
  </r>
  <r>
    <n v="3144"/>
    <s v="HOMBRE"/>
    <n v="847403.34"/>
    <s v="ASALARIADO"/>
    <s v="SECTOR PRIVADO"/>
    <s v="SI"/>
    <s v="NO"/>
    <s v="NO"/>
    <n v="45"/>
    <s v="No"/>
    <s v="No"/>
    <n v="847403.34"/>
    <x v="0"/>
    <n v="45"/>
  </r>
  <r>
    <n v="3145"/>
    <s v="HOMBRE"/>
    <n v="295505"/>
    <s v="ASALARIADO"/>
    <s v="SECTOR PRIVADO"/>
    <s v="SI"/>
    <s v="NO"/>
    <s v="NO"/>
    <n v="36"/>
    <s v="No"/>
    <s v="No"/>
    <n v="295505"/>
    <x v="0"/>
    <n v="36"/>
  </r>
  <r>
    <n v="3146"/>
    <s v="HOMBRE"/>
    <n v="297046"/>
    <s v="ASEGURADO VOLUNTARIO"/>
    <s v="SECTOR PRIVADO"/>
    <s v="SI"/>
    <s v="NO"/>
    <s v="NO"/>
    <n v="25"/>
    <s v="No"/>
    <s v="No"/>
    <n v="297046"/>
    <x v="2"/>
    <n v="25"/>
  </r>
  <r>
    <n v="3147"/>
    <s v="MUJER"/>
    <n v="457220"/>
    <s v="ASALARIADO"/>
    <s v="SECTOR PUBLICO"/>
    <s v="SI"/>
    <s v="NO"/>
    <s v="NO"/>
    <n v="25"/>
    <s v="No"/>
    <s v="No"/>
    <n v="457220"/>
    <x v="0"/>
    <n v="25"/>
  </r>
  <r>
    <n v="3148"/>
    <s v="HOMBRE"/>
    <n v="458557"/>
    <s v="TRABAJADOR INDEPENDIENTE"/>
    <s v="SECTOR PRIVADO"/>
    <s v="SI"/>
    <s v="NO"/>
    <s v="SI"/>
    <n v="33"/>
    <s v="No"/>
    <s v="No"/>
    <n v="458557"/>
    <x v="3"/>
    <n v="33"/>
  </r>
  <r>
    <n v="3149"/>
    <s v="MUJER"/>
    <n v="308439"/>
    <s v="TRABAJADOR INDEPENDIENTE"/>
    <s v="SECTOR PRIVADO"/>
    <s v="SI"/>
    <s v="NO"/>
    <s v="SI"/>
    <n v="31"/>
    <s v="No"/>
    <s v="No"/>
    <n v="308439"/>
    <x v="3"/>
    <n v="31"/>
  </r>
  <r>
    <n v="3150"/>
    <s v="MUJER"/>
    <n v="456605"/>
    <s v="PENSIONADOS EN SU PROPIO SISTEMA"/>
    <s v="SECTOR PUBLICO"/>
    <s v="SI"/>
    <s v="NO"/>
    <s v="NO"/>
    <n v="67"/>
    <s v="No"/>
    <s v="No"/>
    <n v="456605"/>
    <x v="1"/>
    <n v="67"/>
  </r>
  <r>
    <n v="3151"/>
    <s v="MUJER"/>
    <n v="1542959.58"/>
    <s v="ASALARIADO"/>
    <s v="SECTOR PRIVADO"/>
    <s v="SI"/>
    <s v="NO"/>
    <s v="NO"/>
    <n v="58"/>
    <s v="No"/>
    <s v="No"/>
    <n v="1542959.58"/>
    <x v="0"/>
    <n v="58"/>
  </r>
  <r>
    <n v="3152"/>
    <s v="HOMBRE"/>
    <n v="297046"/>
    <s v="TRABAJADOR INDEPENDIENTE"/>
    <s v="SECTOR PRIVADO"/>
    <s v="SI"/>
    <s v="NO"/>
    <s v="NO"/>
    <n v="52"/>
    <s v="No"/>
    <s v="No"/>
    <n v="297046"/>
    <x v="3"/>
    <n v="52"/>
  </r>
  <r>
    <n v="3153"/>
    <s v="HOMBRE"/>
    <n v="433254"/>
    <s v="TRABAJADOR INDEPENDIENTE"/>
    <s v="SECTOR PRIVADO"/>
    <s v="SI"/>
    <s v="NO"/>
    <s v="SI"/>
    <n v="59"/>
    <s v="No"/>
    <s v="No"/>
    <n v="433254"/>
    <x v="3"/>
    <n v="59"/>
  </r>
  <r>
    <n v="3154"/>
    <s v="HOMBRE"/>
    <n v="471223.1"/>
    <s v="ASALARIADO"/>
    <s v="SECTOR PRIVADO"/>
    <s v="SI"/>
    <s v="NO"/>
    <s v="NO"/>
    <n v="23"/>
    <s v="No"/>
    <s v="No"/>
    <n v="471223.1"/>
    <x v="0"/>
    <n v="23"/>
  </r>
  <r>
    <n v="3155"/>
    <s v="MUJER"/>
    <n v="532710.84"/>
    <s v="ASALARIADO"/>
    <s v="SECTOR PUBLICO"/>
    <s v="SI"/>
    <s v="NO"/>
    <s v="NO"/>
    <n v="44"/>
    <s v="No"/>
    <s v="No"/>
    <n v="532710.84"/>
    <x v="0"/>
    <n v="44"/>
  </r>
  <r>
    <n v="3156"/>
    <s v="HOMBRE"/>
    <n v="800000"/>
    <s v="ASALARIADO"/>
    <s v="SECTOR PRIVADO"/>
    <s v="SI"/>
    <s v="NO"/>
    <s v="NO"/>
    <n v="35"/>
    <s v="No"/>
    <s v="No"/>
    <n v="800000"/>
    <x v="0"/>
    <n v="35"/>
  </r>
  <r>
    <n v="3157"/>
    <s v="MUJER"/>
    <n v="2467875.73"/>
    <s v="ASALARIADO"/>
    <s v="SECTOR PUBLICO"/>
    <s v="SI"/>
    <s v="NO"/>
    <s v="NO"/>
    <n v="31"/>
    <s v="Atípico"/>
    <s v="No"/>
    <n v="2467875.73"/>
    <x v="0"/>
    <n v="31"/>
  </r>
  <r>
    <n v="3158"/>
    <s v="MUJER"/>
    <n v="384515.19"/>
    <s v="ASALARIADO"/>
    <s v="SECTOR PRIVADO"/>
    <s v="SI"/>
    <s v="NO"/>
    <s v="NO"/>
    <n v="26"/>
    <s v="No"/>
    <s v="No"/>
    <n v="384515.19"/>
    <x v="0"/>
    <n v="26"/>
  </r>
  <r>
    <n v="3159"/>
    <s v="HOMBRE"/>
    <n v="784810.69"/>
    <s v="ASALARIADO"/>
    <s v="SECTOR PUBLICO"/>
    <s v="SI"/>
    <s v="NO"/>
    <s v="NO"/>
    <n v="35"/>
    <s v="No"/>
    <s v="No"/>
    <n v="784810.69"/>
    <x v="0"/>
    <n v="35"/>
  </r>
  <r>
    <n v="3160"/>
    <s v="MUJER"/>
    <n v="532793"/>
    <s v="ASALARIADO"/>
    <s v="SECTOR PRIVADO"/>
    <s v="SI"/>
    <s v="NO"/>
    <s v="NO"/>
    <n v="47"/>
    <s v="No"/>
    <s v="No"/>
    <n v="532793"/>
    <x v="0"/>
    <n v="47"/>
  </r>
  <r>
    <n v="3161"/>
    <s v="HOMBRE"/>
    <n v="388390"/>
    <s v="ASALARIADO"/>
    <s v="SECTOR PRIVADO"/>
    <s v="SI"/>
    <s v="NO"/>
    <s v="NO"/>
    <n v="55"/>
    <s v="No"/>
    <s v="No"/>
    <n v="388390"/>
    <x v="0"/>
    <n v="55"/>
  </r>
  <r>
    <n v="3162"/>
    <s v="MUJER"/>
    <n v="410367"/>
    <s v="ASALARIADO"/>
    <s v="SECTOR PRIVADO"/>
    <s v="SI"/>
    <s v="NO"/>
    <s v="NO"/>
    <n v="38"/>
    <s v="No"/>
    <s v="No"/>
    <n v="410367"/>
    <x v="0"/>
    <n v="38"/>
  </r>
  <r>
    <n v="3163"/>
    <s v="HOMBRE"/>
    <n v="1583534"/>
    <s v="ASALARIADO"/>
    <s v="SECTOR PUBLICO"/>
    <s v="SI"/>
    <s v="NO"/>
    <s v="NO"/>
    <n v="59"/>
    <s v="No"/>
    <s v="No"/>
    <n v="1583534"/>
    <x v="0"/>
    <n v="59"/>
  </r>
  <r>
    <n v="3164"/>
    <s v="HOMBRE"/>
    <n v="356455"/>
    <s v="TRABAJADOR INDEPENDIENTE"/>
    <s v="SECTOR PRIVADO"/>
    <s v="SI"/>
    <s v="NO"/>
    <s v="SI"/>
    <n v="36"/>
    <s v="No"/>
    <s v="No"/>
    <n v="356455"/>
    <x v="3"/>
    <n v="36"/>
  </r>
  <r>
    <n v="3165"/>
    <s v="MUJER"/>
    <n v="125727.03999999999"/>
    <s v="PENSIONADOS EN SU PROPIO SISTEMA"/>
    <s v="SECTOR PUBLICO"/>
    <s v="SI"/>
    <s v="NO"/>
    <s v="NO"/>
    <n v="73"/>
    <s v="No"/>
    <s v="No"/>
    <n v="125727.03999999999"/>
    <x v="1"/>
    <n v="73"/>
  </r>
  <r>
    <n v="3166"/>
    <s v="HOMBRE"/>
    <n v="268811.75"/>
    <s v="ASALARIADO"/>
    <s v="SECTOR PUBLICO"/>
    <s v="SI"/>
    <s v="NO"/>
    <s v="NO"/>
    <n v="33"/>
    <s v="No"/>
    <s v="No"/>
    <n v="268811.75"/>
    <x v="0"/>
    <n v="33"/>
  </r>
  <r>
    <n v="3167"/>
    <s v="HOMBRE"/>
    <n v="406824"/>
    <s v="ASALARIADO"/>
    <s v="SECTOR PRIVADO"/>
    <s v="SI"/>
    <s v="NO"/>
    <s v="NO"/>
    <n v="25"/>
    <s v="No"/>
    <s v="No"/>
    <n v="406824"/>
    <x v="0"/>
    <n v="25"/>
  </r>
  <r>
    <n v="3168"/>
    <s v="HOMBRE"/>
    <n v="1872119"/>
    <s v="ASALARIADO"/>
    <s v="SECTOR PUBLICO"/>
    <s v="SI"/>
    <s v="NO"/>
    <s v="NO"/>
    <n v="37"/>
    <s v="No"/>
    <s v="No"/>
    <n v="1872119"/>
    <x v="0"/>
    <n v="37"/>
  </r>
  <r>
    <n v="3169"/>
    <s v="HOMBRE"/>
    <n v="1562879"/>
    <s v="ASALARIADO"/>
    <s v="SECTOR PUBLICO"/>
    <s v="SI"/>
    <s v="NO"/>
    <s v="SI"/>
    <n v="42"/>
    <s v="No"/>
    <s v="No"/>
    <n v="1562879"/>
    <x v="0"/>
    <n v="42"/>
  </r>
  <r>
    <n v="3170"/>
    <s v="MUJER"/>
    <n v="501500"/>
    <s v="ASALARIADO"/>
    <s v="SECTOR PRIVADO"/>
    <s v="SI"/>
    <s v="NO"/>
    <s v="SI"/>
    <n v="55"/>
    <s v="No"/>
    <s v="No"/>
    <n v="501500"/>
    <x v="0"/>
    <n v="55"/>
  </r>
  <r>
    <n v="3171"/>
    <s v="MUJER"/>
    <n v="458371"/>
    <s v="ASALARIADO"/>
    <s v="SECTOR PUBLICO"/>
    <s v="SI"/>
    <s v="NO"/>
    <s v="SI"/>
    <n v="43"/>
    <s v="No"/>
    <s v="No"/>
    <n v="458371"/>
    <x v="0"/>
    <n v="43"/>
  </r>
  <r>
    <n v="3172"/>
    <s v="MUJER"/>
    <n v="466740"/>
    <s v="ASALARIADO"/>
    <s v="SECTOR PUBLICO"/>
    <s v="SI"/>
    <s v="NO"/>
    <s v="SI"/>
    <n v="30"/>
    <s v="No"/>
    <s v="No"/>
    <n v="466740"/>
    <x v="0"/>
    <n v="30"/>
  </r>
  <r>
    <n v="3173"/>
    <s v="HOMBRE"/>
    <n v="416721.88"/>
    <s v="ASALARIADO"/>
    <s v="SECTOR PRIVADO"/>
    <s v="SI"/>
    <s v="NO"/>
    <s v="NO"/>
    <n v="29"/>
    <s v="No"/>
    <s v="No"/>
    <n v="416721.88"/>
    <x v="0"/>
    <n v="29"/>
  </r>
  <r>
    <n v="3174"/>
    <s v="HOMBRE"/>
    <n v="518642.73"/>
    <s v="ASALARIADO"/>
    <s v="SECTOR PRIVADO"/>
    <s v="SI"/>
    <s v="SI"/>
    <s v="NO"/>
    <n v="40"/>
    <s v="No"/>
    <s v="No"/>
    <n v="518642.73"/>
    <x v="0"/>
    <n v="40"/>
  </r>
  <r>
    <n v="3175"/>
    <s v="HOMBRE"/>
    <n v="297046"/>
    <s v="TRABAJADOR INDEPENDIENTE"/>
    <s v="SECTOR PRIVADO"/>
    <s v="SI"/>
    <s v="SI"/>
    <s v="SI"/>
    <n v="36"/>
    <s v="No"/>
    <s v="No"/>
    <n v="297046"/>
    <x v="3"/>
    <n v="36"/>
  </r>
  <r>
    <n v="3176"/>
    <s v="HOMBRE"/>
    <n v="326749"/>
    <s v="TRABAJADOR INDEPENDIENTE"/>
    <s v="SECTOR PRIVADO"/>
    <s v="SI"/>
    <s v="NO"/>
    <s v="SI"/>
    <n v="50"/>
    <s v="No"/>
    <s v="No"/>
    <n v="326749"/>
    <x v="3"/>
    <n v="50"/>
  </r>
  <r>
    <n v="3177"/>
    <s v="MUJER"/>
    <n v="703520.79"/>
    <s v="ASALARIADO"/>
    <s v="SECTOR PRIVADO"/>
    <s v="SI"/>
    <s v="NO"/>
    <s v="NO"/>
    <n v="36"/>
    <s v="No"/>
    <s v="No"/>
    <n v="703520.79"/>
    <x v="0"/>
    <n v="36"/>
  </r>
  <r>
    <n v="3178"/>
    <s v="HOMBRE"/>
    <n v="360000"/>
    <s v="ASALARIADO"/>
    <s v="SECTOR PRIVADO"/>
    <s v="SI"/>
    <s v="NO"/>
    <s v="NO"/>
    <n v="23"/>
    <s v="No"/>
    <s v="No"/>
    <n v="360000"/>
    <x v="0"/>
    <n v="23"/>
  </r>
  <r>
    <n v="3179"/>
    <s v="MUJER"/>
    <n v="1251585"/>
    <s v="ASALARIADO"/>
    <s v="SECTOR PUBLICO"/>
    <s v="SI"/>
    <s v="NO"/>
    <s v="SI"/>
    <n v="50"/>
    <s v="No"/>
    <s v="No"/>
    <n v="1251585"/>
    <x v="0"/>
    <n v="50"/>
  </r>
  <r>
    <n v="3180"/>
    <s v="MUJER"/>
    <n v="278030"/>
    <s v="CONVENIOS ESPECIALES DE TRABAJADORES INDEPENDIENTES"/>
    <s v="SECTOR PRIVADO"/>
    <s v="SI"/>
    <s v="NO"/>
    <s v="NO"/>
    <n v="35"/>
    <s v="No"/>
    <s v="No"/>
    <n v="278030"/>
    <x v="4"/>
    <n v="35"/>
  </r>
  <r>
    <n v="3181"/>
    <s v="MUJER"/>
    <n v="473621"/>
    <s v="ASALARIADO"/>
    <s v="SECTOR PUBLICO"/>
    <s v="SI"/>
    <s v="NO"/>
    <s v="SI"/>
    <n v="48"/>
    <s v="No"/>
    <s v="No"/>
    <n v="473621"/>
    <x v="0"/>
    <n v="48"/>
  </r>
  <r>
    <n v="3182"/>
    <s v="HOMBRE"/>
    <n v="559000"/>
    <s v="ASALARIADO"/>
    <s v="SECTOR PRIVADO"/>
    <s v="SI"/>
    <s v="NO"/>
    <s v="NO"/>
    <n v="33"/>
    <s v="No"/>
    <s v="No"/>
    <n v="559000"/>
    <x v="0"/>
    <n v="33"/>
  </r>
  <r>
    <n v="3183"/>
    <s v="HOMBRE"/>
    <n v="484144"/>
    <s v="ASALARIADO"/>
    <s v="SECTOR PRIVADO"/>
    <s v="SI"/>
    <s v="NO"/>
    <s v="NO"/>
    <n v="46"/>
    <s v="No"/>
    <s v="No"/>
    <n v="484144"/>
    <x v="0"/>
    <n v="46"/>
  </r>
  <r>
    <n v="3184"/>
    <s v="MUJER"/>
    <n v="278030"/>
    <s v="ASEGURADO VOLUNTARIO"/>
    <s v="SECTOR PRIVADO"/>
    <s v="SI"/>
    <s v="NO"/>
    <s v="NO"/>
    <n v="26"/>
    <s v="No"/>
    <s v="No"/>
    <n v="278030"/>
    <x v="2"/>
    <n v="26"/>
  </r>
  <r>
    <n v="3185"/>
    <s v="HOMBRE"/>
    <n v="1000000"/>
    <s v="ASALARIADO"/>
    <s v="SECTOR PRIVADO"/>
    <s v="SI"/>
    <s v="NO"/>
    <s v="NO"/>
    <n v="24"/>
    <s v="No"/>
    <s v="No"/>
    <n v="1000000"/>
    <x v="0"/>
    <n v="24"/>
  </r>
  <r>
    <n v="3186"/>
    <s v="HOMBRE"/>
    <n v="532896.9"/>
    <s v="ASALARIADO"/>
    <s v="SECTOR PUBLICO"/>
    <s v="SI"/>
    <s v="NO"/>
    <s v="NO"/>
    <n v="35"/>
    <s v="No"/>
    <s v="No"/>
    <n v="532896.9"/>
    <x v="0"/>
    <n v="35"/>
  </r>
  <r>
    <n v="3187"/>
    <s v="HOMBRE"/>
    <n v="914404.3"/>
    <s v="ASALARIADO"/>
    <s v="SECTOR PRIVADO"/>
    <s v="SI"/>
    <s v="NO"/>
    <s v="NO"/>
    <n v="29"/>
    <s v="No"/>
    <s v="No"/>
    <n v="914404.3"/>
    <x v="0"/>
    <n v="29"/>
  </r>
  <r>
    <n v="3188"/>
    <s v="HOMBRE"/>
    <n v="680960"/>
    <s v="ASALARIADO"/>
    <s v="SECTOR PUBLICO"/>
    <s v="SI"/>
    <s v="NO"/>
    <s v="NO"/>
    <n v="32"/>
    <s v="No"/>
    <s v="No"/>
    <n v="680960"/>
    <x v="0"/>
    <n v="32"/>
  </r>
  <r>
    <n v="3189"/>
    <s v="HOMBRE"/>
    <n v="409256.03"/>
    <s v="ASALARIADO"/>
    <s v="SECTOR PRIVADO"/>
    <s v="SI"/>
    <s v="NO"/>
    <s v="NO"/>
    <n v="34"/>
    <s v="No"/>
    <s v="No"/>
    <n v="409256.03"/>
    <x v="0"/>
    <n v="34"/>
  </r>
  <r>
    <n v="3190"/>
    <s v="MUJER"/>
    <n v="297045"/>
    <s v="TRABAJADOR INDEPENDIENTE"/>
    <s v="SECTOR PRIVADO"/>
    <s v="SI"/>
    <s v="NO"/>
    <s v="NO"/>
    <n v="39"/>
    <s v="No"/>
    <s v="No"/>
    <n v="297045"/>
    <x v="3"/>
    <n v="39"/>
  </r>
  <r>
    <n v="3191"/>
    <s v="HOMBRE"/>
    <n v="278030"/>
    <s v="CONVENIOS ESPECIALES DE TRABAJADORES INDEPENDIENTES"/>
    <s v="SECTOR PRIVADO"/>
    <s v="SI"/>
    <s v="NO"/>
    <s v="NO"/>
    <n v="45"/>
    <s v="No"/>
    <s v="No"/>
    <n v="278030"/>
    <x v="4"/>
    <n v="45"/>
  </r>
  <r>
    <n v="3192"/>
    <s v="HOMBRE"/>
    <n v="762359.6"/>
    <s v="ASALARIADO"/>
    <s v="SECTOR PRIVADO"/>
    <s v="SI"/>
    <s v="NO"/>
    <s v="NO"/>
    <n v="34"/>
    <s v="No"/>
    <s v="No"/>
    <n v="762359.6"/>
    <x v="0"/>
    <n v="34"/>
  </r>
  <r>
    <n v="3193"/>
    <s v="MUJER"/>
    <n v="639148"/>
    <s v="TRABAJADOR INDEPENDIENTE"/>
    <s v="SECTOR PRIVADO"/>
    <s v="SI"/>
    <s v="NO"/>
    <s v="SI"/>
    <n v="74"/>
    <s v="No"/>
    <s v="No"/>
    <n v="639148"/>
    <x v="3"/>
    <n v="74"/>
  </r>
  <r>
    <n v="3194"/>
    <s v="HOMBRE"/>
    <n v="410495.2"/>
    <s v="ASALARIADO"/>
    <s v="SECTOR PRIVADO"/>
    <s v="SI"/>
    <s v="SI"/>
    <s v="SI"/>
    <n v="29"/>
    <s v="No"/>
    <s v="No"/>
    <n v="410495.2"/>
    <x v="0"/>
    <n v="29"/>
  </r>
  <r>
    <n v="3195"/>
    <s v="MUJER"/>
    <n v="504218.48"/>
    <s v="ASALARIADO"/>
    <s v="SECTOR PRIVADO"/>
    <s v="SI"/>
    <s v="SI"/>
    <s v="NO"/>
    <n v="49"/>
    <s v="No"/>
    <s v="No"/>
    <n v="504218.48"/>
    <x v="0"/>
    <n v="49"/>
  </r>
  <r>
    <n v="3196"/>
    <s v="HOMBRE"/>
    <n v="660746"/>
    <s v="ASALARIADO"/>
    <s v="SECTOR PUBLICO"/>
    <s v="SI"/>
    <s v="NO"/>
    <s v="NO"/>
    <n v="35"/>
    <s v="No"/>
    <s v="No"/>
    <n v="660746"/>
    <x v="0"/>
    <n v="35"/>
  </r>
  <r>
    <n v="3197"/>
    <s v="MUJER"/>
    <n v="874538.66"/>
    <s v="ASALARIADO"/>
    <s v="SECTOR PRIVADO"/>
    <s v="SI"/>
    <s v="NO"/>
    <s v="NO"/>
    <n v="40"/>
    <s v="No"/>
    <s v="No"/>
    <n v="874538.66"/>
    <x v="0"/>
    <n v="40"/>
  </r>
  <r>
    <n v="3198"/>
    <s v="MUJER"/>
    <n v="346062"/>
    <s v="ASEGURADO VOLUNTARIO"/>
    <s v="SECTOR PRIVADO"/>
    <s v="SI"/>
    <s v="NO"/>
    <s v="NO"/>
    <n v="43"/>
    <s v="No"/>
    <s v="No"/>
    <n v="346062"/>
    <x v="2"/>
    <n v="43"/>
  </r>
  <r>
    <n v="3199"/>
    <s v="MUJER"/>
    <n v="641782.9"/>
    <s v="ASALARIADO"/>
    <s v="SECTOR PUBLICO"/>
    <s v="SI"/>
    <s v="SI"/>
    <s v="NO"/>
    <n v="55"/>
    <s v="No"/>
    <s v="No"/>
    <n v="641782.9"/>
    <x v="0"/>
    <n v="55"/>
  </r>
  <r>
    <n v="3200"/>
    <s v="MUJER"/>
    <n v="359544.27"/>
    <s v="CONVENIOS ESPECIALES DE ASEGURADOS VOLUNTARIOS"/>
    <s v="SECTOR PRIVADO"/>
    <s v="SI"/>
    <s v="SI"/>
    <s v="NO"/>
    <n v="32"/>
    <s v="No"/>
    <s v="No"/>
    <n v="359544.27"/>
    <x v="5"/>
    <n v="32"/>
  </r>
  <r>
    <n v="3201"/>
    <s v="HOMBRE"/>
    <n v="326704.05"/>
    <s v="ASALARIADO"/>
    <s v="SECTOR PUBLICO"/>
    <s v="SI"/>
    <s v="NO"/>
    <s v="NO"/>
    <n v="33"/>
    <s v="No"/>
    <s v="No"/>
    <n v="326704.05"/>
    <x v="0"/>
    <n v="33"/>
  </r>
  <r>
    <n v="3202"/>
    <s v="HOMBRE"/>
    <n v="300018"/>
    <s v="ASEGURADO VOLUNTARIO"/>
    <s v="SECTOR PRIVADO"/>
    <s v="SI"/>
    <s v="NO"/>
    <s v="NO"/>
    <n v="85"/>
    <s v="No"/>
    <s v="No"/>
    <n v="300018"/>
    <x v="2"/>
    <n v="85"/>
  </r>
  <r>
    <n v="3203"/>
    <s v="HOMBRE"/>
    <n v="1160637.07"/>
    <s v="ASALARIADO"/>
    <s v="SECTOR PRIVADO"/>
    <s v="SI"/>
    <s v="NO"/>
    <s v="SI"/>
    <n v="29"/>
    <s v="No"/>
    <s v="No"/>
    <n v="1160637.07"/>
    <x v="0"/>
    <n v="29"/>
  </r>
  <r>
    <n v="3204"/>
    <s v="HOMBRE"/>
    <n v="367220"/>
    <s v="ASALARIADO"/>
    <s v="SECTOR PRIVADO"/>
    <s v="SI"/>
    <s v="SI"/>
    <s v="NO"/>
    <n v="25"/>
    <s v="No"/>
    <s v="No"/>
    <n v="367220"/>
    <x v="0"/>
    <n v="25"/>
  </r>
  <r>
    <n v="3205"/>
    <s v="HOMBRE"/>
    <n v="450886"/>
    <s v="TRABAJADOR INDEPENDIENTE"/>
    <s v="SECTOR PRIVADO"/>
    <s v="SI"/>
    <s v="SI"/>
    <s v="SI"/>
    <n v="45"/>
    <s v="No"/>
    <s v="No"/>
    <n v="450886"/>
    <x v="3"/>
    <n v="45"/>
  </r>
  <r>
    <n v="3206"/>
    <s v="MUJER"/>
    <n v="80000"/>
    <s v="ASALARIADO"/>
    <s v="SECTOR PRIVADO"/>
    <s v="SI"/>
    <s v="NO"/>
    <s v="NO"/>
    <n v="44"/>
    <s v="No"/>
    <s v="No"/>
    <n v="80000"/>
    <x v="0"/>
    <n v="44"/>
  </r>
  <r>
    <n v="3207"/>
    <s v="HOMBRE"/>
    <n v="297046"/>
    <s v="TRABAJADOR INDEPENDIENTE"/>
    <s v="SECTOR PRIVADO"/>
    <s v="SI"/>
    <s v="SI"/>
    <s v="SI"/>
    <n v="50"/>
    <s v="No"/>
    <s v="No"/>
    <n v="297046"/>
    <x v="3"/>
    <n v="50"/>
  </r>
  <r>
    <n v="3208"/>
    <s v="MUJER"/>
    <n v="280000"/>
    <s v="ASALARIADO"/>
    <s v="SECTOR PRIVADO"/>
    <s v="SI"/>
    <s v="SI"/>
    <s v="SI"/>
    <n v="44"/>
    <s v="No"/>
    <s v="No"/>
    <n v="280000"/>
    <x v="0"/>
    <n v="44"/>
  </r>
  <r>
    <n v="3209"/>
    <s v="MUJER"/>
    <n v="575000"/>
    <s v="ASALARIADO"/>
    <s v="SECTOR PRIVADO"/>
    <s v="SI"/>
    <s v="NO"/>
    <s v="SI"/>
    <n v="21"/>
    <s v="No"/>
    <s v="No"/>
    <n v="575000"/>
    <x v="0"/>
    <n v="21"/>
  </r>
  <r>
    <n v="3210"/>
    <s v="HOMBRE"/>
    <n v="356455"/>
    <s v="TRABAJADOR INDEPENDIENTE"/>
    <s v="SECTOR PRIVADO"/>
    <s v="SI"/>
    <s v="NO"/>
    <s v="SI"/>
    <n v="50"/>
    <s v="No"/>
    <s v="No"/>
    <n v="356455"/>
    <x v="3"/>
    <n v="50"/>
  </r>
  <r>
    <n v="3211"/>
    <s v="HOMBRE"/>
    <n v="1250882.3500000001"/>
    <s v="ASALARIADO"/>
    <s v="SECTOR PUBLICO"/>
    <s v="SI"/>
    <s v="NO"/>
    <s v="NO"/>
    <n v="30"/>
    <s v="No"/>
    <s v="No"/>
    <n v="1250882.3500000001"/>
    <x v="0"/>
    <n v="30"/>
  </r>
  <r>
    <n v="3212"/>
    <s v="HOMBRE"/>
    <n v="1065177"/>
    <s v="ASEGURADO VOLUNTARIO"/>
    <s v="SECTOR PRIVADO"/>
    <s v="SI"/>
    <s v="NO"/>
    <s v="NO"/>
    <n v="59"/>
    <s v="No"/>
    <s v="No"/>
    <n v="1065177"/>
    <x v="2"/>
    <n v="59"/>
  </r>
  <r>
    <n v="3213"/>
    <s v="HOMBRE"/>
    <n v="285000"/>
    <s v="ASALARIADO"/>
    <s v="SECTOR PRIVADO"/>
    <s v="SI"/>
    <s v="NO"/>
    <s v="SI"/>
    <n v="51"/>
    <s v="No"/>
    <s v="No"/>
    <n v="285000"/>
    <x v="0"/>
    <n v="51"/>
  </r>
  <r>
    <n v="3214"/>
    <s v="MUJER"/>
    <n v="1279275"/>
    <s v="ASALARIADO"/>
    <s v="SECTOR PUBLICO"/>
    <s v="SI"/>
    <s v="NO"/>
    <s v="NO"/>
    <n v="31"/>
    <s v="No"/>
    <s v="No"/>
    <n v="1279275"/>
    <x v="0"/>
    <n v="31"/>
  </r>
  <r>
    <n v="3215"/>
    <s v="MUJER"/>
    <n v="563332"/>
    <s v="ASALARIADO"/>
    <s v="SECTOR PRIVADO"/>
    <s v="SI"/>
    <s v="NO"/>
    <s v="NO"/>
    <n v="34"/>
    <s v="No"/>
    <s v="No"/>
    <n v="563332"/>
    <x v="0"/>
    <n v="34"/>
  </r>
  <r>
    <n v="3216"/>
    <s v="MUJER"/>
    <n v="450886"/>
    <s v="ASEGURADO VOLUNTARIO"/>
    <s v="SECTOR PRIVADO"/>
    <s v="SI"/>
    <s v="SI"/>
    <s v="NO"/>
    <n v="95"/>
    <s v="No"/>
    <s v="No"/>
    <n v="450886"/>
    <x v="2"/>
    <n v="95"/>
  </r>
  <r>
    <n v="3217"/>
    <s v="HOMBRE"/>
    <n v="58985"/>
    <s v="ASALARIADO"/>
    <s v="SECTOR PRIVADO"/>
    <s v="SI"/>
    <s v="NO"/>
    <s v="SI"/>
    <n v="45"/>
    <s v="No"/>
    <s v="No"/>
    <n v="58985"/>
    <x v="0"/>
    <n v="45"/>
  </r>
  <r>
    <n v="3218"/>
    <s v="HOMBRE"/>
    <n v="278030"/>
    <s v="CONVENIOS ESPECIALES DE TRABAJADORES INDEPENDIENTES"/>
    <s v="SECTOR PRIVADO"/>
    <s v="SI"/>
    <s v="NO"/>
    <s v="NO"/>
    <n v="35"/>
    <s v="No"/>
    <s v="No"/>
    <n v="278030"/>
    <x v="4"/>
    <n v="35"/>
  </r>
  <r>
    <n v="3219"/>
    <s v="HOMBRE"/>
    <n v="347737.5"/>
    <s v="ASALARIADO"/>
    <s v="SECTOR PRIVADO"/>
    <s v="SI"/>
    <s v="NO"/>
    <s v="NO"/>
    <n v="27"/>
    <s v="No"/>
    <s v="No"/>
    <n v="347737.5"/>
    <x v="0"/>
    <n v="27"/>
  </r>
  <r>
    <n v="3220"/>
    <s v="MUJER"/>
    <n v="455206.04"/>
    <s v="ASALARIADO"/>
    <s v="SECTOR PRIVADO"/>
    <s v="SI"/>
    <s v="NO"/>
    <s v="NO"/>
    <n v="32"/>
    <s v="No"/>
    <s v="No"/>
    <n v="455206.04"/>
    <x v="0"/>
    <n v="32"/>
  </r>
  <r>
    <n v="3221"/>
    <s v="MUJER"/>
    <n v="339794.4"/>
    <s v="ASALARIADO"/>
    <s v="SECTOR PUBLICO"/>
    <s v="SI"/>
    <s v="NO"/>
    <s v="NO"/>
    <n v="46"/>
    <s v="No"/>
    <s v="No"/>
    <n v="339794.4"/>
    <x v="0"/>
    <n v="46"/>
  </r>
  <r>
    <n v="3222"/>
    <s v="MUJER"/>
    <n v="445821"/>
    <s v="TRABAJADOR INDEPENDIENTE"/>
    <s v="SECTOR PRIVADO"/>
    <s v="SI"/>
    <s v="NO"/>
    <s v="NO"/>
    <n v="63"/>
    <s v="No"/>
    <s v="No"/>
    <n v="445821"/>
    <x v="3"/>
    <n v="63"/>
  </r>
  <r>
    <n v="3223"/>
    <s v="HOMBRE"/>
    <n v="326322"/>
    <s v="ASALARIADO"/>
    <s v="SECTOR PRIVADO"/>
    <s v="SI"/>
    <s v="NO"/>
    <s v="NO"/>
    <n v="57"/>
    <s v="No"/>
    <s v="No"/>
    <n v="326322"/>
    <x v="0"/>
    <n v="57"/>
  </r>
  <r>
    <n v="3224"/>
    <s v="HOMBRE"/>
    <n v="278030"/>
    <s v="CONVENIOS ESPECIALES DE TRABAJADORES INDEPENDIENTES"/>
    <s v="SECTOR PRIVADO"/>
    <s v="SI"/>
    <s v="NO"/>
    <s v="NO"/>
    <n v="57"/>
    <s v="No"/>
    <s v="No"/>
    <n v="278030"/>
    <x v="4"/>
    <n v="57"/>
  </r>
  <r>
    <n v="3225"/>
    <s v="HOMBRE"/>
    <n v="300018"/>
    <s v="ASEGURADO VOLUNTARIO"/>
    <s v="SECTOR PRIVADO"/>
    <s v="SI"/>
    <s v="NO"/>
    <s v="NO"/>
    <n v="60"/>
    <s v="No"/>
    <s v="No"/>
    <n v="300018"/>
    <x v="2"/>
    <n v="60"/>
  </r>
  <r>
    <n v="3226"/>
    <s v="MUJER"/>
    <n v="420214.94"/>
    <s v="ASALARIADO"/>
    <s v="SECTOR PRIVADO"/>
    <s v="SI"/>
    <s v="NO"/>
    <s v="NO"/>
    <n v="34"/>
    <s v="No"/>
    <s v="No"/>
    <n v="420214.94"/>
    <x v="0"/>
    <n v="34"/>
  </r>
  <r>
    <n v="3227"/>
    <s v="HOMBRE"/>
    <n v="202396.55"/>
    <s v="ASALARIADO"/>
    <s v="SECTOR PRIVADO"/>
    <s v="SI"/>
    <s v="NO"/>
    <s v="NO"/>
    <n v="22"/>
    <s v="No"/>
    <s v="No"/>
    <n v="202396.55"/>
    <x v="0"/>
    <n v="22"/>
  </r>
  <r>
    <n v="3228"/>
    <s v="HOMBRE"/>
    <n v="1000025.21"/>
    <s v="PENSIONADOS EN SU PROPIO SISTEMA"/>
    <s v="SECTOR PUBLICO"/>
    <s v="SI"/>
    <s v="NO"/>
    <s v="NO"/>
    <n v="67"/>
    <s v="No"/>
    <s v="No"/>
    <n v="1000025.21"/>
    <x v="1"/>
    <n v="67"/>
  </r>
  <r>
    <n v="3229"/>
    <s v="HOMBRE"/>
    <n v="924499"/>
    <s v="ASALARIADO"/>
    <s v="SECTOR PUBLICO"/>
    <s v="SI"/>
    <s v="NO"/>
    <s v="NO"/>
    <n v="42"/>
    <s v="No"/>
    <s v="No"/>
    <n v="924499"/>
    <x v="0"/>
    <n v="42"/>
  </r>
  <r>
    <n v="3230"/>
    <s v="HOMBRE"/>
    <n v="336000"/>
    <s v="ASALARIADO"/>
    <s v="SECTOR PRIVADO"/>
    <s v="SI"/>
    <s v="NO"/>
    <s v="SI"/>
    <n v="39"/>
    <s v="No"/>
    <s v="No"/>
    <n v="336000"/>
    <x v="0"/>
    <n v="39"/>
  </r>
  <r>
    <n v="3231"/>
    <s v="HOMBRE"/>
    <n v="278030"/>
    <s v="CONVENIOS ESPECIALES DE TRABAJADORES INDEPENDIENTES"/>
    <s v="SECTOR PRIVADO"/>
    <s v="SI"/>
    <s v="NO"/>
    <s v="NO"/>
    <n v="89"/>
    <s v="No"/>
    <s v="No"/>
    <n v="278030"/>
    <x v="4"/>
    <n v="89"/>
  </r>
  <r>
    <n v="3232"/>
    <s v="HOMBRE"/>
    <n v="1529457.14"/>
    <s v="ASALARIADO"/>
    <s v="SECTOR PRIVADO"/>
    <s v="SI"/>
    <s v="NO"/>
    <s v="NO"/>
    <n v="32"/>
    <s v="No"/>
    <s v="No"/>
    <n v="1529457.14"/>
    <x v="0"/>
    <n v="32"/>
  </r>
  <r>
    <n v="3233"/>
    <s v="HOMBRE"/>
    <n v="297046"/>
    <s v="TRABAJADOR INDEPENDIENTE"/>
    <s v="SECTOR PRIVADO"/>
    <s v="SI"/>
    <s v="NO"/>
    <s v="SI"/>
    <n v="59"/>
    <s v="No"/>
    <s v="No"/>
    <n v="297046"/>
    <x v="3"/>
    <n v="59"/>
  </r>
  <r>
    <n v="3234"/>
    <s v="HOMBRE"/>
    <n v="358640"/>
    <s v="TRABAJADOR INDEPENDIENTE"/>
    <s v="SECTOR PRIVADO"/>
    <s v="SI"/>
    <s v="NO"/>
    <s v="SI"/>
    <n v="63"/>
    <s v="No"/>
    <s v="No"/>
    <n v="358640"/>
    <x v="3"/>
    <n v="63"/>
  </r>
  <r>
    <n v="3235"/>
    <s v="HOMBRE"/>
    <n v="414416"/>
    <s v="ASALARIADO"/>
    <s v="SECTOR PRIVADO"/>
    <s v="SI"/>
    <s v="NO"/>
    <s v="NO"/>
    <n v="61"/>
    <s v="No"/>
    <s v="No"/>
    <n v="414416"/>
    <x v="0"/>
    <n v="61"/>
  </r>
  <r>
    <n v="3236"/>
    <s v="MUJER"/>
    <n v="347256"/>
    <s v="ASALARIADO"/>
    <s v="SECTOR PUBLICO"/>
    <s v="SI"/>
    <s v="NO"/>
    <s v="SI"/>
    <n v="47"/>
    <s v="No"/>
    <s v="No"/>
    <n v="347256"/>
    <x v="0"/>
    <n v="47"/>
  </r>
  <r>
    <n v="3237"/>
    <s v="HOMBRE"/>
    <n v="1119534"/>
    <s v="TRABAJADOR INDEPENDIENTE"/>
    <s v="SECTOR PRIVADO"/>
    <s v="SI"/>
    <s v="NO"/>
    <s v="NO"/>
    <n v="71"/>
    <s v="No"/>
    <s v="No"/>
    <n v="1119534"/>
    <x v="3"/>
    <n v="71"/>
  </r>
  <r>
    <n v="3238"/>
    <s v="MUJER"/>
    <n v="346666.67"/>
    <s v="ASALARIADO"/>
    <s v="SECTOR PRIVADO"/>
    <s v="SI"/>
    <s v="NO"/>
    <s v="NO"/>
    <n v="38"/>
    <s v="No"/>
    <s v="No"/>
    <n v="346666.67"/>
    <x v="0"/>
    <n v="38"/>
  </r>
  <r>
    <n v="3239"/>
    <s v="HOMBRE"/>
    <n v="594092"/>
    <s v="TRABAJADOR INDEPENDIENTE"/>
    <s v="SECTOR PRIVADO"/>
    <s v="SI"/>
    <s v="NO"/>
    <s v="SI"/>
    <n v="39"/>
    <s v="No"/>
    <s v="No"/>
    <n v="594092"/>
    <x v="3"/>
    <n v="39"/>
  </r>
  <r>
    <n v="3240"/>
    <s v="MUJER"/>
    <n v="175000"/>
    <s v="ASALARIADO"/>
    <s v="SECTOR PRIVADO"/>
    <s v="SI"/>
    <s v="NO"/>
    <s v="NO"/>
    <n v="31"/>
    <s v="No"/>
    <s v="No"/>
    <n v="175000"/>
    <x v="0"/>
    <n v="31"/>
  </r>
  <r>
    <n v="3241"/>
    <s v="MUJER"/>
    <n v="2214734.2999999998"/>
    <s v="ASALARIADO"/>
    <s v="SECTOR PUBLICO"/>
    <s v="SI"/>
    <s v="NO"/>
    <s v="NO"/>
    <n v="54"/>
    <s v="No"/>
    <s v="No"/>
    <n v="2214734.2999999998"/>
    <x v="0"/>
    <n v="54"/>
  </r>
  <r>
    <n v="3242"/>
    <s v="MUJER"/>
    <n v="657562.5"/>
    <s v="ASALARIADO"/>
    <s v="SECTOR PUBLICO"/>
    <s v="SI"/>
    <s v="NO"/>
    <s v="NO"/>
    <n v="27"/>
    <s v="No"/>
    <s v="No"/>
    <n v="657562.5"/>
    <x v="0"/>
    <n v="27"/>
  </r>
  <r>
    <n v="3243"/>
    <s v="HOMBRE"/>
    <n v="297502"/>
    <s v="ASEGURADO VOLUNTARIO"/>
    <s v="SECTOR PRIVADO"/>
    <s v="SI"/>
    <s v="NO"/>
    <s v="NO"/>
    <n v="67"/>
    <s v="No"/>
    <s v="No"/>
    <n v="297502"/>
    <x v="2"/>
    <n v="67"/>
  </r>
  <r>
    <n v="3244"/>
    <s v="HOMBRE"/>
    <n v="422231"/>
    <s v="ASALARIADO"/>
    <s v="SECTOR PUBLICO"/>
    <s v="SI"/>
    <s v="NO"/>
    <s v="NO"/>
    <n v="49"/>
    <s v="No"/>
    <s v="No"/>
    <n v="422231"/>
    <x v="0"/>
    <n v="49"/>
  </r>
  <r>
    <n v="3245"/>
    <s v="MUJER"/>
    <n v="500937.8"/>
    <s v="ASALARIADO"/>
    <s v="SECTOR PRIVADO"/>
    <s v="SI"/>
    <s v="NO"/>
    <s v="NO"/>
    <n v="50"/>
    <s v="No"/>
    <s v="No"/>
    <n v="500937.8"/>
    <x v="0"/>
    <n v="50"/>
  </r>
  <r>
    <n v="3246"/>
    <s v="HOMBRE"/>
    <n v="278031"/>
    <s v="TRABAJADOR INDEPENDIENTE"/>
    <s v="SECTOR PRIVADO"/>
    <s v="SI"/>
    <s v="NO"/>
    <s v="NO"/>
    <n v="42"/>
    <s v="No"/>
    <s v="No"/>
    <n v="278031"/>
    <x v="3"/>
    <n v="42"/>
  </r>
  <r>
    <n v="3247"/>
    <s v="HOMBRE"/>
    <n v="180000"/>
    <s v="ASALARIADO"/>
    <s v="SECTOR PRIVADO"/>
    <s v="SI"/>
    <s v="NO"/>
    <s v="SI"/>
    <n v="41"/>
    <s v="No"/>
    <s v="No"/>
    <n v="180000"/>
    <x v="0"/>
    <n v="41"/>
  </r>
  <r>
    <n v="3248"/>
    <s v="HOMBRE"/>
    <n v="194000"/>
    <s v="ASALARIADO"/>
    <s v="SECTOR PRIVADO"/>
    <s v="SI"/>
    <s v="NO"/>
    <s v="NO"/>
    <n v="57"/>
    <s v="No"/>
    <s v="No"/>
    <n v="194000"/>
    <x v="0"/>
    <n v="57"/>
  </r>
  <r>
    <n v="3249"/>
    <s v="HOMBRE"/>
    <n v="606313.31000000006"/>
    <s v="PENSIONADOS EN SU PROPIO SISTEMA"/>
    <s v="SECTOR PUBLICO"/>
    <s v="SI"/>
    <s v="NO"/>
    <s v="NO"/>
    <n v="62"/>
    <s v="No"/>
    <s v="No"/>
    <n v="606313.31000000006"/>
    <x v="1"/>
    <n v="62"/>
  </r>
  <r>
    <n v="3250"/>
    <s v="HOMBRE"/>
    <n v="556116.75"/>
    <s v="ASALARIADO"/>
    <s v="SECTOR PRIVADO"/>
    <s v="SI"/>
    <s v="NO"/>
    <s v="NO"/>
    <n v="52"/>
    <s v="No"/>
    <s v="No"/>
    <n v="556116.75"/>
    <x v="0"/>
    <n v="52"/>
  </r>
  <r>
    <n v="3251"/>
    <s v="HOMBRE"/>
    <n v="1106966.42"/>
    <s v="ASALARIADO"/>
    <s v="SECTOR PUBLICO"/>
    <s v="SI"/>
    <s v="NO"/>
    <s v="NO"/>
    <n v="36"/>
    <s v="No"/>
    <s v="No"/>
    <n v="1106966.42"/>
    <x v="0"/>
    <n v="36"/>
  </r>
  <r>
    <n v="3252"/>
    <s v="HOMBRE"/>
    <n v="415064.04"/>
    <s v="ASALARIADO"/>
    <s v="SECTOR PRIVADO"/>
    <s v="SI"/>
    <s v="NO"/>
    <s v="NO"/>
    <n v="24"/>
    <s v="No"/>
    <s v="No"/>
    <n v="415064.04"/>
    <x v="0"/>
    <n v="24"/>
  </r>
  <r>
    <n v="3253"/>
    <s v="HOMBRE"/>
    <n v="500700"/>
    <s v="ASALARIADO"/>
    <s v="SECTOR PRIVADO"/>
    <s v="SI"/>
    <s v="NO"/>
    <s v="NO"/>
    <n v="50"/>
    <s v="No"/>
    <s v="No"/>
    <n v="500700"/>
    <x v="0"/>
    <n v="50"/>
  </r>
  <r>
    <n v="3254"/>
    <s v="MUJER"/>
    <n v="1585515"/>
    <s v="ASALARIADO"/>
    <s v="SECTOR PUBLICO"/>
    <s v="SI"/>
    <s v="NO"/>
    <s v="NO"/>
    <n v="61"/>
    <s v="No"/>
    <s v="No"/>
    <n v="1585515"/>
    <x v="0"/>
    <n v="61"/>
  </r>
  <r>
    <n v="3255"/>
    <s v="HOMBRE"/>
    <n v="567425"/>
    <s v="ASALARIADO"/>
    <s v="SECTOR PUBLICO"/>
    <s v="SI"/>
    <s v="NO"/>
    <s v="NO"/>
    <n v="35"/>
    <s v="No"/>
    <s v="No"/>
    <n v="567425"/>
    <x v="0"/>
    <n v="35"/>
  </r>
  <r>
    <n v="3256"/>
    <s v="HOMBRE"/>
    <n v="3623771"/>
    <s v="ASALARIADO"/>
    <s v="SECTOR PUBLICO"/>
    <s v="SI"/>
    <s v="NO"/>
    <s v="NO"/>
    <n v="60"/>
    <s v="Atípico"/>
    <s v="No"/>
    <n v="3623771"/>
    <x v="0"/>
    <n v="60"/>
  </r>
  <r>
    <n v="3257"/>
    <s v="MUJER"/>
    <n v="310124"/>
    <s v="TRABAJADOR INDEPENDIENTE"/>
    <s v="SECTOR PRIVADO"/>
    <s v="SI"/>
    <s v="NO"/>
    <s v="NO"/>
    <n v="48"/>
    <s v="No"/>
    <s v="No"/>
    <n v="310124"/>
    <x v="3"/>
    <n v="48"/>
  </r>
  <r>
    <n v="3258"/>
    <s v="HOMBRE"/>
    <n v="559014.66"/>
    <s v="ASALARIADO"/>
    <s v="SECTOR PRIVADO"/>
    <s v="SI"/>
    <s v="NO"/>
    <s v="SI"/>
    <n v="44"/>
    <s v="No"/>
    <s v="No"/>
    <n v="559014.66"/>
    <x v="0"/>
    <n v="44"/>
  </r>
  <r>
    <n v="3259"/>
    <s v="HOMBRE"/>
    <n v="150000"/>
    <s v="ASALARIADO"/>
    <s v="SECTOR PRIVADO"/>
    <s v="SI"/>
    <s v="NO"/>
    <s v="NO"/>
    <n v="24"/>
    <s v="No"/>
    <s v="No"/>
    <n v="150000"/>
    <x v="0"/>
    <n v="24"/>
  </r>
  <r>
    <n v="3260"/>
    <s v="HOMBRE"/>
    <n v="280000"/>
    <s v="ASALARIADO"/>
    <s v="SECTOR PRIVADO"/>
    <s v="SI"/>
    <s v="NO"/>
    <s v="NO"/>
    <n v="40"/>
    <s v="No"/>
    <s v="No"/>
    <n v="280000"/>
    <x v="0"/>
    <n v="40"/>
  </r>
  <r>
    <n v="3261"/>
    <s v="HOMBRE"/>
    <n v="2667169.88"/>
    <s v="ASALARIADO"/>
    <s v="SECTOR PUBLICO"/>
    <s v="SI"/>
    <s v="NO"/>
    <s v="NO"/>
    <n v="31"/>
    <s v="Atípico"/>
    <s v="No"/>
    <n v="2667169.88"/>
    <x v="0"/>
    <n v="31"/>
  </r>
  <r>
    <n v="3262"/>
    <s v="HOMBRE"/>
    <n v="315617"/>
    <s v="ASEGURADO VOLUNTARIO"/>
    <s v="SECTOR PRIVADO"/>
    <s v="SI"/>
    <s v="NO"/>
    <s v="NO"/>
    <n v="44"/>
    <s v="No"/>
    <s v="No"/>
    <n v="315617"/>
    <x v="2"/>
    <n v="44"/>
  </r>
  <r>
    <n v="3263"/>
    <s v="MUJER"/>
    <n v="446610.91"/>
    <s v="ASALARIADO"/>
    <s v="SECTOR PRIVADO"/>
    <s v="SI"/>
    <s v="NO"/>
    <s v="NO"/>
    <n v="23"/>
    <s v="No"/>
    <s v="No"/>
    <n v="446610.91"/>
    <x v="0"/>
    <n v="23"/>
  </r>
  <r>
    <n v="3264"/>
    <s v="HOMBRE"/>
    <n v="549000"/>
    <s v="ASALARIADO"/>
    <s v="SECTOR PRIVADO"/>
    <s v="SI"/>
    <s v="NO"/>
    <s v="NO"/>
    <n v="35"/>
    <s v="No"/>
    <s v="No"/>
    <n v="549000"/>
    <x v="0"/>
    <n v="35"/>
  </r>
  <r>
    <n v="3265"/>
    <s v="MUJER"/>
    <n v="370123"/>
    <s v="ASEGURADO VOLUNTARIO"/>
    <s v="SECTOR PRIVADO"/>
    <s v="SI"/>
    <s v="NO"/>
    <s v="NO"/>
    <n v="53"/>
    <s v="No"/>
    <s v="No"/>
    <n v="370123"/>
    <x v="2"/>
    <n v="53"/>
  </r>
  <r>
    <n v="3266"/>
    <s v="HOMBRE"/>
    <n v="5412755.4900000002"/>
    <s v="ASALARIADO"/>
    <s v="SECTOR PRIVADO"/>
    <s v="SI"/>
    <s v="NO"/>
    <s v="NO"/>
    <n v="34"/>
    <s v="Atípico"/>
    <s v="No"/>
    <n v="5412755.4900000002"/>
    <x v="0"/>
    <n v="34"/>
  </r>
  <r>
    <n v="3267"/>
    <s v="HOMBRE"/>
    <n v="271250"/>
    <s v="ASALARIADO"/>
    <s v="SECTOR PRIVADO"/>
    <s v="SI"/>
    <s v="NO"/>
    <s v="SI"/>
    <n v="19"/>
    <s v="No"/>
    <s v="No"/>
    <n v="271250"/>
    <x v="0"/>
    <n v="19"/>
  </r>
  <r>
    <n v="3268"/>
    <s v="MUJER"/>
    <n v="300018"/>
    <s v="ASEGURADO VOLUNTARIO"/>
    <s v="SECTOR PRIVADO"/>
    <s v="SI"/>
    <s v="NO"/>
    <s v="NO"/>
    <n v="57"/>
    <s v="No"/>
    <s v="No"/>
    <n v="300018"/>
    <x v="2"/>
    <n v="57"/>
  </r>
  <r>
    <n v="3269"/>
    <s v="HOMBRE"/>
    <n v="516873"/>
    <s v="TRABAJADOR INDEPENDIENTE"/>
    <s v="SECTOR PRIVADO"/>
    <s v="SI"/>
    <s v="NO"/>
    <s v="NO"/>
    <n v="38"/>
    <s v="No"/>
    <s v="No"/>
    <n v="516873"/>
    <x v="3"/>
    <n v="38"/>
  </r>
  <r>
    <n v="3270"/>
    <s v="HOMBRE"/>
    <n v="678863"/>
    <s v="PENSIONADOS EN SU PROPIO SISTEMA"/>
    <s v="SECTOR PUBLICO"/>
    <s v="SI"/>
    <s v="NO"/>
    <s v="NO"/>
    <n v="79"/>
    <s v="No"/>
    <s v="No"/>
    <n v="678863"/>
    <x v="1"/>
    <n v="79"/>
  </r>
  <r>
    <n v="3271"/>
    <s v="HOMBRE"/>
    <n v="362964"/>
    <s v="TRABAJADOR INDEPENDIENTE"/>
    <s v="SECTOR PRIVADO"/>
    <s v="SI"/>
    <s v="NO"/>
    <s v="SI"/>
    <n v="52"/>
    <s v="No"/>
    <s v="No"/>
    <n v="362964"/>
    <x v="3"/>
    <n v="52"/>
  </r>
  <r>
    <n v="3272"/>
    <s v="HOMBRE"/>
    <n v="639148"/>
    <s v="TRABAJADOR INDEPENDIENTE"/>
    <s v="SECTOR PRIVADO"/>
    <s v="SI"/>
    <s v="NO"/>
    <s v="SI"/>
    <n v="43"/>
    <s v="No"/>
    <s v="No"/>
    <n v="639148"/>
    <x v="3"/>
    <n v="43"/>
  </r>
  <r>
    <n v="3273"/>
    <s v="MUJER"/>
    <n v="100000"/>
    <s v="ASALARIADO"/>
    <s v="SECTOR PRIVADO"/>
    <s v="SI"/>
    <s v="SI"/>
    <s v="NO"/>
    <n v="30"/>
    <s v="No"/>
    <s v="No"/>
    <n v="100000"/>
    <x v="0"/>
    <n v="30"/>
  </r>
  <r>
    <n v="3274"/>
    <s v="MUJER"/>
    <n v="1160614"/>
    <s v="PENSIONADOS EN SU PROPIO SISTEMA"/>
    <s v="SECTOR PUBLICO"/>
    <s v="SI"/>
    <s v="NO"/>
    <s v="NO"/>
    <n v="65"/>
    <s v="No"/>
    <s v="No"/>
    <n v="1160614"/>
    <x v="1"/>
    <n v="65"/>
  </r>
  <r>
    <n v="3275"/>
    <s v="HOMBRE"/>
    <n v="298018"/>
    <s v="TRABAJADOR INDEPENDIENTE"/>
    <s v="SECTOR PRIVADO"/>
    <s v="SI"/>
    <s v="SI"/>
    <s v="SI"/>
    <n v="43"/>
    <s v="No"/>
    <s v="No"/>
    <n v="298018"/>
    <x v="3"/>
    <n v="43"/>
  </r>
  <r>
    <n v="3276"/>
    <s v="HOMBRE"/>
    <n v="278030.99"/>
    <s v="CONVENIOS ESPECIALES DE TRABAJADORES INDEPENDIENTES"/>
    <s v="SECTOR PRIVADO"/>
    <s v="SI"/>
    <s v="NO"/>
    <s v="NO"/>
    <n v="25"/>
    <s v="No"/>
    <s v="No"/>
    <n v="278030.99"/>
    <x v="4"/>
    <n v="25"/>
  </r>
  <r>
    <n v="3277"/>
    <s v="HOMBRE"/>
    <n v="1718999.67"/>
    <s v="ASALARIADO"/>
    <s v="SECTOR PRIVADO"/>
    <s v="SI"/>
    <s v="SI"/>
    <s v="NO"/>
    <n v="32"/>
    <s v="No"/>
    <s v="No"/>
    <n v="1718999.67"/>
    <x v="0"/>
    <n v="32"/>
  </r>
  <r>
    <n v="3278"/>
    <s v="HOMBRE"/>
    <n v="358468.86"/>
    <s v="ASALARIADO"/>
    <s v="SECTOR PRIVADO"/>
    <s v="SI"/>
    <s v="NO"/>
    <s v="NO"/>
    <n v="52"/>
    <s v="No"/>
    <s v="No"/>
    <n v="358468.86"/>
    <x v="0"/>
    <n v="52"/>
  </r>
  <r>
    <n v="3279"/>
    <s v="HOMBRE"/>
    <n v="439167"/>
    <s v="ASALARIADO"/>
    <s v="SECTOR PRIVADO"/>
    <s v="SI"/>
    <s v="NO"/>
    <s v="NO"/>
    <n v="44"/>
    <s v="No"/>
    <s v="No"/>
    <n v="439167"/>
    <x v="0"/>
    <n v="44"/>
  </r>
  <r>
    <n v="3280"/>
    <s v="HOMBRE"/>
    <n v="639148"/>
    <s v="TRABAJADOR INDEPENDIENTE"/>
    <s v="SECTOR PRIVADO"/>
    <s v="SI"/>
    <s v="NO"/>
    <s v="NO"/>
    <n v="54"/>
    <s v="No"/>
    <s v="No"/>
    <n v="639148"/>
    <x v="3"/>
    <n v="54"/>
  </r>
  <r>
    <n v="3281"/>
    <s v="HOMBRE"/>
    <n v="589824.6"/>
    <s v="ASALARIADO"/>
    <s v="SECTOR PRIVADO"/>
    <s v="SI"/>
    <s v="NO"/>
    <s v="NO"/>
    <n v="33"/>
    <s v="No"/>
    <s v="No"/>
    <n v="589824.6"/>
    <x v="0"/>
    <n v="33"/>
  </r>
  <r>
    <n v="3282"/>
    <s v="MUJER"/>
    <n v="264315.09999999998"/>
    <s v="ASALARIADO"/>
    <s v="SECTOR PRIVADO"/>
    <s v="SI"/>
    <s v="NO"/>
    <s v="NO"/>
    <n v="23"/>
    <s v="No"/>
    <s v="No"/>
    <n v="264315.09999999998"/>
    <x v="0"/>
    <n v="23"/>
  </r>
  <r>
    <n v="3283"/>
    <s v="HOMBRE"/>
    <n v="939801.74"/>
    <s v="ASALARIADO"/>
    <s v="SECTOR PUBLICO"/>
    <s v="SI"/>
    <s v="NO"/>
    <s v="NO"/>
    <n v="34"/>
    <s v="No"/>
    <s v="No"/>
    <n v="939801.74"/>
    <x v="0"/>
    <n v="34"/>
  </r>
  <r>
    <n v="3284"/>
    <s v="HOMBRE"/>
    <n v="297045"/>
    <s v="ASEGURADO VOLUNTARIO"/>
    <s v="SECTOR PRIVADO"/>
    <s v="SI"/>
    <s v="SI"/>
    <s v="NO"/>
    <n v="61"/>
    <s v="No"/>
    <s v="No"/>
    <n v="297045"/>
    <x v="2"/>
    <n v="61"/>
  </r>
  <r>
    <n v="3285"/>
    <s v="MUJER"/>
    <n v="996628.96"/>
    <s v="ASALARIADO"/>
    <s v="SECTOR PUBLICO"/>
    <s v="SI"/>
    <s v="NO"/>
    <s v="NO"/>
    <n v="34"/>
    <s v="No"/>
    <s v="No"/>
    <n v="996628.96"/>
    <x v="0"/>
    <n v="34"/>
  </r>
  <r>
    <n v="3286"/>
    <s v="HOMBRE"/>
    <n v="600000"/>
    <s v="ASALARIADO"/>
    <s v="SECTOR PRIVADO"/>
    <s v="SI"/>
    <s v="NO"/>
    <s v="NO"/>
    <n v="48"/>
    <s v="No"/>
    <s v="No"/>
    <n v="600000"/>
    <x v="0"/>
    <n v="48"/>
  </r>
  <r>
    <n v="3287"/>
    <s v="HOMBRE"/>
    <n v="193800"/>
    <s v="ASALARIADO"/>
    <s v="SECTOR PRIVADO"/>
    <s v="SI"/>
    <s v="NO"/>
    <s v="NO"/>
    <n v="28"/>
    <s v="No"/>
    <s v="No"/>
    <n v="193800"/>
    <x v="0"/>
    <n v="28"/>
  </r>
  <r>
    <n v="3288"/>
    <s v="HOMBRE"/>
    <n v="278030"/>
    <s v="CONVENIOS ESPECIALES DE TRABAJADORES INDEPENDIENTES"/>
    <s v="SECTOR PRIVADO"/>
    <s v="SI"/>
    <s v="NO"/>
    <s v="NO"/>
    <n v="30"/>
    <s v="No"/>
    <s v="No"/>
    <n v="278030"/>
    <x v="4"/>
    <n v="30"/>
  </r>
  <r>
    <n v="3289"/>
    <s v="HOMBRE"/>
    <n v="538043.07999999996"/>
    <s v="ASALARIADO"/>
    <s v="SECTOR PRIVADO"/>
    <s v="SI"/>
    <s v="NO"/>
    <s v="NO"/>
    <n v="45"/>
    <s v="No"/>
    <s v="No"/>
    <n v="538043.07999999996"/>
    <x v="0"/>
    <n v="45"/>
  </r>
  <r>
    <n v="3290"/>
    <s v="MUJER"/>
    <n v="465000"/>
    <s v="ASALARIADO"/>
    <s v="SECTOR PRIVADO"/>
    <s v="SI"/>
    <s v="NO"/>
    <s v="SI"/>
    <n v="28"/>
    <s v="No"/>
    <s v="No"/>
    <n v="465000"/>
    <x v="0"/>
    <n v="28"/>
  </r>
  <r>
    <n v="3291"/>
    <s v="HOMBRE"/>
    <n v="318610"/>
    <s v="TRABAJADOR INDEPENDIENTE"/>
    <s v="SECTOR PRIVADO"/>
    <s v="SI"/>
    <s v="NO"/>
    <s v="NO"/>
    <n v="44"/>
    <s v="No"/>
    <s v="No"/>
    <n v="318610"/>
    <x v="3"/>
    <n v="44"/>
  </r>
  <r>
    <n v="3292"/>
    <s v="MUJER"/>
    <n v="272000"/>
    <s v="ASALARIADO"/>
    <s v="SECTOR PRIVADO"/>
    <s v="SI"/>
    <s v="NO"/>
    <s v="NO"/>
    <n v="60"/>
    <s v="No"/>
    <s v="No"/>
    <n v="272000"/>
    <x v="0"/>
    <n v="60"/>
  </r>
  <r>
    <n v="3293"/>
    <s v="MUJER"/>
    <n v="2588242.2000000002"/>
    <s v="ASALARIADO"/>
    <s v="SECTOR PUBLICO"/>
    <s v="SI"/>
    <s v="NO"/>
    <s v="NO"/>
    <n v="32"/>
    <s v="Atípico"/>
    <s v="No"/>
    <n v="2588242.2000000002"/>
    <x v="0"/>
    <n v="32"/>
  </r>
  <r>
    <n v="3294"/>
    <s v="MUJER"/>
    <n v="302470"/>
    <s v="TRABAJADOR INDEPENDIENTE"/>
    <s v="SECTOR PRIVADO"/>
    <s v="SI"/>
    <s v="NO"/>
    <s v="NO"/>
    <n v="28"/>
    <s v="No"/>
    <s v="No"/>
    <n v="302470"/>
    <x v="3"/>
    <n v="28"/>
  </r>
  <r>
    <n v="3295"/>
    <s v="HOMBRE"/>
    <n v="300018"/>
    <s v="ASEGURADO VOLUNTARIO"/>
    <s v="SECTOR PRIVADO"/>
    <s v="NO"/>
    <s v="NO"/>
    <s v="NO"/>
    <n v="85"/>
    <s v="No"/>
    <s v="No"/>
    <n v="300018"/>
    <x v="2"/>
    <n v="85"/>
  </r>
  <r>
    <n v="3296"/>
    <s v="MUJER"/>
    <n v="509509"/>
    <s v="TRABAJADOR INDEPENDIENTE"/>
    <s v="SECTOR PRIVADO"/>
    <s v="SI"/>
    <s v="NO"/>
    <s v="SI"/>
    <n v="36"/>
    <s v="No"/>
    <s v="No"/>
    <n v="509509"/>
    <x v="3"/>
    <n v="36"/>
  </r>
  <r>
    <n v="3297"/>
    <s v="HOMBRE"/>
    <n v="25000"/>
    <s v="ASALARIADO"/>
    <s v="SECTOR PRIVADO"/>
    <s v="SI"/>
    <s v="NO"/>
    <s v="NO"/>
    <n v="27"/>
    <s v="No"/>
    <s v="No"/>
    <n v="25000"/>
    <x v="0"/>
    <n v="27"/>
  </r>
  <r>
    <n v="3298"/>
    <s v="MUJER"/>
    <n v="355022.46"/>
    <s v="ASALARIADO"/>
    <s v="SECTOR PRIVADO"/>
    <s v="SI"/>
    <s v="NO"/>
    <s v="NO"/>
    <n v="37"/>
    <s v="No"/>
    <s v="No"/>
    <n v="355022.46"/>
    <x v="0"/>
    <n v="37"/>
  </r>
  <r>
    <n v="3299"/>
    <s v="MUJER"/>
    <n v="727896.34"/>
    <s v="ASALARIADO"/>
    <s v="SECTOR PUBLICO"/>
    <s v="SI"/>
    <s v="NO"/>
    <s v="NO"/>
    <n v="28"/>
    <s v="No"/>
    <s v="No"/>
    <n v="727896.34"/>
    <x v="0"/>
    <n v="28"/>
  </r>
  <r>
    <n v="3300"/>
    <s v="HOMBRE"/>
    <n v="343393"/>
    <s v="ASALARIADO"/>
    <s v="SECTOR PRIVADO"/>
    <s v="SI"/>
    <s v="NO"/>
    <s v="NO"/>
    <n v="37"/>
    <s v="No"/>
    <s v="No"/>
    <n v="343393"/>
    <x v="0"/>
    <n v="37"/>
  </r>
  <r>
    <n v="3301"/>
    <s v="MUJER"/>
    <n v="296610"/>
    <s v="ASEGURADO VOLUNTARIO"/>
    <s v="SECTOR PRIVADO"/>
    <s v="SI"/>
    <s v="NO"/>
    <s v="NO"/>
    <n v="22"/>
    <s v="No"/>
    <s v="No"/>
    <n v="296610"/>
    <x v="2"/>
    <n v="22"/>
  </r>
  <r>
    <n v="3302"/>
    <s v="HOMBRE"/>
    <n v="1309556"/>
    <s v="PENSIONADOS EN SU PROPIO SISTEMA"/>
    <s v="SECTOR PUBLICO"/>
    <s v="SI"/>
    <s v="NO"/>
    <s v="NO"/>
    <n v="55"/>
    <s v="No"/>
    <s v="No"/>
    <n v="1309556"/>
    <x v="1"/>
    <n v="55"/>
  </r>
  <r>
    <n v="3303"/>
    <s v="HOMBRE"/>
    <n v="278030.99"/>
    <s v="CONVENIOS ESPECIALES DE TRABAJADORES INDEPENDIENTES"/>
    <s v="SECTOR PRIVADO"/>
    <s v="SI"/>
    <s v="NO"/>
    <s v="NO"/>
    <n v="64"/>
    <s v="No"/>
    <s v="No"/>
    <n v="278030.99"/>
    <x v="4"/>
    <n v="64"/>
  </r>
  <r>
    <n v="3304"/>
    <s v="HOMBRE"/>
    <n v="184600"/>
    <s v="ASALARIADO"/>
    <s v="SECTOR PRIVADO"/>
    <s v="SI"/>
    <s v="NO"/>
    <s v="NO"/>
    <n v="35"/>
    <s v="No"/>
    <s v="No"/>
    <n v="184600"/>
    <x v="0"/>
    <n v="35"/>
  </r>
  <r>
    <n v="3305"/>
    <s v="MUJER"/>
    <n v="1437897"/>
    <s v="ASALARIADO"/>
    <s v="SECTOR PUBLICO"/>
    <s v="SI"/>
    <s v="NO"/>
    <s v="NO"/>
    <n v="59"/>
    <s v="No"/>
    <s v="No"/>
    <n v="1437897"/>
    <x v="0"/>
    <n v="59"/>
  </r>
  <r>
    <n v="3306"/>
    <s v="HOMBRE"/>
    <n v="298000"/>
    <s v="ASALARIADO"/>
    <s v="SECTOR PRIVADO"/>
    <s v="SI"/>
    <s v="NO"/>
    <s v="NO"/>
    <n v="31"/>
    <s v="No"/>
    <s v="No"/>
    <n v="298000"/>
    <x v="0"/>
    <n v="31"/>
  </r>
  <r>
    <n v="3307"/>
    <s v="HOMBRE"/>
    <n v="324750"/>
    <s v="ASALARIADO"/>
    <s v="SECTOR PRIVADO"/>
    <s v="SI"/>
    <s v="NO"/>
    <s v="NO"/>
    <n v="33"/>
    <s v="No"/>
    <s v="No"/>
    <n v="324750"/>
    <x v="0"/>
    <n v="33"/>
  </r>
  <r>
    <n v="3308"/>
    <s v="MUJER"/>
    <n v="1120416.72"/>
    <s v="ASALARIADO"/>
    <s v="SECTOR PRIVADO"/>
    <s v="SI"/>
    <s v="NO"/>
    <s v="NO"/>
    <n v="33"/>
    <s v="No"/>
    <s v="No"/>
    <n v="1120416.72"/>
    <x v="0"/>
    <n v="33"/>
  </r>
  <r>
    <n v="3309"/>
    <s v="HOMBRE"/>
    <n v="484940"/>
    <s v="TRABAJADOR INDEPENDIENTE"/>
    <s v="SECTOR PRIVADO"/>
    <s v="SI"/>
    <s v="NO"/>
    <s v="SI"/>
    <n v="33"/>
    <s v="No"/>
    <s v="No"/>
    <n v="484940"/>
    <x v="3"/>
    <n v="33"/>
  </r>
  <r>
    <n v="3310"/>
    <s v="MUJER"/>
    <n v="467175.25"/>
    <s v="ASALARIADO"/>
    <s v="SECTOR PRIVADO"/>
    <s v="SI"/>
    <s v="NO"/>
    <s v="NO"/>
    <n v="28"/>
    <s v="No"/>
    <s v="No"/>
    <n v="467175.25"/>
    <x v="0"/>
    <n v="28"/>
  </r>
  <r>
    <n v="3311"/>
    <s v="MUJER"/>
    <n v="405000"/>
    <s v="ASALARIADO"/>
    <s v="SECTOR PRIVADO"/>
    <s v="SI"/>
    <s v="NO"/>
    <s v="NO"/>
    <n v="41"/>
    <s v="No"/>
    <s v="No"/>
    <n v="405000"/>
    <x v="0"/>
    <n v="41"/>
  </r>
  <r>
    <n v="3312"/>
    <s v="HOMBRE"/>
    <n v="597549.97"/>
    <s v="ASALARIADO"/>
    <s v="SECTOR PRIVADO"/>
    <s v="SI"/>
    <s v="NO"/>
    <s v="NO"/>
    <n v="25"/>
    <s v="No"/>
    <s v="No"/>
    <n v="597549.97"/>
    <x v="0"/>
    <n v="25"/>
  </r>
  <r>
    <n v="3313"/>
    <s v="MUJER"/>
    <n v="643308"/>
    <s v="PENSIONADOS EN SU PROPIO SISTEMA"/>
    <s v="SECTOR PUBLICO"/>
    <s v="SI"/>
    <s v="NO"/>
    <s v="NO"/>
    <n v="74"/>
    <s v="No"/>
    <s v="No"/>
    <n v="643308"/>
    <x v="1"/>
    <n v="74"/>
  </r>
  <r>
    <n v="3314"/>
    <s v="MUJER"/>
    <n v="510866"/>
    <s v="ASALARIADO"/>
    <s v="SECTOR PRIVADO"/>
    <s v="SI"/>
    <s v="NO"/>
    <s v="NO"/>
    <n v="26"/>
    <s v="No"/>
    <s v="No"/>
    <n v="510866"/>
    <x v="0"/>
    <n v="26"/>
  </r>
  <r>
    <n v="3315"/>
    <s v="HOMBRE"/>
    <n v="297046"/>
    <s v="ASEGURADO VOLUNTARIO"/>
    <s v="SECTOR PRIVADO"/>
    <s v="SI"/>
    <s v="NO"/>
    <s v="NO"/>
    <n v="36"/>
    <s v="No"/>
    <s v="No"/>
    <n v="297046"/>
    <x v="2"/>
    <n v="36"/>
  </r>
  <r>
    <n v="3316"/>
    <s v="MUJER"/>
    <n v="688499"/>
    <s v="ASALARIADO"/>
    <s v="SECTOR PRIVADO"/>
    <s v="SI"/>
    <s v="NO"/>
    <s v="NO"/>
    <n v="32"/>
    <s v="No"/>
    <s v="No"/>
    <n v="688499"/>
    <x v="0"/>
    <n v="32"/>
  </r>
  <r>
    <n v="3317"/>
    <s v="HOMBRE"/>
    <n v="310253.48"/>
    <s v="ASALARIADO"/>
    <s v="SECTOR PRIVADO"/>
    <s v="SI"/>
    <s v="NO"/>
    <s v="NO"/>
    <n v="59"/>
    <s v="No"/>
    <s v="No"/>
    <n v="310253.48"/>
    <x v="0"/>
    <n v="59"/>
  </r>
  <r>
    <n v="3318"/>
    <s v="MUJER"/>
    <n v="297046"/>
    <s v="ASEGURADO VOLUNTARIO"/>
    <s v="SECTOR PRIVADO"/>
    <s v="SI"/>
    <s v="NO"/>
    <s v="NO"/>
    <n v="57"/>
    <s v="No"/>
    <s v="No"/>
    <n v="297046"/>
    <x v="2"/>
    <n v="57"/>
  </r>
  <r>
    <n v="3319"/>
    <s v="HOMBRE"/>
    <n v="877095.21"/>
    <s v="ASALARIADO"/>
    <s v="SECTOR PRIVADO"/>
    <s v="SI"/>
    <s v="NO"/>
    <s v="NO"/>
    <n v="43"/>
    <s v="No"/>
    <s v="No"/>
    <n v="877095.21"/>
    <x v="0"/>
    <n v="43"/>
  </r>
  <r>
    <n v="3320"/>
    <s v="HOMBRE"/>
    <n v="689245.69"/>
    <s v="ASALARIADO"/>
    <s v="SECTOR PRIVADO"/>
    <s v="SI"/>
    <s v="NO"/>
    <s v="NO"/>
    <n v="38"/>
    <s v="No"/>
    <s v="No"/>
    <n v="689245.69"/>
    <x v="0"/>
    <n v="38"/>
  </r>
  <r>
    <n v="3321"/>
    <s v="MUJER"/>
    <n v="1314275"/>
    <s v="ASALARIADO"/>
    <s v="SECTOR PUBLICO"/>
    <s v="SI"/>
    <s v="NO"/>
    <s v="NO"/>
    <n v="46"/>
    <s v="No"/>
    <s v="No"/>
    <n v="1314275"/>
    <x v="0"/>
    <n v="46"/>
  </r>
  <r>
    <n v="3322"/>
    <s v="MUJER"/>
    <n v="540083"/>
    <s v="ASEGURADO VOLUNTARIO"/>
    <s v="SECTOR PRIVADO"/>
    <s v="NO"/>
    <s v="SI"/>
    <s v="SI"/>
    <n v="73"/>
    <s v="No"/>
    <s v="No"/>
    <n v="540083"/>
    <x v="2"/>
    <n v="73"/>
  </r>
  <r>
    <n v="3323"/>
    <s v="HOMBRE"/>
    <n v="609663"/>
    <s v="ASALARIADO"/>
    <s v="SECTOR PRIVADO"/>
    <s v="SI"/>
    <s v="NO"/>
    <s v="SI"/>
    <n v="41"/>
    <s v="No"/>
    <s v="No"/>
    <n v="609663"/>
    <x v="0"/>
    <n v="41"/>
  </r>
  <r>
    <n v="3324"/>
    <s v="HOMBRE"/>
    <n v="727926.26"/>
    <s v="ASALARIADO"/>
    <s v="SECTOR PRIVADO"/>
    <s v="SI"/>
    <s v="NO"/>
    <s v="NO"/>
    <n v="48"/>
    <s v="No"/>
    <s v="No"/>
    <n v="727926.26"/>
    <x v="0"/>
    <n v="48"/>
  </r>
  <r>
    <n v="3325"/>
    <s v="MUJER"/>
    <n v="1632331"/>
    <s v="ASALARIADO"/>
    <s v="SECTOR PUBLICO"/>
    <s v="SI"/>
    <s v="NO"/>
    <s v="NO"/>
    <n v="44"/>
    <s v="No"/>
    <s v="No"/>
    <n v="1632331"/>
    <x v="0"/>
    <n v="44"/>
  </r>
  <r>
    <n v="3326"/>
    <s v="HOMBRE"/>
    <n v="444937.63"/>
    <s v="ASALARIADO"/>
    <s v="SECTOR PRIVADO"/>
    <s v="SI"/>
    <s v="SI"/>
    <s v="NO"/>
    <n v="48"/>
    <s v="No"/>
    <s v="No"/>
    <n v="444937.63"/>
    <x v="0"/>
    <n v="48"/>
  </r>
  <r>
    <n v="3327"/>
    <s v="HOMBRE"/>
    <n v="185956"/>
    <s v="ASALARIADO"/>
    <s v="SECTOR PRIVADO"/>
    <s v="SI"/>
    <s v="NO"/>
    <s v="NO"/>
    <n v="64"/>
    <s v="No"/>
    <s v="No"/>
    <n v="185956"/>
    <x v="0"/>
    <n v="64"/>
  </r>
  <r>
    <n v="3328"/>
    <s v="HOMBRE"/>
    <n v="121368.02"/>
    <s v="ASALARIADO"/>
    <s v="SECTOR PRIVADO"/>
    <s v="SI"/>
    <s v="NO"/>
    <s v="NO"/>
    <n v="26"/>
    <s v="No"/>
    <s v="No"/>
    <n v="121368.02"/>
    <x v="0"/>
    <n v="26"/>
  </r>
  <r>
    <n v="3329"/>
    <s v="HOMBRE"/>
    <n v="532800"/>
    <s v="ASALARIADO"/>
    <s v="SECTOR PRIVADO"/>
    <s v="SI"/>
    <s v="NO"/>
    <s v="NO"/>
    <n v="31"/>
    <s v="No"/>
    <s v="No"/>
    <n v="532800"/>
    <x v="0"/>
    <n v="31"/>
  </r>
  <r>
    <n v="3330"/>
    <s v="HOMBRE"/>
    <n v="1066381.08"/>
    <s v="ASALARIADO"/>
    <s v="SECTOR PRIVADO"/>
    <s v="SI"/>
    <s v="NO"/>
    <s v="NO"/>
    <n v="29"/>
    <s v="No"/>
    <s v="No"/>
    <n v="1066381.08"/>
    <x v="0"/>
    <n v="29"/>
  </r>
  <r>
    <n v="3331"/>
    <s v="HOMBRE"/>
    <n v="280000"/>
    <s v="TRABAJADOR INDEPENDIENTE"/>
    <s v="SECTOR PRIVADO"/>
    <s v="SI"/>
    <s v="NO"/>
    <s v="NO"/>
    <n v="40"/>
    <s v="No"/>
    <s v="No"/>
    <n v="280000"/>
    <x v="3"/>
    <n v="40"/>
  </r>
  <r>
    <n v="3332"/>
    <s v="HOMBRE"/>
    <n v="342225.26"/>
    <s v="ASALARIADO"/>
    <s v="SECTOR PRIVADO"/>
    <s v="SI"/>
    <s v="NO"/>
    <s v="NO"/>
    <n v="44"/>
    <s v="No"/>
    <s v="No"/>
    <n v="342225.26"/>
    <x v="0"/>
    <n v="44"/>
  </r>
  <r>
    <n v="3333"/>
    <s v="MUJER"/>
    <n v="535736.47"/>
    <s v="ASALARIADO"/>
    <s v="SECTOR PRIVADO"/>
    <s v="SI"/>
    <s v="NO"/>
    <s v="NO"/>
    <n v="35"/>
    <s v="No"/>
    <s v="No"/>
    <n v="535736.47"/>
    <x v="0"/>
    <n v="35"/>
  </r>
  <r>
    <n v="3334"/>
    <s v="HOMBRE"/>
    <n v="288313.38"/>
    <s v="ASALARIADO"/>
    <s v="SECTOR PRIVADO"/>
    <s v="SI"/>
    <s v="NO"/>
    <s v="NO"/>
    <n v="57"/>
    <s v="No"/>
    <s v="No"/>
    <n v="288313.38"/>
    <x v="0"/>
    <n v="57"/>
  </r>
  <r>
    <n v="3335"/>
    <s v="HOMBRE"/>
    <n v="1374999.99"/>
    <s v="ASALARIADO"/>
    <s v="SECTOR PRIVADO"/>
    <s v="SI"/>
    <s v="SI"/>
    <s v="NO"/>
    <n v="37"/>
    <s v="No"/>
    <s v="No"/>
    <n v="1374999.99"/>
    <x v="0"/>
    <n v="37"/>
  </r>
  <r>
    <n v="3336"/>
    <s v="MUJER"/>
    <n v="748465"/>
    <s v="ASALARIADO"/>
    <s v="SECTOR PUBLICO"/>
    <s v="SI"/>
    <s v="NO"/>
    <s v="NO"/>
    <n v="40"/>
    <s v="No"/>
    <s v="No"/>
    <n v="748465"/>
    <x v="0"/>
    <n v="40"/>
  </r>
  <r>
    <n v="3337"/>
    <s v="MUJER"/>
    <n v="235768.2"/>
    <s v="ASALARIADO"/>
    <s v="SECTOR PUBLICO"/>
    <s v="SI"/>
    <s v="NO"/>
    <s v="NO"/>
    <n v="47"/>
    <s v="No"/>
    <s v="No"/>
    <n v="235768.2"/>
    <x v="0"/>
    <n v="47"/>
  </r>
  <r>
    <n v="3338"/>
    <s v="HOMBRE"/>
    <n v="11200"/>
    <s v="ASALARIADO"/>
    <s v="SECTOR PRIVADO"/>
    <s v="SI"/>
    <s v="SI"/>
    <s v="SI"/>
    <n v="24"/>
    <s v="No"/>
    <s v="No"/>
    <n v="11200"/>
    <x v="0"/>
    <n v="24"/>
  </r>
  <r>
    <n v="3339"/>
    <s v="HOMBRE"/>
    <n v="377425.93"/>
    <s v="ASALARIADO"/>
    <s v="SECTOR PRIVADO"/>
    <s v="SI"/>
    <s v="NO"/>
    <s v="NO"/>
    <n v="54"/>
    <s v="No"/>
    <s v="No"/>
    <n v="377425.93"/>
    <x v="0"/>
    <n v="54"/>
  </r>
  <r>
    <n v="3340"/>
    <s v="HOMBRE"/>
    <n v="297044"/>
    <s v="ASEGURADO VOLUNTARIO"/>
    <s v="SECTOR PRIVADO"/>
    <s v="SI"/>
    <s v="SI"/>
    <s v="NO"/>
    <n v="55"/>
    <s v="No"/>
    <s v="No"/>
    <n v="297044"/>
    <x v="2"/>
    <n v="55"/>
  </r>
  <r>
    <n v="3341"/>
    <s v="HOMBRE"/>
    <n v="85221.33"/>
    <s v="ASALARIADO"/>
    <s v="SECTOR PRIVADO"/>
    <s v="SI"/>
    <s v="NO"/>
    <s v="NO"/>
    <n v="52"/>
    <s v="No"/>
    <s v="No"/>
    <n v="85221.33"/>
    <x v="0"/>
    <n v="52"/>
  </r>
  <r>
    <n v="3342"/>
    <s v="HOMBRE"/>
    <n v="297046"/>
    <s v="TRABAJADOR INDEPENDIENTE"/>
    <s v="SECTOR PRIVADO"/>
    <s v="SI"/>
    <s v="NO"/>
    <s v="NO"/>
    <n v="59"/>
    <s v="No"/>
    <s v="No"/>
    <n v="297046"/>
    <x v="3"/>
    <n v="59"/>
  </r>
  <r>
    <n v="3343"/>
    <s v="HOMBRE"/>
    <n v="280000"/>
    <s v="ASALARIADO"/>
    <s v="SECTOR PRIVADO"/>
    <s v="SI"/>
    <s v="NO"/>
    <s v="NO"/>
    <n v="70"/>
    <s v="No"/>
    <s v="No"/>
    <n v="280000"/>
    <x v="0"/>
    <n v="70"/>
  </r>
  <r>
    <n v="3344"/>
    <s v="HOMBRE"/>
    <n v="400000"/>
    <s v="ASALARIADO"/>
    <s v="SECTOR PRIVADO"/>
    <s v="SI"/>
    <s v="NO"/>
    <s v="NO"/>
    <n v="47"/>
    <s v="No"/>
    <s v="No"/>
    <n v="400000"/>
    <x v="0"/>
    <n v="47"/>
  </r>
  <r>
    <n v="3345"/>
    <s v="HOMBRE"/>
    <n v="664950.56000000006"/>
    <s v="ASALARIADO"/>
    <s v="SECTOR PRIVADO"/>
    <s v="SI"/>
    <s v="SI"/>
    <s v="NO"/>
    <n v="38"/>
    <s v="No"/>
    <s v="No"/>
    <n v="664950.56000000006"/>
    <x v="0"/>
    <n v="38"/>
  </r>
  <r>
    <n v="3346"/>
    <s v="MUJER"/>
    <n v="580000"/>
    <s v="ASALARIADO"/>
    <s v="SECTOR PRIVADO"/>
    <s v="SI"/>
    <s v="NO"/>
    <s v="NO"/>
    <n v="25"/>
    <s v="No"/>
    <s v="No"/>
    <n v="580000"/>
    <x v="0"/>
    <n v="25"/>
  </r>
  <r>
    <n v="3347"/>
    <s v="MUJER"/>
    <n v="183760"/>
    <s v="ASALARIADO"/>
    <s v="SECTOR PRIVADO"/>
    <s v="SI"/>
    <s v="SI"/>
    <s v="NO"/>
    <n v="53"/>
    <s v="No"/>
    <s v="No"/>
    <n v="183760"/>
    <x v="0"/>
    <n v="53"/>
  </r>
  <r>
    <n v="3348"/>
    <s v="MUJER"/>
    <n v="591000"/>
    <s v="ASALARIADO"/>
    <s v="SECTOR PRIVADO"/>
    <s v="SI"/>
    <s v="NO"/>
    <s v="NO"/>
    <n v="45"/>
    <s v="No"/>
    <s v="No"/>
    <n v="591000"/>
    <x v="0"/>
    <n v="45"/>
  </r>
  <r>
    <n v="3349"/>
    <s v="HOMBRE"/>
    <n v="1461023.23"/>
    <s v="ASALARIADO"/>
    <s v="SECTOR PRIVADO"/>
    <s v="SI"/>
    <s v="NO"/>
    <s v="NO"/>
    <n v="30"/>
    <s v="No"/>
    <s v="No"/>
    <n v="1461023.23"/>
    <x v="0"/>
    <n v="30"/>
  </r>
  <r>
    <n v="3350"/>
    <s v="MUJER"/>
    <n v="1167041"/>
    <s v="ASALARIADO"/>
    <s v="SECTOR PUBLICO"/>
    <s v="SI"/>
    <s v="NO"/>
    <s v="SI"/>
    <n v="32"/>
    <s v="No"/>
    <s v="No"/>
    <n v="1167041"/>
    <x v="0"/>
    <n v="32"/>
  </r>
  <r>
    <n v="3351"/>
    <s v="MUJER"/>
    <n v="240000"/>
    <s v="ASALARIADO"/>
    <s v="SECTOR PRIVADO"/>
    <s v="SI"/>
    <s v="SI"/>
    <s v="SI"/>
    <n v="42"/>
    <s v="No"/>
    <s v="No"/>
    <n v="240000"/>
    <x v="0"/>
    <n v="42"/>
  </r>
  <r>
    <n v="3352"/>
    <s v="MUJER"/>
    <n v="227197.58"/>
    <s v="ASALARIADO"/>
    <s v="SECTOR PRIVADO"/>
    <s v="SI"/>
    <s v="NO"/>
    <s v="NO"/>
    <n v="36"/>
    <s v="No"/>
    <s v="No"/>
    <n v="227197.58"/>
    <x v="0"/>
    <n v="36"/>
  </r>
  <r>
    <n v="3353"/>
    <s v="MUJER"/>
    <n v="346384"/>
    <s v="ASALARIADO"/>
    <s v="SECTOR PUBLICO"/>
    <s v="SI"/>
    <s v="NO"/>
    <s v="NO"/>
    <n v="43"/>
    <s v="No"/>
    <s v="No"/>
    <n v="346384"/>
    <x v="0"/>
    <n v="43"/>
  </r>
  <r>
    <n v="3354"/>
    <s v="HOMBRE"/>
    <n v="821327.28"/>
    <s v="ASALARIADO"/>
    <s v="SECTOR PRIVADO"/>
    <s v="SI"/>
    <s v="NO"/>
    <s v="NO"/>
    <n v="60"/>
    <s v="No"/>
    <s v="No"/>
    <n v="821327.28"/>
    <x v="0"/>
    <n v="60"/>
  </r>
  <r>
    <n v="3355"/>
    <s v="HOMBRE"/>
    <n v="350000"/>
    <s v="ASALARIADO"/>
    <s v="SECTOR PRIVADO"/>
    <s v="SI"/>
    <s v="NO"/>
    <s v="NO"/>
    <n v="36"/>
    <s v="No"/>
    <s v="No"/>
    <n v="350000"/>
    <x v="0"/>
    <n v="36"/>
  </r>
  <r>
    <n v="3356"/>
    <s v="HOMBRE"/>
    <n v="351536.79"/>
    <s v="ASALARIADO"/>
    <s v="SECTOR PRIVADO"/>
    <s v="SI"/>
    <s v="NO"/>
    <s v="NO"/>
    <n v="46"/>
    <s v="No"/>
    <s v="No"/>
    <n v="351536.79"/>
    <x v="0"/>
    <n v="46"/>
  </r>
  <r>
    <n v="3357"/>
    <s v="MUJER"/>
    <n v="258542.5"/>
    <s v="ASALARIADO"/>
    <s v="SECTOR PRIVADO"/>
    <s v="SI"/>
    <s v="NO"/>
    <s v="NO"/>
    <n v="53"/>
    <s v="No"/>
    <s v="No"/>
    <n v="258542.5"/>
    <x v="0"/>
    <n v="53"/>
  </r>
  <r>
    <n v="3358"/>
    <s v="MUJER"/>
    <n v="297045"/>
    <s v="ASEGURADO VOLUNTARIO"/>
    <s v="SECTOR PRIVADO"/>
    <s v="SI"/>
    <s v="SI"/>
    <s v="NO"/>
    <n v="40"/>
    <s v="No"/>
    <s v="No"/>
    <n v="297045"/>
    <x v="2"/>
    <n v="40"/>
  </r>
  <r>
    <n v="3359"/>
    <s v="MUJER"/>
    <n v="289729"/>
    <s v="ASALARIADO"/>
    <s v="SECTOR PUBLICO"/>
    <s v="SI"/>
    <s v="NO"/>
    <s v="SI"/>
    <n v="41"/>
    <s v="No"/>
    <s v="No"/>
    <n v="289729"/>
    <x v="0"/>
    <n v="41"/>
  </r>
  <r>
    <n v="3360"/>
    <s v="MUJER"/>
    <n v="550000"/>
    <s v="ASALARIADO"/>
    <s v="SECTOR PRIVADO"/>
    <s v="SI"/>
    <s v="NO"/>
    <s v="NO"/>
    <n v="22"/>
    <s v="No"/>
    <s v="No"/>
    <n v="550000"/>
    <x v="0"/>
    <n v="22"/>
  </r>
  <r>
    <n v="3361"/>
    <s v="MUJER"/>
    <n v="1418498.89"/>
    <s v="ASALARIADO"/>
    <s v="SECTOR PRIVADO"/>
    <s v="SI"/>
    <s v="NO"/>
    <s v="NO"/>
    <n v="48"/>
    <s v="No"/>
    <s v="No"/>
    <n v="1418498.89"/>
    <x v="0"/>
    <n v="48"/>
  </r>
  <r>
    <n v="3362"/>
    <s v="HOMBRE"/>
    <n v="2409620.6"/>
    <s v="ASALARIADO"/>
    <s v="SECTOR PUBLICO"/>
    <s v="SI"/>
    <s v="NO"/>
    <s v="NO"/>
    <n v="52"/>
    <s v="Atípico"/>
    <s v="No"/>
    <n v="2409620.6"/>
    <x v="0"/>
    <n v="52"/>
  </r>
  <r>
    <n v="3363"/>
    <s v="MUJER"/>
    <n v="225000"/>
    <s v="ASALARIADO"/>
    <s v="SECTOR PRIVADO"/>
    <s v="SI"/>
    <s v="NO"/>
    <s v="NO"/>
    <n v="36"/>
    <s v="No"/>
    <s v="No"/>
    <n v="225000"/>
    <x v="0"/>
    <n v="36"/>
  </r>
  <r>
    <n v="3364"/>
    <s v="MUJER"/>
    <n v="578167.4"/>
    <s v="ASALARIADO"/>
    <s v="SECTOR PUBLICO"/>
    <s v="SI"/>
    <s v="NO"/>
    <s v="NO"/>
    <n v="40"/>
    <s v="No"/>
    <s v="No"/>
    <n v="578167.4"/>
    <x v="0"/>
    <n v="40"/>
  </r>
  <r>
    <n v="3365"/>
    <s v="MUJER"/>
    <n v="282305"/>
    <s v="ASEGURADO VOLUNTARIO"/>
    <s v="SECTOR PRIVADO"/>
    <s v="NO"/>
    <s v="NO"/>
    <s v="NO"/>
    <n v="65"/>
    <s v="No"/>
    <s v="No"/>
    <n v="282305"/>
    <x v="2"/>
    <n v="65"/>
  </r>
  <r>
    <n v="3366"/>
    <s v="MUJER"/>
    <n v="585519.47"/>
    <s v="ASALARIADO"/>
    <s v="SECTOR PUBLICO"/>
    <s v="SI"/>
    <s v="NO"/>
    <s v="NO"/>
    <n v="54"/>
    <s v="No"/>
    <s v="No"/>
    <n v="585519.47"/>
    <x v="0"/>
    <n v="54"/>
  </r>
  <r>
    <n v="3367"/>
    <s v="HOMBRE"/>
    <n v="477206.99"/>
    <s v="ASALARIADO"/>
    <s v="SECTOR PRIVADO"/>
    <s v="SI"/>
    <s v="NO"/>
    <s v="NO"/>
    <n v="27"/>
    <s v="No"/>
    <s v="No"/>
    <n v="477206.99"/>
    <x v="0"/>
    <n v="27"/>
  </r>
  <r>
    <n v="3368"/>
    <s v="MUJER"/>
    <n v="366740.15"/>
    <s v="ASALARIADO"/>
    <s v="SECTOR PRIVADO"/>
    <s v="SI"/>
    <s v="NO"/>
    <s v="NO"/>
    <n v="37"/>
    <s v="No"/>
    <s v="No"/>
    <n v="366740.15"/>
    <x v="0"/>
    <n v="37"/>
  </r>
  <r>
    <n v="3369"/>
    <s v="MUJER"/>
    <n v="297045"/>
    <s v="ASEGURADO VOLUNTARIO"/>
    <s v="SECTOR PRIVADO"/>
    <s v="SI"/>
    <s v="NO"/>
    <s v="NO"/>
    <n v="29"/>
    <s v="No"/>
    <s v="No"/>
    <n v="297045"/>
    <x v="2"/>
    <n v="29"/>
  </r>
  <r>
    <n v="3370"/>
    <s v="MUJER"/>
    <n v="375728"/>
    <s v="ASALARIADO"/>
    <s v="SECTOR PRIVADO"/>
    <s v="SI"/>
    <s v="SI"/>
    <s v="NO"/>
    <n v="41"/>
    <s v="No"/>
    <s v="No"/>
    <n v="375728"/>
    <x v="0"/>
    <n v="41"/>
  </r>
  <r>
    <n v="3371"/>
    <s v="HOMBRE"/>
    <n v="541286.99"/>
    <s v="ASALARIADO"/>
    <s v="SECTOR PRIVADO"/>
    <s v="SI"/>
    <s v="NO"/>
    <s v="NO"/>
    <n v="38"/>
    <s v="No"/>
    <s v="No"/>
    <n v="541286.99"/>
    <x v="0"/>
    <n v="38"/>
  </r>
  <r>
    <n v="3372"/>
    <s v="HOMBRE"/>
    <n v="1486779"/>
    <s v="PENSIONADOS EN SU PROPIO SISTEMA"/>
    <s v="SECTOR PUBLICO"/>
    <s v="SI"/>
    <s v="NO"/>
    <s v="NO"/>
    <n v="60"/>
    <s v="No"/>
    <s v="No"/>
    <n v="1486779"/>
    <x v="1"/>
    <n v="60"/>
  </r>
  <r>
    <n v="3373"/>
    <s v="MUJER"/>
    <n v="297045"/>
    <s v="ASEGURADO VOLUNTARIO"/>
    <s v="SECTOR PRIVADO"/>
    <s v="SI"/>
    <s v="NO"/>
    <s v="NO"/>
    <n v="62"/>
    <s v="No"/>
    <s v="No"/>
    <n v="297045"/>
    <x v="2"/>
    <n v="62"/>
  </r>
  <r>
    <n v="3374"/>
    <s v="HOMBRE"/>
    <n v="297046"/>
    <s v="ASEGURADO VOLUNTARIO"/>
    <s v="SECTOR PRIVADO"/>
    <s v="SI"/>
    <s v="SI"/>
    <s v="NO"/>
    <n v="38"/>
    <s v="No"/>
    <s v="No"/>
    <n v="297046"/>
    <x v="2"/>
    <n v="38"/>
  </r>
  <r>
    <n v="3375"/>
    <s v="MUJER"/>
    <n v="557319"/>
    <s v="TRABAJADOR INDEPENDIENTE"/>
    <s v="SECTOR PRIVADO"/>
    <s v="SI"/>
    <s v="NO"/>
    <s v="NO"/>
    <n v="57"/>
    <s v="No"/>
    <s v="No"/>
    <n v="557319"/>
    <x v="3"/>
    <n v="57"/>
  </r>
  <r>
    <n v="3376"/>
    <s v="HOMBRE"/>
    <n v="833592.1"/>
    <s v="ASALARIADO"/>
    <s v="SECTOR PUBLICO"/>
    <s v="SI"/>
    <s v="NO"/>
    <s v="NO"/>
    <n v="31"/>
    <s v="No"/>
    <s v="No"/>
    <n v="833592.1"/>
    <x v="0"/>
    <n v="31"/>
  </r>
  <r>
    <n v="3377"/>
    <s v="HOMBRE"/>
    <n v="297950"/>
    <s v="CONVENIOS ESPECIALES DE TRABAJADORES INDEPENDIENTES"/>
    <s v="SECTOR PRIVADO"/>
    <s v="SI"/>
    <s v="NO"/>
    <s v="NO"/>
    <n v="44"/>
    <s v="No"/>
    <s v="No"/>
    <n v="297950"/>
    <x v="4"/>
    <n v="44"/>
  </r>
  <r>
    <n v="3378"/>
    <s v="HOMBRE"/>
    <n v="356455"/>
    <s v="TRABAJADOR INDEPENDIENTE"/>
    <s v="SECTOR PRIVADO"/>
    <s v="SI"/>
    <s v="NO"/>
    <s v="SI"/>
    <n v="40"/>
    <s v="No"/>
    <s v="No"/>
    <n v="356455"/>
    <x v="3"/>
    <n v="40"/>
  </r>
  <r>
    <n v="3379"/>
    <s v="HOMBRE"/>
    <n v="300438.55"/>
    <s v="ASALARIADO"/>
    <s v="SECTOR PRIVADO"/>
    <s v="SI"/>
    <s v="NO"/>
    <s v="NO"/>
    <n v="19"/>
    <s v="No"/>
    <s v="No"/>
    <n v="300438.55"/>
    <x v="0"/>
    <n v="19"/>
  </r>
  <r>
    <n v="3380"/>
    <s v="MUJER"/>
    <n v="278030"/>
    <s v="CONVENIOS ESPECIALES DE ASEGURADOS VOLUNTARIOS"/>
    <s v="SECTOR PRIVADO"/>
    <s v="SI"/>
    <s v="NO"/>
    <s v="NO"/>
    <n v="27"/>
    <s v="No"/>
    <s v="No"/>
    <n v="278030"/>
    <x v="5"/>
    <n v="27"/>
  </r>
  <r>
    <n v="3381"/>
    <s v="HOMBRE"/>
    <n v="354166"/>
    <s v="ASALARIADO"/>
    <s v="SECTOR PRIVADO"/>
    <s v="SI"/>
    <s v="NO"/>
    <s v="NO"/>
    <n v="25"/>
    <s v="No"/>
    <s v="No"/>
    <n v="354166"/>
    <x v="0"/>
    <n v="25"/>
  </r>
  <r>
    <n v="3382"/>
    <s v="HOMBRE"/>
    <n v="963859.52"/>
    <s v="ASALARIADO"/>
    <s v="SECTOR PUBLICO"/>
    <s v="SI"/>
    <s v="NO"/>
    <s v="NO"/>
    <n v="55"/>
    <s v="No"/>
    <s v="No"/>
    <n v="963859.52"/>
    <x v="0"/>
    <n v="55"/>
  </r>
  <r>
    <n v="3383"/>
    <s v="HOMBRE"/>
    <n v="1057967.08"/>
    <s v="ASALARIADO"/>
    <s v="SECTOR PRIVADO"/>
    <s v="SI"/>
    <s v="NO"/>
    <s v="NO"/>
    <n v="31"/>
    <s v="No"/>
    <s v="No"/>
    <n v="1057967.08"/>
    <x v="0"/>
    <n v="31"/>
  </r>
  <r>
    <n v="3384"/>
    <s v="HOMBRE"/>
    <n v="586234.97"/>
    <s v="ASALARIADO"/>
    <s v="SECTOR PRIVADO"/>
    <s v="SI"/>
    <s v="NO"/>
    <s v="NO"/>
    <n v="57"/>
    <s v="No"/>
    <s v="No"/>
    <n v="586234.97"/>
    <x v="0"/>
    <n v="57"/>
  </r>
  <r>
    <n v="3385"/>
    <s v="HOMBRE"/>
    <n v="278030"/>
    <s v="CONVENIOS ESPECIALES DE TRABAJADORES INDEPENDIENTES"/>
    <s v="SECTOR PRIVADO"/>
    <s v="SI"/>
    <s v="NO"/>
    <s v="NO"/>
    <n v="29"/>
    <s v="No"/>
    <s v="No"/>
    <n v="278030"/>
    <x v="4"/>
    <n v="29"/>
  </r>
  <r>
    <n v="3386"/>
    <s v="HOMBRE"/>
    <n v="399148"/>
    <s v="TRABAJADOR INDEPENDIENTE"/>
    <s v="SECTOR PRIVADO"/>
    <s v="SI"/>
    <s v="NO"/>
    <s v="SI"/>
    <n v="59"/>
    <s v="No"/>
    <s v="No"/>
    <n v="399148"/>
    <x v="3"/>
    <n v="59"/>
  </r>
  <r>
    <n v="3387"/>
    <s v="MUJER"/>
    <n v="1377923.86"/>
    <s v="ASALARIADO"/>
    <s v="SECTOR PRIVADO"/>
    <s v="SI"/>
    <s v="NO"/>
    <s v="NO"/>
    <n v="56"/>
    <s v="No"/>
    <s v="No"/>
    <n v="1377923.86"/>
    <x v="0"/>
    <n v="56"/>
  </r>
  <r>
    <n v="3388"/>
    <s v="HOMBRE"/>
    <n v="384000"/>
    <s v="ASALARIADO"/>
    <s v="SECTOR PRIVADO"/>
    <s v="SI"/>
    <s v="NO"/>
    <s v="SI"/>
    <n v="43"/>
    <s v="No"/>
    <s v="No"/>
    <n v="384000"/>
    <x v="0"/>
    <n v="43"/>
  </r>
  <r>
    <n v="3389"/>
    <s v="HOMBRE"/>
    <n v="641830"/>
    <s v="ASALARIADO"/>
    <s v="SECTOR PRIVADO"/>
    <s v="SI"/>
    <s v="NO"/>
    <s v="NO"/>
    <n v="50"/>
    <s v="No"/>
    <s v="No"/>
    <n v="641830"/>
    <x v="0"/>
    <n v="50"/>
  </r>
  <r>
    <n v="3390"/>
    <s v="HOMBRE"/>
    <n v="467680.51"/>
    <s v="ASALARIADO"/>
    <s v="SECTOR PRIVADO"/>
    <s v="SI"/>
    <s v="SI"/>
    <s v="NO"/>
    <n v="31"/>
    <s v="No"/>
    <s v="No"/>
    <n v="467680.51"/>
    <x v="0"/>
    <n v="31"/>
  </r>
  <r>
    <n v="3391"/>
    <s v="HOMBRE"/>
    <n v="572881"/>
    <s v="ASALARIADO"/>
    <s v="SECTOR PRIVADO"/>
    <s v="SI"/>
    <s v="NO"/>
    <s v="NO"/>
    <n v="27"/>
    <s v="No"/>
    <s v="No"/>
    <n v="572881"/>
    <x v="0"/>
    <n v="27"/>
  </r>
  <r>
    <n v="3392"/>
    <s v="HOMBRE"/>
    <n v="450242.43"/>
    <s v="ASALARIADO"/>
    <s v="SECTOR PRIVADO"/>
    <s v="SI"/>
    <s v="NO"/>
    <s v="NO"/>
    <n v="24"/>
    <s v="No"/>
    <s v="No"/>
    <n v="450242.43"/>
    <x v="0"/>
    <n v="24"/>
  </r>
  <r>
    <n v="3393"/>
    <s v="HOMBRE"/>
    <n v="618962.9"/>
    <s v="ASALARIADO"/>
    <s v="SECTOR PRIVADO"/>
    <s v="SI"/>
    <s v="NO"/>
    <s v="NO"/>
    <n v="51"/>
    <s v="No"/>
    <s v="No"/>
    <n v="618962.9"/>
    <x v="0"/>
    <n v="51"/>
  </r>
  <r>
    <n v="3394"/>
    <s v="MUJER"/>
    <n v="319591"/>
    <s v="ASALARIADO"/>
    <s v="SECTOR PRIVADO"/>
    <s v="SI"/>
    <s v="SI"/>
    <s v="NO"/>
    <n v="34"/>
    <s v="No"/>
    <s v="No"/>
    <n v="319591"/>
    <x v="0"/>
    <n v="34"/>
  </r>
  <r>
    <n v="3395"/>
    <s v="HOMBRE"/>
    <n v="316412"/>
    <s v="TRABAJADOR INDEPENDIENTE"/>
    <s v="SECTOR PRIVADO"/>
    <s v="SI"/>
    <s v="NO"/>
    <s v="SI"/>
    <n v="55"/>
    <s v="No"/>
    <s v="No"/>
    <n v="316412"/>
    <x v="3"/>
    <n v="55"/>
  </r>
  <r>
    <n v="3396"/>
    <s v="MUJER"/>
    <n v="356455"/>
    <s v="TRABAJADOR INDEPENDIENTE"/>
    <s v="SECTOR PRIVADO"/>
    <s v="SI"/>
    <s v="NO"/>
    <s v="NO"/>
    <n v="43"/>
    <s v="No"/>
    <s v="No"/>
    <n v="356455"/>
    <x v="3"/>
    <n v="43"/>
  </r>
  <r>
    <n v="3397"/>
    <s v="HOMBRE"/>
    <n v="785855.82"/>
    <s v="ASALARIADO"/>
    <s v="SECTOR PRIVADO"/>
    <s v="SI"/>
    <s v="NO"/>
    <s v="NO"/>
    <n v="55"/>
    <s v="No"/>
    <s v="No"/>
    <n v="785855.82"/>
    <x v="0"/>
    <n v="55"/>
  </r>
  <r>
    <n v="3398"/>
    <s v="HOMBRE"/>
    <n v="420000"/>
    <s v="ASALARIADO"/>
    <s v="SECTOR PRIVADO"/>
    <s v="SI"/>
    <s v="NO"/>
    <s v="NO"/>
    <n v="52"/>
    <s v="No"/>
    <s v="No"/>
    <n v="420000"/>
    <x v="0"/>
    <n v="52"/>
  </r>
  <r>
    <n v="3399"/>
    <s v="HOMBRE"/>
    <n v="405063"/>
    <s v="TRABAJADOR INDEPENDIENTE"/>
    <s v="SECTOR PRIVADO"/>
    <s v="SI"/>
    <s v="NO"/>
    <s v="SI"/>
    <n v="53"/>
    <s v="No"/>
    <s v="No"/>
    <n v="405063"/>
    <x v="3"/>
    <n v="53"/>
  </r>
  <r>
    <n v="3400"/>
    <s v="MUJER"/>
    <n v="297139"/>
    <s v="ASEGURADO VOLUNTARIO"/>
    <s v="SECTOR PRIVADO"/>
    <s v="SI"/>
    <s v="SI"/>
    <s v="NO"/>
    <n v="36"/>
    <s v="No"/>
    <s v="No"/>
    <n v="297139"/>
    <x v="2"/>
    <n v="36"/>
  </r>
  <r>
    <n v="3401"/>
    <s v="HOMBRE"/>
    <n v="175000"/>
    <s v="ASALARIADO"/>
    <s v="SECTOR PRIVADO"/>
    <s v="SI"/>
    <s v="NO"/>
    <s v="NO"/>
    <n v="32"/>
    <s v="No"/>
    <s v="No"/>
    <n v="175000"/>
    <x v="0"/>
    <n v="32"/>
  </r>
  <r>
    <n v="3402"/>
    <s v="HOMBRE"/>
    <n v="299647"/>
    <s v="ASEGURADO VOLUNTARIO"/>
    <s v="SECTOR PRIVADO"/>
    <s v="NO"/>
    <s v="NO"/>
    <s v="NO"/>
    <n v="52"/>
    <s v="No"/>
    <s v="No"/>
    <n v="299647"/>
    <x v="2"/>
    <n v="52"/>
  </r>
  <r>
    <n v="3403"/>
    <s v="HOMBRE"/>
    <n v="1202402.74"/>
    <s v="ASALARIADO"/>
    <s v="SECTOR PUBLICO"/>
    <s v="SI"/>
    <s v="NO"/>
    <s v="NO"/>
    <n v="53"/>
    <s v="No"/>
    <s v="No"/>
    <n v="1202402.74"/>
    <x v="0"/>
    <n v="53"/>
  </r>
  <r>
    <n v="3404"/>
    <s v="HOMBRE"/>
    <n v="264929.65999999997"/>
    <s v="ASALARIADO"/>
    <s v="SECTOR PRIVADO"/>
    <s v="SI"/>
    <s v="NO"/>
    <s v="NO"/>
    <n v="48"/>
    <s v="No"/>
    <s v="No"/>
    <n v="264929.65999999997"/>
    <x v="0"/>
    <n v="48"/>
  </r>
  <r>
    <n v="3405"/>
    <s v="HOMBRE"/>
    <n v="623902.14"/>
    <s v="ASALARIADO"/>
    <s v="SECTOR PRIVADO"/>
    <s v="SI"/>
    <s v="NO"/>
    <s v="NO"/>
    <n v="44"/>
    <s v="No"/>
    <s v="No"/>
    <n v="623902.14"/>
    <x v="0"/>
    <n v="44"/>
  </r>
  <r>
    <n v="3406"/>
    <s v="MUJER"/>
    <n v="425046"/>
    <s v="ASALARIADO"/>
    <s v="SECTOR PUBLICO"/>
    <s v="SI"/>
    <s v="NO"/>
    <s v="NO"/>
    <n v="42"/>
    <s v="No"/>
    <s v="No"/>
    <n v="425046"/>
    <x v="0"/>
    <n v="42"/>
  </r>
  <r>
    <n v="3407"/>
    <s v="HOMBRE"/>
    <n v="420375"/>
    <s v="ASALARIADO"/>
    <s v="SECTOR PRIVADO"/>
    <s v="SI"/>
    <s v="NO"/>
    <s v="NO"/>
    <n v="30"/>
    <s v="No"/>
    <s v="No"/>
    <n v="420375"/>
    <x v="0"/>
    <n v="30"/>
  </r>
  <r>
    <n v="3408"/>
    <s v="HOMBRE"/>
    <n v="1429399.25"/>
    <s v="ASALARIADO"/>
    <s v="SECTOR PRIVADO"/>
    <s v="SI"/>
    <s v="NO"/>
    <s v="NO"/>
    <n v="51"/>
    <s v="No"/>
    <s v="No"/>
    <n v="1429399.25"/>
    <x v="0"/>
    <n v="51"/>
  </r>
  <r>
    <n v="3409"/>
    <s v="HOMBRE"/>
    <n v="640789.43999999994"/>
    <s v="ASALARIADO"/>
    <s v="SECTOR PRIVADO"/>
    <s v="SI"/>
    <s v="NO"/>
    <s v="NO"/>
    <n v="23"/>
    <s v="No"/>
    <s v="No"/>
    <n v="640789.43999999994"/>
    <x v="0"/>
    <n v="23"/>
  </r>
  <r>
    <n v="3410"/>
    <s v="HOMBRE"/>
    <n v="394800"/>
    <s v="ASALARIADO"/>
    <s v="SECTOR PRIVADO"/>
    <s v="SI"/>
    <s v="NO"/>
    <s v="NO"/>
    <n v="51"/>
    <s v="No"/>
    <s v="No"/>
    <n v="394800"/>
    <x v="0"/>
    <n v="51"/>
  </r>
  <r>
    <n v="3411"/>
    <s v="HOMBRE"/>
    <n v="16858742"/>
    <s v="TRABAJADOR INDEPENDIENTE"/>
    <s v="SECTOR PRIVADO"/>
    <s v="SI"/>
    <s v="NO"/>
    <s v="NO"/>
    <n v="75"/>
    <s v="Atípico"/>
    <s v="No"/>
    <n v="16858742"/>
    <x v="3"/>
    <n v="75"/>
  </r>
  <r>
    <n v="3412"/>
    <s v="HOMBRE"/>
    <n v="485025.35"/>
    <s v="ASALARIADO"/>
    <s v="SECTOR PUBLICO"/>
    <s v="SI"/>
    <s v="NO"/>
    <s v="NO"/>
    <n v="30"/>
    <s v="No"/>
    <s v="No"/>
    <n v="485025.35"/>
    <x v="0"/>
    <n v="30"/>
  </r>
  <r>
    <n v="3413"/>
    <s v="HOMBRE"/>
    <n v="263696"/>
    <s v="ASALARIADO"/>
    <s v="SECTOR PRIVADO"/>
    <s v="SI"/>
    <s v="NO"/>
    <s v="SI"/>
    <n v="60"/>
    <s v="No"/>
    <s v="No"/>
    <n v="263696"/>
    <x v="0"/>
    <n v="60"/>
  </r>
  <r>
    <n v="3414"/>
    <s v="HOMBRE"/>
    <n v="362773"/>
    <s v="ASALARIADO"/>
    <s v="SECTOR PUBLICO"/>
    <s v="SI"/>
    <s v="NO"/>
    <s v="NO"/>
    <n v="27"/>
    <s v="No"/>
    <s v="No"/>
    <n v="362773"/>
    <x v="0"/>
    <n v="27"/>
  </r>
  <r>
    <n v="3415"/>
    <s v="HOMBRE"/>
    <n v="4006214.55"/>
    <s v="ASALARIADO"/>
    <s v="SECTOR PUBLICO"/>
    <s v="SI"/>
    <s v="NO"/>
    <s v="NO"/>
    <n v="51"/>
    <s v="Atípico"/>
    <s v="No"/>
    <n v="4006214.55"/>
    <x v="0"/>
    <n v="51"/>
  </r>
  <r>
    <n v="3416"/>
    <s v="HOMBRE"/>
    <n v="476556.35"/>
    <s v="ASALARIADO"/>
    <s v="SECTOR PRIVADO"/>
    <s v="SI"/>
    <s v="NO"/>
    <s v="NO"/>
    <n v="26"/>
    <s v="No"/>
    <s v="No"/>
    <n v="476556.35"/>
    <x v="0"/>
    <n v="26"/>
  </r>
  <r>
    <n v="3417"/>
    <s v="HOMBRE"/>
    <n v="672285.72"/>
    <s v="ASALARIADO"/>
    <s v="SECTOR PRIVADO"/>
    <s v="SI"/>
    <s v="NO"/>
    <s v="NO"/>
    <n v="40"/>
    <s v="No"/>
    <s v="No"/>
    <n v="672285.72"/>
    <x v="0"/>
    <n v="40"/>
  </r>
  <r>
    <n v="3418"/>
    <s v="HOMBRE"/>
    <n v="501333.33"/>
    <s v="ASALARIADO"/>
    <s v="SECTOR PRIVADO"/>
    <s v="SI"/>
    <s v="NO"/>
    <s v="NO"/>
    <n v="41"/>
    <s v="No"/>
    <s v="No"/>
    <n v="501333.33"/>
    <x v="0"/>
    <n v="41"/>
  </r>
  <r>
    <n v="3419"/>
    <s v="MUJER"/>
    <n v="1038075"/>
    <s v="PENSIONADOS EN SU PROPIO SISTEMA"/>
    <s v="SECTOR PUBLICO"/>
    <s v="SI"/>
    <s v="NO"/>
    <s v="NO"/>
    <n v="62"/>
    <s v="No"/>
    <s v="No"/>
    <n v="1038075"/>
    <x v="1"/>
    <n v="62"/>
  </r>
  <r>
    <n v="3420"/>
    <s v="HOMBRE"/>
    <n v="685502.53"/>
    <s v="ASALARIADO"/>
    <s v="SECTOR PRIVADO"/>
    <s v="SI"/>
    <s v="NO"/>
    <s v="SI"/>
    <n v="58"/>
    <s v="No"/>
    <s v="No"/>
    <n v="685502.53"/>
    <x v="0"/>
    <n v="58"/>
  </r>
  <r>
    <n v="3421"/>
    <s v="HOMBRE"/>
    <n v="389050"/>
    <s v="ASALARIADO"/>
    <s v="SECTOR PRIVADO"/>
    <s v="SI"/>
    <s v="SI"/>
    <s v="SI"/>
    <n v="36"/>
    <s v="No"/>
    <s v="No"/>
    <n v="389050"/>
    <x v="0"/>
    <n v="36"/>
  </r>
  <r>
    <n v="3422"/>
    <s v="HOMBRE"/>
    <n v="959035"/>
    <s v="TRABAJADOR INDEPENDIENTE"/>
    <s v="SECTOR PRIVADO"/>
    <s v="SI"/>
    <s v="NO"/>
    <s v="SI"/>
    <n v="68"/>
    <s v="No"/>
    <s v="No"/>
    <n v="959035"/>
    <x v="3"/>
    <n v="68"/>
  </r>
  <r>
    <n v="3423"/>
    <s v="HOMBRE"/>
    <n v="400000"/>
    <s v="ASALARIADO"/>
    <s v="SECTOR PRIVADO"/>
    <s v="SI"/>
    <s v="NO"/>
    <s v="NO"/>
    <n v="26"/>
    <s v="No"/>
    <s v="No"/>
    <n v="400000"/>
    <x v="0"/>
    <n v="26"/>
  </r>
  <r>
    <n v="3424"/>
    <s v="MUJER"/>
    <n v="675000"/>
    <s v="ASALARIADO"/>
    <s v="SECTOR PRIVADO"/>
    <s v="SI"/>
    <s v="NO"/>
    <s v="NO"/>
    <n v="27"/>
    <s v="No"/>
    <s v="No"/>
    <n v="675000"/>
    <x v="0"/>
    <n v="27"/>
  </r>
  <r>
    <n v="3425"/>
    <s v="HOMBRE"/>
    <n v="277828.07"/>
    <s v="ASALARIADO"/>
    <s v="SECTOR PRIVADO"/>
    <s v="SI"/>
    <s v="NO"/>
    <s v="NO"/>
    <n v="22"/>
    <s v="No"/>
    <s v="No"/>
    <n v="277828.07"/>
    <x v="0"/>
    <n v="22"/>
  </r>
  <r>
    <n v="3426"/>
    <s v="HOMBRE"/>
    <n v="270000"/>
    <s v="ASALARIADO"/>
    <s v="SECTOR PRIVADO"/>
    <s v="SI"/>
    <s v="NO"/>
    <s v="NO"/>
    <n v="58"/>
    <s v="No"/>
    <s v="No"/>
    <n v="270000"/>
    <x v="0"/>
    <n v="58"/>
  </r>
  <r>
    <n v="3427"/>
    <s v="MUJER"/>
    <n v="514380"/>
    <s v="ASALARIADO"/>
    <s v="SECTOR PUBLICO"/>
    <s v="SI"/>
    <s v="NO"/>
    <s v="NO"/>
    <n v="57"/>
    <s v="No"/>
    <s v="No"/>
    <n v="514380"/>
    <x v="0"/>
    <n v="57"/>
  </r>
  <r>
    <n v="3428"/>
    <s v="HOMBRE"/>
    <n v="995069.79"/>
    <s v="ASALARIADO"/>
    <s v="SECTOR PRIVADO"/>
    <s v="SI"/>
    <s v="NO"/>
    <s v="NO"/>
    <n v="37"/>
    <s v="No"/>
    <s v="No"/>
    <n v="995069.79"/>
    <x v="0"/>
    <n v="37"/>
  </r>
  <r>
    <n v="3429"/>
    <s v="HOMBRE"/>
    <n v="278500"/>
    <s v="ASALARIADO"/>
    <s v="SECTOR PRIVADO"/>
    <s v="SI"/>
    <s v="NO"/>
    <s v="NO"/>
    <n v="43"/>
    <s v="No"/>
    <s v="No"/>
    <n v="278500"/>
    <x v="0"/>
    <n v="43"/>
  </r>
  <r>
    <n v="3430"/>
    <s v="MUJER"/>
    <n v="368282"/>
    <s v="ASALARIADO"/>
    <s v="SECTOR PRIVADO"/>
    <s v="SI"/>
    <s v="NO"/>
    <s v="NO"/>
    <n v="54"/>
    <s v="No"/>
    <s v="No"/>
    <n v="368282"/>
    <x v="0"/>
    <n v="54"/>
  </r>
  <r>
    <n v="3431"/>
    <s v="MUJER"/>
    <n v="509509"/>
    <s v="TRABAJADOR INDEPENDIENTE"/>
    <s v="SECTOR PRIVADO"/>
    <s v="SI"/>
    <s v="NO"/>
    <s v="SI"/>
    <n v="45"/>
    <s v="No"/>
    <s v="No"/>
    <n v="509509"/>
    <x v="3"/>
    <n v="45"/>
  </r>
  <r>
    <n v="3432"/>
    <s v="MUJER"/>
    <n v="690000"/>
    <s v="ASALARIADO"/>
    <s v="SECTOR PRIVADO"/>
    <s v="SI"/>
    <s v="NO"/>
    <s v="NO"/>
    <n v="40"/>
    <s v="No"/>
    <s v="No"/>
    <n v="690000"/>
    <x v="0"/>
    <n v="40"/>
  </r>
  <r>
    <n v="3433"/>
    <s v="HOMBRE"/>
    <n v="404463"/>
    <s v="TRABAJADOR INDEPENDIENTE"/>
    <s v="SECTOR PRIVADO"/>
    <s v="SI"/>
    <s v="NO"/>
    <s v="NO"/>
    <n v="50"/>
    <s v="No"/>
    <s v="No"/>
    <n v="404463"/>
    <x v="3"/>
    <n v="50"/>
  </r>
  <r>
    <n v="3434"/>
    <s v="HOMBRE"/>
    <n v="873081"/>
    <s v="ASALARIADO"/>
    <s v="SECTOR PUBLICO"/>
    <s v="SI"/>
    <s v="NO"/>
    <s v="NO"/>
    <n v="36"/>
    <s v="No"/>
    <s v="No"/>
    <n v="873081"/>
    <x v="0"/>
    <n v="36"/>
  </r>
  <r>
    <n v="3435"/>
    <s v="MUJER"/>
    <n v="298186"/>
    <s v="ASEGURADO VOLUNTARIO"/>
    <s v="SECTOR PRIVADO"/>
    <s v="SI"/>
    <s v="NO"/>
    <s v="NO"/>
    <n v="54"/>
    <s v="No"/>
    <s v="No"/>
    <n v="298186"/>
    <x v="2"/>
    <n v="54"/>
  </r>
  <r>
    <n v="3436"/>
    <s v="MUJER"/>
    <n v="1088763.67"/>
    <s v="ASALARIADO"/>
    <s v="SECTOR PRIVADO"/>
    <s v="SI"/>
    <s v="NO"/>
    <s v="NO"/>
    <n v="36"/>
    <s v="No"/>
    <s v="No"/>
    <n v="1088763.67"/>
    <x v="0"/>
    <n v="36"/>
  </r>
  <r>
    <n v="3437"/>
    <s v="HOMBRE"/>
    <n v="300000"/>
    <s v="ASEGURADO VOLUNTARIO"/>
    <s v="SECTOR PRIVADO"/>
    <s v="SI"/>
    <s v="SI"/>
    <s v="NO"/>
    <n v="32"/>
    <s v="No"/>
    <s v="No"/>
    <n v="300000"/>
    <x v="2"/>
    <n v="32"/>
  </r>
  <r>
    <n v="3438"/>
    <s v="HOMBRE"/>
    <n v="934810.14"/>
    <s v="ASALARIADO"/>
    <s v="SECTOR PUBLICO"/>
    <s v="SI"/>
    <s v="NO"/>
    <s v="NO"/>
    <n v="34"/>
    <s v="No"/>
    <s v="No"/>
    <n v="934810.14"/>
    <x v="0"/>
    <n v="34"/>
  </r>
  <r>
    <n v="3439"/>
    <s v="MUJER"/>
    <n v="278030"/>
    <s v="CONVENIOS ESPECIALES DE TRABAJADORES INDEPENDIENTES"/>
    <s v="SECTOR PRIVADO"/>
    <s v="SI"/>
    <s v="SI"/>
    <s v="NO"/>
    <n v="29"/>
    <s v="No"/>
    <s v="No"/>
    <n v="278030"/>
    <x v="4"/>
    <n v="29"/>
  </r>
  <r>
    <n v="3440"/>
    <s v="MUJER"/>
    <n v="765893.37"/>
    <s v="ASALARIADO"/>
    <s v="SECTOR PRIVADO"/>
    <s v="SI"/>
    <s v="NO"/>
    <s v="NO"/>
    <n v="24"/>
    <s v="No"/>
    <s v="No"/>
    <n v="765893.37"/>
    <x v="0"/>
    <n v="24"/>
  </r>
  <r>
    <n v="3441"/>
    <s v="HOMBRE"/>
    <n v="425426.15"/>
    <s v="ASALARIADO"/>
    <s v="SECTOR PRIVADO"/>
    <s v="SI"/>
    <s v="NO"/>
    <s v="NO"/>
    <n v="21"/>
    <s v="No"/>
    <s v="No"/>
    <n v="425426.15"/>
    <x v="0"/>
    <n v="21"/>
  </r>
  <r>
    <n v="3442"/>
    <s v="MUJER"/>
    <n v="655560"/>
    <s v="ASALARIADO"/>
    <s v="SECTOR PUBLICO"/>
    <s v="SI"/>
    <s v="NO"/>
    <s v="NO"/>
    <n v="39"/>
    <s v="No"/>
    <s v="No"/>
    <n v="655560"/>
    <x v="0"/>
    <n v="39"/>
  </r>
  <r>
    <n v="3443"/>
    <s v="HOMBRE"/>
    <n v="106848"/>
    <s v="ASALARIADO"/>
    <s v="SECTOR PRIVADO"/>
    <s v="SI"/>
    <s v="SI"/>
    <s v="NO"/>
    <n v="36"/>
    <s v="No"/>
    <s v="No"/>
    <n v="106848"/>
    <x v="0"/>
    <n v="36"/>
  </r>
  <r>
    <n v="3444"/>
    <s v="HOMBRE"/>
    <n v="1492130.65"/>
    <s v="ASALARIADO"/>
    <s v="SECTOR PUBLICO"/>
    <s v="SI"/>
    <s v="NO"/>
    <s v="NO"/>
    <n v="58"/>
    <s v="No"/>
    <s v="No"/>
    <n v="1492130.65"/>
    <x v="0"/>
    <n v="58"/>
  </r>
  <r>
    <n v="3445"/>
    <s v="HOMBRE"/>
    <n v="175130"/>
    <s v="ASALARIADO"/>
    <s v="SECTOR PUBLICO"/>
    <s v="SI"/>
    <s v="NO"/>
    <s v="NO"/>
    <n v="36"/>
    <s v="No"/>
    <s v="No"/>
    <n v="175130"/>
    <x v="0"/>
    <n v="36"/>
  </r>
  <r>
    <n v="3446"/>
    <s v="MUJER"/>
    <n v="516452.8"/>
    <s v="ASALARIADO"/>
    <s v="SECTOR PUBLICO"/>
    <s v="SI"/>
    <s v="NO"/>
    <s v="NO"/>
    <n v="30"/>
    <s v="No"/>
    <s v="No"/>
    <n v="516452.8"/>
    <x v="0"/>
    <n v="30"/>
  </r>
  <r>
    <n v="3447"/>
    <s v="HOMBRE"/>
    <n v="11292323.83"/>
    <s v="ASALARIADO"/>
    <s v="SECTOR PRIVADO"/>
    <s v="SI"/>
    <s v="SI"/>
    <s v="NO"/>
    <n v="55"/>
    <s v="Atípico"/>
    <s v="No"/>
    <n v="11292323.83"/>
    <x v="0"/>
    <n v="55"/>
  </r>
  <r>
    <n v="3448"/>
    <s v="MUJER"/>
    <n v="815000"/>
    <s v="ASALARIADO"/>
    <s v="SECTOR PUBLICO"/>
    <s v="SI"/>
    <s v="NO"/>
    <s v="NO"/>
    <n v="29"/>
    <s v="No"/>
    <s v="No"/>
    <n v="815000"/>
    <x v="0"/>
    <n v="29"/>
  </r>
  <r>
    <n v="3449"/>
    <s v="MUJER"/>
    <n v="1450033.3"/>
    <s v="ASALARIADO"/>
    <s v="SECTOR PUBLICO"/>
    <s v="SI"/>
    <s v="NO"/>
    <s v="NO"/>
    <n v="32"/>
    <s v="No"/>
    <s v="No"/>
    <n v="1450033.3"/>
    <x v="0"/>
    <n v="32"/>
  </r>
  <r>
    <n v="3450"/>
    <s v="HOMBRE"/>
    <n v="439415.1"/>
    <s v="ASALARIADO"/>
    <s v="SECTOR PRIVADO"/>
    <s v="SI"/>
    <s v="NO"/>
    <s v="NO"/>
    <n v="52"/>
    <s v="No"/>
    <s v="No"/>
    <n v="439415.1"/>
    <x v="0"/>
    <n v="52"/>
  </r>
  <r>
    <n v="3451"/>
    <s v="HOMBRE"/>
    <n v="405063"/>
    <s v="ASEGURADO VOLUNTARIO"/>
    <s v="SECTOR PRIVADO"/>
    <s v="SI"/>
    <s v="NO"/>
    <s v="SI"/>
    <n v="63"/>
    <s v="No"/>
    <s v="No"/>
    <n v="405063"/>
    <x v="2"/>
    <n v="63"/>
  </r>
  <r>
    <n v="3452"/>
    <s v="HOMBRE"/>
    <n v="914285.71"/>
    <s v="ASALARIADO"/>
    <s v="SECTOR PRIVADO"/>
    <s v="SI"/>
    <s v="NO"/>
    <s v="NO"/>
    <n v="43"/>
    <s v="No"/>
    <s v="No"/>
    <n v="914285.71"/>
    <x v="0"/>
    <n v="43"/>
  </r>
  <r>
    <n v="3453"/>
    <s v="HOMBRE"/>
    <n v="598673"/>
    <s v="TRABAJADOR INDEPENDIENTE"/>
    <s v="SECTOR PRIVADO"/>
    <s v="NO"/>
    <s v="NO"/>
    <s v="SI"/>
    <n v="45"/>
    <s v="No"/>
    <s v="No"/>
    <n v="598673"/>
    <x v="3"/>
    <n v="45"/>
  </r>
  <r>
    <n v="3454"/>
    <s v="MUJER"/>
    <n v="622035.84"/>
    <s v="ASALARIADO"/>
    <s v="SECTOR PUBLICO"/>
    <s v="SI"/>
    <s v="NO"/>
    <s v="NO"/>
    <n v="27"/>
    <s v="No"/>
    <s v="No"/>
    <n v="622035.84"/>
    <x v="0"/>
    <n v="27"/>
  </r>
  <r>
    <n v="3455"/>
    <s v="HOMBRE"/>
    <n v="450000"/>
    <s v="ASALARIADO"/>
    <s v="SECTOR PUBLICO"/>
    <s v="SI"/>
    <s v="NO"/>
    <s v="NO"/>
    <n v="25"/>
    <s v="No"/>
    <s v="No"/>
    <n v="450000"/>
    <x v="0"/>
    <n v="25"/>
  </r>
  <r>
    <n v="3456"/>
    <s v="HOMBRE"/>
    <n v="40000"/>
    <s v="ASALARIADO"/>
    <s v="SECTOR PRIVADO"/>
    <s v="SI"/>
    <s v="NO"/>
    <s v="NO"/>
    <n v="22"/>
    <s v="No"/>
    <s v="No"/>
    <n v="40000"/>
    <x v="0"/>
    <n v="22"/>
  </r>
  <r>
    <n v="3457"/>
    <s v="MUJER"/>
    <n v="925327.23"/>
    <s v="PENSIONADOS EN SU PROPIO SISTEMA"/>
    <s v="SECTOR PUBLICO"/>
    <s v="SI"/>
    <s v="NO"/>
    <s v="NO"/>
    <n v="86"/>
    <s v="No"/>
    <s v="No"/>
    <n v="925327.23"/>
    <x v="1"/>
    <n v="86"/>
  </r>
  <r>
    <n v="3458"/>
    <s v="MUJER"/>
    <n v="647099"/>
    <s v="ASALARIADO"/>
    <s v="SECTOR PUBLICO"/>
    <s v="SI"/>
    <s v="NO"/>
    <s v="NO"/>
    <n v="35"/>
    <s v="No"/>
    <s v="No"/>
    <n v="647099"/>
    <x v="0"/>
    <n v="35"/>
  </r>
  <r>
    <n v="3459"/>
    <s v="HOMBRE"/>
    <n v="762280"/>
    <s v="ASALARIADO"/>
    <s v="SECTOR PRIVADO"/>
    <s v="SI"/>
    <s v="NO"/>
    <s v="NO"/>
    <n v="39"/>
    <s v="No"/>
    <s v="No"/>
    <n v="762280"/>
    <x v="0"/>
    <n v="39"/>
  </r>
  <r>
    <n v="3460"/>
    <s v="HOMBRE"/>
    <n v="2000000"/>
    <s v="ASALARIADO"/>
    <s v="SECTOR PRIVADO"/>
    <s v="SI"/>
    <s v="NO"/>
    <s v="NO"/>
    <n v="32"/>
    <s v="No"/>
    <s v="No"/>
    <n v="2000000"/>
    <x v="0"/>
    <n v="32"/>
  </r>
  <r>
    <n v="3461"/>
    <s v="HOMBRE"/>
    <n v="1200000"/>
    <s v="ASALARIADO"/>
    <s v="SECTOR PRIVADO"/>
    <s v="SI"/>
    <s v="NO"/>
    <s v="NO"/>
    <n v="30"/>
    <s v="No"/>
    <s v="No"/>
    <n v="1200000"/>
    <x v="0"/>
    <n v="30"/>
  </r>
  <r>
    <n v="3462"/>
    <s v="MUJER"/>
    <n v="299647"/>
    <s v="ASEGURADO VOLUNTARIO"/>
    <s v="SECTOR PRIVADO"/>
    <s v="SI"/>
    <s v="NO"/>
    <s v="NO"/>
    <n v="55"/>
    <s v="No"/>
    <s v="No"/>
    <n v="299647"/>
    <x v="2"/>
    <n v="55"/>
  </r>
  <r>
    <n v="3463"/>
    <s v="HOMBRE"/>
    <n v="1195224"/>
    <s v="ASALARIADO"/>
    <s v="SECTOR PRIVADO"/>
    <s v="SI"/>
    <s v="NO"/>
    <s v="NO"/>
    <n v="28"/>
    <s v="No"/>
    <s v="No"/>
    <n v="1195224"/>
    <x v="0"/>
    <n v="28"/>
  </r>
  <r>
    <n v="3464"/>
    <s v="HOMBRE"/>
    <n v="4268905.2300000004"/>
    <s v="ASALARIADO"/>
    <s v="SECTOR PRIVADO"/>
    <s v="SI"/>
    <s v="NO"/>
    <s v="NO"/>
    <n v="61"/>
    <s v="Atípico"/>
    <s v="No"/>
    <n v="4268905.2300000004"/>
    <x v="0"/>
    <n v="61"/>
  </r>
  <r>
    <n v="3465"/>
    <s v="HOMBRE"/>
    <n v="677945.4"/>
    <s v="ASALARIADO"/>
    <s v="SECTOR PRIVADO"/>
    <s v="SI"/>
    <s v="NO"/>
    <s v="NO"/>
    <n v="61"/>
    <s v="No"/>
    <s v="No"/>
    <n v="677945.4"/>
    <x v="0"/>
    <n v="61"/>
  </r>
  <r>
    <n v="3466"/>
    <s v="HOMBRE"/>
    <n v="434729"/>
    <s v="ASALARIADO"/>
    <s v="SECTOR PRIVADO"/>
    <s v="SI"/>
    <s v="NO"/>
    <s v="NO"/>
    <n v="40"/>
    <s v="No"/>
    <s v="No"/>
    <n v="434729"/>
    <x v="0"/>
    <n v="40"/>
  </r>
  <r>
    <n v="3467"/>
    <s v="MUJER"/>
    <n v="817963.42"/>
    <s v="ASALARIADO"/>
    <s v="SECTOR PUBLICO"/>
    <s v="SI"/>
    <s v="NO"/>
    <s v="NO"/>
    <n v="52"/>
    <s v="No"/>
    <s v="No"/>
    <n v="817963.42"/>
    <x v="0"/>
    <n v="52"/>
  </r>
  <r>
    <n v="3468"/>
    <s v="MUJER"/>
    <n v="278030"/>
    <s v="ASEGURADO VOLUNTARIO"/>
    <s v="SECTOR PRIVADO"/>
    <s v="SI"/>
    <s v="NO"/>
    <s v="NO"/>
    <n v="55"/>
    <s v="No"/>
    <s v="No"/>
    <n v="278030"/>
    <x v="2"/>
    <n v="55"/>
  </r>
  <r>
    <n v="3469"/>
    <s v="MUJER"/>
    <n v="400000"/>
    <s v="ASALARIADO"/>
    <s v="SECTOR PRIVADO"/>
    <s v="SI"/>
    <s v="NO"/>
    <s v="NO"/>
    <n v="40"/>
    <s v="No"/>
    <s v="No"/>
    <n v="400000"/>
    <x v="0"/>
    <n v="40"/>
  </r>
  <r>
    <n v="3470"/>
    <s v="HOMBRE"/>
    <n v="324880"/>
    <s v="ASALARIADO"/>
    <s v="SECTOR PRIVADO"/>
    <s v="SI"/>
    <s v="NO"/>
    <s v="NO"/>
    <n v="37"/>
    <s v="No"/>
    <s v="No"/>
    <n v="324880"/>
    <x v="0"/>
    <n v="37"/>
  </r>
  <r>
    <n v="3471"/>
    <s v="HOMBRE"/>
    <n v="427070.54"/>
    <s v="ASALARIADO"/>
    <s v="SECTOR PRIVADO"/>
    <s v="SI"/>
    <s v="SI"/>
    <s v="NO"/>
    <n v="61"/>
    <s v="No"/>
    <s v="No"/>
    <n v="427070.54"/>
    <x v="0"/>
    <n v="61"/>
  </r>
  <r>
    <n v="3472"/>
    <s v="HOMBRE"/>
    <n v="300018"/>
    <s v="TRABAJADOR INDEPENDIENTE"/>
    <s v="SECTOR PRIVADO"/>
    <s v="SI"/>
    <s v="NO"/>
    <s v="SI"/>
    <n v="47"/>
    <s v="No"/>
    <s v="No"/>
    <n v="300018"/>
    <x v="3"/>
    <n v="47"/>
  </r>
  <r>
    <n v="3473"/>
    <s v="HOMBRE"/>
    <n v="285000"/>
    <s v="ASALARIADO"/>
    <s v="SECTOR PRIVADO"/>
    <s v="SI"/>
    <s v="SI"/>
    <s v="NO"/>
    <n v="29"/>
    <s v="No"/>
    <s v="No"/>
    <n v="285000"/>
    <x v="0"/>
    <n v="29"/>
  </r>
  <r>
    <n v="3474"/>
    <s v="HOMBRE"/>
    <n v="383254"/>
    <s v="TRABAJADOR INDEPENDIENTE"/>
    <s v="SECTOR PRIVADO"/>
    <s v="SI"/>
    <s v="NO"/>
    <s v="NO"/>
    <n v="45"/>
    <s v="No"/>
    <s v="No"/>
    <n v="383254"/>
    <x v="3"/>
    <n v="45"/>
  </r>
  <r>
    <n v="3475"/>
    <s v="HOMBRE"/>
    <n v="299647"/>
    <s v="ASEGURADO VOLUNTARIO"/>
    <s v="SECTOR PRIVADO"/>
    <s v="SI"/>
    <s v="NO"/>
    <s v="NO"/>
    <n v="82"/>
    <s v="No"/>
    <s v="No"/>
    <n v="299647"/>
    <x v="2"/>
    <n v="82"/>
  </r>
  <r>
    <n v="3476"/>
    <s v="MUJER"/>
    <n v="388243.95"/>
    <s v="ASALARIADO"/>
    <s v="SECTOR PRIVADO"/>
    <s v="SI"/>
    <s v="NO"/>
    <s v="NO"/>
    <n v="27"/>
    <s v="No"/>
    <s v="No"/>
    <n v="388243.95"/>
    <x v="0"/>
    <n v="27"/>
  </r>
  <r>
    <n v="3477"/>
    <s v="HOMBRE"/>
    <n v="403164.44"/>
    <s v="ASALARIADO"/>
    <s v="SECTOR PRIVADO"/>
    <s v="SI"/>
    <s v="NO"/>
    <s v="NO"/>
    <n v="62"/>
    <s v="No"/>
    <s v="No"/>
    <n v="403164.44"/>
    <x v="0"/>
    <n v="62"/>
  </r>
  <r>
    <n v="3478"/>
    <s v="HOMBRE"/>
    <n v="14173194"/>
    <s v="PENSIONADOS EN SU PROPIO SISTEMA"/>
    <s v="SECTOR PUBLICO"/>
    <s v="SI"/>
    <s v="NO"/>
    <s v="NO"/>
    <n v="73"/>
    <s v="Atípico"/>
    <s v="No"/>
    <n v="14173194"/>
    <x v="1"/>
    <n v="73"/>
  </r>
  <r>
    <n v="3479"/>
    <s v="HOMBRE"/>
    <n v="295206.84999999998"/>
    <s v="ASALARIADO"/>
    <s v="SECTOR PRIVADO"/>
    <s v="SI"/>
    <s v="NO"/>
    <s v="NO"/>
    <n v="22"/>
    <s v="No"/>
    <s v="No"/>
    <n v="295206.84999999998"/>
    <x v="0"/>
    <n v="22"/>
  </r>
  <r>
    <n v="3480"/>
    <s v="HOMBRE"/>
    <n v="1006500"/>
    <s v="ASALARIADO"/>
    <s v="SECTOR PRIVADO"/>
    <s v="SI"/>
    <s v="NO"/>
    <s v="NO"/>
    <n v="25"/>
    <s v="No"/>
    <s v="No"/>
    <n v="1006500"/>
    <x v="0"/>
    <n v="25"/>
  </r>
  <r>
    <n v="3481"/>
    <s v="MUJER"/>
    <n v="1314729"/>
    <s v="ASALARIADO"/>
    <s v="SECTOR PUBLICO"/>
    <s v="SI"/>
    <s v="NO"/>
    <s v="NO"/>
    <n v="35"/>
    <s v="No"/>
    <s v="No"/>
    <n v="1314729"/>
    <x v="0"/>
    <n v="35"/>
  </r>
  <r>
    <n v="3482"/>
    <s v="MUJER"/>
    <n v="568820"/>
    <s v="ASALARIADO"/>
    <s v="SECTOR PRIVADO"/>
    <s v="SI"/>
    <s v="NO"/>
    <s v="NO"/>
    <n v="28"/>
    <s v="No"/>
    <s v="No"/>
    <n v="568820"/>
    <x v="0"/>
    <n v="28"/>
  </r>
  <r>
    <n v="3483"/>
    <s v="HOMBRE"/>
    <n v="63720"/>
    <s v="ASALARIADO"/>
    <s v="SECTOR PRIVADO"/>
    <s v="SI"/>
    <s v="SI"/>
    <s v="SI"/>
    <n v="22"/>
    <s v="No"/>
    <s v="No"/>
    <n v="63720"/>
    <x v="0"/>
    <n v="22"/>
  </r>
  <r>
    <n v="3484"/>
    <s v="HOMBRE"/>
    <n v="684986"/>
    <s v="ASALARIADO"/>
    <s v="SECTOR PRIVADO"/>
    <s v="SI"/>
    <s v="NO"/>
    <s v="NO"/>
    <n v="44"/>
    <s v="No"/>
    <s v="No"/>
    <n v="684986"/>
    <x v="0"/>
    <n v="44"/>
  </r>
  <r>
    <n v="3485"/>
    <s v="HOMBRE"/>
    <n v="246000"/>
    <s v="ASALARIADO"/>
    <s v="SECTOR PRIVADO"/>
    <s v="SI"/>
    <s v="NO"/>
    <s v="NO"/>
    <n v="38"/>
    <s v="No"/>
    <s v="No"/>
    <n v="246000"/>
    <x v="0"/>
    <n v="38"/>
  </r>
  <r>
    <n v="3486"/>
    <s v="HOMBRE"/>
    <n v="337480"/>
    <s v="TRABAJADOR INDEPENDIENTE"/>
    <s v="SECTOR PRIVADO"/>
    <s v="SI"/>
    <s v="NO"/>
    <s v="NO"/>
    <n v="29"/>
    <s v="No"/>
    <s v="No"/>
    <n v="337480"/>
    <x v="3"/>
    <n v="29"/>
  </r>
  <r>
    <n v="3487"/>
    <s v="HOMBRE"/>
    <n v="485860"/>
    <s v="TRABAJADOR INDEPENDIENTE"/>
    <s v="SECTOR PRIVADO"/>
    <s v="SI"/>
    <s v="NO"/>
    <s v="NO"/>
    <n v="42"/>
    <s v="No"/>
    <s v="No"/>
    <n v="485860"/>
    <x v="3"/>
    <n v="42"/>
  </r>
  <r>
    <n v="3488"/>
    <s v="MUJER"/>
    <n v="889137"/>
    <s v="ASALARIADO"/>
    <s v="SECTOR PUBLICO"/>
    <s v="SI"/>
    <s v="NO"/>
    <s v="SI"/>
    <n v="40"/>
    <s v="No"/>
    <s v="No"/>
    <n v="889137"/>
    <x v="0"/>
    <n v="40"/>
  </r>
  <r>
    <n v="3489"/>
    <s v="HOMBRE"/>
    <n v="324000"/>
    <s v="ASALARIADO"/>
    <s v="SECTOR PRIVADO"/>
    <s v="SI"/>
    <s v="NO"/>
    <s v="SI"/>
    <n v="55"/>
    <s v="No"/>
    <s v="No"/>
    <n v="324000"/>
    <x v="0"/>
    <n v="55"/>
  </r>
  <r>
    <n v="3490"/>
    <s v="MUJER"/>
    <n v="716100"/>
    <s v="ASALARIADO"/>
    <s v="SECTOR PUBLICO"/>
    <s v="SI"/>
    <s v="NO"/>
    <s v="SI"/>
    <n v="29"/>
    <s v="No"/>
    <s v="No"/>
    <n v="716100"/>
    <x v="0"/>
    <n v="29"/>
  </r>
  <r>
    <n v="3491"/>
    <s v="HOMBRE"/>
    <n v="100000"/>
    <s v="ASALARIADO"/>
    <s v="SECTOR PRIVADO"/>
    <s v="SI"/>
    <s v="NO"/>
    <s v="SI"/>
    <n v="52"/>
    <s v="No"/>
    <s v="No"/>
    <n v="100000"/>
    <x v="0"/>
    <n v="52"/>
  </r>
  <r>
    <n v="3492"/>
    <s v="MUJER"/>
    <n v="550234.51"/>
    <s v="ASALARIADO"/>
    <s v="SECTOR PRIVADO"/>
    <s v="SI"/>
    <s v="NO"/>
    <s v="NO"/>
    <n v="41"/>
    <s v="No"/>
    <s v="No"/>
    <n v="550234.51"/>
    <x v="0"/>
    <n v="41"/>
  </r>
  <r>
    <n v="3493"/>
    <s v="HOMBRE"/>
    <n v="297046"/>
    <s v="ASEGURADO VOLUNTARIO"/>
    <s v="SECTOR PRIVADO"/>
    <s v="SI"/>
    <s v="NO"/>
    <s v="NO"/>
    <n v="61"/>
    <s v="No"/>
    <s v="No"/>
    <n v="297046"/>
    <x v="2"/>
    <n v="61"/>
  </r>
  <r>
    <n v="3494"/>
    <s v="MUJER"/>
    <n v="600000"/>
    <s v="ASALARIADO"/>
    <s v="SECTOR PRIVADO"/>
    <s v="SI"/>
    <s v="NO"/>
    <s v="NO"/>
    <n v="36"/>
    <s v="No"/>
    <s v="No"/>
    <n v="600000"/>
    <x v="0"/>
    <n v="36"/>
  </r>
  <r>
    <n v="3495"/>
    <s v="MUJER"/>
    <n v="512783.28"/>
    <s v="ASALARIADO"/>
    <s v="SECTOR PRIVADO"/>
    <s v="SI"/>
    <s v="NO"/>
    <s v="NO"/>
    <n v="26"/>
    <s v="No"/>
    <s v="No"/>
    <n v="512783.28"/>
    <x v="0"/>
    <n v="26"/>
  </r>
  <r>
    <n v="3496"/>
    <s v="HOMBRE"/>
    <n v="84000"/>
    <s v="ASALARIADO"/>
    <s v="SECTOR PRIVADO"/>
    <s v="SI"/>
    <s v="NO"/>
    <s v="NO"/>
    <n v="56"/>
    <s v="No"/>
    <s v="No"/>
    <n v="84000"/>
    <x v="0"/>
    <n v="56"/>
  </r>
  <r>
    <n v="3497"/>
    <s v="MUJER"/>
    <n v="689218.5"/>
    <s v="ASALARIADO"/>
    <s v="SECTOR PUBLICO"/>
    <s v="SI"/>
    <s v="NO"/>
    <s v="NO"/>
    <n v="37"/>
    <s v="No"/>
    <s v="No"/>
    <n v="689218.5"/>
    <x v="0"/>
    <n v="37"/>
  </r>
  <r>
    <n v="3498"/>
    <s v="MUJER"/>
    <n v="384658.4"/>
    <s v="ASALARIADO"/>
    <s v="SECTOR PRIVADO"/>
    <s v="SI"/>
    <s v="NO"/>
    <s v="NO"/>
    <n v="43"/>
    <s v="No"/>
    <s v="No"/>
    <n v="384658.4"/>
    <x v="0"/>
    <n v="43"/>
  </r>
  <r>
    <n v="3499"/>
    <s v="HOMBRE"/>
    <n v="140000"/>
    <s v="ASALARIADO"/>
    <s v="SECTOR PRIVADO"/>
    <s v="SI"/>
    <s v="SI"/>
    <s v="NO"/>
    <n v="57"/>
    <s v="No"/>
    <s v="No"/>
    <n v="140000"/>
    <x v="0"/>
    <n v="57"/>
  </r>
  <r>
    <n v="3500"/>
    <s v="HOMBRE"/>
    <n v="297046"/>
    <s v="TRABAJADOR INDEPENDIENTE"/>
    <s v="SECTOR PRIVADO"/>
    <s v="SI"/>
    <s v="NO"/>
    <s v="SI"/>
    <n v="61"/>
    <s v="No"/>
    <s v="No"/>
    <n v="297046"/>
    <x v="3"/>
    <n v="61"/>
  </r>
  <r>
    <n v="3501"/>
    <s v="MUJER"/>
    <n v="277753.92"/>
    <s v="ASALARIADO"/>
    <s v="SECTOR PRIVADO"/>
    <s v="SI"/>
    <s v="NO"/>
    <s v="NO"/>
    <n v="20"/>
    <s v="No"/>
    <s v="No"/>
    <n v="277753.92"/>
    <x v="0"/>
    <n v="20"/>
  </r>
  <r>
    <n v="3502"/>
    <s v="MUJER"/>
    <n v="278030"/>
    <s v="CONVENIOS ESPECIALES DE TRABAJADORES INDEPENDIENTES"/>
    <s v="SECTOR PRIVADO"/>
    <s v="SI"/>
    <s v="NO"/>
    <s v="NO"/>
    <n v="54"/>
    <s v="No"/>
    <s v="No"/>
    <n v="278030"/>
    <x v="4"/>
    <n v="54"/>
  </r>
  <r>
    <n v="3503"/>
    <s v="HOMBRE"/>
    <n v="742483"/>
    <s v="TRABAJADOR INDEPENDIENTE"/>
    <s v="SECTOR PRIVADO"/>
    <s v="SI"/>
    <s v="NO"/>
    <s v="SI"/>
    <n v="70"/>
    <s v="No"/>
    <s v="No"/>
    <n v="742483"/>
    <x v="3"/>
    <n v="70"/>
  </r>
  <r>
    <n v="3504"/>
    <s v="HOMBRE"/>
    <n v="460800"/>
    <s v="ASALARIADO"/>
    <s v="SECTOR PUBLICO"/>
    <s v="SI"/>
    <s v="NO"/>
    <s v="NO"/>
    <n v="60"/>
    <s v="No"/>
    <s v="No"/>
    <n v="460800"/>
    <x v="0"/>
    <n v="60"/>
  </r>
  <r>
    <n v="3505"/>
    <s v="HOMBRE"/>
    <n v="350402.66"/>
    <s v="ASALARIADO"/>
    <s v="SECTOR PRIVADO"/>
    <s v="SI"/>
    <s v="NO"/>
    <s v="NO"/>
    <n v="22"/>
    <s v="No"/>
    <s v="No"/>
    <n v="350402.66"/>
    <x v="0"/>
    <n v="22"/>
  </r>
  <r>
    <n v="3506"/>
    <s v="HOMBRE"/>
    <n v="915119.76"/>
    <s v="ASALARIADO"/>
    <s v="SECTOR PRIVADO"/>
    <s v="SI"/>
    <s v="NO"/>
    <s v="NO"/>
    <n v="37"/>
    <s v="No"/>
    <s v="No"/>
    <n v="915119.76"/>
    <x v="0"/>
    <n v="37"/>
  </r>
  <r>
    <n v="3507"/>
    <s v="MUJER"/>
    <n v="155242.92000000001"/>
    <s v="ASALARIADO"/>
    <s v="SECTOR PRIVADO"/>
    <s v="SI"/>
    <s v="NO"/>
    <s v="NO"/>
    <n v="24"/>
    <s v="No"/>
    <s v="No"/>
    <n v="155242.92000000001"/>
    <x v="0"/>
    <n v="24"/>
  </r>
  <r>
    <n v="3508"/>
    <s v="MUJER"/>
    <n v="358973"/>
    <s v="ASALARIADO"/>
    <s v="SECTOR PRIVADO"/>
    <s v="SI"/>
    <s v="NO"/>
    <s v="NO"/>
    <n v="24"/>
    <s v="No"/>
    <s v="No"/>
    <n v="358973"/>
    <x v="0"/>
    <n v="24"/>
  </r>
  <r>
    <n v="3509"/>
    <s v="HOMBRE"/>
    <n v="15000"/>
    <s v="ASALARIADO"/>
    <s v="SECTOR PRIVADO"/>
    <s v="SI"/>
    <s v="NO"/>
    <s v="NO"/>
    <n v="42"/>
    <s v="No"/>
    <s v="No"/>
    <n v="15000"/>
    <x v="0"/>
    <n v="42"/>
  </r>
  <r>
    <n v="3510"/>
    <s v="HOMBRE"/>
    <n v="403612.34"/>
    <s v="ASALARIADO"/>
    <s v="SECTOR PRIVADO"/>
    <s v="SI"/>
    <s v="NO"/>
    <s v="NO"/>
    <n v="37"/>
    <s v="No"/>
    <s v="No"/>
    <n v="403612.34"/>
    <x v="0"/>
    <n v="37"/>
  </r>
  <r>
    <n v="3511"/>
    <s v="MUJER"/>
    <n v="702145.6"/>
    <s v="ASALARIADO"/>
    <s v="SECTOR PUBLICO"/>
    <s v="SI"/>
    <s v="NO"/>
    <s v="NO"/>
    <n v="35"/>
    <s v="No"/>
    <s v="No"/>
    <n v="702145.6"/>
    <x v="0"/>
    <n v="35"/>
  </r>
  <r>
    <n v="3512"/>
    <s v="HOMBRE"/>
    <n v="540982.97"/>
    <s v="ASALARIADO"/>
    <s v="SECTOR PUBLICO"/>
    <s v="SI"/>
    <s v="NO"/>
    <s v="NO"/>
    <n v="29"/>
    <s v="No"/>
    <s v="No"/>
    <n v="540982.97"/>
    <x v="0"/>
    <n v="29"/>
  </r>
  <r>
    <n v="3513"/>
    <s v="HOMBRE"/>
    <n v="399945.97"/>
    <s v="PENSIONADOS EN SU PROPIO SISTEMA"/>
    <s v="SECTOR PUBLICO"/>
    <s v="SI"/>
    <s v="NO"/>
    <s v="NO"/>
    <n v="92"/>
    <s v="No"/>
    <s v="No"/>
    <n v="399945.97"/>
    <x v="1"/>
    <n v="92"/>
  </r>
  <r>
    <n v="3514"/>
    <s v="HOMBRE"/>
    <n v="470000"/>
    <s v="ASALARIADO"/>
    <s v="SECTOR PRIVADO"/>
    <s v="SI"/>
    <s v="NO"/>
    <s v="NO"/>
    <n v="39"/>
    <s v="No"/>
    <s v="No"/>
    <n v="470000"/>
    <x v="0"/>
    <n v="39"/>
  </r>
  <r>
    <n v="3515"/>
    <s v="HOMBRE"/>
    <n v="514062"/>
    <s v="TRABAJADOR INDEPENDIENTE"/>
    <s v="SECTOR PRIVADO"/>
    <s v="SI"/>
    <s v="NO"/>
    <s v="SI"/>
    <n v="62"/>
    <s v="No"/>
    <s v="No"/>
    <n v="514062"/>
    <x v="3"/>
    <n v="62"/>
  </r>
  <r>
    <n v="3516"/>
    <s v="MUJER"/>
    <n v="278030"/>
    <s v="CONVENIOS ESPECIALES DE TRABAJADORES INDEPENDIENTES"/>
    <s v="SECTOR PRIVADO"/>
    <s v="SI"/>
    <s v="NO"/>
    <s v="NO"/>
    <n v="69"/>
    <s v="No"/>
    <s v="No"/>
    <n v="278030"/>
    <x v="4"/>
    <n v="69"/>
  </r>
  <r>
    <n v="3517"/>
    <s v="MUJER"/>
    <n v="331181"/>
    <s v="TRABAJADOR INDEPENDIENTE"/>
    <s v="SECTOR PRIVADO"/>
    <s v="SI"/>
    <s v="NO"/>
    <s v="NO"/>
    <n v="59"/>
    <s v="No"/>
    <s v="No"/>
    <n v="331181"/>
    <x v="3"/>
    <n v="59"/>
  </r>
  <r>
    <n v="3518"/>
    <s v="HOMBRE"/>
    <n v="1516000"/>
    <s v="ASALARIADO"/>
    <s v="SECTOR PRIVADO"/>
    <s v="SI"/>
    <s v="NO"/>
    <s v="NO"/>
    <n v="32"/>
    <s v="No"/>
    <s v="No"/>
    <n v="1516000"/>
    <x v="0"/>
    <n v="32"/>
  </r>
  <r>
    <n v="3519"/>
    <s v="MUJER"/>
    <n v="298821"/>
    <s v="ASEGURADO VOLUNTARIO"/>
    <s v="SECTOR PRIVADO"/>
    <s v="SI"/>
    <s v="NO"/>
    <s v="NO"/>
    <n v="47"/>
    <s v="No"/>
    <s v="No"/>
    <n v="298821"/>
    <x v="2"/>
    <n v="47"/>
  </r>
  <r>
    <n v="3520"/>
    <s v="HOMBRE"/>
    <n v="550000"/>
    <s v="ASALARIADO"/>
    <s v="SECTOR PRIVADO"/>
    <s v="SI"/>
    <s v="SI"/>
    <s v="NO"/>
    <n v="31"/>
    <s v="No"/>
    <s v="No"/>
    <n v="550000"/>
    <x v="0"/>
    <n v="31"/>
  </r>
  <r>
    <n v="3521"/>
    <s v="MUJER"/>
    <n v="1941122"/>
    <s v="ASALARIADO"/>
    <s v="SECTOR PRIVADO"/>
    <s v="SI"/>
    <s v="NO"/>
    <s v="NO"/>
    <n v="35"/>
    <s v="No"/>
    <s v="No"/>
    <n v="1941122"/>
    <x v="0"/>
    <n v="35"/>
  </r>
  <r>
    <n v="3522"/>
    <s v="HOMBRE"/>
    <n v="520421"/>
    <s v="TRABAJADOR INDEPENDIENTE"/>
    <s v="SECTOR PRIVADO"/>
    <s v="SI"/>
    <s v="NO"/>
    <s v="SI"/>
    <n v="58"/>
    <s v="No"/>
    <s v="No"/>
    <n v="520421"/>
    <x v="3"/>
    <n v="58"/>
  </r>
  <r>
    <n v="3523"/>
    <s v="MUJER"/>
    <n v="266312.05"/>
    <s v="ASALARIADO"/>
    <s v="SECTOR PRIVADO"/>
    <s v="SI"/>
    <s v="NO"/>
    <s v="NO"/>
    <n v="21"/>
    <s v="No"/>
    <s v="No"/>
    <n v="266312.05"/>
    <x v="0"/>
    <n v="21"/>
  </r>
  <r>
    <n v="3524"/>
    <s v="HOMBRE"/>
    <n v="2743997"/>
    <s v="ASALARIADO"/>
    <s v="SECTOR PRIVADO"/>
    <s v="SI"/>
    <s v="NO"/>
    <s v="NO"/>
    <n v="45"/>
    <s v="Atípico"/>
    <s v="No"/>
    <n v="2743997"/>
    <x v="0"/>
    <n v="45"/>
  </r>
  <r>
    <n v="3525"/>
    <s v="MUJER"/>
    <n v="1125734.83"/>
    <s v="ASALARIADO"/>
    <s v="SECTOR PUBLICO"/>
    <s v="SI"/>
    <s v="NO"/>
    <s v="NO"/>
    <n v="47"/>
    <s v="No"/>
    <s v="No"/>
    <n v="1125734.83"/>
    <x v="0"/>
    <n v="47"/>
  </r>
  <r>
    <n v="3526"/>
    <s v="HOMBRE"/>
    <n v="298270"/>
    <s v="ASALARIADO"/>
    <s v="SECTOR PRIVADO"/>
    <s v="SI"/>
    <s v="NO"/>
    <s v="NO"/>
    <n v="25"/>
    <s v="No"/>
    <s v="No"/>
    <n v="298270"/>
    <x v="0"/>
    <n v="25"/>
  </r>
  <r>
    <n v="3527"/>
    <s v="HOMBRE"/>
    <n v="266400"/>
    <s v="ASALARIADO"/>
    <s v="SECTOR PRIVADO"/>
    <s v="SI"/>
    <s v="NO"/>
    <s v="SI"/>
    <n v="36"/>
    <s v="No"/>
    <s v="No"/>
    <n v="266400"/>
    <x v="0"/>
    <n v="36"/>
  </r>
  <r>
    <n v="3528"/>
    <s v="HOMBRE"/>
    <n v="297046"/>
    <s v="TRABAJADOR INDEPENDIENTE"/>
    <s v="SECTOR PRIVADO"/>
    <s v="SI"/>
    <s v="NO"/>
    <s v="NO"/>
    <n v="57"/>
    <s v="No"/>
    <s v="No"/>
    <n v="297046"/>
    <x v="3"/>
    <n v="57"/>
  </r>
  <r>
    <n v="3529"/>
    <s v="HOMBRE"/>
    <n v="103000"/>
    <s v="ASALARIADO"/>
    <s v="SECTOR PRIVADO"/>
    <s v="SI"/>
    <s v="SI"/>
    <s v="SI"/>
    <n v="37"/>
    <s v="No"/>
    <s v="No"/>
    <n v="103000"/>
    <x v="0"/>
    <n v="37"/>
  </r>
  <r>
    <n v="3530"/>
    <s v="HOMBRE"/>
    <n v="746762"/>
    <s v="ASALARIADO"/>
    <s v="SECTOR PUBLICO"/>
    <s v="SI"/>
    <s v="NO"/>
    <s v="NO"/>
    <n v="33"/>
    <s v="No"/>
    <s v="No"/>
    <n v="746762"/>
    <x v="0"/>
    <n v="33"/>
  </r>
  <r>
    <n v="3531"/>
    <s v="HOMBRE"/>
    <n v="312000"/>
    <s v="ASALARIADO"/>
    <s v="SECTOR PRIVADO"/>
    <s v="SI"/>
    <s v="NO"/>
    <s v="SI"/>
    <n v="39"/>
    <s v="No"/>
    <s v="No"/>
    <n v="312000"/>
    <x v="0"/>
    <n v="39"/>
  </r>
  <r>
    <n v="3532"/>
    <s v="MUJER"/>
    <n v="302470"/>
    <s v="ASEGURADO VOLUNTARIO"/>
    <s v="SECTOR PRIVADO"/>
    <s v="SI"/>
    <s v="SI"/>
    <s v="NO"/>
    <n v="28"/>
    <s v="No"/>
    <s v="No"/>
    <n v="302470"/>
    <x v="2"/>
    <n v="28"/>
  </r>
  <r>
    <n v="3533"/>
    <s v="HOMBRE"/>
    <n v="242811.62"/>
    <s v="PENSIONADOS EN SU PROPIO SISTEMA"/>
    <s v="SECTOR PUBLICO"/>
    <s v="SI"/>
    <s v="NO"/>
    <s v="NO"/>
    <n v="67"/>
    <s v="No"/>
    <s v="No"/>
    <n v="242811.62"/>
    <x v="1"/>
    <n v="67"/>
  </r>
  <r>
    <n v="3534"/>
    <s v="MUJER"/>
    <n v="510544"/>
    <s v="ASALARIADO"/>
    <s v="SECTOR PRIVADO"/>
    <s v="SI"/>
    <s v="NO"/>
    <s v="NO"/>
    <n v="39"/>
    <s v="No"/>
    <s v="No"/>
    <n v="510544"/>
    <x v="0"/>
    <n v="39"/>
  </r>
  <r>
    <n v="3535"/>
    <s v="HOMBRE"/>
    <n v="639148"/>
    <s v="TRABAJADOR INDEPENDIENTE"/>
    <s v="SECTOR PRIVADO"/>
    <s v="SI"/>
    <s v="NO"/>
    <s v="NO"/>
    <n v="73"/>
    <s v="No"/>
    <s v="No"/>
    <n v="639148"/>
    <x v="3"/>
    <n v="73"/>
  </r>
  <r>
    <n v="3536"/>
    <s v="HOMBRE"/>
    <n v="417679"/>
    <s v="TRABAJADOR INDEPENDIENTE"/>
    <s v="SECTOR PRIVADO"/>
    <s v="SI"/>
    <s v="NO"/>
    <s v="SI"/>
    <n v="47"/>
    <s v="No"/>
    <s v="No"/>
    <n v="417679"/>
    <x v="3"/>
    <n v="47"/>
  </r>
  <r>
    <n v="3537"/>
    <s v="MUJER"/>
    <n v="283144"/>
    <s v="ASALARIADO"/>
    <s v="SECTOR PRIVADO"/>
    <s v="SI"/>
    <s v="NO"/>
    <s v="NO"/>
    <n v="38"/>
    <s v="No"/>
    <s v="No"/>
    <n v="283144"/>
    <x v="0"/>
    <n v="38"/>
  </r>
  <r>
    <n v="3538"/>
    <s v="HOMBRE"/>
    <n v="468729"/>
    <s v="ASALARIADO"/>
    <s v="SECTOR PUBLICO"/>
    <s v="SI"/>
    <s v="NO"/>
    <s v="NO"/>
    <n v="39"/>
    <s v="No"/>
    <s v="No"/>
    <n v="468729"/>
    <x v="0"/>
    <n v="39"/>
  </r>
  <r>
    <n v="3539"/>
    <s v="HOMBRE"/>
    <n v="413858.99"/>
    <s v="ASALARIADO"/>
    <s v="SECTOR PRIVADO"/>
    <s v="SI"/>
    <s v="NO"/>
    <s v="SI"/>
    <n v="60"/>
    <s v="No"/>
    <s v="No"/>
    <n v="413858.99"/>
    <x v="0"/>
    <n v="60"/>
  </r>
  <r>
    <n v="3540"/>
    <s v="HOMBRE"/>
    <n v="585136.5"/>
    <s v="ASALARIADO"/>
    <s v="SECTOR PUBLICO"/>
    <s v="SI"/>
    <s v="NO"/>
    <s v="NO"/>
    <n v="30"/>
    <s v="No"/>
    <s v="No"/>
    <n v="585136.5"/>
    <x v="0"/>
    <n v="30"/>
  </r>
  <r>
    <n v="3541"/>
    <s v="MUJER"/>
    <n v="11900"/>
    <s v="ASALARIADO"/>
    <s v="SECTOR PRIVADO"/>
    <s v="SI"/>
    <s v="NO"/>
    <s v="NO"/>
    <n v="45"/>
    <s v="No"/>
    <s v="No"/>
    <n v="11900"/>
    <x v="0"/>
    <n v="45"/>
  </r>
  <r>
    <n v="3542"/>
    <s v="HOMBRE"/>
    <n v="371501"/>
    <s v="ASALARIADO"/>
    <s v="SECTOR PRIVADO"/>
    <s v="SI"/>
    <s v="SI"/>
    <s v="NO"/>
    <n v="59"/>
    <s v="No"/>
    <s v="No"/>
    <n v="371501"/>
    <x v="0"/>
    <n v="59"/>
  </r>
  <r>
    <n v="3543"/>
    <s v="HOMBRE"/>
    <n v="639148"/>
    <s v="TRABAJADOR INDEPENDIENTE"/>
    <s v="SECTOR PRIVADO"/>
    <s v="SI"/>
    <s v="NO"/>
    <s v="SI"/>
    <n v="66"/>
    <s v="No"/>
    <s v="No"/>
    <n v="639148"/>
    <x v="3"/>
    <n v="66"/>
  </r>
  <r>
    <n v="3544"/>
    <s v="MUJER"/>
    <n v="707308.6"/>
    <s v="ASALARIADO"/>
    <s v="SECTOR PRIVADO"/>
    <s v="SI"/>
    <s v="NO"/>
    <s v="NO"/>
    <n v="36"/>
    <s v="No"/>
    <s v="No"/>
    <n v="707308.6"/>
    <x v="0"/>
    <n v="36"/>
  </r>
  <r>
    <n v="3545"/>
    <s v="HOMBRE"/>
    <n v="573826"/>
    <s v="ASEGURADO VOLUNTARIO"/>
    <s v="SECTOR PRIVADO"/>
    <s v="SI"/>
    <s v="SI"/>
    <s v="NO"/>
    <n v="38"/>
    <s v="No"/>
    <s v="No"/>
    <n v="573826"/>
    <x v="2"/>
    <n v="38"/>
  </r>
  <r>
    <n v="3546"/>
    <s v="MUJER"/>
    <n v="1355000"/>
    <s v="ASALARIADO"/>
    <s v="SECTOR PRIVADO"/>
    <s v="SI"/>
    <s v="NO"/>
    <s v="NO"/>
    <n v="43"/>
    <s v="No"/>
    <s v="No"/>
    <n v="1355000"/>
    <x v="0"/>
    <n v="43"/>
  </r>
  <r>
    <n v="3547"/>
    <s v="MUJER"/>
    <n v="1414474"/>
    <s v="PENSIONADOS EN SU PROPIO SISTEMA"/>
    <s v="SECTOR PUBLICO"/>
    <s v="SI"/>
    <s v="NO"/>
    <s v="NO"/>
    <n v="56"/>
    <s v="No"/>
    <s v="No"/>
    <n v="1414474"/>
    <x v="1"/>
    <n v="56"/>
  </r>
  <r>
    <n v="3548"/>
    <s v="HOMBRE"/>
    <n v="297280"/>
    <s v="ASEGURADO VOLUNTARIO"/>
    <s v="SECTOR PRIVADO"/>
    <s v="SI"/>
    <s v="NO"/>
    <s v="NO"/>
    <n v="64"/>
    <s v="No"/>
    <s v="No"/>
    <n v="297280"/>
    <x v="2"/>
    <n v="64"/>
  </r>
  <r>
    <n v="3549"/>
    <s v="MUJER"/>
    <n v="542430"/>
    <s v="ASALARIADO"/>
    <s v="SECTOR PRIVADO"/>
    <s v="SI"/>
    <s v="NO"/>
    <s v="NO"/>
    <n v="29"/>
    <s v="No"/>
    <s v="No"/>
    <n v="542430"/>
    <x v="0"/>
    <n v="29"/>
  </r>
  <r>
    <n v="3550"/>
    <s v="HOMBRE"/>
    <n v="1186247.24"/>
    <s v="ASALARIADO"/>
    <s v="SECTOR PRIVADO"/>
    <s v="SI"/>
    <s v="NO"/>
    <s v="NO"/>
    <n v="58"/>
    <s v="No"/>
    <s v="No"/>
    <n v="1186247.24"/>
    <x v="0"/>
    <n v="58"/>
  </r>
  <r>
    <n v="3551"/>
    <s v="MUJER"/>
    <n v="495975"/>
    <s v="TRABAJADOR INDEPENDIENTE"/>
    <s v="SECTOR PRIVADO"/>
    <s v="SI"/>
    <s v="NO"/>
    <s v="SI"/>
    <n v="56"/>
    <s v="No"/>
    <s v="No"/>
    <n v="495975"/>
    <x v="3"/>
    <n v="56"/>
  </r>
  <r>
    <n v="3552"/>
    <s v="HOMBRE"/>
    <n v="490122"/>
    <s v="TRABAJADOR INDEPENDIENTE"/>
    <s v="SECTOR PRIVADO"/>
    <s v="SI"/>
    <s v="SI"/>
    <s v="SI"/>
    <n v="45"/>
    <s v="No"/>
    <s v="No"/>
    <n v="490122"/>
    <x v="3"/>
    <n v="45"/>
  </r>
  <r>
    <n v="3553"/>
    <s v="MUJER"/>
    <n v="358000"/>
    <s v="ASALARIADO"/>
    <s v="SECTOR PRIVADO"/>
    <s v="SI"/>
    <s v="NO"/>
    <s v="SI"/>
    <n v="35"/>
    <s v="No"/>
    <s v="No"/>
    <n v="358000"/>
    <x v="0"/>
    <n v="35"/>
  </r>
  <r>
    <n v="3554"/>
    <s v="MUJER"/>
    <n v="233615"/>
    <s v="ASALARIADO"/>
    <s v="SECTOR PRIVADO"/>
    <s v="SI"/>
    <s v="NO"/>
    <s v="NO"/>
    <n v="20"/>
    <s v="No"/>
    <s v="No"/>
    <n v="233615"/>
    <x v="0"/>
    <n v="20"/>
  </r>
  <r>
    <n v="3555"/>
    <s v="HOMBRE"/>
    <n v="540287.05000000005"/>
    <s v="ASALARIADO"/>
    <s v="SECTOR PRIVADO"/>
    <s v="SI"/>
    <s v="NO"/>
    <s v="NO"/>
    <n v="40"/>
    <s v="No"/>
    <s v="No"/>
    <n v="540287.05000000005"/>
    <x v="0"/>
    <n v="40"/>
  </r>
  <r>
    <n v="3556"/>
    <s v="MUJER"/>
    <n v="862543.82"/>
    <s v="ASALARIADO"/>
    <s v="SECTOR PUBLICO"/>
    <s v="SI"/>
    <s v="NO"/>
    <s v="NO"/>
    <n v="37"/>
    <s v="No"/>
    <s v="No"/>
    <n v="862543.82"/>
    <x v="0"/>
    <n v="37"/>
  </r>
  <r>
    <n v="3557"/>
    <s v="HOMBRE"/>
    <n v="331181"/>
    <s v="TRABAJADOR INDEPENDIENTE"/>
    <s v="SECTOR PRIVADO"/>
    <s v="SI"/>
    <s v="NO"/>
    <s v="SI"/>
    <n v="51"/>
    <s v="No"/>
    <s v="No"/>
    <n v="331181"/>
    <x v="3"/>
    <n v="51"/>
  </r>
  <r>
    <n v="3558"/>
    <s v="MUJER"/>
    <n v="4805416.75"/>
    <s v="ASALARIADO"/>
    <s v="SECTOR PUBLICO"/>
    <s v="SI"/>
    <s v="NO"/>
    <s v="NO"/>
    <n v="60"/>
    <s v="Atípico"/>
    <s v="No"/>
    <n v="4805416.75"/>
    <x v="0"/>
    <n v="60"/>
  </r>
  <r>
    <n v="3559"/>
    <s v="HOMBRE"/>
    <n v="857231"/>
    <s v="ASALARIADO"/>
    <s v="SECTOR PRIVADO"/>
    <s v="SI"/>
    <s v="NO"/>
    <s v="NO"/>
    <n v="35"/>
    <s v="No"/>
    <s v="No"/>
    <n v="857231"/>
    <x v="0"/>
    <n v="35"/>
  </r>
  <r>
    <n v="3560"/>
    <s v="MUJER"/>
    <n v="297050"/>
    <s v="ASEGURADO VOLUNTARIO"/>
    <s v="SECTOR PRIVADO"/>
    <s v="NO"/>
    <s v="NO"/>
    <s v="SI"/>
    <n v="27"/>
    <s v="No"/>
    <s v="No"/>
    <n v="297050"/>
    <x v="2"/>
    <n v="27"/>
  </r>
  <r>
    <n v="3561"/>
    <s v="MUJER"/>
    <n v="541045"/>
    <s v="ASALARIADO"/>
    <s v="SECTOR PRIVADO"/>
    <s v="SI"/>
    <s v="NO"/>
    <s v="NO"/>
    <n v="28"/>
    <s v="No"/>
    <s v="No"/>
    <n v="541045"/>
    <x v="0"/>
    <n v="28"/>
  </r>
  <r>
    <n v="3562"/>
    <s v="HOMBRE"/>
    <n v="623822"/>
    <s v="ASALARIADO"/>
    <s v="SECTOR PRIVADO"/>
    <s v="SI"/>
    <s v="NO"/>
    <s v="NO"/>
    <n v="27"/>
    <s v="No"/>
    <s v="No"/>
    <n v="623822"/>
    <x v="0"/>
    <n v="27"/>
  </r>
  <r>
    <n v="3563"/>
    <s v="HOMBRE"/>
    <n v="476987"/>
    <s v="TRABAJADOR INDEPENDIENTE"/>
    <s v="SECTOR PRIVADO"/>
    <s v="SI"/>
    <s v="NO"/>
    <s v="NO"/>
    <n v="52"/>
    <s v="No"/>
    <s v="No"/>
    <n v="476987"/>
    <x v="3"/>
    <n v="52"/>
  </r>
  <r>
    <n v="3564"/>
    <s v="HOMBRE"/>
    <n v="1976257"/>
    <s v="ASALARIADO"/>
    <s v="SECTOR PUBLICO"/>
    <s v="SI"/>
    <s v="NO"/>
    <s v="NO"/>
    <n v="56"/>
    <s v="No"/>
    <s v="No"/>
    <n v="1976257"/>
    <x v="0"/>
    <n v="56"/>
  </r>
  <r>
    <n v="3565"/>
    <s v="MUJER"/>
    <n v="361783"/>
    <s v="ASEGURADO VOLUNTARIO"/>
    <s v="SECTOR PRIVADO"/>
    <s v="SI"/>
    <s v="NO"/>
    <s v="SI"/>
    <n v="52"/>
    <s v="No"/>
    <s v="No"/>
    <n v="361783"/>
    <x v="2"/>
    <n v="52"/>
  </r>
  <r>
    <n v="3566"/>
    <s v="HOMBRE"/>
    <n v="279985.18"/>
    <s v="ASALARIADO"/>
    <s v="SECTOR PRIVADO"/>
    <s v="SI"/>
    <s v="NO"/>
    <s v="NO"/>
    <n v="37"/>
    <s v="No"/>
    <s v="No"/>
    <n v="279985.18"/>
    <x v="0"/>
    <n v="37"/>
  </r>
  <r>
    <n v="3567"/>
    <s v="HOMBRE"/>
    <n v="380000"/>
    <s v="ASALARIADO"/>
    <s v="SECTOR PRIVADO"/>
    <s v="SI"/>
    <s v="NO"/>
    <s v="NO"/>
    <n v="32"/>
    <s v="No"/>
    <s v="No"/>
    <n v="380000"/>
    <x v="0"/>
    <n v="32"/>
  </r>
  <r>
    <n v="3568"/>
    <s v="HOMBRE"/>
    <n v="4102647.12"/>
    <s v="ASALARIADO"/>
    <s v="SECTOR PRIVADO"/>
    <s v="SI"/>
    <s v="NO"/>
    <s v="NO"/>
    <n v="34"/>
    <s v="Atípico"/>
    <s v="No"/>
    <n v="4102647.12"/>
    <x v="0"/>
    <n v="34"/>
  </r>
  <r>
    <n v="3569"/>
    <s v="MUJER"/>
    <n v="413618.8"/>
    <s v="ASALARIADO"/>
    <s v="SECTOR PRIVADO"/>
    <s v="SI"/>
    <s v="NO"/>
    <s v="NO"/>
    <n v="35"/>
    <s v="No"/>
    <s v="No"/>
    <n v="413618.8"/>
    <x v="0"/>
    <n v="35"/>
  </r>
  <r>
    <n v="3570"/>
    <s v="HOMBRE"/>
    <n v="295477"/>
    <s v="ASALARIADO"/>
    <s v="SECTOR PUBLICO"/>
    <s v="SI"/>
    <s v="NO"/>
    <s v="NO"/>
    <n v="28"/>
    <s v="No"/>
    <s v="No"/>
    <n v="295477"/>
    <x v="0"/>
    <n v="28"/>
  </r>
  <r>
    <n v="3571"/>
    <s v="HOMBRE"/>
    <n v="300018"/>
    <s v="TRABAJADOR INDEPENDIENTE"/>
    <s v="SECTOR PRIVADO"/>
    <s v="SI"/>
    <s v="NO"/>
    <s v="NO"/>
    <n v="61"/>
    <s v="No"/>
    <s v="No"/>
    <n v="300018"/>
    <x v="3"/>
    <n v="61"/>
  </r>
  <r>
    <n v="3572"/>
    <s v="HOMBRE"/>
    <n v="1700000"/>
    <s v="ASALARIADO"/>
    <s v="SECTOR PRIVADO"/>
    <s v="SI"/>
    <s v="NO"/>
    <s v="NO"/>
    <n v="45"/>
    <s v="No"/>
    <s v="No"/>
    <n v="1700000"/>
    <x v="0"/>
    <n v="45"/>
  </r>
  <r>
    <n v="3573"/>
    <s v="MUJER"/>
    <n v="1260977.05"/>
    <s v="ASALARIADO"/>
    <s v="SECTOR PUBLICO"/>
    <s v="SI"/>
    <s v="NO"/>
    <s v="NO"/>
    <n v="38"/>
    <s v="No"/>
    <s v="No"/>
    <n v="1260977.05"/>
    <x v="0"/>
    <n v="38"/>
  </r>
  <r>
    <n v="3574"/>
    <s v="HOMBRE"/>
    <n v="885053.25"/>
    <s v="ASALARIADO"/>
    <s v="SECTOR PUBLICO"/>
    <s v="SI"/>
    <s v="NO"/>
    <s v="NO"/>
    <n v="35"/>
    <s v="No"/>
    <s v="No"/>
    <n v="885053.25"/>
    <x v="0"/>
    <n v="35"/>
  </r>
  <r>
    <n v="3575"/>
    <s v="MUJER"/>
    <n v="722010.7"/>
    <s v="ASALARIADO"/>
    <s v="SECTOR PUBLICO"/>
    <s v="SI"/>
    <s v="NO"/>
    <s v="NO"/>
    <n v="36"/>
    <s v="No"/>
    <s v="No"/>
    <n v="722010.7"/>
    <x v="0"/>
    <n v="36"/>
  </r>
  <r>
    <n v="3576"/>
    <s v="HOMBRE"/>
    <n v="413166"/>
    <s v="ASALARIADO"/>
    <s v="SECTOR PRIVADO"/>
    <s v="SI"/>
    <s v="NO"/>
    <s v="NO"/>
    <n v="49"/>
    <s v="No"/>
    <s v="No"/>
    <n v="413166"/>
    <x v="0"/>
    <n v="49"/>
  </r>
  <r>
    <n v="3577"/>
    <s v="MUJER"/>
    <n v="356455"/>
    <s v="TRABAJADOR INDEPENDIENTE"/>
    <s v="SECTOR PRIVADO"/>
    <s v="SI"/>
    <s v="SI"/>
    <s v="SI"/>
    <n v="52"/>
    <s v="No"/>
    <s v="No"/>
    <n v="356455"/>
    <x v="3"/>
    <n v="52"/>
  </r>
  <r>
    <n v="3578"/>
    <s v="MUJER"/>
    <n v="300000"/>
    <s v="ASALARIADO"/>
    <s v="SECTOR PRIVADO"/>
    <s v="SI"/>
    <s v="SI"/>
    <s v="NO"/>
    <n v="41"/>
    <s v="No"/>
    <s v="No"/>
    <n v="300000"/>
    <x v="0"/>
    <n v="41"/>
  </r>
  <r>
    <n v="3579"/>
    <s v="MUJER"/>
    <n v="1642647"/>
    <s v="PENSIONADOS EN SU PROPIO SISTEMA"/>
    <s v="SECTOR PUBLICO"/>
    <s v="SI"/>
    <s v="NO"/>
    <s v="NO"/>
    <n v="59"/>
    <s v="No"/>
    <s v="No"/>
    <n v="1642647"/>
    <x v="1"/>
    <n v="59"/>
  </r>
  <r>
    <n v="3580"/>
    <s v="HOMBRE"/>
    <n v="200000"/>
    <s v="ASALARIADO"/>
    <s v="SECTOR PRIVADO"/>
    <s v="SI"/>
    <s v="NO"/>
    <s v="SI"/>
    <n v="30"/>
    <s v="No"/>
    <s v="No"/>
    <n v="200000"/>
    <x v="0"/>
    <n v="30"/>
  </r>
  <r>
    <n v="3581"/>
    <s v="HOMBRE"/>
    <n v="278030"/>
    <s v="CONVENIOS ESPECIALES DE TRABAJADORES INDEPENDIENTES"/>
    <s v="SECTOR PRIVADO"/>
    <s v="SI"/>
    <s v="NO"/>
    <s v="NO"/>
    <n v="35"/>
    <s v="No"/>
    <s v="No"/>
    <n v="278030"/>
    <x v="4"/>
    <n v="35"/>
  </r>
  <r>
    <n v="3582"/>
    <s v="HOMBRE"/>
    <n v="1184243"/>
    <s v="ASALARIADO"/>
    <s v="SECTOR PUBLICO"/>
    <s v="SI"/>
    <s v="NO"/>
    <s v="SI"/>
    <n v="37"/>
    <s v="No"/>
    <s v="No"/>
    <n v="1184243"/>
    <x v="0"/>
    <n v="37"/>
  </r>
  <r>
    <n v="3583"/>
    <s v="MUJER"/>
    <n v="1586732.18"/>
    <s v="ASALARIADO"/>
    <s v="SECTOR PUBLICO"/>
    <s v="SI"/>
    <s v="NO"/>
    <s v="NO"/>
    <n v="70"/>
    <s v="No"/>
    <s v="No"/>
    <n v="1586732.18"/>
    <x v="0"/>
    <n v="70"/>
  </r>
  <r>
    <n v="3584"/>
    <s v="HOMBRE"/>
    <n v="100000"/>
    <s v="ASALARIADO"/>
    <s v="SECTOR PRIVADO"/>
    <s v="SI"/>
    <s v="NO"/>
    <s v="SI"/>
    <n v="41"/>
    <s v="No"/>
    <s v="No"/>
    <n v="100000"/>
    <x v="0"/>
    <n v="41"/>
  </r>
  <r>
    <n v="3585"/>
    <s v="HOMBRE"/>
    <n v="1198242.1599999999"/>
    <s v="ASALARIADO"/>
    <s v="SECTOR PRIVADO"/>
    <s v="SI"/>
    <s v="NO"/>
    <s v="NO"/>
    <n v="28"/>
    <s v="No"/>
    <s v="No"/>
    <n v="1198242.1599999999"/>
    <x v="0"/>
    <n v="28"/>
  </r>
  <r>
    <n v="3586"/>
    <s v="HOMBRE"/>
    <n v="470162.5"/>
    <s v="ASALARIADO"/>
    <s v="SECTOR PRIVADO"/>
    <s v="SI"/>
    <s v="NO"/>
    <s v="NO"/>
    <n v="43"/>
    <s v="No"/>
    <s v="No"/>
    <n v="470162.5"/>
    <x v="0"/>
    <n v="43"/>
  </r>
  <r>
    <n v="3587"/>
    <s v="HOMBRE"/>
    <n v="300018"/>
    <s v="TRABAJADOR INDEPENDIENTE"/>
    <s v="SECTOR PRIVADO"/>
    <s v="SI"/>
    <s v="NO"/>
    <s v="SI"/>
    <n v="51"/>
    <s v="No"/>
    <s v="No"/>
    <n v="300018"/>
    <x v="3"/>
    <n v="51"/>
  </r>
  <r>
    <n v="3588"/>
    <s v="MUJER"/>
    <n v="671005"/>
    <s v="ASALARIADO"/>
    <s v="SECTOR PRIVADO"/>
    <s v="SI"/>
    <s v="NO"/>
    <s v="SI"/>
    <n v="30"/>
    <s v="No"/>
    <s v="No"/>
    <n v="671005"/>
    <x v="0"/>
    <n v="30"/>
  </r>
  <r>
    <n v="3589"/>
    <s v="HOMBRE"/>
    <n v="278030"/>
    <s v="CONVENIOS ESPECIALES DE TRABAJADORES INDEPENDIENTES"/>
    <s v="SECTOR PRIVADO"/>
    <s v="SI"/>
    <s v="NO"/>
    <s v="NO"/>
    <n v="50"/>
    <s v="No"/>
    <s v="No"/>
    <n v="278030"/>
    <x v="4"/>
    <n v="50"/>
  </r>
  <r>
    <n v="3590"/>
    <s v="HOMBRE"/>
    <n v="4039119.56"/>
    <s v="ASALARIADO"/>
    <s v="SECTOR PUBLICO"/>
    <s v="SI"/>
    <s v="NO"/>
    <s v="NO"/>
    <n v="59"/>
    <s v="Atípico"/>
    <s v="No"/>
    <n v="4039119.56"/>
    <x v="0"/>
    <n v="59"/>
  </r>
  <r>
    <n v="3591"/>
    <s v="MUJER"/>
    <n v="297046"/>
    <s v="ASEGURADO VOLUNTARIO"/>
    <s v="SECTOR PRIVADO"/>
    <s v="SI"/>
    <s v="NO"/>
    <s v="NO"/>
    <n v="25"/>
    <s v="No"/>
    <s v="No"/>
    <n v="297046"/>
    <x v="2"/>
    <n v="25"/>
  </r>
  <r>
    <n v="3592"/>
    <s v="HOMBRE"/>
    <n v="9720000"/>
    <s v="ASALARIADO"/>
    <s v="SECTOR PRIVADO"/>
    <s v="SI"/>
    <s v="SI"/>
    <s v="NO"/>
    <n v="38"/>
    <s v="Atípico"/>
    <s v="No"/>
    <n v="9720000"/>
    <x v="0"/>
    <n v="38"/>
  </r>
  <r>
    <n v="3593"/>
    <s v="HOMBRE"/>
    <n v="385347.22"/>
    <s v="ASALARIADO"/>
    <s v="SECTOR PRIVADO"/>
    <s v="SI"/>
    <s v="NO"/>
    <s v="NO"/>
    <n v="35"/>
    <s v="No"/>
    <s v="No"/>
    <n v="385347.22"/>
    <x v="0"/>
    <n v="35"/>
  </r>
  <r>
    <n v="3594"/>
    <s v="HOMBRE"/>
    <n v="515000"/>
    <s v="ASALARIADO"/>
    <s v="SECTOR PRIVADO"/>
    <s v="SI"/>
    <s v="NO"/>
    <s v="NO"/>
    <n v="36"/>
    <s v="No"/>
    <s v="No"/>
    <n v="515000"/>
    <x v="0"/>
    <n v="36"/>
  </r>
  <r>
    <n v="3595"/>
    <s v="HOMBRE"/>
    <n v="952625"/>
    <s v="ASALARIADO"/>
    <s v="SECTOR PRIVADO"/>
    <s v="SI"/>
    <s v="NO"/>
    <s v="NO"/>
    <n v="53"/>
    <s v="No"/>
    <s v="No"/>
    <n v="952625"/>
    <x v="0"/>
    <n v="53"/>
  </r>
  <r>
    <n v="3596"/>
    <s v="HOMBRE"/>
    <n v="395044.25"/>
    <s v="ASALARIADO"/>
    <s v="SECTOR PUBLICO"/>
    <s v="SI"/>
    <s v="NO"/>
    <s v="NO"/>
    <n v="56"/>
    <s v="No"/>
    <s v="No"/>
    <n v="395044.25"/>
    <x v="0"/>
    <n v="56"/>
  </r>
  <r>
    <n v="3597"/>
    <s v="HOMBRE"/>
    <n v="270000"/>
    <s v="ASALARIADO"/>
    <s v="SECTOR PRIVADO"/>
    <s v="SI"/>
    <s v="NO"/>
    <s v="NO"/>
    <n v="40"/>
    <s v="No"/>
    <s v="No"/>
    <n v="270000"/>
    <x v="0"/>
    <n v="40"/>
  </r>
  <r>
    <n v="3598"/>
    <s v="MUJER"/>
    <n v="2586394.5"/>
    <s v="ASALARIADO"/>
    <s v="SECTOR PUBLICO"/>
    <s v="SI"/>
    <s v="NO"/>
    <s v="NO"/>
    <n v="32"/>
    <s v="Atípico"/>
    <s v="No"/>
    <n v="2586394.5"/>
    <x v="0"/>
    <n v="32"/>
  </r>
  <r>
    <n v="3599"/>
    <s v="HOMBRE"/>
    <n v="302470"/>
    <s v="TRABAJADOR INDEPENDIENTE"/>
    <s v="SECTOR PRIVADO"/>
    <s v="SI"/>
    <s v="NO"/>
    <s v="NO"/>
    <n v="53"/>
    <s v="No"/>
    <s v="No"/>
    <n v="302470"/>
    <x v="3"/>
    <n v="53"/>
  </r>
  <r>
    <n v="3600"/>
    <s v="MUJER"/>
    <n v="731424"/>
    <s v="ASALARIADO"/>
    <s v="SECTOR PUBLICO"/>
    <s v="SI"/>
    <s v="NO"/>
    <s v="SI"/>
    <n v="28"/>
    <s v="No"/>
    <s v="No"/>
    <n v="731424"/>
    <x v="0"/>
    <n v="28"/>
  </r>
  <r>
    <n v="3601"/>
    <s v="MUJER"/>
    <n v="239683.08"/>
    <s v="ASALARIADO"/>
    <s v="SECTOR PRIVADO"/>
    <s v="SI"/>
    <s v="NO"/>
    <s v="NO"/>
    <n v="38"/>
    <s v="No"/>
    <s v="No"/>
    <n v="239683.08"/>
    <x v="0"/>
    <n v="38"/>
  </r>
  <r>
    <n v="3602"/>
    <s v="HOMBRE"/>
    <n v="278030"/>
    <s v="CONVENIOS ESPECIALES DE TRABAJADORES INDEPENDIENTES"/>
    <s v="SECTOR PRIVADO"/>
    <s v="SI"/>
    <s v="NO"/>
    <s v="NO"/>
    <n v="56"/>
    <s v="No"/>
    <s v="No"/>
    <n v="278030"/>
    <x v="4"/>
    <n v="56"/>
  </r>
  <r>
    <n v="3603"/>
    <s v="HOMBRE"/>
    <n v="377350.76"/>
    <s v="ASALARIADO"/>
    <s v="SECTOR PRIVADO"/>
    <s v="SI"/>
    <s v="NO"/>
    <s v="NO"/>
    <n v="35"/>
    <s v="No"/>
    <s v="No"/>
    <n v="377350.76"/>
    <x v="0"/>
    <n v="35"/>
  </r>
  <r>
    <n v="3604"/>
    <s v="MUJER"/>
    <n v="297046"/>
    <s v="TRABAJADOR INDEPENDIENTE"/>
    <s v="SECTOR PRIVADO"/>
    <s v="SI"/>
    <s v="NO"/>
    <s v="SI"/>
    <n v="38"/>
    <s v="No"/>
    <s v="No"/>
    <n v="297046"/>
    <x v="3"/>
    <n v="38"/>
  </r>
  <r>
    <n v="3605"/>
    <s v="HOMBRE"/>
    <n v="297046"/>
    <s v="ASEGURADO VOLUNTARIO"/>
    <s v="SECTOR PRIVADO"/>
    <s v="SI"/>
    <s v="NO"/>
    <s v="NO"/>
    <n v="43"/>
    <s v="No"/>
    <s v="No"/>
    <n v="297046"/>
    <x v="2"/>
    <n v="43"/>
  </r>
  <r>
    <n v="3606"/>
    <s v="HOMBRE"/>
    <n v="299441"/>
    <s v="TRABAJADOR INDEPENDIENTE"/>
    <s v="SECTOR PRIVADO"/>
    <s v="SI"/>
    <s v="NO"/>
    <s v="NO"/>
    <n v="34"/>
    <s v="No"/>
    <s v="No"/>
    <n v="299441"/>
    <x v="3"/>
    <n v="34"/>
  </r>
  <r>
    <n v="3607"/>
    <s v="MUJER"/>
    <n v="298390"/>
    <s v="ASEGURADO VOLUNTARIO"/>
    <s v="SECTOR PRIVADO"/>
    <s v="SI"/>
    <s v="NO"/>
    <s v="NO"/>
    <n v="35"/>
    <s v="No"/>
    <s v="No"/>
    <n v="298390"/>
    <x v="2"/>
    <n v="35"/>
  </r>
  <r>
    <n v="3608"/>
    <s v="MUJER"/>
    <n v="774085"/>
    <s v="ASALARIADO"/>
    <s v="SECTOR PRIVADO"/>
    <s v="SI"/>
    <s v="NO"/>
    <s v="NO"/>
    <n v="48"/>
    <s v="No"/>
    <s v="No"/>
    <n v="774085"/>
    <x v="0"/>
    <n v="48"/>
  </r>
  <r>
    <n v="3609"/>
    <s v="MUJER"/>
    <n v="297502"/>
    <s v="ASEGURADO VOLUNTARIO"/>
    <s v="SECTOR PRIVADO"/>
    <s v="SI"/>
    <s v="NO"/>
    <s v="NO"/>
    <n v="26"/>
    <s v="No"/>
    <s v="No"/>
    <n v="297502"/>
    <x v="2"/>
    <n v="26"/>
  </r>
  <r>
    <n v="3610"/>
    <s v="MUJER"/>
    <n v="224002.5"/>
    <s v="ASALARIADO"/>
    <s v="SECTOR PUBLICO"/>
    <s v="SI"/>
    <s v="NO"/>
    <s v="NO"/>
    <n v="60"/>
    <s v="No"/>
    <s v="No"/>
    <n v="224002.5"/>
    <x v="0"/>
    <n v="60"/>
  </r>
  <r>
    <n v="3611"/>
    <s v="HOMBRE"/>
    <n v="445567"/>
    <s v="TRABAJADOR INDEPENDIENTE"/>
    <s v="SECTOR PRIVADO"/>
    <s v="SI"/>
    <s v="NO"/>
    <s v="NO"/>
    <n v="47"/>
    <s v="No"/>
    <s v="No"/>
    <n v="445567"/>
    <x v="3"/>
    <n v="47"/>
  </r>
  <r>
    <n v="3612"/>
    <s v="HOMBRE"/>
    <n v="297058"/>
    <s v="TRABAJADOR INDEPENDIENTE"/>
    <s v="SECTOR PRIVADO"/>
    <s v="SI"/>
    <s v="NO"/>
    <s v="NO"/>
    <n v="53"/>
    <s v="No"/>
    <s v="No"/>
    <n v="297058"/>
    <x v="3"/>
    <n v="53"/>
  </r>
  <r>
    <n v="3613"/>
    <s v="HOMBRE"/>
    <n v="200000"/>
    <s v="ASALARIADO"/>
    <s v="SECTOR PRIVADO"/>
    <s v="SI"/>
    <s v="NO"/>
    <s v="NO"/>
    <n v="30"/>
    <s v="No"/>
    <s v="No"/>
    <n v="200000"/>
    <x v="0"/>
    <n v="30"/>
  </r>
  <r>
    <n v="3614"/>
    <s v="HOMBRE"/>
    <n v="283803.05"/>
    <s v="ASALARIADO"/>
    <s v="SECTOR PRIVADO"/>
    <s v="SI"/>
    <s v="NO"/>
    <s v="NO"/>
    <n v="19"/>
    <s v="No"/>
    <s v="No"/>
    <n v="283803.05"/>
    <x v="0"/>
    <n v="19"/>
  </r>
  <r>
    <n v="3615"/>
    <s v="HOMBRE"/>
    <n v="361590.25"/>
    <s v="ASALARIADO"/>
    <s v="SECTOR PRIVADO"/>
    <s v="SI"/>
    <s v="NO"/>
    <s v="NO"/>
    <n v="32"/>
    <s v="No"/>
    <s v="No"/>
    <n v="361590.25"/>
    <x v="0"/>
    <n v="32"/>
  </r>
  <r>
    <n v="3616"/>
    <s v="HOMBRE"/>
    <n v="620412.30000000005"/>
    <s v="ASALARIADO"/>
    <s v="SECTOR PUBLICO"/>
    <s v="SI"/>
    <s v="NO"/>
    <s v="NO"/>
    <n v="54"/>
    <s v="No"/>
    <s v="No"/>
    <n v="620412.30000000005"/>
    <x v="0"/>
    <n v="54"/>
  </r>
  <r>
    <n v="3617"/>
    <s v="HOMBRE"/>
    <n v="278000"/>
    <s v="ASALARIADO"/>
    <s v="SECTOR PRIVADO"/>
    <s v="SI"/>
    <s v="SI"/>
    <s v="SI"/>
    <n v="37"/>
    <s v="No"/>
    <s v="No"/>
    <n v="278000"/>
    <x v="0"/>
    <n v="37"/>
  </r>
  <r>
    <n v="3618"/>
    <s v="HOMBRE"/>
    <n v="492250.24"/>
    <s v="ASALARIADO"/>
    <s v="SECTOR PRIVADO"/>
    <s v="SI"/>
    <s v="NO"/>
    <s v="NO"/>
    <n v="39"/>
    <s v="No"/>
    <s v="No"/>
    <n v="492250.24"/>
    <x v="0"/>
    <n v="39"/>
  </r>
  <r>
    <n v="3619"/>
    <s v="MUJER"/>
    <n v="297046"/>
    <s v="TRABAJADOR INDEPENDIENTE"/>
    <s v="SECTOR PRIVADO"/>
    <s v="SI"/>
    <s v="NO"/>
    <s v="SI"/>
    <n v="53"/>
    <s v="No"/>
    <s v="No"/>
    <n v="297046"/>
    <x v="3"/>
    <n v="53"/>
  </r>
  <r>
    <n v="3620"/>
    <s v="HOMBRE"/>
    <n v="1396054.5"/>
    <s v="ASALARIADO"/>
    <s v="SECTOR PUBLICO"/>
    <s v="SI"/>
    <s v="NO"/>
    <s v="NO"/>
    <n v="40"/>
    <s v="No"/>
    <s v="No"/>
    <n v="1396054.5"/>
    <x v="0"/>
    <n v="40"/>
  </r>
  <r>
    <n v="3621"/>
    <s v="MUJER"/>
    <n v="604940"/>
    <s v="TRABAJADOR INDEPENDIENTE"/>
    <s v="SECTOR PRIVADO"/>
    <s v="SI"/>
    <s v="NO"/>
    <s v="NO"/>
    <n v="30"/>
    <s v="No"/>
    <s v="No"/>
    <n v="604940"/>
    <x v="3"/>
    <n v="30"/>
  </r>
  <r>
    <n v="3622"/>
    <s v="HOMBRE"/>
    <n v="200000"/>
    <s v="ASALARIADO"/>
    <s v="SECTOR PRIVADO"/>
    <s v="SI"/>
    <s v="NO"/>
    <s v="NO"/>
    <n v="61"/>
    <s v="No"/>
    <s v="No"/>
    <n v="200000"/>
    <x v="0"/>
    <n v="61"/>
  </r>
  <r>
    <n v="3623"/>
    <s v="MUJER"/>
    <n v="592421.67000000004"/>
    <s v="ASALARIADO"/>
    <s v="SECTOR PRIVADO"/>
    <s v="SI"/>
    <s v="NO"/>
    <s v="NO"/>
    <n v="29"/>
    <s v="No"/>
    <s v="No"/>
    <n v="592421.67000000004"/>
    <x v="0"/>
    <n v="29"/>
  </r>
  <r>
    <n v="3624"/>
    <s v="HOMBRE"/>
    <n v="419680"/>
    <s v="ASALARIADO"/>
    <s v="SECTOR PRIVADO"/>
    <s v="SI"/>
    <s v="NO"/>
    <s v="NO"/>
    <n v="51"/>
    <s v="No"/>
    <s v="No"/>
    <n v="419680"/>
    <x v="0"/>
    <n v="51"/>
  </r>
  <r>
    <n v="3625"/>
    <s v="HOMBRE"/>
    <n v="2054741"/>
    <s v="ASALARIADO"/>
    <s v="SECTOR PUBLICO"/>
    <s v="SI"/>
    <s v="NO"/>
    <s v="SI"/>
    <n v="60"/>
    <s v="No"/>
    <s v="No"/>
    <n v="2054741"/>
    <x v="0"/>
    <n v="60"/>
  </r>
  <r>
    <n v="3626"/>
    <s v="HOMBRE"/>
    <n v="241993.84"/>
    <s v="ASALARIADO"/>
    <s v="SECTOR PUBLICO"/>
    <s v="SI"/>
    <s v="NO"/>
    <s v="NO"/>
    <n v="36"/>
    <s v="No"/>
    <s v="No"/>
    <n v="241993.84"/>
    <x v="0"/>
    <n v="36"/>
  </r>
  <r>
    <n v="3627"/>
    <s v="HOMBRE"/>
    <n v="671573"/>
    <s v="ASALARIADO"/>
    <s v="SECTOR PUBLICO"/>
    <s v="SI"/>
    <s v="NO"/>
    <s v="NO"/>
    <n v="41"/>
    <s v="No"/>
    <s v="No"/>
    <n v="671573"/>
    <x v="0"/>
    <n v="41"/>
  </r>
  <r>
    <n v="3628"/>
    <s v="MUJER"/>
    <n v="278030.99"/>
    <s v="TRABAJADOR INDEPENDIENTE"/>
    <s v="SECTOR PRIVADO"/>
    <s v="SI"/>
    <s v="SI"/>
    <s v="NO"/>
    <n v="30"/>
    <s v="No"/>
    <s v="No"/>
    <n v="278030.99"/>
    <x v="3"/>
    <n v="30"/>
  </r>
  <r>
    <n v="3629"/>
    <s v="HOMBRE"/>
    <n v="1557874"/>
    <s v="ASALARIADO"/>
    <s v="SECTOR PUBLICO"/>
    <s v="SI"/>
    <s v="NO"/>
    <s v="SI"/>
    <n v="32"/>
    <s v="No"/>
    <s v="No"/>
    <n v="1557874"/>
    <x v="0"/>
    <n v="32"/>
  </r>
  <r>
    <n v="3630"/>
    <s v="MUJER"/>
    <n v="320979.96999999997"/>
    <s v="ASALARIADO"/>
    <s v="SECTOR PRIVADO"/>
    <s v="SI"/>
    <s v="NO"/>
    <s v="NO"/>
    <n v="29"/>
    <s v="No"/>
    <s v="No"/>
    <n v="320979.96999999997"/>
    <x v="0"/>
    <n v="29"/>
  </r>
  <r>
    <n v="3631"/>
    <s v="MUJER"/>
    <n v="119964"/>
    <s v="ASALARIADO"/>
    <s v="SECTOR PUBLICO"/>
    <s v="SI"/>
    <s v="NO"/>
    <s v="SI"/>
    <n v="25"/>
    <s v="No"/>
    <s v="No"/>
    <n v="119964"/>
    <x v="0"/>
    <n v="25"/>
  </r>
  <r>
    <n v="3632"/>
    <s v="HOMBRE"/>
    <n v="444011.07"/>
    <s v="ASALARIADO"/>
    <s v="SECTOR PRIVADO"/>
    <s v="SI"/>
    <s v="NO"/>
    <s v="NO"/>
    <n v="23"/>
    <s v="No"/>
    <s v="No"/>
    <n v="444011.07"/>
    <x v="0"/>
    <n v="23"/>
  </r>
  <r>
    <n v="3633"/>
    <s v="HOMBRE"/>
    <n v="391531"/>
    <s v="ASALARIADO"/>
    <s v="SECTOR PRIVADO"/>
    <s v="SI"/>
    <s v="SI"/>
    <s v="NO"/>
    <n v="41"/>
    <s v="No"/>
    <s v="No"/>
    <n v="391531"/>
    <x v="0"/>
    <n v="41"/>
  </r>
  <r>
    <n v="3634"/>
    <s v="MUJER"/>
    <n v="1845577.5"/>
    <s v="ASALARIADO"/>
    <s v="SECTOR PRIVADO"/>
    <s v="SI"/>
    <s v="SI"/>
    <s v="NO"/>
    <n v="33"/>
    <s v="No"/>
    <s v="No"/>
    <n v="1845577.5"/>
    <x v="0"/>
    <n v="33"/>
  </r>
  <r>
    <n v="3635"/>
    <s v="HOMBRE"/>
    <n v="297046"/>
    <s v="TRABAJADOR INDEPENDIENTE"/>
    <s v="SECTOR PRIVADO"/>
    <s v="SI"/>
    <s v="NO"/>
    <s v="NO"/>
    <n v="41"/>
    <s v="No"/>
    <s v="No"/>
    <n v="297046"/>
    <x v="3"/>
    <n v="41"/>
  </r>
  <r>
    <n v="3636"/>
    <s v="HOMBRE"/>
    <n v="299784"/>
    <s v="TRABAJADOR INDEPENDIENTE"/>
    <s v="SECTOR PRIVADO"/>
    <s v="SI"/>
    <s v="NO"/>
    <s v="NO"/>
    <n v="33"/>
    <s v="No"/>
    <s v="No"/>
    <n v="299784"/>
    <x v="3"/>
    <n v="33"/>
  </r>
  <r>
    <n v="3637"/>
    <s v="HOMBRE"/>
    <n v="668500"/>
    <s v="ASALARIADO"/>
    <s v="SECTOR PRIVADO"/>
    <s v="SI"/>
    <s v="NO"/>
    <s v="NO"/>
    <n v="34"/>
    <s v="No"/>
    <s v="No"/>
    <n v="668500"/>
    <x v="0"/>
    <n v="34"/>
  </r>
  <r>
    <n v="3638"/>
    <s v="MUJER"/>
    <n v="278030"/>
    <s v="CONVENIOS ESPECIALES DE TRABAJADORES INDEPENDIENTES"/>
    <s v="SECTOR PRIVADO"/>
    <s v="SI"/>
    <s v="NO"/>
    <s v="NO"/>
    <n v="32"/>
    <s v="No"/>
    <s v="No"/>
    <n v="278030"/>
    <x v="4"/>
    <n v="32"/>
  </r>
  <r>
    <n v="3639"/>
    <s v="MUJER"/>
    <n v="507944"/>
    <s v="TRABAJADOR INDEPENDIENTE"/>
    <s v="SECTOR PRIVADO"/>
    <s v="SI"/>
    <s v="NO"/>
    <s v="SI"/>
    <n v="77"/>
    <s v="No"/>
    <s v="No"/>
    <n v="507944"/>
    <x v="3"/>
    <n v="77"/>
  </r>
  <r>
    <n v="3640"/>
    <s v="MUJER"/>
    <n v="300018"/>
    <s v="ASEGURADO VOLUNTARIO"/>
    <s v="SECTOR PRIVADO"/>
    <s v="SI"/>
    <s v="NO"/>
    <s v="NO"/>
    <n v="57"/>
    <s v="No"/>
    <s v="No"/>
    <n v="300018"/>
    <x v="2"/>
    <n v="57"/>
  </r>
  <r>
    <n v="3641"/>
    <s v="MUJER"/>
    <n v="367500"/>
    <s v="ASALARIADO"/>
    <s v="SECTOR PRIVADO"/>
    <s v="SI"/>
    <s v="NO"/>
    <s v="NO"/>
    <n v="54"/>
    <s v="No"/>
    <s v="No"/>
    <n v="367500"/>
    <x v="0"/>
    <n v="54"/>
  </r>
  <r>
    <n v="3642"/>
    <s v="MUJER"/>
    <n v="1576048"/>
    <s v="TRABAJADOR INDEPENDIENTE"/>
    <s v="SECTOR PRIVADO"/>
    <s v="SI"/>
    <s v="NO"/>
    <s v="SI"/>
    <n v="56"/>
    <s v="No"/>
    <s v="No"/>
    <n v="1576048"/>
    <x v="3"/>
    <n v="56"/>
  </r>
  <r>
    <n v="3643"/>
    <s v="MUJER"/>
    <n v="392276"/>
    <s v="ASALARIADO"/>
    <s v="SECTOR PUBLICO"/>
    <s v="SI"/>
    <s v="NO"/>
    <s v="SI"/>
    <n v="61"/>
    <s v="No"/>
    <s v="No"/>
    <n v="392276"/>
    <x v="0"/>
    <n v="61"/>
  </r>
  <r>
    <n v="3644"/>
    <s v="HOMBRE"/>
    <n v="474037"/>
    <s v="ASALARIADO"/>
    <s v="SECTOR PRIVADO"/>
    <s v="SI"/>
    <s v="NO"/>
    <s v="NO"/>
    <n v="30"/>
    <s v="No"/>
    <s v="No"/>
    <n v="474037"/>
    <x v="0"/>
    <n v="30"/>
  </r>
  <r>
    <n v="3645"/>
    <s v="MUJER"/>
    <n v="1494240.1"/>
    <s v="ASALARIADO"/>
    <s v="SECTOR PRIVADO"/>
    <s v="SI"/>
    <s v="NO"/>
    <s v="NO"/>
    <n v="32"/>
    <s v="No"/>
    <s v="No"/>
    <n v="1494240.1"/>
    <x v="0"/>
    <n v="32"/>
  </r>
  <r>
    <n v="3646"/>
    <s v="MUJER"/>
    <n v="386136"/>
    <s v="ASALARIADO"/>
    <s v="SECTOR PRIVADO"/>
    <s v="SI"/>
    <s v="NO"/>
    <s v="NO"/>
    <n v="21"/>
    <s v="No"/>
    <s v="No"/>
    <n v="386136"/>
    <x v="0"/>
    <n v="21"/>
  </r>
  <r>
    <n v="3647"/>
    <s v="HOMBRE"/>
    <n v="390581.32"/>
    <s v="ASALARIADO"/>
    <s v="SECTOR PRIVADO"/>
    <s v="SI"/>
    <s v="NO"/>
    <s v="NO"/>
    <n v="22"/>
    <s v="No"/>
    <s v="No"/>
    <n v="390581.32"/>
    <x v="0"/>
    <n v="22"/>
  </r>
  <r>
    <n v="3648"/>
    <s v="MUJER"/>
    <n v="433902.87"/>
    <s v="ASALARIADO"/>
    <s v="SECTOR PRIVADO"/>
    <s v="SI"/>
    <s v="NO"/>
    <s v="NO"/>
    <n v="31"/>
    <s v="No"/>
    <s v="No"/>
    <n v="433902.87"/>
    <x v="0"/>
    <n v="31"/>
  </r>
  <r>
    <n v="3649"/>
    <s v="HOMBRE"/>
    <n v="295000"/>
    <s v="ASALARIADO"/>
    <s v="SECTOR PRIVADO"/>
    <s v="SI"/>
    <s v="NO"/>
    <s v="NO"/>
    <n v="26"/>
    <s v="No"/>
    <s v="No"/>
    <n v="295000"/>
    <x v="0"/>
    <n v="26"/>
  </r>
  <r>
    <n v="3650"/>
    <s v="HOMBRE"/>
    <n v="300018"/>
    <s v="TRABAJADOR INDEPENDIENTE"/>
    <s v="SECTOR PRIVADO"/>
    <s v="SI"/>
    <s v="NO"/>
    <s v="SI"/>
    <n v="42"/>
    <s v="No"/>
    <s v="No"/>
    <n v="300018"/>
    <x v="3"/>
    <n v="42"/>
  </r>
  <r>
    <n v="3651"/>
    <s v="HOMBRE"/>
    <n v="617046.87"/>
    <s v="ASALARIADO"/>
    <s v="SECTOR PRIVADO"/>
    <s v="SI"/>
    <s v="SI"/>
    <s v="NO"/>
    <n v="23"/>
    <s v="No"/>
    <s v="No"/>
    <n v="617046.87"/>
    <x v="0"/>
    <n v="23"/>
  </r>
  <r>
    <n v="3652"/>
    <s v="MUJER"/>
    <n v="650000"/>
    <s v="ASALARIADO"/>
    <s v="SECTOR PRIVADO"/>
    <s v="SI"/>
    <s v="NO"/>
    <s v="NO"/>
    <n v="27"/>
    <s v="No"/>
    <s v="No"/>
    <n v="650000"/>
    <x v="0"/>
    <n v="27"/>
  </r>
  <r>
    <n v="3653"/>
    <s v="HOMBRE"/>
    <n v="3394970.65"/>
    <s v="ASALARIADO"/>
    <s v="SECTOR PRIVADO"/>
    <s v="SI"/>
    <s v="NO"/>
    <s v="NO"/>
    <n v="38"/>
    <s v="Atípico"/>
    <s v="No"/>
    <n v="3394970.65"/>
    <x v="0"/>
    <n v="38"/>
  </r>
  <r>
    <n v="3654"/>
    <s v="MUJER"/>
    <n v="30995"/>
    <s v="ASALARIADO"/>
    <s v="SECTOR PRIVADO"/>
    <s v="SI"/>
    <s v="NO"/>
    <s v="NO"/>
    <n v="31"/>
    <s v="No"/>
    <s v="No"/>
    <n v="30995"/>
    <x v="0"/>
    <n v="31"/>
  </r>
  <r>
    <n v="3655"/>
    <s v="MUJER"/>
    <n v="351950.66"/>
    <s v="ASALARIADO"/>
    <s v="SECTOR PRIVADO"/>
    <s v="SI"/>
    <s v="SI"/>
    <s v="NO"/>
    <n v="46"/>
    <s v="No"/>
    <s v="No"/>
    <n v="351950.66"/>
    <x v="0"/>
    <n v="46"/>
  </r>
  <r>
    <n v="3656"/>
    <s v="MUJER"/>
    <n v="590320"/>
    <s v="ASALARIADO"/>
    <s v="SECTOR PRIVADO"/>
    <s v="SI"/>
    <s v="NO"/>
    <s v="NO"/>
    <n v="30"/>
    <s v="No"/>
    <s v="No"/>
    <n v="590320"/>
    <x v="0"/>
    <n v="30"/>
  </r>
  <r>
    <n v="3657"/>
    <s v="HOMBRE"/>
    <n v="321054.98"/>
    <s v="ASALARIADO"/>
    <s v="SECTOR PRIVADO"/>
    <s v="SI"/>
    <s v="NO"/>
    <s v="NO"/>
    <n v="51"/>
    <s v="No"/>
    <s v="No"/>
    <n v="321054.98"/>
    <x v="0"/>
    <n v="51"/>
  </r>
  <r>
    <n v="3658"/>
    <s v="MUJER"/>
    <n v="403433.03"/>
    <s v="ASALARIADO"/>
    <s v="SECTOR PRIVADO"/>
    <s v="SI"/>
    <s v="NO"/>
    <s v="SI"/>
    <n v="26"/>
    <s v="No"/>
    <s v="No"/>
    <n v="403433.03"/>
    <x v="0"/>
    <n v="26"/>
  </r>
  <r>
    <n v="3659"/>
    <s v="HOMBRE"/>
    <n v="400000"/>
    <s v="ASALARIADO"/>
    <s v="SECTOR PRIVADO"/>
    <s v="SI"/>
    <s v="SI"/>
    <s v="NO"/>
    <n v="30"/>
    <s v="No"/>
    <s v="No"/>
    <n v="400000"/>
    <x v="0"/>
    <n v="30"/>
  </r>
  <r>
    <n v="3660"/>
    <s v="HOMBRE"/>
    <n v="2345522.5"/>
    <s v="ASALARIADO"/>
    <s v="SECTOR PUBLICO"/>
    <s v="SI"/>
    <s v="NO"/>
    <s v="NO"/>
    <n v="48"/>
    <s v="Atípico"/>
    <s v="No"/>
    <n v="2345522.5"/>
    <x v="0"/>
    <n v="48"/>
  </r>
  <r>
    <n v="3661"/>
    <s v="HOMBRE"/>
    <n v="480577"/>
    <s v="TRABAJADOR INDEPENDIENTE"/>
    <s v="SECTOR PRIVADO"/>
    <s v="SI"/>
    <s v="NO"/>
    <s v="NO"/>
    <n v="49"/>
    <s v="No"/>
    <s v="No"/>
    <n v="480577"/>
    <x v="3"/>
    <n v="49"/>
  </r>
  <r>
    <n v="3662"/>
    <s v="HOMBRE"/>
    <n v="458437"/>
    <s v="ASALARIADO"/>
    <s v="SECTOR PRIVADO"/>
    <s v="SI"/>
    <s v="NO"/>
    <s v="NO"/>
    <n v="27"/>
    <s v="No"/>
    <s v="No"/>
    <n v="458437"/>
    <x v="0"/>
    <n v="27"/>
  </r>
  <r>
    <n v="3663"/>
    <s v="MUJER"/>
    <n v="314569"/>
    <s v="ASEGURADO VOLUNTARIO"/>
    <s v="SECTOR PRIVADO"/>
    <s v="SI"/>
    <s v="NO"/>
    <s v="NO"/>
    <n v="61"/>
    <s v="No"/>
    <s v="No"/>
    <n v="314569"/>
    <x v="2"/>
    <n v="61"/>
  </r>
  <r>
    <n v="3664"/>
    <s v="HOMBRE"/>
    <n v="84000"/>
    <s v="ASALARIADO"/>
    <s v="SECTOR PRIVADO"/>
    <s v="SI"/>
    <s v="NO"/>
    <s v="SI"/>
    <n v="32"/>
    <s v="No"/>
    <s v="No"/>
    <n v="84000"/>
    <x v="0"/>
    <n v="32"/>
  </r>
  <r>
    <n v="3665"/>
    <s v="MUJER"/>
    <n v="297046"/>
    <s v="ASEGURADO VOLUNTARIO"/>
    <s v="SECTOR PRIVADO"/>
    <s v="NO"/>
    <s v="SI"/>
    <s v="SI"/>
    <n v="20"/>
    <s v="No"/>
    <s v="No"/>
    <n v="297046"/>
    <x v="2"/>
    <n v="20"/>
  </r>
  <r>
    <n v="3666"/>
    <s v="MUJER"/>
    <n v="464076.6"/>
    <s v="ASALARIADO"/>
    <s v="SECTOR PRIVADO"/>
    <s v="SI"/>
    <s v="NO"/>
    <s v="NO"/>
    <n v="30"/>
    <s v="No"/>
    <s v="No"/>
    <n v="464076.6"/>
    <x v="0"/>
    <n v="30"/>
  </r>
  <r>
    <n v="3667"/>
    <s v="MUJER"/>
    <n v="358976.25"/>
    <s v="ASALARIADO"/>
    <s v="SECTOR PRIVADO"/>
    <s v="SI"/>
    <s v="NO"/>
    <s v="NO"/>
    <n v="19"/>
    <s v="No"/>
    <s v="No"/>
    <n v="358976.25"/>
    <x v="0"/>
    <n v="19"/>
  </r>
  <r>
    <n v="3668"/>
    <s v="MUJER"/>
    <n v="359544.27"/>
    <s v="CONVENIOS ESPECIALES DE ASEGURADOS VOLUNTARIOS"/>
    <s v="SECTOR PRIVADO"/>
    <s v="SI"/>
    <s v="SI"/>
    <s v="NO"/>
    <n v="29"/>
    <s v="No"/>
    <s v="No"/>
    <n v="359544.27"/>
    <x v="5"/>
    <n v="29"/>
  </r>
  <r>
    <n v="3669"/>
    <s v="HOMBRE"/>
    <n v="278030"/>
    <s v="CONVENIOS ESPECIALES DE TRABAJADORES INDEPENDIENTES"/>
    <s v="SECTOR PRIVADO"/>
    <s v="SI"/>
    <s v="NO"/>
    <s v="NO"/>
    <n v="43"/>
    <s v="No"/>
    <s v="No"/>
    <n v="278030"/>
    <x v="4"/>
    <n v="43"/>
  </r>
  <r>
    <n v="3670"/>
    <s v="HOMBRE"/>
    <n v="212337"/>
    <s v="ASALARIADO"/>
    <s v="SECTOR PRIVADO"/>
    <s v="SI"/>
    <s v="NO"/>
    <s v="SI"/>
    <n v="31"/>
    <s v="No"/>
    <s v="No"/>
    <n v="212337"/>
    <x v="0"/>
    <n v="31"/>
  </r>
  <r>
    <n v="3671"/>
    <s v="HOMBRE"/>
    <n v="79890"/>
    <s v="ASALARIADO"/>
    <s v="SECTOR PRIVADO"/>
    <s v="SI"/>
    <s v="SI"/>
    <s v="NO"/>
    <n v="53"/>
    <s v="No"/>
    <s v="No"/>
    <n v="79890"/>
    <x v="0"/>
    <n v="53"/>
  </r>
  <r>
    <n v="3672"/>
    <s v="HOMBRE"/>
    <n v="278030"/>
    <s v="CONVENIOS ESPECIALES DE TRABAJADORES INDEPENDIENTES"/>
    <s v="SECTOR PRIVADO"/>
    <s v="SI"/>
    <s v="NO"/>
    <s v="NO"/>
    <n v="44"/>
    <s v="No"/>
    <s v="No"/>
    <n v="278030"/>
    <x v="4"/>
    <n v="44"/>
  </r>
  <r>
    <n v="3673"/>
    <s v="MUJER"/>
    <n v="630173"/>
    <s v="PENSIONADOS EN SU PROPIO SISTEMA"/>
    <s v="SECTOR PUBLICO"/>
    <s v="SI"/>
    <s v="NO"/>
    <s v="NO"/>
    <n v="75"/>
    <s v="No"/>
    <s v="No"/>
    <n v="630173"/>
    <x v="1"/>
    <n v="75"/>
  </r>
  <r>
    <n v="3674"/>
    <s v="MUJER"/>
    <n v="1041733"/>
    <s v="ASALARIADO"/>
    <s v="SECTOR PUBLICO"/>
    <s v="SI"/>
    <s v="NO"/>
    <s v="SI"/>
    <n v="37"/>
    <s v="No"/>
    <s v="No"/>
    <n v="1041733"/>
    <x v="0"/>
    <n v="37"/>
  </r>
  <r>
    <n v="3675"/>
    <s v="MUJER"/>
    <n v="440000"/>
    <s v="ASALARIADO"/>
    <s v="SECTOR PRIVADO"/>
    <s v="SI"/>
    <s v="NO"/>
    <s v="NO"/>
    <n v="32"/>
    <s v="No"/>
    <s v="No"/>
    <n v="440000"/>
    <x v="0"/>
    <n v="32"/>
  </r>
  <r>
    <n v="3676"/>
    <s v="HOMBRE"/>
    <n v="278030"/>
    <s v="ASEGURADO VOLUNTARIO"/>
    <s v="SECTOR PRIVADO"/>
    <s v="SI"/>
    <s v="NO"/>
    <s v="NO"/>
    <n v="26"/>
    <s v="No"/>
    <s v="No"/>
    <n v="278030"/>
    <x v="2"/>
    <n v="26"/>
  </r>
  <r>
    <n v="3677"/>
    <s v="HOMBRE"/>
    <n v="450886"/>
    <s v="TRABAJADOR INDEPENDIENTE"/>
    <s v="SECTOR PRIVADO"/>
    <s v="SI"/>
    <s v="NO"/>
    <s v="SI"/>
    <n v="53"/>
    <s v="No"/>
    <s v="No"/>
    <n v="450886"/>
    <x v="3"/>
    <n v="53"/>
  </r>
  <r>
    <n v="3678"/>
    <s v="MUJER"/>
    <n v="552751.04"/>
    <s v="ASALARIADO"/>
    <s v="SECTOR PRIVADO"/>
    <s v="SI"/>
    <s v="NO"/>
    <s v="NO"/>
    <n v="27"/>
    <s v="No"/>
    <s v="No"/>
    <n v="552751.04"/>
    <x v="0"/>
    <n v="27"/>
  </r>
  <r>
    <n v="3679"/>
    <s v="HOMBRE"/>
    <n v="346647.79"/>
    <s v="ASALARIADO"/>
    <s v="SECTOR PRIVADO"/>
    <s v="SI"/>
    <s v="NO"/>
    <s v="NO"/>
    <n v="20"/>
    <s v="No"/>
    <s v="No"/>
    <n v="346647.79"/>
    <x v="0"/>
    <n v="20"/>
  </r>
  <r>
    <n v="3680"/>
    <s v="HOMBRE"/>
    <n v="278030"/>
    <s v="CONVENIOS ESPECIALES DE TRABAJADORES INDEPENDIENTES"/>
    <s v="SECTOR PRIVADO"/>
    <s v="SI"/>
    <s v="NO"/>
    <s v="NO"/>
    <n v="53"/>
    <s v="No"/>
    <s v="No"/>
    <n v="278030"/>
    <x v="4"/>
    <n v="53"/>
  </r>
  <r>
    <n v="3681"/>
    <s v="HOMBRE"/>
    <n v="342027"/>
    <s v="ASALARIADO"/>
    <s v="SECTOR PRIVADO"/>
    <s v="SI"/>
    <s v="NO"/>
    <s v="NO"/>
    <n v="24"/>
    <s v="No"/>
    <s v="No"/>
    <n v="342027"/>
    <x v="0"/>
    <n v="24"/>
  </r>
  <r>
    <n v="3682"/>
    <s v="HOMBRE"/>
    <n v="405586.5"/>
    <s v="ASALARIADO"/>
    <s v="SECTOR PRIVADO"/>
    <s v="SI"/>
    <s v="NO"/>
    <s v="NO"/>
    <n v="48"/>
    <s v="No"/>
    <s v="No"/>
    <n v="405586.5"/>
    <x v="0"/>
    <n v="48"/>
  </r>
  <r>
    <n v="3683"/>
    <s v="HOMBRE"/>
    <n v="299647"/>
    <s v="ASEGURADO VOLUNTARIO"/>
    <s v="SECTOR PRIVADO"/>
    <s v="SI"/>
    <s v="NO"/>
    <s v="NO"/>
    <n v="68"/>
    <s v="No"/>
    <s v="No"/>
    <n v="299647"/>
    <x v="2"/>
    <n v="68"/>
  </r>
  <r>
    <n v="3684"/>
    <s v="HOMBRE"/>
    <n v="244574.2"/>
    <s v="ASALARIADO"/>
    <s v="SECTOR PRIVADO"/>
    <s v="SI"/>
    <s v="NO"/>
    <s v="NO"/>
    <n v="42"/>
    <s v="No"/>
    <s v="No"/>
    <n v="244574.2"/>
    <x v="0"/>
    <n v="42"/>
  </r>
  <r>
    <n v="3685"/>
    <s v="MUJER"/>
    <n v="297050"/>
    <s v="ASEGURADO VOLUNTARIO"/>
    <s v="SECTOR PRIVADO"/>
    <s v="SI"/>
    <s v="NO"/>
    <s v="NO"/>
    <n v="56"/>
    <s v="No"/>
    <s v="No"/>
    <n v="297050"/>
    <x v="2"/>
    <n v="56"/>
  </r>
  <r>
    <n v="3686"/>
    <s v="HOMBRE"/>
    <n v="1529247"/>
    <s v="ASALARIADO"/>
    <s v="SECTOR PRIVADO"/>
    <s v="SI"/>
    <s v="NO"/>
    <s v="NO"/>
    <n v="28"/>
    <s v="No"/>
    <s v="No"/>
    <n v="1529247"/>
    <x v="0"/>
    <n v="28"/>
  </r>
  <r>
    <n v="3687"/>
    <s v="HOMBRE"/>
    <n v="200000"/>
    <s v="ASALARIADO"/>
    <s v="SECTOR PRIVADO"/>
    <s v="SI"/>
    <s v="NO"/>
    <s v="SI"/>
    <n v="34"/>
    <s v="No"/>
    <s v="No"/>
    <n v="200000"/>
    <x v="0"/>
    <n v="34"/>
  </r>
  <r>
    <n v="3688"/>
    <s v="MUJER"/>
    <n v="1203138"/>
    <s v="ASALARIADO"/>
    <s v="SECTOR PUBLICO"/>
    <s v="SI"/>
    <s v="NO"/>
    <s v="SI"/>
    <n v="37"/>
    <s v="No"/>
    <s v="No"/>
    <n v="1203138"/>
    <x v="0"/>
    <n v="37"/>
  </r>
  <r>
    <n v="3689"/>
    <s v="MUJER"/>
    <n v="179772"/>
    <s v="ASALARIADO"/>
    <s v="SECTOR PRIVADO"/>
    <s v="SI"/>
    <s v="NO"/>
    <s v="NO"/>
    <n v="36"/>
    <s v="No"/>
    <s v="No"/>
    <n v="179772"/>
    <x v="0"/>
    <n v="36"/>
  </r>
  <r>
    <n v="3690"/>
    <s v="HOMBRE"/>
    <n v="1159222.2"/>
    <s v="ASALARIADO"/>
    <s v="SECTOR PUBLICO"/>
    <s v="SI"/>
    <s v="NO"/>
    <s v="NO"/>
    <n v="58"/>
    <s v="No"/>
    <s v="No"/>
    <n v="1159222.2"/>
    <x v="0"/>
    <n v="58"/>
  </r>
  <r>
    <n v="3691"/>
    <s v="HOMBRE"/>
    <n v="960405.5"/>
    <s v="ASALARIADO"/>
    <s v="SECTOR PRIVADO"/>
    <s v="SI"/>
    <s v="NO"/>
    <s v="NO"/>
    <n v="50"/>
    <s v="No"/>
    <s v="No"/>
    <n v="960405.5"/>
    <x v="0"/>
    <n v="50"/>
  </r>
  <r>
    <n v="3692"/>
    <s v="MUJER"/>
    <n v="297046"/>
    <s v="ASEGURADO VOLUNTARIO"/>
    <s v="SECTOR PRIVADO"/>
    <s v="SI"/>
    <s v="NO"/>
    <s v="NO"/>
    <n v="52"/>
    <s v="No"/>
    <s v="No"/>
    <n v="297046"/>
    <x v="2"/>
    <n v="52"/>
  </r>
  <r>
    <n v="3693"/>
    <s v="HOMBRE"/>
    <n v="297046"/>
    <s v="TRABAJADOR INDEPENDIENTE"/>
    <s v="SECTOR PRIVADO"/>
    <s v="SI"/>
    <s v="NO"/>
    <s v="SI"/>
    <n v="33"/>
    <s v="No"/>
    <s v="No"/>
    <n v="297046"/>
    <x v="3"/>
    <n v="33"/>
  </r>
  <r>
    <n v="3694"/>
    <s v="HOMBRE"/>
    <n v="653778.43000000005"/>
    <s v="ASALARIADO"/>
    <s v="SECTOR PRIVADO"/>
    <s v="SI"/>
    <s v="NO"/>
    <s v="NO"/>
    <n v="40"/>
    <s v="No"/>
    <s v="No"/>
    <n v="653778.43000000005"/>
    <x v="0"/>
    <n v="40"/>
  </r>
  <r>
    <n v="3695"/>
    <s v="HOMBRE"/>
    <n v="538863.51"/>
    <s v="ASALARIADO"/>
    <s v="SECTOR PRIVADO"/>
    <s v="SI"/>
    <s v="NO"/>
    <s v="NO"/>
    <n v="21"/>
    <s v="No"/>
    <s v="No"/>
    <n v="538863.51"/>
    <x v="0"/>
    <n v="21"/>
  </r>
  <r>
    <n v="3696"/>
    <s v="HOMBRE"/>
    <n v="499125"/>
    <s v="ASALARIADO"/>
    <s v="SECTOR PRIVADO"/>
    <s v="SI"/>
    <s v="NO"/>
    <s v="SI"/>
    <n v="47"/>
    <s v="No"/>
    <s v="No"/>
    <n v="499125"/>
    <x v="0"/>
    <n v="47"/>
  </r>
  <r>
    <n v="3697"/>
    <s v="MUJER"/>
    <n v="359544.27"/>
    <s v="CONVENIOS ESPECIALES DE ASEGURADOS VOLUNTARIOS"/>
    <s v="SECTOR PRIVADO"/>
    <s v="SI"/>
    <s v="SI"/>
    <s v="NO"/>
    <n v="47"/>
    <s v="No"/>
    <s v="No"/>
    <n v="359544.27"/>
    <x v="5"/>
    <n v="47"/>
  </r>
  <r>
    <n v="3698"/>
    <s v="MUJER"/>
    <n v="960815.8"/>
    <s v="ASALARIADO"/>
    <s v="SECTOR PUBLICO"/>
    <s v="SI"/>
    <s v="NO"/>
    <s v="NO"/>
    <n v="54"/>
    <s v="No"/>
    <s v="No"/>
    <n v="960815.8"/>
    <x v="0"/>
    <n v="54"/>
  </r>
  <r>
    <n v="3699"/>
    <s v="MUJER"/>
    <n v="445641"/>
    <s v="ASALARIADO"/>
    <s v="SECTOR PUBLICO"/>
    <s v="SI"/>
    <s v="NO"/>
    <s v="SI"/>
    <n v="41"/>
    <s v="No"/>
    <s v="No"/>
    <n v="445641"/>
    <x v="0"/>
    <n v="41"/>
  </r>
  <r>
    <n v="3700"/>
    <s v="HOMBRE"/>
    <n v="255659"/>
    <s v="ASALARIADO"/>
    <s v="SECTOR PRIVADO"/>
    <s v="SI"/>
    <s v="SI"/>
    <s v="NO"/>
    <n v="23"/>
    <s v="No"/>
    <s v="No"/>
    <n v="255659"/>
    <x v="0"/>
    <n v="23"/>
  </r>
  <r>
    <n v="3701"/>
    <s v="HOMBRE"/>
    <n v="2615121.75"/>
    <s v="ASALARIADO"/>
    <s v="SECTOR PUBLICO"/>
    <s v="SI"/>
    <s v="NO"/>
    <s v="NO"/>
    <n v="56"/>
    <s v="Atípico"/>
    <s v="No"/>
    <n v="2615121.75"/>
    <x v="0"/>
    <n v="56"/>
  </r>
  <r>
    <n v="3702"/>
    <s v="HOMBRE"/>
    <n v="94480"/>
    <s v="ASALARIADO"/>
    <s v="SECTOR PRIVADO"/>
    <s v="SI"/>
    <s v="NO"/>
    <s v="NO"/>
    <n v="54"/>
    <s v="No"/>
    <s v="No"/>
    <n v="94480"/>
    <x v="0"/>
    <n v="54"/>
  </r>
  <r>
    <n v="3703"/>
    <s v="HOMBRE"/>
    <n v="411667"/>
    <s v="ASALARIADO"/>
    <s v="SECTOR PRIVADO"/>
    <s v="SI"/>
    <s v="NO"/>
    <s v="NO"/>
    <n v="21"/>
    <s v="No"/>
    <s v="No"/>
    <n v="411667"/>
    <x v="0"/>
    <n v="21"/>
  </r>
  <r>
    <n v="3704"/>
    <s v="HOMBRE"/>
    <n v="101489"/>
    <s v="ASALARIADO"/>
    <s v="SECTOR PRIVADO"/>
    <s v="SI"/>
    <s v="NO"/>
    <s v="NO"/>
    <n v="37"/>
    <s v="No"/>
    <s v="No"/>
    <n v="101489"/>
    <x v="0"/>
    <n v="37"/>
  </r>
  <r>
    <n v="3705"/>
    <s v="HOMBRE"/>
    <n v="1017560.5"/>
    <s v="ASALARIADO"/>
    <s v="SECTOR PUBLICO"/>
    <s v="SI"/>
    <s v="NO"/>
    <s v="NO"/>
    <n v="60"/>
    <s v="No"/>
    <s v="No"/>
    <n v="1017560.5"/>
    <x v="0"/>
    <n v="60"/>
  </r>
  <r>
    <n v="3706"/>
    <s v="HOMBRE"/>
    <n v="753064"/>
    <s v="ASALARIADO"/>
    <s v="SECTOR PUBLICO"/>
    <s v="SI"/>
    <s v="NO"/>
    <s v="SI"/>
    <n v="53"/>
    <s v="No"/>
    <s v="No"/>
    <n v="753064"/>
    <x v="0"/>
    <n v="53"/>
  </r>
  <r>
    <n v="3707"/>
    <s v="HOMBRE"/>
    <n v="495975"/>
    <s v="TRABAJADOR INDEPENDIENTE"/>
    <s v="SECTOR PRIVADO"/>
    <s v="SI"/>
    <s v="NO"/>
    <s v="SI"/>
    <n v="33"/>
    <s v="No"/>
    <s v="No"/>
    <n v="495975"/>
    <x v="3"/>
    <n v="33"/>
  </r>
  <r>
    <n v="3708"/>
    <s v="MUJER"/>
    <n v="639148"/>
    <s v="TRABAJADOR INDEPENDIENTE"/>
    <s v="SECTOR PRIVADO"/>
    <s v="SI"/>
    <s v="NO"/>
    <s v="SI"/>
    <n v="84"/>
    <s v="No"/>
    <s v="No"/>
    <n v="639148"/>
    <x v="3"/>
    <n v="84"/>
  </r>
  <r>
    <n v="3709"/>
    <s v="MUJER"/>
    <n v="1821145"/>
    <s v="ASALARIADO"/>
    <s v="SECTOR PUBLICO"/>
    <s v="SI"/>
    <s v="NO"/>
    <s v="SI"/>
    <n v="59"/>
    <s v="No"/>
    <s v="No"/>
    <n v="1821145"/>
    <x v="0"/>
    <n v="59"/>
  </r>
  <r>
    <n v="3710"/>
    <s v="HOMBRE"/>
    <n v="325000"/>
    <s v="ASALARIADO"/>
    <s v="SECTOR PRIVADO"/>
    <s v="SI"/>
    <s v="NO"/>
    <s v="NO"/>
    <n v="38"/>
    <s v="No"/>
    <s v="No"/>
    <n v="325000"/>
    <x v="0"/>
    <n v="38"/>
  </r>
  <r>
    <n v="3711"/>
    <s v="HOMBRE"/>
    <n v="278030"/>
    <s v="CONVENIOS ESPECIALES DE TRABAJADORES INDEPENDIENTES"/>
    <s v="SECTOR PRIVADO"/>
    <s v="SI"/>
    <s v="NO"/>
    <s v="NO"/>
    <n v="49"/>
    <s v="No"/>
    <s v="No"/>
    <n v="278030"/>
    <x v="4"/>
    <n v="49"/>
  </r>
  <r>
    <n v="3712"/>
    <s v="HOMBRE"/>
    <n v="979107.34"/>
    <s v="ASALARIADO"/>
    <s v="SECTOR PRIVADO"/>
    <s v="SI"/>
    <s v="NO"/>
    <s v="NO"/>
    <n v="53"/>
    <s v="No"/>
    <s v="No"/>
    <n v="979107.34"/>
    <x v="0"/>
    <n v="53"/>
  </r>
  <r>
    <n v="3713"/>
    <s v="HOMBRE"/>
    <n v="297046"/>
    <s v="TRABAJADOR INDEPENDIENTE"/>
    <s v="SECTOR PRIVADO"/>
    <s v="SI"/>
    <s v="NO"/>
    <s v="NO"/>
    <n v="39"/>
    <s v="No"/>
    <s v="No"/>
    <n v="297046"/>
    <x v="3"/>
    <n v="39"/>
  </r>
  <r>
    <n v="3714"/>
    <s v="MUJER"/>
    <n v="330278"/>
    <s v="ASALARIADO"/>
    <s v="SECTOR PRIVADO"/>
    <s v="SI"/>
    <s v="NO"/>
    <s v="NO"/>
    <n v="40"/>
    <s v="No"/>
    <s v="No"/>
    <n v="330278"/>
    <x v="0"/>
    <n v="40"/>
  </r>
  <r>
    <n v="3715"/>
    <s v="HOMBRE"/>
    <n v="476355"/>
    <s v="ASALARIADO"/>
    <s v="SECTOR PRIVADO"/>
    <s v="SI"/>
    <s v="NO"/>
    <s v="NO"/>
    <n v="48"/>
    <s v="No"/>
    <s v="No"/>
    <n v="476355"/>
    <x v="0"/>
    <n v="48"/>
  </r>
  <r>
    <n v="3716"/>
    <s v="HOMBRE"/>
    <n v="420000"/>
    <s v="ASALARIADO"/>
    <s v="SECTOR PRIVADO"/>
    <s v="SI"/>
    <s v="NO"/>
    <s v="NO"/>
    <n v="29"/>
    <s v="No"/>
    <s v="No"/>
    <n v="420000"/>
    <x v="0"/>
    <n v="29"/>
  </r>
  <r>
    <n v="3717"/>
    <s v="MUJER"/>
    <n v="1333402"/>
    <s v="ASALARIADO"/>
    <s v="SECTOR PUBLICO"/>
    <s v="SI"/>
    <s v="NO"/>
    <s v="NO"/>
    <n v="39"/>
    <s v="No"/>
    <s v="No"/>
    <n v="1333402"/>
    <x v="0"/>
    <n v="39"/>
  </r>
  <r>
    <n v="3718"/>
    <s v="HOMBRE"/>
    <n v="356657"/>
    <s v="ASEGURADO VOLUNTARIO"/>
    <s v="SECTOR PRIVADO"/>
    <s v="SI"/>
    <s v="NO"/>
    <s v="SI"/>
    <n v="61"/>
    <s v="No"/>
    <s v="No"/>
    <n v="356657"/>
    <x v="2"/>
    <n v="61"/>
  </r>
  <r>
    <n v="3719"/>
    <s v="MUJER"/>
    <n v="297046"/>
    <s v="ASEGURADO VOLUNTARIO"/>
    <s v="SECTOR PRIVADO"/>
    <s v="SI"/>
    <s v="SI"/>
    <s v="NO"/>
    <n v="31"/>
    <s v="No"/>
    <s v="No"/>
    <n v="297046"/>
    <x v="2"/>
    <n v="31"/>
  </r>
  <r>
    <n v="3720"/>
    <s v="HOMBRE"/>
    <n v="239421"/>
    <s v="ASALARIADO"/>
    <s v="SECTOR PRIVADO"/>
    <s v="SI"/>
    <s v="SI"/>
    <s v="NO"/>
    <n v="22"/>
    <s v="No"/>
    <s v="No"/>
    <n v="239421"/>
    <x v="0"/>
    <n v="22"/>
  </r>
  <r>
    <n v="3721"/>
    <s v="HOMBRE"/>
    <n v="202396.55"/>
    <s v="ASALARIADO"/>
    <s v="SECTOR PRIVADO"/>
    <s v="SI"/>
    <s v="NO"/>
    <s v="NO"/>
    <n v="36"/>
    <s v="No"/>
    <s v="No"/>
    <n v="202396.55"/>
    <x v="0"/>
    <n v="36"/>
  </r>
  <r>
    <n v="3722"/>
    <s v="HOMBRE"/>
    <n v="260000"/>
    <s v="ASALARIADO"/>
    <s v="SECTOR PRIVADO"/>
    <s v="SI"/>
    <s v="NO"/>
    <s v="SI"/>
    <n v="37"/>
    <s v="No"/>
    <s v="No"/>
    <n v="260000"/>
    <x v="0"/>
    <n v="37"/>
  </r>
  <r>
    <n v="3723"/>
    <s v="MUJER"/>
    <n v="858032.05"/>
    <s v="ASALARIADO"/>
    <s v="SECTOR PUBLICO"/>
    <s v="SI"/>
    <s v="NO"/>
    <s v="NO"/>
    <n v="53"/>
    <s v="No"/>
    <s v="No"/>
    <n v="858032.05"/>
    <x v="0"/>
    <n v="53"/>
  </r>
  <r>
    <n v="3724"/>
    <s v="MUJER"/>
    <n v="2036556.25"/>
    <s v="ASALARIADO"/>
    <s v="SECTOR PRIVADO"/>
    <s v="SI"/>
    <s v="NO"/>
    <s v="NO"/>
    <n v="37"/>
    <s v="No"/>
    <s v="No"/>
    <n v="2036556.25"/>
    <x v="0"/>
    <n v="37"/>
  </r>
  <r>
    <n v="3725"/>
    <s v="HOMBRE"/>
    <n v="454518"/>
    <s v="ASALARIADO"/>
    <s v="SECTOR PRIVADO"/>
    <s v="SI"/>
    <s v="NO"/>
    <s v="NO"/>
    <n v="35"/>
    <s v="No"/>
    <s v="No"/>
    <n v="454518"/>
    <x v="0"/>
    <n v="35"/>
  </r>
  <r>
    <n v="3726"/>
    <s v="HOMBRE"/>
    <n v="459616.28"/>
    <s v="ASALARIADO"/>
    <s v="SECTOR PRIVADO"/>
    <s v="SI"/>
    <s v="NO"/>
    <s v="NO"/>
    <n v="28"/>
    <s v="No"/>
    <s v="No"/>
    <n v="459616.28"/>
    <x v="0"/>
    <n v="28"/>
  </r>
  <r>
    <n v="3727"/>
    <s v="HOMBRE"/>
    <n v="299744"/>
    <s v="TRABAJADOR INDEPENDIENTE"/>
    <s v="SECTOR PRIVADO"/>
    <s v="SI"/>
    <s v="NO"/>
    <s v="NO"/>
    <n v="40"/>
    <s v="No"/>
    <s v="No"/>
    <n v="299744"/>
    <x v="3"/>
    <n v="40"/>
  </r>
  <r>
    <n v="3728"/>
    <s v="HOMBRE"/>
    <n v="2590373.15"/>
    <s v="ASALARIADO"/>
    <s v="SECTOR PUBLICO"/>
    <s v="SI"/>
    <s v="NO"/>
    <s v="NO"/>
    <n v="56"/>
    <s v="Atípico"/>
    <s v="No"/>
    <n v="2590373.15"/>
    <x v="0"/>
    <n v="56"/>
  </r>
  <r>
    <n v="3729"/>
    <s v="HOMBRE"/>
    <n v="551468.9"/>
    <s v="ASALARIADO"/>
    <s v="SECTOR PRIVADO"/>
    <s v="SI"/>
    <s v="NO"/>
    <s v="NO"/>
    <n v="38"/>
    <s v="No"/>
    <s v="No"/>
    <n v="551468.9"/>
    <x v="0"/>
    <n v="38"/>
  </r>
  <r>
    <n v="3730"/>
    <s v="HOMBRE"/>
    <n v="550000"/>
    <s v="ASALARIADO"/>
    <s v="SECTOR PRIVADO"/>
    <s v="SI"/>
    <s v="NO"/>
    <s v="NO"/>
    <n v="58"/>
    <s v="No"/>
    <s v="No"/>
    <n v="550000"/>
    <x v="0"/>
    <n v="58"/>
  </r>
  <r>
    <n v="3731"/>
    <s v="HOMBRE"/>
    <n v="1182929.8700000001"/>
    <s v="ASALARIADO"/>
    <s v="SECTOR PRIVADO"/>
    <s v="SI"/>
    <s v="NO"/>
    <s v="NO"/>
    <n v="32"/>
    <s v="No"/>
    <s v="No"/>
    <n v="1182929.8700000001"/>
    <x v="0"/>
    <n v="32"/>
  </r>
  <r>
    <n v="3732"/>
    <s v="HOMBRE"/>
    <n v="728454.02"/>
    <s v="ASALARIADO"/>
    <s v="SECTOR PRIVADO"/>
    <s v="SI"/>
    <s v="NO"/>
    <s v="NO"/>
    <n v="35"/>
    <s v="No"/>
    <s v="No"/>
    <n v="728454.02"/>
    <x v="0"/>
    <n v="35"/>
  </r>
  <r>
    <n v="3733"/>
    <s v="HOMBRE"/>
    <n v="533333.32999999996"/>
    <s v="ASALARIADO"/>
    <s v="SECTOR PRIVADO"/>
    <s v="SI"/>
    <s v="NO"/>
    <s v="NO"/>
    <n v="27"/>
    <s v="No"/>
    <s v="No"/>
    <n v="533333.32999999996"/>
    <x v="0"/>
    <n v="27"/>
  </r>
  <r>
    <n v="3734"/>
    <s v="MUJER"/>
    <n v="319879"/>
    <s v="ASALARIADO"/>
    <s v="SECTOR PUBLICO"/>
    <s v="SI"/>
    <s v="NO"/>
    <s v="SI"/>
    <n v="54"/>
    <s v="No"/>
    <s v="No"/>
    <n v="319879"/>
    <x v="0"/>
    <n v="54"/>
  </r>
  <r>
    <n v="3735"/>
    <s v="HOMBRE"/>
    <n v="32956"/>
    <s v="ASALARIADO"/>
    <s v="SECTOR PRIVADO"/>
    <s v="SI"/>
    <s v="NO"/>
    <s v="NO"/>
    <n v="22"/>
    <s v="No"/>
    <s v="No"/>
    <n v="32956"/>
    <x v="0"/>
    <n v="22"/>
  </r>
  <r>
    <n v="3736"/>
    <s v="HOMBRE"/>
    <n v="450000"/>
    <s v="ASALARIADO"/>
    <s v="SECTOR PRIVADO"/>
    <s v="SI"/>
    <s v="NO"/>
    <s v="NO"/>
    <n v="24"/>
    <s v="No"/>
    <s v="No"/>
    <n v="450000"/>
    <x v="0"/>
    <n v="24"/>
  </r>
  <r>
    <n v="3737"/>
    <s v="MUJER"/>
    <n v="682607.23"/>
    <s v="ASALARIADO"/>
    <s v="SECTOR PRIVADO"/>
    <s v="SI"/>
    <s v="NO"/>
    <s v="SI"/>
    <n v="28"/>
    <s v="No"/>
    <s v="No"/>
    <n v="682607.23"/>
    <x v="0"/>
    <n v="28"/>
  </r>
  <r>
    <n v="3738"/>
    <s v="MUJER"/>
    <n v="1326562"/>
    <s v="PENSIONADOS EN SU PROPIO SISTEMA"/>
    <s v="SECTOR PUBLICO"/>
    <s v="SI"/>
    <s v="NO"/>
    <s v="NO"/>
    <n v="59"/>
    <s v="No"/>
    <s v="No"/>
    <n v="1326562"/>
    <x v="1"/>
    <n v="59"/>
  </r>
  <r>
    <n v="3739"/>
    <s v="HOMBRE"/>
    <n v="195000"/>
    <s v="ASALARIADO"/>
    <s v="SECTOR PRIVADO"/>
    <s v="SI"/>
    <s v="NO"/>
    <s v="NO"/>
    <n v="28"/>
    <s v="No"/>
    <s v="No"/>
    <n v="195000"/>
    <x v="0"/>
    <n v="28"/>
  </r>
  <r>
    <n v="3740"/>
    <s v="MUJER"/>
    <n v="297046"/>
    <s v="TRABAJADOR INDEPENDIENTE"/>
    <s v="SECTOR PRIVADO"/>
    <s v="SI"/>
    <s v="NO"/>
    <s v="NO"/>
    <n v="47"/>
    <s v="No"/>
    <s v="No"/>
    <n v="297046"/>
    <x v="3"/>
    <n v="47"/>
  </r>
  <r>
    <n v="3741"/>
    <s v="HOMBRE"/>
    <n v="840549"/>
    <s v="ASALARIADO"/>
    <s v="SECTOR PUBLICO"/>
    <s v="SI"/>
    <s v="NO"/>
    <s v="NO"/>
    <n v="54"/>
    <s v="No"/>
    <s v="No"/>
    <n v="840549"/>
    <x v="0"/>
    <n v="54"/>
  </r>
  <r>
    <n v="3742"/>
    <s v="MUJER"/>
    <n v="1343265.5"/>
    <s v="ASALARIADO"/>
    <s v="SECTOR PUBLICO"/>
    <s v="SI"/>
    <s v="NO"/>
    <s v="NO"/>
    <n v="40"/>
    <s v="No"/>
    <s v="No"/>
    <n v="1343265.5"/>
    <x v="0"/>
    <n v="40"/>
  </r>
  <r>
    <n v="3743"/>
    <s v="HOMBRE"/>
    <n v="600000"/>
    <s v="ASALARIADO"/>
    <s v="SECTOR PRIVADO"/>
    <s v="SI"/>
    <s v="NO"/>
    <s v="NO"/>
    <n v="53"/>
    <s v="No"/>
    <s v="No"/>
    <n v="600000"/>
    <x v="0"/>
    <n v="53"/>
  </r>
  <r>
    <n v="3744"/>
    <s v="HOMBRE"/>
    <n v="795414"/>
    <s v="ASALARIADO"/>
    <s v="SECTOR PRIVADO"/>
    <s v="SI"/>
    <s v="NO"/>
    <s v="NO"/>
    <n v="22"/>
    <s v="No"/>
    <s v="No"/>
    <n v="795414"/>
    <x v="0"/>
    <n v="22"/>
  </r>
  <r>
    <n v="3745"/>
    <s v="MUJER"/>
    <n v="359545"/>
    <s v="ASALARIADO"/>
    <s v="SECTOR PRIVADO"/>
    <s v="SI"/>
    <s v="NO"/>
    <s v="NO"/>
    <n v="30"/>
    <s v="No"/>
    <s v="No"/>
    <n v="359545"/>
    <x v="0"/>
    <n v="30"/>
  </r>
  <r>
    <n v="3746"/>
    <s v="MUJER"/>
    <n v="351185"/>
    <s v="ASALARIADO"/>
    <s v="SECTOR PRIVADO"/>
    <s v="SI"/>
    <s v="NO"/>
    <s v="NO"/>
    <n v="50"/>
    <s v="No"/>
    <s v="No"/>
    <n v="351185"/>
    <x v="0"/>
    <n v="50"/>
  </r>
  <r>
    <n v="3747"/>
    <s v="HOMBRE"/>
    <n v="395218.86"/>
    <s v="ASALARIADO"/>
    <s v="SECTOR PRIVADO"/>
    <s v="SI"/>
    <s v="NO"/>
    <s v="NO"/>
    <n v="20"/>
    <s v="No"/>
    <s v="No"/>
    <n v="395218.86"/>
    <x v="0"/>
    <n v="20"/>
  </r>
  <r>
    <n v="3748"/>
    <s v="HOMBRE"/>
    <n v="241119"/>
    <s v="ASALARIADO"/>
    <s v="SECTOR PRIVADO"/>
    <s v="SI"/>
    <s v="NO"/>
    <s v="NO"/>
    <n v="47"/>
    <s v="No"/>
    <s v="No"/>
    <n v="241119"/>
    <x v="0"/>
    <n v="47"/>
  </r>
  <r>
    <n v="3749"/>
    <s v="HOMBRE"/>
    <n v="445567"/>
    <s v="TRABAJADOR INDEPENDIENTE"/>
    <s v="SECTOR PRIVADO"/>
    <s v="SI"/>
    <s v="NO"/>
    <s v="SI"/>
    <n v="50"/>
    <s v="No"/>
    <s v="No"/>
    <n v="445567"/>
    <x v="3"/>
    <n v="50"/>
  </r>
  <r>
    <n v="3750"/>
    <s v="HOMBRE"/>
    <n v="1116779.8400000001"/>
    <s v="ASALARIADO"/>
    <s v="SECTOR PRIVADO"/>
    <s v="SI"/>
    <s v="NO"/>
    <s v="NO"/>
    <n v="42"/>
    <s v="No"/>
    <s v="No"/>
    <n v="1116779.8400000001"/>
    <x v="0"/>
    <n v="42"/>
  </r>
  <r>
    <n v="3751"/>
    <s v="HOMBRE"/>
    <n v="499958.33"/>
    <s v="ASALARIADO"/>
    <s v="SECTOR PRIVADO"/>
    <s v="SI"/>
    <s v="NO"/>
    <s v="NO"/>
    <n v="27"/>
    <s v="No"/>
    <s v="No"/>
    <n v="499958.33"/>
    <x v="0"/>
    <n v="27"/>
  </r>
  <r>
    <n v="3752"/>
    <s v="MUJER"/>
    <n v="250000"/>
    <s v="ASALARIADO"/>
    <s v="SECTOR PRIVADO"/>
    <s v="SI"/>
    <s v="NO"/>
    <s v="NO"/>
    <n v="29"/>
    <s v="No"/>
    <s v="No"/>
    <n v="250000"/>
    <x v="0"/>
    <n v="29"/>
  </r>
  <r>
    <n v="3753"/>
    <s v="HOMBRE"/>
    <n v="314424"/>
    <s v="ASALARIADO"/>
    <s v="SECTOR PRIVADO"/>
    <s v="SI"/>
    <s v="NO"/>
    <s v="NO"/>
    <n v="24"/>
    <s v="No"/>
    <s v="No"/>
    <n v="314424"/>
    <x v="0"/>
    <n v="24"/>
  </r>
  <r>
    <n v="3754"/>
    <s v="MUJER"/>
    <n v="367892"/>
    <s v="ASALARIADO"/>
    <s v="SECTOR PUBLICO"/>
    <s v="SI"/>
    <s v="NO"/>
    <s v="SI"/>
    <n v="43"/>
    <s v="No"/>
    <s v="No"/>
    <n v="367892"/>
    <x v="0"/>
    <n v="43"/>
  </r>
  <r>
    <n v="3755"/>
    <s v="HOMBRE"/>
    <n v="361180.29"/>
    <s v="ASALARIADO"/>
    <s v="SECTOR PUBLICO"/>
    <s v="SI"/>
    <s v="NO"/>
    <s v="NO"/>
    <n v="28"/>
    <s v="No"/>
    <s v="No"/>
    <n v="361180.29"/>
    <x v="0"/>
    <n v="28"/>
  </r>
  <r>
    <n v="3756"/>
    <s v="HOMBRE"/>
    <n v="330000"/>
    <s v="ASALARIADO"/>
    <s v="SECTOR PRIVADO"/>
    <s v="SI"/>
    <s v="NO"/>
    <s v="NO"/>
    <n v="33"/>
    <s v="No"/>
    <s v="No"/>
    <n v="330000"/>
    <x v="0"/>
    <n v="33"/>
  </r>
  <r>
    <n v="3757"/>
    <s v="MUJER"/>
    <n v="359544.27"/>
    <s v="CONVENIOS ESPECIALES DE ASEGURADOS VOLUNTARIOS"/>
    <s v="SECTOR PRIVADO"/>
    <s v="SI"/>
    <s v="SI"/>
    <s v="NO"/>
    <n v="40"/>
    <s v="No"/>
    <s v="No"/>
    <n v="359544.27"/>
    <x v="5"/>
    <n v="40"/>
  </r>
  <r>
    <n v="3758"/>
    <s v="MUJER"/>
    <n v="204800"/>
    <s v="ASALARIADO"/>
    <s v="SECTOR PRIVADO"/>
    <s v="SI"/>
    <s v="NO"/>
    <s v="SI"/>
    <n v="31"/>
    <s v="No"/>
    <s v="No"/>
    <n v="204800"/>
    <x v="0"/>
    <n v="31"/>
  </r>
  <r>
    <n v="3759"/>
    <s v="HOMBRE"/>
    <n v="553159.81000000006"/>
    <s v="ASALARIADO"/>
    <s v="SECTOR PRIVADO"/>
    <s v="SI"/>
    <s v="NO"/>
    <s v="NO"/>
    <n v="21"/>
    <s v="No"/>
    <s v="No"/>
    <n v="553159.81000000006"/>
    <x v="0"/>
    <n v="21"/>
  </r>
  <r>
    <n v="3760"/>
    <s v="HOMBRE"/>
    <n v="370000"/>
    <s v="ASALARIADO"/>
    <s v="SECTOR PRIVADO"/>
    <s v="SI"/>
    <s v="NO"/>
    <s v="NO"/>
    <n v="21"/>
    <s v="No"/>
    <s v="No"/>
    <n v="370000"/>
    <x v="0"/>
    <n v="21"/>
  </r>
  <r>
    <n v="3761"/>
    <s v="MUJER"/>
    <n v="640745.43999999994"/>
    <s v="ASALARIADO"/>
    <s v="SECTOR PRIVADO"/>
    <s v="SI"/>
    <s v="NO"/>
    <s v="NO"/>
    <n v="43"/>
    <s v="No"/>
    <s v="No"/>
    <n v="640745.43999999994"/>
    <x v="0"/>
    <n v="43"/>
  </r>
  <r>
    <n v="3762"/>
    <s v="HOMBRE"/>
    <n v="3081665"/>
    <s v="ASALARIADO"/>
    <s v="SECTOR PUBLICO"/>
    <s v="SI"/>
    <s v="NO"/>
    <s v="NO"/>
    <n v="52"/>
    <s v="Atípico"/>
    <s v="No"/>
    <n v="3081665"/>
    <x v="0"/>
    <n v="52"/>
  </r>
  <r>
    <n v="3763"/>
    <s v="HOMBRE"/>
    <n v="486069"/>
    <s v="TRABAJADOR INDEPENDIENTE"/>
    <s v="SECTOR PRIVADO"/>
    <s v="SI"/>
    <s v="NO"/>
    <s v="SI"/>
    <n v="48"/>
    <s v="No"/>
    <s v="No"/>
    <n v="486069"/>
    <x v="3"/>
    <n v="48"/>
  </r>
  <r>
    <n v="3764"/>
    <s v="MUJER"/>
    <n v="100900"/>
    <s v="ASALARIADO"/>
    <s v="SECTOR PRIVADO"/>
    <s v="SI"/>
    <s v="SI"/>
    <s v="NO"/>
    <n v="62"/>
    <s v="No"/>
    <s v="No"/>
    <n v="100900"/>
    <x v="0"/>
    <n v="62"/>
  </r>
  <r>
    <n v="3765"/>
    <s v="MUJER"/>
    <n v="158920"/>
    <s v="ASALARIADO"/>
    <s v="SECTOR PRIVADO"/>
    <s v="SI"/>
    <s v="NO"/>
    <s v="NO"/>
    <n v="39"/>
    <s v="No"/>
    <s v="No"/>
    <n v="158920"/>
    <x v="0"/>
    <n v="39"/>
  </r>
  <r>
    <n v="3766"/>
    <s v="HOMBRE"/>
    <n v="297046"/>
    <s v="ASEGURADO VOLUNTARIO"/>
    <s v="SECTOR PRIVADO"/>
    <s v="SI"/>
    <s v="SI"/>
    <s v="NO"/>
    <n v="50"/>
    <s v="No"/>
    <s v="No"/>
    <n v="297046"/>
    <x v="2"/>
    <n v="50"/>
  </r>
  <r>
    <n v="3767"/>
    <s v="MUJER"/>
    <n v="297046"/>
    <s v="TRABAJADOR INDEPENDIENTE"/>
    <s v="SECTOR PRIVADO"/>
    <s v="SI"/>
    <s v="NO"/>
    <s v="SI"/>
    <n v="39"/>
    <s v="No"/>
    <s v="No"/>
    <n v="297046"/>
    <x v="3"/>
    <n v="39"/>
  </r>
  <r>
    <n v="3768"/>
    <s v="MUJER"/>
    <n v="248558.8"/>
    <s v="ASALARIADO"/>
    <s v="SECTOR PRIVADO"/>
    <s v="SI"/>
    <s v="NO"/>
    <s v="NO"/>
    <n v="23"/>
    <s v="No"/>
    <s v="No"/>
    <n v="248558.8"/>
    <x v="0"/>
    <n v="23"/>
  </r>
  <r>
    <n v="3769"/>
    <s v="HOMBRE"/>
    <n v="300000"/>
    <s v="ASALARIADO"/>
    <s v="SECTOR PRIVADO"/>
    <s v="SI"/>
    <s v="NO"/>
    <s v="NO"/>
    <n v="22"/>
    <s v="No"/>
    <s v="No"/>
    <n v="300000"/>
    <x v="0"/>
    <n v="22"/>
  </r>
  <r>
    <n v="3770"/>
    <s v="HOMBRE"/>
    <n v="71904.240000000005"/>
    <s v="ASALARIADO"/>
    <s v="SECTOR PRIVADO"/>
    <s v="SI"/>
    <s v="NO"/>
    <s v="NO"/>
    <n v="47"/>
    <s v="No"/>
    <s v="No"/>
    <n v="71904.240000000005"/>
    <x v="0"/>
    <n v="47"/>
  </r>
  <r>
    <n v="3771"/>
    <s v="HOMBRE"/>
    <n v="1450000"/>
    <s v="ASALARIADO"/>
    <s v="SECTOR PRIVADO"/>
    <s v="SI"/>
    <s v="NO"/>
    <s v="NO"/>
    <n v="40"/>
    <s v="No"/>
    <s v="No"/>
    <n v="1450000"/>
    <x v="0"/>
    <n v="40"/>
  </r>
  <r>
    <n v="3772"/>
    <s v="MUJER"/>
    <n v="297046"/>
    <s v="TRABAJADOR INDEPENDIENTE"/>
    <s v="SECTOR PRIVADO"/>
    <s v="SI"/>
    <s v="SI"/>
    <s v="NO"/>
    <n v="48"/>
    <s v="No"/>
    <s v="No"/>
    <n v="297046"/>
    <x v="3"/>
    <n v="48"/>
  </r>
  <r>
    <n v="3773"/>
    <s v="HOMBRE"/>
    <n v="343798"/>
    <s v="ASALARIADO"/>
    <s v="SECTOR PRIVADO"/>
    <s v="SI"/>
    <s v="NO"/>
    <s v="NO"/>
    <n v="62"/>
    <s v="No"/>
    <s v="No"/>
    <n v="343798"/>
    <x v="0"/>
    <n v="62"/>
  </r>
  <r>
    <n v="3774"/>
    <s v="HOMBRE"/>
    <n v="927301.89"/>
    <s v="ASALARIADO"/>
    <s v="SECTOR PUBLICO"/>
    <s v="SI"/>
    <s v="NO"/>
    <s v="NO"/>
    <n v="37"/>
    <s v="No"/>
    <s v="No"/>
    <n v="927301.89"/>
    <x v="0"/>
    <n v="37"/>
  </r>
  <r>
    <n v="3775"/>
    <s v="HOMBRE"/>
    <n v="670455.76"/>
    <s v="ASALARIADO"/>
    <s v="SECTOR PRIVADO"/>
    <s v="SI"/>
    <s v="NO"/>
    <s v="NO"/>
    <n v="33"/>
    <s v="No"/>
    <s v="No"/>
    <n v="670455.76"/>
    <x v="0"/>
    <n v="33"/>
  </r>
  <r>
    <n v="3776"/>
    <s v="HOMBRE"/>
    <n v="559022.46"/>
    <s v="ASALARIADO"/>
    <s v="SECTOR PRIVADO"/>
    <s v="SI"/>
    <s v="NO"/>
    <s v="NO"/>
    <n v="38"/>
    <s v="No"/>
    <s v="No"/>
    <n v="559022.46"/>
    <x v="0"/>
    <n v="38"/>
  </r>
  <r>
    <n v="3777"/>
    <s v="HOMBRE"/>
    <n v="581009"/>
    <s v="ASALARIADO"/>
    <s v="SECTOR PRIVADO"/>
    <s v="SI"/>
    <s v="NO"/>
    <s v="NO"/>
    <n v="49"/>
    <s v="No"/>
    <s v="No"/>
    <n v="581009"/>
    <x v="0"/>
    <n v="49"/>
  </r>
  <r>
    <n v="3778"/>
    <s v="MUJER"/>
    <n v="1608290"/>
    <s v="ASALARIADO"/>
    <s v="SECTOR PUBLICO"/>
    <s v="SI"/>
    <s v="NO"/>
    <s v="NO"/>
    <n v="36"/>
    <s v="No"/>
    <s v="No"/>
    <n v="1608290"/>
    <x v="0"/>
    <n v="36"/>
  </r>
  <r>
    <n v="3779"/>
    <s v="MUJER"/>
    <n v="1168690"/>
    <s v="ASALARIADO"/>
    <s v="SECTOR PRIVADO"/>
    <s v="SI"/>
    <s v="SI"/>
    <s v="NO"/>
    <n v="54"/>
    <s v="No"/>
    <s v="No"/>
    <n v="1168690"/>
    <x v="0"/>
    <n v="54"/>
  </r>
  <r>
    <n v="3780"/>
    <s v="MUJER"/>
    <n v="1109001.29"/>
    <s v="ASALARIADO"/>
    <s v="SECTOR PRIVADO"/>
    <s v="SI"/>
    <s v="NO"/>
    <s v="NO"/>
    <n v="49"/>
    <s v="No"/>
    <s v="No"/>
    <n v="1109001.29"/>
    <x v="0"/>
    <n v="49"/>
  </r>
  <r>
    <n v="3781"/>
    <s v="HOMBRE"/>
    <n v="409616.24"/>
    <s v="ASALARIADO"/>
    <s v="SECTOR PRIVADO"/>
    <s v="SI"/>
    <s v="NO"/>
    <s v="NO"/>
    <n v="57"/>
    <s v="No"/>
    <s v="No"/>
    <n v="409616.24"/>
    <x v="0"/>
    <n v="57"/>
  </r>
  <r>
    <n v="3782"/>
    <s v="MUJER"/>
    <n v="184000"/>
    <s v="ASALARIADO"/>
    <s v="SECTOR PRIVADO"/>
    <s v="SI"/>
    <s v="NO"/>
    <s v="NO"/>
    <n v="53"/>
    <s v="No"/>
    <s v="No"/>
    <n v="184000"/>
    <x v="0"/>
    <n v="53"/>
  </r>
  <r>
    <n v="3783"/>
    <s v="HOMBRE"/>
    <n v="113333"/>
    <s v="ASALARIADO"/>
    <s v="SECTOR PRIVADO"/>
    <s v="SI"/>
    <s v="NO"/>
    <s v="NO"/>
    <n v="38"/>
    <s v="No"/>
    <s v="No"/>
    <n v="113333"/>
    <x v="0"/>
    <n v="38"/>
  </r>
  <r>
    <n v="3784"/>
    <s v="HOMBRE"/>
    <n v="278030"/>
    <s v="TRABAJADOR INDEPENDIENTE"/>
    <s v="SECTOR PRIVADO"/>
    <s v="SI"/>
    <s v="NO"/>
    <s v="NO"/>
    <n v="24"/>
    <s v="No"/>
    <s v="No"/>
    <n v="278030"/>
    <x v="3"/>
    <n v="24"/>
  </r>
  <r>
    <n v="3785"/>
    <s v="HOMBRE"/>
    <n v="297046"/>
    <s v="TRABAJADOR INDEPENDIENTE"/>
    <s v="SECTOR PRIVADO"/>
    <s v="SI"/>
    <s v="NO"/>
    <s v="NO"/>
    <n v="60"/>
    <s v="No"/>
    <s v="No"/>
    <n v="297046"/>
    <x v="3"/>
    <n v="60"/>
  </r>
  <r>
    <n v="3786"/>
    <s v="MUJER"/>
    <n v="707680.19"/>
    <s v="ASALARIADO"/>
    <s v="SECTOR PRIVADO"/>
    <s v="SI"/>
    <s v="NO"/>
    <s v="NO"/>
    <n v="19"/>
    <s v="No"/>
    <s v="No"/>
    <n v="707680.19"/>
    <x v="0"/>
    <n v="19"/>
  </r>
  <r>
    <n v="3787"/>
    <s v="MUJER"/>
    <n v="361811"/>
    <s v="TRABAJADOR INDEPENDIENTE"/>
    <s v="SECTOR PRIVADO"/>
    <s v="SI"/>
    <s v="NO"/>
    <s v="NO"/>
    <n v="48"/>
    <s v="No"/>
    <s v="No"/>
    <n v="361811"/>
    <x v="3"/>
    <n v="48"/>
  </r>
  <r>
    <n v="3788"/>
    <s v="MUJER"/>
    <n v="350158.37"/>
    <s v="ASALARIADO"/>
    <s v="SECTOR PRIVADO"/>
    <s v="SI"/>
    <s v="NO"/>
    <s v="NO"/>
    <n v="36"/>
    <s v="No"/>
    <s v="No"/>
    <n v="350158.37"/>
    <x v="0"/>
    <n v="36"/>
  </r>
  <r>
    <n v="3789"/>
    <s v="HOMBRE"/>
    <n v="459101.7"/>
    <s v="PENSIONADOS EN SU PROPIO SISTEMA"/>
    <s v="SECTOR PUBLICO"/>
    <s v="SI"/>
    <s v="NO"/>
    <s v="NO"/>
    <n v="65"/>
    <s v="No"/>
    <s v="No"/>
    <n v="459101.7"/>
    <x v="1"/>
    <n v="65"/>
  </r>
  <r>
    <n v="3790"/>
    <s v="HOMBRE"/>
    <n v="2369994"/>
    <s v="ASALARIADO"/>
    <s v="SECTOR PUBLICO"/>
    <s v="SI"/>
    <s v="NO"/>
    <s v="NO"/>
    <n v="59"/>
    <s v="Atípico"/>
    <s v="No"/>
    <n v="2369994"/>
    <x v="0"/>
    <n v="59"/>
  </r>
  <r>
    <n v="3791"/>
    <s v="HOMBRE"/>
    <n v="340000"/>
    <s v="ASALARIADO"/>
    <s v="SECTOR PRIVADO"/>
    <s v="SI"/>
    <s v="SI"/>
    <s v="SI"/>
    <n v="43"/>
    <s v="No"/>
    <s v="No"/>
    <n v="340000"/>
    <x v="0"/>
    <n v="43"/>
  </r>
  <r>
    <n v="3792"/>
    <s v="MUJER"/>
    <n v="284340"/>
    <s v="ASALARIADO"/>
    <s v="SECTOR PRIVADO"/>
    <s v="SI"/>
    <s v="NO"/>
    <s v="NO"/>
    <n v="20"/>
    <s v="No"/>
    <s v="No"/>
    <n v="284340"/>
    <x v="0"/>
    <n v="20"/>
  </r>
  <r>
    <n v="3793"/>
    <s v="MUJER"/>
    <n v="1927866"/>
    <s v="PENSIONADOS EN SU PROPIO SISTEMA"/>
    <s v="SECTOR PUBLICO"/>
    <s v="SI"/>
    <s v="NO"/>
    <s v="NO"/>
    <n v="70"/>
    <s v="No"/>
    <s v="No"/>
    <n v="1927866"/>
    <x v="1"/>
    <n v="70"/>
  </r>
  <r>
    <n v="3794"/>
    <s v="HOMBRE"/>
    <n v="465906.4"/>
    <s v="ASALARIADO"/>
    <s v="SECTOR PRIVADO"/>
    <s v="SI"/>
    <s v="NO"/>
    <s v="NO"/>
    <n v="27"/>
    <s v="No"/>
    <s v="No"/>
    <n v="465906.4"/>
    <x v="0"/>
    <n v="27"/>
  </r>
  <r>
    <n v="3795"/>
    <s v="MUJER"/>
    <n v="297044.99"/>
    <s v="CONVENIOS ESPECIALES DE TRABAJADORES INDEPENDIENTES"/>
    <s v="SECTOR PRIVADO"/>
    <s v="SI"/>
    <s v="SI"/>
    <s v="NO"/>
    <n v="56"/>
    <s v="No"/>
    <s v="No"/>
    <n v="297044.99"/>
    <x v="4"/>
    <n v="56"/>
  </r>
  <r>
    <n v="3796"/>
    <s v="HOMBRE"/>
    <n v="400000"/>
    <s v="ASALARIADO"/>
    <s v="SECTOR PRIVADO"/>
    <s v="SI"/>
    <s v="NO"/>
    <s v="NO"/>
    <n v="43"/>
    <s v="No"/>
    <s v="No"/>
    <n v="400000"/>
    <x v="0"/>
    <n v="43"/>
  </r>
  <r>
    <n v="3797"/>
    <s v="HOMBRE"/>
    <n v="297046"/>
    <s v="ASEGURADO VOLUNTARIO"/>
    <s v="SECTOR PRIVADO"/>
    <s v="SI"/>
    <s v="NO"/>
    <s v="NO"/>
    <n v="26"/>
    <s v="No"/>
    <s v="No"/>
    <n v="297046"/>
    <x v="2"/>
    <n v="26"/>
  </r>
  <r>
    <n v="3798"/>
    <s v="HOMBRE"/>
    <n v="278030"/>
    <s v="ASEGURADO VOLUNTARIO"/>
    <s v="SECTOR PRIVADO"/>
    <s v="SI"/>
    <s v="NO"/>
    <s v="SI"/>
    <n v="29"/>
    <s v="No"/>
    <s v="No"/>
    <n v="278030"/>
    <x v="2"/>
    <n v="29"/>
  </r>
  <r>
    <n v="3799"/>
    <s v="MUJER"/>
    <n v="404467"/>
    <s v="ASEGURADO VOLUNTARIO"/>
    <s v="SECTOR PRIVADO"/>
    <s v="SI"/>
    <s v="SI"/>
    <s v="NO"/>
    <n v="63"/>
    <s v="No"/>
    <s v="No"/>
    <n v="404467"/>
    <x v="2"/>
    <n v="63"/>
  </r>
  <r>
    <n v="3800"/>
    <s v="MUJER"/>
    <n v="954415.34"/>
    <s v="ASALARIADO"/>
    <s v="SECTOR PRIVADO"/>
    <s v="SI"/>
    <s v="NO"/>
    <s v="NO"/>
    <n v="29"/>
    <s v="No"/>
    <s v="No"/>
    <n v="954415.34"/>
    <x v="0"/>
    <n v="29"/>
  </r>
  <r>
    <n v="3801"/>
    <s v="HOMBRE"/>
    <n v="494792"/>
    <s v="ASALARIADO"/>
    <s v="SECTOR PRIVADO"/>
    <s v="SI"/>
    <s v="NO"/>
    <s v="NO"/>
    <n v="28"/>
    <s v="No"/>
    <s v="No"/>
    <n v="494792"/>
    <x v="0"/>
    <n v="28"/>
  </r>
  <r>
    <n v="3802"/>
    <s v="HOMBRE"/>
    <n v="405798"/>
    <s v="ASEGURADO VOLUNTARIO"/>
    <s v="SECTOR PRIVADO"/>
    <s v="SI"/>
    <s v="NO"/>
    <s v="NO"/>
    <n v="35"/>
    <s v="No"/>
    <s v="No"/>
    <n v="405798"/>
    <x v="2"/>
    <n v="35"/>
  </r>
  <r>
    <n v="3803"/>
    <s v="MUJER"/>
    <n v="274453.13"/>
    <s v="ASALARIADO"/>
    <s v="SECTOR PRIVADO"/>
    <s v="SI"/>
    <s v="NO"/>
    <s v="NO"/>
    <n v="31"/>
    <s v="No"/>
    <s v="No"/>
    <n v="274453.13"/>
    <x v="0"/>
    <n v="31"/>
  </r>
  <r>
    <n v="3804"/>
    <s v="HOMBRE"/>
    <n v="411350"/>
    <s v="ASALARIADO"/>
    <s v="SECTOR PRIVADO"/>
    <s v="SI"/>
    <s v="NO"/>
    <s v="NO"/>
    <n v="24"/>
    <s v="No"/>
    <s v="No"/>
    <n v="411350"/>
    <x v="0"/>
    <n v="24"/>
  </r>
  <r>
    <n v="3805"/>
    <s v="MUJER"/>
    <n v="1586316"/>
    <s v="ASALARIADO"/>
    <s v="SECTOR PUBLICO"/>
    <s v="SI"/>
    <s v="NO"/>
    <s v="SI"/>
    <n v="39"/>
    <s v="No"/>
    <s v="No"/>
    <n v="1586316"/>
    <x v="0"/>
    <n v="39"/>
  </r>
  <r>
    <n v="3806"/>
    <s v="MUJER"/>
    <n v="221483.33"/>
    <s v="ASALARIADO"/>
    <s v="SECTOR PRIVADO"/>
    <s v="SI"/>
    <s v="NO"/>
    <s v="NO"/>
    <n v="25"/>
    <s v="No"/>
    <s v="No"/>
    <n v="221483.33"/>
    <x v="0"/>
    <n v="25"/>
  </r>
  <r>
    <n v="3807"/>
    <s v="MUJER"/>
    <n v="297046"/>
    <s v="ASEGURADO VOLUNTARIO"/>
    <s v="SECTOR PRIVADO"/>
    <s v="SI"/>
    <s v="SI"/>
    <s v="NO"/>
    <n v="32"/>
    <s v="No"/>
    <s v="No"/>
    <n v="297046"/>
    <x v="2"/>
    <n v="32"/>
  </r>
  <r>
    <n v="3808"/>
    <s v="MUJER"/>
    <n v="355311.73"/>
    <s v="ASALARIADO"/>
    <s v="SECTOR PUBLICO"/>
    <s v="SI"/>
    <s v="NO"/>
    <s v="NO"/>
    <n v="51"/>
    <s v="No"/>
    <s v="No"/>
    <n v="355311.73"/>
    <x v="0"/>
    <n v="51"/>
  </r>
  <r>
    <n v="3809"/>
    <s v="HOMBRE"/>
    <n v="632709.64"/>
    <s v="ASALARIADO"/>
    <s v="SECTOR PRIVADO"/>
    <s v="SI"/>
    <s v="NO"/>
    <s v="NO"/>
    <n v="20"/>
    <s v="No"/>
    <s v="No"/>
    <n v="632709.64"/>
    <x v="0"/>
    <n v="20"/>
  </r>
  <r>
    <n v="3810"/>
    <s v="HOMBRE"/>
    <n v="305152"/>
    <s v="TRABAJADOR INDEPENDIENTE"/>
    <s v="SECTOR PRIVADO"/>
    <s v="SI"/>
    <s v="NO"/>
    <s v="SI"/>
    <n v="41"/>
    <s v="No"/>
    <s v="No"/>
    <n v="305152"/>
    <x v="3"/>
    <n v="41"/>
  </r>
  <r>
    <n v="3811"/>
    <s v="HOMBRE"/>
    <n v="347514"/>
    <s v="ASALARIADO"/>
    <s v="SECTOR PRIVADO"/>
    <s v="SI"/>
    <s v="NO"/>
    <s v="SI"/>
    <n v="32"/>
    <s v="No"/>
    <s v="No"/>
    <n v="347514"/>
    <x v="0"/>
    <n v="32"/>
  </r>
  <r>
    <n v="3812"/>
    <s v="MUJER"/>
    <n v="461827"/>
    <s v="TRABAJADOR INDEPENDIENTE"/>
    <s v="SECTOR PRIVADO"/>
    <s v="SI"/>
    <s v="NO"/>
    <s v="NO"/>
    <n v="52"/>
    <s v="No"/>
    <s v="No"/>
    <n v="461827"/>
    <x v="3"/>
    <n v="52"/>
  </r>
  <r>
    <n v="3813"/>
    <s v="HOMBRE"/>
    <n v="297050"/>
    <s v="TRABAJADOR INDEPENDIENTE"/>
    <s v="SECTOR PRIVADO"/>
    <s v="SI"/>
    <s v="NO"/>
    <s v="SI"/>
    <n v="29"/>
    <s v="No"/>
    <s v="No"/>
    <n v="297050"/>
    <x v="3"/>
    <n v="29"/>
  </r>
  <r>
    <n v="3814"/>
    <s v="MUJER"/>
    <n v="740950"/>
    <s v="ASALARIADO"/>
    <s v="SECTOR PRIVADO"/>
    <s v="SI"/>
    <s v="NO"/>
    <s v="SI"/>
    <n v="27"/>
    <s v="No"/>
    <s v="No"/>
    <n v="740950"/>
    <x v="0"/>
    <n v="27"/>
  </r>
  <r>
    <n v="3815"/>
    <s v="MUJER"/>
    <n v="457581"/>
    <s v="ASALARIADO"/>
    <s v="SECTOR PUBLICO"/>
    <s v="SI"/>
    <s v="NO"/>
    <s v="SI"/>
    <n v="26"/>
    <s v="No"/>
    <s v="No"/>
    <n v="457581"/>
    <x v="0"/>
    <n v="26"/>
  </r>
  <r>
    <n v="3816"/>
    <s v="MUJER"/>
    <n v="800000"/>
    <s v="ASALARIADO"/>
    <s v="SECTOR PRIVADO"/>
    <s v="SI"/>
    <s v="NO"/>
    <s v="NO"/>
    <n v="31"/>
    <s v="No"/>
    <s v="No"/>
    <n v="800000"/>
    <x v="0"/>
    <n v="31"/>
  </r>
  <r>
    <n v="3817"/>
    <s v="HOMBRE"/>
    <n v="1725596"/>
    <s v="PENSIONADOS EN SU PROPIO SISTEMA"/>
    <s v="SECTOR PUBLICO"/>
    <s v="SI"/>
    <s v="NO"/>
    <s v="NO"/>
    <n v="59"/>
    <s v="No"/>
    <s v="No"/>
    <n v="1725596"/>
    <x v="1"/>
    <n v="59"/>
  </r>
  <r>
    <n v="3818"/>
    <s v="MUJER"/>
    <n v="322000"/>
    <s v="ASALARIADO"/>
    <s v="SECTOR PRIVADO"/>
    <s v="SI"/>
    <s v="SI"/>
    <s v="SI"/>
    <n v="57"/>
    <s v="No"/>
    <s v="No"/>
    <n v="322000"/>
    <x v="0"/>
    <n v="57"/>
  </r>
  <r>
    <n v="3819"/>
    <s v="MUJER"/>
    <n v="1099684.5"/>
    <s v="ASALARIADO"/>
    <s v="SECTOR PUBLICO"/>
    <s v="SI"/>
    <s v="NO"/>
    <s v="NO"/>
    <n v="27"/>
    <s v="No"/>
    <s v="No"/>
    <n v="1099684.5"/>
    <x v="0"/>
    <n v="27"/>
  </r>
  <r>
    <n v="3820"/>
    <s v="HOMBRE"/>
    <n v="278030"/>
    <s v="CONVENIOS ESPECIALES DE TRABAJADORES INDEPENDIENTES"/>
    <s v="SECTOR PRIVADO"/>
    <s v="SI"/>
    <s v="NO"/>
    <s v="NO"/>
    <n v="57"/>
    <s v="No"/>
    <s v="No"/>
    <n v="278030"/>
    <x v="4"/>
    <n v="57"/>
  </r>
  <r>
    <n v="3821"/>
    <s v="MUJER"/>
    <n v="427677"/>
    <s v="PENSIONADOS EN SU PROPIO SISTEMA"/>
    <s v="SECTOR PUBLICO"/>
    <s v="SI"/>
    <s v="NO"/>
    <s v="NO"/>
    <n v="78"/>
    <s v="No"/>
    <s v="No"/>
    <n v="427677"/>
    <x v="1"/>
    <n v="78"/>
  </r>
  <r>
    <n v="3822"/>
    <s v="HOMBRE"/>
    <n v="408034"/>
    <s v="ASALARIADO"/>
    <s v="SECTOR PRIVADO"/>
    <s v="SI"/>
    <s v="SI"/>
    <s v="NO"/>
    <n v="57"/>
    <s v="No"/>
    <s v="No"/>
    <n v="408034"/>
    <x v="0"/>
    <n v="57"/>
  </r>
  <r>
    <n v="3823"/>
    <s v="MUJER"/>
    <n v="1120000"/>
    <s v="ASALARIADO"/>
    <s v="SECTOR PRIVADO"/>
    <s v="SI"/>
    <s v="NO"/>
    <s v="NO"/>
    <n v="52"/>
    <s v="No"/>
    <s v="No"/>
    <n v="1120000"/>
    <x v="0"/>
    <n v="52"/>
  </r>
  <r>
    <n v="3824"/>
    <s v="MUJER"/>
    <n v="639148"/>
    <s v="TRABAJADOR INDEPENDIENTE"/>
    <s v="SECTOR PRIVADO"/>
    <s v="SI"/>
    <s v="SI"/>
    <s v="SI"/>
    <n v="56"/>
    <s v="No"/>
    <s v="No"/>
    <n v="639148"/>
    <x v="3"/>
    <n v="56"/>
  </r>
  <r>
    <n v="3825"/>
    <s v="HOMBRE"/>
    <n v="838750.29"/>
    <s v="ASALARIADO"/>
    <s v="SECTOR PRIVADO"/>
    <s v="SI"/>
    <s v="NO"/>
    <s v="NO"/>
    <n v="26"/>
    <s v="No"/>
    <s v="No"/>
    <n v="838750.29"/>
    <x v="0"/>
    <n v="26"/>
  </r>
  <r>
    <n v="3826"/>
    <s v="MUJER"/>
    <n v="564821.48"/>
    <s v="PENSIONADOS EN SU PROPIO SISTEMA"/>
    <s v="SECTOR PUBLICO"/>
    <s v="SI"/>
    <s v="NO"/>
    <s v="NO"/>
    <n v="58"/>
    <s v="No"/>
    <s v="No"/>
    <n v="564821.48"/>
    <x v="1"/>
    <n v="58"/>
  </r>
  <r>
    <n v="3827"/>
    <s v="HOMBRE"/>
    <n v="788174.72"/>
    <s v="ASALARIADO"/>
    <s v="SECTOR PRIVADO"/>
    <s v="SI"/>
    <s v="NO"/>
    <s v="NO"/>
    <n v="20"/>
    <s v="No"/>
    <s v="No"/>
    <n v="788174.72"/>
    <x v="0"/>
    <n v="20"/>
  </r>
  <r>
    <n v="3828"/>
    <s v="MUJER"/>
    <n v="420405"/>
    <s v="ASALARIADO"/>
    <s v="SECTOR PUBLICO"/>
    <s v="SI"/>
    <s v="NO"/>
    <s v="NO"/>
    <n v="21"/>
    <s v="No"/>
    <s v="No"/>
    <n v="420405"/>
    <x v="0"/>
    <n v="21"/>
  </r>
  <r>
    <n v="3829"/>
    <s v="MUJER"/>
    <n v="933264"/>
    <s v="TRABAJADOR INDEPENDIENTE"/>
    <s v="SECTOR PRIVADO"/>
    <s v="SI"/>
    <s v="NO"/>
    <s v="SI"/>
    <n v="40"/>
    <s v="No"/>
    <s v="No"/>
    <n v="933264"/>
    <x v="3"/>
    <n v="40"/>
  </r>
  <r>
    <n v="3830"/>
    <s v="MUJER"/>
    <n v="1454350"/>
    <s v="ASALARIADO"/>
    <s v="SECTOR PRIVADO"/>
    <s v="SI"/>
    <s v="NO"/>
    <s v="NO"/>
    <n v="36"/>
    <s v="No"/>
    <s v="No"/>
    <n v="1454350"/>
    <x v="0"/>
    <n v="36"/>
  </r>
  <r>
    <n v="3831"/>
    <s v="MUJER"/>
    <n v="280000"/>
    <s v="ASEGURADO VOLUNTARIO"/>
    <s v="SECTOR PRIVADO"/>
    <s v="SI"/>
    <s v="NO"/>
    <s v="NO"/>
    <n v="33"/>
    <s v="No"/>
    <s v="No"/>
    <n v="280000"/>
    <x v="2"/>
    <n v="33"/>
  </r>
  <r>
    <n v="3832"/>
    <s v="MUJER"/>
    <n v="39884.97"/>
    <s v="ASALARIADO"/>
    <s v="SECTOR PUBLICO"/>
    <s v="SI"/>
    <s v="NO"/>
    <s v="NO"/>
    <n v="28"/>
    <s v="No"/>
    <s v="No"/>
    <n v="39884.97"/>
    <x v="0"/>
    <n v="28"/>
  </r>
  <r>
    <n v="3833"/>
    <s v="HOMBRE"/>
    <n v="809513.38"/>
    <s v="ASALARIADO"/>
    <s v="SECTOR PRIVADO"/>
    <s v="SI"/>
    <s v="NO"/>
    <s v="NO"/>
    <n v="36"/>
    <s v="No"/>
    <s v="No"/>
    <n v="809513.38"/>
    <x v="0"/>
    <n v="36"/>
  </r>
  <r>
    <n v="3834"/>
    <s v="HOMBRE"/>
    <n v="190140"/>
    <s v="ASALARIADO"/>
    <s v="SECTOR PRIVADO"/>
    <s v="SI"/>
    <s v="SI"/>
    <s v="NO"/>
    <n v="31"/>
    <s v="No"/>
    <s v="No"/>
    <n v="190140"/>
    <x v="0"/>
    <n v="31"/>
  </r>
  <r>
    <n v="3835"/>
    <s v="HOMBRE"/>
    <n v="297045"/>
    <s v="ASEGURADO VOLUNTARIO"/>
    <s v="SECTOR PRIVADO"/>
    <s v="SI"/>
    <s v="NO"/>
    <s v="NO"/>
    <n v="52"/>
    <s v="No"/>
    <s v="No"/>
    <n v="297045"/>
    <x v="2"/>
    <n v="52"/>
  </r>
  <r>
    <n v="3836"/>
    <s v="HOMBRE"/>
    <n v="468380.06"/>
    <s v="ASALARIADO"/>
    <s v="SECTOR PRIVADO"/>
    <s v="SI"/>
    <s v="NO"/>
    <s v="NO"/>
    <n v="61"/>
    <s v="No"/>
    <s v="No"/>
    <n v="468380.06"/>
    <x v="0"/>
    <n v="61"/>
  </r>
  <r>
    <n v="3837"/>
    <s v="HOMBRE"/>
    <n v="628752.38"/>
    <s v="ASALARIADO"/>
    <s v="SECTOR PRIVADO"/>
    <s v="SI"/>
    <s v="NO"/>
    <s v="NO"/>
    <n v="29"/>
    <s v="No"/>
    <s v="No"/>
    <n v="628752.38"/>
    <x v="0"/>
    <n v="29"/>
  </r>
  <r>
    <n v="3838"/>
    <s v="MUJER"/>
    <n v="781283.24"/>
    <s v="ASALARIADO"/>
    <s v="SECTOR PUBLICO"/>
    <s v="SI"/>
    <s v="NO"/>
    <s v="NO"/>
    <n v="30"/>
    <s v="No"/>
    <s v="No"/>
    <n v="781283.24"/>
    <x v="0"/>
    <n v="30"/>
  </r>
  <r>
    <n v="3839"/>
    <s v="MUJER"/>
    <n v="4364464.75"/>
    <s v="ASALARIADO"/>
    <s v="SECTOR PUBLICO"/>
    <s v="SI"/>
    <s v="NO"/>
    <s v="NO"/>
    <n v="39"/>
    <s v="Atípico"/>
    <s v="No"/>
    <n v="4364464.75"/>
    <x v="0"/>
    <n v="39"/>
  </r>
  <r>
    <n v="3840"/>
    <s v="HOMBRE"/>
    <n v="493736.09"/>
    <s v="ASALARIADO"/>
    <s v="SECTOR PRIVADO"/>
    <s v="SI"/>
    <s v="SI"/>
    <s v="NO"/>
    <n v="31"/>
    <s v="No"/>
    <s v="No"/>
    <n v="493736.09"/>
    <x v="0"/>
    <n v="31"/>
  </r>
  <r>
    <n v="3841"/>
    <s v="HOMBRE"/>
    <n v="914000"/>
    <s v="ASALARIADO"/>
    <s v="SECTOR PRIVADO"/>
    <s v="SI"/>
    <s v="NO"/>
    <s v="NO"/>
    <n v="27"/>
    <s v="No"/>
    <s v="No"/>
    <n v="914000"/>
    <x v="0"/>
    <n v="27"/>
  </r>
  <r>
    <n v="3842"/>
    <s v="HOMBRE"/>
    <n v="278030"/>
    <s v="CONVENIOS ESPECIALES DE TRABAJADORES INDEPENDIENTES"/>
    <s v="SECTOR PRIVADO"/>
    <s v="SI"/>
    <s v="NO"/>
    <s v="NO"/>
    <n v="34"/>
    <s v="No"/>
    <s v="No"/>
    <n v="278030"/>
    <x v="4"/>
    <n v="34"/>
  </r>
  <r>
    <n v="3843"/>
    <s v="MUJER"/>
    <n v="1192788"/>
    <s v="PENSIONADOS EN SU PROPIO SISTEMA"/>
    <s v="SECTOR PUBLICO"/>
    <s v="SI"/>
    <s v="NO"/>
    <s v="NO"/>
    <n v="71"/>
    <s v="No"/>
    <s v="No"/>
    <n v="1192788"/>
    <x v="1"/>
    <n v="71"/>
  </r>
  <r>
    <n v="3844"/>
    <s v="MUJER"/>
    <n v="1203125"/>
    <s v="ASALARIADO"/>
    <s v="SECTOR PRIVADO"/>
    <s v="SI"/>
    <s v="NO"/>
    <s v="NO"/>
    <n v="35"/>
    <s v="No"/>
    <s v="No"/>
    <n v="1203125"/>
    <x v="0"/>
    <n v="35"/>
  </r>
  <r>
    <n v="3845"/>
    <s v="MUJER"/>
    <n v="405871"/>
    <s v="TRABAJADOR INDEPENDIENTE"/>
    <s v="SECTOR PRIVADO"/>
    <s v="SI"/>
    <s v="NO"/>
    <s v="NO"/>
    <n v="67"/>
    <s v="No"/>
    <s v="No"/>
    <n v="405871"/>
    <x v="3"/>
    <n v="67"/>
  </r>
  <r>
    <n v="3846"/>
    <s v="HOMBRE"/>
    <n v="641216.5"/>
    <s v="ASALARIADO"/>
    <s v="SECTOR PRIVADO"/>
    <s v="SI"/>
    <s v="NO"/>
    <s v="NO"/>
    <n v="28"/>
    <s v="No"/>
    <s v="No"/>
    <n v="641216.5"/>
    <x v="0"/>
    <n v="28"/>
  </r>
  <r>
    <n v="3847"/>
    <s v="HOMBRE"/>
    <n v="310000"/>
    <s v="ASALARIADO"/>
    <s v="SECTOR PRIVADO"/>
    <s v="SI"/>
    <s v="NO"/>
    <s v="NO"/>
    <n v="28"/>
    <s v="No"/>
    <s v="No"/>
    <n v="310000"/>
    <x v="0"/>
    <n v="28"/>
  </r>
  <r>
    <n v="3848"/>
    <s v="HOMBRE"/>
    <n v="613320"/>
    <s v="CONVENIOS ESPECIALES DE ASEGURADOS VOLUNTARIOS"/>
    <s v="SECTOR PRIVADO"/>
    <s v="SI"/>
    <s v="SI"/>
    <s v="NO"/>
    <n v="72"/>
    <s v="No"/>
    <s v="No"/>
    <n v="613320"/>
    <x v="5"/>
    <n v="72"/>
  </r>
  <r>
    <n v="3849"/>
    <s v="HOMBRE"/>
    <n v="276964.47999999998"/>
    <s v="ASALARIADO"/>
    <s v="SECTOR PRIVADO"/>
    <s v="SI"/>
    <s v="SI"/>
    <s v="SI"/>
    <n v="28"/>
    <s v="No"/>
    <s v="No"/>
    <n v="276964.47999999998"/>
    <x v="0"/>
    <n v="28"/>
  </r>
  <r>
    <n v="3850"/>
    <s v="HOMBRE"/>
    <n v="449750"/>
    <s v="ASALARIADO"/>
    <s v="SECTOR PRIVADO"/>
    <s v="SI"/>
    <s v="NO"/>
    <s v="NO"/>
    <n v="28"/>
    <s v="No"/>
    <s v="No"/>
    <n v="449750"/>
    <x v="0"/>
    <n v="28"/>
  </r>
  <r>
    <n v="3851"/>
    <s v="HOMBRE"/>
    <n v="887689.45"/>
    <s v="ASALARIADO"/>
    <s v="SECTOR PUBLICO"/>
    <s v="SI"/>
    <s v="NO"/>
    <s v="NO"/>
    <n v="29"/>
    <s v="No"/>
    <s v="No"/>
    <n v="887689.45"/>
    <x v="0"/>
    <n v="29"/>
  </r>
  <r>
    <n v="3852"/>
    <s v="MUJER"/>
    <n v="729230.7"/>
    <s v="ASALARIADO"/>
    <s v="SECTOR PUBLICO"/>
    <s v="SI"/>
    <s v="NO"/>
    <s v="NO"/>
    <n v="27"/>
    <s v="No"/>
    <s v="No"/>
    <n v="729230.7"/>
    <x v="0"/>
    <n v="27"/>
  </r>
  <r>
    <n v="3853"/>
    <s v="HOMBRE"/>
    <n v="388492"/>
    <s v="ASALARIADO"/>
    <s v="SECTOR PRIVADO"/>
    <s v="SI"/>
    <s v="NO"/>
    <s v="NO"/>
    <n v="21"/>
    <s v="No"/>
    <s v="No"/>
    <n v="388492"/>
    <x v="0"/>
    <n v="21"/>
  </r>
  <r>
    <n v="3854"/>
    <s v="HOMBRE"/>
    <n v="396286"/>
    <s v="ASALARIADO"/>
    <s v="SECTOR PRIVADO"/>
    <s v="SI"/>
    <s v="NO"/>
    <s v="NO"/>
    <n v="37"/>
    <s v="No"/>
    <s v="No"/>
    <n v="396286"/>
    <x v="0"/>
    <n v="37"/>
  </r>
  <r>
    <n v="3855"/>
    <s v="MUJER"/>
    <n v="1386388"/>
    <s v="PENSIONADOS EN SU PROPIO SISTEMA"/>
    <s v="SECTOR PUBLICO"/>
    <s v="SI"/>
    <s v="NO"/>
    <s v="NO"/>
    <n v="75"/>
    <s v="No"/>
    <s v="No"/>
    <n v="1386388"/>
    <x v="1"/>
    <n v="75"/>
  </r>
  <r>
    <n v="3856"/>
    <s v="MUJER"/>
    <n v="983308"/>
    <s v="ASALARIADO"/>
    <s v="SECTOR PRIVADO"/>
    <s v="SI"/>
    <s v="NO"/>
    <s v="NO"/>
    <n v="27"/>
    <s v="No"/>
    <s v="No"/>
    <n v="983308"/>
    <x v="0"/>
    <n v="27"/>
  </r>
  <r>
    <n v="3857"/>
    <s v="HOMBRE"/>
    <n v="1007583"/>
    <s v="TRABAJADOR INDEPENDIENTE"/>
    <s v="SECTOR PRIVADO"/>
    <s v="SI"/>
    <s v="NO"/>
    <s v="NO"/>
    <n v="76"/>
    <s v="No"/>
    <s v="No"/>
    <n v="1007583"/>
    <x v="3"/>
    <n v="76"/>
  </r>
  <r>
    <n v="3858"/>
    <s v="MUJER"/>
    <n v="1104599"/>
    <s v="ASALARIADO"/>
    <s v="SECTOR PUBLICO"/>
    <s v="SI"/>
    <s v="NO"/>
    <s v="NO"/>
    <n v="50"/>
    <s v="No"/>
    <s v="No"/>
    <n v="1104599"/>
    <x v="0"/>
    <n v="50"/>
  </r>
  <r>
    <n v="3859"/>
    <s v="HOMBRE"/>
    <n v="350605.15"/>
    <s v="ASALARIADO"/>
    <s v="SECTOR PRIVADO"/>
    <s v="SI"/>
    <s v="NO"/>
    <s v="NO"/>
    <n v="31"/>
    <s v="No"/>
    <s v="No"/>
    <n v="350605.15"/>
    <x v="0"/>
    <n v="31"/>
  </r>
  <r>
    <n v="3860"/>
    <s v="HOMBRE"/>
    <n v="348749.4"/>
    <s v="ASALARIADO"/>
    <s v="SECTOR PRIVADO"/>
    <s v="SI"/>
    <s v="NO"/>
    <s v="NO"/>
    <n v="55"/>
    <s v="No"/>
    <s v="No"/>
    <n v="348749.4"/>
    <x v="0"/>
    <n v="55"/>
  </r>
  <r>
    <n v="3861"/>
    <s v="HOMBRE"/>
    <n v="299784"/>
    <s v="TRABAJADOR INDEPENDIENTE"/>
    <s v="SECTOR PRIVADO"/>
    <s v="SI"/>
    <s v="NO"/>
    <s v="NO"/>
    <n v="56"/>
    <s v="No"/>
    <s v="No"/>
    <n v="299784"/>
    <x v="3"/>
    <n v="56"/>
  </r>
  <r>
    <n v="3862"/>
    <s v="MUJER"/>
    <n v="540083"/>
    <s v="TRABAJADOR INDEPENDIENTE"/>
    <s v="SECTOR PRIVADO"/>
    <s v="SI"/>
    <s v="SI"/>
    <s v="SI"/>
    <n v="55"/>
    <s v="No"/>
    <s v="No"/>
    <n v="540083"/>
    <x v="3"/>
    <n v="55"/>
  </r>
  <r>
    <n v="3863"/>
    <s v="HOMBRE"/>
    <n v="991228.7"/>
    <s v="ASALARIADO"/>
    <s v="SECTOR PRIVADO"/>
    <s v="SI"/>
    <s v="NO"/>
    <s v="NO"/>
    <n v="44"/>
    <s v="No"/>
    <s v="No"/>
    <n v="991228.7"/>
    <x v="0"/>
    <n v="44"/>
  </r>
  <r>
    <n v="3864"/>
    <s v="HOMBRE"/>
    <n v="278030"/>
    <s v="CONVENIOS ESPECIALES DE TRABAJADORES INDEPENDIENTES"/>
    <s v="SECTOR PRIVADO"/>
    <s v="SI"/>
    <s v="NO"/>
    <s v="NO"/>
    <n v="49"/>
    <s v="No"/>
    <s v="No"/>
    <n v="278030"/>
    <x v="4"/>
    <n v="49"/>
  </r>
  <r>
    <n v="3865"/>
    <s v="MUJER"/>
    <n v="306545"/>
    <s v="ASALARIADO"/>
    <s v="SECTOR PUBLICO"/>
    <s v="SI"/>
    <s v="NO"/>
    <s v="SI"/>
    <n v="39"/>
    <s v="No"/>
    <s v="No"/>
    <n v="306545"/>
    <x v="0"/>
    <n v="39"/>
  </r>
  <r>
    <n v="3866"/>
    <s v="HOMBRE"/>
    <n v="639121.35"/>
    <s v="ASALARIADO"/>
    <s v="SECTOR PRIVADO"/>
    <s v="SI"/>
    <s v="NO"/>
    <s v="NO"/>
    <n v="36"/>
    <s v="No"/>
    <s v="No"/>
    <n v="639121.35"/>
    <x v="0"/>
    <n v="36"/>
  </r>
  <r>
    <n v="3867"/>
    <s v="HOMBRE"/>
    <n v="422514.14"/>
    <s v="ASALARIADO"/>
    <s v="SECTOR PRIVADO"/>
    <s v="SI"/>
    <s v="NO"/>
    <s v="NO"/>
    <n v="33"/>
    <s v="No"/>
    <s v="No"/>
    <n v="422514.14"/>
    <x v="0"/>
    <n v="33"/>
  </r>
  <r>
    <n v="3868"/>
    <s v="HOMBRE"/>
    <n v="639148"/>
    <s v="TRABAJADOR INDEPENDIENTE"/>
    <s v="SECTOR PRIVADO"/>
    <s v="SI"/>
    <s v="NO"/>
    <s v="NO"/>
    <n v="61"/>
    <s v="No"/>
    <s v="No"/>
    <n v="639148"/>
    <x v="3"/>
    <n v="61"/>
  </r>
  <r>
    <n v="3869"/>
    <s v="MUJER"/>
    <n v="438762.65"/>
    <s v="ASALARIADO"/>
    <s v="SECTOR PRIVADO"/>
    <s v="SI"/>
    <s v="NO"/>
    <s v="SI"/>
    <n v="24"/>
    <s v="No"/>
    <s v="No"/>
    <n v="438762.65"/>
    <x v="0"/>
    <n v="24"/>
  </r>
  <r>
    <n v="3870"/>
    <s v="HOMBRE"/>
    <n v="940646.55"/>
    <s v="ASALARIADO"/>
    <s v="SECTOR PRIVADO"/>
    <s v="SI"/>
    <s v="NO"/>
    <s v="NO"/>
    <n v="55"/>
    <s v="No"/>
    <s v="No"/>
    <n v="940646.55"/>
    <x v="0"/>
    <n v="55"/>
  </r>
  <r>
    <n v="3871"/>
    <s v="HOMBRE"/>
    <n v="298248.25"/>
    <s v="ASALARIADO"/>
    <s v="SECTOR PRIVADO"/>
    <s v="SI"/>
    <s v="NO"/>
    <s v="NO"/>
    <n v="26"/>
    <s v="No"/>
    <s v="No"/>
    <n v="298248.25"/>
    <x v="0"/>
    <n v="26"/>
  </r>
  <r>
    <n v="3872"/>
    <s v="HOMBRE"/>
    <n v="450513.01"/>
    <s v="ASALARIADO"/>
    <s v="SECTOR PUBLICO"/>
    <s v="SI"/>
    <s v="NO"/>
    <s v="NO"/>
    <n v="39"/>
    <s v="No"/>
    <s v="No"/>
    <n v="450513.01"/>
    <x v="0"/>
    <n v="39"/>
  </r>
  <r>
    <n v="3873"/>
    <s v="HOMBRE"/>
    <n v="1213949"/>
    <s v="ASALARIADO"/>
    <s v="SECTOR PUBLICO"/>
    <s v="SI"/>
    <s v="NO"/>
    <s v="NO"/>
    <n v="41"/>
    <s v="No"/>
    <s v="No"/>
    <n v="1213949"/>
    <x v="0"/>
    <n v="41"/>
  </r>
  <r>
    <n v="3874"/>
    <s v="HOMBRE"/>
    <n v="377729.94"/>
    <s v="ASALARIADO"/>
    <s v="SECTOR PRIVADO"/>
    <s v="SI"/>
    <s v="NO"/>
    <s v="NO"/>
    <n v="36"/>
    <s v="No"/>
    <s v="No"/>
    <n v="377729.94"/>
    <x v="0"/>
    <n v="36"/>
  </r>
  <r>
    <n v="3875"/>
    <s v="MUJER"/>
    <n v="1605450"/>
    <s v="ASALARIADO"/>
    <s v="SECTOR PRIVADO"/>
    <s v="SI"/>
    <s v="NO"/>
    <s v="NO"/>
    <n v="38"/>
    <s v="No"/>
    <s v="No"/>
    <n v="1605450"/>
    <x v="0"/>
    <n v="38"/>
  </r>
  <r>
    <n v="3876"/>
    <s v="HOMBRE"/>
    <n v="297102"/>
    <s v="TRABAJADOR INDEPENDIENTE"/>
    <s v="SECTOR PRIVADO"/>
    <s v="SI"/>
    <s v="NO"/>
    <s v="SI"/>
    <n v="64"/>
    <s v="No"/>
    <s v="No"/>
    <n v="297102"/>
    <x v="3"/>
    <n v="64"/>
  </r>
  <r>
    <n v="3877"/>
    <s v="HOMBRE"/>
    <n v="391637.5"/>
    <s v="ASALARIADO"/>
    <s v="SECTOR PRIVADO"/>
    <s v="SI"/>
    <s v="NO"/>
    <s v="NO"/>
    <n v="49"/>
    <s v="No"/>
    <s v="No"/>
    <n v="391637.5"/>
    <x v="0"/>
    <n v="49"/>
  </r>
  <r>
    <n v="3878"/>
    <s v="HOMBRE"/>
    <n v="317719"/>
    <s v="ASEGURADO VOLUNTARIO"/>
    <s v="SECTOR PRIVADO"/>
    <s v="SI"/>
    <s v="SI"/>
    <s v="NO"/>
    <n v="34"/>
    <s v="No"/>
    <s v="No"/>
    <n v="317719"/>
    <x v="2"/>
    <n v="34"/>
  </r>
  <r>
    <n v="3879"/>
    <s v="MUJER"/>
    <n v="1161829.5"/>
    <s v="ASALARIADO"/>
    <s v="SECTOR PUBLICO"/>
    <s v="SI"/>
    <s v="NO"/>
    <s v="NO"/>
    <n v="32"/>
    <s v="No"/>
    <s v="No"/>
    <n v="1161829.5"/>
    <x v="0"/>
    <n v="32"/>
  </r>
  <r>
    <n v="3880"/>
    <s v="MUJER"/>
    <n v="297050"/>
    <s v="ASEGURADO VOLUNTARIO"/>
    <s v="SECTOR PRIVADO"/>
    <s v="SI"/>
    <s v="NO"/>
    <s v="NO"/>
    <n v="55"/>
    <s v="No"/>
    <s v="No"/>
    <n v="297050"/>
    <x v="2"/>
    <n v="55"/>
  </r>
  <r>
    <n v="3881"/>
    <s v="HOMBRE"/>
    <n v="1117420.3"/>
    <s v="ASALARIADO"/>
    <s v="SECTOR PRIVADO"/>
    <s v="SI"/>
    <s v="NO"/>
    <s v="NO"/>
    <n v="52"/>
    <s v="No"/>
    <s v="No"/>
    <n v="1117420.3"/>
    <x v="0"/>
    <n v="52"/>
  </r>
  <r>
    <n v="3882"/>
    <s v="HOMBRE"/>
    <n v="472721.91999999998"/>
    <s v="ASALARIADO"/>
    <s v="SECTOR PRIVADO"/>
    <s v="SI"/>
    <s v="NO"/>
    <s v="NO"/>
    <n v="60"/>
    <s v="No"/>
    <s v="No"/>
    <n v="472721.91999999998"/>
    <x v="0"/>
    <n v="60"/>
  </r>
  <r>
    <n v="3883"/>
    <s v="MUJER"/>
    <n v="300018"/>
    <s v="ASEGURADO VOLUNTARIO"/>
    <s v="SECTOR PRIVADO"/>
    <s v="SI"/>
    <s v="NO"/>
    <s v="NO"/>
    <n v="55"/>
    <s v="No"/>
    <s v="No"/>
    <n v="300018"/>
    <x v="2"/>
    <n v="55"/>
  </r>
  <r>
    <n v="3884"/>
    <s v="HOMBRE"/>
    <n v="235200"/>
    <s v="ASALARIADO"/>
    <s v="SECTOR PRIVADO"/>
    <s v="SI"/>
    <s v="NO"/>
    <s v="SI"/>
    <n v="24"/>
    <s v="No"/>
    <s v="No"/>
    <n v="235200"/>
    <x v="0"/>
    <n v="24"/>
  </r>
  <r>
    <n v="3885"/>
    <s v="MUJER"/>
    <n v="180000"/>
    <s v="ASALARIADO"/>
    <s v="SECTOR PRIVADO"/>
    <s v="SI"/>
    <s v="SI"/>
    <s v="NO"/>
    <n v="30"/>
    <s v="No"/>
    <s v="No"/>
    <n v="180000"/>
    <x v="0"/>
    <n v="30"/>
  </r>
  <r>
    <n v="3886"/>
    <s v="HOMBRE"/>
    <n v="639148"/>
    <s v="TRABAJADOR INDEPENDIENTE"/>
    <s v="SECTOR PRIVADO"/>
    <s v="SI"/>
    <s v="NO"/>
    <s v="NO"/>
    <n v="58"/>
    <s v="No"/>
    <s v="No"/>
    <n v="639148"/>
    <x v="3"/>
    <n v="58"/>
  </r>
  <r>
    <n v="3887"/>
    <s v="MUJER"/>
    <n v="1461535"/>
    <s v="PENSIONADOS EN SU PROPIO SISTEMA"/>
    <s v="SECTOR PUBLICO"/>
    <s v="SI"/>
    <s v="NO"/>
    <s v="NO"/>
    <n v="55"/>
    <s v="No"/>
    <s v="No"/>
    <n v="1461535"/>
    <x v="1"/>
    <n v="55"/>
  </r>
  <r>
    <n v="3888"/>
    <s v="MUJER"/>
    <n v="297046"/>
    <s v="ASEGURADO VOLUNTARIO"/>
    <s v="SECTOR PRIVADO"/>
    <s v="SI"/>
    <s v="NO"/>
    <s v="NO"/>
    <n v="60"/>
    <s v="No"/>
    <s v="No"/>
    <n v="297046"/>
    <x v="2"/>
    <n v="60"/>
  </r>
  <r>
    <n v="3889"/>
    <s v="HOMBRE"/>
    <n v="208067.25"/>
    <s v="ASALARIADO"/>
    <s v="SECTOR PUBLICO"/>
    <s v="SI"/>
    <s v="NO"/>
    <s v="NO"/>
    <n v="46"/>
    <s v="No"/>
    <s v="No"/>
    <n v="208067.25"/>
    <x v="0"/>
    <n v="46"/>
  </r>
  <r>
    <n v="3890"/>
    <s v="MUJER"/>
    <n v="260000"/>
    <s v="ASALARIADO"/>
    <s v="SECTOR PRIVADO"/>
    <s v="SI"/>
    <s v="NO"/>
    <s v="NO"/>
    <n v="29"/>
    <s v="No"/>
    <s v="No"/>
    <n v="260000"/>
    <x v="0"/>
    <n v="29"/>
  </r>
  <r>
    <n v="3891"/>
    <s v="HOMBRE"/>
    <n v="274969.43"/>
    <s v="ASALARIADO"/>
    <s v="SECTOR PRIVADO"/>
    <s v="SI"/>
    <s v="NO"/>
    <s v="NO"/>
    <n v="31"/>
    <s v="No"/>
    <s v="No"/>
    <n v="274969.43"/>
    <x v="0"/>
    <n v="31"/>
  </r>
  <r>
    <n v="3892"/>
    <s v="HOMBRE"/>
    <n v="1392687.83"/>
    <s v="ASALARIADO"/>
    <s v="SECTOR PRIVADO"/>
    <s v="SI"/>
    <s v="NO"/>
    <s v="NO"/>
    <n v="55"/>
    <s v="No"/>
    <s v="No"/>
    <n v="1392687.83"/>
    <x v="0"/>
    <n v="55"/>
  </r>
  <r>
    <n v="3893"/>
    <s v="HOMBRE"/>
    <n v="546354"/>
    <s v="TRABAJADOR INDEPENDIENTE"/>
    <s v="SECTOR PRIVADO"/>
    <s v="SI"/>
    <s v="SI"/>
    <s v="SI"/>
    <n v="81"/>
    <s v="No"/>
    <s v="No"/>
    <n v="546354"/>
    <x v="3"/>
    <n v="81"/>
  </r>
  <r>
    <n v="3894"/>
    <s v="MUJER"/>
    <n v="297046"/>
    <s v="ASEGURADO VOLUNTARIO"/>
    <s v="SECTOR PRIVADO"/>
    <s v="NO"/>
    <s v="NO"/>
    <s v="NO"/>
    <n v="52"/>
    <s v="No"/>
    <s v="No"/>
    <n v="297046"/>
    <x v="2"/>
    <n v="52"/>
  </r>
  <r>
    <n v="3895"/>
    <s v="HOMBRE"/>
    <n v="459260"/>
    <s v="ASALARIADO"/>
    <s v="SECTOR PRIVADO"/>
    <s v="SI"/>
    <s v="NO"/>
    <s v="NO"/>
    <n v="37"/>
    <s v="No"/>
    <s v="No"/>
    <n v="459260"/>
    <x v="0"/>
    <n v="37"/>
  </r>
  <r>
    <n v="3896"/>
    <s v="HOMBRE"/>
    <n v="721709.3"/>
    <s v="ASALARIADO"/>
    <s v="SECTOR PUBLICO"/>
    <s v="SI"/>
    <s v="NO"/>
    <s v="NO"/>
    <n v="45"/>
    <s v="No"/>
    <s v="No"/>
    <n v="721709.3"/>
    <x v="0"/>
    <n v="45"/>
  </r>
  <r>
    <n v="3897"/>
    <s v="MUJER"/>
    <n v="465877"/>
    <s v="ASALARIADO"/>
    <s v="SECTOR PRIVADO"/>
    <s v="SI"/>
    <s v="NO"/>
    <s v="SI"/>
    <n v="36"/>
    <s v="No"/>
    <s v="No"/>
    <n v="465877"/>
    <x v="0"/>
    <n v="36"/>
  </r>
  <r>
    <n v="3898"/>
    <s v="MUJER"/>
    <n v="658917"/>
    <s v="ASALARIADO"/>
    <s v="SECTOR PUBLICO"/>
    <s v="SI"/>
    <s v="NO"/>
    <s v="SI"/>
    <n v="36"/>
    <s v="No"/>
    <s v="No"/>
    <n v="658917"/>
    <x v="0"/>
    <n v="36"/>
  </r>
  <r>
    <n v="3899"/>
    <s v="HOMBRE"/>
    <n v="2658295.4300000002"/>
    <s v="ASALARIADO"/>
    <s v="SECTOR PRIVADO"/>
    <s v="SI"/>
    <s v="SI"/>
    <s v="NO"/>
    <n v="30"/>
    <s v="Atípico"/>
    <s v="No"/>
    <n v="2658295.4300000002"/>
    <x v="0"/>
    <n v="30"/>
  </r>
  <r>
    <n v="3900"/>
    <s v="HOMBRE"/>
    <n v="583221.81999999995"/>
    <s v="ASALARIADO"/>
    <s v="SECTOR PRIVADO"/>
    <s v="SI"/>
    <s v="SI"/>
    <s v="NO"/>
    <n v="53"/>
    <s v="No"/>
    <s v="No"/>
    <n v="583221.81999999995"/>
    <x v="0"/>
    <n v="53"/>
  </r>
  <r>
    <n v="3901"/>
    <s v="HOMBRE"/>
    <n v="297046"/>
    <s v="TRABAJADOR INDEPENDIENTE"/>
    <s v="SECTOR PRIVADO"/>
    <s v="SI"/>
    <s v="NO"/>
    <s v="NO"/>
    <n v="32"/>
    <s v="No"/>
    <s v="No"/>
    <n v="297046"/>
    <x v="3"/>
    <n v="32"/>
  </r>
  <r>
    <n v="3902"/>
    <s v="MUJER"/>
    <n v="572000"/>
    <s v="ASALARIADO"/>
    <s v="SECTOR PRIVADO"/>
    <s v="SI"/>
    <s v="NO"/>
    <s v="NO"/>
    <n v="50"/>
    <s v="No"/>
    <s v="No"/>
    <n v="572000"/>
    <x v="0"/>
    <n v="50"/>
  </r>
  <r>
    <n v="3903"/>
    <s v="HOMBRE"/>
    <n v="705100"/>
    <s v="ASALARIADO"/>
    <s v="SECTOR PRIVADO"/>
    <s v="SI"/>
    <s v="NO"/>
    <s v="NO"/>
    <n v="64"/>
    <s v="No"/>
    <s v="No"/>
    <n v="705100"/>
    <x v="0"/>
    <n v="64"/>
  </r>
  <r>
    <n v="3904"/>
    <s v="HOMBRE"/>
    <n v="366181.5"/>
    <s v="ASALARIADO"/>
    <s v="SECTOR PRIVADO"/>
    <s v="SI"/>
    <s v="NO"/>
    <s v="NO"/>
    <n v="33"/>
    <s v="No"/>
    <s v="No"/>
    <n v="366181.5"/>
    <x v="0"/>
    <n v="33"/>
  </r>
  <r>
    <n v="3905"/>
    <s v="HOMBRE"/>
    <n v="639148"/>
    <s v="TRABAJADOR INDEPENDIENTE"/>
    <s v="SECTOR PRIVADO"/>
    <s v="SI"/>
    <s v="NO"/>
    <s v="SI"/>
    <n v="41"/>
    <s v="No"/>
    <s v="No"/>
    <n v="639148"/>
    <x v="3"/>
    <n v="41"/>
  </r>
  <r>
    <n v="3906"/>
    <s v="HOMBRE"/>
    <n v="883100"/>
    <s v="ASALARIADO"/>
    <s v="SECTOR PUBLICO"/>
    <s v="SI"/>
    <s v="NO"/>
    <s v="NO"/>
    <n v="48"/>
    <s v="No"/>
    <s v="No"/>
    <n v="883100"/>
    <x v="0"/>
    <n v="48"/>
  </r>
  <r>
    <n v="3907"/>
    <s v="MUJER"/>
    <n v="634458.85"/>
    <s v="ASALARIADO"/>
    <s v="SECTOR PUBLICO"/>
    <s v="SI"/>
    <s v="NO"/>
    <s v="NO"/>
    <n v="37"/>
    <s v="No"/>
    <s v="No"/>
    <n v="634458.85"/>
    <x v="0"/>
    <n v="37"/>
  </r>
  <r>
    <n v="3908"/>
    <s v="HOMBRE"/>
    <n v="700000"/>
    <s v="ASALARIADO"/>
    <s v="SECTOR PRIVADO"/>
    <s v="SI"/>
    <s v="NO"/>
    <s v="NO"/>
    <n v="46"/>
    <s v="No"/>
    <s v="No"/>
    <n v="700000"/>
    <x v="0"/>
    <n v="46"/>
  </r>
  <r>
    <n v="3909"/>
    <s v="HOMBRE"/>
    <n v="583859.75"/>
    <s v="ASALARIADO"/>
    <s v="SECTOR PRIVADO"/>
    <s v="SI"/>
    <s v="NO"/>
    <s v="NO"/>
    <n v="62"/>
    <s v="No"/>
    <s v="No"/>
    <n v="583859.75"/>
    <x v="0"/>
    <n v="62"/>
  </r>
  <r>
    <n v="3910"/>
    <s v="MUJER"/>
    <n v="649238.17000000004"/>
    <s v="ASALARIADO"/>
    <s v="SECTOR PRIVADO"/>
    <s v="SI"/>
    <s v="NO"/>
    <s v="NO"/>
    <n v="27"/>
    <s v="No"/>
    <s v="No"/>
    <n v="649238.17000000004"/>
    <x v="0"/>
    <n v="27"/>
  </r>
  <r>
    <n v="3911"/>
    <s v="MUJER"/>
    <n v="1341939"/>
    <s v="PENSIONADOS EN SU PROPIO SISTEMA"/>
    <s v="SECTOR PUBLICO"/>
    <s v="SI"/>
    <s v="NO"/>
    <s v="NO"/>
    <n v="76"/>
    <s v="No"/>
    <s v="No"/>
    <n v="1341939"/>
    <x v="1"/>
    <n v="76"/>
  </r>
  <r>
    <n v="3912"/>
    <s v="MUJER"/>
    <n v="170248"/>
    <s v="ASALARIADO"/>
    <s v="SECTOR PRIVADO"/>
    <s v="SI"/>
    <s v="NO"/>
    <s v="NO"/>
    <n v="20"/>
    <s v="No"/>
    <s v="No"/>
    <n v="170248"/>
    <x v="0"/>
    <n v="20"/>
  </r>
  <r>
    <n v="3913"/>
    <s v="HOMBRE"/>
    <n v="301566"/>
    <s v="ASEGURADO VOLUNTARIO"/>
    <s v="SECTOR PRIVADO"/>
    <s v="SI"/>
    <s v="NO"/>
    <s v="SI"/>
    <n v="26"/>
    <s v="No"/>
    <s v="No"/>
    <n v="301566"/>
    <x v="2"/>
    <n v="26"/>
  </r>
  <r>
    <n v="3914"/>
    <s v="HOMBRE"/>
    <n v="326841"/>
    <s v="TRABAJADOR INDEPENDIENTE"/>
    <s v="SECTOR PRIVADO"/>
    <s v="SI"/>
    <s v="NO"/>
    <s v="SI"/>
    <n v="51"/>
    <s v="No"/>
    <s v="No"/>
    <n v="326841"/>
    <x v="3"/>
    <n v="51"/>
  </r>
  <r>
    <n v="3915"/>
    <s v="HOMBRE"/>
    <n v="260561"/>
    <s v="ASALARIADO"/>
    <s v="SECTOR PRIVADO"/>
    <s v="SI"/>
    <s v="NO"/>
    <s v="NO"/>
    <n v="52"/>
    <s v="No"/>
    <s v="No"/>
    <n v="260561"/>
    <x v="0"/>
    <n v="52"/>
  </r>
  <r>
    <n v="3916"/>
    <s v="HOMBRE"/>
    <n v="478496"/>
    <s v="TRABAJADOR INDEPENDIENTE"/>
    <s v="SECTOR PRIVADO"/>
    <s v="SI"/>
    <s v="NO"/>
    <s v="NO"/>
    <n v="31"/>
    <s v="No"/>
    <s v="No"/>
    <n v="478496"/>
    <x v="3"/>
    <n v="31"/>
  </r>
  <r>
    <n v="3917"/>
    <s v="HOMBRE"/>
    <n v="297046"/>
    <s v="ASEGURADO VOLUNTARIO"/>
    <s v="SECTOR PRIVADO"/>
    <s v="SI"/>
    <s v="NO"/>
    <s v="NO"/>
    <n v="59"/>
    <s v="No"/>
    <s v="No"/>
    <n v="297046"/>
    <x v="2"/>
    <n v="59"/>
  </r>
  <r>
    <n v="3918"/>
    <s v="MUJER"/>
    <n v="360000"/>
    <s v="ASALARIADO"/>
    <s v="SECTOR PRIVADO"/>
    <s v="SI"/>
    <s v="NO"/>
    <s v="NO"/>
    <n v="23"/>
    <s v="No"/>
    <s v="No"/>
    <n v="360000"/>
    <x v="0"/>
    <n v="23"/>
  </r>
  <r>
    <n v="3919"/>
    <s v="MUJER"/>
    <n v="297046"/>
    <s v="ASEGURADO VOLUNTARIO"/>
    <s v="SECTOR PRIVADO"/>
    <s v="SI"/>
    <s v="NO"/>
    <s v="NO"/>
    <n v="43"/>
    <s v="No"/>
    <s v="No"/>
    <n v="297046"/>
    <x v="2"/>
    <n v="43"/>
  </r>
  <r>
    <n v="3920"/>
    <s v="HOMBRE"/>
    <n v="10"/>
    <s v="ASALARIADO"/>
    <s v="SECTOR PRIVADO"/>
    <s v="SI"/>
    <s v="NO"/>
    <s v="NO"/>
    <n v="42"/>
    <s v="No"/>
    <s v="No"/>
    <n v="10"/>
    <x v="0"/>
    <n v="42"/>
  </r>
  <r>
    <n v="3921"/>
    <s v="HOMBRE"/>
    <n v="310124"/>
    <s v="TRABAJADOR INDEPENDIENTE"/>
    <s v="SECTOR PRIVADO"/>
    <s v="SI"/>
    <s v="SI"/>
    <s v="SI"/>
    <n v="48"/>
    <s v="No"/>
    <s v="No"/>
    <n v="310124"/>
    <x v="3"/>
    <n v="48"/>
  </r>
  <r>
    <n v="3922"/>
    <s v="HOMBRE"/>
    <n v="148800"/>
    <s v="ASALARIADO"/>
    <s v="SECTOR PRIVADO"/>
    <s v="SI"/>
    <s v="NO"/>
    <s v="NO"/>
    <n v="54"/>
    <s v="No"/>
    <s v="No"/>
    <n v="148800"/>
    <x v="0"/>
    <n v="54"/>
  </r>
  <r>
    <n v="3923"/>
    <s v="HOMBRE"/>
    <n v="192600"/>
    <s v="ASALARIADO"/>
    <s v="SECTOR PRIVADO"/>
    <s v="SI"/>
    <s v="SI"/>
    <s v="SI"/>
    <n v="48"/>
    <s v="No"/>
    <s v="No"/>
    <n v="192600"/>
    <x v="0"/>
    <n v="48"/>
  </r>
  <r>
    <n v="3924"/>
    <s v="HOMBRE"/>
    <n v="305704"/>
    <s v="TRABAJADOR INDEPENDIENTE"/>
    <s v="SECTOR PRIVADO"/>
    <s v="SI"/>
    <s v="NO"/>
    <s v="SI"/>
    <n v="42"/>
    <s v="No"/>
    <s v="No"/>
    <n v="305704"/>
    <x v="3"/>
    <n v="42"/>
  </r>
  <r>
    <n v="3925"/>
    <s v="HOMBRE"/>
    <n v="297046"/>
    <s v="ASEGURADO VOLUNTARIO"/>
    <s v="SECTOR PRIVADO"/>
    <s v="SI"/>
    <s v="NO"/>
    <s v="NO"/>
    <n v="48"/>
    <s v="No"/>
    <s v="No"/>
    <n v="297046"/>
    <x v="2"/>
    <n v="48"/>
  </r>
  <r>
    <n v="3926"/>
    <s v="HOMBRE"/>
    <n v="1481119.18"/>
    <s v="ASALARIADO"/>
    <s v="SECTOR PRIVADO"/>
    <s v="SI"/>
    <s v="NO"/>
    <s v="NO"/>
    <n v="29"/>
    <s v="No"/>
    <s v="No"/>
    <n v="1481119.18"/>
    <x v="0"/>
    <n v="29"/>
  </r>
  <r>
    <n v="3927"/>
    <s v="MUJER"/>
    <n v="220000"/>
    <s v="ASALARIADO"/>
    <s v="SECTOR PRIVADO"/>
    <s v="SI"/>
    <s v="NO"/>
    <s v="NO"/>
    <n v="58"/>
    <s v="No"/>
    <s v="No"/>
    <n v="220000"/>
    <x v="0"/>
    <n v="58"/>
  </r>
  <r>
    <n v="3928"/>
    <s v="MUJER"/>
    <n v="856546"/>
    <s v="ASALARIADO"/>
    <s v="SECTOR PUBLICO"/>
    <s v="SI"/>
    <s v="NO"/>
    <s v="NO"/>
    <n v="36"/>
    <s v="No"/>
    <s v="No"/>
    <n v="856546"/>
    <x v="0"/>
    <n v="36"/>
  </r>
  <r>
    <n v="3929"/>
    <s v="MUJER"/>
    <n v="358640"/>
    <s v="TRABAJADOR INDEPENDIENTE"/>
    <s v="SECTOR PRIVADO"/>
    <s v="SI"/>
    <s v="NO"/>
    <s v="SI"/>
    <n v="24"/>
    <s v="No"/>
    <s v="No"/>
    <n v="358640"/>
    <x v="3"/>
    <n v="24"/>
  </r>
  <r>
    <n v="3930"/>
    <s v="HOMBRE"/>
    <n v="345000"/>
    <s v="ASALARIADO"/>
    <s v="SECTOR PRIVADO"/>
    <s v="SI"/>
    <s v="NO"/>
    <s v="NO"/>
    <n v="62"/>
    <s v="No"/>
    <s v="No"/>
    <n v="345000"/>
    <x v="0"/>
    <n v="62"/>
  </r>
  <r>
    <n v="3931"/>
    <s v="HOMBRE"/>
    <n v="292400"/>
    <s v="ASALARIADO"/>
    <s v="SECTOR PRIVADO"/>
    <s v="SI"/>
    <s v="NO"/>
    <s v="NO"/>
    <n v="34"/>
    <s v="No"/>
    <s v="No"/>
    <n v="292400"/>
    <x v="0"/>
    <n v="34"/>
  </r>
  <r>
    <n v="3932"/>
    <s v="MUJER"/>
    <n v="445400"/>
    <s v="ASALARIADO"/>
    <s v="SECTOR PUBLICO"/>
    <s v="SI"/>
    <s v="NO"/>
    <s v="SI"/>
    <n v="52"/>
    <s v="No"/>
    <s v="No"/>
    <n v="445400"/>
    <x v="0"/>
    <n v="52"/>
  </r>
  <r>
    <n v="3933"/>
    <s v="HOMBRE"/>
    <n v="300000"/>
    <s v="ASALARIADO"/>
    <s v="SECTOR PRIVADO"/>
    <s v="SI"/>
    <s v="NO"/>
    <s v="NO"/>
    <n v="50"/>
    <s v="No"/>
    <s v="No"/>
    <n v="300000"/>
    <x v="0"/>
    <n v="50"/>
  </r>
  <r>
    <n v="3934"/>
    <s v="MUJER"/>
    <n v="343391"/>
    <s v="ASALARIADO"/>
    <s v="SECTOR PRIVADO"/>
    <s v="SI"/>
    <s v="NO"/>
    <s v="NO"/>
    <n v="40"/>
    <s v="No"/>
    <s v="No"/>
    <n v="343391"/>
    <x v="0"/>
    <n v="40"/>
  </r>
  <r>
    <n v="3935"/>
    <s v="HOMBRE"/>
    <n v="64275.12"/>
    <s v="ASALARIADO"/>
    <s v="SECTOR PRIVADO"/>
    <s v="SI"/>
    <s v="NO"/>
    <s v="NO"/>
    <n v="31"/>
    <s v="No"/>
    <s v="No"/>
    <n v="64275.12"/>
    <x v="0"/>
    <n v="31"/>
  </r>
  <r>
    <n v="3936"/>
    <s v="HOMBRE"/>
    <n v="278030"/>
    <s v="CONVENIOS ESPECIALES DE TRABAJADORES INDEPENDIENTES"/>
    <s v="SECTOR PRIVADO"/>
    <s v="SI"/>
    <s v="NO"/>
    <s v="NO"/>
    <n v="42"/>
    <s v="No"/>
    <s v="No"/>
    <n v="278030"/>
    <x v="4"/>
    <n v="42"/>
  </r>
  <r>
    <n v="3937"/>
    <s v="HOMBRE"/>
    <n v="367154.08"/>
    <s v="ASALARIADO"/>
    <s v="SECTOR PRIVADO"/>
    <s v="SI"/>
    <s v="NO"/>
    <s v="SI"/>
    <n v="58"/>
    <s v="No"/>
    <s v="No"/>
    <n v="367154.08"/>
    <x v="0"/>
    <n v="58"/>
  </r>
  <r>
    <n v="3938"/>
    <s v="MUJER"/>
    <n v="508158.5"/>
    <s v="ASALARIADO"/>
    <s v="SECTOR PUBLICO"/>
    <s v="SI"/>
    <s v="NO"/>
    <s v="NO"/>
    <n v="27"/>
    <s v="No"/>
    <s v="No"/>
    <n v="508158.5"/>
    <x v="0"/>
    <n v="27"/>
  </r>
  <r>
    <n v="3939"/>
    <s v="MUJER"/>
    <n v="138000"/>
    <s v="ASALARIADO"/>
    <s v="SECTOR PRIVADO"/>
    <s v="SI"/>
    <s v="SI"/>
    <s v="SI"/>
    <n v="59"/>
    <s v="No"/>
    <s v="No"/>
    <n v="138000"/>
    <x v="0"/>
    <n v="59"/>
  </r>
  <r>
    <n v="3940"/>
    <s v="HOMBRE"/>
    <n v="53261.99"/>
    <s v="ASALARIADO"/>
    <s v="SECTOR PRIVADO"/>
    <s v="SI"/>
    <s v="NO"/>
    <s v="NO"/>
    <n v="26"/>
    <s v="No"/>
    <s v="No"/>
    <n v="53261.99"/>
    <x v="0"/>
    <n v="26"/>
  </r>
  <r>
    <n v="3941"/>
    <s v="MUJER"/>
    <n v="1787275"/>
    <s v="PENSIONADOS EN SU PROPIO SISTEMA"/>
    <s v="SECTOR PUBLICO"/>
    <s v="SI"/>
    <s v="NO"/>
    <s v="NO"/>
    <n v="67"/>
    <s v="No"/>
    <s v="No"/>
    <n v="1787275"/>
    <x v="1"/>
    <n v="67"/>
  </r>
  <r>
    <n v="3942"/>
    <s v="MUJER"/>
    <n v="475269"/>
    <s v="TRABAJADOR INDEPENDIENTE"/>
    <s v="SECTOR PRIVADO"/>
    <s v="SI"/>
    <s v="NO"/>
    <s v="SI"/>
    <n v="64"/>
    <s v="No"/>
    <s v="No"/>
    <n v="475269"/>
    <x v="3"/>
    <n v="64"/>
  </r>
  <r>
    <n v="3943"/>
    <s v="MUJER"/>
    <n v="1955324"/>
    <s v="ASALARIADO"/>
    <s v="SECTOR PUBLICO"/>
    <s v="SI"/>
    <s v="NO"/>
    <s v="SI"/>
    <n v="37"/>
    <s v="No"/>
    <s v="No"/>
    <n v="1955324"/>
    <x v="0"/>
    <n v="37"/>
  </r>
  <r>
    <n v="3944"/>
    <s v="HOMBRE"/>
    <n v="4348062"/>
    <s v="ASALARIADO"/>
    <s v="SECTOR PRIVADO"/>
    <s v="SI"/>
    <s v="NO"/>
    <s v="NO"/>
    <n v="43"/>
    <s v="Atípico"/>
    <s v="No"/>
    <n v="4348062"/>
    <x v="0"/>
    <n v="43"/>
  </r>
  <r>
    <n v="3945"/>
    <s v="MUJER"/>
    <n v="278030"/>
    <s v="CONVENIOS ESPECIALES DE TRABAJADORES INDEPENDIENTES"/>
    <s v="SECTOR PRIVADO"/>
    <s v="SI"/>
    <s v="NO"/>
    <s v="NO"/>
    <n v="24"/>
    <s v="No"/>
    <s v="No"/>
    <n v="278030"/>
    <x v="4"/>
    <n v="24"/>
  </r>
  <r>
    <n v="3946"/>
    <s v="HOMBRE"/>
    <n v="278030"/>
    <s v="CONVENIOS ESPECIALES DE TRABAJADORES INDEPENDIENTES"/>
    <s v="SECTOR PRIVADO"/>
    <s v="SI"/>
    <s v="NO"/>
    <s v="NO"/>
    <n v="28"/>
    <s v="No"/>
    <s v="No"/>
    <n v="278030"/>
    <x v="4"/>
    <n v="28"/>
  </r>
  <r>
    <n v="3947"/>
    <s v="HOMBRE"/>
    <n v="297062"/>
    <s v="TRABAJADOR INDEPENDIENTE"/>
    <s v="SECTOR PRIVADO"/>
    <s v="SI"/>
    <s v="SI"/>
    <s v="SI"/>
    <n v="46"/>
    <s v="No"/>
    <s v="No"/>
    <n v="297062"/>
    <x v="3"/>
    <n v="46"/>
  </r>
  <r>
    <n v="3948"/>
    <s v="MUJER"/>
    <n v="433430"/>
    <s v="ASALARIADO"/>
    <s v="SECTOR PUBLICO"/>
    <s v="SI"/>
    <s v="NO"/>
    <s v="SI"/>
    <n v="48"/>
    <s v="No"/>
    <s v="No"/>
    <n v="433430"/>
    <x v="0"/>
    <n v="48"/>
  </r>
  <r>
    <n v="3949"/>
    <s v="MUJER"/>
    <n v="220000"/>
    <s v="ASALARIADO"/>
    <s v="SECTOR PRIVADO"/>
    <s v="SI"/>
    <s v="NO"/>
    <s v="NO"/>
    <n v="20"/>
    <s v="No"/>
    <s v="No"/>
    <n v="220000"/>
    <x v="0"/>
    <n v="20"/>
  </r>
  <r>
    <n v="3950"/>
    <s v="HOMBRE"/>
    <n v="202390"/>
    <s v="ASALARIADO"/>
    <s v="SECTOR PRIVADO"/>
    <s v="SI"/>
    <s v="SI"/>
    <s v="SI"/>
    <n v="19"/>
    <s v="No"/>
    <s v="No"/>
    <n v="202390"/>
    <x v="0"/>
    <n v="19"/>
  </r>
  <r>
    <n v="3951"/>
    <s v="HOMBRE"/>
    <n v="721233.92000000004"/>
    <s v="ASALARIADO"/>
    <s v="SECTOR PRIVADO"/>
    <s v="SI"/>
    <s v="NO"/>
    <s v="NO"/>
    <n v="27"/>
    <s v="No"/>
    <s v="No"/>
    <n v="721233.92000000004"/>
    <x v="0"/>
    <n v="27"/>
  </r>
  <r>
    <n v="3952"/>
    <s v="HOMBRE"/>
    <n v="255000"/>
    <s v="ASALARIADO"/>
    <s v="SECTOR PRIVADO"/>
    <s v="SI"/>
    <s v="SI"/>
    <s v="NO"/>
    <n v="34"/>
    <s v="No"/>
    <s v="No"/>
    <n v="255000"/>
    <x v="0"/>
    <n v="34"/>
  </r>
  <r>
    <n v="3953"/>
    <s v="HOMBRE"/>
    <n v="728571.8"/>
    <s v="ASALARIADO"/>
    <s v="SECTOR PUBLICO"/>
    <s v="SI"/>
    <s v="NO"/>
    <s v="NO"/>
    <n v="38"/>
    <s v="No"/>
    <s v="No"/>
    <n v="728571.8"/>
    <x v="0"/>
    <n v="38"/>
  </r>
  <r>
    <n v="3954"/>
    <s v="HOMBRE"/>
    <n v="950000"/>
    <s v="ASALARIADO"/>
    <s v="SECTOR PRIVADO"/>
    <s v="SI"/>
    <s v="NO"/>
    <s v="NO"/>
    <n v="41"/>
    <s v="No"/>
    <s v="No"/>
    <n v="950000"/>
    <x v="0"/>
    <n v="41"/>
  </r>
  <r>
    <n v="3955"/>
    <s v="MUJER"/>
    <n v="964738.22"/>
    <s v="ASALARIADO"/>
    <s v="SECTOR PRIVADO"/>
    <s v="SI"/>
    <s v="NO"/>
    <s v="NO"/>
    <n v="35"/>
    <s v="No"/>
    <s v="No"/>
    <n v="964738.22"/>
    <x v="0"/>
    <n v="35"/>
  </r>
  <r>
    <n v="3956"/>
    <s v="HOMBRE"/>
    <n v="510415.15"/>
    <s v="ASALARIADO"/>
    <s v="SECTOR PRIVADO"/>
    <s v="SI"/>
    <s v="NO"/>
    <s v="NO"/>
    <n v="34"/>
    <s v="No"/>
    <s v="No"/>
    <n v="510415.15"/>
    <x v="0"/>
    <n v="34"/>
  </r>
  <r>
    <n v="3957"/>
    <s v="HOMBRE"/>
    <n v="183865"/>
    <s v="ASALARIADO"/>
    <s v="SECTOR PRIVADO"/>
    <s v="SI"/>
    <s v="NO"/>
    <s v="NO"/>
    <n v="21"/>
    <s v="No"/>
    <s v="No"/>
    <n v="183865"/>
    <x v="0"/>
    <n v="21"/>
  </r>
  <r>
    <n v="3958"/>
    <s v="HOMBRE"/>
    <n v="1470000"/>
    <s v="ASALARIADO"/>
    <s v="SECTOR PRIVADO"/>
    <s v="SI"/>
    <s v="SI"/>
    <s v="SI"/>
    <n v="55"/>
    <s v="No"/>
    <s v="No"/>
    <n v="1470000"/>
    <x v="0"/>
    <n v="55"/>
  </r>
  <r>
    <n v="3959"/>
    <s v="MUJER"/>
    <n v="200000"/>
    <s v="ASALARIADO"/>
    <s v="SECTOR PRIVADO"/>
    <s v="SI"/>
    <s v="NO"/>
    <s v="NO"/>
    <n v="27"/>
    <s v="No"/>
    <s v="No"/>
    <n v="200000"/>
    <x v="0"/>
    <n v="27"/>
  </r>
  <r>
    <n v="3960"/>
    <s v="MUJER"/>
    <n v="344981"/>
    <s v="ASALARIADO"/>
    <s v="SECTOR PRIVADO"/>
    <s v="SI"/>
    <s v="NO"/>
    <s v="NO"/>
    <n v="35"/>
    <s v="No"/>
    <s v="No"/>
    <n v="344981"/>
    <x v="0"/>
    <n v="35"/>
  </r>
  <r>
    <n v="3961"/>
    <s v="MUJER"/>
    <n v="1332630"/>
    <s v="ASALARIADO"/>
    <s v="SECTOR PUBLICO"/>
    <s v="SI"/>
    <s v="NO"/>
    <s v="SI"/>
    <n v="42"/>
    <s v="No"/>
    <s v="No"/>
    <n v="1332630"/>
    <x v="0"/>
    <n v="42"/>
  </r>
  <r>
    <n v="3962"/>
    <s v="HOMBRE"/>
    <n v="612532.43999999994"/>
    <s v="PENSIONADOS EN SU PROPIO SISTEMA"/>
    <s v="SECTOR PUBLICO"/>
    <s v="SI"/>
    <s v="NO"/>
    <s v="NO"/>
    <n v="67"/>
    <s v="No"/>
    <s v="No"/>
    <n v="612532.43999999994"/>
    <x v="1"/>
    <n v="67"/>
  </r>
  <r>
    <n v="3963"/>
    <s v="MUJER"/>
    <n v="355145"/>
    <s v="ASALARIADO"/>
    <s v="SECTOR PUBLICO"/>
    <s v="SI"/>
    <s v="NO"/>
    <s v="NO"/>
    <n v="42"/>
    <s v="No"/>
    <s v="No"/>
    <n v="355145"/>
    <x v="0"/>
    <n v="42"/>
  </r>
  <r>
    <n v="3964"/>
    <s v="MUJER"/>
    <n v="346474.5"/>
    <s v="ASALARIADO"/>
    <s v="SECTOR PRIVADO"/>
    <s v="SI"/>
    <s v="NO"/>
    <s v="SI"/>
    <n v="30"/>
    <s v="No"/>
    <s v="No"/>
    <n v="346474.5"/>
    <x v="0"/>
    <n v="30"/>
  </r>
  <r>
    <n v="3965"/>
    <s v="HOMBRE"/>
    <n v="2380634"/>
    <s v="ASALARIADO"/>
    <s v="SECTOR PRIVADO"/>
    <s v="SI"/>
    <s v="NO"/>
    <s v="NO"/>
    <n v="36"/>
    <s v="Atípico"/>
    <s v="No"/>
    <n v="2380634"/>
    <x v="0"/>
    <n v="36"/>
  </r>
  <r>
    <n v="3966"/>
    <s v="HOMBRE"/>
    <n v="366350"/>
    <s v="ASALARIADO"/>
    <s v="SECTOR PRIVADO"/>
    <s v="SI"/>
    <s v="SI"/>
    <s v="NO"/>
    <n v="35"/>
    <s v="No"/>
    <s v="No"/>
    <n v="366350"/>
    <x v="0"/>
    <n v="35"/>
  </r>
  <r>
    <n v="3967"/>
    <s v="HOMBRE"/>
    <n v="420716.74"/>
    <s v="ASALARIADO"/>
    <s v="SECTOR PRIVADO"/>
    <s v="SI"/>
    <s v="NO"/>
    <s v="NO"/>
    <n v="34"/>
    <s v="No"/>
    <s v="No"/>
    <n v="420716.74"/>
    <x v="0"/>
    <n v="34"/>
  </r>
  <r>
    <n v="3968"/>
    <s v="MUJER"/>
    <n v="175000"/>
    <s v="ASALARIADO"/>
    <s v="SECTOR PRIVADO"/>
    <s v="SI"/>
    <s v="NO"/>
    <s v="SI"/>
    <n v="40"/>
    <s v="No"/>
    <s v="No"/>
    <n v="175000"/>
    <x v="0"/>
    <n v="40"/>
  </r>
  <r>
    <n v="3969"/>
    <s v="HOMBRE"/>
    <n v="278030.99"/>
    <s v="CONVENIOS ESPECIALES DE TRABAJADORES INDEPENDIENTES"/>
    <s v="SECTOR PRIVADO"/>
    <s v="SI"/>
    <s v="NO"/>
    <s v="NO"/>
    <n v="44"/>
    <s v="No"/>
    <s v="No"/>
    <n v="278030.99"/>
    <x v="4"/>
    <n v="44"/>
  </r>
  <r>
    <n v="3970"/>
    <s v="HOMBRE"/>
    <n v="971125"/>
    <s v="ASALARIADO"/>
    <s v="SECTOR PRIVADO"/>
    <s v="SI"/>
    <s v="NO"/>
    <s v="NO"/>
    <n v="30"/>
    <s v="No"/>
    <s v="No"/>
    <n v="971125"/>
    <x v="0"/>
    <n v="30"/>
  </r>
  <r>
    <n v="3971"/>
    <s v="MUJER"/>
    <n v="190413.08"/>
    <s v="ASALARIADO"/>
    <s v="SECTOR PRIVADO"/>
    <s v="SI"/>
    <s v="NO"/>
    <s v="NO"/>
    <n v="20"/>
    <s v="No"/>
    <s v="No"/>
    <n v="190413.08"/>
    <x v="0"/>
    <n v="20"/>
  </r>
  <r>
    <n v="3972"/>
    <s v="HOMBRE"/>
    <n v="1682812"/>
    <s v="ASALARIADO"/>
    <s v="SECTOR PUBLICO"/>
    <s v="SI"/>
    <s v="NO"/>
    <s v="SI"/>
    <n v="46"/>
    <s v="No"/>
    <s v="No"/>
    <n v="1682812"/>
    <x v="0"/>
    <n v="46"/>
  </r>
  <r>
    <n v="3973"/>
    <s v="MUJER"/>
    <n v="483156.54"/>
    <s v="ASALARIADO"/>
    <s v="SECTOR PRIVADO"/>
    <s v="SI"/>
    <s v="NO"/>
    <s v="NO"/>
    <n v="41"/>
    <s v="No"/>
    <s v="No"/>
    <n v="483156.54"/>
    <x v="0"/>
    <n v="41"/>
  </r>
  <r>
    <n v="3974"/>
    <s v="MUJER"/>
    <n v="567792"/>
    <s v="ASALARIADO"/>
    <s v="SECTOR PUBLICO"/>
    <s v="SI"/>
    <s v="NO"/>
    <s v="SI"/>
    <n v="51"/>
    <s v="No"/>
    <s v="No"/>
    <n v="567792"/>
    <x v="0"/>
    <n v="51"/>
  </r>
  <r>
    <n v="3975"/>
    <s v="MUJER"/>
    <n v="216627"/>
    <s v="ASALARIADO"/>
    <s v="SECTOR PRIVADO"/>
    <s v="SI"/>
    <s v="NO"/>
    <s v="NO"/>
    <n v="42"/>
    <s v="No"/>
    <s v="No"/>
    <n v="216627"/>
    <x v="0"/>
    <n v="42"/>
  </r>
  <r>
    <n v="3976"/>
    <s v="MUJER"/>
    <n v="297045"/>
    <s v="ASEGURADO VOLUNTARIO"/>
    <s v="SECTOR PRIVADO"/>
    <s v="SI"/>
    <s v="SI"/>
    <s v="NO"/>
    <n v="27"/>
    <s v="No"/>
    <s v="No"/>
    <n v="297045"/>
    <x v="2"/>
    <n v="27"/>
  </r>
  <r>
    <n v="3977"/>
    <s v="MUJER"/>
    <n v="833130.24"/>
    <s v="ASALARIADO"/>
    <s v="SECTOR PRIVADO"/>
    <s v="SI"/>
    <s v="NO"/>
    <s v="NO"/>
    <n v="26"/>
    <s v="No"/>
    <s v="No"/>
    <n v="833130.24"/>
    <x v="0"/>
    <n v="26"/>
  </r>
  <r>
    <n v="3978"/>
    <s v="MUJER"/>
    <n v="278030"/>
    <s v="ASEGURADO VOLUNTARIO"/>
    <s v="SECTOR PRIVADO"/>
    <s v="SI"/>
    <s v="NO"/>
    <s v="NO"/>
    <n v="33"/>
    <s v="No"/>
    <s v="No"/>
    <n v="278030"/>
    <x v="2"/>
    <n v="33"/>
  </r>
  <r>
    <n v="3979"/>
    <s v="HOMBRE"/>
    <n v="326749"/>
    <s v="TRABAJADOR INDEPENDIENTE"/>
    <s v="SECTOR PRIVADO"/>
    <s v="SI"/>
    <s v="NO"/>
    <s v="NO"/>
    <n v="51"/>
    <s v="No"/>
    <s v="No"/>
    <n v="326749"/>
    <x v="3"/>
    <n v="51"/>
  </r>
  <r>
    <n v="3980"/>
    <s v="HOMBRE"/>
    <n v="367410"/>
    <s v="ASALARIADO"/>
    <s v="SECTOR PUBLICO"/>
    <s v="SI"/>
    <s v="NO"/>
    <s v="SI"/>
    <n v="57"/>
    <s v="No"/>
    <s v="No"/>
    <n v="367410"/>
    <x v="0"/>
    <n v="57"/>
  </r>
  <r>
    <n v="3981"/>
    <s v="HOMBRE"/>
    <n v="1011737"/>
    <s v="ASALARIADO"/>
    <s v="SECTOR PUBLICO"/>
    <s v="SI"/>
    <s v="NO"/>
    <s v="NO"/>
    <n v="48"/>
    <s v="No"/>
    <s v="No"/>
    <n v="1011737"/>
    <x v="0"/>
    <n v="48"/>
  </r>
  <r>
    <n v="3982"/>
    <s v="MUJER"/>
    <n v="595614.09"/>
    <s v="ASALARIADO"/>
    <s v="SECTOR PRIVADO"/>
    <s v="SI"/>
    <s v="NO"/>
    <s v="NO"/>
    <n v="21"/>
    <s v="No"/>
    <s v="No"/>
    <n v="595614.09"/>
    <x v="0"/>
    <n v="21"/>
  </r>
  <r>
    <n v="3983"/>
    <s v="HOMBRE"/>
    <n v="736585.85"/>
    <s v="ASALARIADO"/>
    <s v="SECTOR PRIVADO"/>
    <s v="SI"/>
    <s v="NO"/>
    <s v="NO"/>
    <n v="36"/>
    <s v="No"/>
    <s v="No"/>
    <n v="736585.85"/>
    <x v="0"/>
    <n v="36"/>
  </r>
  <r>
    <n v="3984"/>
    <s v="HOMBRE"/>
    <n v="477796.63"/>
    <s v="ASALARIADO"/>
    <s v="SECTOR PUBLICO"/>
    <s v="SI"/>
    <s v="NO"/>
    <s v="NO"/>
    <n v="36"/>
    <s v="No"/>
    <s v="No"/>
    <n v="477796.63"/>
    <x v="0"/>
    <n v="36"/>
  </r>
  <r>
    <n v="3985"/>
    <s v="MUJER"/>
    <n v="445567"/>
    <s v="TRABAJADOR INDEPENDIENTE"/>
    <s v="SECTOR PRIVADO"/>
    <s v="SI"/>
    <s v="NO"/>
    <s v="SI"/>
    <n v="51"/>
    <s v="No"/>
    <s v="No"/>
    <n v="445567"/>
    <x v="3"/>
    <n v="51"/>
  </r>
  <r>
    <n v="3986"/>
    <s v="HOMBRE"/>
    <n v="284281"/>
    <s v="ASEGURADO VOLUNTARIO"/>
    <s v="SECTOR PRIVADO"/>
    <s v="NO"/>
    <s v="NO"/>
    <s v="NO"/>
    <n v="30"/>
    <s v="No"/>
    <s v="No"/>
    <n v="284281"/>
    <x v="2"/>
    <n v="30"/>
  </r>
  <r>
    <n v="3987"/>
    <s v="HOMBRE"/>
    <n v="3591705.08"/>
    <s v="ASALARIADO"/>
    <s v="SECTOR PRIVADO"/>
    <s v="SI"/>
    <s v="NO"/>
    <s v="NO"/>
    <n v="36"/>
    <s v="Atípico"/>
    <s v="No"/>
    <n v="3591705.08"/>
    <x v="0"/>
    <n v="36"/>
  </r>
  <r>
    <n v="3988"/>
    <s v="MUJER"/>
    <n v="358246.66"/>
    <s v="ASALARIADO"/>
    <s v="SECTOR PRIVADO"/>
    <s v="SI"/>
    <s v="NO"/>
    <s v="NO"/>
    <n v="28"/>
    <s v="No"/>
    <s v="No"/>
    <n v="358246.66"/>
    <x v="0"/>
    <n v="28"/>
  </r>
  <r>
    <n v="3989"/>
    <s v="HOMBRE"/>
    <n v="297163"/>
    <s v="ASEGURADO VOLUNTARIO"/>
    <s v="SECTOR PRIVADO"/>
    <s v="SI"/>
    <s v="NO"/>
    <s v="NO"/>
    <n v="37"/>
    <s v="No"/>
    <s v="No"/>
    <n v="297163"/>
    <x v="2"/>
    <n v="37"/>
  </r>
  <r>
    <n v="3990"/>
    <s v="HOMBRE"/>
    <n v="360000"/>
    <s v="ASALARIADO"/>
    <s v="SECTOR PRIVADO"/>
    <s v="SI"/>
    <s v="NO"/>
    <s v="NO"/>
    <n v="54"/>
    <s v="No"/>
    <s v="No"/>
    <n v="360000"/>
    <x v="0"/>
    <n v="54"/>
  </r>
  <r>
    <n v="3991"/>
    <s v="MUJER"/>
    <n v="30000"/>
    <s v="ASALARIADO"/>
    <s v="SECTOR PRIVADO"/>
    <s v="SI"/>
    <s v="SI"/>
    <s v="NO"/>
    <n v="40"/>
    <s v="No"/>
    <s v="No"/>
    <n v="30000"/>
    <x v="0"/>
    <n v="40"/>
  </r>
  <r>
    <n v="3992"/>
    <s v="MUJER"/>
    <n v="164853.32999999999"/>
    <s v="ASALARIADO"/>
    <s v="SECTOR PRIVADO"/>
    <s v="SI"/>
    <s v="NO"/>
    <s v="NO"/>
    <n v="25"/>
    <s v="No"/>
    <s v="No"/>
    <n v="164853.32999999999"/>
    <x v="0"/>
    <n v="25"/>
  </r>
  <r>
    <n v="3993"/>
    <s v="MUJER"/>
    <n v="867373.5"/>
    <s v="ASALARIADO"/>
    <s v="SECTOR PUBLICO"/>
    <s v="SI"/>
    <s v="NO"/>
    <s v="NO"/>
    <n v="32"/>
    <s v="No"/>
    <s v="No"/>
    <n v="867373.5"/>
    <x v="0"/>
    <n v="32"/>
  </r>
  <r>
    <n v="3994"/>
    <s v="MUJER"/>
    <n v="1301692.07"/>
    <s v="ASALARIADO"/>
    <s v="SECTOR PRIVADO"/>
    <s v="SI"/>
    <s v="NO"/>
    <s v="NO"/>
    <n v="40"/>
    <s v="No"/>
    <s v="No"/>
    <n v="1301692.07"/>
    <x v="0"/>
    <n v="40"/>
  </r>
  <r>
    <n v="3995"/>
    <s v="MUJER"/>
    <n v="382400"/>
    <s v="ASALARIADO"/>
    <s v="SECTOR PRIVADO"/>
    <s v="SI"/>
    <s v="NO"/>
    <s v="NO"/>
    <n v="35"/>
    <s v="No"/>
    <s v="No"/>
    <n v="382400"/>
    <x v="0"/>
    <n v="35"/>
  </r>
  <r>
    <n v="3996"/>
    <s v="HOMBRE"/>
    <n v="423687.09"/>
    <s v="ASALARIADO"/>
    <s v="SECTOR PRIVADO"/>
    <s v="SI"/>
    <s v="NO"/>
    <s v="NO"/>
    <n v="52"/>
    <s v="No"/>
    <s v="No"/>
    <n v="423687.09"/>
    <x v="0"/>
    <n v="52"/>
  </r>
  <r>
    <n v="3997"/>
    <s v="HOMBRE"/>
    <n v="342028"/>
    <s v="ASALARIADO"/>
    <s v="SECTOR PRIVADO"/>
    <s v="SI"/>
    <s v="NO"/>
    <s v="NO"/>
    <n v="24"/>
    <s v="No"/>
    <s v="No"/>
    <n v="342028"/>
    <x v="0"/>
    <n v="24"/>
  </r>
  <r>
    <n v="3998"/>
    <s v="HOMBRE"/>
    <n v="300018"/>
    <s v="TRABAJADOR INDEPENDIENTE"/>
    <s v="SECTOR PRIVADO"/>
    <s v="SI"/>
    <s v="NO"/>
    <s v="SI"/>
    <n v="46"/>
    <s v="No"/>
    <s v="No"/>
    <n v="300018"/>
    <x v="3"/>
    <n v="46"/>
  </r>
  <r>
    <n v="3999"/>
    <s v="MUJER"/>
    <n v="981847.5"/>
    <s v="ASALARIADO"/>
    <s v="SECTOR PRIVADO"/>
    <s v="SI"/>
    <s v="NO"/>
    <s v="NO"/>
    <n v="34"/>
    <s v="No"/>
    <s v="No"/>
    <n v="981847.5"/>
    <x v="0"/>
    <n v="34"/>
  </r>
  <r>
    <n v="4000"/>
    <s v="MUJER"/>
    <n v="602132.81000000006"/>
    <s v="ASALARIADO"/>
    <s v="SECTOR PRIVADO"/>
    <s v="SI"/>
    <s v="NO"/>
    <s v="NO"/>
    <n v="23"/>
    <s v="No"/>
    <s v="No"/>
    <n v="602132.81000000006"/>
    <x v="0"/>
    <n v="23"/>
  </r>
  <r>
    <n v="4001"/>
    <s v="HOMBRE"/>
    <n v="357501.47"/>
    <s v="ASALARIADO"/>
    <s v="SECTOR PRIVADO"/>
    <s v="SI"/>
    <s v="SI"/>
    <s v="NO"/>
    <n v="31"/>
    <s v="No"/>
    <s v="No"/>
    <n v="357501.47"/>
    <x v="0"/>
    <n v="31"/>
  </r>
  <r>
    <n v="4002"/>
    <s v="HOMBRE"/>
    <n v="278030"/>
    <s v="TRABAJADOR INDEPENDIENTE"/>
    <s v="SECTOR PRIVADO"/>
    <s v="SI"/>
    <s v="NO"/>
    <s v="NO"/>
    <n v="30"/>
    <s v="No"/>
    <s v="No"/>
    <n v="278030"/>
    <x v="3"/>
    <n v="30"/>
  </r>
  <r>
    <n v="4003"/>
    <s v="HOMBRE"/>
    <n v="396946.3"/>
    <s v="ASALARIADO"/>
    <s v="SECTOR PUBLICO"/>
    <s v="SI"/>
    <s v="NO"/>
    <s v="NO"/>
    <n v="58"/>
    <s v="No"/>
    <s v="No"/>
    <n v="396946.3"/>
    <x v="0"/>
    <n v="58"/>
  </r>
  <r>
    <n v="4004"/>
    <s v="MUJER"/>
    <n v="550668.84"/>
    <s v="ASALARIADO"/>
    <s v="SECTOR PRIVADO"/>
    <s v="SI"/>
    <s v="NO"/>
    <s v="NO"/>
    <n v="23"/>
    <s v="No"/>
    <s v="No"/>
    <n v="550668.84"/>
    <x v="0"/>
    <n v="23"/>
  </r>
  <r>
    <n v="4005"/>
    <s v="HOMBRE"/>
    <n v="403983"/>
    <s v="TRABAJADOR INDEPENDIENTE"/>
    <s v="SECTOR PRIVADO"/>
    <s v="SI"/>
    <s v="SI"/>
    <s v="SI"/>
    <n v="54"/>
    <s v="No"/>
    <s v="No"/>
    <n v="403983"/>
    <x v="3"/>
    <n v="54"/>
  </r>
  <r>
    <n v="4006"/>
    <s v="HOMBRE"/>
    <n v="359809.91"/>
    <s v="ASALARIADO"/>
    <s v="SECTOR PRIVADO"/>
    <s v="SI"/>
    <s v="NO"/>
    <s v="NO"/>
    <n v="24"/>
    <s v="No"/>
    <s v="No"/>
    <n v="359809.91"/>
    <x v="0"/>
    <n v="24"/>
  </r>
  <r>
    <n v="4007"/>
    <s v="MUJER"/>
    <n v="297045"/>
    <s v="ASEGURADO VOLUNTARIO"/>
    <s v="SECTOR PRIVADO"/>
    <s v="SI"/>
    <s v="SI"/>
    <s v="SI"/>
    <n v="58"/>
    <s v="No"/>
    <s v="No"/>
    <n v="297045"/>
    <x v="2"/>
    <n v="58"/>
  </r>
  <r>
    <n v="4008"/>
    <s v="MUJER"/>
    <n v="300018"/>
    <s v="ASEGURADO VOLUNTARIO"/>
    <s v="SECTOR PRIVADO"/>
    <s v="SI"/>
    <s v="NO"/>
    <s v="NO"/>
    <n v="58"/>
    <s v="No"/>
    <s v="No"/>
    <n v="300018"/>
    <x v="2"/>
    <n v="58"/>
  </r>
  <r>
    <n v="4009"/>
    <s v="HOMBRE"/>
    <n v="200518.6"/>
    <s v="PENSIONADOS EN SU PROPIO SISTEMA"/>
    <s v="SECTOR PUBLICO"/>
    <s v="SI"/>
    <s v="NO"/>
    <s v="NO"/>
    <n v="40"/>
    <s v="No"/>
    <s v="No"/>
    <n v="200518.6"/>
    <x v="1"/>
    <n v="40"/>
  </r>
  <r>
    <n v="4010"/>
    <s v="MUJER"/>
    <n v="1690006.94"/>
    <s v="ASALARIADO"/>
    <s v="SECTOR PRIVADO"/>
    <s v="SI"/>
    <s v="NO"/>
    <s v="NO"/>
    <n v="45"/>
    <s v="No"/>
    <s v="No"/>
    <n v="1690006.94"/>
    <x v="0"/>
    <n v="45"/>
  </r>
  <r>
    <n v="4011"/>
    <s v="HOMBRE"/>
    <n v="297046"/>
    <s v="ASEGURADO VOLUNTARIO"/>
    <s v="SECTOR PRIVADO"/>
    <s v="SI"/>
    <s v="NO"/>
    <s v="NO"/>
    <n v="35"/>
    <s v="No"/>
    <s v="No"/>
    <n v="297046"/>
    <x v="2"/>
    <n v="35"/>
  </r>
  <r>
    <n v="4012"/>
    <s v="MUJER"/>
    <n v="1739958"/>
    <s v="ASALARIADO"/>
    <s v="SECTOR PUBLICO"/>
    <s v="SI"/>
    <s v="NO"/>
    <s v="NO"/>
    <n v="43"/>
    <s v="No"/>
    <s v="No"/>
    <n v="1739958"/>
    <x v="0"/>
    <n v="43"/>
  </r>
  <r>
    <n v="4013"/>
    <s v="HOMBRE"/>
    <n v="420359.27"/>
    <s v="ASALARIADO"/>
    <s v="SECTOR PRIVADO"/>
    <s v="SI"/>
    <s v="NO"/>
    <s v="NO"/>
    <n v="48"/>
    <s v="No"/>
    <s v="No"/>
    <n v="420359.27"/>
    <x v="0"/>
    <n v="48"/>
  </r>
  <r>
    <n v="4014"/>
    <s v="HOMBRE"/>
    <n v="841178"/>
    <s v="ASALARIADO"/>
    <s v="SECTOR PUBLICO"/>
    <s v="SI"/>
    <s v="NO"/>
    <s v="NO"/>
    <n v="46"/>
    <s v="No"/>
    <s v="No"/>
    <n v="841178"/>
    <x v="0"/>
    <n v="46"/>
  </r>
  <r>
    <n v="4015"/>
    <s v="HOMBRE"/>
    <n v="1778646"/>
    <s v="ASALARIADO"/>
    <s v="SECTOR PRIVADO"/>
    <s v="SI"/>
    <s v="NO"/>
    <s v="NO"/>
    <n v="33"/>
    <s v="No"/>
    <s v="No"/>
    <n v="1778646"/>
    <x v="0"/>
    <n v="33"/>
  </r>
  <r>
    <n v="4016"/>
    <s v="MUJER"/>
    <n v="979284"/>
    <s v="PENSIONADOS EN SU PROPIO SISTEMA"/>
    <s v="SECTOR PUBLICO"/>
    <s v="SI"/>
    <s v="NO"/>
    <s v="NO"/>
    <n v="63"/>
    <s v="No"/>
    <s v="No"/>
    <n v="979284"/>
    <x v="1"/>
    <n v="63"/>
  </r>
  <r>
    <n v="4017"/>
    <s v="MUJER"/>
    <n v="206000"/>
    <s v="ASALARIADO"/>
    <s v="SECTOR PRIVADO"/>
    <s v="SI"/>
    <s v="SI"/>
    <s v="NO"/>
    <n v="34"/>
    <s v="No"/>
    <s v="No"/>
    <n v="206000"/>
    <x v="0"/>
    <n v="34"/>
  </r>
  <r>
    <n v="4018"/>
    <s v="HOMBRE"/>
    <n v="109259.63"/>
    <s v="ASALARIADO"/>
    <s v="SECTOR PRIVADO"/>
    <s v="SI"/>
    <s v="NO"/>
    <s v="SI"/>
    <n v="23"/>
    <s v="No"/>
    <s v="No"/>
    <n v="109259.63"/>
    <x v="0"/>
    <n v="23"/>
  </r>
  <r>
    <n v="4019"/>
    <s v="HOMBRE"/>
    <n v="378297"/>
    <s v="PENSIONADOS EN SU PROPIO SISTEMA"/>
    <s v="SECTOR PUBLICO"/>
    <s v="SI"/>
    <s v="NO"/>
    <s v="NO"/>
    <n v="71"/>
    <s v="No"/>
    <s v="No"/>
    <n v="378297"/>
    <x v="1"/>
    <n v="71"/>
  </r>
  <r>
    <n v="4020"/>
    <s v="HOMBRE"/>
    <n v="336445.2"/>
    <s v="ASALARIADO"/>
    <s v="SECTOR PRIVADO"/>
    <s v="SI"/>
    <s v="NO"/>
    <s v="SI"/>
    <n v="31"/>
    <s v="No"/>
    <s v="No"/>
    <n v="336445.2"/>
    <x v="0"/>
    <n v="31"/>
  </r>
  <r>
    <n v="4021"/>
    <s v="HOMBRE"/>
    <n v="278030"/>
    <s v="CONVENIOS ESPECIALES DE TRABAJADORES INDEPENDIENTES"/>
    <s v="SECTOR PRIVADO"/>
    <s v="SI"/>
    <s v="NO"/>
    <s v="NO"/>
    <n v="65"/>
    <s v="No"/>
    <s v="No"/>
    <n v="278030"/>
    <x v="4"/>
    <n v="65"/>
  </r>
  <r>
    <n v="4022"/>
    <s v="HOMBRE"/>
    <n v="500000"/>
    <s v="ASALARIADO"/>
    <s v="SECTOR PRIVADO"/>
    <s v="SI"/>
    <s v="SI"/>
    <s v="NO"/>
    <n v="38"/>
    <s v="No"/>
    <s v="No"/>
    <n v="500000"/>
    <x v="0"/>
    <n v="38"/>
  </r>
  <r>
    <n v="4023"/>
    <s v="HOMBRE"/>
    <n v="516550"/>
    <s v="ASALARIADO"/>
    <s v="SECTOR PRIVADO"/>
    <s v="SI"/>
    <s v="SI"/>
    <s v="NO"/>
    <n v="31"/>
    <s v="No"/>
    <s v="No"/>
    <n v="516550"/>
    <x v="0"/>
    <n v="31"/>
  </r>
  <r>
    <n v="4024"/>
    <s v="HOMBRE"/>
    <n v="406045.76"/>
    <s v="ASALARIADO"/>
    <s v="SECTOR PRIVADO"/>
    <s v="SI"/>
    <s v="SI"/>
    <s v="NO"/>
    <n v="49"/>
    <s v="No"/>
    <s v="No"/>
    <n v="406045.76"/>
    <x v="0"/>
    <n v="49"/>
  </r>
  <r>
    <n v="4025"/>
    <s v="HOMBRE"/>
    <n v="7214352.2000000002"/>
    <s v="ASALARIADO"/>
    <s v="SECTOR PUBLICO"/>
    <s v="SI"/>
    <s v="NO"/>
    <s v="NO"/>
    <n v="55"/>
    <s v="Atípico"/>
    <s v="No"/>
    <n v="7214352.2000000002"/>
    <x v="0"/>
    <n v="55"/>
  </r>
  <r>
    <n v="4026"/>
    <s v="HOMBRE"/>
    <n v="423168"/>
    <s v="ASALARIADO"/>
    <s v="SECTOR PRIVADO"/>
    <s v="SI"/>
    <s v="NO"/>
    <s v="NO"/>
    <n v="21"/>
    <s v="No"/>
    <s v="No"/>
    <n v="423168"/>
    <x v="0"/>
    <n v="21"/>
  </r>
  <r>
    <n v="4027"/>
    <s v="MUJER"/>
    <n v="278030.99"/>
    <s v="ASEGURADO VOLUNTARIO"/>
    <s v="SECTOR PRIVADO"/>
    <s v="SI"/>
    <s v="NO"/>
    <s v="NO"/>
    <n v="42"/>
    <s v="No"/>
    <s v="No"/>
    <n v="278030.99"/>
    <x v="2"/>
    <n v="42"/>
  </r>
  <r>
    <n v="4028"/>
    <s v="MUJER"/>
    <n v="284460.38"/>
    <s v="ASALARIADO"/>
    <s v="SECTOR PRIVADO"/>
    <s v="SI"/>
    <s v="NO"/>
    <s v="NO"/>
    <n v="34"/>
    <s v="No"/>
    <s v="No"/>
    <n v="284460.38"/>
    <x v="0"/>
    <n v="34"/>
  </r>
  <r>
    <n v="4029"/>
    <s v="HOMBRE"/>
    <n v="510949.44"/>
    <s v="ASALARIADO"/>
    <s v="SECTOR PRIVADO"/>
    <s v="SI"/>
    <s v="NO"/>
    <s v="NO"/>
    <n v="38"/>
    <s v="No"/>
    <s v="No"/>
    <n v="510949.44"/>
    <x v="0"/>
    <n v="38"/>
  </r>
  <r>
    <n v="4030"/>
    <s v="MUJER"/>
    <n v="622677.26"/>
    <s v="ASALARIADO"/>
    <s v="SECTOR PUBLICO"/>
    <s v="SI"/>
    <s v="NO"/>
    <s v="NO"/>
    <n v="31"/>
    <s v="No"/>
    <s v="No"/>
    <n v="622677.26"/>
    <x v="0"/>
    <n v="31"/>
  </r>
  <r>
    <n v="4031"/>
    <s v="HOMBRE"/>
    <n v="578406.36"/>
    <s v="ASALARIADO"/>
    <s v="SECTOR PUBLICO"/>
    <s v="SI"/>
    <s v="NO"/>
    <s v="NO"/>
    <n v="28"/>
    <s v="No"/>
    <s v="No"/>
    <n v="578406.36"/>
    <x v="0"/>
    <n v="28"/>
  </r>
  <r>
    <n v="4032"/>
    <s v="HOMBRE"/>
    <n v="383231"/>
    <s v="ASALARIADO"/>
    <s v="SECTOR PUBLICO"/>
    <s v="SI"/>
    <s v="NO"/>
    <s v="NO"/>
    <n v="23"/>
    <s v="No"/>
    <s v="No"/>
    <n v="383231"/>
    <x v="0"/>
    <n v="23"/>
  </r>
  <r>
    <n v="4033"/>
    <s v="HOMBRE"/>
    <n v="415668.65"/>
    <s v="ASALARIADO"/>
    <s v="SECTOR PRIVADO"/>
    <s v="SI"/>
    <s v="SI"/>
    <s v="NO"/>
    <n v="58"/>
    <s v="No"/>
    <s v="No"/>
    <n v="415668.65"/>
    <x v="0"/>
    <n v="58"/>
  </r>
  <r>
    <n v="4034"/>
    <s v="MUJER"/>
    <n v="948047"/>
    <s v="ASALARIADO"/>
    <s v="SECTOR PUBLICO"/>
    <s v="SI"/>
    <s v="NO"/>
    <s v="SI"/>
    <n v="32"/>
    <s v="No"/>
    <s v="No"/>
    <n v="948047"/>
    <x v="0"/>
    <n v="32"/>
  </r>
  <r>
    <n v="4035"/>
    <s v="HOMBRE"/>
    <n v="343391"/>
    <s v="ASALARIADO"/>
    <s v="SECTOR PRIVADO"/>
    <s v="SI"/>
    <s v="NO"/>
    <s v="NO"/>
    <n v="48"/>
    <s v="No"/>
    <s v="No"/>
    <n v="343391"/>
    <x v="0"/>
    <n v="48"/>
  </r>
  <r>
    <n v="4036"/>
    <s v="MUJER"/>
    <n v="320000"/>
    <s v="ASALARIADO"/>
    <s v="SECTOR PRIVADO"/>
    <s v="SI"/>
    <s v="NO"/>
    <s v="NO"/>
    <n v="69"/>
    <s v="No"/>
    <s v="No"/>
    <n v="320000"/>
    <x v="0"/>
    <n v="69"/>
  </r>
  <r>
    <n v="4037"/>
    <s v="MUJER"/>
    <n v="840000"/>
    <s v="ASALARIADO"/>
    <s v="SECTOR PRIVADO"/>
    <s v="SI"/>
    <s v="NO"/>
    <s v="NO"/>
    <n v="29"/>
    <s v="No"/>
    <s v="No"/>
    <n v="840000"/>
    <x v="0"/>
    <n v="29"/>
  </r>
  <r>
    <n v="4038"/>
    <s v="HOMBRE"/>
    <n v="371173.26"/>
    <s v="ASALARIADO"/>
    <s v="SECTOR PRIVADO"/>
    <s v="SI"/>
    <s v="NO"/>
    <s v="NO"/>
    <n v="31"/>
    <s v="No"/>
    <s v="No"/>
    <n v="371173.26"/>
    <x v="0"/>
    <n v="31"/>
  </r>
  <r>
    <n v="4039"/>
    <s v="HOMBRE"/>
    <n v="570368"/>
    <s v="ASALARIADO"/>
    <s v="SECTOR PRIVADO"/>
    <s v="SI"/>
    <s v="NO"/>
    <s v="NO"/>
    <n v="33"/>
    <s v="No"/>
    <s v="No"/>
    <n v="570368"/>
    <x v="0"/>
    <n v="33"/>
  </r>
  <r>
    <n v="4040"/>
    <s v="MUJER"/>
    <n v="1206489.07"/>
    <s v="ASALARIADO"/>
    <s v="SECTOR PRIVADO"/>
    <s v="SI"/>
    <s v="NO"/>
    <s v="NO"/>
    <n v="29"/>
    <s v="No"/>
    <s v="No"/>
    <n v="1206489.07"/>
    <x v="0"/>
    <n v="29"/>
  </r>
  <r>
    <n v="4041"/>
    <s v="HOMBRE"/>
    <n v="143537.5"/>
    <s v="ASALARIADO"/>
    <s v="SECTOR PRIVADO"/>
    <s v="SI"/>
    <s v="NO"/>
    <s v="NO"/>
    <n v="31"/>
    <s v="No"/>
    <s v="No"/>
    <n v="143537.5"/>
    <x v="0"/>
    <n v="31"/>
  </r>
  <r>
    <n v="4042"/>
    <s v="HOMBRE"/>
    <n v="450000"/>
    <s v="ASALARIADO"/>
    <s v="SECTOR PRIVADO"/>
    <s v="SI"/>
    <s v="SI"/>
    <s v="NO"/>
    <n v="39"/>
    <s v="No"/>
    <s v="No"/>
    <n v="450000"/>
    <x v="0"/>
    <n v="39"/>
  </r>
  <r>
    <n v="4043"/>
    <s v="HOMBRE"/>
    <n v="297046"/>
    <s v="ASEGURADO VOLUNTARIO"/>
    <s v="SECTOR PRIVADO"/>
    <s v="SI"/>
    <s v="NO"/>
    <s v="NO"/>
    <n v="64"/>
    <s v="No"/>
    <s v="No"/>
    <n v="297046"/>
    <x v="2"/>
    <n v="64"/>
  </r>
  <r>
    <n v="4044"/>
    <s v="HOMBRE"/>
    <n v="45500"/>
    <s v="ASALARIADO"/>
    <s v="SECTOR PRIVADO"/>
    <s v="SI"/>
    <s v="SI"/>
    <s v="NO"/>
    <n v="41"/>
    <s v="No"/>
    <s v="No"/>
    <n v="45500"/>
    <x v="0"/>
    <n v="41"/>
  </r>
  <r>
    <n v="4045"/>
    <s v="HOMBRE"/>
    <n v="310740"/>
    <s v="ASALARIADO"/>
    <s v="SECTOR PRIVADO"/>
    <s v="SI"/>
    <s v="NO"/>
    <s v="NO"/>
    <n v="39"/>
    <s v="No"/>
    <s v="No"/>
    <n v="310740"/>
    <x v="0"/>
    <n v="39"/>
  </r>
  <r>
    <n v="4046"/>
    <s v="MUJER"/>
    <n v="1739889.52"/>
    <s v="ASALARIADO"/>
    <s v="SECTOR PUBLICO"/>
    <s v="SI"/>
    <s v="NO"/>
    <s v="NO"/>
    <n v="38"/>
    <s v="No"/>
    <s v="No"/>
    <n v="1739889.52"/>
    <x v="0"/>
    <n v="38"/>
  </r>
  <r>
    <n v="4047"/>
    <s v="MUJER"/>
    <n v="4453.22"/>
    <s v="ASALARIADO"/>
    <s v="SECTOR PUBLICO"/>
    <s v="SI"/>
    <s v="NO"/>
    <s v="NO"/>
    <n v="24"/>
    <s v="No"/>
    <s v="No"/>
    <n v="4453.22"/>
    <x v="0"/>
    <n v="24"/>
  </r>
  <r>
    <n v="4048"/>
    <s v="HOMBRE"/>
    <n v="845279"/>
    <s v="ASALARIADO"/>
    <s v="SECTOR PRIVADO"/>
    <s v="SI"/>
    <s v="NO"/>
    <s v="NO"/>
    <n v="41"/>
    <s v="No"/>
    <s v="No"/>
    <n v="845279"/>
    <x v="0"/>
    <n v="41"/>
  </r>
  <r>
    <n v="4049"/>
    <s v="MUJER"/>
    <n v="222000"/>
    <s v="ASALARIADO"/>
    <s v="SECTOR PRIVADO"/>
    <s v="SI"/>
    <s v="NO"/>
    <s v="NO"/>
    <n v="61"/>
    <s v="No"/>
    <s v="No"/>
    <n v="222000"/>
    <x v="0"/>
    <n v="61"/>
  </r>
  <r>
    <n v="4050"/>
    <s v="HOMBRE"/>
    <n v="350672.26"/>
    <s v="ASALARIADO"/>
    <s v="SECTOR PRIVADO"/>
    <s v="SI"/>
    <s v="NO"/>
    <s v="NO"/>
    <n v="34"/>
    <s v="No"/>
    <s v="No"/>
    <n v="350672.26"/>
    <x v="0"/>
    <n v="34"/>
  </r>
  <r>
    <n v="4051"/>
    <s v="HOMBRE"/>
    <n v="782348.4"/>
    <s v="ASALARIADO"/>
    <s v="SECTOR PRIVADO"/>
    <s v="SI"/>
    <s v="NO"/>
    <s v="NO"/>
    <n v="27"/>
    <s v="No"/>
    <s v="No"/>
    <n v="782348.4"/>
    <x v="0"/>
    <n v="27"/>
  </r>
  <r>
    <n v="4052"/>
    <s v="HOMBRE"/>
    <n v="278030"/>
    <s v="CONVENIOS ESPECIALES DE TRABAJADORES INDEPENDIENTES"/>
    <s v="SECTOR PRIVADO"/>
    <s v="SI"/>
    <s v="NO"/>
    <s v="NO"/>
    <n v="57"/>
    <s v="No"/>
    <s v="No"/>
    <n v="278030"/>
    <x v="4"/>
    <n v="57"/>
  </r>
  <r>
    <n v="4053"/>
    <s v="MUJER"/>
    <n v="269309.07"/>
    <s v="ASALARIADO"/>
    <s v="SECTOR PUBLICO"/>
    <s v="SI"/>
    <s v="NO"/>
    <s v="NO"/>
    <n v="28"/>
    <s v="No"/>
    <s v="No"/>
    <n v="269309.07"/>
    <x v="0"/>
    <n v="28"/>
  </r>
  <r>
    <n v="4054"/>
    <s v="MUJER"/>
    <n v="742483"/>
    <s v="TRABAJADOR INDEPENDIENTE"/>
    <s v="SECTOR PRIVADO"/>
    <s v="SI"/>
    <s v="NO"/>
    <s v="NO"/>
    <n v="50"/>
    <s v="No"/>
    <s v="No"/>
    <n v="742483"/>
    <x v="3"/>
    <n v="50"/>
  </r>
  <r>
    <n v="4055"/>
    <s v="HOMBRE"/>
    <n v="566297"/>
    <s v="TRABAJADOR INDEPENDIENTE"/>
    <s v="SECTOR PRIVADO"/>
    <s v="SI"/>
    <s v="NO"/>
    <s v="SI"/>
    <n v="42"/>
    <s v="No"/>
    <s v="No"/>
    <n v="566297"/>
    <x v="3"/>
    <n v="42"/>
  </r>
  <r>
    <n v="4056"/>
    <s v="HOMBRE"/>
    <n v="816719"/>
    <s v="ASALARIADO"/>
    <s v="SECTOR PUBLICO"/>
    <s v="SI"/>
    <s v="NO"/>
    <s v="NO"/>
    <n v="56"/>
    <s v="No"/>
    <s v="No"/>
    <n v="816719"/>
    <x v="0"/>
    <n v="56"/>
  </r>
  <r>
    <n v="4057"/>
    <s v="HOMBRE"/>
    <n v="818075.21"/>
    <s v="PENSIONADOS EN SU PROPIO SISTEMA"/>
    <s v="SECTOR PUBLICO"/>
    <s v="SI"/>
    <s v="NO"/>
    <s v="NO"/>
    <n v="81"/>
    <s v="No"/>
    <s v="No"/>
    <n v="818075.21"/>
    <x v="1"/>
    <n v="81"/>
  </r>
  <r>
    <n v="4058"/>
    <s v="MUJER"/>
    <n v="312500"/>
    <s v="ASALARIADO"/>
    <s v="SECTOR PRIVADO"/>
    <s v="SI"/>
    <s v="NO"/>
    <s v="NO"/>
    <n v="38"/>
    <s v="No"/>
    <s v="No"/>
    <n v="312500"/>
    <x v="0"/>
    <n v="38"/>
  </r>
  <r>
    <n v="4059"/>
    <s v="HOMBRE"/>
    <n v="278030"/>
    <s v="CONVENIOS ESPECIALES DE TRABAJADORES INDEPENDIENTES"/>
    <s v="SECTOR PRIVADO"/>
    <s v="SI"/>
    <s v="NO"/>
    <s v="NO"/>
    <n v="32"/>
    <s v="No"/>
    <s v="No"/>
    <n v="278030"/>
    <x v="4"/>
    <n v="32"/>
  </r>
  <r>
    <n v="4060"/>
    <s v="HOMBRE"/>
    <n v="354060.87"/>
    <s v="ASALARIADO"/>
    <s v="SECTOR PRIVADO"/>
    <s v="SI"/>
    <s v="NO"/>
    <s v="NO"/>
    <n v="36"/>
    <s v="No"/>
    <s v="No"/>
    <n v="354060.87"/>
    <x v="0"/>
    <n v="36"/>
  </r>
  <r>
    <n v="4061"/>
    <s v="HOMBRE"/>
    <n v="585035.6"/>
    <s v="ASALARIADO"/>
    <s v="SECTOR PUBLICO"/>
    <s v="SI"/>
    <s v="NO"/>
    <s v="NO"/>
    <n v="31"/>
    <s v="No"/>
    <s v="No"/>
    <n v="585035.6"/>
    <x v="0"/>
    <n v="31"/>
  </r>
  <r>
    <n v="4062"/>
    <s v="HOMBRE"/>
    <n v="120498.44"/>
    <s v="ASALARIADO"/>
    <s v="SECTOR PRIVADO"/>
    <s v="SI"/>
    <s v="NO"/>
    <s v="NO"/>
    <n v="23"/>
    <s v="No"/>
    <s v="No"/>
    <n v="120498.44"/>
    <x v="0"/>
    <n v="23"/>
  </r>
  <r>
    <n v="4063"/>
    <s v="HOMBRE"/>
    <n v="728961.19"/>
    <s v="ASALARIADO"/>
    <s v="SECTOR PRIVADO"/>
    <s v="SI"/>
    <s v="NO"/>
    <s v="NO"/>
    <n v="35"/>
    <s v="No"/>
    <s v="No"/>
    <n v="728961.19"/>
    <x v="0"/>
    <n v="35"/>
  </r>
  <r>
    <n v="4064"/>
    <s v="HOMBRE"/>
    <n v="787001"/>
    <s v="ASALARIADO"/>
    <s v="SECTOR PRIVADO"/>
    <s v="SI"/>
    <s v="NO"/>
    <s v="NO"/>
    <n v="39"/>
    <s v="No"/>
    <s v="No"/>
    <n v="787001"/>
    <x v="0"/>
    <n v="39"/>
  </r>
  <r>
    <n v="4065"/>
    <s v="HOMBRE"/>
    <n v="589997"/>
    <s v="ASALARIADO"/>
    <s v="SECTOR PUBLICO"/>
    <s v="SI"/>
    <s v="NO"/>
    <s v="NO"/>
    <n v="48"/>
    <s v="No"/>
    <s v="No"/>
    <n v="589997"/>
    <x v="0"/>
    <n v="48"/>
  </r>
  <r>
    <n v="4066"/>
    <s v="MUJER"/>
    <n v="278031"/>
    <s v="TRABAJADOR INDEPENDIENTE"/>
    <s v="SECTOR PRIVADO"/>
    <s v="SI"/>
    <s v="NO"/>
    <s v="NO"/>
    <n v="51"/>
    <s v="No"/>
    <s v="No"/>
    <n v="278031"/>
    <x v="3"/>
    <n v="51"/>
  </r>
  <r>
    <n v="4067"/>
    <s v="HOMBRE"/>
    <n v="450368.88"/>
    <s v="ASALARIADO"/>
    <s v="SECTOR PRIVADO"/>
    <s v="SI"/>
    <s v="NO"/>
    <s v="NO"/>
    <n v="26"/>
    <s v="No"/>
    <s v="No"/>
    <n v="450368.88"/>
    <x v="0"/>
    <n v="26"/>
  </r>
  <r>
    <n v="4068"/>
    <s v="HOMBRE"/>
    <n v="800000"/>
    <s v="ASALARIADO"/>
    <s v="SECTOR PRIVADO"/>
    <s v="SI"/>
    <s v="NO"/>
    <s v="NO"/>
    <n v="26"/>
    <s v="No"/>
    <s v="No"/>
    <n v="800000"/>
    <x v="0"/>
    <n v="26"/>
  </r>
  <r>
    <n v="4069"/>
    <s v="HOMBRE"/>
    <n v="394263"/>
    <s v="TRABAJADOR INDEPENDIENTE"/>
    <s v="SECTOR PRIVADO"/>
    <s v="SI"/>
    <s v="SI"/>
    <s v="SI"/>
    <n v="51"/>
    <s v="No"/>
    <s v="No"/>
    <n v="394263"/>
    <x v="3"/>
    <n v="51"/>
  </r>
  <r>
    <n v="4070"/>
    <s v="HOMBRE"/>
    <n v="145210"/>
    <s v="ASALARIADO"/>
    <s v="SECTOR PRIVADO"/>
    <s v="SI"/>
    <s v="NO"/>
    <s v="SI"/>
    <n v="23"/>
    <s v="No"/>
    <s v="No"/>
    <n v="145210"/>
    <x v="0"/>
    <n v="23"/>
  </r>
  <r>
    <n v="4071"/>
    <s v="HOMBRE"/>
    <n v="381127"/>
    <s v="ASALARIADO"/>
    <s v="SECTOR PRIVADO"/>
    <s v="SI"/>
    <s v="NO"/>
    <s v="NO"/>
    <n v="21"/>
    <s v="No"/>
    <s v="No"/>
    <n v="381127"/>
    <x v="0"/>
    <n v="21"/>
  </r>
  <r>
    <n v="4072"/>
    <s v="HOMBRE"/>
    <n v="674607.4"/>
    <s v="ASALARIADO"/>
    <s v="SECTOR PUBLICO"/>
    <s v="SI"/>
    <s v="NO"/>
    <s v="NO"/>
    <n v="64"/>
    <s v="No"/>
    <s v="No"/>
    <n v="674607.4"/>
    <x v="0"/>
    <n v="64"/>
  </r>
  <r>
    <n v="4073"/>
    <s v="HOMBRE"/>
    <n v="60000"/>
    <s v="ASALARIADO"/>
    <s v="SECTOR PRIVADO"/>
    <s v="SI"/>
    <s v="NO"/>
    <s v="SI"/>
    <n v="56"/>
    <s v="No"/>
    <s v="No"/>
    <n v="60000"/>
    <x v="0"/>
    <n v="56"/>
  </r>
  <r>
    <n v="4074"/>
    <s v="HOMBRE"/>
    <n v="278030"/>
    <s v="CONVENIOS ESPECIALES DE TRABAJADORES INDEPENDIENTES"/>
    <s v="SECTOR PRIVADO"/>
    <s v="SI"/>
    <s v="NO"/>
    <s v="NO"/>
    <n v="62"/>
    <s v="No"/>
    <s v="No"/>
    <n v="278030"/>
    <x v="4"/>
    <n v="62"/>
  </r>
  <r>
    <n v="4075"/>
    <s v="HOMBRE"/>
    <n v="594092"/>
    <s v="TRABAJADOR INDEPENDIENTE"/>
    <s v="SECTOR PRIVADO"/>
    <s v="SI"/>
    <s v="NO"/>
    <s v="NO"/>
    <n v="41"/>
    <s v="No"/>
    <s v="No"/>
    <n v="594092"/>
    <x v="3"/>
    <n v="41"/>
  </r>
  <r>
    <n v="4076"/>
    <s v="MUJER"/>
    <n v="438521"/>
    <s v="PENSIONADOS EN SU PROPIO SISTEMA"/>
    <s v="SECTOR PUBLICO"/>
    <s v="SI"/>
    <s v="NO"/>
    <s v="NO"/>
    <n v="86"/>
    <s v="No"/>
    <s v="No"/>
    <n v="438521"/>
    <x v="1"/>
    <n v="86"/>
  </r>
  <r>
    <n v="4077"/>
    <s v="HOMBRE"/>
    <n v="527053.81999999995"/>
    <s v="ASALARIADO"/>
    <s v="SECTOR PRIVADO"/>
    <s v="SI"/>
    <s v="NO"/>
    <s v="NO"/>
    <n v="40"/>
    <s v="No"/>
    <s v="No"/>
    <n v="527053.81999999995"/>
    <x v="0"/>
    <n v="40"/>
  </r>
  <r>
    <n v="4078"/>
    <s v="MUJER"/>
    <n v="528600.52"/>
    <s v="ASALARIADO"/>
    <s v="SECTOR PRIVADO"/>
    <s v="SI"/>
    <s v="NO"/>
    <s v="NO"/>
    <n v="59"/>
    <s v="No"/>
    <s v="No"/>
    <n v="528600.52"/>
    <x v="0"/>
    <n v="59"/>
  </r>
  <r>
    <n v="4079"/>
    <s v="MUJER"/>
    <n v="447030.7"/>
    <s v="ASALARIADO"/>
    <s v="SECTOR PUBLICO"/>
    <s v="SI"/>
    <s v="NO"/>
    <s v="NO"/>
    <n v="29"/>
    <s v="No"/>
    <s v="No"/>
    <n v="447030.7"/>
    <x v="0"/>
    <n v="29"/>
  </r>
  <r>
    <n v="4080"/>
    <s v="HOMBRE"/>
    <n v="67307.199999999997"/>
    <s v="ASALARIADO"/>
    <s v="SECTOR PRIVADO"/>
    <s v="SI"/>
    <s v="NO"/>
    <s v="NO"/>
    <n v="33"/>
    <s v="No"/>
    <s v="No"/>
    <n v="67307.199999999997"/>
    <x v="0"/>
    <n v="33"/>
  </r>
  <r>
    <n v="4081"/>
    <s v="MUJER"/>
    <n v="2849858.1"/>
    <s v="ASALARIADO"/>
    <s v="SECTOR PUBLICO"/>
    <s v="SI"/>
    <s v="NO"/>
    <s v="NO"/>
    <n v="58"/>
    <s v="Atípico"/>
    <s v="No"/>
    <n v="2849858.1"/>
    <x v="0"/>
    <n v="58"/>
  </r>
  <r>
    <n v="4082"/>
    <s v="HOMBRE"/>
    <n v="701516.48"/>
    <s v="ASALARIADO"/>
    <s v="SECTOR PRIVADO"/>
    <s v="SI"/>
    <s v="NO"/>
    <s v="NO"/>
    <n v="38"/>
    <s v="No"/>
    <s v="No"/>
    <n v="701516.48"/>
    <x v="0"/>
    <n v="38"/>
  </r>
  <r>
    <n v="4083"/>
    <s v="HOMBRE"/>
    <n v="278030"/>
    <s v="CONVENIOS ESPECIALES DE TRABAJADORES INDEPENDIENTES"/>
    <s v="SECTOR PRIVADO"/>
    <s v="SI"/>
    <s v="NO"/>
    <s v="NO"/>
    <n v="49"/>
    <s v="No"/>
    <s v="No"/>
    <n v="278030"/>
    <x v="4"/>
    <n v="49"/>
  </r>
  <r>
    <n v="4084"/>
    <s v="HOMBRE"/>
    <n v="114590"/>
    <s v="ASALARIADO"/>
    <s v="SECTOR PRIVADO"/>
    <s v="SI"/>
    <s v="NO"/>
    <s v="NO"/>
    <n v="40"/>
    <s v="No"/>
    <s v="No"/>
    <n v="114590"/>
    <x v="0"/>
    <n v="40"/>
  </r>
  <r>
    <n v="4085"/>
    <s v="MUJER"/>
    <n v="586357"/>
    <s v="PENSIONADOS EN SU PROPIO SISTEMA"/>
    <s v="SECTOR PUBLICO"/>
    <s v="SI"/>
    <s v="NO"/>
    <s v="NO"/>
    <n v="87"/>
    <s v="No"/>
    <s v="No"/>
    <n v="586357"/>
    <x v="1"/>
    <n v="87"/>
  </r>
  <r>
    <n v="4086"/>
    <s v="MUJER"/>
    <n v="41860.550000000003"/>
    <s v="ASALARIADO"/>
    <s v="SECTOR PRIVADO"/>
    <s v="SI"/>
    <s v="SI"/>
    <s v="NO"/>
    <n v="39"/>
    <s v="No"/>
    <s v="No"/>
    <n v="41860.550000000003"/>
    <x v="0"/>
    <n v="39"/>
  </r>
  <r>
    <n v="4087"/>
    <s v="HOMBRE"/>
    <n v="385000"/>
    <s v="ASALARIADO"/>
    <s v="SECTOR PRIVADO"/>
    <s v="SI"/>
    <s v="NO"/>
    <s v="NO"/>
    <n v="46"/>
    <s v="No"/>
    <s v="No"/>
    <n v="385000"/>
    <x v="0"/>
    <n v="46"/>
  </r>
  <r>
    <n v="4088"/>
    <s v="HOMBRE"/>
    <n v="373320"/>
    <s v="ASALARIADO"/>
    <s v="SECTOR PRIVADO"/>
    <s v="SI"/>
    <s v="NO"/>
    <s v="NO"/>
    <n v="47"/>
    <s v="No"/>
    <s v="No"/>
    <n v="373320"/>
    <x v="0"/>
    <n v="47"/>
  </r>
  <r>
    <n v="4089"/>
    <s v="HOMBRE"/>
    <n v="356455"/>
    <s v="TRABAJADOR INDEPENDIENTE"/>
    <s v="SECTOR PRIVADO"/>
    <s v="SI"/>
    <s v="NO"/>
    <s v="SI"/>
    <n v="50"/>
    <s v="No"/>
    <s v="No"/>
    <n v="356455"/>
    <x v="3"/>
    <n v="50"/>
  </r>
  <r>
    <n v="4090"/>
    <s v="MUJER"/>
    <n v="383932.5"/>
    <s v="ASALARIADO"/>
    <s v="SECTOR PRIVADO"/>
    <s v="SI"/>
    <s v="NO"/>
    <s v="NO"/>
    <n v="27"/>
    <s v="No"/>
    <s v="No"/>
    <n v="383932.5"/>
    <x v="0"/>
    <n v="27"/>
  </r>
  <r>
    <n v="4091"/>
    <s v="MUJER"/>
    <n v="432394.93"/>
    <s v="ASALARIADO"/>
    <s v="SECTOR PRIVADO"/>
    <s v="SI"/>
    <s v="NO"/>
    <s v="NO"/>
    <n v="25"/>
    <s v="No"/>
    <s v="No"/>
    <n v="432394.93"/>
    <x v="0"/>
    <n v="25"/>
  </r>
  <r>
    <n v="4092"/>
    <s v="MUJER"/>
    <n v="347675"/>
    <s v="ASALARIADO"/>
    <s v="SECTOR PRIVADO"/>
    <s v="SI"/>
    <s v="NO"/>
    <s v="NO"/>
    <n v="36"/>
    <s v="No"/>
    <s v="No"/>
    <n v="347675"/>
    <x v="0"/>
    <n v="36"/>
  </r>
  <r>
    <n v="4093"/>
    <s v="MUJER"/>
    <n v="297045"/>
    <s v="ASEGURADO VOLUNTARIO"/>
    <s v="SECTOR PRIVADO"/>
    <s v="SI"/>
    <s v="SI"/>
    <s v="NO"/>
    <n v="39"/>
    <s v="No"/>
    <s v="No"/>
    <n v="297045"/>
    <x v="2"/>
    <n v="39"/>
  </r>
  <r>
    <n v="4094"/>
    <s v="HOMBRE"/>
    <n v="305704"/>
    <s v="ASEGURADO VOLUNTARIO"/>
    <s v="SECTOR PRIVADO"/>
    <s v="SI"/>
    <s v="NO"/>
    <s v="NO"/>
    <n v="34"/>
    <s v="No"/>
    <s v="No"/>
    <n v="305704"/>
    <x v="2"/>
    <n v="34"/>
  </r>
  <r>
    <n v="4095"/>
    <s v="HOMBRE"/>
    <n v="2586422"/>
    <s v="ASALARIADO"/>
    <s v="SECTOR PUBLICO"/>
    <s v="SI"/>
    <s v="NO"/>
    <s v="NO"/>
    <n v="43"/>
    <s v="Atípico"/>
    <s v="No"/>
    <n v="2586422"/>
    <x v="0"/>
    <n v="43"/>
  </r>
  <r>
    <n v="4096"/>
    <s v="HOMBRE"/>
    <n v="106000"/>
    <s v="ASALARIADO"/>
    <s v="SECTOR PRIVADO"/>
    <s v="SI"/>
    <s v="NO"/>
    <s v="NO"/>
    <n v="22"/>
    <s v="No"/>
    <s v="No"/>
    <n v="106000"/>
    <x v="0"/>
    <n v="22"/>
  </r>
  <r>
    <n v="4097"/>
    <s v="MUJER"/>
    <n v="201666.67"/>
    <s v="ASALARIADO"/>
    <s v="SECTOR PRIVADO"/>
    <s v="SI"/>
    <s v="SI"/>
    <s v="NO"/>
    <n v="49"/>
    <s v="No"/>
    <s v="No"/>
    <n v="201666.67"/>
    <x v="0"/>
    <n v="49"/>
  </r>
  <r>
    <n v="4098"/>
    <s v="MUJER"/>
    <n v="523886"/>
    <s v="TRABAJADOR INDEPENDIENTE"/>
    <s v="SECTOR PRIVADO"/>
    <s v="SI"/>
    <s v="NO"/>
    <s v="NO"/>
    <n v="23"/>
    <s v="No"/>
    <s v="No"/>
    <n v="523886"/>
    <x v="3"/>
    <n v="23"/>
  </r>
  <r>
    <n v="4099"/>
    <s v="MUJER"/>
    <n v="329720"/>
    <s v="ASEGURADO VOLUNTARIO"/>
    <s v="SECTOR PRIVADO"/>
    <s v="SI"/>
    <s v="SI"/>
    <s v="NO"/>
    <n v="64"/>
    <s v="No"/>
    <s v="No"/>
    <n v="329720"/>
    <x v="2"/>
    <n v="64"/>
  </r>
  <r>
    <n v="4100"/>
    <s v="HOMBRE"/>
    <n v="623672"/>
    <s v="ASALARIADO"/>
    <s v="SECTOR PRIVADO"/>
    <s v="SI"/>
    <s v="NO"/>
    <s v="NO"/>
    <n v="51"/>
    <s v="No"/>
    <s v="No"/>
    <n v="623672"/>
    <x v="0"/>
    <n v="51"/>
  </r>
  <r>
    <n v="4101"/>
    <s v="MUJER"/>
    <n v="2389642.9"/>
    <s v="PENSIONADOS EN SU PROPIO SISTEMA"/>
    <s v="SECTOR PUBLICO"/>
    <s v="SI"/>
    <s v="NO"/>
    <s v="NO"/>
    <n v="85"/>
    <s v="Atípico"/>
    <s v="No"/>
    <n v="2389642.9"/>
    <x v="1"/>
    <n v="85"/>
  </r>
  <r>
    <n v="4102"/>
    <s v="HOMBRE"/>
    <n v="322916.59999999998"/>
    <s v="ASALARIADO"/>
    <s v="SECTOR PRIVADO"/>
    <s v="SI"/>
    <s v="NO"/>
    <s v="SI"/>
    <n v="39"/>
    <s v="No"/>
    <s v="No"/>
    <n v="322916.59999999998"/>
    <x v="0"/>
    <n v="39"/>
  </r>
  <r>
    <n v="4103"/>
    <s v="MUJER"/>
    <n v="299206"/>
    <s v="ASALARIADO"/>
    <s v="SECTOR PRIVADO"/>
    <s v="SI"/>
    <s v="NO"/>
    <s v="NO"/>
    <n v="39"/>
    <s v="No"/>
    <s v="No"/>
    <n v="299206"/>
    <x v="0"/>
    <n v="39"/>
  </r>
  <r>
    <n v="4104"/>
    <s v="HOMBRE"/>
    <n v="445761.76"/>
    <s v="ASALARIADO"/>
    <s v="SECTOR PRIVADO"/>
    <s v="SI"/>
    <s v="NO"/>
    <s v="NO"/>
    <n v="30"/>
    <s v="No"/>
    <s v="No"/>
    <n v="445761.76"/>
    <x v="0"/>
    <n v="30"/>
  </r>
  <r>
    <n v="4105"/>
    <s v="HOMBRE"/>
    <n v="297046"/>
    <s v="ASEGURADO VOLUNTARIO"/>
    <s v="SECTOR PRIVADO"/>
    <s v="SI"/>
    <s v="NO"/>
    <s v="NO"/>
    <n v="61"/>
    <s v="No"/>
    <s v="No"/>
    <n v="297046"/>
    <x v="2"/>
    <n v="61"/>
  </r>
  <r>
    <n v="4106"/>
    <s v="MUJER"/>
    <n v="390833.33"/>
    <s v="ASALARIADO"/>
    <s v="SECTOR PRIVADO"/>
    <s v="SI"/>
    <s v="NO"/>
    <s v="NO"/>
    <n v="41"/>
    <s v="No"/>
    <s v="No"/>
    <n v="390833.33"/>
    <x v="0"/>
    <n v="41"/>
  </r>
  <r>
    <n v="4107"/>
    <s v="MUJER"/>
    <n v="29700"/>
    <s v="ASALARIADO"/>
    <s v="SECTOR PRIVADO"/>
    <s v="SI"/>
    <s v="NO"/>
    <s v="NO"/>
    <n v="29"/>
    <s v="No"/>
    <s v="No"/>
    <n v="29700"/>
    <x v="0"/>
    <n v="29"/>
  </r>
  <r>
    <n v="4108"/>
    <s v="MUJER"/>
    <n v="1186398.1599999999"/>
    <s v="ASALARIADO"/>
    <s v="SECTOR PRIVADO"/>
    <s v="SI"/>
    <s v="NO"/>
    <s v="NO"/>
    <n v="41"/>
    <s v="No"/>
    <s v="No"/>
    <n v="1186398.1599999999"/>
    <x v="0"/>
    <n v="41"/>
  </r>
  <r>
    <n v="4109"/>
    <s v="MUJER"/>
    <n v="839613"/>
    <s v="ASALARIADO"/>
    <s v="SECTOR PRIVADO"/>
    <s v="SI"/>
    <s v="SI"/>
    <s v="NO"/>
    <n v="29"/>
    <s v="No"/>
    <s v="No"/>
    <n v="839613"/>
    <x v="0"/>
    <n v="29"/>
  </r>
  <r>
    <n v="4110"/>
    <s v="MUJER"/>
    <n v="1125420"/>
    <s v="ASALARIADO"/>
    <s v="SECTOR PUBLICO"/>
    <s v="SI"/>
    <s v="NO"/>
    <s v="SI"/>
    <n v="29"/>
    <s v="No"/>
    <s v="No"/>
    <n v="1125420"/>
    <x v="0"/>
    <n v="29"/>
  </r>
  <r>
    <n v="4111"/>
    <s v="MUJER"/>
    <n v="432600"/>
    <s v="ASALARIADO"/>
    <s v="SECTOR PRIVADO"/>
    <s v="SI"/>
    <s v="NO"/>
    <s v="SI"/>
    <n v="59"/>
    <s v="No"/>
    <s v="No"/>
    <n v="432600"/>
    <x v="0"/>
    <n v="59"/>
  </r>
  <r>
    <n v="4112"/>
    <s v="HOMBRE"/>
    <n v="403983"/>
    <s v="TRABAJADOR INDEPENDIENTE"/>
    <s v="SECTOR PRIVADO"/>
    <s v="SI"/>
    <s v="NO"/>
    <s v="NO"/>
    <n v="53"/>
    <s v="No"/>
    <s v="No"/>
    <n v="403983"/>
    <x v="3"/>
    <n v="53"/>
  </r>
  <r>
    <n v="4113"/>
    <s v="MUJER"/>
    <n v="340000"/>
    <s v="ASALARIADO"/>
    <s v="SECTOR PRIVADO"/>
    <s v="SI"/>
    <s v="NO"/>
    <s v="SI"/>
    <n v="43"/>
    <s v="No"/>
    <s v="No"/>
    <n v="340000"/>
    <x v="0"/>
    <n v="43"/>
  </r>
  <r>
    <n v="4114"/>
    <s v="MUJER"/>
    <n v="1221960.4099999999"/>
    <s v="ASALARIADO"/>
    <s v="SECTOR PUBLICO"/>
    <s v="SI"/>
    <s v="NO"/>
    <s v="NO"/>
    <n v="42"/>
    <s v="No"/>
    <s v="No"/>
    <n v="1221960.4099999999"/>
    <x v="0"/>
    <n v="42"/>
  </r>
  <r>
    <n v="4115"/>
    <s v="MUJER"/>
    <n v="399934"/>
    <s v="ASALARIADO"/>
    <s v="SECTOR PUBLICO"/>
    <s v="SI"/>
    <s v="NO"/>
    <s v="SI"/>
    <n v="36"/>
    <s v="No"/>
    <s v="No"/>
    <n v="399934"/>
    <x v="0"/>
    <n v="36"/>
  </r>
  <r>
    <n v="4116"/>
    <s v="HOMBRE"/>
    <n v="205570"/>
    <s v="ASALARIADO"/>
    <s v="SECTOR PRIVADO"/>
    <s v="SI"/>
    <s v="NO"/>
    <s v="NO"/>
    <n v="38"/>
    <s v="No"/>
    <s v="No"/>
    <n v="205570"/>
    <x v="0"/>
    <n v="38"/>
  </r>
  <r>
    <n v="4117"/>
    <s v="MUJER"/>
    <n v="300018"/>
    <s v="ASEGURADO VOLUNTARIO"/>
    <s v="SECTOR PRIVADO"/>
    <s v="SI"/>
    <s v="NO"/>
    <s v="NO"/>
    <n v="34"/>
    <s v="No"/>
    <s v="No"/>
    <n v="300018"/>
    <x v="2"/>
    <n v="34"/>
  </r>
  <r>
    <n v="4118"/>
    <s v="MUJER"/>
    <n v="386161"/>
    <s v="TRABAJADOR INDEPENDIENTE"/>
    <s v="SECTOR PRIVADO"/>
    <s v="SI"/>
    <s v="NO"/>
    <s v="SI"/>
    <n v="47"/>
    <s v="No"/>
    <s v="No"/>
    <n v="386161"/>
    <x v="3"/>
    <n v="47"/>
  </r>
  <r>
    <n v="4119"/>
    <s v="HOMBRE"/>
    <n v="144000"/>
    <s v="ASALARIADO"/>
    <s v="SECTOR PRIVADO"/>
    <s v="SI"/>
    <s v="NO"/>
    <s v="NO"/>
    <n v="35"/>
    <s v="No"/>
    <s v="No"/>
    <n v="144000"/>
    <x v="0"/>
    <n v="35"/>
  </r>
  <r>
    <n v="4120"/>
    <s v="HOMBRE"/>
    <n v="394526"/>
    <s v="TRABAJADOR INDEPENDIENTE"/>
    <s v="SECTOR PRIVADO"/>
    <s v="SI"/>
    <s v="NO"/>
    <s v="SI"/>
    <n v="48"/>
    <s v="No"/>
    <s v="No"/>
    <n v="394526"/>
    <x v="3"/>
    <n v="48"/>
  </r>
  <r>
    <n v="4121"/>
    <s v="MUJER"/>
    <n v="540083"/>
    <s v="TRABAJADOR INDEPENDIENTE"/>
    <s v="SECTOR PRIVADO"/>
    <s v="SI"/>
    <s v="NO"/>
    <s v="SI"/>
    <n v="41"/>
    <s v="No"/>
    <s v="No"/>
    <n v="540083"/>
    <x v="3"/>
    <n v="41"/>
  </r>
  <r>
    <n v="4122"/>
    <s v="HOMBRE"/>
    <n v="280000"/>
    <s v="ASALARIADO"/>
    <s v="SECTOR PRIVADO"/>
    <s v="SI"/>
    <s v="SI"/>
    <s v="NO"/>
    <n v="26"/>
    <s v="No"/>
    <s v="No"/>
    <n v="280000"/>
    <x v="0"/>
    <n v="26"/>
  </r>
  <r>
    <n v="4123"/>
    <s v="HOMBRE"/>
    <n v="350000"/>
    <s v="ASALARIADO"/>
    <s v="SECTOR PRIVADO"/>
    <s v="SI"/>
    <s v="NO"/>
    <s v="NO"/>
    <n v="25"/>
    <s v="No"/>
    <s v="No"/>
    <n v="350000"/>
    <x v="0"/>
    <n v="25"/>
  </r>
  <r>
    <n v="4124"/>
    <s v="MUJER"/>
    <n v="382000"/>
    <s v="ASALARIADO"/>
    <s v="SECTOR PRIVADO"/>
    <s v="SI"/>
    <s v="NO"/>
    <s v="NO"/>
    <n v="20"/>
    <s v="No"/>
    <s v="No"/>
    <n v="382000"/>
    <x v="0"/>
    <n v="20"/>
  </r>
  <r>
    <n v="4125"/>
    <s v="HOMBRE"/>
    <n v="933124"/>
    <s v="TRABAJADOR INDEPENDIENTE"/>
    <s v="SECTOR PRIVADO"/>
    <s v="SI"/>
    <s v="NO"/>
    <s v="NO"/>
    <n v="49"/>
    <s v="No"/>
    <s v="No"/>
    <n v="933124"/>
    <x v="3"/>
    <n v="49"/>
  </r>
  <r>
    <n v="4126"/>
    <s v="MUJER"/>
    <n v="865457.02"/>
    <s v="ASALARIADO"/>
    <s v="SECTOR PUBLICO"/>
    <s v="SI"/>
    <s v="NO"/>
    <s v="NO"/>
    <n v="42"/>
    <s v="No"/>
    <s v="No"/>
    <n v="865457.02"/>
    <x v="0"/>
    <n v="42"/>
  </r>
  <r>
    <n v="4127"/>
    <s v="MUJER"/>
    <n v="399967"/>
    <s v="PENSIONADOS EN SU PROPIO SISTEMA"/>
    <s v="SECTOR PUBLICO"/>
    <s v="SI"/>
    <s v="NO"/>
    <s v="NO"/>
    <n v="82"/>
    <s v="No"/>
    <s v="No"/>
    <n v="399967"/>
    <x v="1"/>
    <n v="82"/>
  </r>
  <r>
    <n v="4128"/>
    <s v="HOMBRE"/>
    <n v="436800"/>
    <s v="ASALARIADO"/>
    <s v="SECTOR PRIVADO"/>
    <s v="SI"/>
    <s v="NO"/>
    <s v="NO"/>
    <n v="53"/>
    <s v="No"/>
    <s v="No"/>
    <n v="436800"/>
    <x v="0"/>
    <n v="53"/>
  </r>
  <r>
    <n v="4129"/>
    <s v="HOMBRE"/>
    <n v="437896"/>
    <s v="TRABAJADOR INDEPENDIENTE"/>
    <s v="SECTOR PRIVADO"/>
    <s v="SI"/>
    <s v="NO"/>
    <s v="NO"/>
    <n v="39"/>
    <s v="No"/>
    <s v="No"/>
    <n v="437896"/>
    <x v="3"/>
    <n v="39"/>
  </r>
  <r>
    <n v="4130"/>
    <s v="HOMBRE"/>
    <n v="297046"/>
    <s v="TRABAJADOR INDEPENDIENTE"/>
    <s v="SECTOR PRIVADO"/>
    <s v="SI"/>
    <s v="NO"/>
    <s v="NO"/>
    <n v="54"/>
    <s v="No"/>
    <s v="No"/>
    <n v="297046"/>
    <x v="3"/>
    <n v="54"/>
  </r>
  <r>
    <n v="4131"/>
    <s v="MUJER"/>
    <n v="720408.6"/>
    <s v="ASALARIADO"/>
    <s v="SECTOR PUBLICO"/>
    <s v="SI"/>
    <s v="NO"/>
    <s v="NO"/>
    <n v="45"/>
    <s v="No"/>
    <s v="No"/>
    <n v="720408.6"/>
    <x v="0"/>
    <n v="45"/>
  </r>
  <r>
    <n v="4132"/>
    <s v="HOMBRE"/>
    <n v="301184"/>
    <s v="ASALARIADO"/>
    <s v="SECTOR PRIVADO"/>
    <s v="SI"/>
    <s v="NO"/>
    <s v="NO"/>
    <n v="46"/>
    <s v="No"/>
    <s v="No"/>
    <n v="301184"/>
    <x v="0"/>
    <n v="46"/>
  </r>
  <r>
    <n v="4133"/>
    <s v="HOMBRE"/>
    <n v="230000"/>
    <s v="ASALARIADO"/>
    <s v="SECTOR PRIVADO"/>
    <s v="SI"/>
    <s v="NO"/>
    <s v="SI"/>
    <n v="60"/>
    <s v="No"/>
    <s v="No"/>
    <n v="230000"/>
    <x v="0"/>
    <n v="60"/>
  </r>
  <r>
    <n v="4134"/>
    <s v="MUJER"/>
    <n v="639148"/>
    <s v="TRABAJADOR INDEPENDIENTE"/>
    <s v="SECTOR PRIVADO"/>
    <s v="SI"/>
    <s v="NO"/>
    <s v="NO"/>
    <n v="60"/>
    <s v="No"/>
    <s v="No"/>
    <n v="639148"/>
    <x v="3"/>
    <n v="60"/>
  </r>
  <r>
    <n v="4135"/>
    <s v="MUJER"/>
    <n v="470713.7"/>
    <s v="ASALARIADO"/>
    <s v="SECTOR PRIVADO"/>
    <s v="SI"/>
    <s v="NO"/>
    <s v="SI"/>
    <n v="36"/>
    <s v="No"/>
    <s v="No"/>
    <n v="470713.7"/>
    <x v="0"/>
    <n v="36"/>
  </r>
  <r>
    <n v="4136"/>
    <s v="HOMBRE"/>
    <n v="298482"/>
    <s v="TRABAJADOR INDEPENDIENTE"/>
    <s v="SECTOR PRIVADO"/>
    <s v="SI"/>
    <s v="NO"/>
    <s v="NO"/>
    <n v="28"/>
    <s v="No"/>
    <s v="No"/>
    <n v="298482"/>
    <x v="3"/>
    <n v="28"/>
  </r>
  <r>
    <n v="4137"/>
    <s v="HOMBRE"/>
    <n v="294661.86"/>
    <s v="ASALARIADO"/>
    <s v="SECTOR PRIVADO"/>
    <s v="SI"/>
    <s v="NO"/>
    <s v="NO"/>
    <n v="25"/>
    <s v="No"/>
    <s v="No"/>
    <n v="294661.86"/>
    <x v="0"/>
    <n v="25"/>
  </r>
  <r>
    <n v="4138"/>
    <s v="HOMBRE"/>
    <n v="431178"/>
    <s v="ASALARIADO"/>
    <s v="SECTOR PRIVADO"/>
    <s v="SI"/>
    <s v="NO"/>
    <s v="NO"/>
    <n v="56"/>
    <s v="No"/>
    <s v="No"/>
    <n v="431178"/>
    <x v="0"/>
    <n v="56"/>
  </r>
  <r>
    <n v="4139"/>
    <s v="MUJER"/>
    <n v="278035"/>
    <s v="ASEGURADO VOLUNTARIO"/>
    <s v="SECTOR PRIVADO"/>
    <s v="SI"/>
    <s v="NO"/>
    <s v="NO"/>
    <n v="49"/>
    <s v="No"/>
    <s v="No"/>
    <n v="278035"/>
    <x v="2"/>
    <n v="49"/>
  </r>
  <r>
    <n v="4140"/>
    <s v="MUJER"/>
    <n v="628333"/>
    <s v="ASALARIADO"/>
    <s v="SECTOR PRIVADO"/>
    <s v="SI"/>
    <s v="NO"/>
    <s v="NO"/>
    <n v="32"/>
    <s v="No"/>
    <s v="No"/>
    <n v="628333"/>
    <x v="0"/>
    <n v="32"/>
  </r>
  <r>
    <n v="4141"/>
    <s v="MUJER"/>
    <n v="526107.13"/>
    <s v="ASALARIADO"/>
    <s v="SECTOR PUBLICO"/>
    <s v="SI"/>
    <s v="NO"/>
    <s v="NO"/>
    <n v="37"/>
    <s v="No"/>
    <s v="No"/>
    <n v="526107.13"/>
    <x v="0"/>
    <n v="37"/>
  </r>
  <r>
    <n v="4142"/>
    <s v="MUJER"/>
    <n v="278030"/>
    <s v="CONVENIOS ESPECIALES DE TRABAJADORES INDEPENDIENTES"/>
    <s v="SECTOR PRIVADO"/>
    <s v="SI"/>
    <s v="NO"/>
    <s v="NO"/>
    <n v="47"/>
    <s v="No"/>
    <s v="No"/>
    <n v="278030"/>
    <x v="4"/>
    <n v="47"/>
  </r>
  <r>
    <n v="4143"/>
    <s v="MUJER"/>
    <n v="471872"/>
    <s v="ASALARIADO"/>
    <s v="SECTOR PUBLICO"/>
    <s v="SI"/>
    <s v="NO"/>
    <s v="SI"/>
    <n v="33"/>
    <s v="No"/>
    <s v="No"/>
    <n v="471872"/>
    <x v="0"/>
    <n v="33"/>
  </r>
  <r>
    <n v="4144"/>
    <s v="MUJER"/>
    <n v="1416053"/>
    <s v="PENSIONADOS EN SU PROPIO SISTEMA"/>
    <s v="SECTOR PUBLICO"/>
    <s v="SI"/>
    <s v="NO"/>
    <s v="NO"/>
    <n v="50"/>
    <s v="No"/>
    <s v="No"/>
    <n v="1416053"/>
    <x v="1"/>
    <n v="50"/>
  </r>
  <r>
    <n v="4145"/>
    <s v="HOMBRE"/>
    <n v="1017377.98"/>
    <s v="ASALARIADO"/>
    <s v="SECTOR PRIVADO"/>
    <s v="SI"/>
    <s v="NO"/>
    <s v="NO"/>
    <n v="48"/>
    <s v="No"/>
    <s v="No"/>
    <n v="1017377.98"/>
    <x v="0"/>
    <n v="48"/>
  </r>
  <r>
    <n v="4146"/>
    <s v="MUJER"/>
    <n v="159787.23000000001"/>
    <s v="ASALARIADO"/>
    <s v="SECTOR PRIVADO"/>
    <s v="SI"/>
    <s v="NO"/>
    <s v="NO"/>
    <n v="42"/>
    <s v="No"/>
    <s v="No"/>
    <n v="159787.23000000001"/>
    <x v="0"/>
    <n v="42"/>
  </r>
  <r>
    <n v="4147"/>
    <s v="MUJER"/>
    <n v="561950"/>
    <s v="ASALARIADO"/>
    <s v="SECTOR PUBLICO"/>
    <s v="SI"/>
    <s v="NO"/>
    <s v="SI"/>
    <n v="32"/>
    <s v="No"/>
    <s v="No"/>
    <n v="561950"/>
    <x v="0"/>
    <n v="32"/>
  </r>
  <r>
    <n v="4148"/>
    <s v="HOMBRE"/>
    <n v="500000"/>
    <s v="ASALARIADO"/>
    <s v="SECTOR PRIVADO"/>
    <s v="SI"/>
    <s v="SI"/>
    <s v="NO"/>
    <n v="29"/>
    <s v="No"/>
    <s v="No"/>
    <n v="500000"/>
    <x v="0"/>
    <n v="29"/>
  </r>
  <r>
    <n v="4149"/>
    <s v="HOMBRE"/>
    <n v="895921"/>
    <s v="ASALARIADO"/>
    <s v="SECTOR PRIVADO"/>
    <s v="SI"/>
    <s v="NO"/>
    <s v="NO"/>
    <n v="24"/>
    <s v="No"/>
    <s v="No"/>
    <n v="895921"/>
    <x v="0"/>
    <n v="24"/>
  </r>
  <r>
    <n v="4150"/>
    <s v="MUJER"/>
    <n v="278030"/>
    <s v="ASEGURADO VOLUNTARIO"/>
    <s v="SECTOR PRIVADO"/>
    <s v="SI"/>
    <s v="SI"/>
    <s v="NO"/>
    <n v="29"/>
    <s v="No"/>
    <s v="No"/>
    <n v="278030"/>
    <x v="2"/>
    <n v="29"/>
  </r>
  <r>
    <n v="4151"/>
    <s v="HOMBRE"/>
    <n v="534683"/>
    <s v="TRABAJADOR INDEPENDIENTE"/>
    <s v="SECTOR PRIVADO"/>
    <s v="SI"/>
    <s v="SI"/>
    <s v="SI"/>
    <n v="37"/>
    <s v="No"/>
    <s v="No"/>
    <n v="534683"/>
    <x v="3"/>
    <n v="37"/>
  </r>
  <r>
    <n v="4152"/>
    <s v="HOMBRE"/>
    <n v="263305"/>
    <s v="ASALARIADO"/>
    <s v="SECTOR PRIVADO"/>
    <s v="SI"/>
    <s v="NO"/>
    <s v="SI"/>
    <n v="34"/>
    <s v="No"/>
    <s v="No"/>
    <n v="263305"/>
    <x v="0"/>
    <n v="34"/>
  </r>
  <r>
    <n v="4153"/>
    <s v="HOMBRE"/>
    <n v="359544.27"/>
    <s v="CONVENIOS ESPECIALES DE ASEGURADOS VOLUNTARIOS"/>
    <s v="SECTOR PRIVADO"/>
    <s v="SI"/>
    <s v="SI"/>
    <s v="NO"/>
    <n v="20"/>
    <s v="No"/>
    <s v="No"/>
    <n v="359544.27"/>
    <x v="5"/>
    <n v="20"/>
  </r>
  <r>
    <n v="4154"/>
    <s v="HOMBRE"/>
    <n v="331059"/>
    <s v="TRABAJADOR INDEPENDIENTE"/>
    <s v="SECTOR PRIVADO"/>
    <s v="SI"/>
    <s v="NO"/>
    <s v="SI"/>
    <n v="45"/>
    <s v="No"/>
    <s v="No"/>
    <n v="331059"/>
    <x v="3"/>
    <n v="45"/>
  </r>
  <r>
    <n v="4155"/>
    <s v="MUJER"/>
    <n v="1226666.67"/>
    <s v="ASALARIADO"/>
    <s v="SECTOR PRIVADO"/>
    <s v="SI"/>
    <s v="NO"/>
    <s v="NO"/>
    <n v="26"/>
    <s v="No"/>
    <s v="No"/>
    <n v="1226666.67"/>
    <x v="0"/>
    <n v="26"/>
  </r>
  <r>
    <n v="4156"/>
    <s v="MUJER"/>
    <n v="750000"/>
    <s v="ASALARIADO"/>
    <s v="SECTOR PRIVADO"/>
    <s v="SI"/>
    <s v="NO"/>
    <s v="NO"/>
    <n v="35"/>
    <s v="No"/>
    <s v="No"/>
    <n v="750000"/>
    <x v="0"/>
    <n v="35"/>
  </r>
  <r>
    <n v="4157"/>
    <s v="HOMBRE"/>
    <n v="433710"/>
    <s v="ASALARIADO"/>
    <s v="SECTOR PRIVADO"/>
    <s v="SI"/>
    <s v="NO"/>
    <s v="NO"/>
    <n v="60"/>
    <s v="No"/>
    <s v="No"/>
    <n v="433710"/>
    <x v="0"/>
    <n v="60"/>
  </r>
  <r>
    <n v="4158"/>
    <s v="HOMBRE"/>
    <n v="540083"/>
    <s v="TRABAJADOR INDEPENDIENTE"/>
    <s v="SECTOR PRIVADO"/>
    <s v="SI"/>
    <s v="NO"/>
    <s v="SI"/>
    <n v="54"/>
    <s v="No"/>
    <s v="No"/>
    <n v="540083"/>
    <x v="3"/>
    <n v="54"/>
  </r>
  <r>
    <n v="4159"/>
    <s v="HOMBRE"/>
    <n v="575195.69999999995"/>
    <s v="ASALARIADO"/>
    <s v="SECTOR PRIVADO"/>
    <s v="SI"/>
    <s v="NO"/>
    <s v="NO"/>
    <n v="26"/>
    <s v="No"/>
    <s v="No"/>
    <n v="575195.69999999995"/>
    <x v="0"/>
    <n v="26"/>
  </r>
  <r>
    <n v="4160"/>
    <s v="HOMBRE"/>
    <n v="660110"/>
    <s v="ASALARIADO"/>
    <s v="SECTOR PRIVADO"/>
    <s v="SI"/>
    <s v="NO"/>
    <s v="NO"/>
    <n v="54"/>
    <s v="No"/>
    <s v="No"/>
    <n v="660110"/>
    <x v="0"/>
    <n v="54"/>
  </r>
  <r>
    <n v="4161"/>
    <s v="HOMBRE"/>
    <n v="344000"/>
    <s v="ASALARIADO"/>
    <s v="SECTOR PRIVADO"/>
    <s v="SI"/>
    <s v="NO"/>
    <s v="NO"/>
    <n v="33"/>
    <s v="No"/>
    <s v="No"/>
    <n v="344000"/>
    <x v="0"/>
    <n v="33"/>
  </r>
  <r>
    <n v="4162"/>
    <s v="MUJER"/>
    <n v="1201546.2"/>
    <s v="ASALARIADO"/>
    <s v="SECTOR PUBLICO"/>
    <s v="SI"/>
    <s v="NO"/>
    <s v="NO"/>
    <n v="28"/>
    <s v="No"/>
    <s v="No"/>
    <n v="1201546.2"/>
    <x v="0"/>
    <n v="28"/>
  </r>
  <r>
    <n v="4163"/>
    <s v="MUJER"/>
    <n v="429500"/>
    <s v="ASALARIADO"/>
    <s v="SECTOR PRIVADO"/>
    <s v="SI"/>
    <s v="NO"/>
    <s v="NO"/>
    <n v="53"/>
    <s v="No"/>
    <s v="No"/>
    <n v="429500"/>
    <x v="0"/>
    <n v="53"/>
  </r>
  <r>
    <n v="4164"/>
    <s v="HOMBRE"/>
    <n v="78000"/>
    <s v="ASALARIADO"/>
    <s v="SECTOR PRIVADO"/>
    <s v="SI"/>
    <s v="NO"/>
    <s v="SI"/>
    <n v="31"/>
    <s v="No"/>
    <s v="No"/>
    <n v="78000"/>
    <x v="0"/>
    <n v="31"/>
  </r>
  <r>
    <n v="4165"/>
    <s v="HOMBRE"/>
    <n v="318620"/>
    <s v="ASALARIADO"/>
    <s v="SECTOR PRIVADO"/>
    <s v="SI"/>
    <s v="NO"/>
    <s v="NO"/>
    <n v="60"/>
    <s v="No"/>
    <s v="No"/>
    <n v="318620"/>
    <x v="0"/>
    <n v="60"/>
  </r>
  <r>
    <n v="4166"/>
    <s v="HOMBRE"/>
    <n v="326035"/>
    <s v="PENSIONADOS EN SU PROPIO SISTEMA"/>
    <s v="SECTOR PUBLICO"/>
    <s v="SI"/>
    <s v="NO"/>
    <s v="NO"/>
    <n v="67"/>
    <s v="No"/>
    <s v="No"/>
    <n v="326035"/>
    <x v="1"/>
    <n v="67"/>
  </r>
  <r>
    <n v="4167"/>
    <s v="HOMBRE"/>
    <n v="73502.649999999994"/>
    <s v="ASALARIADO"/>
    <s v="SECTOR PRIVADO"/>
    <s v="SI"/>
    <s v="SI"/>
    <s v="NO"/>
    <n v="41"/>
    <s v="No"/>
    <s v="No"/>
    <n v="73502.649999999994"/>
    <x v="0"/>
    <n v="41"/>
  </r>
  <r>
    <n v="4168"/>
    <s v="MUJER"/>
    <n v="297429"/>
    <s v="ASEGURADO VOLUNTARIO"/>
    <s v="SECTOR PRIVADO"/>
    <s v="SI"/>
    <s v="SI"/>
    <s v="SI"/>
    <n v="38"/>
    <s v="No"/>
    <s v="No"/>
    <n v="297429"/>
    <x v="2"/>
    <n v="38"/>
  </r>
  <r>
    <n v="4169"/>
    <s v="HOMBRE"/>
    <n v="104226"/>
    <s v="ASALARIADO"/>
    <s v="SECTOR PRIVADO"/>
    <s v="SI"/>
    <s v="NO"/>
    <s v="NO"/>
    <n v="22"/>
    <s v="No"/>
    <s v="No"/>
    <n v="104226"/>
    <x v="0"/>
    <n v="22"/>
  </r>
  <r>
    <n v="4170"/>
    <s v="MUJER"/>
    <n v="316043"/>
    <s v="ASALARIADO"/>
    <s v="SECTOR PUBLICO"/>
    <s v="SI"/>
    <s v="NO"/>
    <s v="NO"/>
    <n v="49"/>
    <s v="No"/>
    <s v="No"/>
    <n v="316043"/>
    <x v="0"/>
    <n v="49"/>
  </r>
  <r>
    <n v="4171"/>
    <s v="HOMBRE"/>
    <n v="829677.14"/>
    <s v="ASALARIADO"/>
    <s v="SECTOR PUBLICO"/>
    <s v="SI"/>
    <s v="NO"/>
    <s v="NO"/>
    <n v="47"/>
    <s v="No"/>
    <s v="No"/>
    <n v="829677.14"/>
    <x v="0"/>
    <n v="47"/>
  </r>
  <r>
    <n v="4172"/>
    <s v="MUJER"/>
    <n v="522807.1"/>
    <s v="PENSIONADOS EN SU PROPIO SISTEMA"/>
    <s v="SECTOR PUBLICO"/>
    <s v="SI"/>
    <s v="NO"/>
    <s v="NO"/>
    <n v="70"/>
    <s v="No"/>
    <s v="No"/>
    <n v="522807.1"/>
    <x v="1"/>
    <n v="70"/>
  </r>
  <r>
    <n v="4173"/>
    <s v="HOMBRE"/>
    <n v="299441"/>
    <s v="ASEGURADO VOLUNTARIO"/>
    <s v="SECTOR PRIVADO"/>
    <s v="SI"/>
    <s v="SI"/>
    <s v="NO"/>
    <n v="35"/>
    <s v="No"/>
    <s v="No"/>
    <n v="299441"/>
    <x v="2"/>
    <n v="35"/>
  </r>
  <r>
    <n v="4174"/>
    <s v="MUJER"/>
    <n v="1594950"/>
    <s v="ASALARIADO"/>
    <s v="SECTOR PRIVADO"/>
    <s v="SI"/>
    <s v="NO"/>
    <s v="NO"/>
    <n v="32"/>
    <s v="No"/>
    <s v="No"/>
    <n v="1594950"/>
    <x v="0"/>
    <n v="32"/>
  </r>
  <r>
    <n v="4175"/>
    <s v="HOMBRE"/>
    <n v="417317.4"/>
    <s v="ASALARIADO"/>
    <s v="SECTOR PRIVADO"/>
    <s v="SI"/>
    <s v="SI"/>
    <s v="NO"/>
    <n v="32"/>
    <s v="No"/>
    <s v="No"/>
    <n v="417317.4"/>
    <x v="0"/>
    <n v="32"/>
  </r>
  <r>
    <n v="4176"/>
    <s v="HOMBRE"/>
    <n v="428852.94"/>
    <s v="ASALARIADO"/>
    <s v="SECTOR PRIVADO"/>
    <s v="SI"/>
    <s v="SI"/>
    <s v="NO"/>
    <n v="32"/>
    <s v="No"/>
    <s v="No"/>
    <n v="428852.94"/>
    <x v="0"/>
    <n v="32"/>
  </r>
  <r>
    <n v="4177"/>
    <s v="HOMBRE"/>
    <n v="359544.27"/>
    <s v="CONVENIOS ESPECIALES DE ASEGURADOS VOLUNTARIOS"/>
    <s v="SECTOR PRIVADO"/>
    <s v="SI"/>
    <s v="SI"/>
    <s v="NO"/>
    <n v="61"/>
    <s v="No"/>
    <s v="No"/>
    <n v="359544.27"/>
    <x v="5"/>
    <n v="61"/>
  </r>
  <r>
    <n v="4178"/>
    <s v="HOMBRE"/>
    <n v="141509.48000000001"/>
    <s v="PENSIONADOS EN SU PROPIO SISTEMA"/>
    <s v="SECTOR PUBLICO"/>
    <s v="SI"/>
    <s v="NO"/>
    <s v="NO"/>
    <n v="93"/>
    <s v="No"/>
    <s v="No"/>
    <n v="141509.48000000001"/>
    <x v="1"/>
    <n v="93"/>
  </r>
  <r>
    <n v="4179"/>
    <s v="HOMBRE"/>
    <n v="480445"/>
    <s v="ASALARIADO"/>
    <s v="SECTOR PUBLICO"/>
    <s v="SI"/>
    <s v="NO"/>
    <s v="NO"/>
    <n v="44"/>
    <s v="No"/>
    <s v="No"/>
    <n v="480445"/>
    <x v="0"/>
    <n v="44"/>
  </r>
  <r>
    <n v="4180"/>
    <s v="MUJER"/>
    <n v="300000"/>
    <s v="ASALARIADO"/>
    <s v="SECTOR PRIVADO"/>
    <s v="SI"/>
    <s v="NO"/>
    <s v="SI"/>
    <n v="43"/>
    <s v="No"/>
    <s v="No"/>
    <n v="300000"/>
    <x v="0"/>
    <n v="43"/>
  </r>
  <r>
    <n v="4181"/>
    <s v="HOMBRE"/>
    <n v="417493.72"/>
    <s v="ASALARIADO"/>
    <s v="SECTOR PRIVADO"/>
    <s v="SI"/>
    <s v="SI"/>
    <s v="NO"/>
    <n v="57"/>
    <s v="No"/>
    <s v="No"/>
    <n v="417493.72"/>
    <x v="0"/>
    <n v="57"/>
  </r>
  <r>
    <n v="4182"/>
    <s v="HOMBRE"/>
    <n v="1709162"/>
    <s v="ASALARIADO"/>
    <s v="SECTOR PUBLICO"/>
    <s v="SI"/>
    <s v="NO"/>
    <s v="SI"/>
    <n v="45"/>
    <s v="No"/>
    <s v="No"/>
    <n v="1709162"/>
    <x v="0"/>
    <n v="45"/>
  </r>
  <r>
    <n v="4183"/>
    <s v="HOMBRE"/>
    <n v="999555"/>
    <s v="ASALARIADO"/>
    <s v="SECTOR PUBLICO"/>
    <s v="SI"/>
    <s v="NO"/>
    <s v="NO"/>
    <n v="35"/>
    <s v="No"/>
    <s v="No"/>
    <n v="999555"/>
    <x v="0"/>
    <n v="35"/>
  </r>
  <r>
    <n v="4184"/>
    <s v="HOMBRE"/>
    <n v="546926.74"/>
    <s v="ASALARIADO"/>
    <s v="SECTOR PRIVADO"/>
    <s v="SI"/>
    <s v="NO"/>
    <s v="NO"/>
    <n v="28"/>
    <s v="No"/>
    <s v="No"/>
    <n v="546926.74"/>
    <x v="0"/>
    <n v="28"/>
  </r>
  <r>
    <n v="4185"/>
    <s v="HOMBRE"/>
    <n v="2000000"/>
    <s v="ASALARIADO"/>
    <s v="SECTOR PRIVADO"/>
    <s v="SI"/>
    <s v="NO"/>
    <s v="NO"/>
    <n v="39"/>
    <s v="No"/>
    <s v="No"/>
    <n v="2000000"/>
    <x v="0"/>
    <n v="39"/>
  </r>
  <r>
    <n v="4186"/>
    <s v="HOMBRE"/>
    <n v="674614"/>
    <s v="ASALARIADO"/>
    <s v="SECTOR PUBLICO"/>
    <s v="SI"/>
    <s v="NO"/>
    <s v="NO"/>
    <n v="61"/>
    <s v="No"/>
    <s v="No"/>
    <n v="674614"/>
    <x v="0"/>
    <n v="61"/>
  </r>
  <r>
    <n v="4187"/>
    <s v="HOMBRE"/>
    <n v="358876"/>
    <s v="ASALARIADO"/>
    <s v="SECTOR PRIVADO"/>
    <s v="SI"/>
    <s v="NO"/>
    <s v="NO"/>
    <n v="28"/>
    <s v="No"/>
    <s v="No"/>
    <n v="358876"/>
    <x v="0"/>
    <n v="28"/>
  </r>
  <r>
    <n v="4188"/>
    <s v="HOMBRE"/>
    <n v="886478.2"/>
    <s v="ASALARIADO"/>
    <s v="SECTOR PUBLICO"/>
    <s v="SI"/>
    <s v="NO"/>
    <s v="NO"/>
    <n v="35"/>
    <s v="No"/>
    <s v="No"/>
    <n v="886478.2"/>
    <x v="0"/>
    <n v="35"/>
  </r>
  <r>
    <n v="4189"/>
    <s v="HOMBRE"/>
    <n v="540083"/>
    <s v="TRABAJADOR INDEPENDIENTE"/>
    <s v="SECTOR PRIVADO"/>
    <s v="SI"/>
    <s v="SI"/>
    <s v="SI"/>
    <n v="47"/>
    <s v="No"/>
    <s v="No"/>
    <n v="540083"/>
    <x v="3"/>
    <n v="47"/>
  </r>
  <r>
    <n v="4190"/>
    <s v="MUJER"/>
    <n v="483037.91"/>
    <s v="PENSIONADOS EN SU PROPIO SISTEMA"/>
    <s v="SECTOR PUBLICO"/>
    <s v="SI"/>
    <s v="NO"/>
    <s v="NO"/>
    <n v="84"/>
    <s v="No"/>
    <s v="No"/>
    <n v="483037.91"/>
    <x v="1"/>
    <n v="84"/>
  </r>
  <r>
    <n v="4191"/>
    <s v="MUJER"/>
    <n v="385548"/>
    <s v="TRABAJADOR INDEPENDIENTE"/>
    <s v="SECTOR PRIVADO"/>
    <s v="SI"/>
    <s v="NO"/>
    <s v="NO"/>
    <n v="62"/>
    <s v="No"/>
    <s v="No"/>
    <n v="385548"/>
    <x v="3"/>
    <n v="62"/>
  </r>
  <r>
    <n v="4192"/>
    <s v="HOMBRE"/>
    <n v="2870715.1"/>
    <s v="ASALARIADO"/>
    <s v="SECTOR PUBLICO"/>
    <s v="SI"/>
    <s v="NO"/>
    <s v="NO"/>
    <n v="57"/>
    <s v="Atípico"/>
    <s v="No"/>
    <n v="2870715.1"/>
    <x v="0"/>
    <n v="57"/>
  </r>
  <r>
    <n v="4193"/>
    <s v="MUJER"/>
    <n v="297044"/>
    <s v="CONVENIOS ESPECIALES DE TRABAJADORES INDEPENDIENTES"/>
    <s v="SECTOR PRIVADO"/>
    <s v="SI"/>
    <s v="NO"/>
    <s v="NO"/>
    <n v="55"/>
    <s v="No"/>
    <s v="No"/>
    <n v="297044"/>
    <x v="4"/>
    <n v="55"/>
  </r>
  <r>
    <n v="4194"/>
    <s v="MUJER"/>
    <n v="302470"/>
    <s v="TRABAJADOR INDEPENDIENTE"/>
    <s v="SECTOR PRIVADO"/>
    <s v="SI"/>
    <s v="NO"/>
    <s v="NO"/>
    <n v="24"/>
    <s v="No"/>
    <s v="No"/>
    <n v="302470"/>
    <x v="3"/>
    <n v="24"/>
  </r>
  <r>
    <n v="4195"/>
    <s v="MUJER"/>
    <n v="297045"/>
    <s v="TRABAJADOR INDEPENDIENTE"/>
    <s v="SECTOR PRIVADO"/>
    <s v="SI"/>
    <s v="NO"/>
    <s v="NO"/>
    <n v="63"/>
    <s v="No"/>
    <s v="No"/>
    <n v="297045"/>
    <x v="3"/>
    <n v="63"/>
  </r>
  <r>
    <n v="4196"/>
    <s v="MUJER"/>
    <n v="441000"/>
    <s v="ASALARIADO"/>
    <s v="SECTOR PRIVADO"/>
    <s v="SI"/>
    <s v="NO"/>
    <s v="NO"/>
    <n v="22"/>
    <s v="No"/>
    <s v="No"/>
    <n v="441000"/>
    <x v="0"/>
    <n v="22"/>
  </r>
  <r>
    <n v="4197"/>
    <s v="MUJER"/>
    <n v="181917"/>
    <s v="ASALARIADO"/>
    <s v="SECTOR PRIVADO"/>
    <s v="SI"/>
    <s v="NO"/>
    <s v="NO"/>
    <n v="53"/>
    <s v="No"/>
    <s v="No"/>
    <n v="181917"/>
    <x v="0"/>
    <n v="53"/>
  </r>
  <r>
    <n v="4198"/>
    <s v="HOMBRE"/>
    <n v="297045"/>
    <s v="TRABAJADOR INDEPENDIENTE"/>
    <s v="SECTOR PRIVADO"/>
    <s v="SI"/>
    <s v="NO"/>
    <s v="NO"/>
    <n v="34"/>
    <s v="No"/>
    <s v="No"/>
    <n v="297045"/>
    <x v="3"/>
    <n v="34"/>
  </r>
  <r>
    <n v="4199"/>
    <s v="HOMBRE"/>
    <n v="486648.56"/>
    <s v="ASALARIADO"/>
    <s v="SECTOR PRIVADO"/>
    <s v="SI"/>
    <s v="NO"/>
    <s v="NO"/>
    <n v="39"/>
    <s v="No"/>
    <s v="No"/>
    <n v="486648.56"/>
    <x v="0"/>
    <n v="39"/>
  </r>
  <r>
    <n v="4200"/>
    <s v="HOMBRE"/>
    <n v="359544.27"/>
    <s v="CONVENIOS ESPECIALES DE ASEGURADOS VOLUNTARIOS"/>
    <s v="SECTOR PRIVADO"/>
    <s v="SI"/>
    <s v="SI"/>
    <s v="NO"/>
    <n v="38"/>
    <s v="No"/>
    <s v="No"/>
    <n v="359544.27"/>
    <x v="5"/>
    <n v="38"/>
  </r>
  <r>
    <n v="4201"/>
    <s v="HOMBRE"/>
    <n v="346897.4"/>
    <s v="ASALARIADO"/>
    <s v="SECTOR PRIVADO"/>
    <s v="SI"/>
    <s v="NO"/>
    <s v="NO"/>
    <n v="21"/>
    <s v="No"/>
    <s v="No"/>
    <n v="346897.4"/>
    <x v="0"/>
    <n v="21"/>
  </r>
  <r>
    <n v="4202"/>
    <s v="MUJER"/>
    <n v="278030"/>
    <s v="TRABAJADOR INDEPENDIENTE"/>
    <s v="SECTOR PRIVADO"/>
    <s v="SI"/>
    <s v="NO"/>
    <s v="NO"/>
    <n v="54"/>
    <s v="No"/>
    <s v="No"/>
    <n v="278030"/>
    <x v="3"/>
    <n v="54"/>
  </r>
  <r>
    <n v="4203"/>
    <s v="HOMBRE"/>
    <n v="846723.45"/>
    <s v="ASALARIADO"/>
    <s v="SECTOR PRIVADO"/>
    <s v="SI"/>
    <s v="NO"/>
    <s v="NO"/>
    <n v="35"/>
    <s v="No"/>
    <s v="No"/>
    <n v="846723.45"/>
    <x v="0"/>
    <n v="35"/>
  </r>
  <r>
    <n v="4204"/>
    <s v="HOMBRE"/>
    <n v="300018"/>
    <s v="ASEGURADO VOLUNTARIO"/>
    <s v="SECTOR PRIVADO"/>
    <s v="SI"/>
    <s v="NO"/>
    <s v="NO"/>
    <n v="64"/>
    <s v="No"/>
    <s v="No"/>
    <n v="300018"/>
    <x v="2"/>
    <n v="64"/>
  </r>
  <r>
    <n v="4205"/>
    <s v="MUJER"/>
    <n v="169507"/>
    <s v="ASALARIADO"/>
    <s v="SECTOR PRIVADO"/>
    <s v="SI"/>
    <s v="SI"/>
    <s v="NO"/>
    <n v="53"/>
    <s v="No"/>
    <s v="No"/>
    <n v="169507"/>
    <x v="0"/>
    <n v="53"/>
  </r>
  <r>
    <n v="4206"/>
    <s v="HOMBRE"/>
    <n v="302982"/>
    <s v="TRABAJADOR INDEPENDIENTE"/>
    <s v="SECTOR PRIVADO"/>
    <s v="SI"/>
    <s v="NO"/>
    <s v="NO"/>
    <n v="63"/>
    <s v="No"/>
    <s v="No"/>
    <n v="302982"/>
    <x v="3"/>
    <n v="63"/>
  </r>
  <r>
    <n v="4207"/>
    <s v="HOMBRE"/>
    <n v="428571.43"/>
    <s v="ASALARIADO"/>
    <s v="SECTOR PRIVADO"/>
    <s v="SI"/>
    <s v="NO"/>
    <s v="NO"/>
    <n v="34"/>
    <s v="No"/>
    <s v="No"/>
    <n v="428571.43"/>
    <x v="0"/>
    <n v="34"/>
  </r>
  <r>
    <n v="4208"/>
    <s v="HOMBRE"/>
    <n v="418466"/>
    <s v="ASALARIADO"/>
    <s v="SECTOR PRIVADO"/>
    <s v="SI"/>
    <s v="NO"/>
    <s v="NO"/>
    <n v="40"/>
    <s v="No"/>
    <s v="No"/>
    <n v="418466"/>
    <x v="0"/>
    <n v="40"/>
  </r>
  <r>
    <n v="4209"/>
    <s v="HOMBRE"/>
    <n v="407937"/>
    <s v="ASALARIADO"/>
    <s v="SECTOR PRIVADO"/>
    <s v="SI"/>
    <s v="NO"/>
    <s v="NO"/>
    <n v="34"/>
    <s v="No"/>
    <s v="No"/>
    <n v="407937"/>
    <x v="0"/>
    <n v="34"/>
  </r>
  <r>
    <n v="4210"/>
    <s v="HOMBRE"/>
    <n v="461380"/>
    <s v="ASALARIADO"/>
    <s v="SECTOR PRIVADO"/>
    <s v="SI"/>
    <s v="NO"/>
    <s v="NO"/>
    <n v="30"/>
    <s v="No"/>
    <s v="No"/>
    <n v="461380"/>
    <x v="0"/>
    <n v="30"/>
  </r>
  <r>
    <n v="4211"/>
    <s v="HOMBRE"/>
    <n v="746235"/>
    <s v="ASALARIADO"/>
    <s v="SECTOR PRIVADO"/>
    <s v="SI"/>
    <s v="NO"/>
    <s v="NO"/>
    <n v="49"/>
    <s v="No"/>
    <s v="No"/>
    <n v="746235"/>
    <x v="0"/>
    <n v="49"/>
  </r>
  <r>
    <n v="4212"/>
    <s v="HOMBRE"/>
    <n v="1041833.32"/>
    <s v="ASALARIADO"/>
    <s v="SECTOR PUBLICO"/>
    <s v="SI"/>
    <s v="NO"/>
    <s v="NO"/>
    <n v="60"/>
    <s v="No"/>
    <s v="No"/>
    <n v="1041833.32"/>
    <x v="0"/>
    <n v="60"/>
  </r>
  <r>
    <n v="4213"/>
    <s v="HOMBRE"/>
    <n v="324047"/>
    <s v="TRABAJADOR INDEPENDIENTE"/>
    <s v="SECTOR PRIVADO"/>
    <s v="NO"/>
    <s v="NO"/>
    <s v="NO"/>
    <n v="65"/>
    <s v="No"/>
    <s v="No"/>
    <n v="324047"/>
    <x v="3"/>
    <n v="65"/>
  </r>
  <r>
    <n v="4214"/>
    <s v="MUJER"/>
    <n v="1482778.51"/>
    <s v="ASALARIADO"/>
    <s v="SECTOR PRIVADO"/>
    <s v="SI"/>
    <s v="NO"/>
    <s v="SI"/>
    <n v="37"/>
    <s v="No"/>
    <s v="No"/>
    <n v="1482778.51"/>
    <x v="0"/>
    <n v="37"/>
  </r>
  <r>
    <n v="4215"/>
    <s v="HOMBRE"/>
    <n v="620245"/>
    <s v="TRABAJADOR INDEPENDIENTE"/>
    <s v="SECTOR PRIVADO"/>
    <s v="SI"/>
    <s v="NO"/>
    <s v="NO"/>
    <n v="45"/>
    <s v="No"/>
    <s v="No"/>
    <n v="620245"/>
    <x v="3"/>
    <n v="45"/>
  </r>
  <r>
    <n v="4216"/>
    <s v="HOMBRE"/>
    <n v="37500"/>
    <s v="ASALARIADO"/>
    <s v="SECTOR PRIVADO"/>
    <s v="SI"/>
    <s v="NO"/>
    <s v="SI"/>
    <n v="47"/>
    <s v="No"/>
    <s v="No"/>
    <n v="37500"/>
    <x v="0"/>
    <n v="47"/>
  </r>
  <r>
    <n v="4217"/>
    <s v="MUJER"/>
    <n v="297045"/>
    <s v="ASEGURADO VOLUNTARIO"/>
    <s v="SECTOR PRIVADO"/>
    <s v="SI"/>
    <s v="NO"/>
    <s v="SI"/>
    <n v="48"/>
    <s v="No"/>
    <s v="No"/>
    <n v="297045"/>
    <x v="2"/>
    <n v="48"/>
  </r>
  <r>
    <n v="4218"/>
    <s v="HOMBRE"/>
    <n v="1810740.4"/>
    <s v="ASALARIADO"/>
    <s v="SECTOR PUBLICO"/>
    <s v="SI"/>
    <s v="NO"/>
    <s v="NO"/>
    <n v="55"/>
    <s v="No"/>
    <s v="No"/>
    <n v="1810740.4"/>
    <x v="0"/>
    <n v="55"/>
  </r>
  <r>
    <n v="4219"/>
    <s v="HOMBRE"/>
    <n v="8850000"/>
    <s v="ASALARIADO"/>
    <s v="SECTOR PRIVADO"/>
    <s v="SI"/>
    <s v="NO"/>
    <s v="NO"/>
    <n v="41"/>
    <s v="Atípico"/>
    <s v="No"/>
    <n v="8850000"/>
    <x v="0"/>
    <n v="41"/>
  </r>
  <r>
    <n v="4220"/>
    <s v="MUJER"/>
    <n v="955676"/>
    <s v="TRABAJADOR INDEPENDIENTE"/>
    <s v="SECTOR PRIVADO"/>
    <s v="SI"/>
    <s v="NO"/>
    <s v="NO"/>
    <n v="38"/>
    <s v="No"/>
    <s v="No"/>
    <n v="955676"/>
    <x v="3"/>
    <n v="38"/>
  </r>
  <r>
    <n v="4221"/>
    <s v="HOMBRE"/>
    <n v="278030"/>
    <s v="CONVENIOS ESPECIALES DE TRABAJADORES INDEPENDIENTES"/>
    <s v="SECTOR PRIVADO"/>
    <s v="SI"/>
    <s v="NO"/>
    <s v="NO"/>
    <n v="68"/>
    <s v="No"/>
    <s v="No"/>
    <n v="278030"/>
    <x v="4"/>
    <n v="68"/>
  </r>
  <r>
    <n v="4222"/>
    <s v="HOMBRE"/>
    <n v="301502.2"/>
    <s v="ASALARIADO"/>
    <s v="SECTOR PRIVADO"/>
    <s v="SI"/>
    <s v="NO"/>
    <s v="NO"/>
    <n v="29"/>
    <s v="No"/>
    <s v="No"/>
    <n v="301502.2"/>
    <x v="0"/>
    <n v="29"/>
  </r>
  <r>
    <n v="4223"/>
    <s v="HOMBRE"/>
    <n v="1331200"/>
    <s v="ASALARIADO"/>
    <s v="SECTOR PRIVADO"/>
    <s v="SI"/>
    <s v="NO"/>
    <s v="NO"/>
    <n v="31"/>
    <s v="No"/>
    <s v="No"/>
    <n v="1331200"/>
    <x v="0"/>
    <n v="31"/>
  </r>
  <r>
    <n v="4224"/>
    <s v="MUJER"/>
    <n v="368052.97"/>
    <s v="ASALARIADO"/>
    <s v="SECTOR PRIVADO"/>
    <s v="SI"/>
    <s v="NO"/>
    <s v="NO"/>
    <n v="37"/>
    <s v="No"/>
    <s v="No"/>
    <n v="368052.97"/>
    <x v="0"/>
    <n v="37"/>
  </r>
  <r>
    <n v="4225"/>
    <s v="HOMBRE"/>
    <n v="65000"/>
    <s v="ASALARIADO"/>
    <s v="SECTOR PRIVADO"/>
    <s v="SI"/>
    <s v="SI"/>
    <s v="NO"/>
    <n v="33"/>
    <s v="No"/>
    <s v="No"/>
    <n v="65000"/>
    <x v="0"/>
    <n v="33"/>
  </r>
  <r>
    <n v="4226"/>
    <s v="MUJER"/>
    <n v="4770580"/>
    <s v="PENSIONADOS EN SU PROPIO SISTEMA"/>
    <s v="SECTOR PUBLICO"/>
    <s v="SI"/>
    <s v="NO"/>
    <s v="NO"/>
    <n v="82"/>
    <s v="Atípico"/>
    <s v="No"/>
    <n v="4770580"/>
    <x v="1"/>
    <n v="82"/>
  </r>
  <r>
    <n v="4227"/>
    <s v="HOMBRE"/>
    <n v="1320594.4099999999"/>
    <s v="ASALARIADO"/>
    <s v="SECTOR PRIVADO"/>
    <s v="SI"/>
    <s v="NO"/>
    <s v="NO"/>
    <n v="26"/>
    <s v="No"/>
    <s v="No"/>
    <n v="1320594.4099999999"/>
    <x v="0"/>
    <n v="26"/>
  </r>
  <r>
    <n v="4228"/>
    <s v="HOMBRE"/>
    <n v="349825"/>
    <s v="ASALARIADO"/>
    <s v="SECTOR PRIVADO"/>
    <s v="SI"/>
    <s v="NO"/>
    <s v="NO"/>
    <n v="55"/>
    <s v="No"/>
    <s v="No"/>
    <n v="349825"/>
    <x v="0"/>
    <n v="55"/>
  </r>
  <r>
    <n v="4229"/>
    <s v="MUJER"/>
    <n v="410881.45"/>
    <s v="ASALARIADO"/>
    <s v="SECTOR PRIVADO"/>
    <s v="SI"/>
    <s v="NO"/>
    <s v="NO"/>
    <n v="45"/>
    <s v="No"/>
    <s v="No"/>
    <n v="410881.45"/>
    <x v="0"/>
    <n v="45"/>
  </r>
  <r>
    <n v="4230"/>
    <s v="HOMBRE"/>
    <n v="600000"/>
    <s v="ASALARIADO"/>
    <s v="SECTOR PRIVADO"/>
    <s v="SI"/>
    <s v="NO"/>
    <s v="SI"/>
    <n v="28"/>
    <s v="No"/>
    <s v="No"/>
    <n v="600000"/>
    <x v="0"/>
    <n v="28"/>
  </r>
  <r>
    <n v="4231"/>
    <s v="MUJER"/>
    <n v="631000"/>
    <s v="ASALARIADO"/>
    <s v="SECTOR PRIVADO"/>
    <s v="SI"/>
    <s v="NO"/>
    <s v="NO"/>
    <n v="32"/>
    <s v="No"/>
    <s v="No"/>
    <n v="631000"/>
    <x v="0"/>
    <n v="32"/>
  </r>
  <r>
    <n v="4232"/>
    <s v="HOMBRE"/>
    <n v="1873201.89"/>
    <s v="ASALARIADO"/>
    <s v="SECTOR PRIVADO"/>
    <s v="SI"/>
    <s v="NO"/>
    <s v="NO"/>
    <n v="49"/>
    <s v="No"/>
    <s v="No"/>
    <n v="1873201.89"/>
    <x v="0"/>
    <n v="49"/>
  </r>
  <r>
    <n v="4233"/>
    <s v="MUJER"/>
    <n v="875386"/>
    <s v="PENSIONADOS EN SU PROPIO SISTEMA"/>
    <s v="SECTOR PUBLICO"/>
    <s v="SI"/>
    <s v="NO"/>
    <s v="NO"/>
    <n v="70"/>
    <s v="No"/>
    <s v="No"/>
    <n v="875386"/>
    <x v="1"/>
    <n v="70"/>
  </r>
  <r>
    <n v="4234"/>
    <s v="HOMBRE"/>
    <n v="325000"/>
    <s v="ASALARIADO"/>
    <s v="SECTOR PRIVADO"/>
    <s v="SI"/>
    <s v="NO"/>
    <s v="NO"/>
    <n v="55"/>
    <s v="No"/>
    <s v="No"/>
    <n v="325000"/>
    <x v="0"/>
    <n v="55"/>
  </r>
  <r>
    <n v="4235"/>
    <s v="HOMBRE"/>
    <n v="300018"/>
    <s v="TRABAJADOR INDEPENDIENTE"/>
    <s v="SECTOR PRIVADO"/>
    <s v="SI"/>
    <s v="NO"/>
    <s v="NO"/>
    <n v="38"/>
    <s v="No"/>
    <s v="No"/>
    <n v="300018"/>
    <x v="3"/>
    <n v="38"/>
  </r>
  <r>
    <n v="4236"/>
    <s v="MUJER"/>
    <n v="326749"/>
    <s v="TRABAJADOR INDEPENDIENTE"/>
    <s v="SECTOR PRIVADO"/>
    <s v="SI"/>
    <s v="NO"/>
    <s v="SI"/>
    <n v="34"/>
    <s v="No"/>
    <s v="No"/>
    <n v="326749"/>
    <x v="3"/>
    <n v="34"/>
  </r>
  <r>
    <n v="4237"/>
    <s v="MUJER"/>
    <n v="355310.4"/>
    <s v="ASALARIADO"/>
    <s v="SECTOR PRIVADO"/>
    <s v="SI"/>
    <s v="NO"/>
    <s v="NO"/>
    <n v="22"/>
    <s v="No"/>
    <s v="No"/>
    <n v="355310.4"/>
    <x v="0"/>
    <n v="22"/>
  </r>
  <r>
    <n v="4238"/>
    <s v="HOMBRE"/>
    <n v="278030"/>
    <s v="CONVENIOS ESPECIALES DE TRABAJADORES INDEPENDIENTES"/>
    <s v="SECTOR PRIVADO"/>
    <s v="SI"/>
    <s v="NO"/>
    <s v="NO"/>
    <n v="49"/>
    <s v="No"/>
    <s v="No"/>
    <n v="278030"/>
    <x v="4"/>
    <n v="49"/>
  </r>
  <r>
    <n v="4239"/>
    <s v="HOMBRE"/>
    <n v="2471513.6"/>
    <s v="ASALARIADO"/>
    <s v="SECTOR PUBLICO"/>
    <s v="SI"/>
    <s v="NO"/>
    <s v="NO"/>
    <n v="56"/>
    <s v="Atípico"/>
    <s v="No"/>
    <n v="2471513.6"/>
    <x v="0"/>
    <n v="56"/>
  </r>
  <r>
    <n v="4240"/>
    <s v="HOMBRE"/>
    <n v="297046"/>
    <s v="TRABAJADOR INDEPENDIENTE"/>
    <s v="SECTOR PRIVADO"/>
    <s v="SI"/>
    <s v="NO"/>
    <s v="SI"/>
    <n v="35"/>
    <s v="No"/>
    <s v="No"/>
    <n v="297046"/>
    <x v="3"/>
    <n v="35"/>
  </r>
  <r>
    <n v="4241"/>
    <s v="HOMBRE"/>
    <n v="300018"/>
    <s v="ASEGURADO VOLUNTARIO"/>
    <s v="SECTOR PRIVADO"/>
    <s v="SI"/>
    <s v="NO"/>
    <s v="NO"/>
    <n v="68"/>
    <s v="No"/>
    <s v="No"/>
    <n v="300018"/>
    <x v="2"/>
    <n v="68"/>
  </r>
  <r>
    <n v="4242"/>
    <s v="MUJER"/>
    <n v="72107"/>
    <s v="ASALARIADO"/>
    <s v="SECTOR PRIVADO"/>
    <s v="SI"/>
    <s v="NO"/>
    <s v="SI"/>
    <n v="24"/>
    <s v="No"/>
    <s v="No"/>
    <n v="72107"/>
    <x v="0"/>
    <n v="24"/>
  </r>
  <r>
    <n v="4243"/>
    <s v="MUJER"/>
    <n v="348503"/>
    <s v="ASALARIADO"/>
    <s v="SECTOR PRIVADO"/>
    <s v="SI"/>
    <s v="NO"/>
    <s v="NO"/>
    <n v="41"/>
    <s v="No"/>
    <s v="No"/>
    <n v="348503"/>
    <x v="0"/>
    <n v="41"/>
  </r>
  <r>
    <n v="4244"/>
    <s v="HOMBRE"/>
    <n v="642383"/>
    <s v="ASALARIADO"/>
    <s v="SECTOR PUBLICO"/>
    <s v="SI"/>
    <s v="NO"/>
    <s v="NO"/>
    <n v="27"/>
    <s v="No"/>
    <s v="No"/>
    <n v="642383"/>
    <x v="0"/>
    <n v="27"/>
  </r>
  <r>
    <n v="4245"/>
    <s v="MUJER"/>
    <n v="218508.48"/>
    <s v="ASALARIADO"/>
    <s v="SECTOR PRIVADO"/>
    <s v="SI"/>
    <s v="SI"/>
    <s v="SI"/>
    <n v="49"/>
    <s v="No"/>
    <s v="No"/>
    <n v="218508.48"/>
    <x v="0"/>
    <n v="49"/>
  </r>
  <r>
    <n v="4246"/>
    <s v="HOMBRE"/>
    <n v="650000.12"/>
    <s v="ASALARIADO"/>
    <s v="SECTOR PRIVADO"/>
    <s v="SI"/>
    <s v="NO"/>
    <s v="NO"/>
    <n v="27"/>
    <s v="No"/>
    <s v="No"/>
    <n v="650000.12"/>
    <x v="0"/>
    <n v="27"/>
  </r>
  <r>
    <n v="4247"/>
    <s v="HOMBRE"/>
    <n v="406358"/>
    <s v="TRABAJADOR INDEPENDIENTE"/>
    <s v="SECTOR PRIVADO"/>
    <s v="SI"/>
    <s v="NO"/>
    <s v="SI"/>
    <n v="60"/>
    <s v="No"/>
    <s v="No"/>
    <n v="406358"/>
    <x v="3"/>
    <n v="60"/>
  </r>
  <r>
    <n v="4248"/>
    <s v="HOMBRE"/>
    <n v="100000"/>
    <s v="ASALARIADO"/>
    <s v="SECTOR PRIVADO"/>
    <s v="SI"/>
    <s v="NO"/>
    <s v="NO"/>
    <n v="56"/>
    <s v="No"/>
    <s v="No"/>
    <n v="100000"/>
    <x v="0"/>
    <n v="56"/>
  </r>
  <r>
    <n v="4249"/>
    <s v="HOMBRE"/>
    <n v="171013.5"/>
    <s v="ASALARIADO"/>
    <s v="SECTOR PRIVADO"/>
    <s v="SI"/>
    <s v="NO"/>
    <s v="NO"/>
    <n v="24"/>
    <s v="No"/>
    <s v="No"/>
    <n v="171013.5"/>
    <x v="0"/>
    <n v="24"/>
  </r>
  <r>
    <n v="4250"/>
    <s v="MUJER"/>
    <n v="999660.5"/>
    <s v="ASALARIADO"/>
    <s v="SECTOR PRIVADO"/>
    <s v="SI"/>
    <s v="SI"/>
    <s v="NO"/>
    <n v="30"/>
    <s v="No"/>
    <s v="No"/>
    <n v="999660.5"/>
    <x v="0"/>
    <n v="30"/>
  </r>
  <r>
    <n v="4251"/>
    <s v="HOMBRE"/>
    <n v="370517.81"/>
    <s v="ASALARIADO"/>
    <s v="SECTOR PRIVADO"/>
    <s v="SI"/>
    <s v="NO"/>
    <s v="NO"/>
    <n v="28"/>
    <s v="No"/>
    <s v="No"/>
    <n v="370517.81"/>
    <x v="0"/>
    <n v="28"/>
  </r>
  <r>
    <n v="4252"/>
    <s v="HOMBRE"/>
    <n v="478473.57"/>
    <s v="ASALARIADO"/>
    <s v="SECTOR PRIVADO"/>
    <s v="SI"/>
    <s v="NO"/>
    <s v="NO"/>
    <n v="26"/>
    <s v="No"/>
    <s v="No"/>
    <n v="478473.57"/>
    <x v="0"/>
    <n v="26"/>
  </r>
  <r>
    <n v="4253"/>
    <s v="MUJER"/>
    <n v="488864.43"/>
    <s v="ASALARIADO"/>
    <s v="SECTOR PUBLICO"/>
    <s v="SI"/>
    <s v="NO"/>
    <s v="NO"/>
    <n v="25"/>
    <s v="No"/>
    <s v="No"/>
    <n v="488864.43"/>
    <x v="0"/>
    <n v="25"/>
  </r>
  <r>
    <n v="4254"/>
    <s v="HOMBRE"/>
    <n v="440625"/>
    <s v="ASALARIADO"/>
    <s v="SECTOR PRIVADO"/>
    <s v="SI"/>
    <s v="NO"/>
    <s v="NO"/>
    <n v="26"/>
    <s v="No"/>
    <s v="No"/>
    <n v="440625"/>
    <x v="0"/>
    <n v="26"/>
  </r>
  <r>
    <n v="4255"/>
    <s v="HOMBRE"/>
    <n v="323266.27"/>
    <s v="ASALARIADO"/>
    <s v="SECTOR PRIVADO"/>
    <s v="SI"/>
    <s v="NO"/>
    <s v="NO"/>
    <n v="26"/>
    <s v="No"/>
    <s v="No"/>
    <n v="323266.27"/>
    <x v="0"/>
    <n v="26"/>
  </r>
  <r>
    <n v="4256"/>
    <s v="HOMBRE"/>
    <n v="525000"/>
    <s v="ASALARIADO"/>
    <s v="SECTOR PRIVADO"/>
    <s v="SI"/>
    <s v="NO"/>
    <s v="NO"/>
    <n v="66"/>
    <s v="No"/>
    <s v="No"/>
    <n v="525000"/>
    <x v="0"/>
    <n v="66"/>
  </r>
  <r>
    <n v="4257"/>
    <s v="MUJER"/>
    <n v="297045"/>
    <s v="ASEGURADO VOLUNTARIO"/>
    <s v="SECTOR PRIVADO"/>
    <s v="SI"/>
    <s v="NO"/>
    <s v="NO"/>
    <n v="53"/>
    <s v="No"/>
    <s v="No"/>
    <n v="297045"/>
    <x v="2"/>
    <n v="53"/>
  </r>
  <r>
    <n v="4258"/>
    <s v="HOMBRE"/>
    <n v="366445.56"/>
    <s v="ASALARIADO"/>
    <s v="SECTOR PRIVADO"/>
    <s v="SI"/>
    <s v="NO"/>
    <s v="NO"/>
    <n v="40"/>
    <s v="No"/>
    <s v="No"/>
    <n v="366445.56"/>
    <x v="0"/>
    <n v="40"/>
  </r>
  <r>
    <n v="4259"/>
    <s v="HOMBRE"/>
    <n v="297586"/>
    <s v="ASEGURADO VOLUNTARIO"/>
    <s v="SECTOR PRIVADO"/>
    <s v="SI"/>
    <s v="SI"/>
    <s v="NO"/>
    <n v="61"/>
    <s v="No"/>
    <s v="No"/>
    <n v="297586"/>
    <x v="2"/>
    <n v="61"/>
  </r>
  <r>
    <n v="4260"/>
    <s v="MUJER"/>
    <n v="1216185"/>
    <s v="ASALARIADO"/>
    <s v="SECTOR PUBLICO"/>
    <s v="SI"/>
    <s v="NO"/>
    <s v="SI"/>
    <n v="45"/>
    <s v="No"/>
    <s v="No"/>
    <n v="1216185"/>
    <x v="0"/>
    <n v="45"/>
  </r>
  <r>
    <n v="4261"/>
    <s v="HOMBRE"/>
    <n v="575208.32999999996"/>
    <s v="ASALARIADO"/>
    <s v="SECTOR PRIVADO"/>
    <s v="SI"/>
    <s v="NO"/>
    <s v="NO"/>
    <n v="24"/>
    <s v="No"/>
    <s v="No"/>
    <n v="575208.32999999996"/>
    <x v="0"/>
    <n v="24"/>
  </r>
  <r>
    <n v="4262"/>
    <s v="MUJER"/>
    <n v="297046"/>
    <s v="ASEGURADO VOLUNTARIO"/>
    <s v="SECTOR PRIVADO"/>
    <s v="SI"/>
    <s v="SI"/>
    <s v="NO"/>
    <n v="59"/>
    <s v="No"/>
    <s v="No"/>
    <n v="297046"/>
    <x v="2"/>
    <n v="59"/>
  </r>
  <r>
    <n v="4263"/>
    <s v="MUJER"/>
    <n v="705273"/>
    <s v="ASALARIADO"/>
    <s v="SECTOR PRIVADO"/>
    <s v="SI"/>
    <s v="NO"/>
    <s v="NO"/>
    <n v="45"/>
    <s v="No"/>
    <s v="No"/>
    <n v="705273"/>
    <x v="0"/>
    <n v="45"/>
  </r>
  <r>
    <n v="4264"/>
    <s v="MUJER"/>
    <n v="889687.5"/>
    <s v="ASALARIADO"/>
    <s v="SECTOR PRIVADO"/>
    <s v="SI"/>
    <s v="NO"/>
    <s v="NO"/>
    <n v="31"/>
    <s v="No"/>
    <s v="No"/>
    <n v="889687.5"/>
    <x v="0"/>
    <n v="31"/>
  </r>
  <r>
    <n v="4265"/>
    <s v="HOMBRE"/>
    <n v="452193"/>
    <s v="TRABAJADOR INDEPENDIENTE"/>
    <s v="SECTOR PRIVADO"/>
    <s v="SI"/>
    <s v="NO"/>
    <s v="NO"/>
    <n v="58"/>
    <s v="No"/>
    <s v="No"/>
    <n v="452193"/>
    <x v="3"/>
    <n v="58"/>
  </r>
  <r>
    <n v="4266"/>
    <s v="MUJER"/>
    <n v="367748"/>
    <s v="TRABAJADOR INDEPENDIENTE"/>
    <s v="SECTOR PRIVADO"/>
    <s v="SI"/>
    <s v="NO"/>
    <s v="NO"/>
    <n v="34"/>
    <s v="No"/>
    <s v="No"/>
    <n v="367748"/>
    <x v="3"/>
    <n v="34"/>
  </r>
  <r>
    <n v="4267"/>
    <s v="MUJER"/>
    <n v="336000"/>
    <s v="ASALARIADO"/>
    <s v="SECTOR PRIVADO"/>
    <s v="SI"/>
    <s v="NO"/>
    <s v="NO"/>
    <n v="26"/>
    <s v="No"/>
    <s v="No"/>
    <n v="336000"/>
    <x v="0"/>
    <n v="26"/>
  </r>
  <r>
    <n v="4268"/>
    <s v="HOMBRE"/>
    <n v="419817.69"/>
    <s v="ASALARIADO"/>
    <s v="SECTOR PRIVADO"/>
    <s v="SI"/>
    <s v="SI"/>
    <s v="NO"/>
    <n v="26"/>
    <s v="No"/>
    <s v="No"/>
    <n v="419817.69"/>
    <x v="0"/>
    <n v="26"/>
  </r>
  <r>
    <n v="4269"/>
    <s v="HOMBRE"/>
    <n v="404468.75"/>
    <s v="ASALARIADO"/>
    <s v="SECTOR PRIVADO"/>
    <s v="SI"/>
    <s v="NO"/>
    <s v="NO"/>
    <n v="28"/>
    <s v="No"/>
    <s v="No"/>
    <n v="404468.75"/>
    <x v="0"/>
    <n v="28"/>
  </r>
  <r>
    <n v="4270"/>
    <s v="HOMBRE"/>
    <n v="279111"/>
    <s v="ASEGURADO VOLUNTARIO"/>
    <s v="SECTOR PRIVADO"/>
    <s v="SI"/>
    <s v="NO"/>
    <s v="NO"/>
    <n v="61"/>
    <s v="No"/>
    <s v="No"/>
    <n v="279111"/>
    <x v="2"/>
    <n v="61"/>
  </r>
  <r>
    <n v="4271"/>
    <s v="HOMBRE"/>
    <n v="778719"/>
    <s v="ASEGURADO VOLUNTARIO"/>
    <s v="SECTOR PRIVADO"/>
    <s v="SI"/>
    <s v="SI"/>
    <s v="NO"/>
    <n v="79"/>
    <s v="No"/>
    <s v="No"/>
    <n v="778719"/>
    <x v="2"/>
    <n v="79"/>
  </r>
  <r>
    <n v="4272"/>
    <s v="MUJER"/>
    <n v="600000"/>
    <s v="ASALARIADO"/>
    <s v="SECTOR PRIVADO"/>
    <s v="SI"/>
    <s v="NO"/>
    <s v="NO"/>
    <n v="40"/>
    <s v="No"/>
    <s v="No"/>
    <n v="600000"/>
    <x v="0"/>
    <n v="40"/>
  </r>
  <r>
    <n v="4273"/>
    <s v="HOMBRE"/>
    <n v="800000"/>
    <s v="ASALARIADO"/>
    <s v="SECTOR PRIVADO"/>
    <s v="SI"/>
    <s v="NO"/>
    <s v="NO"/>
    <n v="27"/>
    <s v="No"/>
    <s v="No"/>
    <n v="800000"/>
    <x v="0"/>
    <n v="27"/>
  </r>
  <r>
    <n v="4274"/>
    <s v="HOMBRE"/>
    <n v="439012"/>
    <s v="ASALARIADO"/>
    <s v="SECTOR PRIVADO"/>
    <s v="SI"/>
    <s v="SI"/>
    <s v="NO"/>
    <n v="28"/>
    <s v="No"/>
    <s v="No"/>
    <n v="439012"/>
    <x v="0"/>
    <n v="28"/>
  </r>
  <r>
    <n v="4275"/>
    <s v="MUJER"/>
    <n v="657814.80000000005"/>
    <s v="ASALARIADO"/>
    <s v="SECTOR PRIVADO"/>
    <s v="SI"/>
    <s v="NO"/>
    <s v="NO"/>
    <n v="38"/>
    <s v="No"/>
    <s v="No"/>
    <n v="657814.80000000005"/>
    <x v="0"/>
    <n v="38"/>
  </r>
  <r>
    <n v="4276"/>
    <s v="HOMBRE"/>
    <n v="361976.88"/>
    <s v="ASALARIADO"/>
    <s v="SECTOR PRIVADO"/>
    <s v="SI"/>
    <s v="NO"/>
    <s v="NO"/>
    <n v="60"/>
    <s v="No"/>
    <s v="No"/>
    <n v="361976.88"/>
    <x v="0"/>
    <n v="60"/>
  </r>
  <r>
    <n v="4277"/>
    <s v="HOMBRE"/>
    <n v="307891.19"/>
    <s v="ASALARIADO"/>
    <s v="SECTOR PRIVADO"/>
    <s v="SI"/>
    <s v="NO"/>
    <s v="NO"/>
    <n v="30"/>
    <s v="No"/>
    <s v="No"/>
    <n v="307891.19"/>
    <x v="0"/>
    <n v="30"/>
  </r>
  <r>
    <n v="4278"/>
    <s v="HOMBRE"/>
    <n v="403463"/>
    <s v="ASALARIADO"/>
    <s v="SECTOR PRIVADO"/>
    <s v="SI"/>
    <s v="SI"/>
    <s v="NO"/>
    <n v="32"/>
    <s v="No"/>
    <s v="No"/>
    <n v="403463"/>
    <x v="0"/>
    <n v="32"/>
  </r>
  <r>
    <n v="4279"/>
    <s v="HOMBRE"/>
    <n v="1632939"/>
    <s v="ASALARIADO"/>
    <s v="SECTOR PUBLICO"/>
    <s v="SI"/>
    <s v="NO"/>
    <s v="NO"/>
    <n v="58"/>
    <s v="No"/>
    <s v="No"/>
    <n v="1632939"/>
    <x v="0"/>
    <n v="58"/>
  </r>
  <r>
    <n v="4280"/>
    <s v="HOMBRE"/>
    <n v="360420"/>
    <s v="TRABAJADOR INDEPENDIENTE"/>
    <s v="SECTOR PRIVADO"/>
    <s v="SI"/>
    <s v="NO"/>
    <s v="NO"/>
    <n v="48"/>
    <s v="No"/>
    <s v="No"/>
    <n v="360420"/>
    <x v="3"/>
    <n v="48"/>
  </r>
  <r>
    <n v="4281"/>
    <s v="HOMBRE"/>
    <n v="425043.83"/>
    <s v="ASALARIADO"/>
    <s v="SECTOR PRIVADO"/>
    <s v="SI"/>
    <s v="SI"/>
    <s v="NO"/>
    <n v="23"/>
    <s v="No"/>
    <s v="No"/>
    <n v="425043.83"/>
    <x v="0"/>
    <n v="23"/>
  </r>
  <r>
    <n v="4282"/>
    <s v="HOMBRE"/>
    <n v="204000"/>
    <s v="ASALARIADO"/>
    <s v="SECTOR PRIVADO"/>
    <s v="SI"/>
    <s v="NO"/>
    <s v="NO"/>
    <n v="27"/>
    <s v="No"/>
    <s v="No"/>
    <n v="204000"/>
    <x v="0"/>
    <n v="27"/>
  </r>
  <r>
    <n v="4283"/>
    <s v="MUJER"/>
    <n v="330000"/>
    <s v="ASALARIADO"/>
    <s v="SECTOR PUBLICO"/>
    <s v="SI"/>
    <s v="NO"/>
    <s v="NO"/>
    <n v="35"/>
    <s v="No"/>
    <s v="No"/>
    <n v="330000"/>
    <x v="0"/>
    <n v="35"/>
  </r>
  <r>
    <n v="4284"/>
    <s v="HOMBRE"/>
    <n v="150000"/>
    <s v="ASALARIADO"/>
    <s v="SECTOR PRIVADO"/>
    <s v="SI"/>
    <s v="NO"/>
    <s v="NO"/>
    <n v="36"/>
    <s v="No"/>
    <s v="No"/>
    <n v="150000"/>
    <x v="0"/>
    <n v="36"/>
  </r>
  <r>
    <n v="4285"/>
    <s v="MUJER"/>
    <n v="362274"/>
    <s v="ASALARIADO"/>
    <s v="SECTOR PUBLICO"/>
    <s v="SI"/>
    <s v="NO"/>
    <s v="NO"/>
    <n v="36"/>
    <s v="No"/>
    <s v="No"/>
    <n v="362274"/>
    <x v="0"/>
    <n v="36"/>
  </r>
  <r>
    <n v="4286"/>
    <s v="HOMBRE"/>
    <n v="79749"/>
    <s v="ASALARIADO"/>
    <s v="SECTOR PRIVADO"/>
    <s v="SI"/>
    <s v="NO"/>
    <s v="NO"/>
    <n v="42"/>
    <s v="No"/>
    <s v="No"/>
    <n v="79749"/>
    <x v="0"/>
    <n v="42"/>
  </r>
  <r>
    <n v="4287"/>
    <s v="MUJER"/>
    <n v="1777096.7"/>
    <s v="ASALARIADO"/>
    <s v="SECTOR PUBLICO"/>
    <s v="SI"/>
    <s v="NO"/>
    <s v="NO"/>
    <n v="39"/>
    <s v="No"/>
    <s v="No"/>
    <n v="1777096.7"/>
    <x v="0"/>
    <n v="39"/>
  </r>
  <r>
    <n v="4288"/>
    <s v="HOMBRE"/>
    <n v="297045"/>
    <s v="ASEGURADO VOLUNTARIO"/>
    <s v="SECTOR PRIVADO"/>
    <s v="SI"/>
    <s v="NO"/>
    <s v="NO"/>
    <n v="49"/>
    <s v="No"/>
    <s v="No"/>
    <n v="297045"/>
    <x v="2"/>
    <n v="49"/>
  </r>
  <r>
    <n v="4289"/>
    <s v="MUJER"/>
    <n v="1751423.3"/>
    <s v="ASALARIADO"/>
    <s v="SECTOR PUBLICO"/>
    <s v="SI"/>
    <s v="NO"/>
    <s v="NO"/>
    <n v="57"/>
    <s v="No"/>
    <s v="No"/>
    <n v="1751423.3"/>
    <x v="0"/>
    <n v="57"/>
  </r>
  <r>
    <n v="4290"/>
    <s v="HOMBRE"/>
    <n v="634480"/>
    <s v="ASALARIADO"/>
    <s v="SECTOR PRIVADO"/>
    <s v="SI"/>
    <s v="NO"/>
    <s v="NO"/>
    <n v="38"/>
    <s v="No"/>
    <s v="No"/>
    <n v="634480"/>
    <x v="0"/>
    <n v="38"/>
  </r>
  <r>
    <n v="4291"/>
    <s v="HOMBRE"/>
    <n v="445567"/>
    <s v="TRABAJADOR INDEPENDIENTE"/>
    <s v="SECTOR PRIVADO"/>
    <s v="SI"/>
    <s v="NO"/>
    <s v="NO"/>
    <n v="49"/>
    <s v="No"/>
    <s v="No"/>
    <n v="445567"/>
    <x v="3"/>
    <n v="49"/>
  </r>
  <r>
    <n v="4292"/>
    <s v="MUJER"/>
    <n v="359544.28"/>
    <s v="ASALARIADO"/>
    <s v="SECTOR PRIVADO"/>
    <s v="SI"/>
    <s v="NO"/>
    <s v="SI"/>
    <n v="29"/>
    <s v="No"/>
    <s v="No"/>
    <n v="359544.28"/>
    <x v="0"/>
    <n v="29"/>
  </r>
  <r>
    <n v="4293"/>
    <s v="HOMBRE"/>
    <n v="315617"/>
    <s v="ASEGURADO VOLUNTARIO"/>
    <s v="SECTOR PRIVADO"/>
    <s v="SI"/>
    <s v="NO"/>
    <s v="NO"/>
    <n v="64"/>
    <s v="No"/>
    <s v="No"/>
    <n v="315617"/>
    <x v="2"/>
    <n v="64"/>
  </r>
  <r>
    <n v="4294"/>
    <s v="HOMBRE"/>
    <n v="182777.43"/>
    <s v="ASALARIADO"/>
    <s v="SECTOR PRIVADO"/>
    <s v="SI"/>
    <s v="NO"/>
    <s v="NO"/>
    <n v="42"/>
    <s v="No"/>
    <s v="No"/>
    <n v="182777.43"/>
    <x v="0"/>
    <n v="42"/>
  </r>
  <r>
    <n v="4295"/>
    <s v="MUJER"/>
    <n v="338686"/>
    <s v="ASALARIADO"/>
    <s v="SECTOR PRIVADO"/>
    <s v="SI"/>
    <s v="SI"/>
    <s v="NO"/>
    <n v="33"/>
    <s v="No"/>
    <s v="No"/>
    <n v="338686"/>
    <x v="0"/>
    <n v="33"/>
  </r>
  <r>
    <n v="4296"/>
    <s v="HOMBRE"/>
    <n v="200000"/>
    <s v="ASALARIADO"/>
    <s v="SECTOR PRIVADO"/>
    <s v="SI"/>
    <s v="SI"/>
    <s v="SI"/>
    <n v="27"/>
    <s v="No"/>
    <s v="No"/>
    <n v="200000"/>
    <x v="0"/>
    <n v="27"/>
  </r>
  <r>
    <n v="4297"/>
    <s v="MUJER"/>
    <n v="969577"/>
    <s v="ASALARIADO"/>
    <s v="SECTOR PUBLICO"/>
    <s v="SI"/>
    <s v="NO"/>
    <s v="SI"/>
    <n v="44"/>
    <s v="No"/>
    <s v="No"/>
    <n v="969577"/>
    <x v="0"/>
    <n v="44"/>
  </r>
  <r>
    <n v="4298"/>
    <s v="HOMBRE"/>
    <n v="543582"/>
    <s v="ASALARIADO"/>
    <s v="SECTOR PRIVADO"/>
    <s v="SI"/>
    <s v="NO"/>
    <s v="NO"/>
    <n v="49"/>
    <s v="No"/>
    <s v="No"/>
    <n v="543582"/>
    <x v="0"/>
    <n v="49"/>
  </r>
  <r>
    <n v="4299"/>
    <s v="MUJER"/>
    <n v="1478656"/>
    <s v="PENSIONADOS EN SU PROPIO SISTEMA"/>
    <s v="SECTOR PUBLICO"/>
    <s v="SI"/>
    <s v="NO"/>
    <s v="NO"/>
    <n v="64"/>
    <s v="No"/>
    <s v="No"/>
    <n v="1478656"/>
    <x v="1"/>
    <n v="64"/>
  </r>
  <r>
    <n v="4300"/>
    <s v="HOMBRE"/>
    <n v="278030"/>
    <s v="CONVENIOS ESPECIALES DE TRABAJADORES INDEPENDIENTES"/>
    <s v="SECTOR PRIVADO"/>
    <s v="SI"/>
    <s v="NO"/>
    <s v="NO"/>
    <n v="50"/>
    <s v="No"/>
    <s v="No"/>
    <n v="278030"/>
    <x v="4"/>
    <n v="50"/>
  </r>
  <r>
    <n v="4301"/>
    <s v="HOMBRE"/>
    <n v="512466.67"/>
    <s v="ASALARIADO"/>
    <s v="SECTOR PRIVADO"/>
    <s v="SI"/>
    <s v="NO"/>
    <s v="SI"/>
    <n v="35"/>
    <s v="No"/>
    <s v="No"/>
    <n v="512466.67"/>
    <x v="0"/>
    <n v="35"/>
  </r>
  <r>
    <n v="4302"/>
    <s v="HOMBRE"/>
    <n v="310124"/>
    <s v="ASEGURADO VOLUNTARIO"/>
    <s v="SECTOR PRIVADO"/>
    <s v="SI"/>
    <s v="NO"/>
    <s v="NO"/>
    <n v="55"/>
    <s v="No"/>
    <s v="No"/>
    <n v="310124"/>
    <x v="2"/>
    <n v="55"/>
  </r>
  <r>
    <n v="4303"/>
    <s v="HOMBRE"/>
    <n v="525436.96"/>
    <s v="ASALARIADO"/>
    <s v="SECTOR PRIVADO"/>
    <s v="SI"/>
    <s v="NO"/>
    <s v="NO"/>
    <n v="33"/>
    <s v="No"/>
    <s v="No"/>
    <n v="525436.96"/>
    <x v="0"/>
    <n v="33"/>
  </r>
  <r>
    <n v="4304"/>
    <s v="HOMBRE"/>
    <n v="406608"/>
    <s v="ASALARIADO"/>
    <s v="SECTOR PRIVADO"/>
    <s v="SI"/>
    <s v="SI"/>
    <s v="NO"/>
    <n v="52"/>
    <s v="No"/>
    <s v="No"/>
    <n v="406608"/>
    <x v="0"/>
    <n v="52"/>
  </r>
  <r>
    <n v="4305"/>
    <s v="HOMBRE"/>
    <n v="400000"/>
    <s v="ASALARIADO"/>
    <s v="SECTOR PRIVADO"/>
    <s v="SI"/>
    <s v="SI"/>
    <s v="NO"/>
    <n v="41"/>
    <s v="No"/>
    <s v="No"/>
    <n v="400000"/>
    <x v="0"/>
    <n v="41"/>
  </r>
  <r>
    <n v="4306"/>
    <s v="MUJER"/>
    <n v="400398.51"/>
    <s v="ASALARIADO"/>
    <s v="SECTOR PRIVADO"/>
    <s v="SI"/>
    <s v="NO"/>
    <s v="NO"/>
    <n v="26"/>
    <s v="No"/>
    <s v="No"/>
    <n v="400398.51"/>
    <x v="0"/>
    <n v="26"/>
  </r>
  <r>
    <n v="4307"/>
    <s v="HOMBRE"/>
    <n v="891182.29"/>
    <s v="ASALARIADO"/>
    <s v="SECTOR PUBLICO"/>
    <s v="SI"/>
    <s v="NO"/>
    <s v="NO"/>
    <n v="40"/>
    <s v="No"/>
    <s v="No"/>
    <n v="891182.29"/>
    <x v="0"/>
    <n v="40"/>
  </r>
  <r>
    <n v="4308"/>
    <s v="MUJER"/>
    <n v="375988"/>
    <s v="CONVENIOS ESPECIALES DE TRABAJADORES INDEPENDIENTES"/>
    <s v="SECTOR PRIVADO"/>
    <s v="SI"/>
    <s v="NO"/>
    <s v="NO"/>
    <n v="58"/>
    <s v="No"/>
    <s v="No"/>
    <n v="375988"/>
    <x v="4"/>
    <n v="58"/>
  </r>
  <r>
    <n v="4309"/>
    <s v="MUJER"/>
    <n v="1108329"/>
    <s v="ASALARIADO"/>
    <s v="SECTOR PUBLICO"/>
    <s v="SI"/>
    <s v="NO"/>
    <s v="SI"/>
    <n v="34"/>
    <s v="No"/>
    <s v="No"/>
    <n v="1108329"/>
    <x v="0"/>
    <n v="34"/>
  </r>
  <r>
    <n v="4310"/>
    <s v="MUJER"/>
    <n v="1474575.5"/>
    <s v="ASALARIADO"/>
    <s v="SECTOR PUBLICO"/>
    <s v="SI"/>
    <s v="NO"/>
    <s v="NO"/>
    <n v="46"/>
    <s v="No"/>
    <s v="No"/>
    <n v="1474575.5"/>
    <x v="0"/>
    <n v="46"/>
  </r>
  <r>
    <n v="4311"/>
    <s v="MUJER"/>
    <n v="363711.95"/>
    <s v="ASALARIADO"/>
    <s v="SECTOR PRIVADO"/>
    <s v="SI"/>
    <s v="NO"/>
    <s v="NO"/>
    <n v="30"/>
    <s v="No"/>
    <s v="No"/>
    <n v="363711.95"/>
    <x v="0"/>
    <n v="30"/>
  </r>
  <r>
    <n v="4312"/>
    <s v="MUJER"/>
    <n v="490637"/>
    <s v="PENSIONADOS EN SU PROPIO SISTEMA"/>
    <s v="SECTOR PUBLICO"/>
    <s v="SI"/>
    <s v="NO"/>
    <s v="NO"/>
    <n v="71"/>
    <s v="No"/>
    <s v="No"/>
    <n v="490637"/>
    <x v="1"/>
    <n v="71"/>
  </r>
  <r>
    <n v="4313"/>
    <s v="MUJER"/>
    <n v="279111"/>
    <s v="TRABAJADOR INDEPENDIENTE"/>
    <s v="SECTOR PRIVADO"/>
    <s v="SI"/>
    <s v="NO"/>
    <s v="NO"/>
    <n v="26"/>
    <s v="No"/>
    <s v="No"/>
    <n v="279111"/>
    <x v="3"/>
    <n v="26"/>
  </r>
  <r>
    <n v="4314"/>
    <s v="MUJER"/>
    <n v="297050"/>
    <s v="ASEGURADO VOLUNTARIO"/>
    <s v="SECTOR PRIVADO"/>
    <s v="SI"/>
    <s v="NO"/>
    <s v="NO"/>
    <n v="43"/>
    <s v="No"/>
    <s v="No"/>
    <n v="297050"/>
    <x v="2"/>
    <n v="43"/>
  </r>
  <r>
    <n v="4315"/>
    <s v="HOMBRE"/>
    <n v="300018"/>
    <s v="TRABAJADOR INDEPENDIENTE"/>
    <s v="SECTOR PRIVADO"/>
    <s v="SI"/>
    <s v="SI"/>
    <s v="SI"/>
    <n v="32"/>
    <s v="No"/>
    <s v="No"/>
    <n v="300018"/>
    <x v="3"/>
    <n v="32"/>
  </r>
  <r>
    <n v="4316"/>
    <s v="MUJER"/>
    <n v="297046"/>
    <s v="TRABAJADOR INDEPENDIENTE"/>
    <s v="SECTOR PRIVADO"/>
    <s v="SI"/>
    <s v="SI"/>
    <s v="SI"/>
    <n v="45"/>
    <s v="No"/>
    <s v="No"/>
    <n v="297046"/>
    <x v="3"/>
    <n v="45"/>
  </r>
  <r>
    <n v="4317"/>
    <s v="MUJER"/>
    <n v="672276"/>
    <s v="ASALARIADO"/>
    <s v="SECTOR PRIVADO"/>
    <s v="SI"/>
    <s v="NO"/>
    <s v="NO"/>
    <n v="25"/>
    <s v="No"/>
    <s v="No"/>
    <n v="672276"/>
    <x v="0"/>
    <n v="25"/>
  </r>
  <r>
    <n v="4318"/>
    <s v="HOMBRE"/>
    <n v="349737.17"/>
    <s v="ASALARIADO"/>
    <s v="SECTOR PRIVADO"/>
    <s v="SI"/>
    <s v="NO"/>
    <s v="SI"/>
    <n v="26"/>
    <s v="No"/>
    <s v="No"/>
    <n v="349737.17"/>
    <x v="0"/>
    <n v="26"/>
  </r>
  <r>
    <n v="4319"/>
    <s v="MUJER"/>
    <n v="1584055"/>
    <s v="ASALARIADO"/>
    <s v="SECTOR PUBLICO"/>
    <s v="SI"/>
    <s v="NO"/>
    <s v="NO"/>
    <n v="39"/>
    <s v="No"/>
    <s v="No"/>
    <n v="1584055"/>
    <x v="0"/>
    <n v="39"/>
  </r>
  <r>
    <n v="4320"/>
    <s v="MUJER"/>
    <n v="323296"/>
    <s v="ASEGURADO VOLUNTARIO"/>
    <s v="SECTOR PRIVADO"/>
    <s v="SI"/>
    <s v="NO"/>
    <s v="NO"/>
    <n v="62"/>
    <s v="No"/>
    <s v="No"/>
    <n v="323296"/>
    <x v="2"/>
    <n v="62"/>
  </r>
  <r>
    <n v="4321"/>
    <s v="MUJER"/>
    <n v="150000"/>
    <s v="ASALARIADO"/>
    <s v="SECTOR PRIVADO"/>
    <s v="SI"/>
    <s v="SI"/>
    <s v="NO"/>
    <n v="62"/>
    <s v="No"/>
    <s v="No"/>
    <n v="150000"/>
    <x v="0"/>
    <n v="62"/>
  </r>
  <r>
    <n v="4322"/>
    <s v="MUJER"/>
    <n v="1155329"/>
    <s v="PENSIONADOS EN SU PROPIO SISTEMA"/>
    <s v="SECTOR PUBLICO"/>
    <s v="SI"/>
    <s v="NO"/>
    <s v="NO"/>
    <n v="68"/>
    <s v="No"/>
    <s v="No"/>
    <n v="1155329"/>
    <x v="1"/>
    <n v="68"/>
  </r>
  <r>
    <n v="4323"/>
    <s v="HOMBRE"/>
    <n v="339164.9"/>
    <s v="ASALARIADO"/>
    <s v="SECTOR PRIVADO"/>
    <s v="SI"/>
    <s v="NO"/>
    <s v="NO"/>
    <n v="49"/>
    <s v="No"/>
    <s v="No"/>
    <n v="339164.9"/>
    <x v="0"/>
    <n v="49"/>
  </r>
  <r>
    <n v="4324"/>
    <s v="HOMBRE"/>
    <n v="690000"/>
    <s v="ASALARIADO"/>
    <s v="SECTOR PRIVADO"/>
    <s v="SI"/>
    <s v="NO"/>
    <s v="NO"/>
    <n v="24"/>
    <s v="No"/>
    <s v="No"/>
    <n v="690000"/>
    <x v="0"/>
    <n v="24"/>
  </r>
  <r>
    <n v="4325"/>
    <s v="MUJER"/>
    <n v="506617.9"/>
    <s v="ASALARIADO"/>
    <s v="SECTOR PUBLICO"/>
    <s v="SI"/>
    <s v="NO"/>
    <s v="NO"/>
    <n v="41"/>
    <s v="No"/>
    <s v="No"/>
    <n v="506617.9"/>
    <x v="0"/>
    <n v="41"/>
  </r>
  <r>
    <n v="4326"/>
    <s v="MUJER"/>
    <n v="443270"/>
    <s v="ASALARIADO"/>
    <s v="SECTOR PRIVADO"/>
    <s v="SI"/>
    <s v="NO"/>
    <s v="NO"/>
    <n v="43"/>
    <s v="No"/>
    <s v="No"/>
    <n v="443270"/>
    <x v="0"/>
    <n v="43"/>
  </r>
  <r>
    <n v="4327"/>
    <s v="HOMBRE"/>
    <n v="963090"/>
    <s v="ASALARIADO"/>
    <s v="SECTOR PUBLICO"/>
    <s v="SI"/>
    <s v="NO"/>
    <s v="NO"/>
    <n v="50"/>
    <s v="No"/>
    <s v="No"/>
    <n v="963090"/>
    <x v="0"/>
    <n v="50"/>
  </r>
  <r>
    <n v="4328"/>
    <s v="MUJER"/>
    <n v="512500"/>
    <s v="ASALARIADO"/>
    <s v="SECTOR PRIVADO"/>
    <s v="SI"/>
    <s v="NO"/>
    <s v="NO"/>
    <n v="25"/>
    <s v="No"/>
    <s v="No"/>
    <n v="512500"/>
    <x v="0"/>
    <n v="25"/>
  </r>
  <r>
    <n v="4329"/>
    <s v="HOMBRE"/>
    <n v="2100000"/>
    <s v="ASALARIADO"/>
    <s v="SECTOR PRIVADO"/>
    <s v="SI"/>
    <s v="NO"/>
    <s v="NO"/>
    <n v="32"/>
    <s v="No"/>
    <s v="No"/>
    <n v="2100000"/>
    <x v="0"/>
    <n v="32"/>
  </r>
  <r>
    <n v="4330"/>
    <s v="HOMBRE"/>
    <n v="452438"/>
    <s v="TRABAJADOR INDEPENDIENTE"/>
    <s v="SECTOR PRIVADO"/>
    <s v="SI"/>
    <s v="NO"/>
    <s v="NO"/>
    <n v="63"/>
    <s v="No"/>
    <s v="No"/>
    <n v="452438"/>
    <x v="3"/>
    <n v="63"/>
  </r>
  <r>
    <n v="4331"/>
    <s v="HOMBRE"/>
    <n v="2190092.7000000002"/>
    <s v="ASALARIADO"/>
    <s v="SECTOR PUBLICO"/>
    <s v="SI"/>
    <s v="NO"/>
    <s v="NO"/>
    <n v="42"/>
    <s v="No"/>
    <s v="No"/>
    <n v="2190092.7000000002"/>
    <x v="0"/>
    <n v="42"/>
  </r>
  <r>
    <n v="4332"/>
    <s v="HOMBRE"/>
    <n v="772533.23"/>
    <s v="ASALARIADO"/>
    <s v="SECTOR PRIVADO"/>
    <s v="SI"/>
    <s v="NO"/>
    <s v="NO"/>
    <n v="48"/>
    <s v="No"/>
    <s v="No"/>
    <n v="772533.23"/>
    <x v="0"/>
    <n v="48"/>
  </r>
  <r>
    <n v="4333"/>
    <s v="HOMBRE"/>
    <n v="378261"/>
    <s v="PENSIONADOS EN SU PROPIO SISTEMA"/>
    <s v="SECTOR PUBLICO"/>
    <s v="SI"/>
    <s v="NO"/>
    <s v="NO"/>
    <n v="21"/>
    <s v="No"/>
    <s v="No"/>
    <n v="378261"/>
    <x v="1"/>
    <n v="21"/>
  </r>
  <r>
    <n v="4334"/>
    <s v="MUJER"/>
    <n v="9437618.4600000009"/>
    <s v="ASALARIADO"/>
    <s v="SECTOR PRIVADO"/>
    <s v="SI"/>
    <s v="NO"/>
    <s v="NO"/>
    <n v="37"/>
    <s v="Atípico"/>
    <s v="No"/>
    <n v="9437618.4600000009"/>
    <x v="0"/>
    <n v="37"/>
  </r>
  <r>
    <n v="4335"/>
    <s v="HOMBRE"/>
    <n v="208220.83"/>
    <s v="ASALARIADO"/>
    <s v="SECTOR PRIVADO"/>
    <s v="SI"/>
    <s v="SI"/>
    <s v="NO"/>
    <n v="54"/>
    <s v="No"/>
    <s v="No"/>
    <n v="208220.83"/>
    <x v="0"/>
    <n v="54"/>
  </r>
  <r>
    <n v="4336"/>
    <s v="MUJER"/>
    <n v="423276.21"/>
    <s v="ASALARIADO"/>
    <s v="SECTOR PRIVADO"/>
    <s v="SI"/>
    <s v="NO"/>
    <s v="NO"/>
    <n v="18"/>
    <s v="No"/>
    <s v="No"/>
    <n v="423276.21"/>
    <x v="0"/>
    <n v="18"/>
  </r>
  <r>
    <n v="4337"/>
    <s v="MUJER"/>
    <n v="179230"/>
    <s v="ASALARIADO"/>
    <s v="SECTOR PRIVADO"/>
    <s v="SI"/>
    <s v="NO"/>
    <s v="NO"/>
    <n v="43"/>
    <s v="No"/>
    <s v="No"/>
    <n v="179230"/>
    <x v="0"/>
    <n v="43"/>
  </r>
  <r>
    <n v="4338"/>
    <s v="MUJER"/>
    <n v="356455"/>
    <s v="TRABAJADOR INDEPENDIENTE"/>
    <s v="SECTOR PRIVADO"/>
    <s v="SI"/>
    <s v="NO"/>
    <s v="SI"/>
    <n v="47"/>
    <s v="No"/>
    <s v="No"/>
    <n v="356455"/>
    <x v="3"/>
    <n v="47"/>
  </r>
  <r>
    <n v="4339"/>
    <s v="MUJER"/>
    <n v="729260.25"/>
    <s v="ASALARIADO"/>
    <s v="SECTOR PRIVADO"/>
    <s v="SI"/>
    <s v="NO"/>
    <s v="NO"/>
    <n v="28"/>
    <s v="No"/>
    <s v="No"/>
    <n v="729260.25"/>
    <x v="0"/>
    <n v="28"/>
  </r>
  <r>
    <n v="4340"/>
    <s v="HOMBRE"/>
    <n v="514804"/>
    <s v="TRABAJADOR INDEPENDIENTE"/>
    <s v="SECTOR PRIVADO"/>
    <s v="SI"/>
    <s v="SI"/>
    <s v="SI"/>
    <n v="34"/>
    <s v="No"/>
    <s v="No"/>
    <n v="514804"/>
    <x v="3"/>
    <n v="34"/>
  </r>
  <r>
    <n v="4341"/>
    <s v="HOMBRE"/>
    <n v="460000"/>
    <s v="ASALARIADO"/>
    <s v="SECTOR PRIVADO"/>
    <s v="SI"/>
    <s v="NO"/>
    <s v="SI"/>
    <n v="25"/>
    <s v="No"/>
    <s v="No"/>
    <n v="460000"/>
    <x v="0"/>
    <n v="25"/>
  </r>
  <r>
    <n v="4342"/>
    <s v="HOMBRE"/>
    <n v="2012772"/>
    <s v="ASALARIADO"/>
    <s v="SECTOR PUBLICO"/>
    <s v="SI"/>
    <s v="NO"/>
    <s v="NO"/>
    <n v="43"/>
    <s v="No"/>
    <s v="No"/>
    <n v="2012772"/>
    <x v="0"/>
    <n v="43"/>
  </r>
  <r>
    <n v="4343"/>
    <s v="MUJER"/>
    <n v="504535"/>
    <s v="ASALARIADO"/>
    <s v="SECTOR PRIVADO"/>
    <s v="SI"/>
    <s v="NO"/>
    <s v="NO"/>
    <n v="59"/>
    <s v="No"/>
    <s v="No"/>
    <n v="504535"/>
    <x v="0"/>
    <n v="59"/>
  </r>
  <r>
    <n v="4344"/>
    <s v="MUJER"/>
    <n v="900088.68"/>
    <s v="ASALARIADO"/>
    <s v="SECTOR PUBLICO"/>
    <s v="SI"/>
    <s v="NO"/>
    <s v="NO"/>
    <n v="62"/>
    <s v="No"/>
    <s v="No"/>
    <n v="900088.68"/>
    <x v="0"/>
    <n v="62"/>
  </r>
  <r>
    <n v="4345"/>
    <s v="HOMBRE"/>
    <n v="430000"/>
    <s v="ASALARIADO"/>
    <s v="SECTOR PRIVADO"/>
    <s v="SI"/>
    <s v="NO"/>
    <s v="NO"/>
    <n v="21"/>
    <s v="No"/>
    <s v="No"/>
    <n v="430000"/>
    <x v="0"/>
    <n v="21"/>
  </r>
  <r>
    <n v="4346"/>
    <s v="MUJER"/>
    <n v="314416.67"/>
    <s v="ASALARIADO"/>
    <s v="SECTOR PRIVADO"/>
    <s v="SI"/>
    <s v="NO"/>
    <s v="NO"/>
    <n v="21"/>
    <s v="No"/>
    <s v="No"/>
    <n v="314416.67"/>
    <x v="0"/>
    <n v="21"/>
  </r>
  <r>
    <n v="4347"/>
    <s v="HOMBRE"/>
    <n v="3057059.8"/>
    <s v="ASALARIADO"/>
    <s v="SECTOR PUBLICO"/>
    <s v="SI"/>
    <s v="NO"/>
    <s v="NO"/>
    <n v="46"/>
    <s v="Atípico"/>
    <s v="No"/>
    <n v="3057059.8"/>
    <x v="0"/>
    <n v="46"/>
  </r>
  <r>
    <n v="4348"/>
    <s v="HOMBRE"/>
    <n v="364892"/>
    <s v="ASALARIADO"/>
    <s v="SECTOR PUBLICO"/>
    <s v="SI"/>
    <s v="NO"/>
    <s v="NO"/>
    <n v="55"/>
    <s v="No"/>
    <s v="No"/>
    <n v="364892"/>
    <x v="0"/>
    <n v="55"/>
  </r>
  <r>
    <n v="4349"/>
    <s v="HOMBRE"/>
    <n v="138475"/>
    <s v="ASALARIADO"/>
    <s v="SECTOR PRIVADO"/>
    <s v="SI"/>
    <s v="SI"/>
    <s v="NO"/>
    <n v="21"/>
    <s v="No"/>
    <s v="No"/>
    <n v="138475"/>
    <x v="0"/>
    <n v="21"/>
  </r>
  <r>
    <n v="4350"/>
    <s v="HOMBRE"/>
    <n v="687800"/>
    <s v="ASALARIADO"/>
    <s v="SECTOR PRIVADO"/>
    <s v="SI"/>
    <s v="NO"/>
    <s v="NO"/>
    <n v="57"/>
    <s v="No"/>
    <s v="No"/>
    <n v="687800"/>
    <x v="0"/>
    <n v="57"/>
  </r>
  <r>
    <n v="4351"/>
    <s v="HOMBRE"/>
    <n v="728392"/>
    <s v="ASALARIADO"/>
    <s v="SECTOR PRIVADO"/>
    <s v="SI"/>
    <s v="NO"/>
    <s v="NO"/>
    <n v="53"/>
    <s v="No"/>
    <s v="No"/>
    <n v="728392"/>
    <x v="0"/>
    <n v="53"/>
  </r>
  <r>
    <n v="4352"/>
    <s v="MUJER"/>
    <n v="2922222.6"/>
    <s v="ASALARIADO"/>
    <s v="SECTOR PUBLICO"/>
    <s v="SI"/>
    <s v="NO"/>
    <s v="NO"/>
    <n v="57"/>
    <s v="Atípico"/>
    <s v="No"/>
    <n v="2922222.6"/>
    <x v="0"/>
    <n v="57"/>
  </r>
  <r>
    <n v="4353"/>
    <s v="HOMBRE"/>
    <n v="451422"/>
    <s v="ASALARIADO"/>
    <s v="SECTOR PRIVADO"/>
    <s v="SI"/>
    <s v="NO"/>
    <s v="NO"/>
    <n v="48"/>
    <s v="No"/>
    <s v="No"/>
    <n v="451422"/>
    <x v="0"/>
    <n v="48"/>
  </r>
  <r>
    <n v="4354"/>
    <s v="MUJER"/>
    <n v="381331"/>
    <s v="ASALARIADO"/>
    <s v="SECTOR PRIVADO"/>
    <s v="SI"/>
    <s v="SI"/>
    <s v="NO"/>
    <n v="33"/>
    <s v="No"/>
    <s v="No"/>
    <n v="381331"/>
    <x v="0"/>
    <n v="33"/>
  </r>
  <r>
    <n v="4355"/>
    <s v="MUJER"/>
    <n v="369600"/>
    <s v="ASALARIADO"/>
    <s v="SECTOR PRIVADO"/>
    <s v="SI"/>
    <s v="NO"/>
    <s v="NO"/>
    <n v="32"/>
    <s v="No"/>
    <s v="No"/>
    <n v="369600"/>
    <x v="0"/>
    <n v="32"/>
  </r>
  <r>
    <n v="4356"/>
    <s v="MUJER"/>
    <n v="587278"/>
    <s v="PENSIONADOS EN SU PROPIO SISTEMA"/>
    <s v="SECTOR PUBLICO"/>
    <s v="SI"/>
    <s v="NO"/>
    <s v="NO"/>
    <n v="68"/>
    <s v="No"/>
    <s v="No"/>
    <n v="587278"/>
    <x v="1"/>
    <n v="68"/>
  </r>
  <r>
    <n v="4357"/>
    <s v="HOMBRE"/>
    <n v="585255"/>
    <s v="ASALARIADO"/>
    <s v="SECTOR PRIVADO"/>
    <s v="SI"/>
    <s v="NO"/>
    <s v="NO"/>
    <n v="27"/>
    <s v="No"/>
    <s v="No"/>
    <n v="585255"/>
    <x v="0"/>
    <n v="27"/>
  </r>
  <r>
    <n v="4358"/>
    <s v="HOMBRE"/>
    <n v="301948"/>
    <s v="CONVENIOS ESPECIALES DE TRABAJADORES INDEPENDIENTES"/>
    <s v="SECTOR PRIVADO"/>
    <s v="SI"/>
    <s v="NO"/>
    <s v="NO"/>
    <n v="63"/>
    <s v="No"/>
    <s v="No"/>
    <n v="301948"/>
    <x v="4"/>
    <n v="63"/>
  </r>
  <r>
    <n v="4359"/>
    <s v="HOMBRE"/>
    <n v="1100000"/>
    <s v="ASALARIADO"/>
    <s v="SECTOR PRIVADO"/>
    <s v="SI"/>
    <s v="NO"/>
    <s v="NO"/>
    <n v="34"/>
    <s v="No"/>
    <s v="No"/>
    <n v="1100000"/>
    <x v="0"/>
    <n v="34"/>
  </r>
  <r>
    <n v="4360"/>
    <s v="MUJER"/>
    <n v="297046"/>
    <s v="ASEGURADO VOLUNTARIO"/>
    <s v="SECTOR PRIVADO"/>
    <s v="SI"/>
    <s v="NO"/>
    <s v="SI"/>
    <n v="24"/>
    <s v="No"/>
    <s v="No"/>
    <n v="297046"/>
    <x v="2"/>
    <n v="24"/>
  </r>
  <r>
    <n v="4361"/>
    <s v="MUJER"/>
    <n v="380000"/>
    <s v="ASALARIADO"/>
    <s v="SECTOR PRIVADO"/>
    <s v="SI"/>
    <s v="NO"/>
    <s v="SI"/>
    <n v="44"/>
    <s v="No"/>
    <s v="No"/>
    <n v="380000"/>
    <x v="0"/>
    <n v="44"/>
  </r>
  <r>
    <n v="4362"/>
    <s v="HOMBRE"/>
    <n v="297046"/>
    <s v="TRABAJADOR INDEPENDIENTE"/>
    <s v="SECTOR PRIVADO"/>
    <s v="SI"/>
    <s v="NO"/>
    <s v="SI"/>
    <n v="25"/>
    <s v="No"/>
    <s v="No"/>
    <n v="297046"/>
    <x v="3"/>
    <n v="25"/>
  </r>
  <r>
    <n v="4363"/>
    <s v="MUJER"/>
    <n v="1277622"/>
    <s v="ASALARIADO"/>
    <s v="SECTOR PUBLICO"/>
    <s v="SI"/>
    <s v="NO"/>
    <s v="SI"/>
    <n v="48"/>
    <s v="No"/>
    <s v="No"/>
    <n v="1277622"/>
    <x v="0"/>
    <n v="48"/>
  </r>
  <r>
    <n v="4364"/>
    <s v="HOMBRE"/>
    <n v="450000"/>
    <s v="ASALARIADO"/>
    <s v="SECTOR PRIVADO"/>
    <s v="SI"/>
    <s v="NO"/>
    <s v="SI"/>
    <n v="28"/>
    <s v="No"/>
    <s v="No"/>
    <n v="450000"/>
    <x v="0"/>
    <n v="28"/>
  </r>
  <r>
    <n v="4365"/>
    <s v="HOMBRE"/>
    <n v="300018"/>
    <s v="ASEGURADO VOLUNTARIO"/>
    <s v="SECTOR PRIVADO"/>
    <s v="SI"/>
    <s v="NO"/>
    <s v="SI"/>
    <n v="90"/>
    <s v="No"/>
    <s v="No"/>
    <n v="300018"/>
    <x v="2"/>
    <n v="90"/>
  </r>
  <r>
    <n v="4366"/>
    <s v="HOMBRE"/>
    <n v="969375"/>
    <s v="ASALARIADO"/>
    <s v="SECTOR PRIVADO"/>
    <s v="SI"/>
    <s v="SI"/>
    <s v="NO"/>
    <n v="53"/>
    <s v="No"/>
    <s v="No"/>
    <n v="969375"/>
    <x v="0"/>
    <n v="53"/>
  </r>
  <r>
    <n v="4367"/>
    <s v="MUJER"/>
    <n v="1464318"/>
    <s v="ASALARIADO"/>
    <s v="SECTOR PUBLICO"/>
    <s v="SI"/>
    <s v="NO"/>
    <s v="NO"/>
    <n v="55"/>
    <s v="No"/>
    <s v="No"/>
    <n v="1464318"/>
    <x v="0"/>
    <n v="55"/>
  </r>
  <r>
    <n v="4368"/>
    <s v="HOMBRE"/>
    <n v="127335.61"/>
    <s v="PENSIONADOS EN SU PROPIO SISTEMA"/>
    <s v="SECTOR PUBLICO"/>
    <s v="SI"/>
    <s v="NO"/>
    <s v="NO"/>
    <n v="70"/>
    <s v="No"/>
    <s v="No"/>
    <n v="127335.61"/>
    <x v="1"/>
    <n v="70"/>
  </r>
  <r>
    <n v="4369"/>
    <s v="MUJER"/>
    <n v="355899.18"/>
    <s v="PENSIONADOS EN SU PROPIO SISTEMA"/>
    <s v="SECTOR PUBLICO"/>
    <s v="SI"/>
    <s v="NO"/>
    <s v="NO"/>
    <n v="17"/>
    <s v="No"/>
    <s v="No"/>
    <n v="355899.18"/>
    <x v="1"/>
    <n v="17"/>
  </r>
  <r>
    <n v="4370"/>
    <s v="HOMBRE"/>
    <n v="760293.64"/>
    <s v="ASALARIADO"/>
    <s v="SECTOR PRIVADO"/>
    <s v="SI"/>
    <s v="SI"/>
    <s v="NO"/>
    <n v="57"/>
    <s v="No"/>
    <s v="No"/>
    <n v="760293.64"/>
    <x v="0"/>
    <n v="57"/>
  </r>
  <r>
    <n v="4371"/>
    <s v="MUJER"/>
    <n v="902500"/>
    <s v="ASALARIADO"/>
    <s v="SECTOR PRIVADO"/>
    <s v="SI"/>
    <s v="NO"/>
    <s v="NO"/>
    <n v="27"/>
    <s v="No"/>
    <s v="No"/>
    <n v="902500"/>
    <x v="0"/>
    <n v="27"/>
  </r>
  <r>
    <n v="4372"/>
    <s v="MUJER"/>
    <n v="346500"/>
    <s v="ASALARIADO"/>
    <s v="SECTOR PRIVADO"/>
    <s v="SI"/>
    <s v="NO"/>
    <s v="NO"/>
    <n v="45"/>
    <s v="No"/>
    <s v="No"/>
    <n v="346500"/>
    <x v="0"/>
    <n v="45"/>
  </r>
  <r>
    <n v="4373"/>
    <s v="HOMBRE"/>
    <n v="343000"/>
    <s v="ASALARIADO"/>
    <s v="SECTOR PRIVADO"/>
    <s v="SI"/>
    <s v="NO"/>
    <s v="NO"/>
    <n v="51"/>
    <s v="No"/>
    <s v="No"/>
    <n v="343000"/>
    <x v="0"/>
    <n v="51"/>
  </r>
  <r>
    <n v="4374"/>
    <s v="HOMBRE"/>
    <n v="297502"/>
    <s v="TRABAJADOR INDEPENDIENTE"/>
    <s v="SECTOR PRIVADO"/>
    <s v="SI"/>
    <s v="NO"/>
    <s v="NO"/>
    <n v="63"/>
    <s v="No"/>
    <s v="No"/>
    <n v="297502"/>
    <x v="3"/>
    <n v="63"/>
  </r>
  <r>
    <n v="4375"/>
    <s v="MUJER"/>
    <n v="315617"/>
    <s v="ASEGURADO VOLUNTARIO"/>
    <s v="SECTOR PRIVADO"/>
    <s v="SI"/>
    <s v="SI"/>
    <s v="NO"/>
    <n v="60"/>
    <s v="No"/>
    <s v="No"/>
    <n v="315617"/>
    <x v="2"/>
    <n v="60"/>
  </r>
  <r>
    <n v="4376"/>
    <s v="HOMBRE"/>
    <n v="100000"/>
    <s v="ASALARIADO"/>
    <s v="SECTOR PRIVADO"/>
    <s v="SI"/>
    <s v="NO"/>
    <s v="SI"/>
    <n v="37"/>
    <s v="No"/>
    <s v="No"/>
    <n v="100000"/>
    <x v="0"/>
    <n v="37"/>
  </r>
  <r>
    <n v="4377"/>
    <s v="HOMBRE"/>
    <n v="100000"/>
    <s v="ASALARIADO"/>
    <s v="SECTOR PRIVADO"/>
    <s v="SI"/>
    <s v="SI"/>
    <s v="SI"/>
    <n v="36"/>
    <s v="No"/>
    <s v="No"/>
    <n v="100000"/>
    <x v="0"/>
    <n v="36"/>
  </r>
  <r>
    <n v="4378"/>
    <s v="MUJER"/>
    <n v="292533.03999999998"/>
    <s v="ASALARIADO"/>
    <s v="SECTOR PUBLICO"/>
    <s v="SI"/>
    <s v="NO"/>
    <s v="NO"/>
    <n v="25"/>
    <s v="No"/>
    <s v="No"/>
    <n v="292533.03999999998"/>
    <x v="0"/>
    <n v="25"/>
  </r>
  <r>
    <n v="4379"/>
    <s v="MUJER"/>
    <n v="297046"/>
    <s v="ASEGURADO VOLUNTARIO"/>
    <s v="SECTOR PRIVADO"/>
    <s v="SI"/>
    <s v="NO"/>
    <s v="NO"/>
    <n v="55"/>
    <s v="No"/>
    <s v="No"/>
    <n v="297046"/>
    <x v="2"/>
    <n v="55"/>
  </r>
  <r>
    <n v="4380"/>
    <s v="HOMBRE"/>
    <n v="382136"/>
    <s v="TRABAJADOR INDEPENDIENTE"/>
    <s v="SECTOR PRIVADO"/>
    <s v="SI"/>
    <s v="NO"/>
    <s v="SI"/>
    <n v="63"/>
    <s v="No"/>
    <s v="No"/>
    <n v="382136"/>
    <x v="3"/>
    <n v="63"/>
  </r>
  <r>
    <n v="4381"/>
    <s v="HOMBRE"/>
    <n v="48857.39"/>
    <s v="ASALARIADO"/>
    <s v="SECTOR PRIVADO"/>
    <s v="SI"/>
    <s v="NO"/>
    <s v="NO"/>
    <n v="41"/>
    <s v="No"/>
    <s v="No"/>
    <n v="48857.39"/>
    <x v="0"/>
    <n v="41"/>
  </r>
  <r>
    <n v="4382"/>
    <s v="MUJER"/>
    <n v="550000"/>
    <s v="ASALARIADO"/>
    <s v="SECTOR PRIVADO"/>
    <s v="SI"/>
    <s v="NO"/>
    <s v="NO"/>
    <n v="27"/>
    <s v="No"/>
    <s v="No"/>
    <n v="550000"/>
    <x v="0"/>
    <n v="27"/>
  </r>
  <r>
    <n v="4383"/>
    <s v="MUJER"/>
    <n v="1843614"/>
    <s v="ASALARIADO"/>
    <s v="SECTOR PUBLICO"/>
    <s v="SI"/>
    <s v="NO"/>
    <s v="NO"/>
    <n v="59"/>
    <s v="No"/>
    <s v="No"/>
    <n v="1843614"/>
    <x v="0"/>
    <n v="59"/>
  </r>
  <r>
    <n v="4384"/>
    <s v="HOMBRE"/>
    <n v="547158"/>
    <s v="ASALARIADO"/>
    <s v="SECTOR PUBLICO"/>
    <s v="SI"/>
    <s v="NO"/>
    <s v="SI"/>
    <n v="22"/>
    <s v="No"/>
    <s v="No"/>
    <n v="547158"/>
    <x v="0"/>
    <n v="22"/>
  </r>
  <r>
    <n v="4385"/>
    <s v="MUJER"/>
    <n v="1482847"/>
    <s v="ASALARIADO"/>
    <s v="SECTOR PUBLICO"/>
    <s v="SI"/>
    <s v="NO"/>
    <s v="SI"/>
    <n v="29"/>
    <s v="No"/>
    <s v="No"/>
    <n v="1482847"/>
    <x v="0"/>
    <n v="29"/>
  </r>
  <r>
    <n v="4386"/>
    <s v="MUJER"/>
    <n v="927503.14"/>
    <s v="ASALARIADO"/>
    <s v="SECTOR PRIVADO"/>
    <s v="SI"/>
    <s v="NO"/>
    <s v="NO"/>
    <n v="50"/>
    <s v="No"/>
    <s v="No"/>
    <n v="927503.14"/>
    <x v="0"/>
    <n v="50"/>
  </r>
  <r>
    <n v="4387"/>
    <s v="HOMBRE"/>
    <n v="299647"/>
    <s v="TRABAJADOR INDEPENDIENTE"/>
    <s v="SECTOR PRIVADO"/>
    <s v="SI"/>
    <s v="NO"/>
    <s v="SI"/>
    <n v="36"/>
    <s v="No"/>
    <s v="No"/>
    <n v="299647"/>
    <x v="3"/>
    <n v="36"/>
  </r>
  <r>
    <n v="4388"/>
    <s v="HOMBRE"/>
    <n v="967077"/>
    <s v="ASALARIADO"/>
    <s v="SECTOR PUBLICO"/>
    <s v="SI"/>
    <s v="NO"/>
    <s v="NO"/>
    <n v="53"/>
    <s v="No"/>
    <s v="No"/>
    <n v="967077"/>
    <x v="0"/>
    <n v="53"/>
  </r>
  <r>
    <n v="4389"/>
    <s v="HOMBRE"/>
    <n v="326749"/>
    <s v="TRABAJADOR INDEPENDIENTE"/>
    <s v="SECTOR PRIVADO"/>
    <s v="SI"/>
    <s v="NO"/>
    <s v="SI"/>
    <n v="54"/>
    <s v="No"/>
    <s v="No"/>
    <n v="326749"/>
    <x v="3"/>
    <n v="54"/>
  </r>
  <r>
    <n v="4390"/>
    <s v="HOMBRE"/>
    <n v="5122871.99"/>
    <s v="ASALARIADO"/>
    <s v="SECTOR PUBLICO"/>
    <s v="SI"/>
    <s v="NO"/>
    <s v="NO"/>
    <n v="47"/>
    <s v="Atípico"/>
    <s v="No"/>
    <n v="5122871.99"/>
    <x v="0"/>
    <n v="47"/>
  </r>
  <r>
    <n v="4391"/>
    <s v="MUJER"/>
    <n v="530434.05000000005"/>
    <s v="ASALARIADO"/>
    <s v="SECTOR PRIVADO"/>
    <s v="SI"/>
    <s v="NO"/>
    <s v="NO"/>
    <n v="25"/>
    <s v="No"/>
    <s v="No"/>
    <n v="530434.05000000005"/>
    <x v="0"/>
    <n v="25"/>
  </r>
  <r>
    <n v="4392"/>
    <s v="HOMBRE"/>
    <n v="182182"/>
    <s v="ASALARIADO"/>
    <s v="SECTOR PRIVADO"/>
    <s v="SI"/>
    <s v="NO"/>
    <s v="NO"/>
    <n v="26"/>
    <s v="No"/>
    <s v="No"/>
    <n v="182182"/>
    <x v="0"/>
    <n v="26"/>
  </r>
  <r>
    <n v="4393"/>
    <s v="HOMBRE"/>
    <n v="278030.99"/>
    <s v="CONVENIOS ESPECIALES DE TRABAJADORES INDEPENDIENTES"/>
    <s v="SECTOR PRIVADO"/>
    <s v="SI"/>
    <s v="NO"/>
    <s v="NO"/>
    <n v="27"/>
    <s v="No"/>
    <s v="No"/>
    <n v="278030.99"/>
    <x v="4"/>
    <n v="27"/>
  </r>
  <r>
    <n v="4394"/>
    <s v="MUJER"/>
    <n v="302470"/>
    <s v="ASEGURADO VOLUNTARIO"/>
    <s v="SECTOR PRIVADO"/>
    <s v="SI"/>
    <s v="NO"/>
    <s v="NO"/>
    <n v="54"/>
    <s v="No"/>
    <s v="No"/>
    <n v="302470"/>
    <x v="2"/>
    <n v="54"/>
  </r>
  <r>
    <n v="4395"/>
    <s v="HOMBRE"/>
    <n v="347719.55"/>
    <s v="ASALARIADO"/>
    <s v="SECTOR PRIVADO"/>
    <s v="SI"/>
    <s v="NO"/>
    <s v="NO"/>
    <n v="19"/>
    <s v="No"/>
    <s v="No"/>
    <n v="347719.55"/>
    <x v="0"/>
    <n v="19"/>
  </r>
  <r>
    <n v="4396"/>
    <s v="HOMBRE"/>
    <n v="312000"/>
    <s v="ASALARIADO"/>
    <s v="SECTOR PRIVADO"/>
    <s v="SI"/>
    <s v="NO"/>
    <s v="SI"/>
    <n v="64"/>
    <s v="No"/>
    <s v="No"/>
    <n v="312000"/>
    <x v="0"/>
    <n v="64"/>
  </r>
  <r>
    <n v="4397"/>
    <s v="HOMBRE"/>
    <n v="310124"/>
    <s v="TRABAJADOR INDEPENDIENTE"/>
    <s v="SECTOR PRIVADO"/>
    <s v="SI"/>
    <s v="NO"/>
    <s v="NO"/>
    <n v="43"/>
    <s v="No"/>
    <s v="No"/>
    <n v="310124"/>
    <x v="3"/>
    <n v="43"/>
  </r>
  <r>
    <n v="4398"/>
    <s v="MUJER"/>
    <n v="297046"/>
    <s v="TRABAJADOR INDEPENDIENTE"/>
    <s v="SECTOR PRIVADO"/>
    <s v="SI"/>
    <s v="NO"/>
    <s v="NO"/>
    <n v="27"/>
    <s v="No"/>
    <s v="No"/>
    <n v="297046"/>
    <x v="3"/>
    <n v="27"/>
  </r>
  <r>
    <n v="4399"/>
    <s v="HOMBRE"/>
    <n v="403776"/>
    <s v="ASALARIADO"/>
    <s v="SECTOR PRIVADO"/>
    <s v="SI"/>
    <s v="NO"/>
    <s v="NO"/>
    <n v="23"/>
    <s v="No"/>
    <s v="No"/>
    <n v="403776"/>
    <x v="0"/>
    <n v="23"/>
  </r>
  <r>
    <n v="4400"/>
    <s v="MUJER"/>
    <n v="1101203"/>
    <s v="ASALARIADO"/>
    <s v="SECTOR PUBLICO"/>
    <s v="SI"/>
    <s v="NO"/>
    <s v="NO"/>
    <n v="28"/>
    <s v="No"/>
    <s v="No"/>
    <n v="1101203"/>
    <x v="0"/>
    <n v="28"/>
  </r>
  <r>
    <n v="4401"/>
    <s v="HOMBRE"/>
    <n v="615017.5"/>
    <s v="ASALARIADO"/>
    <s v="SECTOR PUBLICO"/>
    <s v="SI"/>
    <s v="NO"/>
    <s v="NO"/>
    <n v="44"/>
    <s v="No"/>
    <s v="No"/>
    <n v="615017.5"/>
    <x v="0"/>
    <n v="44"/>
  </r>
  <r>
    <n v="4402"/>
    <s v="MUJER"/>
    <n v="639148"/>
    <s v="ASEGURADO VOLUNTARIO"/>
    <s v="SECTOR PRIVADO"/>
    <s v="SI"/>
    <s v="SI"/>
    <s v="NO"/>
    <n v="66"/>
    <s v="No"/>
    <s v="No"/>
    <n v="639148"/>
    <x v="2"/>
    <n v="66"/>
  </r>
  <r>
    <n v="4403"/>
    <s v="HOMBRE"/>
    <n v="297046"/>
    <s v="ASEGURADO VOLUNTARIO"/>
    <s v="SECTOR PRIVADO"/>
    <s v="SI"/>
    <s v="SI"/>
    <s v="NO"/>
    <n v="50"/>
    <s v="No"/>
    <s v="No"/>
    <n v="297046"/>
    <x v="2"/>
    <n v="50"/>
  </r>
  <r>
    <n v="4404"/>
    <s v="MUJER"/>
    <n v="150000"/>
    <s v="ASALARIADO"/>
    <s v="SECTOR PRIVADO"/>
    <s v="SI"/>
    <s v="NO"/>
    <s v="NO"/>
    <n v="32"/>
    <s v="No"/>
    <s v="No"/>
    <n v="150000"/>
    <x v="0"/>
    <n v="32"/>
  </r>
  <r>
    <n v="4405"/>
    <s v="HOMBRE"/>
    <n v="360960"/>
    <s v="ASALARIADO"/>
    <s v="SECTOR PRIVADO"/>
    <s v="SI"/>
    <s v="NO"/>
    <s v="NO"/>
    <n v="38"/>
    <s v="No"/>
    <s v="No"/>
    <n v="360960"/>
    <x v="0"/>
    <n v="38"/>
  </r>
  <r>
    <n v="4406"/>
    <s v="MUJER"/>
    <n v="338629"/>
    <s v="TRABAJADOR INDEPENDIENTE"/>
    <s v="SECTOR PRIVADO"/>
    <s v="SI"/>
    <s v="NO"/>
    <s v="SI"/>
    <n v="66"/>
    <s v="No"/>
    <s v="No"/>
    <n v="338629"/>
    <x v="3"/>
    <n v="66"/>
  </r>
  <r>
    <n v="4407"/>
    <s v="HOMBRE"/>
    <n v="360000"/>
    <s v="ASALARIADO"/>
    <s v="SECTOR PRIVADO"/>
    <s v="SI"/>
    <s v="SI"/>
    <s v="NO"/>
    <n v="32"/>
    <s v="No"/>
    <s v="No"/>
    <n v="360000"/>
    <x v="0"/>
    <n v="32"/>
  </r>
  <r>
    <n v="4408"/>
    <s v="HOMBRE"/>
    <n v="470000"/>
    <s v="ASALARIADO"/>
    <s v="SECTOR PRIVADO"/>
    <s v="SI"/>
    <s v="NO"/>
    <s v="NO"/>
    <n v="52"/>
    <s v="No"/>
    <s v="No"/>
    <n v="470000"/>
    <x v="0"/>
    <n v="52"/>
  </r>
  <r>
    <n v="4409"/>
    <s v="MUJER"/>
    <n v="418415"/>
    <s v="ASALARIADO"/>
    <s v="SECTOR PRIVADO"/>
    <s v="SI"/>
    <s v="NO"/>
    <s v="NO"/>
    <n v="30"/>
    <s v="No"/>
    <s v="No"/>
    <n v="418415"/>
    <x v="0"/>
    <n v="30"/>
  </r>
  <r>
    <n v="4410"/>
    <s v="MUJER"/>
    <n v="430627.35"/>
    <s v="ASALARIADO"/>
    <s v="SECTOR PRIVADO"/>
    <s v="SI"/>
    <s v="NO"/>
    <s v="NO"/>
    <n v="31"/>
    <s v="No"/>
    <s v="No"/>
    <n v="430627.35"/>
    <x v="0"/>
    <n v="31"/>
  </r>
  <r>
    <n v="4411"/>
    <s v="HOMBRE"/>
    <n v="325394.86"/>
    <s v="ASALARIADO"/>
    <s v="SECTOR PUBLICO"/>
    <s v="SI"/>
    <s v="NO"/>
    <s v="NO"/>
    <n v="25"/>
    <s v="No"/>
    <s v="No"/>
    <n v="325394.86"/>
    <x v="0"/>
    <n v="25"/>
  </r>
  <r>
    <n v="4412"/>
    <s v="HOMBRE"/>
    <n v="332233.40000000002"/>
    <s v="ASALARIADO"/>
    <s v="SECTOR PRIVADO"/>
    <s v="SI"/>
    <s v="NO"/>
    <s v="NO"/>
    <n v="30"/>
    <s v="No"/>
    <s v="No"/>
    <n v="332233.40000000002"/>
    <x v="0"/>
    <n v="30"/>
  </r>
  <r>
    <n v="4413"/>
    <s v="MUJER"/>
    <n v="377248.7"/>
    <s v="PENSIONADOS EN SU PROPIO SISTEMA"/>
    <s v="SECTOR PUBLICO"/>
    <s v="SI"/>
    <s v="NO"/>
    <s v="NO"/>
    <n v="83"/>
    <s v="No"/>
    <s v="No"/>
    <n v="377248.7"/>
    <x v="1"/>
    <n v="83"/>
  </r>
  <r>
    <n v="4414"/>
    <s v="MUJER"/>
    <n v="150000"/>
    <s v="ASALARIADO"/>
    <s v="SECTOR PRIVADO"/>
    <s v="SI"/>
    <s v="SI"/>
    <s v="NO"/>
    <n v="40"/>
    <s v="No"/>
    <s v="No"/>
    <n v="150000"/>
    <x v="0"/>
    <n v="40"/>
  </r>
  <r>
    <n v="4415"/>
    <s v="HOMBRE"/>
    <n v="310544"/>
    <s v="TRABAJADOR INDEPENDIENTE"/>
    <s v="SECTOR PRIVADO"/>
    <s v="SI"/>
    <s v="SI"/>
    <s v="SI"/>
    <n v="66"/>
    <s v="No"/>
    <s v="No"/>
    <n v="310544"/>
    <x v="3"/>
    <n v="66"/>
  </r>
  <r>
    <n v="4416"/>
    <s v="HOMBRE"/>
    <n v="391000"/>
    <s v="ASALARIADO"/>
    <s v="SECTOR PRIVADO"/>
    <s v="SI"/>
    <s v="NO"/>
    <s v="NO"/>
    <n v="36"/>
    <s v="No"/>
    <s v="No"/>
    <n v="391000"/>
    <x v="0"/>
    <n v="36"/>
  </r>
  <r>
    <n v="4417"/>
    <s v="HOMBRE"/>
    <n v="356455"/>
    <s v="TRABAJADOR INDEPENDIENTE"/>
    <s v="SECTOR PRIVADO"/>
    <s v="SI"/>
    <s v="NO"/>
    <s v="NO"/>
    <n v="35"/>
    <s v="No"/>
    <s v="No"/>
    <n v="356455"/>
    <x v="3"/>
    <n v="35"/>
  </r>
  <r>
    <n v="4418"/>
    <s v="HOMBRE"/>
    <n v="639148"/>
    <s v="TRABAJADOR INDEPENDIENTE"/>
    <s v="SECTOR PRIVADO"/>
    <s v="SI"/>
    <s v="NO"/>
    <s v="SI"/>
    <n v="65"/>
    <s v="No"/>
    <s v="No"/>
    <n v="639148"/>
    <x v="3"/>
    <n v="65"/>
  </r>
  <r>
    <n v="4419"/>
    <s v="MUJER"/>
    <n v="53466"/>
    <s v="ASALARIADO"/>
    <s v="SECTOR PUBLICO"/>
    <s v="SI"/>
    <s v="NO"/>
    <s v="NO"/>
    <n v="59"/>
    <s v="No"/>
    <s v="No"/>
    <n v="53466"/>
    <x v="0"/>
    <n v="59"/>
  </r>
  <r>
    <n v="4420"/>
    <s v="HOMBRE"/>
    <n v="423038.54"/>
    <s v="ASALARIADO"/>
    <s v="SECTOR PRIVADO"/>
    <s v="SI"/>
    <s v="NO"/>
    <s v="NO"/>
    <n v="32"/>
    <s v="No"/>
    <s v="No"/>
    <n v="423038.54"/>
    <x v="0"/>
    <n v="32"/>
  </r>
  <r>
    <n v="4421"/>
    <s v="HOMBRE"/>
    <n v="332063.19"/>
    <s v="ASALARIADO"/>
    <s v="SECTOR PRIVADO"/>
    <s v="SI"/>
    <s v="NO"/>
    <s v="NO"/>
    <n v="22"/>
    <s v="No"/>
    <s v="No"/>
    <n v="332063.19"/>
    <x v="0"/>
    <n v="22"/>
  </r>
  <r>
    <n v="4422"/>
    <s v="HOMBRE"/>
    <n v="491465.63"/>
    <s v="ASALARIADO"/>
    <s v="SECTOR PRIVADO"/>
    <s v="SI"/>
    <s v="SI"/>
    <s v="NO"/>
    <n v="26"/>
    <s v="No"/>
    <s v="No"/>
    <n v="491465.63"/>
    <x v="0"/>
    <n v="26"/>
  </r>
  <r>
    <n v="4423"/>
    <s v="HOMBRE"/>
    <n v="633433"/>
    <s v="TRABAJADOR INDEPENDIENTE"/>
    <s v="SECTOR PRIVADO"/>
    <s v="SI"/>
    <s v="NO"/>
    <s v="NO"/>
    <n v="27"/>
    <s v="No"/>
    <s v="No"/>
    <n v="633433"/>
    <x v="3"/>
    <n v="27"/>
  </r>
  <r>
    <n v="4424"/>
    <s v="MUJER"/>
    <n v="1021562"/>
    <s v="ASALARIADO"/>
    <s v="SECTOR PUBLICO"/>
    <s v="SI"/>
    <s v="NO"/>
    <s v="NO"/>
    <n v="36"/>
    <s v="No"/>
    <s v="No"/>
    <n v="1021562"/>
    <x v="0"/>
    <n v="36"/>
  </r>
  <r>
    <n v="4425"/>
    <s v="HOMBRE"/>
    <n v="307850"/>
    <s v="ASALARIADO"/>
    <s v="SECTOR PRIVADO"/>
    <s v="SI"/>
    <s v="NO"/>
    <s v="NO"/>
    <n v="41"/>
    <s v="No"/>
    <s v="No"/>
    <n v="307850"/>
    <x v="0"/>
    <n v="41"/>
  </r>
  <r>
    <n v="4426"/>
    <s v="HOMBRE"/>
    <n v="337925.96"/>
    <s v="ASALARIADO"/>
    <s v="SECTOR PRIVADO"/>
    <s v="SI"/>
    <s v="NO"/>
    <s v="NO"/>
    <n v="23"/>
    <s v="No"/>
    <s v="No"/>
    <n v="337925.96"/>
    <x v="0"/>
    <n v="23"/>
  </r>
  <r>
    <n v="4427"/>
    <s v="HOMBRE"/>
    <n v="884003.5"/>
    <s v="ASALARIADO"/>
    <s v="SECTOR PRIVADO"/>
    <s v="SI"/>
    <s v="NO"/>
    <s v="NO"/>
    <n v="25"/>
    <s v="No"/>
    <s v="No"/>
    <n v="884003.5"/>
    <x v="0"/>
    <n v="25"/>
  </r>
  <r>
    <n v="4428"/>
    <s v="HOMBRE"/>
    <n v="514062"/>
    <s v="TRABAJADOR INDEPENDIENTE"/>
    <s v="SECTOR PRIVADO"/>
    <s v="SI"/>
    <s v="NO"/>
    <s v="NO"/>
    <n v="60"/>
    <s v="No"/>
    <s v="No"/>
    <n v="514062"/>
    <x v="3"/>
    <n v="60"/>
  </r>
  <r>
    <n v="4429"/>
    <s v="HOMBRE"/>
    <n v="724000"/>
    <s v="ASALARIADO"/>
    <s v="SECTOR PRIVADO"/>
    <s v="SI"/>
    <s v="NO"/>
    <s v="NO"/>
    <n v="29"/>
    <s v="No"/>
    <s v="No"/>
    <n v="724000"/>
    <x v="0"/>
    <n v="29"/>
  </r>
  <r>
    <n v="4430"/>
    <s v="HOMBRE"/>
    <n v="297045"/>
    <s v="TRABAJADOR INDEPENDIENTE"/>
    <s v="SECTOR PRIVADO"/>
    <s v="SI"/>
    <s v="NO"/>
    <s v="SI"/>
    <n v="56"/>
    <s v="No"/>
    <s v="No"/>
    <n v="297045"/>
    <x v="3"/>
    <n v="56"/>
  </r>
  <r>
    <n v="4431"/>
    <s v="HOMBRE"/>
    <n v="487739"/>
    <s v="TRABAJADOR INDEPENDIENTE"/>
    <s v="SECTOR PRIVADO"/>
    <s v="SI"/>
    <s v="NO"/>
    <s v="SI"/>
    <n v="45"/>
    <s v="No"/>
    <s v="No"/>
    <n v="487739"/>
    <x v="3"/>
    <n v="45"/>
  </r>
  <r>
    <n v="4432"/>
    <s v="HOMBRE"/>
    <n v="370609.6"/>
    <s v="ASALARIADO"/>
    <s v="SECTOR PRIVADO"/>
    <s v="SI"/>
    <s v="SI"/>
    <s v="NO"/>
    <n v="59"/>
    <s v="No"/>
    <s v="No"/>
    <n v="370609.6"/>
    <x v="0"/>
    <n v="59"/>
  </r>
  <r>
    <n v="4433"/>
    <s v="HOMBRE"/>
    <n v="287000"/>
    <s v="ASALARIADO"/>
    <s v="SECTOR PRIVADO"/>
    <s v="SI"/>
    <s v="NO"/>
    <s v="NO"/>
    <n v="19"/>
    <s v="No"/>
    <s v="No"/>
    <n v="287000"/>
    <x v="0"/>
    <n v="19"/>
  </r>
  <r>
    <n v="4434"/>
    <s v="MUJER"/>
    <n v="501367.89"/>
    <s v="ASALARIADO"/>
    <s v="SECTOR PRIVADO"/>
    <s v="SI"/>
    <s v="NO"/>
    <s v="NO"/>
    <n v="27"/>
    <s v="No"/>
    <s v="No"/>
    <n v="501367.89"/>
    <x v="0"/>
    <n v="27"/>
  </r>
  <r>
    <n v="4435"/>
    <s v="HOMBRE"/>
    <n v="644894.4"/>
    <s v="ASALARIADO"/>
    <s v="SECTOR PRIVADO"/>
    <s v="SI"/>
    <s v="NO"/>
    <s v="NO"/>
    <n v="37"/>
    <s v="No"/>
    <s v="No"/>
    <n v="644894.4"/>
    <x v="0"/>
    <n v="37"/>
  </r>
  <r>
    <n v="4436"/>
    <s v="MUJER"/>
    <n v="278030.99"/>
    <s v="CONVENIOS ESPECIALES DE TRABAJADORES INDEPENDIENTES"/>
    <s v="SECTOR PRIVADO"/>
    <s v="SI"/>
    <s v="NO"/>
    <s v="NO"/>
    <n v="20"/>
    <s v="No"/>
    <s v="No"/>
    <n v="278030.99"/>
    <x v="4"/>
    <n v="20"/>
  </r>
  <r>
    <n v="4437"/>
    <s v="MUJER"/>
    <n v="327716"/>
    <s v="ASEGURADO VOLUNTARIO"/>
    <s v="SECTOR PRIVADO"/>
    <s v="SI"/>
    <s v="NO"/>
    <s v="NO"/>
    <n v="61"/>
    <s v="No"/>
    <s v="No"/>
    <n v="327716"/>
    <x v="2"/>
    <n v="61"/>
  </r>
  <r>
    <n v="4438"/>
    <s v="MUJER"/>
    <n v="1064074.55"/>
    <s v="ASALARIADO"/>
    <s v="SECTOR PRIVADO"/>
    <s v="SI"/>
    <s v="NO"/>
    <s v="NO"/>
    <n v="21"/>
    <s v="No"/>
    <s v="No"/>
    <n v="1064074.55"/>
    <x v="0"/>
    <n v="21"/>
  </r>
  <r>
    <n v="4439"/>
    <s v="HOMBRE"/>
    <n v="419207.05"/>
    <s v="ASALARIADO"/>
    <s v="SECTOR PRIVADO"/>
    <s v="SI"/>
    <s v="NO"/>
    <s v="NO"/>
    <n v="48"/>
    <s v="No"/>
    <s v="No"/>
    <n v="419207.05"/>
    <x v="0"/>
    <n v="48"/>
  </r>
  <r>
    <n v="4440"/>
    <s v="HOMBRE"/>
    <n v="1277200"/>
    <s v="ASALARIADO"/>
    <s v="SECTOR PRIVADO"/>
    <s v="SI"/>
    <s v="NO"/>
    <s v="NO"/>
    <n v="24"/>
    <s v="No"/>
    <s v="No"/>
    <n v="1277200"/>
    <x v="0"/>
    <n v="24"/>
  </r>
  <r>
    <n v="4441"/>
    <s v="HOMBRE"/>
    <n v="1228919.8500000001"/>
    <s v="CONVENIOS ESPECIALES DE TRABAJADORES INDEPENDIENTES"/>
    <s v="SECTOR PRIVADO"/>
    <s v="SI"/>
    <s v="NO"/>
    <s v="NO"/>
    <n v="53"/>
    <s v="No"/>
    <s v="No"/>
    <n v="1228919.8500000001"/>
    <x v="4"/>
    <n v="53"/>
  </r>
  <r>
    <n v="4442"/>
    <s v="HOMBRE"/>
    <n v="1446221.81"/>
    <s v="ASALARIADO"/>
    <s v="SECTOR PUBLICO"/>
    <s v="SI"/>
    <s v="NO"/>
    <s v="NO"/>
    <n v="60"/>
    <s v="No"/>
    <s v="No"/>
    <n v="1446221.81"/>
    <x v="0"/>
    <n v="60"/>
  </r>
  <r>
    <n v="4443"/>
    <s v="HOMBRE"/>
    <n v="270900"/>
    <s v="ASALARIADO"/>
    <s v="SECTOR PRIVADO"/>
    <s v="SI"/>
    <s v="SI"/>
    <s v="NO"/>
    <n v="43"/>
    <s v="No"/>
    <s v="No"/>
    <n v="270900"/>
    <x v="0"/>
    <n v="43"/>
  </r>
  <r>
    <n v="4444"/>
    <s v="HOMBRE"/>
    <n v="561517"/>
    <s v="ASALARIADO"/>
    <s v="SECTOR PUBLICO"/>
    <s v="SI"/>
    <s v="NO"/>
    <s v="NO"/>
    <n v="42"/>
    <s v="No"/>
    <s v="No"/>
    <n v="561517"/>
    <x v="0"/>
    <n v="42"/>
  </r>
  <r>
    <n v="4445"/>
    <s v="HOMBRE"/>
    <n v="297046"/>
    <s v="TRABAJADOR INDEPENDIENTE"/>
    <s v="SECTOR PRIVADO"/>
    <s v="SI"/>
    <s v="NO"/>
    <s v="SI"/>
    <n v="26"/>
    <s v="No"/>
    <s v="No"/>
    <n v="297046"/>
    <x v="3"/>
    <n v="26"/>
  </r>
  <r>
    <n v="4446"/>
    <s v="HOMBRE"/>
    <n v="278030"/>
    <s v="TRABAJADOR INDEPENDIENTE"/>
    <s v="SECTOR PRIVADO"/>
    <s v="SI"/>
    <s v="NO"/>
    <s v="NO"/>
    <n v="29"/>
    <s v="No"/>
    <s v="No"/>
    <n v="278030"/>
    <x v="3"/>
    <n v="29"/>
  </r>
  <r>
    <n v="4447"/>
    <s v="HOMBRE"/>
    <n v="885877.44"/>
    <s v="ASALARIADO"/>
    <s v="SECTOR PRIVADO"/>
    <s v="SI"/>
    <s v="NO"/>
    <s v="NO"/>
    <n v="31"/>
    <s v="No"/>
    <s v="No"/>
    <n v="885877.44"/>
    <x v="0"/>
    <n v="31"/>
  </r>
  <r>
    <n v="4448"/>
    <s v="HOMBRE"/>
    <n v="597978"/>
    <s v="ASALARIADO"/>
    <s v="SECTOR PRIVADO"/>
    <s v="SI"/>
    <s v="NO"/>
    <s v="NO"/>
    <n v="41"/>
    <s v="No"/>
    <s v="No"/>
    <n v="597978"/>
    <x v="0"/>
    <n v="41"/>
  </r>
  <r>
    <n v="4449"/>
    <s v="MUJER"/>
    <n v="322634"/>
    <s v="ASEGURADO VOLUNTARIO"/>
    <s v="SECTOR PRIVADO"/>
    <s v="SI"/>
    <s v="NO"/>
    <s v="NO"/>
    <n v="79"/>
    <s v="No"/>
    <s v="No"/>
    <n v="322634"/>
    <x v="2"/>
    <n v="79"/>
  </r>
  <r>
    <n v="4450"/>
    <s v="HOMBRE"/>
    <n v="680463.53"/>
    <s v="ASALARIADO"/>
    <s v="SECTOR PRIVADO"/>
    <s v="SI"/>
    <s v="NO"/>
    <s v="NO"/>
    <n v="21"/>
    <s v="No"/>
    <s v="No"/>
    <n v="680463.53"/>
    <x v="0"/>
    <n v="21"/>
  </r>
  <r>
    <n v="4451"/>
    <s v="HOMBRE"/>
    <n v="358595.15"/>
    <s v="ASALARIADO"/>
    <s v="SECTOR PRIVADO"/>
    <s v="SI"/>
    <s v="NO"/>
    <s v="NO"/>
    <n v="21"/>
    <s v="No"/>
    <s v="No"/>
    <n v="358595.15"/>
    <x v="0"/>
    <n v="21"/>
  </r>
  <r>
    <n v="4452"/>
    <s v="HOMBRE"/>
    <n v="358784.06"/>
    <s v="ASALARIADO"/>
    <s v="SECTOR PRIVADO"/>
    <s v="SI"/>
    <s v="SI"/>
    <s v="NO"/>
    <n v="40"/>
    <s v="No"/>
    <s v="No"/>
    <n v="358784.06"/>
    <x v="0"/>
    <n v="40"/>
  </r>
  <r>
    <n v="4453"/>
    <s v="HOMBRE"/>
    <n v="639148"/>
    <s v="TRABAJADOR INDEPENDIENTE"/>
    <s v="SECTOR PRIVADO"/>
    <s v="SI"/>
    <s v="NO"/>
    <s v="SI"/>
    <n v="40"/>
    <s v="No"/>
    <s v="No"/>
    <n v="639148"/>
    <x v="3"/>
    <n v="40"/>
  </r>
  <r>
    <n v="4454"/>
    <s v="MUJER"/>
    <n v="1428002.29"/>
    <s v="PENSIONADOS EN SU PROPIO SISTEMA"/>
    <s v="SECTOR PUBLICO"/>
    <s v="SI"/>
    <s v="NO"/>
    <s v="NO"/>
    <n v="69"/>
    <s v="No"/>
    <s v="No"/>
    <n v="1428002.29"/>
    <x v="1"/>
    <n v="69"/>
  </r>
  <r>
    <n v="4455"/>
    <s v="HOMBRE"/>
    <n v="297719"/>
    <s v="ASEGURADO VOLUNTARIO"/>
    <s v="SECTOR PRIVADO"/>
    <s v="SI"/>
    <s v="NO"/>
    <s v="NO"/>
    <n v="37"/>
    <s v="No"/>
    <s v="No"/>
    <n v="297719"/>
    <x v="2"/>
    <n v="37"/>
  </r>
  <r>
    <n v="4456"/>
    <s v="MUJER"/>
    <n v="1228568"/>
    <s v="ASALARIADO"/>
    <s v="SECTOR PUBLICO"/>
    <s v="SI"/>
    <s v="NO"/>
    <s v="NO"/>
    <n v="44"/>
    <s v="No"/>
    <s v="No"/>
    <n v="1228568"/>
    <x v="0"/>
    <n v="44"/>
  </r>
  <r>
    <n v="4457"/>
    <s v="MUJER"/>
    <n v="764837.91"/>
    <s v="PENSIONADOS EN SU PROPIO SISTEMA"/>
    <s v="SECTOR PUBLICO"/>
    <s v="SI"/>
    <s v="NO"/>
    <s v="NO"/>
    <n v="82"/>
    <s v="No"/>
    <s v="No"/>
    <n v="764837.91"/>
    <x v="1"/>
    <n v="82"/>
  </r>
  <r>
    <n v="4458"/>
    <s v="HOMBRE"/>
    <n v="647500"/>
    <s v="ASALARIADO"/>
    <s v="SECTOR PRIVADO"/>
    <s v="SI"/>
    <s v="NO"/>
    <s v="NO"/>
    <n v="25"/>
    <s v="No"/>
    <s v="No"/>
    <n v="647500"/>
    <x v="0"/>
    <n v="25"/>
  </r>
  <r>
    <n v="4459"/>
    <s v="HOMBRE"/>
    <n v="230000"/>
    <s v="ASALARIADO"/>
    <s v="SECTOR PRIVADO"/>
    <s v="SI"/>
    <s v="NO"/>
    <s v="SI"/>
    <n v="53"/>
    <s v="No"/>
    <s v="No"/>
    <n v="230000"/>
    <x v="0"/>
    <n v="53"/>
  </r>
  <r>
    <n v="4460"/>
    <s v="HOMBRE"/>
    <n v="407769.25"/>
    <s v="ASALARIADO"/>
    <s v="SECTOR PRIVADO"/>
    <s v="SI"/>
    <s v="NO"/>
    <s v="NO"/>
    <n v="29"/>
    <s v="No"/>
    <s v="No"/>
    <n v="407769.25"/>
    <x v="0"/>
    <n v="29"/>
  </r>
  <r>
    <n v="4461"/>
    <s v="HOMBRE"/>
    <n v="372000"/>
    <s v="ASALARIADO"/>
    <s v="SECTOR PRIVADO"/>
    <s v="SI"/>
    <s v="NO"/>
    <s v="NO"/>
    <n v="27"/>
    <s v="No"/>
    <s v="No"/>
    <n v="372000"/>
    <x v="0"/>
    <n v="27"/>
  </r>
  <r>
    <n v="4462"/>
    <s v="HOMBRE"/>
    <n v="361806.78"/>
    <s v="ASALARIADO"/>
    <s v="SECTOR PRIVADO"/>
    <s v="SI"/>
    <s v="NO"/>
    <s v="NO"/>
    <n v="22"/>
    <s v="No"/>
    <s v="No"/>
    <n v="361806.78"/>
    <x v="0"/>
    <n v="22"/>
  </r>
  <r>
    <n v="4463"/>
    <s v="MUJER"/>
    <n v="514285.71"/>
    <s v="ASALARIADO"/>
    <s v="SECTOR PRIVADO"/>
    <s v="SI"/>
    <s v="NO"/>
    <s v="NO"/>
    <n v="39"/>
    <s v="No"/>
    <s v="No"/>
    <n v="514285.71"/>
    <x v="0"/>
    <n v="39"/>
  </r>
  <r>
    <n v="4464"/>
    <s v="HOMBRE"/>
    <n v="356455"/>
    <s v="TRABAJADOR INDEPENDIENTE"/>
    <s v="SECTOR PRIVADO"/>
    <s v="SI"/>
    <s v="SI"/>
    <s v="SI"/>
    <n v="46"/>
    <s v="No"/>
    <s v="No"/>
    <n v="356455"/>
    <x v="3"/>
    <n v="46"/>
  </r>
  <r>
    <n v="4465"/>
    <s v="MUJER"/>
    <n v="278030"/>
    <s v="ASEGURADO VOLUNTARIO"/>
    <s v="SECTOR PRIVADO"/>
    <s v="SI"/>
    <s v="SI"/>
    <s v="SI"/>
    <n v="35"/>
    <s v="No"/>
    <s v="No"/>
    <n v="278030"/>
    <x v="2"/>
    <n v="35"/>
  </r>
  <r>
    <n v="4466"/>
    <s v="HOMBRE"/>
    <n v="949839.65"/>
    <s v="ASALARIADO"/>
    <s v="SECTOR PRIVADO"/>
    <s v="SI"/>
    <s v="NO"/>
    <s v="NO"/>
    <n v="25"/>
    <s v="No"/>
    <s v="No"/>
    <n v="949839.65"/>
    <x v="0"/>
    <n v="25"/>
  </r>
  <r>
    <n v="4467"/>
    <s v="HOMBRE"/>
    <n v="410480.22"/>
    <s v="ASALARIADO"/>
    <s v="SECTOR PRIVADO"/>
    <s v="SI"/>
    <s v="NO"/>
    <s v="NO"/>
    <n v="38"/>
    <s v="No"/>
    <s v="No"/>
    <n v="410480.22"/>
    <x v="0"/>
    <n v="38"/>
  </r>
  <r>
    <n v="4468"/>
    <s v="HOMBRE"/>
    <n v="4677217.59"/>
    <s v="ASALARIADO"/>
    <s v="SECTOR PUBLICO"/>
    <s v="SI"/>
    <s v="NO"/>
    <s v="NO"/>
    <n v="52"/>
    <s v="Atípico"/>
    <s v="No"/>
    <n v="4677217.59"/>
    <x v="0"/>
    <n v="52"/>
  </r>
  <r>
    <n v="4469"/>
    <s v="HOMBRE"/>
    <n v="466652.81"/>
    <s v="ASALARIADO"/>
    <s v="SECTOR PRIVADO"/>
    <s v="SI"/>
    <s v="NO"/>
    <s v="NO"/>
    <n v="49"/>
    <s v="No"/>
    <s v="No"/>
    <n v="466652.81"/>
    <x v="0"/>
    <n v="49"/>
  </r>
  <r>
    <n v="4470"/>
    <s v="HOMBRE"/>
    <n v="400000"/>
    <s v="ASALARIADO"/>
    <s v="SECTOR PRIVADO"/>
    <s v="SI"/>
    <s v="NO"/>
    <s v="NO"/>
    <n v="21"/>
    <s v="No"/>
    <s v="No"/>
    <n v="400000"/>
    <x v="0"/>
    <n v="21"/>
  </r>
  <r>
    <n v="4471"/>
    <s v="MUJER"/>
    <n v="365825"/>
    <s v="ASALARIADO"/>
    <s v="SECTOR PRIVADO"/>
    <s v="SI"/>
    <s v="NO"/>
    <s v="NO"/>
    <n v="42"/>
    <s v="No"/>
    <s v="No"/>
    <n v="365825"/>
    <x v="0"/>
    <n v="42"/>
  </r>
  <r>
    <n v="4472"/>
    <s v="HOMBRE"/>
    <n v="615550"/>
    <s v="TRABAJADOR INDEPENDIENTE"/>
    <s v="SECTOR PRIVADO"/>
    <s v="SI"/>
    <s v="NO"/>
    <s v="SI"/>
    <n v="42"/>
    <s v="No"/>
    <s v="No"/>
    <n v="615550"/>
    <x v="3"/>
    <n v="42"/>
  </r>
  <r>
    <n v="4473"/>
    <s v="MUJER"/>
    <n v="1124365"/>
    <s v="ASALARIADO"/>
    <s v="SECTOR PUBLICO"/>
    <s v="SI"/>
    <s v="NO"/>
    <s v="NO"/>
    <n v="41"/>
    <s v="No"/>
    <s v="No"/>
    <n v="1124365"/>
    <x v="0"/>
    <n v="41"/>
  </r>
  <r>
    <n v="4474"/>
    <s v="HOMBRE"/>
    <n v="456300.02"/>
    <s v="ASALARIADO"/>
    <s v="SECTOR PRIVADO"/>
    <s v="SI"/>
    <s v="SI"/>
    <s v="NO"/>
    <n v="49"/>
    <s v="No"/>
    <s v="No"/>
    <n v="456300.02"/>
    <x v="0"/>
    <n v="49"/>
  </r>
  <r>
    <n v="4475"/>
    <s v="MUJER"/>
    <n v="214584.3"/>
    <s v="ASALARIADO"/>
    <s v="SECTOR PUBLICO"/>
    <s v="SI"/>
    <s v="NO"/>
    <s v="NO"/>
    <n v="51"/>
    <s v="No"/>
    <s v="No"/>
    <n v="214584.3"/>
    <x v="0"/>
    <n v="51"/>
  </r>
  <r>
    <n v="4476"/>
    <s v="HOMBRE"/>
    <n v="361811"/>
    <s v="TRABAJADOR INDEPENDIENTE"/>
    <s v="SECTOR PRIVADO"/>
    <s v="SI"/>
    <s v="NO"/>
    <s v="NO"/>
    <n v="31"/>
    <s v="No"/>
    <s v="No"/>
    <n v="361811"/>
    <x v="3"/>
    <n v="31"/>
  </r>
  <r>
    <n v="4477"/>
    <s v="HOMBRE"/>
    <n v="382136"/>
    <s v="TRABAJADOR INDEPENDIENTE"/>
    <s v="SECTOR PRIVADO"/>
    <s v="SI"/>
    <s v="SI"/>
    <s v="SI"/>
    <n v="40"/>
    <s v="No"/>
    <s v="No"/>
    <n v="382136"/>
    <x v="3"/>
    <n v="40"/>
  </r>
  <r>
    <n v="4478"/>
    <s v="HOMBRE"/>
    <n v="1491283.5"/>
    <s v="ASALARIADO"/>
    <s v="SECTOR PUBLICO"/>
    <s v="SI"/>
    <s v="NO"/>
    <s v="NO"/>
    <n v="43"/>
    <s v="No"/>
    <s v="No"/>
    <n v="1491283.5"/>
    <x v="0"/>
    <n v="43"/>
  </r>
  <r>
    <n v="4479"/>
    <s v="HOMBRE"/>
    <n v="618762.76"/>
    <s v="ASALARIADO"/>
    <s v="SECTOR PRIVADO"/>
    <s v="SI"/>
    <s v="SI"/>
    <s v="NO"/>
    <n v="47"/>
    <s v="No"/>
    <s v="No"/>
    <n v="618762.76"/>
    <x v="0"/>
    <n v="47"/>
  </r>
  <r>
    <n v="4480"/>
    <s v="MUJER"/>
    <n v="60000"/>
    <s v="ASALARIADO"/>
    <s v="SECTOR PRIVADO"/>
    <s v="SI"/>
    <s v="NO"/>
    <s v="SI"/>
    <n v="46"/>
    <s v="No"/>
    <s v="No"/>
    <n v="60000"/>
    <x v="0"/>
    <n v="46"/>
  </r>
  <r>
    <n v="4481"/>
    <s v="HOMBRE"/>
    <n v="297046"/>
    <s v="ASEGURADO VOLUNTARIO"/>
    <s v="SECTOR PRIVADO"/>
    <s v="SI"/>
    <s v="NO"/>
    <s v="NO"/>
    <n v="32"/>
    <s v="No"/>
    <s v="No"/>
    <n v="297046"/>
    <x v="2"/>
    <n v="32"/>
  </r>
  <r>
    <n v="4482"/>
    <s v="MUJER"/>
    <n v="320000"/>
    <s v="ASALARIADO"/>
    <s v="SECTOR PRIVADO"/>
    <s v="SI"/>
    <s v="SI"/>
    <s v="SI"/>
    <n v="38"/>
    <s v="No"/>
    <s v="No"/>
    <n v="320000"/>
    <x v="0"/>
    <n v="38"/>
  </r>
  <r>
    <n v="4483"/>
    <s v="HOMBRE"/>
    <n v="1160779"/>
    <s v="ASALARIADO"/>
    <s v="SECTOR PUBLICO"/>
    <s v="SI"/>
    <s v="NO"/>
    <s v="NO"/>
    <n v="28"/>
    <s v="No"/>
    <s v="No"/>
    <n v="1160779"/>
    <x v="0"/>
    <n v="28"/>
  </r>
  <r>
    <n v="4484"/>
    <s v="MUJER"/>
    <n v="1034000"/>
    <s v="ASALARIADO"/>
    <s v="SECTOR PRIVADO"/>
    <s v="SI"/>
    <s v="NO"/>
    <s v="NO"/>
    <n v="35"/>
    <s v="No"/>
    <s v="No"/>
    <n v="1034000"/>
    <x v="0"/>
    <n v="35"/>
  </r>
  <r>
    <n v="4485"/>
    <s v="HOMBRE"/>
    <n v="526558"/>
    <s v="ASALARIADO"/>
    <s v="SECTOR PRIVADO"/>
    <s v="SI"/>
    <s v="SI"/>
    <s v="NO"/>
    <n v="47"/>
    <s v="No"/>
    <s v="No"/>
    <n v="526558"/>
    <x v="0"/>
    <n v="47"/>
  </r>
  <r>
    <n v="4486"/>
    <s v="HOMBRE"/>
    <n v="957698"/>
    <s v="ASALARIADO"/>
    <s v="SECTOR PRIVADO"/>
    <s v="SI"/>
    <s v="NO"/>
    <s v="NO"/>
    <n v="26"/>
    <s v="No"/>
    <s v="No"/>
    <n v="957698"/>
    <x v="0"/>
    <n v="26"/>
  </r>
  <r>
    <n v="4487"/>
    <s v="HOMBRE"/>
    <n v="243270.86"/>
    <s v="ASALARIADO"/>
    <s v="SECTOR PRIVADO"/>
    <s v="SI"/>
    <s v="NO"/>
    <s v="NO"/>
    <n v="49"/>
    <s v="No"/>
    <s v="No"/>
    <n v="243270.86"/>
    <x v="0"/>
    <n v="49"/>
  </r>
  <r>
    <n v="4488"/>
    <s v="HOMBRE"/>
    <n v="709423.79"/>
    <s v="ASALARIADO"/>
    <s v="SECTOR PRIVADO"/>
    <s v="SI"/>
    <s v="NO"/>
    <s v="NO"/>
    <n v="34"/>
    <s v="No"/>
    <s v="No"/>
    <n v="709423.79"/>
    <x v="0"/>
    <n v="34"/>
  </r>
  <r>
    <n v="4489"/>
    <s v="HOMBRE"/>
    <n v="297046"/>
    <s v="TRABAJADOR INDEPENDIENTE"/>
    <s v="SECTOR PRIVADO"/>
    <s v="SI"/>
    <s v="NO"/>
    <s v="NO"/>
    <n v="54"/>
    <s v="No"/>
    <s v="No"/>
    <n v="297046"/>
    <x v="3"/>
    <n v="54"/>
  </r>
  <r>
    <n v="4490"/>
    <s v="MUJER"/>
    <n v="297050"/>
    <s v="ASEGURADO VOLUNTARIO"/>
    <s v="SECTOR PRIVADO"/>
    <s v="SI"/>
    <s v="NO"/>
    <s v="NO"/>
    <n v="52"/>
    <s v="No"/>
    <s v="No"/>
    <n v="297050"/>
    <x v="2"/>
    <n v="52"/>
  </r>
  <r>
    <n v="4491"/>
    <s v="HOMBRE"/>
    <n v="299647"/>
    <s v="ASEGURADO VOLUNTARIO"/>
    <s v="SECTOR PRIVADO"/>
    <s v="SI"/>
    <s v="NO"/>
    <s v="NO"/>
    <n v="73"/>
    <s v="No"/>
    <s v="No"/>
    <n v="299647"/>
    <x v="2"/>
    <n v="73"/>
  </r>
  <r>
    <n v="4492"/>
    <s v="HOMBRE"/>
    <n v="372659.25"/>
    <s v="ASALARIADO"/>
    <s v="SECTOR PRIVADO"/>
    <s v="SI"/>
    <s v="SI"/>
    <s v="NO"/>
    <n v="48"/>
    <s v="No"/>
    <s v="No"/>
    <n v="372659.25"/>
    <x v="0"/>
    <n v="48"/>
  </r>
  <r>
    <n v="4493"/>
    <s v="HOMBRE"/>
    <n v="297050"/>
    <s v="ASEGURADO VOLUNTARIO"/>
    <s v="SECTOR PRIVADO"/>
    <s v="SI"/>
    <s v="NO"/>
    <s v="NO"/>
    <n v="27"/>
    <s v="No"/>
    <s v="No"/>
    <n v="297050"/>
    <x v="2"/>
    <n v="27"/>
  </r>
  <r>
    <n v="4494"/>
    <s v="HOMBRE"/>
    <n v="337933.18"/>
    <s v="ASALARIADO"/>
    <s v="SECTOR PUBLICO"/>
    <s v="SI"/>
    <s v="NO"/>
    <s v="NO"/>
    <n v="24"/>
    <s v="No"/>
    <s v="No"/>
    <n v="337933.18"/>
    <x v="0"/>
    <n v="24"/>
  </r>
  <r>
    <n v="4495"/>
    <s v="HOMBRE"/>
    <n v="557416"/>
    <s v="TRABAJADOR INDEPENDIENTE"/>
    <s v="SECTOR PRIVADO"/>
    <s v="SI"/>
    <s v="NO"/>
    <s v="NO"/>
    <n v="33"/>
    <s v="No"/>
    <s v="No"/>
    <n v="557416"/>
    <x v="3"/>
    <n v="33"/>
  </r>
  <r>
    <n v="4496"/>
    <s v="MUJER"/>
    <n v="316663"/>
    <s v="TRABAJADOR INDEPENDIENTE"/>
    <s v="SECTOR PRIVADO"/>
    <s v="SI"/>
    <s v="NO"/>
    <s v="SI"/>
    <n v="32"/>
    <s v="No"/>
    <s v="No"/>
    <n v="316663"/>
    <x v="3"/>
    <n v="32"/>
  </r>
  <r>
    <n v="4497"/>
    <s v="MUJER"/>
    <n v="779424.25"/>
    <s v="ASALARIADO"/>
    <s v="SECTOR PUBLICO"/>
    <s v="SI"/>
    <s v="NO"/>
    <s v="NO"/>
    <n v="28"/>
    <s v="No"/>
    <s v="No"/>
    <n v="779424.25"/>
    <x v="0"/>
    <n v="28"/>
  </r>
  <r>
    <n v="4498"/>
    <s v="HOMBRE"/>
    <n v="535842.93000000005"/>
    <s v="ASALARIADO"/>
    <s v="SECTOR PRIVADO"/>
    <s v="SI"/>
    <s v="NO"/>
    <s v="NO"/>
    <n v="36"/>
    <s v="No"/>
    <s v="No"/>
    <n v="535842.93000000005"/>
    <x v="0"/>
    <n v="36"/>
  </r>
  <r>
    <n v="4499"/>
    <s v="MUJER"/>
    <n v="400000"/>
    <s v="ASALARIADO"/>
    <s v="SECTOR PRIVADO"/>
    <s v="SI"/>
    <s v="NO"/>
    <s v="NO"/>
    <n v="42"/>
    <s v="No"/>
    <s v="No"/>
    <n v="400000"/>
    <x v="0"/>
    <n v="42"/>
  </r>
  <r>
    <n v="4500"/>
    <s v="MUJER"/>
    <n v="639148"/>
    <s v="TRABAJADOR INDEPENDIENTE"/>
    <s v="SECTOR PRIVADO"/>
    <s v="SI"/>
    <s v="NO"/>
    <s v="NO"/>
    <n v="56"/>
    <s v="No"/>
    <s v="No"/>
    <n v="639148"/>
    <x v="3"/>
    <n v="56"/>
  </r>
  <r>
    <n v="4501"/>
    <s v="MUJER"/>
    <n v="404459"/>
    <s v="TRABAJADOR INDEPENDIENTE"/>
    <s v="SECTOR PRIVADO"/>
    <s v="SI"/>
    <s v="NO"/>
    <s v="SI"/>
    <n v="29"/>
    <s v="No"/>
    <s v="No"/>
    <n v="404459"/>
    <x v="3"/>
    <n v="29"/>
  </r>
  <r>
    <n v="4502"/>
    <s v="MUJER"/>
    <n v="333320"/>
    <s v="ASALARIADO"/>
    <s v="SECTOR PRIVADO"/>
    <s v="SI"/>
    <s v="NO"/>
    <s v="NO"/>
    <n v="20"/>
    <s v="No"/>
    <s v="No"/>
    <n v="333320"/>
    <x v="0"/>
    <n v="20"/>
  </r>
  <r>
    <n v="4503"/>
    <s v="HOMBRE"/>
    <n v="452198.21"/>
    <s v="ASALARIADO"/>
    <s v="SECTOR PRIVADO"/>
    <s v="SI"/>
    <s v="NO"/>
    <s v="NO"/>
    <n v="31"/>
    <s v="No"/>
    <s v="No"/>
    <n v="452198.21"/>
    <x v="0"/>
    <n v="31"/>
  </r>
  <r>
    <n v="4504"/>
    <s v="HOMBRE"/>
    <n v="1260076.52"/>
    <s v="ASALARIADO"/>
    <s v="SECTOR PRIVADO"/>
    <s v="SI"/>
    <s v="NO"/>
    <s v="NO"/>
    <n v="30"/>
    <s v="No"/>
    <s v="No"/>
    <n v="1260076.52"/>
    <x v="0"/>
    <n v="30"/>
  </r>
  <r>
    <n v="4505"/>
    <s v="HOMBRE"/>
    <n v="1045500"/>
    <s v="ASALARIADO"/>
    <s v="SECTOR PRIVADO"/>
    <s v="SI"/>
    <s v="NO"/>
    <s v="NO"/>
    <n v="39"/>
    <s v="No"/>
    <s v="No"/>
    <n v="1045500"/>
    <x v="0"/>
    <n v="39"/>
  </r>
  <r>
    <n v="4506"/>
    <s v="MUJER"/>
    <n v="1084830.8400000001"/>
    <s v="ASALARIADO"/>
    <s v="SECTOR PUBLICO"/>
    <s v="SI"/>
    <s v="NO"/>
    <s v="NO"/>
    <n v="36"/>
    <s v="No"/>
    <s v="No"/>
    <n v="1084830.8400000001"/>
    <x v="0"/>
    <n v="36"/>
  </r>
  <r>
    <n v="4507"/>
    <s v="HOMBRE"/>
    <n v="322474"/>
    <s v="ASEGURADO VOLUNTARIO"/>
    <s v="SECTOR PRIVADO"/>
    <s v="SI"/>
    <s v="NO"/>
    <s v="NO"/>
    <n v="64"/>
    <s v="No"/>
    <s v="No"/>
    <n v="322474"/>
    <x v="2"/>
    <n v="64"/>
  </r>
  <r>
    <n v="4508"/>
    <s v="HOMBRE"/>
    <n v="400000"/>
    <s v="ASALARIADO"/>
    <s v="SECTOR PRIVADO"/>
    <s v="SI"/>
    <s v="NO"/>
    <s v="SI"/>
    <n v="46"/>
    <s v="No"/>
    <s v="No"/>
    <n v="400000"/>
    <x v="0"/>
    <n v="46"/>
  </r>
  <r>
    <n v="4509"/>
    <s v="HOMBRE"/>
    <n v="549600"/>
    <s v="TRABAJADOR INDEPENDIENTE"/>
    <s v="SECTOR PRIVADO"/>
    <s v="SI"/>
    <s v="NO"/>
    <s v="NO"/>
    <n v="57"/>
    <s v="No"/>
    <s v="No"/>
    <n v="549600"/>
    <x v="3"/>
    <n v="57"/>
  </r>
  <r>
    <n v="4510"/>
    <s v="MUJER"/>
    <n v="280000"/>
    <s v="ASALARIADO"/>
    <s v="SECTOR PRIVADO"/>
    <s v="SI"/>
    <s v="NO"/>
    <s v="SI"/>
    <n v="48"/>
    <s v="No"/>
    <s v="No"/>
    <n v="280000"/>
    <x v="0"/>
    <n v="48"/>
  </r>
  <r>
    <n v="4511"/>
    <s v="MUJER"/>
    <n v="114474"/>
    <s v="ASALARIADO"/>
    <s v="SECTOR PRIVADO"/>
    <s v="SI"/>
    <s v="NO"/>
    <s v="NO"/>
    <n v="55"/>
    <s v="No"/>
    <s v="No"/>
    <n v="114474"/>
    <x v="0"/>
    <n v="55"/>
  </r>
  <r>
    <n v="4512"/>
    <s v="MUJER"/>
    <n v="321509.09000000003"/>
    <s v="ASALARIADO"/>
    <s v="SECTOR PRIVADO"/>
    <s v="SI"/>
    <s v="NO"/>
    <s v="NO"/>
    <n v="37"/>
    <s v="No"/>
    <s v="No"/>
    <n v="321509.09000000003"/>
    <x v="0"/>
    <n v="37"/>
  </r>
  <r>
    <n v="4513"/>
    <s v="HOMBRE"/>
    <n v="438418.45"/>
    <s v="ASALARIADO"/>
    <s v="SECTOR PRIVADO"/>
    <s v="SI"/>
    <s v="NO"/>
    <s v="NO"/>
    <n v="43"/>
    <s v="No"/>
    <s v="No"/>
    <n v="438418.45"/>
    <x v="0"/>
    <n v="43"/>
  </r>
  <r>
    <n v="4514"/>
    <s v="HOMBRE"/>
    <n v="617575"/>
    <s v="TRABAJADOR INDEPENDIENTE"/>
    <s v="SECTOR PRIVADO"/>
    <s v="SI"/>
    <s v="NO"/>
    <s v="SI"/>
    <n v="45"/>
    <s v="No"/>
    <s v="No"/>
    <n v="617575"/>
    <x v="3"/>
    <n v="45"/>
  </r>
  <r>
    <n v="4515"/>
    <s v="MUJER"/>
    <n v="542628"/>
    <s v="TRABAJADOR INDEPENDIENTE"/>
    <s v="SECTOR PRIVADO"/>
    <s v="SI"/>
    <s v="NO"/>
    <s v="NO"/>
    <n v="55"/>
    <s v="No"/>
    <s v="No"/>
    <n v="542628"/>
    <x v="3"/>
    <n v="55"/>
  </r>
  <r>
    <n v="4516"/>
    <s v="HOMBRE"/>
    <n v="319070.05"/>
    <s v="ASALARIADO"/>
    <s v="SECTOR PRIVADO"/>
    <s v="SI"/>
    <s v="NO"/>
    <s v="NO"/>
    <n v="40"/>
    <s v="No"/>
    <s v="No"/>
    <n v="319070.05"/>
    <x v="0"/>
    <n v="40"/>
  </r>
  <r>
    <n v="4517"/>
    <s v="HOMBRE"/>
    <n v="440000"/>
    <s v="ASALARIADO"/>
    <s v="SECTOR PRIVADO"/>
    <s v="SI"/>
    <s v="NO"/>
    <s v="SI"/>
    <n v="58"/>
    <s v="No"/>
    <s v="No"/>
    <n v="440000"/>
    <x v="0"/>
    <n v="58"/>
  </r>
  <r>
    <n v="4518"/>
    <s v="MUJER"/>
    <n v="585136.5"/>
    <s v="ASALARIADO"/>
    <s v="SECTOR PUBLICO"/>
    <s v="SI"/>
    <s v="NO"/>
    <s v="NO"/>
    <n v="43"/>
    <s v="No"/>
    <s v="No"/>
    <n v="585136.5"/>
    <x v="0"/>
    <n v="43"/>
  </r>
  <r>
    <n v="4519"/>
    <s v="MUJER"/>
    <n v="350000"/>
    <s v="ASALARIADO"/>
    <s v="SECTOR PRIVADO"/>
    <s v="SI"/>
    <s v="NO"/>
    <s v="SI"/>
    <n v="36"/>
    <s v="No"/>
    <s v="No"/>
    <n v="350000"/>
    <x v="0"/>
    <n v="36"/>
  </r>
  <r>
    <n v="4520"/>
    <s v="HOMBRE"/>
    <n v="403293"/>
    <s v="TRABAJADOR INDEPENDIENTE"/>
    <s v="SECTOR PRIVADO"/>
    <s v="SI"/>
    <s v="NO"/>
    <s v="SI"/>
    <n v="62"/>
    <s v="No"/>
    <s v="No"/>
    <n v="403293"/>
    <x v="3"/>
    <n v="62"/>
  </r>
  <r>
    <n v="4521"/>
    <s v="HOMBRE"/>
    <n v="323500"/>
    <s v="ASALARIADO"/>
    <s v="SECTOR PRIVADO"/>
    <s v="SI"/>
    <s v="NO"/>
    <s v="NO"/>
    <n v="37"/>
    <s v="No"/>
    <s v="No"/>
    <n v="323500"/>
    <x v="0"/>
    <n v="37"/>
  </r>
  <r>
    <n v="4522"/>
    <s v="HOMBRE"/>
    <n v="78000"/>
    <s v="ASALARIADO"/>
    <s v="SECTOR PRIVADO"/>
    <s v="SI"/>
    <s v="NO"/>
    <s v="SI"/>
    <n v="71"/>
    <s v="No"/>
    <s v="No"/>
    <n v="78000"/>
    <x v="0"/>
    <n v="71"/>
  </r>
  <r>
    <n v="4523"/>
    <s v="MUJER"/>
    <n v="857753.11"/>
    <s v="ASALARIADO"/>
    <s v="SECTOR PRIVADO"/>
    <s v="SI"/>
    <s v="NO"/>
    <s v="NO"/>
    <n v="32"/>
    <s v="No"/>
    <s v="No"/>
    <n v="857753.11"/>
    <x v="0"/>
    <n v="32"/>
  </r>
  <r>
    <n v="4524"/>
    <s v="HOMBRE"/>
    <n v="509509"/>
    <s v="TRABAJADOR INDEPENDIENTE"/>
    <s v="SECTOR PRIVADO"/>
    <s v="SI"/>
    <s v="NO"/>
    <s v="SI"/>
    <n v="40"/>
    <s v="No"/>
    <s v="No"/>
    <n v="509509"/>
    <x v="3"/>
    <n v="40"/>
  </r>
  <r>
    <n v="4525"/>
    <s v="HOMBRE"/>
    <n v="1523214"/>
    <s v="ASALARIADO"/>
    <s v="SECTOR PUBLICO"/>
    <s v="SI"/>
    <s v="NO"/>
    <s v="NO"/>
    <n v="38"/>
    <s v="No"/>
    <s v="No"/>
    <n v="1523214"/>
    <x v="0"/>
    <n v="38"/>
  </r>
  <r>
    <n v="4526"/>
    <s v="HOMBRE"/>
    <n v="810799.74"/>
    <s v="ASALARIADO"/>
    <s v="SECTOR PRIVADO"/>
    <s v="SI"/>
    <s v="NO"/>
    <s v="NO"/>
    <n v="47"/>
    <s v="No"/>
    <s v="No"/>
    <n v="810799.74"/>
    <x v="0"/>
    <n v="47"/>
  </r>
  <r>
    <n v="4527"/>
    <s v="MUJER"/>
    <n v="1143318.2"/>
    <s v="ASALARIADO"/>
    <s v="SECTOR PUBLICO"/>
    <s v="SI"/>
    <s v="NO"/>
    <s v="NO"/>
    <n v="59"/>
    <s v="No"/>
    <s v="No"/>
    <n v="1143318.2"/>
    <x v="0"/>
    <n v="59"/>
  </r>
  <r>
    <n v="4528"/>
    <s v="HOMBRE"/>
    <n v="297045"/>
    <s v="ASEGURADO VOLUNTARIO"/>
    <s v="SECTOR PRIVADO"/>
    <s v="SI"/>
    <s v="SI"/>
    <s v="NO"/>
    <n v="76"/>
    <s v="No"/>
    <s v="No"/>
    <n v="297045"/>
    <x v="2"/>
    <n v="76"/>
  </r>
  <r>
    <n v="4529"/>
    <s v="HOMBRE"/>
    <n v="365464"/>
    <s v="ASALARIADO"/>
    <s v="SECTOR PUBLICO"/>
    <s v="SI"/>
    <s v="NO"/>
    <s v="NO"/>
    <n v="31"/>
    <s v="No"/>
    <s v="No"/>
    <n v="365464"/>
    <x v="0"/>
    <n v="31"/>
  </r>
  <r>
    <n v="4530"/>
    <s v="MUJER"/>
    <n v="1957708.6"/>
    <s v="ASALARIADO"/>
    <s v="SECTOR PUBLICO"/>
    <s v="SI"/>
    <s v="NO"/>
    <s v="NO"/>
    <n v="52"/>
    <s v="No"/>
    <s v="No"/>
    <n v="1957708.6"/>
    <x v="0"/>
    <n v="52"/>
  </r>
  <r>
    <n v="4531"/>
    <s v="HOMBRE"/>
    <n v="600000"/>
    <s v="ASALARIADO"/>
    <s v="SECTOR PRIVADO"/>
    <s v="SI"/>
    <s v="NO"/>
    <s v="NO"/>
    <n v="32"/>
    <s v="No"/>
    <s v="No"/>
    <n v="600000"/>
    <x v="0"/>
    <n v="32"/>
  </r>
  <r>
    <n v="4532"/>
    <s v="HOMBRE"/>
    <n v="161084.29999999999"/>
    <s v="ASALARIADO"/>
    <s v="SECTOR PUBLICO"/>
    <s v="SI"/>
    <s v="NO"/>
    <s v="NO"/>
    <n v="42"/>
    <s v="No"/>
    <s v="No"/>
    <n v="161084.29999999999"/>
    <x v="0"/>
    <n v="42"/>
  </r>
  <r>
    <n v="4533"/>
    <s v="HOMBRE"/>
    <n v="31927.439999999999"/>
    <s v="ASALARIADO"/>
    <s v="SECTOR PRIVADO"/>
    <s v="SI"/>
    <s v="SI"/>
    <s v="NO"/>
    <n v="36"/>
    <s v="No"/>
    <s v="No"/>
    <n v="31927.439999999999"/>
    <x v="0"/>
    <n v="36"/>
  </r>
  <r>
    <n v="4534"/>
    <s v="HOMBRE"/>
    <n v="427590.98"/>
    <s v="ASALARIADO"/>
    <s v="SECTOR PRIVADO"/>
    <s v="SI"/>
    <s v="NO"/>
    <s v="SI"/>
    <n v="61"/>
    <s v="No"/>
    <s v="No"/>
    <n v="427590.98"/>
    <x v="0"/>
    <n v="61"/>
  </r>
  <r>
    <n v="4535"/>
    <s v="HOMBRE"/>
    <n v="543427.36"/>
    <s v="ASALARIADO"/>
    <s v="SECTOR PRIVADO"/>
    <s v="SI"/>
    <s v="NO"/>
    <s v="NO"/>
    <n v="27"/>
    <s v="No"/>
    <s v="No"/>
    <n v="543427.36"/>
    <x v="0"/>
    <n v="27"/>
  </r>
  <r>
    <n v="4536"/>
    <s v="HOMBRE"/>
    <n v="342059.63"/>
    <s v="ASALARIADO"/>
    <s v="SECTOR PRIVADO"/>
    <s v="SI"/>
    <s v="NO"/>
    <s v="NO"/>
    <n v="49"/>
    <s v="No"/>
    <s v="No"/>
    <n v="342059.63"/>
    <x v="0"/>
    <n v="49"/>
  </r>
  <r>
    <n v="4537"/>
    <s v="MUJER"/>
    <n v="1870704.54"/>
    <s v="ASALARIADO"/>
    <s v="SECTOR PRIVADO"/>
    <s v="SI"/>
    <s v="NO"/>
    <s v="NO"/>
    <n v="28"/>
    <s v="No"/>
    <s v="No"/>
    <n v="1870704.54"/>
    <x v="0"/>
    <n v="28"/>
  </r>
  <r>
    <n v="4538"/>
    <s v="HOMBRE"/>
    <n v="317000"/>
    <s v="ASALARIADO"/>
    <s v="SECTOR PRIVADO"/>
    <s v="SI"/>
    <s v="SI"/>
    <s v="NO"/>
    <n v="53"/>
    <s v="No"/>
    <s v="No"/>
    <n v="317000"/>
    <x v="0"/>
    <n v="53"/>
  </r>
  <r>
    <n v="4539"/>
    <s v="MUJER"/>
    <n v="403806.82"/>
    <s v="ASALARIADO"/>
    <s v="SECTOR PRIVADO"/>
    <s v="SI"/>
    <s v="NO"/>
    <s v="NO"/>
    <n v="45"/>
    <s v="No"/>
    <s v="No"/>
    <n v="403806.82"/>
    <x v="0"/>
    <n v="45"/>
  </r>
  <r>
    <n v="4540"/>
    <s v="MUJER"/>
    <n v="1709089.1"/>
    <s v="ASALARIADO"/>
    <s v="SECTOR PUBLICO"/>
    <s v="SI"/>
    <s v="NO"/>
    <s v="NO"/>
    <n v="49"/>
    <s v="No"/>
    <s v="No"/>
    <n v="1709089.1"/>
    <x v="0"/>
    <n v="49"/>
  </r>
  <r>
    <n v="4541"/>
    <s v="HOMBRE"/>
    <n v="278030"/>
    <s v="CONVENIOS ESPECIALES DE TRABAJADORES INDEPENDIENTES"/>
    <s v="SECTOR PRIVADO"/>
    <s v="SI"/>
    <s v="NO"/>
    <s v="NO"/>
    <n v="43"/>
    <s v="No"/>
    <s v="No"/>
    <n v="278030"/>
    <x v="4"/>
    <n v="43"/>
  </r>
  <r>
    <n v="4542"/>
    <s v="MUJER"/>
    <n v="351531.84"/>
    <s v="ASALARIADO"/>
    <s v="SECTOR PRIVADO"/>
    <s v="SI"/>
    <s v="NO"/>
    <s v="NO"/>
    <n v="35"/>
    <s v="No"/>
    <s v="No"/>
    <n v="351531.84"/>
    <x v="0"/>
    <n v="35"/>
  </r>
  <r>
    <n v="4543"/>
    <s v="MUJER"/>
    <n v="568492"/>
    <s v="ASALARIADO"/>
    <s v="SECTOR PUBLICO"/>
    <s v="SI"/>
    <s v="NO"/>
    <s v="NO"/>
    <n v="28"/>
    <s v="No"/>
    <s v="No"/>
    <n v="568492"/>
    <x v="0"/>
    <n v="28"/>
  </r>
  <r>
    <n v="4544"/>
    <s v="HOMBRE"/>
    <n v="353607"/>
    <s v="ASALARIADO"/>
    <s v="SECTOR PRIVADO"/>
    <s v="SI"/>
    <s v="NO"/>
    <s v="NO"/>
    <n v="51"/>
    <s v="No"/>
    <s v="No"/>
    <n v="353607"/>
    <x v="0"/>
    <n v="51"/>
  </r>
  <r>
    <n v="4545"/>
    <s v="MUJER"/>
    <n v="1932000"/>
    <s v="ASALARIADO"/>
    <s v="SECTOR PRIVADO"/>
    <s v="SI"/>
    <s v="NO"/>
    <s v="NO"/>
    <n v="51"/>
    <s v="No"/>
    <s v="No"/>
    <n v="1932000"/>
    <x v="0"/>
    <n v="51"/>
  </r>
  <r>
    <n v="4546"/>
    <s v="MUJER"/>
    <n v="560498"/>
    <s v="TRABAJADOR INDEPENDIENTE"/>
    <s v="SECTOR PRIVADO"/>
    <s v="SI"/>
    <s v="NO"/>
    <s v="SI"/>
    <n v="51"/>
    <s v="No"/>
    <s v="No"/>
    <n v="560498"/>
    <x v="3"/>
    <n v="51"/>
  </r>
  <r>
    <n v="4547"/>
    <s v="HOMBRE"/>
    <n v="566297"/>
    <s v="ASEGURADO VOLUNTARIO"/>
    <s v="SECTOR PRIVADO"/>
    <s v="SI"/>
    <s v="NO"/>
    <s v="NO"/>
    <n v="55"/>
    <s v="No"/>
    <s v="No"/>
    <n v="566297"/>
    <x v="2"/>
    <n v="55"/>
  </r>
  <r>
    <n v="4548"/>
    <s v="MUJER"/>
    <n v="133037.29999999999"/>
    <s v="ASALARIADO"/>
    <s v="SECTOR PUBLICO"/>
    <s v="SI"/>
    <s v="NO"/>
    <s v="NO"/>
    <n v="25"/>
    <s v="No"/>
    <s v="No"/>
    <n v="133037.29999999999"/>
    <x v="0"/>
    <n v="25"/>
  </r>
  <r>
    <n v="4549"/>
    <s v="HOMBRE"/>
    <n v="1848072"/>
    <s v="ASALARIADO"/>
    <s v="SECTOR PUBLICO"/>
    <s v="SI"/>
    <s v="NO"/>
    <s v="SI"/>
    <n v="63"/>
    <s v="No"/>
    <s v="No"/>
    <n v="1848072"/>
    <x v="0"/>
    <n v="63"/>
  </r>
  <r>
    <n v="4550"/>
    <s v="HOMBRE"/>
    <n v="1624745.95"/>
    <s v="ASALARIADO"/>
    <s v="SECTOR PRIVADO"/>
    <s v="SI"/>
    <s v="NO"/>
    <s v="NO"/>
    <n v="38"/>
    <s v="No"/>
    <s v="No"/>
    <n v="1624745.95"/>
    <x v="0"/>
    <n v="38"/>
  </r>
  <r>
    <n v="4551"/>
    <s v="HOMBRE"/>
    <n v="693063.36"/>
    <s v="ASALARIADO"/>
    <s v="SECTOR PRIVADO"/>
    <s v="SI"/>
    <s v="NO"/>
    <s v="NO"/>
    <n v="45"/>
    <s v="No"/>
    <s v="No"/>
    <n v="693063.36"/>
    <x v="0"/>
    <n v="45"/>
  </r>
  <r>
    <n v="4552"/>
    <s v="HOMBRE"/>
    <n v="476566.67"/>
    <s v="ASALARIADO"/>
    <s v="SECTOR PRIVADO"/>
    <s v="SI"/>
    <s v="NO"/>
    <s v="NO"/>
    <n v="33"/>
    <s v="No"/>
    <s v="No"/>
    <n v="476566.67"/>
    <x v="0"/>
    <n v="33"/>
  </r>
  <r>
    <n v="4553"/>
    <s v="MUJER"/>
    <n v="297429"/>
    <s v="TRABAJADOR INDEPENDIENTE"/>
    <s v="SECTOR PRIVADO"/>
    <s v="SI"/>
    <s v="NO"/>
    <s v="SI"/>
    <n v="65"/>
    <s v="No"/>
    <s v="No"/>
    <n v="297429"/>
    <x v="3"/>
    <n v="65"/>
  </r>
  <r>
    <n v="4554"/>
    <s v="HOMBRE"/>
    <n v="35530"/>
    <s v="ASALARIADO"/>
    <s v="SECTOR PRIVADO"/>
    <s v="SI"/>
    <s v="SI"/>
    <s v="NO"/>
    <n v="37"/>
    <s v="No"/>
    <s v="No"/>
    <n v="35530"/>
    <x v="0"/>
    <n v="37"/>
  </r>
  <r>
    <n v="4555"/>
    <s v="HOMBRE"/>
    <n v="476562.94"/>
    <s v="ASALARIADO"/>
    <s v="SECTOR PRIVADO"/>
    <s v="SI"/>
    <s v="SI"/>
    <s v="NO"/>
    <n v="32"/>
    <s v="No"/>
    <s v="No"/>
    <n v="476562.94"/>
    <x v="0"/>
    <n v="32"/>
  </r>
  <r>
    <n v="4556"/>
    <s v="MUJER"/>
    <n v="297046"/>
    <s v="ASEGURADO VOLUNTARIO"/>
    <s v="SECTOR PRIVADO"/>
    <s v="SI"/>
    <s v="SI"/>
    <s v="NO"/>
    <n v="38"/>
    <s v="No"/>
    <s v="No"/>
    <n v="297046"/>
    <x v="2"/>
    <n v="38"/>
  </r>
  <r>
    <n v="4557"/>
    <s v="HOMBRE"/>
    <n v="381640"/>
    <s v="ASALARIADO"/>
    <s v="SECTOR PRIVADO"/>
    <s v="SI"/>
    <s v="NO"/>
    <s v="NO"/>
    <n v="53"/>
    <s v="No"/>
    <s v="No"/>
    <n v="381640"/>
    <x v="0"/>
    <n v="53"/>
  </r>
  <r>
    <n v="4558"/>
    <s v="HOMBRE"/>
    <n v="323296"/>
    <s v="ASEGURADO VOLUNTARIO"/>
    <s v="SECTOR PRIVADO"/>
    <s v="SI"/>
    <s v="NO"/>
    <s v="NO"/>
    <n v="31"/>
    <s v="No"/>
    <s v="No"/>
    <n v="323296"/>
    <x v="2"/>
    <n v="31"/>
  </r>
  <r>
    <n v="4559"/>
    <s v="HOMBRE"/>
    <n v="1730544"/>
    <s v="ASALARIADO"/>
    <s v="SECTOR PRIVADO"/>
    <s v="SI"/>
    <s v="NO"/>
    <s v="NO"/>
    <n v="31"/>
    <s v="No"/>
    <s v="No"/>
    <n v="1730544"/>
    <x v="0"/>
    <n v="31"/>
  </r>
  <r>
    <n v="4560"/>
    <s v="HOMBRE"/>
    <n v="670740"/>
    <s v="ASALARIADO"/>
    <s v="SECTOR PRIVADO"/>
    <s v="SI"/>
    <s v="NO"/>
    <s v="NO"/>
    <n v="27"/>
    <s v="No"/>
    <s v="No"/>
    <n v="670740"/>
    <x v="0"/>
    <n v="27"/>
  </r>
  <r>
    <n v="4561"/>
    <s v="HOMBRE"/>
    <n v="290000"/>
    <s v="ASALARIADO"/>
    <s v="SECTOR PRIVADO"/>
    <s v="SI"/>
    <s v="SI"/>
    <s v="NO"/>
    <n v="42"/>
    <s v="No"/>
    <s v="No"/>
    <n v="290000"/>
    <x v="0"/>
    <n v="42"/>
  </r>
  <r>
    <n v="4562"/>
    <s v="HOMBRE"/>
    <n v="542095.31999999995"/>
    <s v="PENSIONADOS EN SU PROPIO SISTEMA"/>
    <s v="SECTOR PUBLICO"/>
    <s v="SI"/>
    <s v="NO"/>
    <s v="NO"/>
    <n v="64"/>
    <s v="No"/>
    <s v="No"/>
    <n v="542095.31999999995"/>
    <x v="1"/>
    <n v="64"/>
  </r>
  <r>
    <n v="4563"/>
    <s v="HOMBRE"/>
    <n v="695574.7"/>
    <s v="ASALARIADO"/>
    <s v="SECTOR PRIVADO"/>
    <s v="SI"/>
    <s v="NO"/>
    <s v="NO"/>
    <n v="55"/>
    <s v="No"/>
    <s v="No"/>
    <n v="695574.7"/>
    <x v="0"/>
    <n v="55"/>
  </r>
  <r>
    <n v="4564"/>
    <s v="HOMBRE"/>
    <n v="299784"/>
    <s v="TRABAJADOR INDEPENDIENTE"/>
    <s v="SECTOR PRIVADO"/>
    <s v="SI"/>
    <s v="NO"/>
    <s v="NO"/>
    <n v="39"/>
    <s v="No"/>
    <s v="No"/>
    <n v="299784"/>
    <x v="3"/>
    <n v="39"/>
  </r>
  <r>
    <n v="4565"/>
    <s v="HOMBRE"/>
    <n v="1166115"/>
    <s v="ASALARIADO"/>
    <s v="SECTOR PUBLICO"/>
    <s v="SI"/>
    <s v="NO"/>
    <s v="SI"/>
    <n v="64"/>
    <s v="No"/>
    <s v="No"/>
    <n v="1166115"/>
    <x v="0"/>
    <n v="64"/>
  </r>
  <r>
    <n v="4566"/>
    <s v="HOMBRE"/>
    <n v="300018"/>
    <s v="TRABAJADOR INDEPENDIENTE"/>
    <s v="SECTOR PRIVADO"/>
    <s v="SI"/>
    <s v="NO"/>
    <s v="SI"/>
    <n v="51"/>
    <s v="No"/>
    <s v="No"/>
    <n v="300018"/>
    <x v="3"/>
    <n v="51"/>
  </r>
  <r>
    <n v="4567"/>
    <s v="HOMBRE"/>
    <n v="524236.19"/>
    <s v="ASALARIADO"/>
    <s v="SECTOR PRIVADO"/>
    <s v="SI"/>
    <s v="NO"/>
    <s v="NO"/>
    <n v="54"/>
    <s v="No"/>
    <s v="No"/>
    <n v="524236.19"/>
    <x v="0"/>
    <n v="54"/>
  </r>
  <r>
    <n v="4568"/>
    <s v="MUJER"/>
    <n v="298155"/>
    <s v="ASEGURADO VOLUNTARIO"/>
    <s v="SECTOR PRIVADO"/>
    <s v="SI"/>
    <s v="NO"/>
    <s v="NO"/>
    <n v="75"/>
    <s v="No"/>
    <s v="No"/>
    <n v="298155"/>
    <x v="2"/>
    <n v="75"/>
  </r>
  <r>
    <n v="4569"/>
    <s v="HOMBRE"/>
    <n v="347501.19"/>
    <s v="ASALARIADO"/>
    <s v="SECTOR PRIVADO"/>
    <s v="SI"/>
    <s v="NO"/>
    <s v="NO"/>
    <n v="68"/>
    <s v="No"/>
    <s v="No"/>
    <n v="347501.19"/>
    <x v="0"/>
    <n v="68"/>
  </r>
  <r>
    <n v="4570"/>
    <s v="HOMBRE"/>
    <n v="280000"/>
    <s v="ASALARIADO"/>
    <s v="SECTOR PRIVADO"/>
    <s v="SI"/>
    <s v="NO"/>
    <s v="NO"/>
    <n v="24"/>
    <s v="No"/>
    <s v="No"/>
    <n v="280000"/>
    <x v="0"/>
    <n v="24"/>
  </r>
  <r>
    <n v="4571"/>
    <s v="HOMBRE"/>
    <n v="350112.18"/>
    <s v="ASALARIADO"/>
    <s v="SECTOR PRIVADO"/>
    <s v="SI"/>
    <s v="NO"/>
    <s v="NO"/>
    <n v="29"/>
    <s v="No"/>
    <s v="No"/>
    <n v="350112.18"/>
    <x v="0"/>
    <n v="29"/>
  </r>
  <r>
    <n v="4572"/>
    <s v="MUJER"/>
    <n v="815000"/>
    <s v="ASALARIADO"/>
    <s v="SECTOR PRIVADO"/>
    <s v="SI"/>
    <s v="NO"/>
    <s v="NO"/>
    <n v="28"/>
    <s v="No"/>
    <s v="No"/>
    <n v="815000"/>
    <x v="0"/>
    <n v="28"/>
  </r>
  <r>
    <n v="4573"/>
    <s v="HOMBRE"/>
    <n v="1207124"/>
    <s v="ASEGURADO VOLUNTARIO"/>
    <s v="SECTOR PRIVADO"/>
    <s v="SI"/>
    <s v="NO"/>
    <s v="NO"/>
    <n v="52"/>
    <s v="No"/>
    <s v="No"/>
    <n v="1207124"/>
    <x v="2"/>
    <n v="52"/>
  </r>
  <r>
    <n v="4574"/>
    <s v="HOMBRE"/>
    <n v="860750.63"/>
    <s v="ASALARIADO"/>
    <s v="SECTOR PRIVADO"/>
    <s v="SI"/>
    <s v="NO"/>
    <s v="NO"/>
    <n v="25"/>
    <s v="No"/>
    <s v="No"/>
    <n v="860750.63"/>
    <x v="0"/>
    <n v="25"/>
  </r>
  <r>
    <n v="4575"/>
    <s v="HOMBRE"/>
    <n v="278030"/>
    <s v="TRABAJADOR INDEPENDIENTE"/>
    <s v="SECTOR PRIVADO"/>
    <s v="SI"/>
    <s v="NO"/>
    <s v="NO"/>
    <n v="35"/>
    <s v="No"/>
    <s v="No"/>
    <n v="278030"/>
    <x v="3"/>
    <n v="35"/>
  </r>
  <r>
    <n v="4576"/>
    <s v="HOMBRE"/>
    <n v="297046"/>
    <s v="ASEGURADO VOLUNTARIO"/>
    <s v="SECTOR PRIVADO"/>
    <s v="SI"/>
    <s v="NO"/>
    <s v="NO"/>
    <n v="56"/>
    <s v="No"/>
    <s v="No"/>
    <n v="297046"/>
    <x v="2"/>
    <n v="56"/>
  </r>
  <r>
    <n v="4577"/>
    <s v="MUJER"/>
    <n v="391916.75"/>
    <s v="ASALARIADO"/>
    <s v="SECTOR PRIVADO"/>
    <s v="SI"/>
    <s v="SI"/>
    <s v="NO"/>
    <n v="33"/>
    <s v="No"/>
    <s v="No"/>
    <n v="391916.75"/>
    <x v="0"/>
    <n v="33"/>
  </r>
  <r>
    <n v="4578"/>
    <s v="HOMBRE"/>
    <n v="442458"/>
    <s v="ASALARIADO"/>
    <s v="SECTOR PRIVADO"/>
    <s v="SI"/>
    <s v="SI"/>
    <s v="NO"/>
    <n v="27"/>
    <s v="No"/>
    <s v="No"/>
    <n v="442458"/>
    <x v="0"/>
    <n v="27"/>
  </r>
  <r>
    <n v="4579"/>
    <s v="HOMBRE"/>
    <n v="639148"/>
    <s v="TRABAJADOR INDEPENDIENTE"/>
    <s v="SECTOR PRIVADO"/>
    <s v="SI"/>
    <s v="NO"/>
    <s v="SI"/>
    <n v="42"/>
    <s v="No"/>
    <s v="No"/>
    <n v="639148"/>
    <x v="3"/>
    <n v="42"/>
  </r>
  <r>
    <n v="4580"/>
    <s v="HOMBRE"/>
    <n v="46091.09"/>
    <s v="ASALARIADO"/>
    <s v="SECTOR PRIVADO"/>
    <s v="SI"/>
    <s v="NO"/>
    <s v="NO"/>
    <n v="43"/>
    <s v="No"/>
    <s v="No"/>
    <n v="46091.09"/>
    <x v="0"/>
    <n v="43"/>
  </r>
  <r>
    <n v="4581"/>
    <s v="MUJER"/>
    <n v="361420"/>
    <s v="TRABAJADOR INDEPENDIENTE"/>
    <s v="SECTOR PRIVADO"/>
    <s v="SI"/>
    <s v="NO"/>
    <s v="SI"/>
    <n v="52"/>
    <s v="No"/>
    <s v="No"/>
    <n v="361420"/>
    <x v="3"/>
    <n v="52"/>
  </r>
  <r>
    <n v="4582"/>
    <s v="HOMBRE"/>
    <n v="301853"/>
    <s v="TRABAJADOR INDEPENDIENTE"/>
    <s v="SECTOR PRIVADO"/>
    <s v="SI"/>
    <s v="NO"/>
    <s v="NO"/>
    <n v="25"/>
    <s v="No"/>
    <s v="No"/>
    <n v="301853"/>
    <x v="3"/>
    <n v="25"/>
  </r>
  <r>
    <n v="4583"/>
    <s v="HOMBRE"/>
    <n v="263622.26"/>
    <s v="ASALARIADO"/>
    <s v="SECTOR PRIVADO"/>
    <s v="SI"/>
    <s v="NO"/>
    <s v="NO"/>
    <n v="20"/>
    <s v="No"/>
    <s v="No"/>
    <n v="263622.26"/>
    <x v="0"/>
    <n v="20"/>
  </r>
  <r>
    <n v="4584"/>
    <s v="HOMBRE"/>
    <n v="511600"/>
    <s v="ASALARIADO"/>
    <s v="SECTOR PRIVADO"/>
    <s v="SI"/>
    <s v="NO"/>
    <s v="NO"/>
    <n v="22"/>
    <s v="No"/>
    <s v="No"/>
    <n v="511600"/>
    <x v="0"/>
    <n v="22"/>
  </r>
  <r>
    <n v="4585"/>
    <s v="MUJER"/>
    <n v="831771.12"/>
    <s v="ASALARIADO"/>
    <s v="SECTOR PRIVADO"/>
    <s v="SI"/>
    <s v="NO"/>
    <s v="NO"/>
    <n v="29"/>
    <s v="No"/>
    <s v="No"/>
    <n v="831771.12"/>
    <x v="0"/>
    <n v="29"/>
  </r>
  <r>
    <n v="4586"/>
    <s v="MUJER"/>
    <n v="297045"/>
    <s v="ASEGURADO VOLUNTARIO"/>
    <s v="SECTOR PRIVADO"/>
    <s v="SI"/>
    <s v="NO"/>
    <s v="NO"/>
    <n v="20"/>
    <s v="No"/>
    <s v="No"/>
    <n v="297045"/>
    <x v="2"/>
    <n v="20"/>
  </r>
  <r>
    <n v="4587"/>
    <s v="HOMBRE"/>
    <n v="518519"/>
    <s v="TRABAJADOR INDEPENDIENTE"/>
    <s v="SECTOR PRIVADO"/>
    <s v="SI"/>
    <s v="NO"/>
    <s v="SI"/>
    <n v="43"/>
    <s v="No"/>
    <s v="No"/>
    <n v="518519"/>
    <x v="3"/>
    <n v="43"/>
  </r>
  <r>
    <n v="4588"/>
    <s v="HOMBRE"/>
    <n v="239200"/>
    <s v="ASALARIADO"/>
    <s v="SECTOR PRIVADO"/>
    <s v="SI"/>
    <s v="NO"/>
    <s v="NO"/>
    <n v="27"/>
    <s v="No"/>
    <s v="No"/>
    <n v="239200"/>
    <x v="0"/>
    <n v="27"/>
  </r>
  <r>
    <n v="4589"/>
    <s v="HOMBRE"/>
    <n v="445567"/>
    <s v="TRABAJADOR INDEPENDIENTE"/>
    <s v="SECTOR PRIVADO"/>
    <s v="SI"/>
    <s v="NO"/>
    <s v="NO"/>
    <n v="46"/>
    <s v="No"/>
    <s v="No"/>
    <n v="445567"/>
    <x v="3"/>
    <n v="46"/>
  </r>
  <r>
    <n v="4590"/>
    <s v="MUJER"/>
    <n v="211216"/>
    <s v="ASALARIADO"/>
    <s v="SECTOR PUBLICO"/>
    <s v="SI"/>
    <s v="NO"/>
    <s v="NO"/>
    <n v="34"/>
    <s v="No"/>
    <s v="No"/>
    <n v="211216"/>
    <x v="0"/>
    <n v="34"/>
  </r>
  <r>
    <n v="4591"/>
    <s v="HOMBRE"/>
    <n v="410000.02"/>
    <s v="ASALARIADO"/>
    <s v="SECTOR PRIVADO"/>
    <s v="SI"/>
    <s v="NO"/>
    <s v="NO"/>
    <n v="25"/>
    <s v="No"/>
    <s v="No"/>
    <n v="410000.02"/>
    <x v="0"/>
    <n v="25"/>
  </r>
  <r>
    <n v="4592"/>
    <s v="HOMBRE"/>
    <n v="3325777.9"/>
    <s v="ASALARIADO"/>
    <s v="SECTOR PUBLICO"/>
    <s v="SI"/>
    <s v="NO"/>
    <s v="NO"/>
    <n v="62"/>
    <s v="Atípico"/>
    <s v="No"/>
    <n v="3325777.9"/>
    <x v="0"/>
    <n v="62"/>
  </r>
  <r>
    <n v="4593"/>
    <s v="MUJER"/>
    <n v="306669.62"/>
    <s v="ASALARIADO"/>
    <s v="SECTOR PUBLICO"/>
    <s v="SI"/>
    <s v="SI"/>
    <s v="NO"/>
    <n v="49"/>
    <s v="No"/>
    <s v="No"/>
    <n v="306669.62"/>
    <x v="0"/>
    <n v="49"/>
  </r>
  <r>
    <n v="4594"/>
    <s v="MUJER"/>
    <n v="405464.55"/>
    <s v="ASALARIADO"/>
    <s v="SECTOR PRIVADO"/>
    <s v="SI"/>
    <s v="NO"/>
    <s v="NO"/>
    <n v="35"/>
    <s v="No"/>
    <s v="No"/>
    <n v="405464.55"/>
    <x v="0"/>
    <n v="35"/>
  </r>
  <r>
    <n v="4595"/>
    <s v="MUJER"/>
    <n v="560987.56000000006"/>
    <s v="PENSIONADOS EN SU PROPIO SISTEMA"/>
    <s v="SECTOR PUBLICO"/>
    <s v="SI"/>
    <s v="NO"/>
    <s v="NO"/>
    <n v="69"/>
    <s v="No"/>
    <s v="No"/>
    <n v="560987.56000000006"/>
    <x v="1"/>
    <n v="69"/>
  </r>
  <r>
    <n v="4596"/>
    <s v="HOMBRE"/>
    <n v="374731.55"/>
    <s v="ASALARIADO"/>
    <s v="SECTOR PRIVADO"/>
    <s v="SI"/>
    <s v="SI"/>
    <s v="NO"/>
    <n v="36"/>
    <s v="No"/>
    <s v="No"/>
    <n v="374731.55"/>
    <x v="0"/>
    <n v="36"/>
  </r>
  <r>
    <n v="4597"/>
    <s v="HOMBRE"/>
    <n v="650000"/>
    <s v="ASALARIADO"/>
    <s v="SECTOR PRIVADO"/>
    <s v="SI"/>
    <s v="NO"/>
    <s v="NO"/>
    <n v="45"/>
    <s v="No"/>
    <s v="No"/>
    <n v="650000"/>
    <x v="0"/>
    <n v="45"/>
  </r>
  <r>
    <n v="4598"/>
    <s v="HOMBRE"/>
    <n v="358640"/>
    <s v="ASEGURADO VOLUNTARIO"/>
    <s v="SECTOR PRIVADO"/>
    <s v="SI"/>
    <s v="SI"/>
    <s v="NO"/>
    <n v="29"/>
    <s v="No"/>
    <s v="No"/>
    <n v="358640"/>
    <x v="2"/>
    <n v="29"/>
  </r>
  <r>
    <n v="4599"/>
    <s v="HOMBRE"/>
    <n v="838786.3"/>
    <s v="ASALARIADO"/>
    <s v="SECTOR PRIVADO"/>
    <s v="SI"/>
    <s v="NO"/>
    <s v="NO"/>
    <n v="79"/>
    <s v="No"/>
    <s v="No"/>
    <n v="838786.3"/>
    <x v="0"/>
    <n v="79"/>
  </r>
  <r>
    <n v="4600"/>
    <s v="HOMBRE"/>
    <n v="34458"/>
    <s v="ASALARIADO"/>
    <s v="SECTOR PRIVADO"/>
    <s v="SI"/>
    <s v="NO"/>
    <s v="NO"/>
    <n v="43"/>
    <s v="No"/>
    <s v="No"/>
    <n v="34458"/>
    <x v="0"/>
    <n v="43"/>
  </r>
  <r>
    <n v="4601"/>
    <s v="HOMBRE"/>
    <n v="640000"/>
    <s v="ASALARIADO"/>
    <s v="SECTOR PRIVADO"/>
    <s v="SI"/>
    <s v="SI"/>
    <s v="NO"/>
    <n v="44"/>
    <s v="No"/>
    <s v="No"/>
    <n v="640000"/>
    <x v="0"/>
    <n v="44"/>
  </r>
  <r>
    <n v="4602"/>
    <s v="MUJER"/>
    <n v="736259"/>
    <s v="PENSIONADOS EN SU PROPIO SISTEMA"/>
    <s v="SECTOR PUBLICO"/>
    <s v="SI"/>
    <s v="NO"/>
    <s v="NO"/>
    <n v="82"/>
    <s v="No"/>
    <s v="No"/>
    <n v="736259"/>
    <x v="1"/>
    <n v="82"/>
  </r>
  <r>
    <n v="4603"/>
    <s v="HOMBRE"/>
    <n v="366300"/>
    <s v="ASALARIADO"/>
    <s v="SECTOR PRIVADO"/>
    <s v="SI"/>
    <s v="SI"/>
    <s v="NO"/>
    <n v="27"/>
    <s v="No"/>
    <s v="No"/>
    <n v="366300"/>
    <x v="0"/>
    <n v="27"/>
  </r>
  <r>
    <n v="4604"/>
    <s v="MUJER"/>
    <n v="989476.56"/>
    <s v="ASALARIADO"/>
    <s v="SECTOR PUBLICO"/>
    <s v="SI"/>
    <s v="NO"/>
    <s v="NO"/>
    <n v="31"/>
    <s v="No"/>
    <s v="No"/>
    <n v="989476.56"/>
    <x v="0"/>
    <n v="31"/>
  </r>
  <r>
    <n v="4605"/>
    <s v="HOMBRE"/>
    <n v="664852.56000000006"/>
    <s v="ASALARIADO"/>
    <s v="SECTOR PUBLICO"/>
    <s v="SI"/>
    <s v="NO"/>
    <s v="NO"/>
    <n v="57"/>
    <s v="No"/>
    <s v="No"/>
    <n v="664852.56000000006"/>
    <x v="0"/>
    <n v="57"/>
  </r>
  <r>
    <n v="4606"/>
    <s v="MUJER"/>
    <n v="355573.78"/>
    <s v="ASALARIADO"/>
    <s v="SECTOR PRIVADO"/>
    <s v="SI"/>
    <s v="NO"/>
    <s v="NO"/>
    <n v="33"/>
    <s v="No"/>
    <s v="No"/>
    <n v="355573.78"/>
    <x v="0"/>
    <n v="33"/>
  </r>
  <r>
    <n v="4607"/>
    <s v="MUJER"/>
    <n v="353478.67"/>
    <s v="ASALARIADO"/>
    <s v="SECTOR PRIVADO"/>
    <s v="SI"/>
    <s v="NO"/>
    <s v="NO"/>
    <n v="26"/>
    <s v="No"/>
    <s v="No"/>
    <n v="353478.67"/>
    <x v="0"/>
    <n v="26"/>
  </r>
  <r>
    <n v="4608"/>
    <s v="HOMBRE"/>
    <n v="308439"/>
    <s v="ASEGURADO VOLUNTARIO"/>
    <s v="SECTOR PRIVADO"/>
    <s v="SI"/>
    <s v="SI"/>
    <s v="NO"/>
    <n v="88"/>
    <s v="No"/>
    <s v="No"/>
    <n v="308439"/>
    <x v="2"/>
    <n v="88"/>
  </r>
  <r>
    <n v="4609"/>
    <s v="HOMBRE"/>
    <n v="278030"/>
    <s v="CONVENIOS ESPECIALES DE TRABAJADORES INDEPENDIENTES"/>
    <s v="SECTOR PRIVADO"/>
    <s v="SI"/>
    <s v="NO"/>
    <s v="NO"/>
    <n v="52"/>
    <s v="No"/>
    <s v="No"/>
    <n v="278030"/>
    <x v="4"/>
    <n v="52"/>
  </r>
  <r>
    <n v="4610"/>
    <s v="MUJER"/>
    <n v="445567"/>
    <s v="ASEGURADO VOLUNTARIO"/>
    <s v="SECTOR PRIVADO"/>
    <s v="NO"/>
    <s v="NO"/>
    <s v="NO"/>
    <n v="78"/>
    <s v="No"/>
    <s v="No"/>
    <n v="445567"/>
    <x v="2"/>
    <n v="78"/>
  </r>
  <r>
    <n v="4611"/>
    <s v="HOMBRE"/>
    <n v="390662.05"/>
    <s v="ASALARIADO"/>
    <s v="SECTOR PRIVADO"/>
    <s v="SI"/>
    <s v="NO"/>
    <s v="SI"/>
    <n v="35"/>
    <s v="No"/>
    <s v="No"/>
    <n v="390662.05"/>
    <x v="0"/>
    <n v="35"/>
  </r>
  <r>
    <n v="4612"/>
    <s v="HOMBRE"/>
    <n v="212000"/>
    <s v="ASALARIADO"/>
    <s v="SECTOR PRIVADO"/>
    <s v="SI"/>
    <s v="NO"/>
    <s v="NO"/>
    <n v="24"/>
    <s v="No"/>
    <s v="No"/>
    <n v="212000"/>
    <x v="0"/>
    <n v="24"/>
  </r>
  <r>
    <n v="4613"/>
    <s v="MUJER"/>
    <n v="308568"/>
    <s v="TRABAJADOR INDEPENDIENTE"/>
    <s v="SECTOR PRIVADO"/>
    <s v="SI"/>
    <s v="NO"/>
    <s v="SI"/>
    <n v="50"/>
    <s v="No"/>
    <s v="No"/>
    <n v="308568"/>
    <x v="3"/>
    <n v="50"/>
  </r>
  <r>
    <n v="4614"/>
    <s v="HOMBRE"/>
    <n v="560465"/>
    <s v="TRABAJADOR INDEPENDIENTE"/>
    <s v="SECTOR PRIVADO"/>
    <s v="SI"/>
    <s v="NO"/>
    <s v="SI"/>
    <n v="34"/>
    <s v="No"/>
    <s v="No"/>
    <n v="560465"/>
    <x v="3"/>
    <n v="34"/>
  </r>
  <r>
    <n v="4615"/>
    <s v="MUJER"/>
    <n v="323296"/>
    <s v="TRABAJADOR INDEPENDIENTE"/>
    <s v="SECTOR PRIVADO"/>
    <s v="SI"/>
    <s v="NO"/>
    <s v="SI"/>
    <n v="48"/>
    <s v="No"/>
    <s v="No"/>
    <n v="323296"/>
    <x v="3"/>
    <n v="48"/>
  </r>
  <r>
    <n v="4616"/>
    <s v="HOMBRE"/>
    <n v="392034"/>
    <s v="ASALARIADO"/>
    <s v="SECTOR PRIVADO"/>
    <s v="SI"/>
    <s v="NO"/>
    <s v="NO"/>
    <n v="42"/>
    <s v="No"/>
    <s v="No"/>
    <n v="392034"/>
    <x v="0"/>
    <n v="42"/>
  </r>
  <r>
    <n v="4617"/>
    <s v="MUJER"/>
    <n v="1700000"/>
    <s v="ASALARIADO"/>
    <s v="SECTOR PRIVADO"/>
    <s v="SI"/>
    <s v="NO"/>
    <s v="NO"/>
    <n v="22"/>
    <s v="No"/>
    <s v="No"/>
    <n v="1700000"/>
    <x v="0"/>
    <n v="22"/>
  </r>
  <r>
    <n v="4618"/>
    <s v="MUJER"/>
    <n v="674375"/>
    <s v="ASALARIADO"/>
    <s v="SECTOR PRIVADO"/>
    <s v="SI"/>
    <s v="NO"/>
    <s v="NO"/>
    <n v="37"/>
    <s v="No"/>
    <s v="No"/>
    <n v="674375"/>
    <x v="0"/>
    <n v="37"/>
  </r>
  <r>
    <n v="4619"/>
    <s v="HOMBRE"/>
    <n v="402257.7"/>
    <s v="ASALARIADO"/>
    <s v="SECTOR PRIVADO"/>
    <s v="SI"/>
    <s v="NO"/>
    <s v="NO"/>
    <n v="50"/>
    <s v="No"/>
    <s v="No"/>
    <n v="402257.7"/>
    <x v="0"/>
    <n v="50"/>
  </r>
  <r>
    <n v="4620"/>
    <s v="HOMBRE"/>
    <n v="445433"/>
    <s v="ASALARIADO"/>
    <s v="SECTOR PRIVADO"/>
    <s v="SI"/>
    <s v="NO"/>
    <s v="NO"/>
    <n v="31"/>
    <s v="No"/>
    <s v="No"/>
    <n v="445433"/>
    <x v="0"/>
    <n v="31"/>
  </r>
  <r>
    <n v="4621"/>
    <s v="MUJER"/>
    <n v="605498"/>
    <s v="ASALARIADO"/>
    <s v="SECTOR PRIVADO"/>
    <s v="SI"/>
    <s v="NO"/>
    <s v="NO"/>
    <n v="26"/>
    <s v="No"/>
    <s v="No"/>
    <n v="605498"/>
    <x v="0"/>
    <n v="26"/>
  </r>
  <r>
    <n v="4622"/>
    <s v="MUJER"/>
    <n v="897388"/>
    <s v="ASALARIADO"/>
    <s v="SECTOR PUBLICO"/>
    <s v="SI"/>
    <s v="NO"/>
    <s v="SI"/>
    <n v="48"/>
    <s v="No"/>
    <s v="No"/>
    <n v="897388"/>
    <x v="0"/>
    <n v="48"/>
  </r>
  <r>
    <n v="4623"/>
    <s v="MUJER"/>
    <n v="1167986"/>
    <s v="ASALARIADO"/>
    <s v="SECTOR PUBLICO"/>
    <s v="SI"/>
    <s v="NO"/>
    <s v="SI"/>
    <n v="61"/>
    <s v="No"/>
    <s v="No"/>
    <n v="1167986"/>
    <x v="0"/>
    <n v="61"/>
  </r>
  <r>
    <n v="4624"/>
    <s v="HOMBRE"/>
    <n v="509509"/>
    <s v="TRABAJADOR INDEPENDIENTE"/>
    <s v="SECTOR PRIVADO"/>
    <s v="SI"/>
    <s v="SI"/>
    <s v="NO"/>
    <n v="30"/>
    <s v="No"/>
    <s v="No"/>
    <n v="509509"/>
    <x v="3"/>
    <n v="30"/>
  </r>
  <r>
    <n v="4625"/>
    <s v="HOMBRE"/>
    <n v="609986"/>
    <s v="ASALARIADO"/>
    <s v="SECTOR PRIVADO"/>
    <s v="SI"/>
    <s v="NO"/>
    <s v="NO"/>
    <n v="26"/>
    <s v="No"/>
    <s v="No"/>
    <n v="609986"/>
    <x v="0"/>
    <n v="26"/>
  </r>
  <r>
    <n v="4626"/>
    <s v="MUJER"/>
    <n v="775258.33"/>
    <s v="ASALARIADO"/>
    <s v="SECTOR PRIVADO"/>
    <s v="SI"/>
    <s v="NO"/>
    <s v="NO"/>
    <n v="23"/>
    <s v="No"/>
    <s v="No"/>
    <n v="775258.33"/>
    <x v="0"/>
    <n v="23"/>
  </r>
  <r>
    <n v="4627"/>
    <s v="HOMBRE"/>
    <n v="541379.75"/>
    <s v="ASALARIADO"/>
    <s v="SECTOR PRIVADO"/>
    <s v="SI"/>
    <s v="SI"/>
    <s v="NO"/>
    <n v="77"/>
    <s v="No"/>
    <s v="No"/>
    <n v="541379.75"/>
    <x v="0"/>
    <n v="77"/>
  </r>
  <r>
    <n v="4628"/>
    <s v="MUJER"/>
    <n v="426935.93"/>
    <s v="ASALARIADO"/>
    <s v="SECTOR PRIVADO"/>
    <s v="SI"/>
    <s v="NO"/>
    <s v="NO"/>
    <n v="28"/>
    <s v="No"/>
    <s v="No"/>
    <n v="426935.93"/>
    <x v="0"/>
    <n v="28"/>
  </r>
  <r>
    <n v="4629"/>
    <s v="HOMBRE"/>
    <n v="13780"/>
    <s v="ASALARIADO"/>
    <s v="SECTOR PRIVADO"/>
    <s v="SI"/>
    <s v="NO"/>
    <s v="NO"/>
    <n v="38"/>
    <s v="No"/>
    <s v="No"/>
    <n v="13780"/>
    <x v="0"/>
    <n v="38"/>
  </r>
  <r>
    <n v="4630"/>
    <s v="HOMBRE"/>
    <n v="300018"/>
    <s v="TRABAJADOR INDEPENDIENTE"/>
    <s v="SECTOR PRIVADO"/>
    <s v="SI"/>
    <s v="NO"/>
    <s v="SI"/>
    <n v="53"/>
    <s v="No"/>
    <s v="No"/>
    <n v="300018"/>
    <x v="3"/>
    <n v="53"/>
  </r>
  <r>
    <n v="4631"/>
    <s v="HOMBRE"/>
    <n v="1162023.5"/>
    <s v="ASALARIADO"/>
    <s v="SECTOR PUBLICO"/>
    <s v="SI"/>
    <s v="NO"/>
    <s v="NO"/>
    <n v="38"/>
    <s v="No"/>
    <s v="No"/>
    <n v="1162023.5"/>
    <x v="0"/>
    <n v="38"/>
  </r>
  <r>
    <n v="4632"/>
    <s v="MUJER"/>
    <n v="297973.5"/>
    <s v="ASALARIADO"/>
    <s v="SECTOR PUBLICO"/>
    <s v="SI"/>
    <s v="NO"/>
    <s v="NO"/>
    <n v="25"/>
    <s v="No"/>
    <s v="No"/>
    <n v="297973.5"/>
    <x v="0"/>
    <n v="25"/>
  </r>
  <r>
    <n v="4633"/>
    <s v="HOMBRE"/>
    <n v="311901.48"/>
    <s v="ASALARIADO"/>
    <s v="SECTOR PRIVADO"/>
    <s v="SI"/>
    <s v="NO"/>
    <s v="NO"/>
    <n v="22"/>
    <s v="No"/>
    <s v="No"/>
    <n v="311901.48"/>
    <x v="0"/>
    <n v="22"/>
  </r>
  <r>
    <n v="4634"/>
    <s v="HOMBRE"/>
    <n v="493312.35"/>
    <s v="ASALARIADO"/>
    <s v="SECTOR PRIVADO"/>
    <s v="SI"/>
    <s v="NO"/>
    <s v="NO"/>
    <n v="51"/>
    <s v="No"/>
    <s v="No"/>
    <n v="493312.35"/>
    <x v="0"/>
    <n v="51"/>
  </r>
  <r>
    <n v="4635"/>
    <s v="MUJER"/>
    <n v="1717983"/>
    <s v="PENSIONADOS EN SU PROPIO SISTEMA"/>
    <s v="SECTOR PUBLICO"/>
    <s v="SI"/>
    <s v="NO"/>
    <s v="NO"/>
    <n v="68"/>
    <s v="No"/>
    <s v="No"/>
    <n v="1717983"/>
    <x v="1"/>
    <n v="68"/>
  </r>
  <r>
    <n v="4636"/>
    <s v="MUJER"/>
    <n v="343953"/>
    <s v="ASALARIADO"/>
    <s v="SECTOR PRIVADO"/>
    <s v="SI"/>
    <s v="NO"/>
    <s v="NO"/>
    <n v="42"/>
    <s v="No"/>
    <s v="No"/>
    <n v="343953"/>
    <x v="0"/>
    <n v="42"/>
  </r>
  <r>
    <n v="4637"/>
    <s v="HOMBRE"/>
    <n v="2766444.9"/>
    <s v="ASALARIADO"/>
    <s v="SECTOR PRIVADO"/>
    <s v="SI"/>
    <s v="NO"/>
    <s v="NO"/>
    <n v="37"/>
    <s v="Atípico"/>
    <s v="No"/>
    <n v="2766444.9"/>
    <x v="0"/>
    <n v="37"/>
  </r>
  <r>
    <n v="4638"/>
    <s v="MUJER"/>
    <n v="634886.40000000002"/>
    <s v="ASALARIADO"/>
    <s v="SECTOR PUBLICO"/>
    <s v="SI"/>
    <s v="NO"/>
    <s v="NO"/>
    <n v="39"/>
    <s v="No"/>
    <s v="No"/>
    <n v="634886.40000000002"/>
    <x v="0"/>
    <n v="39"/>
  </r>
  <r>
    <n v="4639"/>
    <s v="HOMBRE"/>
    <n v="297046"/>
    <s v="ASEGURADO VOLUNTARIO"/>
    <s v="SECTOR PRIVADO"/>
    <s v="SI"/>
    <s v="NO"/>
    <s v="SI"/>
    <n v="64"/>
    <s v="No"/>
    <s v="No"/>
    <n v="297046"/>
    <x v="2"/>
    <n v="64"/>
  </r>
  <r>
    <n v="4640"/>
    <s v="MUJER"/>
    <n v="1337734.1000000001"/>
    <s v="ASALARIADO"/>
    <s v="SECTOR PRIVADO"/>
    <s v="SI"/>
    <s v="NO"/>
    <s v="NO"/>
    <n v="26"/>
    <s v="No"/>
    <s v="No"/>
    <n v="1337734.1000000001"/>
    <x v="0"/>
    <n v="26"/>
  </r>
  <r>
    <n v="4641"/>
    <s v="HOMBRE"/>
    <n v="193905.3"/>
    <s v="ASALARIADO"/>
    <s v="SECTOR PUBLICO"/>
    <s v="SI"/>
    <s v="NO"/>
    <s v="NO"/>
    <n v="51"/>
    <s v="No"/>
    <s v="No"/>
    <n v="193905.3"/>
    <x v="0"/>
    <n v="51"/>
  </r>
  <r>
    <n v="4642"/>
    <s v="MUJER"/>
    <n v="696716"/>
    <s v="ASALARIADO"/>
    <s v="SECTOR PUBLICO"/>
    <s v="SI"/>
    <s v="NO"/>
    <s v="SI"/>
    <n v="35"/>
    <s v="No"/>
    <s v="No"/>
    <n v="696716"/>
    <x v="0"/>
    <n v="35"/>
  </r>
  <r>
    <n v="4643"/>
    <s v="HOMBRE"/>
    <n v="312000"/>
    <s v="ASALARIADO"/>
    <s v="SECTOR PRIVADO"/>
    <s v="SI"/>
    <s v="SI"/>
    <s v="NO"/>
    <n v="35"/>
    <s v="No"/>
    <s v="No"/>
    <n v="312000"/>
    <x v="0"/>
    <n v="35"/>
  </r>
  <r>
    <n v="4644"/>
    <s v="HOMBRE"/>
    <n v="297045"/>
    <s v="TRABAJADOR INDEPENDIENTE"/>
    <s v="SECTOR PRIVADO"/>
    <s v="SI"/>
    <s v="NO"/>
    <s v="NO"/>
    <n v="30"/>
    <s v="No"/>
    <s v="No"/>
    <n v="297045"/>
    <x v="3"/>
    <n v="30"/>
  </r>
  <r>
    <n v="4645"/>
    <s v="MUJER"/>
    <n v="295203"/>
    <s v="TRABAJADOR INDEPENDIENTE"/>
    <s v="SECTOR PRIVADO"/>
    <s v="SI"/>
    <s v="SI"/>
    <s v="SI"/>
    <n v="35"/>
    <s v="No"/>
    <s v="No"/>
    <n v="295203"/>
    <x v="3"/>
    <n v="35"/>
  </r>
  <r>
    <n v="4646"/>
    <s v="MUJER"/>
    <n v="392686"/>
    <s v="ASALARIADO"/>
    <s v="SECTOR PUBLICO"/>
    <s v="SI"/>
    <s v="NO"/>
    <s v="NO"/>
    <n v="56"/>
    <s v="No"/>
    <s v="No"/>
    <n v="392686"/>
    <x v="0"/>
    <n v="56"/>
  </r>
  <r>
    <n v="4647"/>
    <s v="HOMBRE"/>
    <n v="1544128"/>
    <s v="ASALARIADO"/>
    <s v="SECTOR PUBLICO"/>
    <s v="SI"/>
    <s v="NO"/>
    <s v="NO"/>
    <n v="49"/>
    <s v="No"/>
    <s v="No"/>
    <n v="1544128"/>
    <x v="0"/>
    <n v="49"/>
  </r>
  <r>
    <n v="4648"/>
    <s v="HOMBRE"/>
    <n v="25000"/>
    <s v="ASALARIADO"/>
    <s v="SECTOR PRIVADO"/>
    <s v="SI"/>
    <s v="NO"/>
    <s v="NO"/>
    <n v="24"/>
    <s v="No"/>
    <s v="No"/>
    <n v="25000"/>
    <x v="0"/>
    <n v="24"/>
  </r>
  <r>
    <n v="4649"/>
    <s v="HOMBRE"/>
    <n v="589772.12"/>
    <s v="ASALARIADO"/>
    <s v="SECTOR PRIVADO"/>
    <s v="SI"/>
    <s v="NO"/>
    <s v="NO"/>
    <n v="23"/>
    <s v="No"/>
    <s v="No"/>
    <n v="589772.12"/>
    <x v="0"/>
    <n v="23"/>
  </r>
  <r>
    <n v="4650"/>
    <s v="HOMBRE"/>
    <n v="297045"/>
    <s v="ASEGURADO VOLUNTARIO"/>
    <s v="SECTOR PRIVADO"/>
    <s v="SI"/>
    <s v="SI"/>
    <s v="NO"/>
    <n v="62"/>
    <s v="No"/>
    <s v="No"/>
    <n v="297045"/>
    <x v="2"/>
    <n v="62"/>
  </r>
  <r>
    <n v="4651"/>
    <s v="HOMBRE"/>
    <n v="640424.22"/>
    <s v="ASALARIADO"/>
    <s v="SECTOR PRIVADO"/>
    <s v="SI"/>
    <s v="NO"/>
    <s v="NO"/>
    <n v="37"/>
    <s v="No"/>
    <s v="No"/>
    <n v="640424.22"/>
    <x v="0"/>
    <n v="37"/>
  </r>
  <r>
    <n v="4652"/>
    <s v="HOMBRE"/>
    <n v="332791"/>
    <s v="ASALARIADO"/>
    <s v="SECTOR PRIVADO"/>
    <s v="SI"/>
    <s v="NO"/>
    <s v="SI"/>
    <n v="37"/>
    <s v="No"/>
    <s v="No"/>
    <n v="332791"/>
    <x v="0"/>
    <n v="37"/>
  </r>
  <r>
    <n v="4653"/>
    <s v="HOMBRE"/>
    <n v="297046"/>
    <s v="TRABAJADOR INDEPENDIENTE"/>
    <s v="SECTOR PRIVADO"/>
    <s v="SI"/>
    <s v="NO"/>
    <s v="SI"/>
    <n v="55"/>
    <s v="No"/>
    <s v="No"/>
    <n v="297046"/>
    <x v="3"/>
    <n v="55"/>
  </r>
  <r>
    <n v="4654"/>
    <s v="HOMBRE"/>
    <n v="424277"/>
    <s v="TRABAJADOR INDEPENDIENTE"/>
    <s v="SECTOR PRIVADO"/>
    <s v="SI"/>
    <s v="NO"/>
    <s v="SI"/>
    <n v="49"/>
    <s v="No"/>
    <s v="No"/>
    <n v="424277"/>
    <x v="3"/>
    <n v="49"/>
  </r>
  <r>
    <n v="4655"/>
    <s v="MUJER"/>
    <n v="462065"/>
    <s v="ASALARIADO"/>
    <s v="SECTOR PRIVADO"/>
    <s v="SI"/>
    <s v="NO"/>
    <s v="NO"/>
    <n v="31"/>
    <s v="No"/>
    <s v="No"/>
    <n v="462065"/>
    <x v="0"/>
    <n v="31"/>
  </r>
  <r>
    <n v="4656"/>
    <s v="HOMBRE"/>
    <n v="914169.91"/>
    <s v="ASALARIADO"/>
    <s v="SECTOR PRIVADO"/>
    <s v="SI"/>
    <s v="NO"/>
    <s v="NO"/>
    <n v="40"/>
    <s v="No"/>
    <s v="No"/>
    <n v="914169.91"/>
    <x v="0"/>
    <n v="40"/>
  </r>
  <r>
    <n v="4657"/>
    <s v="HOMBRE"/>
    <n v="550000"/>
    <s v="ASALARIADO"/>
    <s v="SECTOR PRIVADO"/>
    <s v="SI"/>
    <s v="NO"/>
    <s v="SI"/>
    <n v="34"/>
    <s v="No"/>
    <s v="No"/>
    <n v="550000"/>
    <x v="0"/>
    <n v="34"/>
  </r>
  <r>
    <n v="4658"/>
    <s v="MUJER"/>
    <n v="763375.1"/>
    <s v="ASALARIADO"/>
    <s v="SECTOR PUBLICO"/>
    <s v="SI"/>
    <s v="NO"/>
    <s v="NO"/>
    <n v="35"/>
    <s v="No"/>
    <s v="No"/>
    <n v="763375.1"/>
    <x v="0"/>
    <n v="35"/>
  </r>
  <r>
    <n v="4659"/>
    <s v="MUJER"/>
    <n v="450000"/>
    <s v="ASALARIADO"/>
    <s v="SECTOR PRIVADO"/>
    <s v="SI"/>
    <s v="NO"/>
    <s v="NO"/>
    <n v="22"/>
    <s v="No"/>
    <s v="No"/>
    <n v="450000"/>
    <x v="0"/>
    <n v="22"/>
  </r>
  <r>
    <n v="4660"/>
    <s v="HOMBRE"/>
    <n v="123924"/>
    <s v="ASALARIADO"/>
    <s v="SECTOR PRIVADO"/>
    <s v="SI"/>
    <s v="NO"/>
    <s v="NO"/>
    <n v="19"/>
    <s v="No"/>
    <s v="No"/>
    <n v="123924"/>
    <x v="0"/>
    <n v="19"/>
  </r>
  <r>
    <n v="4661"/>
    <s v="HOMBRE"/>
    <n v="391012.95"/>
    <s v="ASALARIADO"/>
    <s v="SECTOR PRIVADO"/>
    <s v="SI"/>
    <s v="NO"/>
    <s v="NO"/>
    <n v="21"/>
    <s v="No"/>
    <s v="No"/>
    <n v="391012.95"/>
    <x v="0"/>
    <n v="21"/>
  </r>
  <r>
    <n v="4662"/>
    <s v="HOMBRE"/>
    <n v="364900"/>
    <s v="ASALARIADO"/>
    <s v="SECTOR PRIVADO"/>
    <s v="SI"/>
    <s v="SI"/>
    <s v="NO"/>
    <n v="62"/>
    <s v="No"/>
    <s v="No"/>
    <n v="364900"/>
    <x v="0"/>
    <n v="62"/>
  </r>
  <r>
    <n v="4663"/>
    <s v="HOMBRE"/>
    <n v="796069"/>
    <s v="ASALARIADO"/>
    <s v="SECTOR PUBLICO"/>
    <s v="SI"/>
    <s v="NO"/>
    <s v="NO"/>
    <n v="38"/>
    <s v="No"/>
    <s v="No"/>
    <n v="796069"/>
    <x v="0"/>
    <n v="38"/>
  </r>
  <r>
    <n v="4664"/>
    <s v="HOMBRE"/>
    <n v="962757.1"/>
    <s v="PENSIONADOS EN SU PROPIO SISTEMA"/>
    <s v="SECTOR PUBLICO"/>
    <s v="SI"/>
    <s v="NO"/>
    <s v="NO"/>
    <n v="63"/>
    <s v="No"/>
    <s v="No"/>
    <n v="962757.1"/>
    <x v="1"/>
    <n v="63"/>
  </r>
  <r>
    <n v="4665"/>
    <s v="HOMBRE"/>
    <n v="1453308"/>
    <s v="PENSIONADOS EN SU PROPIO SISTEMA"/>
    <s v="SECTOR PUBLICO"/>
    <s v="SI"/>
    <s v="NO"/>
    <s v="NO"/>
    <n v="70"/>
    <s v="No"/>
    <s v="No"/>
    <n v="1453308"/>
    <x v="1"/>
    <n v="70"/>
  </r>
  <r>
    <n v="4666"/>
    <s v="HOMBRE"/>
    <n v="746556.41"/>
    <s v="ASALARIADO"/>
    <s v="SECTOR PUBLICO"/>
    <s v="SI"/>
    <s v="NO"/>
    <s v="NO"/>
    <n v="30"/>
    <s v="No"/>
    <s v="No"/>
    <n v="746556.41"/>
    <x v="0"/>
    <n v="30"/>
  </r>
  <r>
    <n v="4667"/>
    <s v="HOMBRE"/>
    <n v="1422542.7"/>
    <s v="ASALARIADO"/>
    <s v="SECTOR PUBLICO"/>
    <s v="SI"/>
    <s v="NO"/>
    <s v="NO"/>
    <n v="60"/>
    <s v="No"/>
    <s v="No"/>
    <n v="1422542.7"/>
    <x v="0"/>
    <n v="60"/>
  </r>
  <r>
    <n v="4668"/>
    <s v="HOMBRE"/>
    <n v="1417996.5"/>
    <s v="ASALARIADO"/>
    <s v="SECTOR PUBLICO"/>
    <s v="SI"/>
    <s v="NO"/>
    <s v="NO"/>
    <n v="32"/>
    <s v="No"/>
    <s v="No"/>
    <n v="1417996.5"/>
    <x v="0"/>
    <n v="32"/>
  </r>
  <r>
    <n v="4669"/>
    <s v="MUJER"/>
    <n v="375882.38"/>
    <s v="ASALARIADO"/>
    <s v="SECTOR PRIVADO"/>
    <s v="SI"/>
    <s v="SI"/>
    <s v="NO"/>
    <n v="56"/>
    <s v="No"/>
    <s v="No"/>
    <n v="375882.38"/>
    <x v="0"/>
    <n v="56"/>
  </r>
  <r>
    <n v="4670"/>
    <s v="MUJER"/>
    <n v="348148"/>
    <s v="PENSIONADOS EN SU PROPIO SISTEMA"/>
    <s v="SECTOR PUBLICO"/>
    <s v="SI"/>
    <s v="NO"/>
    <s v="NO"/>
    <n v="83"/>
    <s v="No"/>
    <s v="No"/>
    <n v="348148"/>
    <x v="1"/>
    <n v="83"/>
  </r>
  <r>
    <n v="4671"/>
    <s v="MUJER"/>
    <n v="1564419"/>
    <s v="ASALARIADO"/>
    <s v="SECTOR PRIVADO"/>
    <s v="SI"/>
    <s v="NO"/>
    <s v="NO"/>
    <n v="43"/>
    <s v="No"/>
    <s v="No"/>
    <n v="1564419"/>
    <x v="0"/>
    <n v="43"/>
  </r>
  <r>
    <n v="4672"/>
    <s v="HOMBRE"/>
    <n v="298054"/>
    <s v="ASEGURADO VOLUNTARIO"/>
    <s v="SECTOR PRIVADO"/>
    <s v="NO"/>
    <s v="NO"/>
    <s v="SI"/>
    <n v="28"/>
    <s v="No"/>
    <s v="No"/>
    <n v="298054"/>
    <x v="2"/>
    <n v="28"/>
  </r>
  <r>
    <n v="4673"/>
    <s v="HOMBRE"/>
    <n v="535643.15"/>
    <s v="ASALARIADO"/>
    <s v="SECTOR PRIVADO"/>
    <s v="SI"/>
    <s v="NO"/>
    <s v="NO"/>
    <n v="31"/>
    <s v="No"/>
    <s v="No"/>
    <n v="535643.15"/>
    <x v="0"/>
    <n v="31"/>
  </r>
  <r>
    <n v="4674"/>
    <s v="HOMBRE"/>
    <n v="835000"/>
    <s v="ASALARIADO"/>
    <s v="SECTOR PRIVADO"/>
    <s v="SI"/>
    <s v="NO"/>
    <s v="NO"/>
    <n v="32"/>
    <s v="No"/>
    <s v="No"/>
    <n v="835000"/>
    <x v="0"/>
    <n v="32"/>
  </r>
  <r>
    <n v="4675"/>
    <s v="MUJER"/>
    <n v="297046"/>
    <s v="ASEGURADO VOLUNTARIO"/>
    <s v="SECTOR PRIVADO"/>
    <s v="SI"/>
    <s v="NO"/>
    <s v="NO"/>
    <n v="25"/>
    <s v="No"/>
    <s v="No"/>
    <n v="297046"/>
    <x v="2"/>
    <n v="25"/>
  </r>
  <r>
    <n v="4676"/>
    <s v="HOMBRE"/>
    <n v="185000"/>
    <s v="ASALARIADO"/>
    <s v="SECTOR PRIVADO"/>
    <s v="SI"/>
    <s v="NO"/>
    <s v="NO"/>
    <n v="58"/>
    <s v="No"/>
    <s v="No"/>
    <n v="185000"/>
    <x v="0"/>
    <n v="58"/>
  </r>
  <r>
    <n v="4677"/>
    <s v="HOMBRE"/>
    <n v="117100.8"/>
    <s v="ASALARIADO"/>
    <s v="SECTOR PRIVADO"/>
    <s v="SI"/>
    <s v="NO"/>
    <s v="NO"/>
    <n v="30"/>
    <s v="No"/>
    <s v="No"/>
    <n v="117100.8"/>
    <x v="0"/>
    <n v="30"/>
  </r>
  <r>
    <n v="4678"/>
    <s v="MUJER"/>
    <n v="515840"/>
    <s v="ASALARIADO"/>
    <s v="SECTOR PRIVADO"/>
    <s v="SI"/>
    <s v="NO"/>
    <s v="NO"/>
    <n v="35"/>
    <s v="No"/>
    <s v="No"/>
    <n v="515840"/>
    <x v="0"/>
    <n v="35"/>
  </r>
  <r>
    <n v="4679"/>
    <s v="MUJER"/>
    <n v="817600"/>
    <s v="ASALARIADO"/>
    <s v="SECTOR PRIVADO"/>
    <s v="SI"/>
    <s v="NO"/>
    <s v="NO"/>
    <n v="23"/>
    <s v="No"/>
    <s v="No"/>
    <n v="817600"/>
    <x v="0"/>
    <n v="23"/>
  </r>
  <r>
    <n v="4680"/>
    <s v="HOMBRE"/>
    <n v="424222"/>
    <s v="ASALARIADO"/>
    <s v="SECTOR PRIVADO"/>
    <s v="SI"/>
    <s v="NO"/>
    <s v="NO"/>
    <n v="59"/>
    <s v="No"/>
    <s v="No"/>
    <n v="424222"/>
    <x v="0"/>
    <n v="59"/>
  </r>
  <r>
    <n v="4681"/>
    <s v="HOMBRE"/>
    <n v="298548"/>
    <s v="CONVENIOS ESPECIALES DE TRABAJADORES INDEPENDIENTES"/>
    <s v="SECTOR PRIVADO"/>
    <s v="SI"/>
    <s v="NO"/>
    <s v="NO"/>
    <n v="60"/>
    <s v="No"/>
    <s v="No"/>
    <n v="298548"/>
    <x v="4"/>
    <n v="60"/>
  </r>
  <r>
    <n v="4682"/>
    <s v="HOMBRE"/>
    <n v="408978.27"/>
    <s v="ASALARIADO"/>
    <s v="SECTOR PRIVADO"/>
    <s v="SI"/>
    <s v="SI"/>
    <s v="NO"/>
    <n v="27"/>
    <s v="No"/>
    <s v="No"/>
    <n v="408978.27"/>
    <x v="0"/>
    <n v="27"/>
  </r>
  <r>
    <n v="4683"/>
    <s v="HOMBRE"/>
    <n v="445000"/>
    <s v="ASALARIADO"/>
    <s v="SECTOR PRIVADO"/>
    <s v="SI"/>
    <s v="SI"/>
    <s v="NO"/>
    <n v="34"/>
    <s v="No"/>
    <s v="No"/>
    <n v="445000"/>
    <x v="0"/>
    <n v="34"/>
  </r>
  <r>
    <n v="4684"/>
    <s v="HOMBRE"/>
    <n v="534683"/>
    <s v="TRABAJADOR INDEPENDIENTE"/>
    <s v="SECTOR PRIVADO"/>
    <s v="SI"/>
    <s v="NO"/>
    <s v="SI"/>
    <n v="62"/>
    <s v="No"/>
    <s v="No"/>
    <n v="534683"/>
    <x v="3"/>
    <n v="62"/>
  </r>
  <r>
    <n v="4685"/>
    <s v="MUJER"/>
    <n v="544761.14"/>
    <s v="ASALARIADO"/>
    <s v="SECTOR PRIVADO"/>
    <s v="SI"/>
    <s v="NO"/>
    <s v="NO"/>
    <n v="35"/>
    <s v="No"/>
    <s v="No"/>
    <n v="544761.14"/>
    <x v="0"/>
    <n v="35"/>
  </r>
  <r>
    <n v="4686"/>
    <s v="MUJER"/>
    <n v="360000"/>
    <s v="ASALARIADO"/>
    <s v="SECTOR PRIVADO"/>
    <s v="SI"/>
    <s v="NO"/>
    <s v="NO"/>
    <n v="27"/>
    <s v="No"/>
    <s v="No"/>
    <n v="360000"/>
    <x v="0"/>
    <n v="27"/>
  </r>
  <r>
    <n v="4687"/>
    <s v="HOMBRE"/>
    <n v="339594"/>
    <s v="ASALARIADO"/>
    <s v="SECTOR PRIVADO"/>
    <s v="SI"/>
    <s v="NO"/>
    <s v="NO"/>
    <n v="24"/>
    <s v="No"/>
    <s v="No"/>
    <n v="339594"/>
    <x v="0"/>
    <n v="24"/>
  </r>
  <r>
    <n v="4688"/>
    <s v="MUJER"/>
    <n v="608956"/>
    <s v="ASALARIADO"/>
    <s v="SECTOR PRIVADO"/>
    <s v="SI"/>
    <s v="NO"/>
    <s v="NO"/>
    <n v="35"/>
    <s v="No"/>
    <s v="No"/>
    <n v="608956"/>
    <x v="0"/>
    <n v="35"/>
  </r>
  <r>
    <n v="4689"/>
    <s v="MUJER"/>
    <n v="149134.75"/>
    <s v="ASALARIADO"/>
    <s v="SECTOR PRIVADO"/>
    <s v="SI"/>
    <s v="NO"/>
    <s v="NO"/>
    <n v="44"/>
    <s v="No"/>
    <s v="No"/>
    <n v="149134.75"/>
    <x v="0"/>
    <n v="44"/>
  </r>
  <r>
    <n v="4690"/>
    <s v="HOMBRE"/>
    <n v="603283.5"/>
    <s v="ASALARIADO"/>
    <s v="SECTOR PUBLICO"/>
    <s v="SI"/>
    <s v="NO"/>
    <s v="NO"/>
    <n v="30"/>
    <s v="No"/>
    <s v="No"/>
    <n v="603283.5"/>
    <x v="0"/>
    <n v="30"/>
  </r>
  <r>
    <n v="4691"/>
    <s v="HOMBRE"/>
    <n v="897359.35999999999"/>
    <s v="ASALARIADO"/>
    <s v="SECTOR PRIVADO"/>
    <s v="SI"/>
    <s v="NO"/>
    <s v="NO"/>
    <n v="23"/>
    <s v="No"/>
    <s v="No"/>
    <n v="897359.35999999999"/>
    <x v="0"/>
    <n v="23"/>
  </r>
  <r>
    <n v="4692"/>
    <s v="MUJER"/>
    <n v="297046"/>
    <s v="ASEGURADO VOLUNTARIO"/>
    <s v="SECTOR PRIVADO"/>
    <s v="SI"/>
    <s v="NO"/>
    <s v="NO"/>
    <n v="48"/>
    <s v="No"/>
    <s v="No"/>
    <n v="297046"/>
    <x v="2"/>
    <n v="48"/>
  </r>
  <r>
    <n v="4693"/>
    <s v="MUJER"/>
    <n v="883830.32"/>
    <s v="ASALARIADO"/>
    <s v="SECTOR PUBLICO"/>
    <s v="SI"/>
    <s v="NO"/>
    <s v="NO"/>
    <n v="40"/>
    <s v="No"/>
    <s v="No"/>
    <n v="883830.32"/>
    <x v="0"/>
    <n v="40"/>
  </r>
  <r>
    <n v="4694"/>
    <s v="HOMBRE"/>
    <n v="8962309"/>
    <s v="PENSIONADOS EN SU PROPIO SISTEMA"/>
    <s v="SECTOR PUBLICO"/>
    <s v="SI"/>
    <s v="NO"/>
    <s v="NO"/>
    <n v="68"/>
    <s v="Atípico"/>
    <s v="No"/>
    <n v="8962309"/>
    <x v="1"/>
    <n v="68"/>
  </r>
  <r>
    <n v="4695"/>
    <s v="HOMBRE"/>
    <n v="297046"/>
    <s v="ASEGURADO VOLUNTARIO"/>
    <s v="SECTOR PRIVADO"/>
    <s v="SI"/>
    <s v="NO"/>
    <s v="SI"/>
    <n v="54"/>
    <s v="No"/>
    <s v="No"/>
    <n v="297046"/>
    <x v="2"/>
    <n v="54"/>
  </r>
  <r>
    <n v="4696"/>
    <s v="HOMBRE"/>
    <n v="432301.35"/>
    <s v="ASALARIADO"/>
    <s v="SECTOR PRIVADO"/>
    <s v="SI"/>
    <s v="NO"/>
    <s v="NO"/>
    <n v="30"/>
    <s v="No"/>
    <s v="No"/>
    <n v="432301.35"/>
    <x v="0"/>
    <n v="30"/>
  </r>
  <r>
    <n v="4697"/>
    <s v="HOMBRE"/>
    <n v="578941.44999999995"/>
    <s v="ASALARIADO"/>
    <s v="SECTOR PRIVADO"/>
    <s v="SI"/>
    <s v="NO"/>
    <s v="NO"/>
    <n v="23"/>
    <s v="No"/>
    <s v="No"/>
    <n v="578941.44999999995"/>
    <x v="0"/>
    <n v="23"/>
  </r>
  <r>
    <n v="4698"/>
    <s v="MUJER"/>
    <n v="2923075.5"/>
    <s v="ASALARIADO"/>
    <s v="SECTOR PUBLICO"/>
    <s v="SI"/>
    <s v="NO"/>
    <s v="NO"/>
    <n v="53"/>
    <s v="Atípico"/>
    <s v="No"/>
    <n v="2923075.5"/>
    <x v="0"/>
    <n v="53"/>
  </r>
  <r>
    <n v="4699"/>
    <s v="MUJER"/>
    <n v="540376"/>
    <s v="ASALARIADO"/>
    <s v="SECTOR PRIVADO"/>
    <s v="SI"/>
    <s v="NO"/>
    <s v="NO"/>
    <n v="35"/>
    <s v="No"/>
    <s v="No"/>
    <n v="540376"/>
    <x v="0"/>
    <n v="35"/>
  </r>
  <r>
    <n v="4700"/>
    <s v="MUJER"/>
    <n v="1040470"/>
    <s v="ASALARIADO"/>
    <s v="SECTOR PUBLICO"/>
    <s v="SI"/>
    <s v="NO"/>
    <s v="SI"/>
    <n v="53"/>
    <s v="No"/>
    <s v="No"/>
    <n v="1040470"/>
    <x v="0"/>
    <n v="53"/>
  </r>
  <r>
    <n v="4701"/>
    <s v="HOMBRE"/>
    <n v="297046"/>
    <s v="TRABAJADOR INDEPENDIENTE"/>
    <s v="SECTOR PRIVADO"/>
    <s v="SI"/>
    <s v="NO"/>
    <s v="NO"/>
    <n v="21"/>
    <s v="No"/>
    <s v="No"/>
    <n v="297046"/>
    <x v="3"/>
    <n v="21"/>
  </r>
  <r>
    <n v="4702"/>
    <s v="HOMBRE"/>
    <n v="500136.83"/>
    <s v="ASALARIADO"/>
    <s v="SECTOR PRIVADO"/>
    <s v="SI"/>
    <s v="NO"/>
    <s v="NO"/>
    <n v="35"/>
    <s v="No"/>
    <s v="No"/>
    <n v="500136.83"/>
    <x v="0"/>
    <n v="35"/>
  </r>
  <r>
    <n v="4703"/>
    <s v="HOMBRE"/>
    <n v="353539"/>
    <s v="TRABAJADOR INDEPENDIENTE"/>
    <s v="SECTOR PRIVADO"/>
    <s v="SI"/>
    <s v="NO"/>
    <s v="NO"/>
    <n v="56"/>
    <s v="No"/>
    <s v="No"/>
    <n v="353539"/>
    <x v="3"/>
    <n v="56"/>
  </r>
  <r>
    <n v="4704"/>
    <s v="HOMBRE"/>
    <n v="450677.08"/>
    <s v="ASALARIADO"/>
    <s v="SECTOR PRIVADO"/>
    <s v="SI"/>
    <s v="NO"/>
    <s v="NO"/>
    <n v="28"/>
    <s v="No"/>
    <s v="No"/>
    <n v="450677.08"/>
    <x v="0"/>
    <n v="28"/>
  </r>
  <r>
    <n v="4705"/>
    <s v="HOMBRE"/>
    <n v="65449"/>
    <s v="ASALARIADO"/>
    <s v="SECTOR PRIVADO"/>
    <s v="SI"/>
    <s v="SI"/>
    <s v="NO"/>
    <n v="59"/>
    <s v="No"/>
    <s v="No"/>
    <n v="65449"/>
    <x v="0"/>
    <n v="59"/>
  </r>
  <r>
    <n v="4706"/>
    <s v="HOMBRE"/>
    <n v="505464"/>
    <s v="TRABAJADOR INDEPENDIENTE"/>
    <s v="SECTOR PRIVADO"/>
    <s v="SI"/>
    <s v="NO"/>
    <s v="NO"/>
    <n v="61"/>
    <s v="No"/>
    <s v="No"/>
    <n v="505464"/>
    <x v="3"/>
    <n v="61"/>
  </r>
  <r>
    <n v="4707"/>
    <s v="HOMBRE"/>
    <n v="1594555.67"/>
    <s v="ASALARIADO"/>
    <s v="SECTOR PUBLICO"/>
    <s v="SI"/>
    <s v="NO"/>
    <s v="NO"/>
    <n v="49"/>
    <s v="No"/>
    <s v="No"/>
    <n v="1594555.67"/>
    <x v="0"/>
    <n v="49"/>
  </r>
  <r>
    <n v="4708"/>
    <s v="MUJER"/>
    <n v="359544.27"/>
    <s v="CONVENIOS ESPECIALES DE ASEGURADOS VOLUNTARIOS"/>
    <s v="SECTOR PRIVADO"/>
    <s v="SI"/>
    <s v="SI"/>
    <s v="NO"/>
    <n v="44"/>
    <s v="No"/>
    <s v="No"/>
    <n v="359544.27"/>
    <x v="5"/>
    <n v="44"/>
  </r>
  <r>
    <n v="4709"/>
    <s v="HOMBRE"/>
    <n v="550000"/>
    <s v="ASALARIADO"/>
    <s v="SECTOR PRIVADO"/>
    <s v="SI"/>
    <s v="NO"/>
    <s v="NO"/>
    <n v="39"/>
    <s v="No"/>
    <s v="No"/>
    <n v="550000"/>
    <x v="0"/>
    <n v="39"/>
  </r>
  <r>
    <n v="4710"/>
    <s v="HOMBRE"/>
    <n v="1482404.13"/>
    <s v="ASALARIADO"/>
    <s v="SECTOR PRIVADO"/>
    <s v="SI"/>
    <s v="NO"/>
    <s v="NO"/>
    <n v="56"/>
    <s v="No"/>
    <s v="No"/>
    <n v="1482404.13"/>
    <x v="0"/>
    <n v="56"/>
  </r>
  <r>
    <n v="4711"/>
    <s v="HOMBRE"/>
    <n v="562232.44999999995"/>
    <s v="ASALARIADO"/>
    <s v="SECTOR PUBLICO"/>
    <s v="SI"/>
    <s v="NO"/>
    <s v="NO"/>
    <n v="47"/>
    <s v="No"/>
    <s v="No"/>
    <n v="562232.44999999995"/>
    <x v="0"/>
    <n v="47"/>
  </r>
  <r>
    <n v="4712"/>
    <s v="MUJER"/>
    <n v="160481"/>
    <s v="ASALARIADO"/>
    <s v="SECTOR PUBLICO"/>
    <s v="SI"/>
    <s v="NO"/>
    <s v="NO"/>
    <n v="26"/>
    <s v="No"/>
    <s v="No"/>
    <n v="160481"/>
    <x v="0"/>
    <n v="26"/>
  </r>
  <r>
    <n v="4713"/>
    <s v="MUJER"/>
    <n v="239681"/>
    <s v="ASALARIADO"/>
    <s v="SECTOR PRIVADO"/>
    <s v="SI"/>
    <s v="NO"/>
    <s v="NO"/>
    <n v="34"/>
    <s v="No"/>
    <s v="No"/>
    <n v="239681"/>
    <x v="0"/>
    <n v="34"/>
  </r>
  <r>
    <n v="4714"/>
    <s v="HOMBRE"/>
    <n v="331398"/>
    <s v="ASALARIADO"/>
    <s v="SECTOR PRIVADO"/>
    <s v="SI"/>
    <s v="NO"/>
    <s v="NO"/>
    <n v="30"/>
    <s v="No"/>
    <s v="No"/>
    <n v="331398"/>
    <x v="0"/>
    <n v="30"/>
  </r>
  <r>
    <n v="4715"/>
    <s v="MUJER"/>
    <n v="426396.51"/>
    <s v="ASALARIADO"/>
    <s v="SECTOR PRIVADO"/>
    <s v="SI"/>
    <s v="NO"/>
    <s v="NO"/>
    <n v="22"/>
    <s v="No"/>
    <s v="No"/>
    <n v="426396.51"/>
    <x v="0"/>
    <n v="22"/>
  </r>
  <r>
    <n v="4716"/>
    <s v="MUJER"/>
    <n v="297046"/>
    <s v="ASEGURADO VOLUNTARIO"/>
    <s v="SECTOR PRIVADO"/>
    <s v="SI"/>
    <s v="SI"/>
    <s v="NO"/>
    <n v="27"/>
    <s v="No"/>
    <s v="No"/>
    <n v="297046"/>
    <x v="2"/>
    <n v="27"/>
  </r>
  <r>
    <n v="4717"/>
    <s v="HOMBRE"/>
    <n v="807660.97"/>
    <s v="ASALARIADO"/>
    <s v="SECTOR PRIVADO"/>
    <s v="SI"/>
    <s v="NO"/>
    <s v="NO"/>
    <n v="28"/>
    <s v="No"/>
    <s v="No"/>
    <n v="807660.97"/>
    <x v="0"/>
    <n v="28"/>
  </r>
  <r>
    <n v="4718"/>
    <s v="MUJER"/>
    <n v="346508.45"/>
    <s v="ASALARIADO"/>
    <s v="SECTOR PRIVADO"/>
    <s v="SI"/>
    <s v="NO"/>
    <s v="NO"/>
    <n v="46"/>
    <s v="No"/>
    <s v="No"/>
    <n v="346508.45"/>
    <x v="0"/>
    <n v="46"/>
  </r>
  <r>
    <n v="4719"/>
    <s v="HOMBRE"/>
    <n v="578500"/>
    <s v="ASALARIADO"/>
    <s v="SECTOR PRIVADO"/>
    <s v="SI"/>
    <s v="SI"/>
    <s v="NO"/>
    <n v="56"/>
    <s v="No"/>
    <s v="No"/>
    <n v="578500"/>
    <x v="0"/>
    <n v="56"/>
  </r>
  <r>
    <n v="4720"/>
    <s v="HOMBRE"/>
    <n v="278030"/>
    <s v="CONVENIOS ESPECIALES DE TRABAJADORES INDEPENDIENTES"/>
    <s v="SECTOR PRIVADO"/>
    <s v="SI"/>
    <s v="NO"/>
    <s v="NO"/>
    <n v="36"/>
    <s v="No"/>
    <s v="No"/>
    <n v="278030"/>
    <x v="4"/>
    <n v="36"/>
  </r>
  <r>
    <n v="4721"/>
    <s v="HOMBRE"/>
    <n v="439367.6"/>
    <s v="ASALARIADO"/>
    <s v="SECTOR PRIVADO"/>
    <s v="SI"/>
    <s v="SI"/>
    <s v="NO"/>
    <n v="57"/>
    <s v="No"/>
    <s v="No"/>
    <n v="439367.6"/>
    <x v="0"/>
    <n v="57"/>
  </r>
  <r>
    <n v="4722"/>
    <s v="MUJER"/>
    <n v="297046"/>
    <s v="ASEGURADO VOLUNTARIO"/>
    <s v="SECTOR PRIVADO"/>
    <s v="SI"/>
    <s v="NO"/>
    <s v="NO"/>
    <n v="41"/>
    <s v="No"/>
    <s v="No"/>
    <n v="297046"/>
    <x v="2"/>
    <n v="41"/>
  </r>
  <r>
    <n v="4723"/>
    <s v="HOMBRE"/>
    <n v="744485.75"/>
    <s v="ASALARIADO"/>
    <s v="SECTOR PUBLICO"/>
    <s v="SI"/>
    <s v="NO"/>
    <s v="NO"/>
    <n v="54"/>
    <s v="No"/>
    <s v="No"/>
    <n v="744485.75"/>
    <x v="0"/>
    <n v="54"/>
  </r>
  <r>
    <n v="4724"/>
    <s v="MUJER"/>
    <n v="587429"/>
    <s v="ASALARIADO"/>
    <s v="SECTOR PRIVADO"/>
    <s v="SI"/>
    <s v="NO"/>
    <s v="NO"/>
    <n v="43"/>
    <s v="No"/>
    <s v="No"/>
    <n v="587429"/>
    <x v="0"/>
    <n v="43"/>
  </r>
  <r>
    <n v="4725"/>
    <s v="HOMBRE"/>
    <n v="297045"/>
    <s v="TRABAJADOR INDEPENDIENTE"/>
    <s v="SECTOR PRIVADO"/>
    <s v="SI"/>
    <s v="NO"/>
    <s v="NO"/>
    <n v="45"/>
    <s v="No"/>
    <s v="No"/>
    <n v="297045"/>
    <x v="3"/>
    <n v="45"/>
  </r>
  <r>
    <n v="4726"/>
    <s v="HOMBRE"/>
    <n v="600000"/>
    <s v="ASALARIADO"/>
    <s v="SECTOR PRIVADO"/>
    <s v="SI"/>
    <s v="SI"/>
    <s v="NO"/>
    <n v="46"/>
    <s v="No"/>
    <s v="No"/>
    <n v="600000"/>
    <x v="0"/>
    <n v="46"/>
  </r>
  <r>
    <n v="4727"/>
    <s v="HOMBRE"/>
    <n v="471303"/>
    <s v="ASALARIADO"/>
    <s v="SECTOR PUBLICO"/>
    <s v="SI"/>
    <s v="NO"/>
    <s v="SI"/>
    <n v="56"/>
    <s v="No"/>
    <s v="No"/>
    <n v="471303"/>
    <x v="0"/>
    <n v="56"/>
  </r>
  <r>
    <n v="4728"/>
    <s v="HOMBRE"/>
    <n v="584267"/>
    <s v="ASALARIADO"/>
    <s v="SECTOR PRIVADO"/>
    <s v="SI"/>
    <s v="NO"/>
    <s v="NO"/>
    <n v="34"/>
    <s v="No"/>
    <s v="No"/>
    <n v="584267"/>
    <x v="0"/>
    <n v="34"/>
  </r>
  <r>
    <n v="4729"/>
    <s v="MUJER"/>
    <n v="455696"/>
    <s v="ASALARIADO"/>
    <s v="SECTOR PUBLICO"/>
    <s v="SI"/>
    <s v="NO"/>
    <s v="NO"/>
    <n v="35"/>
    <s v="No"/>
    <s v="No"/>
    <n v="455696"/>
    <x v="0"/>
    <n v="35"/>
  </r>
  <r>
    <n v="4730"/>
    <s v="HOMBRE"/>
    <n v="508567.57"/>
    <s v="ASALARIADO"/>
    <s v="SECTOR PRIVADO"/>
    <s v="SI"/>
    <s v="NO"/>
    <s v="NO"/>
    <n v="28"/>
    <s v="No"/>
    <s v="No"/>
    <n v="508567.57"/>
    <x v="0"/>
    <n v="28"/>
  </r>
  <r>
    <n v="4731"/>
    <s v="HOMBRE"/>
    <n v="780062.6"/>
    <s v="ASALARIADO"/>
    <s v="SECTOR PRIVADO"/>
    <s v="SI"/>
    <s v="NO"/>
    <s v="NO"/>
    <n v="41"/>
    <s v="No"/>
    <s v="No"/>
    <n v="780062.6"/>
    <x v="0"/>
    <n v="41"/>
  </r>
  <r>
    <n v="4732"/>
    <s v="MUJER"/>
    <n v="299152"/>
    <s v="ASALARIADO"/>
    <s v="SECTOR PUBLICO"/>
    <s v="SI"/>
    <s v="NO"/>
    <s v="NO"/>
    <n v="48"/>
    <s v="No"/>
    <s v="No"/>
    <n v="299152"/>
    <x v="0"/>
    <n v="48"/>
  </r>
  <r>
    <n v="4733"/>
    <s v="HOMBRE"/>
    <n v="83752.679999999993"/>
    <s v="ASALARIADO"/>
    <s v="SECTOR PRIVADO"/>
    <s v="SI"/>
    <s v="SI"/>
    <s v="NO"/>
    <n v="33"/>
    <s v="No"/>
    <s v="No"/>
    <n v="83752.679999999993"/>
    <x v="0"/>
    <n v="33"/>
  </r>
  <r>
    <n v="4734"/>
    <s v="MUJER"/>
    <n v="566297"/>
    <s v="TRABAJADOR INDEPENDIENTE"/>
    <s v="SECTOR PRIVADO"/>
    <s v="SI"/>
    <s v="SI"/>
    <s v="NO"/>
    <n v="59"/>
    <s v="No"/>
    <s v="No"/>
    <n v="566297"/>
    <x v="3"/>
    <n v="59"/>
  </r>
  <r>
    <n v="4735"/>
    <s v="HOMBRE"/>
    <n v="515703.75"/>
    <s v="ASALARIADO"/>
    <s v="SECTOR PUBLICO"/>
    <s v="SI"/>
    <s v="NO"/>
    <s v="NO"/>
    <n v="49"/>
    <s v="No"/>
    <s v="No"/>
    <n v="515703.75"/>
    <x v="0"/>
    <n v="49"/>
  </r>
  <r>
    <n v="4736"/>
    <s v="HOMBRE"/>
    <n v="666888.57999999996"/>
    <s v="ASALARIADO"/>
    <s v="SECTOR PRIVADO"/>
    <s v="SI"/>
    <s v="NO"/>
    <s v="NO"/>
    <n v="57"/>
    <s v="No"/>
    <s v="No"/>
    <n v="666888.57999999996"/>
    <x v="0"/>
    <n v="57"/>
  </r>
  <r>
    <n v="4737"/>
    <s v="MUJER"/>
    <n v="597692"/>
    <s v="ASALARIADO"/>
    <s v="SECTOR PRIVADO"/>
    <s v="SI"/>
    <s v="NO"/>
    <s v="NO"/>
    <n v="40"/>
    <s v="No"/>
    <s v="No"/>
    <n v="597692"/>
    <x v="0"/>
    <n v="40"/>
  </r>
  <r>
    <n v="4738"/>
    <s v="HOMBRE"/>
    <n v="377274.53"/>
    <s v="ASALARIADO"/>
    <s v="SECTOR PRIVADO"/>
    <s v="SI"/>
    <s v="SI"/>
    <s v="NO"/>
    <n v="21"/>
    <s v="No"/>
    <s v="No"/>
    <n v="377274.53"/>
    <x v="0"/>
    <n v="21"/>
  </r>
  <r>
    <n v="4739"/>
    <s v="HOMBRE"/>
    <n v="426954"/>
    <s v="ASALARIADO"/>
    <s v="SECTOR PUBLICO"/>
    <s v="SI"/>
    <s v="NO"/>
    <s v="NO"/>
    <n v="27"/>
    <s v="No"/>
    <s v="No"/>
    <n v="426954"/>
    <x v="0"/>
    <n v="27"/>
  </r>
  <r>
    <n v="4740"/>
    <s v="HOMBRE"/>
    <n v="406273.76"/>
    <s v="ASALARIADO"/>
    <s v="SECTOR PRIVADO"/>
    <s v="SI"/>
    <s v="NO"/>
    <s v="NO"/>
    <n v="30"/>
    <s v="No"/>
    <s v="No"/>
    <n v="406273.76"/>
    <x v="0"/>
    <n v="30"/>
  </r>
  <r>
    <n v="4741"/>
    <s v="MUJER"/>
    <n v="278030"/>
    <s v="ASEGURADO VOLUNTARIO"/>
    <s v="SECTOR PRIVADO"/>
    <s v="SI"/>
    <s v="NO"/>
    <s v="NO"/>
    <n v="34"/>
    <s v="No"/>
    <s v="No"/>
    <n v="278030"/>
    <x v="2"/>
    <n v="34"/>
  </r>
  <r>
    <n v="4742"/>
    <s v="HOMBRE"/>
    <n v="478916.7"/>
    <s v="ASALARIADO"/>
    <s v="SECTOR PRIVADO"/>
    <s v="SI"/>
    <s v="SI"/>
    <s v="NO"/>
    <n v="48"/>
    <s v="No"/>
    <s v="No"/>
    <n v="478916.7"/>
    <x v="0"/>
    <n v="48"/>
  </r>
  <r>
    <n v="4743"/>
    <s v="HOMBRE"/>
    <n v="713217"/>
    <s v="ASALARIADO"/>
    <s v="SECTOR PUBLICO"/>
    <s v="SI"/>
    <s v="NO"/>
    <s v="NO"/>
    <n v="32"/>
    <s v="No"/>
    <s v="No"/>
    <n v="713217"/>
    <x v="0"/>
    <n v="32"/>
  </r>
  <r>
    <n v="4744"/>
    <s v="HOMBRE"/>
    <n v="380000"/>
    <s v="ASALARIADO"/>
    <s v="SECTOR PRIVADO"/>
    <s v="SI"/>
    <s v="NO"/>
    <s v="SI"/>
    <n v="22"/>
    <s v="No"/>
    <s v="No"/>
    <n v="380000"/>
    <x v="0"/>
    <n v="22"/>
  </r>
  <r>
    <n v="4745"/>
    <s v="HOMBRE"/>
    <n v="371789"/>
    <s v="TRABAJADOR INDEPENDIENTE"/>
    <s v="SECTOR PRIVADO"/>
    <s v="SI"/>
    <s v="NO"/>
    <s v="NO"/>
    <n v="55"/>
    <s v="No"/>
    <s v="No"/>
    <n v="371789"/>
    <x v="3"/>
    <n v="55"/>
  </r>
  <r>
    <n v="4746"/>
    <s v="HOMBRE"/>
    <n v="409656.48"/>
    <s v="ASALARIADO"/>
    <s v="SECTOR PRIVADO"/>
    <s v="SI"/>
    <s v="SI"/>
    <s v="NO"/>
    <n v="59"/>
    <s v="No"/>
    <s v="No"/>
    <n v="409656.48"/>
    <x v="0"/>
    <n v="59"/>
  </r>
  <r>
    <n v="4747"/>
    <s v="HOMBRE"/>
    <n v="297045"/>
    <s v="ASEGURADO VOLUNTARIO"/>
    <s v="SECTOR PRIVADO"/>
    <s v="SI"/>
    <s v="SI"/>
    <s v="NO"/>
    <n v="27"/>
    <s v="No"/>
    <s v="No"/>
    <n v="297045"/>
    <x v="2"/>
    <n v="27"/>
  </r>
  <r>
    <n v="4748"/>
    <s v="HOMBRE"/>
    <n v="554879.49"/>
    <s v="ASALARIADO"/>
    <s v="SECTOR PRIVADO"/>
    <s v="SI"/>
    <s v="NO"/>
    <s v="NO"/>
    <n v="30"/>
    <s v="No"/>
    <s v="No"/>
    <n v="554879.49"/>
    <x v="0"/>
    <n v="30"/>
  </r>
  <r>
    <n v="4749"/>
    <s v="MUJER"/>
    <n v="686166"/>
    <s v="TRABAJADOR INDEPENDIENTE"/>
    <s v="SECTOR PRIVADO"/>
    <s v="SI"/>
    <s v="NO"/>
    <s v="NO"/>
    <n v="37"/>
    <s v="No"/>
    <s v="No"/>
    <n v="686166"/>
    <x v="3"/>
    <n v="37"/>
  </r>
  <r>
    <n v="4750"/>
    <s v="MUJER"/>
    <n v="919460.32"/>
    <s v="ASALARIADO"/>
    <s v="SECTOR PUBLICO"/>
    <s v="SI"/>
    <s v="NO"/>
    <s v="NO"/>
    <n v="57"/>
    <s v="No"/>
    <s v="No"/>
    <n v="919460.32"/>
    <x v="0"/>
    <n v="57"/>
  </r>
  <r>
    <n v="4751"/>
    <s v="HOMBRE"/>
    <n v="426614.9"/>
    <s v="ASALARIADO"/>
    <s v="SECTOR PRIVADO"/>
    <s v="SI"/>
    <s v="NO"/>
    <s v="NO"/>
    <n v="33"/>
    <s v="No"/>
    <s v="No"/>
    <n v="426614.9"/>
    <x v="0"/>
    <n v="33"/>
  </r>
  <r>
    <n v="4752"/>
    <s v="MUJER"/>
    <n v="297046"/>
    <s v="ASEGURADO VOLUNTARIO"/>
    <s v="SECTOR PRIVADO"/>
    <s v="SI"/>
    <s v="NO"/>
    <s v="NO"/>
    <n v="47"/>
    <s v="No"/>
    <s v="No"/>
    <n v="297046"/>
    <x v="2"/>
    <n v="47"/>
  </r>
  <r>
    <n v="4753"/>
    <s v="HOMBRE"/>
    <n v="54143"/>
    <s v="ASALARIADO"/>
    <s v="SECTOR PRIVADO"/>
    <s v="SI"/>
    <s v="NO"/>
    <s v="NO"/>
    <n v="28"/>
    <s v="No"/>
    <s v="No"/>
    <n v="54143"/>
    <x v="0"/>
    <n v="28"/>
  </r>
  <r>
    <n v="4754"/>
    <s v="HOMBRE"/>
    <n v="289033.15000000002"/>
    <s v="ASALARIADO"/>
    <s v="SECTOR PRIVADO"/>
    <s v="SI"/>
    <s v="SI"/>
    <s v="NO"/>
    <n v="21"/>
    <s v="No"/>
    <s v="No"/>
    <n v="289033.15000000002"/>
    <x v="0"/>
    <n v="21"/>
  </r>
  <r>
    <n v="4755"/>
    <s v="HOMBRE"/>
    <n v="485785"/>
    <s v="ASALARIADO"/>
    <s v="SECTOR PRIVADO"/>
    <s v="SI"/>
    <s v="NO"/>
    <s v="SI"/>
    <n v="28"/>
    <s v="No"/>
    <s v="No"/>
    <n v="485785"/>
    <x v="0"/>
    <n v="28"/>
  </r>
  <r>
    <n v="4756"/>
    <s v="HOMBRE"/>
    <n v="349627.57"/>
    <s v="ASALARIADO"/>
    <s v="SECTOR PRIVADO"/>
    <s v="SI"/>
    <s v="NO"/>
    <s v="NO"/>
    <n v="21"/>
    <s v="No"/>
    <s v="No"/>
    <n v="349627.57"/>
    <x v="0"/>
    <n v="21"/>
  </r>
  <r>
    <n v="4757"/>
    <s v="MUJER"/>
    <n v="173160"/>
    <s v="ASALARIADO"/>
    <s v="SECTOR PRIVADO"/>
    <s v="SI"/>
    <s v="NO"/>
    <s v="NO"/>
    <n v="35"/>
    <s v="No"/>
    <s v="No"/>
    <n v="173160"/>
    <x v="0"/>
    <n v="35"/>
  </r>
  <r>
    <n v="4758"/>
    <s v="MUJER"/>
    <n v="40000"/>
    <s v="ASALARIADO"/>
    <s v="SECTOR PRIVADO"/>
    <s v="SI"/>
    <s v="SI"/>
    <s v="NO"/>
    <n v="58"/>
    <s v="No"/>
    <s v="No"/>
    <n v="40000"/>
    <x v="0"/>
    <n v="58"/>
  </r>
  <r>
    <n v="4759"/>
    <s v="HOMBRE"/>
    <n v="904989"/>
    <s v="ASALARIADO"/>
    <s v="SECTOR PUBLICO"/>
    <s v="SI"/>
    <s v="NO"/>
    <s v="NO"/>
    <n v="39"/>
    <s v="No"/>
    <s v="No"/>
    <n v="904989"/>
    <x v="0"/>
    <n v="39"/>
  </r>
  <r>
    <n v="4760"/>
    <s v="HOMBRE"/>
    <n v="648302.5"/>
    <s v="ASALARIADO"/>
    <s v="SECTOR PUBLICO"/>
    <s v="SI"/>
    <s v="NO"/>
    <s v="NO"/>
    <n v="59"/>
    <s v="No"/>
    <s v="No"/>
    <n v="648302.5"/>
    <x v="0"/>
    <n v="59"/>
  </r>
  <r>
    <n v="4761"/>
    <s v="HOMBRE"/>
    <n v="278030"/>
    <s v="CONVENIOS ESPECIALES DE TRABAJADORES INDEPENDIENTES"/>
    <s v="SECTOR PRIVADO"/>
    <s v="SI"/>
    <s v="NO"/>
    <s v="NO"/>
    <n v="55"/>
    <s v="No"/>
    <s v="No"/>
    <n v="278030"/>
    <x v="4"/>
    <n v="55"/>
  </r>
  <r>
    <n v="4762"/>
    <s v="MUJER"/>
    <n v="639148"/>
    <s v="TRABAJADOR INDEPENDIENTE"/>
    <s v="SECTOR PRIVADO"/>
    <s v="SI"/>
    <s v="NO"/>
    <s v="SI"/>
    <n v="73"/>
    <s v="No"/>
    <s v="No"/>
    <n v="639148"/>
    <x v="3"/>
    <n v="73"/>
  </r>
  <r>
    <n v="4763"/>
    <s v="HOMBRE"/>
    <n v="488672.53"/>
    <s v="ASALARIADO"/>
    <s v="SECTOR PRIVADO"/>
    <s v="SI"/>
    <s v="NO"/>
    <s v="NO"/>
    <n v="34"/>
    <s v="No"/>
    <s v="No"/>
    <n v="488672.53"/>
    <x v="0"/>
    <n v="34"/>
  </r>
  <r>
    <n v="4764"/>
    <s v="HOMBRE"/>
    <n v="278030"/>
    <s v="CONVENIOS ESPECIALES DE TRABAJADORES INDEPENDIENTES"/>
    <s v="SECTOR PRIVADO"/>
    <s v="SI"/>
    <s v="NO"/>
    <s v="SI"/>
    <n v="49"/>
    <s v="No"/>
    <s v="No"/>
    <n v="278030"/>
    <x v="4"/>
    <n v="49"/>
  </r>
  <r>
    <n v="4765"/>
    <s v="MUJER"/>
    <n v="700000"/>
    <s v="ASALARIADO"/>
    <s v="SECTOR PRIVADO"/>
    <s v="SI"/>
    <s v="NO"/>
    <s v="NO"/>
    <n v="32"/>
    <s v="No"/>
    <s v="No"/>
    <n v="700000"/>
    <x v="0"/>
    <n v="32"/>
  </r>
  <r>
    <n v="4766"/>
    <s v="MUJER"/>
    <n v="1214806"/>
    <s v="ASALARIADO"/>
    <s v="SECTOR PUBLICO"/>
    <s v="SI"/>
    <s v="NO"/>
    <s v="NO"/>
    <n v="32"/>
    <s v="No"/>
    <s v="No"/>
    <n v="1214806"/>
    <x v="0"/>
    <n v="32"/>
  </r>
  <r>
    <n v="4767"/>
    <s v="MUJER"/>
    <n v="299784"/>
    <s v="TRABAJADOR INDEPENDIENTE"/>
    <s v="SECTOR PRIVADO"/>
    <s v="SI"/>
    <s v="SI"/>
    <s v="SI"/>
    <n v="32"/>
    <s v="No"/>
    <s v="No"/>
    <n v="299784"/>
    <x v="3"/>
    <n v="32"/>
  </r>
  <r>
    <n v="4768"/>
    <s v="MUJER"/>
    <n v="1590894.7"/>
    <s v="ASALARIADO"/>
    <s v="SECTOR PUBLICO"/>
    <s v="SI"/>
    <s v="NO"/>
    <s v="NO"/>
    <n v="44"/>
    <s v="No"/>
    <s v="No"/>
    <n v="1590894.7"/>
    <x v="0"/>
    <n v="44"/>
  </r>
  <r>
    <n v="4769"/>
    <s v="HOMBRE"/>
    <n v="259227"/>
    <s v="ASALARIADO"/>
    <s v="SECTOR PRIVADO"/>
    <s v="SI"/>
    <s v="NO"/>
    <s v="NO"/>
    <n v="31"/>
    <s v="No"/>
    <s v="No"/>
    <n v="259227"/>
    <x v="0"/>
    <n v="31"/>
  </r>
  <r>
    <n v="4770"/>
    <s v="MUJER"/>
    <n v="756936.6"/>
    <s v="ASALARIADO"/>
    <s v="SECTOR PUBLICO"/>
    <s v="SI"/>
    <s v="NO"/>
    <s v="NO"/>
    <n v="48"/>
    <s v="No"/>
    <s v="No"/>
    <n v="756936.6"/>
    <x v="0"/>
    <n v="48"/>
  </r>
  <r>
    <n v="4771"/>
    <s v="HOMBRE"/>
    <n v="1744589.38"/>
    <s v="ASALARIADO"/>
    <s v="SECTOR PUBLICO"/>
    <s v="SI"/>
    <s v="NO"/>
    <s v="NO"/>
    <n v="35"/>
    <s v="No"/>
    <s v="No"/>
    <n v="1744589.38"/>
    <x v="0"/>
    <n v="35"/>
  </r>
  <r>
    <n v="4772"/>
    <s v="HOMBRE"/>
    <n v="288287"/>
    <s v="ASALARIADO"/>
    <s v="SECTOR PRIVADO"/>
    <s v="SI"/>
    <s v="NO"/>
    <s v="NO"/>
    <n v="21"/>
    <s v="No"/>
    <s v="No"/>
    <n v="288287"/>
    <x v="0"/>
    <n v="21"/>
  </r>
  <r>
    <n v="4773"/>
    <s v="HOMBRE"/>
    <n v="278031"/>
    <s v="ASEGURADO VOLUNTARIO"/>
    <s v="SECTOR PRIVADO"/>
    <s v="SI"/>
    <s v="NO"/>
    <s v="NO"/>
    <n v="39"/>
    <s v="No"/>
    <s v="No"/>
    <n v="278031"/>
    <x v="2"/>
    <n v="39"/>
  </r>
  <r>
    <n v="4774"/>
    <s v="MUJER"/>
    <n v="297046"/>
    <s v="TRABAJADOR INDEPENDIENTE"/>
    <s v="SECTOR PRIVADO"/>
    <s v="SI"/>
    <s v="NO"/>
    <s v="SI"/>
    <n v="24"/>
    <s v="No"/>
    <s v="No"/>
    <n v="297046"/>
    <x v="3"/>
    <n v="24"/>
  </r>
  <r>
    <n v="4775"/>
    <s v="MUJER"/>
    <n v="334110"/>
    <s v="ASALARIADO"/>
    <s v="SECTOR PRIVADO"/>
    <s v="SI"/>
    <s v="NO"/>
    <s v="SI"/>
    <n v="31"/>
    <s v="No"/>
    <s v="No"/>
    <n v="334110"/>
    <x v="0"/>
    <n v="31"/>
  </r>
  <r>
    <n v="4776"/>
    <s v="HOMBRE"/>
    <n v="121288.4"/>
    <s v="ASALARIADO"/>
    <s v="SECTOR PRIVADO"/>
    <s v="SI"/>
    <s v="SI"/>
    <s v="NO"/>
    <n v="28"/>
    <s v="No"/>
    <s v="No"/>
    <n v="121288.4"/>
    <x v="0"/>
    <n v="28"/>
  </r>
  <r>
    <n v="4777"/>
    <s v="HOMBRE"/>
    <n v="617386"/>
    <s v="TRABAJADOR INDEPENDIENTE"/>
    <s v="SECTOR PRIVADO"/>
    <s v="SI"/>
    <s v="NO"/>
    <s v="NO"/>
    <n v="40"/>
    <s v="No"/>
    <s v="No"/>
    <n v="617386"/>
    <x v="3"/>
    <n v="40"/>
  </r>
  <r>
    <n v="4778"/>
    <s v="HOMBRE"/>
    <n v="50000"/>
    <s v="ASALARIADO"/>
    <s v="SECTOR PRIVADO"/>
    <s v="SI"/>
    <s v="SI"/>
    <s v="SI"/>
    <n v="41"/>
    <s v="No"/>
    <s v="No"/>
    <n v="50000"/>
    <x v="0"/>
    <n v="41"/>
  </r>
  <r>
    <n v="4779"/>
    <s v="MUJER"/>
    <n v="179772.13"/>
    <s v="ASALARIADO"/>
    <s v="SECTOR PRIVADO"/>
    <s v="SI"/>
    <s v="NO"/>
    <s v="NO"/>
    <n v="23"/>
    <s v="No"/>
    <s v="No"/>
    <n v="179772.13"/>
    <x v="0"/>
    <n v="23"/>
  </r>
  <r>
    <n v="4780"/>
    <s v="MUJER"/>
    <n v="1602859"/>
    <s v="ASALARIADO"/>
    <s v="SECTOR PUBLICO"/>
    <s v="SI"/>
    <s v="NO"/>
    <s v="SI"/>
    <n v="36"/>
    <s v="No"/>
    <s v="No"/>
    <n v="1602859"/>
    <x v="0"/>
    <n v="36"/>
  </r>
  <r>
    <n v="4781"/>
    <s v="MUJER"/>
    <n v="410351"/>
    <s v="TRABAJADOR INDEPENDIENTE"/>
    <s v="SECTOR PRIVADO"/>
    <s v="SI"/>
    <s v="SI"/>
    <s v="NO"/>
    <n v="54"/>
    <s v="No"/>
    <s v="No"/>
    <n v="410351"/>
    <x v="3"/>
    <n v="54"/>
  </r>
  <r>
    <n v="4782"/>
    <s v="HOMBRE"/>
    <n v="339953"/>
    <s v="ASALARIADO"/>
    <s v="SECTOR PRIVADO"/>
    <s v="SI"/>
    <s v="NO"/>
    <s v="NO"/>
    <n v="33"/>
    <s v="No"/>
    <s v="No"/>
    <n v="339953"/>
    <x v="0"/>
    <n v="33"/>
  </r>
  <r>
    <n v="4783"/>
    <s v="HOMBRE"/>
    <n v="753198"/>
    <s v="ASALARIADO"/>
    <s v="SECTOR PUBLICO"/>
    <s v="SI"/>
    <s v="NO"/>
    <s v="NO"/>
    <n v="51"/>
    <s v="No"/>
    <s v="No"/>
    <n v="753198"/>
    <x v="0"/>
    <n v="51"/>
  </r>
  <r>
    <n v="4784"/>
    <s v="HOMBRE"/>
    <n v="697743.71"/>
    <s v="ASALARIADO"/>
    <s v="SECTOR PRIVADO"/>
    <s v="SI"/>
    <s v="SI"/>
    <s v="NO"/>
    <n v="29"/>
    <s v="No"/>
    <s v="No"/>
    <n v="697743.71"/>
    <x v="0"/>
    <n v="29"/>
  </r>
  <r>
    <n v="4785"/>
    <s v="MUJER"/>
    <n v="445739.84"/>
    <s v="ASALARIADO"/>
    <s v="SECTOR PRIVADO"/>
    <s v="SI"/>
    <s v="NO"/>
    <s v="NO"/>
    <n v="29"/>
    <s v="No"/>
    <s v="No"/>
    <n v="445739.84"/>
    <x v="0"/>
    <n v="29"/>
  </r>
  <r>
    <n v="4786"/>
    <s v="MUJER"/>
    <n v="660555.53"/>
    <s v="ASALARIADO"/>
    <s v="SECTOR PRIVADO"/>
    <s v="SI"/>
    <s v="NO"/>
    <s v="NO"/>
    <n v="20"/>
    <s v="No"/>
    <s v="No"/>
    <n v="660555.53"/>
    <x v="0"/>
    <n v="20"/>
  </r>
  <r>
    <n v="4787"/>
    <s v="MUJER"/>
    <n v="278030"/>
    <s v="CONVENIOS ESPECIALES DE TRABAJADORES INDEPENDIENTES"/>
    <s v="SECTOR PRIVADO"/>
    <s v="SI"/>
    <s v="NO"/>
    <s v="NO"/>
    <n v="60"/>
    <s v="No"/>
    <s v="No"/>
    <n v="278030"/>
    <x v="4"/>
    <n v="60"/>
  </r>
  <r>
    <n v="4788"/>
    <s v="HOMBRE"/>
    <n v="666625.48"/>
    <s v="ASALARIADO"/>
    <s v="SECTOR PUBLICO"/>
    <s v="SI"/>
    <s v="NO"/>
    <s v="NO"/>
    <n v="37"/>
    <s v="No"/>
    <s v="No"/>
    <n v="666625.48"/>
    <x v="0"/>
    <n v="37"/>
  </r>
  <r>
    <n v="4789"/>
    <s v="HOMBRE"/>
    <n v="1024313.1"/>
    <s v="ASALARIADO"/>
    <s v="SECTOR PRIVADO"/>
    <s v="SI"/>
    <s v="NO"/>
    <s v="NO"/>
    <n v="26"/>
    <s v="No"/>
    <s v="No"/>
    <n v="1024313.1"/>
    <x v="0"/>
    <n v="26"/>
  </r>
  <r>
    <n v="4790"/>
    <s v="HOMBRE"/>
    <n v="375000"/>
    <s v="ASALARIADO"/>
    <s v="SECTOR PRIVADO"/>
    <s v="SI"/>
    <s v="NO"/>
    <s v="NO"/>
    <n v="60"/>
    <s v="No"/>
    <s v="No"/>
    <n v="375000"/>
    <x v="0"/>
    <n v="60"/>
  </r>
  <r>
    <n v="4791"/>
    <s v="HOMBRE"/>
    <n v="445567"/>
    <s v="ASEGURADO VOLUNTARIO"/>
    <s v="SECTOR PRIVADO"/>
    <s v="SI"/>
    <s v="NO"/>
    <s v="NO"/>
    <n v="54"/>
    <s v="No"/>
    <s v="No"/>
    <n v="445567"/>
    <x v="2"/>
    <n v="54"/>
  </r>
  <r>
    <n v="4792"/>
    <s v="HOMBRE"/>
    <n v="297139"/>
    <s v="ASEGURADO VOLUNTARIO"/>
    <s v="SECTOR PRIVADO"/>
    <s v="SI"/>
    <s v="NO"/>
    <s v="NO"/>
    <n v="56"/>
    <s v="No"/>
    <s v="No"/>
    <n v="297139"/>
    <x v="2"/>
    <n v="56"/>
  </r>
  <r>
    <n v="4793"/>
    <s v="HOMBRE"/>
    <n v="2250000"/>
    <s v="ASALARIADO"/>
    <s v="SECTOR PRIVADO"/>
    <s v="SI"/>
    <s v="NO"/>
    <s v="NO"/>
    <n v="54"/>
    <s v="Atípico"/>
    <s v="No"/>
    <n v="2250000"/>
    <x v="0"/>
    <n v="54"/>
  </r>
  <r>
    <n v="4794"/>
    <s v="HOMBRE"/>
    <n v="534619.65"/>
    <s v="ASALARIADO"/>
    <s v="SECTOR PRIVADO"/>
    <s v="SI"/>
    <s v="NO"/>
    <s v="NO"/>
    <n v="25"/>
    <s v="No"/>
    <s v="No"/>
    <n v="534619.65"/>
    <x v="0"/>
    <n v="25"/>
  </r>
  <r>
    <n v="4795"/>
    <s v="HOMBRE"/>
    <n v="408532"/>
    <s v="ASALARIADO"/>
    <s v="SECTOR PRIVADO"/>
    <s v="SI"/>
    <s v="NO"/>
    <s v="NO"/>
    <n v="29"/>
    <s v="No"/>
    <s v="No"/>
    <n v="408532"/>
    <x v="0"/>
    <n v="29"/>
  </r>
  <r>
    <n v="4796"/>
    <s v="MUJER"/>
    <n v="308439"/>
    <s v="ASEGURADO VOLUNTARIO"/>
    <s v="SECTOR PRIVADO"/>
    <s v="SI"/>
    <s v="NO"/>
    <s v="NO"/>
    <n v="31"/>
    <s v="No"/>
    <s v="No"/>
    <n v="308439"/>
    <x v="2"/>
    <n v="31"/>
  </r>
  <r>
    <n v="4797"/>
    <s v="HOMBRE"/>
    <n v="489279"/>
    <s v="ASALARIADO"/>
    <s v="SECTOR PRIVADO"/>
    <s v="SI"/>
    <s v="NO"/>
    <s v="NO"/>
    <n v="49"/>
    <s v="No"/>
    <s v="No"/>
    <n v="489279"/>
    <x v="0"/>
    <n v="49"/>
  </r>
  <r>
    <n v="4798"/>
    <s v="MUJER"/>
    <n v="56667"/>
    <s v="ASALARIADO"/>
    <s v="SECTOR PRIVADO"/>
    <s v="SI"/>
    <s v="NO"/>
    <s v="NO"/>
    <n v="28"/>
    <s v="No"/>
    <s v="No"/>
    <n v="56667"/>
    <x v="0"/>
    <n v="28"/>
  </r>
  <r>
    <n v="4799"/>
    <s v="MUJER"/>
    <n v="297045"/>
    <s v="TRABAJADOR INDEPENDIENTE"/>
    <s v="SECTOR PRIVADO"/>
    <s v="SI"/>
    <s v="NO"/>
    <s v="SI"/>
    <n v="50"/>
    <s v="No"/>
    <s v="No"/>
    <n v="297045"/>
    <x v="3"/>
    <n v="50"/>
  </r>
  <r>
    <n v="4800"/>
    <s v="MUJER"/>
    <n v="278030"/>
    <s v="CONVENIOS ESPECIALES DE TRABAJADORES INDEPENDIENTES"/>
    <s v="SECTOR PRIVADO"/>
    <s v="SI"/>
    <s v="NO"/>
    <s v="NO"/>
    <n v="55"/>
    <s v="No"/>
    <s v="No"/>
    <n v="278030"/>
    <x v="4"/>
    <n v="55"/>
  </r>
  <r>
    <n v="4801"/>
    <s v="MUJER"/>
    <n v="468369"/>
    <s v="ASALARIADO"/>
    <s v="SECTOR PRIVADO"/>
    <s v="SI"/>
    <s v="NO"/>
    <s v="NO"/>
    <n v="30"/>
    <s v="No"/>
    <s v="No"/>
    <n v="468369"/>
    <x v="0"/>
    <n v="30"/>
  </r>
  <r>
    <n v="4802"/>
    <s v="MUJER"/>
    <n v="559270.94999999995"/>
    <s v="ASALARIADO"/>
    <s v="SECTOR PRIVADO"/>
    <s v="SI"/>
    <s v="NO"/>
    <s v="NO"/>
    <n v="30"/>
    <s v="No"/>
    <s v="No"/>
    <n v="559270.94999999995"/>
    <x v="0"/>
    <n v="30"/>
  </r>
  <r>
    <n v="4803"/>
    <s v="HOMBRE"/>
    <n v="352855"/>
    <s v="ASALARIADO"/>
    <s v="SECTOR PRIVADO"/>
    <s v="SI"/>
    <s v="NO"/>
    <s v="NO"/>
    <n v="35"/>
    <s v="No"/>
    <s v="No"/>
    <n v="352855"/>
    <x v="0"/>
    <n v="35"/>
  </r>
  <r>
    <n v="4804"/>
    <s v="HOMBRE"/>
    <n v="685483.06"/>
    <s v="ASALARIADO"/>
    <s v="SECTOR PUBLICO"/>
    <s v="SI"/>
    <s v="NO"/>
    <s v="NO"/>
    <n v="41"/>
    <s v="No"/>
    <s v="No"/>
    <n v="685483.06"/>
    <x v="0"/>
    <n v="41"/>
  </r>
  <r>
    <n v="4805"/>
    <s v="HOMBRE"/>
    <n v="105542.83"/>
    <s v="PENSIONADOS EN SU PROPIO SISTEMA"/>
    <s v="SECTOR PUBLICO"/>
    <s v="SI"/>
    <s v="NO"/>
    <s v="NO"/>
    <n v="69"/>
    <s v="No"/>
    <s v="No"/>
    <n v="105542.83"/>
    <x v="1"/>
    <n v="69"/>
  </r>
  <r>
    <n v="4806"/>
    <s v="HOMBRE"/>
    <n v="639148"/>
    <s v="TRABAJADOR INDEPENDIENTE"/>
    <s v="SECTOR PRIVADO"/>
    <s v="SI"/>
    <s v="NO"/>
    <s v="NO"/>
    <n v="64"/>
    <s v="No"/>
    <s v="No"/>
    <n v="639148"/>
    <x v="3"/>
    <n v="64"/>
  </r>
  <r>
    <n v="4807"/>
    <s v="HOMBRE"/>
    <n v="80000"/>
    <s v="ASALARIADO"/>
    <s v="SECTOR PRIVADO"/>
    <s v="SI"/>
    <s v="SI"/>
    <s v="NO"/>
    <n v="44"/>
    <s v="No"/>
    <s v="No"/>
    <n v="80000"/>
    <x v="0"/>
    <n v="44"/>
  </r>
  <r>
    <n v="4808"/>
    <s v="HOMBRE"/>
    <n v="2624502"/>
    <s v="ASALARIADO"/>
    <s v="SECTOR PRIVADO"/>
    <s v="SI"/>
    <s v="NO"/>
    <s v="NO"/>
    <n v="49"/>
    <s v="Atípico"/>
    <s v="No"/>
    <n v="2624502"/>
    <x v="0"/>
    <n v="49"/>
  </r>
  <r>
    <n v="4809"/>
    <s v="HOMBRE"/>
    <n v="536035.42000000004"/>
    <s v="ASALARIADO"/>
    <s v="SECTOR PRIVADO"/>
    <s v="SI"/>
    <s v="NO"/>
    <s v="NO"/>
    <n v="61"/>
    <s v="No"/>
    <s v="No"/>
    <n v="536035.42000000004"/>
    <x v="0"/>
    <n v="61"/>
  </r>
  <r>
    <n v="4810"/>
    <s v="MUJER"/>
    <n v="371041.65"/>
    <s v="ASALARIADO"/>
    <s v="SECTOR PRIVADO"/>
    <s v="SI"/>
    <s v="NO"/>
    <s v="NO"/>
    <n v="32"/>
    <s v="No"/>
    <s v="No"/>
    <n v="371041.65"/>
    <x v="0"/>
    <n v="32"/>
  </r>
  <r>
    <n v="4811"/>
    <s v="MUJER"/>
    <n v="696716"/>
    <s v="ASALARIADO"/>
    <s v="SECTOR PUBLICO"/>
    <s v="SI"/>
    <s v="NO"/>
    <s v="SI"/>
    <n v="42"/>
    <s v="No"/>
    <s v="No"/>
    <n v="696716"/>
    <x v="0"/>
    <n v="42"/>
  </r>
  <r>
    <n v="4812"/>
    <s v="HOMBRE"/>
    <n v="384348.31"/>
    <s v="ASALARIADO"/>
    <s v="SECTOR PRIVADO"/>
    <s v="SI"/>
    <s v="NO"/>
    <s v="NO"/>
    <n v="27"/>
    <s v="No"/>
    <s v="No"/>
    <n v="384348.31"/>
    <x v="0"/>
    <n v="27"/>
  </r>
  <r>
    <n v="4813"/>
    <s v="MUJER"/>
    <n v="240000"/>
    <s v="ASALARIADO"/>
    <s v="SECTOR PRIVADO"/>
    <s v="SI"/>
    <s v="SI"/>
    <s v="NO"/>
    <n v="27"/>
    <s v="No"/>
    <s v="No"/>
    <n v="240000"/>
    <x v="0"/>
    <n v="27"/>
  </r>
  <r>
    <n v="4814"/>
    <s v="HOMBRE"/>
    <n v="141509.48000000001"/>
    <s v="PENSIONADOS EN SU PROPIO SISTEMA"/>
    <s v="SECTOR PUBLICO"/>
    <s v="SI"/>
    <s v="NO"/>
    <s v="NO"/>
    <n v="82"/>
    <s v="No"/>
    <s v="No"/>
    <n v="141509.48000000001"/>
    <x v="1"/>
    <n v="82"/>
  </r>
  <r>
    <n v="4815"/>
    <s v="MUJER"/>
    <n v="2803065.68"/>
    <s v="ASALARIADO"/>
    <s v="SECTOR PUBLICO"/>
    <s v="SI"/>
    <s v="NO"/>
    <s v="NO"/>
    <n v="49"/>
    <s v="Atípico"/>
    <s v="No"/>
    <n v="2803065.68"/>
    <x v="0"/>
    <n v="49"/>
  </r>
  <r>
    <n v="4816"/>
    <s v="HOMBRE"/>
    <n v="806339.27"/>
    <s v="ASALARIADO"/>
    <s v="SECTOR PUBLICO"/>
    <s v="SI"/>
    <s v="NO"/>
    <s v="NO"/>
    <n v="51"/>
    <s v="No"/>
    <s v="No"/>
    <n v="806339.27"/>
    <x v="0"/>
    <n v="51"/>
  </r>
  <r>
    <n v="4817"/>
    <s v="HOMBRE"/>
    <n v="509509"/>
    <s v="TRABAJADOR INDEPENDIENTE"/>
    <s v="SECTOR PRIVADO"/>
    <s v="SI"/>
    <s v="NO"/>
    <s v="SI"/>
    <n v="58"/>
    <s v="No"/>
    <s v="No"/>
    <n v="509509"/>
    <x v="3"/>
    <n v="58"/>
  </r>
  <r>
    <n v="4818"/>
    <s v="HOMBRE"/>
    <n v="384956"/>
    <s v="TRABAJADOR INDEPENDIENTE"/>
    <s v="SECTOR PRIVADO"/>
    <s v="SI"/>
    <s v="NO"/>
    <s v="SI"/>
    <n v="42"/>
    <s v="No"/>
    <s v="No"/>
    <n v="384956"/>
    <x v="3"/>
    <n v="42"/>
  </r>
  <r>
    <n v="4819"/>
    <s v="MUJER"/>
    <n v="1399635"/>
    <s v="PENSIONADOS EN SU PROPIO SISTEMA"/>
    <s v="SECTOR PUBLICO"/>
    <s v="SI"/>
    <s v="NO"/>
    <s v="NO"/>
    <n v="66"/>
    <s v="No"/>
    <s v="No"/>
    <n v="1399635"/>
    <x v="1"/>
    <n v="66"/>
  </r>
  <r>
    <n v="4820"/>
    <s v="HOMBRE"/>
    <n v="336308.54"/>
    <s v="ASALARIADO"/>
    <s v="SECTOR PRIVADO"/>
    <s v="SI"/>
    <s v="SI"/>
    <s v="NO"/>
    <n v="21"/>
    <s v="No"/>
    <s v="No"/>
    <n v="336308.54"/>
    <x v="0"/>
    <n v="21"/>
  </r>
  <r>
    <n v="4821"/>
    <s v="HOMBRE"/>
    <n v="388655.68"/>
    <s v="ASALARIADO"/>
    <s v="SECTOR PRIVADO"/>
    <s v="SI"/>
    <s v="NO"/>
    <s v="NO"/>
    <n v="36"/>
    <s v="No"/>
    <s v="No"/>
    <n v="388655.68"/>
    <x v="0"/>
    <n v="36"/>
  </r>
  <r>
    <n v="4822"/>
    <s v="HOMBRE"/>
    <n v="458950"/>
    <s v="ASALARIADO"/>
    <s v="SECTOR PRIVADO"/>
    <s v="SI"/>
    <s v="NO"/>
    <s v="NO"/>
    <n v="40"/>
    <s v="No"/>
    <s v="No"/>
    <n v="458950"/>
    <x v="0"/>
    <n v="40"/>
  </r>
  <r>
    <n v="4823"/>
    <s v="HOMBRE"/>
    <n v="205604.33"/>
    <s v="ASALARIADO"/>
    <s v="SECTOR PRIVADO"/>
    <s v="SI"/>
    <s v="NO"/>
    <s v="NO"/>
    <n v="31"/>
    <s v="No"/>
    <s v="No"/>
    <n v="205604.33"/>
    <x v="0"/>
    <n v="31"/>
  </r>
  <r>
    <n v="4824"/>
    <s v="MUJER"/>
    <n v="459530.58"/>
    <s v="ASALARIADO"/>
    <s v="SECTOR PRIVADO"/>
    <s v="SI"/>
    <s v="NO"/>
    <s v="NO"/>
    <n v="50"/>
    <s v="No"/>
    <s v="No"/>
    <n v="459530.58"/>
    <x v="0"/>
    <n v="50"/>
  </r>
  <r>
    <n v="4825"/>
    <s v="HOMBRE"/>
    <n v="507184"/>
    <s v="ASALARIADO"/>
    <s v="SECTOR PUBLICO"/>
    <s v="SI"/>
    <s v="NO"/>
    <s v="SI"/>
    <n v="60"/>
    <s v="No"/>
    <s v="No"/>
    <n v="507184"/>
    <x v="0"/>
    <n v="60"/>
  </r>
  <r>
    <n v="4826"/>
    <s v="HOMBRE"/>
    <n v="302709.55"/>
    <s v="ASALARIADO"/>
    <s v="SECTOR PRIVADO"/>
    <s v="SI"/>
    <s v="NO"/>
    <s v="NO"/>
    <n v="32"/>
    <s v="No"/>
    <s v="No"/>
    <n v="302709.55"/>
    <x v="0"/>
    <n v="32"/>
  </r>
  <r>
    <n v="4827"/>
    <s v="HOMBRE"/>
    <n v="430371"/>
    <s v="TRABAJADOR INDEPENDIENTE"/>
    <s v="SECTOR PRIVADO"/>
    <s v="SI"/>
    <s v="NO"/>
    <s v="NO"/>
    <n v="35"/>
    <s v="No"/>
    <s v="No"/>
    <n v="430371"/>
    <x v="3"/>
    <n v="35"/>
  </r>
  <r>
    <n v="4828"/>
    <s v="HOMBRE"/>
    <n v="440373"/>
    <s v="ASALARIADO"/>
    <s v="SECTOR PUBLICO"/>
    <s v="SI"/>
    <s v="NO"/>
    <s v="NO"/>
    <n v="35"/>
    <s v="No"/>
    <s v="No"/>
    <n v="440373"/>
    <x v="0"/>
    <n v="35"/>
  </r>
  <r>
    <n v="4829"/>
    <s v="HOMBRE"/>
    <n v="1871180.58"/>
    <s v="ASALARIADO"/>
    <s v="SECTOR PRIVADO"/>
    <s v="SI"/>
    <s v="NO"/>
    <s v="NO"/>
    <n v="39"/>
    <s v="No"/>
    <s v="No"/>
    <n v="1871180.58"/>
    <x v="0"/>
    <n v="39"/>
  </r>
  <r>
    <n v="4830"/>
    <s v="MUJER"/>
    <n v="504571"/>
    <s v="ASALARIADO"/>
    <s v="SECTOR PUBLICO"/>
    <s v="SI"/>
    <s v="NO"/>
    <s v="SI"/>
    <n v="59"/>
    <s v="No"/>
    <s v="No"/>
    <n v="504571"/>
    <x v="0"/>
    <n v="59"/>
  </r>
  <r>
    <n v="4831"/>
    <s v="MUJER"/>
    <n v="686170"/>
    <s v="TRABAJADOR INDEPENDIENTE"/>
    <s v="SECTOR PRIVADO"/>
    <s v="SI"/>
    <s v="NO"/>
    <s v="SI"/>
    <n v="38"/>
    <s v="No"/>
    <s v="No"/>
    <n v="686170"/>
    <x v="3"/>
    <n v="38"/>
  </r>
  <r>
    <n v="4832"/>
    <s v="MUJER"/>
    <n v="1072765"/>
    <s v="ASALARIADO"/>
    <s v="SECTOR PUBLICO"/>
    <s v="SI"/>
    <s v="NO"/>
    <s v="SI"/>
    <n v="41"/>
    <s v="No"/>
    <s v="No"/>
    <n v="1072765"/>
    <x v="0"/>
    <n v="41"/>
  </r>
  <r>
    <n v="4833"/>
    <s v="HOMBRE"/>
    <n v="665586.97"/>
    <s v="ASALARIADO"/>
    <s v="SECTOR PRIVADO"/>
    <s v="SI"/>
    <s v="NO"/>
    <s v="NO"/>
    <n v="27"/>
    <s v="No"/>
    <s v="No"/>
    <n v="665586.97"/>
    <x v="0"/>
    <n v="27"/>
  </r>
  <r>
    <n v="4834"/>
    <s v="MUJER"/>
    <n v="317915"/>
    <s v="ASALARIADO"/>
    <s v="SECTOR PRIVADO"/>
    <s v="SI"/>
    <s v="SI"/>
    <s v="NO"/>
    <n v="54"/>
    <s v="No"/>
    <s v="No"/>
    <n v="317915"/>
    <x v="0"/>
    <n v="54"/>
  </r>
  <r>
    <n v="4835"/>
    <s v="HOMBRE"/>
    <n v="297046"/>
    <s v="ASEGURADO VOLUNTARIO"/>
    <s v="SECTOR PRIVADO"/>
    <s v="SI"/>
    <s v="NO"/>
    <s v="NO"/>
    <n v="51"/>
    <s v="No"/>
    <s v="No"/>
    <n v="297046"/>
    <x v="2"/>
    <n v="51"/>
  </r>
  <r>
    <n v="4836"/>
    <s v="MUJER"/>
    <n v="1182150"/>
    <s v="ASALARIADO"/>
    <s v="SECTOR PRIVADO"/>
    <s v="SI"/>
    <s v="NO"/>
    <s v="NO"/>
    <n v="47"/>
    <s v="No"/>
    <s v="No"/>
    <n v="1182150"/>
    <x v="0"/>
    <n v="47"/>
  </r>
  <r>
    <n v="4837"/>
    <s v="HOMBRE"/>
    <n v="278030"/>
    <s v="CONVENIOS ESPECIALES DE TRABAJADORES INDEPENDIENTES"/>
    <s v="SECTOR PRIVADO"/>
    <s v="SI"/>
    <s v="NO"/>
    <s v="NO"/>
    <n v="67"/>
    <s v="No"/>
    <s v="No"/>
    <n v="278030"/>
    <x v="4"/>
    <n v="67"/>
  </r>
  <r>
    <n v="4838"/>
    <s v="HOMBRE"/>
    <n v="925292.5"/>
    <s v="ASALARIADO"/>
    <s v="SECTOR PUBLICO"/>
    <s v="SI"/>
    <s v="NO"/>
    <s v="NO"/>
    <n v="59"/>
    <s v="No"/>
    <s v="No"/>
    <n v="925292.5"/>
    <x v="0"/>
    <n v="59"/>
  </r>
  <r>
    <n v="4839"/>
    <s v="HOMBRE"/>
    <n v="278030"/>
    <s v="TRABAJADOR INDEPENDIENTE"/>
    <s v="SECTOR PRIVADO"/>
    <s v="SI"/>
    <s v="NO"/>
    <s v="NO"/>
    <n v="46"/>
    <s v="No"/>
    <s v="No"/>
    <n v="278030"/>
    <x v="3"/>
    <n v="46"/>
  </r>
  <r>
    <n v="4840"/>
    <s v="HOMBRE"/>
    <n v="411350"/>
    <s v="ASALARIADO"/>
    <s v="SECTOR PRIVADO"/>
    <s v="SI"/>
    <s v="NO"/>
    <s v="NO"/>
    <n v="44"/>
    <s v="No"/>
    <s v="No"/>
    <n v="411350"/>
    <x v="0"/>
    <n v="44"/>
  </r>
  <r>
    <n v="4841"/>
    <s v="MUJER"/>
    <n v="2186234"/>
    <s v="ASALARIADO"/>
    <s v="SECTOR PRIVADO"/>
    <s v="SI"/>
    <s v="NO"/>
    <s v="NO"/>
    <n v="39"/>
    <s v="No"/>
    <s v="No"/>
    <n v="2186234"/>
    <x v="0"/>
    <n v="39"/>
  </r>
  <r>
    <n v="4842"/>
    <s v="HOMBRE"/>
    <n v="2153787.6800000002"/>
    <s v="ASALARIADO"/>
    <s v="SECTOR PRIVADO"/>
    <s v="SI"/>
    <s v="NO"/>
    <s v="NO"/>
    <n v="41"/>
    <s v="No"/>
    <s v="No"/>
    <n v="2153787.6800000002"/>
    <x v="0"/>
    <n v="41"/>
  </r>
  <r>
    <n v="4843"/>
    <s v="MUJER"/>
    <n v="258118.56"/>
    <s v="ASALARIADO"/>
    <s v="SECTOR PRIVADO"/>
    <s v="SI"/>
    <s v="NO"/>
    <s v="NO"/>
    <n v="21"/>
    <s v="No"/>
    <s v="No"/>
    <n v="258118.56"/>
    <x v="0"/>
    <n v="21"/>
  </r>
  <r>
    <n v="4844"/>
    <s v="HOMBRE"/>
    <n v="420248"/>
    <s v="TRABAJADOR INDEPENDIENTE"/>
    <s v="SECTOR PRIVADO"/>
    <s v="SI"/>
    <s v="NO"/>
    <s v="SI"/>
    <n v="33"/>
    <s v="No"/>
    <s v="No"/>
    <n v="420248"/>
    <x v="3"/>
    <n v="33"/>
  </r>
  <r>
    <n v="4845"/>
    <s v="HOMBRE"/>
    <n v="734210"/>
    <s v="ASALARIADO"/>
    <s v="SECTOR PRIVADO"/>
    <s v="SI"/>
    <s v="NO"/>
    <s v="NO"/>
    <n v="54"/>
    <s v="No"/>
    <s v="No"/>
    <n v="734210"/>
    <x v="0"/>
    <n v="54"/>
  </r>
  <r>
    <n v="4846"/>
    <s v="MUJER"/>
    <n v="406011"/>
    <s v="ASALARIADO"/>
    <s v="SECTOR PRIVADO"/>
    <s v="SI"/>
    <s v="NO"/>
    <s v="NO"/>
    <n v="33"/>
    <s v="No"/>
    <s v="No"/>
    <n v="406011"/>
    <x v="0"/>
    <n v="33"/>
  </r>
  <r>
    <n v="4847"/>
    <s v="HOMBRE"/>
    <n v="500000"/>
    <s v="ASALARIADO"/>
    <s v="SECTOR PRIVADO"/>
    <s v="SI"/>
    <s v="NO"/>
    <s v="NO"/>
    <n v="40"/>
    <s v="No"/>
    <s v="No"/>
    <n v="500000"/>
    <x v="0"/>
    <n v="40"/>
  </r>
  <r>
    <n v="4848"/>
    <s v="HOMBRE"/>
    <n v="81932.259999999995"/>
    <s v="ASALARIADO"/>
    <s v="SECTOR PRIVADO"/>
    <s v="SI"/>
    <s v="NO"/>
    <s v="NO"/>
    <n v="39"/>
    <s v="No"/>
    <s v="No"/>
    <n v="81932.259999999995"/>
    <x v="0"/>
    <n v="39"/>
  </r>
  <r>
    <n v="4849"/>
    <s v="HOMBRE"/>
    <n v="316920"/>
    <s v="ASALARIADO"/>
    <s v="SECTOR PRIVADO"/>
    <s v="SI"/>
    <s v="NO"/>
    <s v="NO"/>
    <n v="34"/>
    <s v="No"/>
    <s v="No"/>
    <n v="316920"/>
    <x v="0"/>
    <n v="34"/>
  </r>
  <r>
    <n v="4850"/>
    <s v="HOMBRE"/>
    <n v="417792.18"/>
    <s v="ASALARIADO"/>
    <s v="SECTOR PRIVADO"/>
    <s v="SI"/>
    <s v="NO"/>
    <s v="NO"/>
    <n v="37"/>
    <s v="No"/>
    <s v="No"/>
    <n v="417792.18"/>
    <x v="0"/>
    <n v="37"/>
  </r>
  <r>
    <n v="4851"/>
    <s v="MUJER"/>
    <n v="297046"/>
    <s v="ASEGURADO VOLUNTARIO"/>
    <s v="SECTOR PRIVADO"/>
    <s v="SI"/>
    <s v="NO"/>
    <s v="NO"/>
    <n v="55"/>
    <s v="No"/>
    <s v="No"/>
    <n v="297046"/>
    <x v="2"/>
    <n v="55"/>
  </r>
  <r>
    <n v="4852"/>
    <s v="HOMBRE"/>
    <n v="371296.25"/>
    <s v="ASALARIADO"/>
    <s v="SECTOR PUBLICO"/>
    <s v="SI"/>
    <s v="NO"/>
    <s v="NO"/>
    <n v="49"/>
    <s v="No"/>
    <s v="No"/>
    <n v="371296.25"/>
    <x v="0"/>
    <n v="49"/>
  </r>
  <r>
    <n v="4853"/>
    <s v="HOMBRE"/>
    <n v="639148"/>
    <s v="TRABAJADOR INDEPENDIENTE"/>
    <s v="SECTOR PRIVADO"/>
    <s v="SI"/>
    <s v="NO"/>
    <s v="NO"/>
    <n v="63"/>
    <s v="No"/>
    <s v="No"/>
    <n v="639148"/>
    <x v="3"/>
    <n v="63"/>
  </r>
  <r>
    <n v="4854"/>
    <s v="MUJER"/>
    <n v="453750"/>
    <s v="ASALARIADO"/>
    <s v="SECTOR PRIVADO"/>
    <s v="SI"/>
    <s v="SI"/>
    <s v="NO"/>
    <n v="27"/>
    <s v="No"/>
    <s v="No"/>
    <n v="453750"/>
    <x v="0"/>
    <n v="27"/>
  </r>
  <r>
    <n v="4855"/>
    <s v="HOMBRE"/>
    <n v="889043.09"/>
    <s v="ASALARIADO"/>
    <s v="SECTOR PUBLICO"/>
    <s v="SI"/>
    <s v="NO"/>
    <s v="NO"/>
    <n v="32"/>
    <s v="No"/>
    <s v="No"/>
    <n v="889043.09"/>
    <x v="0"/>
    <n v="32"/>
  </r>
  <r>
    <n v="4856"/>
    <s v="HOMBRE"/>
    <n v="278030"/>
    <s v="ASEGURADO VOLUNTARIO"/>
    <s v="SECTOR PRIVADO"/>
    <s v="SI"/>
    <s v="SI"/>
    <s v="NO"/>
    <n v="48"/>
    <s v="No"/>
    <s v="No"/>
    <n v="278030"/>
    <x v="2"/>
    <n v="48"/>
  </r>
  <r>
    <n v="4857"/>
    <s v="HOMBRE"/>
    <n v="660392"/>
    <s v="ASEGURADO VOLUNTARIO"/>
    <s v="SECTOR PRIVADO"/>
    <s v="SI"/>
    <s v="SI"/>
    <s v="NO"/>
    <n v="53"/>
    <s v="No"/>
    <s v="No"/>
    <n v="660392"/>
    <x v="2"/>
    <n v="53"/>
  </r>
  <r>
    <n v="4858"/>
    <s v="HOMBRE"/>
    <n v="491840"/>
    <s v="PENSIONADOS EN SU PROPIO SISTEMA"/>
    <s v="SECTOR PUBLICO"/>
    <s v="SI"/>
    <s v="NO"/>
    <s v="NO"/>
    <n v="72"/>
    <s v="No"/>
    <s v="No"/>
    <n v="491840"/>
    <x v="1"/>
    <n v="72"/>
  </r>
  <r>
    <n v="4859"/>
    <s v="HOMBRE"/>
    <n v="1089300"/>
    <s v="ASALARIADO"/>
    <s v="SECTOR PRIVADO"/>
    <s v="SI"/>
    <s v="NO"/>
    <s v="NO"/>
    <n v="49"/>
    <s v="No"/>
    <s v="No"/>
    <n v="1089300"/>
    <x v="0"/>
    <n v="49"/>
  </r>
  <r>
    <n v="4860"/>
    <s v="MUJER"/>
    <n v="352830"/>
    <s v="ASALARIADO"/>
    <s v="SECTOR PRIVADO"/>
    <s v="SI"/>
    <s v="NO"/>
    <s v="NO"/>
    <n v="22"/>
    <s v="No"/>
    <s v="No"/>
    <n v="352830"/>
    <x v="0"/>
    <n v="22"/>
  </r>
  <r>
    <n v="4861"/>
    <s v="HOMBRE"/>
    <n v="1417056.5"/>
    <s v="ASALARIADO"/>
    <s v="SECTOR PUBLICO"/>
    <s v="SI"/>
    <s v="NO"/>
    <s v="NO"/>
    <n v="55"/>
    <s v="No"/>
    <s v="No"/>
    <n v="1417056.5"/>
    <x v="0"/>
    <n v="55"/>
  </r>
  <r>
    <n v="4862"/>
    <s v="MUJER"/>
    <n v="974906"/>
    <s v="ASALARIADO"/>
    <s v="SECTOR PUBLICO"/>
    <s v="SI"/>
    <s v="NO"/>
    <s v="NO"/>
    <n v="50"/>
    <s v="No"/>
    <s v="No"/>
    <n v="974906"/>
    <x v="0"/>
    <n v="50"/>
  </r>
  <r>
    <n v="4863"/>
    <s v="MUJER"/>
    <n v="430924"/>
    <s v="ASALARIADO"/>
    <s v="SECTOR PRIVADO"/>
    <s v="SI"/>
    <s v="NO"/>
    <s v="NO"/>
    <n v="45"/>
    <s v="No"/>
    <s v="No"/>
    <n v="430924"/>
    <x v="0"/>
    <n v="45"/>
  </r>
  <r>
    <n v="4864"/>
    <s v="MUJER"/>
    <n v="218650"/>
    <s v="ASALARIADO"/>
    <s v="SECTOR PRIVADO"/>
    <s v="SI"/>
    <s v="NO"/>
    <s v="SI"/>
    <n v="50"/>
    <s v="No"/>
    <s v="No"/>
    <n v="218650"/>
    <x v="0"/>
    <n v="50"/>
  </r>
  <r>
    <n v="4865"/>
    <s v="HOMBRE"/>
    <n v="459223"/>
    <s v="TRABAJADOR INDEPENDIENTE"/>
    <s v="SECTOR PRIVADO"/>
    <s v="SI"/>
    <s v="NO"/>
    <s v="NO"/>
    <n v="58"/>
    <s v="No"/>
    <s v="No"/>
    <n v="459223"/>
    <x v="3"/>
    <n v="58"/>
  </r>
  <r>
    <n v="4866"/>
    <s v="HOMBRE"/>
    <n v="105750"/>
    <s v="ASALARIADO"/>
    <s v="SECTOR PRIVADO"/>
    <s v="SI"/>
    <s v="NO"/>
    <s v="NO"/>
    <n v="38"/>
    <s v="No"/>
    <s v="No"/>
    <n v="105750"/>
    <x v="0"/>
    <n v="38"/>
  </r>
  <r>
    <n v="4867"/>
    <s v="HOMBRE"/>
    <n v="341002"/>
    <s v="ASALARIADO"/>
    <s v="SECTOR PRIVADO"/>
    <s v="SI"/>
    <s v="NO"/>
    <s v="NO"/>
    <n v="36"/>
    <s v="No"/>
    <s v="No"/>
    <n v="341002"/>
    <x v="0"/>
    <n v="36"/>
  </r>
  <r>
    <n v="4868"/>
    <s v="HOMBRE"/>
    <n v="497566.22"/>
    <s v="ASALARIADO"/>
    <s v="SECTOR PRIVADO"/>
    <s v="SI"/>
    <s v="NO"/>
    <s v="NO"/>
    <n v="34"/>
    <s v="No"/>
    <s v="No"/>
    <n v="497566.22"/>
    <x v="0"/>
    <n v="34"/>
  </r>
  <r>
    <n v="4869"/>
    <s v="MUJER"/>
    <n v="407547.36"/>
    <s v="ASALARIADO"/>
    <s v="SECTOR PUBLICO"/>
    <s v="SI"/>
    <s v="NO"/>
    <s v="NO"/>
    <n v="61"/>
    <s v="No"/>
    <s v="No"/>
    <n v="407547.36"/>
    <x v="0"/>
    <n v="61"/>
  </r>
  <r>
    <n v="4870"/>
    <s v="HOMBRE"/>
    <n v="1190858.8"/>
    <s v="ASALARIADO"/>
    <s v="SECTOR PUBLICO"/>
    <s v="SI"/>
    <s v="NO"/>
    <s v="NO"/>
    <n v="59"/>
    <s v="No"/>
    <s v="No"/>
    <n v="1190858.8"/>
    <x v="0"/>
    <n v="59"/>
  </r>
  <r>
    <n v="4871"/>
    <s v="MUJER"/>
    <n v="297139"/>
    <s v="TRABAJADOR INDEPENDIENTE"/>
    <s v="SECTOR PRIVADO"/>
    <s v="SI"/>
    <s v="SI"/>
    <s v="SI"/>
    <n v="63"/>
    <s v="No"/>
    <s v="No"/>
    <n v="297139"/>
    <x v="3"/>
    <n v="63"/>
  </r>
  <r>
    <n v="4872"/>
    <s v="MUJER"/>
    <n v="199099.7"/>
    <s v="ASALARIADO"/>
    <s v="SECTOR PUBLICO"/>
    <s v="SI"/>
    <s v="NO"/>
    <s v="NO"/>
    <n v="24"/>
    <s v="No"/>
    <s v="No"/>
    <n v="199099.7"/>
    <x v="0"/>
    <n v="24"/>
  </r>
  <r>
    <n v="4873"/>
    <s v="MUJER"/>
    <n v="368050"/>
    <s v="ASALARIADO"/>
    <s v="SECTOR PRIVADO"/>
    <s v="SI"/>
    <s v="NO"/>
    <s v="NO"/>
    <n v="42"/>
    <s v="No"/>
    <s v="No"/>
    <n v="368050"/>
    <x v="0"/>
    <n v="42"/>
  </r>
  <r>
    <n v="4874"/>
    <s v="HOMBRE"/>
    <n v="433136"/>
    <s v="ASALARIADO"/>
    <s v="SECTOR PRIVADO"/>
    <s v="SI"/>
    <s v="NO"/>
    <s v="NO"/>
    <n v="50"/>
    <s v="No"/>
    <s v="No"/>
    <n v="433136"/>
    <x v="0"/>
    <n v="50"/>
  </r>
  <r>
    <n v="4875"/>
    <s v="HOMBRE"/>
    <n v="1295895"/>
    <s v="ASALARIADO"/>
    <s v="SECTOR PRIVADO"/>
    <s v="SI"/>
    <s v="NO"/>
    <s v="NO"/>
    <n v="32"/>
    <s v="No"/>
    <s v="No"/>
    <n v="1295895"/>
    <x v="0"/>
    <n v="32"/>
  </r>
  <r>
    <n v="4876"/>
    <s v="HOMBRE"/>
    <n v="898140"/>
    <s v="ASALARIADO"/>
    <s v="SECTOR PRIVADO"/>
    <s v="SI"/>
    <s v="NO"/>
    <s v="NO"/>
    <n v="28"/>
    <s v="No"/>
    <s v="No"/>
    <n v="898140"/>
    <x v="0"/>
    <n v="28"/>
  </r>
  <r>
    <n v="4877"/>
    <s v="HOMBRE"/>
    <n v="532775.64"/>
    <s v="ASALARIADO"/>
    <s v="SECTOR PRIVADO"/>
    <s v="SI"/>
    <s v="NO"/>
    <s v="NO"/>
    <n v="47"/>
    <s v="No"/>
    <s v="No"/>
    <n v="532775.64"/>
    <x v="0"/>
    <n v="47"/>
  </r>
  <r>
    <n v="4878"/>
    <s v="MUJER"/>
    <n v="635080.35"/>
    <s v="PENSIONADOS EN SU PROPIO SISTEMA"/>
    <s v="SECTOR PUBLICO"/>
    <s v="SI"/>
    <s v="NO"/>
    <s v="NO"/>
    <n v="65"/>
    <s v="No"/>
    <s v="No"/>
    <n v="635080.35"/>
    <x v="1"/>
    <n v="65"/>
  </r>
  <r>
    <n v="4879"/>
    <s v="MUJER"/>
    <n v="278030"/>
    <s v="CONVENIOS ESPECIALES DE TRABAJADORES INDEPENDIENTES"/>
    <s v="SECTOR PRIVADO"/>
    <s v="SI"/>
    <s v="NO"/>
    <s v="NO"/>
    <n v="59"/>
    <s v="No"/>
    <s v="No"/>
    <n v="278030"/>
    <x v="4"/>
    <n v="59"/>
  </r>
  <r>
    <n v="4880"/>
    <s v="HOMBRE"/>
    <n v="3082593.2"/>
    <s v="ASALARIADO"/>
    <s v="SECTOR PUBLICO"/>
    <s v="SI"/>
    <s v="NO"/>
    <s v="NO"/>
    <n v="55"/>
    <s v="Atípico"/>
    <s v="No"/>
    <n v="3082593.2"/>
    <x v="0"/>
    <n v="55"/>
  </r>
  <r>
    <n v="4881"/>
    <s v="HOMBRE"/>
    <n v="457783.1"/>
    <s v="ASALARIADO"/>
    <s v="SECTOR PRIVADO"/>
    <s v="SI"/>
    <s v="NO"/>
    <s v="NO"/>
    <n v="30"/>
    <s v="No"/>
    <s v="No"/>
    <n v="457783.1"/>
    <x v="0"/>
    <n v="30"/>
  </r>
  <r>
    <n v="4882"/>
    <s v="MUJER"/>
    <n v="452286.93"/>
    <s v="ASALARIADO"/>
    <s v="SECTOR PUBLICO"/>
    <s v="SI"/>
    <s v="NO"/>
    <s v="NO"/>
    <n v="40"/>
    <s v="No"/>
    <s v="No"/>
    <n v="452286.93"/>
    <x v="0"/>
    <n v="40"/>
  </r>
  <r>
    <n v="4883"/>
    <s v="HOMBRE"/>
    <n v="389877.39"/>
    <s v="ASALARIADO"/>
    <s v="SECTOR PRIVADO"/>
    <s v="SI"/>
    <s v="NO"/>
    <s v="NO"/>
    <n v="31"/>
    <s v="No"/>
    <s v="No"/>
    <n v="389877.39"/>
    <x v="0"/>
    <n v="31"/>
  </r>
  <r>
    <n v="4884"/>
    <s v="HOMBRE"/>
    <n v="693332.47999999998"/>
    <s v="ASALARIADO"/>
    <s v="SECTOR PRIVADO"/>
    <s v="SI"/>
    <s v="NO"/>
    <s v="NO"/>
    <n v="20"/>
    <s v="No"/>
    <s v="No"/>
    <n v="693332.47999999998"/>
    <x v="0"/>
    <n v="20"/>
  </r>
  <r>
    <n v="4885"/>
    <s v="HOMBRE"/>
    <n v="278030"/>
    <s v="CONVENIOS ESPECIALES DE TRABAJADORES INDEPENDIENTES"/>
    <s v="SECTOR PRIVADO"/>
    <s v="SI"/>
    <s v="NO"/>
    <s v="NO"/>
    <n v="49"/>
    <s v="No"/>
    <s v="No"/>
    <n v="278030"/>
    <x v="4"/>
    <n v="49"/>
  </r>
  <r>
    <n v="4886"/>
    <s v="HOMBRE"/>
    <n v="394319"/>
    <s v="ASALARIADO"/>
    <s v="SECTOR PRIVADO"/>
    <s v="SI"/>
    <s v="NO"/>
    <s v="NO"/>
    <n v="34"/>
    <s v="No"/>
    <s v="No"/>
    <n v="394319"/>
    <x v="0"/>
    <n v="34"/>
  </r>
  <r>
    <n v="4887"/>
    <s v="MUJER"/>
    <n v="351823"/>
    <s v="ASALARIADO"/>
    <s v="SECTOR PUBLICO"/>
    <s v="SI"/>
    <s v="NO"/>
    <s v="NO"/>
    <n v="27"/>
    <s v="No"/>
    <s v="No"/>
    <n v="351823"/>
    <x v="0"/>
    <n v="27"/>
  </r>
  <r>
    <n v="4888"/>
    <s v="HOMBRE"/>
    <n v="2326097.7000000002"/>
    <s v="ASALARIADO"/>
    <s v="SECTOR PUBLICO"/>
    <s v="SI"/>
    <s v="NO"/>
    <s v="NO"/>
    <n v="54"/>
    <s v="Atípico"/>
    <s v="No"/>
    <n v="2326097.7000000002"/>
    <x v="0"/>
    <n v="54"/>
  </r>
  <r>
    <n v="4889"/>
    <s v="HOMBRE"/>
    <n v="267520"/>
    <s v="ASALARIADO"/>
    <s v="SECTOR PRIVADO"/>
    <s v="SI"/>
    <s v="NO"/>
    <s v="NO"/>
    <n v="56"/>
    <s v="No"/>
    <s v="No"/>
    <n v="267520"/>
    <x v="0"/>
    <n v="56"/>
  </r>
  <r>
    <n v="4890"/>
    <s v="HOMBRE"/>
    <n v="1645618"/>
    <s v="ASALARIADO"/>
    <s v="SECTOR PRIVADO"/>
    <s v="SI"/>
    <s v="NO"/>
    <s v="NO"/>
    <n v="28"/>
    <s v="No"/>
    <s v="No"/>
    <n v="1645618"/>
    <x v="0"/>
    <n v="28"/>
  </r>
  <r>
    <n v="4891"/>
    <s v="HOMBRE"/>
    <n v="278030"/>
    <s v="CONVENIOS ESPECIALES DE TRABAJADORES INDEPENDIENTES"/>
    <s v="SECTOR PRIVADO"/>
    <s v="SI"/>
    <s v="NO"/>
    <s v="NO"/>
    <n v="58"/>
    <s v="No"/>
    <s v="No"/>
    <n v="278030"/>
    <x v="4"/>
    <n v="58"/>
  </r>
  <r>
    <n v="4892"/>
    <s v="HOMBRE"/>
    <n v="38615"/>
    <s v="ASALARIADO"/>
    <s v="SECTOR PRIVADO"/>
    <s v="SI"/>
    <s v="NO"/>
    <s v="NO"/>
    <n v="26"/>
    <s v="No"/>
    <s v="No"/>
    <n v="38615"/>
    <x v="0"/>
    <n v="26"/>
  </r>
  <r>
    <n v="4893"/>
    <s v="HOMBRE"/>
    <n v="586357"/>
    <s v="PENSIONADOS EN SU PROPIO SISTEMA"/>
    <s v="SECTOR PUBLICO"/>
    <s v="SI"/>
    <s v="NO"/>
    <s v="NO"/>
    <n v="91"/>
    <s v="No"/>
    <s v="No"/>
    <n v="586357"/>
    <x v="1"/>
    <n v="91"/>
  </r>
  <r>
    <n v="4894"/>
    <s v="HOMBRE"/>
    <n v="633542.55000000005"/>
    <s v="ASALARIADO"/>
    <s v="SECTOR PRIVADO"/>
    <s v="SI"/>
    <s v="NO"/>
    <s v="NO"/>
    <n v="37"/>
    <s v="No"/>
    <s v="No"/>
    <n v="633542.55000000005"/>
    <x v="0"/>
    <n v="37"/>
  </r>
  <r>
    <n v="4895"/>
    <s v="HOMBRE"/>
    <n v="501669"/>
    <s v="TRABAJADOR INDEPENDIENTE"/>
    <s v="SECTOR PRIVADO"/>
    <s v="SI"/>
    <s v="NO"/>
    <s v="NO"/>
    <n v="44"/>
    <s v="No"/>
    <s v="No"/>
    <n v="501669"/>
    <x v="3"/>
    <n v="44"/>
  </r>
  <r>
    <n v="4896"/>
    <s v="MUJER"/>
    <n v="787199"/>
    <s v="PENSIONADOS EN SU PROPIO SISTEMA"/>
    <s v="SECTOR PUBLICO"/>
    <s v="SI"/>
    <s v="NO"/>
    <s v="NO"/>
    <n v="78"/>
    <s v="No"/>
    <s v="No"/>
    <n v="787199"/>
    <x v="1"/>
    <n v="78"/>
  </r>
  <r>
    <n v="4897"/>
    <s v="HOMBRE"/>
    <n v="230792.07"/>
    <s v="ASALARIADO"/>
    <s v="SECTOR PUBLICO"/>
    <s v="SI"/>
    <s v="NO"/>
    <s v="NO"/>
    <n v="48"/>
    <s v="No"/>
    <s v="No"/>
    <n v="230792.07"/>
    <x v="0"/>
    <n v="48"/>
  </r>
  <r>
    <n v="4898"/>
    <s v="HOMBRE"/>
    <n v="295503"/>
    <s v="ASALARIADO"/>
    <s v="SECTOR PRIVADO"/>
    <s v="SI"/>
    <s v="NO"/>
    <s v="NO"/>
    <n v="34"/>
    <s v="No"/>
    <s v="No"/>
    <n v="295503"/>
    <x v="0"/>
    <n v="34"/>
  </r>
  <r>
    <n v="4899"/>
    <s v="HOMBRE"/>
    <n v="1220204"/>
    <s v="ASALARIADO"/>
    <s v="SECTOR PUBLICO"/>
    <s v="SI"/>
    <s v="NO"/>
    <s v="NO"/>
    <n v="45"/>
    <s v="No"/>
    <s v="No"/>
    <n v="1220204"/>
    <x v="0"/>
    <n v="45"/>
  </r>
  <r>
    <n v="4900"/>
    <s v="HOMBRE"/>
    <n v="639148"/>
    <s v="TRABAJADOR INDEPENDIENTE"/>
    <s v="SECTOR PRIVADO"/>
    <s v="SI"/>
    <s v="NO"/>
    <s v="SI"/>
    <n v="60"/>
    <s v="No"/>
    <s v="No"/>
    <n v="639148"/>
    <x v="3"/>
    <n v="60"/>
  </r>
  <r>
    <n v="4901"/>
    <s v="MUJER"/>
    <n v="898639.65"/>
    <s v="ASALARIADO"/>
    <s v="SECTOR PUBLICO"/>
    <s v="SI"/>
    <s v="NO"/>
    <s v="NO"/>
    <n v="32"/>
    <s v="No"/>
    <s v="No"/>
    <n v="898639.65"/>
    <x v="0"/>
    <n v="32"/>
  </r>
  <r>
    <n v="4902"/>
    <s v="HOMBRE"/>
    <n v="278030"/>
    <s v="CONVENIOS ESPECIALES DE TRABAJADORES INDEPENDIENTES"/>
    <s v="SECTOR PRIVADO"/>
    <s v="SI"/>
    <s v="NO"/>
    <s v="NO"/>
    <n v="53"/>
    <s v="No"/>
    <s v="No"/>
    <n v="278030"/>
    <x v="4"/>
    <n v="53"/>
  </r>
  <r>
    <n v="4903"/>
    <s v="HOMBRE"/>
    <n v="310124"/>
    <s v="TRABAJADOR INDEPENDIENTE"/>
    <s v="SECTOR PRIVADO"/>
    <s v="SI"/>
    <s v="NO"/>
    <s v="NO"/>
    <n v="57"/>
    <s v="No"/>
    <s v="No"/>
    <n v="310124"/>
    <x v="3"/>
    <n v="57"/>
  </r>
  <r>
    <n v="4904"/>
    <s v="HOMBRE"/>
    <n v="991376.88"/>
    <s v="ASALARIADO"/>
    <s v="SECTOR PRIVADO"/>
    <s v="SI"/>
    <s v="NO"/>
    <s v="NO"/>
    <n v="45"/>
    <s v="No"/>
    <s v="No"/>
    <n v="991376.88"/>
    <x v="0"/>
    <n v="45"/>
  </r>
  <r>
    <n v="4905"/>
    <s v="HOMBRE"/>
    <n v="308921.96000000002"/>
    <s v="ASALARIADO"/>
    <s v="SECTOR PRIVADO"/>
    <s v="SI"/>
    <s v="NO"/>
    <s v="NO"/>
    <n v="24"/>
    <s v="No"/>
    <s v="No"/>
    <n v="308921.96000000002"/>
    <x v="0"/>
    <n v="24"/>
  </r>
  <r>
    <n v="4906"/>
    <s v="MUJER"/>
    <n v="297046"/>
    <s v="ASEGURADO VOLUNTARIO"/>
    <s v="SECTOR PRIVADO"/>
    <s v="SI"/>
    <s v="SI"/>
    <s v="NO"/>
    <n v="39"/>
    <s v="No"/>
    <s v="No"/>
    <n v="297046"/>
    <x v="2"/>
    <n v="39"/>
  </r>
  <r>
    <n v="4907"/>
    <s v="HOMBRE"/>
    <n v="347568.48"/>
    <s v="ASALARIADO"/>
    <s v="SECTOR PRIVADO"/>
    <s v="SI"/>
    <s v="NO"/>
    <s v="NO"/>
    <n v="27"/>
    <s v="No"/>
    <s v="No"/>
    <n v="347568.48"/>
    <x v="0"/>
    <n v="27"/>
  </r>
  <r>
    <n v="4908"/>
    <s v="HOMBRE"/>
    <n v="297045"/>
    <s v="TRABAJADOR INDEPENDIENTE"/>
    <s v="SECTOR PRIVADO"/>
    <s v="SI"/>
    <s v="NO"/>
    <s v="SI"/>
    <n v="57"/>
    <s v="No"/>
    <s v="No"/>
    <n v="297045"/>
    <x v="3"/>
    <n v="57"/>
  </r>
  <r>
    <n v="4909"/>
    <s v="HOMBRE"/>
    <n v="353906"/>
    <s v="TRABAJADOR INDEPENDIENTE"/>
    <s v="SECTOR PRIVADO"/>
    <s v="SI"/>
    <s v="NO"/>
    <s v="NO"/>
    <n v="42"/>
    <s v="No"/>
    <s v="No"/>
    <n v="353906"/>
    <x v="3"/>
    <n v="42"/>
  </r>
  <r>
    <n v="4910"/>
    <s v="HOMBRE"/>
    <n v="77230"/>
    <s v="ASALARIADO"/>
    <s v="SECTOR PRIVADO"/>
    <s v="SI"/>
    <s v="NO"/>
    <s v="NO"/>
    <n v="22"/>
    <s v="No"/>
    <s v="No"/>
    <n v="77230"/>
    <x v="0"/>
    <n v="22"/>
  </r>
  <r>
    <n v="4911"/>
    <s v="HOMBRE"/>
    <n v="335206"/>
    <s v="ASALARIADO"/>
    <s v="SECTOR PRIVADO"/>
    <s v="SI"/>
    <s v="NO"/>
    <s v="NO"/>
    <n v="37"/>
    <s v="No"/>
    <s v="No"/>
    <n v="335206"/>
    <x v="0"/>
    <n v="37"/>
  </r>
  <r>
    <n v="4912"/>
    <s v="HOMBRE"/>
    <n v="328196"/>
    <s v="TRABAJADOR INDEPENDIENTE"/>
    <s v="SECTOR PRIVADO"/>
    <s v="SI"/>
    <s v="SI"/>
    <s v="SI"/>
    <n v="37"/>
    <s v="No"/>
    <s v="No"/>
    <n v="328196"/>
    <x v="3"/>
    <n v="37"/>
  </r>
  <r>
    <n v="4913"/>
    <s v="MUJER"/>
    <n v="1354854"/>
    <s v="ASALARIADO"/>
    <s v="SECTOR PUBLICO"/>
    <s v="SI"/>
    <s v="NO"/>
    <s v="SI"/>
    <n v="42"/>
    <s v="No"/>
    <s v="No"/>
    <n v="1354854"/>
    <x v="0"/>
    <n v="42"/>
  </r>
  <r>
    <n v="4914"/>
    <s v="MUJER"/>
    <n v="2021471.57"/>
    <s v="ASALARIADO"/>
    <s v="SECTOR PUBLICO"/>
    <s v="SI"/>
    <s v="NO"/>
    <s v="NO"/>
    <n v="38"/>
    <s v="No"/>
    <s v="No"/>
    <n v="2021471.57"/>
    <x v="0"/>
    <n v="38"/>
  </r>
  <r>
    <n v="4915"/>
    <s v="HOMBRE"/>
    <n v="2753365.06"/>
    <s v="ASALARIADO"/>
    <s v="SECTOR PUBLICO"/>
    <s v="SI"/>
    <s v="NO"/>
    <s v="NO"/>
    <n v="27"/>
    <s v="Atípico"/>
    <s v="No"/>
    <n v="2753365.06"/>
    <x v="0"/>
    <n v="27"/>
  </r>
  <r>
    <n v="4916"/>
    <s v="HOMBRE"/>
    <n v="242000"/>
    <s v="ASALARIADO"/>
    <s v="SECTOR PRIVADO"/>
    <s v="SI"/>
    <s v="NO"/>
    <s v="NO"/>
    <n v="22"/>
    <s v="No"/>
    <s v="No"/>
    <n v="242000"/>
    <x v="0"/>
    <n v="22"/>
  </r>
  <r>
    <n v="4917"/>
    <s v="MUJER"/>
    <n v="278030"/>
    <s v="ASEGURADO VOLUNTARIO"/>
    <s v="SECTOR PRIVADO"/>
    <s v="SI"/>
    <s v="NO"/>
    <s v="NO"/>
    <n v="60"/>
    <s v="No"/>
    <s v="No"/>
    <n v="278030"/>
    <x v="2"/>
    <n v="60"/>
  </r>
  <r>
    <n v="4918"/>
    <s v="HOMBRE"/>
    <n v="370681.59999999998"/>
    <s v="ASALARIADO"/>
    <s v="SECTOR PRIVADO"/>
    <s v="SI"/>
    <s v="NO"/>
    <s v="NO"/>
    <n v="28"/>
    <s v="No"/>
    <s v="No"/>
    <n v="370681.59999999998"/>
    <x v="0"/>
    <n v="28"/>
  </r>
  <r>
    <n v="4919"/>
    <s v="HOMBRE"/>
    <n v="195150"/>
    <s v="ASALARIADO"/>
    <s v="SECTOR PRIVADO"/>
    <s v="SI"/>
    <s v="NO"/>
    <s v="NO"/>
    <n v="36"/>
    <s v="No"/>
    <s v="No"/>
    <n v="195150"/>
    <x v="0"/>
    <n v="36"/>
  </r>
  <r>
    <n v="4920"/>
    <s v="HOMBRE"/>
    <n v="404463"/>
    <s v="TRABAJADOR INDEPENDIENTE"/>
    <s v="SECTOR PRIVADO"/>
    <s v="SI"/>
    <s v="NO"/>
    <s v="NO"/>
    <n v="43"/>
    <s v="No"/>
    <s v="No"/>
    <n v="404463"/>
    <x v="3"/>
    <n v="43"/>
  </r>
  <r>
    <n v="4921"/>
    <s v="HOMBRE"/>
    <n v="581349.26"/>
    <s v="ASALARIADO"/>
    <s v="SECTOR PRIVADO"/>
    <s v="SI"/>
    <s v="NO"/>
    <s v="NO"/>
    <n v="46"/>
    <s v="No"/>
    <s v="No"/>
    <n v="581349.26"/>
    <x v="0"/>
    <n v="46"/>
  </r>
  <r>
    <n v="4922"/>
    <s v="HOMBRE"/>
    <n v="903746"/>
    <s v="ASALARIADO"/>
    <s v="SECTOR PRIVADO"/>
    <s v="SI"/>
    <s v="NO"/>
    <s v="NO"/>
    <n v="32"/>
    <s v="No"/>
    <s v="No"/>
    <n v="903746"/>
    <x v="0"/>
    <n v="32"/>
  </r>
  <r>
    <n v="4923"/>
    <s v="HOMBRE"/>
    <n v="278030"/>
    <s v="CONVENIOS ESPECIALES DE TRABAJADORES INDEPENDIENTES"/>
    <s v="SECTOR PRIVADO"/>
    <s v="SI"/>
    <s v="NO"/>
    <s v="NO"/>
    <n v="69"/>
    <s v="No"/>
    <s v="No"/>
    <n v="278030"/>
    <x v="4"/>
    <n v="69"/>
  </r>
  <r>
    <n v="4924"/>
    <s v="MUJER"/>
    <n v="25000"/>
    <s v="ASALARIADO"/>
    <s v="SECTOR PRIVADO"/>
    <s v="SI"/>
    <s v="NO"/>
    <s v="NO"/>
    <n v="49"/>
    <s v="No"/>
    <s v="No"/>
    <n v="25000"/>
    <x v="0"/>
    <n v="49"/>
  </r>
  <r>
    <n v="4925"/>
    <s v="HOMBRE"/>
    <n v="1558990"/>
    <s v="ASALARIADO"/>
    <s v="SECTOR PUBLICO"/>
    <s v="SI"/>
    <s v="NO"/>
    <s v="NO"/>
    <n v="43"/>
    <s v="No"/>
    <s v="No"/>
    <n v="1558990"/>
    <x v="0"/>
    <n v="43"/>
  </r>
  <r>
    <n v="4926"/>
    <s v="HOMBRE"/>
    <n v="1177435.8899999999"/>
    <s v="ASALARIADO"/>
    <s v="SECTOR PRIVADO"/>
    <s v="SI"/>
    <s v="NO"/>
    <s v="NO"/>
    <n v="28"/>
    <s v="No"/>
    <s v="No"/>
    <n v="1177435.8899999999"/>
    <x v="0"/>
    <n v="28"/>
  </r>
  <r>
    <n v="4927"/>
    <s v="MUJER"/>
    <n v="199760.73"/>
    <s v="ASALARIADO"/>
    <s v="SECTOR PRIVADO"/>
    <s v="SI"/>
    <s v="NO"/>
    <s v="NO"/>
    <n v="46"/>
    <s v="No"/>
    <s v="No"/>
    <n v="199760.73"/>
    <x v="0"/>
    <n v="46"/>
  </r>
  <r>
    <n v="4928"/>
    <s v="HOMBRE"/>
    <n v="827454"/>
    <s v="ASALARIADO"/>
    <s v="SECTOR PRIVADO"/>
    <s v="SI"/>
    <s v="NO"/>
    <s v="NO"/>
    <n v="22"/>
    <s v="No"/>
    <s v="No"/>
    <n v="827454"/>
    <x v="0"/>
    <n v="22"/>
  </r>
  <r>
    <n v="4929"/>
    <s v="HOMBRE"/>
    <n v="297045"/>
    <s v="ASEGURADO VOLUNTARIO"/>
    <s v="SECTOR PRIVADO"/>
    <s v="SI"/>
    <s v="NO"/>
    <s v="NO"/>
    <n v="59"/>
    <s v="No"/>
    <s v="No"/>
    <n v="297045"/>
    <x v="2"/>
    <n v="59"/>
  </r>
  <r>
    <n v="4930"/>
    <s v="HOMBRE"/>
    <n v="842792.5"/>
    <s v="ASALARIADO"/>
    <s v="SECTOR PUBLICO"/>
    <s v="SI"/>
    <s v="NO"/>
    <s v="NO"/>
    <n v="33"/>
    <s v="No"/>
    <s v="No"/>
    <n v="842792.5"/>
    <x v="0"/>
    <n v="33"/>
  </r>
  <r>
    <n v="4931"/>
    <s v="MUJER"/>
    <n v="297046"/>
    <s v="ASEGURADO VOLUNTARIO"/>
    <s v="SECTOR PRIVADO"/>
    <s v="SI"/>
    <s v="SI"/>
    <s v="NO"/>
    <n v="33"/>
    <s v="No"/>
    <s v="No"/>
    <n v="297046"/>
    <x v="2"/>
    <n v="33"/>
  </r>
  <r>
    <n v="4932"/>
    <s v="HOMBRE"/>
    <n v="268990.86"/>
    <s v="ASALARIADO"/>
    <s v="SECTOR PRIVADO"/>
    <s v="SI"/>
    <s v="NO"/>
    <s v="NO"/>
    <n v="26"/>
    <s v="No"/>
    <s v="No"/>
    <n v="268990.86"/>
    <x v="0"/>
    <n v="26"/>
  </r>
  <r>
    <n v="4933"/>
    <s v="MUJER"/>
    <n v="953508"/>
    <s v="PENSIONADOS EN SU PROPIO SISTEMA"/>
    <s v="SECTOR PUBLICO"/>
    <s v="SI"/>
    <s v="NO"/>
    <s v="NO"/>
    <n v="70"/>
    <s v="No"/>
    <s v="No"/>
    <n v="953508"/>
    <x v="1"/>
    <n v="70"/>
  </r>
  <r>
    <n v="4934"/>
    <s v="MUJER"/>
    <n v="292120"/>
    <s v="ASALARIADO"/>
    <s v="SECTOR PRIVADO"/>
    <s v="SI"/>
    <s v="NO"/>
    <s v="NO"/>
    <n v="26"/>
    <s v="No"/>
    <s v="No"/>
    <n v="292120"/>
    <x v="0"/>
    <n v="26"/>
  </r>
  <r>
    <n v="4935"/>
    <s v="MUJER"/>
    <n v="2417560.34"/>
    <s v="ASALARIADO"/>
    <s v="SECTOR PUBLICO"/>
    <s v="SI"/>
    <s v="NO"/>
    <s v="NO"/>
    <n v="53"/>
    <s v="Atípico"/>
    <s v="No"/>
    <n v="2417560.34"/>
    <x v="0"/>
    <n v="53"/>
  </r>
  <r>
    <n v="4936"/>
    <s v="MUJER"/>
    <n v="5000"/>
    <s v="ASALARIADO"/>
    <s v="SECTOR PRIVADO"/>
    <s v="SI"/>
    <s v="NO"/>
    <s v="NO"/>
    <n v="39"/>
    <s v="No"/>
    <s v="No"/>
    <n v="5000"/>
    <x v="0"/>
    <n v="39"/>
  </r>
  <r>
    <n v="4937"/>
    <s v="HOMBRE"/>
    <n v="631606.25"/>
    <s v="ASALARIADO"/>
    <s v="SECTOR PRIVADO"/>
    <s v="SI"/>
    <s v="SI"/>
    <s v="NO"/>
    <n v="20"/>
    <s v="No"/>
    <s v="No"/>
    <n v="631606.25"/>
    <x v="0"/>
    <n v="20"/>
  </r>
  <r>
    <n v="4938"/>
    <s v="HOMBRE"/>
    <n v="299441"/>
    <s v="TRABAJADOR INDEPENDIENTE"/>
    <s v="SECTOR PRIVADO"/>
    <s v="SI"/>
    <s v="NO"/>
    <s v="NO"/>
    <n v="31"/>
    <s v="No"/>
    <s v="No"/>
    <n v="299441"/>
    <x v="3"/>
    <n v="31"/>
  </r>
  <r>
    <n v="4939"/>
    <s v="MUJER"/>
    <n v="233740"/>
    <s v="ASALARIADO"/>
    <s v="SECTOR PRIVADO"/>
    <s v="SI"/>
    <s v="NO"/>
    <s v="NO"/>
    <n v="18"/>
    <s v="No"/>
    <s v="No"/>
    <n v="233740"/>
    <x v="0"/>
    <n v="18"/>
  </r>
  <r>
    <n v="4940"/>
    <s v="HOMBRE"/>
    <n v="297046"/>
    <s v="ASEGURADO VOLUNTARIO"/>
    <s v="SECTOR PRIVADO"/>
    <s v="SI"/>
    <s v="NO"/>
    <s v="NO"/>
    <n v="40"/>
    <s v="No"/>
    <s v="No"/>
    <n v="297046"/>
    <x v="2"/>
    <n v="40"/>
  </r>
  <r>
    <n v="4941"/>
    <s v="MUJER"/>
    <n v="278030"/>
    <s v="ASEGURADO VOLUNTARIO"/>
    <s v="SECTOR PRIVADO"/>
    <s v="SI"/>
    <s v="NO"/>
    <s v="NO"/>
    <n v="50"/>
    <s v="No"/>
    <s v="No"/>
    <n v="278030"/>
    <x v="2"/>
    <n v="50"/>
  </r>
  <r>
    <n v="4942"/>
    <s v="HOMBRE"/>
    <n v="3670341.6"/>
    <s v="ASALARIADO"/>
    <s v="SECTOR PRIVADO"/>
    <s v="SI"/>
    <s v="NO"/>
    <s v="NO"/>
    <n v="42"/>
    <s v="Atípico"/>
    <s v="No"/>
    <n v="3670341.6"/>
    <x v="0"/>
    <n v="42"/>
  </r>
  <r>
    <n v="4943"/>
    <s v="HOMBRE"/>
    <n v="350050.88"/>
    <s v="ASALARIADO"/>
    <s v="SECTOR PRIVADO"/>
    <s v="SI"/>
    <s v="NO"/>
    <s v="NO"/>
    <n v="26"/>
    <s v="No"/>
    <s v="No"/>
    <n v="350050.88"/>
    <x v="0"/>
    <n v="26"/>
  </r>
  <r>
    <n v="4944"/>
    <s v="HOMBRE"/>
    <n v="1225741"/>
    <s v="ASALARIADO"/>
    <s v="SECTOR PRIVADO"/>
    <s v="SI"/>
    <s v="NO"/>
    <s v="NO"/>
    <n v="57"/>
    <s v="No"/>
    <s v="No"/>
    <n v="1225741"/>
    <x v="0"/>
    <n v="57"/>
  </r>
  <r>
    <n v="4945"/>
    <s v="MUJER"/>
    <n v="297045"/>
    <s v="ASEGURADO VOLUNTARIO"/>
    <s v="SECTOR PRIVADO"/>
    <s v="SI"/>
    <s v="NO"/>
    <s v="NO"/>
    <n v="35"/>
    <s v="No"/>
    <s v="No"/>
    <n v="297045"/>
    <x v="2"/>
    <n v="35"/>
  </r>
  <r>
    <n v="4946"/>
    <s v="HOMBRE"/>
    <n v="278030"/>
    <s v="CONVENIOS ESPECIALES DE TRABAJADORES INDEPENDIENTES"/>
    <s v="SECTOR PRIVADO"/>
    <s v="SI"/>
    <s v="NO"/>
    <s v="NO"/>
    <n v="37"/>
    <s v="No"/>
    <s v="No"/>
    <n v="278030"/>
    <x v="4"/>
    <n v="37"/>
  </r>
  <r>
    <n v="4947"/>
    <s v="MUJER"/>
    <n v="1158417"/>
    <s v="ASALARIADO"/>
    <s v="SECTOR PUBLICO"/>
    <s v="SI"/>
    <s v="NO"/>
    <s v="NO"/>
    <n v="39"/>
    <s v="No"/>
    <s v="No"/>
    <n v="1158417"/>
    <x v="0"/>
    <n v="39"/>
  </r>
  <r>
    <n v="4948"/>
    <s v="MUJER"/>
    <n v="297046"/>
    <s v="ASEGURADO VOLUNTARIO"/>
    <s v="SECTOR PRIVADO"/>
    <s v="SI"/>
    <s v="NO"/>
    <s v="NO"/>
    <n v="24"/>
    <s v="No"/>
    <s v="No"/>
    <n v="297046"/>
    <x v="2"/>
    <n v="24"/>
  </r>
  <r>
    <n v="4949"/>
    <s v="HOMBRE"/>
    <n v="1376386"/>
    <s v="PENSIONADOS EN SU PROPIO SISTEMA"/>
    <s v="SECTOR PUBLICO"/>
    <s v="SI"/>
    <s v="NO"/>
    <s v="NO"/>
    <n v="67"/>
    <s v="No"/>
    <s v="No"/>
    <n v="1376386"/>
    <x v="1"/>
    <n v="67"/>
  </r>
  <r>
    <n v="4950"/>
    <s v="HOMBRE"/>
    <n v="4206651"/>
    <s v="ASALARIADO"/>
    <s v="SECTOR PUBLICO"/>
    <s v="SI"/>
    <s v="NO"/>
    <s v="NO"/>
    <n v="69"/>
    <s v="Atípico"/>
    <s v="No"/>
    <n v="4206651"/>
    <x v="0"/>
    <n v="69"/>
  </r>
  <r>
    <n v="4951"/>
    <s v="HOMBRE"/>
    <n v="545415"/>
    <s v="ASALARIADO"/>
    <s v="SECTOR PRIVADO"/>
    <s v="SI"/>
    <s v="NO"/>
    <s v="NO"/>
    <n v="20"/>
    <s v="No"/>
    <s v="No"/>
    <n v="545415"/>
    <x v="0"/>
    <n v="20"/>
  </r>
  <r>
    <n v="4952"/>
    <s v="MUJER"/>
    <n v="330000"/>
    <s v="ASALARIADO"/>
    <s v="SECTOR PRIVADO"/>
    <s v="SI"/>
    <s v="NO"/>
    <s v="NO"/>
    <n v="25"/>
    <s v="No"/>
    <s v="No"/>
    <n v="330000"/>
    <x v="0"/>
    <n v="25"/>
  </r>
  <r>
    <n v="4953"/>
    <s v="HOMBRE"/>
    <n v="297046"/>
    <s v="ASEGURADO VOLUNTARIO"/>
    <s v="SECTOR PRIVADO"/>
    <s v="SI"/>
    <s v="NO"/>
    <s v="NO"/>
    <n v="62"/>
    <s v="No"/>
    <s v="No"/>
    <n v="297046"/>
    <x v="2"/>
    <n v="62"/>
  </r>
  <r>
    <n v="4954"/>
    <s v="HOMBRE"/>
    <n v="479252.04"/>
    <s v="ASALARIADO"/>
    <s v="SECTOR PRIVADO"/>
    <s v="SI"/>
    <s v="NO"/>
    <s v="NO"/>
    <n v="25"/>
    <s v="No"/>
    <s v="No"/>
    <n v="479252.04"/>
    <x v="0"/>
    <n v="25"/>
  </r>
  <r>
    <n v="4955"/>
    <s v="MUJER"/>
    <n v="371690"/>
    <s v="ASALARIADO"/>
    <s v="SECTOR PRIVADO"/>
    <s v="SI"/>
    <s v="NO"/>
    <s v="NO"/>
    <n v="48"/>
    <s v="No"/>
    <s v="No"/>
    <n v="371690"/>
    <x v="0"/>
    <n v="48"/>
  </r>
  <r>
    <n v="4956"/>
    <s v="MUJER"/>
    <n v="1200000"/>
    <s v="ASALARIADO"/>
    <s v="SECTOR PRIVADO"/>
    <s v="SI"/>
    <s v="SI"/>
    <s v="NO"/>
    <n v="78"/>
    <s v="No"/>
    <s v="No"/>
    <n v="1200000"/>
    <x v="0"/>
    <n v="78"/>
  </r>
  <r>
    <n v="4957"/>
    <s v="HOMBRE"/>
    <n v="428960.15"/>
    <s v="ASALARIADO"/>
    <s v="SECTOR PRIVADO"/>
    <s v="SI"/>
    <s v="NO"/>
    <s v="NO"/>
    <n v="41"/>
    <s v="No"/>
    <s v="No"/>
    <n v="428960.15"/>
    <x v="0"/>
    <n v="41"/>
  </r>
  <r>
    <n v="4958"/>
    <s v="HOMBRE"/>
    <n v="290000"/>
    <s v="ASALARIADO"/>
    <s v="SECTOR PRIVADO"/>
    <s v="SI"/>
    <s v="SI"/>
    <s v="NO"/>
    <n v="37"/>
    <s v="No"/>
    <s v="No"/>
    <n v="290000"/>
    <x v="0"/>
    <n v="37"/>
  </r>
  <r>
    <n v="4959"/>
    <s v="HOMBRE"/>
    <n v="543612.26"/>
    <s v="ASALARIADO"/>
    <s v="SECTOR PUBLICO"/>
    <s v="SI"/>
    <s v="NO"/>
    <s v="NO"/>
    <n v="39"/>
    <s v="No"/>
    <s v="No"/>
    <n v="543612.26"/>
    <x v="0"/>
    <n v="39"/>
  </r>
  <r>
    <n v="4960"/>
    <s v="HOMBRE"/>
    <n v="149130"/>
    <s v="ASALARIADO"/>
    <s v="SECTOR PRIVADO"/>
    <s v="SI"/>
    <s v="SI"/>
    <s v="SI"/>
    <n v="29"/>
    <s v="No"/>
    <s v="No"/>
    <n v="149130"/>
    <x v="0"/>
    <n v="29"/>
  </r>
  <r>
    <n v="4961"/>
    <s v="HOMBRE"/>
    <n v="347603"/>
    <s v="TRABAJADOR INDEPENDIENTE"/>
    <s v="SECTOR PRIVADO"/>
    <s v="SI"/>
    <s v="NO"/>
    <s v="SI"/>
    <n v="46"/>
    <s v="No"/>
    <s v="No"/>
    <n v="347603"/>
    <x v="3"/>
    <n v="46"/>
  </r>
  <r>
    <n v="4962"/>
    <s v="HOMBRE"/>
    <n v="1211650.6299999999"/>
    <s v="ASALARIADO"/>
    <s v="SECTOR PRIVADO"/>
    <s v="SI"/>
    <s v="NO"/>
    <s v="NO"/>
    <n v="61"/>
    <s v="No"/>
    <s v="No"/>
    <n v="1211650.6299999999"/>
    <x v="0"/>
    <n v="61"/>
  </r>
  <r>
    <n v="4963"/>
    <s v="MUJER"/>
    <n v="714152"/>
    <s v="ASALARIADO"/>
    <s v="SECTOR PRIVADO"/>
    <s v="SI"/>
    <s v="NO"/>
    <s v="NO"/>
    <n v="31"/>
    <s v="No"/>
    <s v="No"/>
    <n v="714152"/>
    <x v="0"/>
    <n v="31"/>
  </r>
  <r>
    <n v="4964"/>
    <s v="HOMBRE"/>
    <n v="298000"/>
    <s v="ASEGURADO VOLUNTARIO"/>
    <s v="SECTOR PRIVADO"/>
    <s v="SI"/>
    <s v="SI"/>
    <s v="NO"/>
    <n v="31"/>
    <s v="No"/>
    <s v="No"/>
    <n v="298000"/>
    <x v="2"/>
    <n v="31"/>
  </r>
  <r>
    <n v="4965"/>
    <s v="MUJER"/>
    <n v="349768"/>
    <s v="ASALARIADO"/>
    <s v="SECTOR PUBLICO"/>
    <s v="SI"/>
    <s v="NO"/>
    <s v="SI"/>
    <n v="55"/>
    <s v="No"/>
    <s v="No"/>
    <n v="349768"/>
    <x v="0"/>
    <n v="55"/>
  </r>
  <r>
    <n v="4966"/>
    <s v="MUJER"/>
    <n v="297046"/>
    <s v="ASEGURADO VOLUNTARIO"/>
    <s v="SECTOR PRIVADO"/>
    <s v="NO"/>
    <s v="NO"/>
    <s v="NO"/>
    <n v="43"/>
    <s v="No"/>
    <s v="No"/>
    <n v="297046"/>
    <x v="2"/>
    <n v="43"/>
  </r>
  <r>
    <n v="4967"/>
    <s v="HOMBRE"/>
    <n v="428928.14"/>
    <s v="ASALARIADO"/>
    <s v="SECTOR PRIVADO"/>
    <s v="SI"/>
    <s v="NO"/>
    <s v="NO"/>
    <n v="36"/>
    <s v="No"/>
    <s v="No"/>
    <n v="428928.14"/>
    <x v="0"/>
    <n v="36"/>
  </r>
  <r>
    <n v="4968"/>
    <s v="MUJER"/>
    <n v="446938.37"/>
    <s v="ASALARIADO"/>
    <s v="SECTOR PRIVADO"/>
    <s v="SI"/>
    <s v="NO"/>
    <s v="SI"/>
    <n v="30"/>
    <s v="No"/>
    <s v="No"/>
    <n v="446938.37"/>
    <x v="0"/>
    <n v="30"/>
  </r>
  <r>
    <n v="4969"/>
    <s v="MUJER"/>
    <n v="968467.27"/>
    <s v="ASALARIADO"/>
    <s v="SECTOR PRIVADO"/>
    <s v="SI"/>
    <s v="NO"/>
    <s v="NO"/>
    <n v="33"/>
    <s v="No"/>
    <s v="No"/>
    <n v="968467.27"/>
    <x v="0"/>
    <n v="33"/>
  </r>
  <r>
    <n v="4970"/>
    <s v="MUJER"/>
    <n v="302470"/>
    <s v="TRABAJADOR INDEPENDIENTE"/>
    <s v="SECTOR PRIVADO"/>
    <s v="SI"/>
    <s v="NO"/>
    <s v="NO"/>
    <n v="23"/>
    <s v="No"/>
    <s v="No"/>
    <n v="302470"/>
    <x v="3"/>
    <n v="23"/>
  </r>
  <r>
    <n v="4971"/>
    <s v="HOMBRE"/>
    <n v="742053.13"/>
    <s v="ASALARIADO"/>
    <s v="SECTOR PUBLICO"/>
    <s v="SI"/>
    <s v="NO"/>
    <s v="NO"/>
    <n v="39"/>
    <s v="No"/>
    <s v="No"/>
    <n v="742053.13"/>
    <x v="0"/>
    <n v="39"/>
  </r>
  <r>
    <n v="4972"/>
    <s v="HOMBRE"/>
    <n v="442402.66"/>
    <s v="ASALARIADO"/>
    <s v="SECTOR PRIVADO"/>
    <s v="SI"/>
    <s v="NO"/>
    <s v="NO"/>
    <n v="33"/>
    <s v="No"/>
    <s v="No"/>
    <n v="442402.66"/>
    <x v="0"/>
    <n v="33"/>
  </r>
  <r>
    <n v="4973"/>
    <s v="HOMBRE"/>
    <n v="911494.56"/>
    <s v="ASALARIADO"/>
    <s v="SECTOR PRIVADO"/>
    <s v="SI"/>
    <s v="NO"/>
    <s v="NO"/>
    <n v="41"/>
    <s v="No"/>
    <s v="No"/>
    <n v="911494.56"/>
    <x v="0"/>
    <n v="41"/>
  </r>
  <r>
    <n v="4974"/>
    <s v="MUJER"/>
    <n v="1000000"/>
    <s v="ASALARIADO"/>
    <s v="SECTOR PRIVADO"/>
    <s v="SI"/>
    <s v="NO"/>
    <s v="NO"/>
    <n v="37"/>
    <s v="No"/>
    <s v="No"/>
    <n v="1000000"/>
    <x v="0"/>
    <n v="37"/>
  </r>
  <r>
    <n v="4975"/>
    <s v="MUJER"/>
    <n v="415284"/>
    <s v="PENSIONADOS EN SU PROPIO SISTEMA"/>
    <s v="SECTOR PUBLICO"/>
    <s v="SI"/>
    <s v="NO"/>
    <s v="NO"/>
    <n v="66"/>
    <s v="No"/>
    <s v="No"/>
    <n v="415284"/>
    <x v="1"/>
    <n v="66"/>
  </r>
  <r>
    <n v="4976"/>
    <s v="HOMBRE"/>
    <n v="278030"/>
    <s v="TRABAJADOR INDEPENDIENTE"/>
    <s v="SECTOR PRIVADO"/>
    <s v="SI"/>
    <s v="NO"/>
    <s v="SI"/>
    <n v="25"/>
    <s v="No"/>
    <s v="No"/>
    <n v="278030"/>
    <x v="3"/>
    <n v="25"/>
  </r>
  <r>
    <n v="4977"/>
    <s v="HOMBRE"/>
    <n v="346518.97"/>
    <s v="ASALARIADO"/>
    <s v="SECTOR PRIVADO"/>
    <s v="SI"/>
    <s v="NO"/>
    <s v="NO"/>
    <n v="22"/>
    <s v="No"/>
    <s v="No"/>
    <n v="346518.97"/>
    <x v="0"/>
    <n v="22"/>
  </r>
  <r>
    <n v="4978"/>
    <s v="MUJER"/>
    <n v="1261759.8799999999"/>
    <s v="ASALARIADO"/>
    <s v="SECTOR PUBLICO"/>
    <s v="SI"/>
    <s v="NO"/>
    <s v="NO"/>
    <n v="35"/>
    <s v="No"/>
    <s v="No"/>
    <n v="1261759.8799999999"/>
    <x v="0"/>
    <n v="35"/>
  </r>
  <r>
    <n v="4979"/>
    <s v="HOMBRE"/>
    <n v="889320.28"/>
    <s v="CONVENIOS ESPECIALES DE ASEGURADOS VOLUNTARIOS"/>
    <s v="SECTOR PRIVADO"/>
    <s v="SI"/>
    <s v="NO"/>
    <s v="NO"/>
    <n v="59"/>
    <s v="No"/>
    <s v="No"/>
    <n v="889320.28"/>
    <x v="5"/>
    <n v="59"/>
  </r>
  <r>
    <n v="4980"/>
    <s v="HOMBRE"/>
    <n v="297046"/>
    <s v="TRABAJADOR INDEPENDIENTE"/>
    <s v="SECTOR PRIVADO"/>
    <s v="SI"/>
    <s v="SI"/>
    <s v="SI"/>
    <n v="36"/>
    <s v="No"/>
    <s v="No"/>
    <n v="297046"/>
    <x v="3"/>
    <n v="36"/>
  </r>
  <r>
    <n v="4981"/>
    <s v="HOMBRE"/>
    <n v="385702"/>
    <s v="TRABAJADOR INDEPENDIENTE"/>
    <s v="SECTOR PRIVADO"/>
    <s v="SI"/>
    <s v="NO"/>
    <s v="SI"/>
    <n v="39"/>
    <s v="No"/>
    <s v="No"/>
    <n v="385702"/>
    <x v="3"/>
    <n v="39"/>
  </r>
  <r>
    <n v="4982"/>
    <s v="HOMBRE"/>
    <n v="299647"/>
    <s v="ASEGURADO VOLUNTARIO"/>
    <s v="SECTOR PRIVADO"/>
    <s v="SI"/>
    <s v="NO"/>
    <s v="NO"/>
    <n v="67"/>
    <s v="No"/>
    <s v="No"/>
    <n v="299647"/>
    <x v="2"/>
    <n v="67"/>
  </r>
  <r>
    <n v="4983"/>
    <s v="MUJER"/>
    <n v="324345.28000000003"/>
    <s v="ASALARIADO"/>
    <s v="SECTOR PRIVADO"/>
    <s v="SI"/>
    <s v="NO"/>
    <s v="NO"/>
    <n v="38"/>
    <s v="No"/>
    <s v="No"/>
    <n v="324345.28000000003"/>
    <x v="0"/>
    <n v="38"/>
  </r>
  <r>
    <n v="4984"/>
    <s v="HOMBRE"/>
    <n v="331181"/>
    <s v="TRABAJADOR INDEPENDIENTE"/>
    <s v="SECTOR PRIVADO"/>
    <s v="SI"/>
    <s v="SI"/>
    <s v="SI"/>
    <n v="55"/>
    <s v="No"/>
    <s v="No"/>
    <n v="331181"/>
    <x v="3"/>
    <n v="55"/>
  </r>
  <r>
    <n v="4985"/>
    <s v="MUJER"/>
    <n v="376777"/>
    <s v="ASALARIADO"/>
    <s v="SECTOR PRIVADO"/>
    <s v="SI"/>
    <s v="NO"/>
    <s v="SI"/>
    <n v="33"/>
    <s v="No"/>
    <s v="No"/>
    <n v="376777"/>
    <x v="0"/>
    <n v="33"/>
  </r>
  <r>
    <n v="4986"/>
    <s v="MUJER"/>
    <n v="356455"/>
    <s v="TRABAJADOR INDEPENDIENTE"/>
    <s v="SECTOR PRIVADO"/>
    <s v="SI"/>
    <s v="NO"/>
    <s v="NO"/>
    <n v="63"/>
    <s v="No"/>
    <s v="No"/>
    <n v="356455"/>
    <x v="3"/>
    <n v="63"/>
  </r>
  <r>
    <n v="4987"/>
    <s v="HOMBRE"/>
    <n v="1912797.11"/>
    <s v="ASALARIADO"/>
    <s v="SECTOR PRIVADO"/>
    <s v="SI"/>
    <s v="NO"/>
    <s v="NO"/>
    <n v="49"/>
    <s v="No"/>
    <s v="No"/>
    <n v="1912797.11"/>
    <x v="0"/>
    <n v="49"/>
  </r>
  <r>
    <n v="4988"/>
    <s v="MUJER"/>
    <n v="1709530"/>
    <s v="ASALARIADO"/>
    <s v="SECTOR PUBLICO"/>
    <s v="SI"/>
    <s v="NO"/>
    <s v="SI"/>
    <n v="44"/>
    <s v="No"/>
    <s v="No"/>
    <n v="1709530"/>
    <x v="0"/>
    <n v="44"/>
  </r>
  <r>
    <n v="4989"/>
    <s v="HOMBRE"/>
    <n v="882417.74"/>
    <s v="ASALARIADO"/>
    <s v="SECTOR PRIVADO"/>
    <s v="SI"/>
    <s v="NO"/>
    <s v="NO"/>
    <n v="38"/>
    <s v="No"/>
    <s v="No"/>
    <n v="882417.74"/>
    <x v="0"/>
    <n v="38"/>
  </r>
  <r>
    <n v="4990"/>
    <s v="MUJER"/>
    <n v="438889.6"/>
    <s v="ASALARIADO"/>
    <s v="SECTOR PRIVADO"/>
    <s v="SI"/>
    <s v="NO"/>
    <s v="NO"/>
    <n v="31"/>
    <s v="No"/>
    <s v="No"/>
    <n v="438889.6"/>
    <x v="0"/>
    <n v="31"/>
  </r>
  <r>
    <n v="4991"/>
    <s v="MUJER"/>
    <n v="335860.17"/>
    <s v="ASALARIADO"/>
    <s v="SECTOR PUBLICO"/>
    <s v="SI"/>
    <s v="NO"/>
    <s v="NO"/>
    <n v="35"/>
    <s v="No"/>
    <s v="No"/>
    <n v="335860.17"/>
    <x v="0"/>
    <n v="35"/>
  </r>
  <r>
    <n v="4992"/>
    <s v="HOMBRE"/>
    <n v="501500"/>
    <s v="ASALARIADO"/>
    <s v="SECTOR PRIVADO"/>
    <s v="SI"/>
    <s v="NO"/>
    <s v="NO"/>
    <n v="29"/>
    <s v="No"/>
    <s v="No"/>
    <n v="501500"/>
    <x v="0"/>
    <n v="29"/>
  </r>
  <r>
    <n v="4993"/>
    <s v="MUJER"/>
    <n v="354835"/>
    <s v="ASALARIADO"/>
    <s v="SECTOR PRIVADO"/>
    <s v="SI"/>
    <s v="NO"/>
    <s v="SI"/>
    <n v="26"/>
    <s v="No"/>
    <s v="No"/>
    <n v="354835"/>
    <x v="0"/>
    <n v="26"/>
  </r>
  <r>
    <n v="4994"/>
    <s v="HOMBRE"/>
    <n v="501040.18"/>
    <s v="ASALARIADO"/>
    <s v="SECTOR PRIVADO"/>
    <s v="SI"/>
    <s v="NO"/>
    <s v="NO"/>
    <n v="57"/>
    <s v="No"/>
    <s v="No"/>
    <n v="501040.18"/>
    <x v="0"/>
    <n v="57"/>
  </r>
  <r>
    <n v="4995"/>
    <s v="MUJER"/>
    <n v="958367.36"/>
    <s v="ASALARIADO"/>
    <s v="SECTOR PUBLICO"/>
    <s v="SI"/>
    <s v="NO"/>
    <s v="NO"/>
    <n v="38"/>
    <s v="No"/>
    <s v="No"/>
    <n v="958367.36"/>
    <x v="0"/>
    <n v="38"/>
  </r>
  <r>
    <n v="4996"/>
    <s v="MUJER"/>
    <n v="407579"/>
    <s v="ASALARIADO"/>
    <s v="SECTOR PUBLICO"/>
    <s v="SI"/>
    <s v="NO"/>
    <s v="NO"/>
    <n v="43"/>
    <s v="No"/>
    <s v="No"/>
    <n v="407579"/>
    <x v="0"/>
    <n v="43"/>
  </r>
  <r>
    <n v="4997"/>
    <s v="MUJER"/>
    <n v="400000"/>
    <s v="ASALARIADO"/>
    <s v="SECTOR PRIVADO"/>
    <s v="SI"/>
    <s v="NO"/>
    <s v="NO"/>
    <n v="62"/>
    <s v="No"/>
    <s v="No"/>
    <n v="400000"/>
    <x v="0"/>
    <n v="62"/>
  </r>
  <r>
    <n v="4998"/>
    <s v="MUJER"/>
    <n v="1367154"/>
    <s v="ASALARIADO"/>
    <s v="SECTOR PUBLICO"/>
    <s v="SI"/>
    <s v="NO"/>
    <s v="SI"/>
    <n v="56"/>
    <s v="No"/>
    <s v="No"/>
    <n v="1367154"/>
    <x v="0"/>
    <n v="56"/>
  </r>
  <r>
    <n v="4999"/>
    <s v="HOMBRE"/>
    <n v="1898332.8"/>
    <s v="ASALARIADO"/>
    <s v="SECTOR PRIVADO"/>
    <s v="SI"/>
    <s v="SI"/>
    <s v="NO"/>
    <n v="42"/>
    <s v="No"/>
    <s v="No"/>
    <n v="1898332.8"/>
    <x v="0"/>
    <n v="42"/>
  </r>
  <r>
    <n v="5000"/>
    <s v="HOMBRE"/>
    <n v="489078.33"/>
    <s v="ASALARIADO"/>
    <s v="SECTOR PRIVADO"/>
    <s v="SI"/>
    <s v="NO"/>
    <s v="NO"/>
    <n v="41"/>
    <s v="No"/>
    <s v="No"/>
    <n v="489078.33"/>
    <x v="0"/>
    <n v="41"/>
  </r>
</pivotCacheRecords>
</file>

<file path=xl/pivotCache/pivotCacheRecords3.xml><?xml version="1.0" encoding="utf-8"?>
<pivotCacheRecords xmlns="http://schemas.openxmlformats.org/spreadsheetml/2006/main" xmlns:r="http://schemas.openxmlformats.org/officeDocument/2006/relationships" count="5000">
  <r>
    <n v="1"/>
    <s v="HOMBRE"/>
    <m/>
    <s v="ASALARIADO"/>
    <x v="0"/>
    <s v="SI"/>
    <s v="NO"/>
    <s v="NO"/>
    <n v="42"/>
    <s v="No"/>
    <s v="No"/>
    <n v="657425.23697218252"/>
    <s v="ASALARIADO"/>
    <n v="42"/>
  </r>
  <r>
    <n v="2"/>
    <s v="HOMBRE"/>
    <n v="3315014"/>
    <s v="PENSIONADOS EN SU PROPIO SISTEMA"/>
    <x v="0"/>
    <s v="SI"/>
    <s v="NO"/>
    <s v="NO"/>
    <n v="77"/>
    <s v="Atípico"/>
    <s v="No"/>
    <n v="3315014"/>
    <s v="PENSIONADOS EN SU PROPIO SISTEMA"/>
    <n v="77"/>
  </r>
  <r>
    <n v="3"/>
    <s v="MUJER"/>
    <n v="270486.01"/>
    <s v="ASALARIADO"/>
    <x v="1"/>
    <s v="SI"/>
    <s v="NO"/>
    <s v="NO"/>
    <n v="45"/>
    <s v="No"/>
    <s v="No"/>
    <n v="270486.01"/>
    <s v="ASALARIADO"/>
    <n v="45"/>
  </r>
  <r>
    <n v="4"/>
    <s v="MUJER"/>
    <n v="0"/>
    <s v="ASALARIADO"/>
    <x v="1"/>
    <s v="SI"/>
    <s v="NO"/>
    <s v="NO"/>
    <n v="49"/>
    <s v="No"/>
    <s v="No"/>
    <n v="0"/>
    <s v="ASALARIADO"/>
    <n v="49"/>
  </r>
  <r>
    <n v="5"/>
    <s v="MUJER"/>
    <n v="210000"/>
    <s v="ASALARIADO"/>
    <x v="1"/>
    <s v="SI"/>
    <s v="NO"/>
    <s v="NO"/>
    <n v="42"/>
    <s v="No"/>
    <s v="No"/>
    <n v="210000"/>
    <s v="ASALARIADO"/>
    <n v="42"/>
  </r>
  <r>
    <n v="6"/>
    <s v="HOMBRE"/>
    <n v="397150"/>
    <s v="ASALARIADO"/>
    <x v="1"/>
    <s v="SI"/>
    <s v="NO"/>
    <s v="NO"/>
    <n v="44"/>
    <s v="No"/>
    <s v="No"/>
    <n v="397150"/>
    <s v="ASALARIADO"/>
    <n v="44"/>
  </r>
  <r>
    <n v="7"/>
    <s v="HOMBRE"/>
    <n v="854712"/>
    <s v="ASALARIADO"/>
    <x v="1"/>
    <s v="SI"/>
    <s v="NO"/>
    <s v="NO"/>
    <n v="38"/>
    <s v="No"/>
    <s v="No"/>
    <n v="854712"/>
    <s v="ASALARIADO"/>
    <n v="38"/>
  </r>
  <r>
    <n v="8"/>
    <s v="HOMBRE"/>
    <n v="401000"/>
    <s v="ASALARIADO"/>
    <x v="1"/>
    <s v="SI"/>
    <s v="SI"/>
    <s v="SI"/>
    <n v="36"/>
    <s v="No"/>
    <s v="No"/>
    <n v="401000"/>
    <s v="ASALARIADO"/>
    <n v="36"/>
  </r>
  <r>
    <n v="9"/>
    <s v="MUJER"/>
    <n v="264703.96000000002"/>
    <s v="ASALARIADO"/>
    <x v="1"/>
    <s v="SI"/>
    <s v="NO"/>
    <s v="NO"/>
    <n v="21"/>
    <s v="No"/>
    <s v="No"/>
    <n v="264703.96000000002"/>
    <s v="ASALARIADO"/>
    <n v="21"/>
  </r>
  <r>
    <n v="10"/>
    <s v="HOMBRE"/>
    <n v="4677126.8499999996"/>
    <s v="ASALARIADO"/>
    <x v="1"/>
    <s v="SI"/>
    <s v="NO"/>
    <s v="NO"/>
    <n v="40"/>
    <s v="Atípico"/>
    <s v="No"/>
    <n v="4677126.8499999996"/>
    <s v="ASALARIADO"/>
    <n v="40"/>
  </r>
  <r>
    <n v="11"/>
    <s v="MUJER"/>
    <n v="1200000"/>
    <s v="ASALARIADO"/>
    <x v="1"/>
    <s v="SI"/>
    <s v="NO"/>
    <s v="NO"/>
    <n v="30"/>
    <s v="No"/>
    <s v="No"/>
    <n v="1200000"/>
    <s v="ASALARIADO"/>
    <n v="30"/>
  </r>
  <r>
    <n v="12"/>
    <s v="MUJER"/>
    <n v="1030132"/>
    <s v="ASALARIADO"/>
    <x v="0"/>
    <s v="SI"/>
    <s v="NO"/>
    <s v="SI"/>
    <n v="58"/>
    <s v="No"/>
    <s v="No"/>
    <n v="1030132"/>
    <s v="ASALARIADO"/>
    <n v="58"/>
  </r>
  <r>
    <n v="13"/>
    <s v="HOMBRE"/>
    <n v="731287.5"/>
    <s v="ASALARIADO"/>
    <x v="0"/>
    <s v="SI"/>
    <s v="NO"/>
    <s v="NO"/>
    <n v="40"/>
    <s v="No"/>
    <s v="No"/>
    <n v="731287.5"/>
    <s v="ASALARIADO"/>
    <n v="40"/>
  </r>
  <r>
    <n v="14"/>
    <s v="HOMBRE"/>
    <n v="282305"/>
    <s v="ASEGURADO VOLUNTARIO"/>
    <x v="1"/>
    <s v="SI"/>
    <s v="NO"/>
    <s v="NO"/>
    <n v="51"/>
    <s v="No"/>
    <s v="No"/>
    <n v="282305"/>
    <s v="ASEGURADO VOLUNTARIO"/>
    <n v="51"/>
  </r>
  <r>
    <n v="15"/>
    <s v="MUJER"/>
    <n v="343390.86"/>
    <s v="TRABAJADOR INDEPENDIENTE"/>
    <x v="1"/>
    <s v="SI"/>
    <s v="NO"/>
    <s v="NO"/>
    <n v="59"/>
    <s v="No"/>
    <s v="No"/>
    <n v="343390.86"/>
    <s v="TRABAJADOR INDEPENDIENTE"/>
    <n v="59"/>
  </r>
  <r>
    <n v="16"/>
    <s v="MUJER"/>
    <n v="1943489.5"/>
    <s v="ASALARIADO"/>
    <x v="0"/>
    <s v="SI"/>
    <s v="NO"/>
    <s v="NO"/>
    <n v="58"/>
    <s v="No"/>
    <s v="No"/>
    <n v="1943489.5"/>
    <s v="ASALARIADO"/>
    <n v="58"/>
  </r>
  <r>
    <n v="17"/>
    <s v="MUJER"/>
    <n v="1108980"/>
    <s v="ASALARIADO"/>
    <x v="0"/>
    <s v="SI"/>
    <s v="NO"/>
    <s v="SI"/>
    <n v="36"/>
    <s v="No"/>
    <s v="No"/>
    <n v="1108980"/>
    <s v="ASALARIADO"/>
    <n v="36"/>
  </r>
  <r>
    <n v="18"/>
    <s v="MUJER"/>
    <n v="133157"/>
    <s v="ASALARIADO"/>
    <x v="1"/>
    <s v="SI"/>
    <s v="NO"/>
    <s v="NO"/>
    <n v="39"/>
    <s v="No"/>
    <s v="No"/>
    <n v="133157"/>
    <s v="ASALARIADO"/>
    <n v="39"/>
  </r>
  <r>
    <n v="19"/>
    <s v="HOMBRE"/>
    <n v="553939"/>
    <s v="ASALARIADO"/>
    <x v="1"/>
    <s v="SI"/>
    <s v="NO"/>
    <s v="NO"/>
    <n v="45"/>
    <s v="No"/>
    <s v="No"/>
    <n v="553939"/>
    <s v="ASALARIADO"/>
    <n v="45"/>
  </r>
  <r>
    <n v="20"/>
    <s v="MUJER"/>
    <n v="309820"/>
    <s v="ASEGURADO VOLUNTARIO"/>
    <x v="1"/>
    <s v="SI"/>
    <s v="SI"/>
    <s v="SI"/>
    <n v="52"/>
    <s v="No"/>
    <s v="No"/>
    <n v="309820"/>
    <s v="ASEGURADO VOLUNTARIO"/>
    <n v="52"/>
  </r>
  <r>
    <n v="21"/>
    <s v="MUJER"/>
    <m/>
    <s v="ASALARIADO"/>
    <x v="1"/>
    <s v="SI"/>
    <s v="SI"/>
    <s v="NO"/>
    <n v="28"/>
    <s v="No"/>
    <s v="No"/>
    <n v="657425.23697218252"/>
    <s v="ASALARIADO"/>
    <n v="28"/>
  </r>
  <r>
    <n v="22"/>
    <s v="HOMBRE"/>
    <n v="278030"/>
    <s v="CONVENIOS ESPECIALES DE TRABAJADORES INDEPENDIENTES"/>
    <x v="1"/>
    <s v="SI"/>
    <s v="NO"/>
    <s v="NO"/>
    <n v="59"/>
    <s v="No"/>
    <s v="No"/>
    <n v="278030"/>
    <s v="CONVENIOS ESPECIALES DE TRABAJADORES INDEPENDIENTES"/>
    <n v="59"/>
  </r>
  <r>
    <n v="23"/>
    <s v="HOMBRE"/>
    <n v="2124814"/>
    <s v="ASALARIADO"/>
    <x v="1"/>
    <s v="SI"/>
    <s v="NO"/>
    <s v="NO"/>
    <n v="32"/>
    <s v="No"/>
    <s v="No"/>
    <n v="2124814"/>
    <s v="ASALARIADO"/>
    <n v="32"/>
  </r>
  <r>
    <n v="24"/>
    <s v="HOMBRE"/>
    <n v="191744.68"/>
    <s v="ASALARIADO"/>
    <x v="1"/>
    <s v="SI"/>
    <s v="NO"/>
    <s v="NO"/>
    <n v="18"/>
    <s v="No"/>
    <s v="No"/>
    <n v="191744.68"/>
    <s v="ASALARIADO"/>
    <n v="18"/>
  </r>
  <r>
    <n v="25"/>
    <s v="MUJER"/>
    <n v="1117489"/>
    <s v="ASALARIADO"/>
    <x v="0"/>
    <s v="SI"/>
    <s v="NO"/>
    <s v="SI"/>
    <n v="36"/>
    <s v="No"/>
    <s v="No"/>
    <n v="1117489"/>
    <s v="ASALARIADO"/>
    <n v="36"/>
  </r>
  <r>
    <n v="26"/>
    <s v="HOMBRE"/>
    <n v="1451530"/>
    <s v="PENSIONADOS EN SU PROPIO SISTEMA"/>
    <x v="0"/>
    <s v="SI"/>
    <s v="NO"/>
    <s v="NO"/>
    <n v="62"/>
    <s v="No"/>
    <s v="No"/>
    <n v="1451530"/>
    <s v="PENSIONADOS EN SU PROPIO SISTEMA"/>
    <n v="62"/>
  </r>
  <r>
    <n v="27"/>
    <s v="HOMBRE"/>
    <n v="66700"/>
    <s v="ASALARIADO"/>
    <x v="1"/>
    <s v="SI"/>
    <s v="NO"/>
    <s v="NO"/>
    <n v="38"/>
    <s v="No"/>
    <s v="No"/>
    <n v="66700"/>
    <s v="ASALARIADO"/>
    <n v="38"/>
  </r>
  <r>
    <n v="28"/>
    <s v="MUJER"/>
    <n v="73410"/>
    <s v="ASALARIADO"/>
    <x v="1"/>
    <s v="SI"/>
    <s v="SI"/>
    <s v="NO"/>
    <n v="22"/>
    <s v="No"/>
    <s v="No"/>
    <n v="73410"/>
    <s v="ASALARIADO"/>
    <n v="22"/>
  </r>
  <r>
    <n v="29"/>
    <s v="HOMBRE"/>
    <n v="815355.66"/>
    <s v="ASALARIADO"/>
    <x v="0"/>
    <s v="SI"/>
    <s v="NO"/>
    <s v="NO"/>
    <n v="42"/>
    <s v="No"/>
    <s v="No"/>
    <n v="815355.66"/>
    <s v="ASALARIADO"/>
    <n v="42"/>
  </r>
  <r>
    <n v="30"/>
    <s v="HOMBRE"/>
    <n v="398125"/>
    <s v="ASALARIADO"/>
    <x v="1"/>
    <s v="SI"/>
    <s v="NO"/>
    <s v="NO"/>
    <n v="38"/>
    <s v="No"/>
    <s v="No"/>
    <n v="398125"/>
    <s v="ASALARIADO"/>
    <n v="38"/>
  </r>
  <r>
    <n v="31"/>
    <s v="HOMBRE"/>
    <n v="606763.96"/>
    <s v="ASALARIADO"/>
    <x v="1"/>
    <s v="SI"/>
    <s v="NO"/>
    <s v="NO"/>
    <n v="39"/>
    <s v="No"/>
    <s v="No"/>
    <n v="606763.96"/>
    <s v="ASALARIADO"/>
    <n v="39"/>
  </r>
  <r>
    <n v="32"/>
    <s v="HOMBRE"/>
    <n v="360420"/>
    <s v="TRABAJADOR INDEPENDIENTE"/>
    <x v="1"/>
    <s v="SI"/>
    <s v="NO"/>
    <s v="SI"/>
    <n v="53"/>
    <s v="No"/>
    <s v="No"/>
    <n v="360420"/>
    <s v="TRABAJADOR INDEPENDIENTE"/>
    <n v="53"/>
  </r>
  <r>
    <n v="33"/>
    <s v="MUJER"/>
    <n v="297046"/>
    <s v="ASALARIADO"/>
    <x v="1"/>
    <s v="SI"/>
    <s v="SI"/>
    <s v="NO"/>
    <n v="41"/>
    <s v="No"/>
    <s v="No"/>
    <n v="297046"/>
    <s v="ASALARIADO"/>
    <n v="41"/>
  </r>
  <r>
    <n v="34"/>
    <s v="HOMBRE"/>
    <n v="558030"/>
    <s v="ASALARIADO"/>
    <x v="1"/>
    <s v="SI"/>
    <s v="NO"/>
    <s v="NO"/>
    <n v="28"/>
    <s v="No"/>
    <s v="No"/>
    <n v="558030"/>
    <s v="ASALARIADO"/>
    <n v="28"/>
  </r>
  <r>
    <n v="35"/>
    <s v="HOMBRE"/>
    <n v="68309.03"/>
    <s v="ASALARIADO"/>
    <x v="1"/>
    <s v="SI"/>
    <s v="NO"/>
    <s v="NO"/>
    <n v="43"/>
    <s v="No"/>
    <s v="No"/>
    <n v="68309.03"/>
    <s v="ASALARIADO"/>
    <n v="43"/>
  </r>
  <r>
    <n v="36"/>
    <s v="HOMBRE"/>
    <m/>
    <s v="ASALARIADO"/>
    <x v="0"/>
    <s v="SI"/>
    <s v="NO"/>
    <s v="NO"/>
    <n v="62"/>
    <s v="No"/>
    <s v="No"/>
    <n v="657425.23697218252"/>
    <s v="ASALARIADO"/>
    <n v="62"/>
  </r>
  <r>
    <n v="37"/>
    <s v="HOMBRE"/>
    <n v="1552307.5"/>
    <s v="ASALARIADO"/>
    <x v="1"/>
    <s v="SI"/>
    <s v="SI"/>
    <s v="NO"/>
    <n v="41"/>
    <s v="No"/>
    <s v="No"/>
    <n v="1552307.5"/>
    <s v="ASALARIADO"/>
    <n v="41"/>
  </r>
  <r>
    <n v="38"/>
    <s v="HOMBRE"/>
    <n v="1531575"/>
    <s v="ASEGURADO VOLUNTARIO"/>
    <x v="1"/>
    <s v="SI"/>
    <s v="SI"/>
    <s v="NO"/>
    <n v="66"/>
    <s v="No"/>
    <s v="No"/>
    <n v="1531575"/>
    <s v="ASEGURADO VOLUNTARIO"/>
    <n v="66"/>
  </r>
  <r>
    <n v="39"/>
    <s v="HOMBRE"/>
    <n v="3220569.09"/>
    <s v="ASALARIADO"/>
    <x v="1"/>
    <s v="SI"/>
    <s v="NO"/>
    <s v="NO"/>
    <n v="48"/>
    <s v="Atípico"/>
    <s v="No"/>
    <n v="3220569.09"/>
    <s v="ASALARIADO"/>
    <n v="48"/>
  </r>
  <r>
    <n v="40"/>
    <s v="HOMBRE"/>
    <n v="658917"/>
    <s v="ASALARIADO"/>
    <x v="0"/>
    <s v="SI"/>
    <s v="NO"/>
    <s v="SI"/>
    <n v="56"/>
    <s v="No"/>
    <s v="No"/>
    <n v="658917"/>
    <s v="ASALARIADO"/>
    <n v="56"/>
  </r>
  <r>
    <n v="41"/>
    <s v="HOMBRE"/>
    <n v="631707.6"/>
    <s v="ASALARIADO"/>
    <x v="1"/>
    <s v="SI"/>
    <s v="NO"/>
    <s v="NO"/>
    <n v="25"/>
    <s v="No"/>
    <s v="No"/>
    <n v="631707.6"/>
    <s v="ASALARIADO"/>
    <n v="25"/>
  </r>
  <r>
    <n v="42"/>
    <s v="MUJER"/>
    <n v="977376"/>
    <s v="ASALARIADO"/>
    <x v="1"/>
    <s v="SI"/>
    <s v="NO"/>
    <s v="NO"/>
    <n v="33"/>
    <s v="No"/>
    <s v="No"/>
    <n v="977376"/>
    <s v="ASALARIADO"/>
    <n v="33"/>
  </r>
  <r>
    <n v="43"/>
    <s v="MUJER"/>
    <n v="278030"/>
    <s v="CONVENIOS ESPECIALES DE TRABAJADORES INDEPENDIENTES"/>
    <x v="1"/>
    <s v="SI"/>
    <s v="SI"/>
    <s v="NO"/>
    <n v="23"/>
    <s v="No"/>
    <s v="No"/>
    <n v="278030"/>
    <s v="CONVENIOS ESPECIALES DE TRABAJADORES INDEPENDIENTES"/>
    <n v="23"/>
  </r>
  <r>
    <n v="44"/>
    <s v="HOMBRE"/>
    <n v="633750"/>
    <s v="ASALARIADO"/>
    <x v="1"/>
    <s v="SI"/>
    <s v="NO"/>
    <s v="NO"/>
    <n v="43"/>
    <s v="No"/>
    <s v="No"/>
    <n v="633750"/>
    <s v="ASALARIADO"/>
    <n v="43"/>
  </r>
  <r>
    <n v="45"/>
    <s v="MUJER"/>
    <n v="376776"/>
    <s v="ASALARIADO"/>
    <x v="1"/>
    <s v="SI"/>
    <s v="NO"/>
    <s v="NO"/>
    <n v="27"/>
    <s v="No"/>
    <s v="No"/>
    <n v="376776"/>
    <s v="ASALARIADO"/>
    <n v="27"/>
  </r>
  <r>
    <n v="46"/>
    <s v="MUJER"/>
    <n v="1878386.22"/>
    <s v="ASALARIADO"/>
    <x v="1"/>
    <s v="SI"/>
    <s v="NO"/>
    <s v="NO"/>
    <n v="28"/>
    <s v="No"/>
    <s v="No"/>
    <n v="1878386.22"/>
    <s v="ASALARIADO"/>
    <n v="28"/>
  </r>
  <r>
    <n v="47"/>
    <s v="MUJER"/>
    <n v="2224883"/>
    <s v="ASALARIADO"/>
    <x v="1"/>
    <s v="SI"/>
    <s v="NO"/>
    <s v="NO"/>
    <n v="49"/>
    <s v="No"/>
    <s v="No"/>
    <n v="2224883"/>
    <s v="ASALARIADO"/>
    <n v="49"/>
  </r>
  <r>
    <n v="48"/>
    <s v="MUJER"/>
    <n v="349000"/>
    <s v="ASALARIADO"/>
    <x v="1"/>
    <s v="SI"/>
    <s v="NO"/>
    <s v="NO"/>
    <n v="36"/>
    <s v="No"/>
    <s v="No"/>
    <n v="349000"/>
    <s v="ASALARIADO"/>
    <n v="36"/>
  </r>
  <r>
    <n v="49"/>
    <s v="HOMBRE"/>
    <n v="675069.69"/>
    <s v="ASALARIADO"/>
    <x v="1"/>
    <s v="SI"/>
    <s v="NO"/>
    <s v="NO"/>
    <n v="39"/>
    <s v="No"/>
    <s v="No"/>
    <n v="675069.69"/>
    <s v="ASALARIADO"/>
    <n v="39"/>
  </r>
  <r>
    <n v="50"/>
    <s v="HOMBRE"/>
    <n v="443282"/>
    <s v="ASALARIADO"/>
    <x v="1"/>
    <s v="SI"/>
    <s v="SI"/>
    <s v="NO"/>
    <m/>
    <s v="No"/>
    <s v="No"/>
    <n v="443282"/>
    <s v="ASALARIADO"/>
    <n v="0"/>
  </r>
  <r>
    <n v="51"/>
    <s v="HOMBRE"/>
    <n v="297044.99"/>
    <s v="TRABAJADOR INDEPENDIENTE"/>
    <x v="1"/>
    <s v="SI"/>
    <s v="NO"/>
    <s v="NO"/>
    <n v="66"/>
    <s v="No"/>
    <s v="No"/>
    <n v="297044.99"/>
    <s v="TRABAJADOR INDEPENDIENTE"/>
    <n v="66"/>
  </r>
  <r>
    <n v="52"/>
    <s v="HOMBRE"/>
    <n v="1505458.92"/>
    <s v="ASALARIADO"/>
    <x v="0"/>
    <s v="SI"/>
    <s v="NO"/>
    <s v="NO"/>
    <m/>
    <s v="No"/>
    <s v="No"/>
    <n v="1505458.92"/>
    <s v="ASALARIADO"/>
    <n v="0"/>
  </r>
  <r>
    <n v="53"/>
    <s v="MUJER"/>
    <n v="743436"/>
    <s v="ASALARIADO"/>
    <x v="1"/>
    <s v="SI"/>
    <s v="NO"/>
    <s v="NO"/>
    <n v="28"/>
    <s v="No"/>
    <s v="No"/>
    <n v="743436"/>
    <s v="ASALARIADO"/>
    <n v="28"/>
  </r>
  <r>
    <n v="54"/>
    <s v="HOMBRE"/>
    <n v="379422"/>
    <s v="TRABAJADOR INDEPENDIENTE"/>
    <x v="1"/>
    <s v="SI"/>
    <s v="NO"/>
    <s v="NO"/>
    <n v="43"/>
    <s v="No"/>
    <s v="No"/>
    <n v="379422"/>
    <s v="TRABAJADOR INDEPENDIENTE"/>
    <n v="43"/>
  </r>
  <r>
    <n v="55"/>
    <s v="HOMBRE"/>
    <n v="300000"/>
    <s v="ASEGURADO VOLUNTARIO"/>
    <x v="1"/>
    <s v="SI"/>
    <s v="NO"/>
    <s v="NO"/>
    <n v="44"/>
    <s v="No"/>
    <s v="No"/>
    <n v="300000"/>
    <s v="ASEGURADO VOLUNTARIO"/>
    <n v="44"/>
  </r>
  <r>
    <n v="56"/>
    <s v="MUJER"/>
    <n v="159787.22"/>
    <s v="ASALARIADO"/>
    <x v="1"/>
    <s v="SI"/>
    <s v="SI"/>
    <s v="NO"/>
    <n v="44"/>
    <s v="No"/>
    <s v="No"/>
    <n v="159787.22"/>
    <s v="ASALARIADO"/>
    <n v="44"/>
  </r>
  <r>
    <n v="57"/>
    <s v="MUJER"/>
    <n v="267741.03999999998"/>
    <s v="ASALARIADO"/>
    <x v="1"/>
    <s v="SI"/>
    <s v="NO"/>
    <s v="NO"/>
    <n v="32"/>
    <s v="No"/>
    <s v="No"/>
    <n v="267741.03999999998"/>
    <s v="ASALARIADO"/>
    <n v="32"/>
  </r>
  <r>
    <n v="58"/>
    <s v="MUJER"/>
    <n v="376777"/>
    <s v="ASALARIADO"/>
    <x v="1"/>
    <s v="SI"/>
    <s v="NO"/>
    <s v="NO"/>
    <n v="43"/>
    <s v="No"/>
    <s v="No"/>
    <n v="376777"/>
    <s v="ASALARIADO"/>
    <n v="43"/>
  </r>
  <r>
    <n v="59"/>
    <s v="HOMBRE"/>
    <n v="386161"/>
    <s v="TRABAJADOR INDEPENDIENTE"/>
    <x v="1"/>
    <s v="SI"/>
    <s v="NO"/>
    <s v="SI"/>
    <n v="45"/>
    <s v="No"/>
    <s v="No"/>
    <n v="386161"/>
    <s v="TRABAJADOR INDEPENDIENTE"/>
    <n v="45"/>
  </r>
  <r>
    <n v="60"/>
    <s v="HOMBRE"/>
    <n v="278030"/>
    <s v="CONVENIOS ESPECIALES DE TRABAJADORES INDEPENDIENTES"/>
    <x v="1"/>
    <s v="SI"/>
    <s v="NO"/>
    <s v="NO"/>
    <n v="22"/>
    <s v="No"/>
    <s v="No"/>
    <n v="278030"/>
    <s v="CONVENIOS ESPECIALES DE TRABAJADORES INDEPENDIENTES"/>
    <n v="22"/>
  </r>
  <r>
    <n v="61"/>
    <s v="HOMBRE"/>
    <n v="1594012.66"/>
    <s v="ASALARIADO"/>
    <x v="1"/>
    <s v="SI"/>
    <s v="NO"/>
    <s v="NO"/>
    <n v="32"/>
    <s v="No"/>
    <s v="No"/>
    <n v="1594012.66"/>
    <s v="ASALARIADO"/>
    <n v="32"/>
  </r>
  <r>
    <n v="62"/>
    <s v="HOMBRE"/>
    <n v="1401725.03"/>
    <s v="PENSIONADOS EN SU PROPIO SISTEMA"/>
    <x v="0"/>
    <s v="SI"/>
    <s v="NO"/>
    <s v="NO"/>
    <n v="85"/>
    <s v="No"/>
    <s v="No"/>
    <n v="1401725.03"/>
    <s v="PENSIONADOS EN SU PROPIO SISTEMA"/>
    <n v="85"/>
  </r>
  <r>
    <n v="63"/>
    <s v="HOMBRE"/>
    <n v="366358.49"/>
    <s v="ASALARIADO"/>
    <x v="1"/>
    <s v="SI"/>
    <s v="NO"/>
    <s v="NO"/>
    <n v="51"/>
    <s v="No"/>
    <s v="No"/>
    <n v="366358.49"/>
    <s v="ASALARIADO"/>
    <n v="51"/>
  </r>
  <r>
    <n v="64"/>
    <s v="MUJER"/>
    <n v="411794"/>
    <s v="TRABAJADOR INDEPENDIENTE"/>
    <x v="1"/>
    <s v="SI"/>
    <s v="NO"/>
    <s v="NO"/>
    <n v="53"/>
    <s v="No"/>
    <s v="No"/>
    <n v="411794"/>
    <s v="TRABAJADOR INDEPENDIENTE"/>
    <n v="53"/>
  </r>
  <r>
    <n v="65"/>
    <s v="HOMBRE"/>
    <n v="340510.83"/>
    <s v="ASALARIADO"/>
    <x v="1"/>
    <s v="SI"/>
    <s v="NO"/>
    <s v="NO"/>
    <n v="40"/>
    <s v="No"/>
    <s v="No"/>
    <n v="340510.83"/>
    <s v="ASALARIADO"/>
    <n v="40"/>
  </r>
  <r>
    <n v="66"/>
    <s v="HOMBRE"/>
    <n v="3217736"/>
    <s v="ASALARIADO"/>
    <x v="1"/>
    <s v="SI"/>
    <s v="NO"/>
    <s v="NO"/>
    <n v="32"/>
    <s v="Atípico"/>
    <s v="No"/>
    <n v="3217736"/>
    <s v="ASALARIADO"/>
    <n v="32"/>
  </r>
  <r>
    <n v="67"/>
    <s v="HOMBRE"/>
    <n v="133603.53"/>
    <s v="PENSIONADOS EN SU PROPIO SISTEMA"/>
    <x v="0"/>
    <s v="SI"/>
    <s v="NO"/>
    <s v="NO"/>
    <n v="72"/>
    <s v="No"/>
    <s v="No"/>
    <n v="133603.53"/>
    <s v="PENSIONADOS EN SU PROPIO SISTEMA"/>
    <n v="72"/>
  </r>
  <r>
    <n v="68"/>
    <s v="HOMBRE"/>
    <n v="140435.81"/>
    <s v="PENSIONADOS EN SU PROPIO SISTEMA"/>
    <x v="0"/>
    <s v="SI"/>
    <s v="NO"/>
    <s v="NO"/>
    <n v="74"/>
    <s v="No"/>
    <s v="No"/>
    <n v="140435.81"/>
    <s v="PENSIONADOS EN SU PROPIO SISTEMA"/>
    <n v="74"/>
  </r>
  <r>
    <n v="69"/>
    <s v="HOMBRE"/>
    <n v="1866932.5"/>
    <s v="ASALARIADO"/>
    <x v="0"/>
    <s v="SI"/>
    <s v="NO"/>
    <s v="NO"/>
    <n v="57"/>
    <s v="No"/>
    <s v="No"/>
    <n v="1866932.5"/>
    <s v="ASALARIADO"/>
    <n v="57"/>
  </r>
  <r>
    <n v="70"/>
    <s v="HOMBRE"/>
    <n v="299647"/>
    <s v="ASEGURADO VOLUNTARIO"/>
    <x v="1"/>
    <s v="SI"/>
    <s v="NO"/>
    <s v="NO"/>
    <m/>
    <s v="No"/>
    <s v="No"/>
    <n v="299647"/>
    <s v="ASEGURADO VOLUNTARIO"/>
    <n v="0"/>
  </r>
  <r>
    <n v="71"/>
    <s v="MUJER"/>
    <n v="544163.5"/>
    <s v="ASALARIADO"/>
    <x v="1"/>
    <s v="SI"/>
    <s v="NO"/>
    <s v="NO"/>
    <n v="24"/>
    <s v="No"/>
    <s v="No"/>
    <n v="544163.5"/>
    <s v="ASALARIADO"/>
    <n v="24"/>
  </r>
  <r>
    <n v="72"/>
    <s v="MUJER"/>
    <n v="2128928"/>
    <s v=""/>
    <x v="0"/>
    <s v="SI"/>
    <s v="NO"/>
    <s v="SI"/>
    <n v="42"/>
    <s v="No"/>
    <s v="No"/>
    <n v="2128928"/>
    <s v="ASALARIADO"/>
    <n v="42"/>
  </r>
  <r>
    <n v="73"/>
    <s v="HOMBRE"/>
    <n v="278030"/>
    <s v="CONVENIOS ESPECIALES DE TRABAJADORES INDEPENDIENTES"/>
    <x v="1"/>
    <s v="SI"/>
    <s v="NO"/>
    <s v="NO"/>
    <n v="57"/>
    <s v="No"/>
    <s v="No"/>
    <n v="278030"/>
    <s v="CONVENIOS ESPECIALES DE TRABAJADORES INDEPENDIENTES"/>
    <n v="57"/>
  </r>
  <r>
    <n v="74"/>
    <s v="MUJER"/>
    <n v="508972.79999999999"/>
    <s v="ASALARIADO"/>
    <x v="0"/>
    <s v="SI"/>
    <s v="NO"/>
    <s v="NO"/>
    <n v="46"/>
    <s v="No"/>
    <s v="No"/>
    <n v="508972.79999999999"/>
    <s v="ASALARIADO"/>
    <n v="46"/>
  </r>
  <r>
    <n v="75"/>
    <s v="HOMBRE"/>
    <n v="476424.06"/>
    <s v="ASALARIADO"/>
    <x v="1"/>
    <s v="SI"/>
    <s v="NO"/>
    <s v="NO"/>
    <n v="24"/>
    <s v="No"/>
    <s v="No"/>
    <n v="476424.06"/>
    <s v="ASALARIADO"/>
    <n v="24"/>
  </r>
  <r>
    <n v="76"/>
    <s v="MUJER"/>
    <n v="278035"/>
    <s v="TRABAJADOR INDEPENDIENTE"/>
    <x v="1"/>
    <s v="SI"/>
    <s v="NO"/>
    <s v="SI"/>
    <n v="27"/>
    <s v="No"/>
    <s v="No"/>
    <n v="278035"/>
    <s v="TRABAJADOR INDEPENDIENTE"/>
    <n v="27"/>
  </r>
  <r>
    <n v="77"/>
    <s v="HOMBRE"/>
    <n v="297046"/>
    <s v="ASEGURADO VOLUNTARIO"/>
    <x v="1"/>
    <s v="NO"/>
    <s v="NO"/>
    <s v="SI"/>
    <n v="29"/>
    <s v="No"/>
    <s v="No"/>
    <n v="297046"/>
    <s v="ASEGURADO VOLUNTARIO"/>
    <n v="29"/>
  </r>
  <r>
    <n v="78"/>
    <s v="MUJER"/>
    <n v="643859.19999999995"/>
    <s v="ASALARIADO"/>
    <x v="0"/>
    <s v="SI"/>
    <s v="NO"/>
    <s v="NO"/>
    <n v="35"/>
    <s v="No"/>
    <s v="No"/>
    <n v="643859.19999999995"/>
    <s v="ASALARIADO"/>
    <n v="35"/>
  </r>
  <r>
    <n v="79"/>
    <s v="HOMBRE"/>
    <n v="364678.16"/>
    <s v="ASALARIADO"/>
    <x v="1"/>
    <s v="SI"/>
    <s v="NO"/>
    <s v="NO"/>
    <n v="28"/>
    <s v="No"/>
    <s v="No"/>
    <n v="364678.16"/>
    <s v="ASALARIADO"/>
    <n v="28"/>
  </r>
  <r>
    <n v="80"/>
    <s v="MUJER"/>
    <n v="297046"/>
    <s v="ASEGURADO VOLUNTARIO"/>
    <x v="1"/>
    <s v="SI"/>
    <s v="NO"/>
    <s v="NO"/>
    <n v="50"/>
    <s v="No"/>
    <s v="No"/>
    <n v="297046"/>
    <s v="ASEGURADO VOLUNTARIO"/>
    <n v="50"/>
  </r>
  <r>
    <n v="81"/>
    <s v="MUJER"/>
    <n v="909000"/>
    <s v="ASALARIADO"/>
    <x v="1"/>
    <s v="SI"/>
    <s v="NO"/>
    <s v="SI"/>
    <n v="27"/>
    <s v="No"/>
    <s v="No"/>
    <n v="909000"/>
    <s v="ASALARIADO"/>
    <n v="27"/>
  </r>
  <r>
    <n v="82"/>
    <s v="MUJER"/>
    <n v="1769610.96"/>
    <s v="ASALARIADO"/>
    <x v="0"/>
    <s v="SI"/>
    <s v="NO"/>
    <s v="NO"/>
    <n v="56"/>
    <s v="No"/>
    <s v="No"/>
    <n v="1769610.96"/>
    <s v="ASALARIADO"/>
    <n v="56"/>
  </r>
  <r>
    <n v="83"/>
    <s v="HOMBRE"/>
    <n v="415861"/>
    <s v="TRABAJADOR INDEPENDIENTE"/>
    <x v="1"/>
    <s v="SI"/>
    <s v="NO"/>
    <s v="SI"/>
    <n v="34"/>
    <s v="No"/>
    <s v="No"/>
    <n v="415861"/>
    <s v="TRABAJADOR INDEPENDIENTE"/>
    <n v="34"/>
  </r>
  <r>
    <n v="84"/>
    <s v="MUJER"/>
    <n v="1404047"/>
    <s v="ASALARIADO"/>
    <x v="0"/>
    <s v="SI"/>
    <s v="NO"/>
    <s v="SI"/>
    <n v="53"/>
    <s v="No"/>
    <s v="No"/>
    <n v="1404047"/>
    <s v="ASALARIADO"/>
    <n v="53"/>
  </r>
  <r>
    <n v="85"/>
    <s v="MUJER"/>
    <n v="457842.57"/>
    <s v="ASALARIADO"/>
    <x v="1"/>
    <s v="SI"/>
    <s v="NO"/>
    <s v="NO"/>
    <n v="50"/>
    <s v="No"/>
    <s v="No"/>
    <n v="457842.57"/>
    <s v="ASALARIADO"/>
    <n v="50"/>
  </r>
  <r>
    <n v="86"/>
    <s v="MUJER"/>
    <n v="297046"/>
    <s v="ASEGURADO VOLUNTARIO"/>
    <x v="1"/>
    <s v="SI"/>
    <s v="NO"/>
    <s v="NO"/>
    <n v="36"/>
    <s v="No"/>
    <s v="No"/>
    <n v="297046"/>
    <s v="ASEGURADO VOLUNTARIO"/>
    <n v="36"/>
  </r>
  <r>
    <n v="87"/>
    <s v="HOMBRE"/>
    <n v="347356.26"/>
    <s v="ASALARIADO"/>
    <x v="1"/>
    <s v="SI"/>
    <s v="NO"/>
    <s v="NO"/>
    <n v="38"/>
    <s v="No"/>
    <s v="No"/>
    <n v="347356.26"/>
    <s v="ASALARIADO"/>
    <n v="38"/>
  </r>
  <r>
    <n v="88"/>
    <s v="MUJER"/>
    <n v="432031"/>
    <s v="ASALARIADO"/>
    <x v="0"/>
    <s v="SI"/>
    <s v="NO"/>
    <s v="SI"/>
    <n v="31"/>
    <s v="No"/>
    <s v="No"/>
    <n v="432031"/>
    <s v="ASALARIADO"/>
    <n v="31"/>
  </r>
  <r>
    <n v="89"/>
    <s v="HOMBRE"/>
    <n v="419292"/>
    <s v="TRABAJADOR INDEPENDIENTE"/>
    <x v="1"/>
    <s v="SI"/>
    <s v="SI"/>
    <s v="NO"/>
    <n v="36"/>
    <s v="No"/>
    <s v="No"/>
    <n v="419292"/>
    <s v="TRABAJADOR INDEPENDIENTE"/>
    <n v="36"/>
  </r>
  <r>
    <n v="90"/>
    <s v="MUJER"/>
    <n v="622035.81999999995"/>
    <s v="ASALARIADO"/>
    <x v="0"/>
    <s v="SI"/>
    <s v="NO"/>
    <s v="NO"/>
    <n v="30"/>
    <s v="No"/>
    <s v="No"/>
    <n v="622035.81999999995"/>
    <s v="ASALARIADO"/>
    <n v="30"/>
  </r>
  <r>
    <n v="91"/>
    <s v="HOMBRE"/>
    <n v="483142.5"/>
    <s v="ASALARIADO"/>
    <x v="1"/>
    <s v="SI"/>
    <s v="NO"/>
    <s v="NO"/>
    <n v="33"/>
    <s v="No"/>
    <s v="No"/>
    <n v="483142.5"/>
    <s v="ASALARIADO"/>
    <n v="33"/>
  </r>
  <r>
    <n v="92"/>
    <s v="HOMBRE"/>
    <n v="609320.69999999995"/>
    <s v="ASALARIADO"/>
    <x v="0"/>
    <s v="SI"/>
    <s v="NO"/>
    <s v="NO"/>
    <n v="39"/>
    <s v="No"/>
    <s v="No"/>
    <n v="609320.69999999995"/>
    <s v="ASALARIADO"/>
    <n v="39"/>
  </r>
  <r>
    <n v="93"/>
    <s v="HOMBRE"/>
    <n v="982902.8"/>
    <s v="ASALARIADO"/>
    <x v="0"/>
    <s v="SI"/>
    <s v="NO"/>
    <s v="NO"/>
    <n v="49"/>
    <s v="No"/>
    <s v="No"/>
    <n v="982902.8"/>
    <s v="ASALARIADO"/>
    <n v="49"/>
  </r>
  <r>
    <n v="94"/>
    <s v="MUJER"/>
    <n v="800002"/>
    <s v="ASALARIADO"/>
    <x v="1"/>
    <s v="SI"/>
    <s v="NO"/>
    <s v="NO"/>
    <n v="30"/>
    <s v="No"/>
    <s v="No"/>
    <n v="800002"/>
    <s v="ASALARIADO"/>
    <n v="30"/>
  </r>
  <r>
    <n v="95"/>
    <s v="HOMBRE"/>
    <n v="938875"/>
    <s v="ASALARIADO"/>
    <x v="1"/>
    <s v="SI"/>
    <s v="NO"/>
    <s v="NO"/>
    <n v="28"/>
    <s v="No"/>
    <s v="No"/>
    <n v="938875"/>
    <s v="ASALARIADO"/>
    <n v="28"/>
  </r>
  <r>
    <n v="96"/>
    <s v="MUJER"/>
    <n v="412625.63"/>
    <s v="ASALARIADO"/>
    <x v="1"/>
    <s v="SI"/>
    <s v="NO"/>
    <s v="NO"/>
    <n v="26"/>
    <s v="No"/>
    <s v="No"/>
    <n v="412625.63"/>
    <s v="ASALARIADO"/>
    <n v="26"/>
  </r>
  <r>
    <n v="97"/>
    <s v="HOMBRE"/>
    <n v="234334"/>
    <s v="ASALARIADO"/>
    <x v="1"/>
    <s v="SI"/>
    <s v="NO"/>
    <s v="NO"/>
    <n v="21"/>
    <s v="No"/>
    <s v="No"/>
    <n v="234334"/>
    <s v="ASALARIADO"/>
    <n v="21"/>
  </r>
  <r>
    <n v="98"/>
    <s v="MUJER"/>
    <n v="675720"/>
    <s v="ASALARIADO"/>
    <x v="0"/>
    <s v="SI"/>
    <s v="NO"/>
    <s v="NO"/>
    <n v="36"/>
    <s v="No"/>
    <s v="No"/>
    <n v="675720"/>
    <s v="ASALARIADO"/>
    <n v="36"/>
  </r>
  <r>
    <n v="99"/>
    <s v="MUJER"/>
    <n v="283745.98"/>
    <s v="ASALARIADO"/>
    <x v="1"/>
    <s v="SI"/>
    <s v="NO"/>
    <s v="NO"/>
    <n v="22"/>
    <s v="No"/>
    <s v="No"/>
    <n v="283745.98"/>
    <s v="ASALARIADO"/>
    <n v="22"/>
  </r>
  <r>
    <n v="100"/>
    <s v="MUJER"/>
    <n v="3729038.4"/>
    <s v="ASALARIADO"/>
    <x v="0"/>
    <s v="SI"/>
    <s v="NO"/>
    <s v="NO"/>
    <n v="50"/>
    <s v="Atípico"/>
    <s v="No"/>
    <n v="3729038.4"/>
    <s v="ASALARIADO"/>
    <n v="50"/>
  </r>
  <r>
    <n v="101"/>
    <s v="MUJER"/>
    <n v="300000"/>
    <s v="ASALARIADO"/>
    <x v="1"/>
    <s v="SI"/>
    <s v="NO"/>
    <s v="NO"/>
    <n v="33"/>
    <s v="No"/>
    <s v="No"/>
    <n v="300000"/>
    <s v="ASALARIADO"/>
    <n v="33"/>
  </r>
  <r>
    <n v="102"/>
    <s v="MUJER"/>
    <n v="377900"/>
    <s v="ASALARIADO"/>
    <x v="1"/>
    <s v="SI"/>
    <s v="NO"/>
    <s v="NO"/>
    <n v="57"/>
    <s v="No"/>
    <s v="No"/>
    <n v="377900"/>
    <s v="ASALARIADO"/>
    <n v="57"/>
  </r>
  <r>
    <n v="103"/>
    <s v="HOMBRE"/>
    <n v="300018"/>
    <s v="ASEGURADO VOLUNTARIO"/>
    <x v="1"/>
    <s v="SI"/>
    <s v="NO"/>
    <s v="NO"/>
    <n v="63"/>
    <s v="No"/>
    <s v="No"/>
    <n v="300018"/>
    <s v="ASEGURADO VOLUNTARIO"/>
    <n v="63"/>
  </r>
  <r>
    <n v="104"/>
    <s v="MUJER"/>
    <n v="306643.32"/>
    <s v="ASALARIADO"/>
    <x v="1"/>
    <s v="SI"/>
    <s v="NO"/>
    <s v="NO"/>
    <n v="30"/>
    <s v="No"/>
    <s v="No"/>
    <n v="306643.32"/>
    <s v="ASALARIADO"/>
    <n v="30"/>
  </r>
  <r>
    <n v="105"/>
    <s v="HOMBRE"/>
    <n v="462759"/>
    <s v="ASALARIADO"/>
    <x v="1"/>
    <s v="SI"/>
    <s v="NO"/>
    <s v="NO"/>
    <n v="35"/>
    <s v="No"/>
    <s v="No"/>
    <n v="462759"/>
    <s v="ASALARIADO"/>
    <n v="35"/>
  </r>
  <r>
    <n v="106"/>
    <s v="MUJER"/>
    <n v="1411236"/>
    <s v="ASALARIADO"/>
    <x v="0"/>
    <s v="SI"/>
    <s v="NO"/>
    <s v="NO"/>
    <n v="30"/>
    <s v="No"/>
    <s v="No"/>
    <n v="1411236"/>
    <s v="ASALARIADO"/>
    <n v="30"/>
  </r>
  <r>
    <n v="107"/>
    <s v="HOMBRE"/>
    <n v="310124"/>
    <s v="ASEGURADO VOLUNTARIO"/>
    <x v="1"/>
    <s v="SI"/>
    <s v="NO"/>
    <s v="NO"/>
    <n v="51"/>
    <s v="No"/>
    <s v="No"/>
    <n v="310124"/>
    <s v="ASEGURADO VOLUNTARIO"/>
    <n v="51"/>
  </r>
  <r>
    <n v="108"/>
    <s v="HOMBRE"/>
    <n v="505145"/>
    <s v="TRABAJADOR INDEPENDIENTE"/>
    <x v="1"/>
    <s v="SI"/>
    <s v="SI"/>
    <s v="SI"/>
    <n v="30"/>
    <s v="No"/>
    <s v="No"/>
    <n v="505145"/>
    <s v="TRABAJADOR INDEPENDIENTE"/>
    <n v="30"/>
  </r>
  <r>
    <n v="109"/>
    <s v="HOMBRE"/>
    <n v="386161"/>
    <s v="TRABAJADOR INDEPENDIENTE"/>
    <x v="1"/>
    <s v="SI"/>
    <s v="NO"/>
    <s v="SI"/>
    <n v="44"/>
    <s v="No"/>
    <s v="No"/>
    <n v="386161"/>
    <s v="TRABAJADOR INDEPENDIENTE"/>
    <n v="44"/>
  </r>
  <r>
    <n v="110"/>
    <s v="MUJER"/>
    <n v="297973.5"/>
    <s v="ASALARIADO"/>
    <x v="0"/>
    <s v="SI"/>
    <s v="NO"/>
    <s v="NO"/>
    <n v="43"/>
    <s v="No"/>
    <s v="No"/>
    <n v="297973.5"/>
    <s v="ASALARIADO"/>
    <n v="43"/>
  </r>
  <r>
    <n v="111"/>
    <s v="MUJER"/>
    <n v="338049.9"/>
    <s v="ASALARIADO"/>
    <x v="1"/>
    <s v="SI"/>
    <s v="NO"/>
    <s v="NO"/>
    <n v="43"/>
    <s v="No"/>
    <s v="No"/>
    <n v="338049.9"/>
    <s v="ASALARIADO"/>
    <n v="43"/>
  </r>
  <r>
    <n v="112"/>
    <s v="MUJER"/>
    <n v="298155"/>
    <s v="ASEGURADO VOLUNTARIO"/>
    <x v="1"/>
    <s v="SI"/>
    <s v="NO"/>
    <s v="NO"/>
    <n v="47"/>
    <s v="No"/>
    <s v="No"/>
    <n v="298155"/>
    <s v="ASEGURADO VOLUNTARIO"/>
    <n v="47"/>
  </r>
  <r>
    <n v="113"/>
    <s v="MUJER"/>
    <n v="278030.99"/>
    <s v="CONVENIOS ESPECIALES DE TRABAJADORES INDEPENDIENTES"/>
    <x v="1"/>
    <s v="SI"/>
    <s v="NO"/>
    <s v="NO"/>
    <n v="30"/>
    <s v="No"/>
    <s v="No"/>
    <n v="278030.99"/>
    <s v="CONVENIOS ESPECIALES DE TRABAJADORES INDEPENDIENTES"/>
    <n v="30"/>
  </r>
  <r>
    <n v="114"/>
    <s v="MUJER"/>
    <n v="382026.4"/>
    <s v="ASALARIADO"/>
    <x v="1"/>
    <s v="SI"/>
    <s v="NO"/>
    <s v="NO"/>
    <n v="44"/>
    <s v="No"/>
    <s v="No"/>
    <n v="382026.4"/>
    <s v="ASALARIADO"/>
    <n v="44"/>
  </r>
  <r>
    <n v="115"/>
    <s v="MUJER"/>
    <n v="239485.57"/>
    <s v="ASALARIADO"/>
    <x v="1"/>
    <s v="SI"/>
    <s v="NO"/>
    <s v="NO"/>
    <n v="21"/>
    <s v="No"/>
    <s v="No"/>
    <n v="239485.57"/>
    <s v="ASALARIADO"/>
    <n v="21"/>
  </r>
  <r>
    <n v="116"/>
    <s v="HOMBRE"/>
    <n v="672873.47"/>
    <s v="ASALARIADO"/>
    <x v="1"/>
    <s v="SI"/>
    <s v="SI"/>
    <s v="NO"/>
    <n v="32"/>
    <s v="No"/>
    <s v="No"/>
    <n v="672873.47"/>
    <s v="ASALARIADO"/>
    <n v="32"/>
  </r>
  <r>
    <n v="117"/>
    <s v="MUJER"/>
    <n v="995442"/>
    <s v="ASALARIADO"/>
    <x v="1"/>
    <s v="SI"/>
    <s v="SI"/>
    <s v="SI"/>
    <n v="52"/>
    <s v="No"/>
    <s v="No"/>
    <n v="995442"/>
    <s v="ASALARIADO"/>
    <n v="52"/>
  </r>
  <r>
    <n v="118"/>
    <s v="HOMBRE"/>
    <n v="659864.57999999996"/>
    <s v="ASALARIADO"/>
    <x v="1"/>
    <s v="SI"/>
    <s v="NO"/>
    <s v="NO"/>
    <n v="27"/>
    <s v="No"/>
    <s v="No"/>
    <n v="659864.57999999996"/>
    <s v="ASALARIADO"/>
    <n v="27"/>
  </r>
  <r>
    <n v="119"/>
    <s v="HOMBRE"/>
    <n v="681758.7"/>
    <s v="ASALARIADO"/>
    <x v="1"/>
    <s v="SI"/>
    <s v="NO"/>
    <s v="NO"/>
    <n v="30"/>
    <s v="No"/>
    <s v="No"/>
    <n v="681758.7"/>
    <s v="ASALARIADO"/>
    <n v="30"/>
  </r>
  <r>
    <n v="120"/>
    <s v="MUJER"/>
    <n v="297046"/>
    <s v="ASEGURADO VOLUNTARIO"/>
    <x v="1"/>
    <s v="SI"/>
    <s v="SI"/>
    <s v="SI"/>
    <n v="37"/>
    <s v="No"/>
    <s v="No"/>
    <n v="297046"/>
    <s v="ASEGURADO VOLUNTARIO"/>
    <n v="37"/>
  </r>
  <r>
    <n v="121"/>
    <s v="MUJER"/>
    <n v="149929.63"/>
    <s v="ASALARIADO"/>
    <x v="1"/>
    <s v="SI"/>
    <s v="SI"/>
    <s v="NO"/>
    <n v="28"/>
    <s v="No"/>
    <s v="No"/>
    <n v="149929.63"/>
    <s v="ASALARIADO"/>
    <n v="28"/>
  </r>
  <r>
    <n v="122"/>
    <s v="MUJER"/>
    <n v="297514"/>
    <s v="ASEGURADO VOLUNTARIO"/>
    <x v="1"/>
    <s v="SI"/>
    <s v="NO"/>
    <s v="NO"/>
    <n v="45"/>
    <s v="No"/>
    <s v="No"/>
    <n v="297514"/>
    <s v="ASEGURADO VOLUNTARIO"/>
    <n v="45"/>
  </r>
  <r>
    <n v="123"/>
    <s v="MUJER"/>
    <n v="297062"/>
    <s v="ASEGURADO VOLUNTARIO"/>
    <x v="1"/>
    <s v="SI"/>
    <s v="NO"/>
    <s v="NO"/>
    <n v="40"/>
    <s v="No"/>
    <s v="No"/>
    <n v="297062"/>
    <s v="ASEGURADO VOLUNTARIO"/>
    <n v="40"/>
  </r>
  <r>
    <n v="124"/>
    <s v="HOMBRE"/>
    <n v="1179097"/>
    <s v="ASALARIADO"/>
    <x v="1"/>
    <s v="SI"/>
    <s v="NO"/>
    <s v="NO"/>
    <n v="41"/>
    <s v="No"/>
    <s v="No"/>
    <n v="1179097"/>
    <s v="ASALARIADO"/>
    <n v="41"/>
  </r>
  <r>
    <n v="125"/>
    <s v="HOMBRE"/>
    <n v="300018"/>
    <s v="ASEGURADO VOLUNTARIO"/>
    <x v="1"/>
    <s v="SI"/>
    <s v="NO"/>
    <s v="NO"/>
    <n v="82"/>
    <s v="No"/>
    <s v="No"/>
    <n v="300018"/>
    <s v="ASEGURADO VOLUNTARIO"/>
    <n v="82"/>
  </r>
  <r>
    <n v="126"/>
    <s v="MUJER"/>
    <n v="366996.25"/>
    <s v="ASALARIADO"/>
    <x v="1"/>
    <s v="SI"/>
    <s v="NO"/>
    <s v="NO"/>
    <n v="44"/>
    <s v="No"/>
    <s v="No"/>
    <n v="366996.25"/>
    <s v="ASALARIADO"/>
    <n v="44"/>
  </r>
  <r>
    <n v="127"/>
    <s v="MUJER"/>
    <n v="976712.18"/>
    <s v="ASALARIADO"/>
    <x v="1"/>
    <s v="SI"/>
    <s v="NO"/>
    <s v="NO"/>
    <n v="32"/>
    <s v="No"/>
    <s v="No"/>
    <n v="976712.18"/>
    <s v="ASALARIADO"/>
    <n v="32"/>
  </r>
  <r>
    <n v="128"/>
    <s v="MUJER"/>
    <n v="212500"/>
    <s v="ASALARIADO"/>
    <x v="1"/>
    <s v="SI"/>
    <s v="SI"/>
    <s v="NO"/>
    <n v="45"/>
    <s v="No"/>
    <s v="No"/>
    <n v="212500"/>
    <s v="ASALARIADO"/>
    <n v="45"/>
  </r>
  <r>
    <n v="129"/>
    <s v="HOMBRE"/>
    <n v="300018"/>
    <s v="TRABAJADOR INDEPENDIENTE"/>
    <x v="1"/>
    <s v="SI"/>
    <s v="NO"/>
    <s v="NO"/>
    <n v="58"/>
    <s v="No"/>
    <s v="No"/>
    <n v="300018"/>
    <s v="TRABAJADOR INDEPENDIENTE"/>
    <n v="58"/>
  </r>
  <r>
    <n v="130"/>
    <s v="HOMBRE"/>
    <n v="489327"/>
    <s v="ASALARIADO"/>
    <x v="0"/>
    <s v="SI"/>
    <s v="NO"/>
    <s v="NO"/>
    <n v="33"/>
    <s v="No"/>
    <s v="No"/>
    <n v="489327"/>
    <s v="ASALARIADO"/>
    <n v="33"/>
  </r>
  <r>
    <n v="131"/>
    <s v="MUJER"/>
    <n v="299647"/>
    <s v="ASEGURADO VOLUNTARIO"/>
    <x v="1"/>
    <s v="SI"/>
    <s v="NO"/>
    <s v="NO"/>
    <n v="50"/>
    <s v="No"/>
    <s v="No"/>
    <n v="299647"/>
    <s v="ASEGURADO VOLUNTARIO"/>
    <n v="50"/>
  </r>
  <r>
    <n v="132"/>
    <s v="HOMBRE"/>
    <n v="1093666.56"/>
    <s v="ASALARIADO"/>
    <x v="1"/>
    <s v="SI"/>
    <s v="NO"/>
    <s v="SI"/>
    <n v="55"/>
    <s v="No"/>
    <s v="No"/>
    <n v="1093666.56"/>
    <s v="ASALARIADO"/>
    <n v="55"/>
  </r>
  <r>
    <n v="133"/>
    <s v="HOMBRE"/>
    <n v="677626.04"/>
    <s v="ASALARIADO"/>
    <x v="1"/>
    <s v="SI"/>
    <s v="NO"/>
    <s v="NO"/>
    <n v="57"/>
    <s v="No"/>
    <s v="No"/>
    <n v="677626.04"/>
    <s v="ASALARIADO"/>
    <n v="57"/>
  </r>
  <r>
    <n v="134"/>
    <s v="HOMBRE"/>
    <n v="462063.22"/>
    <s v="ASALARIADO"/>
    <x v="1"/>
    <s v="SI"/>
    <s v="NO"/>
    <s v="NO"/>
    <n v="54"/>
    <s v="No"/>
    <s v="No"/>
    <n v="462063.22"/>
    <s v="ASALARIADO"/>
    <n v="54"/>
  </r>
  <r>
    <n v="135"/>
    <s v="HOMBRE"/>
    <n v="966790.5"/>
    <s v="ASALARIADO"/>
    <x v="0"/>
    <s v="SI"/>
    <s v="NO"/>
    <s v="NO"/>
    <n v="43"/>
    <s v="No"/>
    <s v="No"/>
    <n v="966790.5"/>
    <s v="ASALARIADO"/>
    <n v="43"/>
  </r>
  <r>
    <n v="136"/>
    <s v="HOMBRE"/>
    <n v="318242.84000000003"/>
    <s v="ASALARIADO"/>
    <x v="0"/>
    <s v="SI"/>
    <s v="NO"/>
    <s v="NO"/>
    <n v="59"/>
    <s v="No"/>
    <s v="No"/>
    <n v="318242.84000000003"/>
    <s v="ASALARIADO"/>
    <n v="59"/>
  </r>
  <r>
    <n v="137"/>
    <s v="HOMBRE"/>
    <n v="1411134.97"/>
    <s v="ASALARIADO"/>
    <x v="1"/>
    <s v="SI"/>
    <s v="NO"/>
    <s v="NO"/>
    <n v="31"/>
    <s v="No"/>
    <s v="No"/>
    <n v="1411134.97"/>
    <s v="ASALARIADO"/>
    <n v="31"/>
  </r>
  <r>
    <n v="138"/>
    <s v="MUJER"/>
    <n v="402904"/>
    <s v="CONVENIOS ESPECIALES DE ASEGURADOS VOLUNTARIOS"/>
    <x v="1"/>
    <s v="SI"/>
    <s v="SI"/>
    <s v="NO"/>
    <n v="24"/>
    <s v="No"/>
    <s v="No"/>
    <n v="402904"/>
    <s v="CONVENIOS ESPECIALES DE ASEGURADOS VOLUNTARIOS"/>
    <n v="24"/>
  </r>
  <r>
    <n v="139"/>
    <s v="HOMBRE"/>
    <n v="356903.88"/>
    <s v="ASALARIADO"/>
    <x v="1"/>
    <s v="SI"/>
    <s v="NO"/>
    <s v="NO"/>
    <n v="43"/>
    <s v="No"/>
    <s v="No"/>
    <n v="356903.88"/>
    <s v="ASALARIADO"/>
    <n v="43"/>
  </r>
  <r>
    <n v="140"/>
    <s v="HOMBRE"/>
    <n v="278035"/>
    <s v="ASEGURADO VOLUNTARIO"/>
    <x v="1"/>
    <s v="SI"/>
    <s v="NO"/>
    <s v="NO"/>
    <n v="41"/>
    <s v="No"/>
    <s v="No"/>
    <n v="278035"/>
    <s v="ASEGURADO VOLUNTARIO"/>
    <n v="41"/>
  </r>
  <r>
    <n v="141"/>
    <s v="MUJER"/>
    <n v="297046"/>
    <s v="TRABAJADOR INDEPENDIENTE"/>
    <x v="1"/>
    <s v="SI"/>
    <s v="NO"/>
    <s v="NO"/>
    <n v="65"/>
    <s v="No"/>
    <s v="No"/>
    <n v="297046"/>
    <s v="TRABAJADOR INDEPENDIENTE"/>
    <n v="65"/>
  </r>
  <r>
    <n v="142"/>
    <s v="MUJER"/>
    <n v="400000"/>
    <s v="ASALARIADO"/>
    <x v="1"/>
    <s v="SI"/>
    <s v="NO"/>
    <s v="NO"/>
    <n v="46"/>
    <s v="No"/>
    <s v="No"/>
    <n v="400000"/>
    <s v="ASALARIADO"/>
    <n v="46"/>
  </r>
  <r>
    <n v="143"/>
    <s v="MUJER"/>
    <n v="497114.36"/>
    <s v="ASALARIADO"/>
    <x v="0"/>
    <s v="SI"/>
    <s v="NO"/>
    <s v="NO"/>
    <n v="28"/>
    <s v="No"/>
    <s v="No"/>
    <n v="497114.36"/>
    <s v="ASALARIADO"/>
    <n v="28"/>
  </r>
  <r>
    <n v="144"/>
    <s v="HOMBRE"/>
    <n v="270074"/>
    <s v="ASALARIADO"/>
    <x v="1"/>
    <s v="SI"/>
    <s v="NO"/>
    <s v="SI"/>
    <n v="60"/>
    <s v="No"/>
    <s v="No"/>
    <n v="270074"/>
    <s v="ASALARIADO"/>
    <n v="60"/>
  </r>
  <r>
    <n v="145"/>
    <s v="HOMBRE"/>
    <n v="680668.64"/>
    <s v="ASALARIADO"/>
    <x v="1"/>
    <s v="SI"/>
    <s v="NO"/>
    <s v="NO"/>
    <n v="37"/>
    <s v="No"/>
    <s v="No"/>
    <n v="680668.64"/>
    <s v="ASALARIADO"/>
    <n v="37"/>
  </r>
  <r>
    <n v="146"/>
    <s v="MUJER"/>
    <n v="148500"/>
    <s v="ASALARIADO"/>
    <x v="1"/>
    <s v="SI"/>
    <s v="NO"/>
    <s v="NO"/>
    <n v="50"/>
    <s v="No"/>
    <s v="No"/>
    <n v="148500"/>
    <s v="ASALARIADO"/>
    <n v="50"/>
  </r>
  <r>
    <n v="147"/>
    <s v="MUJER"/>
    <n v="372323"/>
    <s v="ASALARIADO"/>
    <x v="0"/>
    <s v="SI"/>
    <s v="NO"/>
    <s v="NO"/>
    <n v="29"/>
    <s v="No"/>
    <s v="No"/>
    <n v="372323"/>
    <s v="ASALARIADO"/>
    <n v="29"/>
  </r>
  <r>
    <n v="148"/>
    <s v="MUJER"/>
    <n v="1069289.8"/>
    <s v="PENSIONADOS EN SU PROPIO SISTEMA"/>
    <x v="0"/>
    <s v="SI"/>
    <s v="NO"/>
    <s v="NO"/>
    <n v="86"/>
    <s v="No"/>
    <s v="No"/>
    <n v="1069289.8"/>
    <s v="PENSIONADOS EN SU PROPIO SISTEMA"/>
    <n v="86"/>
  </r>
  <r>
    <n v="149"/>
    <s v="MUJER"/>
    <n v="258000"/>
    <s v="ASALARIADO"/>
    <x v="1"/>
    <s v="SI"/>
    <s v="NO"/>
    <s v="NO"/>
    <n v="30"/>
    <s v="No"/>
    <s v="No"/>
    <n v="258000"/>
    <s v="ASALARIADO"/>
    <n v="30"/>
  </r>
  <r>
    <n v="150"/>
    <s v="MUJER"/>
    <n v="304345"/>
    <s v="ASEGURADO VOLUNTARIO"/>
    <x v="1"/>
    <s v="SI"/>
    <s v="NO"/>
    <s v="NO"/>
    <n v="50"/>
    <s v="No"/>
    <s v="No"/>
    <n v="304345"/>
    <s v="ASEGURADO VOLUNTARIO"/>
    <n v="50"/>
  </r>
  <r>
    <n v="151"/>
    <s v="MUJER"/>
    <n v="299647"/>
    <s v=""/>
    <x v="1"/>
    <s v="SI"/>
    <s v="NO"/>
    <s v="NO"/>
    <n v="40"/>
    <s v="No"/>
    <s v="No"/>
    <n v="299647"/>
    <s v="ASALARIADO"/>
    <n v="40"/>
  </r>
  <r>
    <n v="152"/>
    <s v="HOMBRE"/>
    <n v="253472"/>
    <s v="ASALARIADO"/>
    <x v="1"/>
    <s v="SI"/>
    <s v="SI"/>
    <s v="NO"/>
    <n v="21"/>
    <s v="No"/>
    <s v="No"/>
    <n v="253472"/>
    <s v="ASALARIADO"/>
    <n v="21"/>
  </r>
  <r>
    <n v="153"/>
    <s v="HOMBRE"/>
    <n v="851079"/>
    <s v="ASALARIADO"/>
    <x v="1"/>
    <s v="SI"/>
    <s v="NO"/>
    <s v="NO"/>
    <n v="58"/>
    <s v="No"/>
    <s v="No"/>
    <n v="851079"/>
    <s v="ASALARIADO"/>
    <n v="58"/>
  </r>
  <r>
    <n v="154"/>
    <s v="MUJER"/>
    <n v="353911.5"/>
    <s v="ASALARIADO"/>
    <x v="0"/>
    <s v="SI"/>
    <s v="NO"/>
    <s v="NO"/>
    <n v="41"/>
    <s v="No"/>
    <s v="No"/>
    <n v="353911.5"/>
    <s v="ASALARIADO"/>
    <n v="41"/>
  </r>
  <r>
    <n v="155"/>
    <s v="MUJER"/>
    <n v="513465"/>
    <s v="ASALARIADO"/>
    <x v="1"/>
    <s v="SI"/>
    <s v="NO"/>
    <s v="NO"/>
    <n v="49"/>
    <s v="No"/>
    <s v="No"/>
    <n v="513465"/>
    <s v="ASALARIADO"/>
    <n v="49"/>
  </r>
  <r>
    <n v="156"/>
    <s v="HOMBRE"/>
    <n v="300018"/>
    <s v="ASEGURADO VOLUNTARIO"/>
    <x v="1"/>
    <s v="SI"/>
    <s v="NO"/>
    <s v="NO"/>
    <n v="57"/>
    <s v="No"/>
    <s v="No"/>
    <n v="300018"/>
    <s v="ASEGURADO VOLUNTARIO"/>
    <n v="57"/>
  </r>
  <r>
    <n v="157"/>
    <s v="HOMBRE"/>
    <n v="659491.07999999996"/>
    <s v="ASALARIADO"/>
    <x v="1"/>
    <s v="SI"/>
    <s v="NO"/>
    <s v="NO"/>
    <n v="27"/>
    <s v="No"/>
    <s v="No"/>
    <n v="659491.07999999996"/>
    <s v="ASALARIADO"/>
    <n v="27"/>
  </r>
  <r>
    <n v="158"/>
    <s v="HOMBRE"/>
    <n v="356000"/>
    <s v="ASALARIADO"/>
    <x v="1"/>
    <s v="SI"/>
    <s v="NO"/>
    <s v="SI"/>
    <n v="56"/>
    <s v="No"/>
    <s v="No"/>
    <n v="356000"/>
    <s v="ASALARIADO"/>
    <n v="56"/>
  </r>
  <r>
    <n v="159"/>
    <s v="HOMBRE"/>
    <n v="315941"/>
    <s v="ASALARIADO"/>
    <x v="1"/>
    <s v="SI"/>
    <s v="SI"/>
    <s v="NO"/>
    <n v="52"/>
    <s v="No"/>
    <s v="No"/>
    <n v="315941"/>
    <s v="ASALARIADO"/>
    <n v="52"/>
  </r>
  <r>
    <n v="160"/>
    <s v="HOMBRE"/>
    <n v="427506.38"/>
    <s v="CONVENIOS ESPECIALES DE TRABAJADORES INDEPENDIENTES"/>
    <x v="1"/>
    <s v="SI"/>
    <s v="NO"/>
    <s v="NO"/>
    <n v="28"/>
    <s v="No"/>
    <s v="No"/>
    <n v="427506.38"/>
    <s v="CONVENIOS ESPECIALES DE TRABAJADORES INDEPENDIENTES"/>
    <n v="28"/>
  </r>
  <r>
    <n v="161"/>
    <s v="HOMBRE"/>
    <n v="299441"/>
    <s v="TRABAJADOR INDEPENDIENTE"/>
    <x v="1"/>
    <s v="SI"/>
    <s v="NO"/>
    <s v="NO"/>
    <n v="54"/>
    <s v="No"/>
    <s v="No"/>
    <n v="299441"/>
    <s v="TRABAJADOR INDEPENDIENTE"/>
    <n v="54"/>
  </r>
  <r>
    <n v="162"/>
    <s v="HOMBRE"/>
    <n v="360458"/>
    <s v="ASALARIADO"/>
    <x v="0"/>
    <s v="SI"/>
    <s v="NO"/>
    <s v="NO"/>
    <n v="30"/>
    <s v="No"/>
    <s v="No"/>
    <n v="360458"/>
    <s v="ASALARIADO"/>
    <n v="30"/>
  </r>
  <r>
    <n v="163"/>
    <s v="HOMBRE"/>
    <n v="297050"/>
    <s v="TRABAJADOR INDEPENDIENTE"/>
    <x v="1"/>
    <s v="SI"/>
    <s v="NO"/>
    <s v="NO"/>
    <n v="46"/>
    <s v="No"/>
    <s v="No"/>
    <n v="297050"/>
    <s v="TRABAJADOR INDEPENDIENTE"/>
    <n v="46"/>
  </r>
  <r>
    <n v="164"/>
    <s v="HOMBRE"/>
    <n v="338659.6"/>
    <s v="ASALARIADO"/>
    <x v="1"/>
    <s v="SI"/>
    <s v="SI"/>
    <s v="NO"/>
    <n v="33"/>
    <s v="No"/>
    <s v="No"/>
    <n v="338659.6"/>
    <s v="ASALARIADO"/>
    <n v="33"/>
  </r>
  <r>
    <n v="165"/>
    <s v="HOMBRE"/>
    <n v="4605901.54"/>
    <s v="ASALARIADO"/>
    <x v="0"/>
    <s v="SI"/>
    <s v="NO"/>
    <s v="NO"/>
    <n v="68"/>
    <s v="Atípico"/>
    <s v="No"/>
    <n v="4605901.54"/>
    <s v="ASALARIADO"/>
    <n v="68"/>
  </r>
  <r>
    <n v="166"/>
    <s v="HOMBRE"/>
    <n v="299647"/>
    <s v="ASEGURADO VOLUNTARIO"/>
    <x v="1"/>
    <s v="SI"/>
    <s v="NO"/>
    <s v="NO"/>
    <n v="68"/>
    <s v="No"/>
    <s v="No"/>
    <n v="299647"/>
    <s v="ASEGURADO VOLUNTARIO"/>
    <n v="68"/>
  </r>
  <r>
    <n v="167"/>
    <s v="MUJER"/>
    <n v="111053"/>
    <s v="ASALARIADO"/>
    <x v="1"/>
    <s v="SI"/>
    <s v="NO"/>
    <s v="NO"/>
    <n v="54"/>
    <s v="No"/>
    <s v="No"/>
    <n v="111053"/>
    <s v="ASALARIADO"/>
    <n v="54"/>
  </r>
  <r>
    <n v="168"/>
    <s v="HOMBRE"/>
    <n v="371304"/>
    <s v="TRABAJADOR INDEPENDIENTE"/>
    <x v="1"/>
    <s v="SI"/>
    <s v="NO"/>
    <s v="SI"/>
    <n v="46"/>
    <s v="No"/>
    <s v="No"/>
    <n v="371304"/>
    <s v="TRABAJADOR INDEPENDIENTE"/>
    <n v="46"/>
  </r>
  <r>
    <n v="169"/>
    <s v="MUJER"/>
    <n v="672365.54"/>
    <s v="ASALARIADO"/>
    <x v="1"/>
    <s v="SI"/>
    <s v="NO"/>
    <s v="NO"/>
    <n v="38"/>
    <s v="No"/>
    <s v="No"/>
    <n v="672365.54"/>
    <s v="ASALARIADO"/>
    <n v="38"/>
  </r>
  <r>
    <n v="170"/>
    <s v="HOMBRE"/>
    <n v="475269"/>
    <s v="TRABAJADOR INDEPENDIENTE"/>
    <x v="1"/>
    <s v="SI"/>
    <s v="NO"/>
    <s v="SI"/>
    <n v="63"/>
    <s v="No"/>
    <s v="No"/>
    <n v="475269"/>
    <s v="TRABAJADOR INDEPENDIENTE"/>
    <n v="63"/>
  </r>
  <r>
    <n v="171"/>
    <s v="HOMBRE"/>
    <n v="360420"/>
    <s v="TRABAJADOR INDEPENDIENTE"/>
    <x v="1"/>
    <s v="SI"/>
    <s v="NO"/>
    <s v="SI"/>
    <n v="33"/>
    <s v="No"/>
    <s v="No"/>
    <n v="360420"/>
    <s v="TRABAJADOR INDEPENDIENTE"/>
    <n v="33"/>
  </r>
  <r>
    <n v="172"/>
    <s v="HOMBRE"/>
    <n v="278030"/>
    <s v="CONVENIOS ESPECIALES DE TRABAJADORES INDEPENDIENTES"/>
    <x v="1"/>
    <s v="SI"/>
    <s v="NO"/>
    <s v="NO"/>
    <n v="48"/>
    <s v="No"/>
    <s v="No"/>
    <n v="278030"/>
    <s v="CONVENIOS ESPECIALES DE TRABAJADORES INDEPENDIENTES"/>
    <n v="48"/>
  </r>
  <r>
    <n v="173"/>
    <s v="HOMBRE"/>
    <n v="472546.14"/>
    <s v="ASALARIADO"/>
    <x v="1"/>
    <s v="SI"/>
    <s v="NO"/>
    <s v="NO"/>
    <n v="28"/>
    <s v="No"/>
    <s v="No"/>
    <n v="472546.14"/>
    <s v="ASALARIADO"/>
    <n v="28"/>
  </r>
  <r>
    <n v="174"/>
    <s v="HOMBRE"/>
    <n v="11102.62"/>
    <s v="ASALARIADO"/>
    <x v="1"/>
    <s v="SI"/>
    <s v="NO"/>
    <s v="NO"/>
    <n v="23"/>
    <s v="No"/>
    <s v="No"/>
    <n v="11102.62"/>
    <s v="ASALARIADO"/>
    <n v="23"/>
  </r>
  <r>
    <n v="175"/>
    <s v="MUJER"/>
    <n v="444259.2"/>
    <s v="ASALARIADO"/>
    <x v="1"/>
    <s v="SI"/>
    <s v="NO"/>
    <s v="NO"/>
    <n v="28"/>
    <s v="No"/>
    <s v="No"/>
    <n v="444259.2"/>
    <s v="ASALARIADO"/>
    <n v="28"/>
  </r>
  <r>
    <n v="176"/>
    <s v="HOMBRE"/>
    <n v="793801.12"/>
    <s v="ASALARIADO"/>
    <x v="1"/>
    <s v="SI"/>
    <s v="SI"/>
    <s v="NO"/>
    <n v="36"/>
    <s v="No"/>
    <s v="No"/>
    <n v="793801.12"/>
    <s v="ASALARIADO"/>
    <n v="36"/>
  </r>
  <r>
    <n v="177"/>
    <s v="MUJER"/>
    <n v="504963.25"/>
    <s v="ASALARIADO"/>
    <x v="1"/>
    <s v="SI"/>
    <s v="NO"/>
    <s v="NO"/>
    <n v="44"/>
    <s v="No"/>
    <s v="No"/>
    <n v="504963.25"/>
    <s v="ASALARIADO"/>
    <n v="44"/>
  </r>
  <r>
    <n v="178"/>
    <s v="HOMBRE"/>
    <n v="345802.5"/>
    <s v="ASALARIADO"/>
    <x v="1"/>
    <s v="SI"/>
    <s v="NO"/>
    <s v="NO"/>
    <n v="52"/>
    <s v="No"/>
    <s v="No"/>
    <n v="345802.5"/>
    <s v="ASALARIADO"/>
    <n v="52"/>
  </r>
  <r>
    <n v="179"/>
    <s v="HOMBRE"/>
    <n v="413497"/>
    <s v="TRABAJADOR INDEPENDIENTE"/>
    <x v="1"/>
    <s v="SI"/>
    <s v="NO"/>
    <s v="SI"/>
    <n v="54"/>
    <s v="No"/>
    <s v="No"/>
    <n v="413497"/>
    <s v="TRABAJADOR INDEPENDIENTE"/>
    <n v="54"/>
  </r>
  <r>
    <n v="180"/>
    <s v="HOMBRE"/>
    <n v="683560"/>
    <s v="ASALARIADO"/>
    <x v="0"/>
    <s v="SI"/>
    <s v="NO"/>
    <s v="NO"/>
    <n v="61"/>
    <s v="No"/>
    <s v="No"/>
    <n v="683560"/>
    <s v="ASALARIADO"/>
    <n v="61"/>
  </r>
  <r>
    <n v="181"/>
    <s v="HOMBRE"/>
    <n v="375000"/>
    <s v="ASALARIADO"/>
    <x v="1"/>
    <s v="SI"/>
    <s v="NO"/>
    <s v="SI"/>
    <n v="27"/>
    <s v="No"/>
    <s v="No"/>
    <n v="375000"/>
    <s v="ASALARIADO"/>
    <n v="27"/>
  </r>
  <r>
    <n v="182"/>
    <s v="MUJER"/>
    <n v="1244526"/>
    <s v="ASALARIADO"/>
    <x v="1"/>
    <s v="SI"/>
    <s v="NO"/>
    <s v="NO"/>
    <n v="26"/>
    <s v="No"/>
    <s v="No"/>
    <n v="1244526"/>
    <s v="ASALARIADO"/>
    <n v="26"/>
  </r>
  <r>
    <n v="183"/>
    <s v="MUJER"/>
    <n v="1379419"/>
    <s v="PENSIONADOS EN SU PROPIO SISTEMA"/>
    <x v="0"/>
    <s v="SI"/>
    <s v="NO"/>
    <s v="NO"/>
    <n v="70"/>
    <s v="No"/>
    <s v="No"/>
    <n v="1379419"/>
    <s v="PENSIONADOS EN SU PROPIO SISTEMA"/>
    <n v="70"/>
  </r>
  <r>
    <n v="184"/>
    <s v="MUJER"/>
    <n v="987935"/>
    <s v="ASALARIADO"/>
    <x v="0"/>
    <s v="SI"/>
    <s v="NO"/>
    <s v="NO"/>
    <n v="36"/>
    <s v="No"/>
    <s v="No"/>
    <n v="987935"/>
    <s v="ASALARIADO"/>
    <n v="36"/>
  </r>
  <r>
    <n v="185"/>
    <s v="HOMBRE"/>
    <n v="373465.3"/>
    <s v="ASALARIADO"/>
    <x v="1"/>
    <s v="SI"/>
    <s v="NO"/>
    <s v="NO"/>
    <n v="39"/>
    <s v="No"/>
    <s v="No"/>
    <n v="373465.3"/>
    <s v="ASALARIADO"/>
    <n v="39"/>
  </r>
  <r>
    <n v="186"/>
    <s v="HOMBRE"/>
    <n v="165495"/>
    <s v="ASALARIADO"/>
    <x v="1"/>
    <s v="SI"/>
    <s v="NO"/>
    <s v="NO"/>
    <n v="59"/>
    <s v="No"/>
    <s v="No"/>
    <n v="165495"/>
    <s v="ASALARIADO"/>
    <n v="59"/>
  </r>
  <r>
    <n v="187"/>
    <s v="MUJER"/>
    <n v="297046"/>
    <s v="ASEGURADO VOLUNTARIO"/>
    <x v="1"/>
    <s v="SI"/>
    <s v="NO"/>
    <s v="NO"/>
    <n v="64"/>
    <s v="No"/>
    <s v="No"/>
    <n v="297046"/>
    <s v="ASEGURADO VOLUNTARIO"/>
    <n v="64"/>
  </r>
  <r>
    <n v="188"/>
    <s v="MUJER"/>
    <n v="2050000"/>
    <s v="ASALARIADO"/>
    <x v="1"/>
    <s v="SI"/>
    <s v="NO"/>
    <s v="NO"/>
    <n v="46"/>
    <s v="No"/>
    <s v="No"/>
    <n v="2050000"/>
    <s v="ASALARIADO"/>
    <n v="46"/>
  </r>
  <r>
    <n v="189"/>
    <s v="MUJER"/>
    <n v="297045"/>
    <s v="TRABAJADOR INDEPENDIENTE"/>
    <x v="1"/>
    <s v="SI"/>
    <s v="NO"/>
    <s v="SI"/>
    <n v="38"/>
    <s v="No"/>
    <s v="No"/>
    <n v="297045"/>
    <s v="TRABAJADOR INDEPENDIENTE"/>
    <n v="38"/>
  </r>
  <r>
    <n v="190"/>
    <s v="MUJER"/>
    <n v="297045"/>
    <s v="TRABAJADOR INDEPENDIENTE"/>
    <x v="1"/>
    <s v="NO"/>
    <s v="NO"/>
    <s v="SI"/>
    <n v="42"/>
    <s v="No"/>
    <s v="No"/>
    <n v="297045"/>
    <s v="TRABAJADOR INDEPENDIENTE"/>
    <n v="42"/>
  </r>
  <r>
    <n v="191"/>
    <s v="MUJER"/>
    <n v="405063"/>
    <s v="TRABAJADOR INDEPENDIENTE"/>
    <x v="1"/>
    <s v="SI"/>
    <s v="NO"/>
    <s v="SI"/>
    <n v="69"/>
    <s v="No"/>
    <s v="No"/>
    <n v="405063"/>
    <s v="TRABAJADOR INDEPENDIENTE"/>
    <n v="69"/>
  </r>
  <r>
    <n v="192"/>
    <s v="MUJER"/>
    <n v="496208.33"/>
    <s v="ASALARIADO"/>
    <x v="1"/>
    <s v="SI"/>
    <s v="SI"/>
    <s v="NO"/>
    <n v="45"/>
    <s v="No"/>
    <s v="No"/>
    <n v="496208.33"/>
    <s v="ASALARIADO"/>
    <n v="45"/>
  </r>
  <r>
    <n v="193"/>
    <s v="HOMBRE"/>
    <n v="2033150.05"/>
    <s v="CONVENIOS ESPECIALES DE TRABAJADORES INDEPENDIENTES"/>
    <x v="1"/>
    <s v="SI"/>
    <s v="NO"/>
    <s v="NO"/>
    <n v="46"/>
    <s v="No"/>
    <s v="No"/>
    <n v="2033150.05"/>
    <s v="CONVENIOS ESPECIALES DE TRABAJADORES INDEPENDIENTES"/>
    <n v="46"/>
  </r>
  <r>
    <n v="194"/>
    <s v="MUJER"/>
    <n v="155250"/>
    <s v="ASALARIADO"/>
    <x v="1"/>
    <s v="SI"/>
    <s v="NO"/>
    <s v="NO"/>
    <n v="36"/>
    <s v="No"/>
    <s v="No"/>
    <n v="155250"/>
    <s v="ASALARIADO"/>
    <n v="36"/>
  </r>
  <r>
    <n v="195"/>
    <s v="MUJER"/>
    <n v="278030"/>
    <s v="TRABAJADOR INDEPENDIENTE"/>
    <x v="1"/>
    <s v="SI"/>
    <s v="NO"/>
    <s v="SI"/>
    <n v="56"/>
    <s v="No"/>
    <s v="No"/>
    <n v="278030"/>
    <s v="TRABAJADOR INDEPENDIENTE"/>
    <n v="56"/>
  </r>
  <r>
    <n v="196"/>
    <s v="MUJER"/>
    <n v="846788"/>
    <s v="ASALARIADO"/>
    <x v="0"/>
    <s v="SI"/>
    <s v="NO"/>
    <s v="SI"/>
    <n v="31"/>
    <s v="No"/>
    <s v="No"/>
    <n v="846788"/>
    <s v="ASALARIADO"/>
    <n v="31"/>
  </r>
  <r>
    <n v="197"/>
    <s v="HOMBRE"/>
    <n v="300018"/>
    <s v="TRABAJADOR INDEPENDIENTE"/>
    <x v="1"/>
    <s v="SI"/>
    <s v="NO"/>
    <s v="NO"/>
    <n v="32"/>
    <s v="No"/>
    <s v="No"/>
    <n v="300018"/>
    <s v="TRABAJADOR INDEPENDIENTE"/>
    <n v="32"/>
  </r>
  <r>
    <n v="198"/>
    <s v="MUJER"/>
    <n v="1476004"/>
    <s v="PENSIONADOS EN SU PROPIO SISTEMA"/>
    <x v="0"/>
    <s v="SI"/>
    <s v="NO"/>
    <s v="NO"/>
    <n v="68"/>
    <s v="No"/>
    <s v="No"/>
    <n v="1476004"/>
    <s v="PENSIONADOS EN SU PROPIO SISTEMA"/>
    <n v="68"/>
  </r>
  <r>
    <n v="199"/>
    <s v="HOMBRE"/>
    <n v="174167"/>
    <s v="ASALARIADO"/>
    <x v="1"/>
    <s v="SI"/>
    <s v="SI"/>
    <s v="NO"/>
    <n v="32"/>
    <s v="No"/>
    <s v="No"/>
    <n v="174167"/>
    <s v="ASALARIADO"/>
    <n v="32"/>
  </r>
  <r>
    <n v="200"/>
    <s v="HOMBRE"/>
    <n v="622035.84"/>
    <s v="ASALARIADO"/>
    <x v="0"/>
    <s v="SI"/>
    <s v="NO"/>
    <s v="NO"/>
    <n v="27"/>
    <s v="No"/>
    <s v="No"/>
    <n v="622035.84"/>
    <s v="ASALARIADO"/>
    <n v="27"/>
  </r>
  <r>
    <n v="201"/>
    <s v="HOMBRE"/>
    <n v="563607"/>
    <s v="TRABAJADOR INDEPENDIENTE"/>
    <x v="1"/>
    <s v="SI"/>
    <s v="NO"/>
    <s v="SI"/>
    <n v="72"/>
    <s v="No"/>
    <s v="No"/>
    <n v="563607"/>
    <s v="TRABAJADOR INDEPENDIENTE"/>
    <n v="72"/>
  </r>
  <r>
    <n v="202"/>
    <s v="MUJER"/>
    <n v="386190.46"/>
    <s v="ASALARIADO"/>
    <x v="1"/>
    <s v="SI"/>
    <s v="NO"/>
    <s v="NO"/>
    <n v="33"/>
    <s v="No"/>
    <s v="No"/>
    <n v="386190.46"/>
    <s v="ASALARIADO"/>
    <n v="33"/>
  </r>
  <r>
    <n v="203"/>
    <s v="HOMBRE"/>
    <n v="378684"/>
    <s v="TRABAJADOR INDEPENDIENTE"/>
    <x v="1"/>
    <s v="SI"/>
    <s v="NO"/>
    <s v="SI"/>
    <n v="38"/>
    <s v="No"/>
    <s v="No"/>
    <n v="378684"/>
    <s v="TRABAJADOR INDEPENDIENTE"/>
    <n v="38"/>
  </r>
  <r>
    <n v="204"/>
    <s v="HOMBRE"/>
    <n v="1623057.2"/>
    <s v="ASALARIADO"/>
    <x v="1"/>
    <s v="SI"/>
    <s v="NO"/>
    <s v="NO"/>
    <n v="31"/>
    <s v="No"/>
    <s v="No"/>
    <n v="1623057.2"/>
    <s v="ASALARIADO"/>
    <n v="31"/>
  </r>
  <r>
    <n v="205"/>
    <s v="MUJER"/>
    <n v="126835.08"/>
    <s v="PENSIONADOS EN SU PROPIO SISTEMA"/>
    <x v="0"/>
    <s v="SI"/>
    <s v="NO"/>
    <s v="NO"/>
    <n v="67"/>
    <s v="No"/>
    <s v="No"/>
    <n v="126835.08"/>
    <s v="PENSIONADOS EN SU PROPIO SISTEMA"/>
    <n v="67"/>
  </r>
  <r>
    <n v="206"/>
    <s v="HOMBRE"/>
    <n v="404467"/>
    <s v="ASEGURADO VOLUNTARIO"/>
    <x v="1"/>
    <s v="SI"/>
    <s v="NO"/>
    <s v="NO"/>
    <n v="64"/>
    <s v="No"/>
    <s v="No"/>
    <n v="404467"/>
    <s v="ASEGURADO VOLUNTARIO"/>
    <n v="64"/>
  </r>
  <r>
    <n v="207"/>
    <s v="HOMBRE"/>
    <n v="586511.31000000006"/>
    <s v="ASALARIADO"/>
    <x v="1"/>
    <s v="SI"/>
    <s v="NO"/>
    <s v="NO"/>
    <n v="24"/>
    <s v="No"/>
    <s v="No"/>
    <n v="586511.31000000006"/>
    <s v="ASALARIADO"/>
    <n v="24"/>
  </r>
  <r>
    <n v="208"/>
    <s v="HOMBRE"/>
    <n v="808295.5"/>
    <s v="ASALARIADO"/>
    <x v="0"/>
    <s v="SI"/>
    <s v="NO"/>
    <s v="NO"/>
    <n v="42"/>
    <s v="No"/>
    <s v="No"/>
    <n v="808295.5"/>
    <s v="ASALARIADO"/>
    <n v="42"/>
  </r>
  <r>
    <n v="209"/>
    <s v="MUJER"/>
    <n v="819816.67"/>
    <s v="ASALARIADO"/>
    <x v="1"/>
    <s v="SI"/>
    <s v="SI"/>
    <s v="NO"/>
    <n v="32"/>
    <s v="No"/>
    <s v="No"/>
    <n v="819816.67"/>
    <s v="ASALARIADO"/>
    <n v="32"/>
  </r>
  <r>
    <n v="210"/>
    <s v="HOMBRE"/>
    <n v="57724"/>
    <s v="ASALARIADO"/>
    <x v="1"/>
    <s v="SI"/>
    <s v="NO"/>
    <s v="SI"/>
    <n v="19"/>
    <s v="No"/>
    <s v="No"/>
    <n v="57724"/>
    <s v="ASALARIADO"/>
    <n v="19"/>
  </r>
  <r>
    <n v="211"/>
    <s v="MUJER"/>
    <n v="2230223.4"/>
    <s v="ASALARIADO"/>
    <x v="0"/>
    <s v="SI"/>
    <s v="NO"/>
    <s v="NO"/>
    <n v="56"/>
    <s v="No"/>
    <s v="No"/>
    <n v="2230223.4"/>
    <s v="ASALARIADO"/>
    <n v="56"/>
  </r>
  <r>
    <n v="212"/>
    <s v="HOMBRE"/>
    <n v="681656.18"/>
    <s v="ASALARIADO"/>
    <x v="1"/>
    <s v="SI"/>
    <s v="NO"/>
    <s v="NO"/>
    <n v="42"/>
    <s v="No"/>
    <s v="No"/>
    <n v="681656.18"/>
    <s v="ASALARIADO"/>
    <n v="42"/>
  </r>
  <r>
    <n v="213"/>
    <s v="MUJER"/>
    <n v="1611959.32"/>
    <s v="ASALARIADO"/>
    <x v="0"/>
    <s v="SI"/>
    <s v="NO"/>
    <s v="NO"/>
    <n v="47"/>
    <s v="No"/>
    <s v="No"/>
    <n v="1611959.32"/>
    <s v="ASALARIADO"/>
    <n v="47"/>
  </r>
  <r>
    <n v="214"/>
    <s v="MUJER"/>
    <n v="1307797.8700000001"/>
    <s v="ASALARIADO"/>
    <x v="1"/>
    <s v="SI"/>
    <s v="NO"/>
    <s v="NO"/>
    <n v="30"/>
    <s v="No"/>
    <s v="No"/>
    <n v="1307797.8700000001"/>
    <s v="ASALARIADO"/>
    <n v="30"/>
  </r>
  <r>
    <n v="215"/>
    <s v="HOMBRE"/>
    <n v="366599"/>
    <s v="ASALARIADO"/>
    <x v="1"/>
    <s v="SI"/>
    <s v="NO"/>
    <s v="NO"/>
    <n v="53"/>
    <s v="No"/>
    <s v="No"/>
    <n v="366599"/>
    <s v="ASALARIADO"/>
    <n v="53"/>
  </r>
  <r>
    <n v="216"/>
    <s v="HOMBRE"/>
    <n v="462831"/>
    <s v="TRABAJADOR INDEPENDIENTE"/>
    <x v="1"/>
    <s v="SI"/>
    <s v="NO"/>
    <s v="NO"/>
    <n v="32"/>
    <s v="No"/>
    <s v="No"/>
    <n v="462831"/>
    <s v="TRABAJADOR INDEPENDIENTE"/>
    <n v="32"/>
  </r>
  <r>
    <n v="217"/>
    <s v="HOMBRE"/>
    <n v="639148"/>
    <s v="TRABAJADOR INDEPENDIENTE"/>
    <x v="1"/>
    <s v="SI"/>
    <s v="NO"/>
    <s v="SI"/>
    <n v="41"/>
    <s v="No"/>
    <s v="No"/>
    <n v="639148"/>
    <s v="TRABAJADOR INDEPENDIENTE"/>
    <n v="41"/>
  </r>
  <r>
    <n v="218"/>
    <s v="HOMBRE"/>
    <n v="310124"/>
    <s v="TRABAJADOR INDEPENDIENTE"/>
    <x v="1"/>
    <s v="SI"/>
    <s v="NO"/>
    <s v="NO"/>
    <n v="34"/>
    <s v="No"/>
    <s v="No"/>
    <n v="310124"/>
    <s v="TRABAJADOR INDEPENDIENTE"/>
    <n v="34"/>
  </r>
  <r>
    <n v="219"/>
    <s v="MUJER"/>
    <n v="800000"/>
    <s v="ASALARIADO"/>
    <x v="1"/>
    <s v="SI"/>
    <s v="NO"/>
    <s v="NO"/>
    <n v="30"/>
    <s v="No"/>
    <s v="No"/>
    <n v="800000"/>
    <s v="ASALARIADO"/>
    <n v="30"/>
  </r>
  <r>
    <n v="220"/>
    <s v="MUJER"/>
    <n v="1520118"/>
    <s v="ASALARIADO"/>
    <x v="0"/>
    <s v="SI"/>
    <s v="NO"/>
    <s v="NO"/>
    <n v="32"/>
    <s v="No"/>
    <s v="No"/>
    <n v="1520118"/>
    <s v="ASALARIADO"/>
    <n v="32"/>
  </r>
  <r>
    <n v="221"/>
    <s v="MUJER"/>
    <n v="460000"/>
    <s v="ASALARIADO"/>
    <x v="1"/>
    <s v="SI"/>
    <s v="NO"/>
    <s v="NO"/>
    <n v="28"/>
    <s v="No"/>
    <s v="No"/>
    <n v="460000"/>
    <s v="ASALARIADO"/>
    <n v="28"/>
  </r>
  <r>
    <n v="222"/>
    <s v="MUJER"/>
    <n v="446964"/>
    <s v="ASALARIADO"/>
    <x v="1"/>
    <s v="SI"/>
    <s v="NO"/>
    <s v="NO"/>
    <n v="64"/>
    <s v="No"/>
    <s v="No"/>
    <n v="446964"/>
    <s v="ASALARIADO"/>
    <n v="64"/>
  </r>
  <r>
    <n v="223"/>
    <s v="MUJER"/>
    <n v="241000"/>
    <s v="ASALARIADO"/>
    <x v="1"/>
    <s v="SI"/>
    <s v="SI"/>
    <s v="NO"/>
    <n v="35"/>
    <s v="No"/>
    <s v="No"/>
    <n v="241000"/>
    <s v="ASALARIADO"/>
    <n v="35"/>
  </r>
  <r>
    <n v="224"/>
    <s v="HOMBRE"/>
    <n v="1254322.1299999999"/>
    <s v="ASALARIADO"/>
    <x v="1"/>
    <s v="SI"/>
    <s v="NO"/>
    <s v="NO"/>
    <n v="33"/>
    <s v="No"/>
    <s v="No"/>
    <n v="1254322.1299999999"/>
    <s v="ASALARIADO"/>
    <n v="33"/>
  </r>
  <r>
    <n v="225"/>
    <s v="HOMBRE"/>
    <n v="503396"/>
    <s v="ASALARIADO"/>
    <x v="0"/>
    <s v="SI"/>
    <s v="NO"/>
    <s v="NO"/>
    <n v="55"/>
    <s v="No"/>
    <s v="No"/>
    <n v="503396"/>
    <s v="ASALARIADO"/>
    <n v="55"/>
  </r>
  <r>
    <n v="226"/>
    <s v="HOMBRE"/>
    <n v="1845300"/>
    <s v="ASALARIADO"/>
    <x v="1"/>
    <s v="SI"/>
    <s v="NO"/>
    <s v="NO"/>
    <n v="37"/>
    <s v="No"/>
    <s v="No"/>
    <n v="1845300"/>
    <s v="ASALARIADO"/>
    <n v="37"/>
  </r>
  <r>
    <n v="227"/>
    <s v="HOMBRE"/>
    <n v="505464"/>
    <s v="TRABAJADOR INDEPENDIENTE"/>
    <x v="1"/>
    <s v="SI"/>
    <s v="NO"/>
    <s v="NO"/>
    <n v="42"/>
    <s v="No"/>
    <s v="No"/>
    <n v="505464"/>
    <s v="TRABAJADOR INDEPENDIENTE"/>
    <n v="42"/>
  </r>
  <r>
    <n v="228"/>
    <s v="MUJER"/>
    <n v="1083593.7"/>
    <s v="ASALARIADO"/>
    <x v="0"/>
    <s v="SI"/>
    <s v="NO"/>
    <s v="NO"/>
    <n v="30"/>
    <s v="No"/>
    <s v="No"/>
    <n v="1083593.7"/>
    <s v="ASALARIADO"/>
    <n v="30"/>
  </r>
  <r>
    <n v="229"/>
    <s v="MUJER"/>
    <n v="450680"/>
    <s v="TRABAJADOR INDEPENDIENTE"/>
    <x v="1"/>
    <s v="SI"/>
    <s v="NO"/>
    <s v="SI"/>
    <n v="28"/>
    <s v="No"/>
    <s v="No"/>
    <n v="450680"/>
    <s v="TRABAJADOR INDEPENDIENTE"/>
    <n v="28"/>
  </r>
  <r>
    <n v="230"/>
    <s v="HOMBRE"/>
    <n v="407031"/>
    <s v="ASALARIADO"/>
    <x v="1"/>
    <s v="SI"/>
    <s v="NO"/>
    <s v="NO"/>
    <n v="51"/>
    <s v="No"/>
    <s v="No"/>
    <n v="407031"/>
    <s v="ASALARIADO"/>
    <n v="51"/>
  </r>
  <r>
    <n v="231"/>
    <s v="HOMBRE"/>
    <n v="800000"/>
    <s v="ASALARIADO"/>
    <x v="1"/>
    <s v="SI"/>
    <s v="NO"/>
    <s v="NO"/>
    <n v="54"/>
    <s v="No"/>
    <s v="No"/>
    <n v="800000"/>
    <s v="ASALARIADO"/>
    <n v="54"/>
  </r>
  <r>
    <n v="232"/>
    <s v="HOMBRE"/>
    <n v="366302.13"/>
    <s v="ASALARIADO"/>
    <x v="1"/>
    <s v="SI"/>
    <s v="NO"/>
    <s v="NO"/>
    <n v="52"/>
    <s v="No"/>
    <s v="No"/>
    <n v="366302.13"/>
    <s v="ASALARIADO"/>
    <n v="52"/>
  </r>
  <r>
    <n v="233"/>
    <s v="MUJER"/>
    <n v="801100.65"/>
    <s v="ASALARIADO"/>
    <x v="1"/>
    <s v="SI"/>
    <s v="NO"/>
    <s v="NO"/>
    <n v="46"/>
    <s v="No"/>
    <s v="No"/>
    <n v="801100.65"/>
    <s v="ASALARIADO"/>
    <n v="46"/>
  </r>
  <r>
    <n v="234"/>
    <s v="HOMBRE"/>
    <n v="278030"/>
    <s v="CONVENIOS ESPECIALES DE TRABAJADORES INDEPENDIENTES"/>
    <x v="1"/>
    <s v="SI"/>
    <s v="NO"/>
    <s v="NO"/>
    <n v="37"/>
    <s v="No"/>
    <s v="No"/>
    <n v="278030"/>
    <s v="CONVENIOS ESPECIALES DE TRABAJADORES INDEPENDIENTES"/>
    <n v="37"/>
  </r>
  <r>
    <n v="235"/>
    <s v="MUJER"/>
    <n v="300018"/>
    <s v="ASEGURADO VOLUNTARIO"/>
    <x v="1"/>
    <s v="SI"/>
    <s v="NO"/>
    <s v="NO"/>
    <n v="56"/>
    <s v="No"/>
    <s v="No"/>
    <n v="300018"/>
    <s v="ASEGURADO VOLUNTARIO"/>
    <n v="56"/>
  </r>
  <r>
    <n v="236"/>
    <s v="MUJER"/>
    <n v="1002472.71"/>
    <s v="ASALARIADO"/>
    <x v="0"/>
    <s v="SI"/>
    <s v="NO"/>
    <s v="NO"/>
    <n v="51"/>
    <s v="No"/>
    <s v="No"/>
    <n v="1002472.71"/>
    <s v="ASALARIADO"/>
    <n v="51"/>
  </r>
  <r>
    <n v="237"/>
    <s v="HOMBRE"/>
    <n v="904595.72"/>
    <s v="ASALARIADO"/>
    <x v="1"/>
    <s v="SI"/>
    <s v="NO"/>
    <s v="NO"/>
    <n v="39"/>
    <s v="No"/>
    <s v="No"/>
    <n v="904595.72"/>
    <s v="ASALARIADO"/>
    <n v="39"/>
  </r>
  <r>
    <n v="238"/>
    <s v="MUJER"/>
    <n v="354854"/>
    <s v="ASALARIADO"/>
    <x v="1"/>
    <s v="SI"/>
    <s v="NO"/>
    <s v="NO"/>
    <n v="25"/>
    <s v="No"/>
    <s v="No"/>
    <n v="354854"/>
    <s v="ASALARIADO"/>
    <n v="25"/>
  </r>
  <r>
    <n v="239"/>
    <s v="MUJER"/>
    <n v="448927.5"/>
    <s v="ASALARIADO"/>
    <x v="1"/>
    <s v="SI"/>
    <s v="NO"/>
    <s v="NO"/>
    <n v="45"/>
    <s v="No"/>
    <s v="No"/>
    <n v="448927.5"/>
    <s v="ASALARIADO"/>
    <n v="45"/>
  </r>
  <r>
    <n v="240"/>
    <s v="MUJER"/>
    <n v="762579"/>
    <s v="ASALARIADO"/>
    <x v="1"/>
    <s v="SI"/>
    <s v="NO"/>
    <s v="NO"/>
    <n v="26"/>
    <s v="No"/>
    <s v="No"/>
    <n v="762579"/>
    <s v="ASALARIADO"/>
    <n v="26"/>
  </r>
  <r>
    <n v="241"/>
    <s v="HOMBRE"/>
    <n v="500000"/>
    <s v="ASALARIADO"/>
    <x v="1"/>
    <s v="SI"/>
    <s v="NO"/>
    <s v="SI"/>
    <n v="61"/>
    <s v="No"/>
    <s v="No"/>
    <n v="500000"/>
    <s v="ASALARIADO"/>
    <n v="61"/>
  </r>
  <r>
    <n v="242"/>
    <s v="HOMBRE"/>
    <n v="606345.6"/>
    <s v="ASALARIADO"/>
    <x v="1"/>
    <s v="SI"/>
    <s v="NO"/>
    <s v="NO"/>
    <n v="21"/>
    <s v="No"/>
    <s v="No"/>
    <n v="606345.6"/>
    <s v="ASALARIADO"/>
    <n v="21"/>
  </r>
  <r>
    <n v="243"/>
    <s v="MUJER"/>
    <n v="411069"/>
    <s v="TRABAJADOR INDEPENDIENTE"/>
    <x v="1"/>
    <s v="SI"/>
    <s v="NO"/>
    <s v="SI"/>
    <n v="56"/>
    <s v="No"/>
    <s v="No"/>
    <n v="411069"/>
    <s v="TRABAJADOR INDEPENDIENTE"/>
    <n v="56"/>
  </r>
  <r>
    <n v="244"/>
    <s v="HOMBRE"/>
    <n v="636770"/>
    <s v="ASALARIADO"/>
    <x v="1"/>
    <s v="SI"/>
    <s v="NO"/>
    <s v="NO"/>
    <n v="37"/>
    <s v="No"/>
    <s v="No"/>
    <n v="636770"/>
    <s v="ASALARIADO"/>
    <n v="37"/>
  </r>
  <r>
    <n v="245"/>
    <s v="HOMBRE"/>
    <n v="299647"/>
    <s v="ASEGURADO VOLUNTARIO"/>
    <x v="1"/>
    <s v="SI"/>
    <s v="NO"/>
    <s v="NO"/>
    <n v="42"/>
    <s v="No"/>
    <s v="No"/>
    <n v="299647"/>
    <s v="ASEGURADO VOLUNTARIO"/>
    <n v="42"/>
  </r>
  <r>
    <n v="246"/>
    <s v="HOMBRE"/>
    <n v="435182.43"/>
    <s v="ASALARIADO"/>
    <x v="1"/>
    <s v="SI"/>
    <s v="NO"/>
    <s v="NO"/>
    <n v="24"/>
    <s v="No"/>
    <s v="No"/>
    <n v="435182.43"/>
    <s v="ASALARIADO"/>
    <n v="24"/>
  </r>
  <r>
    <n v="247"/>
    <s v="MUJER"/>
    <n v="2891000"/>
    <s v="ASALARIADO"/>
    <x v="1"/>
    <s v="SI"/>
    <s v="NO"/>
    <s v="NO"/>
    <n v="32"/>
    <s v="Atípico"/>
    <s v="No"/>
    <n v="2891000"/>
    <s v="ASALARIADO"/>
    <n v="32"/>
  </r>
  <r>
    <n v="248"/>
    <s v="HOMBRE"/>
    <n v="409154"/>
    <s v="ASALARIADO"/>
    <x v="0"/>
    <s v="SI"/>
    <s v="NO"/>
    <s v="SI"/>
    <n v="36"/>
    <s v="No"/>
    <s v="No"/>
    <n v="409154"/>
    <s v="ASALARIADO"/>
    <n v="36"/>
  </r>
  <r>
    <n v="249"/>
    <s v="MUJER"/>
    <n v="556132"/>
    <s v="ASALARIADO"/>
    <x v="0"/>
    <s v="SI"/>
    <s v="NO"/>
    <s v="NO"/>
    <n v="51"/>
    <s v="No"/>
    <s v="No"/>
    <n v="556132"/>
    <s v="ASALARIADO"/>
    <n v="51"/>
  </r>
  <r>
    <n v="250"/>
    <s v="MUJER"/>
    <n v="173710"/>
    <s v="ASALARIADO"/>
    <x v="1"/>
    <s v="SI"/>
    <s v="NO"/>
    <s v="NO"/>
    <n v="20"/>
    <s v="No"/>
    <s v="No"/>
    <n v="173710"/>
    <s v="ASALARIADO"/>
    <n v="20"/>
  </r>
  <r>
    <n v="251"/>
    <s v="MUJER"/>
    <n v="601898.22"/>
    <s v="ASALARIADO"/>
    <x v="0"/>
    <s v="SI"/>
    <s v="NO"/>
    <s v="NO"/>
    <n v="21"/>
    <s v="No"/>
    <s v="No"/>
    <n v="601898.22"/>
    <s v="ASALARIADO"/>
    <n v="21"/>
  </r>
  <r>
    <n v="252"/>
    <s v="HOMBRE"/>
    <n v="297046"/>
    <s v="ASEGURADO VOLUNTARIO"/>
    <x v="1"/>
    <s v="SI"/>
    <s v="NO"/>
    <s v="NO"/>
    <n v="26"/>
    <s v="No"/>
    <s v="No"/>
    <n v="297046"/>
    <s v="ASEGURADO VOLUNTARIO"/>
    <n v="26"/>
  </r>
  <r>
    <n v="253"/>
    <s v="HOMBRE"/>
    <n v="455087.65"/>
    <s v="ASALARIADO"/>
    <x v="1"/>
    <s v="SI"/>
    <s v="NO"/>
    <s v="NO"/>
    <n v="58"/>
    <s v="No"/>
    <s v="No"/>
    <n v="455087.65"/>
    <s v="ASALARIADO"/>
    <n v="58"/>
  </r>
  <r>
    <n v="254"/>
    <s v="HOMBRE"/>
    <n v="278030"/>
    <s v="CONVENIOS ESPECIALES DE TRABAJADORES INDEPENDIENTES"/>
    <x v="1"/>
    <s v="SI"/>
    <s v="NO"/>
    <s v="SI"/>
    <n v="50"/>
    <s v="No"/>
    <s v="No"/>
    <n v="278030"/>
    <s v="CONVENIOS ESPECIALES DE TRABAJADORES INDEPENDIENTES"/>
    <n v="50"/>
  </r>
  <r>
    <n v="255"/>
    <s v="MUJER"/>
    <n v="1198261.6000000001"/>
    <s v="ASALARIADO"/>
    <x v="0"/>
    <s v="SI"/>
    <s v="NO"/>
    <s v="NO"/>
    <n v="43"/>
    <s v="No"/>
    <s v="No"/>
    <n v="1198261.6000000001"/>
    <s v="ASALARIADO"/>
    <n v="43"/>
  </r>
  <r>
    <n v="256"/>
    <s v="MUJER"/>
    <n v="430147.81"/>
    <s v="ASALARIADO"/>
    <x v="1"/>
    <s v="SI"/>
    <s v="NO"/>
    <s v="NO"/>
    <n v="50"/>
    <s v="No"/>
    <s v="No"/>
    <n v="430147.81"/>
    <s v="ASALARIADO"/>
    <n v="50"/>
  </r>
  <r>
    <n v="257"/>
    <s v="MUJER"/>
    <n v="500000"/>
    <s v="ASALARIADO"/>
    <x v="1"/>
    <s v="SI"/>
    <s v="NO"/>
    <s v="SI"/>
    <n v="23"/>
    <s v="No"/>
    <s v="No"/>
    <n v="500000"/>
    <s v="ASALARIADO"/>
    <n v="23"/>
  </r>
  <r>
    <n v="258"/>
    <s v="MUJER"/>
    <n v="1819625.78"/>
    <s v="ASALARIADO"/>
    <x v="1"/>
    <s v="SI"/>
    <s v="NO"/>
    <s v="NO"/>
    <n v="38"/>
    <s v="No"/>
    <s v="No"/>
    <n v="1819625.78"/>
    <s v="ASALARIADO"/>
    <n v="38"/>
  </r>
  <r>
    <n v="259"/>
    <s v="MUJER"/>
    <n v="355312"/>
    <s v="ASALARIADO"/>
    <x v="1"/>
    <s v="SI"/>
    <s v="NO"/>
    <s v="NO"/>
    <n v="56"/>
    <s v="No"/>
    <s v="No"/>
    <n v="355312"/>
    <s v="ASALARIADO"/>
    <n v="56"/>
  </r>
  <r>
    <n v="260"/>
    <s v="HOMBRE"/>
    <n v="262016"/>
    <s v="ASALARIADO"/>
    <x v="1"/>
    <s v="SI"/>
    <s v="NO"/>
    <s v="NO"/>
    <n v="40"/>
    <s v="No"/>
    <s v="No"/>
    <n v="262016"/>
    <s v="ASALARIADO"/>
    <n v="40"/>
  </r>
  <r>
    <n v="261"/>
    <s v="HOMBRE"/>
    <n v="507212.75"/>
    <s v="ASALARIADO"/>
    <x v="0"/>
    <s v="SI"/>
    <s v="NO"/>
    <s v="NO"/>
    <n v="62"/>
    <s v="No"/>
    <s v="No"/>
    <n v="507212.75"/>
    <s v="ASALARIADO"/>
    <n v="62"/>
  </r>
  <r>
    <n v="262"/>
    <s v="HOMBRE"/>
    <n v="319590"/>
    <s v="ASALARIADO"/>
    <x v="1"/>
    <s v="SI"/>
    <s v="NO"/>
    <s v="NO"/>
    <n v="28"/>
    <s v="No"/>
    <s v="No"/>
    <n v="319590"/>
    <s v="ASALARIADO"/>
    <n v="28"/>
  </r>
  <r>
    <n v="263"/>
    <s v="HOMBRE"/>
    <n v="331181"/>
    <s v="TRABAJADOR INDEPENDIENTE"/>
    <x v="1"/>
    <s v="SI"/>
    <s v="NO"/>
    <s v="SI"/>
    <n v="62"/>
    <s v="No"/>
    <s v="No"/>
    <n v="331181"/>
    <s v="TRABAJADOR INDEPENDIENTE"/>
    <n v="62"/>
  </r>
  <r>
    <n v="264"/>
    <s v="HOMBRE"/>
    <n v="509509"/>
    <s v="TRABAJADOR INDEPENDIENTE"/>
    <x v="1"/>
    <s v="SI"/>
    <s v="NO"/>
    <s v="NO"/>
    <n v="42"/>
    <s v="No"/>
    <s v="No"/>
    <n v="509509"/>
    <s v="TRABAJADOR INDEPENDIENTE"/>
    <n v="42"/>
  </r>
  <r>
    <n v="265"/>
    <s v="MUJER"/>
    <n v="820120"/>
    <s v="ASALARIADO"/>
    <x v="1"/>
    <s v="SI"/>
    <s v="NO"/>
    <s v="NO"/>
    <n v="27"/>
    <s v="No"/>
    <s v="No"/>
    <n v="820120"/>
    <s v="ASALARIADO"/>
    <n v="27"/>
  </r>
  <r>
    <n v="266"/>
    <s v="MUJER"/>
    <n v="439400"/>
    <s v="ASALARIADO"/>
    <x v="1"/>
    <s v="SI"/>
    <s v="NO"/>
    <s v="NO"/>
    <n v="34"/>
    <s v="No"/>
    <s v="No"/>
    <n v="439400"/>
    <s v="ASALARIADO"/>
    <n v="34"/>
  </r>
  <r>
    <n v="267"/>
    <s v="HOMBRE"/>
    <n v="2184000"/>
    <s v="ASALARIADO"/>
    <x v="1"/>
    <s v="SI"/>
    <s v="NO"/>
    <s v="NO"/>
    <n v="41"/>
    <s v="No"/>
    <s v="No"/>
    <n v="2184000"/>
    <s v="ASALARIADO"/>
    <n v="41"/>
  </r>
  <r>
    <n v="268"/>
    <s v="MUJER"/>
    <n v="110000"/>
    <s v="ASALARIADO"/>
    <x v="1"/>
    <s v="SI"/>
    <s v="SI"/>
    <s v="NO"/>
    <n v="28"/>
    <s v="No"/>
    <s v="No"/>
    <n v="110000"/>
    <s v="ASALARIADO"/>
    <n v="28"/>
  </r>
  <r>
    <n v="269"/>
    <s v="HOMBRE"/>
    <n v="180000"/>
    <s v="ASALARIADO"/>
    <x v="1"/>
    <s v="SI"/>
    <s v="NO"/>
    <s v="NO"/>
    <n v="45"/>
    <s v="No"/>
    <s v="No"/>
    <n v="180000"/>
    <s v="ASALARIADO"/>
    <n v="45"/>
  </r>
  <r>
    <n v="270"/>
    <s v="MUJER"/>
    <n v="350000"/>
    <s v="ASALARIADO"/>
    <x v="1"/>
    <s v="SI"/>
    <s v="NO"/>
    <s v="NO"/>
    <n v="29"/>
    <s v="No"/>
    <s v="No"/>
    <n v="350000"/>
    <s v="ASALARIADO"/>
    <n v="29"/>
  </r>
  <r>
    <n v="271"/>
    <s v="HOMBRE"/>
    <n v="281250"/>
    <s v="ASALARIADO"/>
    <x v="0"/>
    <s v="SI"/>
    <s v="NO"/>
    <s v="NO"/>
    <n v="58"/>
    <s v="No"/>
    <s v="No"/>
    <n v="281250"/>
    <s v="ASALARIADO"/>
    <n v="58"/>
  </r>
  <r>
    <n v="272"/>
    <s v="MUJER"/>
    <n v="829364.58"/>
    <s v="ASALARIADO"/>
    <x v="1"/>
    <s v="SI"/>
    <s v="NO"/>
    <s v="NO"/>
    <n v="30"/>
    <s v="No"/>
    <s v="No"/>
    <n v="829364.58"/>
    <s v="ASALARIADO"/>
    <n v="30"/>
  </r>
  <r>
    <n v="273"/>
    <s v="MUJER"/>
    <n v="403983"/>
    <s v="TRABAJADOR INDEPENDIENTE"/>
    <x v="1"/>
    <s v="SI"/>
    <s v="NO"/>
    <s v="SI"/>
    <n v="41"/>
    <s v="No"/>
    <s v="No"/>
    <n v="403983"/>
    <s v="TRABAJADOR INDEPENDIENTE"/>
    <n v="41"/>
  </r>
  <r>
    <n v="274"/>
    <s v="MUJER"/>
    <n v="545646"/>
    <s v="ASALARIADO"/>
    <x v="1"/>
    <s v="SI"/>
    <s v="NO"/>
    <s v="NO"/>
    <n v="44"/>
    <s v="No"/>
    <s v="No"/>
    <n v="545646"/>
    <s v="ASALARIADO"/>
    <n v="44"/>
  </r>
  <r>
    <n v="275"/>
    <s v="HOMBRE"/>
    <n v="417064"/>
    <s v="ASALARIADO"/>
    <x v="1"/>
    <s v="SI"/>
    <s v="NO"/>
    <s v="NO"/>
    <n v="59"/>
    <s v="No"/>
    <s v="No"/>
    <n v="417064"/>
    <s v="ASALARIADO"/>
    <n v="59"/>
  </r>
  <r>
    <n v="276"/>
    <s v="HOMBRE"/>
    <n v="621333.79"/>
    <s v="ASALARIADO"/>
    <x v="1"/>
    <s v="SI"/>
    <s v="NO"/>
    <s v="NO"/>
    <n v="47"/>
    <s v="No"/>
    <s v="No"/>
    <n v="621333.79"/>
    <s v="ASALARIADO"/>
    <n v="47"/>
  </r>
  <r>
    <n v="277"/>
    <s v="HOMBRE"/>
    <n v="297046"/>
    <s v="ASEGURADO VOLUNTARIO"/>
    <x v="1"/>
    <s v="SI"/>
    <s v="NO"/>
    <s v="NO"/>
    <n v="24"/>
    <s v="No"/>
    <s v="No"/>
    <n v="297046"/>
    <s v="ASEGURADO VOLUNTARIO"/>
    <n v="24"/>
  </r>
  <r>
    <n v="278"/>
    <s v="MUJER"/>
    <n v="527824.5"/>
    <s v="PENSIONADOS EN SU PROPIO SISTEMA"/>
    <x v="0"/>
    <s v="SI"/>
    <s v="NO"/>
    <s v="NO"/>
    <n v="68"/>
    <s v="No"/>
    <s v="No"/>
    <n v="527824.5"/>
    <s v="PENSIONADOS EN SU PROPIO SISTEMA"/>
    <n v="68"/>
  </r>
  <r>
    <n v="279"/>
    <s v="HOMBRE"/>
    <n v="278030"/>
    <s v="CONVENIOS ESPECIALES DE TRABAJADORES INDEPENDIENTES"/>
    <x v="1"/>
    <s v="SI"/>
    <s v="NO"/>
    <s v="NO"/>
    <n v="43"/>
    <s v="No"/>
    <s v="No"/>
    <n v="278030"/>
    <s v="CONVENIOS ESPECIALES DE TRABAJADORES INDEPENDIENTES"/>
    <n v="43"/>
  </r>
  <r>
    <n v="280"/>
    <s v="MUJER"/>
    <n v="300000"/>
    <s v="ASEGURADO VOLUNTARIO"/>
    <x v="1"/>
    <s v="SI"/>
    <s v="SI"/>
    <s v="NO"/>
    <n v="57"/>
    <s v="No"/>
    <s v="No"/>
    <n v="300000"/>
    <s v="ASEGURADO VOLUNTARIO"/>
    <n v="57"/>
  </r>
  <r>
    <n v="281"/>
    <s v="MUJER"/>
    <n v="453393.84"/>
    <s v="ASALARIADO"/>
    <x v="1"/>
    <s v="SI"/>
    <s v="NO"/>
    <s v="NO"/>
    <n v="31"/>
    <s v="No"/>
    <s v="No"/>
    <n v="453393.84"/>
    <s v="ASALARIADO"/>
    <n v="31"/>
  </r>
  <r>
    <n v="282"/>
    <s v="MUJER"/>
    <n v="297062"/>
    <s v="TRABAJADOR INDEPENDIENTE"/>
    <x v="1"/>
    <s v="SI"/>
    <s v="NO"/>
    <s v="SI"/>
    <n v="40"/>
    <s v="No"/>
    <s v="No"/>
    <n v="297062"/>
    <s v="TRABAJADOR INDEPENDIENTE"/>
    <n v="40"/>
  </r>
  <r>
    <n v="283"/>
    <s v="MUJER"/>
    <n v="245436.97"/>
    <s v="ASALARIADO"/>
    <x v="1"/>
    <s v="SI"/>
    <s v="NO"/>
    <s v="NO"/>
    <n v="27"/>
    <s v="No"/>
    <s v="No"/>
    <n v="245436.97"/>
    <s v="ASALARIADO"/>
    <n v="27"/>
  </r>
  <r>
    <n v="284"/>
    <s v="HOMBRE"/>
    <n v="2005101"/>
    <s v="ASALARIADO"/>
    <x v="1"/>
    <s v="SI"/>
    <s v="NO"/>
    <s v="NO"/>
    <n v="32"/>
    <s v="No"/>
    <s v="No"/>
    <n v="2005101"/>
    <s v="ASALARIADO"/>
    <n v="32"/>
  </r>
  <r>
    <n v="285"/>
    <s v="MUJER"/>
    <n v="342332"/>
    <s v="TRABAJADOR INDEPENDIENTE"/>
    <x v="1"/>
    <s v="SI"/>
    <s v="NO"/>
    <s v="NO"/>
    <n v="61"/>
    <s v="No"/>
    <s v="No"/>
    <n v="342332"/>
    <s v="TRABAJADOR INDEPENDIENTE"/>
    <n v="61"/>
  </r>
  <r>
    <n v="286"/>
    <s v="HOMBRE"/>
    <n v="1000000"/>
    <s v="ASALARIADO"/>
    <x v="1"/>
    <s v="SI"/>
    <s v="NO"/>
    <s v="SI"/>
    <n v="52"/>
    <s v="No"/>
    <s v="No"/>
    <n v="1000000"/>
    <s v="ASALARIADO"/>
    <n v="52"/>
  </r>
  <r>
    <n v="287"/>
    <s v="HOMBRE"/>
    <n v="347514.23"/>
    <s v="ASALARIADO"/>
    <x v="1"/>
    <s v="SI"/>
    <s v="NO"/>
    <s v="NO"/>
    <n v="30"/>
    <s v="No"/>
    <s v="No"/>
    <n v="347514.23"/>
    <s v="ASALARIADO"/>
    <n v="30"/>
  </r>
  <r>
    <n v="288"/>
    <s v="MUJER"/>
    <n v="750000"/>
    <s v="ASALARIADO"/>
    <x v="1"/>
    <s v="SI"/>
    <s v="NO"/>
    <s v="SI"/>
    <n v="28"/>
    <s v="No"/>
    <s v="No"/>
    <n v="750000"/>
    <s v="ASALARIADO"/>
    <n v="28"/>
  </r>
  <r>
    <n v="289"/>
    <s v="HOMBRE"/>
    <n v="336364.94"/>
    <s v="ASALARIADO"/>
    <x v="1"/>
    <s v="SI"/>
    <s v="NO"/>
    <s v="NO"/>
    <n v="24"/>
    <s v="No"/>
    <s v="No"/>
    <n v="336364.94"/>
    <s v="ASALARIADO"/>
    <n v="24"/>
  </r>
  <r>
    <n v="290"/>
    <s v="HOMBRE"/>
    <n v="351055"/>
    <s v="TRABAJADOR INDEPENDIENTE"/>
    <x v="1"/>
    <s v="SI"/>
    <s v="NO"/>
    <s v="SI"/>
    <n v="51"/>
    <s v="No"/>
    <s v="No"/>
    <n v="351055"/>
    <s v="TRABAJADOR INDEPENDIENTE"/>
    <n v="51"/>
  </r>
  <r>
    <n v="291"/>
    <s v="HOMBRE"/>
    <n v="345385"/>
    <s v="ASALARIADO"/>
    <x v="1"/>
    <s v="SI"/>
    <s v="NO"/>
    <s v="NO"/>
    <n v="32"/>
    <s v="No"/>
    <s v="No"/>
    <n v="345385"/>
    <s v="ASALARIADO"/>
    <n v="32"/>
  </r>
  <r>
    <n v="292"/>
    <s v="HOMBRE"/>
    <n v="396805"/>
    <s v="ASALARIADO"/>
    <x v="1"/>
    <s v="SI"/>
    <s v="NO"/>
    <s v="NO"/>
    <n v="40"/>
    <s v="No"/>
    <s v="No"/>
    <n v="396805"/>
    <s v="ASALARIADO"/>
    <n v="40"/>
  </r>
  <r>
    <n v="293"/>
    <s v="MUJER"/>
    <n v="297045"/>
    <s v="TRABAJADOR INDEPENDIENTE"/>
    <x v="1"/>
    <s v="SI"/>
    <s v="NO"/>
    <s v="SI"/>
    <n v="62"/>
    <s v="No"/>
    <s v="No"/>
    <n v="297045"/>
    <s v="TRABAJADOR INDEPENDIENTE"/>
    <n v="62"/>
  </r>
  <r>
    <n v="294"/>
    <s v="HOMBRE"/>
    <n v="1313852.97"/>
    <s v="ASALARIADO"/>
    <x v="1"/>
    <s v="SI"/>
    <s v="NO"/>
    <s v="NO"/>
    <n v="52"/>
    <s v="No"/>
    <s v="No"/>
    <n v="1313852.97"/>
    <s v="ASALARIADO"/>
    <n v="52"/>
  </r>
  <r>
    <n v="295"/>
    <s v="HOMBRE"/>
    <n v="328192"/>
    <s v="TRABAJADOR INDEPENDIENTE"/>
    <x v="1"/>
    <s v="SI"/>
    <s v="SI"/>
    <s v="SI"/>
    <n v="32"/>
    <s v="No"/>
    <s v="No"/>
    <n v="328192"/>
    <s v="TRABAJADOR INDEPENDIENTE"/>
    <n v="32"/>
  </r>
  <r>
    <n v="296"/>
    <s v="MUJER"/>
    <n v="478452"/>
    <s v="TRABAJADOR INDEPENDIENTE"/>
    <x v="1"/>
    <s v="SI"/>
    <s v="NO"/>
    <s v="SI"/>
    <n v="58"/>
    <s v="No"/>
    <s v="No"/>
    <n v="478452"/>
    <s v="TRABAJADOR INDEPENDIENTE"/>
    <n v="58"/>
  </r>
  <r>
    <n v="297"/>
    <s v="HOMBRE"/>
    <n v="299647"/>
    <s v="TRABAJADOR INDEPENDIENTE"/>
    <x v="1"/>
    <s v="SI"/>
    <s v="NO"/>
    <s v="SI"/>
    <n v="57"/>
    <s v="No"/>
    <s v="No"/>
    <n v="299647"/>
    <s v="TRABAJADOR INDEPENDIENTE"/>
    <n v="57"/>
  </r>
  <r>
    <n v="298"/>
    <s v="HOMBRE"/>
    <n v="263360.19"/>
    <s v="ASALARIADO"/>
    <x v="1"/>
    <s v="SI"/>
    <s v="NO"/>
    <s v="NO"/>
    <n v="24"/>
    <s v="No"/>
    <s v="No"/>
    <n v="263360.19"/>
    <s v="ASALARIADO"/>
    <n v="24"/>
  </r>
  <r>
    <n v="299"/>
    <s v="MUJER"/>
    <n v="2312395"/>
    <s v="ASALARIADO"/>
    <x v="0"/>
    <s v="SI"/>
    <s v="NO"/>
    <s v="NO"/>
    <n v="61"/>
    <s v="Atípico"/>
    <s v="No"/>
    <n v="2312395"/>
    <s v="ASALARIADO"/>
    <n v="61"/>
  </r>
  <r>
    <n v="300"/>
    <s v="HOMBRE"/>
    <n v="300000"/>
    <s v="ASALARIADO"/>
    <x v="1"/>
    <s v="SI"/>
    <s v="NO"/>
    <s v="NO"/>
    <n v="26"/>
    <s v="No"/>
    <s v="No"/>
    <n v="300000"/>
    <s v="ASALARIADO"/>
    <n v="26"/>
  </r>
  <r>
    <n v="301"/>
    <s v="HOMBRE"/>
    <n v="1819599"/>
    <s v="PENSIONADOS EN SU PROPIO SISTEMA"/>
    <x v="0"/>
    <s v="SI"/>
    <s v="NO"/>
    <s v="NO"/>
    <n v="80"/>
    <s v="No"/>
    <s v="No"/>
    <n v="1819599"/>
    <s v="PENSIONADOS EN SU PROPIO SISTEMA"/>
    <n v="80"/>
  </r>
  <r>
    <n v="302"/>
    <s v="HOMBRE"/>
    <n v="551500"/>
    <s v="ASALARIADO"/>
    <x v="1"/>
    <s v="SI"/>
    <s v="NO"/>
    <s v="NO"/>
    <n v="34"/>
    <s v="No"/>
    <s v="No"/>
    <n v="551500"/>
    <s v="ASALARIADO"/>
    <n v="34"/>
  </r>
  <r>
    <n v="303"/>
    <s v="MUJER"/>
    <n v="338775.81"/>
    <s v="ASALARIADO"/>
    <x v="1"/>
    <s v="SI"/>
    <s v="NO"/>
    <s v="NO"/>
    <n v="46"/>
    <s v="No"/>
    <s v="No"/>
    <n v="338775.81"/>
    <s v="ASALARIADO"/>
    <n v="46"/>
  </r>
  <r>
    <n v="304"/>
    <s v="MUJER"/>
    <n v="278030"/>
    <s v="CONVENIOS ESPECIALES DE TRABAJADORES INDEPENDIENTES"/>
    <x v="1"/>
    <s v="SI"/>
    <s v="NO"/>
    <s v="NO"/>
    <n v="70"/>
    <s v="No"/>
    <s v="No"/>
    <n v="278030"/>
    <s v="CONVENIOS ESPECIALES DE TRABAJADORES INDEPENDIENTES"/>
    <n v="70"/>
  </r>
  <r>
    <n v="305"/>
    <s v="MUJER"/>
    <n v="1068785"/>
    <s v="PENSIONADOS EN SU PROPIO SISTEMA"/>
    <x v="0"/>
    <s v="SI"/>
    <s v="NO"/>
    <s v="NO"/>
    <n v="63"/>
    <s v="No"/>
    <s v="No"/>
    <n v="1068785"/>
    <s v="PENSIONADOS EN SU PROPIO SISTEMA"/>
    <n v="63"/>
  </r>
  <r>
    <n v="306"/>
    <s v="HOMBRE"/>
    <n v="2549958.42"/>
    <s v="ASALARIADO"/>
    <x v="1"/>
    <s v="SI"/>
    <s v="NO"/>
    <s v="NO"/>
    <n v="41"/>
    <s v="Atípico"/>
    <s v="No"/>
    <n v="2549958.42"/>
    <s v="ASALARIADO"/>
    <n v="41"/>
  </r>
  <r>
    <n v="307"/>
    <s v="HOMBRE"/>
    <n v="181084"/>
    <s v="ASALARIADO"/>
    <x v="1"/>
    <s v="SI"/>
    <s v="NO"/>
    <s v="NO"/>
    <n v="55"/>
    <s v="No"/>
    <s v="No"/>
    <n v="181084"/>
    <s v="ASALARIADO"/>
    <n v="55"/>
  </r>
  <r>
    <n v="308"/>
    <s v="HOMBRE"/>
    <n v="1059381.6000000001"/>
    <s v="ASALARIADO"/>
    <x v="1"/>
    <s v="SI"/>
    <s v="NO"/>
    <s v="NO"/>
    <n v="28"/>
    <s v="No"/>
    <s v="No"/>
    <n v="1059381.6000000001"/>
    <s v="ASALARIADO"/>
    <n v="28"/>
  </r>
  <r>
    <n v="309"/>
    <s v="HOMBRE"/>
    <n v="343178"/>
    <s v="ASALARIADO"/>
    <x v="1"/>
    <s v="SI"/>
    <s v="NO"/>
    <s v="SI"/>
    <n v="32"/>
    <s v="No"/>
    <s v="No"/>
    <n v="343178"/>
    <s v="ASALARIADO"/>
    <n v="32"/>
  </r>
  <r>
    <n v="310"/>
    <s v="HOMBRE"/>
    <n v="606620"/>
    <s v="ASALARIADO"/>
    <x v="1"/>
    <s v="SI"/>
    <s v="NO"/>
    <s v="NO"/>
    <n v="20"/>
    <s v="No"/>
    <s v="No"/>
    <n v="606620"/>
    <s v="ASALARIADO"/>
    <n v="20"/>
  </r>
  <r>
    <n v="311"/>
    <s v="HOMBRE"/>
    <n v="320524.5"/>
    <s v="ASALARIADO"/>
    <x v="1"/>
    <s v="SI"/>
    <s v="NO"/>
    <s v="NO"/>
    <n v="29"/>
    <s v="No"/>
    <s v="No"/>
    <n v="320524.5"/>
    <s v="ASALARIADO"/>
    <n v="29"/>
  </r>
  <r>
    <n v="312"/>
    <s v="MUJER"/>
    <n v="1171666.67"/>
    <s v="ASALARIADO"/>
    <x v="1"/>
    <s v="SI"/>
    <s v="NO"/>
    <s v="NO"/>
    <n v="51"/>
    <s v="No"/>
    <s v="No"/>
    <n v="1171666.67"/>
    <s v="ASALARIADO"/>
    <n v="51"/>
  </r>
  <r>
    <n v="313"/>
    <s v="MUJER"/>
    <n v="113848"/>
    <s v="ASALARIADO"/>
    <x v="1"/>
    <s v="SI"/>
    <s v="NO"/>
    <s v="NO"/>
    <n v="31"/>
    <s v="No"/>
    <s v="No"/>
    <n v="113848"/>
    <s v="ASALARIADO"/>
    <n v="31"/>
  </r>
  <r>
    <n v="314"/>
    <s v="HOMBRE"/>
    <n v="391476"/>
    <s v="ASALARIADO"/>
    <x v="0"/>
    <s v="SI"/>
    <s v="NO"/>
    <s v="NO"/>
    <n v="60"/>
    <s v="No"/>
    <s v="No"/>
    <n v="391476"/>
    <s v="ASALARIADO"/>
    <n v="60"/>
  </r>
  <r>
    <n v="315"/>
    <s v="MUJER"/>
    <n v="558250"/>
    <s v="ASALARIADO"/>
    <x v="1"/>
    <s v="SI"/>
    <s v="NO"/>
    <s v="NO"/>
    <n v="28"/>
    <s v="No"/>
    <s v="No"/>
    <n v="558250"/>
    <s v="ASALARIADO"/>
    <n v="28"/>
  </r>
  <r>
    <n v="316"/>
    <s v="HOMBRE"/>
    <n v="313164"/>
    <s v="ASALARIADO"/>
    <x v="1"/>
    <s v="SI"/>
    <s v="NO"/>
    <s v="NO"/>
    <n v="56"/>
    <s v="No"/>
    <s v="No"/>
    <n v="313164"/>
    <s v="ASALARIADO"/>
    <n v="56"/>
  </r>
  <r>
    <n v="317"/>
    <s v="HOMBRE"/>
    <n v="433000"/>
    <s v="ASALARIADO"/>
    <x v="1"/>
    <s v="SI"/>
    <s v="NO"/>
    <s v="NO"/>
    <n v="45"/>
    <s v="No"/>
    <s v="No"/>
    <n v="433000"/>
    <s v="ASALARIADO"/>
    <n v="45"/>
  </r>
  <r>
    <n v="318"/>
    <s v="HOMBRE"/>
    <n v="124453.88"/>
    <s v="ASALARIADO"/>
    <x v="1"/>
    <s v="SI"/>
    <s v="NO"/>
    <s v="NO"/>
    <n v="40"/>
    <s v="No"/>
    <s v="No"/>
    <n v="124453.88"/>
    <s v="ASALARIADO"/>
    <n v="40"/>
  </r>
  <r>
    <n v="319"/>
    <s v="MUJER"/>
    <n v="382136"/>
    <s v="TRABAJADOR INDEPENDIENTE"/>
    <x v="1"/>
    <s v="SI"/>
    <s v="NO"/>
    <s v="SI"/>
    <n v="42"/>
    <s v="No"/>
    <s v="No"/>
    <n v="382136"/>
    <s v="TRABAJADOR INDEPENDIENTE"/>
    <n v="42"/>
  </r>
  <r>
    <n v="320"/>
    <s v="HOMBRE"/>
    <n v="297046"/>
    <s v="TRABAJADOR INDEPENDIENTE"/>
    <x v="1"/>
    <s v="SI"/>
    <s v="NO"/>
    <s v="NO"/>
    <n v="50"/>
    <s v="No"/>
    <s v="No"/>
    <n v="297046"/>
    <s v="TRABAJADOR INDEPENDIENTE"/>
    <n v="50"/>
  </r>
  <r>
    <n v="321"/>
    <s v="HOMBRE"/>
    <n v="401814.2"/>
    <s v="ASALARIADO"/>
    <x v="1"/>
    <s v="SI"/>
    <s v="NO"/>
    <s v="NO"/>
    <n v="46"/>
    <s v="No"/>
    <s v="No"/>
    <n v="401814.2"/>
    <s v="ASALARIADO"/>
    <n v="46"/>
  </r>
  <r>
    <n v="322"/>
    <s v="MUJER"/>
    <n v="1103954"/>
    <s v="ASALARIADO"/>
    <x v="0"/>
    <s v="SI"/>
    <s v="NO"/>
    <s v="SI"/>
    <n v="60"/>
    <s v="No"/>
    <s v="No"/>
    <n v="1103954"/>
    <s v="ASALARIADO"/>
    <n v="60"/>
  </r>
  <r>
    <n v="323"/>
    <s v="HOMBRE"/>
    <n v="207648"/>
    <s v="ASALARIADO"/>
    <x v="1"/>
    <s v="SI"/>
    <s v="NO"/>
    <s v="NO"/>
    <n v="28"/>
    <s v="No"/>
    <s v="No"/>
    <n v="207648"/>
    <s v="ASALARIADO"/>
    <n v="28"/>
  </r>
  <r>
    <n v="324"/>
    <s v="HOMBRE"/>
    <n v="719752.5"/>
    <s v="ASALARIADO"/>
    <x v="0"/>
    <s v="SI"/>
    <s v="NO"/>
    <s v="NO"/>
    <n v="39"/>
    <s v="No"/>
    <s v="No"/>
    <n v="719752.5"/>
    <s v="ASALARIADO"/>
    <n v="39"/>
  </r>
  <r>
    <n v="325"/>
    <s v="MUJER"/>
    <n v="140000"/>
    <s v="ASALARIADO"/>
    <x v="1"/>
    <s v="SI"/>
    <s v="SI"/>
    <s v="SI"/>
    <n v="49"/>
    <s v="No"/>
    <s v="No"/>
    <n v="140000"/>
    <s v="ASALARIADO"/>
    <n v="49"/>
  </r>
  <r>
    <n v="326"/>
    <s v="MUJER"/>
    <n v="1883093.97"/>
    <s v="ASALARIADO"/>
    <x v="1"/>
    <s v="SI"/>
    <s v="NO"/>
    <s v="NO"/>
    <n v="34"/>
    <s v="No"/>
    <s v="No"/>
    <n v="1883093.97"/>
    <s v="ASALARIADO"/>
    <n v="34"/>
  </r>
  <r>
    <n v="327"/>
    <s v="MUJER"/>
    <n v="1366089.12"/>
    <s v="PENSIONADOS EN SU PROPIO SISTEMA"/>
    <x v="0"/>
    <s v="SI"/>
    <s v="SI"/>
    <s v="NO"/>
    <n v="73"/>
    <s v="No"/>
    <s v="No"/>
    <n v="1366089.12"/>
    <s v="PENSIONADOS EN SU PROPIO SISTEMA"/>
    <n v="73"/>
  </r>
  <r>
    <n v="328"/>
    <s v="HOMBRE"/>
    <n v="298155"/>
    <s v="TRABAJADOR INDEPENDIENTE"/>
    <x v="1"/>
    <s v="SI"/>
    <s v="NO"/>
    <s v="SI"/>
    <n v="39"/>
    <s v="No"/>
    <s v="No"/>
    <n v="298155"/>
    <s v="TRABAJADOR INDEPENDIENTE"/>
    <n v="39"/>
  </r>
  <r>
    <n v="329"/>
    <s v="HOMBRE"/>
    <n v="499999"/>
    <s v="ASALARIADO"/>
    <x v="1"/>
    <s v="SI"/>
    <s v="NO"/>
    <s v="NO"/>
    <n v="31"/>
    <s v="No"/>
    <s v="No"/>
    <n v="499999"/>
    <s v="ASALARIADO"/>
    <n v="31"/>
  </r>
  <r>
    <n v="330"/>
    <s v="HOMBRE"/>
    <n v="1340908"/>
    <s v="ASALARIADO"/>
    <x v="0"/>
    <s v="SI"/>
    <s v="NO"/>
    <s v="NO"/>
    <n v="54"/>
    <s v="No"/>
    <s v="No"/>
    <n v="1340908"/>
    <s v="ASALARIADO"/>
    <n v="54"/>
  </r>
  <r>
    <n v="331"/>
    <s v="HOMBRE"/>
    <n v="300000"/>
    <s v="ASALARIADO"/>
    <x v="1"/>
    <s v="SI"/>
    <s v="SI"/>
    <s v="NO"/>
    <n v="28"/>
    <s v="No"/>
    <s v="No"/>
    <n v="300000"/>
    <s v="ASALARIADO"/>
    <n v="28"/>
  </r>
  <r>
    <n v="332"/>
    <s v="MUJER"/>
    <n v="297046"/>
    <s v="ASEGURADO VOLUNTARIO"/>
    <x v="1"/>
    <s v="SI"/>
    <s v="SI"/>
    <s v="NO"/>
    <n v="27"/>
    <s v="No"/>
    <s v="No"/>
    <n v="297046"/>
    <s v="ASEGURADO VOLUNTARIO"/>
    <n v="27"/>
  </r>
  <r>
    <n v="333"/>
    <s v="HOMBRE"/>
    <n v="304232.90000000002"/>
    <s v="ASALARIADO"/>
    <x v="1"/>
    <s v="SI"/>
    <s v="SI"/>
    <s v="NO"/>
    <n v="24"/>
    <s v="No"/>
    <s v="No"/>
    <n v="304232.90000000002"/>
    <s v="ASALARIADO"/>
    <n v="24"/>
  </r>
  <r>
    <n v="334"/>
    <s v="HOMBRE"/>
    <n v="509509"/>
    <s v="TRABAJADOR INDEPENDIENTE"/>
    <x v="1"/>
    <s v="SI"/>
    <s v="NO"/>
    <s v="SI"/>
    <n v="35"/>
    <s v="No"/>
    <s v="No"/>
    <n v="509509"/>
    <s v="TRABAJADOR INDEPENDIENTE"/>
    <n v="35"/>
  </r>
  <r>
    <n v="335"/>
    <s v="HOMBRE"/>
    <n v="1202425"/>
    <s v="ASALARIADO"/>
    <x v="0"/>
    <s v="SI"/>
    <s v="NO"/>
    <s v="NO"/>
    <n v="40"/>
    <s v="No"/>
    <s v="No"/>
    <n v="1202425"/>
    <s v="ASALARIADO"/>
    <n v="40"/>
  </r>
  <r>
    <n v="336"/>
    <s v="HOMBRE"/>
    <n v="591445.27"/>
    <s v="ASALARIADO"/>
    <x v="1"/>
    <s v="SI"/>
    <s v="NO"/>
    <s v="NO"/>
    <n v="30"/>
    <s v="No"/>
    <s v="No"/>
    <n v="591445.27"/>
    <s v="ASALARIADO"/>
    <n v="30"/>
  </r>
  <r>
    <n v="337"/>
    <s v="MUJER"/>
    <n v="1953183.27"/>
    <s v="ASALARIADO"/>
    <x v="1"/>
    <s v="SI"/>
    <s v="NO"/>
    <s v="NO"/>
    <n v="36"/>
    <s v="No"/>
    <s v="No"/>
    <n v="1953183.27"/>
    <s v="ASALARIADO"/>
    <n v="36"/>
  </r>
  <r>
    <n v="338"/>
    <s v="MUJER"/>
    <n v="570798.64"/>
    <s v="ASALARIADO"/>
    <x v="1"/>
    <s v="SI"/>
    <s v="NO"/>
    <s v="NO"/>
    <n v="26"/>
    <s v="No"/>
    <s v="No"/>
    <n v="570798.64"/>
    <s v="ASALARIADO"/>
    <n v="26"/>
  </r>
  <r>
    <n v="339"/>
    <s v="MUJER"/>
    <n v="539203"/>
    <s v="ASALARIADO"/>
    <x v="1"/>
    <s v="SI"/>
    <s v="NO"/>
    <s v="NO"/>
    <n v="29"/>
    <s v="No"/>
    <s v="No"/>
    <n v="539203"/>
    <s v="ASALARIADO"/>
    <n v="29"/>
  </r>
  <r>
    <n v="340"/>
    <s v="MUJER"/>
    <n v="359544.27"/>
    <s v="CONVENIOS ESPECIALES DE ASEGURADOS VOLUNTARIOS"/>
    <x v="1"/>
    <s v="SI"/>
    <s v="SI"/>
    <s v="NO"/>
    <n v="32"/>
    <s v="No"/>
    <s v="No"/>
    <n v="359544.27"/>
    <s v="CONVENIOS ESPECIALES DE ASEGURADOS VOLUNTARIOS"/>
    <n v="32"/>
  </r>
  <r>
    <n v="341"/>
    <s v="MUJER"/>
    <n v="516446.5"/>
    <s v="ASALARIADO"/>
    <x v="0"/>
    <s v="SI"/>
    <s v="NO"/>
    <s v="NO"/>
    <n v="33"/>
    <s v="No"/>
    <s v="No"/>
    <n v="516446.5"/>
    <s v="ASALARIADO"/>
    <n v="33"/>
  </r>
  <r>
    <n v="342"/>
    <s v="MUJER"/>
    <n v="378355"/>
    <s v="ASALARIADO"/>
    <x v="1"/>
    <s v="SI"/>
    <s v="SI"/>
    <s v="NO"/>
    <n v="62"/>
    <s v="No"/>
    <s v="No"/>
    <n v="378355"/>
    <s v="ASALARIADO"/>
    <n v="62"/>
  </r>
  <r>
    <n v="343"/>
    <s v="HOMBRE"/>
    <n v="454558.2"/>
    <s v="ASALARIADO"/>
    <x v="0"/>
    <s v="SI"/>
    <s v="NO"/>
    <s v="NO"/>
    <n v="34"/>
    <s v="No"/>
    <s v="No"/>
    <n v="454558.2"/>
    <s v="ASALARIADO"/>
    <n v="34"/>
  </r>
  <r>
    <n v="344"/>
    <s v="MUJER"/>
    <n v="403983"/>
    <s v="TRABAJADOR INDEPENDIENTE"/>
    <x v="1"/>
    <s v="SI"/>
    <s v="NO"/>
    <s v="SI"/>
    <n v="67"/>
    <s v="No"/>
    <s v="No"/>
    <n v="403983"/>
    <s v="TRABAJADOR INDEPENDIENTE"/>
    <n v="67"/>
  </r>
  <r>
    <n v="345"/>
    <s v="MUJER"/>
    <n v="1544187.5"/>
    <s v="ASALARIADO"/>
    <x v="1"/>
    <s v="SI"/>
    <s v="SI"/>
    <s v="NO"/>
    <n v="28"/>
    <s v="No"/>
    <s v="No"/>
    <n v="1544187.5"/>
    <s v="ASALARIADO"/>
    <n v="28"/>
  </r>
  <r>
    <n v="346"/>
    <s v="HOMBRE"/>
    <n v="328196"/>
    <s v="TRABAJADOR INDEPENDIENTE"/>
    <x v="1"/>
    <s v="SI"/>
    <s v="SI"/>
    <s v="SI"/>
    <n v="27"/>
    <s v="No"/>
    <s v="No"/>
    <n v="328196"/>
    <s v="TRABAJADOR INDEPENDIENTE"/>
    <n v="27"/>
  </r>
  <r>
    <n v="347"/>
    <s v="HOMBRE"/>
    <n v="574094.44999999995"/>
    <s v="ASALARIADO"/>
    <x v="1"/>
    <s v="SI"/>
    <s v="NO"/>
    <s v="NO"/>
    <n v="57"/>
    <s v="No"/>
    <s v="No"/>
    <n v="574094.44999999995"/>
    <s v="ASALARIADO"/>
    <n v="57"/>
  </r>
  <r>
    <n v="348"/>
    <s v="MUJER"/>
    <n v="1320518.73"/>
    <s v="ASALARIADO"/>
    <x v="0"/>
    <s v="SI"/>
    <s v="NO"/>
    <s v="NO"/>
    <n v="34"/>
    <s v="No"/>
    <s v="No"/>
    <n v="1320518.73"/>
    <s v="ASALARIADO"/>
    <n v="34"/>
  </r>
  <r>
    <n v="349"/>
    <s v="HOMBRE"/>
    <n v="356455"/>
    <s v="TRABAJADOR INDEPENDIENTE"/>
    <x v="1"/>
    <s v="SI"/>
    <s v="NO"/>
    <s v="SI"/>
    <n v="40"/>
    <s v="No"/>
    <s v="No"/>
    <n v="356455"/>
    <s v="TRABAJADOR INDEPENDIENTE"/>
    <n v="40"/>
  </r>
  <r>
    <n v="350"/>
    <s v="HOMBRE"/>
    <n v="297046"/>
    <s v="TRABAJADOR INDEPENDIENTE"/>
    <x v="1"/>
    <s v="SI"/>
    <s v="NO"/>
    <s v="NO"/>
    <n v="42"/>
    <s v="No"/>
    <s v="No"/>
    <n v="297046"/>
    <s v="TRABAJADOR INDEPENDIENTE"/>
    <n v="42"/>
  </r>
  <r>
    <n v="351"/>
    <s v="HOMBRE"/>
    <n v="505686.39"/>
    <s v="ASALARIADO"/>
    <x v="1"/>
    <s v="SI"/>
    <s v="NO"/>
    <s v="NO"/>
    <n v="22"/>
    <s v="No"/>
    <s v="No"/>
    <n v="505686.39"/>
    <s v="ASALARIADO"/>
    <n v="22"/>
  </r>
  <r>
    <n v="352"/>
    <s v="MUJER"/>
    <n v="511789.2"/>
    <s v="ASALARIADO"/>
    <x v="1"/>
    <s v="SI"/>
    <s v="NO"/>
    <s v="NO"/>
    <n v="29"/>
    <s v="No"/>
    <s v="No"/>
    <n v="511789.2"/>
    <s v="ASALARIADO"/>
    <n v="29"/>
  </r>
  <r>
    <n v="353"/>
    <s v="MUJER"/>
    <n v="333094.01"/>
    <s v="ASALARIADO"/>
    <x v="1"/>
    <s v="SI"/>
    <s v="NO"/>
    <s v="NO"/>
    <n v="32"/>
    <s v="No"/>
    <s v="No"/>
    <n v="333094.01"/>
    <s v="ASALARIADO"/>
    <n v="32"/>
  </r>
  <r>
    <n v="354"/>
    <s v="MUJER"/>
    <n v="419608"/>
    <s v="TRABAJADOR INDEPENDIENTE"/>
    <x v="1"/>
    <s v="SI"/>
    <s v="NO"/>
    <s v="NO"/>
    <n v="43"/>
    <s v="No"/>
    <s v="No"/>
    <n v="419608"/>
    <s v="TRABAJADOR INDEPENDIENTE"/>
    <n v="43"/>
  </r>
  <r>
    <n v="355"/>
    <s v="MUJER"/>
    <n v="297046"/>
    <s v="TRABAJADOR INDEPENDIENTE"/>
    <x v="1"/>
    <s v="SI"/>
    <s v="NO"/>
    <s v="SI"/>
    <n v="28"/>
    <s v="No"/>
    <s v="No"/>
    <n v="297046"/>
    <s v="TRABAJADOR INDEPENDIENTE"/>
    <n v="28"/>
  </r>
  <r>
    <n v="356"/>
    <s v="HOMBRE"/>
    <n v="297046"/>
    <s v="TRABAJADOR INDEPENDIENTE"/>
    <x v="1"/>
    <s v="SI"/>
    <s v="NO"/>
    <s v="SI"/>
    <n v="39"/>
    <s v="No"/>
    <s v="No"/>
    <n v="297046"/>
    <s v="TRABAJADOR INDEPENDIENTE"/>
    <n v="39"/>
  </r>
  <r>
    <n v="357"/>
    <s v="HOMBRE"/>
    <n v="1540950"/>
    <s v="ASEGURADO VOLUNTARIO"/>
    <x v="1"/>
    <s v="SI"/>
    <s v="SI"/>
    <s v="NO"/>
    <n v="63"/>
    <s v="No"/>
    <s v="No"/>
    <n v="1540950"/>
    <s v="ASEGURADO VOLUNTARIO"/>
    <n v="63"/>
  </r>
  <r>
    <n v="358"/>
    <s v="MUJER"/>
    <n v="416150"/>
    <s v="ASALARIADO"/>
    <x v="1"/>
    <s v="SI"/>
    <s v="SI"/>
    <s v="NO"/>
    <n v="30"/>
    <s v="No"/>
    <s v="No"/>
    <n v="416150"/>
    <s v="ASALARIADO"/>
    <n v="30"/>
  </r>
  <r>
    <n v="359"/>
    <s v="HOMBRE"/>
    <n v="400353"/>
    <s v="TRABAJADOR INDEPENDIENTE"/>
    <x v="1"/>
    <s v="SI"/>
    <s v="NO"/>
    <s v="NO"/>
    <n v="30"/>
    <s v="No"/>
    <s v="No"/>
    <n v="400353"/>
    <s v="TRABAJADOR INDEPENDIENTE"/>
    <n v="30"/>
  </r>
  <r>
    <n v="360"/>
    <s v="HOMBRE"/>
    <n v="323296"/>
    <s v="TRABAJADOR INDEPENDIENTE"/>
    <x v="1"/>
    <s v="SI"/>
    <s v="SI"/>
    <s v="SI"/>
    <n v="67"/>
    <s v="No"/>
    <s v="No"/>
    <n v="323296"/>
    <s v="TRABAJADOR INDEPENDIENTE"/>
    <n v="67"/>
  </r>
  <r>
    <n v="361"/>
    <s v="MUJER"/>
    <n v="159000"/>
    <s v="ASALARIADO"/>
    <x v="1"/>
    <s v="SI"/>
    <s v="NO"/>
    <s v="NO"/>
    <n v="49"/>
    <s v="No"/>
    <s v="No"/>
    <n v="159000"/>
    <s v="ASALARIADO"/>
    <n v="49"/>
  </r>
  <r>
    <n v="362"/>
    <s v="MUJER"/>
    <n v="172428.6"/>
    <s v="ASALARIADO"/>
    <x v="1"/>
    <s v="SI"/>
    <s v="NO"/>
    <s v="NO"/>
    <n v="27"/>
    <s v="No"/>
    <s v="No"/>
    <n v="172428.6"/>
    <s v="ASALARIADO"/>
    <n v="27"/>
  </r>
  <r>
    <n v="363"/>
    <s v="MUJER"/>
    <n v="1331904"/>
    <s v="ASALARIADO"/>
    <x v="0"/>
    <s v="SI"/>
    <s v="NO"/>
    <s v="NO"/>
    <n v="42"/>
    <s v="No"/>
    <s v="No"/>
    <n v="1331904"/>
    <s v="ASALARIADO"/>
    <n v="42"/>
  </r>
  <r>
    <n v="364"/>
    <s v="HOMBRE"/>
    <n v="339750"/>
    <s v="ASEGURADO VOLUNTARIO"/>
    <x v="1"/>
    <s v="SI"/>
    <s v="SI"/>
    <s v="NO"/>
    <n v="30"/>
    <s v="No"/>
    <s v="No"/>
    <n v="339750"/>
    <s v="ASEGURADO VOLUNTARIO"/>
    <n v="30"/>
  </r>
  <r>
    <n v="365"/>
    <s v="HOMBRE"/>
    <n v="445567"/>
    <s v="TRABAJADOR INDEPENDIENTE"/>
    <x v="1"/>
    <s v="SI"/>
    <s v="NO"/>
    <s v="SI"/>
    <n v="74"/>
    <s v="No"/>
    <s v="No"/>
    <n v="445567"/>
    <s v="TRABAJADOR INDEPENDIENTE"/>
    <n v="74"/>
  </r>
  <r>
    <n v="366"/>
    <s v="HOMBRE"/>
    <n v="1076127.4099999999"/>
    <s v="ASALARIADO"/>
    <x v="1"/>
    <s v="SI"/>
    <s v="NO"/>
    <s v="NO"/>
    <n v="48"/>
    <s v="No"/>
    <s v="No"/>
    <n v="1076127.4099999999"/>
    <s v="ASALARIADO"/>
    <n v="48"/>
  </r>
  <r>
    <n v="367"/>
    <s v="HOMBRE"/>
    <n v="597379.25"/>
    <s v="ASALARIADO"/>
    <x v="1"/>
    <s v="SI"/>
    <s v="NO"/>
    <s v="NO"/>
    <n v="36"/>
    <s v="No"/>
    <s v="No"/>
    <n v="597379.25"/>
    <s v="ASALARIADO"/>
    <n v="36"/>
  </r>
  <r>
    <n v="368"/>
    <s v="HOMBRE"/>
    <n v="400000"/>
    <s v="ASALARIADO"/>
    <x v="1"/>
    <s v="SI"/>
    <s v="SI"/>
    <s v="NO"/>
    <n v="34"/>
    <s v="No"/>
    <s v="No"/>
    <n v="400000"/>
    <s v="ASALARIADO"/>
    <n v="34"/>
  </r>
  <r>
    <n v="369"/>
    <s v="HOMBRE"/>
    <n v="10652"/>
    <s v="ASALARIADO"/>
    <x v="1"/>
    <s v="SI"/>
    <s v="SI"/>
    <s v="NO"/>
    <n v="42"/>
    <s v="No"/>
    <s v="No"/>
    <n v="10652"/>
    <s v="ASALARIADO"/>
    <n v="42"/>
  </r>
  <r>
    <n v="370"/>
    <s v="MUJER"/>
    <n v="474509.98"/>
    <s v="ASALARIADO"/>
    <x v="1"/>
    <s v="SI"/>
    <s v="NO"/>
    <s v="NO"/>
    <n v="28"/>
    <s v="No"/>
    <s v="No"/>
    <n v="474509.98"/>
    <s v="ASALARIADO"/>
    <n v="28"/>
  </r>
  <r>
    <n v="371"/>
    <s v="MUJER"/>
    <n v="3053247.24"/>
    <s v="PENSIONADOS EN SU PROPIO SISTEMA"/>
    <x v="0"/>
    <s v="SI"/>
    <s v="NO"/>
    <s v="NO"/>
    <n v="99"/>
    <s v="Atípico"/>
    <s v="No"/>
    <n v="3053247.24"/>
    <s v="PENSIONADOS EN SU PROPIO SISTEMA"/>
    <n v="99"/>
  </r>
  <r>
    <n v="372"/>
    <s v="HOMBRE"/>
    <n v="1233060.23"/>
    <s v="ASALARIADO"/>
    <x v="1"/>
    <s v="SI"/>
    <s v="NO"/>
    <s v="NO"/>
    <n v="30"/>
    <s v="No"/>
    <s v="No"/>
    <n v="1233060.23"/>
    <s v="ASALARIADO"/>
    <n v="30"/>
  </r>
  <r>
    <n v="373"/>
    <s v="MUJER"/>
    <n v="529014.48"/>
    <s v="ASALARIADO"/>
    <x v="1"/>
    <s v="SI"/>
    <s v="NO"/>
    <s v="NO"/>
    <n v="29"/>
    <s v="No"/>
    <s v="No"/>
    <n v="529014.48"/>
    <s v="ASALARIADO"/>
    <n v="29"/>
  </r>
  <r>
    <n v="374"/>
    <s v="HOMBRE"/>
    <n v="297000"/>
    <s v="TRABAJADOR INDEPENDIENTE"/>
    <x v="1"/>
    <s v="SI"/>
    <s v="NO"/>
    <s v="NO"/>
    <n v="21"/>
    <s v="No"/>
    <s v="No"/>
    <n v="297000"/>
    <s v="TRABAJADOR INDEPENDIENTE"/>
    <n v="21"/>
  </r>
  <r>
    <n v="375"/>
    <s v="HOMBRE"/>
    <n v="711457.86"/>
    <s v="ASALARIADO"/>
    <x v="1"/>
    <s v="SI"/>
    <s v="SI"/>
    <s v="NO"/>
    <n v="44"/>
    <s v="No"/>
    <s v="No"/>
    <n v="711457.86"/>
    <s v="ASALARIADO"/>
    <n v="44"/>
  </r>
  <r>
    <n v="376"/>
    <s v="HOMBRE"/>
    <n v="765532.1"/>
    <s v="ASALARIADO"/>
    <x v="1"/>
    <s v="SI"/>
    <s v="SI"/>
    <s v="NO"/>
    <n v="43"/>
    <s v="No"/>
    <s v="No"/>
    <n v="765532.1"/>
    <s v="ASALARIADO"/>
    <n v="43"/>
  </r>
  <r>
    <n v="377"/>
    <s v="MUJER"/>
    <n v="300018"/>
    <s v="TRABAJADOR INDEPENDIENTE"/>
    <x v="1"/>
    <s v="SI"/>
    <s v="NO"/>
    <s v="NO"/>
    <n v="55"/>
    <s v="No"/>
    <s v="No"/>
    <n v="300018"/>
    <s v="TRABAJADOR INDEPENDIENTE"/>
    <n v="55"/>
  </r>
  <r>
    <n v="378"/>
    <s v="HOMBRE"/>
    <n v="594092"/>
    <s v="TRABAJADOR INDEPENDIENTE"/>
    <x v="1"/>
    <s v="SI"/>
    <s v="NO"/>
    <s v="SI"/>
    <n v="53"/>
    <s v="No"/>
    <s v="No"/>
    <n v="594092"/>
    <s v="TRABAJADOR INDEPENDIENTE"/>
    <n v="53"/>
  </r>
  <r>
    <n v="379"/>
    <s v="MUJER"/>
    <n v="943396.65"/>
    <s v="ASALARIADO"/>
    <x v="0"/>
    <s v="SI"/>
    <s v="NO"/>
    <s v="NO"/>
    <n v="38"/>
    <s v="No"/>
    <s v="No"/>
    <n v="943396.65"/>
    <s v="ASALARIADO"/>
    <n v="38"/>
  </r>
  <r>
    <n v="380"/>
    <s v="HOMBRE"/>
    <n v="280000"/>
    <s v="ASALARIADO"/>
    <x v="1"/>
    <s v="SI"/>
    <s v="NO"/>
    <s v="NO"/>
    <n v="33"/>
    <s v="No"/>
    <s v="No"/>
    <n v="280000"/>
    <s v="ASALARIADO"/>
    <n v="33"/>
  </r>
  <r>
    <n v="381"/>
    <s v="HOMBRE"/>
    <n v="1414130.5"/>
    <s v="ASALARIADO"/>
    <x v="0"/>
    <s v="SI"/>
    <s v="NO"/>
    <s v="NO"/>
    <n v="34"/>
    <s v="No"/>
    <s v="No"/>
    <n v="1414130.5"/>
    <s v="ASALARIADO"/>
    <n v="34"/>
  </r>
  <r>
    <n v="382"/>
    <s v="MUJER"/>
    <n v="300018"/>
    <s v="TRABAJADOR INDEPENDIENTE"/>
    <x v="1"/>
    <s v="SI"/>
    <s v="NO"/>
    <s v="SI"/>
    <n v="32"/>
    <s v="No"/>
    <s v="No"/>
    <n v="300018"/>
    <s v="TRABAJADOR INDEPENDIENTE"/>
    <n v="32"/>
  </r>
  <r>
    <n v="383"/>
    <s v="HOMBRE"/>
    <n v="695508.19"/>
    <s v="ASALARIADO"/>
    <x v="1"/>
    <s v="SI"/>
    <s v="NO"/>
    <s v="NO"/>
    <n v="36"/>
    <s v="No"/>
    <s v="No"/>
    <n v="695508.19"/>
    <s v="ASALARIADO"/>
    <n v="36"/>
  </r>
  <r>
    <n v="384"/>
    <s v="HOMBRE"/>
    <n v="343811"/>
    <s v="TRABAJADOR INDEPENDIENTE"/>
    <x v="1"/>
    <s v="SI"/>
    <s v="NO"/>
    <s v="NO"/>
    <n v="64"/>
    <s v="No"/>
    <s v="No"/>
    <n v="343811"/>
    <s v="TRABAJADOR INDEPENDIENTE"/>
    <n v="64"/>
  </r>
  <r>
    <n v="385"/>
    <s v="HOMBRE"/>
    <n v="356858"/>
    <s v="TRABAJADOR INDEPENDIENTE"/>
    <x v="1"/>
    <s v="SI"/>
    <s v="NO"/>
    <s v="NO"/>
    <n v="57"/>
    <s v="No"/>
    <s v="No"/>
    <n v="356858"/>
    <s v="TRABAJADOR INDEPENDIENTE"/>
    <n v="57"/>
  </r>
  <r>
    <n v="386"/>
    <s v="MUJER"/>
    <n v="1314924.8600000001"/>
    <s v="ASALARIADO"/>
    <x v="1"/>
    <s v="SI"/>
    <s v="NO"/>
    <s v="NO"/>
    <n v="37"/>
    <s v="No"/>
    <s v="No"/>
    <n v="1314924.8600000001"/>
    <s v="ASALARIADO"/>
    <n v="37"/>
  </r>
  <r>
    <n v="387"/>
    <s v="HOMBRE"/>
    <n v="652872.57999999996"/>
    <s v="ASALARIADO"/>
    <x v="1"/>
    <s v="SI"/>
    <s v="SI"/>
    <s v="NO"/>
    <n v="54"/>
    <s v="No"/>
    <s v="No"/>
    <n v="652872.57999999996"/>
    <s v="ASALARIADO"/>
    <n v="54"/>
  </r>
  <r>
    <n v="388"/>
    <s v="HOMBRE"/>
    <n v="297045"/>
    <s v="ASEGURADO VOLUNTARIO"/>
    <x v="1"/>
    <s v="SI"/>
    <s v="NO"/>
    <s v="NO"/>
    <n v="44"/>
    <s v="No"/>
    <s v="No"/>
    <n v="297045"/>
    <s v="ASEGURADO VOLUNTARIO"/>
    <n v="44"/>
  </r>
  <r>
    <n v="389"/>
    <s v="HOMBRE"/>
    <n v="463313.7"/>
    <s v="ASALARIADO"/>
    <x v="0"/>
    <s v="SI"/>
    <s v="NO"/>
    <s v="NO"/>
    <n v="36"/>
    <s v="No"/>
    <s v="No"/>
    <n v="463313.7"/>
    <s v="ASALARIADO"/>
    <n v="36"/>
  </r>
  <r>
    <n v="390"/>
    <s v="MUJER"/>
    <n v="144000"/>
    <s v="ASALARIADO"/>
    <x v="1"/>
    <s v="SI"/>
    <s v="NO"/>
    <s v="NO"/>
    <n v="20"/>
    <s v="No"/>
    <s v="No"/>
    <n v="144000"/>
    <s v="ASALARIADO"/>
    <n v="20"/>
  </r>
  <r>
    <n v="391"/>
    <s v="HOMBRE"/>
    <n v="610513"/>
    <s v="TRABAJADOR INDEPENDIENTE"/>
    <x v="1"/>
    <s v="SI"/>
    <s v="NO"/>
    <s v="SI"/>
    <n v="34"/>
    <s v="No"/>
    <s v="No"/>
    <n v="610513"/>
    <s v="TRABAJADOR INDEPENDIENTE"/>
    <n v="34"/>
  </r>
  <r>
    <n v="392"/>
    <s v="MUJER"/>
    <n v="950292"/>
    <s v="ASALARIADO"/>
    <x v="1"/>
    <s v="SI"/>
    <s v="NO"/>
    <s v="NO"/>
    <n v="38"/>
    <s v="No"/>
    <s v="No"/>
    <n v="950292"/>
    <s v="ASALARIADO"/>
    <n v="38"/>
  </r>
  <r>
    <n v="393"/>
    <s v="HOMBRE"/>
    <n v="798210"/>
    <s v="ASALARIADO"/>
    <x v="0"/>
    <s v="SI"/>
    <s v="NO"/>
    <s v="NO"/>
    <n v="39"/>
    <s v="No"/>
    <s v="No"/>
    <n v="798210"/>
    <s v="ASALARIADO"/>
    <n v="39"/>
  </r>
  <r>
    <n v="394"/>
    <s v="HOMBRE"/>
    <n v="783125"/>
    <s v="ASALARIADO"/>
    <x v="1"/>
    <s v="SI"/>
    <s v="NO"/>
    <s v="SI"/>
    <n v="32"/>
    <s v="No"/>
    <s v="No"/>
    <n v="783125"/>
    <s v="ASALARIADO"/>
    <n v="32"/>
  </r>
  <r>
    <n v="395"/>
    <s v="HOMBRE"/>
    <n v="466553.21"/>
    <s v="ASALARIADO"/>
    <x v="1"/>
    <s v="SI"/>
    <s v="NO"/>
    <s v="NO"/>
    <n v="36"/>
    <s v="No"/>
    <s v="No"/>
    <n v="466553.21"/>
    <s v="ASALARIADO"/>
    <n v="36"/>
  </r>
  <r>
    <n v="396"/>
    <s v="HOMBRE"/>
    <n v="14290"/>
    <s v="ASALARIADO"/>
    <x v="1"/>
    <s v="SI"/>
    <s v="NO"/>
    <s v="NO"/>
    <n v="57"/>
    <s v="No"/>
    <s v="No"/>
    <n v="14290"/>
    <s v="ASALARIADO"/>
    <n v="57"/>
  </r>
  <r>
    <n v="397"/>
    <s v="HOMBRE"/>
    <n v="289448"/>
    <s v="TRABAJADOR INDEPENDIENTE"/>
    <x v="1"/>
    <s v="SI"/>
    <s v="NO"/>
    <s v="NO"/>
    <n v="52"/>
    <s v="No"/>
    <s v="No"/>
    <n v="289448"/>
    <s v="TRABAJADOR INDEPENDIENTE"/>
    <n v="52"/>
  </r>
  <r>
    <n v="398"/>
    <s v="HOMBRE"/>
    <n v="323432.7"/>
    <s v="ASALARIADO"/>
    <x v="1"/>
    <s v="SI"/>
    <s v="SI"/>
    <s v="NO"/>
    <n v="50"/>
    <s v="No"/>
    <s v="No"/>
    <n v="323432.7"/>
    <s v="ASALARIADO"/>
    <n v="50"/>
  </r>
  <r>
    <n v="399"/>
    <s v="MUJER"/>
    <n v="577151"/>
    <s v="ASALARIADO"/>
    <x v="0"/>
    <s v="SI"/>
    <s v="NO"/>
    <s v="NO"/>
    <n v="34"/>
    <s v="No"/>
    <s v="No"/>
    <n v="577151"/>
    <s v="ASALARIADO"/>
    <n v="34"/>
  </r>
  <r>
    <n v="400"/>
    <s v="HOMBRE"/>
    <n v="622335.6"/>
    <s v="ASALARIADO"/>
    <x v="1"/>
    <s v="SI"/>
    <s v="NO"/>
    <s v="NO"/>
    <n v="50"/>
    <s v="No"/>
    <s v="No"/>
    <n v="622335.6"/>
    <s v="ASALARIADO"/>
    <n v="50"/>
  </r>
  <r>
    <n v="401"/>
    <s v="MUJER"/>
    <n v="205048"/>
    <s v="ASALARIADO"/>
    <x v="1"/>
    <s v="SI"/>
    <s v="SI"/>
    <s v="NO"/>
    <n v="36"/>
    <s v="No"/>
    <s v="No"/>
    <n v="205048"/>
    <s v="ASALARIADO"/>
    <n v="36"/>
  </r>
  <r>
    <n v="402"/>
    <s v="HOMBRE"/>
    <n v="278030.99"/>
    <s v="CONVENIOS ESPECIALES DE TRABAJADORES INDEPENDIENTES"/>
    <x v="1"/>
    <s v="SI"/>
    <s v="NO"/>
    <s v="NO"/>
    <n v="52"/>
    <s v="No"/>
    <s v="No"/>
    <n v="278030.99"/>
    <s v="CONVENIOS ESPECIALES DE TRABAJADORES INDEPENDIENTES"/>
    <n v="52"/>
  </r>
  <r>
    <n v="403"/>
    <s v="HOMBRE"/>
    <n v="425699.65"/>
    <s v="ASALARIADO"/>
    <x v="1"/>
    <s v="SI"/>
    <s v="NO"/>
    <s v="NO"/>
    <n v="42"/>
    <s v="No"/>
    <s v="No"/>
    <n v="425699.65"/>
    <s v="ASALARIADO"/>
    <n v="42"/>
  </r>
  <r>
    <n v="404"/>
    <s v="HOMBRE"/>
    <n v="74118.77"/>
    <s v="ASALARIADO"/>
    <x v="0"/>
    <s v="SI"/>
    <s v="NO"/>
    <s v="NO"/>
    <n v="22"/>
    <s v="No"/>
    <s v="No"/>
    <n v="74118.77"/>
    <s v="ASALARIADO"/>
    <n v="22"/>
  </r>
  <r>
    <n v="405"/>
    <s v="HOMBRE"/>
    <n v="1063180"/>
    <s v="ASALARIADO"/>
    <x v="1"/>
    <s v="SI"/>
    <s v="NO"/>
    <s v="NO"/>
    <n v="55"/>
    <s v="No"/>
    <s v="No"/>
    <n v="1063180"/>
    <s v="ASALARIADO"/>
    <n v="55"/>
  </r>
  <r>
    <n v="406"/>
    <s v="HOMBRE"/>
    <n v="614527"/>
    <s v="ASALARIADO"/>
    <x v="1"/>
    <s v="SI"/>
    <s v="NO"/>
    <s v="NO"/>
    <n v="38"/>
    <s v="No"/>
    <s v="No"/>
    <n v="614527"/>
    <s v="ASALARIADO"/>
    <n v="38"/>
  </r>
  <r>
    <n v="407"/>
    <s v="HOMBRE"/>
    <n v="278030"/>
    <s v="CONVENIOS ESPECIALES DE TRABAJADORES INDEPENDIENTES"/>
    <x v="1"/>
    <s v="SI"/>
    <s v="NO"/>
    <s v="NO"/>
    <n v="42"/>
    <s v="No"/>
    <s v="No"/>
    <n v="278030"/>
    <s v="CONVENIOS ESPECIALES DE TRABAJADORES INDEPENDIENTES"/>
    <n v="42"/>
  </r>
  <r>
    <n v="408"/>
    <s v="MUJER"/>
    <n v="398320"/>
    <s v="ASALARIADO"/>
    <x v="0"/>
    <s v="SI"/>
    <s v="NO"/>
    <s v="SI"/>
    <n v="62"/>
    <s v="No"/>
    <s v="No"/>
    <n v="398320"/>
    <s v="ASALARIADO"/>
    <n v="62"/>
  </r>
  <r>
    <n v="409"/>
    <s v="HOMBRE"/>
    <n v="302188"/>
    <s v="ASEGURADO VOLUNTARIO"/>
    <x v="1"/>
    <s v="SI"/>
    <s v="NO"/>
    <s v="NO"/>
    <n v="36"/>
    <s v="No"/>
    <s v="No"/>
    <n v="302188"/>
    <s v="ASEGURADO VOLUNTARIO"/>
    <n v="36"/>
  </r>
  <r>
    <n v="410"/>
    <s v="HOMBRE"/>
    <n v="500000"/>
    <s v="ASALARIADO"/>
    <x v="1"/>
    <s v="SI"/>
    <s v="NO"/>
    <s v="NO"/>
    <n v="22"/>
    <s v="No"/>
    <s v="No"/>
    <n v="500000"/>
    <s v="ASALARIADO"/>
    <n v="22"/>
  </r>
  <r>
    <n v="411"/>
    <s v="MUJER"/>
    <n v="594092"/>
    <s v="TRABAJADOR INDEPENDIENTE"/>
    <x v="1"/>
    <s v="SI"/>
    <s v="NO"/>
    <s v="NO"/>
    <n v="55"/>
    <s v="No"/>
    <s v="No"/>
    <n v="594092"/>
    <s v="TRABAJADOR INDEPENDIENTE"/>
    <n v="55"/>
  </r>
  <r>
    <n v="412"/>
    <s v="HOMBRE"/>
    <n v="639148"/>
    <s v="TRABAJADOR INDEPENDIENTE"/>
    <x v="1"/>
    <s v="SI"/>
    <s v="SI"/>
    <s v="SI"/>
    <n v="49"/>
    <s v="No"/>
    <s v="No"/>
    <n v="639148"/>
    <s v="TRABAJADOR INDEPENDIENTE"/>
    <n v="49"/>
  </r>
  <r>
    <n v="413"/>
    <s v="HOMBRE"/>
    <n v="415861"/>
    <s v="TRABAJADOR INDEPENDIENTE"/>
    <x v="1"/>
    <s v="SI"/>
    <s v="SI"/>
    <s v="SI"/>
    <n v="45"/>
    <s v="No"/>
    <s v="No"/>
    <n v="415861"/>
    <s v="TRABAJADOR INDEPENDIENTE"/>
    <n v="45"/>
  </r>
  <r>
    <n v="414"/>
    <s v="HOMBRE"/>
    <n v="854328.45"/>
    <s v="ASALARIADO"/>
    <x v="0"/>
    <s v="SI"/>
    <s v="NO"/>
    <s v="NO"/>
    <n v="50"/>
    <s v="No"/>
    <s v="No"/>
    <n v="854328.45"/>
    <s v="ASALARIADO"/>
    <n v="50"/>
  </r>
  <r>
    <n v="415"/>
    <s v="HOMBRE"/>
    <n v="293000"/>
    <s v="ASALARIADO"/>
    <x v="1"/>
    <s v="SI"/>
    <s v="NO"/>
    <s v="NO"/>
    <n v="38"/>
    <s v="No"/>
    <s v="No"/>
    <n v="293000"/>
    <s v="ASALARIADO"/>
    <n v="38"/>
  </r>
  <r>
    <n v="416"/>
    <s v="HOMBRE"/>
    <n v="213192"/>
    <s v="ASALARIADO"/>
    <x v="1"/>
    <s v="SI"/>
    <s v="NO"/>
    <s v="NO"/>
    <n v="30"/>
    <s v="No"/>
    <s v="No"/>
    <n v="213192"/>
    <s v="ASALARIADO"/>
    <n v="30"/>
  </r>
  <r>
    <n v="417"/>
    <s v="MUJER"/>
    <n v="5063660"/>
    <s v="ASALARIADO"/>
    <x v="0"/>
    <s v="SI"/>
    <s v="NO"/>
    <s v="SI"/>
    <n v="40"/>
    <s v="Atípico"/>
    <s v="No"/>
    <n v="5063660"/>
    <s v="ASALARIADO"/>
    <n v="40"/>
  </r>
  <r>
    <n v="418"/>
    <s v="MUJER"/>
    <n v="736280"/>
    <s v="ASALARIADO"/>
    <x v="1"/>
    <s v="SI"/>
    <s v="NO"/>
    <s v="NO"/>
    <n v="33"/>
    <s v="No"/>
    <s v="No"/>
    <n v="736280"/>
    <s v="ASALARIADO"/>
    <n v="33"/>
  </r>
  <r>
    <n v="419"/>
    <s v="HOMBRE"/>
    <n v="200000"/>
    <s v="ASALARIADO"/>
    <x v="1"/>
    <s v="SI"/>
    <s v="NO"/>
    <s v="NO"/>
    <n v="46"/>
    <s v="No"/>
    <s v="No"/>
    <n v="200000"/>
    <s v="ASALARIADO"/>
    <n v="46"/>
  </r>
  <r>
    <n v="420"/>
    <s v="HOMBRE"/>
    <n v="92670"/>
    <s v="ASALARIADO"/>
    <x v="1"/>
    <s v="SI"/>
    <s v="NO"/>
    <s v="NO"/>
    <n v="22"/>
    <s v="No"/>
    <s v="No"/>
    <n v="92670"/>
    <s v="ASALARIADO"/>
    <n v="22"/>
  </r>
  <r>
    <n v="421"/>
    <s v="HOMBRE"/>
    <n v="492739.1"/>
    <s v="ASALARIADO"/>
    <x v="1"/>
    <s v="SI"/>
    <s v="SI"/>
    <s v="NO"/>
    <n v="45"/>
    <s v="No"/>
    <s v="No"/>
    <n v="492739.1"/>
    <s v="ASALARIADO"/>
    <n v="45"/>
  </r>
  <r>
    <n v="422"/>
    <s v="HOMBRE"/>
    <n v="136224.42000000001"/>
    <s v="ASALARIADO"/>
    <x v="1"/>
    <s v="SI"/>
    <s v="NO"/>
    <s v="NO"/>
    <n v="30"/>
    <s v="No"/>
    <s v="No"/>
    <n v="136224.42000000001"/>
    <s v="ASALARIADO"/>
    <n v="30"/>
  </r>
  <r>
    <n v="423"/>
    <s v="HOMBRE"/>
    <n v="1189549"/>
    <s v="TRABAJADOR INDEPENDIENTE"/>
    <x v="1"/>
    <s v="SI"/>
    <s v="NO"/>
    <s v="NO"/>
    <n v="50"/>
    <s v="No"/>
    <s v="No"/>
    <n v="1189549"/>
    <s v="TRABAJADOR INDEPENDIENTE"/>
    <n v="50"/>
  </r>
  <r>
    <n v="424"/>
    <s v="MUJER"/>
    <n v="339035"/>
    <s v="ASALARIADO"/>
    <x v="1"/>
    <s v="SI"/>
    <s v="NO"/>
    <s v="NO"/>
    <n v="40"/>
    <s v="No"/>
    <s v="No"/>
    <n v="339035"/>
    <s v="ASALARIADO"/>
    <n v="40"/>
  </r>
  <r>
    <n v="425"/>
    <s v="HOMBRE"/>
    <n v="581850"/>
    <s v="ASALARIADO"/>
    <x v="1"/>
    <s v="SI"/>
    <s v="NO"/>
    <s v="NO"/>
    <n v="32"/>
    <s v="No"/>
    <s v="No"/>
    <n v="581850"/>
    <s v="ASALARIADO"/>
    <n v="32"/>
  </r>
  <r>
    <n v="426"/>
    <s v="HOMBRE"/>
    <n v="425737"/>
    <s v="TRABAJADOR INDEPENDIENTE"/>
    <x v="1"/>
    <s v="SI"/>
    <s v="NO"/>
    <s v="SI"/>
    <n v="52"/>
    <s v="No"/>
    <s v="No"/>
    <n v="425737"/>
    <s v="TRABAJADOR INDEPENDIENTE"/>
    <n v="52"/>
  </r>
  <r>
    <n v="427"/>
    <s v="MUJER"/>
    <n v="622188"/>
    <s v="ASALARIADO"/>
    <x v="1"/>
    <s v="SI"/>
    <s v="NO"/>
    <s v="NO"/>
    <n v="31"/>
    <s v="No"/>
    <s v="No"/>
    <n v="622188"/>
    <s v="ASALARIADO"/>
    <n v="31"/>
  </r>
  <r>
    <n v="428"/>
    <s v="MUJER"/>
    <n v="519825"/>
    <s v="TRABAJADOR INDEPENDIENTE"/>
    <x v="1"/>
    <s v="SI"/>
    <s v="NO"/>
    <s v="SI"/>
    <n v="52"/>
    <s v="No"/>
    <s v="No"/>
    <n v="519825"/>
    <s v="TRABAJADOR INDEPENDIENTE"/>
    <n v="52"/>
  </r>
  <r>
    <n v="429"/>
    <s v="MUJER"/>
    <n v="651555"/>
    <s v="ASALARIADO"/>
    <x v="1"/>
    <s v="SI"/>
    <s v="NO"/>
    <s v="NO"/>
    <n v="39"/>
    <s v="No"/>
    <s v="No"/>
    <n v="651555"/>
    <s v="ASALARIADO"/>
    <n v="39"/>
  </r>
  <r>
    <n v="430"/>
    <s v="HOMBRE"/>
    <n v="432667"/>
    <s v="ASALARIADO"/>
    <x v="1"/>
    <s v="SI"/>
    <s v="NO"/>
    <s v="NO"/>
    <n v="23"/>
    <s v="No"/>
    <s v="No"/>
    <n v="432667"/>
    <s v="ASALARIADO"/>
    <n v="23"/>
  </r>
  <r>
    <n v="431"/>
    <s v="MUJER"/>
    <n v="575270"/>
    <s v="ASALARIADO"/>
    <x v="1"/>
    <s v="SI"/>
    <s v="NO"/>
    <s v="NO"/>
    <n v="54"/>
    <s v="No"/>
    <s v="No"/>
    <n v="575270"/>
    <s v="ASALARIADO"/>
    <n v="54"/>
  </r>
  <r>
    <n v="432"/>
    <s v="MUJER"/>
    <n v="297046"/>
    <s v="ASEGURADO VOLUNTARIO"/>
    <x v="1"/>
    <s v="SI"/>
    <s v="NO"/>
    <s v="NO"/>
    <n v="54"/>
    <s v="No"/>
    <s v="No"/>
    <n v="297046"/>
    <s v="ASEGURADO VOLUNTARIO"/>
    <n v="54"/>
  </r>
  <r>
    <n v="433"/>
    <s v="HOMBRE"/>
    <n v="107146.67"/>
    <s v="ASALARIADO"/>
    <x v="1"/>
    <s v="SI"/>
    <s v="SI"/>
    <s v="NO"/>
    <n v="34"/>
    <s v="No"/>
    <s v="No"/>
    <n v="107146.67"/>
    <s v="ASALARIADO"/>
    <n v="34"/>
  </r>
  <r>
    <n v="434"/>
    <s v="MUJER"/>
    <n v="389357"/>
    <s v="ASALARIADO"/>
    <x v="1"/>
    <s v="SI"/>
    <s v="NO"/>
    <s v="SI"/>
    <n v="51"/>
    <s v="No"/>
    <s v="No"/>
    <n v="389357"/>
    <s v="ASALARIADO"/>
    <n v="51"/>
  </r>
  <r>
    <n v="435"/>
    <s v="HOMBRE"/>
    <n v="408495"/>
    <s v="ASALARIADO"/>
    <x v="1"/>
    <s v="SI"/>
    <s v="NO"/>
    <s v="NO"/>
    <n v="49"/>
    <s v="No"/>
    <s v="No"/>
    <n v="408495"/>
    <s v="ASALARIADO"/>
    <n v="49"/>
  </r>
  <r>
    <n v="436"/>
    <s v="HOMBRE"/>
    <n v="150222"/>
    <s v="ASALARIADO"/>
    <x v="1"/>
    <s v="SI"/>
    <s v="NO"/>
    <s v="NO"/>
    <n v="56"/>
    <s v="No"/>
    <s v="No"/>
    <n v="150222"/>
    <s v="ASALARIADO"/>
    <n v="56"/>
  </r>
  <r>
    <n v="437"/>
    <s v="MUJER"/>
    <n v="297046"/>
    <s v="ASEGURADO VOLUNTARIO"/>
    <x v="1"/>
    <s v="SI"/>
    <s v="SI"/>
    <s v="NO"/>
    <n v="47"/>
    <s v="No"/>
    <s v="No"/>
    <n v="297046"/>
    <s v="ASEGURADO VOLUNTARIO"/>
    <n v="47"/>
  </r>
  <r>
    <n v="438"/>
    <s v="HOMBRE"/>
    <n v="1042254.3"/>
    <s v="ASALARIADO"/>
    <x v="1"/>
    <s v="SI"/>
    <s v="NO"/>
    <s v="NO"/>
    <n v="41"/>
    <s v="No"/>
    <s v="No"/>
    <n v="1042254.3"/>
    <s v="ASALARIADO"/>
    <n v="41"/>
  </r>
  <r>
    <n v="439"/>
    <s v="HOMBRE"/>
    <n v="685221"/>
    <s v="PENSIONADOS EN SU PROPIO SISTEMA"/>
    <x v="0"/>
    <s v="SI"/>
    <s v="NO"/>
    <s v="NO"/>
    <n v="81"/>
    <s v="No"/>
    <s v="No"/>
    <n v="685221"/>
    <s v="PENSIONADOS EN SU PROPIO SISTEMA"/>
    <n v="81"/>
  </r>
  <r>
    <n v="440"/>
    <s v="HOMBRE"/>
    <n v="806740.07"/>
    <s v="ASALARIADO"/>
    <x v="1"/>
    <s v="SI"/>
    <s v="NO"/>
    <s v="NO"/>
    <n v="23"/>
    <s v="No"/>
    <s v="No"/>
    <n v="806740.07"/>
    <s v="ASALARIADO"/>
    <n v="23"/>
  </r>
  <r>
    <n v="441"/>
    <s v="MUJER"/>
    <n v="140000"/>
    <s v="ASALARIADO"/>
    <x v="1"/>
    <s v="SI"/>
    <s v="SI"/>
    <s v="NO"/>
    <n v="39"/>
    <s v="No"/>
    <s v="No"/>
    <n v="140000"/>
    <s v="ASALARIADO"/>
    <n v="39"/>
  </r>
  <r>
    <n v="442"/>
    <s v="MUJER"/>
    <n v="567930"/>
    <s v="TRABAJADOR INDEPENDIENTE"/>
    <x v="1"/>
    <s v="SI"/>
    <s v="NO"/>
    <s v="SI"/>
    <n v="74"/>
    <s v="No"/>
    <s v="No"/>
    <n v="567930"/>
    <s v="TRABAJADOR INDEPENDIENTE"/>
    <n v="74"/>
  </r>
  <r>
    <n v="443"/>
    <s v="HOMBRE"/>
    <n v="539324"/>
    <s v="ASALARIADO"/>
    <x v="0"/>
    <s v="SI"/>
    <s v="NO"/>
    <s v="NO"/>
    <n v="38"/>
    <s v="No"/>
    <s v="No"/>
    <n v="539324"/>
    <s v="ASALARIADO"/>
    <n v="38"/>
  </r>
  <r>
    <n v="444"/>
    <s v="MUJER"/>
    <n v="105633.33"/>
    <s v="ASALARIADO"/>
    <x v="0"/>
    <s v="SI"/>
    <s v="NO"/>
    <s v="NO"/>
    <n v="40"/>
    <s v="No"/>
    <s v="No"/>
    <n v="105633.33"/>
    <s v="ASALARIADO"/>
    <n v="40"/>
  </r>
  <r>
    <n v="445"/>
    <s v="HOMBRE"/>
    <n v="310544"/>
    <s v="ASEGURADO VOLUNTARIO"/>
    <x v="1"/>
    <s v="SI"/>
    <s v="NO"/>
    <s v="NO"/>
    <n v="58"/>
    <s v="No"/>
    <s v="No"/>
    <n v="310544"/>
    <s v="ASEGURADO VOLUNTARIO"/>
    <n v="58"/>
  </r>
  <r>
    <n v="446"/>
    <s v="MUJER"/>
    <n v="375321.53"/>
    <s v="ASALARIADO"/>
    <x v="1"/>
    <s v="SI"/>
    <s v="NO"/>
    <s v="SI"/>
    <n v="32"/>
    <s v="No"/>
    <s v="No"/>
    <n v="375321.53"/>
    <s v="ASALARIADO"/>
    <n v="32"/>
  </r>
  <r>
    <n v="447"/>
    <s v="HOMBRE"/>
    <n v="255660"/>
    <s v="ASALARIADO"/>
    <x v="1"/>
    <s v="SI"/>
    <s v="SI"/>
    <s v="NO"/>
    <n v="22"/>
    <s v="No"/>
    <s v="No"/>
    <n v="255660"/>
    <s v="ASALARIADO"/>
    <n v="22"/>
  </r>
  <r>
    <n v="448"/>
    <s v="MUJER"/>
    <n v="213862.5"/>
    <s v="ASALARIADO"/>
    <x v="1"/>
    <s v="SI"/>
    <s v="NO"/>
    <s v="NO"/>
    <n v="32"/>
    <s v="No"/>
    <s v="No"/>
    <n v="213862.5"/>
    <s v="ASALARIADO"/>
    <n v="32"/>
  </r>
  <r>
    <n v="449"/>
    <s v="MUJER"/>
    <n v="404463"/>
    <s v="TRABAJADOR INDEPENDIENTE"/>
    <x v="1"/>
    <s v="SI"/>
    <s v="NO"/>
    <s v="SI"/>
    <n v="38"/>
    <s v="No"/>
    <s v="No"/>
    <n v="404463"/>
    <s v="TRABAJADOR INDEPENDIENTE"/>
    <n v="38"/>
  </r>
  <r>
    <n v="450"/>
    <s v="HOMBRE"/>
    <n v="5712732"/>
    <s v="ASALARIADO"/>
    <x v="1"/>
    <s v="SI"/>
    <s v="NO"/>
    <s v="NO"/>
    <n v="37"/>
    <s v="Atípico"/>
    <s v="No"/>
    <n v="5712732"/>
    <s v="ASALARIADO"/>
    <n v="37"/>
  </r>
  <r>
    <n v="451"/>
    <s v="MUJER"/>
    <n v="1633023.24"/>
    <s v="ASALARIADO"/>
    <x v="0"/>
    <s v="SI"/>
    <s v="NO"/>
    <s v="NO"/>
    <n v="31"/>
    <s v="No"/>
    <s v="No"/>
    <n v="1633023.24"/>
    <s v="ASALARIADO"/>
    <n v="31"/>
  </r>
  <r>
    <n v="452"/>
    <s v="HOMBRE"/>
    <n v="269000"/>
    <s v="ASALARIADO"/>
    <x v="1"/>
    <s v="SI"/>
    <s v="SI"/>
    <s v="NO"/>
    <n v="43"/>
    <s v="No"/>
    <s v="No"/>
    <n v="269000"/>
    <s v="ASALARIADO"/>
    <n v="43"/>
  </r>
  <r>
    <n v="453"/>
    <s v="HOMBRE"/>
    <n v="531666.67000000004"/>
    <s v="ASALARIADO"/>
    <x v="1"/>
    <s v="SI"/>
    <s v="NO"/>
    <s v="NO"/>
    <n v="29"/>
    <s v="No"/>
    <s v="No"/>
    <n v="531666.67000000004"/>
    <s v="ASALARIADO"/>
    <n v="29"/>
  </r>
  <r>
    <n v="454"/>
    <s v="MUJER"/>
    <n v="3263393.64"/>
    <s v="ASALARIADO"/>
    <x v="0"/>
    <s v="SI"/>
    <s v="NO"/>
    <s v="NO"/>
    <n v="39"/>
    <s v="Atípico"/>
    <s v="No"/>
    <n v="3263393.64"/>
    <s v="ASALARIADO"/>
    <n v="39"/>
  </r>
  <r>
    <n v="455"/>
    <s v="HOMBRE"/>
    <n v="404950"/>
    <s v="ASALARIADO"/>
    <x v="1"/>
    <s v="SI"/>
    <s v="SI"/>
    <s v="NO"/>
    <n v="36"/>
    <s v="No"/>
    <s v="No"/>
    <n v="404950"/>
    <s v="ASALARIADO"/>
    <n v="36"/>
  </r>
  <r>
    <n v="456"/>
    <s v="HOMBRE"/>
    <n v="1549936.32"/>
    <s v="ASALARIADO"/>
    <x v="1"/>
    <s v="SI"/>
    <s v="NO"/>
    <s v="NO"/>
    <n v="39"/>
    <s v="No"/>
    <s v="No"/>
    <n v="1549936.32"/>
    <s v="ASALARIADO"/>
    <n v="39"/>
  </r>
  <r>
    <n v="457"/>
    <s v="MUJER"/>
    <n v="300018"/>
    <s v="TRABAJADOR INDEPENDIENTE"/>
    <x v="1"/>
    <s v="SI"/>
    <s v="NO"/>
    <s v="NO"/>
    <n v="56"/>
    <s v="No"/>
    <s v="No"/>
    <n v="300018"/>
    <s v="TRABAJADOR INDEPENDIENTE"/>
    <n v="56"/>
  </r>
  <r>
    <n v="458"/>
    <s v="MUJER"/>
    <n v="157790"/>
    <s v="ASALARIADO"/>
    <x v="1"/>
    <s v="SI"/>
    <s v="NO"/>
    <s v="NO"/>
    <n v="24"/>
    <s v="No"/>
    <s v="No"/>
    <n v="157790"/>
    <s v="ASALARIADO"/>
    <n v="24"/>
  </r>
  <r>
    <n v="459"/>
    <s v="HOMBRE"/>
    <n v="1642037.78"/>
    <s v="PENSIONADOS EN SU PROPIO SISTEMA"/>
    <x v="0"/>
    <s v="SI"/>
    <s v="NO"/>
    <s v="NO"/>
    <n v="80"/>
    <s v="No"/>
    <s v="No"/>
    <n v="1642037.78"/>
    <s v="PENSIONADOS EN SU PROPIO SISTEMA"/>
    <n v="80"/>
  </r>
  <r>
    <n v="460"/>
    <s v="HOMBRE"/>
    <n v="335205.06"/>
    <s v="ASALARIADO"/>
    <x v="1"/>
    <s v="SI"/>
    <s v="SI"/>
    <s v="NO"/>
    <n v="52"/>
    <s v="No"/>
    <s v="No"/>
    <n v="335205.06"/>
    <s v="ASALARIADO"/>
    <n v="52"/>
  </r>
  <r>
    <n v="461"/>
    <s v="MUJER"/>
    <n v="639148"/>
    <s v="TRABAJADOR INDEPENDIENTE"/>
    <x v="1"/>
    <s v="SI"/>
    <s v="SI"/>
    <s v="NO"/>
    <n v="44"/>
    <s v="No"/>
    <s v="No"/>
    <n v="639148"/>
    <s v="TRABAJADOR INDEPENDIENTE"/>
    <n v="44"/>
  </r>
  <r>
    <n v="462"/>
    <s v="HOMBRE"/>
    <n v="316964.69"/>
    <s v="ASALARIADO"/>
    <x v="1"/>
    <s v="SI"/>
    <s v="SI"/>
    <s v="NO"/>
    <n v="19"/>
    <s v="No"/>
    <s v="No"/>
    <n v="316964.69"/>
    <s v="ASALARIADO"/>
    <n v="19"/>
  </r>
  <r>
    <n v="463"/>
    <s v="MUJER"/>
    <n v="525373.54"/>
    <s v="ASALARIADO"/>
    <x v="1"/>
    <s v="SI"/>
    <s v="NO"/>
    <s v="NO"/>
    <n v="27"/>
    <s v="No"/>
    <s v="No"/>
    <n v="525373.54"/>
    <s v="ASALARIADO"/>
    <n v="27"/>
  </r>
  <r>
    <n v="464"/>
    <s v="MUJER"/>
    <n v="150000"/>
    <s v="ASALARIADO"/>
    <x v="1"/>
    <s v="SI"/>
    <s v="NO"/>
    <s v="NO"/>
    <n v="42"/>
    <s v="No"/>
    <s v="No"/>
    <n v="150000"/>
    <s v="ASALARIADO"/>
    <n v="42"/>
  </r>
  <r>
    <n v="465"/>
    <s v="MUJER"/>
    <n v="1346033"/>
    <s v="PENSIONADOS EN SU PROPIO SISTEMA"/>
    <x v="0"/>
    <s v="SI"/>
    <s v="NO"/>
    <s v="NO"/>
    <n v="55"/>
    <s v="No"/>
    <s v="No"/>
    <n v="1346033"/>
    <s v="PENSIONADOS EN SU PROPIO SISTEMA"/>
    <n v="55"/>
  </r>
  <r>
    <n v="466"/>
    <s v="MUJER"/>
    <n v="963278.53"/>
    <s v="ASALARIADO"/>
    <x v="0"/>
    <s v="SI"/>
    <s v="NO"/>
    <s v="NO"/>
    <n v="57"/>
    <s v="No"/>
    <s v="No"/>
    <n v="963278.53"/>
    <s v="ASALARIADO"/>
    <n v="57"/>
  </r>
  <r>
    <n v="467"/>
    <s v="HOMBRE"/>
    <n v="2172786.41"/>
    <s v="ASALARIADO"/>
    <x v="0"/>
    <s v="SI"/>
    <s v="NO"/>
    <s v="NO"/>
    <n v="34"/>
    <s v="No"/>
    <s v="No"/>
    <n v="2172786.41"/>
    <s v="ASALARIADO"/>
    <n v="34"/>
  </r>
  <r>
    <n v="468"/>
    <s v="HOMBRE"/>
    <n v="400000"/>
    <s v="ASALARIADO"/>
    <x v="1"/>
    <s v="SI"/>
    <s v="NO"/>
    <s v="NO"/>
    <n v="35"/>
    <s v="No"/>
    <s v="No"/>
    <n v="400000"/>
    <s v="ASALARIADO"/>
    <n v="35"/>
  </r>
  <r>
    <n v="469"/>
    <s v="MUJER"/>
    <n v="355252.75"/>
    <s v="ASALARIADO"/>
    <x v="1"/>
    <s v="SI"/>
    <s v="NO"/>
    <s v="NO"/>
    <n v="47"/>
    <s v="No"/>
    <s v="No"/>
    <n v="355252.75"/>
    <s v="ASALARIADO"/>
    <n v="47"/>
  </r>
  <r>
    <n v="470"/>
    <s v="HOMBRE"/>
    <n v="451135"/>
    <s v="ASALARIADO"/>
    <x v="1"/>
    <s v="SI"/>
    <s v="NO"/>
    <s v="NO"/>
    <n v="28"/>
    <s v="No"/>
    <s v="No"/>
    <n v="451135"/>
    <s v="ASALARIADO"/>
    <n v="28"/>
  </r>
  <r>
    <n v="471"/>
    <s v="MUJER"/>
    <n v="1554200"/>
    <s v="ASALARIADO"/>
    <x v="0"/>
    <s v="SI"/>
    <s v="NO"/>
    <s v="SI"/>
    <n v="55"/>
    <s v="No"/>
    <s v="No"/>
    <n v="1554200"/>
    <s v="ASALARIADO"/>
    <n v="55"/>
  </r>
  <r>
    <n v="472"/>
    <s v="MUJER"/>
    <n v="300000"/>
    <s v="TRABAJADOR INDEPENDIENTE"/>
    <x v="1"/>
    <s v="SI"/>
    <s v="NO"/>
    <s v="NO"/>
    <n v="41"/>
    <s v="No"/>
    <s v="No"/>
    <n v="300000"/>
    <s v="TRABAJADOR INDEPENDIENTE"/>
    <n v="41"/>
  </r>
  <r>
    <n v="473"/>
    <s v="HOMBRE"/>
    <n v="229799.17"/>
    <s v="ASALARIADO"/>
    <x v="1"/>
    <s v="SI"/>
    <s v="NO"/>
    <s v="NO"/>
    <n v="34"/>
    <s v="No"/>
    <s v="No"/>
    <n v="229799.17"/>
    <s v="ASALARIADO"/>
    <n v="34"/>
  </r>
  <r>
    <n v="474"/>
    <s v="HOMBRE"/>
    <n v="202270"/>
    <s v="ASALARIADO"/>
    <x v="1"/>
    <s v="SI"/>
    <s v="NO"/>
    <s v="SI"/>
    <n v="27"/>
    <s v="No"/>
    <s v="No"/>
    <n v="202270"/>
    <s v="ASALARIADO"/>
    <n v="27"/>
  </r>
  <r>
    <n v="475"/>
    <s v="HOMBRE"/>
    <n v="278030"/>
    <s v="CONVENIOS ESPECIALES DE TRABAJADORES INDEPENDIENTES"/>
    <x v="1"/>
    <s v="SI"/>
    <s v="NO"/>
    <s v="NO"/>
    <n v="43"/>
    <s v="No"/>
    <s v="No"/>
    <n v="278030"/>
    <s v="CONVENIOS ESPECIALES DE TRABAJADORES INDEPENDIENTES"/>
    <n v="43"/>
  </r>
  <r>
    <n v="476"/>
    <s v="HOMBRE"/>
    <n v="298195"/>
    <s v="TRABAJADOR INDEPENDIENTE"/>
    <x v="1"/>
    <s v="SI"/>
    <s v="NO"/>
    <s v="SI"/>
    <n v="40"/>
    <s v="No"/>
    <s v="No"/>
    <n v="298195"/>
    <s v="TRABAJADOR INDEPENDIENTE"/>
    <n v="40"/>
  </r>
  <r>
    <n v="477"/>
    <s v="HOMBRE"/>
    <n v="297050"/>
    <s v="ASEGURADO VOLUNTARIO"/>
    <x v="1"/>
    <s v="SI"/>
    <s v="NO"/>
    <s v="NO"/>
    <n v="48"/>
    <s v="No"/>
    <s v="No"/>
    <n v="297050"/>
    <s v="ASEGURADO VOLUNTARIO"/>
    <n v="48"/>
  </r>
  <r>
    <n v="478"/>
    <s v="HOMBRE"/>
    <n v="5189999.8"/>
    <s v="ASALARIADO"/>
    <x v="1"/>
    <s v="SI"/>
    <s v="NO"/>
    <s v="NO"/>
    <n v="49"/>
    <s v="Atípico"/>
    <s v="No"/>
    <n v="5189999.8"/>
    <s v="ASALARIADO"/>
    <n v="49"/>
  </r>
  <r>
    <n v="479"/>
    <s v="HOMBRE"/>
    <n v="3309108"/>
    <s v="ASALARIADO"/>
    <x v="0"/>
    <s v="SI"/>
    <s v="NO"/>
    <s v="NO"/>
    <n v="47"/>
    <s v="Atípico"/>
    <s v="No"/>
    <n v="3309108"/>
    <s v="ASALARIADO"/>
    <n v="47"/>
  </r>
  <r>
    <n v="480"/>
    <s v="HOMBRE"/>
    <n v="575846"/>
    <s v="TRABAJADOR INDEPENDIENTE"/>
    <x v="1"/>
    <s v="SI"/>
    <s v="SI"/>
    <s v="SI"/>
    <n v="46"/>
    <s v="No"/>
    <s v="No"/>
    <n v="575846"/>
    <s v="TRABAJADOR INDEPENDIENTE"/>
    <n v="46"/>
  </r>
  <r>
    <n v="481"/>
    <s v="HOMBRE"/>
    <n v="458557"/>
    <s v="TRABAJADOR INDEPENDIENTE"/>
    <x v="1"/>
    <s v="SI"/>
    <s v="NO"/>
    <s v="SI"/>
    <n v="49"/>
    <s v="No"/>
    <s v="No"/>
    <n v="458557"/>
    <s v="TRABAJADOR INDEPENDIENTE"/>
    <n v="49"/>
  </r>
  <r>
    <n v="482"/>
    <s v="HOMBRE"/>
    <n v="449214"/>
    <s v="ASALARIADO"/>
    <x v="1"/>
    <s v="SI"/>
    <s v="SI"/>
    <s v="NO"/>
    <n v="47"/>
    <s v="No"/>
    <s v="No"/>
    <n v="449214"/>
    <s v="ASALARIADO"/>
    <n v="47"/>
  </r>
  <r>
    <n v="483"/>
    <s v="HOMBRE"/>
    <n v="957595"/>
    <s v="ASALARIADO"/>
    <x v="1"/>
    <s v="SI"/>
    <s v="NO"/>
    <s v="NO"/>
    <n v="30"/>
    <s v="No"/>
    <s v="No"/>
    <n v="957595"/>
    <s v="ASALARIADO"/>
    <n v="30"/>
  </r>
  <r>
    <n v="484"/>
    <s v="HOMBRE"/>
    <n v="667314"/>
    <s v="ASALARIADO"/>
    <x v="0"/>
    <s v="SI"/>
    <s v="NO"/>
    <s v="NO"/>
    <n v="40"/>
    <s v="No"/>
    <s v="No"/>
    <n v="667314"/>
    <s v="ASALARIADO"/>
    <n v="40"/>
  </r>
  <r>
    <n v="485"/>
    <s v="MUJER"/>
    <n v="297046"/>
    <s v="ASEGURADO VOLUNTARIO"/>
    <x v="1"/>
    <s v="SI"/>
    <s v="NO"/>
    <s v="NO"/>
    <n v="49"/>
    <s v="No"/>
    <s v="No"/>
    <n v="297046"/>
    <s v="ASEGURADO VOLUNTARIO"/>
    <n v="49"/>
  </r>
  <r>
    <n v="486"/>
    <s v="MUJER"/>
    <n v="1476678"/>
    <s v="ASALARIADO"/>
    <x v="0"/>
    <s v="SI"/>
    <s v="NO"/>
    <s v="SI"/>
    <n v="54"/>
    <s v="No"/>
    <s v="No"/>
    <n v="1476678"/>
    <s v="ASALARIADO"/>
    <n v="54"/>
  </r>
  <r>
    <n v="487"/>
    <s v="HOMBRE"/>
    <n v="1708336.5"/>
    <s v="ASALARIADO"/>
    <x v="0"/>
    <s v="SI"/>
    <s v="NO"/>
    <s v="NO"/>
    <n v="25"/>
    <s v="No"/>
    <s v="No"/>
    <n v="1708336.5"/>
    <s v="ASALARIADO"/>
    <n v="25"/>
  </r>
  <r>
    <n v="488"/>
    <s v="HOMBRE"/>
    <n v="294619"/>
    <s v="ASALARIADO"/>
    <x v="1"/>
    <s v="SI"/>
    <s v="NO"/>
    <s v="NO"/>
    <n v="46"/>
    <s v="No"/>
    <s v="No"/>
    <n v="294619"/>
    <s v="ASALARIADO"/>
    <n v="46"/>
  </r>
  <r>
    <n v="489"/>
    <s v="MUJER"/>
    <n v="480000"/>
    <s v="ASALARIADO"/>
    <x v="1"/>
    <s v="SI"/>
    <s v="NO"/>
    <s v="NO"/>
    <n v="26"/>
    <s v="No"/>
    <s v="No"/>
    <n v="480000"/>
    <s v="ASALARIADO"/>
    <n v="26"/>
  </r>
  <r>
    <n v="490"/>
    <s v="HOMBRE"/>
    <n v="131000"/>
    <s v="ASALARIADO"/>
    <x v="1"/>
    <s v="SI"/>
    <s v="NO"/>
    <s v="NO"/>
    <n v="53"/>
    <s v="No"/>
    <s v="No"/>
    <n v="131000"/>
    <s v="ASALARIADO"/>
    <n v="53"/>
  </r>
  <r>
    <n v="491"/>
    <s v="HOMBRE"/>
    <n v="2034486"/>
    <s v="ASALARIADO"/>
    <x v="1"/>
    <s v="SI"/>
    <s v="NO"/>
    <s v="NO"/>
    <n v="36"/>
    <s v="No"/>
    <s v="No"/>
    <n v="2034486"/>
    <s v="ASALARIADO"/>
    <n v="36"/>
  </r>
  <r>
    <n v="492"/>
    <s v="HOMBRE"/>
    <n v="450886"/>
    <s v="TRABAJADOR INDEPENDIENTE"/>
    <x v="1"/>
    <s v="SI"/>
    <s v="NO"/>
    <s v="NO"/>
    <n v="42"/>
    <s v="No"/>
    <s v="No"/>
    <n v="450886"/>
    <s v="TRABAJADOR INDEPENDIENTE"/>
    <n v="42"/>
  </r>
  <r>
    <n v="493"/>
    <s v="HOMBRE"/>
    <n v="911309"/>
    <s v="TRABAJADOR INDEPENDIENTE"/>
    <x v="1"/>
    <s v="SI"/>
    <s v="NO"/>
    <s v="NO"/>
    <n v="51"/>
    <s v="No"/>
    <s v="No"/>
    <n v="911309"/>
    <s v="TRABAJADOR INDEPENDIENTE"/>
    <n v="51"/>
  </r>
  <r>
    <n v="494"/>
    <s v="HOMBRE"/>
    <n v="297046"/>
    <s v="ASEGURADO VOLUNTARIO"/>
    <x v="1"/>
    <s v="SI"/>
    <s v="SI"/>
    <s v="NO"/>
    <n v="36"/>
    <s v="No"/>
    <s v="No"/>
    <n v="297046"/>
    <s v="ASEGURADO VOLUNTARIO"/>
    <n v="36"/>
  </r>
  <r>
    <n v="495"/>
    <s v="MUJER"/>
    <n v="570322.28"/>
    <s v="ASALARIADO"/>
    <x v="1"/>
    <s v="SI"/>
    <s v="SI"/>
    <s v="NO"/>
    <n v="43"/>
    <s v="No"/>
    <s v="No"/>
    <n v="570322.28"/>
    <s v="ASALARIADO"/>
    <n v="43"/>
  </r>
  <r>
    <n v="496"/>
    <s v="HOMBRE"/>
    <n v="398239.35"/>
    <s v="ASALARIADO"/>
    <x v="1"/>
    <s v="SI"/>
    <s v="NO"/>
    <s v="NO"/>
    <n v="20"/>
    <s v="No"/>
    <s v="No"/>
    <n v="398239.35"/>
    <s v="ASALARIADO"/>
    <n v="20"/>
  </r>
  <r>
    <n v="497"/>
    <s v="HOMBRE"/>
    <n v="525200"/>
    <s v="ASALARIADO"/>
    <x v="1"/>
    <s v="SI"/>
    <s v="NO"/>
    <s v="NO"/>
    <n v="32"/>
    <s v="No"/>
    <s v="No"/>
    <n v="525200"/>
    <s v="ASALARIADO"/>
    <n v="32"/>
  </r>
  <r>
    <n v="498"/>
    <s v="MUJER"/>
    <n v="278030"/>
    <s v="CONVENIOS ESPECIALES DE TRABAJADORES INDEPENDIENTES"/>
    <x v="1"/>
    <s v="SI"/>
    <s v="NO"/>
    <s v="NO"/>
    <n v="47"/>
    <s v="No"/>
    <s v="No"/>
    <n v="278030"/>
    <s v="CONVENIOS ESPECIALES DE TRABAJADORES INDEPENDIENTES"/>
    <n v="47"/>
  </r>
  <r>
    <n v="499"/>
    <s v="HOMBRE"/>
    <n v="447826"/>
    <s v="TRABAJADOR INDEPENDIENTE"/>
    <x v="1"/>
    <s v="SI"/>
    <s v="NO"/>
    <s v="SI"/>
    <n v="56"/>
    <s v="No"/>
    <s v="No"/>
    <n v="447826"/>
    <s v="TRABAJADOR INDEPENDIENTE"/>
    <n v="56"/>
  </r>
  <r>
    <n v="500"/>
    <s v="MUJER"/>
    <n v="600000"/>
    <s v="ASALARIADO"/>
    <x v="1"/>
    <s v="SI"/>
    <s v="NO"/>
    <s v="NO"/>
    <n v="37"/>
    <s v="No"/>
    <s v="No"/>
    <n v="600000"/>
    <s v="ASALARIADO"/>
    <n v="37"/>
  </r>
  <r>
    <n v="501"/>
    <s v="HOMBRE"/>
    <n v="461711"/>
    <s v="TRABAJADOR INDEPENDIENTE"/>
    <x v="1"/>
    <s v="SI"/>
    <s v="SI"/>
    <s v="SI"/>
    <n v="40"/>
    <s v="No"/>
    <s v="No"/>
    <n v="461711"/>
    <s v="TRABAJADOR INDEPENDIENTE"/>
    <n v="40"/>
  </r>
  <r>
    <n v="502"/>
    <s v="HOMBRE"/>
    <n v="482134"/>
    <s v="TRABAJADOR INDEPENDIENTE"/>
    <x v="1"/>
    <s v="SI"/>
    <s v="NO"/>
    <s v="NO"/>
    <n v="69"/>
    <s v="No"/>
    <s v="No"/>
    <n v="482134"/>
    <s v="TRABAJADOR INDEPENDIENTE"/>
    <n v="69"/>
  </r>
  <r>
    <n v="503"/>
    <s v="MUJER"/>
    <n v="355157"/>
    <s v="ASALARIADO"/>
    <x v="1"/>
    <s v="SI"/>
    <s v="NO"/>
    <s v="NO"/>
    <n v="40"/>
    <s v="No"/>
    <s v="No"/>
    <n v="355157"/>
    <s v="ASALARIADO"/>
    <n v="40"/>
  </r>
  <r>
    <n v="504"/>
    <s v="HOMBRE"/>
    <n v="2029285.16"/>
    <s v="ASALARIADO"/>
    <x v="1"/>
    <s v="SI"/>
    <s v="NO"/>
    <s v="NO"/>
    <n v="38"/>
    <s v="No"/>
    <s v="No"/>
    <n v="2029285.16"/>
    <s v="ASALARIADO"/>
    <n v="38"/>
  </r>
  <r>
    <n v="505"/>
    <s v="HOMBRE"/>
    <n v="278030"/>
    <s v="CONVENIOS ESPECIALES DE TRABAJADORES INDEPENDIENTES"/>
    <x v="1"/>
    <s v="SI"/>
    <s v="NO"/>
    <s v="NO"/>
    <n v="54"/>
    <s v="No"/>
    <s v="No"/>
    <n v="278030"/>
    <s v="CONVENIOS ESPECIALES DE TRABAJADORES INDEPENDIENTES"/>
    <n v="54"/>
  </r>
  <r>
    <n v="506"/>
    <s v="HOMBRE"/>
    <n v="104180.5"/>
    <s v="ASALARIADO"/>
    <x v="1"/>
    <s v="SI"/>
    <s v="NO"/>
    <s v="NO"/>
    <n v="28"/>
    <s v="No"/>
    <s v="No"/>
    <n v="104180.5"/>
    <s v="ASALARIADO"/>
    <n v="28"/>
  </r>
  <r>
    <n v="507"/>
    <s v="MUJER"/>
    <n v="450000"/>
    <s v="ASALARIADO"/>
    <x v="1"/>
    <s v="SI"/>
    <s v="NO"/>
    <s v="NO"/>
    <n v="54"/>
    <s v="No"/>
    <s v="No"/>
    <n v="450000"/>
    <s v="ASALARIADO"/>
    <n v="54"/>
  </r>
  <r>
    <n v="508"/>
    <s v="MUJER"/>
    <n v="300018"/>
    <s v="ASEGURADO VOLUNTARIO"/>
    <x v="1"/>
    <s v="SI"/>
    <s v="NO"/>
    <s v="NO"/>
    <n v="55"/>
    <s v="No"/>
    <s v="No"/>
    <n v="300018"/>
    <s v="ASEGURADO VOLUNTARIO"/>
    <n v="55"/>
  </r>
  <r>
    <n v="509"/>
    <s v="HOMBRE"/>
    <n v="562770.44999999995"/>
    <s v="ASALARIADO"/>
    <x v="1"/>
    <s v="SI"/>
    <s v="NO"/>
    <s v="NO"/>
    <n v="36"/>
    <s v="No"/>
    <s v="No"/>
    <n v="562770.44999999995"/>
    <s v="ASALARIADO"/>
    <n v="36"/>
  </r>
  <r>
    <n v="510"/>
    <s v="MUJER"/>
    <n v="571789"/>
    <s v="TRABAJADOR INDEPENDIENTE"/>
    <x v="1"/>
    <s v="SI"/>
    <s v="NO"/>
    <s v="NO"/>
    <n v="30"/>
    <s v="No"/>
    <s v="No"/>
    <n v="571789"/>
    <s v="TRABAJADOR INDEPENDIENTE"/>
    <n v="30"/>
  </r>
  <r>
    <n v="511"/>
    <s v="HOMBRE"/>
    <n v="896977"/>
    <s v="ASALARIADO"/>
    <x v="1"/>
    <s v="SI"/>
    <s v="NO"/>
    <s v="NO"/>
    <n v="53"/>
    <s v="No"/>
    <s v="No"/>
    <n v="896977"/>
    <s v="ASALARIADO"/>
    <n v="53"/>
  </r>
  <r>
    <n v="512"/>
    <s v="MUJER"/>
    <n v="220000"/>
    <s v="ASALARIADO"/>
    <x v="1"/>
    <s v="SI"/>
    <s v="NO"/>
    <s v="NO"/>
    <n v="19"/>
    <s v="No"/>
    <s v="No"/>
    <n v="220000"/>
    <s v="ASALARIADO"/>
    <n v="19"/>
  </r>
  <r>
    <n v="513"/>
    <s v="HOMBRE"/>
    <n v="447772"/>
    <s v="ASALARIADO"/>
    <x v="0"/>
    <s v="SI"/>
    <s v="NO"/>
    <s v="NO"/>
    <n v="41"/>
    <s v="No"/>
    <s v="No"/>
    <n v="447772"/>
    <s v="ASALARIADO"/>
    <n v="41"/>
  </r>
  <r>
    <n v="514"/>
    <s v="HOMBRE"/>
    <n v="297046"/>
    <s v="ASEGURADO VOLUNTARIO"/>
    <x v="1"/>
    <s v="SI"/>
    <s v="NO"/>
    <s v="NO"/>
    <n v="39"/>
    <s v="No"/>
    <s v="No"/>
    <n v="297046"/>
    <s v="ASEGURADO VOLUNTARIO"/>
    <n v="39"/>
  </r>
  <r>
    <n v="515"/>
    <s v="HOMBRE"/>
    <n v="319574.40000000002"/>
    <s v="ASALARIADO"/>
    <x v="1"/>
    <s v="SI"/>
    <s v="NO"/>
    <s v="SI"/>
    <n v="52"/>
    <s v="No"/>
    <s v="No"/>
    <n v="319574.40000000002"/>
    <s v="ASALARIADO"/>
    <n v="52"/>
  </r>
  <r>
    <n v="516"/>
    <s v="HOMBRE"/>
    <n v="343390.86"/>
    <s v="ASALARIADO"/>
    <x v="1"/>
    <s v="SI"/>
    <s v="SI"/>
    <s v="NO"/>
    <n v="64"/>
    <s v="No"/>
    <s v="No"/>
    <n v="343390.86"/>
    <s v="ASALARIADO"/>
    <n v="64"/>
  </r>
  <r>
    <n v="517"/>
    <s v="MUJER"/>
    <n v="184342.85"/>
    <s v="ASALARIADO"/>
    <x v="1"/>
    <s v="SI"/>
    <s v="NO"/>
    <s v="NO"/>
    <n v="28"/>
    <s v="No"/>
    <s v="No"/>
    <n v="184342.85"/>
    <s v="ASALARIADO"/>
    <n v="28"/>
  </r>
  <r>
    <n v="518"/>
    <s v="HOMBRE"/>
    <n v="699800"/>
    <s v="ASALARIADO"/>
    <x v="1"/>
    <s v="SI"/>
    <s v="NO"/>
    <s v="NO"/>
    <n v="26"/>
    <s v="No"/>
    <s v="No"/>
    <n v="699800"/>
    <s v="ASALARIADO"/>
    <n v="26"/>
  </r>
  <r>
    <n v="519"/>
    <s v="MUJER"/>
    <n v="177298.8"/>
    <s v="ASALARIADO"/>
    <x v="1"/>
    <s v="SI"/>
    <s v="NO"/>
    <s v="NO"/>
    <n v="33"/>
    <s v="No"/>
    <s v="No"/>
    <n v="177298.8"/>
    <s v="ASALARIADO"/>
    <n v="33"/>
  </r>
  <r>
    <n v="520"/>
    <s v="HOMBRE"/>
    <n v="1599143.96"/>
    <s v="ASALARIADO"/>
    <x v="0"/>
    <s v="SI"/>
    <s v="NO"/>
    <s v="NO"/>
    <n v="31"/>
    <s v="No"/>
    <s v="No"/>
    <n v="1599143.96"/>
    <s v="ASALARIADO"/>
    <n v="31"/>
  </r>
  <r>
    <n v="521"/>
    <s v="HOMBRE"/>
    <n v="556296.12"/>
    <s v="PENSIONADOS EN SU PROPIO SISTEMA"/>
    <x v="0"/>
    <s v="SI"/>
    <s v="NO"/>
    <s v="NO"/>
    <n v="63"/>
    <s v="No"/>
    <s v="No"/>
    <n v="556296.12"/>
    <s v="PENSIONADOS EN SU PROPIO SISTEMA"/>
    <n v="63"/>
  </r>
  <r>
    <n v="522"/>
    <s v="MUJER"/>
    <n v="206538"/>
    <s v="ASALARIADO"/>
    <x v="1"/>
    <s v="SI"/>
    <s v="NO"/>
    <s v="SI"/>
    <n v="56"/>
    <s v="No"/>
    <s v="No"/>
    <n v="206538"/>
    <s v="ASALARIADO"/>
    <n v="56"/>
  </r>
  <r>
    <n v="523"/>
    <s v="HOMBRE"/>
    <n v="436481"/>
    <s v="TRABAJADOR INDEPENDIENTE"/>
    <x v="1"/>
    <s v="SI"/>
    <s v="NO"/>
    <s v="SI"/>
    <n v="51"/>
    <s v="No"/>
    <s v="No"/>
    <n v="436481"/>
    <s v="TRABAJADOR INDEPENDIENTE"/>
    <n v="51"/>
  </r>
  <r>
    <n v="524"/>
    <s v="HOMBRE"/>
    <n v="318445"/>
    <s v="TRABAJADOR INDEPENDIENTE"/>
    <x v="1"/>
    <s v="SI"/>
    <s v="NO"/>
    <s v="NO"/>
    <n v="47"/>
    <s v="No"/>
    <s v="No"/>
    <n v="318445"/>
    <s v="TRABAJADOR INDEPENDIENTE"/>
    <n v="47"/>
  </r>
  <r>
    <n v="525"/>
    <s v="MUJER"/>
    <n v="280000"/>
    <s v="ASALARIADO"/>
    <x v="1"/>
    <s v="SI"/>
    <s v="NO"/>
    <s v="NO"/>
    <n v="27"/>
    <s v="No"/>
    <s v="No"/>
    <n v="280000"/>
    <s v="ASALARIADO"/>
    <n v="27"/>
  </r>
  <r>
    <n v="526"/>
    <s v="MUJER"/>
    <n v="250070.75"/>
    <s v="ASALARIADO"/>
    <x v="1"/>
    <s v="SI"/>
    <s v="NO"/>
    <s v="NO"/>
    <n v="54"/>
    <s v="No"/>
    <s v="No"/>
    <n v="250070.75"/>
    <s v="ASALARIADO"/>
    <n v="54"/>
  </r>
  <r>
    <n v="527"/>
    <s v="HOMBRE"/>
    <n v="1214203"/>
    <s v="ASALARIADO"/>
    <x v="0"/>
    <s v="SI"/>
    <s v="NO"/>
    <s v="NO"/>
    <n v="36"/>
    <s v="No"/>
    <s v="No"/>
    <n v="1214203"/>
    <s v="ASALARIADO"/>
    <n v="36"/>
  </r>
  <r>
    <n v="528"/>
    <s v="HOMBRE"/>
    <n v="430371"/>
    <s v="TRABAJADOR INDEPENDIENTE"/>
    <x v="1"/>
    <s v="SI"/>
    <s v="NO"/>
    <s v="SI"/>
    <n v="34"/>
    <s v="No"/>
    <s v="No"/>
    <n v="430371"/>
    <s v="TRABAJADOR INDEPENDIENTE"/>
    <n v="34"/>
  </r>
  <r>
    <n v="529"/>
    <s v="HOMBRE"/>
    <n v="558244.5"/>
    <s v="ASALARIADO"/>
    <x v="1"/>
    <s v="SI"/>
    <s v="NO"/>
    <s v="NO"/>
    <n v="51"/>
    <s v="No"/>
    <s v="No"/>
    <n v="558244.5"/>
    <s v="ASALARIADO"/>
    <n v="51"/>
  </r>
  <r>
    <n v="530"/>
    <s v="MUJER"/>
    <n v="304913"/>
    <s v="ASALARIADO"/>
    <x v="0"/>
    <s v="SI"/>
    <s v="NO"/>
    <s v="NO"/>
    <n v="45"/>
    <s v="No"/>
    <s v="No"/>
    <n v="304913"/>
    <s v="ASALARIADO"/>
    <n v="45"/>
  </r>
  <r>
    <n v="531"/>
    <s v="HOMBRE"/>
    <n v="1736277"/>
    <s v="ASALARIADO"/>
    <x v="0"/>
    <s v="SI"/>
    <s v="NO"/>
    <s v="NO"/>
    <n v="42"/>
    <s v="No"/>
    <s v="No"/>
    <n v="1736277"/>
    <s v="ASALARIADO"/>
    <n v="42"/>
  </r>
  <r>
    <n v="532"/>
    <s v="MUJER"/>
    <n v="934810.14"/>
    <s v="ASALARIADO"/>
    <x v="0"/>
    <s v="SI"/>
    <s v="NO"/>
    <s v="NO"/>
    <n v="44"/>
    <s v="No"/>
    <s v="No"/>
    <n v="934810.14"/>
    <s v="ASALARIADO"/>
    <n v="44"/>
  </r>
  <r>
    <n v="533"/>
    <s v="MUJER"/>
    <n v="319303"/>
    <s v="ASEGURADO VOLUNTARIO"/>
    <x v="1"/>
    <s v="SI"/>
    <s v="SI"/>
    <s v="SI"/>
    <n v="42"/>
    <s v="No"/>
    <s v="No"/>
    <n v="319303"/>
    <s v="ASEGURADO VOLUNTARIO"/>
    <n v="42"/>
  </r>
  <r>
    <n v="534"/>
    <s v="MUJER"/>
    <n v="629752"/>
    <s v="ASALARIADO"/>
    <x v="0"/>
    <s v="SI"/>
    <s v="NO"/>
    <s v="NO"/>
    <n v="35"/>
    <s v="No"/>
    <s v="No"/>
    <n v="629752"/>
    <s v="ASALARIADO"/>
    <n v="35"/>
  </r>
  <r>
    <n v="535"/>
    <s v="HOMBRE"/>
    <n v="10700"/>
    <s v="ASALARIADO"/>
    <x v="1"/>
    <s v="SI"/>
    <s v="NO"/>
    <s v="NO"/>
    <n v="22"/>
    <s v="No"/>
    <s v="No"/>
    <n v="10700"/>
    <s v="ASALARIADO"/>
    <n v="22"/>
  </r>
  <r>
    <n v="536"/>
    <s v="HOMBRE"/>
    <n v="278030"/>
    <s v="CONVENIOS ESPECIALES DE TRABAJADORES INDEPENDIENTES"/>
    <x v="1"/>
    <s v="SI"/>
    <s v="NO"/>
    <s v="NO"/>
    <n v="56"/>
    <s v="No"/>
    <s v="No"/>
    <n v="278030"/>
    <s v="CONVENIOS ESPECIALES DE TRABAJADORES INDEPENDIENTES"/>
    <n v="56"/>
  </r>
  <r>
    <n v="537"/>
    <s v="HOMBRE"/>
    <n v="1555300.2"/>
    <s v="ASALARIADO"/>
    <x v="0"/>
    <s v="SI"/>
    <s v="NO"/>
    <s v="NO"/>
    <n v="51"/>
    <s v="No"/>
    <s v="No"/>
    <n v="1555300.2"/>
    <s v="ASALARIADO"/>
    <n v="51"/>
  </r>
  <r>
    <n v="538"/>
    <s v="HOMBRE"/>
    <n v="812000"/>
    <s v="ASALARIADO"/>
    <x v="1"/>
    <s v="SI"/>
    <s v="NO"/>
    <s v="SI"/>
    <n v="30"/>
    <s v="No"/>
    <s v="No"/>
    <n v="812000"/>
    <s v="ASALARIADO"/>
    <n v="30"/>
  </r>
  <r>
    <n v="539"/>
    <s v="HOMBRE"/>
    <n v="563607"/>
    <s v="TRABAJADOR INDEPENDIENTE"/>
    <x v="1"/>
    <s v="SI"/>
    <s v="SI"/>
    <s v="SI"/>
    <n v="53"/>
    <s v="No"/>
    <s v="No"/>
    <n v="563607"/>
    <s v="TRABAJADOR INDEPENDIENTE"/>
    <n v="53"/>
  </r>
  <r>
    <n v="540"/>
    <s v="HOMBRE"/>
    <n v="175000"/>
    <s v="ASALARIADO"/>
    <x v="1"/>
    <s v="SI"/>
    <s v="NO"/>
    <s v="NO"/>
    <n v="29"/>
    <s v="No"/>
    <s v="No"/>
    <n v="175000"/>
    <s v="ASALARIADO"/>
    <n v="29"/>
  </r>
  <r>
    <n v="541"/>
    <s v="HOMBRE"/>
    <n v="403293"/>
    <s v="ASEGURADO VOLUNTARIO"/>
    <x v="1"/>
    <s v="SI"/>
    <s v="SI"/>
    <s v="NO"/>
    <n v="29"/>
    <s v="No"/>
    <s v="No"/>
    <n v="403293"/>
    <s v="ASEGURADO VOLUNTARIO"/>
    <n v="29"/>
  </r>
  <r>
    <n v="542"/>
    <s v="HOMBRE"/>
    <n v="1523795.76"/>
    <s v="ASALARIADO"/>
    <x v="0"/>
    <s v="SI"/>
    <s v="NO"/>
    <s v="NO"/>
    <n v="61"/>
    <s v="No"/>
    <s v="No"/>
    <n v="1523795.76"/>
    <s v="ASALARIADO"/>
    <n v="61"/>
  </r>
  <r>
    <n v="543"/>
    <s v="HOMBRE"/>
    <n v="997036"/>
    <s v="ASALARIADO"/>
    <x v="0"/>
    <s v="SI"/>
    <s v="NO"/>
    <s v="NO"/>
    <n v="63"/>
    <s v="No"/>
    <s v="No"/>
    <n v="997036"/>
    <s v="ASALARIADO"/>
    <n v="63"/>
  </r>
  <r>
    <n v="544"/>
    <s v="HOMBRE"/>
    <n v="532934.25"/>
    <s v="ASALARIADO"/>
    <x v="1"/>
    <s v="SI"/>
    <s v="NO"/>
    <s v="NO"/>
    <n v="36"/>
    <s v="No"/>
    <s v="No"/>
    <n v="532934.25"/>
    <s v="ASALARIADO"/>
    <n v="36"/>
  </r>
  <r>
    <n v="545"/>
    <s v="HOMBRE"/>
    <n v="877312.5"/>
    <s v="ASALARIADO"/>
    <x v="1"/>
    <s v="SI"/>
    <s v="NO"/>
    <s v="NO"/>
    <n v="29"/>
    <s v="No"/>
    <s v="No"/>
    <n v="877312.5"/>
    <s v="ASALARIADO"/>
    <n v="29"/>
  </r>
  <r>
    <n v="546"/>
    <s v="HOMBRE"/>
    <n v="1738706"/>
    <s v="PENSIONADOS EN SU PROPIO SISTEMA"/>
    <x v="0"/>
    <s v="SI"/>
    <s v="NO"/>
    <s v="NO"/>
    <n v="50"/>
    <s v="No"/>
    <s v="No"/>
    <n v="1738706"/>
    <s v="PENSIONADOS EN SU PROPIO SISTEMA"/>
    <n v="50"/>
  </r>
  <r>
    <n v="547"/>
    <s v="HOMBRE"/>
    <n v="487592.14"/>
    <s v="PENSIONADOS EN SU PROPIO SISTEMA"/>
    <x v="0"/>
    <s v="SI"/>
    <s v="NO"/>
    <s v="NO"/>
    <n v="69"/>
    <s v="No"/>
    <s v="No"/>
    <n v="487592.14"/>
    <s v="PENSIONADOS EN SU PROPIO SISTEMA"/>
    <n v="69"/>
  </r>
  <r>
    <n v="548"/>
    <s v="MUJER"/>
    <n v="772981.75"/>
    <s v="ASALARIADO"/>
    <x v="1"/>
    <s v="SI"/>
    <s v="NO"/>
    <s v="NO"/>
    <n v="37"/>
    <s v="No"/>
    <s v="No"/>
    <n v="772981.75"/>
    <s v="ASALARIADO"/>
    <n v="37"/>
  </r>
  <r>
    <n v="549"/>
    <s v="MUJER"/>
    <n v="297046"/>
    <s v="ASEGURADO VOLUNTARIO"/>
    <x v="1"/>
    <s v="SI"/>
    <s v="NO"/>
    <s v="NO"/>
    <n v="43"/>
    <s v="No"/>
    <s v="No"/>
    <n v="297046"/>
    <s v="ASEGURADO VOLUNTARIO"/>
    <n v="43"/>
  </r>
  <r>
    <n v="550"/>
    <s v="HOMBRE"/>
    <n v="1769790"/>
    <s v="ASALARIADO"/>
    <x v="1"/>
    <s v="SI"/>
    <s v="NO"/>
    <s v="NO"/>
    <n v="25"/>
    <s v="No"/>
    <s v="No"/>
    <n v="1769790"/>
    <s v="ASALARIADO"/>
    <n v="25"/>
  </r>
  <r>
    <n v="551"/>
    <s v="MUJER"/>
    <n v="561272.5"/>
    <s v="ASALARIADO"/>
    <x v="0"/>
    <s v="SI"/>
    <s v="NO"/>
    <s v="NO"/>
    <n v="52"/>
    <s v="No"/>
    <s v="No"/>
    <n v="561272.5"/>
    <s v="ASALARIADO"/>
    <n v="52"/>
  </r>
  <r>
    <n v="552"/>
    <s v="HOMBRE"/>
    <n v="1088603.02"/>
    <s v="ASALARIADO"/>
    <x v="1"/>
    <s v="SI"/>
    <s v="NO"/>
    <s v="NO"/>
    <n v="38"/>
    <s v="No"/>
    <s v="No"/>
    <n v="1088603.02"/>
    <s v="ASALARIADO"/>
    <n v="38"/>
  </r>
  <r>
    <n v="553"/>
    <s v="HOMBRE"/>
    <n v="1024300.76"/>
    <s v="ASALARIADO"/>
    <x v="1"/>
    <s v="SI"/>
    <s v="NO"/>
    <s v="NO"/>
    <n v="38"/>
    <s v="No"/>
    <s v="No"/>
    <n v="1024300.76"/>
    <s v="ASALARIADO"/>
    <n v="38"/>
  </r>
  <r>
    <n v="554"/>
    <s v="HOMBRE"/>
    <n v="278030"/>
    <s v="CONVENIOS ESPECIALES DE TRABAJADORES INDEPENDIENTES"/>
    <x v="1"/>
    <s v="SI"/>
    <s v="NO"/>
    <s v="NO"/>
    <n v="30"/>
    <s v="No"/>
    <s v="No"/>
    <n v="278030"/>
    <s v="CONVENIOS ESPECIALES DE TRABAJADORES INDEPENDIENTES"/>
    <n v="30"/>
  </r>
  <r>
    <n v="555"/>
    <s v="MUJER"/>
    <n v="426667"/>
    <s v="ASALARIADO"/>
    <x v="1"/>
    <s v="SI"/>
    <s v="NO"/>
    <s v="NO"/>
    <n v="25"/>
    <s v="No"/>
    <s v="No"/>
    <n v="426667"/>
    <s v="ASALARIADO"/>
    <n v="25"/>
  </r>
  <r>
    <n v="556"/>
    <s v="HOMBRE"/>
    <n v="523027"/>
    <s v="TRABAJADOR INDEPENDIENTE"/>
    <x v="1"/>
    <s v="SI"/>
    <s v="NO"/>
    <s v="SI"/>
    <n v="33"/>
    <s v="No"/>
    <s v="No"/>
    <n v="523027"/>
    <s v="TRABAJADOR INDEPENDIENTE"/>
    <n v="33"/>
  </r>
  <r>
    <n v="557"/>
    <s v="HOMBRE"/>
    <n v="358433"/>
    <s v="ASALARIADO"/>
    <x v="1"/>
    <s v="SI"/>
    <s v="NO"/>
    <s v="NO"/>
    <n v="42"/>
    <s v="No"/>
    <s v="No"/>
    <n v="358433"/>
    <s v="ASALARIADO"/>
    <n v="42"/>
  </r>
  <r>
    <n v="558"/>
    <s v="MUJER"/>
    <n v="290307.3"/>
    <s v="ASALARIADO"/>
    <x v="0"/>
    <s v="SI"/>
    <s v="NO"/>
    <s v="NO"/>
    <n v="25"/>
    <s v="No"/>
    <s v="No"/>
    <n v="290307.3"/>
    <s v="ASALARIADO"/>
    <n v="25"/>
  </r>
  <r>
    <n v="559"/>
    <s v="HOMBRE"/>
    <n v="475208"/>
    <s v="ASALARIADO"/>
    <x v="0"/>
    <s v="SI"/>
    <s v="NO"/>
    <s v="NO"/>
    <n v="41"/>
    <s v="No"/>
    <s v="No"/>
    <n v="475208"/>
    <s v="ASALARIADO"/>
    <n v="41"/>
  </r>
  <r>
    <n v="560"/>
    <s v="HOMBRE"/>
    <n v="385702"/>
    <s v="ASEGURADO VOLUNTARIO"/>
    <x v="1"/>
    <s v="SI"/>
    <s v="NO"/>
    <s v="NO"/>
    <n v="32"/>
    <s v="No"/>
    <s v="No"/>
    <n v="385702"/>
    <s v="ASEGURADO VOLUNTARIO"/>
    <n v="32"/>
  </r>
  <r>
    <n v="561"/>
    <s v="HOMBRE"/>
    <n v="297046"/>
    <s v="TRABAJADOR INDEPENDIENTE"/>
    <x v="1"/>
    <s v="SI"/>
    <s v="NO"/>
    <s v="NO"/>
    <n v="61"/>
    <s v="No"/>
    <s v="No"/>
    <n v="297046"/>
    <s v="TRABAJADOR INDEPENDIENTE"/>
    <n v="61"/>
  </r>
  <r>
    <n v="562"/>
    <s v="MUJER"/>
    <n v="344000"/>
    <s v="ASALARIADO"/>
    <x v="1"/>
    <s v="SI"/>
    <s v="NO"/>
    <s v="NO"/>
    <n v="26"/>
    <s v="No"/>
    <s v="No"/>
    <n v="344000"/>
    <s v="ASALARIADO"/>
    <n v="26"/>
  </r>
  <r>
    <n v="563"/>
    <s v="MUJER"/>
    <n v="1302556.5"/>
    <s v="ASALARIADO"/>
    <x v="0"/>
    <s v="SI"/>
    <s v="NO"/>
    <s v="NO"/>
    <n v="41"/>
    <s v="No"/>
    <s v="No"/>
    <n v="1302556.5"/>
    <s v="ASALARIADO"/>
    <n v="41"/>
  </r>
  <r>
    <n v="564"/>
    <s v="MUJER"/>
    <n v="939461.54"/>
    <s v="ASALARIADO"/>
    <x v="1"/>
    <s v="SI"/>
    <s v="NO"/>
    <s v="NO"/>
    <n v="25"/>
    <s v="No"/>
    <s v="No"/>
    <n v="939461.54"/>
    <s v="ASALARIADO"/>
    <n v="25"/>
  </r>
  <r>
    <n v="565"/>
    <s v="HOMBRE"/>
    <n v="402139.4"/>
    <s v="ASALARIADO"/>
    <x v="1"/>
    <s v="SI"/>
    <s v="NO"/>
    <s v="NO"/>
    <n v="39"/>
    <s v="No"/>
    <s v="No"/>
    <n v="402139.4"/>
    <s v="ASALARIADO"/>
    <n v="39"/>
  </r>
  <r>
    <n v="566"/>
    <s v="HOMBRE"/>
    <n v="387763"/>
    <s v="TRABAJADOR INDEPENDIENTE"/>
    <x v="1"/>
    <s v="SI"/>
    <s v="NO"/>
    <s v="NO"/>
    <n v="53"/>
    <s v="No"/>
    <s v="No"/>
    <n v="387763"/>
    <s v="TRABAJADOR INDEPENDIENTE"/>
    <n v="53"/>
  </r>
  <r>
    <n v="567"/>
    <s v="HOMBRE"/>
    <n v="370000"/>
    <s v="ASALARIADO"/>
    <x v="1"/>
    <s v="SI"/>
    <s v="SI"/>
    <s v="NO"/>
    <n v="45"/>
    <s v="No"/>
    <s v="No"/>
    <n v="370000"/>
    <s v="ASALARIADO"/>
    <n v="45"/>
  </r>
  <r>
    <n v="568"/>
    <s v="MUJER"/>
    <n v="444333.33"/>
    <s v="ASALARIADO"/>
    <x v="1"/>
    <s v="SI"/>
    <s v="NO"/>
    <s v="NO"/>
    <n v="23"/>
    <s v="No"/>
    <s v="No"/>
    <n v="444333.33"/>
    <s v="ASALARIADO"/>
    <n v="23"/>
  </r>
  <r>
    <n v="569"/>
    <s v="HOMBRE"/>
    <n v="179344"/>
    <s v="ASALARIADO"/>
    <x v="1"/>
    <s v="SI"/>
    <s v="NO"/>
    <s v="NO"/>
    <n v="29"/>
    <s v="No"/>
    <s v="No"/>
    <n v="179344"/>
    <s v="ASALARIADO"/>
    <n v="29"/>
  </r>
  <r>
    <n v="570"/>
    <s v="MUJER"/>
    <n v="289448"/>
    <s v="TRABAJADOR INDEPENDIENTE"/>
    <x v="1"/>
    <s v="SI"/>
    <s v="NO"/>
    <s v="NO"/>
    <n v="52"/>
    <s v="No"/>
    <s v="No"/>
    <n v="289448"/>
    <s v="TRABAJADOR INDEPENDIENTE"/>
    <n v="52"/>
  </r>
  <r>
    <n v="571"/>
    <s v="HOMBRE"/>
    <n v="588210"/>
    <s v="ASALARIADO"/>
    <x v="0"/>
    <s v="SI"/>
    <s v="NO"/>
    <s v="SI"/>
    <n v="35"/>
    <s v="No"/>
    <s v="No"/>
    <n v="588210"/>
    <s v="ASALARIADO"/>
    <n v="35"/>
  </r>
  <r>
    <n v="572"/>
    <s v="HOMBRE"/>
    <n v="336000"/>
    <s v="ASALARIADO"/>
    <x v="1"/>
    <s v="SI"/>
    <s v="NO"/>
    <s v="NO"/>
    <n v="53"/>
    <s v="No"/>
    <s v="No"/>
    <n v="336000"/>
    <s v="ASALARIADO"/>
    <n v="53"/>
  </r>
  <r>
    <n v="573"/>
    <s v="HOMBRE"/>
    <n v="452192.8"/>
    <s v="ASALARIADO"/>
    <x v="1"/>
    <s v="SI"/>
    <s v="NO"/>
    <s v="NO"/>
    <n v="49"/>
    <s v="No"/>
    <s v="No"/>
    <n v="452192.8"/>
    <s v="ASALARIADO"/>
    <n v="49"/>
  </r>
  <r>
    <n v="574"/>
    <s v="HOMBRE"/>
    <n v="360000"/>
    <s v="ASALARIADO"/>
    <x v="1"/>
    <s v="SI"/>
    <s v="NO"/>
    <s v="NO"/>
    <n v="36"/>
    <s v="No"/>
    <s v="No"/>
    <n v="360000"/>
    <s v="ASALARIADO"/>
    <n v="36"/>
  </r>
  <r>
    <n v="575"/>
    <s v="MUJER"/>
    <n v="3033354.29"/>
    <s v="ASALARIADO"/>
    <x v="0"/>
    <s v="SI"/>
    <s v="NO"/>
    <s v="NO"/>
    <n v="27"/>
    <s v="Atípico"/>
    <s v="No"/>
    <n v="3033354.29"/>
    <s v="ASALARIADO"/>
    <n v="27"/>
  </r>
  <r>
    <n v="576"/>
    <s v="MUJER"/>
    <n v="1176797.18"/>
    <s v="ASALARIADO"/>
    <x v="1"/>
    <s v="SI"/>
    <s v="NO"/>
    <s v="NO"/>
    <n v="60"/>
    <s v="No"/>
    <s v="No"/>
    <n v="1176797.18"/>
    <s v="ASALARIADO"/>
    <n v="60"/>
  </r>
  <r>
    <n v="577"/>
    <s v="HOMBRE"/>
    <n v="293293"/>
    <s v="ASALARIADO"/>
    <x v="1"/>
    <s v="SI"/>
    <s v="NO"/>
    <s v="NO"/>
    <n v="51"/>
    <s v="No"/>
    <s v="No"/>
    <n v="293293"/>
    <s v="ASALARIADO"/>
    <n v="51"/>
  </r>
  <r>
    <n v="578"/>
    <s v="HOMBRE"/>
    <n v="297046"/>
    <s v="ASEGURADO VOLUNTARIO"/>
    <x v="1"/>
    <s v="SI"/>
    <s v="NO"/>
    <s v="NO"/>
    <n v="30"/>
    <s v="No"/>
    <s v="No"/>
    <n v="297046"/>
    <s v="ASEGURADO VOLUNTARIO"/>
    <n v="30"/>
  </r>
  <r>
    <n v="579"/>
    <s v="MUJER"/>
    <n v="962128.4"/>
    <s v="ASALARIADO"/>
    <x v="1"/>
    <s v="SI"/>
    <s v="NO"/>
    <s v="NO"/>
    <n v="32"/>
    <s v="No"/>
    <s v="No"/>
    <n v="962128.4"/>
    <s v="ASALARIADO"/>
    <n v="32"/>
  </r>
  <r>
    <n v="580"/>
    <s v="HOMBRE"/>
    <n v="800945.46"/>
    <s v="ASALARIADO"/>
    <x v="1"/>
    <s v="SI"/>
    <s v="NO"/>
    <s v="NO"/>
    <n v="46"/>
    <s v="No"/>
    <s v="No"/>
    <n v="800945.46"/>
    <s v="ASALARIADO"/>
    <n v="46"/>
  </r>
  <r>
    <n v="581"/>
    <s v="HOMBRE"/>
    <n v="445567"/>
    <s v="TRABAJADOR INDEPENDIENTE"/>
    <x v="1"/>
    <s v="SI"/>
    <s v="NO"/>
    <s v="SI"/>
    <n v="56"/>
    <s v="No"/>
    <s v="No"/>
    <n v="445567"/>
    <s v="TRABAJADOR INDEPENDIENTE"/>
    <n v="56"/>
  </r>
  <r>
    <n v="582"/>
    <s v="HOMBRE"/>
    <n v="130000"/>
    <s v="ASALARIADO"/>
    <x v="1"/>
    <s v="SI"/>
    <s v="NO"/>
    <s v="NO"/>
    <n v="26"/>
    <s v="No"/>
    <s v="No"/>
    <n v="130000"/>
    <s v="ASALARIADO"/>
    <n v="26"/>
  </r>
  <r>
    <n v="583"/>
    <s v="HOMBRE"/>
    <n v="753130.72"/>
    <s v="ASALARIADO"/>
    <x v="1"/>
    <s v="SI"/>
    <s v="NO"/>
    <s v="NO"/>
    <n v="22"/>
    <s v="No"/>
    <s v="No"/>
    <n v="753130.72"/>
    <s v="ASALARIADO"/>
    <n v="22"/>
  </r>
  <r>
    <n v="584"/>
    <s v="HOMBRE"/>
    <n v="180000"/>
    <s v="ASALARIADO"/>
    <x v="1"/>
    <s v="SI"/>
    <s v="NO"/>
    <s v="NO"/>
    <n v="28"/>
    <s v="No"/>
    <s v="No"/>
    <n v="180000"/>
    <s v="ASALARIADO"/>
    <n v="28"/>
  </r>
  <r>
    <n v="585"/>
    <s v="HOMBRE"/>
    <n v="377035"/>
    <s v="TRABAJADOR INDEPENDIENTE"/>
    <x v="1"/>
    <s v="SI"/>
    <s v="NO"/>
    <s v="SI"/>
    <n v="49"/>
    <s v="No"/>
    <s v="No"/>
    <n v="377035"/>
    <s v="TRABAJADOR INDEPENDIENTE"/>
    <n v="49"/>
  </r>
  <r>
    <n v="586"/>
    <s v="MUJER"/>
    <n v="308874"/>
    <s v="ASALARIADO"/>
    <x v="0"/>
    <s v="SI"/>
    <s v="NO"/>
    <s v="SI"/>
    <n v="57"/>
    <s v="No"/>
    <s v="No"/>
    <n v="308874"/>
    <s v="ASALARIADO"/>
    <n v="57"/>
  </r>
  <r>
    <n v="587"/>
    <s v="MUJER"/>
    <n v="1591051.5"/>
    <s v="ASALARIADO"/>
    <x v="0"/>
    <s v="SI"/>
    <s v="NO"/>
    <s v="NO"/>
    <n v="62"/>
    <s v="No"/>
    <s v="No"/>
    <n v="1591051.5"/>
    <s v="ASALARIADO"/>
    <n v="62"/>
  </r>
  <r>
    <n v="588"/>
    <s v="HOMBRE"/>
    <n v="415503"/>
    <s v="ASALARIADO"/>
    <x v="1"/>
    <s v="SI"/>
    <s v="NO"/>
    <s v="NO"/>
    <n v="52"/>
    <s v="No"/>
    <s v="No"/>
    <n v="415503"/>
    <s v="ASALARIADO"/>
    <n v="52"/>
  </r>
  <r>
    <n v="589"/>
    <s v="MUJER"/>
    <n v="397559.9"/>
    <s v="ASALARIADO"/>
    <x v="1"/>
    <s v="SI"/>
    <s v="NO"/>
    <s v="NO"/>
    <n v="21"/>
    <s v="No"/>
    <s v="No"/>
    <n v="397559.9"/>
    <s v="ASALARIADO"/>
    <n v="21"/>
  </r>
  <r>
    <n v="590"/>
    <s v="MUJER"/>
    <n v="1422244"/>
    <s v="PENSIONADOS EN SU PROPIO SISTEMA"/>
    <x v="0"/>
    <s v="SI"/>
    <s v="NO"/>
    <s v="NO"/>
    <n v="77"/>
    <s v="No"/>
    <s v="No"/>
    <n v="1422244"/>
    <s v="PENSIONADOS EN SU PROPIO SISTEMA"/>
    <n v="77"/>
  </r>
  <r>
    <n v="591"/>
    <s v="MUJER"/>
    <n v="297046"/>
    <s v="ASEGURADO VOLUNTARIO"/>
    <x v="1"/>
    <s v="SI"/>
    <s v="NO"/>
    <s v="NO"/>
    <n v="26"/>
    <s v="No"/>
    <s v="No"/>
    <n v="297046"/>
    <s v="ASEGURADO VOLUNTARIO"/>
    <n v="26"/>
  </r>
  <r>
    <n v="592"/>
    <s v="MUJER"/>
    <n v="1039384"/>
    <s v="ASALARIADO"/>
    <x v="0"/>
    <s v="SI"/>
    <s v="NO"/>
    <s v="SI"/>
    <n v="43"/>
    <s v="No"/>
    <s v="No"/>
    <n v="1039384"/>
    <s v="ASALARIADO"/>
    <n v="43"/>
  </r>
  <r>
    <n v="593"/>
    <s v="HOMBRE"/>
    <n v="310363"/>
    <s v="ASEGURADO VOLUNTARIO"/>
    <x v="1"/>
    <s v="SI"/>
    <s v="NO"/>
    <s v="NO"/>
    <n v="60"/>
    <s v="No"/>
    <s v="No"/>
    <n v="310363"/>
    <s v="ASEGURADO VOLUNTARIO"/>
    <n v="60"/>
  </r>
  <r>
    <n v="594"/>
    <s v="HOMBRE"/>
    <n v="1150000"/>
    <s v="ASALARIADO"/>
    <x v="1"/>
    <s v="SI"/>
    <s v="NO"/>
    <s v="NO"/>
    <n v="37"/>
    <s v="No"/>
    <s v="No"/>
    <n v="1150000"/>
    <s v="ASALARIADO"/>
    <n v="37"/>
  </r>
  <r>
    <n v="595"/>
    <s v="MUJER"/>
    <n v="360191"/>
    <s v="ASALARIADO"/>
    <x v="0"/>
    <s v="SI"/>
    <s v="NO"/>
    <s v="SI"/>
    <n v="42"/>
    <s v="No"/>
    <s v="No"/>
    <n v="360191"/>
    <s v="ASALARIADO"/>
    <n v="42"/>
  </r>
  <r>
    <n v="596"/>
    <s v="HOMBRE"/>
    <n v="2183437.7799999998"/>
    <s v="ASALARIADO"/>
    <x v="0"/>
    <s v="SI"/>
    <s v="NO"/>
    <s v="NO"/>
    <n v="43"/>
    <s v="No"/>
    <s v="No"/>
    <n v="2183437.7799999998"/>
    <s v="ASALARIADO"/>
    <n v="43"/>
  </r>
  <r>
    <n v="597"/>
    <s v="HOMBRE"/>
    <n v="278030"/>
    <s v="CONVENIOS ESPECIALES DE TRABAJADORES INDEPENDIENTES"/>
    <x v="1"/>
    <s v="SI"/>
    <s v="NO"/>
    <s v="NO"/>
    <n v="53"/>
    <s v="No"/>
    <s v="No"/>
    <n v="278030"/>
    <s v="CONVENIOS ESPECIALES DE TRABAJADORES INDEPENDIENTES"/>
    <n v="53"/>
  </r>
  <r>
    <n v="598"/>
    <s v="MUJER"/>
    <n v="518073.51"/>
    <s v="ASALARIADO"/>
    <x v="1"/>
    <s v="SI"/>
    <s v="NO"/>
    <s v="NO"/>
    <n v="46"/>
    <s v="No"/>
    <s v="No"/>
    <n v="518073.51"/>
    <s v="ASALARIADO"/>
    <n v="46"/>
  </r>
  <r>
    <n v="599"/>
    <s v="HOMBRE"/>
    <n v="390486.2"/>
    <s v="ASALARIADO"/>
    <x v="0"/>
    <s v="SI"/>
    <s v="NO"/>
    <s v="NO"/>
    <n v="51"/>
    <s v="No"/>
    <s v="No"/>
    <n v="390486.2"/>
    <s v="ASALARIADO"/>
    <n v="51"/>
  </r>
  <r>
    <n v="600"/>
    <s v="HOMBRE"/>
    <n v="2170393.56"/>
    <s v="ASALARIADO"/>
    <x v="0"/>
    <s v="SI"/>
    <s v="NO"/>
    <s v="NO"/>
    <n v="41"/>
    <s v="No"/>
    <s v="No"/>
    <n v="2170393.56"/>
    <s v="ASALARIADO"/>
    <n v="41"/>
  </r>
  <r>
    <n v="601"/>
    <s v="HOMBRE"/>
    <n v="299825"/>
    <s v="TRABAJADOR INDEPENDIENTE"/>
    <x v="1"/>
    <s v="SI"/>
    <s v="SI"/>
    <s v="SI"/>
    <n v="36"/>
    <s v="No"/>
    <s v="No"/>
    <n v="299825"/>
    <s v="TRABAJADOR INDEPENDIENTE"/>
    <n v="36"/>
  </r>
  <r>
    <n v="602"/>
    <s v="MUJER"/>
    <n v="273601"/>
    <s v="ASALARIADO"/>
    <x v="1"/>
    <s v="SI"/>
    <s v="SI"/>
    <s v="NO"/>
    <n v="39"/>
    <s v="No"/>
    <s v="No"/>
    <n v="273601"/>
    <s v="ASALARIADO"/>
    <n v="39"/>
  </r>
  <r>
    <n v="603"/>
    <s v="HOMBRE"/>
    <n v="751546.8"/>
    <s v="ASALARIADO"/>
    <x v="1"/>
    <s v="SI"/>
    <s v="NO"/>
    <s v="NO"/>
    <n v="29"/>
    <s v="No"/>
    <s v="No"/>
    <n v="751546.8"/>
    <s v="ASALARIADO"/>
    <n v="29"/>
  </r>
  <r>
    <n v="604"/>
    <s v="HOMBRE"/>
    <n v="839652"/>
    <s v="TRABAJADOR INDEPENDIENTE"/>
    <x v="1"/>
    <s v="SI"/>
    <s v="NO"/>
    <s v="SI"/>
    <n v="77"/>
    <s v="No"/>
    <s v="No"/>
    <n v="839652"/>
    <s v="TRABAJADOR INDEPENDIENTE"/>
    <n v="77"/>
  </r>
  <r>
    <n v="605"/>
    <s v="MUJER"/>
    <n v="1742394.77"/>
    <s v="ASALARIADO"/>
    <x v="1"/>
    <s v="SI"/>
    <s v="NO"/>
    <s v="NO"/>
    <n v="39"/>
    <s v="No"/>
    <s v="No"/>
    <n v="1742394.77"/>
    <s v="ASALARIADO"/>
    <n v="39"/>
  </r>
  <r>
    <n v="606"/>
    <s v="HOMBRE"/>
    <n v="1008778"/>
    <s v="PENSIONADOS EN SU PROPIO SISTEMA"/>
    <x v="0"/>
    <s v="SI"/>
    <s v="NO"/>
    <s v="NO"/>
    <n v="75"/>
    <s v="No"/>
    <s v="No"/>
    <n v="1008778"/>
    <s v="PENSIONADOS EN SU PROPIO SISTEMA"/>
    <n v="75"/>
  </r>
  <r>
    <n v="607"/>
    <s v="HOMBRE"/>
    <n v="587551.63"/>
    <s v="PENSIONADOS EN SU PROPIO SISTEMA"/>
    <x v="0"/>
    <s v="SI"/>
    <s v="NO"/>
    <s v="NO"/>
    <n v="68"/>
    <s v="No"/>
    <s v="No"/>
    <n v="587551.63"/>
    <s v="PENSIONADOS EN SU PROPIO SISTEMA"/>
    <n v="68"/>
  </r>
  <r>
    <n v="608"/>
    <s v="MUJER"/>
    <n v="112200"/>
    <s v="ASALARIADO"/>
    <x v="1"/>
    <s v="SI"/>
    <s v="NO"/>
    <s v="NO"/>
    <n v="53"/>
    <s v="No"/>
    <s v="No"/>
    <n v="112200"/>
    <s v="ASALARIADO"/>
    <n v="53"/>
  </r>
  <r>
    <n v="609"/>
    <s v="MUJER"/>
    <n v="927718"/>
    <s v="ASALARIADO"/>
    <x v="0"/>
    <s v="SI"/>
    <s v="NO"/>
    <s v="SI"/>
    <n v="29"/>
    <s v="No"/>
    <s v="No"/>
    <n v="927718"/>
    <s v="ASALARIADO"/>
    <n v="29"/>
  </r>
  <r>
    <n v="610"/>
    <s v="HOMBRE"/>
    <n v="400166.55"/>
    <s v="ASALARIADO"/>
    <x v="1"/>
    <s v="SI"/>
    <s v="SI"/>
    <s v="NO"/>
    <n v="31"/>
    <s v="No"/>
    <s v="No"/>
    <n v="400166.55"/>
    <s v="ASALARIADO"/>
    <n v="31"/>
  </r>
  <r>
    <n v="611"/>
    <s v="MUJER"/>
    <n v="1173695"/>
    <s v="PENSIONADOS EN SU PROPIO SISTEMA"/>
    <x v="0"/>
    <s v="SI"/>
    <s v="NO"/>
    <s v="NO"/>
    <n v="71"/>
    <s v="No"/>
    <s v="No"/>
    <n v="1173695"/>
    <s v="PENSIONADOS EN SU PROPIO SISTEMA"/>
    <n v="71"/>
  </r>
  <r>
    <n v="612"/>
    <s v="MUJER"/>
    <n v="317000"/>
    <s v="ASALARIADO"/>
    <x v="1"/>
    <s v="SI"/>
    <s v="NO"/>
    <s v="SI"/>
    <n v="39"/>
    <s v="No"/>
    <s v="No"/>
    <n v="317000"/>
    <s v="ASALARIADO"/>
    <n v="39"/>
  </r>
  <r>
    <n v="613"/>
    <s v="HOMBRE"/>
    <n v="369367.93"/>
    <s v="ASALARIADO"/>
    <x v="0"/>
    <s v="SI"/>
    <s v="NO"/>
    <s v="NO"/>
    <n v="35"/>
    <s v="No"/>
    <s v="No"/>
    <n v="369367.93"/>
    <s v="ASALARIADO"/>
    <n v="35"/>
  </r>
  <r>
    <n v="614"/>
    <s v="MUJER"/>
    <n v="453746"/>
    <s v="PENSIONADOS EN SU PROPIO SISTEMA"/>
    <x v="0"/>
    <s v="SI"/>
    <s v="NO"/>
    <s v="NO"/>
    <n v="81"/>
    <s v="No"/>
    <s v="No"/>
    <n v="453746"/>
    <s v="PENSIONADOS EN SU PROPIO SISTEMA"/>
    <n v="81"/>
  </r>
  <r>
    <n v="615"/>
    <s v="HOMBRE"/>
    <n v="319572"/>
    <s v="ASALARIADO"/>
    <x v="1"/>
    <s v="SI"/>
    <s v="SI"/>
    <s v="NO"/>
    <n v="43"/>
    <s v="No"/>
    <s v="No"/>
    <n v="319572"/>
    <s v="ASALARIADO"/>
    <n v="43"/>
  </r>
  <r>
    <n v="616"/>
    <s v="HOMBRE"/>
    <n v="1486691"/>
    <s v="ASALARIADO"/>
    <x v="0"/>
    <s v="SI"/>
    <s v="NO"/>
    <s v="SI"/>
    <n v="31"/>
    <s v="No"/>
    <s v="No"/>
    <n v="1486691"/>
    <s v="ASALARIADO"/>
    <n v="31"/>
  </r>
  <r>
    <n v="617"/>
    <s v="HOMBRE"/>
    <n v="352881"/>
    <s v="TRABAJADOR INDEPENDIENTE"/>
    <x v="1"/>
    <s v="SI"/>
    <s v="NO"/>
    <s v="NO"/>
    <n v="53"/>
    <s v="No"/>
    <s v="No"/>
    <n v="352881"/>
    <s v="TRABAJADOR INDEPENDIENTE"/>
    <n v="53"/>
  </r>
  <r>
    <n v="618"/>
    <s v="MUJER"/>
    <n v="352852"/>
    <s v="ASALARIADO"/>
    <x v="0"/>
    <s v="SI"/>
    <s v="NO"/>
    <s v="NO"/>
    <n v="53"/>
    <s v="No"/>
    <s v="No"/>
    <n v="352852"/>
    <s v="ASALARIADO"/>
    <n v="53"/>
  </r>
  <r>
    <n v="619"/>
    <s v="HOMBRE"/>
    <n v="223463"/>
    <s v="ASALARIADO"/>
    <x v="1"/>
    <s v="SI"/>
    <s v="SI"/>
    <s v="NO"/>
    <n v="20"/>
    <s v="No"/>
    <s v="No"/>
    <n v="223463"/>
    <s v="ASALARIADO"/>
    <n v="20"/>
  </r>
  <r>
    <n v="620"/>
    <s v="HOMBRE"/>
    <n v="573400"/>
    <s v="ASALARIADO"/>
    <x v="1"/>
    <s v="SI"/>
    <s v="NO"/>
    <s v="NO"/>
    <n v="23"/>
    <s v="No"/>
    <s v="No"/>
    <n v="573400"/>
    <s v="ASALARIADO"/>
    <n v="23"/>
  </r>
  <r>
    <n v="621"/>
    <s v="HOMBRE"/>
    <n v="278030"/>
    <s v="CONVENIOS ESPECIALES DE TRABAJADORES INDEPENDIENTES"/>
    <x v="1"/>
    <s v="SI"/>
    <s v="NO"/>
    <s v="NO"/>
    <n v="78"/>
    <s v="No"/>
    <s v="No"/>
    <n v="278030"/>
    <s v="CONVENIOS ESPECIALES DE TRABAJADORES INDEPENDIENTES"/>
    <n v="78"/>
  </r>
  <r>
    <n v="622"/>
    <s v="MUJER"/>
    <n v="502100"/>
    <s v="TRABAJADOR INDEPENDIENTE"/>
    <x v="1"/>
    <s v="SI"/>
    <s v="NO"/>
    <s v="NO"/>
    <n v="48"/>
    <s v="No"/>
    <s v="No"/>
    <n v="502100"/>
    <s v="TRABAJADOR INDEPENDIENTE"/>
    <n v="48"/>
  </r>
  <r>
    <n v="623"/>
    <s v="HOMBRE"/>
    <n v="215000"/>
    <s v="ASALARIADO"/>
    <x v="1"/>
    <s v="SI"/>
    <s v="NO"/>
    <s v="NO"/>
    <n v="60"/>
    <s v="No"/>
    <s v="No"/>
    <n v="215000"/>
    <s v="ASALARIADO"/>
    <n v="60"/>
  </r>
  <r>
    <n v="624"/>
    <s v="HOMBRE"/>
    <n v="367392"/>
    <s v="ASALARIADO"/>
    <x v="1"/>
    <s v="SI"/>
    <s v="NO"/>
    <s v="NO"/>
    <n v="24"/>
    <s v="No"/>
    <s v="No"/>
    <n v="367392"/>
    <s v="ASALARIADO"/>
    <n v="24"/>
  </r>
  <r>
    <n v="625"/>
    <s v="MUJER"/>
    <n v="150000"/>
    <s v="ASALARIADO"/>
    <x v="1"/>
    <s v="SI"/>
    <s v="NO"/>
    <s v="NO"/>
    <n v="44"/>
    <s v="No"/>
    <s v="No"/>
    <n v="150000"/>
    <s v="ASALARIADO"/>
    <n v="44"/>
  </r>
  <r>
    <n v="626"/>
    <s v="HOMBRE"/>
    <n v="679660.62"/>
    <s v="ASALARIADO"/>
    <x v="1"/>
    <s v="SI"/>
    <s v="NO"/>
    <s v="NO"/>
    <n v="21"/>
    <s v="No"/>
    <s v="No"/>
    <n v="679660.62"/>
    <s v="ASALARIADO"/>
    <n v="21"/>
  </r>
  <r>
    <n v="627"/>
    <s v="HOMBRE"/>
    <n v="2796475"/>
    <s v="ASALARIADO"/>
    <x v="0"/>
    <s v="SI"/>
    <s v="NO"/>
    <s v="SI"/>
    <n v="52"/>
    <s v="Atípico"/>
    <s v="No"/>
    <n v="2796475"/>
    <s v="ASALARIADO"/>
    <n v="52"/>
  </r>
  <r>
    <n v="628"/>
    <s v="MUJER"/>
    <n v="359544.27"/>
    <s v="CONVENIOS ESPECIALES DE ASEGURADOS VOLUNTARIOS"/>
    <x v="1"/>
    <s v="SI"/>
    <s v="SI"/>
    <s v="NO"/>
    <n v="46"/>
    <s v="No"/>
    <s v="No"/>
    <n v="359544.27"/>
    <s v="CONVENIOS ESPECIALES DE ASEGURADOS VOLUNTARIOS"/>
    <n v="46"/>
  </r>
  <r>
    <n v="629"/>
    <s v="HOMBRE"/>
    <n v="298018"/>
    <s v="ASEGURADO VOLUNTARIO"/>
    <x v="1"/>
    <s v="SI"/>
    <s v="NO"/>
    <s v="NO"/>
    <n v="36"/>
    <s v="No"/>
    <s v="No"/>
    <n v="298018"/>
    <s v="ASEGURADO VOLUNTARIO"/>
    <n v="36"/>
  </r>
  <r>
    <n v="630"/>
    <s v="MUJER"/>
    <n v="382136"/>
    <s v="TRABAJADOR INDEPENDIENTE"/>
    <x v="1"/>
    <s v="SI"/>
    <s v="NO"/>
    <s v="NO"/>
    <n v="53"/>
    <s v="No"/>
    <s v="No"/>
    <n v="382136"/>
    <s v="TRABAJADOR INDEPENDIENTE"/>
    <n v="53"/>
  </r>
  <r>
    <n v="631"/>
    <s v="MUJER"/>
    <n v="297046"/>
    <s v="ASEGURADO VOLUNTARIO"/>
    <x v="1"/>
    <s v="SI"/>
    <s v="NO"/>
    <s v="SI"/>
    <n v="35"/>
    <s v="No"/>
    <s v="No"/>
    <n v="297046"/>
    <s v="ASEGURADO VOLUNTARIO"/>
    <n v="35"/>
  </r>
  <r>
    <n v="632"/>
    <s v="HOMBRE"/>
    <n v="297046"/>
    <s v="ASEGURADO VOLUNTARIO"/>
    <x v="1"/>
    <s v="SI"/>
    <s v="NO"/>
    <s v="NO"/>
    <n v="39"/>
    <s v="No"/>
    <s v="No"/>
    <n v="297046"/>
    <s v="ASEGURADO VOLUNTARIO"/>
    <n v="39"/>
  </r>
  <r>
    <n v="633"/>
    <s v="MUJER"/>
    <n v="347615"/>
    <s v="TRABAJADOR INDEPENDIENTE"/>
    <x v="1"/>
    <s v="SI"/>
    <s v="NO"/>
    <s v="NO"/>
    <n v="36"/>
    <s v="No"/>
    <s v="No"/>
    <n v="347615"/>
    <s v="TRABAJADOR INDEPENDIENTE"/>
    <n v="36"/>
  </r>
  <r>
    <n v="634"/>
    <s v="MUJER"/>
    <n v="297044"/>
    <s v="ASEGURADO VOLUNTARIO"/>
    <x v="1"/>
    <s v="SI"/>
    <s v="NO"/>
    <s v="NO"/>
    <n v="19"/>
    <s v="No"/>
    <s v="No"/>
    <n v="297044"/>
    <s v="ASEGURADO VOLUNTARIO"/>
    <n v="19"/>
  </r>
  <r>
    <n v="635"/>
    <s v="MUJER"/>
    <n v="297046"/>
    <s v="ASEGURADO VOLUNTARIO"/>
    <x v="1"/>
    <s v="SI"/>
    <s v="NO"/>
    <s v="NO"/>
    <n v="31"/>
    <s v="No"/>
    <s v="No"/>
    <n v="297046"/>
    <s v="ASEGURADO VOLUNTARIO"/>
    <n v="31"/>
  </r>
  <r>
    <n v="636"/>
    <s v="HOMBRE"/>
    <n v="1169887"/>
    <s v="ASALARIADO"/>
    <x v="0"/>
    <s v="SI"/>
    <s v="NO"/>
    <s v="NO"/>
    <n v="45"/>
    <s v="No"/>
    <s v="No"/>
    <n v="1169887"/>
    <s v="ASALARIADO"/>
    <n v="45"/>
  </r>
  <r>
    <n v="637"/>
    <s v="HOMBRE"/>
    <n v="1253145.82"/>
    <s v="ASALARIADO"/>
    <x v="0"/>
    <s v="SI"/>
    <s v="NO"/>
    <s v="NO"/>
    <n v="34"/>
    <s v="No"/>
    <s v="No"/>
    <n v="1253145.82"/>
    <s v="ASALARIADO"/>
    <n v="34"/>
  </r>
  <r>
    <n v="638"/>
    <s v="HOMBRE"/>
    <n v="577032.5"/>
    <s v="ASALARIADO"/>
    <x v="1"/>
    <s v="SI"/>
    <s v="NO"/>
    <s v="NO"/>
    <n v="53"/>
    <s v="No"/>
    <s v="No"/>
    <n v="577032.5"/>
    <s v="ASALARIADO"/>
    <n v="53"/>
  </r>
  <r>
    <n v="639"/>
    <s v="HOMBRE"/>
    <n v="305704"/>
    <s v="TRABAJADOR INDEPENDIENTE"/>
    <x v="1"/>
    <s v="SI"/>
    <s v="NO"/>
    <s v="NO"/>
    <n v="68"/>
    <s v="No"/>
    <s v="No"/>
    <n v="305704"/>
    <s v="TRABAJADOR INDEPENDIENTE"/>
    <n v="68"/>
  </r>
  <r>
    <n v="640"/>
    <s v="MUJER"/>
    <n v="297045"/>
    <s v="ASEGURADO VOLUNTARIO"/>
    <x v="1"/>
    <s v="SI"/>
    <s v="NO"/>
    <s v="NO"/>
    <n v="30"/>
    <s v="No"/>
    <s v="No"/>
    <n v="297045"/>
    <s v="ASEGURADO VOLUNTARIO"/>
    <n v="30"/>
  </r>
  <r>
    <n v="641"/>
    <s v="MUJER"/>
    <n v="697711"/>
    <s v="PENSIONADOS EN SU PROPIO SISTEMA"/>
    <x v="0"/>
    <s v="SI"/>
    <s v="NO"/>
    <s v="NO"/>
    <n v="76"/>
    <s v="No"/>
    <s v="No"/>
    <n v="697711"/>
    <s v="PENSIONADOS EN SU PROPIO SISTEMA"/>
    <n v="76"/>
  </r>
  <r>
    <n v="642"/>
    <s v="HOMBRE"/>
    <n v="1611056.5"/>
    <s v="ASALARIADO"/>
    <x v="0"/>
    <s v="SI"/>
    <s v="NO"/>
    <s v="NO"/>
    <n v="55"/>
    <s v="No"/>
    <s v="No"/>
    <n v="1611056.5"/>
    <s v="ASALARIADO"/>
    <n v="55"/>
  </r>
  <r>
    <n v="643"/>
    <s v="HOMBRE"/>
    <n v="278030"/>
    <s v="CONVENIOS ESPECIALES DE TRABAJADORES INDEPENDIENTES"/>
    <x v="1"/>
    <s v="SI"/>
    <s v="NO"/>
    <s v="NO"/>
    <n v="26"/>
    <s v="No"/>
    <s v="No"/>
    <n v="278030"/>
    <s v="CONVENIOS ESPECIALES DE TRABAJADORES INDEPENDIENTES"/>
    <n v="26"/>
  </r>
  <r>
    <n v="644"/>
    <s v="MUJER"/>
    <n v="970360"/>
    <s v="ASALARIADO"/>
    <x v="0"/>
    <s v="SI"/>
    <s v="NO"/>
    <s v="NO"/>
    <n v="41"/>
    <s v="No"/>
    <s v="No"/>
    <n v="970360"/>
    <s v="ASALARIADO"/>
    <n v="41"/>
  </r>
  <r>
    <n v="645"/>
    <s v="MUJER"/>
    <n v="159787.23000000001"/>
    <s v="ASALARIADO"/>
    <x v="1"/>
    <s v="SI"/>
    <s v="NO"/>
    <s v="NO"/>
    <n v="36"/>
    <s v="No"/>
    <s v="No"/>
    <n v="159787.23000000001"/>
    <s v="ASALARIADO"/>
    <n v="36"/>
  </r>
  <r>
    <n v="646"/>
    <s v="HOMBRE"/>
    <n v="680400"/>
    <s v="ASALARIADO"/>
    <x v="1"/>
    <s v="SI"/>
    <s v="NO"/>
    <s v="NO"/>
    <n v="63"/>
    <s v="No"/>
    <s v="No"/>
    <n v="680400"/>
    <s v="ASALARIADO"/>
    <n v="63"/>
  </r>
  <r>
    <n v="647"/>
    <s v="MUJER"/>
    <n v="1556653.39"/>
    <s v="ASALARIADO"/>
    <x v="1"/>
    <s v="SI"/>
    <s v="NO"/>
    <s v="NO"/>
    <n v="44"/>
    <s v="No"/>
    <s v="No"/>
    <n v="1556653.39"/>
    <s v="ASALARIADO"/>
    <n v="44"/>
  </r>
  <r>
    <n v="648"/>
    <s v="MUJER"/>
    <n v="280000"/>
    <s v="ASALARIADO"/>
    <x v="1"/>
    <s v="SI"/>
    <s v="SI"/>
    <s v="NO"/>
    <n v="59"/>
    <s v="No"/>
    <s v="No"/>
    <n v="280000"/>
    <s v="ASALARIADO"/>
    <n v="59"/>
  </r>
  <r>
    <n v="649"/>
    <s v="HOMBRE"/>
    <n v="311895"/>
    <s v="TRABAJADOR INDEPENDIENTE"/>
    <x v="1"/>
    <s v="SI"/>
    <s v="NO"/>
    <s v="SI"/>
    <n v="41"/>
    <s v="No"/>
    <s v="No"/>
    <n v="311895"/>
    <s v="TRABAJADOR INDEPENDIENTE"/>
    <n v="41"/>
  </r>
  <r>
    <n v="650"/>
    <s v="HOMBRE"/>
    <n v="297046"/>
    <s v="ASEGURADO VOLUNTARIO"/>
    <x v="1"/>
    <s v="NO"/>
    <s v="SI"/>
    <s v="NO"/>
    <n v="71"/>
    <s v="No"/>
    <s v="No"/>
    <n v="297046"/>
    <s v="ASEGURADO VOLUNTARIO"/>
    <n v="71"/>
  </r>
  <r>
    <n v="651"/>
    <s v="MUJER"/>
    <n v="540000"/>
    <s v="ASALARIADO"/>
    <x v="1"/>
    <s v="SI"/>
    <s v="NO"/>
    <s v="NO"/>
    <n v="26"/>
    <s v="No"/>
    <s v="No"/>
    <n v="540000"/>
    <s v="ASALARIADO"/>
    <n v="26"/>
  </r>
  <r>
    <n v="652"/>
    <s v="MUJER"/>
    <n v="312690"/>
    <s v="ASALARIADO"/>
    <x v="0"/>
    <s v="SI"/>
    <s v="NO"/>
    <s v="NO"/>
    <n v="57"/>
    <s v="No"/>
    <s v="No"/>
    <n v="312690"/>
    <s v="ASALARIADO"/>
    <n v="57"/>
  </r>
  <r>
    <n v="653"/>
    <s v="HOMBRE"/>
    <n v="216975"/>
    <s v="ASALARIADO"/>
    <x v="1"/>
    <s v="SI"/>
    <s v="NO"/>
    <s v="NO"/>
    <n v="32"/>
    <s v="No"/>
    <s v="No"/>
    <n v="216975"/>
    <s v="ASALARIADO"/>
    <n v="32"/>
  </r>
  <r>
    <n v="654"/>
    <s v="HOMBRE"/>
    <n v="254494.92"/>
    <s v="ASALARIADO"/>
    <x v="0"/>
    <s v="SI"/>
    <s v="NO"/>
    <s v="NO"/>
    <n v="31"/>
    <s v="No"/>
    <s v="No"/>
    <n v="254494.92"/>
    <s v="ASALARIADO"/>
    <n v="31"/>
  </r>
  <r>
    <n v="655"/>
    <s v="HOMBRE"/>
    <n v="278030"/>
    <s v="CONVENIOS ESPECIALES DE TRABAJADORES INDEPENDIENTES"/>
    <x v="1"/>
    <s v="SI"/>
    <s v="SI"/>
    <s v="NO"/>
    <n v="38"/>
    <s v="No"/>
    <s v="No"/>
    <n v="278030"/>
    <s v="CONVENIOS ESPECIALES DE TRABAJADORES INDEPENDIENTES"/>
    <n v="38"/>
  </r>
  <r>
    <n v="656"/>
    <s v="HOMBRE"/>
    <n v="291178.01"/>
    <s v="ASALARIADO"/>
    <x v="1"/>
    <s v="SI"/>
    <s v="NO"/>
    <s v="NO"/>
    <n v="34"/>
    <s v="No"/>
    <s v="No"/>
    <n v="291178.01"/>
    <s v="ASALARIADO"/>
    <n v="34"/>
  </r>
  <r>
    <n v="657"/>
    <s v="HOMBRE"/>
    <n v="1181901"/>
    <s v="ASALARIADO"/>
    <x v="0"/>
    <s v="SI"/>
    <s v="NO"/>
    <s v="NO"/>
    <n v="55"/>
    <s v="No"/>
    <s v="No"/>
    <n v="1181901"/>
    <s v="ASALARIADO"/>
    <n v="55"/>
  </r>
  <r>
    <n v="658"/>
    <s v="HOMBRE"/>
    <n v="494539.06"/>
    <s v="ASALARIADO"/>
    <x v="1"/>
    <s v="SI"/>
    <s v="SI"/>
    <s v="NO"/>
    <n v="39"/>
    <s v="No"/>
    <s v="No"/>
    <n v="494539.06"/>
    <s v="ASALARIADO"/>
    <n v="39"/>
  </r>
  <r>
    <n v="659"/>
    <s v="MUJER"/>
    <n v="299647"/>
    <s v="ASEGURADO VOLUNTARIO"/>
    <x v="1"/>
    <s v="SI"/>
    <s v="NO"/>
    <s v="NO"/>
    <n v="51"/>
    <s v="No"/>
    <s v="No"/>
    <n v="299647"/>
    <s v="ASEGURADO VOLUNTARIO"/>
    <n v="51"/>
  </r>
  <r>
    <n v="660"/>
    <s v="HOMBRE"/>
    <n v="386161"/>
    <s v="TRABAJADOR INDEPENDIENTE"/>
    <x v="1"/>
    <s v="SI"/>
    <s v="NO"/>
    <s v="SI"/>
    <n v="49"/>
    <s v="No"/>
    <s v="No"/>
    <n v="386161"/>
    <s v="TRABAJADOR INDEPENDIENTE"/>
    <n v="49"/>
  </r>
  <r>
    <n v="661"/>
    <s v="HOMBRE"/>
    <n v="300000"/>
    <s v="TRABAJADOR INDEPENDIENTE"/>
    <x v="1"/>
    <s v="SI"/>
    <s v="NO"/>
    <s v="NO"/>
    <n v="30"/>
    <s v="No"/>
    <s v="No"/>
    <n v="300000"/>
    <s v="TRABAJADOR INDEPENDIENTE"/>
    <n v="30"/>
  </r>
  <r>
    <n v="662"/>
    <s v="HOMBRE"/>
    <n v="2425879.86"/>
    <s v="ASALARIADO"/>
    <x v="1"/>
    <s v="SI"/>
    <s v="NO"/>
    <s v="NO"/>
    <n v="31"/>
    <s v="Atípico"/>
    <s v="No"/>
    <n v="2425879.86"/>
    <s v="ASALARIADO"/>
    <n v="31"/>
  </r>
  <r>
    <n v="663"/>
    <s v="HOMBRE"/>
    <n v="552616.01"/>
    <s v="ASALARIADO"/>
    <x v="1"/>
    <s v="SI"/>
    <s v="NO"/>
    <s v="NO"/>
    <n v="30"/>
    <s v="No"/>
    <s v="No"/>
    <n v="552616.01"/>
    <s v="ASALARIADO"/>
    <n v="30"/>
  </r>
  <r>
    <n v="664"/>
    <s v="HOMBRE"/>
    <n v="454965.33"/>
    <s v="ASALARIADO"/>
    <x v="1"/>
    <s v="SI"/>
    <s v="NO"/>
    <s v="SI"/>
    <n v="48"/>
    <s v="No"/>
    <s v="No"/>
    <n v="454965.33"/>
    <s v="ASALARIADO"/>
    <n v="48"/>
  </r>
  <r>
    <n v="665"/>
    <s v="MUJER"/>
    <n v="834260"/>
    <s v="ASALARIADO"/>
    <x v="0"/>
    <s v="SI"/>
    <s v="NO"/>
    <s v="SI"/>
    <n v="42"/>
    <s v="No"/>
    <s v="No"/>
    <n v="834260"/>
    <s v="ASALARIADO"/>
    <n v="42"/>
  </r>
  <r>
    <n v="666"/>
    <s v="HOMBRE"/>
    <n v="329950"/>
    <s v="TRABAJADOR INDEPENDIENTE"/>
    <x v="1"/>
    <s v="SI"/>
    <s v="NO"/>
    <s v="SI"/>
    <n v="41"/>
    <s v="No"/>
    <s v="No"/>
    <n v="329950"/>
    <s v="TRABAJADOR INDEPENDIENTE"/>
    <n v="41"/>
  </r>
  <r>
    <n v="667"/>
    <s v="HOMBRE"/>
    <n v="11.98"/>
    <s v="ASALARIADO"/>
    <x v="1"/>
    <s v="SI"/>
    <s v="NO"/>
    <s v="NO"/>
    <n v="25"/>
    <s v="No"/>
    <s v="No"/>
    <n v="11.98"/>
    <s v="ASALARIADO"/>
    <n v="25"/>
  </r>
  <r>
    <n v="668"/>
    <s v="MUJER"/>
    <n v="293333.33"/>
    <s v="ASALARIADO"/>
    <x v="1"/>
    <s v="SI"/>
    <s v="NO"/>
    <s v="NO"/>
    <n v="24"/>
    <s v="No"/>
    <s v="No"/>
    <n v="293333.33"/>
    <s v="ASALARIADO"/>
    <n v="24"/>
  </r>
  <r>
    <n v="669"/>
    <s v="HOMBRE"/>
    <n v="580000"/>
    <s v="ASALARIADO"/>
    <x v="1"/>
    <s v="SI"/>
    <s v="NO"/>
    <s v="NO"/>
    <n v="36"/>
    <s v="No"/>
    <s v="No"/>
    <n v="580000"/>
    <s v="ASALARIADO"/>
    <n v="36"/>
  </r>
  <r>
    <n v="670"/>
    <s v="MUJER"/>
    <n v="817600"/>
    <s v="ASALARIADO"/>
    <x v="1"/>
    <s v="SI"/>
    <s v="NO"/>
    <s v="NO"/>
    <n v="38"/>
    <s v="No"/>
    <s v="No"/>
    <n v="817600"/>
    <s v="ASALARIADO"/>
    <n v="38"/>
  </r>
  <r>
    <n v="671"/>
    <s v="MUJER"/>
    <n v="380590.81"/>
    <s v="ASALARIADO"/>
    <x v="1"/>
    <s v="SI"/>
    <s v="NO"/>
    <s v="NO"/>
    <n v="33"/>
    <s v="No"/>
    <s v="No"/>
    <n v="380590.81"/>
    <s v="ASALARIADO"/>
    <n v="33"/>
  </r>
  <r>
    <n v="672"/>
    <s v="MUJER"/>
    <n v="278868"/>
    <s v="ASALARIADO"/>
    <x v="1"/>
    <s v="SI"/>
    <s v="NO"/>
    <s v="NO"/>
    <n v="22"/>
    <s v="No"/>
    <s v="No"/>
    <n v="278868"/>
    <s v="ASALARIADO"/>
    <n v="22"/>
  </r>
  <r>
    <n v="673"/>
    <s v="HOMBRE"/>
    <n v="600538.5"/>
    <s v="ASALARIADO"/>
    <x v="1"/>
    <s v="SI"/>
    <s v="NO"/>
    <s v="NO"/>
    <n v="27"/>
    <s v="No"/>
    <s v="No"/>
    <n v="600538.5"/>
    <s v="ASALARIADO"/>
    <n v="27"/>
  </r>
  <r>
    <n v="674"/>
    <s v="HOMBRE"/>
    <n v="4764816.1399999997"/>
    <s v="ASALARIADO"/>
    <x v="1"/>
    <s v="SI"/>
    <s v="SI"/>
    <s v="NO"/>
    <n v="53"/>
    <s v="Atípico"/>
    <s v="No"/>
    <n v="4764816.1399999997"/>
    <s v="ASALARIADO"/>
    <n v="53"/>
  </r>
  <r>
    <n v="675"/>
    <s v="HOMBRE"/>
    <n v="278035"/>
    <s v="ASEGURADO VOLUNTARIO"/>
    <x v="1"/>
    <s v="SI"/>
    <s v="NO"/>
    <s v="SI"/>
    <n v="54"/>
    <s v="No"/>
    <s v="No"/>
    <n v="278035"/>
    <s v="ASEGURADO VOLUNTARIO"/>
    <n v="54"/>
  </r>
  <r>
    <n v="676"/>
    <s v="MUJER"/>
    <n v="5215081"/>
    <s v="ASALARIADO"/>
    <x v="0"/>
    <s v="SI"/>
    <s v="NO"/>
    <s v="NO"/>
    <n v="65"/>
    <s v="Atípico"/>
    <s v="No"/>
    <n v="5215081"/>
    <s v="ASALARIADO"/>
    <n v="65"/>
  </r>
  <r>
    <n v="677"/>
    <s v="HOMBRE"/>
    <n v="319600"/>
    <s v="ASALARIADO"/>
    <x v="1"/>
    <s v="SI"/>
    <s v="NO"/>
    <s v="NO"/>
    <n v="61"/>
    <s v="No"/>
    <s v="No"/>
    <n v="319600"/>
    <s v="ASALARIADO"/>
    <n v="61"/>
  </r>
  <r>
    <n v="678"/>
    <s v="MUJER"/>
    <n v="152460"/>
    <s v="ASALARIADO"/>
    <x v="1"/>
    <s v="SI"/>
    <s v="NO"/>
    <s v="NO"/>
    <n v="65"/>
    <s v="No"/>
    <s v="No"/>
    <n v="152460"/>
    <s v="ASALARIADO"/>
    <n v="65"/>
  </r>
  <r>
    <n v="679"/>
    <s v="HOMBRE"/>
    <n v="608941"/>
    <s v="TRABAJADOR INDEPENDIENTE"/>
    <x v="1"/>
    <s v="SI"/>
    <s v="NO"/>
    <s v="SI"/>
    <n v="45"/>
    <s v="No"/>
    <s v="No"/>
    <n v="608941"/>
    <s v="TRABAJADOR INDEPENDIENTE"/>
    <n v="45"/>
  </r>
  <r>
    <n v="680"/>
    <s v="MUJER"/>
    <n v="454962.33"/>
    <s v="ASALARIADO"/>
    <x v="1"/>
    <s v="SI"/>
    <s v="NO"/>
    <s v="NO"/>
    <n v="44"/>
    <s v="No"/>
    <s v="No"/>
    <n v="454962.33"/>
    <s v="ASALARIADO"/>
    <n v="44"/>
  </r>
  <r>
    <n v="681"/>
    <s v="HOMBRE"/>
    <n v="458557"/>
    <s v="TRABAJADOR INDEPENDIENTE"/>
    <x v="1"/>
    <s v="SI"/>
    <s v="NO"/>
    <s v="NO"/>
    <n v="54"/>
    <s v="No"/>
    <s v="No"/>
    <n v="458557"/>
    <s v="TRABAJADOR INDEPENDIENTE"/>
    <n v="54"/>
  </r>
  <r>
    <n v="682"/>
    <s v="MUJER"/>
    <n v="791538.55"/>
    <s v="ASALARIADO"/>
    <x v="0"/>
    <s v="SI"/>
    <s v="NO"/>
    <s v="NO"/>
    <n v="40"/>
    <s v="No"/>
    <s v="No"/>
    <n v="791538.55"/>
    <s v="ASALARIADO"/>
    <n v="40"/>
  </r>
  <r>
    <n v="683"/>
    <s v="HOMBRE"/>
    <n v="240000"/>
    <s v="ASALARIADO"/>
    <x v="1"/>
    <s v="SI"/>
    <s v="NO"/>
    <s v="NO"/>
    <n v="18"/>
    <s v="No"/>
    <s v="No"/>
    <n v="240000"/>
    <s v="ASALARIADO"/>
    <n v="18"/>
  </r>
  <r>
    <n v="684"/>
    <s v="HOMBRE"/>
    <n v="278030"/>
    <s v="CONVENIOS ESPECIALES DE TRABAJADORES INDEPENDIENTES"/>
    <x v="1"/>
    <s v="SI"/>
    <s v="NO"/>
    <s v="NO"/>
    <n v="52"/>
    <s v="No"/>
    <s v="No"/>
    <n v="278030"/>
    <s v="CONVENIOS ESPECIALES DE TRABAJADORES INDEPENDIENTES"/>
    <n v="52"/>
  </r>
  <r>
    <n v="685"/>
    <s v="MUJER"/>
    <n v="2115710.04"/>
    <s v="ASALARIADO"/>
    <x v="0"/>
    <s v="SI"/>
    <s v="NO"/>
    <s v="NO"/>
    <n v="46"/>
    <s v="No"/>
    <s v="No"/>
    <n v="2115710.04"/>
    <s v="ASALARIADO"/>
    <n v="46"/>
  </r>
  <r>
    <n v="686"/>
    <s v="MUJER"/>
    <n v="450000"/>
    <s v="ASALARIADO"/>
    <x v="1"/>
    <s v="SI"/>
    <s v="NO"/>
    <s v="NO"/>
    <n v="21"/>
    <s v="No"/>
    <s v="No"/>
    <n v="450000"/>
    <s v="ASALARIADO"/>
    <n v="21"/>
  </r>
  <r>
    <n v="687"/>
    <s v="HOMBRE"/>
    <n v="594527"/>
    <s v="TRABAJADOR INDEPENDIENTE"/>
    <x v="1"/>
    <s v="SI"/>
    <s v="NO"/>
    <s v="SI"/>
    <n v="53"/>
    <s v="No"/>
    <s v="No"/>
    <n v="594527"/>
    <s v="TRABAJADOR INDEPENDIENTE"/>
    <n v="53"/>
  </r>
  <r>
    <n v="688"/>
    <s v="HOMBRE"/>
    <n v="311895"/>
    <s v="TRABAJADOR INDEPENDIENTE"/>
    <x v="1"/>
    <s v="SI"/>
    <s v="NO"/>
    <s v="SI"/>
    <n v="37"/>
    <s v="No"/>
    <s v="No"/>
    <n v="311895"/>
    <s v="TRABAJADOR INDEPENDIENTE"/>
    <n v="37"/>
  </r>
  <r>
    <n v="689"/>
    <s v="MUJER"/>
    <n v="360000"/>
    <s v="ASALARIADO"/>
    <x v="1"/>
    <s v="SI"/>
    <s v="NO"/>
    <s v="NO"/>
    <n v="52"/>
    <s v="No"/>
    <s v="No"/>
    <n v="360000"/>
    <s v="ASALARIADO"/>
    <n v="52"/>
  </r>
  <r>
    <n v="690"/>
    <s v="MUJER"/>
    <n v="369131"/>
    <s v="TRABAJADOR INDEPENDIENTE"/>
    <x v="1"/>
    <s v="SI"/>
    <s v="NO"/>
    <s v="NO"/>
    <n v="47"/>
    <s v="No"/>
    <s v="No"/>
    <n v="369131"/>
    <s v="TRABAJADOR INDEPENDIENTE"/>
    <n v="47"/>
  </r>
  <r>
    <n v="691"/>
    <s v="MUJER"/>
    <n v="1041736"/>
    <s v="ASALARIADO"/>
    <x v="1"/>
    <s v="SI"/>
    <s v="NO"/>
    <s v="NO"/>
    <n v="24"/>
    <s v="No"/>
    <s v="No"/>
    <n v="1041736"/>
    <s v="ASALARIADO"/>
    <n v="24"/>
  </r>
  <r>
    <n v="692"/>
    <s v="HOMBRE"/>
    <n v="311895"/>
    <s v="TRABAJADOR INDEPENDIENTE"/>
    <x v="1"/>
    <s v="SI"/>
    <s v="NO"/>
    <s v="NO"/>
    <n v="40"/>
    <s v="No"/>
    <s v="No"/>
    <n v="311895"/>
    <s v="TRABAJADOR INDEPENDIENTE"/>
    <n v="40"/>
  </r>
  <r>
    <n v="693"/>
    <s v="HOMBRE"/>
    <n v="1256604.3"/>
    <s v="ASALARIADO"/>
    <x v="0"/>
    <s v="SI"/>
    <s v="NO"/>
    <s v="NO"/>
    <n v="36"/>
    <s v="No"/>
    <s v="No"/>
    <n v="1256604.3"/>
    <s v="ASALARIADO"/>
    <n v="36"/>
  </r>
  <r>
    <n v="694"/>
    <s v="HOMBRE"/>
    <n v="292181.09999999998"/>
    <s v="ASALARIADO"/>
    <x v="1"/>
    <s v="SI"/>
    <s v="NO"/>
    <s v="NO"/>
    <n v="42"/>
    <s v="No"/>
    <s v="No"/>
    <n v="292181.09999999998"/>
    <s v="ASALARIADO"/>
    <n v="42"/>
  </r>
  <r>
    <n v="695"/>
    <s v="HOMBRE"/>
    <n v="643426.84"/>
    <s v="ASALARIADO"/>
    <x v="0"/>
    <s v="SI"/>
    <s v="NO"/>
    <s v="NO"/>
    <n v="34"/>
    <s v="No"/>
    <s v="No"/>
    <n v="643426.84"/>
    <s v="ASALARIADO"/>
    <n v="34"/>
  </r>
  <r>
    <n v="696"/>
    <s v="HOMBRE"/>
    <n v="377730.1"/>
    <s v="ASALARIADO"/>
    <x v="1"/>
    <s v="SI"/>
    <s v="NO"/>
    <s v="NO"/>
    <n v="43"/>
    <s v="No"/>
    <s v="No"/>
    <n v="377730.1"/>
    <s v="ASALARIADO"/>
    <n v="43"/>
  </r>
  <r>
    <n v="697"/>
    <s v="HOMBRE"/>
    <n v="326653"/>
    <s v="ASALARIADO"/>
    <x v="1"/>
    <s v="SI"/>
    <s v="NO"/>
    <s v="NO"/>
    <n v="53"/>
    <s v="No"/>
    <s v="No"/>
    <n v="326653"/>
    <s v="ASALARIADO"/>
    <n v="53"/>
  </r>
  <r>
    <n v="698"/>
    <s v="HOMBRE"/>
    <n v="814289.32"/>
    <s v="ASALARIADO"/>
    <x v="1"/>
    <s v="SI"/>
    <s v="NO"/>
    <s v="NO"/>
    <n v="36"/>
    <s v="No"/>
    <s v="No"/>
    <n v="814289.32"/>
    <s v="ASALARIADO"/>
    <n v="36"/>
  </r>
  <r>
    <n v="699"/>
    <s v="HOMBRE"/>
    <n v="800000"/>
    <s v="ASALARIADO"/>
    <x v="1"/>
    <s v="SI"/>
    <s v="NO"/>
    <s v="NO"/>
    <n v="25"/>
    <s v="No"/>
    <s v="No"/>
    <n v="800000"/>
    <s v="ASALARIADO"/>
    <n v="25"/>
  </r>
  <r>
    <n v="700"/>
    <s v="HOMBRE"/>
    <n v="127421.77"/>
    <s v="ASALARIADO"/>
    <x v="1"/>
    <s v="SI"/>
    <s v="NO"/>
    <s v="NO"/>
    <n v="49"/>
    <s v="No"/>
    <s v="No"/>
    <n v="127421.77"/>
    <s v="ASALARIADO"/>
    <n v="49"/>
  </r>
  <r>
    <n v="701"/>
    <s v="HOMBRE"/>
    <n v="278030"/>
    <s v="CONVENIOS ESPECIALES DE TRABAJADORES INDEPENDIENTES"/>
    <x v="1"/>
    <s v="SI"/>
    <s v="NO"/>
    <s v="NO"/>
    <n v="40"/>
    <s v="No"/>
    <s v="No"/>
    <n v="278030"/>
    <s v="CONVENIOS ESPECIALES DE TRABAJADORES INDEPENDIENTES"/>
    <n v="40"/>
  </r>
  <r>
    <n v="702"/>
    <s v="HOMBRE"/>
    <n v="1120849.99"/>
    <s v="PENSIONADOS EN SU PROPIO SISTEMA"/>
    <x v="0"/>
    <s v="SI"/>
    <s v="NO"/>
    <s v="NO"/>
    <n v="63"/>
    <s v="No"/>
    <s v="No"/>
    <n v="1120849.99"/>
    <s v="PENSIONADOS EN SU PROPIO SISTEMA"/>
    <n v="63"/>
  </r>
  <r>
    <n v="703"/>
    <s v="MUJER"/>
    <n v="297078"/>
    <s v="ASALARIADO"/>
    <x v="1"/>
    <s v="SI"/>
    <s v="NO"/>
    <s v="NO"/>
    <n v="26"/>
    <s v="No"/>
    <s v="No"/>
    <n v="297078"/>
    <s v="ASALARIADO"/>
    <n v="26"/>
  </r>
  <r>
    <n v="704"/>
    <s v="MUJER"/>
    <n v="890323"/>
    <s v="ASALARIADO"/>
    <x v="0"/>
    <s v="SI"/>
    <s v="NO"/>
    <s v="NO"/>
    <n v="39"/>
    <s v="No"/>
    <s v="No"/>
    <n v="890323"/>
    <s v="ASALARIADO"/>
    <n v="39"/>
  </r>
  <r>
    <n v="705"/>
    <s v="HOMBRE"/>
    <n v="387953"/>
    <s v="TRABAJADOR INDEPENDIENTE"/>
    <x v="1"/>
    <s v="SI"/>
    <s v="SI"/>
    <s v="SI"/>
    <n v="39"/>
    <s v="No"/>
    <s v="No"/>
    <n v="387953"/>
    <s v="TRABAJADOR INDEPENDIENTE"/>
    <n v="39"/>
  </r>
  <r>
    <n v="706"/>
    <s v="HOMBRE"/>
    <n v="148360"/>
    <s v="ASALARIADO"/>
    <x v="1"/>
    <s v="SI"/>
    <s v="NO"/>
    <s v="NO"/>
    <n v="58"/>
    <s v="No"/>
    <s v="No"/>
    <n v="148360"/>
    <s v="ASALARIADO"/>
    <n v="58"/>
  </r>
  <r>
    <n v="707"/>
    <s v="MUJER"/>
    <n v="337511.75"/>
    <s v="ASALARIADO"/>
    <x v="0"/>
    <s v="SI"/>
    <s v="NO"/>
    <s v="NO"/>
    <n v="30"/>
    <s v="No"/>
    <s v="No"/>
    <n v="337511.75"/>
    <s v="ASALARIADO"/>
    <n v="30"/>
  </r>
  <r>
    <n v="708"/>
    <s v="MUJER"/>
    <n v="223874"/>
    <s v="ASALARIADO"/>
    <x v="1"/>
    <s v="SI"/>
    <s v="NO"/>
    <s v="NO"/>
    <n v="58"/>
    <s v="No"/>
    <s v="No"/>
    <n v="223874"/>
    <s v="ASALARIADO"/>
    <n v="58"/>
  </r>
  <r>
    <n v="709"/>
    <s v="HOMBRE"/>
    <n v="351531.84"/>
    <s v="ASALARIADO"/>
    <x v="1"/>
    <s v="SI"/>
    <s v="NO"/>
    <s v="NO"/>
    <n v="26"/>
    <s v="No"/>
    <s v="No"/>
    <n v="351531.84"/>
    <s v="ASALARIADO"/>
    <n v="26"/>
  </r>
  <r>
    <n v="710"/>
    <s v="MUJER"/>
    <n v="300018"/>
    <s v="TRABAJADOR INDEPENDIENTE"/>
    <x v="1"/>
    <s v="SI"/>
    <s v="SI"/>
    <s v="SI"/>
    <n v="38"/>
    <s v="No"/>
    <s v="No"/>
    <n v="300018"/>
    <s v="TRABAJADOR INDEPENDIENTE"/>
    <n v="38"/>
  </r>
  <r>
    <n v="711"/>
    <s v="HOMBRE"/>
    <n v="8081401.7800000003"/>
    <s v="ASALARIADO"/>
    <x v="1"/>
    <s v="SI"/>
    <s v="NO"/>
    <s v="NO"/>
    <n v="34"/>
    <s v="Atípico"/>
    <s v="No"/>
    <n v="8081401.7800000003"/>
    <s v="ASALARIADO"/>
    <n v="34"/>
  </r>
  <r>
    <n v="712"/>
    <s v="MUJER"/>
    <n v="244860"/>
    <s v="ASALARIADO"/>
    <x v="1"/>
    <s v="SI"/>
    <s v="NO"/>
    <s v="NO"/>
    <n v="56"/>
    <s v="No"/>
    <s v="No"/>
    <n v="244860"/>
    <s v="ASALARIADO"/>
    <n v="56"/>
  </r>
  <r>
    <n v="713"/>
    <s v="HOMBRE"/>
    <n v="278030.99"/>
    <s v="CONVENIOS ESPECIALES DE TRABAJADORES INDEPENDIENTES"/>
    <x v="1"/>
    <s v="SI"/>
    <s v="NO"/>
    <s v="NO"/>
    <n v="73"/>
    <s v="No"/>
    <s v="No"/>
    <n v="278030.99"/>
    <s v="CONVENIOS ESPECIALES DE TRABAJADORES INDEPENDIENTES"/>
    <n v="73"/>
  </r>
  <r>
    <n v="714"/>
    <s v="MUJER"/>
    <n v="141509.48000000001"/>
    <s v="PENSIONADOS EN SU PROPIO SISTEMA"/>
    <x v="0"/>
    <s v="SI"/>
    <s v="NO"/>
    <s v="NO"/>
    <n v="89"/>
    <s v="No"/>
    <s v="No"/>
    <n v="141509.48000000001"/>
    <s v="PENSIONADOS EN SU PROPIO SISTEMA"/>
    <n v="89"/>
  </r>
  <r>
    <n v="715"/>
    <s v="HOMBRE"/>
    <n v="806281.31"/>
    <s v="ASALARIADO"/>
    <x v="1"/>
    <s v="SI"/>
    <s v="NO"/>
    <s v="NO"/>
    <n v="41"/>
    <s v="No"/>
    <s v="No"/>
    <n v="806281.31"/>
    <s v="ASALARIADO"/>
    <n v="41"/>
  </r>
  <r>
    <n v="716"/>
    <s v="HOMBRE"/>
    <n v="360561"/>
    <s v="ASALARIADO"/>
    <x v="1"/>
    <s v="SI"/>
    <s v="NO"/>
    <s v="NO"/>
    <n v="28"/>
    <s v="No"/>
    <s v="No"/>
    <n v="360561"/>
    <s v="ASALARIADO"/>
    <n v="28"/>
  </r>
  <r>
    <n v="717"/>
    <s v="MUJER"/>
    <n v="593749.30000000005"/>
    <s v="ASALARIADO"/>
    <x v="1"/>
    <s v="SI"/>
    <s v="NO"/>
    <s v="NO"/>
    <n v="27"/>
    <s v="No"/>
    <s v="No"/>
    <n v="593749.30000000005"/>
    <s v="ASALARIADO"/>
    <n v="27"/>
  </r>
  <r>
    <n v="718"/>
    <s v="MUJER"/>
    <n v="2992612.3"/>
    <s v="ASALARIADO"/>
    <x v="0"/>
    <s v="SI"/>
    <s v="NO"/>
    <s v="NO"/>
    <n v="44"/>
    <s v="Atípico"/>
    <s v="No"/>
    <n v="2992612.3"/>
    <s v="ASALARIADO"/>
    <n v="44"/>
  </r>
  <r>
    <n v="719"/>
    <s v="HOMBRE"/>
    <n v="2269748.2000000002"/>
    <s v="ASALARIADO"/>
    <x v="1"/>
    <s v="SI"/>
    <s v="NO"/>
    <s v="NO"/>
    <n v="31"/>
    <s v="Atípico"/>
    <s v="No"/>
    <n v="2269748.2000000002"/>
    <s v="ASALARIADO"/>
    <n v="31"/>
  </r>
  <r>
    <n v="720"/>
    <s v="HOMBRE"/>
    <n v="380825"/>
    <s v="PENSIONADOS EN SU PROPIO SISTEMA"/>
    <x v="0"/>
    <s v="SI"/>
    <s v="NO"/>
    <s v="NO"/>
    <n v="68"/>
    <s v="No"/>
    <s v="No"/>
    <n v="380825"/>
    <s v="PENSIONADOS EN SU PROPIO SISTEMA"/>
    <n v="68"/>
  </r>
  <r>
    <n v="721"/>
    <s v="HOMBRE"/>
    <n v="403092"/>
    <s v="TRABAJADOR INDEPENDIENTE"/>
    <x v="1"/>
    <s v="SI"/>
    <s v="NO"/>
    <s v="SI"/>
    <n v="55"/>
    <s v="No"/>
    <s v="No"/>
    <n v="403092"/>
    <s v="TRABAJADOR INDEPENDIENTE"/>
    <n v="55"/>
  </r>
  <r>
    <n v="722"/>
    <s v="HOMBRE"/>
    <n v="408100"/>
    <s v="ASALARIADO"/>
    <x v="1"/>
    <s v="SI"/>
    <s v="SI"/>
    <s v="NO"/>
    <n v="50"/>
    <s v="No"/>
    <s v="No"/>
    <n v="408100"/>
    <s v="ASALARIADO"/>
    <n v="50"/>
  </r>
  <r>
    <n v="723"/>
    <s v="HOMBRE"/>
    <n v="463260.61"/>
    <s v="ASALARIADO"/>
    <x v="1"/>
    <s v="SI"/>
    <s v="NO"/>
    <s v="NO"/>
    <n v="21"/>
    <s v="No"/>
    <s v="No"/>
    <n v="463260.61"/>
    <s v="ASALARIADO"/>
    <n v="21"/>
  </r>
  <r>
    <n v="724"/>
    <s v="HOMBRE"/>
    <n v="377506.13"/>
    <s v="ASALARIADO"/>
    <x v="1"/>
    <s v="SI"/>
    <s v="NO"/>
    <s v="SI"/>
    <n v="23"/>
    <s v="No"/>
    <s v="No"/>
    <n v="377506.13"/>
    <s v="ASALARIADO"/>
    <n v="23"/>
  </r>
  <r>
    <n v="725"/>
    <s v="MUJER"/>
    <n v="297045"/>
    <s v="TRABAJADOR INDEPENDIENTE"/>
    <x v="1"/>
    <s v="SI"/>
    <s v="SI"/>
    <s v="SI"/>
    <n v="43"/>
    <s v="No"/>
    <s v="No"/>
    <n v="297045"/>
    <s v="TRABAJADOR INDEPENDIENTE"/>
    <n v="43"/>
  </r>
  <r>
    <n v="726"/>
    <s v="HOMBRE"/>
    <n v="48602"/>
    <s v="ASALARIADO"/>
    <x v="1"/>
    <s v="SI"/>
    <s v="NO"/>
    <s v="NO"/>
    <n v="33"/>
    <s v="No"/>
    <s v="No"/>
    <n v="48602"/>
    <s v="ASALARIADO"/>
    <n v="33"/>
  </r>
  <r>
    <n v="727"/>
    <s v="MUJER"/>
    <n v="375000"/>
    <s v="ASALARIADO"/>
    <x v="1"/>
    <s v="SI"/>
    <s v="NO"/>
    <s v="NO"/>
    <n v="36"/>
    <s v="No"/>
    <s v="No"/>
    <n v="375000"/>
    <s v="ASALARIADO"/>
    <n v="36"/>
  </r>
  <r>
    <n v="728"/>
    <s v="HOMBRE"/>
    <n v="630761.15"/>
    <s v="ASALARIADO"/>
    <x v="1"/>
    <s v="SI"/>
    <s v="NO"/>
    <s v="NO"/>
    <n v="20"/>
    <s v="No"/>
    <s v="No"/>
    <n v="630761.15"/>
    <s v="ASALARIADO"/>
    <n v="20"/>
  </r>
  <r>
    <n v="729"/>
    <s v="MUJER"/>
    <n v="195874.42"/>
    <s v="PENSIONADOS EN SU PROPIO SISTEMA"/>
    <x v="0"/>
    <s v="SI"/>
    <s v="NO"/>
    <s v="NO"/>
    <n v="67"/>
    <s v="No"/>
    <s v="No"/>
    <n v="195874.42"/>
    <s v="PENSIONADOS EN SU PROPIO SISTEMA"/>
    <n v="67"/>
  </r>
  <r>
    <n v="730"/>
    <s v="MUJER"/>
    <n v="650000"/>
    <s v="ASALARIADO"/>
    <x v="1"/>
    <s v="SI"/>
    <s v="NO"/>
    <s v="NO"/>
    <n v="39"/>
    <s v="No"/>
    <s v="No"/>
    <n v="650000"/>
    <s v="ASALARIADO"/>
    <n v="39"/>
  </r>
  <r>
    <n v="731"/>
    <s v="HOMBRE"/>
    <n v="1005435.78"/>
    <s v="PENSIONADOS EN SU PROPIO SISTEMA"/>
    <x v="0"/>
    <s v="SI"/>
    <s v="NO"/>
    <s v="NO"/>
    <n v="60"/>
    <s v="No"/>
    <s v="No"/>
    <n v="1005435.78"/>
    <s v="PENSIONADOS EN SU PROPIO SISTEMA"/>
    <n v="60"/>
  </r>
  <r>
    <n v="732"/>
    <s v="MUJER"/>
    <n v="639148"/>
    <s v="TRABAJADOR INDEPENDIENTE"/>
    <x v="1"/>
    <s v="SI"/>
    <s v="SI"/>
    <s v="SI"/>
    <n v="49"/>
    <s v="No"/>
    <s v="No"/>
    <n v="639148"/>
    <s v="TRABAJADOR INDEPENDIENTE"/>
    <n v="49"/>
  </r>
  <r>
    <n v="733"/>
    <s v="HOMBRE"/>
    <n v="1329203.8999999999"/>
    <s v="ASALARIADO"/>
    <x v="0"/>
    <s v="SI"/>
    <s v="NO"/>
    <s v="NO"/>
    <n v="45"/>
    <s v="No"/>
    <s v="No"/>
    <n v="1329203.8999999999"/>
    <s v="ASALARIADO"/>
    <n v="45"/>
  </r>
  <r>
    <n v="734"/>
    <s v="MUJER"/>
    <n v="370861.03"/>
    <s v="ASALARIADO"/>
    <x v="1"/>
    <s v="SI"/>
    <s v="NO"/>
    <s v="NO"/>
    <n v="48"/>
    <s v="No"/>
    <s v="No"/>
    <n v="370861.03"/>
    <s v="ASALARIADO"/>
    <n v="48"/>
  </r>
  <r>
    <n v="735"/>
    <s v="HOMBRE"/>
    <n v="266312"/>
    <s v="ASALARIADO"/>
    <x v="1"/>
    <s v="SI"/>
    <s v="NO"/>
    <s v="NO"/>
    <n v="22"/>
    <s v="No"/>
    <s v="No"/>
    <n v="266312"/>
    <s v="ASALARIADO"/>
    <n v="22"/>
  </r>
  <r>
    <n v="736"/>
    <s v="MUJER"/>
    <n v="841070"/>
    <s v="ASALARIADO"/>
    <x v="1"/>
    <s v="SI"/>
    <s v="NO"/>
    <s v="NO"/>
    <n v="25"/>
    <s v="No"/>
    <s v="No"/>
    <n v="841070"/>
    <s v="ASALARIADO"/>
    <n v="25"/>
  </r>
  <r>
    <n v="737"/>
    <s v="HOMBRE"/>
    <n v="278035"/>
    <s v="TRABAJADOR INDEPENDIENTE"/>
    <x v="1"/>
    <s v="SI"/>
    <s v="NO"/>
    <s v="NO"/>
    <n v="30"/>
    <s v="No"/>
    <s v="No"/>
    <n v="278035"/>
    <s v="TRABAJADOR INDEPENDIENTE"/>
    <n v="30"/>
  </r>
  <r>
    <n v="738"/>
    <s v="MUJER"/>
    <n v="310124"/>
    <s v="TRABAJADOR INDEPENDIENTE"/>
    <x v="1"/>
    <s v="SI"/>
    <s v="NO"/>
    <s v="NO"/>
    <n v="44"/>
    <s v="No"/>
    <s v="No"/>
    <n v="310124"/>
    <s v="TRABAJADOR INDEPENDIENTE"/>
    <n v="44"/>
  </r>
  <r>
    <n v="739"/>
    <s v="HOMBRE"/>
    <n v="299647"/>
    <s v="ASEGURADO VOLUNTARIO"/>
    <x v="1"/>
    <s v="SI"/>
    <s v="NO"/>
    <s v="NO"/>
    <n v="67"/>
    <s v="No"/>
    <s v="No"/>
    <n v="299647"/>
    <s v="ASEGURADO VOLUNTARIO"/>
    <n v="67"/>
  </r>
  <r>
    <n v="740"/>
    <s v="MUJER"/>
    <n v="300018"/>
    <s v="ASEGURADO VOLUNTARIO"/>
    <x v="1"/>
    <s v="SI"/>
    <s v="NO"/>
    <s v="NO"/>
    <n v="61"/>
    <s v="No"/>
    <s v="No"/>
    <n v="300018"/>
    <s v="ASEGURADO VOLUNTARIO"/>
    <n v="61"/>
  </r>
  <r>
    <n v="741"/>
    <s v="MUJER"/>
    <n v="278030"/>
    <s v="CONVENIOS ESPECIALES DE TRABAJADORES INDEPENDIENTES"/>
    <x v="1"/>
    <s v="SI"/>
    <s v="NO"/>
    <s v="NO"/>
    <n v="41"/>
    <s v="No"/>
    <s v="No"/>
    <n v="278030"/>
    <s v="CONVENIOS ESPECIALES DE TRABAJADORES INDEPENDIENTES"/>
    <n v="41"/>
  </r>
  <r>
    <n v="742"/>
    <s v="MUJER"/>
    <n v="194000"/>
    <s v="ASALARIADO"/>
    <x v="1"/>
    <s v="SI"/>
    <s v="SI"/>
    <s v="NO"/>
    <n v="33"/>
    <s v="No"/>
    <s v="No"/>
    <n v="194000"/>
    <s v="ASALARIADO"/>
    <n v="33"/>
  </r>
  <r>
    <n v="743"/>
    <s v="HOMBRE"/>
    <n v="639148"/>
    <s v="TRABAJADOR INDEPENDIENTE"/>
    <x v="1"/>
    <s v="SI"/>
    <s v="NO"/>
    <s v="SI"/>
    <n v="39"/>
    <s v="No"/>
    <s v="No"/>
    <n v="639148"/>
    <s v="TRABAJADOR INDEPENDIENTE"/>
    <n v="39"/>
  </r>
  <r>
    <n v="744"/>
    <s v="MUJER"/>
    <n v="232016.33"/>
    <s v="ASALARIADO"/>
    <x v="1"/>
    <s v="SI"/>
    <s v="SI"/>
    <s v="SI"/>
    <n v="47"/>
    <s v="No"/>
    <s v="No"/>
    <n v="232016.33"/>
    <s v="ASALARIADO"/>
    <n v="47"/>
  </r>
  <r>
    <n v="745"/>
    <s v="HOMBRE"/>
    <n v="255658.75"/>
    <s v="ASALARIADO"/>
    <x v="1"/>
    <s v="SI"/>
    <s v="NO"/>
    <s v="NO"/>
    <n v="32"/>
    <s v="No"/>
    <s v="No"/>
    <n v="255658.75"/>
    <s v="ASALARIADO"/>
    <n v="32"/>
  </r>
  <r>
    <n v="746"/>
    <s v="HOMBRE"/>
    <n v="311586"/>
    <s v="ASALARIADO"/>
    <x v="1"/>
    <s v="SI"/>
    <s v="NO"/>
    <s v="NO"/>
    <n v="51"/>
    <s v="No"/>
    <s v="No"/>
    <n v="311586"/>
    <s v="ASALARIADO"/>
    <n v="51"/>
  </r>
  <r>
    <n v="747"/>
    <s v="MUJER"/>
    <n v="933864.5"/>
    <s v="ASALARIADO"/>
    <x v="0"/>
    <s v="SI"/>
    <s v="NO"/>
    <s v="NO"/>
    <n v="31"/>
    <s v="No"/>
    <s v="No"/>
    <n v="933864.5"/>
    <s v="ASALARIADO"/>
    <n v="31"/>
  </r>
  <r>
    <n v="748"/>
    <s v="HOMBRE"/>
    <n v="310124"/>
    <s v="TRABAJADOR INDEPENDIENTE"/>
    <x v="1"/>
    <s v="SI"/>
    <s v="NO"/>
    <s v="NO"/>
    <n v="45"/>
    <s v="No"/>
    <s v="No"/>
    <n v="310124"/>
    <s v="TRABAJADOR INDEPENDIENTE"/>
    <n v="45"/>
  </r>
  <r>
    <n v="749"/>
    <s v="MUJER"/>
    <n v="359544.27"/>
    <s v="ASALARIADO"/>
    <x v="1"/>
    <s v="SI"/>
    <s v="NO"/>
    <s v="NO"/>
    <n v="25"/>
    <s v="No"/>
    <s v="No"/>
    <n v="359544.27"/>
    <s v="ASALARIADO"/>
    <n v="25"/>
  </r>
  <r>
    <n v="750"/>
    <s v="HOMBRE"/>
    <n v="298000"/>
    <s v="ASEGURADO VOLUNTARIO"/>
    <x v="1"/>
    <s v="SI"/>
    <s v="NO"/>
    <s v="NO"/>
    <n v="63"/>
    <s v="No"/>
    <s v="No"/>
    <n v="298000"/>
    <s v="ASEGURADO VOLUNTARIO"/>
    <n v="63"/>
  </r>
  <r>
    <n v="751"/>
    <s v="MUJER"/>
    <n v="990303"/>
    <s v="PENSIONADOS EN SU PROPIO SISTEMA"/>
    <x v="0"/>
    <s v="SI"/>
    <s v="NO"/>
    <s v="NO"/>
    <n v="80"/>
    <s v="No"/>
    <s v="No"/>
    <n v="990303"/>
    <s v="PENSIONADOS EN SU PROPIO SISTEMA"/>
    <n v="80"/>
  </r>
  <r>
    <n v="752"/>
    <s v="MUJER"/>
    <n v="297046"/>
    <s v="ASEGURADO VOLUNTARIO"/>
    <x v="1"/>
    <s v="SI"/>
    <s v="NO"/>
    <s v="NO"/>
    <n v="39"/>
    <s v="No"/>
    <s v="No"/>
    <n v="297046"/>
    <s v="ASEGURADO VOLUNTARIO"/>
    <n v="39"/>
  </r>
  <r>
    <n v="753"/>
    <s v="HOMBRE"/>
    <n v="2760356.1"/>
    <s v="ASALARIADO"/>
    <x v="0"/>
    <s v="SI"/>
    <s v="NO"/>
    <s v="NO"/>
    <n v="28"/>
    <s v="Atípico"/>
    <s v="No"/>
    <n v="2760356.1"/>
    <s v="ASALARIADO"/>
    <n v="28"/>
  </r>
  <r>
    <n v="754"/>
    <s v="HOMBRE"/>
    <n v="2244669.12"/>
    <s v="ASALARIADO"/>
    <x v="1"/>
    <s v="SI"/>
    <s v="NO"/>
    <s v="NO"/>
    <n v="37"/>
    <s v="No"/>
    <s v="No"/>
    <n v="2244669.12"/>
    <s v="ASALARIADO"/>
    <n v="37"/>
  </r>
  <r>
    <n v="755"/>
    <s v="MUJER"/>
    <n v="297045"/>
    <s v="TRABAJADOR INDEPENDIENTE"/>
    <x v="1"/>
    <s v="SI"/>
    <s v="NO"/>
    <s v="SI"/>
    <n v="53"/>
    <s v="No"/>
    <s v="No"/>
    <n v="297045"/>
    <s v="TRABAJADOR INDEPENDIENTE"/>
    <n v="53"/>
  </r>
  <r>
    <n v="756"/>
    <s v="HOMBRE"/>
    <n v="1271852.72"/>
    <s v="ASALARIADO"/>
    <x v="1"/>
    <s v="SI"/>
    <s v="NO"/>
    <s v="NO"/>
    <n v="34"/>
    <s v="No"/>
    <s v="No"/>
    <n v="1271852.72"/>
    <s v="ASALARIADO"/>
    <n v="34"/>
  </r>
  <r>
    <n v="757"/>
    <s v="MUJER"/>
    <n v="2058548.97"/>
    <s v="ASALARIADO"/>
    <x v="0"/>
    <s v="SI"/>
    <s v="NO"/>
    <s v="NO"/>
    <n v="38"/>
    <s v="No"/>
    <s v="No"/>
    <n v="2058548.97"/>
    <s v="ASALARIADO"/>
    <n v="38"/>
  </r>
  <r>
    <n v="758"/>
    <s v="MUJER"/>
    <n v="352379"/>
    <s v="ASALARIADO"/>
    <x v="1"/>
    <s v="SI"/>
    <s v="NO"/>
    <s v="NO"/>
    <n v="39"/>
    <s v="No"/>
    <s v="No"/>
    <n v="352379"/>
    <s v="ASALARIADO"/>
    <n v="39"/>
  </r>
  <r>
    <n v="759"/>
    <s v="MUJER"/>
    <n v="2389951.08"/>
    <s v="ASALARIADO"/>
    <x v="0"/>
    <s v="SI"/>
    <s v="NO"/>
    <s v="NO"/>
    <n v="61"/>
    <s v="Atípico"/>
    <s v="No"/>
    <n v="2389951.08"/>
    <s v="ASALARIADO"/>
    <n v="61"/>
  </r>
  <r>
    <n v="760"/>
    <s v="MUJER"/>
    <n v="450886"/>
    <s v="TRABAJADOR INDEPENDIENTE"/>
    <x v="1"/>
    <s v="SI"/>
    <s v="NO"/>
    <s v="SI"/>
    <n v="51"/>
    <s v="No"/>
    <s v="No"/>
    <n v="450886"/>
    <s v="TRABAJADOR INDEPENDIENTE"/>
    <n v="51"/>
  </r>
  <r>
    <n v="761"/>
    <s v="HOMBRE"/>
    <n v="558635.76"/>
    <s v="ASALARIADO"/>
    <x v="1"/>
    <s v="SI"/>
    <s v="NO"/>
    <s v="NO"/>
    <n v="34"/>
    <s v="No"/>
    <s v="No"/>
    <n v="558635.76"/>
    <s v="ASALARIADO"/>
    <n v="34"/>
  </r>
  <r>
    <n v="762"/>
    <s v="HOMBRE"/>
    <n v="489159"/>
    <s v="ASALARIADO"/>
    <x v="1"/>
    <s v="SI"/>
    <s v="SI"/>
    <s v="NO"/>
    <n v="34"/>
    <s v="No"/>
    <s v="No"/>
    <n v="489159"/>
    <s v="ASALARIADO"/>
    <n v="34"/>
  </r>
  <r>
    <n v="763"/>
    <s v="MUJER"/>
    <n v="463300"/>
    <s v="ASALARIADO"/>
    <x v="1"/>
    <s v="SI"/>
    <s v="NO"/>
    <s v="NO"/>
    <n v="40"/>
    <s v="No"/>
    <s v="No"/>
    <n v="463300"/>
    <s v="ASALARIADO"/>
    <n v="40"/>
  </r>
  <r>
    <n v="764"/>
    <s v="HOMBRE"/>
    <n v="360904.76"/>
    <s v="ASALARIADO"/>
    <x v="1"/>
    <s v="SI"/>
    <s v="SI"/>
    <s v="NO"/>
    <n v="43"/>
    <s v="No"/>
    <s v="No"/>
    <n v="360904.76"/>
    <s v="ASALARIADO"/>
    <n v="43"/>
  </r>
  <r>
    <n v="765"/>
    <s v="MUJER"/>
    <n v="1156421"/>
    <s v="ASALARIADO"/>
    <x v="0"/>
    <s v="SI"/>
    <s v="NO"/>
    <s v="SI"/>
    <n v="36"/>
    <s v="No"/>
    <s v="No"/>
    <n v="1156421"/>
    <s v="ASALARIADO"/>
    <n v="36"/>
  </r>
  <r>
    <n v="766"/>
    <s v="HOMBRE"/>
    <n v="388293"/>
    <s v="ASALARIADO"/>
    <x v="1"/>
    <s v="SI"/>
    <s v="NO"/>
    <s v="NO"/>
    <n v="53"/>
    <s v="No"/>
    <s v="No"/>
    <n v="388293"/>
    <s v="ASALARIADO"/>
    <n v="53"/>
  </r>
  <r>
    <n v="767"/>
    <s v="HOMBRE"/>
    <n v="1214906"/>
    <s v="ASALARIADO"/>
    <x v="0"/>
    <s v="SI"/>
    <s v="NO"/>
    <s v="NO"/>
    <n v="29"/>
    <s v="No"/>
    <s v="No"/>
    <n v="1214906"/>
    <s v="ASALARIADO"/>
    <n v="29"/>
  </r>
  <r>
    <n v="768"/>
    <s v="HOMBRE"/>
    <n v="795801"/>
    <s v="ASALARIADO"/>
    <x v="0"/>
    <s v="SI"/>
    <s v="NO"/>
    <s v="NO"/>
    <n v="36"/>
    <s v="No"/>
    <s v="No"/>
    <n v="795801"/>
    <s v="ASALARIADO"/>
    <n v="36"/>
  </r>
  <r>
    <n v="769"/>
    <s v="MUJER"/>
    <n v="318619.2"/>
    <s v="ASALARIADO"/>
    <x v="1"/>
    <s v="SI"/>
    <s v="SI"/>
    <s v="NO"/>
    <n v="42"/>
    <s v="No"/>
    <s v="No"/>
    <n v="318619.2"/>
    <s v="ASALARIADO"/>
    <n v="42"/>
  </r>
  <r>
    <n v="770"/>
    <s v="HOMBRE"/>
    <n v="650078.5"/>
    <s v="ASALARIADO"/>
    <x v="0"/>
    <s v="SI"/>
    <s v="NO"/>
    <s v="NO"/>
    <n v="34"/>
    <s v="No"/>
    <s v="No"/>
    <n v="650078.5"/>
    <s v="ASALARIADO"/>
    <n v="34"/>
  </r>
  <r>
    <n v="771"/>
    <s v="HOMBRE"/>
    <n v="433085"/>
    <s v="TRABAJADOR INDEPENDIENTE"/>
    <x v="1"/>
    <s v="SI"/>
    <s v="SI"/>
    <s v="SI"/>
    <n v="53"/>
    <s v="No"/>
    <s v="No"/>
    <n v="433085"/>
    <s v="TRABAJADOR INDEPENDIENTE"/>
    <n v="53"/>
  </r>
  <r>
    <n v="772"/>
    <s v="MUJER"/>
    <n v="294000"/>
    <s v="ASALARIADO"/>
    <x v="1"/>
    <s v="SI"/>
    <s v="NO"/>
    <s v="NO"/>
    <n v="24"/>
    <s v="No"/>
    <s v="No"/>
    <n v="294000"/>
    <s v="ASALARIADO"/>
    <n v="24"/>
  </r>
  <r>
    <n v="773"/>
    <s v="HOMBRE"/>
    <n v="405063"/>
    <s v="TRABAJADOR INDEPENDIENTE"/>
    <x v="1"/>
    <s v="SI"/>
    <s v="NO"/>
    <s v="SI"/>
    <n v="72"/>
    <s v="No"/>
    <s v="No"/>
    <n v="405063"/>
    <s v="TRABAJADOR INDEPENDIENTE"/>
    <n v="72"/>
  </r>
  <r>
    <n v="774"/>
    <s v="HOMBRE"/>
    <n v="299647"/>
    <s v="ASEGURADO VOLUNTARIO"/>
    <x v="1"/>
    <s v="SI"/>
    <s v="NO"/>
    <s v="NO"/>
    <n v="59"/>
    <s v="No"/>
    <s v="No"/>
    <n v="299647"/>
    <s v="ASEGURADO VOLUNTARIO"/>
    <n v="59"/>
  </r>
  <r>
    <n v="775"/>
    <s v="HOMBRE"/>
    <n v="10000"/>
    <s v="ASALARIADO"/>
    <x v="1"/>
    <s v="SI"/>
    <s v="SI"/>
    <s v="NO"/>
    <n v="51"/>
    <s v="No"/>
    <s v="No"/>
    <n v="10000"/>
    <s v="ASALARIADO"/>
    <n v="51"/>
  </r>
  <r>
    <n v="776"/>
    <s v="HOMBRE"/>
    <n v="364976.92"/>
    <s v="ASALARIADO"/>
    <x v="1"/>
    <s v="SI"/>
    <s v="NO"/>
    <s v="SI"/>
    <n v="51"/>
    <s v="No"/>
    <s v="No"/>
    <n v="364976.92"/>
    <s v="ASALARIADO"/>
    <n v="51"/>
  </r>
  <r>
    <n v="777"/>
    <s v="MUJER"/>
    <n v="102524"/>
    <s v="ASALARIADO"/>
    <x v="1"/>
    <s v="SI"/>
    <s v="NO"/>
    <s v="NO"/>
    <n v="47"/>
    <s v="No"/>
    <s v="No"/>
    <n v="102524"/>
    <s v="ASALARIADO"/>
    <n v="47"/>
  </r>
  <r>
    <n v="778"/>
    <s v="HOMBRE"/>
    <n v="636512.32999999996"/>
    <s v="ASALARIADO"/>
    <x v="1"/>
    <s v="SI"/>
    <s v="NO"/>
    <s v="NO"/>
    <n v="22"/>
    <s v="No"/>
    <s v="No"/>
    <n v="636512.32999999996"/>
    <s v="ASALARIADO"/>
    <n v="22"/>
  </r>
  <r>
    <n v="779"/>
    <s v="HOMBRE"/>
    <n v="278030"/>
    <s v="CONVENIOS ESPECIALES DE TRABAJADORES INDEPENDIENTES"/>
    <x v="1"/>
    <s v="SI"/>
    <s v="NO"/>
    <s v="NO"/>
    <n v="55"/>
    <s v="No"/>
    <s v="No"/>
    <n v="278030"/>
    <s v="CONVENIOS ESPECIALES DE TRABAJADORES INDEPENDIENTES"/>
    <n v="55"/>
  </r>
  <r>
    <n v="780"/>
    <s v="HOMBRE"/>
    <n v="453693.52"/>
    <s v="ASALARIADO"/>
    <x v="1"/>
    <s v="SI"/>
    <s v="SI"/>
    <s v="NO"/>
    <n v="49"/>
    <s v="No"/>
    <s v="No"/>
    <n v="453693.52"/>
    <s v="ASALARIADO"/>
    <n v="49"/>
  </r>
  <r>
    <n v="781"/>
    <s v="MUJER"/>
    <n v="1131487.6499999999"/>
    <s v="PENSIONADOS EN SU PROPIO SISTEMA"/>
    <x v="0"/>
    <s v="SI"/>
    <s v="NO"/>
    <s v="NO"/>
    <n v="68"/>
    <s v="No"/>
    <s v="No"/>
    <n v="1131487.6499999999"/>
    <s v="PENSIONADOS EN SU PROPIO SISTEMA"/>
    <n v="68"/>
  </r>
  <r>
    <n v="782"/>
    <s v="HOMBRE"/>
    <n v="297045"/>
    <s v="ASEGURADO VOLUNTARIO"/>
    <x v="1"/>
    <s v="SI"/>
    <s v="SI"/>
    <s v="NO"/>
    <n v="66"/>
    <s v="No"/>
    <s v="No"/>
    <n v="297045"/>
    <s v="ASEGURADO VOLUNTARIO"/>
    <n v="66"/>
  </r>
  <r>
    <n v="783"/>
    <s v="MUJER"/>
    <n v="629382"/>
    <s v="ASALARIADO"/>
    <x v="1"/>
    <s v="SI"/>
    <s v="NO"/>
    <s v="NO"/>
    <n v="29"/>
    <s v="No"/>
    <s v="No"/>
    <n v="629382"/>
    <s v="ASALARIADO"/>
    <n v="29"/>
  </r>
  <r>
    <n v="784"/>
    <s v="HOMBRE"/>
    <n v="338166"/>
    <s v="TRABAJADOR INDEPENDIENTE"/>
    <x v="1"/>
    <s v="SI"/>
    <s v="NO"/>
    <s v="NO"/>
    <n v="36"/>
    <s v="No"/>
    <s v="No"/>
    <n v="338166"/>
    <s v="TRABAJADOR INDEPENDIENTE"/>
    <n v="36"/>
  </r>
  <r>
    <n v="785"/>
    <s v="HOMBRE"/>
    <n v="350000"/>
    <s v="ASALARIADO"/>
    <x v="1"/>
    <s v="SI"/>
    <s v="SI"/>
    <s v="NO"/>
    <n v="38"/>
    <s v="No"/>
    <s v="No"/>
    <n v="350000"/>
    <s v="ASALARIADO"/>
    <n v="38"/>
  </r>
  <r>
    <n v="786"/>
    <s v="HOMBRE"/>
    <n v="85000"/>
    <s v="ASALARIADO"/>
    <x v="1"/>
    <s v="SI"/>
    <s v="SI"/>
    <s v="SI"/>
    <n v="38"/>
    <s v="No"/>
    <s v="No"/>
    <n v="85000"/>
    <s v="ASALARIADO"/>
    <n v="38"/>
  </r>
  <r>
    <n v="787"/>
    <s v="MUJER"/>
    <n v="675918.4"/>
    <s v="ASALARIADO"/>
    <x v="1"/>
    <s v="SI"/>
    <s v="NO"/>
    <s v="NO"/>
    <n v="32"/>
    <s v="No"/>
    <s v="No"/>
    <n v="675918.4"/>
    <s v="ASALARIADO"/>
    <n v="32"/>
  </r>
  <r>
    <n v="788"/>
    <s v="MUJER"/>
    <n v="250000"/>
    <s v="ASALARIADO"/>
    <x v="1"/>
    <s v="SI"/>
    <s v="NO"/>
    <s v="NO"/>
    <n v="37"/>
    <s v="No"/>
    <s v="No"/>
    <n v="250000"/>
    <s v="ASALARIADO"/>
    <n v="37"/>
  </r>
  <r>
    <n v="789"/>
    <s v="HOMBRE"/>
    <n v="1187649.48"/>
    <s v="ASALARIADO"/>
    <x v="0"/>
    <s v="SI"/>
    <s v="NO"/>
    <s v="NO"/>
    <n v="51"/>
    <s v="No"/>
    <s v="No"/>
    <n v="1187649.48"/>
    <s v="ASALARIADO"/>
    <n v="51"/>
  </r>
  <r>
    <n v="790"/>
    <s v="HOMBRE"/>
    <n v="337254.54"/>
    <s v="ASALARIADO"/>
    <x v="1"/>
    <s v="SI"/>
    <s v="NO"/>
    <s v="NO"/>
    <n v="38"/>
    <s v="No"/>
    <s v="No"/>
    <n v="337254.54"/>
    <s v="ASALARIADO"/>
    <n v="38"/>
  </r>
  <r>
    <n v="791"/>
    <s v="MUJER"/>
    <n v="297046"/>
    <s v="ASEGURADO VOLUNTARIO"/>
    <x v="1"/>
    <s v="SI"/>
    <s v="NO"/>
    <s v="NO"/>
    <n v="52"/>
    <s v="No"/>
    <s v="No"/>
    <n v="297046"/>
    <s v="ASEGURADO VOLUNTARIO"/>
    <n v="52"/>
  </r>
  <r>
    <n v="792"/>
    <s v="MUJER"/>
    <n v="297102"/>
    <s v="ASEGURADO VOLUNTARIO"/>
    <x v="1"/>
    <s v="SI"/>
    <s v="NO"/>
    <s v="NO"/>
    <n v="53"/>
    <s v="No"/>
    <s v="No"/>
    <n v="297102"/>
    <s v="ASEGURADO VOLUNTARIO"/>
    <n v="53"/>
  </r>
  <r>
    <n v="793"/>
    <s v="HOMBRE"/>
    <n v="1998877"/>
    <s v="ASALARIADO"/>
    <x v="0"/>
    <s v="SI"/>
    <s v="NO"/>
    <s v="SI"/>
    <n v="50"/>
    <s v="No"/>
    <s v="No"/>
    <n v="1998877"/>
    <s v="ASALARIADO"/>
    <n v="50"/>
  </r>
  <r>
    <n v="794"/>
    <s v="HOMBRE"/>
    <n v="208000"/>
    <s v="ASALARIADO"/>
    <x v="1"/>
    <s v="SI"/>
    <s v="NO"/>
    <s v="NO"/>
    <n v="29"/>
    <s v="No"/>
    <s v="No"/>
    <n v="208000"/>
    <s v="ASALARIADO"/>
    <n v="29"/>
  </r>
  <r>
    <n v="795"/>
    <s v="MUJER"/>
    <n v="479051.66"/>
    <s v="ASALARIADO"/>
    <x v="1"/>
    <s v="SI"/>
    <s v="NO"/>
    <s v="NO"/>
    <n v="47"/>
    <s v="No"/>
    <s v="No"/>
    <n v="479051.66"/>
    <s v="ASALARIADO"/>
    <n v="47"/>
  </r>
  <r>
    <n v="796"/>
    <s v="HOMBRE"/>
    <n v="1146094.07"/>
    <s v="ASALARIADO"/>
    <x v="0"/>
    <s v="SI"/>
    <s v="NO"/>
    <s v="NO"/>
    <n v="48"/>
    <s v="No"/>
    <s v="No"/>
    <n v="1146094.07"/>
    <s v="ASALARIADO"/>
    <n v="48"/>
  </r>
  <r>
    <n v="797"/>
    <s v="MUJER"/>
    <n v="720000"/>
    <s v="ASALARIADO"/>
    <x v="1"/>
    <s v="SI"/>
    <s v="SI"/>
    <s v="NO"/>
    <n v="34"/>
    <s v="No"/>
    <s v="No"/>
    <n v="720000"/>
    <s v="ASALARIADO"/>
    <n v="34"/>
  </r>
  <r>
    <n v="798"/>
    <s v="MUJER"/>
    <n v="451549.84"/>
    <s v="ASALARIADO"/>
    <x v="1"/>
    <s v="SI"/>
    <s v="NO"/>
    <s v="NO"/>
    <n v="44"/>
    <s v="No"/>
    <s v="No"/>
    <n v="451549.84"/>
    <s v="ASALARIADO"/>
    <n v="44"/>
  </r>
  <r>
    <n v="799"/>
    <s v="MUJER"/>
    <n v="382136"/>
    <s v="TRABAJADOR INDEPENDIENTE"/>
    <x v="1"/>
    <s v="SI"/>
    <s v="NO"/>
    <s v="SI"/>
    <n v="35"/>
    <s v="No"/>
    <s v="No"/>
    <n v="382136"/>
    <s v="TRABAJADOR INDEPENDIENTE"/>
    <n v="35"/>
  </r>
  <r>
    <n v="800"/>
    <s v="HOMBRE"/>
    <n v="200000"/>
    <s v="ASALARIADO"/>
    <x v="1"/>
    <s v="SI"/>
    <s v="NO"/>
    <s v="NO"/>
    <n v="38"/>
    <s v="No"/>
    <s v="No"/>
    <n v="200000"/>
    <s v="ASALARIADO"/>
    <n v="38"/>
  </r>
  <r>
    <n v="801"/>
    <s v="HOMBRE"/>
    <n v="1017758"/>
    <s v="TRABAJADOR INDEPENDIENTE"/>
    <x v="1"/>
    <s v="SI"/>
    <s v="NO"/>
    <s v="NO"/>
    <n v="61"/>
    <s v="No"/>
    <s v="No"/>
    <n v="1017758"/>
    <s v="TRABAJADOR INDEPENDIENTE"/>
    <n v="61"/>
  </r>
  <r>
    <n v="802"/>
    <s v="MUJER"/>
    <n v="769515.15"/>
    <s v="ASALARIADO"/>
    <x v="0"/>
    <s v="SI"/>
    <s v="NO"/>
    <s v="NO"/>
    <n v="42"/>
    <s v="No"/>
    <s v="No"/>
    <n v="769515.15"/>
    <s v="ASALARIADO"/>
    <n v="42"/>
  </r>
  <r>
    <n v="803"/>
    <s v="MUJER"/>
    <n v="938855"/>
    <s v="PENSIONADOS EN SU PROPIO SISTEMA"/>
    <x v="0"/>
    <s v="SI"/>
    <s v="NO"/>
    <s v="NO"/>
    <n v="73"/>
    <s v="No"/>
    <s v="No"/>
    <n v="938855"/>
    <s v="PENSIONADOS EN SU PROPIO SISTEMA"/>
    <n v="73"/>
  </r>
  <r>
    <n v="804"/>
    <s v="HOMBRE"/>
    <n v="75000"/>
    <s v="ASALARIADO"/>
    <x v="1"/>
    <s v="SI"/>
    <s v="NO"/>
    <s v="NO"/>
    <n v="26"/>
    <s v="No"/>
    <s v="No"/>
    <n v="75000"/>
    <s v="ASALARIADO"/>
    <n v="26"/>
  </r>
  <r>
    <n v="805"/>
    <s v="MUJER"/>
    <n v="430007.09"/>
    <s v="ASALARIADO"/>
    <x v="1"/>
    <s v="SI"/>
    <s v="NO"/>
    <s v="NO"/>
    <n v="25"/>
    <s v="No"/>
    <s v="No"/>
    <n v="430007.09"/>
    <s v="ASALARIADO"/>
    <n v="25"/>
  </r>
  <r>
    <n v="806"/>
    <s v="HOMBRE"/>
    <n v="533558"/>
    <s v="TRABAJADOR INDEPENDIENTE"/>
    <x v="1"/>
    <s v="SI"/>
    <s v="SI"/>
    <s v="SI"/>
    <n v="41"/>
    <s v="No"/>
    <s v="No"/>
    <n v="533558"/>
    <s v="TRABAJADOR INDEPENDIENTE"/>
    <n v="41"/>
  </r>
  <r>
    <n v="807"/>
    <s v="MUJER"/>
    <n v="347514"/>
    <s v="ASALARIADO"/>
    <x v="1"/>
    <s v="SI"/>
    <s v="NO"/>
    <s v="NO"/>
    <n v="20"/>
    <s v="No"/>
    <s v="No"/>
    <n v="347514"/>
    <s v="ASALARIADO"/>
    <n v="20"/>
  </r>
  <r>
    <n v="808"/>
    <s v="HOMBRE"/>
    <n v="226500"/>
    <s v="ASALARIADO"/>
    <x v="1"/>
    <s v="SI"/>
    <s v="NO"/>
    <s v="NO"/>
    <n v="35"/>
    <s v="No"/>
    <s v="No"/>
    <n v="226500"/>
    <s v="ASALARIADO"/>
    <n v="35"/>
  </r>
  <r>
    <n v="809"/>
    <s v="MUJER"/>
    <n v="545926"/>
    <s v="TRABAJADOR INDEPENDIENTE"/>
    <x v="1"/>
    <s v="SI"/>
    <s v="NO"/>
    <s v="NO"/>
    <n v="40"/>
    <s v="No"/>
    <s v="No"/>
    <n v="545926"/>
    <s v="TRABAJADOR INDEPENDIENTE"/>
    <n v="40"/>
  </r>
  <r>
    <n v="810"/>
    <s v="HOMBRE"/>
    <n v="289717"/>
    <s v="TRABAJADOR INDEPENDIENTE"/>
    <x v="1"/>
    <s v="SI"/>
    <s v="NO"/>
    <s v="SI"/>
    <n v="30"/>
    <s v="No"/>
    <s v="No"/>
    <n v="289717"/>
    <s v="TRABAJADOR INDEPENDIENTE"/>
    <n v="30"/>
  </r>
  <r>
    <n v="811"/>
    <s v="HOMBRE"/>
    <n v="1765910"/>
    <s v="ASALARIADO"/>
    <x v="1"/>
    <s v="SI"/>
    <s v="NO"/>
    <s v="NO"/>
    <n v="56"/>
    <s v="No"/>
    <s v="No"/>
    <n v="1765910"/>
    <s v="ASALARIADO"/>
    <n v="56"/>
  </r>
  <r>
    <n v="812"/>
    <s v="HOMBRE"/>
    <n v="353119.82"/>
    <s v="ASALARIADO"/>
    <x v="1"/>
    <s v="SI"/>
    <s v="NO"/>
    <s v="NO"/>
    <n v="36"/>
    <s v="No"/>
    <s v="No"/>
    <n v="353119.82"/>
    <s v="ASALARIADO"/>
    <n v="36"/>
  </r>
  <r>
    <n v="813"/>
    <s v="MUJER"/>
    <n v="44230.75"/>
    <s v="ASALARIADO"/>
    <x v="1"/>
    <s v="SI"/>
    <s v="NO"/>
    <s v="NO"/>
    <n v="32"/>
    <s v="No"/>
    <s v="No"/>
    <n v="44230.75"/>
    <s v="ASALARIADO"/>
    <n v="32"/>
  </r>
  <r>
    <n v="814"/>
    <s v="HOMBRE"/>
    <n v="382136"/>
    <s v="TRABAJADOR INDEPENDIENTE"/>
    <x v="1"/>
    <s v="SI"/>
    <s v="NO"/>
    <s v="SI"/>
    <n v="46"/>
    <s v="No"/>
    <s v="No"/>
    <n v="382136"/>
    <s v="TRABAJADOR INDEPENDIENTE"/>
    <n v="46"/>
  </r>
  <r>
    <n v="815"/>
    <s v="MUJER"/>
    <n v="115500"/>
    <s v="ASALARIADO"/>
    <x v="1"/>
    <s v="SI"/>
    <s v="NO"/>
    <s v="NO"/>
    <n v="51"/>
    <s v="No"/>
    <s v="No"/>
    <n v="115500"/>
    <s v="ASALARIADO"/>
    <n v="51"/>
  </r>
  <r>
    <n v="816"/>
    <s v="MUJER"/>
    <n v="3289892.56"/>
    <s v="ASALARIADO"/>
    <x v="0"/>
    <s v="SI"/>
    <s v="NO"/>
    <s v="NO"/>
    <n v="43"/>
    <s v="Atípico"/>
    <s v="No"/>
    <n v="3289892.56"/>
    <s v="ASALARIADO"/>
    <n v="43"/>
  </r>
  <r>
    <n v="817"/>
    <s v="HOMBRE"/>
    <n v="892687.5"/>
    <s v="ASALARIADO"/>
    <x v="1"/>
    <s v="SI"/>
    <s v="NO"/>
    <s v="NO"/>
    <n v="35"/>
    <s v="No"/>
    <s v="No"/>
    <n v="892687.5"/>
    <s v="ASALARIADO"/>
    <n v="35"/>
  </r>
  <r>
    <n v="818"/>
    <s v="MUJER"/>
    <n v="261476.98"/>
    <s v="ASALARIADO"/>
    <x v="0"/>
    <s v="SI"/>
    <s v="NO"/>
    <s v="NO"/>
    <n v="33"/>
    <s v="No"/>
    <s v="No"/>
    <n v="261476.98"/>
    <s v="ASALARIADO"/>
    <n v="33"/>
  </r>
  <r>
    <n v="819"/>
    <s v="HOMBRE"/>
    <n v="229395.18"/>
    <s v="ASALARIADO"/>
    <x v="1"/>
    <s v="SI"/>
    <s v="NO"/>
    <s v="NO"/>
    <n v="57"/>
    <s v="No"/>
    <s v="No"/>
    <n v="229395.18"/>
    <s v="ASALARIADO"/>
    <n v="57"/>
  </r>
  <r>
    <n v="820"/>
    <s v="MUJER"/>
    <n v="854646.84"/>
    <s v="ASALARIADO"/>
    <x v="0"/>
    <s v="SI"/>
    <s v="NO"/>
    <s v="NO"/>
    <n v="24"/>
    <s v="No"/>
    <s v="No"/>
    <n v="854646.84"/>
    <s v="ASALARIADO"/>
    <n v="24"/>
  </r>
  <r>
    <n v="821"/>
    <s v="HOMBRE"/>
    <n v="438402.25"/>
    <s v="ASALARIADO"/>
    <x v="1"/>
    <s v="SI"/>
    <s v="NO"/>
    <s v="NO"/>
    <n v="28"/>
    <s v="No"/>
    <s v="No"/>
    <n v="438402.25"/>
    <s v="ASALARIADO"/>
    <n v="28"/>
  </r>
  <r>
    <n v="822"/>
    <s v="HOMBRE"/>
    <n v="440612.25"/>
    <s v="ASALARIADO"/>
    <x v="1"/>
    <s v="SI"/>
    <s v="NO"/>
    <s v="NO"/>
    <n v="24"/>
    <s v="No"/>
    <s v="No"/>
    <n v="440612.25"/>
    <s v="ASALARIADO"/>
    <n v="24"/>
  </r>
  <r>
    <n v="823"/>
    <s v="HOMBRE"/>
    <n v="299784"/>
    <s v="ASEGURADO VOLUNTARIO"/>
    <x v="1"/>
    <s v="SI"/>
    <s v="NO"/>
    <s v="NO"/>
    <n v="50"/>
    <s v="No"/>
    <s v="No"/>
    <n v="299784"/>
    <s v="ASEGURADO VOLUNTARIO"/>
    <n v="50"/>
  </r>
  <r>
    <n v="824"/>
    <s v="HOMBRE"/>
    <n v="320283"/>
    <s v="TRABAJADOR INDEPENDIENTE"/>
    <x v="1"/>
    <s v="SI"/>
    <s v="NO"/>
    <s v="SI"/>
    <n v="36"/>
    <s v="No"/>
    <s v="No"/>
    <n v="320283"/>
    <s v="TRABAJADOR INDEPENDIENTE"/>
    <n v="36"/>
  </r>
  <r>
    <n v="825"/>
    <s v="HOMBRE"/>
    <n v="255360"/>
    <s v="ASALARIADO"/>
    <x v="1"/>
    <s v="SI"/>
    <s v="NO"/>
    <s v="NO"/>
    <n v="25"/>
    <s v="No"/>
    <s v="No"/>
    <n v="255360"/>
    <s v="ASALARIADO"/>
    <n v="25"/>
  </r>
  <r>
    <n v="826"/>
    <s v="MUJER"/>
    <n v="387500"/>
    <s v="ASALARIADO"/>
    <x v="1"/>
    <s v="SI"/>
    <s v="NO"/>
    <s v="NO"/>
    <n v="38"/>
    <s v="No"/>
    <s v="No"/>
    <n v="387500"/>
    <s v="ASALARIADO"/>
    <n v="38"/>
  </r>
  <r>
    <n v="827"/>
    <s v="HOMBRE"/>
    <n v="310124"/>
    <s v="TRABAJADOR INDEPENDIENTE"/>
    <x v="1"/>
    <s v="SI"/>
    <s v="NO"/>
    <s v="NO"/>
    <n v="65"/>
    <s v="No"/>
    <s v="No"/>
    <n v="310124"/>
    <s v="TRABAJADOR INDEPENDIENTE"/>
    <n v="65"/>
  </r>
  <r>
    <n v="828"/>
    <s v="MUJER"/>
    <n v="343390.86"/>
    <s v="ASALARIADO"/>
    <x v="1"/>
    <s v="SI"/>
    <s v="NO"/>
    <s v="NO"/>
    <n v="28"/>
    <s v="No"/>
    <s v="No"/>
    <n v="343390.86"/>
    <s v="ASALARIADO"/>
    <n v="28"/>
  </r>
  <r>
    <n v="829"/>
    <s v="MUJER"/>
    <n v="391062"/>
    <s v="ASALARIADO"/>
    <x v="1"/>
    <s v="SI"/>
    <s v="NO"/>
    <s v="NO"/>
    <n v="33"/>
    <s v="No"/>
    <s v="No"/>
    <n v="391062"/>
    <s v="ASALARIADO"/>
    <n v="33"/>
  </r>
  <r>
    <n v="830"/>
    <s v="HOMBRE"/>
    <n v="584267"/>
    <s v="ASALARIADO"/>
    <x v="0"/>
    <s v="SI"/>
    <s v="NO"/>
    <s v="NO"/>
    <n v="29"/>
    <s v="No"/>
    <s v="No"/>
    <n v="584267"/>
    <s v="ASALARIADO"/>
    <n v="29"/>
  </r>
  <r>
    <n v="831"/>
    <s v="HOMBRE"/>
    <n v="1034936.1"/>
    <s v="ASALARIADO"/>
    <x v="0"/>
    <s v="SI"/>
    <s v="NO"/>
    <s v="NO"/>
    <n v="49"/>
    <s v="No"/>
    <s v="No"/>
    <n v="1034936.1"/>
    <s v="ASALARIADO"/>
    <n v="49"/>
  </r>
  <r>
    <n v="832"/>
    <s v="HOMBRE"/>
    <n v="410000"/>
    <s v="ASALARIADO"/>
    <x v="1"/>
    <s v="SI"/>
    <s v="NO"/>
    <s v="NO"/>
    <n v="32"/>
    <s v="No"/>
    <s v="No"/>
    <n v="410000"/>
    <s v="ASALARIADO"/>
    <n v="32"/>
  </r>
  <r>
    <n v="833"/>
    <s v="HOMBRE"/>
    <n v="297046"/>
    <s v="ASEGURADO VOLUNTARIO"/>
    <x v="1"/>
    <s v="SI"/>
    <s v="NO"/>
    <s v="NO"/>
    <n v="53"/>
    <s v="No"/>
    <s v="No"/>
    <n v="297046"/>
    <s v="ASEGURADO VOLUNTARIO"/>
    <n v="53"/>
  </r>
  <r>
    <n v="834"/>
    <s v="MUJER"/>
    <n v="622035.84"/>
    <s v="ASALARIADO"/>
    <x v="0"/>
    <s v="SI"/>
    <s v="NO"/>
    <s v="NO"/>
    <n v="26"/>
    <s v="No"/>
    <s v="No"/>
    <n v="622035.84"/>
    <s v="ASALARIADO"/>
    <n v="26"/>
  </r>
  <r>
    <n v="835"/>
    <s v="MUJER"/>
    <n v="917703"/>
    <s v="ASALARIADO"/>
    <x v="0"/>
    <s v="SI"/>
    <s v="NO"/>
    <s v="NO"/>
    <n v="44"/>
    <s v="No"/>
    <s v="No"/>
    <n v="917703"/>
    <s v="ASALARIADO"/>
    <n v="44"/>
  </r>
  <r>
    <n v="836"/>
    <s v="HOMBRE"/>
    <n v="241454.4"/>
    <s v="ASALARIADO"/>
    <x v="1"/>
    <s v="SI"/>
    <s v="SI"/>
    <s v="NO"/>
    <n v="23"/>
    <s v="No"/>
    <s v="No"/>
    <n v="241454.4"/>
    <s v="ASALARIADO"/>
    <n v="23"/>
  </r>
  <r>
    <n v="837"/>
    <s v="MUJER"/>
    <n v="440000"/>
    <s v="ASALARIADO"/>
    <x v="1"/>
    <s v="SI"/>
    <s v="SI"/>
    <s v="NO"/>
    <n v="39"/>
    <s v="No"/>
    <s v="No"/>
    <n v="440000"/>
    <s v="ASALARIADO"/>
    <n v="39"/>
  </r>
  <r>
    <n v="838"/>
    <s v="MUJER"/>
    <n v="623738"/>
    <s v="ASALARIADO"/>
    <x v="1"/>
    <s v="SI"/>
    <s v="NO"/>
    <s v="NO"/>
    <n v="26"/>
    <s v="No"/>
    <s v="No"/>
    <n v="623738"/>
    <s v="ASALARIADO"/>
    <n v="26"/>
  </r>
  <r>
    <n v="839"/>
    <s v="HOMBRE"/>
    <n v="599294"/>
    <s v="ASEGURADO VOLUNTARIO"/>
    <x v="1"/>
    <s v="SI"/>
    <s v="NO"/>
    <s v="NO"/>
    <n v="54"/>
    <s v="No"/>
    <s v="No"/>
    <n v="599294"/>
    <s v="ASEGURADO VOLUNTARIO"/>
    <n v="54"/>
  </r>
  <r>
    <n v="840"/>
    <s v="MUJER"/>
    <n v="555095.79"/>
    <s v="ASALARIADO"/>
    <x v="1"/>
    <s v="SI"/>
    <s v="NO"/>
    <s v="NO"/>
    <n v="33"/>
    <s v="No"/>
    <s v="No"/>
    <n v="555095.79"/>
    <s v="ASALARIADO"/>
    <n v="33"/>
  </r>
  <r>
    <n v="841"/>
    <s v="MUJER"/>
    <n v="330550"/>
    <s v="ASALARIADO"/>
    <x v="1"/>
    <s v="SI"/>
    <s v="NO"/>
    <s v="NO"/>
    <n v="59"/>
    <s v="No"/>
    <s v="No"/>
    <n v="330550"/>
    <s v="ASALARIADO"/>
    <n v="59"/>
  </r>
  <r>
    <n v="842"/>
    <s v="MUJER"/>
    <n v="291759.3"/>
    <s v="ASALARIADO"/>
    <x v="1"/>
    <s v="SI"/>
    <s v="NO"/>
    <s v="SI"/>
    <n v="51"/>
    <s v="No"/>
    <s v="No"/>
    <n v="291759.3"/>
    <s v="ASALARIADO"/>
    <n v="51"/>
  </r>
  <r>
    <n v="843"/>
    <s v="MUJER"/>
    <n v="842365.76"/>
    <s v="ASALARIADO"/>
    <x v="1"/>
    <s v="SI"/>
    <s v="NO"/>
    <s v="NO"/>
    <n v="29"/>
    <s v="No"/>
    <s v="No"/>
    <n v="842365.76"/>
    <s v="ASALARIADO"/>
    <n v="29"/>
  </r>
  <r>
    <n v="844"/>
    <s v="MUJER"/>
    <n v="432916.67"/>
    <s v="ASALARIADO"/>
    <x v="1"/>
    <s v="SI"/>
    <s v="NO"/>
    <s v="NO"/>
    <n v="23"/>
    <s v="No"/>
    <s v="No"/>
    <n v="432916.67"/>
    <s v="ASALARIADO"/>
    <n v="23"/>
  </r>
  <r>
    <n v="845"/>
    <s v="HOMBRE"/>
    <n v="319224"/>
    <s v="ASALARIADO"/>
    <x v="1"/>
    <s v="SI"/>
    <s v="NO"/>
    <s v="NO"/>
    <n v="27"/>
    <s v="No"/>
    <s v="No"/>
    <n v="319224"/>
    <s v="ASALARIADO"/>
    <n v="27"/>
  </r>
  <r>
    <n v="846"/>
    <s v="MUJER"/>
    <n v="3697124"/>
    <s v="PENSIONADOS EN SU PROPIO SISTEMA"/>
    <x v="0"/>
    <s v="SI"/>
    <s v="NO"/>
    <s v="NO"/>
    <n v="73"/>
    <s v="Atípico"/>
    <s v="No"/>
    <n v="3697124"/>
    <s v="PENSIONADOS EN SU PROPIO SISTEMA"/>
    <n v="73"/>
  </r>
  <r>
    <n v="847"/>
    <s v="MUJER"/>
    <n v="278030"/>
    <s v="ASEGURADO VOLUNTARIO"/>
    <x v="1"/>
    <s v="SI"/>
    <s v="NO"/>
    <s v="SI"/>
    <n v="56"/>
    <s v="No"/>
    <s v="No"/>
    <n v="278030"/>
    <s v="ASEGURADO VOLUNTARIO"/>
    <n v="56"/>
  </r>
  <r>
    <n v="848"/>
    <s v="MUJER"/>
    <n v="416328.46"/>
    <s v="ASALARIADO"/>
    <x v="0"/>
    <s v="SI"/>
    <s v="NO"/>
    <s v="NO"/>
    <n v="55"/>
    <s v="No"/>
    <s v="No"/>
    <n v="416328.46"/>
    <s v="ASALARIADO"/>
    <n v="55"/>
  </r>
  <r>
    <n v="849"/>
    <s v="HOMBRE"/>
    <n v="1907539.5"/>
    <s v="ASALARIADO"/>
    <x v="0"/>
    <s v="SI"/>
    <s v="NO"/>
    <s v="NO"/>
    <n v="56"/>
    <s v="No"/>
    <s v="No"/>
    <n v="1907539.5"/>
    <s v="ASALARIADO"/>
    <n v="56"/>
  </r>
  <r>
    <n v="850"/>
    <s v="MUJER"/>
    <n v="350000"/>
    <s v="ASALARIADO"/>
    <x v="1"/>
    <s v="SI"/>
    <s v="NO"/>
    <s v="NO"/>
    <n v="51"/>
    <s v="No"/>
    <s v="No"/>
    <n v="350000"/>
    <s v="ASALARIADO"/>
    <n v="51"/>
  </r>
  <r>
    <n v="851"/>
    <s v="HOMBRE"/>
    <n v="310124"/>
    <s v="TRABAJADOR INDEPENDIENTE"/>
    <x v="1"/>
    <s v="SI"/>
    <s v="SI"/>
    <s v="NO"/>
    <n v="41"/>
    <s v="No"/>
    <s v="No"/>
    <n v="310124"/>
    <s v="TRABAJADOR INDEPENDIENTE"/>
    <n v="41"/>
  </r>
  <r>
    <n v="852"/>
    <s v="MUJER"/>
    <n v="400000"/>
    <s v="ASALARIADO"/>
    <x v="1"/>
    <s v="SI"/>
    <s v="NO"/>
    <s v="NO"/>
    <n v="41"/>
    <s v="No"/>
    <s v="No"/>
    <n v="400000"/>
    <s v="ASALARIADO"/>
    <n v="41"/>
  </r>
  <r>
    <n v="853"/>
    <s v="HOMBRE"/>
    <n v="353469"/>
    <s v="ASALARIADO"/>
    <x v="1"/>
    <s v="SI"/>
    <s v="NO"/>
    <s v="NO"/>
    <n v="44"/>
    <s v="No"/>
    <s v="No"/>
    <n v="353469"/>
    <s v="ASALARIADO"/>
    <n v="44"/>
  </r>
  <r>
    <n v="854"/>
    <s v="HOMBRE"/>
    <n v="362010"/>
    <s v="ASALARIADO"/>
    <x v="1"/>
    <s v="SI"/>
    <s v="NO"/>
    <s v="SI"/>
    <n v="72"/>
    <s v="No"/>
    <s v="No"/>
    <n v="362010"/>
    <s v="ASALARIADO"/>
    <n v="72"/>
  </r>
  <r>
    <n v="855"/>
    <s v="HOMBRE"/>
    <n v="1547953.43"/>
    <s v="ASALARIADO"/>
    <x v="1"/>
    <s v="SI"/>
    <s v="NO"/>
    <s v="NO"/>
    <n v="25"/>
    <s v="No"/>
    <s v="No"/>
    <n v="1547953.43"/>
    <s v="ASALARIADO"/>
    <n v="25"/>
  </r>
  <r>
    <n v="856"/>
    <s v="MUJER"/>
    <n v="297046"/>
    <s v="TRABAJADOR INDEPENDIENTE"/>
    <x v="1"/>
    <s v="SI"/>
    <s v="NO"/>
    <s v="NO"/>
    <n v="34"/>
    <s v="No"/>
    <s v="No"/>
    <n v="297046"/>
    <s v="TRABAJADOR INDEPENDIENTE"/>
    <n v="34"/>
  </r>
  <r>
    <n v="857"/>
    <s v="HOMBRE"/>
    <n v="653810.62"/>
    <s v="ASALARIADO"/>
    <x v="1"/>
    <s v="SI"/>
    <s v="NO"/>
    <s v="NO"/>
    <n v="59"/>
    <s v="No"/>
    <s v="No"/>
    <n v="653810.62"/>
    <s v="ASALARIADO"/>
    <n v="59"/>
  </r>
  <r>
    <n v="858"/>
    <s v="MUJER"/>
    <n v="790070"/>
    <s v="PENSIONADOS EN SU PROPIO SISTEMA"/>
    <x v="0"/>
    <s v="SI"/>
    <s v="NO"/>
    <s v="NO"/>
    <n v="69"/>
    <s v="No"/>
    <s v="No"/>
    <n v="790070"/>
    <s v="PENSIONADOS EN SU PROPIO SISTEMA"/>
    <n v="69"/>
  </r>
  <r>
    <n v="859"/>
    <s v="HOMBRE"/>
    <n v="546563"/>
    <s v="TRABAJADOR INDEPENDIENTE"/>
    <x v="1"/>
    <s v="SI"/>
    <s v="NO"/>
    <s v="SI"/>
    <n v="51"/>
    <s v="No"/>
    <s v="No"/>
    <n v="546563"/>
    <s v="TRABAJADOR INDEPENDIENTE"/>
    <n v="51"/>
  </r>
  <r>
    <n v="860"/>
    <s v="MUJER"/>
    <n v="260000"/>
    <s v="ASALARIADO"/>
    <x v="1"/>
    <s v="SI"/>
    <s v="NO"/>
    <s v="SI"/>
    <n v="37"/>
    <s v="No"/>
    <s v="No"/>
    <n v="260000"/>
    <s v="ASALARIADO"/>
    <n v="37"/>
  </r>
  <r>
    <n v="861"/>
    <s v="HOMBRE"/>
    <n v="343391"/>
    <s v="ASALARIADO"/>
    <x v="1"/>
    <s v="SI"/>
    <s v="NO"/>
    <s v="NO"/>
    <n v="32"/>
    <s v="No"/>
    <s v="No"/>
    <n v="343391"/>
    <s v="ASALARIADO"/>
    <n v="32"/>
  </r>
  <r>
    <n v="862"/>
    <s v="MUJER"/>
    <n v="114247"/>
    <s v="ASALARIADO"/>
    <x v="0"/>
    <s v="SI"/>
    <s v="NO"/>
    <s v="NO"/>
    <n v="29"/>
    <s v="No"/>
    <s v="No"/>
    <n v="114247"/>
    <s v="ASALARIADO"/>
    <n v="29"/>
  </r>
  <r>
    <n v="863"/>
    <s v="MUJER"/>
    <n v="100186"/>
    <s v="ASALARIADO"/>
    <x v="1"/>
    <s v="SI"/>
    <s v="NO"/>
    <s v="NO"/>
    <n v="48"/>
    <s v="No"/>
    <s v="No"/>
    <n v="100186"/>
    <s v="ASALARIADO"/>
    <n v="48"/>
  </r>
  <r>
    <n v="864"/>
    <s v="HOMBRE"/>
    <n v="1500000"/>
    <s v="ASALARIADO"/>
    <x v="1"/>
    <s v="SI"/>
    <s v="SI"/>
    <s v="NO"/>
    <n v="62"/>
    <s v="No"/>
    <s v="No"/>
    <n v="1500000"/>
    <s v="ASALARIADO"/>
    <n v="62"/>
  </r>
  <r>
    <n v="865"/>
    <s v="MUJER"/>
    <n v="278030"/>
    <s v="TRABAJADOR INDEPENDIENTE"/>
    <x v="1"/>
    <s v="SI"/>
    <s v="SI"/>
    <s v="SI"/>
    <n v="40"/>
    <s v="No"/>
    <s v="No"/>
    <n v="278030"/>
    <s v="TRABAJADOR INDEPENDIENTE"/>
    <n v="40"/>
  </r>
  <r>
    <n v="866"/>
    <s v="HOMBRE"/>
    <n v="445258.23999999999"/>
    <s v="ASALARIADO"/>
    <x v="1"/>
    <s v="SI"/>
    <s v="NO"/>
    <s v="NO"/>
    <n v="45"/>
    <s v="No"/>
    <s v="No"/>
    <n v="445258.23999999999"/>
    <s v="ASALARIADO"/>
    <n v="45"/>
  </r>
  <r>
    <n v="867"/>
    <s v="HOMBRE"/>
    <n v="257920"/>
    <s v="ASALARIADO"/>
    <x v="1"/>
    <s v="SI"/>
    <s v="SI"/>
    <s v="NO"/>
    <n v="58"/>
    <s v="No"/>
    <s v="No"/>
    <n v="257920"/>
    <s v="ASALARIADO"/>
    <n v="58"/>
  </r>
  <r>
    <n v="868"/>
    <s v="HOMBRE"/>
    <n v="1776922.56"/>
    <s v="ASALARIADO"/>
    <x v="1"/>
    <s v="SI"/>
    <s v="NO"/>
    <s v="NO"/>
    <n v="27"/>
    <s v="No"/>
    <s v="No"/>
    <n v="1776922.56"/>
    <s v="ASALARIADO"/>
    <n v="27"/>
  </r>
  <r>
    <n v="869"/>
    <s v="HOMBRE"/>
    <n v="757568"/>
    <s v="ASALARIADO"/>
    <x v="0"/>
    <s v="SI"/>
    <s v="NO"/>
    <s v="NO"/>
    <n v="47"/>
    <s v="No"/>
    <s v="No"/>
    <n v="757568"/>
    <s v="ASALARIADO"/>
    <n v="47"/>
  </r>
  <r>
    <n v="870"/>
    <s v="HOMBRE"/>
    <n v="509509"/>
    <s v="TRABAJADOR INDEPENDIENTE"/>
    <x v="1"/>
    <s v="SI"/>
    <s v="NO"/>
    <s v="SI"/>
    <n v="63"/>
    <s v="No"/>
    <s v="No"/>
    <n v="509509"/>
    <s v="TRABAJADOR INDEPENDIENTE"/>
    <n v="63"/>
  </r>
  <r>
    <n v="871"/>
    <s v="HOMBRE"/>
    <n v="805518"/>
    <s v="ASALARIADO"/>
    <x v="1"/>
    <s v="SI"/>
    <s v="NO"/>
    <s v="NO"/>
    <n v="61"/>
    <s v="No"/>
    <s v="No"/>
    <n v="805518"/>
    <s v="ASALARIADO"/>
    <n v="61"/>
  </r>
  <r>
    <n v="872"/>
    <s v="HOMBRE"/>
    <n v="255660"/>
    <s v="ASALARIADO"/>
    <x v="1"/>
    <s v="SI"/>
    <s v="NO"/>
    <s v="NO"/>
    <n v="30"/>
    <s v="No"/>
    <s v="No"/>
    <n v="255660"/>
    <s v="ASALARIADO"/>
    <n v="30"/>
  </r>
  <r>
    <n v="873"/>
    <s v="MUJER"/>
    <n v="517272"/>
    <s v="TRABAJADOR INDEPENDIENTE"/>
    <x v="1"/>
    <s v="SI"/>
    <s v="NO"/>
    <s v="NO"/>
    <n v="60"/>
    <s v="No"/>
    <s v="No"/>
    <n v="517272"/>
    <s v="TRABAJADOR INDEPENDIENTE"/>
    <n v="60"/>
  </r>
  <r>
    <n v="874"/>
    <s v="HOMBRE"/>
    <n v="297050"/>
    <s v="ASEGURADO VOLUNTARIO"/>
    <x v="1"/>
    <s v="SI"/>
    <s v="NO"/>
    <s v="SI"/>
    <n v="37"/>
    <s v="No"/>
    <s v="No"/>
    <n v="297050"/>
    <s v="ASEGURADO VOLUNTARIO"/>
    <n v="37"/>
  </r>
  <r>
    <n v="875"/>
    <s v="HOMBRE"/>
    <n v="315687"/>
    <s v="ASALARIADO"/>
    <x v="1"/>
    <s v="SI"/>
    <s v="SI"/>
    <s v="SI"/>
    <n v="45"/>
    <s v="No"/>
    <s v="No"/>
    <n v="315687"/>
    <s v="ASALARIADO"/>
    <n v="45"/>
  </r>
  <r>
    <n v="876"/>
    <s v="MUJER"/>
    <n v="372300"/>
    <s v="ASALARIADO"/>
    <x v="1"/>
    <s v="SI"/>
    <s v="NO"/>
    <s v="SI"/>
    <n v="26"/>
    <s v="No"/>
    <s v="No"/>
    <n v="372300"/>
    <s v="ASALARIADO"/>
    <n v="26"/>
  </r>
  <r>
    <n v="877"/>
    <s v="HOMBRE"/>
    <n v="678734.05"/>
    <s v="ASALARIADO"/>
    <x v="1"/>
    <s v="SI"/>
    <s v="NO"/>
    <s v="NO"/>
    <n v="33"/>
    <s v="No"/>
    <s v="No"/>
    <n v="678734.05"/>
    <s v="ASALARIADO"/>
    <n v="33"/>
  </r>
  <r>
    <n v="878"/>
    <s v="MUJER"/>
    <n v="315617"/>
    <s v="ASEGURADO VOLUNTARIO"/>
    <x v="1"/>
    <s v="SI"/>
    <s v="NO"/>
    <s v="NO"/>
    <n v="35"/>
    <s v="No"/>
    <s v="No"/>
    <n v="315617"/>
    <s v="ASEGURADO VOLUNTARIO"/>
    <n v="35"/>
  </r>
  <r>
    <n v="879"/>
    <s v="HOMBRE"/>
    <n v="1455906.15"/>
    <s v="CONVENIOS ESPECIALES DE TRABAJADORES INDEPENDIENTES"/>
    <x v="1"/>
    <s v="SI"/>
    <s v="NO"/>
    <s v="NO"/>
    <n v="38"/>
    <s v="No"/>
    <s v="No"/>
    <n v="1455906.15"/>
    <s v="CONVENIOS ESPECIALES DE TRABAJADORES INDEPENDIENTES"/>
    <n v="38"/>
  </r>
  <r>
    <n v="880"/>
    <s v="MUJER"/>
    <n v="166295"/>
    <s v="ASALARIADO"/>
    <x v="1"/>
    <s v="SI"/>
    <s v="NO"/>
    <s v="NO"/>
    <n v="50"/>
    <s v="No"/>
    <s v="No"/>
    <n v="166295"/>
    <s v="ASALARIADO"/>
    <n v="50"/>
  </r>
  <r>
    <n v="881"/>
    <s v="MUJER"/>
    <n v="5887012.5"/>
    <s v="ASALARIADO"/>
    <x v="1"/>
    <s v="SI"/>
    <s v="NO"/>
    <s v="NO"/>
    <n v="27"/>
    <s v="Atípico"/>
    <s v="No"/>
    <n v="5887012.5"/>
    <s v="ASALARIADO"/>
    <n v="27"/>
  </r>
  <r>
    <n v="882"/>
    <s v="MUJER"/>
    <n v="297046"/>
    <s v="ASEGURADO VOLUNTARIO"/>
    <x v="1"/>
    <s v="SI"/>
    <s v="NO"/>
    <s v="NO"/>
    <n v="61"/>
    <s v="No"/>
    <s v="No"/>
    <n v="297046"/>
    <s v="ASEGURADO VOLUNTARIO"/>
    <n v="61"/>
  </r>
  <r>
    <n v="883"/>
    <s v="HOMBRE"/>
    <n v="503465"/>
    <s v="ASALARIADO"/>
    <x v="0"/>
    <s v="SI"/>
    <s v="NO"/>
    <s v="SI"/>
    <n v="56"/>
    <s v="No"/>
    <s v="No"/>
    <n v="503465"/>
    <s v="ASALARIADO"/>
    <n v="56"/>
  </r>
  <r>
    <n v="884"/>
    <s v="MUJER"/>
    <n v="534815.5"/>
    <s v="ASALARIADO"/>
    <x v="0"/>
    <s v="SI"/>
    <s v="NO"/>
    <s v="NO"/>
    <n v="29"/>
    <s v="No"/>
    <s v="No"/>
    <n v="534815.5"/>
    <s v="ASALARIADO"/>
    <n v="29"/>
  </r>
  <r>
    <n v="885"/>
    <s v="MUJER"/>
    <n v="401010"/>
    <s v="TRABAJADOR INDEPENDIENTE"/>
    <x v="1"/>
    <s v="SI"/>
    <s v="NO"/>
    <s v="SI"/>
    <n v="50"/>
    <s v="No"/>
    <s v="No"/>
    <n v="401010"/>
    <s v="TRABAJADOR INDEPENDIENTE"/>
    <n v="50"/>
  </r>
  <r>
    <n v="886"/>
    <s v="HOMBRE"/>
    <n v="325000"/>
    <s v="ASALARIADO"/>
    <x v="1"/>
    <s v="SI"/>
    <s v="NO"/>
    <s v="NO"/>
    <n v="37"/>
    <s v="No"/>
    <s v="No"/>
    <n v="325000"/>
    <s v="ASALARIADO"/>
    <n v="37"/>
  </r>
  <r>
    <n v="887"/>
    <s v="HOMBRE"/>
    <n v="1142714"/>
    <s v="ASALARIADO"/>
    <x v="1"/>
    <s v="SI"/>
    <s v="NO"/>
    <s v="NO"/>
    <n v="37"/>
    <s v="No"/>
    <s v="No"/>
    <n v="1142714"/>
    <s v="ASALARIADO"/>
    <n v="37"/>
  </r>
  <r>
    <n v="888"/>
    <s v="HOMBRE"/>
    <n v="553642.06000000006"/>
    <s v="ASALARIADO"/>
    <x v="1"/>
    <s v="SI"/>
    <s v="NO"/>
    <s v="NO"/>
    <n v="27"/>
    <s v="No"/>
    <s v="No"/>
    <n v="553642.06000000006"/>
    <s v="ASALARIADO"/>
    <n v="27"/>
  </r>
  <r>
    <n v="889"/>
    <s v="HOMBRE"/>
    <n v="168300"/>
    <s v="ASALARIADO"/>
    <x v="1"/>
    <s v="SI"/>
    <s v="SI"/>
    <s v="NO"/>
    <n v="23"/>
    <s v="No"/>
    <s v="No"/>
    <n v="168300"/>
    <s v="ASALARIADO"/>
    <n v="23"/>
  </r>
  <r>
    <n v="890"/>
    <s v="HOMBRE"/>
    <n v="290371"/>
    <s v="TRABAJADOR INDEPENDIENTE"/>
    <x v="1"/>
    <s v="SI"/>
    <s v="NO"/>
    <s v="NO"/>
    <n v="34"/>
    <s v="No"/>
    <s v="No"/>
    <n v="290371"/>
    <s v="TRABAJADOR INDEPENDIENTE"/>
    <n v="34"/>
  </r>
  <r>
    <n v="891"/>
    <s v="HOMBRE"/>
    <n v="2687778.85"/>
    <s v="ASALARIADO"/>
    <x v="1"/>
    <s v="SI"/>
    <s v="NO"/>
    <s v="NO"/>
    <n v="51"/>
    <s v="Atípico"/>
    <s v="No"/>
    <n v="2687778.85"/>
    <s v="ASALARIADO"/>
    <n v="51"/>
  </r>
  <r>
    <n v="892"/>
    <s v="HOMBRE"/>
    <n v="130000"/>
    <s v="ASALARIADO"/>
    <x v="1"/>
    <s v="SI"/>
    <s v="SI"/>
    <s v="NO"/>
    <n v="22"/>
    <s v="No"/>
    <s v="No"/>
    <n v="130000"/>
    <s v="ASALARIADO"/>
    <n v="22"/>
  </r>
  <r>
    <n v="893"/>
    <s v="HOMBRE"/>
    <n v="575032.5"/>
    <s v="ASALARIADO"/>
    <x v="1"/>
    <s v="SI"/>
    <s v="NO"/>
    <s v="NO"/>
    <n v="35"/>
    <s v="No"/>
    <s v="No"/>
    <n v="575032.5"/>
    <s v="ASALARIADO"/>
    <n v="35"/>
  </r>
  <r>
    <n v="894"/>
    <s v="HOMBRE"/>
    <n v="423268.13"/>
    <s v="ASALARIADO"/>
    <x v="1"/>
    <s v="SI"/>
    <s v="NO"/>
    <s v="NO"/>
    <n v="59"/>
    <s v="No"/>
    <s v="No"/>
    <n v="423268.13"/>
    <s v="ASALARIADO"/>
    <n v="59"/>
  </r>
  <r>
    <n v="895"/>
    <s v="HOMBRE"/>
    <n v="447541.9"/>
    <s v="ASALARIADO"/>
    <x v="1"/>
    <s v="SI"/>
    <s v="SI"/>
    <s v="NO"/>
    <n v="31"/>
    <s v="No"/>
    <s v="No"/>
    <n v="447541.9"/>
    <s v="ASALARIADO"/>
    <n v="31"/>
  </r>
  <r>
    <n v="896"/>
    <s v="HOMBRE"/>
    <n v="639148"/>
    <s v="TRABAJADOR INDEPENDIENTE"/>
    <x v="1"/>
    <s v="SI"/>
    <s v="SI"/>
    <s v="NO"/>
    <n v="70"/>
    <s v="No"/>
    <s v="No"/>
    <n v="639148"/>
    <s v="TRABAJADOR INDEPENDIENTE"/>
    <n v="70"/>
  </r>
  <r>
    <n v="897"/>
    <s v="MUJER"/>
    <n v="406742.56"/>
    <s v="ASALARIADO"/>
    <x v="1"/>
    <s v="SI"/>
    <s v="NO"/>
    <s v="NO"/>
    <n v="28"/>
    <s v="No"/>
    <s v="No"/>
    <n v="406742.56"/>
    <s v="ASALARIADO"/>
    <n v="28"/>
  </r>
  <r>
    <n v="898"/>
    <s v="HOMBRE"/>
    <n v="356653"/>
    <s v="TRABAJADOR INDEPENDIENTE"/>
    <x v="1"/>
    <s v="SI"/>
    <s v="NO"/>
    <s v="SI"/>
    <n v="47"/>
    <s v="No"/>
    <s v="No"/>
    <n v="356653"/>
    <s v="TRABAJADOR INDEPENDIENTE"/>
    <n v="47"/>
  </r>
  <r>
    <n v="899"/>
    <s v="HOMBRE"/>
    <n v="550000"/>
    <s v="ASALARIADO"/>
    <x v="1"/>
    <s v="SI"/>
    <s v="NO"/>
    <s v="SI"/>
    <n v="25"/>
    <s v="No"/>
    <s v="No"/>
    <n v="550000"/>
    <s v="ASALARIADO"/>
    <n v="25"/>
  </r>
  <r>
    <n v="900"/>
    <s v="HOMBRE"/>
    <n v="1813773.65"/>
    <s v="ASALARIADO"/>
    <x v="1"/>
    <s v="SI"/>
    <s v="NO"/>
    <s v="NO"/>
    <n v="58"/>
    <s v="No"/>
    <s v="No"/>
    <n v="1813773.65"/>
    <s v="ASALARIADO"/>
    <n v="58"/>
  </r>
  <r>
    <n v="901"/>
    <s v="MUJER"/>
    <n v="1807234"/>
    <s v="ASALARIADO"/>
    <x v="1"/>
    <s v="SI"/>
    <s v="NO"/>
    <s v="NO"/>
    <n v="39"/>
    <s v="No"/>
    <s v="No"/>
    <n v="1807234"/>
    <s v="ASALARIADO"/>
    <n v="39"/>
  </r>
  <r>
    <n v="902"/>
    <s v="HOMBRE"/>
    <n v="450000"/>
    <s v="ASALARIADO"/>
    <x v="1"/>
    <s v="SI"/>
    <s v="NO"/>
    <s v="NO"/>
    <n v="58"/>
    <s v="No"/>
    <s v="No"/>
    <n v="450000"/>
    <s v="ASALARIADO"/>
    <n v="58"/>
  </r>
  <r>
    <n v="903"/>
    <s v="MUJER"/>
    <n v="297046"/>
    <s v="TRABAJADOR INDEPENDIENTE"/>
    <x v="1"/>
    <s v="SI"/>
    <s v="NO"/>
    <s v="NO"/>
    <n v="34"/>
    <s v="No"/>
    <s v="No"/>
    <n v="297046"/>
    <s v="TRABAJADOR INDEPENDIENTE"/>
    <n v="34"/>
  </r>
  <r>
    <n v="904"/>
    <s v="HOMBRE"/>
    <n v="785016.42"/>
    <s v="ASALARIADO"/>
    <x v="1"/>
    <s v="SI"/>
    <s v="NO"/>
    <s v="NO"/>
    <n v="22"/>
    <s v="No"/>
    <s v="No"/>
    <n v="785016.42"/>
    <s v="ASALARIADO"/>
    <n v="22"/>
  </r>
  <r>
    <n v="905"/>
    <s v="HOMBRE"/>
    <n v="299065"/>
    <s v="ASALARIADO"/>
    <x v="1"/>
    <s v="SI"/>
    <s v="NO"/>
    <s v="NO"/>
    <n v="36"/>
    <s v="No"/>
    <s v="No"/>
    <n v="299065"/>
    <s v="ASALARIADO"/>
    <n v="36"/>
  </r>
  <r>
    <n v="906"/>
    <s v="MUJER"/>
    <n v="338166"/>
    <s v="TRABAJADOR INDEPENDIENTE"/>
    <x v="1"/>
    <s v="SI"/>
    <s v="NO"/>
    <s v="SI"/>
    <n v="29"/>
    <s v="No"/>
    <s v="No"/>
    <n v="338166"/>
    <s v="TRABAJADOR INDEPENDIENTE"/>
    <n v="29"/>
  </r>
  <r>
    <n v="907"/>
    <s v="MUJER"/>
    <n v="2623756.52"/>
    <s v="ASALARIADO"/>
    <x v="0"/>
    <s v="SI"/>
    <s v="NO"/>
    <s v="NO"/>
    <n v="42"/>
    <s v="Atípico"/>
    <s v="No"/>
    <n v="2623756.52"/>
    <s v="ASALARIADO"/>
    <n v="42"/>
  </r>
  <r>
    <n v="908"/>
    <s v="MUJER"/>
    <n v="2085526.5"/>
    <s v="ASALARIADO"/>
    <x v="0"/>
    <s v="SI"/>
    <s v="NO"/>
    <s v="NO"/>
    <n v="56"/>
    <s v="No"/>
    <s v="No"/>
    <n v="2085526.5"/>
    <s v="ASALARIADO"/>
    <n v="56"/>
  </r>
  <r>
    <n v="909"/>
    <s v="HOMBRE"/>
    <n v="930427.8"/>
    <s v="ASALARIADO"/>
    <x v="1"/>
    <s v="SI"/>
    <s v="NO"/>
    <s v="NO"/>
    <n v="33"/>
    <s v="No"/>
    <s v="No"/>
    <n v="930427.8"/>
    <s v="ASALARIADO"/>
    <n v="33"/>
  </r>
  <r>
    <n v="910"/>
    <s v="HOMBRE"/>
    <n v="150000"/>
    <s v="ASALARIADO"/>
    <x v="1"/>
    <s v="SI"/>
    <s v="NO"/>
    <s v="NO"/>
    <n v="43"/>
    <s v="No"/>
    <s v="No"/>
    <n v="150000"/>
    <s v="ASALARIADO"/>
    <n v="43"/>
  </r>
  <r>
    <n v="911"/>
    <s v="HOMBRE"/>
    <n v="299647"/>
    <s v="ASEGURADO VOLUNTARIO"/>
    <x v="1"/>
    <s v="SI"/>
    <s v="NO"/>
    <s v="NO"/>
    <n v="75"/>
    <s v="No"/>
    <s v="No"/>
    <n v="299647"/>
    <s v="ASEGURADO VOLUNTARIO"/>
    <n v="75"/>
  </r>
  <r>
    <n v="912"/>
    <s v="HOMBRE"/>
    <n v="385548"/>
    <s v="TRABAJADOR INDEPENDIENTE"/>
    <x v="1"/>
    <s v="SI"/>
    <s v="NO"/>
    <s v="SI"/>
    <n v="66"/>
    <s v="No"/>
    <s v="No"/>
    <n v="385548"/>
    <s v="TRABAJADOR INDEPENDIENTE"/>
    <n v="66"/>
  </r>
  <r>
    <n v="913"/>
    <s v="HOMBRE"/>
    <n v="2894048.26"/>
    <s v="PENSIONADOS EN SU PROPIO SISTEMA"/>
    <x v="0"/>
    <s v="SI"/>
    <s v="NO"/>
    <s v="NO"/>
    <n v="63"/>
    <s v="Atípico"/>
    <s v="No"/>
    <n v="2894048.26"/>
    <s v="PENSIONADOS EN SU PROPIO SISTEMA"/>
    <n v="63"/>
  </r>
  <r>
    <n v="914"/>
    <s v="MUJER"/>
    <n v="297046"/>
    <s v="ASEGURADO VOLUNTARIO"/>
    <x v="1"/>
    <s v="SI"/>
    <s v="NO"/>
    <s v="SI"/>
    <n v="60"/>
    <s v="No"/>
    <s v="No"/>
    <n v="297046"/>
    <s v="ASEGURADO VOLUNTARIO"/>
    <n v="60"/>
  </r>
  <r>
    <n v="915"/>
    <s v="MUJER"/>
    <n v="451350"/>
    <s v="ASALARIADO"/>
    <x v="1"/>
    <s v="SI"/>
    <s v="NO"/>
    <s v="NO"/>
    <n v="25"/>
    <s v="No"/>
    <s v="No"/>
    <n v="451350"/>
    <s v="ASALARIADO"/>
    <n v="25"/>
  </r>
  <r>
    <n v="916"/>
    <s v="MUJER"/>
    <n v="639148"/>
    <s v="TRABAJADOR INDEPENDIENTE"/>
    <x v="1"/>
    <s v="SI"/>
    <s v="SI"/>
    <s v="NO"/>
    <n v="66"/>
    <s v="No"/>
    <s v="No"/>
    <n v="639148"/>
    <s v="TRABAJADOR INDEPENDIENTE"/>
    <n v="66"/>
  </r>
  <r>
    <n v="917"/>
    <s v="HOMBRE"/>
    <n v="1529085.26"/>
    <s v="ASALARIADO"/>
    <x v="0"/>
    <s v="SI"/>
    <s v="NO"/>
    <s v="NO"/>
    <n v="28"/>
    <s v="No"/>
    <s v="No"/>
    <n v="1529085.26"/>
    <s v="ASALARIADO"/>
    <n v="28"/>
  </r>
  <r>
    <n v="918"/>
    <s v="HOMBRE"/>
    <n v="230212.72"/>
    <s v="ASALARIADO"/>
    <x v="1"/>
    <s v="SI"/>
    <s v="NO"/>
    <s v="NO"/>
    <n v="20"/>
    <s v="No"/>
    <s v="No"/>
    <n v="230212.72"/>
    <s v="ASALARIADO"/>
    <n v="20"/>
  </r>
  <r>
    <n v="919"/>
    <s v="HOMBRE"/>
    <n v="620245"/>
    <s v="TRABAJADOR INDEPENDIENTE"/>
    <x v="1"/>
    <s v="SI"/>
    <s v="NO"/>
    <s v="SI"/>
    <n v="37"/>
    <s v="No"/>
    <s v="No"/>
    <n v="620245"/>
    <s v="TRABAJADOR INDEPENDIENTE"/>
    <n v="37"/>
  </r>
  <r>
    <n v="920"/>
    <s v="HOMBRE"/>
    <n v="353240"/>
    <s v="ASALARIADO"/>
    <x v="0"/>
    <s v="SI"/>
    <s v="NO"/>
    <s v="NO"/>
    <n v="35"/>
    <s v="No"/>
    <s v="No"/>
    <n v="353240"/>
    <s v="ASALARIADO"/>
    <n v="35"/>
  </r>
  <r>
    <n v="921"/>
    <s v="HOMBRE"/>
    <n v="523001.59999999998"/>
    <s v="ASALARIADO"/>
    <x v="1"/>
    <s v="SI"/>
    <s v="NO"/>
    <s v="NO"/>
    <n v="38"/>
    <s v="No"/>
    <s v="No"/>
    <n v="523001.59999999998"/>
    <s v="ASALARIADO"/>
    <n v="38"/>
  </r>
  <r>
    <n v="922"/>
    <s v="HOMBRE"/>
    <n v="477172.1"/>
    <s v="ASALARIADO"/>
    <x v="1"/>
    <s v="SI"/>
    <s v="NO"/>
    <s v="NO"/>
    <n v="20"/>
    <s v="No"/>
    <s v="No"/>
    <n v="477172.1"/>
    <s v="ASALARIADO"/>
    <n v="20"/>
  </r>
  <r>
    <n v="923"/>
    <s v="HOMBRE"/>
    <n v="297046"/>
    <s v="TRABAJADOR INDEPENDIENTE"/>
    <x v="1"/>
    <s v="SI"/>
    <s v="NO"/>
    <s v="NO"/>
    <n v="35"/>
    <s v="No"/>
    <s v="No"/>
    <n v="297046"/>
    <s v="TRABAJADOR INDEPENDIENTE"/>
    <n v="35"/>
  </r>
  <r>
    <n v="924"/>
    <s v="HOMBRE"/>
    <n v="458557"/>
    <s v="TRABAJADOR INDEPENDIENTE"/>
    <x v="1"/>
    <s v="SI"/>
    <s v="SI"/>
    <s v="SI"/>
    <n v="41"/>
    <s v="No"/>
    <s v="No"/>
    <n v="458557"/>
    <s v="TRABAJADOR INDEPENDIENTE"/>
    <n v="41"/>
  </r>
  <r>
    <n v="925"/>
    <s v="HOMBRE"/>
    <n v="639148"/>
    <s v="TRABAJADOR INDEPENDIENTE"/>
    <x v="1"/>
    <s v="SI"/>
    <s v="NO"/>
    <s v="SI"/>
    <n v="50"/>
    <s v="No"/>
    <s v="No"/>
    <n v="639148"/>
    <s v="TRABAJADOR INDEPENDIENTE"/>
    <n v="50"/>
  </r>
  <r>
    <n v="926"/>
    <s v="MUJER"/>
    <n v="299647"/>
    <s v="ASEGURADO VOLUNTARIO"/>
    <x v="1"/>
    <s v="SI"/>
    <s v="NO"/>
    <s v="NO"/>
    <n v="68"/>
    <s v="No"/>
    <s v="No"/>
    <n v="299647"/>
    <s v="ASEGURADO VOLUNTARIO"/>
    <n v="68"/>
  </r>
  <r>
    <n v="927"/>
    <s v="MUJER"/>
    <n v="996543.9"/>
    <s v="ASALARIADO"/>
    <x v="0"/>
    <s v="SI"/>
    <s v="NO"/>
    <s v="NO"/>
    <n v="54"/>
    <s v="No"/>
    <s v="No"/>
    <n v="996543.9"/>
    <s v="ASALARIADO"/>
    <n v="54"/>
  </r>
  <r>
    <n v="928"/>
    <s v="HOMBRE"/>
    <n v="355000"/>
    <s v="ASALARIADO"/>
    <x v="1"/>
    <s v="SI"/>
    <s v="NO"/>
    <s v="NO"/>
    <n v="60"/>
    <s v="No"/>
    <s v="No"/>
    <n v="355000"/>
    <s v="ASALARIADO"/>
    <n v="60"/>
  </r>
  <r>
    <n v="929"/>
    <s v="MUJER"/>
    <n v="319590"/>
    <s v="ASALARIADO"/>
    <x v="1"/>
    <s v="SI"/>
    <s v="NO"/>
    <s v="NO"/>
    <n v="35"/>
    <s v="No"/>
    <s v="No"/>
    <n v="319590"/>
    <s v="ASALARIADO"/>
    <n v="35"/>
  </r>
  <r>
    <n v="930"/>
    <s v="MUJER"/>
    <n v="74000"/>
    <s v="ASALARIADO"/>
    <x v="1"/>
    <s v="SI"/>
    <s v="NO"/>
    <s v="NO"/>
    <n v="34"/>
    <s v="No"/>
    <s v="No"/>
    <n v="74000"/>
    <s v="ASALARIADO"/>
    <n v="34"/>
  </r>
  <r>
    <n v="931"/>
    <s v="HOMBRE"/>
    <n v="442546.73"/>
    <s v="ASALARIADO"/>
    <x v="1"/>
    <s v="SI"/>
    <s v="NO"/>
    <s v="NO"/>
    <n v="40"/>
    <s v="No"/>
    <s v="No"/>
    <n v="442546.73"/>
    <s v="ASALARIADO"/>
    <n v="40"/>
  </r>
  <r>
    <n v="932"/>
    <s v="HOMBRE"/>
    <n v="1249086"/>
    <s v="PENSIONADOS EN SU PROPIO SISTEMA"/>
    <x v="0"/>
    <s v="SI"/>
    <s v="NO"/>
    <s v="NO"/>
    <n v="73"/>
    <s v="No"/>
    <s v="No"/>
    <n v="1249086"/>
    <s v="PENSIONADOS EN SU PROPIO SISTEMA"/>
    <n v="73"/>
  </r>
  <r>
    <n v="933"/>
    <s v="HOMBRE"/>
    <n v="505000"/>
    <s v="ASALARIADO"/>
    <x v="1"/>
    <s v="SI"/>
    <s v="NO"/>
    <s v="NO"/>
    <n v="21"/>
    <s v="No"/>
    <s v="No"/>
    <n v="505000"/>
    <s v="ASALARIADO"/>
    <n v="21"/>
  </r>
  <r>
    <n v="934"/>
    <s v="HOMBRE"/>
    <n v="2471797"/>
    <s v="PENSIONADOS EN SU PROPIO SISTEMA"/>
    <x v="0"/>
    <s v="SI"/>
    <s v="NO"/>
    <s v="NO"/>
    <n v="78"/>
    <s v="Atípico"/>
    <s v="No"/>
    <n v="2471797"/>
    <s v="PENSIONADOS EN SU PROPIO SISTEMA"/>
    <n v="78"/>
  </r>
  <r>
    <n v="935"/>
    <s v="MUJER"/>
    <n v="146600"/>
    <s v="ASALARIADO"/>
    <x v="1"/>
    <s v="SI"/>
    <s v="NO"/>
    <s v="NO"/>
    <n v="36"/>
    <s v="No"/>
    <s v="No"/>
    <n v="146600"/>
    <s v="ASALARIADO"/>
    <n v="36"/>
  </r>
  <r>
    <n v="936"/>
    <s v="MUJER"/>
    <n v="300932.62"/>
    <s v="ASALARIADO"/>
    <x v="1"/>
    <s v="SI"/>
    <s v="NO"/>
    <s v="NO"/>
    <n v="52"/>
    <s v="No"/>
    <s v="No"/>
    <n v="300932.62"/>
    <s v="ASALARIADO"/>
    <n v="52"/>
  </r>
  <r>
    <n v="937"/>
    <s v="HOMBRE"/>
    <n v="275000"/>
    <s v="ASALARIADO"/>
    <x v="1"/>
    <s v="SI"/>
    <s v="NO"/>
    <s v="NO"/>
    <n v="42"/>
    <s v="No"/>
    <s v="No"/>
    <n v="275000"/>
    <s v="ASALARIADO"/>
    <n v="42"/>
  </r>
  <r>
    <n v="938"/>
    <s v="HOMBRE"/>
    <n v="515165"/>
    <s v="ASALARIADO"/>
    <x v="1"/>
    <s v="SI"/>
    <s v="NO"/>
    <s v="NO"/>
    <n v="46"/>
    <s v="No"/>
    <s v="No"/>
    <n v="515165"/>
    <s v="ASALARIADO"/>
    <n v="46"/>
  </r>
  <r>
    <n v="939"/>
    <s v="MUJER"/>
    <n v="297046"/>
    <s v="ASEGURADO VOLUNTARIO"/>
    <x v="1"/>
    <s v="SI"/>
    <s v="NO"/>
    <s v="NO"/>
    <n v="56"/>
    <s v="No"/>
    <s v="No"/>
    <n v="297046"/>
    <s v="ASEGURADO VOLUNTARIO"/>
    <n v="56"/>
  </r>
  <r>
    <n v="940"/>
    <s v="MUJER"/>
    <n v="1205262.5"/>
    <s v="ASALARIADO"/>
    <x v="0"/>
    <s v="SI"/>
    <s v="NO"/>
    <s v="NO"/>
    <n v="31"/>
    <s v="No"/>
    <s v="No"/>
    <n v="1205262.5"/>
    <s v="ASALARIADO"/>
    <n v="31"/>
  </r>
  <r>
    <n v="941"/>
    <s v="HOMBRE"/>
    <n v="1578046.6"/>
    <s v="ASALARIADO"/>
    <x v="1"/>
    <s v="SI"/>
    <s v="NO"/>
    <s v="NO"/>
    <n v="35"/>
    <s v="No"/>
    <s v="No"/>
    <n v="1578046.6"/>
    <s v="ASALARIADO"/>
    <n v="35"/>
  </r>
  <r>
    <n v="942"/>
    <s v="MUJER"/>
    <n v="271673.09000000003"/>
    <s v="ASALARIADO"/>
    <x v="1"/>
    <s v="SI"/>
    <s v="NO"/>
    <s v="NO"/>
    <n v="24"/>
    <s v="No"/>
    <s v="No"/>
    <n v="271673.09000000003"/>
    <s v="ASALARIADO"/>
    <n v="24"/>
  </r>
  <r>
    <n v="943"/>
    <s v="HOMBRE"/>
    <n v="297050"/>
    <s v="ASEGURADO VOLUNTARIO"/>
    <x v="1"/>
    <s v="SI"/>
    <s v="NO"/>
    <s v="NO"/>
    <n v="46"/>
    <s v="No"/>
    <s v="No"/>
    <n v="297050"/>
    <s v="ASEGURADO VOLUNTARIO"/>
    <n v="46"/>
  </r>
  <r>
    <n v="944"/>
    <s v="MUJER"/>
    <n v="691550"/>
    <s v="ASALARIADO"/>
    <x v="1"/>
    <s v="SI"/>
    <s v="NO"/>
    <s v="SI"/>
    <n v="43"/>
    <s v="No"/>
    <s v="No"/>
    <n v="691550"/>
    <s v="ASALARIADO"/>
    <n v="43"/>
  </r>
  <r>
    <n v="945"/>
    <s v="MUJER"/>
    <n v="322474"/>
    <s v="ASEGURADO VOLUNTARIO"/>
    <x v="1"/>
    <s v="SI"/>
    <s v="NO"/>
    <s v="NO"/>
    <n v="28"/>
    <s v="No"/>
    <s v="No"/>
    <n v="322474"/>
    <s v="ASEGURADO VOLUNTARIO"/>
    <n v="28"/>
  </r>
  <r>
    <n v="946"/>
    <s v="HOMBRE"/>
    <n v="540083"/>
    <s v="TRABAJADOR INDEPENDIENTE"/>
    <x v="1"/>
    <s v="SI"/>
    <s v="NO"/>
    <s v="SI"/>
    <n v="60"/>
    <s v="No"/>
    <s v="No"/>
    <n v="540083"/>
    <s v="TRABAJADOR INDEPENDIENTE"/>
    <n v="60"/>
  </r>
  <r>
    <n v="947"/>
    <s v="MUJER"/>
    <n v="291108"/>
    <s v="ASALARIADO"/>
    <x v="1"/>
    <s v="SI"/>
    <s v="SI"/>
    <s v="NO"/>
    <n v="40"/>
    <s v="No"/>
    <s v="No"/>
    <n v="291108"/>
    <s v="ASALARIADO"/>
    <n v="40"/>
  </r>
  <r>
    <n v="948"/>
    <s v="MUJER"/>
    <n v="557449.5"/>
    <s v="ASALARIADO"/>
    <x v="0"/>
    <s v="SI"/>
    <s v="NO"/>
    <s v="NO"/>
    <n v="36"/>
    <s v="No"/>
    <s v="No"/>
    <n v="557449.5"/>
    <s v="ASALARIADO"/>
    <n v="36"/>
  </r>
  <r>
    <n v="949"/>
    <s v="HOMBRE"/>
    <n v="682612"/>
    <s v="ASALARIADO"/>
    <x v="1"/>
    <s v="SI"/>
    <s v="NO"/>
    <s v="NO"/>
    <n v="31"/>
    <s v="No"/>
    <s v="No"/>
    <n v="682612"/>
    <s v="ASALARIADO"/>
    <n v="31"/>
  </r>
  <r>
    <n v="950"/>
    <s v="MUJER"/>
    <n v="359550"/>
    <s v="ASALARIADO"/>
    <x v="1"/>
    <s v="SI"/>
    <s v="NO"/>
    <s v="NO"/>
    <n v="54"/>
    <s v="No"/>
    <s v="No"/>
    <n v="359550"/>
    <s v="ASALARIADO"/>
    <n v="54"/>
  </r>
  <r>
    <n v="951"/>
    <s v="MUJER"/>
    <n v="444886.15"/>
    <s v="ASALARIADO"/>
    <x v="1"/>
    <s v="SI"/>
    <s v="NO"/>
    <s v="NO"/>
    <n v="43"/>
    <s v="No"/>
    <s v="No"/>
    <n v="444886.15"/>
    <s v="ASALARIADO"/>
    <n v="43"/>
  </r>
  <r>
    <n v="952"/>
    <s v="HOMBRE"/>
    <n v="1027375.02"/>
    <s v="PENSIONADOS EN SU PROPIO SISTEMA"/>
    <x v="0"/>
    <s v="SI"/>
    <s v="NO"/>
    <s v="NO"/>
    <n v="65"/>
    <s v="No"/>
    <s v="No"/>
    <n v="1027375.02"/>
    <s v="PENSIONADOS EN SU PROPIO SISTEMA"/>
    <n v="65"/>
  </r>
  <r>
    <n v="953"/>
    <s v="HOMBRE"/>
    <n v="297046"/>
    <s v="ASEGURADO VOLUNTARIO"/>
    <x v="1"/>
    <s v="SI"/>
    <s v="NO"/>
    <s v="NO"/>
    <n v="24"/>
    <s v="No"/>
    <s v="No"/>
    <n v="297046"/>
    <s v="ASEGURADO VOLUNTARIO"/>
    <n v="24"/>
  </r>
  <r>
    <n v="954"/>
    <s v="HOMBRE"/>
    <n v="266831.25"/>
    <s v="ASALARIADO"/>
    <x v="1"/>
    <s v="SI"/>
    <s v="NO"/>
    <s v="NO"/>
    <n v="21"/>
    <s v="No"/>
    <s v="No"/>
    <n v="266831.25"/>
    <s v="ASALARIADO"/>
    <n v="21"/>
  </r>
  <r>
    <n v="955"/>
    <s v="HOMBRE"/>
    <n v="943684.2"/>
    <s v="ASALARIADO"/>
    <x v="0"/>
    <s v="SI"/>
    <s v="NO"/>
    <s v="NO"/>
    <n v="39"/>
    <s v="No"/>
    <s v="No"/>
    <n v="943684.2"/>
    <s v="ASALARIADO"/>
    <n v="39"/>
  </r>
  <r>
    <n v="956"/>
    <s v="HOMBRE"/>
    <n v="814208"/>
    <s v="TRABAJADOR INDEPENDIENTE"/>
    <x v="1"/>
    <s v="SI"/>
    <s v="NO"/>
    <s v="NO"/>
    <n v="49"/>
    <s v="No"/>
    <s v="No"/>
    <n v="814208"/>
    <s v="TRABAJADOR INDEPENDIENTE"/>
    <n v="49"/>
  </r>
  <r>
    <n v="957"/>
    <s v="HOMBRE"/>
    <n v="298155"/>
    <s v="TRABAJADOR INDEPENDIENTE"/>
    <x v="1"/>
    <s v="SI"/>
    <s v="NO"/>
    <s v="NO"/>
    <n v="63"/>
    <s v="No"/>
    <s v="No"/>
    <n v="298155"/>
    <s v="TRABAJADOR INDEPENDIENTE"/>
    <n v="63"/>
  </r>
  <r>
    <n v="958"/>
    <s v="MUJER"/>
    <n v="1102583.95"/>
    <s v="ASALARIADO"/>
    <x v="1"/>
    <s v="SI"/>
    <s v="NO"/>
    <s v="NO"/>
    <n v="36"/>
    <s v="No"/>
    <s v="No"/>
    <n v="1102583.95"/>
    <s v="ASALARIADO"/>
    <n v="36"/>
  </r>
  <r>
    <n v="959"/>
    <s v="HOMBRE"/>
    <n v="326749"/>
    <s v="ASEGURADO VOLUNTARIO"/>
    <x v="1"/>
    <s v="SI"/>
    <s v="NO"/>
    <s v="NO"/>
    <n v="47"/>
    <s v="No"/>
    <s v="No"/>
    <n v="326749"/>
    <s v="ASEGURADO VOLUNTARIO"/>
    <n v="47"/>
  </r>
  <r>
    <n v="960"/>
    <s v="HOMBRE"/>
    <n v="419576"/>
    <s v="TRABAJADOR INDEPENDIENTE"/>
    <x v="1"/>
    <s v="SI"/>
    <s v="NO"/>
    <s v="NO"/>
    <n v="59"/>
    <s v="No"/>
    <s v="No"/>
    <n v="419576"/>
    <s v="TRABAJADOR INDEPENDIENTE"/>
    <n v="59"/>
  </r>
  <r>
    <n v="961"/>
    <s v="MUJER"/>
    <n v="1828056.75"/>
    <s v="ASALARIADO"/>
    <x v="1"/>
    <s v="SI"/>
    <s v="NO"/>
    <s v="NO"/>
    <n v="40"/>
    <s v="No"/>
    <s v="No"/>
    <n v="1828056.75"/>
    <s v="ASALARIADO"/>
    <n v="40"/>
  </r>
  <r>
    <n v="962"/>
    <s v="HOMBRE"/>
    <n v="1335784.1399999999"/>
    <s v="ASALARIADO"/>
    <x v="1"/>
    <s v="SI"/>
    <s v="NO"/>
    <s v="NO"/>
    <n v="36"/>
    <s v="No"/>
    <s v="No"/>
    <n v="1335784.1399999999"/>
    <s v="ASALARIADO"/>
    <n v="36"/>
  </r>
  <r>
    <n v="963"/>
    <s v="HOMBRE"/>
    <n v="302470"/>
    <s v="ASEGURADO VOLUNTARIO"/>
    <x v="1"/>
    <s v="SI"/>
    <s v="NO"/>
    <s v="NO"/>
    <n v="43"/>
    <s v="No"/>
    <s v="No"/>
    <n v="302470"/>
    <s v="ASEGURADO VOLUNTARIO"/>
    <n v="43"/>
  </r>
  <r>
    <n v="964"/>
    <s v="MUJER"/>
    <n v="538365"/>
    <s v="PENSIONADOS EN SU PROPIO SISTEMA"/>
    <x v="0"/>
    <s v="SI"/>
    <s v="NO"/>
    <s v="NO"/>
    <n v="71"/>
    <s v="No"/>
    <s v="No"/>
    <n v="538365"/>
    <s v="PENSIONADOS EN SU PROPIO SISTEMA"/>
    <n v="71"/>
  </r>
  <r>
    <n v="965"/>
    <s v="MUJER"/>
    <n v="383420.24"/>
    <s v="ASALARIADO"/>
    <x v="1"/>
    <s v="SI"/>
    <s v="NO"/>
    <s v="NO"/>
    <n v="23"/>
    <s v="No"/>
    <s v="No"/>
    <n v="383420.24"/>
    <s v="ASALARIADO"/>
    <n v="23"/>
  </r>
  <r>
    <n v="966"/>
    <s v="MUJER"/>
    <n v="2385230"/>
    <s v="ASALARIADO"/>
    <x v="1"/>
    <s v="SI"/>
    <s v="NO"/>
    <s v="NO"/>
    <n v="61"/>
    <s v="Atípico"/>
    <s v="No"/>
    <n v="2385230"/>
    <s v="ASALARIADO"/>
    <n v="61"/>
  </r>
  <r>
    <n v="967"/>
    <s v="MUJER"/>
    <n v="300018"/>
    <s v="ASEGURADO VOLUNTARIO"/>
    <x v="1"/>
    <s v="SI"/>
    <s v="NO"/>
    <s v="NO"/>
    <n v="47"/>
    <s v="No"/>
    <s v="No"/>
    <n v="300018"/>
    <s v="ASEGURADO VOLUNTARIO"/>
    <n v="47"/>
  </r>
  <r>
    <n v="968"/>
    <s v="MUJER"/>
    <n v="309100.09999999998"/>
    <s v="ASALARIADO"/>
    <x v="1"/>
    <s v="SI"/>
    <s v="NO"/>
    <s v="NO"/>
    <n v="20"/>
    <s v="No"/>
    <s v="No"/>
    <n v="309100.09999999998"/>
    <s v="ASALARIADO"/>
    <n v="20"/>
  </r>
  <r>
    <n v="969"/>
    <s v="HOMBRE"/>
    <n v="300000"/>
    <s v="ASALARIADO"/>
    <x v="1"/>
    <s v="SI"/>
    <s v="NO"/>
    <s v="NO"/>
    <n v="60"/>
    <s v="No"/>
    <s v="No"/>
    <n v="300000"/>
    <s v="ASALARIADO"/>
    <n v="60"/>
  </r>
  <r>
    <n v="970"/>
    <s v="HOMBRE"/>
    <n v="420000"/>
    <s v="ASALARIADO"/>
    <x v="1"/>
    <s v="SI"/>
    <s v="NO"/>
    <s v="NO"/>
    <n v="25"/>
    <s v="No"/>
    <s v="No"/>
    <n v="420000"/>
    <s v="ASALARIADO"/>
    <n v="25"/>
  </r>
  <r>
    <n v="971"/>
    <s v="HOMBRE"/>
    <n v="1326988.8"/>
    <s v="ASALARIADO"/>
    <x v="0"/>
    <s v="SI"/>
    <s v="NO"/>
    <s v="NO"/>
    <n v="38"/>
    <s v="No"/>
    <s v="No"/>
    <n v="1326988.8"/>
    <s v="ASALARIADO"/>
    <n v="38"/>
  </r>
  <r>
    <n v="972"/>
    <s v="HOMBRE"/>
    <n v="405798"/>
    <s v="TRABAJADOR INDEPENDIENTE"/>
    <x v="1"/>
    <s v="SI"/>
    <s v="NO"/>
    <s v="SI"/>
    <n v="60"/>
    <s v="No"/>
    <s v="No"/>
    <n v="405798"/>
    <s v="TRABAJADOR INDEPENDIENTE"/>
    <n v="60"/>
  </r>
  <r>
    <n v="973"/>
    <s v="MUJER"/>
    <n v="299647"/>
    <s v="ASEGURADO VOLUNTARIO"/>
    <x v="1"/>
    <s v="SI"/>
    <s v="NO"/>
    <s v="NO"/>
    <n v="40"/>
    <s v="No"/>
    <s v="No"/>
    <n v="299647"/>
    <s v="ASEGURADO VOLUNTARIO"/>
    <n v="40"/>
  </r>
  <r>
    <n v="974"/>
    <s v="MUJER"/>
    <n v="837414"/>
    <s v="TRABAJADOR INDEPENDIENTE"/>
    <x v="1"/>
    <s v="SI"/>
    <s v="NO"/>
    <s v="NO"/>
    <n v="65"/>
    <s v="No"/>
    <s v="No"/>
    <n v="837414"/>
    <s v="TRABAJADOR INDEPENDIENTE"/>
    <n v="65"/>
  </r>
  <r>
    <n v="975"/>
    <s v="HOMBRE"/>
    <n v="329119.93"/>
    <s v="ASALARIADO"/>
    <x v="1"/>
    <s v="SI"/>
    <s v="NO"/>
    <s v="NO"/>
    <n v="28"/>
    <s v="No"/>
    <s v="No"/>
    <n v="329119.93"/>
    <s v="ASALARIADO"/>
    <n v="28"/>
  </r>
  <r>
    <n v="976"/>
    <s v="HOMBRE"/>
    <n v="966467.2"/>
    <s v="ASALARIADO"/>
    <x v="1"/>
    <s v="SI"/>
    <s v="SI"/>
    <s v="NO"/>
    <n v="29"/>
    <s v="No"/>
    <s v="No"/>
    <n v="966467.2"/>
    <s v="ASALARIADO"/>
    <n v="29"/>
  </r>
  <r>
    <n v="977"/>
    <s v="MUJER"/>
    <n v="424747.4"/>
    <s v="ASALARIADO"/>
    <x v="1"/>
    <s v="SI"/>
    <s v="NO"/>
    <s v="NO"/>
    <n v="49"/>
    <s v="No"/>
    <s v="No"/>
    <n v="424747.4"/>
    <s v="ASALARIADO"/>
    <n v="49"/>
  </r>
  <r>
    <n v="978"/>
    <s v="MUJER"/>
    <n v="951165"/>
    <s v="PENSIONADOS EN SU PROPIO SISTEMA"/>
    <x v="0"/>
    <s v="SI"/>
    <s v="NO"/>
    <s v="NO"/>
    <n v="69"/>
    <s v="No"/>
    <s v="No"/>
    <n v="951165"/>
    <s v="PENSIONADOS EN SU PROPIO SISTEMA"/>
    <n v="69"/>
  </r>
  <r>
    <n v="979"/>
    <s v="HOMBRE"/>
    <n v="480560.24"/>
    <s v="ASALARIADO"/>
    <x v="1"/>
    <s v="SI"/>
    <s v="NO"/>
    <s v="NO"/>
    <n v="25"/>
    <s v="No"/>
    <s v="No"/>
    <n v="480560.24"/>
    <s v="ASALARIADO"/>
    <n v="25"/>
  </r>
  <r>
    <n v="980"/>
    <s v="MUJER"/>
    <n v="1713724"/>
    <s v="PENSIONADOS EN SU PROPIO SISTEMA"/>
    <x v="0"/>
    <s v="SI"/>
    <s v="NO"/>
    <s v="NO"/>
    <n v="63"/>
    <s v="No"/>
    <s v="No"/>
    <n v="1713724"/>
    <s v="PENSIONADOS EN SU PROPIO SISTEMA"/>
    <n v="63"/>
  </r>
  <r>
    <n v="981"/>
    <s v="HOMBRE"/>
    <n v="848691.7"/>
    <s v="ASALARIADO"/>
    <x v="1"/>
    <s v="SI"/>
    <s v="NO"/>
    <s v="NO"/>
    <n v="49"/>
    <s v="No"/>
    <s v="No"/>
    <n v="848691.7"/>
    <s v="ASALARIADO"/>
    <n v="49"/>
  </r>
  <r>
    <n v="982"/>
    <s v="MUJER"/>
    <n v="297046"/>
    <s v="ASEGURADO VOLUNTARIO"/>
    <x v="1"/>
    <s v="SI"/>
    <s v="SI"/>
    <s v="NO"/>
    <n v="51"/>
    <s v="No"/>
    <s v="No"/>
    <n v="297046"/>
    <s v="ASEGURADO VOLUNTARIO"/>
    <n v="51"/>
  </r>
  <r>
    <n v="983"/>
    <s v="HOMBRE"/>
    <n v="278030.99"/>
    <s v="CONVENIOS ESPECIALES DE TRABAJADORES INDEPENDIENTES"/>
    <x v="1"/>
    <s v="SI"/>
    <s v="NO"/>
    <s v="NO"/>
    <n v="30"/>
    <s v="No"/>
    <s v="No"/>
    <n v="278030.99"/>
    <s v="CONVENIOS ESPECIALES DE TRABAJADORES INDEPENDIENTES"/>
    <n v="30"/>
  </r>
  <r>
    <n v="984"/>
    <s v="MUJER"/>
    <n v="297045"/>
    <s v="ASEGURADO VOLUNTARIO"/>
    <x v="1"/>
    <s v="SI"/>
    <s v="NO"/>
    <s v="NO"/>
    <n v="59"/>
    <s v="No"/>
    <s v="No"/>
    <n v="297045"/>
    <s v="ASEGURADO VOLUNTARIO"/>
    <n v="59"/>
  </r>
  <r>
    <n v="985"/>
    <s v="MUJER"/>
    <n v="297973.5"/>
    <s v="ASALARIADO"/>
    <x v="0"/>
    <s v="SI"/>
    <s v="NO"/>
    <s v="SI"/>
    <n v="42"/>
    <s v="No"/>
    <s v="No"/>
    <n v="297973.5"/>
    <s v="ASALARIADO"/>
    <n v="42"/>
  </r>
  <r>
    <n v="986"/>
    <s v="MUJER"/>
    <n v="1079349.94"/>
    <s v="ASALARIADO"/>
    <x v="1"/>
    <s v="SI"/>
    <s v="NO"/>
    <s v="NO"/>
    <n v="37"/>
    <s v="No"/>
    <s v="No"/>
    <n v="1079349.94"/>
    <s v="ASALARIADO"/>
    <n v="37"/>
  </r>
  <r>
    <n v="987"/>
    <s v="HOMBRE"/>
    <n v="326749"/>
    <s v="ASEGURADO VOLUNTARIO"/>
    <x v="1"/>
    <s v="SI"/>
    <s v="NO"/>
    <s v="NO"/>
    <n v="56"/>
    <s v="No"/>
    <s v="No"/>
    <n v="326749"/>
    <s v="ASEGURADO VOLUNTARIO"/>
    <n v="56"/>
  </r>
  <r>
    <n v="988"/>
    <s v="HOMBRE"/>
    <n v="377926.85"/>
    <s v="ASALARIADO"/>
    <x v="1"/>
    <s v="SI"/>
    <s v="NO"/>
    <s v="NO"/>
    <n v="22"/>
    <s v="No"/>
    <s v="No"/>
    <n v="377926.85"/>
    <s v="ASALARIADO"/>
    <n v="22"/>
  </r>
  <r>
    <n v="989"/>
    <s v="HOMBRE"/>
    <n v="324047"/>
    <s v="TRABAJADOR INDEPENDIENTE"/>
    <x v="1"/>
    <s v="SI"/>
    <s v="SI"/>
    <s v="SI"/>
    <n v="48"/>
    <s v="No"/>
    <s v="No"/>
    <n v="324047"/>
    <s v="TRABAJADOR INDEPENDIENTE"/>
    <n v="48"/>
  </r>
  <r>
    <n v="990"/>
    <s v="MUJER"/>
    <n v="374301"/>
    <s v="TRABAJADOR INDEPENDIENTE"/>
    <x v="1"/>
    <s v="SI"/>
    <s v="NO"/>
    <s v="NO"/>
    <n v="33"/>
    <s v="No"/>
    <s v="No"/>
    <n v="374301"/>
    <s v="TRABAJADOR INDEPENDIENTE"/>
    <n v="33"/>
  </r>
  <r>
    <n v="991"/>
    <s v="MUJER"/>
    <n v="297973.8"/>
    <s v="ASALARIADO"/>
    <x v="0"/>
    <s v="SI"/>
    <s v="NO"/>
    <s v="NO"/>
    <n v="60"/>
    <s v="No"/>
    <s v="No"/>
    <n v="297973.8"/>
    <s v="ASALARIADO"/>
    <n v="60"/>
  </r>
  <r>
    <n v="992"/>
    <s v="MUJER"/>
    <n v="355060"/>
    <s v="ASALARIADO"/>
    <x v="1"/>
    <s v="SI"/>
    <s v="SI"/>
    <s v="NO"/>
    <n v="56"/>
    <s v="No"/>
    <s v="No"/>
    <n v="355060"/>
    <s v="ASALARIADO"/>
    <n v="56"/>
  </r>
  <r>
    <n v="993"/>
    <s v="MUJER"/>
    <n v="297046"/>
    <s v="ASEGURADO VOLUNTARIO"/>
    <x v="1"/>
    <s v="SI"/>
    <s v="NO"/>
    <s v="NO"/>
    <n v="19"/>
    <s v="No"/>
    <s v="No"/>
    <n v="297046"/>
    <s v="ASEGURADO VOLUNTARIO"/>
    <n v="19"/>
  </r>
  <r>
    <n v="994"/>
    <s v="HOMBRE"/>
    <n v="342028"/>
    <s v="ASALARIADO"/>
    <x v="1"/>
    <s v="SI"/>
    <s v="NO"/>
    <s v="NO"/>
    <n v="35"/>
    <s v="No"/>
    <s v="No"/>
    <n v="342028"/>
    <s v="ASALARIADO"/>
    <n v="35"/>
  </r>
  <r>
    <n v="995"/>
    <s v="HOMBRE"/>
    <n v="343836"/>
    <s v="TRABAJADOR INDEPENDIENTE"/>
    <x v="1"/>
    <s v="SI"/>
    <s v="SI"/>
    <s v="SI"/>
    <n v="40"/>
    <s v="No"/>
    <s v="No"/>
    <n v="343836"/>
    <s v="TRABAJADOR INDEPENDIENTE"/>
    <n v="40"/>
  </r>
  <r>
    <n v="996"/>
    <s v="HOMBRE"/>
    <n v="430591.65"/>
    <s v="ASALARIADO"/>
    <x v="1"/>
    <s v="SI"/>
    <s v="NO"/>
    <s v="NO"/>
    <n v="23"/>
    <s v="No"/>
    <s v="No"/>
    <n v="430591.65"/>
    <s v="ASALARIADO"/>
    <n v="23"/>
  </r>
  <r>
    <n v="997"/>
    <s v="HOMBRE"/>
    <n v="979079.94"/>
    <s v="ASALARIADO"/>
    <x v="0"/>
    <s v="SI"/>
    <s v="NO"/>
    <s v="NO"/>
    <n v="48"/>
    <s v="No"/>
    <s v="No"/>
    <n v="979079.94"/>
    <s v="ASALARIADO"/>
    <n v="48"/>
  </r>
  <r>
    <n v="998"/>
    <s v="MUJER"/>
    <n v="428662.7"/>
    <s v="ASALARIADO"/>
    <x v="1"/>
    <s v="SI"/>
    <s v="SI"/>
    <s v="NO"/>
    <n v="45"/>
    <s v="No"/>
    <s v="No"/>
    <n v="428662.7"/>
    <s v="ASALARIADO"/>
    <n v="45"/>
  </r>
  <r>
    <n v="999"/>
    <s v="HOMBRE"/>
    <n v="278030"/>
    <s v="CONVENIOS ESPECIALES DE TRABAJADORES INDEPENDIENTES"/>
    <x v="1"/>
    <s v="SI"/>
    <s v="NO"/>
    <s v="NO"/>
    <n v="62"/>
    <s v="No"/>
    <s v="No"/>
    <n v="278030"/>
    <s v="CONVENIOS ESPECIALES DE TRABAJADORES INDEPENDIENTES"/>
    <n v="62"/>
  </r>
  <r>
    <n v="1000"/>
    <s v="HOMBRE"/>
    <n v="324741.92"/>
    <s v="ASALARIADO"/>
    <x v="1"/>
    <s v="SI"/>
    <s v="SI"/>
    <s v="NO"/>
    <n v="47"/>
    <s v="No"/>
    <s v="No"/>
    <n v="324741.92"/>
    <s v="ASALARIADO"/>
    <n v="47"/>
  </r>
  <r>
    <n v="1001"/>
    <s v="HOMBRE"/>
    <n v="390128.11"/>
    <s v="ASALARIADO"/>
    <x v="1"/>
    <s v="SI"/>
    <s v="NO"/>
    <s v="NO"/>
    <n v="30"/>
    <s v="No"/>
    <s v="No"/>
    <n v="390128.11"/>
    <s v="ASALARIADO"/>
    <n v="30"/>
  </r>
  <r>
    <n v="1002"/>
    <s v="HOMBRE"/>
    <n v="713928"/>
    <s v="ASALARIADO"/>
    <x v="1"/>
    <s v="SI"/>
    <s v="SI"/>
    <s v="NO"/>
    <n v="24"/>
    <s v="No"/>
    <s v="No"/>
    <n v="713928"/>
    <s v="ASALARIADO"/>
    <n v="24"/>
  </r>
  <r>
    <n v="1003"/>
    <s v="HOMBRE"/>
    <n v="1077120"/>
    <s v="ASALARIADO"/>
    <x v="1"/>
    <s v="SI"/>
    <s v="NO"/>
    <s v="NO"/>
    <n v="44"/>
    <s v="No"/>
    <s v="No"/>
    <n v="1077120"/>
    <s v="ASALARIADO"/>
    <n v="44"/>
  </r>
  <r>
    <n v="1004"/>
    <s v="MUJER"/>
    <n v="433738.95"/>
    <s v="ASALARIADO"/>
    <x v="1"/>
    <s v="SI"/>
    <s v="NO"/>
    <s v="NO"/>
    <n v="45"/>
    <s v="No"/>
    <s v="No"/>
    <n v="433738.95"/>
    <s v="ASALARIADO"/>
    <n v="45"/>
  </r>
  <r>
    <n v="1005"/>
    <s v="MUJER"/>
    <n v="176387.09"/>
    <s v="PENSIONADOS EN SU PROPIO SISTEMA"/>
    <x v="0"/>
    <s v="SI"/>
    <s v="NO"/>
    <s v="NO"/>
    <n v="88"/>
    <s v="No"/>
    <s v="No"/>
    <n v="176387.09"/>
    <s v="PENSIONADOS EN SU PROPIO SISTEMA"/>
    <n v="88"/>
  </r>
  <r>
    <n v="1006"/>
    <s v="HOMBRE"/>
    <n v="278030"/>
    <s v="CONVENIOS ESPECIALES DE TRABAJADORES INDEPENDIENTES"/>
    <x v="1"/>
    <s v="SI"/>
    <s v="NO"/>
    <s v="NO"/>
    <n v="50"/>
    <s v="No"/>
    <s v="No"/>
    <n v="278030"/>
    <s v="CONVENIOS ESPECIALES DE TRABAJADORES INDEPENDIENTES"/>
    <n v="50"/>
  </r>
  <r>
    <n v="1007"/>
    <s v="MUJER"/>
    <n v="1407034.2"/>
    <s v="ASALARIADO"/>
    <x v="1"/>
    <s v="SI"/>
    <s v="NO"/>
    <s v="NO"/>
    <n v="31"/>
    <s v="No"/>
    <s v="No"/>
    <n v="1407034.2"/>
    <s v="ASALARIADO"/>
    <n v="31"/>
  </r>
  <r>
    <n v="1008"/>
    <s v="HOMBRE"/>
    <n v="1656666.67"/>
    <s v="ASALARIADO"/>
    <x v="1"/>
    <s v="SI"/>
    <s v="NO"/>
    <s v="NO"/>
    <n v="37"/>
    <s v="No"/>
    <s v="No"/>
    <n v="1656666.67"/>
    <s v="ASALARIADO"/>
    <n v="37"/>
  </r>
  <r>
    <n v="1009"/>
    <s v="MUJER"/>
    <n v="199161"/>
    <s v="ASALARIADO"/>
    <x v="1"/>
    <s v="SI"/>
    <s v="SI"/>
    <s v="SI"/>
    <n v="54"/>
    <s v="No"/>
    <s v="No"/>
    <n v="199161"/>
    <s v="ASALARIADO"/>
    <n v="54"/>
  </r>
  <r>
    <n v="1010"/>
    <s v="HOMBRE"/>
    <n v="600473"/>
    <s v="ASALARIADO"/>
    <x v="0"/>
    <s v="SI"/>
    <s v="NO"/>
    <s v="NO"/>
    <n v="32"/>
    <s v="No"/>
    <s v="No"/>
    <n v="600473"/>
    <s v="ASALARIADO"/>
    <n v="32"/>
  </r>
  <r>
    <n v="1011"/>
    <s v="HOMBRE"/>
    <n v="544648"/>
    <s v="TRABAJADOR INDEPENDIENTE"/>
    <x v="1"/>
    <s v="SI"/>
    <s v="NO"/>
    <s v="NO"/>
    <n v="39"/>
    <s v="No"/>
    <s v="No"/>
    <n v="544648"/>
    <s v="TRABAJADOR INDEPENDIENTE"/>
    <n v="39"/>
  </r>
  <r>
    <n v="1012"/>
    <s v="MUJER"/>
    <n v="757952.07"/>
    <s v="ASALARIADO"/>
    <x v="0"/>
    <s v="SI"/>
    <s v="NO"/>
    <s v="NO"/>
    <n v="34"/>
    <s v="No"/>
    <s v="No"/>
    <n v="757952.07"/>
    <s v="ASALARIADO"/>
    <n v="34"/>
  </r>
  <r>
    <n v="1013"/>
    <s v="HOMBRE"/>
    <n v="297045"/>
    <s v="ASEGURADO VOLUNTARIO"/>
    <x v="1"/>
    <s v="SI"/>
    <s v="NO"/>
    <s v="NO"/>
    <n v="60"/>
    <s v="No"/>
    <s v="No"/>
    <n v="297045"/>
    <s v="ASEGURADO VOLUNTARIO"/>
    <n v="60"/>
  </r>
  <r>
    <n v="1014"/>
    <s v="MUJER"/>
    <n v="514678"/>
    <s v="PENSIONADOS EN SU PROPIO SISTEMA"/>
    <x v="0"/>
    <s v="SI"/>
    <s v="NO"/>
    <s v="NO"/>
    <n v="73"/>
    <s v="No"/>
    <s v="No"/>
    <n v="514678"/>
    <s v="PENSIONADOS EN SU PROPIO SISTEMA"/>
    <n v="73"/>
  </r>
  <r>
    <n v="1015"/>
    <s v="HOMBRE"/>
    <n v="207840"/>
    <s v="ASALARIADO"/>
    <x v="1"/>
    <s v="SI"/>
    <s v="SI"/>
    <s v="NO"/>
    <n v="41"/>
    <s v="No"/>
    <s v="No"/>
    <n v="207840"/>
    <s v="ASALARIADO"/>
    <n v="41"/>
  </r>
  <r>
    <n v="1016"/>
    <s v="MUJER"/>
    <n v="592970"/>
    <s v="ASALARIADO"/>
    <x v="0"/>
    <s v="SI"/>
    <s v="NO"/>
    <s v="SI"/>
    <n v="37"/>
    <s v="No"/>
    <s v="No"/>
    <n v="592970"/>
    <s v="ASALARIADO"/>
    <n v="37"/>
  </r>
  <r>
    <n v="1017"/>
    <s v="HOMBRE"/>
    <n v="418054"/>
    <s v="TRABAJADOR INDEPENDIENTE"/>
    <x v="1"/>
    <s v="SI"/>
    <s v="NO"/>
    <s v="SI"/>
    <n v="48"/>
    <s v="No"/>
    <s v="No"/>
    <n v="418054"/>
    <s v="TRABAJADOR INDEPENDIENTE"/>
    <n v="48"/>
  </r>
  <r>
    <n v="1018"/>
    <s v="HOMBRE"/>
    <n v="140375"/>
    <s v="ASALARIADO"/>
    <x v="1"/>
    <s v="SI"/>
    <s v="NO"/>
    <s v="NO"/>
    <n v="54"/>
    <s v="No"/>
    <s v="No"/>
    <n v="140375"/>
    <s v="ASALARIADO"/>
    <n v="54"/>
  </r>
  <r>
    <n v="1019"/>
    <s v="MUJER"/>
    <n v="2152089.7000000002"/>
    <s v="ASALARIADO"/>
    <x v="0"/>
    <s v="SI"/>
    <s v="NO"/>
    <s v="NO"/>
    <n v="42"/>
    <s v="No"/>
    <s v="No"/>
    <n v="2152089.7000000002"/>
    <s v="ASALARIADO"/>
    <n v="42"/>
  </r>
  <r>
    <n v="1020"/>
    <s v="MUJER"/>
    <n v="1444541"/>
    <s v="PENSIONADOS EN SU PROPIO SISTEMA"/>
    <x v="0"/>
    <s v="SI"/>
    <s v="NO"/>
    <s v="NO"/>
    <n v="69"/>
    <s v="No"/>
    <s v="No"/>
    <n v="1444541"/>
    <s v="PENSIONADOS EN SU PROPIO SISTEMA"/>
    <n v="69"/>
  </r>
  <r>
    <n v="1021"/>
    <s v="HOMBRE"/>
    <n v="326749"/>
    <s v="TRABAJADOR INDEPENDIENTE"/>
    <x v="1"/>
    <s v="SI"/>
    <s v="NO"/>
    <s v="SI"/>
    <n v="58"/>
    <s v="No"/>
    <s v="No"/>
    <n v="326749"/>
    <s v="TRABAJADOR INDEPENDIENTE"/>
    <n v="58"/>
  </r>
  <r>
    <n v="1022"/>
    <s v="HOMBRE"/>
    <n v="4644820.8"/>
    <s v="ASALARIADO"/>
    <x v="0"/>
    <s v="SI"/>
    <s v="NO"/>
    <s v="NO"/>
    <n v="37"/>
    <s v="Atípico"/>
    <s v="No"/>
    <n v="4644820.8"/>
    <s v="ASALARIADO"/>
    <n v="37"/>
  </r>
  <r>
    <n v="1023"/>
    <s v="MUJER"/>
    <n v="517053.85"/>
    <s v="ASALARIADO"/>
    <x v="1"/>
    <s v="SI"/>
    <s v="NO"/>
    <s v="SI"/>
    <n v="28"/>
    <s v="No"/>
    <s v="No"/>
    <n v="517053.85"/>
    <s v="ASALARIADO"/>
    <n v="28"/>
  </r>
  <r>
    <n v="1024"/>
    <s v="HOMBRE"/>
    <n v="3692520"/>
    <s v="ASALARIADO"/>
    <x v="1"/>
    <s v="SI"/>
    <s v="NO"/>
    <s v="NO"/>
    <n v="47"/>
    <s v="Atípico"/>
    <s v="No"/>
    <n v="3692520"/>
    <s v="ASALARIADO"/>
    <n v="47"/>
  </r>
  <r>
    <n v="1025"/>
    <s v="HOMBRE"/>
    <n v="333671"/>
    <s v="ASALARIADO"/>
    <x v="1"/>
    <s v="SI"/>
    <s v="SI"/>
    <s v="NO"/>
    <n v="23"/>
    <s v="No"/>
    <s v="No"/>
    <n v="333671"/>
    <s v="ASALARIADO"/>
    <n v="23"/>
  </r>
  <r>
    <n v="1026"/>
    <s v="MUJER"/>
    <n v="504571.88"/>
    <s v="ASALARIADO"/>
    <x v="1"/>
    <s v="SI"/>
    <s v="NO"/>
    <s v="NO"/>
    <n v="31"/>
    <s v="No"/>
    <s v="No"/>
    <n v="504571.88"/>
    <s v="ASALARIADO"/>
    <n v="31"/>
  </r>
  <r>
    <n v="1027"/>
    <s v="MUJER"/>
    <n v="264120"/>
    <s v="ASALARIADO"/>
    <x v="1"/>
    <s v="SI"/>
    <s v="NO"/>
    <s v="SI"/>
    <n v="32"/>
    <s v="No"/>
    <s v="No"/>
    <n v="264120"/>
    <s v="ASALARIADO"/>
    <n v="32"/>
  </r>
  <r>
    <n v="1028"/>
    <s v="MUJER"/>
    <n v="766575.22"/>
    <s v="PENSIONADOS EN SU PROPIO SISTEMA"/>
    <x v="0"/>
    <s v="SI"/>
    <s v="NO"/>
    <s v="NO"/>
    <n v="71"/>
    <s v="No"/>
    <s v="No"/>
    <n v="766575.22"/>
    <s v="PENSIONADOS EN SU PROPIO SISTEMA"/>
    <n v="71"/>
  </r>
  <r>
    <n v="1029"/>
    <s v="HOMBRE"/>
    <n v="1020006.8"/>
    <s v="ASALARIADO"/>
    <x v="1"/>
    <s v="SI"/>
    <s v="NO"/>
    <s v="NO"/>
    <n v="30"/>
    <s v="No"/>
    <s v="No"/>
    <n v="1020006.8"/>
    <s v="ASALARIADO"/>
    <n v="30"/>
  </r>
  <r>
    <n v="1030"/>
    <s v="HOMBRE"/>
    <n v="701742"/>
    <s v="ASALARIADO"/>
    <x v="0"/>
    <s v="SI"/>
    <s v="NO"/>
    <s v="NO"/>
    <n v="30"/>
    <s v="No"/>
    <s v="No"/>
    <n v="701742"/>
    <s v="ASALARIADO"/>
    <n v="30"/>
  </r>
  <r>
    <n v="1031"/>
    <s v="HOMBRE"/>
    <n v="320000"/>
    <s v="ASALARIADO"/>
    <x v="1"/>
    <s v="SI"/>
    <s v="SI"/>
    <s v="NO"/>
    <n v="41"/>
    <s v="No"/>
    <s v="No"/>
    <n v="320000"/>
    <s v="ASALARIADO"/>
    <n v="41"/>
  </r>
  <r>
    <n v="1032"/>
    <s v="HOMBRE"/>
    <n v="1340270.3400000001"/>
    <s v="ASALARIADO"/>
    <x v="1"/>
    <s v="SI"/>
    <s v="NO"/>
    <s v="NO"/>
    <n v="32"/>
    <s v="No"/>
    <s v="No"/>
    <n v="1340270.3400000001"/>
    <s v="ASALARIADO"/>
    <n v="32"/>
  </r>
  <r>
    <n v="1033"/>
    <s v="HOMBRE"/>
    <n v="639148"/>
    <s v="TRABAJADOR INDEPENDIENTE"/>
    <x v="1"/>
    <s v="SI"/>
    <s v="NO"/>
    <s v="SI"/>
    <n v="73"/>
    <s v="No"/>
    <s v="No"/>
    <n v="639148"/>
    <s v="TRABAJADOR INDEPENDIENTE"/>
    <n v="73"/>
  </r>
  <r>
    <n v="1034"/>
    <s v="MUJER"/>
    <n v="1790761"/>
    <s v="ASALARIADO"/>
    <x v="0"/>
    <s v="SI"/>
    <s v="NO"/>
    <s v="SI"/>
    <n v="54"/>
    <s v="No"/>
    <s v="No"/>
    <n v="1790761"/>
    <s v="ASALARIADO"/>
    <n v="54"/>
  </r>
  <r>
    <n v="1035"/>
    <s v="HOMBRE"/>
    <n v="1170360"/>
    <s v="CONVENIOS ESPECIALES DE TRABAJADORES INDEPENDIENTES"/>
    <x v="1"/>
    <s v="SI"/>
    <s v="NO"/>
    <s v="NO"/>
    <n v="61"/>
    <s v="No"/>
    <s v="No"/>
    <n v="1170360"/>
    <s v="CONVENIOS ESPECIALES DE TRABAJADORES INDEPENDIENTES"/>
    <n v="61"/>
  </r>
  <r>
    <n v="1036"/>
    <s v="MUJER"/>
    <n v="196106.25"/>
    <s v="ASALARIADO"/>
    <x v="0"/>
    <s v="SI"/>
    <s v="NO"/>
    <s v="NO"/>
    <n v="38"/>
    <s v="No"/>
    <s v="No"/>
    <n v="196106.25"/>
    <s v="ASALARIADO"/>
    <n v="38"/>
  </r>
  <r>
    <n v="1037"/>
    <s v="MUJER"/>
    <n v="1510021"/>
    <s v="ASALARIADO"/>
    <x v="0"/>
    <s v="SI"/>
    <s v="NO"/>
    <s v="SI"/>
    <n v="46"/>
    <s v="No"/>
    <s v="No"/>
    <n v="1510021"/>
    <s v="ASALARIADO"/>
    <n v="46"/>
  </r>
  <r>
    <n v="1038"/>
    <s v="HOMBRE"/>
    <n v="297058"/>
    <s v="ASEGURADO VOLUNTARIO"/>
    <x v="1"/>
    <s v="NO"/>
    <s v="NO"/>
    <s v="SI"/>
    <n v="43"/>
    <s v="No"/>
    <s v="No"/>
    <n v="297058"/>
    <s v="ASEGURADO VOLUNTARIO"/>
    <n v="43"/>
  </r>
  <r>
    <n v="1039"/>
    <s v="MUJER"/>
    <n v="465916"/>
    <s v="ASALARIADO"/>
    <x v="0"/>
    <s v="SI"/>
    <s v="NO"/>
    <s v="NO"/>
    <n v="36"/>
    <s v="No"/>
    <s v="No"/>
    <n v="465916"/>
    <s v="ASALARIADO"/>
    <n v="36"/>
  </r>
  <r>
    <n v="1040"/>
    <s v="MUJER"/>
    <n v="632704.4"/>
    <s v="ASALARIADO"/>
    <x v="0"/>
    <s v="SI"/>
    <s v="NO"/>
    <s v="NO"/>
    <n v="35"/>
    <s v="No"/>
    <s v="No"/>
    <n v="632704.4"/>
    <s v="ASALARIADO"/>
    <n v="35"/>
  </r>
  <r>
    <n v="1041"/>
    <s v="MUJER"/>
    <n v="952206"/>
    <s v="ASALARIADO"/>
    <x v="0"/>
    <s v="SI"/>
    <s v="NO"/>
    <s v="SI"/>
    <n v="57"/>
    <s v="No"/>
    <s v="No"/>
    <n v="952206"/>
    <s v="ASALARIADO"/>
    <n v="57"/>
  </r>
  <r>
    <n v="1042"/>
    <s v="HOMBRE"/>
    <n v="1902994.84"/>
    <s v="ASALARIADO"/>
    <x v="0"/>
    <s v="SI"/>
    <s v="NO"/>
    <s v="NO"/>
    <n v="40"/>
    <s v="No"/>
    <s v="No"/>
    <n v="1902994.84"/>
    <s v="ASALARIADO"/>
    <n v="40"/>
  </r>
  <r>
    <n v="1043"/>
    <s v="MUJER"/>
    <n v="1215206.99"/>
    <s v="ASALARIADO"/>
    <x v="1"/>
    <s v="SI"/>
    <s v="NO"/>
    <s v="NO"/>
    <n v="36"/>
    <s v="No"/>
    <s v="No"/>
    <n v="1215206.99"/>
    <s v="ASALARIADO"/>
    <n v="36"/>
  </r>
  <r>
    <n v="1044"/>
    <s v="MUJER"/>
    <n v="518584.68"/>
    <s v="ASALARIADO"/>
    <x v="1"/>
    <s v="SI"/>
    <s v="NO"/>
    <s v="NO"/>
    <n v="19"/>
    <s v="No"/>
    <s v="No"/>
    <n v="518584.68"/>
    <s v="ASALARIADO"/>
    <n v="19"/>
  </r>
  <r>
    <n v="1045"/>
    <s v="MUJER"/>
    <n v="426767.25"/>
    <s v="ASALARIADO"/>
    <x v="1"/>
    <s v="SI"/>
    <s v="NO"/>
    <s v="NO"/>
    <n v="27"/>
    <s v="No"/>
    <s v="No"/>
    <n v="426767.25"/>
    <s v="ASALARIADO"/>
    <n v="27"/>
  </r>
  <r>
    <n v="1046"/>
    <s v="HOMBRE"/>
    <n v="325779.37"/>
    <s v="ASALARIADO"/>
    <x v="1"/>
    <s v="SI"/>
    <s v="NO"/>
    <s v="NO"/>
    <n v="20"/>
    <s v="No"/>
    <s v="No"/>
    <n v="325779.37"/>
    <s v="ASALARIADO"/>
    <n v="20"/>
  </r>
  <r>
    <n v="1047"/>
    <s v="HOMBRE"/>
    <n v="355776"/>
    <s v="ASALARIADO"/>
    <x v="1"/>
    <s v="SI"/>
    <s v="NO"/>
    <s v="NO"/>
    <n v="22"/>
    <s v="No"/>
    <s v="No"/>
    <n v="355776"/>
    <s v="ASALARIADO"/>
    <n v="22"/>
  </r>
  <r>
    <n v="1048"/>
    <s v="HOMBRE"/>
    <n v="150000"/>
    <s v="ASALARIADO"/>
    <x v="1"/>
    <s v="SI"/>
    <s v="SI"/>
    <s v="NO"/>
    <n v="31"/>
    <s v="No"/>
    <s v="No"/>
    <n v="150000"/>
    <s v="ASALARIADO"/>
    <n v="31"/>
  </r>
  <r>
    <n v="1049"/>
    <s v="HOMBRE"/>
    <n v="297429"/>
    <s v="TRABAJADOR INDEPENDIENTE"/>
    <x v="1"/>
    <s v="SI"/>
    <s v="NO"/>
    <s v="SI"/>
    <n v="28"/>
    <s v="No"/>
    <s v="No"/>
    <n v="297429"/>
    <s v="TRABAJADOR INDEPENDIENTE"/>
    <n v="28"/>
  </r>
  <r>
    <n v="1050"/>
    <s v="HOMBRE"/>
    <n v="327400"/>
    <s v="ASALARIADO"/>
    <x v="1"/>
    <s v="SI"/>
    <s v="NO"/>
    <s v="NO"/>
    <n v="27"/>
    <s v="No"/>
    <s v="No"/>
    <n v="327400"/>
    <s v="ASALARIADO"/>
    <n v="27"/>
  </r>
  <r>
    <n v="1051"/>
    <s v="HOMBRE"/>
    <n v="4742229.6399999997"/>
    <s v="ASALARIADO"/>
    <x v="1"/>
    <s v="SI"/>
    <s v="NO"/>
    <s v="NO"/>
    <n v="49"/>
    <s v="Atípico"/>
    <s v="No"/>
    <n v="4742229.6399999997"/>
    <s v="ASALARIADO"/>
    <n v="49"/>
  </r>
  <r>
    <n v="1052"/>
    <s v="MUJER"/>
    <n v="396057"/>
    <s v="TRABAJADOR INDEPENDIENTE"/>
    <x v="1"/>
    <s v="SI"/>
    <s v="NO"/>
    <s v="NO"/>
    <n v="19"/>
    <s v="No"/>
    <s v="No"/>
    <n v="396057"/>
    <s v="TRABAJADOR INDEPENDIENTE"/>
    <n v="19"/>
  </r>
  <r>
    <n v="1053"/>
    <s v="HOMBRE"/>
    <n v="1492126.5"/>
    <s v="ASALARIADO"/>
    <x v="0"/>
    <s v="SI"/>
    <s v="NO"/>
    <s v="NO"/>
    <n v="41"/>
    <s v="No"/>
    <s v="No"/>
    <n v="1492126.5"/>
    <s v="ASALARIADO"/>
    <n v="41"/>
  </r>
  <r>
    <n v="1054"/>
    <s v="HOMBRE"/>
    <n v="1301239"/>
    <s v="PENSIONADOS EN SU PROPIO SISTEMA"/>
    <x v="0"/>
    <s v="SI"/>
    <s v="NO"/>
    <s v="NO"/>
    <n v="76"/>
    <s v="No"/>
    <s v="No"/>
    <n v="1301239"/>
    <s v="PENSIONADOS EN SU PROPIO SISTEMA"/>
    <n v="76"/>
  </r>
  <r>
    <n v="1055"/>
    <s v="MUJER"/>
    <n v="359544.27"/>
    <s v="CONVENIOS ESPECIALES DE ASEGURADOS VOLUNTARIOS"/>
    <x v="1"/>
    <s v="SI"/>
    <s v="SI"/>
    <s v="NO"/>
    <n v="26"/>
    <s v="No"/>
    <s v="No"/>
    <n v="359544.27"/>
    <s v="CONVENIOS ESPECIALES DE ASEGURADOS VOLUNTARIOS"/>
    <n v="26"/>
  </r>
  <r>
    <n v="1056"/>
    <s v="MUJER"/>
    <n v="297110"/>
    <s v="TRABAJADOR INDEPENDIENTE"/>
    <x v="1"/>
    <s v="SI"/>
    <s v="NO"/>
    <s v="SI"/>
    <n v="35"/>
    <s v="No"/>
    <s v="No"/>
    <n v="297110"/>
    <s v="TRABAJADOR INDEPENDIENTE"/>
    <n v="35"/>
  </r>
  <r>
    <n v="1057"/>
    <s v="MUJER"/>
    <n v="467500.65"/>
    <s v="ASALARIADO"/>
    <x v="1"/>
    <s v="SI"/>
    <s v="NO"/>
    <s v="NO"/>
    <n v="43"/>
    <s v="No"/>
    <s v="No"/>
    <n v="467500.65"/>
    <s v="ASALARIADO"/>
    <n v="43"/>
  </r>
  <r>
    <n v="1058"/>
    <s v="MUJER"/>
    <n v="297046"/>
    <s v="ASEGURADO VOLUNTARIO"/>
    <x v="1"/>
    <s v="SI"/>
    <s v="SI"/>
    <s v="NO"/>
    <n v="22"/>
    <s v="No"/>
    <s v="No"/>
    <n v="297046"/>
    <s v="ASEGURADO VOLUNTARIO"/>
    <n v="22"/>
  </r>
  <r>
    <n v="1059"/>
    <s v="HOMBRE"/>
    <n v="276964.83"/>
    <s v="ASALARIADO"/>
    <x v="1"/>
    <s v="SI"/>
    <s v="NO"/>
    <s v="NO"/>
    <n v="58"/>
    <s v="No"/>
    <s v="No"/>
    <n v="276964.83"/>
    <s v="ASALARIADO"/>
    <n v="58"/>
  </r>
  <r>
    <n v="1060"/>
    <s v="HOMBRE"/>
    <n v="360000"/>
    <s v="ASALARIADO"/>
    <x v="1"/>
    <s v="SI"/>
    <s v="NO"/>
    <s v="NO"/>
    <n v="40"/>
    <s v="No"/>
    <s v="No"/>
    <n v="360000"/>
    <s v="ASALARIADO"/>
    <n v="40"/>
  </r>
  <r>
    <n v="1061"/>
    <s v="HOMBRE"/>
    <n v="491540.23"/>
    <s v="ASALARIADO"/>
    <x v="1"/>
    <s v="SI"/>
    <s v="NO"/>
    <s v="NO"/>
    <n v="50"/>
    <s v="No"/>
    <s v="No"/>
    <n v="491540.23"/>
    <s v="ASALARIADO"/>
    <n v="50"/>
  </r>
  <r>
    <n v="1062"/>
    <s v="MUJER"/>
    <n v="307401"/>
    <s v="ASALARIADO"/>
    <x v="0"/>
    <s v="SI"/>
    <s v="NO"/>
    <s v="SI"/>
    <n v="28"/>
    <s v="No"/>
    <s v="No"/>
    <n v="307401"/>
    <s v="ASALARIADO"/>
    <n v="28"/>
  </r>
  <r>
    <n v="1063"/>
    <s v="HOMBRE"/>
    <n v="141510.22"/>
    <s v="PENSIONADOS EN SU PROPIO SISTEMA"/>
    <x v="0"/>
    <s v="SI"/>
    <s v="NO"/>
    <s v="NO"/>
    <n v="90"/>
    <s v="No"/>
    <s v="No"/>
    <n v="141510.22"/>
    <s v="PENSIONADOS EN SU PROPIO SISTEMA"/>
    <n v="90"/>
  </r>
  <r>
    <n v="1064"/>
    <s v="MUJER"/>
    <n v="721809"/>
    <s v="ASALARIADO"/>
    <x v="0"/>
    <s v="SI"/>
    <s v="NO"/>
    <s v="SI"/>
    <n v="46"/>
    <s v="No"/>
    <s v="No"/>
    <n v="721809"/>
    <s v="ASALARIADO"/>
    <n v="46"/>
  </r>
  <r>
    <n v="1065"/>
    <s v="HOMBRE"/>
    <n v="363793"/>
    <s v="ASALARIADO"/>
    <x v="1"/>
    <s v="SI"/>
    <s v="SI"/>
    <s v="NO"/>
    <n v="51"/>
    <s v="No"/>
    <s v="No"/>
    <n v="363793"/>
    <s v="ASALARIADO"/>
    <n v="51"/>
  </r>
  <r>
    <n v="1066"/>
    <s v="HOMBRE"/>
    <n v="592200"/>
    <s v="ASALARIADO"/>
    <x v="1"/>
    <s v="SI"/>
    <s v="SI"/>
    <s v="NO"/>
    <n v="53"/>
    <s v="No"/>
    <s v="No"/>
    <n v="592200"/>
    <s v="ASALARIADO"/>
    <n v="53"/>
  </r>
  <r>
    <n v="1067"/>
    <s v="MUJER"/>
    <n v="2196851"/>
    <s v="ASALARIADO"/>
    <x v="1"/>
    <s v="SI"/>
    <s v="NO"/>
    <s v="NO"/>
    <n v="41"/>
    <s v="No"/>
    <s v="No"/>
    <n v="2196851"/>
    <s v="ASALARIADO"/>
    <n v="41"/>
  </r>
  <r>
    <n v="1068"/>
    <s v="HOMBRE"/>
    <n v="495108.62"/>
    <s v="ASALARIADO"/>
    <x v="0"/>
    <s v="SI"/>
    <s v="NO"/>
    <s v="NO"/>
    <n v="25"/>
    <s v="No"/>
    <s v="No"/>
    <n v="495108.62"/>
    <s v="ASALARIADO"/>
    <n v="25"/>
  </r>
  <r>
    <n v="1069"/>
    <s v="MUJER"/>
    <n v="380000"/>
    <s v="ASALARIADO"/>
    <x v="1"/>
    <s v="SI"/>
    <s v="NO"/>
    <s v="NO"/>
    <n v="57"/>
    <s v="No"/>
    <s v="No"/>
    <n v="380000"/>
    <s v="ASALARIADO"/>
    <n v="57"/>
  </r>
  <r>
    <n v="1070"/>
    <s v="MUJER"/>
    <n v="2183054.04"/>
    <s v="ASALARIADO"/>
    <x v="1"/>
    <s v="SI"/>
    <s v="NO"/>
    <s v="NO"/>
    <n v="32"/>
    <s v="No"/>
    <s v="No"/>
    <n v="2183054.04"/>
    <s v="ASALARIADO"/>
    <n v="32"/>
  </r>
  <r>
    <n v="1071"/>
    <s v="HOMBRE"/>
    <n v="651535"/>
    <s v="ASALARIADO"/>
    <x v="1"/>
    <s v="SI"/>
    <s v="NO"/>
    <s v="NO"/>
    <n v="34"/>
    <s v="No"/>
    <s v="No"/>
    <n v="651535"/>
    <s v="ASALARIADO"/>
    <n v="34"/>
  </r>
  <r>
    <n v="1072"/>
    <s v="MUJER"/>
    <n v="278030"/>
    <s v="CONVENIOS ESPECIALES DE TRABAJADORES INDEPENDIENTES"/>
    <x v="1"/>
    <s v="SI"/>
    <s v="NO"/>
    <s v="NO"/>
    <n v="29"/>
    <s v="No"/>
    <s v="No"/>
    <n v="278030"/>
    <s v="CONVENIOS ESPECIALES DE TRABAJADORES INDEPENDIENTES"/>
    <n v="29"/>
  </r>
  <r>
    <n v="1073"/>
    <s v="HOMBRE"/>
    <n v="299647"/>
    <s v="ASEGURADO VOLUNTARIO"/>
    <x v="1"/>
    <s v="SI"/>
    <s v="NO"/>
    <s v="NO"/>
    <n v="64"/>
    <s v="No"/>
    <s v="No"/>
    <n v="299647"/>
    <s v="ASEGURADO VOLUNTARIO"/>
    <n v="64"/>
  </r>
  <r>
    <n v="1074"/>
    <s v="MUJER"/>
    <n v="347520"/>
    <s v="ASALARIADO"/>
    <x v="1"/>
    <s v="SI"/>
    <s v="NO"/>
    <s v="NO"/>
    <n v="35"/>
    <s v="No"/>
    <s v="No"/>
    <n v="347520"/>
    <s v="ASALARIADO"/>
    <n v="35"/>
  </r>
  <r>
    <n v="1075"/>
    <s v="HOMBRE"/>
    <n v="594640"/>
    <s v="ASALARIADO"/>
    <x v="1"/>
    <s v="SI"/>
    <s v="NO"/>
    <s v="NO"/>
    <n v="36"/>
    <s v="No"/>
    <s v="No"/>
    <n v="594640"/>
    <s v="ASALARIADO"/>
    <n v="36"/>
  </r>
  <r>
    <n v="1076"/>
    <s v="HOMBRE"/>
    <n v="207858"/>
    <s v="ASALARIADO"/>
    <x v="1"/>
    <s v="SI"/>
    <s v="NO"/>
    <s v="NO"/>
    <n v="55"/>
    <s v="No"/>
    <s v="No"/>
    <n v="207858"/>
    <s v="ASALARIADO"/>
    <n v="55"/>
  </r>
  <r>
    <n v="1077"/>
    <s v="HOMBRE"/>
    <n v="3211392"/>
    <s v="ASALARIADO"/>
    <x v="0"/>
    <s v="SI"/>
    <s v="NO"/>
    <s v="NO"/>
    <n v="60"/>
    <s v="Atípico"/>
    <s v="No"/>
    <n v="3211392"/>
    <s v="ASALARIADO"/>
    <n v="60"/>
  </r>
  <r>
    <n v="1078"/>
    <s v="HOMBRE"/>
    <n v="631550.63"/>
    <s v="ASALARIADO"/>
    <x v="1"/>
    <s v="SI"/>
    <s v="NO"/>
    <s v="NO"/>
    <n v="38"/>
    <s v="No"/>
    <s v="No"/>
    <n v="631550.63"/>
    <s v="ASALARIADO"/>
    <n v="38"/>
  </r>
  <r>
    <n v="1079"/>
    <s v="HOMBRE"/>
    <n v="374222.12"/>
    <s v="ASALARIADO"/>
    <x v="1"/>
    <s v="SI"/>
    <s v="NO"/>
    <s v="NO"/>
    <n v="31"/>
    <s v="No"/>
    <s v="No"/>
    <n v="374222.12"/>
    <s v="ASALARIADO"/>
    <n v="31"/>
  </r>
  <r>
    <n v="1080"/>
    <s v="MUJER"/>
    <n v="338166"/>
    <s v="ASEGURADO VOLUNTARIO"/>
    <x v="1"/>
    <s v="SI"/>
    <s v="NO"/>
    <s v="NO"/>
    <n v="63"/>
    <s v="No"/>
    <s v="No"/>
    <n v="338166"/>
    <s v="ASEGURADO VOLUNTARIO"/>
    <n v="63"/>
  </r>
  <r>
    <n v="1081"/>
    <s v="MUJER"/>
    <n v="180000"/>
    <s v="ASALARIADO"/>
    <x v="1"/>
    <s v="SI"/>
    <s v="SI"/>
    <s v="NO"/>
    <n v="78"/>
    <s v="No"/>
    <s v="No"/>
    <n v="180000"/>
    <s v="ASALARIADO"/>
    <n v="78"/>
  </r>
  <r>
    <n v="1082"/>
    <s v="MUJER"/>
    <n v="582638"/>
    <s v="TRABAJADOR INDEPENDIENTE"/>
    <x v="1"/>
    <s v="SI"/>
    <s v="SI"/>
    <s v="SI"/>
    <n v="60"/>
    <s v="No"/>
    <s v="No"/>
    <n v="582638"/>
    <s v="TRABAJADOR INDEPENDIENTE"/>
    <n v="60"/>
  </r>
  <r>
    <n v="1083"/>
    <s v="MUJER"/>
    <n v="818240.4"/>
    <s v="ASALARIADO"/>
    <x v="1"/>
    <s v="SI"/>
    <s v="NO"/>
    <s v="NO"/>
    <n v="26"/>
    <s v="No"/>
    <s v="No"/>
    <n v="818240.4"/>
    <s v="ASALARIADO"/>
    <n v="26"/>
  </r>
  <r>
    <n v="1084"/>
    <s v="MUJER"/>
    <n v="317915"/>
    <s v="ASALARIADO"/>
    <x v="1"/>
    <s v="SI"/>
    <s v="NO"/>
    <s v="NO"/>
    <n v="41"/>
    <s v="No"/>
    <s v="No"/>
    <n v="317915"/>
    <s v="ASALARIADO"/>
    <n v="41"/>
  </r>
  <r>
    <n v="1085"/>
    <s v="HOMBRE"/>
    <n v="449694.75"/>
    <s v="ASALARIADO"/>
    <x v="1"/>
    <s v="SI"/>
    <s v="NO"/>
    <s v="NO"/>
    <n v="21"/>
    <s v="No"/>
    <s v="No"/>
    <n v="449694.75"/>
    <s v="ASALARIADO"/>
    <n v="21"/>
  </r>
  <r>
    <n v="1086"/>
    <s v="MUJER"/>
    <n v="607000"/>
    <s v="ASALARIADO"/>
    <x v="1"/>
    <s v="SI"/>
    <s v="NO"/>
    <s v="NO"/>
    <n v="41"/>
    <s v="No"/>
    <s v="No"/>
    <n v="607000"/>
    <s v="ASALARIADO"/>
    <n v="41"/>
  </r>
  <r>
    <n v="1087"/>
    <s v="HOMBRE"/>
    <n v="302470"/>
    <s v="TRABAJADOR INDEPENDIENTE"/>
    <x v="1"/>
    <s v="SI"/>
    <s v="NO"/>
    <s v="SI"/>
    <n v="31"/>
    <s v="No"/>
    <s v="No"/>
    <n v="302470"/>
    <s v="TRABAJADOR INDEPENDIENTE"/>
    <n v="31"/>
  </r>
  <r>
    <n v="1088"/>
    <s v="HOMBRE"/>
    <n v="300000"/>
    <s v="ASALARIADO"/>
    <x v="1"/>
    <s v="SI"/>
    <s v="NO"/>
    <s v="NO"/>
    <n v="58"/>
    <s v="No"/>
    <s v="No"/>
    <n v="300000"/>
    <s v="ASALARIADO"/>
    <n v="58"/>
  </r>
  <r>
    <n v="1089"/>
    <s v="HOMBRE"/>
    <n v="359543"/>
    <s v="ASALARIADO"/>
    <x v="1"/>
    <s v="SI"/>
    <s v="NO"/>
    <s v="NO"/>
    <n v="20"/>
    <s v="No"/>
    <s v="No"/>
    <n v="359543"/>
    <s v="ASALARIADO"/>
    <n v="20"/>
  </r>
  <r>
    <n v="1090"/>
    <s v="MUJER"/>
    <n v="717302"/>
    <s v="ASALARIADO"/>
    <x v="1"/>
    <s v="SI"/>
    <s v="NO"/>
    <s v="NO"/>
    <n v="42"/>
    <s v="No"/>
    <s v="No"/>
    <n v="717302"/>
    <s v="ASALARIADO"/>
    <n v="42"/>
  </r>
  <r>
    <n v="1091"/>
    <s v="HOMBRE"/>
    <n v="301597.40000000002"/>
    <s v="ASALARIADO"/>
    <x v="1"/>
    <s v="SI"/>
    <s v="SI"/>
    <s v="NO"/>
    <n v="46"/>
    <s v="No"/>
    <s v="No"/>
    <n v="301597.40000000002"/>
    <s v="ASALARIADO"/>
    <n v="46"/>
  </r>
  <r>
    <n v="1092"/>
    <s v="MUJER"/>
    <n v="297046"/>
    <s v="ASEGURADO VOLUNTARIO"/>
    <x v="1"/>
    <s v="SI"/>
    <s v="NO"/>
    <s v="NO"/>
    <n v="34"/>
    <s v="No"/>
    <s v="No"/>
    <n v="297046"/>
    <s v="ASEGURADO VOLUNTARIO"/>
    <n v="34"/>
  </r>
  <r>
    <n v="1093"/>
    <s v="HOMBRE"/>
    <n v="700000"/>
    <s v="ASALARIADO"/>
    <x v="1"/>
    <s v="SI"/>
    <s v="NO"/>
    <s v="NO"/>
    <n v="22"/>
    <s v="No"/>
    <s v="No"/>
    <n v="700000"/>
    <s v="ASALARIADO"/>
    <n v="22"/>
  </r>
  <r>
    <n v="1094"/>
    <s v="MUJER"/>
    <n v="384000"/>
    <s v="ASALARIADO"/>
    <x v="1"/>
    <s v="SI"/>
    <s v="NO"/>
    <s v="NO"/>
    <n v="48"/>
    <s v="No"/>
    <s v="No"/>
    <n v="384000"/>
    <s v="ASALARIADO"/>
    <n v="48"/>
  </r>
  <r>
    <n v="1095"/>
    <s v="HOMBRE"/>
    <n v="783349.9"/>
    <s v="ASALARIADO"/>
    <x v="0"/>
    <s v="SI"/>
    <s v="NO"/>
    <s v="NO"/>
    <n v="45"/>
    <s v="No"/>
    <s v="No"/>
    <n v="783349.9"/>
    <s v="ASALARIADO"/>
    <n v="45"/>
  </r>
  <r>
    <n v="1096"/>
    <s v="HOMBRE"/>
    <n v="1615550.07"/>
    <s v="ASALARIADO"/>
    <x v="1"/>
    <s v="SI"/>
    <s v="NO"/>
    <s v="SI"/>
    <n v="37"/>
    <s v="No"/>
    <s v="No"/>
    <n v="1615550.07"/>
    <s v="ASALARIADO"/>
    <n v="37"/>
  </r>
  <r>
    <n v="1097"/>
    <s v="MUJER"/>
    <n v="247663"/>
    <s v="ASALARIADO"/>
    <x v="1"/>
    <s v="SI"/>
    <s v="NO"/>
    <s v="NO"/>
    <n v="19"/>
    <s v="No"/>
    <s v="No"/>
    <n v="247663"/>
    <s v="ASALARIADO"/>
    <n v="19"/>
  </r>
  <r>
    <n v="1098"/>
    <s v="MUJER"/>
    <n v="1267616.3899999999"/>
    <s v="ASALARIADO"/>
    <x v="1"/>
    <s v="SI"/>
    <s v="NO"/>
    <s v="NO"/>
    <n v="35"/>
    <s v="No"/>
    <s v="No"/>
    <n v="1267616.3899999999"/>
    <s v="ASALARIADO"/>
    <n v="35"/>
  </r>
  <r>
    <n v="1099"/>
    <s v="HOMBRE"/>
    <n v="377999"/>
    <s v="TRABAJADOR INDEPENDIENTE"/>
    <x v="1"/>
    <s v="SI"/>
    <s v="NO"/>
    <s v="SI"/>
    <n v="37"/>
    <s v="No"/>
    <s v="No"/>
    <n v="377999"/>
    <s v="TRABAJADOR INDEPENDIENTE"/>
    <n v="37"/>
  </r>
  <r>
    <n v="1100"/>
    <s v="MUJER"/>
    <n v="297044"/>
    <s v="ASEGURADO VOLUNTARIO"/>
    <x v="1"/>
    <s v="SI"/>
    <s v="NO"/>
    <s v="NO"/>
    <n v="53"/>
    <s v="No"/>
    <s v="No"/>
    <n v="297044"/>
    <s v="ASEGURADO VOLUNTARIO"/>
    <n v="53"/>
  </r>
  <r>
    <n v="1101"/>
    <s v="HOMBRE"/>
    <n v="278030"/>
    <s v="CONVENIOS ESPECIALES DE TRABAJADORES INDEPENDIENTES"/>
    <x v="1"/>
    <s v="SI"/>
    <s v="NO"/>
    <s v="NO"/>
    <n v="24"/>
    <s v="No"/>
    <s v="No"/>
    <n v="278030"/>
    <s v="CONVENIOS ESPECIALES DE TRABAJADORES INDEPENDIENTES"/>
    <n v="24"/>
  </r>
  <r>
    <n v="1102"/>
    <s v="HOMBRE"/>
    <n v="297045"/>
    <s v="TRABAJADOR INDEPENDIENTE"/>
    <x v="1"/>
    <s v="SI"/>
    <s v="NO"/>
    <s v="SI"/>
    <n v="33"/>
    <s v="No"/>
    <s v="No"/>
    <n v="297045"/>
    <s v="TRABAJADOR INDEPENDIENTE"/>
    <n v="33"/>
  </r>
  <r>
    <n v="1103"/>
    <s v="HOMBRE"/>
    <n v="239460"/>
    <s v="ASALARIADO"/>
    <x v="1"/>
    <s v="SI"/>
    <s v="NO"/>
    <s v="NO"/>
    <n v="26"/>
    <s v="No"/>
    <s v="No"/>
    <n v="239460"/>
    <s v="ASALARIADO"/>
    <n v="26"/>
  </r>
  <r>
    <n v="1104"/>
    <s v="HOMBRE"/>
    <n v="331181"/>
    <s v="TRABAJADOR INDEPENDIENTE"/>
    <x v="1"/>
    <s v="SI"/>
    <s v="SI"/>
    <s v="SI"/>
    <n v="30"/>
    <s v="No"/>
    <s v="No"/>
    <n v="331181"/>
    <s v="TRABAJADOR INDEPENDIENTE"/>
    <n v="30"/>
  </r>
  <r>
    <n v="1105"/>
    <s v="HOMBRE"/>
    <n v="580840.93999999994"/>
    <s v="ASALARIADO"/>
    <x v="1"/>
    <s v="SI"/>
    <s v="NO"/>
    <s v="NO"/>
    <n v="37"/>
    <s v="No"/>
    <s v="No"/>
    <n v="580840.93999999994"/>
    <s v="ASALARIADO"/>
    <n v="37"/>
  </r>
  <r>
    <n v="1106"/>
    <s v="MUJER"/>
    <n v="850000"/>
    <s v="ASALARIADO"/>
    <x v="1"/>
    <s v="SI"/>
    <s v="NO"/>
    <s v="NO"/>
    <n v="38"/>
    <s v="No"/>
    <s v="No"/>
    <n v="850000"/>
    <s v="ASALARIADO"/>
    <n v="38"/>
  </r>
  <r>
    <n v="1107"/>
    <s v="HOMBRE"/>
    <n v="367500"/>
    <s v="ASALARIADO"/>
    <x v="1"/>
    <s v="SI"/>
    <s v="NO"/>
    <s v="NO"/>
    <n v="32"/>
    <s v="No"/>
    <s v="No"/>
    <n v="367500"/>
    <s v="ASALARIADO"/>
    <n v="32"/>
  </r>
  <r>
    <n v="1108"/>
    <s v="HOMBRE"/>
    <n v="594092"/>
    <s v="TRABAJADOR INDEPENDIENTE"/>
    <x v="1"/>
    <s v="SI"/>
    <s v="NO"/>
    <s v="NO"/>
    <n v="62"/>
    <s v="No"/>
    <s v="No"/>
    <n v="594092"/>
    <s v="TRABAJADOR INDEPENDIENTE"/>
    <n v="62"/>
  </r>
  <r>
    <n v="1109"/>
    <s v="MUJER"/>
    <n v="297046"/>
    <s v="TRABAJADOR INDEPENDIENTE"/>
    <x v="1"/>
    <s v="SI"/>
    <s v="NO"/>
    <s v="NO"/>
    <n v="33"/>
    <s v="No"/>
    <s v="No"/>
    <n v="297046"/>
    <s v="TRABAJADOR INDEPENDIENTE"/>
    <n v="33"/>
  </r>
  <r>
    <n v="1110"/>
    <s v="HOMBRE"/>
    <n v="429000"/>
    <s v="ASALARIADO"/>
    <x v="1"/>
    <s v="SI"/>
    <s v="SI"/>
    <s v="NO"/>
    <n v="53"/>
    <s v="No"/>
    <s v="No"/>
    <n v="429000"/>
    <s v="ASALARIADO"/>
    <n v="53"/>
  </r>
  <r>
    <n v="1111"/>
    <s v="HOMBRE"/>
    <n v="460742.68"/>
    <s v="ASALARIADO"/>
    <x v="1"/>
    <s v="SI"/>
    <s v="NO"/>
    <s v="NO"/>
    <n v="34"/>
    <s v="No"/>
    <s v="No"/>
    <n v="460742.68"/>
    <s v="ASALARIADO"/>
    <n v="34"/>
  </r>
  <r>
    <n v="1112"/>
    <s v="MUJER"/>
    <n v="469397.06"/>
    <s v="ASALARIADO"/>
    <x v="1"/>
    <s v="SI"/>
    <s v="NO"/>
    <s v="NO"/>
    <n v="21"/>
    <s v="No"/>
    <s v="No"/>
    <n v="469397.06"/>
    <s v="ASALARIADO"/>
    <n v="21"/>
  </r>
  <r>
    <n v="1113"/>
    <s v="HOMBRE"/>
    <n v="509509"/>
    <s v="TRABAJADOR INDEPENDIENTE"/>
    <x v="1"/>
    <s v="SI"/>
    <s v="NO"/>
    <s v="SI"/>
    <n v="48"/>
    <s v="No"/>
    <s v="No"/>
    <n v="509509"/>
    <s v="TRABAJADOR INDEPENDIENTE"/>
    <n v="48"/>
  </r>
  <r>
    <n v="1114"/>
    <s v="MUJER"/>
    <n v="297046"/>
    <s v="ASEGURADO VOLUNTARIO"/>
    <x v="1"/>
    <s v="SI"/>
    <s v="NO"/>
    <s v="NO"/>
    <n v="43"/>
    <s v="No"/>
    <s v="No"/>
    <n v="297046"/>
    <s v="ASEGURADO VOLUNTARIO"/>
    <n v="43"/>
  </r>
  <r>
    <n v="1115"/>
    <s v="MUJER"/>
    <n v="326036"/>
    <s v="ASALARIADO"/>
    <x v="1"/>
    <s v="SI"/>
    <s v="NO"/>
    <s v="SI"/>
    <n v="54"/>
    <s v="No"/>
    <s v="No"/>
    <n v="326036"/>
    <s v="ASALARIADO"/>
    <n v="54"/>
  </r>
  <r>
    <n v="1116"/>
    <s v="HOMBRE"/>
    <n v="297046"/>
    <s v="TRABAJADOR INDEPENDIENTE"/>
    <x v="1"/>
    <s v="SI"/>
    <s v="NO"/>
    <s v="NO"/>
    <n v="53"/>
    <s v="No"/>
    <s v="No"/>
    <n v="297046"/>
    <s v="TRABAJADOR INDEPENDIENTE"/>
    <n v="53"/>
  </r>
  <r>
    <n v="1117"/>
    <s v="HOMBRE"/>
    <n v="425000"/>
    <s v="ASALARIADO"/>
    <x v="1"/>
    <s v="SI"/>
    <s v="NO"/>
    <s v="NO"/>
    <n v="20"/>
    <s v="No"/>
    <s v="No"/>
    <n v="425000"/>
    <s v="ASALARIADO"/>
    <n v="20"/>
  </r>
  <r>
    <n v="1118"/>
    <s v="HOMBRE"/>
    <n v="1427100.52"/>
    <s v="ASALARIADO"/>
    <x v="0"/>
    <s v="SI"/>
    <s v="NO"/>
    <s v="NO"/>
    <n v="44"/>
    <s v="No"/>
    <s v="No"/>
    <n v="1427100.52"/>
    <s v="ASALARIADO"/>
    <n v="44"/>
  </r>
  <r>
    <n v="1119"/>
    <s v="HOMBRE"/>
    <n v="321287"/>
    <s v="ASEGURADO VOLUNTARIO"/>
    <x v="1"/>
    <s v="SI"/>
    <s v="NO"/>
    <s v="NO"/>
    <n v="54"/>
    <s v="No"/>
    <s v="No"/>
    <n v="321287"/>
    <s v="ASEGURADO VOLUNTARIO"/>
    <n v="54"/>
  </r>
  <r>
    <n v="1120"/>
    <s v="HOMBRE"/>
    <n v="610142"/>
    <s v="TRABAJADOR INDEPENDIENTE"/>
    <x v="1"/>
    <s v="SI"/>
    <s v="NO"/>
    <s v="NO"/>
    <n v="61"/>
    <s v="No"/>
    <s v="No"/>
    <n v="610142"/>
    <s v="TRABAJADOR INDEPENDIENTE"/>
    <n v="61"/>
  </r>
  <r>
    <n v="1121"/>
    <s v="HOMBRE"/>
    <n v="1602501"/>
    <s v="PENSIONADOS EN SU PROPIO SISTEMA"/>
    <x v="0"/>
    <s v="SI"/>
    <s v="NO"/>
    <s v="NO"/>
    <n v="60"/>
    <s v="No"/>
    <s v="No"/>
    <n v="1602501"/>
    <s v="PENSIONADOS EN SU PROPIO SISTEMA"/>
    <n v="60"/>
  </r>
  <r>
    <n v="1122"/>
    <s v="HOMBRE"/>
    <n v="440086.31"/>
    <s v="ASALARIADO"/>
    <x v="1"/>
    <s v="SI"/>
    <s v="NO"/>
    <s v="NO"/>
    <n v="53"/>
    <s v="No"/>
    <s v="No"/>
    <n v="440086.31"/>
    <s v="ASALARIADO"/>
    <n v="53"/>
  </r>
  <r>
    <n v="1123"/>
    <s v="HOMBRE"/>
    <n v="812849"/>
    <s v="ASEGURADO VOLUNTARIO"/>
    <x v="1"/>
    <s v="SI"/>
    <s v="SI"/>
    <s v="NO"/>
    <n v="74"/>
    <s v="No"/>
    <s v="No"/>
    <n v="812849"/>
    <s v="ASEGURADO VOLUNTARIO"/>
    <n v="74"/>
  </r>
  <r>
    <n v="1124"/>
    <s v="HOMBRE"/>
    <n v="449060"/>
    <s v="ASALARIADO"/>
    <x v="0"/>
    <s v="SI"/>
    <s v="NO"/>
    <s v="SI"/>
    <n v="58"/>
    <s v="No"/>
    <s v="No"/>
    <n v="449060"/>
    <s v="ASALARIADO"/>
    <n v="58"/>
  </r>
  <r>
    <n v="1125"/>
    <s v="HOMBRE"/>
    <n v="326753"/>
    <s v="ASEGURADO VOLUNTARIO"/>
    <x v="1"/>
    <s v="SI"/>
    <s v="NO"/>
    <s v="NO"/>
    <n v="42"/>
    <s v="No"/>
    <s v="No"/>
    <n v="326753"/>
    <s v="ASEGURADO VOLUNTARIO"/>
    <n v="42"/>
  </r>
  <r>
    <n v="1126"/>
    <s v="HOMBRE"/>
    <n v="364062.51"/>
    <s v="ASALARIADO"/>
    <x v="1"/>
    <s v="SI"/>
    <s v="NO"/>
    <s v="NO"/>
    <n v="27"/>
    <s v="No"/>
    <s v="No"/>
    <n v="364062.51"/>
    <s v="ASALARIADO"/>
    <n v="27"/>
  </r>
  <r>
    <n v="1127"/>
    <s v="HOMBRE"/>
    <n v="278030.99"/>
    <s v="CONVENIOS ESPECIALES DE TRABAJADORES INDEPENDIENTES"/>
    <x v="1"/>
    <s v="SI"/>
    <s v="NO"/>
    <s v="NO"/>
    <n v="31"/>
    <s v="No"/>
    <s v="No"/>
    <n v="278030.99"/>
    <s v="CONVENIOS ESPECIALES DE TRABAJADORES INDEPENDIENTES"/>
    <n v="31"/>
  </r>
  <r>
    <n v="1128"/>
    <s v="HOMBRE"/>
    <n v="876640.38"/>
    <s v="ASALARIADO"/>
    <x v="1"/>
    <s v="SI"/>
    <s v="NO"/>
    <s v="NO"/>
    <n v="49"/>
    <s v="No"/>
    <s v="No"/>
    <n v="876640.38"/>
    <s v="ASALARIADO"/>
    <n v="49"/>
  </r>
  <r>
    <n v="1129"/>
    <s v="HOMBRE"/>
    <n v="288203"/>
    <s v="ASALARIADO"/>
    <x v="0"/>
    <s v="SI"/>
    <s v="NO"/>
    <s v="SI"/>
    <n v="26"/>
    <s v="No"/>
    <s v="No"/>
    <n v="288203"/>
    <s v="ASALARIADO"/>
    <n v="26"/>
  </r>
  <r>
    <n v="1130"/>
    <s v="HOMBRE"/>
    <n v="51450.83"/>
    <s v="ASALARIADO"/>
    <x v="1"/>
    <s v="SI"/>
    <s v="SI"/>
    <s v="NO"/>
    <n v="50"/>
    <s v="No"/>
    <s v="No"/>
    <n v="51450.83"/>
    <s v="ASALARIADO"/>
    <n v="50"/>
  </r>
  <r>
    <n v="1131"/>
    <s v="HOMBRE"/>
    <n v="538446.65"/>
    <s v="ASALARIADO"/>
    <x v="1"/>
    <s v="SI"/>
    <s v="NO"/>
    <s v="NO"/>
    <n v="28"/>
    <s v="No"/>
    <s v="No"/>
    <n v="538446.65"/>
    <s v="ASALARIADO"/>
    <n v="28"/>
  </r>
  <r>
    <n v="1132"/>
    <s v="MUJER"/>
    <n v="198257.15"/>
    <s v="PENSIONADOS EN SU PROPIO SISTEMA"/>
    <x v="0"/>
    <s v="SI"/>
    <s v="NO"/>
    <s v="NO"/>
    <n v="97"/>
    <s v="No"/>
    <s v="No"/>
    <n v="198257.15"/>
    <s v="PENSIONADOS EN SU PROPIO SISTEMA"/>
    <n v="97"/>
  </r>
  <r>
    <n v="1133"/>
    <s v="HOMBRE"/>
    <n v="278030"/>
    <s v="CONVENIOS ESPECIALES DE TRABAJADORES INDEPENDIENTES"/>
    <x v="1"/>
    <s v="SI"/>
    <s v="SI"/>
    <s v="NO"/>
    <n v="39"/>
    <s v="No"/>
    <s v="No"/>
    <n v="278030"/>
    <s v="CONVENIOS ESPECIALES DE TRABAJADORES INDEPENDIENTES"/>
    <n v="39"/>
  </r>
  <r>
    <n v="1134"/>
    <s v="HOMBRE"/>
    <n v="636889"/>
    <s v="TRABAJADOR INDEPENDIENTE"/>
    <x v="1"/>
    <s v="SI"/>
    <s v="NO"/>
    <s v="SI"/>
    <n v="49"/>
    <s v="No"/>
    <s v="No"/>
    <n v="636889"/>
    <s v="TRABAJADOR INDEPENDIENTE"/>
    <n v="49"/>
  </r>
  <r>
    <n v="1135"/>
    <s v="HOMBRE"/>
    <n v="600000"/>
    <s v="ASALARIADO"/>
    <x v="1"/>
    <s v="SI"/>
    <s v="SI"/>
    <s v="SI"/>
    <n v="58"/>
    <s v="No"/>
    <s v="No"/>
    <n v="600000"/>
    <s v="ASALARIADO"/>
    <n v="58"/>
  </r>
  <r>
    <n v="1136"/>
    <s v="MUJER"/>
    <n v="297139"/>
    <s v="ASEGURADO VOLUNTARIO"/>
    <x v="1"/>
    <s v="NO"/>
    <s v="NO"/>
    <s v="SI"/>
    <n v="41"/>
    <s v="No"/>
    <s v="No"/>
    <n v="297139"/>
    <s v="ASEGURADO VOLUNTARIO"/>
    <n v="41"/>
  </r>
  <r>
    <n v="1137"/>
    <s v="MUJER"/>
    <n v="277000"/>
    <s v="ASALARIADO"/>
    <x v="1"/>
    <s v="SI"/>
    <s v="NO"/>
    <s v="NO"/>
    <n v="46"/>
    <s v="No"/>
    <s v="No"/>
    <n v="277000"/>
    <s v="ASALARIADO"/>
    <n v="46"/>
  </r>
  <r>
    <n v="1138"/>
    <s v="HOMBRE"/>
    <n v="635014"/>
    <s v="TRABAJADOR INDEPENDIENTE"/>
    <x v="1"/>
    <s v="SI"/>
    <s v="NO"/>
    <s v="NO"/>
    <n v="51"/>
    <s v="No"/>
    <s v="No"/>
    <n v="635014"/>
    <s v="TRABAJADOR INDEPENDIENTE"/>
    <n v="51"/>
  </r>
  <r>
    <n v="1139"/>
    <s v="HOMBRE"/>
    <n v="79912"/>
    <s v="ASALARIADO"/>
    <x v="1"/>
    <s v="SI"/>
    <s v="NO"/>
    <s v="NO"/>
    <n v="19"/>
    <s v="No"/>
    <s v="No"/>
    <n v="79912"/>
    <s v="ASALARIADO"/>
    <n v="19"/>
  </r>
  <r>
    <n v="1140"/>
    <s v="HOMBRE"/>
    <n v="393512.27"/>
    <s v="ASALARIADO"/>
    <x v="1"/>
    <s v="SI"/>
    <s v="NO"/>
    <s v="NO"/>
    <n v="44"/>
    <s v="No"/>
    <s v="No"/>
    <n v="393512.27"/>
    <s v="ASALARIADO"/>
    <n v="44"/>
  </r>
  <r>
    <n v="1141"/>
    <s v="MUJER"/>
    <n v="297046"/>
    <s v="ASEGURADO VOLUNTARIO"/>
    <x v="1"/>
    <s v="SI"/>
    <s v="NO"/>
    <s v="SI"/>
    <n v="21"/>
    <s v="No"/>
    <s v="No"/>
    <n v="297046"/>
    <s v="ASEGURADO VOLUNTARIO"/>
    <n v="21"/>
  </r>
  <r>
    <n v="1142"/>
    <s v="MUJER"/>
    <n v="125736.88"/>
    <s v="ASALARIADO"/>
    <x v="0"/>
    <s v="SI"/>
    <s v="NO"/>
    <s v="NO"/>
    <n v="34"/>
    <s v="No"/>
    <s v="No"/>
    <n v="125736.88"/>
    <s v="ASALARIADO"/>
    <n v="34"/>
  </r>
  <r>
    <n v="1143"/>
    <s v="HOMBRE"/>
    <n v="1279854.5"/>
    <s v="ASALARIADO"/>
    <x v="0"/>
    <s v="SI"/>
    <s v="NO"/>
    <s v="NO"/>
    <n v="39"/>
    <s v="No"/>
    <s v="No"/>
    <n v="1279854.5"/>
    <s v="ASALARIADO"/>
    <n v="39"/>
  </r>
  <r>
    <n v="1144"/>
    <s v="MUJER"/>
    <n v="385000"/>
    <s v="ASALARIADO"/>
    <x v="1"/>
    <s v="SI"/>
    <s v="NO"/>
    <s v="NO"/>
    <n v="25"/>
    <s v="No"/>
    <s v="No"/>
    <n v="385000"/>
    <s v="ASALARIADO"/>
    <n v="25"/>
  </r>
  <r>
    <n v="1145"/>
    <s v="HOMBRE"/>
    <n v="555522"/>
    <s v="ASALARIADO"/>
    <x v="1"/>
    <s v="SI"/>
    <s v="NO"/>
    <s v="NO"/>
    <n v="53"/>
    <s v="No"/>
    <s v="No"/>
    <n v="555522"/>
    <s v="ASALARIADO"/>
    <n v="53"/>
  </r>
  <r>
    <n v="1146"/>
    <s v="HOMBRE"/>
    <n v="1190185.8999999999"/>
    <s v="ASALARIADO"/>
    <x v="0"/>
    <s v="SI"/>
    <s v="NO"/>
    <s v="NO"/>
    <n v="44"/>
    <s v="No"/>
    <s v="No"/>
    <n v="1190185.8999999999"/>
    <s v="ASALARIADO"/>
    <n v="44"/>
  </r>
  <r>
    <n v="1147"/>
    <s v="MUJER"/>
    <n v="550590.5"/>
    <s v="ASALARIADO"/>
    <x v="0"/>
    <s v="SI"/>
    <s v="NO"/>
    <s v="NO"/>
    <n v="26"/>
    <s v="No"/>
    <s v="No"/>
    <n v="550590.5"/>
    <s v="ASALARIADO"/>
    <n v="26"/>
  </r>
  <r>
    <n v="1148"/>
    <s v="HOMBRE"/>
    <n v="297046"/>
    <s v="TRABAJADOR INDEPENDIENTE"/>
    <x v="1"/>
    <s v="SI"/>
    <s v="NO"/>
    <s v="NO"/>
    <n v="50"/>
    <s v="No"/>
    <s v="No"/>
    <n v="297046"/>
    <s v="TRABAJADOR INDEPENDIENTE"/>
    <n v="50"/>
  </r>
  <r>
    <n v="1149"/>
    <s v="MUJER"/>
    <n v="475006"/>
    <s v="ASALARIADO"/>
    <x v="1"/>
    <s v="SI"/>
    <s v="NO"/>
    <s v="NO"/>
    <n v="24"/>
    <s v="No"/>
    <s v="No"/>
    <n v="475006"/>
    <s v="ASALARIADO"/>
    <n v="24"/>
  </r>
  <r>
    <n v="1150"/>
    <s v="MUJER"/>
    <n v="356649"/>
    <s v="TRABAJADOR INDEPENDIENTE"/>
    <x v="1"/>
    <s v="SI"/>
    <s v="NO"/>
    <s v="SI"/>
    <n v="48"/>
    <s v="No"/>
    <s v="No"/>
    <n v="356649"/>
    <s v="TRABAJADOR INDEPENDIENTE"/>
    <n v="48"/>
  </r>
  <r>
    <n v="1151"/>
    <s v="HOMBRE"/>
    <n v="278030"/>
    <s v="CONVENIOS ESPECIALES DE TRABAJADORES INDEPENDIENTES"/>
    <x v="1"/>
    <s v="SI"/>
    <s v="NO"/>
    <s v="NO"/>
    <n v="38"/>
    <s v="No"/>
    <s v="No"/>
    <n v="278030"/>
    <s v="CONVENIOS ESPECIALES DE TRABAJADORES INDEPENDIENTES"/>
    <n v="38"/>
  </r>
  <r>
    <n v="1152"/>
    <s v="MUJER"/>
    <n v="290000"/>
    <s v="ASALARIADO"/>
    <x v="1"/>
    <s v="SI"/>
    <s v="NO"/>
    <s v="NO"/>
    <n v="57"/>
    <s v="No"/>
    <s v="No"/>
    <n v="290000"/>
    <s v="ASALARIADO"/>
    <n v="57"/>
  </r>
  <r>
    <n v="1153"/>
    <s v="MUJER"/>
    <n v="1122731"/>
    <s v="PENSIONADOS EN SU PROPIO SISTEMA"/>
    <x v="0"/>
    <s v="SI"/>
    <s v="NO"/>
    <s v="NO"/>
    <n v="63"/>
    <s v="No"/>
    <s v="No"/>
    <n v="1122731"/>
    <s v="PENSIONADOS EN SU PROPIO SISTEMA"/>
    <n v="63"/>
  </r>
  <r>
    <n v="1154"/>
    <s v="MUJER"/>
    <n v="1551166.5"/>
    <s v="ASALARIADO"/>
    <x v="0"/>
    <s v="SI"/>
    <s v="NO"/>
    <s v="NO"/>
    <n v="31"/>
    <s v="No"/>
    <s v="No"/>
    <n v="1551166.5"/>
    <s v="ASALARIADO"/>
    <n v="31"/>
  </r>
  <r>
    <n v="1155"/>
    <s v="MUJER"/>
    <n v="479260"/>
    <s v="ASALARIADO"/>
    <x v="1"/>
    <s v="SI"/>
    <s v="NO"/>
    <s v="NO"/>
    <n v="28"/>
    <s v="No"/>
    <s v="No"/>
    <n v="479260"/>
    <s v="ASALARIADO"/>
    <n v="28"/>
  </r>
  <r>
    <n v="1156"/>
    <s v="MUJER"/>
    <n v="1235915"/>
    <s v="PENSIONADOS EN SU PROPIO SISTEMA"/>
    <x v="0"/>
    <s v="SI"/>
    <s v="NO"/>
    <s v="NO"/>
    <n v="64"/>
    <s v="No"/>
    <s v="No"/>
    <n v="1235915"/>
    <s v="PENSIONADOS EN SU PROPIO SISTEMA"/>
    <n v="64"/>
  </r>
  <r>
    <n v="1157"/>
    <s v="HOMBRE"/>
    <n v="454230.29"/>
    <s v="ASALARIADO"/>
    <x v="0"/>
    <s v="SI"/>
    <s v="NO"/>
    <s v="NO"/>
    <n v="42"/>
    <s v="No"/>
    <s v="No"/>
    <n v="454230.29"/>
    <s v="ASALARIADO"/>
    <n v="42"/>
  </r>
  <r>
    <n v="1158"/>
    <s v="HOMBRE"/>
    <n v="767326.7"/>
    <s v="ASALARIADO"/>
    <x v="0"/>
    <s v="SI"/>
    <s v="NO"/>
    <s v="NO"/>
    <n v="37"/>
    <s v="No"/>
    <s v="No"/>
    <n v="767326.7"/>
    <s v="ASALARIADO"/>
    <n v="37"/>
  </r>
  <r>
    <n v="1159"/>
    <s v="HOMBRE"/>
    <n v="322474"/>
    <s v="TRABAJADOR INDEPENDIENTE"/>
    <x v="1"/>
    <s v="SI"/>
    <s v="NO"/>
    <s v="SI"/>
    <n v="28"/>
    <s v="No"/>
    <s v="No"/>
    <n v="322474"/>
    <s v="TRABAJADOR INDEPENDIENTE"/>
    <n v="28"/>
  </r>
  <r>
    <n v="1160"/>
    <s v="MUJER"/>
    <n v="400000"/>
    <s v="ASALARIADO"/>
    <x v="1"/>
    <s v="SI"/>
    <s v="NO"/>
    <s v="SI"/>
    <n v="37"/>
    <s v="No"/>
    <s v="No"/>
    <n v="400000"/>
    <s v="ASALARIADO"/>
    <n v="37"/>
  </r>
  <r>
    <n v="1161"/>
    <s v="HOMBRE"/>
    <n v="445799.84"/>
    <s v="ASALARIADO"/>
    <x v="1"/>
    <s v="SI"/>
    <s v="SI"/>
    <s v="NO"/>
    <n v="34"/>
    <s v="No"/>
    <s v="No"/>
    <n v="445799.84"/>
    <s v="ASALARIADO"/>
    <n v="34"/>
  </r>
  <r>
    <n v="1162"/>
    <s v="HOMBRE"/>
    <n v="297046"/>
    <s v="ASEGURADO VOLUNTARIO"/>
    <x v="1"/>
    <s v="SI"/>
    <s v="NO"/>
    <s v="NO"/>
    <n v="48"/>
    <s v="No"/>
    <s v="No"/>
    <n v="297046"/>
    <s v="ASEGURADO VOLUNTARIO"/>
    <n v="48"/>
  </r>
  <r>
    <n v="1163"/>
    <s v="MUJER"/>
    <n v="627720.31000000006"/>
    <s v="ASALARIADO"/>
    <x v="1"/>
    <s v="SI"/>
    <s v="NO"/>
    <s v="NO"/>
    <n v="20"/>
    <s v="No"/>
    <s v="No"/>
    <n v="627720.31000000006"/>
    <s v="ASALARIADO"/>
    <n v="20"/>
  </r>
  <r>
    <n v="1164"/>
    <s v="HOMBRE"/>
    <n v="540000"/>
    <s v="ASALARIADO"/>
    <x v="1"/>
    <s v="SI"/>
    <s v="NO"/>
    <s v="NO"/>
    <n v="28"/>
    <s v="No"/>
    <s v="No"/>
    <n v="540000"/>
    <s v="ASALARIADO"/>
    <n v="28"/>
  </r>
  <r>
    <n v="1165"/>
    <s v="MUJER"/>
    <n v="475832.5"/>
    <s v="ASALARIADO"/>
    <x v="1"/>
    <s v="SI"/>
    <s v="NO"/>
    <s v="NO"/>
    <n v="26"/>
    <s v="No"/>
    <s v="No"/>
    <n v="475832.5"/>
    <s v="ASALARIADO"/>
    <n v="26"/>
  </r>
  <r>
    <n v="1166"/>
    <s v="HOMBRE"/>
    <n v="324516.38"/>
    <s v="ASALARIADO"/>
    <x v="0"/>
    <s v="SI"/>
    <s v="NO"/>
    <s v="NO"/>
    <n v="54"/>
    <s v="No"/>
    <s v="No"/>
    <n v="324516.38"/>
    <s v="ASALARIADO"/>
    <n v="54"/>
  </r>
  <r>
    <n v="1167"/>
    <s v="MUJER"/>
    <n v="3300500"/>
    <s v="ASALARIADO"/>
    <x v="1"/>
    <s v="SI"/>
    <s v="NO"/>
    <s v="NO"/>
    <n v="48"/>
    <s v="Atípico"/>
    <s v="No"/>
    <n v="3300500"/>
    <s v="ASALARIADO"/>
    <n v="48"/>
  </r>
  <r>
    <n v="1168"/>
    <s v="HOMBRE"/>
    <n v="387626"/>
    <s v="TRABAJADOR INDEPENDIENTE"/>
    <x v="1"/>
    <s v="SI"/>
    <s v="NO"/>
    <s v="SI"/>
    <n v="32"/>
    <s v="No"/>
    <s v="No"/>
    <n v="387626"/>
    <s v="TRABAJADOR INDEPENDIENTE"/>
    <n v="32"/>
  </r>
  <r>
    <n v="1169"/>
    <s v="HOMBRE"/>
    <n v="802029"/>
    <s v="TRABAJADOR INDEPENDIENTE"/>
    <x v="1"/>
    <s v="SI"/>
    <s v="NO"/>
    <s v="NO"/>
    <n v="60"/>
    <s v="No"/>
    <s v="No"/>
    <n v="802029"/>
    <s v="TRABAJADOR INDEPENDIENTE"/>
    <n v="60"/>
  </r>
  <r>
    <n v="1170"/>
    <s v="HOMBRE"/>
    <n v="331171"/>
    <s v="ASALARIADO"/>
    <x v="1"/>
    <s v="SI"/>
    <s v="NO"/>
    <s v="NO"/>
    <n v="47"/>
    <s v="No"/>
    <s v="No"/>
    <n v="331171"/>
    <s v="ASALARIADO"/>
    <n v="47"/>
  </r>
  <r>
    <n v="1171"/>
    <s v="HOMBRE"/>
    <n v="3652052.72"/>
    <s v="PENSIONADOS EN SU PROPIO SISTEMA"/>
    <x v="0"/>
    <s v="SI"/>
    <s v="NO"/>
    <s v="NO"/>
    <n v="67"/>
    <s v="Atípico"/>
    <s v="No"/>
    <n v="3652052.72"/>
    <s v="PENSIONADOS EN SU PROPIO SISTEMA"/>
    <n v="67"/>
  </r>
  <r>
    <n v="1172"/>
    <s v="HOMBRE"/>
    <n v="2036980.28"/>
    <s v="ASALARIADO"/>
    <x v="1"/>
    <s v="SI"/>
    <s v="NO"/>
    <s v="NO"/>
    <n v="36"/>
    <s v="No"/>
    <s v="No"/>
    <n v="2036980.28"/>
    <s v="ASALARIADO"/>
    <n v="36"/>
  </r>
  <r>
    <n v="1173"/>
    <s v="HOMBRE"/>
    <n v="279463.71999999997"/>
    <s v="PENSIONADOS EN SU PROPIO SISTEMA"/>
    <x v="0"/>
    <s v="SI"/>
    <s v="NO"/>
    <s v="NO"/>
    <n v="72"/>
    <s v="No"/>
    <s v="No"/>
    <n v="279463.71999999997"/>
    <s v="PENSIONADOS EN SU PROPIO SISTEMA"/>
    <n v="72"/>
  </r>
  <r>
    <n v="1174"/>
    <s v="HOMBRE"/>
    <n v="170013.99"/>
    <s v="ASALARIADO"/>
    <x v="1"/>
    <s v="SI"/>
    <s v="NO"/>
    <s v="NO"/>
    <n v="40"/>
    <s v="No"/>
    <s v="No"/>
    <n v="170013.99"/>
    <s v="ASALARIADO"/>
    <n v="40"/>
  </r>
  <r>
    <n v="1175"/>
    <s v="MUJER"/>
    <n v="307580"/>
    <s v="ASALARIADO"/>
    <x v="1"/>
    <s v="SI"/>
    <s v="NO"/>
    <s v="NO"/>
    <n v="19"/>
    <s v="No"/>
    <s v="No"/>
    <n v="307580"/>
    <s v="ASALARIADO"/>
    <n v="19"/>
  </r>
  <r>
    <n v="1176"/>
    <s v="HOMBRE"/>
    <n v="729689.4"/>
    <s v="ASALARIADO"/>
    <x v="1"/>
    <s v="SI"/>
    <s v="SI"/>
    <s v="NO"/>
    <n v="38"/>
    <s v="No"/>
    <s v="No"/>
    <n v="729689.4"/>
    <s v="ASALARIADO"/>
    <n v="38"/>
  </r>
  <r>
    <n v="1177"/>
    <s v="MUJER"/>
    <n v="287862.75"/>
    <s v="ASALARIADO"/>
    <x v="0"/>
    <s v="SI"/>
    <s v="NO"/>
    <s v="NO"/>
    <n v="56"/>
    <s v="No"/>
    <s v="No"/>
    <n v="287862.75"/>
    <s v="ASALARIADO"/>
    <n v="56"/>
  </r>
  <r>
    <n v="1178"/>
    <s v="HOMBRE"/>
    <n v="420583.35"/>
    <s v="ASALARIADO"/>
    <x v="1"/>
    <s v="SI"/>
    <s v="NO"/>
    <s v="NO"/>
    <n v="42"/>
    <s v="No"/>
    <s v="No"/>
    <n v="420583.35"/>
    <s v="ASALARIADO"/>
    <n v="42"/>
  </r>
  <r>
    <n v="1179"/>
    <s v="MUJER"/>
    <n v="716640"/>
    <s v="ASALARIADO"/>
    <x v="1"/>
    <s v="SI"/>
    <s v="NO"/>
    <s v="NO"/>
    <n v="31"/>
    <s v="No"/>
    <s v="No"/>
    <n v="716640"/>
    <s v="ASALARIADO"/>
    <n v="31"/>
  </r>
  <r>
    <n v="1180"/>
    <s v="HOMBRE"/>
    <n v="330000"/>
    <s v="ASALARIADO"/>
    <x v="1"/>
    <s v="SI"/>
    <s v="SI"/>
    <s v="SI"/>
    <n v="56"/>
    <s v="No"/>
    <s v="No"/>
    <n v="330000"/>
    <s v="ASALARIADO"/>
    <n v="56"/>
  </r>
  <r>
    <n v="1181"/>
    <s v="HOMBRE"/>
    <n v="389716.32"/>
    <s v="ASALARIADO"/>
    <x v="1"/>
    <s v="SI"/>
    <s v="NO"/>
    <s v="NO"/>
    <n v="50"/>
    <s v="No"/>
    <s v="No"/>
    <n v="389716.32"/>
    <s v="ASALARIADO"/>
    <n v="50"/>
  </r>
  <r>
    <n v="1182"/>
    <s v="MUJER"/>
    <n v="297046"/>
    <s v="ASEGURADO VOLUNTARIO"/>
    <x v="1"/>
    <s v="SI"/>
    <s v="NO"/>
    <s v="NO"/>
    <n v="42"/>
    <s v="No"/>
    <s v="No"/>
    <n v="297046"/>
    <s v="ASEGURADO VOLUNTARIO"/>
    <n v="42"/>
  </r>
  <r>
    <n v="1183"/>
    <s v="MUJER"/>
    <n v="299647"/>
    <s v="ASEGURADO VOLUNTARIO"/>
    <x v="1"/>
    <s v="SI"/>
    <s v="NO"/>
    <s v="NO"/>
    <n v="83"/>
    <s v="No"/>
    <s v="No"/>
    <n v="299647"/>
    <s v="ASEGURADO VOLUNTARIO"/>
    <n v="83"/>
  </r>
  <r>
    <n v="1184"/>
    <s v="MUJER"/>
    <n v="530654.96"/>
    <s v="ASALARIADO"/>
    <x v="1"/>
    <s v="SI"/>
    <s v="NO"/>
    <s v="NO"/>
    <n v="26"/>
    <s v="No"/>
    <s v="No"/>
    <n v="530654.96"/>
    <s v="ASALARIADO"/>
    <n v="26"/>
  </r>
  <r>
    <n v="1185"/>
    <s v="MUJER"/>
    <n v="580000"/>
    <s v="ASALARIADO"/>
    <x v="1"/>
    <s v="SI"/>
    <s v="NO"/>
    <s v="NO"/>
    <n v="29"/>
    <s v="No"/>
    <s v="No"/>
    <n v="580000"/>
    <s v="ASALARIADO"/>
    <n v="29"/>
  </r>
  <r>
    <n v="1186"/>
    <s v="MUJER"/>
    <n v="590156.81999999995"/>
    <s v="ASALARIADO"/>
    <x v="1"/>
    <s v="SI"/>
    <s v="NO"/>
    <s v="NO"/>
    <n v="27"/>
    <s v="No"/>
    <s v="No"/>
    <n v="590156.81999999995"/>
    <s v="ASALARIADO"/>
    <n v="27"/>
  </r>
  <r>
    <n v="1187"/>
    <s v="MUJER"/>
    <n v="1136716.6599999999"/>
    <s v="ASALARIADO"/>
    <x v="1"/>
    <s v="SI"/>
    <s v="NO"/>
    <s v="NO"/>
    <n v="27"/>
    <s v="No"/>
    <s v="No"/>
    <n v="1136716.6599999999"/>
    <s v="ASALARIADO"/>
    <n v="27"/>
  </r>
  <r>
    <n v="1188"/>
    <s v="HOMBRE"/>
    <n v="458557"/>
    <s v="TRABAJADOR INDEPENDIENTE"/>
    <x v="1"/>
    <s v="SI"/>
    <s v="NO"/>
    <s v="NO"/>
    <n v="42"/>
    <s v="No"/>
    <s v="No"/>
    <n v="458557"/>
    <s v="TRABAJADOR INDEPENDIENTE"/>
    <n v="42"/>
  </r>
  <r>
    <n v="1189"/>
    <s v="HOMBRE"/>
    <n v="1273490.6299999999"/>
    <s v="ASALARIADO"/>
    <x v="1"/>
    <s v="SI"/>
    <s v="NO"/>
    <s v="NO"/>
    <n v="27"/>
    <s v="No"/>
    <s v="No"/>
    <n v="1273490.6299999999"/>
    <s v="ASALARIADO"/>
    <n v="27"/>
  </r>
  <r>
    <n v="1190"/>
    <s v="HOMBRE"/>
    <n v="403983"/>
    <s v="TRABAJADOR INDEPENDIENTE"/>
    <x v="1"/>
    <s v="SI"/>
    <s v="NO"/>
    <s v="SI"/>
    <n v="43"/>
    <s v="No"/>
    <s v="No"/>
    <n v="403983"/>
    <s v="TRABAJADOR INDEPENDIENTE"/>
    <n v="43"/>
  </r>
  <r>
    <n v="1191"/>
    <s v="HOMBRE"/>
    <n v="1646695"/>
    <s v="ASALARIADO"/>
    <x v="0"/>
    <s v="SI"/>
    <s v="NO"/>
    <s v="SI"/>
    <n v="54"/>
    <s v="No"/>
    <s v="No"/>
    <n v="1646695"/>
    <s v="ASALARIADO"/>
    <n v="54"/>
  </r>
  <r>
    <n v="1192"/>
    <s v="MUJER"/>
    <n v="634764"/>
    <s v="PENSIONADOS EN SU PROPIO SISTEMA"/>
    <x v="0"/>
    <s v="SI"/>
    <s v="NO"/>
    <s v="NO"/>
    <n v="69"/>
    <s v="No"/>
    <s v="No"/>
    <n v="634764"/>
    <s v="PENSIONADOS EN SU PROPIO SISTEMA"/>
    <n v="69"/>
  </r>
  <r>
    <n v="1193"/>
    <s v="HOMBRE"/>
    <n v="303131"/>
    <s v="PENSIONADOS EN SU PROPIO SISTEMA"/>
    <x v="0"/>
    <s v="SI"/>
    <s v="NO"/>
    <s v="NO"/>
    <n v="88"/>
    <s v="No"/>
    <s v="No"/>
    <n v="303131"/>
    <s v="PENSIONADOS EN SU PROPIO SISTEMA"/>
    <n v="88"/>
  </r>
  <r>
    <n v="1194"/>
    <s v="MUJER"/>
    <n v="298751"/>
    <s v="TRABAJADOR INDEPENDIENTE"/>
    <x v="1"/>
    <s v="SI"/>
    <s v="NO"/>
    <s v="SI"/>
    <n v="36"/>
    <s v="No"/>
    <s v="No"/>
    <n v="298751"/>
    <s v="TRABAJADOR INDEPENDIENTE"/>
    <n v="36"/>
  </r>
  <r>
    <n v="1195"/>
    <s v="MUJER"/>
    <n v="220000"/>
    <s v="ASALARIADO"/>
    <x v="1"/>
    <s v="SI"/>
    <s v="NO"/>
    <s v="NO"/>
    <n v="25"/>
    <s v="No"/>
    <s v="No"/>
    <n v="220000"/>
    <s v="ASALARIADO"/>
    <n v="25"/>
  </r>
  <r>
    <n v="1196"/>
    <s v="HOMBRE"/>
    <n v="446228"/>
    <s v="ASALARIADO"/>
    <x v="1"/>
    <s v="SI"/>
    <s v="NO"/>
    <s v="NO"/>
    <n v="30"/>
    <s v="No"/>
    <s v="No"/>
    <n v="446228"/>
    <s v="ASALARIADO"/>
    <n v="30"/>
  </r>
  <r>
    <n v="1197"/>
    <s v="HOMBRE"/>
    <n v="24000"/>
    <s v="ASALARIADO"/>
    <x v="1"/>
    <s v="SI"/>
    <s v="SI"/>
    <s v="NO"/>
    <n v="35"/>
    <s v="No"/>
    <s v="No"/>
    <n v="24000"/>
    <s v="ASALARIADO"/>
    <n v="35"/>
  </r>
  <r>
    <n v="1198"/>
    <s v="HOMBRE"/>
    <n v="120159.3"/>
    <s v="ASALARIADO"/>
    <x v="1"/>
    <s v="SI"/>
    <s v="NO"/>
    <s v="NO"/>
    <n v="66"/>
    <s v="No"/>
    <s v="No"/>
    <n v="120159.3"/>
    <s v="ASALARIADO"/>
    <n v="66"/>
  </r>
  <r>
    <n v="1199"/>
    <s v="HOMBRE"/>
    <n v="296822.51"/>
    <s v="ASALARIADO"/>
    <x v="1"/>
    <s v="SI"/>
    <s v="SI"/>
    <s v="NO"/>
    <n v="27"/>
    <s v="No"/>
    <s v="No"/>
    <n v="296822.51"/>
    <s v="ASALARIADO"/>
    <n v="27"/>
  </r>
  <r>
    <n v="1200"/>
    <s v="MUJER"/>
    <n v="278031"/>
    <s v="ASEGURADO VOLUNTARIO"/>
    <x v="1"/>
    <s v="SI"/>
    <s v="NO"/>
    <s v="SI"/>
    <n v="46"/>
    <s v="No"/>
    <s v="No"/>
    <n v="278031"/>
    <s v="ASEGURADO VOLUNTARIO"/>
    <n v="46"/>
  </r>
  <r>
    <n v="1201"/>
    <s v="HOMBRE"/>
    <n v="305704"/>
    <s v="TRABAJADOR INDEPENDIENTE"/>
    <x v="1"/>
    <s v="SI"/>
    <s v="NO"/>
    <s v="SI"/>
    <n v="62"/>
    <s v="No"/>
    <s v="No"/>
    <n v="305704"/>
    <s v="TRABAJADOR INDEPENDIENTE"/>
    <n v="62"/>
  </r>
  <r>
    <n v="1202"/>
    <s v="MUJER"/>
    <n v="164917"/>
    <s v="ASALARIADO"/>
    <x v="0"/>
    <s v="SI"/>
    <s v="NO"/>
    <s v="NO"/>
    <n v="42"/>
    <s v="No"/>
    <s v="No"/>
    <n v="164917"/>
    <s v="ASALARIADO"/>
    <n v="42"/>
  </r>
  <r>
    <n v="1203"/>
    <s v="HOMBRE"/>
    <n v="278030"/>
    <s v="CONVENIOS ESPECIALES DE TRABAJADORES INDEPENDIENTES"/>
    <x v="1"/>
    <s v="SI"/>
    <s v="NO"/>
    <s v="SI"/>
    <n v="68"/>
    <s v="No"/>
    <s v="No"/>
    <n v="278030"/>
    <s v="CONVENIOS ESPECIALES DE TRABAJADORES INDEPENDIENTES"/>
    <n v="68"/>
  </r>
  <r>
    <n v="1204"/>
    <s v="HOMBRE"/>
    <n v="297046"/>
    <s v="TRABAJADOR INDEPENDIENTE"/>
    <x v="1"/>
    <s v="SI"/>
    <s v="SI"/>
    <s v="SI"/>
    <n v="51"/>
    <s v="No"/>
    <s v="No"/>
    <n v="297046"/>
    <s v="TRABAJADOR INDEPENDIENTE"/>
    <n v="51"/>
  </r>
  <r>
    <n v="1205"/>
    <s v="HOMBRE"/>
    <n v="1489400.5"/>
    <s v="ASALARIADO"/>
    <x v="0"/>
    <s v="SI"/>
    <s v="NO"/>
    <s v="NO"/>
    <n v="33"/>
    <s v="No"/>
    <s v="No"/>
    <n v="1489400.5"/>
    <s v="ASALARIADO"/>
    <n v="33"/>
  </r>
  <r>
    <n v="1206"/>
    <s v="HOMBRE"/>
    <n v="355741"/>
    <s v="TRABAJADOR INDEPENDIENTE"/>
    <x v="1"/>
    <s v="SI"/>
    <s v="NO"/>
    <s v="SI"/>
    <n v="66"/>
    <s v="No"/>
    <s v="No"/>
    <n v="355741"/>
    <s v="TRABAJADOR INDEPENDIENTE"/>
    <n v="66"/>
  </r>
  <r>
    <n v="1207"/>
    <s v="MUJER"/>
    <n v="314828.5"/>
    <s v="ASALARIADO"/>
    <x v="1"/>
    <s v="SI"/>
    <s v="SI"/>
    <s v="NO"/>
    <n v="22"/>
    <s v="No"/>
    <s v="No"/>
    <n v="314828.5"/>
    <s v="ASALARIADO"/>
    <n v="22"/>
  </r>
  <r>
    <n v="1208"/>
    <s v="MUJER"/>
    <n v="297045"/>
    <s v="ASEGURADO VOLUNTARIO"/>
    <x v="1"/>
    <s v="SI"/>
    <s v="NO"/>
    <s v="NO"/>
    <n v="49"/>
    <s v="No"/>
    <s v="No"/>
    <n v="297045"/>
    <s v="ASEGURADO VOLUNTARIO"/>
    <n v="49"/>
  </r>
  <r>
    <n v="1209"/>
    <s v="HOMBRE"/>
    <n v="3355438.16"/>
    <s v="ASALARIADO"/>
    <x v="0"/>
    <s v="SI"/>
    <s v="NO"/>
    <s v="NO"/>
    <n v="34"/>
    <s v="Atípico"/>
    <s v="No"/>
    <n v="3355438.16"/>
    <s v="ASALARIADO"/>
    <n v="34"/>
  </r>
  <r>
    <n v="1210"/>
    <s v="HOMBRE"/>
    <n v="278030"/>
    <s v="CONVENIOS ESPECIALES DE TRABAJADORES INDEPENDIENTES"/>
    <x v="1"/>
    <s v="SI"/>
    <s v="NO"/>
    <s v="NO"/>
    <n v="42"/>
    <s v="No"/>
    <s v="No"/>
    <n v="278030"/>
    <s v="CONVENIOS ESPECIALES DE TRABAJADORES INDEPENDIENTES"/>
    <n v="42"/>
  </r>
  <r>
    <n v="1211"/>
    <s v="HOMBRE"/>
    <n v="1177801"/>
    <s v="PENSIONADOS EN SU PROPIO SISTEMA"/>
    <x v="0"/>
    <s v="SI"/>
    <s v="NO"/>
    <s v="NO"/>
    <n v="82"/>
    <s v="No"/>
    <s v="No"/>
    <n v="1177801"/>
    <s v="PENSIONADOS EN SU PROPIO SISTEMA"/>
    <n v="82"/>
  </r>
  <r>
    <n v="1212"/>
    <s v="HOMBRE"/>
    <n v="297046"/>
    <s v="TRABAJADOR INDEPENDIENTE"/>
    <x v="1"/>
    <s v="SI"/>
    <s v="NO"/>
    <s v="NO"/>
    <n v="38"/>
    <s v="No"/>
    <s v="No"/>
    <n v="297046"/>
    <s v="TRABAJADOR INDEPENDIENTE"/>
    <n v="38"/>
  </r>
  <r>
    <n v="1213"/>
    <s v="HOMBRE"/>
    <n v="278030"/>
    <s v="CONVENIOS ESPECIALES DE TRABAJADORES INDEPENDIENTES"/>
    <x v="1"/>
    <s v="SI"/>
    <s v="NO"/>
    <s v="NO"/>
    <n v="64"/>
    <s v="No"/>
    <s v="No"/>
    <n v="278030"/>
    <s v="CONVENIOS ESPECIALES DE TRABAJADORES INDEPENDIENTES"/>
    <n v="64"/>
  </r>
  <r>
    <n v="1214"/>
    <s v="HOMBRE"/>
    <n v="3580557"/>
    <s v="PENSIONADOS EN SU PROPIO SISTEMA"/>
    <x v="0"/>
    <s v="SI"/>
    <s v="NO"/>
    <s v="NO"/>
    <n v="82"/>
    <s v="Atípico"/>
    <s v="No"/>
    <n v="3580557"/>
    <s v="PENSIONADOS EN SU PROPIO SISTEMA"/>
    <n v="82"/>
  </r>
  <r>
    <n v="1215"/>
    <s v="HOMBRE"/>
    <n v="159780"/>
    <s v="ASALARIADO"/>
    <x v="1"/>
    <s v="SI"/>
    <s v="SI"/>
    <s v="SI"/>
    <n v="37"/>
    <s v="No"/>
    <s v="No"/>
    <n v="159780"/>
    <s v="ASALARIADO"/>
    <n v="37"/>
  </r>
  <r>
    <n v="1216"/>
    <s v="HOMBRE"/>
    <n v="592110"/>
    <s v="ASALARIADO"/>
    <x v="1"/>
    <s v="SI"/>
    <s v="NO"/>
    <s v="NO"/>
    <n v="21"/>
    <s v="No"/>
    <s v="No"/>
    <n v="592110"/>
    <s v="ASALARIADO"/>
    <n v="21"/>
  </r>
  <r>
    <n v="1217"/>
    <s v="HOMBRE"/>
    <n v="640705.61"/>
    <s v="ASALARIADO"/>
    <x v="1"/>
    <s v="SI"/>
    <s v="SI"/>
    <s v="NO"/>
    <n v="25"/>
    <s v="No"/>
    <s v="No"/>
    <n v="640705.61"/>
    <s v="ASALARIADO"/>
    <n v="25"/>
  </r>
  <r>
    <n v="1218"/>
    <s v="HOMBRE"/>
    <n v="3000000"/>
    <s v="ASALARIADO"/>
    <x v="1"/>
    <s v="SI"/>
    <s v="NO"/>
    <s v="NO"/>
    <n v="53"/>
    <s v="Atípico"/>
    <s v="No"/>
    <n v="3000000"/>
    <s v="ASALARIADO"/>
    <n v="53"/>
  </r>
  <r>
    <n v="1219"/>
    <s v="HOMBRE"/>
    <n v="286990.48"/>
    <s v="ASALARIADO"/>
    <x v="1"/>
    <s v="SI"/>
    <s v="NO"/>
    <s v="NO"/>
    <n v="20"/>
    <s v="No"/>
    <s v="No"/>
    <n v="286990.48"/>
    <s v="ASALARIADO"/>
    <n v="20"/>
  </r>
  <r>
    <n v="1220"/>
    <s v="MUJER"/>
    <n v="297046"/>
    <s v="ASEGURADO VOLUNTARIO"/>
    <x v="1"/>
    <s v="SI"/>
    <s v="SI"/>
    <s v="NO"/>
    <n v="19"/>
    <s v="No"/>
    <s v="No"/>
    <n v="297046"/>
    <s v="ASEGURADO VOLUNTARIO"/>
    <n v="19"/>
  </r>
  <r>
    <n v="1221"/>
    <s v="MUJER"/>
    <n v="486139.05"/>
    <s v="ASALARIADO"/>
    <x v="1"/>
    <s v="SI"/>
    <s v="NO"/>
    <s v="NO"/>
    <n v="48"/>
    <s v="No"/>
    <s v="No"/>
    <n v="486139.05"/>
    <s v="ASALARIADO"/>
    <n v="48"/>
  </r>
  <r>
    <n v="1222"/>
    <s v="HOMBRE"/>
    <n v="404181.98"/>
    <s v="ASALARIADO"/>
    <x v="1"/>
    <s v="SI"/>
    <s v="SI"/>
    <s v="NO"/>
    <n v="57"/>
    <s v="No"/>
    <s v="No"/>
    <n v="404181.98"/>
    <s v="ASALARIADO"/>
    <n v="57"/>
  </r>
  <r>
    <n v="1223"/>
    <s v="HOMBRE"/>
    <n v="297046"/>
    <s v="ASEGURADO VOLUNTARIO"/>
    <x v="1"/>
    <s v="SI"/>
    <s v="NO"/>
    <s v="NO"/>
    <n v="31"/>
    <s v="No"/>
    <s v="No"/>
    <n v="297046"/>
    <s v="ASEGURADO VOLUNTARIO"/>
    <n v="31"/>
  </r>
  <r>
    <n v="1224"/>
    <s v="MUJER"/>
    <n v="227097.48"/>
    <s v="ASALARIADO"/>
    <x v="1"/>
    <s v="SI"/>
    <s v="NO"/>
    <s v="NO"/>
    <n v="36"/>
    <s v="No"/>
    <s v="No"/>
    <n v="227097.48"/>
    <s v="ASALARIADO"/>
    <n v="36"/>
  </r>
  <r>
    <n v="1225"/>
    <s v="HOMBRE"/>
    <n v="415869"/>
    <s v="TRABAJADOR INDEPENDIENTE"/>
    <x v="1"/>
    <s v="SI"/>
    <s v="SI"/>
    <s v="SI"/>
    <n v="61"/>
    <s v="No"/>
    <s v="No"/>
    <n v="415869"/>
    <s v="TRABAJADOR INDEPENDIENTE"/>
    <n v="61"/>
  </r>
  <r>
    <n v="1226"/>
    <s v="MUJER"/>
    <n v="418017"/>
    <s v="ASALARIADO"/>
    <x v="1"/>
    <s v="SI"/>
    <s v="NO"/>
    <s v="NO"/>
    <n v="33"/>
    <s v="No"/>
    <s v="No"/>
    <n v="418017"/>
    <s v="ASALARIADO"/>
    <n v="33"/>
  </r>
  <r>
    <n v="1227"/>
    <s v="HOMBRE"/>
    <n v="403320.12"/>
    <s v="ASALARIADO"/>
    <x v="1"/>
    <s v="SI"/>
    <s v="NO"/>
    <s v="NO"/>
    <n v="40"/>
    <s v="No"/>
    <s v="No"/>
    <n v="403320.12"/>
    <s v="ASALARIADO"/>
    <n v="40"/>
  </r>
  <r>
    <n v="1228"/>
    <s v="MUJER"/>
    <n v="293611"/>
    <s v="TRABAJADOR INDEPENDIENTE"/>
    <x v="1"/>
    <s v="SI"/>
    <s v="NO"/>
    <s v="NO"/>
    <n v="29"/>
    <s v="No"/>
    <s v="No"/>
    <n v="293611"/>
    <s v="TRABAJADOR INDEPENDIENTE"/>
    <n v="29"/>
  </r>
  <r>
    <n v="1229"/>
    <s v="HOMBRE"/>
    <n v="404463"/>
    <s v="TRABAJADOR INDEPENDIENTE"/>
    <x v="1"/>
    <s v="SI"/>
    <s v="NO"/>
    <s v="SI"/>
    <n v="57"/>
    <s v="No"/>
    <s v="No"/>
    <n v="404463"/>
    <s v="TRABAJADOR INDEPENDIENTE"/>
    <n v="57"/>
  </r>
  <r>
    <n v="1230"/>
    <s v="HOMBRE"/>
    <n v="790612.8"/>
    <s v="ASALARIADO"/>
    <x v="1"/>
    <s v="SI"/>
    <s v="NO"/>
    <s v="NO"/>
    <n v="45"/>
    <s v="No"/>
    <s v="No"/>
    <n v="790612.8"/>
    <s v="ASALARIADO"/>
    <n v="45"/>
  </r>
  <r>
    <n v="1231"/>
    <s v="MUJER"/>
    <n v="351475.79"/>
    <s v="ASALARIADO"/>
    <x v="1"/>
    <s v="SI"/>
    <s v="NO"/>
    <s v="NO"/>
    <n v="33"/>
    <s v="No"/>
    <s v="No"/>
    <n v="351475.79"/>
    <s v="ASALARIADO"/>
    <n v="33"/>
  </r>
  <r>
    <n v="1232"/>
    <s v="HOMBRE"/>
    <n v="140000"/>
    <s v="ASALARIADO"/>
    <x v="1"/>
    <s v="SI"/>
    <s v="NO"/>
    <s v="NO"/>
    <n v="24"/>
    <s v="No"/>
    <s v="No"/>
    <n v="140000"/>
    <s v="ASALARIADO"/>
    <n v="24"/>
  </r>
  <r>
    <n v="1233"/>
    <s v="HOMBRE"/>
    <n v="367656"/>
    <s v="ASALARIADO"/>
    <x v="1"/>
    <s v="SI"/>
    <s v="NO"/>
    <s v="NO"/>
    <n v="46"/>
    <s v="No"/>
    <s v="No"/>
    <n v="367656"/>
    <s v="ASALARIADO"/>
    <n v="46"/>
  </r>
  <r>
    <n v="1234"/>
    <s v="HOMBRE"/>
    <n v="437356.05"/>
    <s v="ASALARIADO"/>
    <x v="1"/>
    <s v="SI"/>
    <s v="SI"/>
    <s v="NO"/>
    <n v="29"/>
    <s v="No"/>
    <s v="No"/>
    <n v="437356.05"/>
    <s v="ASALARIADO"/>
    <n v="29"/>
  </r>
  <r>
    <n v="1235"/>
    <s v="MUJER"/>
    <n v="650000"/>
    <s v="ASALARIADO"/>
    <x v="1"/>
    <s v="SI"/>
    <s v="NO"/>
    <s v="NO"/>
    <n v="39"/>
    <s v="No"/>
    <s v="No"/>
    <n v="650000"/>
    <s v="ASALARIADO"/>
    <n v="39"/>
  </r>
  <r>
    <n v="1236"/>
    <s v="HOMBRE"/>
    <n v="297046"/>
    <s v="TRABAJADOR INDEPENDIENTE"/>
    <x v="1"/>
    <s v="SI"/>
    <s v="NO"/>
    <s v="SI"/>
    <n v="30"/>
    <s v="No"/>
    <s v="No"/>
    <n v="297046"/>
    <s v="TRABAJADOR INDEPENDIENTE"/>
    <n v="30"/>
  </r>
  <r>
    <n v="1237"/>
    <s v="MUJER"/>
    <n v="694194"/>
    <s v="ASALARIADO"/>
    <x v="0"/>
    <s v="SI"/>
    <s v="NO"/>
    <s v="NO"/>
    <n v="33"/>
    <s v="No"/>
    <s v="No"/>
    <n v="694194"/>
    <s v="ASALARIADO"/>
    <n v="33"/>
  </r>
  <r>
    <n v="1238"/>
    <s v="HOMBRE"/>
    <n v="297046"/>
    <s v="ASEGURADO VOLUNTARIO"/>
    <x v="1"/>
    <s v="SI"/>
    <s v="SI"/>
    <s v="NO"/>
    <n v="26"/>
    <s v="No"/>
    <s v="No"/>
    <n v="297046"/>
    <s v="ASEGURADO VOLUNTARIO"/>
    <n v="26"/>
  </r>
  <r>
    <n v="1239"/>
    <s v="MUJER"/>
    <n v="1990669.08"/>
    <s v="ASALARIADO"/>
    <x v="0"/>
    <s v="SI"/>
    <s v="NO"/>
    <s v="NO"/>
    <n v="38"/>
    <s v="No"/>
    <s v="No"/>
    <n v="1990669.08"/>
    <s v="ASALARIADO"/>
    <n v="38"/>
  </r>
  <r>
    <n v="1240"/>
    <s v="HOMBRE"/>
    <n v="716480.5"/>
    <s v="ASALARIADO"/>
    <x v="0"/>
    <s v="SI"/>
    <s v="NO"/>
    <s v="NO"/>
    <n v="59"/>
    <s v="No"/>
    <s v="No"/>
    <n v="716480.5"/>
    <s v="ASALARIADO"/>
    <n v="59"/>
  </r>
  <r>
    <n v="1241"/>
    <s v="HOMBRE"/>
    <n v="629602.69999999995"/>
    <s v="ASALARIADO"/>
    <x v="1"/>
    <s v="SI"/>
    <s v="NO"/>
    <s v="NO"/>
    <n v="36"/>
    <s v="No"/>
    <s v="No"/>
    <n v="629602.69999999995"/>
    <s v="ASALARIADO"/>
    <n v="36"/>
  </r>
  <r>
    <n v="1242"/>
    <s v="MUJER"/>
    <n v="139857.5"/>
    <s v="ASALARIADO"/>
    <x v="1"/>
    <s v="SI"/>
    <s v="NO"/>
    <s v="NO"/>
    <n v="33"/>
    <s v="No"/>
    <s v="No"/>
    <n v="139857.5"/>
    <s v="ASALARIADO"/>
    <n v="33"/>
  </r>
  <r>
    <n v="1243"/>
    <s v="MUJER"/>
    <n v="627456"/>
    <s v="ASALARIADO"/>
    <x v="1"/>
    <s v="SI"/>
    <s v="NO"/>
    <s v="NO"/>
    <n v="50"/>
    <s v="No"/>
    <s v="No"/>
    <n v="627456"/>
    <s v="ASALARIADO"/>
    <n v="50"/>
  </r>
  <r>
    <n v="1244"/>
    <s v="HOMBRE"/>
    <n v="387148.05"/>
    <s v="ASALARIADO"/>
    <x v="1"/>
    <s v="SI"/>
    <s v="NO"/>
    <s v="NO"/>
    <n v="61"/>
    <s v="No"/>
    <s v="No"/>
    <n v="387148.05"/>
    <s v="ASALARIADO"/>
    <n v="61"/>
  </r>
  <r>
    <n v="1245"/>
    <s v="HOMBRE"/>
    <n v="1021093.09"/>
    <s v="ASALARIADO"/>
    <x v="1"/>
    <s v="SI"/>
    <s v="NO"/>
    <s v="NO"/>
    <n v="61"/>
    <s v="No"/>
    <s v="No"/>
    <n v="1021093.09"/>
    <s v="ASALARIADO"/>
    <n v="61"/>
  </r>
  <r>
    <n v="1246"/>
    <s v="HOMBRE"/>
    <n v="350000"/>
    <s v="ASALARIADO"/>
    <x v="1"/>
    <s v="SI"/>
    <s v="NO"/>
    <s v="NO"/>
    <n v="38"/>
    <s v="No"/>
    <s v="No"/>
    <n v="350000"/>
    <s v="ASALARIADO"/>
    <n v="38"/>
  </r>
  <r>
    <n v="1247"/>
    <s v="HOMBRE"/>
    <n v="260000"/>
    <s v="ASALARIADO"/>
    <x v="1"/>
    <s v="SI"/>
    <s v="NO"/>
    <s v="SI"/>
    <n v="40"/>
    <s v="No"/>
    <s v="No"/>
    <n v="260000"/>
    <s v="ASALARIADO"/>
    <n v="40"/>
  </r>
  <r>
    <n v="1248"/>
    <s v="HOMBRE"/>
    <n v="2276454.04"/>
    <s v="ASALARIADO"/>
    <x v="1"/>
    <s v="SI"/>
    <s v="NO"/>
    <s v="NO"/>
    <n v="49"/>
    <s v="Atípico"/>
    <s v="No"/>
    <n v="2276454.04"/>
    <s v="ASALARIADO"/>
    <n v="49"/>
  </r>
  <r>
    <n v="1249"/>
    <s v="MUJER"/>
    <n v="278030"/>
    <s v="ASEGURADO VOLUNTARIO"/>
    <x v="1"/>
    <s v="SI"/>
    <s v="SI"/>
    <s v="NO"/>
    <n v="67"/>
    <s v="No"/>
    <s v="No"/>
    <n v="278030"/>
    <s v="ASEGURADO VOLUNTARIO"/>
    <n v="67"/>
  </r>
  <r>
    <n v="1250"/>
    <s v="MUJER"/>
    <n v="346913"/>
    <s v="ASALARIADO"/>
    <x v="1"/>
    <s v="SI"/>
    <s v="NO"/>
    <s v="NO"/>
    <n v="52"/>
    <s v="No"/>
    <s v="No"/>
    <n v="346913"/>
    <s v="ASALARIADO"/>
    <n v="52"/>
  </r>
  <r>
    <n v="1251"/>
    <s v="HOMBRE"/>
    <n v="426096.65"/>
    <s v="ASALARIADO"/>
    <x v="1"/>
    <s v="SI"/>
    <s v="NO"/>
    <s v="NO"/>
    <n v="63"/>
    <s v="No"/>
    <s v="No"/>
    <n v="426096.65"/>
    <s v="ASALARIADO"/>
    <n v="63"/>
  </r>
  <r>
    <n v="1252"/>
    <s v="MUJER"/>
    <n v="251072.18"/>
    <s v="PENSIONADOS EN SU PROPIO SISTEMA"/>
    <x v="0"/>
    <s v="SI"/>
    <s v="NO"/>
    <s v="NO"/>
    <n v="14"/>
    <s v="No"/>
    <s v="No"/>
    <n v="251072.18"/>
    <s v="PENSIONADOS EN SU PROPIO SISTEMA"/>
    <n v="14"/>
  </r>
  <r>
    <n v="1253"/>
    <s v="MUJER"/>
    <n v="747594"/>
    <s v="ASALARIADO"/>
    <x v="0"/>
    <s v="SI"/>
    <s v="NO"/>
    <s v="NO"/>
    <n v="31"/>
    <s v="No"/>
    <s v="No"/>
    <n v="747594"/>
    <s v="ASALARIADO"/>
    <n v="31"/>
  </r>
  <r>
    <n v="1254"/>
    <s v="HOMBRE"/>
    <n v="593740.05000000005"/>
    <s v="ASALARIADO"/>
    <x v="1"/>
    <s v="SI"/>
    <s v="NO"/>
    <s v="NO"/>
    <n v="26"/>
    <s v="No"/>
    <s v="No"/>
    <n v="593740.05000000005"/>
    <s v="ASALARIADO"/>
    <n v="26"/>
  </r>
  <r>
    <n v="1255"/>
    <s v="HOMBRE"/>
    <n v="714425"/>
    <s v="ASALARIADO"/>
    <x v="1"/>
    <s v="SI"/>
    <s v="NO"/>
    <s v="NO"/>
    <n v="33"/>
    <s v="No"/>
    <s v="No"/>
    <n v="714425"/>
    <s v="ASALARIADO"/>
    <n v="33"/>
  </r>
  <r>
    <n v="1256"/>
    <s v="HOMBRE"/>
    <n v="1176482.04"/>
    <s v="ASALARIADO"/>
    <x v="1"/>
    <s v="SI"/>
    <s v="NO"/>
    <s v="NO"/>
    <n v="52"/>
    <s v="No"/>
    <s v="No"/>
    <n v="1176482.04"/>
    <s v="ASALARIADO"/>
    <n v="52"/>
  </r>
  <r>
    <n v="1257"/>
    <s v="HOMBRE"/>
    <n v="1006388.25"/>
    <s v="ASALARIADO"/>
    <x v="1"/>
    <s v="SI"/>
    <s v="NO"/>
    <s v="NO"/>
    <n v="52"/>
    <s v="No"/>
    <s v="No"/>
    <n v="1006388.25"/>
    <s v="ASALARIADO"/>
    <n v="52"/>
  </r>
  <r>
    <n v="1258"/>
    <s v="HOMBRE"/>
    <n v="278035"/>
    <s v="TRABAJADOR INDEPENDIENTE"/>
    <x v="1"/>
    <s v="SI"/>
    <s v="NO"/>
    <s v="NO"/>
    <n v="32"/>
    <s v="No"/>
    <s v="No"/>
    <n v="278035"/>
    <s v="TRABAJADOR INDEPENDIENTE"/>
    <n v="32"/>
  </r>
  <r>
    <n v="1259"/>
    <s v="MUJER"/>
    <n v="353398.58"/>
    <s v="ASALARIADO"/>
    <x v="1"/>
    <s v="SI"/>
    <s v="NO"/>
    <s v="NO"/>
    <n v="27"/>
    <s v="No"/>
    <s v="No"/>
    <n v="353398.58"/>
    <s v="ASALARIADO"/>
    <n v="27"/>
  </r>
  <r>
    <n v="1260"/>
    <s v="HOMBRE"/>
    <n v="278030"/>
    <s v="CONVENIOS ESPECIALES DE TRABAJADORES INDEPENDIENTES"/>
    <x v="1"/>
    <s v="SI"/>
    <s v="NO"/>
    <s v="NO"/>
    <n v="68"/>
    <s v="No"/>
    <s v="No"/>
    <n v="278030"/>
    <s v="CONVENIOS ESPECIALES DE TRABAJADORES INDEPENDIENTES"/>
    <n v="68"/>
  </r>
  <r>
    <n v="1261"/>
    <s v="HOMBRE"/>
    <n v="531911.06000000006"/>
    <s v="ASALARIADO"/>
    <x v="1"/>
    <s v="SI"/>
    <s v="NO"/>
    <s v="NO"/>
    <n v="27"/>
    <s v="No"/>
    <s v="No"/>
    <n v="531911.06000000006"/>
    <s v="ASALARIADO"/>
    <n v="27"/>
  </r>
  <r>
    <n v="1262"/>
    <s v="MUJER"/>
    <n v="273622"/>
    <s v="ASALARIADO"/>
    <x v="1"/>
    <s v="SI"/>
    <s v="NO"/>
    <s v="NO"/>
    <n v="47"/>
    <s v="No"/>
    <s v="No"/>
    <n v="273622"/>
    <s v="ASALARIADO"/>
    <n v="47"/>
  </r>
  <r>
    <n v="1263"/>
    <s v="HOMBRE"/>
    <n v="347320"/>
    <s v="ASALARIADO"/>
    <x v="1"/>
    <s v="SI"/>
    <s v="SI"/>
    <s v="NO"/>
    <n v="42"/>
    <s v="No"/>
    <s v="No"/>
    <n v="347320"/>
    <s v="ASALARIADO"/>
    <n v="42"/>
  </r>
  <r>
    <n v="1264"/>
    <s v="MUJER"/>
    <n v="1124791.5"/>
    <s v="ASALARIADO"/>
    <x v="1"/>
    <s v="SI"/>
    <s v="NO"/>
    <s v="NO"/>
    <n v="28"/>
    <s v="No"/>
    <s v="No"/>
    <n v="1124791.5"/>
    <s v="ASALARIADO"/>
    <n v="28"/>
  </r>
  <r>
    <n v="1265"/>
    <s v="MUJER"/>
    <n v="205000"/>
    <s v="ASALARIADO"/>
    <x v="1"/>
    <s v="SI"/>
    <s v="NO"/>
    <s v="NO"/>
    <n v="45"/>
    <s v="No"/>
    <s v="No"/>
    <n v="205000"/>
    <s v="ASALARIADO"/>
    <n v="45"/>
  </r>
  <r>
    <n v="1266"/>
    <s v="MUJER"/>
    <n v="630000"/>
    <s v="ASALARIADO"/>
    <x v="1"/>
    <s v="SI"/>
    <s v="NO"/>
    <s v="NO"/>
    <n v="64"/>
    <s v="No"/>
    <s v="No"/>
    <n v="630000"/>
    <s v="ASALARIADO"/>
    <n v="64"/>
  </r>
  <r>
    <n v="1267"/>
    <s v="HOMBRE"/>
    <n v="920750"/>
    <s v="ASALARIADO"/>
    <x v="1"/>
    <s v="SI"/>
    <s v="NO"/>
    <s v="SI"/>
    <n v="46"/>
    <s v="No"/>
    <s v="No"/>
    <n v="920750"/>
    <s v="ASALARIADO"/>
    <n v="46"/>
  </r>
  <r>
    <n v="1268"/>
    <s v="HOMBRE"/>
    <n v="703681"/>
    <s v="ASALARIADO"/>
    <x v="1"/>
    <s v="SI"/>
    <s v="NO"/>
    <s v="NO"/>
    <n v="32"/>
    <s v="No"/>
    <s v="No"/>
    <n v="703681"/>
    <s v="ASALARIADO"/>
    <n v="32"/>
  </r>
  <r>
    <n v="1269"/>
    <s v="MUJER"/>
    <n v="365528"/>
    <s v="ASALARIADO"/>
    <x v="0"/>
    <s v="SI"/>
    <s v="NO"/>
    <s v="NO"/>
    <n v="34"/>
    <s v="No"/>
    <s v="No"/>
    <n v="365528"/>
    <s v="ASALARIADO"/>
    <n v="34"/>
  </r>
  <r>
    <n v="1270"/>
    <s v="HOMBRE"/>
    <n v="305704"/>
    <s v="TRABAJADOR INDEPENDIENTE"/>
    <x v="1"/>
    <s v="SI"/>
    <s v="NO"/>
    <s v="NO"/>
    <n v="57"/>
    <s v="No"/>
    <s v="No"/>
    <n v="305704"/>
    <s v="TRABAJADOR INDEPENDIENTE"/>
    <n v="57"/>
  </r>
  <r>
    <n v="1271"/>
    <s v="HOMBRE"/>
    <n v="179401.84"/>
    <s v="ASALARIADO"/>
    <x v="1"/>
    <s v="SI"/>
    <s v="NO"/>
    <s v="NO"/>
    <n v="24"/>
    <s v="No"/>
    <s v="No"/>
    <n v="179401.84"/>
    <s v="ASALARIADO"/>
    <n v="24"/>
  </r>
  <r>
    <n v="1272"/>
    <s v="HOMBRE"/>
    <n v="308333"/>
    <s v="ASALARIADO"/>
    <x v="1"/>
    <s v="SI"/>
    <s v="NO"/>
    <s v="NO"/>
    <n v="25"/>
    <s v="No"/>
    <s v="No"/>
    <n v="308333"/>
    <s v="ASALARIADO"/>
    <n v="25"/>
  </r>
  <r>
    <n v="1273"/>
    <s v="HOMBRE"/>
    <n v="2334718.75"/>
    <s v="ASALARIADO"/>
    <x v="1"/>
    <s v="SI"/>
    <s v="NO"/>
    <s v="NO"/>
    <n v="33"/>
    <s v="Atípico"/>
    <s v="No"/>
    <n v="2334718.75"/>
    <s v="ASALARIADO"/>
    <n v="33"/>
  </r>
  <r>
    <n v="1274"/>
    <s v="MUJER"/>
    <n v="1720445.3"/>
    <s v="ASALARIADO"/>
    <x v="0"/>
    <s v="SI"/>
    <s v="NO"/>
    <s v="NO"/>
    <n v="43"/>
    <s v="No"/>
    <s v="No"/>
    <n v="1720445.3"/>
    <s v="ASALARIADO"/>
    <n v="43"/>
  </r>
  <r>
    <n v="1275"/>
    <s v="MUJER"/>
    <n v="542281.48"/>
    <s v="ASALARIADO"/>
    <x v="1"/>
    <s v="SI"/>
    <s v="NO"/>
    <s v="NO"/>
    <n v="36"/>
    <s v="No"/>
    <s v="No"/>
    <n v="542281.48"/>
    <s v="ASALARIADO"/>
    <n v="36"/>
  </r>
  <r>
    <n v="1276"/>
    <s v="HOMBRE"/>
    <n v="486470.39"/>
    <s v="ASALARIADO"/>
    <x v="1"/>
    <s v="SI"/>
    <s v="NO"/>
    <s v="NO"/>
    <n v="69"/>
    <s v="No"/>
    <s v="No"/>
    <n v="486470.39"/>
    <s v="ASALARIADO"/>
    <n v="69"/>
  </r>
  <r>
    <n v="1277"/>
    <s v="HOMBRE"/>
    <n v="170502"/>
    <s v="ASALARIADO"/>
    <x v="1"/>
    <s v="SI"/>
    <s v="SI"/>
    <s v="SI"/>
    <n v="52"/>
    <s v="No"/>
    <s v="No"/>
    <n v="170502"/>
    <s v="ASALARIADO"/>
    <n v="52"/>
  </r>
  <r>
    <n v="1278"/>
    <s v="HOMBRE"/>
    <n v="762500"/>
    <s v="ASALARIADO"/>
    <x v="1"/>
    <s v="SI"/>
    <s v="NO"/>
    <s v="NO"/>
    <n v="38"/>
    <s v="No"/>
    <s v="No"/>
    <n v="762500"/>
    <s v="ASALARIADO"/>
    <n v="38"/>
  </r>
  <r>
    <n v="1279"/>
    <s v="HOMBRE"/>
    <n v="282305"/>
    <s v="ASEGURADO VOLUNTARIO"/>
    <x v="1"/>
    <s v="SI"/>
    <s v="SI"/>
    <s v="NO"/>
    <n v="45"/>
    <s v="No"/>
    <s v="No"/>
    <n v="282305"/>
    <s v="ASEGURADO VOLUNTARIO"/>
    <n v="45"/>
  </r>
  <r>
    <n v="1280"/>
    <s v="HOMBRE"/>
    <n v="297045"/>
    <s v="ASEGURADO VOLUNTARIO"/>
    <x v="1"/>
    <s v="SI"/>
    <s v="NO"/>
    <s v="NO"/>
    <n v="42"/>
    <s v="No"/>
    <s v="No"/>
    <n v="297045"/>
    <s v="ASEGURADO VOLUNTARIO"/>
    <n v="42"/>
  </r>
  <r>
    <n v="1281"/>
    <s v="MUJER"/>
    <n v="400228.96"/>
    <s v="ASALARIADO"/>
    <x v="1"/>
    <s v="SI"/>
    <s v="NO"/>
    <s v="NO"/>
    <n v="44"/>
    <s v="No"/>
    <s v="No"/>
    <n v="400228.96"/>
    <s v="ASALARIADO"/>
    <n v="44"/>
  </r>
  <r>
    <n v="1282"/>
    <s v="HOMBRE"/>
    <n v="490013.49"/>
    <s v="ASALARIADO"/>
    <x v="1"/>
    <s v="SI"/>
    <s v="SI"/>
    <s v="NO"/>
    <n v="40"/>
    <s v="No"/>
    <s v="No"/>
    <n v="490013.49"/>
    <s v="ASALARIADO"/>
    <n v="40"/>
  </r>
  <r>
    <n v="1283"/>
    <s v="HOMBRE"/>
    <n v="343391.57"/>
    <s v="ASALARIADO"/>
    <x v="1"/>
    <s v="SI"/>
    <s v="NO"/>
    <s v="NO"/>
    <n v="36"/>
    <s v="No"/>
    <s v="No"/>
    <n v="343391.57"/>
    <s v="ASALARIADO"/>
    <n v="36"/>
  </r>
  <r>
    <n v="1284"/>
    <s v="MUJER"/>
    <n v="332161"/>
    <s v="ASEGURADO VOLUNTARIO"/>
    <x v="1"/>
    <s v="SI"/>
    <s v="SI"/>
    <s v="NO"/>
    <n v="40"/>
    <s v="No"/>
    <s v="No"/>
    <n v="332161"/>
    <s v="ASEGURADO VOLUNTARIO"/>
    <n v="40"/>
  </r>
  <r>
    <n v="1285"/>
    <s v="HOMBRE"/>
    <n v="1083336.99"/>
    <s v="ASALARIADO"/>
    <x v="1"/>
    <s v="SI"/>
    <s v="SI"/>
    <s v="NO"/>
    <n v="48"/>
    <s v="No"/>
    <s v="No"/>
    <n v="1083336.99"/>
    <s v="ASALARIADO"/>
    <n v="48"/>
  </r>
  <r>
    <n v="1286"/>
    <s v="HOMBRE"/>
    <n v="289083.33"/>
    <s v="ASALARIADO"/>
    <x v="1"/>
    <s v="SI"/>
    <s v="NO"/>
    <s v="NO"/>
    <n v="26"/>
    <s v="No"/>
    <s v="No"/>
    <n v="289083.33"/>
    <s v="ASALARIADO"/>
    <n v="26"/>
  </r>
  <r>
    <n v="1287"/>
    <s v="MUJER"/>
    <n v="377634.82"/>
    <s v="ASALARIADO"/>
    <x v="1"/>
    <s v="SI"/>
    <s v="NO"/>
    <s v="NO"/>
    <n v="23"/>
    <s v="No"/>
    <s v="No"/>
    <n v="377634.82"/>
    <s v="ASALARIADO"/>
    <n v="23"/>
  </r>
  <r>
    <n v="1288"/>
    <s v="HOMBRE"/>
    <n v="278030"/>
    <s v="CONVENIOS ESPECIALES DE TRABAJADORES INDEPENDIENTES"/>
    <x v="1"/>
    <s v="SI"/>
    <s v="NO"/>
    <s v="NO"/>
    <n v="56"/>
    <s v="No"/>
    <s v="No"/>
    <n v="278030"/>
    <s v="CONVENIOS ESPECIALES DE TRABAJADORES INDEPENDIENTES"/>
    <n v="56"/>
  </r>
  <r>
    <n v="1289"/>
    <s v="MUJER"/>
    <n v="297046"/>
    <s v="TRABAJADOR INDEPENDIENTE"/>
    <x v="1"/>
    <s v="SI"/>
    <s v="NO"/>
    <s v="NO"/>
    <n v="40"/>
    <s v="No"/>
    <s v="No"/>
    <n v="297046"/>
    <s v="TRABAJADOR INDEPENDIENTE"/>
    <n v="40"/>
  </r>
  <r>
    <n v="1290"/>
    <s v="HOMBRE"/>
    <n v="382136"/>
    <s v="TRABAJADOR INDEPENDIENTE"/>
    <x v="1"/>
    <s v="SI"/>
    <s v="SI"/>
    <s v="SI"/>
    <n v="55"/>
    <s v="No"/>
    <s v="No"/>
    <n v="382136"/>
    <s v="TRABAJADOR INDEPENDIENTE"/>
    <n v="55"/>
  </r>
  <r>
    <n v="1291"/>
    <s v="HOMBRE"/>
    <n v="609030"/>
    <s v="TRABAJADOR INDEPENDIENTE"/>
    <x v="1"/>
    <s v="SI"/>
    <s v="NO"/>
    <s v="SI"/>
    <n v="57"/>
    <s v="No"/>
    <s v="No"/>
    <n v="609030"/>
    <s v="TRABAJADOR INDEPENDIENTE"/>
    <n v="57"/>
  </r>
  <r>
    <n v="1292"/>
    <s v="HOMBRE"/>
    <n v="465239"/>
    <s v="TRABAJADOR INDEPENDIENTE"/>
    <x v="1"/>
    <s v="SI"/>
    <s v="NO"/>
    <s v="SI"/>
    <n v="36"/>
    <s v="No"/>
    <s v="No"/>
    <n v="465239"/>
    <s v="TRABAJADOR INDEPENDIENTE"/>
    <n v="36"/>
  </r>
  <r>
    <n v="1293"/>
    <s v="HOMBRE"/>
    <n v="449243.84"/>
    <s v="ASALARIADO"/>
    <x v="1"/>
    <s v="SI"/>
    <s v="NO"/>
    <s v="NO"/>
    <n v="34"/>
    <s v="No"/>
    <s v="No"/>
    <n v="449243.84"/>
    <s v="ASALARIADO"/>
    <n v="34"/>
  </r>
  <r>
    <n v="1294"/>
    <s v="HOMBRE"/>
    <n v="60000"/>
    <s v="ASALARIADO"/>
    <x v="1"/>
    <s v="SI"/>
    <s v="NO"/>
    <s v="SI"/>
    <n v="18"/>
    <s v="No"/>
    <s v="No"/>
    <n v="60000"/>
    <s v="ASALARIADO"/>
    <n v="18"/>
  </r>
  <r>
    <n v="1295"/>
    <s v="HOMBRE"/>
    <n v="395499"/>
    <s v="ASALARIADO"/>
    <x v="1"/>
    <s v="SI"/>
    <s v="NO"/>
    <s v="NO"/>
    <n v="27"/>
    <s v="No"/>
    <s v="No"/>
    <n v="395499"/>
    <s v="ASALARIADO"/>
    <n v="27"/>
  </r>
  <r>
    <n v="1296"/>
    <s v="MUJER"/>
    <n v="382136"/>
    <s v="TRABAJADOR INDEPENDIENTE"/>
    <x v="1"/>
    <s v="SI"/>
    <s v="NO"/>
    <s v="SI"/>
    <n v="62"/>
    <s v="No"/>
    <s v="No"/>
    <n v="382136"/>
    <s v="TRABAJADOR INDEPENDIENTE"/>
    <n v="62"/>
  </r>
  <r>
    <n v="1297"/>
    <s v="MUJER"/>
    <n v="558849"/>
    <s v="ASALARIADO"/>
    <x v="0"/>
    <s v="SI"/>
    <s v="NO"/>
    <s v="NO"/>
    <n v="33"/>
    <s v="No"/>
    <s v="No"/>
    <n v="558849"/>
    <s v="ASALARIADO"/>
    <n v="33"/>
  </r>
  <r>
    <n v="1298"/>
    <s v="HOMBRE"/>
    <n v="300000"/>
    <s v="ASALARIADO"/>
    <x v="1"/>
    <s v="SI"/>
    <s v="SI"/>
    <s v="NO"/>
    <n v="36"/>
    <s v="No"/>
    <s v="No"/>
    <n v="300000"/>
    <s v="ASALARIADO"/>
    <n v="36"/>
  </r>
  <r>
    <n v="1299"/>
    <s v="MUJER"/>
    <n v="280000"/>
    <s v="ASALARIADO"/>
    <x v="1"/>
    <s v="SI"/>
    <s v="NO"/>
    <s v="NO"/>
    <n v="33"/>
    <s v="No"/>
    <s v="No"/>
    <n v="280000"/>
    <s v="ASALARIADO"/>
    <n v="33"/>
  </r>
  <r>
    <n v="1300"/>
    <s v="MUJER"/>
    <n v="448387.72"/>
    <s v="ASALARIADO"/>
    <x v="1"/>
    <s v="SI"/>
    <s v="NO"/>
    <s v="NO"/>
    <n v="49"/>
    <s v="No"/>
    <s v="No"/>
    <n v="448387.72"/>
    <s v="ASALARIADO"/>
    <n v="49"/>
  </r>
  <r>
    <n v="1301"/>
    <s v="MUJER"/>
    <n v="302470"/>
    <s v="ASEGURADO VOLUNTARIO"/>
    <x v="1"/>
    <s v="SI"/>
    <s v="SI"/>
    <s v="NO"/>
    <n v="29"/>
    <s v="No"/>
    <s v="No"/>
    <n v="302470"/>
    <s v="ASEGURADO VOLUNTARIO"/>
    <n v="29"/>
  </r>
  <r>
    <n v="1302"/>
    <s v="MUJER"/>
    <n v="195143"/>
    <s v="ASALARIADO"/>
    <x v="0"/>
    <s v="SI"/>
    <s v="NO"/>
    <s v="NO"/>
    <n v="39"/>
    <s v="No"/>
    <s v="No"/>
    <n v="195143"/>
    <s v="ASALARIADO"/>
    <n v="39"/>
  </r>
  <r>
    <n v="1303"/>
    <s v="HOMBRE"/>
    <n v="513383.02"/>
    <s v="ASALARIADO"/>
    <x v="1"/>
    <s v="SI"/>
    <s v="NO"/>
    <s v="NO"/>
    <n v="42"/>
    <s v="No"/>
    <s v="No"/>
    <n v="513383.02"/>
    <s v="ASALARIADO"/>
    <n v="42"/>
  </r>
  <r>
    <n v="1304"/>
    <s v="HOMBRE"/>
    <n v="278030"/>
    <s v="CONVENIOS ESPECIALES DE TRABAJADORES INDEPENDIENTES"/>
    <x v="1"/>
    <s v="SI"/>
    <s v="NO"/>
    <s v="NO"/>
    <n v="61"/>
    <s v="No"/>
    <s v="No"/>
    <n v="278030"/>
    <s v="CONVENIOS ESPECIALES DE TRABAJADORES INDEPENDIENTES"/>
    <n v="61"/>
  </r>
  <r>
    <n v="1305"/>
    <s v="HOMBRE"/>
    <n v="343390"/>
    <s v="ASALARIADO"/>
    <x v="1"/>
    <s v="SI"/>
    <s v="NO"/>
    <s v="NO"/>
    <n v="28"/>
    <s v="No"/>
    <s v="No"/>
    <n v="343390"/>
    <s v="ASALARIADO"/>
    <n v="28"/>
  </r>
  <r>
    <n v="1306"/>
    <s v="MUJER"/>
    <n v="1204805.5900000001"/>
    <s v="ASALARIADO"/>
    <x v="1"/>
    <s v="SI"/>
    <s v="NO"/>
    <s v="NO"/>
    <n v="41"/>
    <s v="No"/>
    <s v="No"/>
    <n v="1204805.5900000001"/>
    <s v="ASALARIADO"/>
    <n v="41"/>
  </r>
  <r>
    <n v="1307"/>
    <s v="HOMBRE"/>
    <n v="1611500"/>
    <s v="ASALARIADO"/>
    <x v="1"/>
    <s v="SI"/>
    <s v="NO"/>
    <s v="NO"/>
    <n v="26"/>
    <s v="No"/>
    <s v="No"/>
    <n v="1611500"/>
    <s v="ASALARIADO"/>
    <n v="26"/>
  </r>
  <r>
    <n v="1308"/>
    <s v="MUJER"/>
    <n v="1047569"/>
    <s v="ASALARIADO"/>
    <x v="0"/>
    <s v="SI"/>
    <s v="NO"/>
    <s v="NO"/>
    <n v="47"/>
    <s v="No"/>
    <s v="No"/>
    <n v="1047569"/>
    <s v="ASALARIADO"/>
    <n v="47"/>
  </r>
  <r>
    <n v="1309"/>
    <s v="HOMBRE"/>
    <n v="526800"/>
    <s v="ASALARIADO"/>
    <x v="1"/>
    <s v="SI"/>
    <s v="NO"/>
    <s v="NO"/>
    <n v="44"/>
    <s v="No"/>
    <s v="No"/>
    <n v="526800"/>
    <s v="ASALARIADO"/>
    <n v="44"/>
  </r>
  <r>
    <n v="1310"/>
    <s v="HOMBRE"/>
    <n v="580021.27"/>
    <s v="ASALARIADO"/>
    <x v="0"/>
    <s v="SI"/>
    <s v="NO"/>
    <s v="NO"/>
    <n v="29"/>
    <s v="No"/>
    <s v="No"/>
    <n v="580021.27"/>
    <s v="ASALARIADO"/>
    <n v="29"/>
  </r>
  <r>
    <n v="1311"/>
    <s v="HOMBRE"/>
    <n v="526083.62"/>
    <s v="ASALARIADO"/>
    <x v="1"/>
    <s v="SI"/>
    <s v="NO"/>
    <s v="NO"/>
    <n v="24"/>
    <s v="No"/>
    <s v="No"/>
    <n v="526083.62"/>
    <s v="ASALARIADO"/>
    <n v="24"/>
  </r>
  <r>
    <n v="1312"/>
    <s v="MUJER"/>
    <n v="910693.65"/>
    <s v="ASALARIADO"/>
    <x v="0"/>
    <s v="SI"/>
    <s v="NO"/>
    <s v="NO"/>
    <n v="40"/>
    <s v="No"/>
    <s v="No"/>
    <n v="910693.65"/>
    <s v="ASALARIADO"/>
    <n v="40"/>
  </r>
  <r>
    <n v="1313"/>
    <s v="HOMBRE"/>
    <n v="493046.78"/>
    <s v="ASALARIADO"/>
    <x v="1"/>
    <s v="SI"/>
    <s v="NO"/>
    <s v="NO"/>
    <n v="22"/>
    <s v="No"/>
    <s v="No"/>
    <n v="493046.78"/>
    <s v="ASALARIADO"/>
    <n v="22"/>
  </r>
  <r>
    <n v="1314"/>
    <s v="HOMBRE"/>
    <n v="330798"/>
    <s v="TRABAJADOR INDEPENDIENTE"/>
    <x v="1"/>
    <s v="SI"/>
    <s v="NO"/>
    <s v="NO"/>
    <n v="33"/>
    <s v="No"/>
    <s v="No"/>
    <n v="330798"/>
    <s v="TRABAJADOR INDEPENDIENTE"/>
    <n v="33"/>
  </r>
  <r>
    <n v="1315"/>
    <s v="HOMBRE"/>
    <n v="2520949.98"/>
    <s v="PENSIONADOS EN SU PROPIO SISTEMA"/>
    <x v="0"/>
    <s v="SI"/>
    <s v="NO"/>
    <s v="NO"/>
    <n v="67"/>
    <s v="Atípico"/>
    <s v="No"/>
    <n v="2520949.98"/>
    <s v="PENSIONADOS EN SU PROPIO SISTEMA"/>
    <n v="67"/>
  </r>
  <r>
    <n v="1316"/>
    <s v="MUJER"/>
    <n v="297045"/>
    <s v="ASEGURADO VOLUNTARIO"/>
    <x v="1"/>
    <s v="SI"/>
    <s v="NO"/>
    <s v="NO"/>
    <n v="28"/>
    <s v="No"/>
    <s v="No"/>
    <n v="297045"/>
    <s v="ASEGURADO VOLUNTARIO"/>
    <n v="28"/>
  </r>
  <r>
    <n v="1317"/>
    <s v="HOMBRE"/>
    <n v="306723.3"/>
    <s v="ASALARIADO"/>
    <x v="1"/>
    <s v="SI"/>
    <s v="SI"/>
    <s v="NO"/>
    <n v="41"/>
    <s v="No"/>
    <s v="No"/>
    <n v="306723.3"/>
    <s v="ASALARIADO"/>
    <n v="41"/>
  </r>
  <r>
    <n v="1318"/>
    <s v="MUJER"/>
    <n v="300000"/>
    <s v="ASALARIADO"/>
    <x v="1"/>
    <s v="SI"/>
    <s v="SI"/>
    <s v="NO"/>
    <n v="37"/>
    <s v="No"/>
    <s v="No"/>
    <n v="300000"/>
    <s v="ASALARIADO"/>
    <n v="37"/>
  </r>
  <r>
    <n v="1319"/>
    <s v="HOMBRE"/>
    <n v="666854.69999999995"/>
    <s v="ASALARIADO"/>
    <x v="1"/>
    <s v="SI"/>
    <s v="NO"/>
    <s v="NO"/>
    <n v="23"/>
    <s v="No"/>
    <s v="No"/>
    <n v="666854.69999999995"/>
    <s v="ASALARIADO"/>
    <n v="23"/>
  </r>
  <r>
    <n v="1320"/>
    <s v="MUJER"/>
    <n v="397927"/>
    <s v="ASALARIADO"/>
    <x v="1"/>
    <s v="SI"/>
    <s v="NO"/>
    <s v="NO"/>
    <n v="27"/>
    <s v="No"/>
    <s v="No"/>
    <n v="397927"/>
    <s v="ASALARIADO"/>
    <n v="27"/>
  </r>
  <r>
    <n v="1321"/>
    <s v="HOMBRE"/>
    <n v="1214487"/>
    <s v="ASALARIADO"/>
    <x v="0"/>
    <s v="SI"/>
    <s v="NO"/>
    <s v="NO"/>
    <n v="47"/>
    <s v="No"/>
    <s v="No"/>
    <n v="1214487"/>
    <s v="ASALARIADO"/>
    <n v="47"/>
  </r>
  <r>
    <n v="1322"/>
    <s v="MUJER"/>
    <n v="778239"/>
    <s v="ASALARIADO"/>
    <x v="0"/>
    <s v="SI"/>
    <s v="NO"/>
    <s v="NO"/>
    <n v="33"/>
    <s v="No"/>
    <s v="No"/>
    <n v="778239"/>
    <s v="ASALARIADO"/>
    <n v="33"/>
  </r>
  <r>
    <n v="1323"/>
    <s v="HOMBRE"/>
    <n v="870468.31"/>
    <s v="ASALARIADO"/>
    <x v="1"/>
    <s v="SI"/>
    <s v="NO"/>
    <s v="NO"/>
    <n v="45"/>
    <s v="No"/>
    <s v="No"/>
    <n v="870468.31"/>
    <s v="ASALARIADO"/>
    <n v="45"/>
  </r>
  <r>
    <n v="1324"/>
    <s v="HOMBRE"/>
    <n v="370000"/>
    <s v="ASALARIADO"/>
    <x v="1"/>
    <s v="SI"/>
    <s v="NO"/>
    <s v="SI"/>
    <n v="41"/>
    <s v="No"/>
    <s v="No"/>
    <n v="370000"/>
    <s v="ASALARIADO"/>
    <n v="41"/>
  </r>
  <r>
    <n v="1325"/>
    <s v="MUJER"/>
    <n v="289546.95"/>
    <s v="ASALARIADO"/>
    <x v="1"/>
    <s v="SI"/>
    <s v="NO"/>
    <s v="SI"/>
    <n v="22"/>
    <s v="No"/>
    <s v="No"/>
    <n v="289546.95"/>
    <s v="ASALARIADO"/>
    <n v="22"/>
  </r>
  <r>
    <n v="1326"/>
    <s v="HOMBRE"/>
    <n v="278030"/>
    <s v="CONVENIOS ESPECIALES DE TRABAJADORES INDEPENDIENTES"/>
    <x v="1"/>
    <s v="SI"/>
    <s v="NO"/>
    <s v="NO"/>
    <n v="36"/>
    <s v="No"/>
    <s v="No"/>
    <n v="278030"/>
    <s v="CONVENIOS ESPECIALES DE TRABAJADORES INDEPENDIENTES"/>
    <n v="36"/>
  </r>
  <r>
    <n v="1327"/>
    <s v="MUJER"/>
    <n v="190000"/>
    <s v="ASALARIADO"/>
    <x v="1"/>
    <s v="SI"/>
    <s v="SI"/>
    <s v="NO"/>
    <n v="45"/>
    <s v="No"/>
    <s v="No"/>
    <n v="190000"/>
    <s v="ASALARIADO"/>
    <n v="45"/>
  </r>
  <r>
    <n v="1328"/>
    <s v="HOMBRE"/>
    <n v="385702"/>
    <s v="TRABAJADOR INDEPENDIENTE"/>
    <x v="1"/>
    <s v="SI"/>
    <s v="NO"/>
    <s v="SI"/>
    <n v="60"/>
    <s v="No"/>
    <s v="No"/>
    <n v="385702"/>
    <s v="TRABAJADOR INDEPENDIENTE"/>
    <n v="60"/>
  </r>
  <r>
    <n v="1329"/>
    <s v="HOMBRE"/>
    <n v="278030"/>
    <s v="CONVENIOS ESPECIALES DE TRABAJADORES INDEPENDIENTES"/>
    <x v="1"/>
    <s v="SI"/>
    <s v="SI"/>
    <s v="NO"/>
    <n v="37"/>
    <s v="No"/>
    <s v="No"/>
    <n v="278030"/>
    <s v="CONVENIOS ESPECIALES DE TRABAJADORES INDEPENDIENTES"/>
    <n v="37"/>
  </r>
  <r>
    <n v="1330"/>
    <s v="HOMBRE"/>
    <n v="324390"/>
    <s v="ASALARIADO"/>
    <x v="1"/>
    <s v="SI"/>
    <s v="NO"/>
    <s v="NO"/>
    <n v="24"/>
    <s v="No"/>
    <s v="No"/>
    <n v="324390"/>
    <s v="ASALARIADO"/>
    <n v="24"/>
  </r>
  <r>
    <n v="1331"/>
    <s v="MUJER"/>
    <n v="2187872"/>
    <s v="PENSIONADOS EN SU PROPIO SISTEMA"/>
    <x v="0"/>
    <s v="SI"/>
    <s v="NO"/>
    <s v="NO"/>
    <n v="68"/>
    <s v="No"/>
    <s v="No"/>
    <n v="2187872"/>
    <s v="PENSIONADOS EN SU PROPIO SISTEMA"/>
    <n v="68"/>
  </r>
  <r>
    <n v="1332"/>
    <s v="HOMBRE"/>
    <n v="305704"/>
    <s v="ASEGURADO VOLUNTARIO"/>
    <x v="1"/>
    <s v="SI"/>
    <s v="SI"/>
    <s v="NO"/>
    <n v="87"/>
    <s v="No"/>
    <s v="No"/>
    <n v="305704"/>
    <s v="ASEGURADO VOLUNTARIO"/>
    <n v="87"/>
  </r>
  <r>
    <n v="1333"/>
    <s v="MUJER"/>
    <n v="389481.25"/>
    <s v="ASALARIADO"/>
    <x v="1"/>
    <s v="SI"/>
    <s v="SI"/>
    <s v="NO"/>
    <n v="45"/>
    <s v="No"/>
    <s v="No"/>
    <n v="389481.25"/>
    <s v="ASALARIADO"/>
    <n v="45"/>
  </r>
  <r>
    <n v="1334"/>
    <s v="HOMBRE"/>
    <n v="450000"/>
    <s v="ASALARIADO"/>
    <x v="1"/>
    <s v="SI"/>
    <s v="NO"/>
    <s v="NO"/>
    <n v="23"/>
    <s v="No"/>
    <s v="No"/>
    <n v="450000"/>
    <s v="ASALARIADO"/>
    <n v="23"/>
  </r>
  <r>
    <n v="1335"/>
    <s v="MUJER"/>
    <n v="48989.7"/>
    <s v="ASALARIADO"/>
    <x v="1"/>
    <s v="SI"/>
    <s v="NO"/>
    <s v="NO"/>
    <n v="21"/>
    <s v="No"/>
    <s v="No"/>
    <n v="48989.7"/>
    <s v="ASALARIADO"/>
    <n v="21"/>
  </r>
  <r>
    <n v="1336"/>
    <s v="HOMBRE"/>
    <n v="977750"/>
    <s v="ASALARIADO"/>
    <x v="1"/>
    <s v="SI"/>
    <s v="NO"/>
    <s v="NO"/>
    <n v="31"/>
    <s v="No"/>
    <s v="No"/>
    <n v="977750"/>
    <s v="ASALARIADO"/>
    <n v="31"/>
  </r>
  <r>
    <n v="1337"/>
    <s v="HOMBRE"/>
    <n v="305000"/>
    <s v="ASALARIADO"/>
    <x v="1"/>
    <s v="SI"/>
    <s v="SI"/>
    <s v="NO"/>
    <n v="37"/>
    <s v="No"/>
    <s v="No"/>
    <n v="305000"/>
    <s v="ASALARIADO"/>
    <n v="37"/>
  </r>
  <r>
    <n v="1338"/>
    <s v="MUJER"/>
    <n v="297046"/>
    <s v="ASEGURADO VOLUNTARIO"/>
    <x v="1"/>
    <s v="SI"/>
    <s v="NO"/>
    <s v="NO"/>
    <n v="31"/>
    <s v="No"/>
    <s v="No"/>
    <n v="297046"/>
    <s v="ASEGURADO VOLUNTARIO"/>
    <n v="31"/>
  </r>
  <r>
    <n v="1339"/>
    <s v="HOMBRE"/>
    <n v="65249.56"/>
    <s v="ASALARIADO"/>
    <x v="1"/>
    <s v="SI"/>
    <s v="SI"/>
    <s v="NO"/>
    <n v="26"/>
    <s v="No"/>
    <s v="No"/>
    <n v="65249.56"/>
    <s v="ASALARIADO"/>
    <n v="26"/>
  </r>
  <r>
    <n v="1340"/>
    <s v="MUJER"/>
    <n v="659264"/>
    <s v="ASALARIADO"/>
    <x v="0"/>
    <s v="SI"/>
    <s v="NO"/>
    <s v="NO"/>
    <n v="40"/>
    <s v="No"/>
    <s v="No"/>
    <n v="659264"/>
    <s v="ASALARIADO"/>
    <n v="40"/>
  </r>
  <r>
    <n v="1341"/>
    <s v="MUJER"/>
    <n v="896802.93"/>
    <s v="ASALARIADO"/>
    <x v="0"/>
    <s v="SI"/>
    <s v="NO"/>
    <s v="NO"/>
    <n v="38"/>
    <s v="No"/>
    <s v="No"/>
    <n v="896802.93"/>
    <s v="ASALARIADO"/>
    <n v="38"/>
  </r>
  <r>
    <n v="1342"/>
    <s v="HOMBRE"/>
    <n v="319572"/>
    <s v="ASALARIADO"/>
    <x v="1"/>
    <s v="SI"/>
    <s v="NO"/>
    <s v="SI"/>
    <n v="38"/>
    <s v="No"/>
    <s v="No"/>
    <n v="319572"/>
    <s v="ASALARIADO"/>
    <n v="38"/>
  </r>
  <r>
    <n v="1343"/>
    <s v="HOMBRE"/>
    <n v="629292.61"/>
    <s v="ASALARIADO"/>
    <x v="1"/>
    <s v="SI"/>
    <s v="NO"/>
    <s v="NO"/>
    <n v="42"/>
    <s v="No"/>
    <s v="No"/>
    <n v="629292.61"/>
    <s v="ASALARIADO"/>
    <n v="42"/>
  </r>
  <r>
    <n v="1344"/>
    <s v="MUJER"/>
    <n v="1408126"/>
    <s v="ASALARIADO"/>
    <x v="0"/>
    <s v="SI"/>
    <s v="NO"/>
    <s v="NO"/>
    <n v="37"/>
    <s v="No"/>
    <s v="No"/>
    <n v="1408126"/>
    <s v="ASALARIADO"/>
    <n v="37"/>
  </r>
  <r>
    <n v="1345"/>
    <s v="HOMBRE"/>
    <n v="1575682"/>
    <s v="ASALARIADO"/>
    <x v="0"/>
    <s v="SI"/>
    <s v="NO"/>
    <s v="NO"/>
    <n v="38"/>
    <s v="No"/>
    <s v="No"/>
    <n v="1575682"/>
    <s v="ASALARIADO"/>
    <n v="38"/>
  </r>
  <r>
    <n v="1346"/>
    <s v="MUJER"/>
    <n v="268333.33"/>
    <s v="ASALARIADO"/>
    <x v="1"/>
    <s v="SI"/>
    <s v="NO"/>
    <s v="NO"/>
    <n v="29"/>
    <s v="No"/>
    <s v="No"/>
    <n v="268333.33"/>
    <s v="ASALARIADO"/>
    <n v="29"/>
  </r>
  <r>
    <n v="1347"/>
    <s v="MUJER"/>
    <n v="308000"/>
    <s v="ASALARIADO"/>
    <x v="1"/>
    <s v="SI"/>
    <s v="NO"/>
    <s v="NO"/>
    <n v="57"/>
    <s v="No"/>
    <s v="No"/>
    <n v="308000"/>
    <s v="ASALARIADO"/>
    <n v="57"/>
  </r>
  <r>
    <n v="1348"/>
    <s v="HOMBRE"/>
    <n v="350000"/>
    <s v="ASALARIADO"/>
    <x v="1"/>
    <s v="SI"/>
    <s v="NO"/>
    <s v="SI"/>
    <n v="31"/>
    <s v="No"/>
    <s v="No"/>
    <n v="350000"/>
    <s v="ASALARIADO"/>
    <n v="31"/>
  </r>
  <r>
    <n v="1349"/>
    <s v="MUJER"/>
    <n v="590706.5"/>
    <s v="ASALARIADO"/>
    <x v="0"/>
    <s v="SI"/>
    <s v="NO"/>
    <s v="NO"/>
    <n v="32"/>
    <s v="No"/>
    <s v="No"/>
    <n v="590706.5"/>
    <s v="ASALARIADO"/>
    <n v="32"/>
  </r>
  <r>
    <n v="1350"/>
    <s v="MUJER"/>
    <n v="759928"/>
    <s v="PENSIONADOS EN SU PROPIO SISTEMA"/>
    <x v="0"/>
    <s v="SI"/>
    <s v="NO"/>
    <s v="NO"/>
    <n v="78"/>
    <s v="No"/>
    <s v="No"/>
    <n v="759928"/>
    <s v="PENSIONADOS EN SU PROPIO SISTEMA"/>
    <n v="78"/>
  </r>
  <r>
    <n v="1351"/>
    <s v="HOMBRE"/>
    <n v="182669.09"/>
    <s v="ASALARIADO"/>
    <x v="0"/>
    <s v="SI"/>
    <s v="NO"/>
    <s v="NO"/>
    <n v="37"/>
    <s v="No"/>
    <s v="No"/>
    <n v="182669.09"/>
    <s v="ASALARIADO"/>
    <n v="37"/>
  </r>
  <r>
    <n v="1352"/>
    <s v="HOMBRE"/>
    <n v="1954127"/>
    <s v="ASALARIADO"/>
    <x v="0"/>
    <s v="SI"/>
    <s v="NO"/>
    <s v="NO"/>
    <n v="63"/>
    <s v="No"/>
    <s v="No"/>
    <n v="1954127"/>
    <s v="ASALARIADO"/>
    <n v="63"/>
  </r>
  <r>
    <n v="1353"/>
    <s v="MUJER"/>
    <n v="727896.34"/>
    <s v="ASALARIADO"/>
    <x v="0"/>
    <s v="SI"/>
    <s v="NO"/>
    <s v="NO"/>
    <n v="28"/>
    <s v="No"/>
    <s v="No"/>
    <n v="727896.34"/>
    <s v="ASALARIADO"/>
    <n v="28"/>
  </r>
  <r>
    <n v="1354"/>
    <s v="HOMBRE"/>
    <n v="300018"/>
    <s v="TRABAJADOR INDEPENDIENTE"/>
    <x v="1"/>
    <s v="SI"/>
    <s v="NO"/>
    <s v="SI"/>
    <n v="53"/>
    <s v="No"/>
    <s v="No"/>
    <n v="300018"/>
    <s v="TRABAJADOR INDEPENDIENTE"/>
    <n v="53"/>
  </r>
  <r>
    <n v="1355"/>
    <s v="HOMBRE"/>
    <n v="428100"/>
    <s v="ASALARIADO"/>
    <x v="0"/>
    <s v="SI"/>
    <s v="NO"/>
    <s v="NO"/>
    <n v="22"/>
    <s v="No"/>
    <s v="No"/>
    <n v="428100"/>
    <s v="ASALARIADO"/>
    <n v="22"/>
  </r>
  <r>
    <n v="1356"/>
    <s v="MUJER"/>
    <n v="359544.27"/>
    <s v="CONVENIOS ESPECIALES DE ASEGURADOS VOLUNTARIOS"/>
    <x v="1"/>
    <s v="SI"/>
    <s v="SI"/>
    <s v="NO"/>
    <n v="35"/>
    <s v="No"/>
    <s v="No"/>
    <n v="359544.27"/>
    <s v="CONVENIOS ESPECIALES DE ASEGURADOS VOLUNTARIOS"/>
    <n v="35"/>
  </r>
  <r>
    <n v="1357"/>
    <s v="MUJER"/>
    <n v="297046"/>
    <s v="ASEGURADO VOLUNTARIO"/>
    <x v="1"/>
    <s v="SI"/>
    <s v="NO"/>
    <s v="NO"/>
    <n v="40"/>
    <s v="No"/>
    <s v="No"/>
    <n v="297046"/>
    <s v="ASEGURADO VOLUNTARIO"/>
    <n v="40"/>
  </r>
  <r>
    <n v="1358"/>
    <s v="HOMBRE"/>
    <n v="589282.56000000006"/>
    <s v="ASALARIADO"/>
    <x v="0"/>
    <s v="SI"/>
    <s v="NO"/>
    <s v="NO"/>
    <n v="30"/>
    <s v="No"/>
    <s v="No"/>
    <n v="589282.56000000006"/>
    <s v="ASALARIADO"/>
    <n v="30"/>
  </r>
  <r>
    <n v="1359"/>
    <s v="HOMBRE"/>
    <n v="129988"/>
    <s v="ASALARIADO"/>
    <x v="0"/>
    <s v="SI"/>
    <s v="NO"/>
    <s v="SI"/>
    <n v="32"/>
    <s v="No"/>
    <s v="No"/>
    <n v="129988"/>
    <s v="ASALARIADO"/>
    <n v="32"/>
  </r>
  <r>
    <n v="1360"/>
    <s v="HOMBRE"/>
    <n v="417954.15"/>
    <s v="ASALARIADO"/>
    <x v="1"/>
    <s v="SI"/>
    <s v="NO"/>
    <s v="SI"/>
    <n v="31"/>
    <s v="No"/>
    <s v="No"/>
    <n v="417954.15"/>
    <s v="ASALARIADO"/>
    <n v="31"/>
  </r>
  <r>
    <n v="1361"/>
    <s v="HOMBRE"/>
    <n v="807282.52"/>
    <s v="ASALARIADO"/>
    <x v="1"/>
    <s v="SI"/>
    <s v="NO"/>
    <s v="NO"/>
    <n v="24"/>
    <s v="No"/>
    <s v="No"/>
    <n v="807282.52"/>
    <s v="ASALARIADO"/>
    <n v="24"/>
  </r>
  <r>
    <n v="1362"/>
    <s v="MUJER"/>
    <n v="801760"/>
    <s v="ASALARIADO"/>
    <x v="1"/>
    <s v="SI"/>
    <s v="NO"/>
    <s v="SI"/>
    <n v="45"/>
    <s v="No"/>
    <s v="No"/>
    <n v="801760"/>
    <s v="ASALARIADO"/>
    <n v="45"/>
  </r>
  <r>
    <n v="1363"/>
    <s v="HOMBRE"/>
    <n v="145670.5"/>
    <s v="ASALARIADO"/>
    <x v="1"/>
    <s v="SI"/>
    <s v="NO"/>
    <s v="NO"/>
    <n v="51"/>
    <s v="No"/>
    <s v="No"/>
    <n v="145670.5"/>
    <s v="ASALARIADO"/>
    <n v="51"/>
  </r>
  <r>
    <n v="1364"/>
    <s v="MUJER"/>
    <n v="337920"/>
    <s v="ASALARIADO"/>
    <x v="1"/>
    <s v="SI"/>
    <s v="NO"/>
    <s v="SI"/>
    <n v="27"/>
    <s v="No"/>
    <s v="No"/>
    <n v="337920"/>
    <s v="ASALARIADO"/>
    <n v="27"/>
  </r>
  <r>
    <n v="1365"/>
    <s v="MUJER"/>
    <n v="387279.29"/>
    <s v="ASALARIADO"/>
    <x v="1"/>
    <s v="SI"/>
    <s v="NO"/>
    <s v="NO"/>
    <n v="35"/>
    <s v="No"/>
    <s v="No"/>
    <n v="387279.29"/>
    <s v="ASALARIADO"/>
    <n v="35"/>
  </r>
  <r>
    <n v="1366"/>
    <s v="HOMBRE"/>
    <n v="351604"/>
    <s v="ASALARIADO"/>
    <x v="1"/>
    <s v="SI"/>
    <s v="NO"/>
    <s v="NO"/>
    <n v="22"/>
    <s v="No"/>
    <s v="No"/>
    <n v="351604"/>
    <s v="ASALARIADO"/>
    <n v="22"/>
  </r>
  <r>
    <n v="1367"/>
    <s v="MUJER"/>
    <n v="300018"/>
    <s v="ASEGURADO VOLUNTARIO"/>
    <x v="1"/>
    <s v="SI"/>
    <s v="SI"/>
    <s v="NO"/>
    <n v="45"/>
    <s v="No"/>
    <s v="No"/>
    <n v="300018"/>
    <s v="ASEGURADO VOLUNTARIO"/>
    <n v="45"/>
  </r>
  <r>
    <n v="1368"/>
    <s v="HOMBRE"/>
    <n v="232960"/>
    <s v="ASALARIADO"/>
    <x v="1"/>
    <s v="SI"/>
    <s v="NO"/>
    <s v="NO"/>
    <n v="60"/>
    <s v="No"/>
    <s v="No"/>
    <n v="232960"/>
    <s v="ASALARIADO"/>
    <n v="60"/>
  </r>
  <r>
    <n v="1369"/>
    <s v="MUJER"/>
    <n v="297046"/>
    <s v="ASEGURADO VOLUNTARIO"/>
    <x v="1"/>
    <s v="SI"/>
    <s v="NO"/>
    <s v="NO"/>
    <n v="56"/>
    <s v="No"/>
    <s v="No"/>
    <n v="297046"/>
    <s v="ASEGURADO VOLUNTARIO"/>
    <n v="56"/>
  </r>
  <r>
    <n v="1370"/>
    <s v="HOMBRE"/>
    <n v="683000"/>
    <s v="ASALARIADO"/>
    <x v="1"/>
    <s v="SI"/>
    <s v="NO"/>
    <s v="NO"/>
    <n v="38"/>
    <s v="No"/>
    <s v="No"/>
    <n v="683000"/>
    <s v="ASALARIADO"/>
    <n v="38"/>
  </r>
  <r>
    <n v="1371"/>
    <s v="MUJER"/>
    <n v="876520"/>
    <s v="ASALARIADO"/>
    <x v="1"/>
    <s v="SI"/>
    <s v="NO"/>
    <s v="NO"/>
    <n v="32"/>
    <s v="No"/>
    <s v="No"/>
    <n v="876520"/>
    <s v="ASALARIADO"/>
    <n v="32"/>
  </r>
  <r>
    <n v="1372"/>
    <s v="HOMBRE"/>
    <n v="409455"/>
    <s v="ASALARIADO"/>
    <x v="1"/>
    <s v="SI"/>
    <s v="NO"/>
    <s v="NO"/>
    <n v="25"/>
    <s v="No"/>
    <s v="No"/>
    <n v="409455"/>
    <s v="ASALARIADO"/>
    <n v="25"/>
  </r>
  <r>
    <n v="1373"/>
    <s v="HOMBRE"/>
    <n v="3654908.92"/>
    <s v="PENSIONADOS EN SU PROPIO SISTEMA"/>
    <x v="0"/>
    <s v="SI"/>
    <s v="NO"/>
    <s v="NO"/>
    <n v="62"/>
    <s v="Atípico"/>
    <s v="No"/>
    <n v="3654908.92"/>
    <s v="PENSIONADOS EN SU PROPIO SISTEMA"/>
    <n v="62"/>
  </r>
  <r>
    <n v="1374"/>
    <s v="HOMBRE"/>
    <n v="1202466.6200000001"/>
    <s v="ASALARIADO"/>
    <x v="1"/>
    <s v="SI"/>
    <s v="NO"/>
    <s v="NO"/>
    <n v="39"/>
    <s v="No"/>
    <s v="No"/>
    <n v="1202466.6200000001"/>
    <s v="ASALARIADO"/>
    <n v="39"/>
  </r>
  <r>
    <n v="1375"/>
    <s v="MUJER"/>
    <n v="297082.46999999997"/>
    <s v="ASALARIADO"/>
    <x v="0"/>
    <s v="SI"/>
    <s v="NO"/>
    <s v="NO"/>
    <n v="41"/>
    <s v="No"/>
    <s v="No"/>
    <n v="297082.46999999997"/>
    <s v="ASALARIADO"/>
    <n v="41"/>
  </r>
  <r>
    <n v="1376"/>
    <s v="HOMBRE"/>
    <n v="350000"/>
    <s v="ASALARIADO"/>
    <x v="1"/>
    <s v="SI"/>
    <s v="NO"/>
    <s v="NO"/>
    <n v="53"/>
    <s v="No"/>
    <s v="No"/>
    <n v="350000"/>
    <s v="ASALARIADO"/>
    <n v="53"/>
  </r>
  <r>
    <n v="1377"/>
    <s v="MUJER"/>
    <n v="243000"/>
    <s v="ASALARIADO"/>
    <x v="1"/>
    <s v="SI"/>
    <s v="NO"/>
    <s v="NO"/>
    <n v="46"/>
    <s v="No"/>
    <s v="No"/>
    <n v="243000"/>
    <s v="ASALARIADO"/>
    <n v="46"/>
  </r>
  <r>
    <n v="1378"/>
    <s v="MUJER"/>
    <n v="210000"/>
    <s v="ASALARIADO"/>
    <x v="1"/>
    <s v="SI"/>
    <s v="SI"/>
    <s v="NO"/>
    <n v="38"/>
    <s v="No"/>
    <s v="No"/>
    <n v="210000"/>
    <s v="ASALARIADO"/>
    <n v="38"/>
  </r>
  <r>
    <n v="1379"/>
    <s v="MUJER"/>
    <n v="1154739.48"/>
    <s v="ASALARIADO"/>
    <x v="0"/>
    <s v="SI"/>
    <s v="NO"/>
    <s v="NO"/>
    <n v="30"/>
    <s v="No"/>
    <s v="No"/>
    <n v="1154739.48"/>
    <s v="ASALARIADO"/>
    <n v="30"/>
  </r>
  <r>
    <n v="1380"/>
    <s v="HOMBRE"/>
    <n v="305704"/>
    <s v="TRABAJADOR INDEPENDIENTE"/>
    <x v="1"/>
    <s v="SI"/>
    <s v="NO"/>
    <s v="SI"/>
    <n v="41"/>
    <s v="No"/>
    <s v="No"/>
    <n v="305704"/>
    <s v="TRABAJADOR INDEPENDIENTE"/>
    <n v="41"/>
  </r>
  <r>
    <n v="1381"/>
    <s v="HOMBRE"/>
    <n v="2438887.83"/>
    <s v="ASALARIADO"/>
    <x v="1"/>
    <s v="SI"/>
    <s v="NO"/>
    <s v="NO"/>
    <n v="32"/>
    <s v="Atípico"/>
    <s v="No"/>
    <n v="2438887.83"/>
    <s v="ASALARIADO"/>
    <n v="32"/>
  </r>
  <r>
    <n v="1382"/>
    <s v="MUJER"/>
    <n v="285127"/>
    <s v="ASALARIADO"/>
    <x v="0"/>
    <s v="SI"/>
    <s v="NO"/>
    <s v="NO"/>
    <n v="59"/>
    <s v="No"/>
    <s v="No"/>
    <n v="285127"/>
    <s v="ASALARIADO"/>
    <n v="59"/>
  </r>
  <r>
    <n v="1383"/>
    <s v="HOMBRE"/>
    <n v="278030.99"/>
    <s v="CONVENIOS ESPECIALES DE TRABAJADORES INDEPENDIENTES"/>
    <x v="1"/>
    <s v="SI"/>
    <s v="NO"/>
    <s v="NO"/>
    <n v="52"/>
    <s v="No"/>
    <s v="No"/>
    <n v="278030.99"/>
    <s v="CONVENIOS ESPECIALES DE TRABAJADORES INDEPENDIENTES"/>
    <n v="52"/>
  </r>
  <r>
    <n v="1384"/>
    <s v="HOMBRE"/>
    <n v="1580792"/>
    <s v="ASALARIADO"/>
    <x v="1"/>
    <s v="SI"/>
    <s v="NO"/>
    <s v="NO"/>
    <n v="28"/>
    <s v="No"/>
    <s v="No"/>
    <n v="1580792"/>
    <s v="ASALARIADO"/>
    <n v="28"/>
  </r>
  <r>
    <n v="1385"/>
    <s v="MUJER"/>
    <n v="297139"/>
    <s v="ASEGURADO VOLUNTARIO"/>
    <x v="1"/>
    <s v="SI"/>
    <s v="SI"/>
    <s v="NO"/>
    <n v="43"/>
    <s v="No"/>
    <s v="No"/>
    <n v="297139"/>
    <s v="ASEGURADO VOLUNTARIO"/>
    <n v="43"/>
  </r>
  <r>
    <n v="1386"/>
    <s v="MUJER"/>
    <n v="297046"/>
    <s v="ASEGURADO VOLUNTARIO"/>
    <x v="1"/>
    <s v="SI"/>
    <s v="NO"/>
    <s v="NO"/>
    <n v="64"/>
    <s v="No"/>
    <s v="No"/>
    <n v="297046"/>
    <s v="ASEGURADO VOLUNTARIO"/>
    <n v="64"/>
  </r>
  <r>
    <n v="1387"/>
    <s v="HOMBRE"/>
    <n v="278030"/>
    <s v="CONVENIOS ESPECIALES DE TRABAJADORES INDEPENDIENTES"/>
    <x v="1"/>
    <s v="SI"/>
    <s v="NO"/>
    <s v="NO"/>
    <n v="32"/>
    <s v="No"/>
    <s v="No"/>
    <n v="278030"/>
    <s v="CONVENIOS ESPECIALES DE TRABAJADORES INDEPENDIENTES"/>
    <n v="32"/>
  </r>
  <r>
    <n v="1388"/>
    <s v="HOMBRE"/>
    <n v="580000"/>
    <s v="ASALARIADO"/>
    <x v="1"/>
    <s v="SI"/>
    <s v="NO"/>
    <s v="NO"/>
    <n v="24"/>
    <s v="No"/>
    <s v="No"/>
    <n v="580000"/>
    <s v="ASALARIADO"/>
    <n v="24"/>
  </r>
  <r>
    <n v="1389"/>
    <s v="MUJER"/>
    <n v="504976"/>
    <s v="TRABAJADOR INDEPENDIENTE"/>
    <x v="1"/>
    <s v="SI"/>
    <s v="NO"/>
    <s v="NO"/>
    <n v="36"/>
    <s v="No"/>
    <s v="No"/>
    <n v="504976"/>
    <s v="TRABAJADOR INDEPENDIENTE"/>
    <n v="36"/>
  </r>
  <r>
    <n v="1390"/>
    <s v="HOMBRE"/>
    <n v="482000"/>
    <s v="ASALARIADO"/>
    <x v="1"/>
    <s v="SI"/>
    <s v="NO"/>
    <s v="SI"/>
    <n v="36"/>
    <s v="No"/>
    <s v="No"/>
    <n v="482000"/>
    <s v="ASALARIADO"/>
    <n v="36"/>
  </r>
  <r>
    <n v="1391"/>
    <s v="HOMBRE"/>
    <n v="639148"/>
    <s v="ASEGURADO VOLUNTARIO"/>
    <x v="1"/>
    <s v="SI"/>
    <s v="NO"/>
    <s v="NO"/>
    <n v="79"/>
    <s v="No"/>
    <s v="No"/>
    <n v="639148"/>
    <s v="ASEGURADO VOLUNTARIO"/>
    <n v="79"/>
  </r>
  <r>
    <n v="1392"/>
    <s v="HOMBRE"/>
    <n v="263640"/>
    <s v="ASALARIADO"/>
    <x v="1"/>
    <s v="SI"/>
    <s v="NO"/>
    <s v="NO"/>
    <n v="31"/>
    <s v="No"/>
    <s v="No"/>
    <n v="263640"/>
    <s v="ASALARIADO"/>
    <n v="31"/>
  </r>
  <r>
    <n v="1393"/>
    <s v="MUJER"/>
    <n v="846529"/>
    <s v="ASALARIADO"/>
    <x v="0"/>
    <s v="SI"/>
    <s v="NO"/>
    <s v="NO"/>
    <n v="28"/>
    <s v="No"/>
    <s v="No"/>
    <n v="846529"/>
    <s v="ASALARIADO"/>
    <n v="28"/>
  </r>
  <r>
    <n v="1394"/>
    <s v="MUJER"/>
    <n v="240890.9"/>
    <s v="PENSIONADOS EN SU PROPIO SISTEMA"/>
    <x v="0"/>
    <s v="SI"/>
    <s v="NO"/>
    <s v="NO"/>
    <n v="83"/>
    <s v="No"/>
    <s v="No"/>
    <n v="240890.9"/>
    <s v="PENSIONADOS EN SU PROPIO SISTEMA"/>
    <n v="83"/>
  </r>
  <r>
    <n v="1395"/>
    <s v="HOMBRE"/>
    <n v="924156"/>
    <s v="ASALARIADO"/>
    <x v="1"/>
    <s v="SI"/>
    <s v="NO"/>
    <s v="NO"/>
    <n v="28"/>
    <s v="No"/>
    <s v="No"/>
    <n v="924156"/>
    <s v="ASALARIADO"/>
    <n v="28"/>
  </r>
  <r>
    <n v="1396"/>
    <s v="MUJER"/>
    <n v="1815071.5"/>
    <s v="ASALARIADO"/>
    <x v="0"/>
    <s v="SI"/>
    <s v="NO"/>
    <s v="NO"/>
    <n v="35"/>
    <s v="No"/>
    <s v="No"/>
    <n v="1815071.5"/>
    <s v="ASALARIADO"/>
    <n v="35"/>
  </r>
  <r>
    <n v="1397"/>
    <s v="HOMBRE"/>
    <n v="585937"/>
    <s v="TRABAJADOR INDEPENDIENTE"/>
    <x v="1"/>
    <s v="SI"/>
    <s v="NO"/>
    <s v="SI"/>
    <n v="57"/>
    <s v="No"/>
    <s v="No"/>
    <n v="585937"/>
    <s v="TRABAJADOR INDEPENDIENTE"/>
    <n v="57"/>
  </r>
  <r>
    <n v="1398"/>
    <s v="HOMBRE"/>
    <n v="223702.12"/>
    <s v="ASALARIADO"/>
    <x v="1"/>
    <s v="SI"/>
    <s v="NO"/>
    <s v="NO"/>
    <n v="53"/>
    <s v="No"/>
    <s v="No"/>
    <n v="223702.12"/>
    <s v="ASALARIADO"/>
    <n v="53"/>
  </r>
  <r>
    <n v="1399"/>
    <s v="HOMBRE"/>
    <n v="155807.99"/>
    <s v="ASALARIADO"/>
    <x v="1"/>
    <s v="SI"/>
    <s v="NO"/>
    <s v="NO"/>
    <n v="42"/>
    <s v="No"/>
    <s v="No"/>
    <n v="155807.99"/>
    <s v="ASALARIADO"/>
    <n v="42"/>
  </r>
  <r>
    <n v="1400"/>
    <s v="HOMBRE"/>
    <n v="361976.88"/>
    <s v="ASALARIADO"/>
    <x v="1"/>
    <s v="SI"/>
    <s v="NO"/>
    <s v="NO"/>
    <n v="48"/>
    <s v="No"/>
    <s v="No"/>
    <n v="361976.88"/>
    <s v="ASALARIADO"/>
    <n v="48"/>
  </r>
  <r>
    <n v="1401"/>
    <s v="HOMBRE"/>
    <n v="573500"/>
    <s v="ASALARIADO"/>
    <x v="1"/>
    <s v="SI"/>
    <s v="NO"/>
    <s v="NO"/>
    <n v="26"/>
    <s v="No"/>
    <s v="No"/>
    <n v="573500"/>
    <s v="ASALARIADO"/>
    <n v="26"/>
  </r>
  <r>
    <n v="1402"/>
    <s v="HOMBRE"/>
    <n v="180000"/>
    <s v="ASALARIADO"/>
    <x v="1"/>
    <s v="SI"/>
    <s v="NO"/>
    <s v="SI"/>
    <n v="47"/>
    <s v="No"/>
    <s v="No"/>
    <n v="180000"/>
    <s v="ASALARIADO"/>
    <n v="47"/>
  </r>
  <r>
    <n v="1403"/>
    <s v="HOMBRE"/>
    <n v="811540"/>
    <s v="ASALARIADO"/>
    <x v="1"/>
    <s v="SI"/>
    <s v="NO"/>
    <s v="NO"/>
    <n v="21"/>
    <s v="No"/>
    <s v="No"/>
    <n v="811540"/>
    <s v="ASALARIADO"/>
    <n v="21"/>
  </r>
  <r>
    <n v="1404"/>
    <s v="MUJER"/>
    <n v="760842"/>
    <s v="PENSIONADOS EN SU PROPIO SISTEMA"/>
    <x v="0"/>
    <s v="SI"/>
    <s v="NO"/>
    <s v="NO"/>
    <n v="75"/>
    <s v="No"/>
    <s v="No"/>
    <n v="760842"/>
    <s v="PENSIONADOS EN SU PROPIO SISTEMA"/>
    <n v="75"/>
  </r>
  <r>
    <n v="1405"/>
    <s v="HOMBRE"/>
    <n v="1255736.08"/>
    <s v="ASALARIADO"/>
    <x v="1"/>
    <s v="SI"/>
    <s v="NO"/>
    <s v="NO"/>
    <n v="41"/>
    <s v="No"/>
    <s v="No"/>
    <n v="1255736.08"/>
    <s v="ASALARIADO"/>
    <n v="41"/>
  </r>
  <r>
    <n v="1406"/>
    <s v="HOMBRE"/>
    <n v="1146611.22"/>
    <s v="ASALARIADO"/>
    <x v="0"/>
    <s v="SI"/>
    <s v="NO"/>
    <s v="NO"/>
    <n v="27"/>
    <s v="No"/>
    <s v="No"/>
    <n v="1146611.22"/>
    <s v="ASALARIADO"/>
    <n v="27"/>
  </r>
  <r>
    <n v="1407"/>
    <s v="HOMBRE"/>
    <n v="1497172.49"/>
    <s v="ASALARIADO"/>
    <x v="0"/>
    <s v="SI"/>
    <s v="NO"/>
    <s v="NO"/>
    <n v="47"/>
    <s v="No"/>
    <s v="No"/>
    <n v="1497172.49"/>
    <s v="ASALARIADO"/>
    <n v="47"/>
  </r>
  <r>
    <n v="1408"/>
    <s v="HOMBRE"/>
    <n v="1372847.55"/>
    <s v="ASALARIADO"/>
    <x v="0"/>
    <s v="SI"/>
    <s v="NO"/>
    <s v="NO"/>
    <n v="56"/>
    <s v="No"/>
    <s v="No"/>
    <n v="1372847.55"/>
    <s v="ASALARIADO"/>
    <n v="56"/>
  </r>
  <r>
    <n v="1409"/>
    <s v="MUJER"/>
    <n v="830543"/>
    <s v="ASALARIADO"/>
    <x v="0"/>
    <s v="SI"/>
    <s v="NO"/>
    <s v="SI"/>
    <n v="39"/>
    <s v="No"/>
    <s v="No"/>
    <n v="830543"/>
    <s v="ASALARIADO"/>
    <n v="39"/>
  </r>
  <r>
    <n v="1410"/>
    <s v="HOMBRE"/>
    <n v="650897.42000000004"/>
    <s v="ASALARIADO"/>
    <x v="1"/>
    <s v="SI"/>
    <s v="NO"/>
    <s v="NO"/>
    <n v="38"/>
    <s v="No"/>
    <s v="No"/>
    <n v="650897.42000000004"/>
    <s v="ASALARIADO"/>
    <n v="38"/>
  </r>
  <r>
    <n v="1411"/>
    <s v="HOMBRE"/>
    <n v="463597.72"/>
    <s v="ASALARIADO"/>
    <x v="1"/>
    <s v="SI"/>
    <s v="SI"/>
    <s v="NO"/>
    <n v="47"/>
    <s v="No"/>
    <s v="No"/>
    <n v="463597.72"/>
    <s v="ASALARIADO"/>
    <n v="47"/>
  </r>
  <r>
    <n v="1412"/>
    <s v="MUJER"/>
    <n v="297050"/>
    <s v="ASEGURADO VOLUNTARIO"/>
    <x v="1"/>
    <s v="SI"/>
    <s v="NO"/>
    <s v="NO"/>
    <n v="31"/>
    <s v="No"/>
    <s v="No"/>
    <n v="297050"/>
    <s v="ASEGURADO VOLUNTARIO"/>
    <n v="31"/>
  </r>
  <r>
    <n v="1413"/>
    <s v="HOMBRE"/>
    <n v="297110"/>
    <s v="ASEGURADO VOLUNTARIO"/>
    <x v="1"/>
    <s v="SI"/>
    <s v="NO"/>
    <s v="NO"/>
    <n v="36"/>
    <s v="No"/>
    <s v="No"/>
    <n v="297110"/>
    <s v="ASEGURADO VOLUNTARIO"/>
    <n v="36"/>
  </r>
  <r>
    <n v="1414"/>
    <s v="MUJER"/>
    <n v="297045"/>
    <s v="ASEGURADO VOLUNTARIO"/>
    <x v="1"/>
    <s v="SI"/>
    <s v="NO"/>
    <s v="NO"/>
    <n v="33"/>
    <s v="No"/>
    <s v="No"/>
    <n v="297045"/>
    <s v="ASEGURADO VOLUNTARIO"/>
    <n v="33"/>
  </r>
  <r>
    <n v="1415"/>
    <s v="MUJER"/>
    <n v="278030"/>
    <s v="CONVENIOS ESPECIALES DE TRABAJADORES INDEPENDIENTES"/>
    <x v="1"/>
    <s v="SI"/>
    <s v="NO"/>
    <s v="NO"/>
    <n v="35"/>
    <s v="No"/>
    <s v="No"/>
    <n v="278030"/>
    <s v="CONVENIOS ESPECIALES DE TRABAJADORES INDEPENDIENTES"/>
    <n v="35"/>
  </r>
  <r>
    <n v="1416"/>
    <s v="MUJER"/>
    <n v="11580185.98"/>
    <s v="ASALARIADO"/>
    <x v="1"/>
    <s v="SI"/>
    <s v="NO"/>
    <s v="NO"/>
    <n v="46"/>
    <s v="Atípico"/>
    <s v="No"/>
    <n v="11580185.98"/>
    <s v="ASALARIADO"/>
    <n v="46"/>
  </r>
  <r>
    <n v="1417"/>
    <s v="HOMBRE"/>
    <n v="2007029.76"/>
    <s v="ASALARIADO"/>
    <x v="0"/>
    <s v="SI"/>
    <s v="NO"/>
    <s v="NO"/>
    <n v="54"/>
    <s v="No"/>
    <s v="No"/>
    <n v="2007029.76"/>
    <s v="ASALARIADO"/>
    <n v="54"/>
  </r>
  <r>
    <n v="1418"/>
    <s v="HOMBRE"/>
    <n v="740237.33"/>
    <s v="ASALARIADO"/>
    <x v="0"/>
    <s v="SI"/>
    <s v="NO"/>
    <s v="NO"/>
    <n v="52"/>
    <s v="No"/>
    <s v="No"/>
    <n v="740237.33"/>
    <s v="ASALARIADO"/>
    <n v="52"/>
  </r>
  <r>
    <n v="1419"/>
    <s v="HOMBRE"/>
    <n v="140000"/>
    <s v="ASALARIADO"/>
    <x v="1"/>
    <s v="SI"/>
    <s v="NO"/>
    <s v="NO"/>
    <n v="42"/>
    <s v="No"/>
    <s v="No"/>
    <n v="140000"/>
    <s v="ASALARIADO"/>
    <n v="42"/>
  </r>
  <r>
    <n v="1420"/>
    <s v="MUJER"/>
    <n v="300018"/>
    <s v="TRABAJADOR INDEPENDIENTE"/>
    <x v="1"/>
    <s v="SI"/>
    <s v="NO"/>
    <s v="SI"/>
    <n v="58"/>
    <s v="No"/>
    <s v="No"/>
    <n v="300018"/>
    <s v="TRABAJADOR INDEPENDIENTE"/>
    <n v="58"/>
  </r>
  <r>
    <n v="1421"/>
    <s v="MUJER"/>
    <n v="297045"/>
    <s v="ASEGURADO VOLUNTARIO"/>
    <x v="1"/>
    <s v="SI"/>
    <s v="NO"/>
    <s v="SI"/>
    <n v="27"/>
    <s v="No"/>
    <s v="No"/>
    <n v="297045"/>
    <s v="ASEGURADO VOLUNTARIO"/>
    <n v="27"/>
  </r>
  <r>
    <n v="1422"/>
    <s v="HOMBRE"/>
    <n v="266625"/>
    <s v="ASALARIADO"/>
    <x v="1"/>
    <s v="SI"/>
    <s v="NO"/>
    <s v="NO"/>
    <n v="50"/>
    <s v="No"/>
    <s v="No"/>
    <n v="266625"/>
    <s v="ASALARIADO"/>
    <n v="50"/>
  </r>
  <r>
    <n v="1423"/>
    <s v="HOMBRE"/>
    <n v="282305"/>
    <s v="TRABAJADOR INDEPENDIENTE"/>
    <x v="1"/>
    <s v="SI"/>
    <s v="NO"/>
    <s v="SI"/>
    <n v="34"/>
    <s v="No"/>
    <s v="No"/>
    <n v="282305"/>
    <s v="TRABAJADOR INDEPENDIENTE"/>
    <n v="34"/>
  </r>
  <r>
    <n v="1424"/>
    <s v="HOMBRE"/>
    <n v="574141.48"/>
    <s v="ASALARIADO"/>
    <x v="1"/>
    <s v="SI"/>
    <s v="NO"/>
    <s v="NO"/>
    <n v="22"/>
    <s v="No"/>
    <s v="No"/>
    <n v="574141.48"/>
    <s v="ASALARIADO"/>
    <n v="22"/>
  </r>
  <r>
    <n v="1425"/>
    <s v="MUJER"/>
    <n v="2072167"/>
    <s v="PENSIONADOS EN SU PROPIO SISTEMA"/>
    <x v="0"/>
    <s v="SI"/>
    <s v="NO"/>
    <s v="NO"/>
    <n v="67"/>
    <s v="No"/>
    <s v="No"/>
    <n v="2072167"/>
    <s v="PENSIONADOS EN SU PROPIO SISTEMA"/>
    <n v="67"/>
  </r>
  <r>
    <n v="1426"/>
    <s v="HOMBRE"/>
    <n v="278030"/>
    <s v="CONVENIOS ESPECIALES DE TRABAJADORES INDEPENDIENTES"/>
    <x v="1"/>
    <s v="SI"/>
    <s v="NO"/>
    <s v="NO"/>
    <n v="56"/>
    <s v="No"/>
    <s v="No"/>
    <n v="278030"/>
    <s v="CONVENIOS ESPECIALES DE TRABAJADORES INDEPENDIENTES"/>
    <n v="56"/>
  </r>
  <r>
    <n v="1427"/>
    <s v="MUJER"/>
    <n v="2166746.5"/>
    <s v="ASALARIADO"/>
    <x v="0"/>
    <s v="SI"/>
    <s v="NO"/>
    <s v="NO"/>
    <n v="32"/>
    <s v="No"/>
    <s v="No"/>
    <n v="2166746.5"/>
    <s v="ASALARIADO"/>
    <n v="32"/>
  </r>
  <r>
    <n v="1428"/>
    <s v="MUJER"/>
    <n v="532257.68999999994"/>
    <s v="ASALARIADO"/>
    <x v="1"/>
    <s v="SI"/>
    <s v="NO"/>
    <s v="NO"/>
    <n v="42"/>
    <s v="No"/>
    <s v="No"/>
    <n v="532257.68999999994"/>
    <s v="ASALARIADO"/>
    <n v="42"/>
  </r>
  <r>
    <n v="1429"/>
    <s v="HOMBRE"/>
    <n v="2762536.65"/>
    <s v="ASALARIADO"/>
    <x v="1"/>
    <s v="SI"/>
    <s v="SI"/>
    <s v="NO"/>
    <n v="42"/>
    <s v="Atípico"/>
    <s v="No"/>
    <n v="2762536.65"/>
    <s v="ASALARIADO"/>
    <n v="42"/>
  </r>
  <r>
    <n v="1430"/>
    <s v="MUJER"/>
    <n v="278030"/>
    <s v="CONVENIOS ESPECIALES DE TRABAJADORES INDEPENDIENTES"/>
    <x v="1"/>
    <s v="SI"/>
    <s v="NO"/>
    <s v="NO"/>
    <n v="60"/>
    <s v="No"/>
    <s v="No"/>
    <n v="278030"/>
    <s v="CONVENIOS ESPECIALES DE TRABAJADORES INDEPENDIENTES"/>
    <n v="60"/>
  </r>
  <r>
    <n v="1431"/>
    <s v="HOMBRE"/>
    <n v="437183.54"/>
    <s v="ASALARIADO"/>
    <x v="1"/>
    <s v="SI"/>
    <s v="NO"/>
    <s v="NO"/>
    <n v="46"/>
    <s v="No"/>
    <s v="No"/>
    <n v="437183.54"/>
    <s v="ASALARIADO"/>
    <n v="46"/>
  </r>
  <r>
    <n v="1432"/>
    <s v="HOMBRE"/>
    <n v="417623.03"/>
    <s v="ASALARIADO"/>
    <x v="1"/>
    <s v="SI"/>
    <s v="NO"/>
    <s v="NO"/>
    <n v="27"/>
    <s v="No"/>
    <s v="No"/>
    <n v="417623.03"/>
    <s v="ASALARIADO"/>
    <n v="27"/>
  </r>
  <r>
    <n v="1433"/>
    <s v="MUJER"/>
    <n v="170502"/>
    <s v="ASALARIADO"/>
    <x v="1"/>
    <s v="SI"/>
    <s v="NO"/>
    <s v="NO"/>
    <n v="47"/>
    <s v="No"/>
    <s v="No"/>
    <n v="170502"/>
    <s v="ASALARIADO"/>
    <n v="47"/>
  </r>
  <r>
    <n v="1434"/>
    <s v="HOMBRE"/>
    <n v="573826"/>
    <s v="TRABAJADOR INDEPENDIENTE"/>
    <x v="1"/>
    <s v="SI"/>
    <s v="NO"/>
    <s v="SI"/>
    <n v="61"/>
    <s v="No"/>
    <s v="No"/>
    <n v="573826"/>
    <s v="TRABAJADOR INDEPENDIENTE"/>
    <n v="61"/>
  </r>
  <r>
    <n v="1435"/>
    <s v="MUJER"/>
    <n v="297045"/>
    <s v="ASEGURADO VOLUNTARIO"/>
    <x v="1"/>
    <s v="SI"/>
    <s v="NO"/>
    <s v="SI"/>
    <n v="23"/>
    <s v="No"/>
    <s v="No"/>
    <n v="297045"/>
    <s v="ASEGURADO VOLUNTARIO"/>
    <n v="23"/>
  </r>
  <r>
    <n v="1436"/>
    <s v="HOMBRE"/>
    <n v="406190.91"/>
    <s v="ASALARIADO"/>
    <x v="0"/>
    <s v="SI"/>
    <s v="SI"/>
    <s v="NO"/>
    <n v="22"/>
    <s v="No"/>
    <s v="No"/>
    <n v="406190.91"/>
    <s v="ASALARIADO"/>
    <n v="22"/>
  </r>
  <r>
    <n v="1437"/>
    <s v="HOMBRE"/>
    <n v="297046"/>
    <s v="ASEGURADO VOLUNTARIO"/>
    <x v="1"/>
    <s v="SI"/>
    <s v="SI"/>
    <s v="NO"/>
    <n v="44"/>
    <s v="No"/>
    <s v="No"/>
    <n v="297046"/>
    <s v="ASEGURADO VOLUNTARIO"/>
    <n v="44"/>
  </r>
  <r>
    <n v="1438"/>
    <s v="MUJER"/>
    <n v="313897"/>
    <s v="ASALARIADO"/>
    <x v="0"/>
    <s v="SI"/>
    <s v="NO"/>
    <s v="SI"/>
    <n v="31"/>
    <s v="No"/>
    <s v="No"/>
    <n v="313897"/>
    <s v="ASALARIADO"/>
    <n v="31"/>
  </r>
  <r>
    <n v="1439"/>
    <s v="MUJER"/>
    <n v="496170"/>
    <s v="ASALARIADO"/>
    <x v="1"/>
    <s v="SI"/>
    <s v="SI"/>
    <s v="NO"/>
    <n v="28"/>
    <s v="No"/>
    <s v="No"/>
    <n v="496170"/>
    <s v="ASALARIADO"/>
    <n v="28"/>
  </r>
  <r>
    <n v="1440"/>
    <s v="HOMBRE"/>
    <n v="952596"/>
    <s v="ASALARIADO"/>
    <x v="1"/>
    <s v="SI"/>
    <s v="NO"/>
    <s v="NO"/>
    <n v="61"/>
    <s v="No"/>
    <s v="No"/>
    <n v="952596"/>
    <s v="ASALARIADO"/>
    <n v="61"/>
  </r>
  <r>
    <n v="1441"/>
    <s v="MUJER"/>
    <n v="644244"/>
    <s v="ASALARIADO"/>
    <x v="1"/>
    <s v="SI"/>
    <s v="NO"/>
    <s v="NO"/>
    <n v="25"/>
    <s v="No"/>
    <s v="No"/>
    <n v="644244"/>
    <s v="ASALARIADO"/>
    <n v="25"/>
  </r>
  <r>
    <n v="1442"/>
    <s v="HOMBRE"/>
    <n v="297045"/>
    <s v="ASEGURADO VOLUNTARIO"/>
    <x v="1"/>
    <s v="SI"/>
    <s v="NO"/>
    <s v="NO"/>
    <n v="36"/>
    <s v="No"/>
    <s v="No"/>
    <n v="297045"/>
    <s v="ASEGURADO VOLUNTARIO"/>
    <n v="36"/>
  </r>
  <r>
    <n v="1443"/>
    <s v="MUJER"/>
    <n v="297044.99"/>
    <s v="CONVENIOS ESPECIALES DE TRABAJADORES INDEPENDIENTES"/>
    <x v="1"/>
    <s v="SI"/>
    <s v="SI"/>
    <s v="NO"/>
    <n v="56"/>
    <s v="No"/>
    <s v="No"/>
    <n v="297044.99"/>
    <s v="CONVENIOS ESPECIALES DE TRABAJADORES INDEPENDIENTES"/>
    <n v="56"/>
  </r>
  <r>
    <n v="1444"/>
    <s v="MUJER"/>
    <n v="1591132.4"/>
    <s v="ASALARIADO"/>
    <x v="0"/>
    <s v="SI"/>
    <s v="NO"/>
    <s v="NO"/>
    <n v="51"/>
    <s v="No"/>
    <s v="No"/>
    <n v="1591132.4"/>
    <s v="ASALARIADO"/>
    <n v="51"/>
  </r>
  <r>
    <n v="1445"/>
    <s v="HOMBRE"/>
    <n v="130000"/>
    <s v="ASALARIADO"/>
    <x v="1"/>
    <s v="SI"/>
    <s v="SI"/>
    <s v="NO"/>
    <n v="40"/>
    <s v="No"/>
    <s v="No"/>
    <n v="130000"/>
    <s v="ASALARIADO"/>
    <n v="40"/>
  </r>
  <r>
    <n v="1446"/>
    <s v="HOMBRE"/>
    <n v="868191.39"/>
    <s v="ASALARIADO"/>
    <x v="1"/>
    <s v="SI"/>
    <s v="NO"/>
    <s v="NO"/>
    <n v="30"/>
    <s v="No"/>
    <s v="No"/>
    <n v="868191.39"/>
    <s v="ASALARIADO"/>
    <n v="30"/>
  </r>
  <r>
    <n v="1447"/>
    <s v="MUJER"/>
    <n v="122313.33"/>
    <s v="ASALARIADO"/>
    <x v="1"/>
    <s v="SI"/>
    <s v="NO"/>
    <s v="NO"/>
    <n v="42"/>
    <s v="No"/>
    <s v="No"/>
    <n v="122313.33"/>
    <s v="ASALARIADO"/>
    <n v="42"/>
  </r>
  <r>
    <n v="1448"/>
    <s v="HOMBRE"/>
    <n v="337000"/>
    <s v="ASALARIADO"/>
    <x v="1"/>
    <s v="SI"/>
    <s v="SI"/>
    <s v="NO"/>
    <n v="42"/>
    <s v="No"/>
    <s v="No"/>
    <n v="337000"/>
    <s v="ASALARIADO"/>
    <n v="42"/>
  </r>
  <r>
    <n v="1449"/>
    <s v="MUJER"/>
    <n v="1448116.5"/>
    <s v="ASALARIADO"/>
    <x v="0"/>
    <s v="SI"/>
    <s v="NO"/>
    <s v="NO"/>
    <n v="42"/>
    <s v="No"/>
    <s v="No"/>
    <n v="1448116.5"/>
    <s v="ASALARIADO"/>
    <n v="42"/>
  </r>
  <r>
    <n v="1450"/>
    <s v="MUJER"/>
    <n v="327716"/>
    <s v="ASEGURADO VOLUNTARIO"/>
    <x v="1"/>
    <s v="SI"/>
    <s v="NO"/>
    <s v="NO"/>
    <n v="40"/>
    <s v="No"/>
    <s v="No"/>
    <n v="327716"/>
    <s v="ASEGURADO VOLUNTARIO"/>
    <n v="40"/>
  </r>
  <r>
    <n v="1451"/>
    <s v="MUJER"/>
    <n v="297044"/>
    <s v="CONVENIOS ESPECIALES DE ASEGURADOS VOLUNTARIOS"/>
    <x v="1"/>
    <s v="SI"/>
    <s v="NO"/>
    <s v="NO"/>
    <n v="27"/>
    <s v="No"/>
    <s v="No"/>
    <n v="297044"/>
    <s v="CONVENIOS ESPECIALES DE ASEGURADOS VOLUNTARIOS"/>
    <n v="27"/>
  </r>
  <r>
    <n v="1452"/>
    <s v="HOMBRE"/>
    <n v="278030"/>
    <s v="CONVENIOS ESPECIALES DE TRABAJADORES INDEPENDIENTES"/>
    <x v="1"/>
    <s v="SI"/>
    <s v="NO"/>
    <s v="NO"/>
    <n v="48"/>
    <s v="No"/>
    <s v="No"/>
    <n v="278030"/>
    <s v="CONVENIOS ESPECIALES DE TRABAJADORES INDEPENDIENTES"/>
    <n v="48"/>
  </r>
  <r>
    <n v="1453"/>
    <s v="HOMBRE"/>
    <n v="477915"/>
    <s v="ASALARIADO"/>
    <x v="0"/>
    <s v="SI"/>
    <s v="NO"/>
    <s v="NO"/>
    <n v="21"/>
    <s v="No"/>
    <s v="No"/>
    <n v="477915"/>
    <s v="ASALARIADO"/>
    <n v="21"/>
  </r>
  <r>
    <n v="1454"/>
    <s v="HOMBRE"/>
    <n v="5472090.3399999999"/>
    <s v="ASALARIADO"/>
    <x v="0"/>
    <s v="SI"/>
    <s v="NO"/>
    <s v="NO"/>
    <n v="42"/>
    <s v="Atípico"/>
    <s v="No"/>
    <n v="5472090.3399999999"/>
    <s v="ASALARIADO"/>
    <n v="42"/>
  </r>
  <r>
    <n v="1455"/>
    <s v="MUJER"/>
    <n v="196822.39"/>
    <s v="PENSIONADOS EN SU PROPIO SISTEMA"/>
    <x v="0"/>
    <s v="SI"/>
    <s v="NO"/>
    <s v="NO"/>
    <n v="94"/>
    <s v="No"/>
    <s v="No"/>
    <n v="196822.39"/>
    <s v="PENSIONADOS EN SU PROPIO SISTEMA"/>
    <n v="94"/>
  </r>
  <r>
    <n v="1456"/>
    <s v="MUJER"/>
    <n v="575000"/>
    <s v="ASALARIADO"/>
    <x v="1"/>
    <s v="SI"/>
    <s v="NO"/>
    <s v="SI"/>
    <n v="32"/>
    <s v="No"/>
    <s v="No"/>
    <n v="575000"/>
    <s v="ASALARIADO"/>
    <n v="32"/>
  </r>
  <r>
    <n v="1457"/>
    <s v="MUJER"/>
    <n v="298957"/>
    <s v="ASEGURADO VOLUNTARIO"/>
    <x v="1"/>
    <s v="SI"/>
    <s v="NO"/>
    <s v="NO"/>
    <n v="32"/>
    <s v="No"/>
    <s v="No"/>
    <n v="298957"/>
    <s v="ASEGURADO VOLUNTARIO"/>
    <n v="32"/>
  </r>
  <r>
    <n v="1458"/>
    <s v="MUJER"/>
    <n v="75294.7"/>
    <s v="ASALARIADO"/>
    <x v="1"/>
    <s v="SI"/>
    <s v="NO"/>
    <s v="NO"/>
    <n v="25"/>
    <s v="No"/>
    <s v="No"/>
    <n v="75294.7"/>
    <s v="ASALARIADO"/>
    <n v="25"/>
  </r>
  <r>
    <n v="1459"/>
    <s v="HOMBRE"/>
    <n v="278030"/>
    <s v="CONVENIOS ESPECIALES DE TRABAJADORES INDEPENDIENTES"/>
    <x v="1"/>
    <s v="SI"/>
    <s v="NO"/>
    <s v="NO"/>
    <n v="61"/>
    <s v="No"/>
    <s v="No"/>
    <n v="278030"/>
    <s v="CONVENIOS ESPECIALES DE TRABAJADORES INDEPENDIENTES"/>
    <n v="61"/>
  </r>
  <r>
    <n v="1460"/>
    <s v="MUJER"/>
    <n v="278030.99"/>
    <s v="CONVENIOS ESPECIALES DE TRABAJADORES INDEPENDIENTES"/>
    <x v="1"/>
    <s v="SI"/>
    <s v="NO"/>
    <s v="NO"/>
    <n v="34"/>
    <s v="No"/>
    <s v="No"/>
    <n v="278030.99"/>
    <s v="CONVENIOS ESPECIALES DE TRABAJADORES INDEPENDIENTES"/>
    <n v="34"/>
  </r>
  <r>
    <n v="1461"/>
    <s v="MUJER"/>
    <n v="791499.02"/>
    <s v="ASALARIADO"/>
    <x v="1"/>
    <s v="SI"/>
    <s v="NO"/>
    <s v="NO"/>
    <n v="29"/>
    <s v="No"/>
    <s v="No"/>
    <n v="791499.02"/>
    <s v="ASALARIADO"/>
    <n v="29"/>
  </r>
  <r>
    <n v="1462"/>
    <s v="HOMBRE"/>
    <n v="371304"/>
    <s v="TRABAJADOR INDEPENDIENTE"/>
    <x v="1"/>
    <s v="SI"/>
    <s v="NO"/>
    <s v="SI"/>
    <n v="37"/>
    <s v="No"/>
    <s v="No"/>
    <n v="371304"/>
    <s v="TRABAJADOR INDEPENDIENTE"/>
    <n v="37"/>
  </r>
  <r>
    <n v="1463"/>
    <s v="MUJER"/>
    <n v="1611870.5"/>
    <s v="ASALARIADO"/>
    <x v="0"/>
    <s v="SI"/>
    <s v="NO"/>
    <s v="NO"/>
    <n v="33"/>
    <s v="No"/>
    <s v="No"/>
    <n v="1611870.5"/>
    <s v="ASALARIADO"/>
    <n v="33"/>
  </r>
  <r>
    <n v="1464"/>
    <s v="HOMBRE"/>
    <n v="771947.42"/>
    <s v="ASALARIADO"/>
    <x v="1"/>
    <s v="SI"/>
    <s v="NO"/>
    <s v="NO"/>
    <n v="40"/>
    <s v="No"/>
    <s v="No"/>
    <n v="771947.42"/>
    <s v="ASALARIADO"/>
    <n v="40"/>
  </r>
  <r>
    <n v="1465"/>
    <s v="HOMBRE"/>
    <n v="278030"/>
    <s v="CONVENIOS ESPECIALES DE TRABAJADORES INDEPENDIENTES"/>
    <x v="1"/>
    <s v="SI"/>
    <s v="NO"/>
    <s v="NO"/>
    <n v="53"/>
    <s v="No"/>
    <s v="No"/>
    <n v="278030"/>
    <s v="CONVENIOS ESPECIALES DE TRABAJADORES INDEPENDIENTES"/>
    <n v="53"/>
  </r>
  <r>
    <n v="1466"/>
    <s v="MUJER"/>
    <n v="1358025.5"/>
    <s v="ASALARIADO"/>
    <x v="0"/>
    <s v="SI"/>
    <s v="NO"/>
    <s v="NO"/>
    <n v="32"/>
    <s v="No"/>
    <s v="No"/>
    <n v="1358025.5"/>
    <s v="ASALARIADO"/>
    <n v="32"/>
  </r>
  <r>
    <n v="1467"/>
    <s v="HOMBRE"/>
    <n v="1049700.32"/>
    <s v="ASALARIADO"/>
    <x v="1"/>
    <s v="SI"/>
    <s v="NO"/>
    <s v="NO"/>
    <n v="37"/>
    <s v="No"/>
    <s v="No"/>
    <n v="1049700.32"/>
    <s v="ASALARIADO"/>
    <n v="37"/>
  </r>
  <r>
    <n v="1468"/>
    <s v="HOMBRE"/>
    <n v="311173"/>
    <s v="TRABAJADOR INDEPENDIENTE"/>
    <x v="1"/>
    <s v="SI"/>
    <s v="NO"/>
    <s v="SI"/>
    <n v="33"/>
    <s v="No"/>
    <s v="No"/>
    <n v="311173"/>
    <s v="TRABAJADOR INDEPENDIENTE"/>
    <n v="33"/>
  </r>
  <r>
    <n v="1469"/>
    <s v="HOMBRE"/>
    <n v="266800"/>
    <s v="ASALARIADO"/>
    <x v="1"/>
    <s v="SI"/>
    <s v="NO"/>
    <s v="NO"/>
    <n v="44"/>
    <s v="No"/>
    <s v="No"/>
    <n v="266800"/>
    <s v="ASALARIADO"/>
    <n v="44"/>
  </r>
  <r>
    <n v="1470"/>
    <s v="HOMBRE"/>
    <n v="196925"/>
    <s v="ASALARIADO"/>
    <x v="1"/>
    <s v="SI"/>
    <s v="NO"/>
    <s v="SI"/>
    <n v="22"/>
    <s v="No"/>
    <s v="No"/>
    <n v="196925"/>
    <s v="ASALARIADO"/>
    <n v="22"/>
  </r>
  <r>
    <n v="1471"/>
    <s v="HOMBRE"/>
    <n v="342027"/>
    <s v="ASALARIADO"/>
    <x v="1"/>
    <s v="SI"/>
    <s v="SI"/>
    <s v="NO"/>
    <n v="61"/>
    <s v="No"/>
    <s v="No"/>
    <n v="342027"/>
    <s v="ASALARIADO"/>
    <n v="61"/>
  </r>
  <r>
    <n v="1472"/>
    <s v="MUJER"/>
    <n v="1104062"/>
    <s v="PENSIONADOS EN SU PROPIO SISTEMA"/>
    <x v="0"/>
    <s v="SI"/>
    <s v="NO"/>
    <s v="NO"/>
    <n v="91"/>
    <s v="No"/>
    <s v="No"/>
    <n v="1104062"/>
    <s v="PENSIONADOS EN SU PROPIO SISTEMA"/>
    <n v="91"/>
  </r>
  <r>
    <n v="1473"/>
    <s v="HOMBRE"/>
    <n v="155880"/>
    <s v="ASALARIADO"/>
    <x v="1"/>
    <s v="SI"/>
    <s v="NO"/>
    <s v="NO"/>
    <n v="36"/>
    <s v="No"/>
    <s v="No"/>
    <n v="155880"/>
    <s v="ASALARIADO"/>
    <n v="36"/>
  </r>
  <r>
    <n v="1474"/>
    <s v="HOMBRE"/>
    <n v="297046"/>
    <s v="ASEGURADO VOLUNTARIO"/>
    <x v="1"/>
    <s v="SI"/>
    <s v="NO"/>
    <s v="NO"/>
    <n v="51"/>
    <s v="No"/>
    <s v="No"/>
    <n v="297046"/>
    <s v="ASEGURADO VOLUNTARIO"/>
    <n v="51"/>
  </r>
  <r>
    <n v="1475"/>
    <s v="HOMBRE"/>
    <n v="338166"/>
    <s v="TRABAJADOR INDEPENDIENTE"/>
    <x v="1"/>
    <s v="SI"/>
    <s v="NO"/>
    <s v="NO"/>
    <n v="56"/>
    <s v="No"/>
    <s v="No"/>
    <n v="338166"/>
    <s v="TRABAJADOR INDEPENDIENTE"/>
    <n v="56"/>
  </r>
  <r>
    <n v="1476"/>
    <s v="HOMBRE"/>
    <n v="650000"/>
    <s v="ASALARIADO"/>
    <x v="1"/>
    <s v="SI"/>
    <s v="NO"/>
    <s v="SI"/>
    <n v="31"/>
    <s v="No"/>
    <s v="No"/>
    <n v="650000"/>
    <s v="ASALARIADO"/>
    <n v="31"/>
  </r>
  <r>
    <n v="1477"/>
    <s v="HOMBRE"/>
    <n v="490638.83"/>
    <s v="ASALARIADO"/>
    <x v="0"/>
    <s v="SI"/>
    <s v="NO"/>
    <s v="NO"/>
    <n v="55"/>
    <s v="No"/>
    <s v="No"/>
    <n v="490638.83"/>
    <s v="ASALARIADO"/>
    <n v="55"/>
  </r>
  <r>
    <n v="1478"/>
    <s v="MUJER"/>
    <n v="432363"/>
    <s v="PENSIONADOS EN SU PROPIO SISTEMA"/>
    <x v="0"/>
    <s v="SI"/>
    <s v="NO"/>
    <s v="NO"/>
    <n v="80"/>
    <s v="No"/>
    <s v="No"/>
    <n v="432363"/>
    <s v="PENSIONADOS EN SU PROPIO SISTEMA"/>
    <n v="80"/>
  </r>
  <r>
    <n v="1479"/>
    <s v="HOMBRE"/>
    <n v="360420"/>
    <s v="TRABAJADOR INDEPENDIENTE"/>
    <x v="1"/>
    <s v="SI"/>
    <s v="NO"/>
    <s v="SI"/>
    <n v="32"/>
    <s v="No"/>
    <s v="No"/>
    <n v="360420"/>
    <s v="TRABAJADOR INDEPENDIENTE"/>
    <n v="32"/>
  </r>
  <r>
    <n v="1480"/>
    <s v="HOMBRE"/>
    <n v="351670.01"/>
    <s v="ASALARIADO"/>
    <x v="1"/>
    <s v="SI"/>
    <s v="NO"/>
    <s v="NO"/>
    <n v="21"/>
    <s v="No"/>
    <s v="No"/>
    <n v="351670.01"/>
    <s v="ASALARIADO"/>
    <n v="21"/>
  </r>
  <r>
    <n v="1481"/>
    <s v="MUJER"/>
    <n v="528606.29"/>
    <s v="ASALARIADO"/>
    <x v="0"/>
    <s v="SI"/>
    <s v="NO"/>
    <s v="NO"/>
    <n v="29"/>
    <s v="No"/>
    <s v="No"/>
    <n v="528606.29"/>
    <s v="ASALARIADO"/>
    <n v="29"/>
  </r>
  <r>
    <n v="1482"/>
    <s v="MUJER"/>
    <n v="2398731.5"/>
    <s v="ASALARIADO"/>
    <x v="0"/>
    <s v="SI"/>
    <s v="NO"/>
    <s v="NO"/>
    <n v="29"/>
    <s v="Atípico"/>
    <s v="No"/>
    <n v="2398731.5"/>
    <s v="ASALARIADO"/>
    <n v="29"/>
  </r>
  <r>
    <n v="1483"/>
    <s v="HOMBRE"/>
    <n v="327400"/>
    <s v="ASALARIADO"/>
    <x v="1"/>
    <s v="SI"/>
    <s v="NO"/>
    <s v="NO"/>
    <n v="21"/>
    <s v="No"/>
    <s v="No"/>
    <n v="327400"/>
    <s v="ASALARIADO"/>
    <n v="21"/>
  </r>
  <r>
    <n v="1484"/>
    <s v="MUJER"/>
    <n v="228749"/>
    <s v="ASALARIADO"/>
    <x v="0"/>
    <s v="SI"/>
    <s v="NO"/>
    <s v="SI"/>
    <n v="56"/>
    <s v="No"/>
    <s v="No"/>
    <n v="228749"/>
    <s v="ASALARIADO"/>
    <n v="56"/>
  </r>
  <r>
    <n v="1485"/>
    <s v="MUJER"/>
    <n v="1139623"/>
    <s v="PENSIONADOS EN SU PROPIO SISTEMA"/>
    <x v="0"/>
    <s v="SI"/>
    <s v="NO"/>
    <s v="NO"/>
    <n v="78"/>
    <s v="No"/>
    <s v="No"/>
    <n v="1139623"/>
    <s v="PENSIONADOS EN SU PROPIO SISTEMA"/>
    <n v="78"/>
  </r>
  <r>
    <n v="1486"/>
    <s v="HOMBRE"/>
    <n v="286145.68"/>
    <s v="ASALARIADO"/>
    <x v="1"/>
    <s v="SI"/>
    <s v="NO"/>
    <s v="NO"/>
    <n v="51"/>
    <s v="No"/>
    <s v="No"/>
    <n v="286145.68"/>
    <s v="ASALARIADO"/>
    <n v="51"/>
  </r>
  <r>
    <n v="1487"/>
    <s v="HOMBRE"/>
    <n v="297045"/>
    <s v="ASEGURADO VOLUNTARIO"/>
    <x v="1"/>
    <s v="SI"/>
    <s v="NO"/>
    <s v="NO"/>
    <n v="25"/>
    <s v="No"/>
    <s v="No"/>
    <n v="297045"/>
    <s v="ASEGURADO VOLUNTARIO"/>
    <n v="25"/>
  </r>
  <r>
    <n v="1488"/>
    <s v="HOMBRE"/>
    <n v="734252.96"/>
    <s v="ASALARIADO"/>
    <x v="1"/>
    <s v="SI"/>
    <s v="NO"/>
    <s v="NO"/>
    <n v="60"/>
    <s v="No"/>
    <s v="No"/>
    <n v="734252.96"/>
    <s v="ASALARIADO"/>
    <n v="60"/>
  </r>
  <r>
    <n v="1489"/>
    <s v="HOMBRE"/>
    <n v="592772.23"/>
    <s v="ASALARIADO"/>
    <x v="0"/>
    <s v="SI"/>
    <s v="NO"/>
    <s v="NO"/>
    <n v="25"/>
    <s v="No"/>
    <s v="No"/>
    <n v="592772.23"/>
    <s v="ASALARIADO"/>
    <n v="25"/>
  </r>
  <r>
    <n v="1490"/>
    <s v="HOMBRE"/>
    <n v="303333"/>
    <s v="ASALARIADO"/>
    <x v="1"/>
    <s v="SI"/>
    <s v="SI"/>
    <s v="NO"/>
    <n v="38"/>
    <s v="No"/>
    <s v="No"/>
    <n v="303333"/>
    <s v="ASALARIADO"/>
    <n v="38"/>
  </r>
  <r>
    <n v="1491"/>
    <s v="HOMBRE"/>
    <n v="347135"/>
    <s v="ASEGURADO VOLUNTARIO"/>
    <x v="1"/>
    <s v="SI"/>
    <s v="NO"/>
    <s v="NO"/>
    <n v="54"/>
    <s v="No"/>
    <s v="No"/>
    <n v="347135"/>
    <s v="ASEGURADO VOLUNTARIO"/>
    <n v="54"/>
  </r>
  <r>
    <n v="1492"/>
    <s v="HOMBRE"/>
    <n v="639148"/>
    <s v="TRABAJADOR INDEPENDIENTE"/>
    <x v="1"/>
    <s v="SI"/>
    <s v="NO"/>
    <s v="NO"/>
    <n v="63"/>
    <s v="No"/>
    <s v="No"/>
    <n v="639148"/>
    <s v="TRABAJADOR INDEPENDIENTE"/>
    <n v="63"/>
  </r>
  <r>
    <n v="1493"/>
    <s v="HOMBRE"/>
    <n v="435801"/>
    <s v="ASALARIADO"/>
    <x v="1"/>
    <s v="SI"/>
    <s v="SI"/>
    <s v="NO"/>
    <n v="47"/>
    <s v="No"/>
    <s v="No"/>
    <n v="435801"/>
    <s v="ASALARIADO"/>
    <n v="47"/>
  </r>
  <r>
    <n v="1494"/>
    <s v="HOMBRE"/>
    <n v="484829.52"/>
    <s v="ASALARIADO"/>
    <x v="1"/>
    <s v="SI"/>
    <s v="NO"/>
    <s v="NO"/>
    <n v="25"/>
    <s v="No"/>
    <s v="No"/>
    <n v="484829.52"/>
    <s v="ASALARIADO"/>
    <n v="25"/>
  </r>
  <r>
    <n v="1495"/>
    <s v="MUJER"/>
    <n v="92366.25"/>
    <s v="ASALARIADO"/>
    <x v="0"/>
    <s v="SI"/>
    <s v="NO"/>
    <s v="NO"/>
    <n v="23"/>
    <s v="No"/>
    <s v="No"/>
    <n v="92366.25"/>
    <s v="ASALARIADO"/>
    <n v="23"/>
  </r>
  <r>
    <n v="1496"/>
    <s v="MUJER"/>
    <n v="863546"/>
    <s v="ASALARIADO"/>
    <x v="0"/>
    <s v="SI"/>
    <s v="NO"/>
    <s v="SI"/>
    <n v="31"/>
    <s v="No"/>
    <s v="No"/>
    <n v="863546"/>
    <s v="ASALARIADO"/>
    <n v="31"/>
  </r>
  <r>
    <n v="1497"/>
    <s v="MUJER"/>
    <n v="399659"/>
    <s v="TRABAJADOR INDEPENDIENTE"/>
    <x v="1"/>
    <s v="SI"/>
    <s v="SI"/>
    <s v="SI"/>
    <n v="46"/>
    <s v="No"/>
    <s v="No"/>
    <n v="399659"/>
    <s v="TRABAJADOR INDEPENDIENTE"/>
    <n v="46"/>
  </r>
  <r>
    <n v="1498"/>
    <s v="MUJER"/>
    <n v="1940476.41"/>
    <s v="ASALARIADO"/>
    <x v="1"/>
    <s v="SI"/>
    <s v="NO"/>
    <s v="NO"/>
    <n v="34"/>
    <s v="No"/>
    <s v="No"/>
    <n v="1940476.41"/>
    <s v="ASALARIADO"/>
    <n v="34"/>
  </r>
  <r>
    <n v="1499"/>
    <s v="MUJER"/>
    <n v="571508"/>
    <s v="ASALARIADO"/>
    <x v="0"/>
    <s v="SI"/>
    <s v="NO"/>
    <s v="NO"/>
    <n v="29"/>
    <s v="No"/>
    <s v="No"/>
    <n v="571508"/>
    <s v="ASALARIADO"/>
    <n v="29"/>
  </r>
  <r>
    <n v="1500"/>
    <s v="HOMBRE"/>
    <n v="932109.37"/>
    <s v="ASALARIADO"/>
    <x v="1"/>
    <s v="SI"/>
    <s v="NO"/>
    <s v="NO"/>
    <n v="41"/>
    <s v="No"/>
    <s v="No"/>
    <n v="932109.37"/>
    <s v="ASALARIADO"/>
    <n v="41"/>
  </r>
  <r>
    <n v="1501"/>
    <s v="HOMBRE"/>
    <n v="155000"/>
    <s v="ASALARIADO"/>
    <x v="1"/>
    <s v="SI"/>
    <s v="NO"/>
    <s v="SI"/>
    <n v="53"/>
    <s v="No"/>
    <s v="No"/>
    <n v="155000"/>
    <s v="ASALARIADO"/>
    <n v="53"/>
  </r>
  <r>
    <n v="1502"/>
    <s v="MUJER"/>
    <n v="859613"/>
    <s v="ASALARIADO"/>
    <x v="1"/>
    <s v="SI"/>
    <s v="NO"/>
    <s v="NO"/>
    <n v="22"/>
    <s v="No"/>
    <s v="No"/>
    <n v="859613"/>
    <s v="ASALARIADO"/>
    <n v="22"/>
  </r>
  <r>
    <n v="1503"/>
    <s v="MUJER"/>
    <n v="159000"/>
    <s v="ASALARIADO"/>
    <x v="1"/>
    <s v="SI"/>
    <s v="SI"/>
    <s v="SI"/>
    <n v="49"/>
    <s v="No"/>
    <s v="No"/>
    <n v="159000"/>
    <s v="ASALARIADO"/>
    <n v="49"/>
  </r>
  <r>
    <n v="1504"/>
    <s v="HOMBRE"/>
    <n v="540083"/>
    <s v="TRABAJADOR INDEPENDIENTE"/>
    <x v="1"/>
    <s v="SI"/>
    <s v="NO"/>
    <s v="SI"/>
    <n v="60"/>
    <s v="No"/>
    <s v="No"/>
    <n v="540083"/>
    <s v="TRABAJADOR INDEPENDIENTE"/>
    <n v="60"/>
  </r>
  <r>
    <n v="1505"/>
    <s v="HOMBRE"/>
    <n v="2817770"/>
    <s v="ASALARIADO"/>
    <x v="0"/>
    <s v="SI"/>
    <s v="NO"/>
    <s v="NO"/>
    <n v="59"/>
    <s v="Atípico"/>
    <s v="No"/>
    <n v="2817770"/>
    <s v="ASALARIADO"/>
    <n v="59"/>
  </r>
  <r>
    <n v="1506"/>
    <s v="MUJER"/>
    <n v="688069.8"/>
    <s v="ASALARIADO"/>
    <x v="1"/>
    <s v="SI"/>
    <s v="SI"/>
    <s v="NO"/>
    <n v="25"/>
    <s v="No"/>
    <s v="No"/>
    <n v="688069.8"/>
    <s v="ASALARIADO"/>
    <n v="25"/>
  </r>
  <r>
    <n v="1507"/>
    <s v="MUJER"/>
    <n v="361500"/>
    <s v="ASALARIADO"/>
    <x v="1"/>
    <s v="SI"/>
    <s v="NO"/>
    <s v="SI"/>
    <n v="49"/>
    <s v="No"/>
    <s v="No"/>
    <n v="361500"/>
    <s v="ASALARIADO"/>
    <n v="49"/>
  </r>
  <r>
    <n v="1508"/>
    <s v="MUJER"/>
    <n v="937245"/>
    <s v="TRABAJADOR INDEPENDIENTE"/>
    <x v="1"/>
    <s v="SI"/>
    <s v="NO"/>
    <s v="SI"/>
    <n v="61"/>
    <s v="No"/>
    <s v="No"/>
    <n v="937245"/>
    <s v="TRABAJADOR INDEPENDIENTE"/>
    <n v="61"/>
  </r>
  <r>
    <n v="1509"/>
    <s v="HOMBRE"/>
    <n v="1858320"/>
    <s v="ASALARIADO"/>
    <x v="1"/>
    <s v="SI"/>
    <s v="NO"/>
    <s v="NO"/>
    <n v="36"/>
    <s v="No"/>
    <s v="No"/>
    <n v="1858320"/>
    <s v="ASALARIADO"/>
    <n v="36"/>
  </r>
  <r>
    <n v="1510"/>
    <s v="HOMBRE"/>
    <n v="297046"/>
    <s v="TRABAJADOR INDEPENDIENTE"/>
    <x v="1"/>
    <s v="SI"/>
    <s v="SI"/>
    <s v="SI"/>
    <n v="29"/>
    <s v="No"/>
    <s v="No"/>
    <n v="297046"/>
    <s v="TRABAJADOR INDEPENDIENTE"/>
    <n v="29"/>
  </r>
  <r>
    <n v="1511"/>
    <s v="HOMBRE"/>
    <n v="546457.48"/>
    <s v="ASALARIADO"/>
    <x v="1"/>
    <s v="SI"/>
    <s v="NO"/>
    <s v="NO"/>
    <n v="33"/>
    <s v="No"/>
    <s v="No"/>
    <n v="546457.48"/>
    <s v="ASALARIADO"/>
    <n v="33"/>
  </r>
  <r>
    <n v="1512"/>
    <s v="HOMBRE"/>
    <n v="297044"/>
    <s v="CONVENIOS ESPECIALES DE TRABAJADORES INDEPENDIENTES"/>
    <x v="1"/>
    <s v="SI"/>
    <s v="NO"/>
    <s v="NO"/>
    <n v="61"/>
    <s v="No"/>
    <s v="No"/>
    <n v="297044"/>
    <s v="CONVENIOS ESPECIALES DE TRABAJADORES INDEPENDIENTES"/>
    <n v="61"/>
  </r>
  <r>
    <n v="1513"/>
    <s v="MUJER"/>
    <n v="120000"/>
    <s v="ASALARIADO"/>
    <x v="1"/>
    <s v="SI"/>
    <s v="NO"/>
    <s v="NO"/>
    <n v="42"/>
    <s v="No"/>
    <s v="No"/>
    <n v="120000"/>
    <s v="ASALARIADO"/>
    <n v="42"/>
  </r>
  <r>
    <n v="1514"/>
    <s v="MUJER"/>
    <n v="1296001.6000000001"/>
    <s v="ASALARIADO"/>
    <x v="0"/>
    <s v="SI"/>
    <s v="NO"/>
    <s v="NO"/>
    <n v="47"/>
    <s v="No"/>
    <s v="No"/>
    <n v="1296001.6000000001"/>
    <s v="ASALARIADO"/>
    <n v="47"/>
  </r>
  <r>
    <n v="1515"/>
    <s v="HOMBRE"/>
    <n v="1346350"/>
    <s v="ASALARIADO"/>
    <x v="1"/>
    <s v="SI"/>
    <s v="NO"/>
    <s v="NO"/>
    <n v="47"/>
    <s v="No"/>
    <s v="No"/>
    <n v="1346350"/>
    <s v="ASALARIADO"/>
    <n v="47"/>
  </r>
  <r>
    <n v="1516"/>
    <s v="MUJER"/>
    <n v="1089100"/>
    <s v="ASALARIADO"/>
    <x v="1"/>
    <s v="SI"/>
    <s v="NO"/>
    <s v="NO"/>
    <n v="35"/>
    <s v="No"/>
    <s v="No"/>
    <n v="1089100"/>
    <s v="ASALARIADO"/>
    <n v="35"/>
  </r>
  <r>
    <n v="1517"/>
    <s v="HOMBRE"/>
    <n v="766610"/>
    <s v="ASALARIADO"/>
    <x v="0"/>
    <s v="SI"/>
    <s v="NO"/>
    <s v="NO"/>
    <n v="53"/>
    <s v="No"/>
    <s v="No"/>
    <n v="766610"/>
    <s v="ASALARIADO"/>
    <n v="53"/>
  </r>
  <r>
    <n v="1518"/>
    <s v="MUJER"/>
    <n v="727896.34"/>
    <s v="ASALARIADO"/>
    <x v="0"/>
    <s v="SI"/>
    <s v="NO"/>
    <s v="NO"/>
    <n v="34"/>
    <s v="No"/>
    <s v="No"/>
    <n v="727896.34"/>
    <s v="ASALARIADO"/>
    <n v="34"/>
  </r>
  <r>
    <n v="1519"/>
    <s v="HOMBRE"/>
    <n v="2577656.4700000002"/>
    <s v="ASALARIADO"/>
    <x v="0"/>
    <s v="SI"/>
    <s v="NO"/>
    <s v="NO"/>
    <n v="37"/>
    <s v="Atípico"/>
    <s v="No"/>
    <n v="2577656.4700000002"/>
    <s v="ASALARIADO"/>
    <n v="37"/>
  </r>
  <r>
    <n v="1520"/>
    <s v="MUJER"/>
    <n v="2694159.76"/>
    <s v="ASALARIADO"/>
    <x v="1"/>
    <s v="SI"/>
    <s v="NO"/>
    <s v="NO"/>
    <n v="28"/>
    <s v="Atípico"/>
    <s v="No"/>
    <n v="2694159.76"/>
    <s v="ASALARIADO"/>
    <n v="28"/>
  </r>
  <r>
    <n v="1521"/>
    <s v="MUJER"/>
    <n v="36204.74"/>
    <s v="ASALARIADO"/>
    <x v="0"/>
    <s v="SI"/>
    <s v="NO"/>
    <s v="NO"/>
    <n v="32"/>
    <s v="No"/>
    <s v="No"/>
    <n v="36204.74"/>
    <s v="ASALARIADO"/>
    <n v="32"/>
  </r>
  <r>
    <n v="1522"/>
    <s v="MUJER"/>
    <n v="300018"/>
    <s v="TRABAJADOR INDEPENDIENTE"/>
    <x v="1"/>
    <s v="SI"/>
    <s v="NO"/>
    <s v="NO"/>
    <n v="47"/>
    <s v="No"/>
    <s v="No"/>
    <n v="300018"/>
    <s v="TRABAJADOR INDEPENDIENTE"/>
    <n v="47"/>
  </r>
  <r>
    <n v="1523"/>
    <s v="MUJER"/>
    <n v="382325"/>
    <s v="ASALARIADO"/>
    <x v="1"/>
    <s v="SI"/>
    <s v="SI"/>
    <s v="NO"/>
    <n v="33"/>
    <s v="No"/>
    <s v="No"/>
    <n v="382325"/>
    <s v="ASALARIADO"/>
    <n v="33"/>
  </r>
  <r>
    <n v="1524"/>
    <s v="MUJER"/>
    <n v="326749"/>
    <s v="TRABAJADOR INDEPENDIENTE"/>
    <x v="1"/>
    <s v="SI"/>
    <s v="NO"/>
    <s v="NO"/>
    <n v="56"/>
    <s v="No"/>
    <s v="No"/>
    <n v="326749"/>
    <s v="TRABAJADOR INDEPENDIENTE"/>
    <n v="56"/>
  </r>
  <r>
    <n v="1525"/>
    <s v="HOMBRE"/>
    <n v="611036.43999999994"/>
    <s v="PENSIONADOS EN SU PROPIO SISTEMA"/>
    <x v="0"/>
    <s v="SI"/>
    <s v="NO"/>
    <s v="NO"/>
    <n v="93"/>
    <s v="No"/>
    <s v="No"/>
    <n v="611036.43999999994"/>
    <s v="PENSIONADOS EN SU PROPIO SISTEMA"/>
    <n v="93"/>
  </r>
  <r>
    <n v="1526"/>
    <s v="MUJER"/>
    <n v="278031"/>
    <s v="ASEGURADO VOLUNTARIO"/>
    <x v="1"/>
    <s v="SI"/>
    <s v="NO"/>
    <s v="SI"/>
    <n v="43"/>
    <s v="No"/>
    <s v="No"/>
    <n v="278031"/>
    <s v="ASEGURADO VOLUNTARIO"/>
    <n v="43"/>
  </r>
  <r>
    <n v="1527"/>
    <s v="HOMBRE"/>
    <n v="275191.65000000002"/>
    <s v="ASALARIADO"/>
    <x v="1"/>
    <s v="SI"/>
    <s v="NO"/>
    <s v="NO"/>
    <n v="22"/>
    <s v="No"/>
    <s v="No"/>
    <n v="275191.65000000002"/>
    <s v="ASALARIADO"/>
    <n v="22"/>
  </r>
  <r>
    <n v="1528"/>
    <s v="HOMBRE"/>
    <n v="273980"/>
    <s v="ASALARIADO"/>
    <x v="1"/>
    <s v="SI"/>
    <s v="NO"/>
    <s v="NO"/>
    <n v="23"/>
    <s v="No"/>
    <s v="No"/>
    <n v="273980"/>
    <s v="ASALARIADO"/>
    <n v="23"/>
  </r>
  <r>
    <n v="1529"/>
    <s v="MUJER"/>
    <n v="1664567.5"/>
    <s v="ASALARIADO"/>
    <x v="0"/>
    <s v="SI"/>
    <s v="NO"/>
    <s v="NO"/>
    <n v="45"/>
    <s v="No"/>
    <s v="No"/>
    <n v="1664567.5"/>
    <s v="ASALARIADO"/>
    <n v="45"/>
  </r>
  <r>
    <n v="1530"/>
    <s v="HOMBRE"/>
    <n v="185046.87"/>
    <s v="ASALARIADO"/>
    <x v="0"/>
    <s v="SI"/>
    <s v="NO"/>
    <s v="NO"/>
    <n v="25"/>
    <s v="No"/>
    <s v="No"/>
    <n v="185046.87"/>
    <s v="ASALARIADO"/>
    <n v="25"/>
  </r>
  <r>
    <n v="1531"/>
    <s v="HOMBRE"/>
    <n v="634576.92000000004"/>
    <s v="ASALARIADO"/>
    <x v="1"/>
    <s v="SI"/>
    <s v="NO"/>
    <s v="NO"/>
    <n v="44"/>
    <s v="No"/>
    <s v="No"/>
    <n v="634576.92000000004"/>
    <s v="ASALARIADO"/>
    <n v="44"/>
  </r>
  <r>
    <n v="1532"/>
    <s v="HOMBRE"/>
    <n v="513543"/>
    <s v="ASALARIADO"/>
    <x v="0"/>
    <s v="SI"/>
    <s v="NO"/>
    <s v="NO"/>
    <n v="32"/>
    <s v="No"/>
    <s v="No"/>
    <n v="513543"/>
    <s v="ASALARIADO"/>
    <n v="32"/>
  </r>
  <r>
    <n v="1533"/>
    <s v="MUJER"/>
    <n v="383318.62"/>
    <s v="ASALARIADO"/>
    <x v="1"/>
    <s v="SI"/>
    <s v="NO"/>
    <s v="NO"/>
    <n v="25"/>
    <s v="No"/>
    <s v="No"/>
    <n v="383318.62"/>
    <s v="ASALARIADO"/>
    <n v="25"/>
  </r>
  <r>
    <n v="1534"/>
    <s v="MUJER"/>
    <n v="1161325"/>
    <s v="ASALARIADO"/>
    <x v="1"/>
    <s v="SI"/>
    <s v="NO"/>
    <s v="NO"/>
    <n v="35"/>
    <s v="No"/>
    <s v="No"/>
    <n v="1161325"/>
    <s v="ASALARIADO"/>
    <n v="35"/>
  </r>
  <r>
    <n v="1535"/>
    <s v="MUJER"/>
    <n v="297139"/>
    <s v="ASEGURADO VOLUNTARIO"/>
    <x v="1"/>
    <s v="SI"/>
    <s v="NO"/>
    <s v="NO"/>
    <n v="25"/>
    <s v="No"/>
    <s v="No"/>
    <n v="297139"/>
    <s v="ASEGURADO VOLUNTARIO"/>
    <n v="25"/>
  </r>
  <r>
    <n v="1536"/>
    <s v="HOMBRE"/>
    <n v="278030"/>
    <s v="CONVENIOS ESPECIALES DE TRABAJADORES INDEPENDIENTES"/>
    <x v="1"/>
    <s v="SI"/>
    <s v="NO"/>
    <s v="NO"/>
    <n v="25"/>
    <s v="No"/>
    <s v="No"/>
    <n v="278030"/>
    <s v="CONVENIOS ESPECIALES DE TRABAJADORES INDEPENDIENTES"/>
    <n v="25"/>
  </r>
  <r>
    <n v="1537"/>
    <s v="MUJER"/>
    <n v="101340"/>
    <s v="ASALARIADO"/>
    <x v="1"/>
    <s v="SI"/>
    <s v="NO"/>
    <s v="NO"/>
    <n v="20"/>
    <s v="No"/>
    <s v="No"/>
    <n v="101340"/>
    <s v="ASALARIADO"/>
    <n v="20"/>
  </r>
  <r>
    <n v="1538"/>
    <s v="MUJER"/>
    <n v="397630.9"/>
    <s v="ASALARIADO"/>
    <x v="1"/>
    <s v="SI"/>
    <s v="NO"/>
    <s v="NO"/>
    <n v="32"/>
    <s v="No"/>
    <s v="No"/>
    <n v="397630.9"/>
    <s v="ASALARIADO"/>
    <n v="32"/>
  </r>
  <r>
    <n v="1539"/>
    <s v="HOMBRE"/>
    <n v="500060"/>
    <s v="ASALARIADO"/>
    <x v="1"/>
    <s v="SI"/>
    <s v="SI"/>
    <s v="SI"/>
    <n v="49"/>
    <s v="No"/>
    <s v="No"/>
    <n v="500060"/>
    <s v="ASALARIADO"/>
    <n v="49"/>
  </r>
  <r>
    <n v="1540"/>
    <s v="MUJER"/>
    <n v="1000000"/>
    <s v="ASALARIADO"/>
    <x v="1"/>
    <s v="SI"/>
    <s v="NO"/>
    <s v="NO"/>
    <n v="22"/>
    <s v="No"/>
    <s v="No"/>
    <n v="1000000"/>
    <s v="ASALARIADO"/>
    <n v="22"/>
  </r>
  <r>
    <n v="1541"/>
    <s v="MUJER"/>
    <n v="308568"/>
    <s v="ASEGURADO VOLUNTARIO"/>
    <x v="1"/>
    <s v="SI"/>
    <s v="NO"/>
    <s v="NO"/>
    <n v="48"/>
    <s v="No"/>
    <s v="No"/>
    <n v="308568"/>
    <s v="ASEGURADO VOLUNTARIO"/>
    <n v="48"/>
  </r>
  <r>
    <n v="1542"/>
    <s v="HOMBRE"/>
    <n v="297046"/>
    <s v="TRABAJADOR INDEPENDIENTE"/>
    <x v="1"/>
    <s v="SI"/>
    <s v="SI"/>
    <s v="NO"/>
    <n v="35"/>
    <s v="No"/>
    <s v="No"/>
    <n v="297046"/>
    <s v="TRABAJADOR INDEPENDIENTE"/>
    <n v="35"/>
  </r>
  <r>
    <n v="1543"/>
    <s v="HOMBRE"/>
    <n v="297046"/>
    <s v="TRABAJADOR INDEPENDIENTE"/>
    <x v="1"/>
    <s v="SI"/>
    <s v="SI"/>
    <s v="NO"/>
    <n v="32"/>
    <s v="No"/>
    <s v="No"/>
    <n v="297046"/>
    <s v="TRABAJADOR INDEPENDIENTE"/>
    <n v="32"/>
  </r>
  <r>
    <n v="1544"/>
    <s v="MUJER"/>
    <n v="704142.51"/>
    <s v="ASALARIADO"/>
    <x v="1"/>
    <s v="SI"/>
    <s v="NO"/>
    <s v="NO"/>
    <n v="41"/>
    <s v="No"/>
    <s v="No"/>
    <n v="704142.51"/>
    <s v="ASALARIADO"/>
    <n v="41"/>
  </r>
  <r>
    <n v="1545"/>
    <s v="HOMBRE"/>
    <n v="306667"/>
    <s v="ASALARIADO"/>
    <x v="1"/>
    <s v="SI"/>
    <s v="SI"/>
    <s v="NO"/>
    <n v="27"/>
    <s v="No"/>
    <s v="No"/>
    <n v="306667"/>
    <s v="ASALARIADO"/>
    <n v="27"/>
  </r>
  <r>
    <n v="1546"/>
    <s v="MUJER"/>
    <n v="639148"/>
    <s v="TRABAJADOR INDEPENDIENTE"/>
    <x v="1"/>
    <s v="SI"/>
    <s v="NO"/>
    <s v="NO"/>
    <n v="68"/>
    <s v="No"/>
    <s v="No"/>
    <n v="639148"/>
    <s v="TRABAJADOR INDEPENDIENTE"/>
    <n v="68"/>
  </r>
  <r>
    <n v="1547"/>
    <s v="HOMBRE"/>
    <n v="439063.24"/>
    <s v="ASALARIADO"/>
    <x v="1"/>
    <s v="SI"/>
    <s v="NO"/>
    <s v="NO"/>
    <n v="41"/>
    <s v="No"/>
    <s v="No"/>
    <n v="439063.24"/>
    <s v="ASALARIADO"/>
    <n v="41"/>
  </r>
  <r>
    <n v="1548"/>
    <s v="MUJER"/>
    <n v="359544.27"/>
    <s v="CONVENIOS ESPECIALES DE ASEGURADOS VOLUNTARIOS"/>
    <x v="1"/>
    <s v="SI"/>
    <s v="SI"/>
    <s v="NO"/>
    <n v="59"/>
    <s v="No"/>
    <s v="No"/>
    <n v="359544.27"/>
    <s v="CONVENIOS ESPECIALES DE ASEGURADOS VOLUNTARIOS"/>
    <n v="59"/>
  </r>
  <r>
    <n v="1549"/>
    <s v="MUJER"/>
    <n v="313256"/>
    <s v="ASALARIADO"/>
    <x v="1"/>
    <s v="SI"/>
    <s v="SI"/>
    <s v="NO"/>
    <n v="34"/>
    <s v="No"/>
    <s v="No"/>
    <n v="313256"/>
    <s v="ASALARIADO"/>
    <n v="34"/>
  </r>
  <r>
    <n v="1550"/>
    <s v="MUJER"/>
    <n v="299152"/>
    <s v="ASALARIADO"/>
    <x v="0"/>
    <s v="SI"/>
    <s v="NO"/>
    <s v="NO"/>
    <n v="38"/>
    <s v="No"/>
    <s v="No"/>
    <n v="299152"/>
    <s v="ASALARIADO"/>
    <n v="38"/>
  </r>
  <r>
    <n v="1551"/>
    <s v="MUJER"/>
    <n v="1397631"/>
    <s v="ASALARIADO"/>
    <x v="0"/>
    <s v="SI"/>
    <s v="NO"/>
    <s v="SI"/>
    <n v="48"/>
    <s v="No"/>
    <s v="No"/>
    <n v="1397631"/>
    <s v="ASALARIADO"/>
    <n v="48"/>
  </r>
  <r>
    <n v="1552"/>
    <s v="MUJER"/>
    <n v="571830.07999999996"/>
    <s v="ASALARIADO"/>
    <x v="1"/>
    <s v="SI"/>
    <s v="SI"/>
    <s v="NO"/>
    <n v="33"/>
    <s v="No"/>
    <s v="No"/>
    <n v="571830.07999999996"/>
    <s v="ASALARIADO"/>
    <n v="33"/>
  </r>
  <r>
    <n v="1553"/>
    <s v="HOMBRE"/>
    <n v="297046"/>
    <s v="ASEGURADO VOLUNTARIO"/>
    <x v="1"/>
    <s v="SI"/>
    <s v="NO"/>
    <s v="NO"/>
    <n v="49"/>
    <s v="No"/>
    <s v="No"/>
    <n v="297046"/>
    <s v="ASEGURADO VOLUNTARIO"/>
    <n v="49"/>
  </r>
  <r>
    <n v="1554"/>
    <s v="MUJER"/>
    <n v="2401743.04"/>
    <s v="ASALARIADO"/>
    <x v="1"/>
    <s v="SI"/>
    <s v="NO"/>
    <s v="NO"/>
    <n v="45"/>
    <s v="Atípico"/>
    <s v="No"/>
    <n v="2401743.04"/>
    <s v="ASALARIADO"/>
    <n v="45"/>
  </r>
  <r>
    <n v="1555"/>
    <s v="MUJER"/>
    <n v="263473.09000000003"/>
    <s v="PENSIONADOS EN SU PROPIO SISTEMA"/>
    <x v="0"/>
    <s v="SI"/>
    <s v="NO"/>
    <s v="NO"/>
    <n v="73"/>
    <s v="No"/>
    <s v="No"/>
    <n v="263473.09000000003"/>
    <s v="PENSIONADOS EN SU PROPIO SISTEMA"/>
    <n v="73"/>
  </r>
  <r>
    <n v="1556"/>
    <s v="HOMBRE"/>
    <n v="764250.3"/>
    <s v="ASALARIADO"/>
    <x v="0"/>
    <s v="SI"/>
    <s v="NO"/>
    <s v="NO"/>
    <n v="45"/>
    <s v="No"/>
    <s v="No"/>
    <n v="764250.3"/>
    <s v="ASALARIADO"/>
    <n v="45"/>
  </r>
  <r>
    <n v="1557"/>
    <s v="MUJER"/>
    <n v="310124"/>
    <s v="TRABAJADOR INDEPENDIENTE"/>
    <x v="1"/>
    <s v="NO"/>
    <s v="NO"/>
    <s v="NO"/>
    <n v="36"/>
    <s v="No"/>
    <s v="No"/>
    <n v="310124"/>
    <s v="TRABAJADOR INDEPENDIENTE"/>
    <n v="36"/>
  </r>
  <r>
    <n v="1558"/>
    <s v="MUJER"/>
    <n v="412923.5"/>
    <s v="ASALARIADO"/>
    <x v="0"/>
    <s v="SI"/>
    <s v="NO"/>
    <s v="NO"/>
    <n v="30"/>
    <s v="No"/>
    <s v="No"/>
    <n v="412923.5"/>
    <s v="ASALARIADO"/>
    <n v="30"/>
  </r>
  <r>
    <n v="1559"/>
    <s v="HOMBRE"/>
    <n v="639148"/>
    <s v="TRABAJADOR INDEPENDIENTE"/>
    <x v="1"/>
    <s v="SI"/>
    <s v="SI"/>
    <s v="SI"/>
    <n v="47"/>
    <s v="No"/>
    <s v="No"/>
    <n v="639148"/>
    <s v="TRABAJADOR INDEPENDIENTE"/>
    <n v="47"/>
  </r>
  <r>
    <n v="1560"/>
    <s v="MUJER"/>
    <n v="787019"/>
    <s v="ASALARIADO"/>
    <x v="1"/>
    <s v="SI"/>
    <s v="NO"/>
    <s v="NO"/>
    <n v="45"/>
    <s v="No"/>
    <s v="No"/>
    <n v="787019"/>
    <s v="ASALARIADO"/>
    <n v="45"/>
  </r>
  <r>
    <n v="1561"/>
    <s v="MUJER"/>
    <n v="355312"/>
    <s v="ASALARIADO"/>
    <x v="1"/>
    <s v="SI"/>
    <s v="NO"/>
    <s v="NO"/>
    <n v="44"/>
    <s v="No"/>
    <s v="No"/>
    <n v="355312"/>
    <s v="ASALARIADO"/>
    <n v="44"/>
  </r>
  <r>
    <n v="1562"/>
    <s v="HOMBRE"/>
    <n v="399910"/>
    <s v="ASEGURADO VOLUNTARIO"/>
    <x v="1"/>
    <s v="SI"/>
    <s v="SI"/>
    <s v="NO"/>
    <n v="46"/>
    <s v="No"/>
    <s v="No"/>
    <n v="399910"/>
    <s v="ASEGURADO VOLUNTARIO"/>
    <n v="46"/>
  </r>
  <r>
    <n v="1563"/>
    <s v="MUJER"/>
    <n v="500383"/>
    <s v="ASALARIADO"/>
    <x v="1"/>
    <s v="SI"/>
    <s v="NO"/>
    <s v="NO"/>
    <n v="36"/>
    <s v="No"/>
    <s v="No"/>
    <n v="500383"/>
    <s v="ASALARIADO"/>
    <n v="36"/>
  </r>
  <r>
    <n v="1564"/>
    <s v="HOMBRE"/>
    <n v="1069544.74"/>
    <s v="ASALARIADO"/>
    <x v="1"/>
    <s v="SI"/>
    <s v="NO"/>
    <s v="NO"/>
    <n v="46"/>
    <s v="No"/>
    <s v="No"/>
    <n v="1069544.74"/>
    <s v="ASALARIADO"/>
    <n v="46"/>
  </r>
  <r>
    <n v="1565"/>
    <s v="MUJER"/>
    <n v="284512"/>
    <s v="ASALARIADO"/>
    <x v="1"/>
    <s v="SI"/>
    <s v="NO"/>
    <s v="NO"/>
    <n v="29"/>
    <s v="No"/>
    <s v="No"/>
    <n v="284512"/>
    <s v="ASALARIADO"/>
    <n v="29"/>
  </r>
  <r>
    <n v="1566"/>
    <s v="HOMBRE"/>
    <n v="2900000"/>
    <s v="ASALARIADO"/>
    <x v="1"/>
    <s v="SI"/>
    <s v="NO"/>
    <s v="NO"/>
    <n v="35"/>
    <s v="Atípico"/>
    <s v="No"/>
    <n v="2900000"/>
    <s v="ASALARIADO"/>
    <n v="35"/>
  </r>
  <r>
    <n v="1567"/>
    <s v="HOMBRE"/>
    <n v="398327.08"/>
    <s v="ASALARIADO"/>
    <x v="1"/>
    <s v="SI"/>
    <s v="NO"/>
    <s v="NO"/>
    <n v="38"/>
    <s v="No"/>
    <s v="No"/>
    <n v="398327.08"/>
    <s v="ASALARIADO"/>
    <n v="38"/>
  </r>
  <r>
    <n v="1568"/>
    <s v="HOMBRE"/>
    <n v="642418.54"/>
    <s v="ASALARIADO"/>
    <x v="1"/>
    <s v="SI"/>
    <s v="NO"/>
    <s v="NO"/>
    <n v="53"/>
    <s v="No"/>
    <s v="No"/>
    <n v="642418.54"/>
    <s v="ASALARIADO"/>
    <n v="53"/>
  </r>
  <r>
    <n v="1569"/>
    <s v="HOMBRE"/>
    <n v="509509"/>
    <s v="TRABAJADOR INDEPENDIENTE"/>
    <x v="1"/>
    <s v="SI"/>
    <s v="NO"/>
    <s v="NO"/>
    <n v="56"/>
    <s v="No"/>
    <s v="No"/>
    <n v="509509"/>
    <s v="TRABAJADOR INDEPENDIENTE"/>
    <n v="56"/>
  </r>
  <r>
    <n v="1570"/>
    <s v="HOMBRE"/>
    <n v="608941"/>
    <s v="TRABAJADOR INDEPENDIENTE"/>
    <x v="1"/>
    <s v="SI"/>
    <s v="NO"/>
    <s v="SI"/>
    <n v="57"/>
    <s v="No"/>
    <s v="No"/>
    <n v="608941"/>
    <s v="TRABAJADOR INDEPENDIENTE"/>
    <n v="57"/>
  </r>
  <r>
    <n v="1571"/>
    <s v="HOMBRE"/>
    <n v="537156.98"/>
    <s v="ASALARIADO"/>
    <x v="1"/>
    <s v="SI"/>
    <s v="NO"/>
    <s v="NO"/>
    <n v="21"/>
    <s v="No"/>
    <s v="No"/>
    <n v="537156.98"/>
    <s v="ASALARIADO"/>
    <n v="21"/>
  </r>
  <r>
    <n v="1572"/>
    <s v="MUJER"/>
    <n v="1545800"/>
    <s v="ASALARIADO"/>
    <x v="0"/>
    <s v="SI"/>
    <s v="NO"/>
    <s v="NO"/>
    <n v="55"/>
    <s v="No"/>
    <s v="No"/>
    <n v="1545800"/>
    <s v="ASALARIADO"/>
    <n v="55"/>
  </r>
  <r>
    <n v="1573"/>
    <s v="MUJER"/>
    <n v="1070405"/>
    <s v="ASALARIADO"/>
    <x v="0"/>
    <s v="SI"/>
    <s v="NO"/>
    <s v="NO"/>
    <n v="30"/>
    <s v="No"/>
    <s v="No"/>
    <n v="1070405"/>
    <s v="ASALARIADO"/>
    <n v="30"/>
  </r>
  <r>
    <n v="1574"/>
    <s v="HOMBRE"/>
    <n v="625396"/>
    <s v="TRABAJADOR INDEPENDIENTE"/>
    <x v="1"/>
    <s v="SI"/>
    <s v="NO"/>
    <s v="NO"/>
    <n v="44"/>
    <s v="No"/>
    <s v="No"/>
    <n v="625396"/>
    <s v="TRABAJADOR INDEPENDIENTE"/>
    <n v="44"/>
  </r>
  <r>
    <n v="1575"/>
    <s v="MUJER"/>
    <n v="925000"/>
    <s v="ASALARIADO"/>
    <x v="1"/>
    <s v="SI"/>
    <s v="NO"/>
    <s v="NO"/>
    <n v="49"/>
    <s v="No"/>
    <s v="No"/>
    <n v="925000"/>
    <s v="ASALARIADO"/>
    <n v="49"/>
  </r>
  <r>
    <n v="1576"/>
    <s v="HOMBRE"/>
    <n v="261897.3"/>
    <s v="ASALARIADO"/>
    <x v="1"/>
    <s v="SI"/>
    <s v="SI"/>
    <s v="NO"/>
    <n v="57"/>
    <s v="No"/>
    <s v="No"/>
    <n v="261897.3"/>
    <s v="ASALARIADO"/>
    <n v="57"/>
  </r>
  <r>
    <n v="1577"/>
    <s v="MUJER"/>
    <n v="297046"/>
    <s v="ASEGURADO VOLUNTARIO"/>
    <x v="1"/>
    <s v="SI"/>
    <s v="SI"/>
    <s v="SI"/>
    <n v="43"/>
    <s v="No"/>
    <s v="No"/>
    <n v="297046"/>
    <s v="ASEGURADO VOLUNTARIO"/>
    <n v="43"/>
  </r>
  <r>
    <n v="1578"/>
    <s v="MUJER"/>
    <n v="582705.18000000005"/>
    <s v="ASALARIADO"/>
    <x v="1"/>
    <s v="SI"/>
    <s v="NO"/>
    <s v="NO"/>
    <n v="30"/>
    <s v="No"/>
    <s v="No"/>
    <n v="582705.18000000005"/>
    <s v="ASALARIADO"/>
    <n v="30"/>
  </r>
  <r>
    <n v="1579"/>
    <s v="HOMBRE"/>
    <n v="49684.32"/>
    <s v="ASALARIADO"/>
    <x v="1"/>
    <s v="SI"/>
    <s v="NO"/>
    <s v="NO"/>
    <n v="42"/>
    <s v="No"/>
    <s v="No"/>
    <n v="49684.32"/>
    <s v="ASALARIADO"/>
    <n v="42"/>
  </r>
  <r>
    <n v="1580"/>
    <s v="HOMBRE"/>
    <n v="427025"/>
    <s v="ASALARIADO"/>
    <x v="1"/>
    <s v="SI"/>
    <s v="NO"/>
    <s v="NO"/>
    <n v="32"/>
    <s v="No"/>
    <s v="No"/>
    <n v="427025"/>
    <s v="ASALARIADO"/>
    <n v="32"/>
  </r>
  <r>
    <n v="1581"/>
    <s v="MUJER"/>
    <n v="188362.97"/>
    <s v="ASALARIADO"/>
    <x v="1"/>
    <s v="SI"/>
    <s v="NO"/>
    <s v="NO"/>
    <n v="34"/>
    <s v="No"/>
    <s v="No"/>
    <n v="188362.97"/>
    <s v="ASALARIADO"/>
    <n v="34"/>
  </r>
  <r>
    <n v="1582"/>
    <s v="HOMBRE"/>
    <n v="527956.5"/>
    <s v="ASALARIADO"/>
    <x v="0"/>
    <s v="SI"/>
    <s v="NO"/>
    <s v="NO"/>
    <n v="23"/>
    <s v="No"/>
    <s v="No"/>
    <n v="527956.5"/>
    <s v="ASALARIADO"/>
    <n v="23"/>
  </r>
  <r>
    <n v="1583"/>
    <s v="HOMBRE"/>
    <n v="811305.9"/>
    <s v="PENSIONADOS EN SU PROPIO SISTEMA"/>
    <x v="0"/>
    <s v="SI"/>
    <s v="NO"/>
    <s v="NO"/>
    <n v="83"/>
    <s v="No"/>
    <s v="No"/>
    <n v="811305.9"/>
    <s v="PENSIONADOS EN SU PROPIO SISTEMA"/>
    <n v="83"/>
  </r>
  <r>
    <n v="1584"/>
    <s v="MUJER"/>
    <n v="165972.39000000001"/>
    <s v="ASALARIADO"/>
    <x v="1"/>
    <s v="SI"/>
    <s v="SI"/>
    <s v="NO"/>
    <n v="28"/>
    <s v="No"/>
    <s v="No"/>
    <n v="165972.39000000001"/>
    <s v="ASALARIADO"/>
    <n v="28"/>
  </r>
  <r>
    <n v="1585"/>
    <s v="HOMBRE"/>
    <n v="749651.26"/>
    <s v="ASALARIADO"/>
    <x v="1"/>
    <s v="SI"/>
    <s v="NO"/>
    <s v="NO"/>
    <n v="32"/>
    <s v="No"/>
    <s v="No"/>
    <n v="749651.26"/>
    <s v="ASALARIADO"/>
    <n v="32"/>
  </r>
  <r>
    <n v="1586"/>
    <s v="MUJER"/>
    <n v="6120159.5"/>
    <s v="ASALARIADO"/>
    <x v="1"/>
    <s v="SI"/>
    <s v="NO"/>
    <s v="NO"/>
    <n v="42"/>
    <s v="Atípico"/>
    <s v="No"/>
    <n v="6120159.5"/>
    <s v="ASALARIADO"/>
    <n v="42"/>
  </r>
  <r>
    <n v="1587"/>
    <s v="HOMBRE"/>
    <n v="825000"/>
    <s v="ASALARIADO"/>
    <x v="1"/>
    <s v="SI"/>
    <s v="NO"/>
    <s v="NO"/>
    <n v="50"/>
    <s v="No"/>
    <s v="No"/>
    <n v="825000"/>
    <s v="ASALARIADO"/>
    <n v="50"/>
  </r>
  <r>
    <n v="1588"/>
    <s v="MUJER"/>
    <n v="190076.47"/>
    <s v="ASALARIADO"/>
    <x v="1"/>
    <s v="SI"/>
    <s v="NO"/>
    <s v="NO"/>
    <n v="26"/>
    <s v="No"/>
    <s v="No"/>
    <n v="190076.47"/>
    <s v="ASALARIADO"/>
    <n v="26"/>
  </r>
  <r>
    <n v="1589"/>
    <s v="MUJER"/>
    <n v="300018"/>
    <s v="ASEGURADO VOLUNTARIO"/>
    <x v="1"/>
    <s v="SI"/>
    <s v="NO"/>
    <s v="NO"/>
    <n v="47"/>
    <s v="No"/>
    <s v="No"/>
    <n v="300018"/>
    <s v="ASEGURADO VOLUNTARIO"/>
    <n v="47"/>
  </r>
  <r>
    <n v="1590"/>
    <s v="MUJER"/>
    <n v="657366.39"/>
    <s v="ASALARIADO"/>
    <x v="0"/>
    <s v="SI"/>
    <s v="NO"/>
    <s v="NO"/>
    <n v="40"/>
    <s v="No"/>
    <s v="No"/>
    <n v="657366.39"/>
    <s v="ASALARIADO"/>
    <n v="40"/>
  </r>
  <r>
    <n v="1591"/>
    <s v="HOMBRE"/>
    <n v="4107395"/>
    <s v="PENSIONADOS EN SU PROPIO SISTEMA"/>
    <x v="0"/>
    <s v="SI"/>
    <s v="NO"/>
    <s v="NO"/>
    <n v="80"/>
    <s v="Atípico"/>
    <s v="No"/>
    <n v="4107395"/>
    <s v="PENSIONADOS EN SU PROPIO SISTEMA"/>
    <n v="80"/>
  </r>
  <r>
    <n v="1592"/>
    <s v="HOMBRE"/>
    <n v="534683"/>
    <s v="TRABAJADOR INDEPENDIENTE"/>
    <x v="1"/>
    <s v="SI"/>
    <s v="NO"/>
    <s v="NO"/>
    <n v="48"/>
    <s v="No"/>
    <s v="No"/>
    <n v="534683"/>
    <s v="TRABAJADOR INDEPENDIENTE"/>
    <n v="48"/>
  </r>
  <r>
    <n v="1593"/>
    <s v="HOMBRE"/>
    <n v="1316155"/>
    <s v="ASALARIADO"/>
    <x v="1"/>
    <s v="SI"/>
    <s v="SI"/>
    <s v="NO"/>
    <n v="39"/>
    <s v="No"/>
    <s v="No"/>
    <n v="1316155"/>
    <s v="ASALARIADO"/>
    <n v="39"/>
  </r>
  <r>
    <n v="1594"/>
    <s v="MUJER"/>
    <n v="300000"/>
    <s v="ASEGURADO VOLUNTARIO"/>
    <x v="1"/>
    <s v="SI"/>
    <s v="NO"/>
    <s v="NO"/>
    <n v="21"/>
    <s v="No"/>
    <s v="No"/>
    <n v="300000"/>
    <s v="ASEGURADO VOLUNTARIO"/>
    <n v="21"/>
  </r>
  <r>
    <n v="1595"/>
    <s v="HOMBRE"/>
    <n v="1400000"/>
    <s v="ASALARIADO"/>
    <x v="1"/>
    <s v="SI"/>
    <s v="NO"/>
    <s v="NO"/>
    <n v="34"/>
    <s v="No"/>
    <s v="No"/>
    <n v="1400000"/>
    <s v="ASALARIADO"/>
    <n v="34"/>
  </r>
  <r>
    <n v="1596"/>
    <s v="HOMBRE"/>
    <n v="200000"/>
    <s v="ASALARIADO"/>
    <x v="1"/>
    <s v="SI"/>
    <s v="NO"/>
    <s v="NO"/>
    <n v="32"/>
    <s v="No"/>
    <s v="No"/>
    <n v="200000"/>
    <s v="ASALARIADO"/>
    <n v="32"/>
  </r>
  <r>
    <n v="1597"/>
    <s v="MUJER"/>
    <n v="216423.45"/>
    <s v="ASALARIADO"/>
    <x v="1"/>
    <s v="SI"/>
    <s v="NO"/>
    <s v="NO"/>
    <n v="28"/>
    <s v="No"/>
    <s v="No"/>
    <n v="216423.45"/>
    <s v="ASALARIADO"/>
    <n v="28"/>
  </r>
  <r>
    <n v="1598"/>
    <s v="HOMBRE"/>
    <n v="829250"/>
    <s v="ASALARIADO"/>
    <x v="0"/>
    <s v="SI"/>
    <s v="NO"/>
    <s v="NO"/>
    <n v="47"/>
    <s v="No"/>
    <s v="No"/>
    <n v="829250"/>
    <s v="ASALARIADO"/>
    <n v="47"/>
  </r>
  <r>
    <n v="1599"/>
    <s v="HOMBRE"/>
    <n v="370090"/>
    <s v="TRABAJADOR INDEPENDIENTE"/>
    <x v="1"/>
    <s v="SI"/>
    <s v="NO"/>
    <s v="SI"/>
    <n v="40"/>
    <s v="No"/>
    <s v="No"/>
    <n v="370090"/>
    <s v="TRABAJADOR INDEPENDIENTE"/>
    <n v="40"/>
  </r>
  <r>
    <n v="1600"/>
    <s v="MUJER"/>
    <n v="328127.06"/>
    <s v="ASALARIADO"/>
    <x v="1"/>
    <s v="SI"/>
    <s v="NO"/>
    <s v="NO"/>
    <n v="45"/>
    <s v="No"/>
    <s v="No"/>
    <n v="328127.06"/>
    <s v="ASALARIADO"/>
    <n v="45"/>
  </r>
  <r>
    <n v="1601"/>
    <s v="HOMBRE"/>
    <n v="1414186"/>
    <s v="ASALARIADO"/>
    <x v="0"/>
    <s v="SI"/>
    <s v="NO"/>
    <s v="SI"/>
    <n v="50"/>
    <s v="No"/>
    <s v="No"/>
    <n v="1414186"/>
    <s v="ASALARIADO"/>
    <n v="50"/>
  </r>
  <r>
    <n v="1602"/>
    <s v="HOMBRE"/>
    <n v="1183623.3999999999"/>
    <s v="ASALARIADO"/>
    <x v="0"/>
    <s v="SI"/>
    <s v="NO"/>
    <s v="NO"/>
    <n v="41"/>
    <s v="No"/>
    <s v="No"/>
    <n v="1183623.3999999999"/>
    <s v="ASALARIADO"/>
    <n v="41"/>
  </r>
  <r>
    <n v="1603"/>
    <s v="MUJER"/>
    <n v="43350"/>
    <s v="ASALARIADO"/>
    <x v="1"/>
    <s v="SI"/>
    <s v="NO"/>
    <s v="NO"/>
    <n v="51"/>
    <s v="No"/>
    <s v="No"/>
    <n v="43350"/>
    <s v="ASALARIADO"/>
    <n v="51"/>
  </r>
  <r>
    <n v="1604"/>
    <s v="MUJER"/>
    <n v="1063647.5"/>
    <s v="ASALARIADO"/>
    <x v="0"/>
    <s v="SI"/>
    <s v="NO"/>
    <s v="NO"/>
    <n v="56"/>
    <s v="No"/>
    <s v="No"/>
    <n v="1063647.5"/>
    <s v="ASALARIADO"/>
    <n v="56"/>
  </r>
  <r>
    <n v="1605"/>
    <s v="MUJER"/>
    <n v="297046"/>
    <s v="TRABAJADOR INDEPENDIENTE"/>
    <x v="1"/>
    <s v="SI"/>
    <s v="NO"/>
    <s v="SI"/>
    <n v="42"/>
    <s v="No"/>
    <s v="No"/>
    <n v="297046"/>
    <s v="TRABAJADOR INDEPENDIENTE"/>
    <n v="42"/>
  </r>
  <r>
    <n v="1606"/>
    <s v="MUJER"/>
    <n v="659230"/>
    <s v="ASALARIADO"/>
    <x v="1"/>
    <s v="SI"/>
    <s v="NO"/>
    <s v="NO"/>
    <n v="21"/>
    <s v="No"/>
    <s v="No"/>
    <n v="659230"/>
    <s v="ASALARIADO"/>
    <n v="21"/>
  </r>
  <r>
    <n v="1607"/>
    <s v="HOMBRE"/>
    <n v="386699.62"/>
    <s v="ASALARIADO"/>
    <x v="1"/>
    <s v="SI"/>
    <s v="NO"/>
    <s v="NO"/>
    <n v="58"/>
    <s v="No"/>
    <s v="No"/>
    <n v="386699.62"/>
    <s v="ASALARIADO"/>
    <n v="58"/>
  </r>
  <r>
    <n v="1608"/>
    <s v="MUJER"/>
    <n v="400000"/>
    <s v="ASALARIADO"/>
    <x v="1"/>
    <s v="SI"/>
    <s v="NO"/>
    <s v="NO"/>
    <n v="20"/>
    <s v="No"/>
    <s v="No"/>
    <n v="400000"/>
    <s v="ASALARIADO"/>
    <n v="20"/>
  </r>
  <r>
    <n v="1609"/>
    <s v="HOMBRE"/>
    <n v="933004.5"/>
    <s v="ASALARIADO"/>
    <x v="0"/>
    <s v="SI"/>
    <s v="NO"/>
    <s v="NO"/>
    <n v="38"/>
    <s v="No"/>
    <s v="No"/>
    <n v="933004.5"/>
    <s v="ASALARIADO"/>
    <n v="38"/>
  </r>
  <r>
    <n v="1610"/>
    <s v="HOMBRE"/>
    <n v="1552521"/>
    <s v="ASALARIADO"/>
    <x v="0"/>
    <s v="SI"/>
    <s v="NO"/>
    <s v="SI"/>
    <n v="38"/>
    <s v="No"/>
    <s v="No"/>
    <n v="1552521"/>
    <s v="ASALARIADO"/>
    <n v="38"/>
  </r>
  <r>
    <n v="1611"/>
    <s v="MUJER"/>
    <n v="695944.8"/>
    <s v="ASALARIADO"/>
    <x v="0"/>
    <s v="SI"/>
    <s v="NO"/>
    <s v="NO"/>
    <n v="54"/>
    <s v="No"/>
    <s v="No"/>
    <n v="695944.8"/>
    <s v="ASALARIADO"/>
    <n v="54"/>
  </r>
  <r>
    <n v="1612"/>
    <s v="HOMBRE"/>
    <n v="636889"/>
    <s v="TRABAJADOR INDEPENDIENTE"/>
    <x v="1"/>
    <s v="SI"/>
    <s v="SI"/>
    <s v="SI"/>
    <n v="59"/>
    <s v="No"/>
    <s v="No"/>
    <n v="636889"/>
    <s v="TRABAJADOR INDEPENDIENTE"/>
    <n v="59"/>
  </r>
  <r>
    <n v="1613"/>
    <s v="MUJER"/>
    <n v="374751"/>
    <s v="ASALARIADO"/>
    <x v="0"/>
    <s v="SI"/>
    <s v="NO"/>
    <s v="NO"/>
    <n v="58"/>
    <s v="No"/>
    <s v="No"/>
    <n v="374751"/>
    <s v="ASALARIADO"/>
    <n v="58"/>
  </r>
  <r>
    <n v="1614"/>
    <s v="HOMBRE"/>
    <n v="299644.2"/>
    <s v="ASALARIADO"/>
    <x v="1"/>
    <s v="SI"/>
    <s v="NO"/>
    <s v="NO"/>
    <n v="43"/>
    <s v="No"/>
    <s v="No"/>
    <n v="299644.2"/>
    <s v="ASALARIADO"/>
    <n v="43"/>
  </r>
  <r>
    <n v="1615"/>
    <s v="MUJER"/>
    <n v="462759.86"/>
    <s v="ASALARIADO"/>
    <x v="1"/>
    <s v="SI"/>
    <s v="NO"/>
    <s v="NO"/>
    <n v="57"/>
    <s v="No"/>
    <s v="No"/>
    <n v="462759.86"/>
    <s v="ASALARIADO"/>
    <n v="57"/>
  </r>
  <r>
    <n v="1616"/>
    <s v="HOMBRE"/>
    <n v="516873"/>
    <s v="TRABAJADOR INDEPENDIENTE"/>
    <x v="1"/>
    <s v="SI"/>
    <s v="NO"/>
    <s v="NO"/>
    <n v="45"/>
    <s v="No"/>
    <s v="No"/>
    <n v="516873"/>
    <s v="TRABAJADOR INDEPENDIENTE"/>
    <n v="45"/>
  </r>
  <r>
    <n v="1617"/>
    <s v="MUJER"/>
    <n v="732301.32"/>
    <s v="ASALARIADO"/>
    <x v="1"/>
    <s v="SI"/>
    <s v="NO"/>
    <s v="NO"/>
    <n v="44"/>
    <s v="No"/>
    <s v="No"/>
    <n v="732301.32"/>
    <s v="ASALARIADO"/>
    <n v="44"/>
  </r>
  <r>
    <n v="1618"/>
    <s v="HOMBRE"/>
    <n v="298018"/>
    <s v="TRABAJADOR INDEPENDIENTE"/>
    <x v="1"/>
    <s v="SI"/>
    <s v="NO"/>
    <s v="SI"/>
    <n v="26"/>
    <s v="No"/>
    <s v="No"/>
    <n v="298018"/>
    <s v="TRABAJADOR INDEPENDIENTE"/>
    <n v="26"/>
  </r>
  <r>
    <n v="1619"/>
    <s v="MUJER"/>
    <n v="297046"/>
    <s v="ASEGURADO VOLUNTARIO"/>
    <x v="1"/>
    <s v="SI"/>
    <s v="NO"/>
    <s v="NO"/>
    <n v="58"/>
    <s v="No"/>
    <s v="No"/>
    <n v="297046"/>
    <s v="ASEGURADO VOLUNTARIO"/>
    <n v="58"/>
  </r>
  <r>
    <n v="1620"/>
    <s v="MUJER"/>
    <n v="282216"/>
    <s v="ASALARIADO"/>
    <x v="1"/>
    <s v="SI"/>
    <s v="SI"/>
    <s v="NO"/>
    <n v="22"/>
    <s v="No"/>
    <s v="No"/>
    <n v="282216"/>
    <s v="ASALARIADO"/>
    <n v="22"/>
  </r>
  <r>
    <n v="1621"/>
    <s v="HOMBRE"/>
    <n v="838586.07"/>
    <s v="ASALARIADO"/>
    <x v="0"/>
    <s v="SI"/>
    <s v="NO"/>
    <s v="NO"/>
    <n v="31"/>
    <s v="No"/>
    <s v="No"/>
    <n v="838586.07"/>
    <s v="ASALARIADO"/>
    <n v="31"/>
  </r>
  <r>
    <n v="1622"/>
    <s v="HOMBRE"/>
    <n v="774142.69"/>
    <s v="ASALARIADO"/>
    <x v="1"/>
    <s v="SI"/>
    <s v="NO"/>
    <s v="NO"/>
    <n v="41"/>
    <s v="No"/>
    <s v="No"/>
    <n v="774142.69"/>
    <s v="ASALARIADO"/>
    <n v="41"/>
  </r>
  <r>
    <n v="1623"/>
    <s v="HOMBRE"/>
    <n v="297429"/>
    <s v="TRABAJADOR INDEPENDIENTE"/>
    <x v="1"/>
    <s v="SI"/>
    <s v="NO"/>
    <s v="SI"/>
    <n v="52"/>
    <s v="No"/>
    <s v="No"/>
    <n v="297429"/>
    <s v="TRABAJADOR INDEPENDIENTE"/>
    <n v="52"/>
  </r>
  <r>
    <n v="1624"/>
    <s v="MUJER"/>
    <n v="283588.21999999997"/>
    <s v="ASALARIADO"/>
    <x v="1"/>
    <s v="SI"/>
    <s v="NO"/>
    <s v="NO"/>
    <n v="29"/>
    <s v="No"/>
    <s v="No"/>
    <n v="283588.21999999997"/>
    <s v="ASALARIADO"/>
    <n v="29"/>
  </r>
  <r>
    <n v="1625"/>
    <s v="HOMBRE"/>
    <n v="1357187.5"/>
    <s v="ASALARIADO"/>
    <x v="1"/>
    <s v="SI"/>
    <s v="NO"/>
    <s v="NO"/>
    <n v="36"/>
    <s v="No"/>
    <s v="No"/>
    <n v="1357187.5"/>
    <s v="ASALARIADO"/>
    <n v="36"/>
  </r>
  <r>
    <n v="1626"/>
    <s v="MUJER"/>
    <n v="546794.78"/>
    <s v="ASALARIADO"/>
    <x v="1"/>
    <s v="SI"/>
    <s v="NO"/>
    <s v="NO"/>
    <n v="41"/>
    <s v="No"/>
    <s v="No"/>
    <n v="546794.78"/>
    <s v="ASALARIADO"/>
    <n v="41"/>
  </r>
  <r>
    <n v="1627"/>
    <s v="MUJER"/>
    <n v="442840"/>
    <s v="ASALARIADO"/>
    <x v="0"/>
    <s v="SI"/>
    <s v="NO"/>
    <s v="SI"/>
    <n v="46"/>
    <s v="No"/>
    <s v="No"/>
    <n v="442840"/>
    <s v="ASALARIADO"/>
    <n v="46"/>
  </r>
  <r>
    <n v="1628"/>
    <s v="MUJER"/>
    <n v="299441"/>
    <s v="TRABAJADOR INDEPENDIENTE"/>
    <x v="1"/>
    <s v="SI"/>
    <s v="NO"/>
    <s v="NO"/>
    <n v="45"/>
    <s v="No"/>
    <s v="No"/>
    <n v="299441"/>
    <s v="TRABAJADOR INDEPENDIENTE"/>
    <n v="45"/>
  </r>
  <r>
    <n v="1629"/>
    <s v="HOMBRE"/>
    <n v="297045"/>
    <s v="ASEGURADO VOLUNTARIO"/>
    <x v="1"/>
    <s v="NO"/>
    <s v="NO"/>
    <s v="SI"/>
    <n v="70"/>
    <s v="No"/>
    <s v="No"/>
    <n v="297045"/>
    <s v="ASEGURADO VOLUNTARIO"/>
    <n v="70"/>
  </r>
  <r>
    <n v="1630"/>
    <s v="HOMBRE"/>
    <n v="299647"/>
    <s v="ASEGURADO VOLUNTARIO"/>
    <x v="1"/>
    <s v="SI"/>
    <s v="NO"/>
    <s v="NO"/>
    <n v="78"/>
    <s v="No"/>
    <s v="No"/>
    <n v="299647"/>
    <s v="ASEGURADO VOLUNTARIO"/>
    <n v="78"/>
  </r>
  <r>
    <n v="1631"/>
    <s v="MUJER"/>
    <n v="581394"/>
    <s v="ASALARIADO"/>
    <x v="0"/>
    <s v="SI"/>
    <s v="NO"/>
    <s v="SI"/>
    <n v="30"/>
    <s v="No"/>
    <s v="No"/>
    <n v="581394"/>
    <s v="ASALARIADO"/>
    <n v="30"/>
  </r>
  <r>
    <n v="1632"/>
    <s v="HOMBRE"/>
    <n v="335195.53000000003"/>
    <s v="ASALARIADO"/>
    <x v="1"/>
    <s v="SI"/>
    <s v="NO"/>
    <s v="SI"/>
    <n v="47"/>
    <s v="No"/>
    <s v="No"/>
    <n v="335195.53000000003"/>
    <s v="ASALARIADO"/>
    <n v="47"/>
  </r>
  <r>
    <n v="1633"/>
    <s v="HOMBRE"/>
    <n v="412441"/>
    <s v="ASALARIADO"/>
    <x v="1"/>
    <s v="SI"/>
    <s v="NO"/>
    <s v="NO"/>
    <n v="57"/>
    <s v="No"/>
    <s v="No"/>
    <n v="412441"/>
    <s v="ASALARIADO"/>
    <n v="57"/>
  </r>
  <r>
    <n v="1634"/>
    <s v="MUJER"/>
    <n v="297044"/>
    <s v="ASALARIADO"/>
    <x v="1"/>
    <s v="SI"/>
    <s v="NO"/>
    <s v="NO"/>
    <n v="32"/>
    <s v="No"/>
    <s v="No"/>
    <n v="297044"/>
    <s v="ASALARIADO"/>
    <n v="32"/>
  </r>
  <r>
    <n v="1635"/>
    <s v="MUJER"/>
    <n v="400000"/>
    <s v="ASALARIADO"/>
    <x v="1"/>
    <s v="SI"/>
    <s v="NO"/>
    <s v="NO"/>
    <n v="36"/>
    <s v="No"/>
    <s v="No"/>
    <n v="400000"/>
    <s v="ASALARIADO"/>
    <n v="36"/>
  </r>
  <r>
    <n v="1636"/>
    <s v="HOMBRE"/>
    <n v="676443.1"/>
    <s v="ASALARIADO"/>
    <x v="1"/>
    <s v="SI"/>
    <s v="NO"/>
    <s v="NO"/>
    <n v="38"/>
    <s v="No"/>
    <s v="No"/>
    <n v="676443.1"/>
    <s v="ASALARIADO"/>
    <n v="38"/>
  </r>
  <r>
    <n v="1637"/>
    <s v="HOMBRE"/>
    <n v="12160184"/>
    <s v="ASALARIADO"/>
    <x v="1"/>
    <s v="SI"/>
    <s v="NO"/>
    <s v="NO"/>
    <n v="52"/>
    <s v="Atípico"/>
    <s v="No"/>
    <n v="12160184"/>
    <s v="ASALARIADO"/>
    <n v="52"/>
  </r>
  <r>
    <n v="1638"/>
    <s v="HOMBRE"/>
    <n v="509509"/>
    <s v="TRABAJADOR INDEPENDIENTE"/>
    <x v="1"/>
    <s v="SI"/>
    <s v="SI"/>
    <s v="SI"/>
    <n v="38"/>
    <s v="No"/>
    <s v="No"/>
    <n v="509509"/>
    <s v="TRABAJADOR INDEPENDIENTE"/>
    <n v="38"/>
  </r>
  <r>
    <n v="1639"/>
    <s v="HOMBRE"/>
    <n v="356653"/>
    <s v="TRABAJADOR INDEPENDIENTE"/>
    <x v="1"/>
    <s v="SI"/>
    <s v="SI"/>
    <s v="SI"/>
    <n v="51"/>
    <s v="No"/>
    <s v="No"/>
    <n v="356653"/>
    <s v="TRABAJADOR INDEPENDIENTE"/>
    <n v="51"/>
  </r>
  <r>
    <n v="1640"/>
    <s v="MUJER"/>
    <n v="219280"/>
    <s v="ASALARIADO"/>
    <x v="0"/>
    <s v="SI"/>
    <s v="NO"/>
    <s v="NO"/>
    <n v="26"/>
    <s v="No"/>
    <s v="No"/>
    <n v="219280"/>
    <s v="ASALARIADO"/>
    <n v="26"/>
  </r>
  <r>
    <n v="1641"/>
    <s v="HOMBRE"/>
    <n v="245006.35"/>
    <s v="ASALARIADO"/>
    <x v="1"/>
    <s v="SI"/>
    <s v="NO"/>
    <s v="NO"/>
    <n v="61"/>
    <s v="No"/>
    <s v="No"/>
    <n v="245006.35"/>
    <s v="ASALARIADO"/>
    <n v="61"/>
  </r>
  <r>
    <n v="1642"/>
    <s v="HOMBRE"/>
    <n v="359544.27"/>
    <s v="TRABAJADOR INDEPENDIENTE"/>
    <x v="1"/>
    <s v="SI"/>
    <s v="NO"/>
    <s v="NO"/>
    <n v="29"/>
    <s v="No"/>
    <s v="No"/>
    <n v="359544.27"/>
    <s v="TRABAJADOR INDEPENDIENTE"/>
    <n v="29"/>
  </r>
  <r>
    <n v="1643"/>
    <s v="MUJER"/>
    <n v="88243.75"/>
    <s v="PENSIONADOS EN SU PROPIO SISTEMA"/>
    <x v="0"/>
    <s v="SI"/>
    <s v="NO"/>
    <s v="NO"/>
    <n v="92"/>
    <s v="No"/>
    <s v="No"/>
    <n v="88243.75"/>
    <s v="PENSIONADOS EN SU PROPIO SISTEMA"/>
    <n v="92"/>
  </r>
  <r>
    <n v="1644"/>
    <s v="HOMBRE"/>
    <n v="297045"/>
    <s v="ASEGURADO VOLUNTARIO"/>
    <x v="1"/>
    <s v="SI"/>
    <s v="NO"/>
    <s v="NO"/>
    <n v="35"/>
    <s v="No"/>
    <s v="No"/>
    <n v="297045"/>
    <s v="ASEGURADO VOLUNTARIO"/>
    <n v="35"/>
  </r>
  <r>
    <n v="1645"/>
    <s v="HOMBRE"/>
    <n v="852982.67"/>
    <s v="ASALARIADO"/>
    <x v="1"/>
    <s v="SI"/>
    <s v="NO"/>
    <s v="NO"/>
    <n v="31"/>
    <s v="No"/>
    <s v="No"/>
    <n v="852982.67"/>
    <s v="ASALARIADO"/>
    <n v="31"/>
  </r>
  <r>
    <n v="1646"/>
    <s v="HOMBRE"/>
    <n v="251559"/>
    <s v="ASALARIADO"/>
    <x v="1"/>
    <s v="SI"/>
    <s v="SI"/>
    <s v="NO"/>
    <n v="20"/>
    <s v="No"/>
    <s v="No"/>
    <n v="251559"/>
    <s v="ASALARIADO"/>
    <n v="20"/>
  </r>
  <r>
    <n v="1647"/>
    <s v="HOMBRE"/>
    <n v="3255213.87"/>
    <s v="CONVENIOS ESPECIALES DE ASEGURADOS VOLUNTARIOS"/>
    <x v="1"/>
    <s v="SI"/>
    <s v="NO"/>
    <s v="NO"/>
    <n v="58"/>
    <s v="Atípico"/>
    <s v="No"/>
    <n v="3255213.87"/>
    <s v="CONVENIOS ESPECIALES DE ASEGURADOS VOLUNTARIOS"/>
    <n v="58"/>
  </r>
  <r>
    <n v="1648"/>
    <s v="MUJER"/>
    <n v="790843.09"/>
    <s v="ASALARIADO"/>
    <x v="1"/>
    <s v="SI"/>
    <s v="NO"/>
    <s v="NO"/>
    <n v="37"/>
    <s v="No"/>
    <s v="No"/>
    <n v="790843.09"/>
    <s v="ASALARIADO"/>
    <n v="37"/>
  </r>
  <r>
    <n v="1649"/>
    <s v="HOMBRE"/>
    <n v="1129271"/>
    <s v="ASALARIADO"/>
    <x v="0"/>
    <s v="SI"/>
    <s v="NO"/>
    <s v="NO"/>
    <n v="32"/>
    <s v="No"/>
    <s v="No"/>
    <n v="1129271"/>
    <s v="ASALARIADO"/>
    <n v="32"/>
  </r>
  <r>
    <n v="1650"/>
    <s v="HOMBRE"/>
    <n v="87500"/>
    <s v="ASALARIADO"/>
    <x v="1"/>
    <s v="SI"/>
    <s v="NO"/>
    <s v="NO"/>
    <n v="25"/>
    <s v="No"/>
    <s v="No"/>
    <n v="87500"/>
    <s v="ASALARIADO"/>
    <n v="25"/>
  </r>
  <r>
    <n v="1651"/>
    <s v="MUJER"/>
    <n v="480000"/>
    <s v="ASALARIADO"/>
    <x v="1"/>
    <s v="SI"/>
    <s v="NO"/>
    <s v="NO"/>
    <n v="24"/>
    <s v="No"/>
    <s v="No"/>
    <n v="480000"/>
    <s v="ASALARIADO"/>
    <n v="24"/>
  </r>
  <r>
    <n v="1652"/>
    <s v="MUJER"/>
    <n v="299647"/>
    <s v="ASEGURADO VOLUNTARIO"/>
    <x v="1"/>
    <s v="SI"/>
    <s v="NO"/>
    <s v="NO"/>
    <n v="60"/>
    <s v="No"/>
    <s v="No"/>
    <n v="299647"/>
    <s v="ASEGURADO VOLUNTARIO"/>
    <n v="60"/>
  </r>
  <r>
    <n v="1653"/>
    <s v="HOMBRE"/>
    <n v="278030.99"/>
    <s v="CONVENIOS ESPECIALES DE TRABAJADORES INDEPENDIENTES"/>
    <x v="1"/>
    <s v="SI"/>
    <s v="NO"/>
    <s v="NO"/>
    <n v="27"/>
    <s v="No"/>
    <s v="No"/>
    <n v="278030.99"/>
    <s v="CONVENIOS ESPECIALES DE TRABAJADORES INDEPENDIENTES"/>
    <n v="27"/>
  </r>
  <r>
    <n v="1654"/>
    <s v="HOMBRE"/>
    <n v="3350588.86"/>
    <s v="ASALARIADO"/>
    <x v="1"/>
    <s v="SI"/>
    <s v="NO"/>
    <s v="NO"/>
    <n v="38"/>
    <s v="Atípico"/>
    <s v="No"/>
    <n v="3350588.86"/>
    <s v="ASALARIADO"/>
    <n v="38"/>
  </r>
  <r>
    <n v="1655"/>
    <s v="HOMBRE"/>
    <n v="2349011"/>
    <s v="ASALARIADO"/>
    <x v="1"/>
    <s v="SI"/>
    <s v="NO"/>
    <s v="NO"/>
    <n v="36"/>
    <s v="Atípico"/>
    <s v="No"/>
    <n v="2349011"/>
    <s v="ASALARIADO"/>
    <n v="36"/>
  </r>
  <r>
    <n v="1656"/>
    <s v="HOMBRE"/>
    <n v="1108537.5"/>
    <s v="ASALARIADO"/>
    <x v="1"/>
    <s v="SI"/>
    <s v="NO"/>
    <s v="NO"/>
    <n v="45"/>
    <s v="No"/>
    <s v="No"/>
    <n v="1108537.5"/>
    <s v="ASALARIADO"/>
    <n v="45"/>
  </r>
  <r>
    <n v="1657"/>
    <s v="MUJER"/>
    <n v="600414.9"/>
    <s v="ASALARIADO"/>
    <x v="1"/>
    <s v="SI"/>
    <s v="NO"/>
    <s v="SI"/>
    <n v="21"/>
    <s v="No"/>
    <s v="No"/>
    <n v="600414.9"/>
    <s v="ASALARIADO"/>
    <n v="21"/>
  </r>
  <r>
    <n v="1658"/>
    <s v="HOMBRE"/>
    <n v="418000"/>
    <s v="ASALARIADO"/>
    <x v="1"/>
    <s v="SI"/>
    <s v="NO"/>
    <s v="NO"/>
    <n v="51"/>
    <s v="No"/>
    <s v="No"/>
    <n v="418000"/>
    <s v="ASALARIADO"/>
    <n v="51"/>
  </r>
  <r>
    <n v="1659"/>
    <s v="HOMBRE"/>
    <n v="287787"/>
    <s v="ASALARIADO"/>
    <x v="1"/>
    <s v="SI"/>
    <s v="NO"/>
    <s v="NO"/>
    <n v="19"/>
    <s v="No"/>
    <s v="No"/>
    <n v="287787"/>
    <s v="ASALARIADO"/>
    <n v="19"/>
  </r>
  <r>
    <n v="1660"/>
    <s v="MUJER"/>
    <n v="538738.04"/>
    <s v="ASALARIADO"/>
    <x v="1"/>
    <s v="SI"/>
    <s v="NO"/>
    <s v="NO"/>
    <n v="36"/>
    <s v="No"/>
    <s v="No"/>
    <n v="538738.04"/>
    <s v="ASALARIADO"/>
    <n v="36"/>
  </r>
  <r>
    <n v="1661"/>
    <s v="HOMBRE"/>
    <n v="597533.32999999996"/>
    <s v="ASALARIADO"/>
    <x v="1"/>
    <s v="SI"/>
    <s v="SI"/>
    <s v="NO"/>
    <n v="30"/>
    <s v="No"/>
    <s v="No"/>
    <n v="597533.32999999996"/>
    <s v="ASALARIADO"/>
    <n v="30"/>
  </r>
  <r>
    <n v="1662"/>
    <s v="MUJER"/>
    <n v="619489"/>
    <s v="ASALARIADO"/>
    <x v="0"/>
    <s v="SI"/>
    <s v="NO"/>
    <s v="NO"/>
    <n v="37"/>
    <s v="No"/>
    <s v="No"/>
    <n v="619489"/>
    <s v="ASALARIADO"/>
    <n v="37"/>
  </r>
  <r>
    <n v="1663"/>
    <s v="MUJER"/>
    <n v="278032"/>
    <s v="ASEGURADO VOLUNTARIO"/>
    <x v="1"/>
    <s v="SI"/>
    <s v="NO"/>
    <s v="NO"/>
    <n v="45"/>
    <s v="No"/>
    <s v="No"/>
    <n v="278032"/>
    <s v="ASEGURADO VOLUNTARIO"/>
    <n v="45"/>
  </r>
  <r>
    <n v="1664"/>
    <s v="MUJER"/>
    <n v="297650"/>
    <s v="ASALARIADO"/>
    <x v="1"/>
    <s v="SI"/>
    <s v="SI"/>
    <s v="SI"/>
    <n v="39"/>
    <s v="No"/>
    <s v="No"/>
    <n v="297650"/>
    <s v="ASALARIADO"/>
    <n v="39"/>
  </r>
  <r>
    <n v="1665"/>
    <s v="HOMBRE"/>
    <n v="266312"/>
    <s v="ASALARIADO"/>
    <x v="1"/>
    <s v="SI"/>
    <s v="NO"/>
    <s v="NO"/>
    <n v="29"/>
    <s v="No"/>
    <s v="No"/>
    <n v="266312"/>
    <s v="ASALARIADO"/>
    <n v="29"/>
  </r>
  <r>
    <n v="1666"/>
    <s v="HOMBRE"/>
    <n v="403764.18"/>
    <s v="ASALARIADO"/>
    <x v="1"/>
    <s v="SI"/>
    <s v="NO"/>
    <s v="NO"/>
    <n v="31"/>
    <s v="No"/>
    <s v="No"/>
    <n v="403764.18"/>
    <s v="ASALARIADO"/>
    <n v="31"/>
  </r>
  <r>
    <n v="1667"/>
    <s v="HOMBRE"/>
    <n v="440373"/>
    <s v="ASALARIADO"/>
    <x v="0"/>
    <s v="SI"/>
    <s v="SI"/>
    <s v="NO"/>
    <n v="27"/>
    <s v="No"/>
    <s v="No"/>
    <n v="440373"/>
    <s v="ASALARIADO"/>
    <n v="27"/>
  </r>
  <r>
    <n v="1668"/>
    <s v="MUJER"/>
    <n v="381211.3"/>
    <s v="PENSIONADOS EN SU PROPIO SISTEMA"/>
    <x v="0"/>
    <s v="SI"/>
    <s v="NO"/>
    <s v="NO"/>
    <n v="66"/>
    <s v="No"/>
    <s v="No"/>
    <n v="381211.3"/>
    <s v="PENSIONADOS EN SU PROPIO SISTEMA"/>
    <n v="66"/>
  </r>
  <r>
    <n v="1669"/>
    <s v="MUJER"/>
    <n v="908129"/>
    <s v="ASALARIADO"/>
    <x v="0"/>
    <s v="SI"/>
    <s v="NO"/>
    <s v="SI"/>
    <n v="49"/>
    <s v="No"/>
    <s v="No"/>
    <n v="908129"/>
    <s v="ASALARIADO"/>
    <n v="49"/>
  </r>
  <r>
    <n v="1670"/>
    <s v="HOMBRE"/>
    <n v="131198"/>
    <s v="ASALARIADO"/>
    <x v="1"/>
    <s v="SI"/>
    <s v="NO"/>
    <s v="NO"/>
    <n v="20"/>
    <s v="No"/>
    <s v="No"/>
    <n v="131198"/>
    <s v="ASALARIADO"/>
    <n v="20"/>
  </r>
  <r>
    <n v="1671"/>
    <s v="MUJER"/>
    <n v="582921.03"/>
    <s v="ASALARIADO"/>
    <x v="1"/>
    <s v="SI"/>
    <s v="NO"/>
    <s v="NO"/>
    <n v="31"/>
    <s v="No"/>
    <s v="No"/>
    <n v="582921.03"/>
    <s v="ASALARIADO"/>
    <n v="31"/>
  </r>
  <r>
    <n v="1672"/>
    <s v="HOMBRE"/>
    <n v="251103.9"/>
    <s v="ASALARIADO"/>
    <x v="1"/>
    <s v="SI"/>
    <s v="NO"/>
    <s v="NO"/>
    <n v="19"/>
    <s v="No"/>
    <s v="No"/>
    <n v="251103.9"/>
    <s v="ASALARIADO"/>
    <n v="19"/>
  </r>
  <r>
    <n v="1673"/>
    <s v="MUJER"/>
    <n v="297046"/>
    <s v="ASEGURADO VOLUNTARIO"/>
    <x v="1"/>
    <s v="SI"/>
    <s v="NO"/>
    <s v="NO"/>
    <n v="38"/>
    <s v="No"/>
    <s v="No"/>
    <n v="297046"/>
    <s v="ASEGURADO VOLUNTARIO"/>
    <n v="38"/>
  </r>
  <r>
    <n v="1674"/>
    <s v="MUJER"/>
    <n v="278030.99"/>
    <s v="ASEGURADO VOLUNTARIO"/>
    <x v="1"/>
    <s v="SI"/>
    <s v="SI"/>
    <s v="NO"/>
    <n v="44"/>
    <s v="No"/>
    <s v="No"/>
    <n v="278030.99"/>
    <s v="ASEGURADO VOLUNTARIO"/>
    <n v="44"/>
  </r>
  <r>
    <n v="1675"/>
    <s v="MUJER"/>
    <n v="373396"/>
    <s v="ASALARIADO"/>
    <x v="0"/>
    <s v="SI"/>
    <s v="NO"/>
    <s v="NO"/>
    <n v="29"/>
    <s v="No"/>
    <s v="No"/>
    <n v="373396"/>
    <s v="ASALARIADO"/>
    <n v="29"/>
  </r>
  <r>
    <n v="1676"/>
    <s v="HOMBRE"/>
    <n v="297110"/>
    <s v="TRABAJADOR INDEPENDIENTE"/>
    <x v="1"/>
    <s v="SI"/>
    <s v="NO"/>
    <s v="SI"/>
    <n v="35"/>
    <s v="No"/>
    <s v="No"/>
    <n v="297110"/>
    <s v="TRABAJADOR INDEPENDIENTE"/>
    <n v="35"/>
  </r>
  <r>
    <n v="1677"/>
    <s v="HOMBRE"/>
    <n v="296000"/>
    <s v="ASALARIADO"/>
    <x v="1"/>
    <s v="SI"/>
    <s v="NO"/>
    <s v="NO"/>
    <n v="28"/>
    <s v="No"/>
    <s v="No"/>
    <n v="296000"/>
    <s v="ASALARIADO"/>
    <n v="28"/>
  </r>
  <r>
    <n v="1678"/>
    <s v="HOMBRE"/>
    <n v="424103"/>
    <s v="TRABAJADOR INDEPENDIENTE"/>
    <x v="1"/>
    <s v="SI"/>
    <s v="NO"/>
    <s v="SI"/>
    <n v="35"/>
    <s v="No"/>
    <s v="No"/>
    <n v="424103"/>
    <s v="TRABAJADOR INDEPENDIENTE"/>
    <n v="35"/>
  </r>
  <r>
    <n v="1679"/>
    <s v="HOMBRE"/>
    <n v="11000"/>
    <s v="ASALARIADO"/>
    <x v="1"/>
    <s v="SI"/>
    <s v="NO"/>
    <s v="SI"/>
    <n v="32"/>
    <s v="No"/>
    <s v="No"/>
    <n v="11000"/>
    <s v="ASALARIADO"/>
    <n v="32"/>
  </r>
  <r>
    <n v="1680"/>
    <s v="HOMBRE"/>
    <n v="365500"/>
    <s v="ASALARIADO"/>
    <x v="1"/>
    <s v="SI"/>
    <s v="NO"/>
    <s v="NO"/>
    <n v="32"/>
    <s v="No"/>
    <s v="No"/>
    <n v="365500"/>
    <s v="ASALARIADO"/>
    <n v="32"/>
  </r>
  <r>
    <n v="1681"/>
    <s v="HOMBRE"/>
    <n v="25600"/>
    <s v="ASALARIADO"/>
    <x v="1"/>
    <s v="SI"/>
    <s v="SI"/>
    <s v="SI"/>
    <n v="45"/>
    <s v="No"/>
    <s v="No"/>
    <n v="25600"/>
    <s v="ASALARIADO"/>
    <n v="45"/>
  </r>
  <r>
    <n v="1682"/>
    <s v="HOMBRE"/>
    <n v="276964.47999999998"/>
    <s v="ASALARIADO"/>
    <x v="1"/>
    <s v="SI"/>
    <s v="NO"/>
    <s v="NO"/>
    <n v="25"/>
    <s v="No"/>
    <s v="No"/>
    <n v="276964.47999999998"/>
    <s v="ASALARIADO"/>
    <n v="25"/>
  </r>
  <r>
    <n v="1683"/>
    <s v="HOMBRE"/>
    <n v="103846.15"/>
    <s v="ASALARIADO"/>
    <x v="1"/>
    <s v="SI"/>
    <s v="NO"/>
    <s v="NO"/>
    <n v="58"/>
    <s v="No"/>
    <s v="No"/>
    <n v="103846.15"/>
    <s v="ASALARIADO"/>
    <n v="58"/>
  </r>
  <r>
    <n v="1684"/>
    <s v="HOMBRE"/>
    <n v="249691.35"/>
    <s v="ASALARIADO"/>
    <x v="1"/>
    <s v="SI"/>
    <s v="NO"/>
    <s v="NO"/>
    <n v="24"/>
    <s v="No"/>
    <s v="No"/>
    <n v="249691.35"/>
    <s v="ASALARIADO"/>
    <n v="24"/>
  </r>
  <r>
    <n v="1685"/>
    <s v="HOMBRE"/>
    <n v="306480.65999999997"/>
    <s v="ASALARIADO"/>
    <x v="0"/>
    <s v="SI"/>
    <s v="NO"/>
    <s v="NO"/>
    <n v="25"/>
    <s v="No"/>
    <s v="No"/>
    <n v="306480.65999999997"/>
    <s v="ASALARIADO"/>
    <n v="25"/>
  </r>
  <r>
    <n v="1686"/>
    <s v="HOMBRE"/>
    <n v="280000"/>
    <s v="ASALARIADO"/>
    <x v="1"/>
    <s v="SI"/>
    <s v="NO"/>
    <s v="NO"/>
    <n v="85"/>
    <s v="No"/>
    <s v="No"/>
    <n v="280000"/>
    <s v="ASALARIADO"/>
    <n v="85"/>
  </r>
  <r>
    <n v="1687"/>
    <s v="HOMBRE"/>
    <n v="165000"/>
    <s v="ASALARIADO"/>
    <x v="1"/>
    <s v="SI"/>
    <s v="NO"/>
    <s v="NO"/>
    <n v="38"/>
    <s v="No"/>
    <s v="No"/>
    <n v="165000"/>
    <s v="ASALARIADO"/>
    <n v="38"/>
  </r>
  <r>
    <n v="1688"/>
    <s v="MUJER"/>
    <n v="296265.63"/>
    <s v="ASALARIADO"/>
    <x v="1"/>
    <s v="SI"/>
    <s v="NO"/>
    <s v="SI"/>
    <n v="38"/>
    <s v="No"/>
    <s v="No"/>
    <n v="296265.63"/>
    <s v="ASALARIADO"/>
    <n v="38"/>
  </r>
  <r>
    <n v="1689"/>
    <s v="MUJER"/>
    <n v="1766548"/>
    <s v="ASALARIADO"/>
    <x v="1"/>
    <s v="SI"/>
    <s v="NO"/>
    <s v="NO"/>
    <n v="32"/>
    <s v="No"/>
    <s v="No"/>
    <n v="1766548"/>
    <s v="ASALARIADO"/>
    <n v="32"/>
  </r>
  <r>
    <n v="1690"/>
    <s v="HOMBRE"/>
    <n v="297046"/>
    <s v="ASEGURADO VOLUNTARIO"/>
    <x v="1"/>
    <s v="SI"/>
    <s v="NO"/>
    <s v="NO"/>
    <n v="21"/>
    <s v="No"/>
    <s v="No"/>
    <n v="297046"/>
    <s v="ASEGURADO VOLUNTARIO"/>
    <n v="21"/>
  </r>
  <r>
    <n v="1691"/>
    <s v="HOMBRE"/>
    <n v="278030"/>
    <s v="CONVENIOS ESPECIALES DE TRABAJADORES INDEPENDIENTES"/>
    <x v="1"/>
    <s v="SI"/>
    <s v="NO"/>
    <s v="NO"/>
    <n v="36"/>
    <s v="No"/>
    <s v="No"/>
    <n v="278030"/>
    <s v="CONVENIOS ESPECIALES DE TRABAJADORES INDEPENDIENTES"/>
    <n v="36"/>
  </r>
  <r>
    <n v="1692"/>
    <s v="HOMBRE"/>
    <n v="838098"/>
    <s v="ASALARIADO"/>
    <x v="1"/>
    <s v="SI"/>
    <s v="NO"/>
    <s v="NO"/>
    <n v="40"/>
    <s v="No"/>
    <s v="No"/>
    <n v="838098"/>
    <s v="ASALARIADO"/>
    <n v="40"/>
  </r>
  <r>
    <n v="1693"/>
    <s v="HOMBRE"/>
    <n v="594092"/>
    <s v="TRABAJADOR INDEPENDIENTE"/>
    <x v="1"/>
    <s v="SI"/>
    <s v="NO"/>
    <s v="NO"/>
    <n v="68"/>
    <s v="No"/>
    <s v="No"/>
    <n v="594092"/>
    <s v="TRABAJADOR INDEPENDIENTE"/>
    <n v="68"/>
  </r>
  <r>
    <n v="1694"/>
    <s v="MUJER"/>
    <n v="615805.6"/>
    <s v="ASALARIADO"/>
    <x v="1"/>
    <s v="SI"/>
    <s v="NO"/>
    <s v="NO"/>
    <n v="29"/>
    <s v="No"/>
    <s v="No"/>
    <n v="615805.6"/>
    <s v="ASALARIADO"/>
    <n v="29"/>
  </r>
  <r>
    <n v="1695"/>
    <s v="HOMBRE"/>
    <n v="625322.5"/>
    <s v="ASALARIADO"/>
    <x v="1"/>
    <s v="SI"/>
    <s v="NO"/>
    <s v="NO"/>
    <n v="54"/>
    <s v="No"/>
    <s v="No"/>
    <n v="625322.5"/>
    <s v="ASALARIADO"/>
    <n v="54"/>
  </r>
  <r>
    <n v="1696"/>
    <s v="HOMBRE"/>
    <n v="364086"/>
    <s v="TRABAJADOR INDEPENDIENTE"/>
    <x v="1"/>
    <s v="SI"/>
    <s v="SI"/>
    <s v="SI"/>
    <n v="31"/>
    <s v="No"/>
    <s v="No"/>
    <n v="364086"/>
    <s v="TRABAJADOR INDEPENDIENTE"/>
    <n v="31"/>
  </r>
  <r>
    <n v="1697"/>
    <s v="HOMBRE"/>
    <n v="976390"/>
    <s v="ASALARIADO"/>
    <x v="0"/>
    <s v="SI"/>
    <s v="NO"/>
    <s v="NO"/>
    <n v="32"/>
    <s v="No"/>
    <s v="No"/>
    <n v="976390"/>
    <s v="ASALARIADO"/>
    <n v="32"/>
  </r>
  <r>
    <n v="1698"/>
    <s v="HOMBRE"/>
    <n v="297046"/>
    <s v="ASEGURADO VOLUNTARIO"/>
    <x v="1"/>
    <s v="SI"/>
    <s v="NO"/>
    <s v="NO"/>
    <n v="42"/>
    <s v="No"/>
    <s v="No"/>
    <n v="297046"/>
    <s v="ASEGURADO VOLUNTARIO"/>
    <n v="42"/>
  </r>
  <r>
    <n v="1699"/>
    <s v="MUJER"/>
    <n v="3108698.61"/>
    <s v="ASALARIADO"/>
    <x v="1"/>
    <s v="SI"/>
    <s v="NO"/>
    <s v="NO"/>
    <n v="37"/>
    <s v="Atípico"/>
    <s v="No"/>
    <n v="3108698.61"/>
    <s v="ASALARIADO"/>
    <n v="37"/>
  </r>
  <r>
    <n v="1700"/>
    <s v="HOMBRE"/>
    <n v="309927.25"/>
    <s v="ASALARIADO"/>
    <x v="1"/>
    <s v="SI"/>
    <s v="NO"/>
    <s v="NO"/>
    <n v="18"/>
    <s v="No"/>
    <s v="No"/>
    <n v="309927.25"/>
    <s v="ASALARIADO"/>
    <n v="18"/>
  </r>
  <r>
    <n v="1701"/>
    <s v="MUJER"/>
    <n v="370905"/>
    <s v="ASALARIADO"/>
    <x v="0"/>
    <s v="SI"/>
    <s v="NO"/>
    <s v="NO"/>
    <n v="27"/>
    <s v="No"/>
    <s v="No"/>
    <n v="370905"/>
    <s v="ASALARIADO"/>
    <n v="27"/>
  </r>
  <r>
    <n v="1702"/>
    <s v="HOMBRE"/>
    <n v="352000"/>
    <s v="ASALARIADO"/>
    <x v="1"/>
    <s v="SI"/>
    <s v="NO"/>
    <s v="NO"/>
    <n v="28"/>
    <s v="No"/>
    <s v="No"/>
    <n v="352000"/>
    <s v="ASALARIADO"/>
    <n v="28"/>
  </r>
  <r>
    <n v="1703"/>
    <s v="HOMBRE"/>
    <n v="390899.95"/>
    <s v="ASALARIADO"/>
    <x v="1"/>
    <s v="SI"/>
    <s v="NO"/>
    <s v="NO"/>
    <n v="61"/>
    <s v="No"/>
    <s v="No"/>
    <n v="390899.95"/>
    <s v="ASALARIADO"/>
    <n v="61"/>
  </r>
  <r>
    <n v="1704"/>
    <s v="MUJER"/>
    <n v="460692.92"/>
    <s v="ASALARIADO"/>
    <x v="1"/>
    <s v="SI"/>
    <s v="NO"/>
    <s v="NO"/>
    <n v="22"/>
    <s v="No"/>
    <s v="No"/>
    <n v="460692.92"/>
    <s v="ASALARIADO"/>
    <n v="22"/>
  </r>
  <r>
    <n v="1705"/>
    <s v="MUJER"/>
    <n v="484267.8"/>
    <s v="PENSIONADOS EN SU PROPIO SISTEMA"/>
    <x v="0"/>
    <s v="SI"/>
    <s v="NO"/>
    <s v="NO"/>
    <n v="84"/>
    <s v="No"/>
    <s v="No"/>
    <n v="484267.8"/>
    <s v="PENSIONADOS EN SU PROPIO SISTEMA"/>
    <n v="84"/>
  </r>
  <r>
    <n v="1706"/>
    <s v="HOMBRE"/>
    <n v="724116.7"/>
    <s v="ASALARIADO"/>
    <x v="0"/>
    <s v="SI"/>
    <s v="NO"/>
    <s v="NO"/>
    <n v="56"/>
    <s v="No"/>
    <s v="No"/>
    <n v="724116.7"/>
    <s v="ASALARIADO"/>
    <n v="56"/>
  </r>
  <r>
    <n v="1707"/>
    <s v="HOMBRE"/>
    <n v="620713"/>
    <s v="TRABAJADOR INDEPENDIENTE"/>
    <x v="1"/>
    <s v="SI"/>
    <s v="NO"/>
    <s v="SI"/>
    <n v="43"/>
    <s v="No"/>
    <s v="No"/>
    <n v="620713"/>
    <s v="TRABAJADOR INDEPENDIENTE"/>
    <n v="43"/>
  </r>
  <r>
    <n v="1708"/>
    <s v="HOMBRE"/>
    <n v="297044"/>
    <s v="ASALARIADO"/>
    <x v="1"/>
    <s v="SI"/>
    <s v="NO"/>
    <s v="NO"/>
    <n v="28"/>
    <s v="No"/>
    <s v="No"/>
    <n v="297044"/>
    <s v="ASALARIADO"/>
    <n v="28"/>
  </r>
  <r>
    <n v="1709"/>
    <s v="HOMBRE"/>
    <n v="170439.67999999999"/>
    <s v="ASALARIADO"/>
    <x v="1"/>
    <s v="SI"/>
    <s v="NO"/>
    <s v="SI"/>
    <n v="24"/>
    <s v="No"/>
    <s v="No"/>
    <n v="170439.67999999999"/>
    <s v="ASALARIADO"/>
    <n v="24"/>
  </r>
  <r>
    <n v="1710"/>
    <s v="HOMBRE"/>
    <n v="94935"/>
    <s v="ASALARIADO"/>
    <x v="1"/>
    <s v="SI"/>
    <s v="NO"/>
    <s v="NO"/>
    <n v="24"/>
    <s v="No"/>
    <s v="No"/>
    <n v="94935"/>
    <s v="ASALARIADO"/>
    <n v="24"/>
  </r>
  <r>
    <n v="1711"/>
    <s v="MUJER"/>
    <n v="374966.22"/>
    <s v="PENSIONADOS EN SU PROPIO SISTEMA"/>
    <x v="0"/>
    <s v="SI"/>
    <s v="NO"/>
    <s v="NO"/>
    <n v="85"/>
    <s v="No"/>
    <s v="No"/>
    <n v="374966.22"/>
    <s v="PENSIONADOS EN SU PROPIO SISTEMA"/>
    <n v="85"/>
  </r>
  <r>
    <n v="1712"/>
    <s v="MUJER"/>
    <n v="787800"/>
    <s v="ASALARIADO"/>
    <x v="1"/>
    <s v="SI"/>
    <s v="NO"/>
    <s v="SI"/>
    <n v="29"/>
    <s v="No"/>
    <s v="No"/>
    <n v="787800"/>
    <s v="ASALARIADO"/>
    <n v="29"/>
  </r>
  <r>
    <n v="1713"/>
    <s v="MUJER"/>
    <n v="1292205.2"/>
    <s v="ASALARIADO"/>
    <x v="0"/>
    <s v="SI"/>
    <s v="NO"/>
    <s v="NO"/>
    <n v="50"/>
    <s v="No"/>
    <s v="No"/>
    <n v="1292205.2"/>
    <s v="ASALARIADO"/>
    <n v="50"/>
  </r>
  <r>
    <n v="1714"/>
    <s v="MUJER"/>
    <n v="278030.99"/>
    <s v="CONVENIOS ESPECIALES DE TRABAJADORES INDEPENDIENTES"/>
    <x v="1"/>
    <s v="SI"/>
    <s v="NO"/>
    <s v="NO"/>
    <n v="44"/>
    <s v="No"/>
    <s v="No"/>
    <n v="278030.99"/>
    <s v="CONVENIOS ESPECIALES DE TRABAJADORES INDEPENDIENTES"/>
    <n v="44"/>
  </r>
  <r>
    <n v="1715"/>
    <s v="HOMBRE"/>
    <n v="513333"/>
    <s v="ASALARIADO"/>
    <x v="1"/>
    <s v="SI"/>
    <s v="NO"/>
    <s v="NO"/>
    <n v="55"/>
    <s v="No"/>
    <s v="No"/>
    <n v="513333"/>
    <s v="ASALARIADO"/>
    <n v="55"/>
  </r>
  <r>
    <n v="1716"/>
    <s v="HOMBRE"/>
    <n v="703205"/>
    <s v="PENSIONADOS EN SU PROPIO SISTEMA"/>
    <x v="0"/>
    <s v="SI"/>
    <s v="NO"/>
    <s v="NO"/>
    <n v="81"/>
    <s v="No"/>
    <s v="No"/>
    <n v="703205"/>
    <s v="PENSIONADOS EN SU PROPIO SISTEMA"/>
    <n v="81"/>
  </r>
  <r>
    <n v="1717"/>
    <s v="HOMBRE"/>
    <n v="300018"/>
    <s v="TRABAJADOR INDEPENDIENTE"/>
    <x v="1"/>
    <s v="SI"/>
    <s v="NO"/>
    <s v="NO"/>
    <n v="32"/>
    <s v="No"/>
    <s v="No"/>
    <n v="300018"/>
    <s v="TRABAJADOR INDEPENDIENTE"/>
    <n v="32"/>
  </r>
  <r>
    <n v="1718"/>
    <s v="HOMBRE"/>
    <n v="611625"/>
    <s v="ASALARIADO"/>
    <x v="1"/>
    <s v="SI"/>
    <s v="NO"/>
    <s v="NO"/>
    <n v="41"/>
    <s v="No"/>
    <s v="No"/>
    <n v="611625"/>
    <s v="ASALARIADO"/>
    <n v="41"/>
  </r>
  <r>
    <n v="1719"/>
    <s v="MUJER"/>
    <n v="8457783.5700000003"/>
    <s v="ASALARIADO"/>
    <x v="1"/>
    <s v="SI"/>
    <s v="SI"/>
    <s v="NO"/>
    <n v="55"/>
    <s v="Atípico"/>
    <s v="No"/>
    <n v="8457783.5700000003"/>
    <s v="ASALARIADO"/>
    <n v="55"/>
  </r>
  <r>
    <n v="1720"/>
    <s v="HOMBRE"/>
    <n v="412400.56"/>
    <s v="ASALARIADO"/>
    <x v="1"/>
    <s v="SI"/>
    <s v="NO"/>
    <s v="NO"/>
    <n v="23"/>
    <s v="No"/>
    <s v="No"/>
    <n v="412400.56"/>
    <s v="ASALARIADO"/>
    <n v="23"/>
  </r>
  <r>
    <n v="1721"/>
    <s v="HOMBRE"/>
    <n v="341319"/>
    <s v="ASALARIADO"/>
    <x v="1"/>
    <s v="SI"/>
    <s v="NO"/>
    <s v="NO"/>
    <n v="39"/>
    <s v="No"/>
    <s v="No"/>
    <n v="341319"/>
    <s v="ASALARIADO"/>
    <n v="39"/>
  </r>
  <r>
    <n v="1722"/>
    <s v="MUJER"/>
    <n v="1268597"/>
    <s v="PENSIONADOS EN SU PROPIO SISTEMA"/>
    <x v="0"/>
    <s v="SI"/>
    <s v="NO"/>
    <s v="NO"/>
    <n v="58"/>
    <s v="No"/>
    <s v="No"/>
    <n v="1268597"/>
    <s v="PENSIONADOS EN SU PROPIO SISTEMA"/>
    <n v="58"/>
  </r>
  <r>
    <n v="1723"/>
    <s v="HOMBRE"/>
    <n v="796400.95"/>
    <s v="ASALARIADO"/>
    <x v="0"/>
    <s v="SI"/>
    <s v="NO"/>
    <s v="NO"/>
    <n v="36"/>
    <s v="No"/>
    <s v="No"/>
    <n v="796400.95"/>
    <s v="ASALARIADO"/>
    <n v="36"/>
  </r>
  <r>
    <n v="1724"/>
    <s v="MUJER"/>
    <n v="736729"/>
    <s v="PENSIONADOS EN SU PROPIO SISTEMA"/>
    <x v="0"/>
    <s v="SI"/>
    <s v="NO"/>
    <s v="NO"/>
    <n v="61"/>
    <s v="No"/>
    <s v="No"/>
    <n v="736729"/>
    <s v="PENSIONADOS EN SU PROPIO SISTEMA"/>
    <n v="61"/>
  </r>
  <r>
    <n v="1725"/>
    <s v="HOMBRE"/>
    <n v="393988.8"/>
    <s v="ASALARIADO"/>
    <x v="0"/>
    <s v="SI"/>
    <s v="NO"/>
    <s v="NO"/>
    <n v="58"/>
    <s v="No"/>
    <s v="No"/>
    <n v="393988.8"/>
    <s v="ASALARIADO"/>
    <n v="58"/>
  </r>
  <r>
    <n v="1726"/>
    <s v="HOMBRE"/>
    <n v="730846.3"/>
    <s v="PENSIONADOS EN SU PROPIO SISTEMA"/>
    <x v="0"/>
    <s v="SI"/>
    <s v="NO"/>
    <s v="NO"/>
    <n v="73"/>
    <s v="No"/>
    <s v="No"/>
    <n v="730846.3"/>
    <s v="PENSIONADOS EN SU PROPIO SISTEMA"/>
    <n v="73"/>
  </r>
  <r>
    <n v="1727"/>
    <s v="HOMBRE"/>
    <n v="3410000"/>
    <s v="ASALARIADO"/>
    <x v="1"/>
    <s v="SI"/>
    <s v="NO"/>
    <s v="NO"/>
    <n v="49"/>
    <s v="Atípico"/>
    <s v="No"/>
    <n v="3410000"/>
    <s v="ASALARIADO"/>
    <n v="49"/>
  </r>
  <r>
    <n v="1728"/>
    <s v="HOMBRE"/>
    <n v="460741.72"/>
    <s v="ASALARIADO"/>
    <x v="1"/>
    <s v="SI"/>
    <s v="SI"/>
    <s v="NO"/>
    <n v="31"/>
    <s v="No"/>
    <s v="No"/>
    <n v="460741.72"/>
    <s v="ASALARIADO"/>
    <n v="31"/>
  </r>
  <r>
    <n v="1729"/>
    <s v="MUJER"/>
    <n v="297046"/>
    <s v="ASEGURADO VOLUNTARIO"/>
    <x v="1"/>
    <s v="SI"/>
    <s v="NO"/>
    <s v="NO"/>
    <n v="39"/>
    <s v="No"/>
    <s v="No"/>
    <n v="297046"/>
    <s v="ASEGURADO VOLUNTARIO"/>
    <n v="39"/>
  </r>
  <r>
    <n v="1730"/>
    <s v="HOMBRE"/>
    <n v="772177.52"/>
    <s v="ASALARIADO"/>
    <x v="1"/>
    <s v="SI"/>
    <s v="NO"/>
    <s v="NO"/>
    <n v="28"/>
    <s v="No"/>
    <s v="No"/>
    <n v="772177.52"/>
    <s v="ASALARIADO"/>
    <n v="28"/>
  </r>
  <r>
    <n v="1731"/>
    <s v="MUJER"/>
    <n v="289717"/>
    <s v="TRABAJADOR INDEPENDIENTE"/>
    <x v="1"/>
    <s v="SI"/>
    <s v="NO"/>
    <s v="NO"/>
    <n v="59"/>
    <s v="No"/>
    <s v="No"/>
    <n v="289717"/>
    <s v="TRABAJADOR INDEPENDIENTE"/>
    <n v="59"/>
  </r>
  <r>
    <n v="1732"/>
    <s v="MUJER"/>
    <n v="380000"/>
    <s v="ASALARIADO"/>
    <x v="1"/>
    <s v="SI"/>
    <s v="NO"/>
    <s v="NO"/>
    <n v="57"/>
    <s v="No"/>
    <s v="No"/>
    <n v="380000"/>
    <s v="ASALARIADO"/>
    <n v="57"/>
  </r>
  <r>
    <n v="1733"/>
    <s v="MUJER"/>
    <n v="1156841.8400000001"/>
    <s v="ASALARIADO"/>
    <x v="0"/>
    <s v="SI"/>
    <s v="NO"/>
    <s v="NO"/>
    <n v="43"/>
    <s v="No"/>
    <s v="No"/>
    <n v="1156841.8400000001"/>
    <s v="ASALARIADO"/>
    <n v="43"/>
  </r>
  <r>
    <n v="1734"/>
    <s v="HOMBRE"/>
    <n v="387489.4"/>
    <s v="ASALARIADO"/>
    <x v="1"/>
    <s v="SI"/>
    <s v="NO"/>
    <s v="NO"/>
    <n v="35"/>
    <s v="No"/>
    <s v="No"/>
    <n v="387489.4"/>
    <s v="ASALARIADO"/>
    <n v="35"/>
  </r>
  <r>
    <n v="1735"/>
    <s v="HOMBRE"/>
    <n v="449596"/>
    <s v="ASALARIADO"/>
    <x v="0"/>
    <s v="SI"/>
    <s v="NO"/>
    <s v="NO"/>
    <n v="36"/>
    <s v="No"/>
    <s v="No"/>
    <n v="449596"/>
    <s v="ASALARIADO"/>
    <n v="36"/>
  </r>
  <r>
    <n v="1736"/>
    <s v="HOMBRE"/>
    <n v="477300"/>
    <s v="ASALARIADO"/>
    <x v="1"/>
    <s v="SI"/>
    <s v="NO"/>
    <s v="NO"/>
    <n v="63"/>
    <s v="No"/>
    <s v="No"/>
    <n v="477300"/>
    <s v="ASALARIADO"/>
    <n v="63"/>
  </r>
  <r>
    <n v="1737"/>
    <s v="HOMBRE"/>
    <n v="425703.55"/>
    <s v="ASALARIADO"/>
    <x v="1"/>
    <s v="SI"/>
    <s v="NO"/>
    <s v="NO"/>
    <n v="44"/>
    <s v="No"/>
    <s v="No"/>
    <n v="425703.55"/>
    <s v="ASALARIADO"/>
    <n v="44"/>
  </r>
  <r>
    <n v="1738"/>
    <s v="HOMBRE"/>
    <n v="871427.3"/>
    <s v="ASALARIADO"/>
    <x v="1"/>
    <s v="SI"/>
    <s v="NO"/>
    <s v="NO"/>
    <n v="51"/>
    <s v="No"/>
    <s v="No"/>
    <n v="871427.3"/>
    <s v="ASALARIADO"/>
    <n v="51"/>
  </r>
  <r>
    <n v="1739"/>
    <s v="HOMBRE"/>
    <n v="368750"/>
    <s v="ASALARIADO"/>
    <x v="1"/>
    <s v="SI"/>
    <s v="NO"/>
    <s v="NO"/>
    <n v="41"/>
    <s v="No"/>
    <s v="No"/>
    <n v="368750"/>
    <s v="ASALARIADO"/>
    <n v="41"/>
  </r>
  <r>
    <n v="1740"/>
    <s v="HOMBRE"/>
    <n v="744158.02"/>
    <s v="ASALARIADO"/>
    <x v="0"/>
    <s v="SI"/>
    <s v="NO"/>
    <s v="NO"/>
    <n v="26"/>
    <s v="No"/>
    <s v="No"/>
    <n v="744158.02"/>
    <s v="ASALARIADO"/>
    <n v="26"/>
  </r>
  <r>
    <n v="1741"/>
    <s v="HOMBRE"/>
    <n v="280000"/>
    <s v="ASALARIADO"/>
    <x v="1"/>
    <s v="SI"/>
    <s v="NO"/>
    <s v="SI"/>
    <n v="56"/>
    <s v="No"/>
    <s v="No"/>
    <n v="280000"/>
    <s v="ASALARIADO"/>
    <n v="56"/>
  </r>
  <r>
    <n v="1742"/>
    <s v="HOMBRE"/>
    <n v="382584.15"/>
    <s v="ASALARIADO"/>
    <x v="0"/>
    <s v="SI"/>
    <s v="NO"/>
    <s v="NO"/>
    <n v="47"/>
    <s v="No"/>
    <s v="No"/>
    <n v="382584.15"/>
    <s v="ASALARIADO"/>
    <n v="47"/>
  </r>
  <r>
    <n v="1743"/>
    <s v="MUJER"/>
    <n v="1275440.5"/>
    <s v="ASALARIADO"/>
    <x v="0"/>
    <s v="SI"/>
    <s v="NO"/>
    <s v="NO"/>
    <n v="58"/>
    <s v="No"/>
    <s v="No"/>
    <n v="1275440.5"/>
    <s v="ASALARIADO"/>
    <n v="58"/>
  </r>
  <r>
    <n v="1744"/>
    <s v="MUJER"/>
    <n v="1566046.1"/>
    <s v="ASALARIADO"/>
    <x v="0"/>
    <s v="SI"/>
    <s v="NO"/>
    <s v="NO"/>
    <n v="28"/>
    <s v="No"/>
    <s v="No"/>
    <n v="1566046.1"/>
    <s v="ASALARIADO"/>
    <n v="28"/>
  </r>
  <r>
    <n v="1745"/>
    <s v="MUJER"/>
    <n v="477915"/>
    <s v="ASALARIADO"/>
    <x v="0"/>
    <s v="SI"/>
    <s v="NO"/>
    <s v="NO"/>
    <n v="29"/>
    <s v="No"/>
    <s v="No"/>
    <n v="477915"/>
    <s v="ASALARIADO"/>
    <n v="29"/>
  </r>
  <r>
    <n v="1746"/>
    <s v="HOMBRE"/>
    <n v="389617"/>
    <s v="ASALARIADO"/>
    <x v="1"/>
    <s v="SI"/>
    <s v="NO"/>
    <s v="NO"/>
    <n v="61"/>
    <s v="No"/>
    <s v="No"/>
    <n v="389617"/>
    <s v="ASALARIADO"/>
    <n v="61"/>
  </r>
  <r>
    <n v="1747"/>
    <s v="MUJER"/>
    <n v="3312186.43"/>
    <s v="ASALARIADO"/>
    <x v="0"/>
    <s v="SI"/>
    <s v="NO"/>
    <s v="NO"/>
    <n v="41"/>
    <s v="Atípico"/>
    <s v="No"/>
    <n v="3312186.43"/>
    <s v="ASALARIADO"/>
    <n v="41"/>
  </r>
  <r>
    <n v="1748"/>
    <s v="HOMBRE"/>
    <n v="331181"/>
    <s v="TRABAJADOR INDEPENDIENTE"/>
    <x v="1"/>
    <s v="SI"/>
    <s v="NO"/>
    <s v="SI"/>
    <n v="57"/>
    <s v="No"/>
    <s v="No"/>
    <n v="331181"/>
    <s v="TRABAJADOR INDEPENDIENTE"/>
    <n v="57"/>
  </r>
  <r>
    <n v="1749"/>
    <s v="HOMBRE"/>
    <n v="196000"/>
    <s v="ASALARIADO"/>
    <x v="1"/>
    <s v="SI"/>
    <s v="NO"/>
    <s v="NO"/>
    <n v="52"/>
    <s v="No"/>
    <s v="No"/>
    <n v="196000"/>
    <s v="ASALARIADO"/>
    <n v="52"/>
  </r>
  <r>
    <n v="1750"/>
    <s v="HOMBRE"/>
    <n v="430000"/>
    <s v="ASALARIADO"/>
    <x v="1"/>
    <s v="SI"/>
    <s v="NO"/>
    <s v="NO"/>
    <n v="39"/>
    <s v="No"/>
    <s v="No"/>
    <n v="430000"/>
    <s v="ASALARIADO"/>
    <n v="39"/>
  </r>
  <r>
    <n v="1751"/>
    <s v="MUJER"/>
    <n v="340000"/>
    <s v="ASALARIADO"/>
    <x v="1"/>
    <s v="SI"/>
    <s v="NO"/>
    <s v="NO"/>
    <n v="26"/>
    <s v="No"/>
    <s v="No"/>
    <n v="340000"/>
    <s v="ASALARIADO"/>
    <n v="26"/>
  </r>
  <r>
    <n v="1752"/>
    <s v="MUJER"/>
    <n v="1183227.01"/>
    <s v="ASALARIADO"/>
    <x v="1"/>
    <s v="SI"/>
    <s v="NO"/>
    <s v="NO"/>
    <n v="32"/>
    <s v="No"/>
    <s v="No"/>
    <n v="1183227.01"/>
    <s v="ASALARIADO"/>
    <n v="32"/>
  </r>
  <r>
    <n v="1753"/>
    <s v="MUJER"/>
    <n v="392375"/>
    <s v="ASALARIADO"/>
    <x v="1"/>
    <s v="SI"/>
    <s v="NO"/>
    <s v="NO"/>
    <n v="33"/>
    <s v="No"/>
    <s v="No"/>
    <n v="392375"/>
    <s v="ASALARIADO"/>
    <n v="33"/>
  </r>
  <r>
    <n v="1754"/>
    <s v="MUJER"/>
    <n v="278030"/>
    <s v="CONVENIOS ESPECIALES DE TRABAJADORES INDEPENDIENTES"/>
    <x v="1"/>
    <s v="SI"/>
    <s v="NO"/>
    <s v="NO"/>
    <n v="53"/>
    <s v="No"/>
    <s v="No"/>
    <n v="278030"/>
    <s v="CONVENIOS ESPECIALES DE TRABAJADORES INDEPENDIENTES"/>
    <n v="53"/>
  </r>
  <r>
    <n v="1755"/>
    <s v="MUJER"/>
    <n v="436448"/>
    <s v="TRABAJADOR INDEPENDIENTE"/>
    <x v="1"/>
    <s v="SI"/>
    <s v="NO"/>
    <s v="NO"/>
    <n v="37"/>
    <s v="No"/>
    <s v="No"/>
    <n v="436448"/>
    <s v="TRABAJADOR INDEPENDIENTE"/>
    <n v="37"/>
  </r>
  <r>
    <n v="1756"/>
    <s v="HOMBRE"/>
    <n v="219381.52"/>
    <s v="ASALARIADO"/>
    <x v="1"/>
    <s v="SI"/>
    <s v="SI"/>
    <s v="NO"/>
    <n v="53"/>
    <s v="No"/>
    <s v="No"/>
    <n v="219381.52"/>
    <s v="ASALARIADO"/>
    <n v="53"/>
  </r>
  <r>
    <n v="1757"/>
    <s v="MUJER"/>
    <n v="359500"/>
    <s v="ASALARIADO"/>
    <x v="1"/>
    <s v="SI"/>
    <s v="NO"/>
    <s v="NO"/>
    <n v="41"/>
    <s v="No"/>
    <s v="No"/>
    <n v="359500"/>
    <s v="ASALARIADO"/>
    <n v="41"/>
  </r>
  <r>
    <n v="1758"/>
    <s v="HOMBRE"/>
    <n v="300018"/>
    <s v="TRABAJADOR INDEPENDIENTE"/>
    <x v="1"/>
    <s v="SI"/>
    <s v="NO"/>
    <s v="SI"/>
    <n v="62"/>
    <s v="No"/>
    <s v="No"/>
    <n v="300018"/>
    <s v="TRABAJADOR INDEPENDIENTE"/>
    <n v="62"/>
  </r>
  <r>
    <n v="1759"/>
    <s v="HOMBRE"/>
    <n v="300018"/>
    <s v="ASEGURADO VOLUNTARIO"/>
    <x v="1"/>
    <s v="SI"/>
    <s v="NO"/>
    <s v="NO"/>
    <n v="60"/>
    <s v="No"/>
    <s v="No"/>
    <n v="300018"/>
    <s v="ASEGURADO VOLUNTARIO"/>
    <n v="60"/>
  </r>
  <r>
    <n v="1760"/>
    <s v="HOMBRE"/>
    <n v="297046"/>
    <s v="ASEGURADO VOLUNTARIO"/>
    <x v="1"/>
    <s v="SI"/>
    <s v="NO"/>
    <s v="NO"/>
    <n v="68"/>
    <s v="No"/>
    <s v="No"/>
    <n v="297046"/>
    <s v="ASEGURADO VOLUNTARIO"/>
    <n v="68"/>
  </r>
  <r>
    <n v="1761"/>
    <s v="HOMBRE"/>
    <n v="425916.67"/>
    <s v="ASALARIADO"/>
    <x v="1"/>
    <s v="SI"/>
    <s v="NO"/>
    <s v="NO"/>
    <n v="22"/>
    <s v="No"/>
    <s v="No"/>
    <n v="425916.67"/>
    <s v="ASALARIADO"/>
    <n v="22"/>
  </r>
  <r>
    <n v="1762"/>
    <s v="MUJER"/>
    <n v="318064"/>
    <s v="TRABAJADOR INDEPENDIENTE"/>
    <x v="1"/>
    <s v="SI"/>
    <s v="NO"/>
    <s v="SI"/>
    <n v="38"/>
    <s v="No"/>
    <s v="No"/>
    <n v="318064"/>
    <s v="TRABAJADOR INDEPENDIENTE"/>
    <n v="38"/>
  </r>
  <r>
    <n v="1763"/>
    <s v="HOMBRE"/>
    <n v="949245.1"/>
    <s v="ASALARIADO"/>
    <x v="0"/>
    <s v="SI"/>
    <s v="NO"/>
    <s v="NO"/>
    <n v="44"/>
    <s v="No"/>
    <s v="No"/>
    <n v="949245.1"/>
    <s v="ASALARIADO"/>
    <n v="44"/>
  </r>
  <r>
    <n v="1764"/>
    <s v="HOMBRE"/>
    <n v="329608"/>
    <s v="TRABAJADOR INDEPENDIENTE"/>
    <x v="1"/>
    <s v="SI"/>
    <s v="NO"/>
    <s v="NO"/>
    <n v="44"/>
    <s v="No"/>
    <s v="No"/>
    <n v="329608"/>
    <s v="TRABAJADOR INDEPENDIENTE"/>
    <n v="44"/>
  </r>
  <r>
    <n v="1765"/>
    <s v="MUJER"/>
    <n v="339188.14"/>
    <s v="ASALARIADO"/>
    <x v="1"/>
    <s v="SI"/>
    <s v="NO"/>
    <s v="NO"/>
    <n v="24"/>
    <s v="No"/>
    <s v="No"/>
    <n v="339188.14"/>
    <s v="ASALARIADO"/>
    <n v="24"/>
  </r>
  <r>
    <n v="1766"/>
    <s v="MUJER"/>
    <n v="377760.6"/>
    <s v="ASALARIADO"/>
    <x v="1"/>
    <s v="SI"/>
    <s v="NO"/>
    <s v="NO"/>
    <n v="19"/>
    <s v="No"/>
    <s v="No"/>
    <n v="377760.6"/>
    <s v="ASALARIADO"/>
    <n v="19"/>
  </r>
  <r>
    <n v="1767"/>
    <s v="HOMBRE"/>
    <n v="300010"/>
    <s v="ASEGURADO VOLUNTARIO"/>
    <x v="1"/>
    <s v="SI"/>
    <s v="NO"/>
    <s v="NO"/>
    <n v="44"/>
    <s v="No"/>
    <s v="No"/>
    <n v="300010"/>
    <s v="ASEGURADO VOLUNTARIO"/>
    <n v="44"/>
  </r>
  <r>
    <n v="1768"/>
    <s v="MUJER"/>
    <n v="360000"/>
    <s v="ASALARIADO"/>
    <x v="1"/>
    <s v="SI"/>
    <s v="NO"/>
    <s v="NO"/>
    <n v="23"/>
    <s v="No"/>
    <s v="No"/>
    <n v="360000"/>
    <s v="ASALARIADO"/>
    <n v="23"/>
  </r>
  <r>
    <n v="1769"/>
    <s v="HOMBRE"/>
    <n v="305704"/>
    <s v="ASEGURADO VOLUNTARIO"/>
    <x v="1"/>
    <s v="SI"/>
    <s v="NO"/>
    <s v="NO"/>
    <n v="60"/>
    <s v="No"/>
    <s v="No"/>
    <n v="305704"/>
    <s v="ASEGURADO VOLUNTARIO"/>
    <n v="60"/>
  </r>
  <r>
    <n v="1770"/>
    <s v="HOMBRE"/>
    <n v="349670.3"/>
    <s v="ASALARIADO"/>
    <x v="1"/>
    <s v="SI"/>
    <s v="NO"/>
    <s v="NO"/>
    <n v="32"/>
    <s v="No"/>
    <s v="No"/>
    <n v="349670.3"/>
    <s v="ASALARIADO"/>
    <n v="32"/>
  </r>
  <r>
    <n v="1771"/>
    <s v="HOMBRE"/>
    <n v="381385.92"/>
    <s v="ASALARIADO"/>
    <x v="1"/>
    <s v="SI"/>
    <s v="NO"/>
    <s v="NO"/>
    <n v="43"/>
    <s v="No"/>
    <s v="No"/>
    <n v="381385.92"/>
    <s v="ASALARIADO"/>
    <n v="43"/>
  </r>
  <r>
    <n v="1772"/>
    <s v="HOMBRE"/>
    <n v="1272000"/>
    <s v="ASALARIADO"/>
    <x v="1"/>
    <s v="SI"/>
    <s v="NO"/>
    <s v="NO"/>
    <n v="32"/>
    <s v="No"/>
    <s v="No"/>
    <n v="1272000"/>
    <s v="ASALARIADO"/>
    <n v="32"/>
  </r>
  <r>
    <n v="1773"/>
    <s v="HOMBRE"/>
    <n v="297046"/>
    <s v="ASEGURADO VOLUNTARIO"/>
    <x v="1"/>
    <s v="NO"/>
    <s v="NO"/>
    <s v="SI"/>
    <n v="73"/>
    <s v="No"/>
    <s v="No"/>
    <n v="297046"/>
    <s v="ASEGURADO VOLUNTARIO"/>
    <n v="73"/>
  </r>
  <r>
    <n v="1774"/>
    <s v="HOMBRE"/>
    <n v="343391"/>
    <s v="ASALARIADO"/>
    <x v="1"/>
    <s v="SI"/>
    <s v="NO"/>
    <s v="NO"/>
    <n v="70"/>
    <s v="No"/>
    <s v="No"/>
    <n v="343391"/>
    <s v="ASALARIADO"/>
    <n v="70"/>
  </r>
  <r>
    <n v="1775"/>
    <s v="HOMBRE"/>
    <n v="1662042.88"/>
    <s v="ASALARIADO"/>
    <x v="0"/>
    <s v="SI"/>
    <s v="NO"/>
    <s v="NO"/>
    <n v="57"/>
    <s v="No"/>
    <s v="No"/>
    <n v="1662042.88"/>
    <s v="ASALARIADO"/>
    <n v="57"/>
  </r>
  <r>
    <n v="1776"/>
    <s v="HOMBRE"/>
    <n v="50000"/>
    <s v="ASALARIADO"/>
    <x v="1"/>
    <s v="SI"/>
    <s v="NO"/>
    <s v="NO"/>
    <n v="29"/>
    <s v="No"/>
    <s v="No"/>
    <n v="50000"/>
    <s v="ASALARIADO"/>
    <n v="29"/>
  </r>
  <r>
    <n v="1777"/>
    <s v="MUJER"/>
    <n v="376500"/>
    <s v="ASALARIADO"/>
    <x v="1"/>
    <s v="SI"/>
    <s v="SI"/>
    <s v="NO"/>
    <n v="28"/>
    <s v="No"/>
    <s v="No"/>
    <n v="376500"/>
    <s v="ASALARIADO"/>
    <n v="28"/>
  </r>
  <r>
    <n v="1778"/>
    <s v="HOMBRE"/>
    <n v="1099863.75"/>
    <s v="ASALARIADO"/>
    <x v="0"/>
    <s v="SI"/>
    <s v="NO"/>
    <s v="NO"/>
    <n v="40"/>
    <s v="No"/>
    <s v="No"/>
    <n v="1099863.75"/>
    <s v="ASALARIADO"/>
    <n v="40"/>
  </r>
  <r>
    <n v="1779"/>
    <s v="MUJER"/>
    <n v="420000"/>
    <s v="ASALARIADO"/>
    <x v="1"/>
    <s v="SI"/>
    <s v="NO"/>
    <s v="NO"/>
    <n v="25"/>
    <s v="No"/>
    <s v="No"/>
    <n v="420000"/>
    <s v="ASALARIADO"/>
    <n v="25"/>
  </r>
  <r>
    <n v="1780"/>
    <s v="HOMBRE"/>
    <n v="480747.21"/>
    <s v="ASALARIADO"/>
    <x v="1"/>
    <s v="SI"/>
    <s v="NO"/>
    <s v="NO"/>
    <n v="62"/>
    <s v="No"/>
    <s v="No"/>
    <n v="480747.21"/>
    <s v="ASALARIADO"/>
    <n v="62"/>
  </r>
  <r>
    <n v="1781"/>
    <s v="HOMBRE"/>
    <n v="401499.84"/>
    <s v="ASALARIADO"/>
    <x v="1"/>
    <s v="SI"/>
    <s v="NO"/>
    <s v="NO"/>
    <n v="32"/>
    <s v="No"/>
    <s v="No"/>
    <n v="401499.84"/>
    <s v="ASALARIADO"/>
    <n v="32"/>
  </r>
  <r>
    <n v="1782"/>
    <s v="HOMBRE"/>
    <n v="297046"/>
    <s v="TRABAJADOR INDEPENDIENTE"/>
    <x v="1"/>
    <s v="SI"/>
    <s v="NO"/>
    <s v="SI"/>
    <n v="34"/>
    <s v="No"/>
    <s v="No"/>
    <n v="297046"/>
    <s v="TRABAJADOR INDEPENDIENTE"/>
    <n v="34"/>
  </r>
  <r>
    <n v="1783"/>
    <s v="MUJER"/>
    <n v="580000"/>
    <s v="ASALARIADO"/>
    <x v="1"/>
    <s v="SI"/>
    <s v="NO"/>
    <s v="NO"/>
    <n v="21"/>
    <s v="No"/>
    <s v="No"/>
    <n v="580000"/>
    <s v="ASALARIADO"/>
    <n v="21"/>
  </r>
  <r>
    <n v="1784"/>
    <s v="HOMBRE"/>
    <n v="319574"/>
    <s v="ASALARIADO"/>
    <x v="1"/>
    <s v="SI"/>
    <s v="SI"/>
    <s v="SI"/>
    <n v="43"/>
    <s v="No"/>
    <s v="No"/>
    <n v="319574"/>
    <s v="ASALARIADO"/>
    <n v="43"/>
  </r>
  <r>
    <n v="1785"/>
    <s v="MUJER"/>
    <n v="297719"/>
    <s v="ASEGURADO VOLUNTARIO"/>
    <x v="1"/>
    <s v="SI"/>
    <s v="SI"/>
    <s v="NO"/>
    <n v="43"/>
    <s v="No"/>
    <s v="No"/>
    <n v="297719"/>
    <s v="ASEGURADO VOLUNTARIO"/>
    <n v="43"/>
  </r>
  <r>
    <n v="1786"/>
    <s v="HOMBRE"/>
    <n v="297046"/>
    <s v="ASEGURADO VOLUNTARIO"/>
    <x v="1"/>
    <s v="SI"/>
    <s v="NO"/>
    <s v="NO"/>
    <n v="41"/>
    <s v="No"/>
    <s v="No"/>
    <n v="297046"/>
    <s v="ASEGURADO VOLUNTARIO"/>
    <n v="41"/>
  </r>
  <r>
    <n v="1787"/>
    <s v="HOMBRE"/>
    <n v="1578033.17"/>
    <s v="ASALARIADO"/>
    <x v="0"/>
    <s v="SI"/>
    <s v="NO"/>
    <s v="NO"/>
    <n v="50"/>
    <s v="No"/>
    <s v="No"/>
    <n v="1578033.17"/>
    <s v="ASALARIADO"/>
    <n v="50"/>
  </r>
  <r>
    <n v="1788"/>
    <s v="MUJER"/>
    <n v="361421"/>
    <s v="TRABAJADOR INDEPENDIENTE"/>
    <x v="1"/>
    <s v="SI"/>
    <s v="SI"/>
    <s v="NO"/>
    <n v="56"/>
    <s v="No"/>
    <s v="No"/>
    <n v="361421"/>
    <s v="TRABAJADOR INDEPENDIENTE"/>
    <n v="56"/>
  </r>
  <r>
    <n v="1789"/>
    <s v="MUJER"/>
    <n v="1431628"/>
    <s v="ASALARIADO"/>
    <x v="0"/>
    <s v="SI"/>
    <s v="NO"/>
    <s v="SI"/>
    <n v="37"/>
    <s v="No"/>
    <s v="No"/>
    <n v="1431628"/>
    <s v="ASALARIADO"/>
    <n v="37"/>
  </r>
  <r>
    <n v="1790"/>
    <s v="HOMBRE"/>
    <n v="554862.32999999996"/>
    <s v="ASALARIADO"/>
    <x v="1"/>
    <s v="SI"/>
    <s v="NO"/>
    <s v="NO"/>
    <n v="56"/>
    <s v="No"/>
    <s v="No"/>
    <n v="554862.32999999996"/>
    <s v="ASALARIADO"/>
    <n v="56"/>
  </r>
  <r>
    <n v="1791"/>
    <s v="HOMBRE"/>
    <n v="200000"/>
    <s v="ASALARIADO"/>
    <x v="1"/>
    <s v="SI"/>
    <s v="NO"/>
    <s v="SI"/>
    <n v="27"/>
    <s v="No"/>
    <s v="No"/>
    <n v="200000"/>
    <s v="ASALARIADO"/>
    <n v="27"/>
  </r>
  <r>
    <n v="1792"/>
    <s v="HOMBRE"/>
    <n v="2534444.9500000002"/>
    <s v="ASALARIADO"/>
    <x v="0"/>
    <s v="SI"/>
    <s v="NO"/>
    <s v="NO"/>
    <n v="38"/>
    <s v="Atípico"/>
    <s v="No"/>
    <n v="2534444.9500000002"/>
    <s v="ASALARIADO"/>
    <n v="38"/>
  </r>
  <r>
    <n v="1793"/>
    <s v="HOMBRE"/>
    <n v="253000"/>
    <s v="ASALARIADO"/>
    <x v="1"/>
    <s v="SI"/>
    <s v="NO"/>
    <s v="NO"/>
    <n v="48"/>
    <s v="No"/>
    <s v="No"/>
    <n v="253000"/>
    <s v="ASALARIADO"/>
    <n v="48"/>
  </r>
  <r>
    <n v="1794"/>
    <s v="MUJER"/>
    <n v="325925"/>
    <s v="TRABAJADOR INDEPENDIENTE"/>
    <x v="1"/>
    <s v="SI"/>
    <s v="NO"/>
    <s v="NO"/>
    <n v="64"/>
    <s v="No"/>
    <s v="No"/>
    <n v="325925"/>
    <s v="TRABAJADOR INDEPENDIENTE"/>
    <n v="64"/>
  </r>
  <r>
    <n v="1795"/>
    <s v="MUJER"/>
    <n v="200000"/>
    <s v="ASALARIADO"/>
    <x v="1"/>
    <s v="SI"/>
    <s v="SI"/>
    <s v="NO"/>
    <n v="59"/>
    <s v="No"/>
    <s v="No"/>
    <n v="200000"/>
    <s v="ASALARIADO"/>
    <n v="59"/>
  </r>
  <r>
    <n v="1796"/>
    <s v="HOMBRE"/>
    <n v="329794"/>
    <s v="TRABAJADOR INDEPENDIENTE"/>
    <x v="1"/>
    <s v="SI"/>
    <s v="NO"/>
    <s v="SI"/>
    <n v="41"/>
    <s v="No"/>
    <s v="No"/>
    <n v="329794"/>
    <s v="TRABAJADOR INDEPENDIENTE"/>
    <n v="41"/>
  </r>
  <r>
    <n v="1797"/>
    <s v="HOMBRE"/>
    <n v="3702872.8"/>
    <s v="ASALARIADO"/>
    <x v="0"/>
    <s v="SI"/>
    <s v="NO"/>
    <s v="NO"/>
    <n v="46"/>
    <s v="Atípico"/>
    <s v="No"/>
    <n v="3702872.8"/>
    <s v="ASALARIADO"/>
    <n v="46"/>
  </r>
  <r>
    <n v="1798"/>
    <s v="MUJER"/>
    <n v="1229350"/>
    <s v="ASALARIADO"/>
    <x v="1"/>
    <s v="SI"/>
    <s v="NO"/>
    <s v="NO"/>
    <n v="33"/>
    <s v="No"/>
    <s v="No"/>
    <n v="1229350"/>
    <s v="ASALARIADO"/>
    <n v="33"/>
  </r>
  <r>
    <n v="1799"/>
    <s v="HOMBRE"/>
    <n v="300000"/>
    <s v="ASALARIADO"/>
    <x v="1"/>
    <s v="SI"/>
    <s v="NO"/>
    <s v="NO"/>
    <n v="26"/>
    <s v="No"/>
    <s v="No"/>
    <n v="300000"/>
    <s v="ASALARIADO"/>
    <n v="26"/>
  </r>
  <r>
    <n v="1800"/>
    <s v="HOMBRE"/>
    <n v="298155"/>
    <s v="TRABAJADOR INDEPENDIENTE"/>
    <x v="1"/>
    <s v="SI"/>
    <s v="NO"/>
    <s v="NO"/>
    <n v="29"/>
    <s v="No"/>
    <s v="No"/>
    <n v="298155"/>
    <s v="TRABAJADOR INDEPENDIENTE"/>
    <n v="29"/>
  </r>
  <r>
    <n v="1801"/>
    <s v="MUJER"/>
    <n v="761027.05"/>
    <s v="ASALARIADO"/>
    <x v="0"/>
    <s v="SI"/>
    <s v="NO"/>
    <s v="NO"/>
    <n v="28"/>
    <s v="No"/>
    <s v="No"/>
    <n v="761027.05"/>
    <s v="ASALARIADO"/>
    <n v="28"/>
  </r>
  <r>
    <n v="1802"/>
    <s v="HOMBRE"/>
    <n v="347539.5"/>
    <s v="ASALARIADO"/>
    <x v="1"/>
    <s v="SI"/>
    <s v="NO"/>
    <s v="NO"/>
    <n v="28"/>
    <s v="No"/>
    <s v="No"/>
    <n v="347539.5"/>
    <s v="ASALARIADO"/>
    <n v="28"/>
  </r>
  <r>
    <n v="1803"/>
    <s v="MUJER"/>
    <n v="319574"/>
    <s v="ASALARIADO"/>
    <x v="1"/>
    <s v="SI"/>
    <s v="SI"/>
    <s v="NO"/>
    <n v="30"/>
    <s v="No"/>
    <s v="No"/>
    <n v="319574"/>
    <s v="ASALARIADO"/>
    <n v="30"/>
  </r>
  <r>
    <n v="1804"/>
    <s v="HOMBRE"/>
    <n v="352782.75"/>
    <s v="ASALARIADO"/>
    <x v="1"/>
    <s v="SI"/>
    <s v="SI"/>
    <s v="NO"/>
    <n v="27"/>
    <s v="No"/>
    <s v="No"/>
    <n v="352782.75"/>
    <s v="ASALARIADO"/>
    <n v="27"/>
  </r>
  <r>
    <n v="1805"/>
    <s v="HOMBRE"/>
    <n v="453413.8"/>
    <s v="ASALARIADO"/>
    <x v="1"/>
    <s v="SI"/>
    <s v="NO"/>
    <s v="NO"/>
    <n v="52"/>
    <s v="No"/>
    <s v="No"/>
    <n v="453413.8"/>
    <s v="ASALARIADO"/>
    <n v="52"/>
  </r>
  <r>
    <n v="1806"/>
    <s v="MUJER"/>
    <n v="329950"/>
    <s v="TRABAJADOR INDEPENDIENTE"/>
    <x v="1"/>
    <s v="SI"/>
    <s v="NO"/>
    <s v="SI"/>
    <n v="43"/>
    <s v="No"/>
    <s v="No"/>
    <n v="329950"/>
    <s v="TRABAJADOR INDEPENDIENTE"/>
    <n v="43"/>
  </r>
  <r>
    <n v="1807"/>
    <s v="HOMBRE"/>
    <n v="734449.38"/>
    <s v="ASALARIADO"/>
    <x v="0"/>
    <s v="SI"/>
    <s v="NO"/>
    <s v="NO"/>
    <n v="24"/>
    <s v="No"/>
    <s v="No"/>
    <n v="734449.38"/>
    <s v="ASALARIADO"/>
    <n v="24"/>
  </r>
  <r>
    <n v="1808"/>
    <s v="HOMBRE"/>
    <n v="746380.68"/>
    <s v="ASALARIADO"/>
    <x v="1"/>
    <s v="SI"/>
    <s v="NO"/>
    <s v="NO"/>
    <n v="37"/>
    <s v="No"/>
    <s v="No"/>
    <n v="746380.68"/>
    <s v="ASALARIADO"/>
    <n v="37"/>
  </r>
  <r>
    <n v="1809"/>
    <s v="MUJER"/>
    <n v="420000"/>
    <s v="ASALARIADO"/>
    <x v="1"/>
    <s v="SI"/>
    <s v="NO"/>
    <s v="NO"/>
    <n v="29"/>
    <s v="No"/>
    <s v="No"/>
    <n v="420000"/>
    <s v="ASALARIADO"/>
    <n v="29"/>
  </r>
  <r>
    <n v="1810"/>
    <s v="HOMBRE"/>
    <n v="829520"/>
    <s v="ASALARIADO"/>
    <x v="1"/>
    <s v="SI"/>
    <s v="NO"/>
    <s v="NO"/>
    <n v="61"/>
    <s v="No"/>
    <s v="No"/>
    <n v="829520"/>
    <s v="ASALARIADO"/>
    <n v="61"/>
  </r>
  <r>
    <n v="1811"/>
    <s v="MUJER"/>
    <n v="297046"/>
    <s v="ASEGURADO VOLUNTARIO"/>
    <x v="1"/>
    <s v="SI"/>
    <s v="NO"/>
    <s v="NO"/>
    <n v="53"/>
    <s v="No"/>
    <s v="No"/>
    <n v="297046"/>
    <s v="ASEGURADO VOLUNTARIO"/>
    <n v="53"/>
  </r>
  <r>
    <n v="1812"/>
    <s v="HOMBRE"/>
    <n v="2921803.69"/>
    <s v="ASALARIADO"/>
    <x v="1"/>
    <s v="SI"/>
    <s v="NO"/>
    <s v="NO"/>
    <n v="38"/>
    <s v="Atípico"/>
    <s v="No"/>
    <n v="2921803.69"/>
    <s v="ASALARIADO"/>
    <n v="38"/>
  </r>
  <r>
    <n v="1813"/>
    <s v="HOMBRE"/>
    <n v="299647"/>
    <s v="ASEGURADO VOLUNTARIO"/>
    <x v="1"/>
    <s v="SI"/>
    <s v="NO"/>
    <s v="NO"/>
    <n v="58"/>
    <s v="No"/>
    <s v="No"/>
    <n v="299647"/>
    <s v="ASEGURADO VOLUNTARIO"/>
    <n v="58"/>
  </r>
  <r>
    <n v="1814"/>
    <s v="MUJER"/>
    <n v="385548"/>
    <s v="ASEGURADO VOLUNTARIO"/>
    <x v="1"/>
    <s v="SI"/>
    <s v="SI"/>
    <s v="NO"/>
    <n v="55"/>
    <s v="No"/>
    <s v="No"/>
    <n v="385548"/>
    <s v="ASEGURADO VOLUNTARIO"/>
    <n v="55"/>
  </r>
  <r>
    <n v="1815"/>
    <s v="MUJER"/>
    <n v="639148"/>
    <s v="TRABAJADOR INDEPENDIENTE"/>
    <x v="1"/>
    <s v="SI"/>
    <s v="NO"/>
    <s v="NO"/>
    <n v="34"/>
    <s v="No"/>
    <s v="No"/>
    <n v="639148"/>
    <s v="TRABAJADOR INDEPENDIENTE"/>
    <n v="34"/>
  </r>
  <r>
    <n v="1816"/>
    <s v="HOMBRE"/>
    <n v="202600.91"/>
    <s v="ASALARIADO"/>
    <x v="1"/>
    <s v="SI"/>
    <s v="NO"/>
    <s v="NO"/>
    <n v="40"/>
    <s v="No"/>
    <s v="No"/>
    <n v="202600.91"/>
    <s v="ASALARIADO"/>
    <n v="40"/>
  </r>
  <r>
    <n v="1817"/>
    <s v="HOMBRE"/>
    <n v="594092"/>
    <s v="TRABAJADOR INDEPENDIENTE"/>
    <x v="1"/>
    <s v="SI"/>
    <s v="NO"/>
    <s v="SI"/>
    <n v="61"/>
    <s v="No"/>
    <s v="No"/>
    <n v="594092"/>
    <s v="TRABAJADOR INDEPENDIENTE"/>
    <n v="61"/>
  </r>
  <r>
    <n v="1818"/>
    <s v="MUJER"/>
    <n v="347514"/>
    <s v="ASALARIADO"/>
    <x v="1"/>
    <s v="SI"/>
    <s v="NO"/>
    <s v="SI"/>
    <n v="20"/>
    <s v="No"/>
    <s v="No"/>
    <n v="347514"/>
    <s v="ASALARIADO"/>
    <n v="20"/>
  </r>
  <r>
    <n v="1819"/>
    <s v="HOMBRE"/>
    <n v="356858"/>
    <s v="TRABAJADOR INDEPENDIENTE"/>
    <x v="1"/>
    <s v="SI"/>
    <s v="NO"/>
    <s v="SI"/>
    <n v="42"/>
    <s v="No"/>
    <s v="No"/>
    <n v="356858"/>
    <s v="TRABAJADOR INDEPENDIENTE"/>
    <n v="42"/>
  </r>
  <r>
    <n v="1820"/>
    <s v="HOMBRE"/>
    <n v="387953"/>
    <s v="TRABAJADOR INDEPENDIENTE"/>
    <x v="1"/>
    <s v="NO"/>
    <s v="NO"/>
    <s v="SI"/>
    <n v="32"/>
    <s v="No"/>
    <s v="No"/>
    <n v="387953"/>
    <s v="TRABAJADOR INDEPENDIENTE"/>
    <n v="32"/>
  </r>
  <r>
    <n v="1821"/>
    <s v="HOMBRE"/>
    <n v="1742310"/>
    <s v="ASALARIADO"/>
    <x v="1"/>
    <s v="SI"/>
    <s v="NO"/>
    <s v="NO"/>
    <n v="28"/>
    <s v="No"/>
    <s v="No"/>
    <n v="1742310"/>
    <s v="ASALARIADO"/>
    <n v="28"/>
  </r>
  <r>
    <n v="1822"/>
    <s v="HOMBRE"/>
    <n v="550000"/>
    <s v="ASALARIADO"/>
    <x v="1"/>
    <s v="SI"/>
    <s v="NO"/>
    <s v="NO"/>
    <n v="28"/>
    <s v="No"/>
    <s v="No"/>
    <n v="550000"/>
    <s v="ASALARIADO"/>
    <n v="28"/>
  </r>
  <r>
    <n v="1823"/>
    <s v="HOMBRE"/>
    <n v="1524359"/>
    <s v="ASALARIADO"/>
    <x v="0"/>
    <s v="SI"/>
    <s v="NO"/>
    <s v="SI"/>
    <n v="51"/>
    <s v="No"/>
    <s v="No"/>
    <n v="1524359"/>
    <s v="ASALARIADO"/>
    <n v="51"/>
  </r>
  <r>
    <n v="1824"/>
    <s v="MUJER"/>
    <n v="50000"/>
    <s v="ASALARIADO"/>
    <x v="1"/>
    <s v="SI"/>
    <s v="SI"/>
    <s v="NO"/>
    <n v="35"/>
    <s v="No"/>
    <s v="No"/>
    <n v="50000"/>
    <s v="ASALARIADO"/>
    <n v="35"/>
  </r>
  <r>
    <n v="1825"/>
    <s v="MUJER"/>
    <n v="310124"/>
    <s v="ASEGURADO VOLUNTARIO"/>
    <x v="1"/>
    <s v="SI"/>
    <s v="NO"/>
    <s v="SI"/>
    <n v="32"/>
    <s v="No"/>
    <s v="No"/>
    <n v="310124"/>
    <s v="ASEGURADO VOLUNTARIO"/>
    <n v="32"/>
  </r>
  <r>
    <n v="1826"/>
    <s v="HOMBRE"/>
    <n v="216200"/>
    <s v="ASALARIADO"/>
    <x v="1"/>
    <s v="SI"/>
    <s v="SI"/>
    <s v="SI"/>
    <n v="29"/>
    <s v="No"/>
    <s v="No"/>
    <n v="216200"/>
    <s v="ASALARIADO"/>
    <n v="29"/>
  </r>
  <r>
    <n v="1827"/>
    <s v="MUJER"/>
    <n v="577181"/>
    <s v="ASALARIADO"/>
    <x v="0"/>
    <s v="SI"/>
    <s v="NO"/>
    <s v="SI"/>
    <n v="55"/>
    <s v="No"/>
    <s v="No"/>
    <n v="577181"/>
    <s v="ASALARIADO"/>
    <n v="55"/>
  </r>
  <r>
    <n v="1828"/>
    <s v="MUJER"/>
    <n v="719873.23"/>
    <s v="ASALARIADO"/>
    <x v="1"/>
    <s v="SI"/>
    <s v="NO"/>
    <s v="NO"/>
    <n v="26"/>
    <s v="No"/>
    <s v="No"/>
    <n v="719873.23"/>
    <s v="ASALARIADO"/>
    <n v="26"/>
  </r>
  <r>
    <n v="1829"/>
    <s v="MUJER"/>
    <n v="625201.97"/>
    <s v="ASALARIADO"/>
    <x v="1"/>
    <s v="SI"/>
    <s v="NO"/>
    <s v="NO"/>
    <n v="24"/>
    <s v="No"/>
    <s v="No"/>
    <n v="625201.97"/>
    <s v="ASALARIADO"/>
    <n v="24"/>
  </r>
  <r>
    <n v="1830"/>
    <s v="HOMBRE"/>
    <n v="294101"/>
    <s v="ASALARIADO"/>
    <x v="1"/>
    <s v="SI"/>
    <s v="NO"/>
    <s v="NO"/>
    <n v="25"/>
    <s v="No"/>
    <s v="No"/>
    <n v="294101"/>
    <s v="ASALARIADO"/>
    <n v="25"/>
  </r>
  <r>
    <n v="1831"/>
    <s v="MUJER"/>
    <n v="278272"/>
    <s v="ASEGURADO VOLUNTARIO"/>
    <x v="1"/>
    <s v="SI"/>
    <s v="NO"/>
    <s v="NO"/>
    <n v="25"/>
    <s v="No"/>
    <s v="No"/>
    <n v="278272"/>
    <s v="ASEGURADO VOLUNTARIO"/>
    <n v="25"/>
  </r>
  <r>
    <n v="1832"/>
    <s v="MUJER"/>
    <n v="370275"/>
    <s v="ASALARIADO"/>
    <x v="1"/>
    <s v="SI"/>
    <s v="NO"/>
    <s v="NO"/>
    <n v="36"/>
    <s v="No"/>
    <s v="No"/>
    <n v="370275"/>
    <s v="ASALARIADO"/>
    <n v="36"/>
  </r>
  <r>
    <n v="1833"/>
    <s v="HOMBRE"/>
    <n v="503329.68"/>
    <s v="ASALARIADO"/>
    <x v="1"/>
    <s v="SI"/>
    <s v="SI"/>
    <s v="NO"/>
    <n v="26"/>
    <s v="No"/>
    <s v="No"/>
    <n v="503329.68"/>
    <s v="ASALARIADO"/>
    <n v="26"/>
  </r>
  <r>
    <n v="1834"/>
    <s v="HOMBRE"/>
    <n v="432986.25"/>
    <s v="ASALARIADO"/>
    <x v="1"/>
    <s v="SI"/>
    <s v="SI"/>
    <s v="NO"/>
    <n v="45"/>
    <s v="No"/>
    <s v="No"/>
    <n v="432986.25"/>
    <s v="ASALARIADO"/>
    <n v="45"/>
  </r>
  <r>
    <n v="1835"/>
    <s v="HOMBRE"/>
    <n v="346480"/>
    <s v="ASALARIADO"/>
    <x v="1"/>
    <s v="SI"/>
    <s v="NO"/>
    <s v="NO"/>
    <n v="25"/>
    <s v="No"/>
    <s v="No"/>
    <n v="346480"/>
    <s v="ASALARIADO"/>
    <n v="25"/>
  </r>
  <r>
    <n v="1836"/>
    <s v="HOMBRE"/>
    <n v="903246"/>
    <s v="ASALARIADO"/>
    <x v="0"/>
    <s v="SI"/>
    <s v="NO"/>
    <s v="NO"/>
    <n v="34"/>
    <s v="No"/>
    <s v="No"/>
    <n v="903246"/>
    <s v="ASALARIADO"/>
    <n v="34"/>
  </r>
  <r>
    <n v="1837"/>
    <s v="HOMBRE"/>
    <n v="320283"/>
    <s v="TRABAJADOR INDEPENDIENTE"/>
    <x v="1"/>
    <s v="SI"/>
    <s v="NO"/>
    <s v="SI"/>
    <n v="24"/>
    <s v="No"/>
    <s v="No"/>
    <n v="320283"/>
    <s v="TRABAJADOR INDEPENDIENTE"/>
    <n v="24"/>
  </r>
  <r>
    <n v="1838"/>
    <s v="MUJER"/>
    <n v="297045"/>
    <s v="ASEGURADO VOLUNTARIO"/>
    <x v="1"/>
    <s v="SI"/>
    <s v="NO"/>
    <s v="NO"/>
    <n v="41"/>
    <s v="No"/>
    <s v="No"/>
    <n v="297045"/>
    <s v="ASEGURADO VOLUNTARIO"/>
    <n v="41"/>
  </r>
  <r>
    <n v="1839"/>
    <s v="MUJER"/>
    <n v="1019557"/>
    <s v="ASALARIADO"/>
    <x v="0"/>
    <s v="SI"/>
    <s v="NO"/>
    <s v="NO"/>
    <n v="33"/>
    <s v="No"/>
    <s v="No"/>
    <n v="1019557"/>
    <s v="ASALARIADO"/>
    <n v="33"/>
  </r>
  <r>
    <n v="1840"/>
    <s v="HOMBRE"/>
    <n v="370440.66"/>
    <s v="ASALARIADO"/>
    <x v="1"/>
    <s v="SI"/>
    <s v="NO"/>
    <s v="NO"/>
    <n v="42"/>
    <s v="No"/>
    <s v="No"/>
    <n v="370440.66"/>
    <s v="ASALARIADO"/>
    <n v="42"/>
  </r>
  <r>
    <n v="1841"/>
    <s v="MUJER"/>
    <n v="133838"/>
    <s v="ASALARIADO"/>
    <x v="1"/>
    <s v="SI"/>
    <s v="NO"/>
    <s v="NO"/>
    <n v="53"/>
    <s v="No"/>
    <s v="No"/>
    <n v="133838"/>
    <s v="ASALARIADO"/>
    <n v="53"/>
  </r>
  <r>
    <n v="1842"/>
    <s v="HOMBRE"/>
    <n v="1578511.16"/>
    <s v="ASALARIADO"/>
    <x v="1"/>
    <s v="SI"/>
    <s v="NO"/>
    <s v="NO"/>
    <n v="36"/>
    <s v="No"/>
    <s v="No"/>
    <n v="1578511.16"/>
    <s v="ASALARIADO"/>
    <n v="36"/>
  </r>
  <r>
    <n v="1843"/>
    <s v="HOMBRE"/>
    <n v="639148"/>
    <s v="TRABAJADOR INDEPENDIENTE"/>
    <x v="1"/>
    <s v="SI"/>
    <s v="NO"/>
    <s v="NO"/>
    <n v="45"/>
    <s v="No"/>
    <s v="No"/>
    <n v="639148"/>
    <s v="TRABAJADOR INDEPENDIENTE"/>
    <n v="45"/>
  </r>
  <r>
    <n v="1844"/>
    <s v="HOMBRE"/>
    <n v="300018"/>
    <s v="TRABAJADOR INDEPENDIENTE"/>
    <x v="1"/>
    <s v="SI"/>
    <s v="NO"/>
    <s v="SI"/>
    <n v="42"/>
    <s v="No"/>
    <s v="No"/>
    <n v="300018"/>
    <s v="TRABAJADOR INDEPENDIENTE"/>
    <n v="42"/>
  </r>
  <r>
    <n v="1845"/>
    <s v="MUJER"/>
    <n v="390000"/>
    <s v="ASALARIADO"/>
    <x v="1"/>
    <s v="SI"/>
    <s v="NO"/>
    <s v="NO"/>
    <n v="32"/>
    <s v="No"/>
    <s v="No"/>
    <n v="390000"/>
    <s v="ASALARIADO"/>
    <n v="32"/>
  </r>
  <r>
    <n v="1846"/>
    <s v="HOMBRE"/>
    <n v="299784"/>
    <s v="ASEGURADO VOLUNTARIO"/>
    <x v="1"/>
    <s v="SI"/>
    <s v="NO"/>
    <s v="NO"/>
    <n v="59"/>
    <s v="No"/>
    <s v="No"/>
    <n v="299784"/>
    <s v="ASEGURADO VOLUNTARIO"/>
    <n v="59"/>
  </r>
  <r>
    <n v="1847"/>
    <s v="HOMBRE"/>
    <n v="648421"/>
    <s v="ASALARIADO"/>
    <x v="1"/>
    <s v="SI"/>
    <s v="NO"/>
    <s v="NO"/>
    <n v="53"/>
    <s v="No"/>
    <s v="No"/>
    <n v="648421"/>
    <s v="ASALARIADO"/>
    <n v="53"/>
  </r>
  <r>
    <n v="1848"/>
    <s v="MUJER"/>
    <n v="298018"/>
    <s v="TRABAJADOR INDEPENDIENTE"/>
    <x v="1"/>
    <s v="SI"/>
    <s v="NO"/>
    <s v="SI"/>
    <n v="54"/>
    <s v="No"/>
    <s v="No"/>
    <n v="298018"/>
    <s v="TRABAJADOR INDEPENDIENTE"/>
    <n v="54"/>
  </r>
  <r>
    <n v="1849"/>
    <s v="MUJER"/>
    <n v="299046"/>
    <s v="TRABAJADOR INDEPENDIENTE"/>
    <x v="1"/>
    <s v="SI"/>
    <s v="SI"/>
    <s v="NO"/>
    <n v="40"/>
    <s v="No"/>
    <s v="No"/>
    <n v="299046"/>
    <s v="TRABAJADOR INDEPENDIENTE"/>
    <n v="40"/>
  </r>
  <r>
    <n v="1850"/>
    <s v="HOMBRE"/>
    <n v="472038"/>
    <s v="ASALARIADO"/>
    <x v="1"/>
    <s v="SI"/>
    <s v="NO"/>
    <s v="NO"/>
    <n v="28"/>
    <s v="No"/>
    <s v="No"/>
    <n v="472038"/>
    <s v="ASALARIADO"/>
    <n v="28"/>
  </r>
  <r>
    <n v="1851"/>
    <s v="HOMBRE"/>
    <n v="1509803.5"/>
    <s v="ASALARIADO"/>
    <x v="0"/>
    <s v="SI"/>
    <s v="NO"/>
    <s v="NO"/>
    <n v="34"/>
    <s v="No"/>
    <s v="No"/>
    <n v="1509803.5"/>
    <s v="ASALARIADO"/>
    <n v="34"/>
  </r>
  <r>
    <n v="1852"/>
    <s v="MUJER"/>
    <n v="278030"/>
    <s v="ASEGURADO VOLUNTARIO"/>
    <x v="1"/>
    <s v="SI"/>
    <s v="NO"/>
    <s v="NO"/>
    <n v="37"/>
    <s v="No"/>
    <s v="No"/>
    <n v="278030"/>
    <s v="ASEGURADO VOLUNTARIO"/>
    <n v="37"/>
  </r>
  <r>
    <n v="1853"/>
    <s v="MUJER"/>
    <n v="259800"/>
    <s v="ASALARIADO"/>
    <x v="1"/>
    <s v="SI"/>
    <s v="NO"/>
    <s v="NO"/>
    <n v="38"/>
    <s v="No"/>
    <s v="No"/>
    <n v="259800"/>
    <s v="ASALARIADO"/>
    <n v="38"/>
  </r>
  <r>
    <n v="1854"/>
    <s v="HOMBRE"/>
    <n v="973600"/>
    <s v="ASALARIADO"/>
    <x v="1"/>
    <s v="SI"/>
    <s v="NO"/>
    <s v="NO"/>
    <n v="25"/>
    <s v="No"/>
    <s v="No"/>
    <n v="973600"/>
    <s v="ASALARIADO"/>
    <n v="25"/>
  </r>
  <r>
    <n v="1855"/>
    <s v="HOMBRE"/>
    <n v="4853991.51"/>
    <s v="ASALARIADO"/>
    <x v="1"/>
    <s v="SI"/>
    <s v="NO"/>
    <s v="NO"/>
    <n v="43"/>
    <s v="Atípico"/>
    <s v="No"/>
    <n v="4853991.51"/>
    <s v="ASALARIADO"/>
    <n v="43"/>
  </r>
  <r>
    <n v="1856"/>
    <s v="HOMBRE"/>
    <n v="849678"/>
    <s v="TRABAJADOR INDEPENDIENTE"/>
    <x v="1"/>
    <s v="SI"/>
    <s v="NO"/>
    <s v="SI"/>
    <n v="51"/>
    <s v="No"/>
    <s v="No"/>
    <n v="849678"/>
    <s v="TRABAJADOR INDEPENDIENTE"/>
    <n v="51"/>
  </r>
  <r>
    <n v="1857"/>
    <s v="HOMBRE"/>
    <n v="200000"/>
    <s v="ASALARIADO"/>
    <x v="1"/>
    <s v="SI"/>
    <s v="NO"/>
    <s v="SI"/>
    <n v="58"/>
    <s v="No"/>
    <s v="No"/>
    <n v="200000"/>
    <s v="ASALARIADO"/>
    <n v="58"/>
  </r>
  <r>
    <n v="1858"/>
    <s v="HOMBRE"/>
    <n v="1842399.71"/>
    <s v="ASALARIADO"/>
    <x v="0"/>
    <s v="SI"/>
    <s v="NO"/>
    <s v="NO"/>
    <n v="51"/>
    <s v="No"/>
    <s v="No"/>
    <n v="1842399.71"/>
    <s v="ASALARIADO"/>
    <n v="51"/>
  </r>
  <r>
    <n v="1859"/>
    <s v="HOMBRE"/>
    <n v="30310"/>
    <s v="ASALARIADO"/>
    <x v="1"/>
    <s v="SI"/>
    <s v="NO"/>
    <s v="SI"/>
    <n v="34"/>
    <s v="No"/>
    <s v="No"/>
    <n v="30310"/>
    <s v="ASALARIADO"/>
    <n v="34"/>
  </r>
  <r>
    <n v="1860"/>
    <s v="MUJER"/>
    <n v="359545"/>
    <s v="ASALARIADO"/>
    <x v="1"/>
    <s v="SI"/>
    <s v="NO"/>
    <s v="NO"/>
    <n v="27"/>
    <s v="No"/>
    <s v="No"/>
    <n v="359545"/>
    <s v="ASALARIADO"/>
    <n v="27"/>
  </r>
  <r>
    <n v="1861"/>
    <s v="HOMBRE"/>
    <n v="555920.49"/>
    <s v="ASALARIADO"/>
    <x v="1"/>
    <s v="SI"/>
    <s v="SI"/>
    <s v="NO"/>
    <n v="47"/>
    <s v="No"/>
    <s v="No"/>
    <n v="555920.49"/>
    <s v="ASALARIADO"/>
    <n v="47"/>
  </r>
  <r>
    <n v="1862"/>
    <s v="MUJER"/>
    <n v="297046"/>
    <s v="TRABAJADOR INDEPENDIENTE"/>
    <x v="1"/>
    <s v="SI"/>
    <s v="NO"/>
    <s v="SI"/>
    <n v="25"/>
    <s v="No"/>
    <s v="No"/>
    <n v="297046"/>
    <s v="TRABAJADOR INDEPENDIENTE"/>
    <n v="25"/>
  </r>
  <r>
    <n v="1863"/>
    <s v="HOMBRE"/>
    <n v="317915.58"/>
    <s v="ASALARIADO"/>
    <x v="1"/>
    <s v="SI"/>
    <s v="NO"/>
    <s v="NO"/>
    <n v="49"/>
    <s v="No"/>
    <s v="No"/>
    <n v="317915.58"/>
    <s v="ASALARIADO"/>
    <n v="49"/>
  </r>
  <r>
    <n v="1864"/>
    <s v="HOMBRE"/>
    <n v="297045"/>
    <s v="ASEGURADO VOLUNTARIO"/>
    <x v="1"/>
    <s v="SI"/>
    <s v="NO"/>
    <s v="SI"/>
    <n v="49"/>
    <s v="No"/>
    <s v="No"/>
    <n v="297045"/>
    <s v="ASEGURADO VOLUNTARIO"/>
    <n v="49"/>
  </r>
  <r>
    <n v="1865"/>
    <s v="MUJER"/>
    <n v="1094119.6000000001"/>
    <s v="ASALARIADO"/>
    <x v="0"/>
    <s v="SI"/>
    <s v="NO"/>
    <s v="NO"/>
    <n v="49"/>
    <s v="No"/>
    <s v="No"/>
    <n v="1094119.6000000001"/>
    <s v="ASALARIADO"/>
    <n v="49"/>
  </r>
  <r>
    <n v="1866"/>
    <s v="HOMBRE"/>
    <n v="276587"/>
    <s v="ASALARIADO"/>
    <x v="1"/>
    <s v="SI"/>
    <s v="NO"/>
    <s v="NO"/>
    <n v="34"/>
    <s v="No"/>
    <s v="No"/>
    <n v="276587"/>
    <s v="ASALARIADO"/>
    <n v="34"/>
  </r>
  <r>
    <n v="1867"/>
    <s v="HOMBRE"/>
    <n v="918351.77"/>
    <s v="ASALARIADO"/>
    <x v="1"/>
    <s v="SI"/>
    <s v="NO"/>
    <s v="NO"/>
    <n v="33"/>
    <s v="No"/>
    <s v="No"/>
    <n v="918351.77"/>
    <s v="ASALARIADO"/>
    <n v="33"/>
  </r>
  <r>
    <n v="1868"/>
    <s v="HOMBRE"/>
    <n v="639148"/>
    <s v="TRABAJADOR INDEPENDIENTE"/>
    <x v="1"/>
    <s v="SI"/>
    <s v="NO"/>
    <s v="SI"/>
    <n v="57"/>
    <s v="No"/>
    <s v="No"/>
    <n v="639148"/>
    <s v="TRABAJADOR INDEPENDIENTE"/>
    <n v="57"/>
  </r>
  <r>
    <n v="1869"/>
    <s v="HOMBRE"/>
    <n v="414225.5"/>
    <s v="ASALARIADO"/>
    <x v="1"/>
    <s v="SI"/>
    <s v="NO"/>
    <s v="NO"/>
    <n v="63"/>
    <s v="No"/>
    <s v="No"/>
    <n v="414225.5"/>
    <s v="ASALARIADO"/>
    <n v="63"/>
  </r>
  <r>
    <n v="1870"/>
    <s v="HOMBRE"/>
    <n v="85219.45"/>
    <s v="ASALARIADO"/>
    <x v="1"/>
    <s v="SI"/>
    <s v="NO"/>
    <s v="NO"/>
    <n v="47"/>
    <s v="No"/>
    <s v="No"/>
    <n v="85219.45"/>
    <s v="ASALARIADO"/>
    <n v="47"/>
  </r>
  <r>
    <n v="1871"/>
    <s v="HOMBRE"/>
    <n v="399647"/>
    <s v="TRABAJADOR INDEPENDIENTE"/>
    <x v="1"/>
    <s v="SI"/>
    <s v="NO"/>
    <s v="NO"/>
    <n v="58"/>
    <s v="No"/>
    <s v="No"/>
    <n v="399647"/>
    <s v="TRABAJADOR INDEPENDIENTE"/>
    <n v="58"/>
  </r>
  <r>
    <n v="1872"/>
    <s v="MUJER"/>
    <n v="574387.6"/>
    <s v="ASALARIADO"/>
    <x v="0"/>
    <s v="SI"/>
    <s v="NO"/>
    <s v="NO"/>
    <n v="54"/>
    <s v="No"/>
    <s v="No"/>
    <n v="574387.6"/>
    <s v="ASALARIADO"/>
    <n v="54"/>
  </r>
  <r>
    <n v="1873"/>
    <s v="MUJER"/>
    <n v="550988.74"/>
    <s v="ASALARIADO"/>
    <x v="0"/>
    <s v="SI"/>
    <s v="NO"/>
    <s v="NO"/>
    <n v="47"/>
    <s v="No"/>
    <s v="No"/>
    <n v="550988.74"/>
    <s v="ASALARIADO"/>
    <n v="47"/>
  </r>
  <r>
    <n v="1874"/>
    <s v="HOMBRE"/>
    <n v="738540"/>
    <s v="ASALARIADO"/>
    <x v="1"/>
    <s v="SI"/>
    <s v="NO"/>
    <s v="NO"/>
    <n v="36"/>
    <s v="No"/>
    <s v="No"/>
    <n v="738540"/>
    <s v="ASALARIADO"/>
    <n v="36"/>
  </r>
  <r>
    <n v="1875"/>
    <s v="MUJER"/>
    <n v="955500"/>
    <s v="ASALARIADO"/>
    <x v="1"/>
    <s v="SI"/>
    <s v="NO"/>
    <s v="NO"/>
    <n v="45"/>
    <s v="No"/>
    <s v="No"/>
    <n v="955500"/>
    <s v="ASALARIADO"/>
    <n v="45"/>
  </r>
  <r>
    <n v="1876"/>
    <s v="HOMBRE"/>
    <n v="522287.6"/>
    <s v="ASALARIADO"/>
    <x v="1"/>
    <s v="SI"/>
    <s v="NO"/>
    <s v="NO"/>
    <n v="36"/>
    <s v="No"/>
    <s v="No"/>
    <n v="522287.6"/>
    <s v="ASALARIADO"/>
    <n v="36"/>
  </r>
  <r>
    <n v="1877"/>
    <s v="MUJER"/>
    <n v="342968.37"/>
    <s v="ASALARIADO"/>
    <x v="1"/>
    <s v="SI"/>
    <s v="NO"/>
    <s v="NO"/>
    <n v="43"/>
    <s v="No"/>
    <s v="No"/>
    <n v="342968.37"/>
    <s v="ASALARIADO"/>
    <n v="43"/>
  </r>
  <r>
    <n v="1878"/>
    <s v="MUJER"/>
    <n v="619612"/>
    <s v="TRABAJADOR INDEPENDIENTE"/>
    <x v="1"/>
    <s v="SI"/>
    <s v="NO"/>
    <s v="NO"/>
    <n v="40"/>
    <s v="No"/>
    <s v="No"/>
    <n v="619612"/>
    <s v="TRABAJADOR INDEPENDIENTE"/>
    <n v="40"/>
  </r>
  <r>
    <n v="1879"/>
    <s v="HOMBRE"/>
    <n v="952753.45"/>
    <s v="PENSIONADOS EN SU PROPIO SISTEMA"/>
    <x v="0"/>
    <s v="SI"/>
    <s v="NO"/>
    <s v="NO"/>
    <n v="86"/>
    <s v="No"/>
    <s v="No"/>
    <n v="952753.45"/>
    <s v="PENSIONADOS EN SU PROPIO SISTEMA"/>
    <n v="86"/>
  </r>
  <r>
    <n v="1880"/>
    <s v="MUJER"/>
    <n v="422091"/>
    <s v="TRABAJADOR INDEPENDIENTE"/>
    <x v="1"/>
    <s v="SI"/>
    <s v="NO"/>
    <s v="NO"/>
    <n v="36"/>
    <s v="No"/>
    <s v="No"/>
    <n v="422091"/>
    <s v="TRABAJADOR INDEPENDIENTE"/>
    <n v="36"/>
  </r>
  <r>
    <n v="1881"/>
    <s v="HOMBRE"/>
    <n v="150000"/>
    <s v="ASALARIADO"/>
    <x v="1"/>
    <s v="SI"/>
    <s v="NO"/>
    <s v="NO"/>
    <n v="73"/>
    <s v="No"/>
    <s v="No"/>
    <n v="150000"/>
    <s v="ASALARIADO"/>
    <n v="73"/>
  </r>
  <r>
    <n v="1882"/>
    <s v="HOMBRE"/>
    <n v="10500"/>
    <s v="ASALARIADO"/>
    <x v="1"/>
    <s v="SI"/>
    <s v="SI"/>
    <s v="NO"/>
    <n v="29"/>
    <s v="No"/>
    <s v="No"/>
    <n v="10500"/>
    <s v="ASALARIADO"/>
    <n v="29"/>
  </r>
  <r>
    <n v="1883"/>
    <s v="HOMBRE"/>
    <n v="278030.99"/>
    <s v="CONVENIOS ESPECIALES DE TRABAJADORES INDEPENDIENTES"/>
    <x v="1"/>
    <s v="SI"/>
    <s v="NO"/>
    <s v="NO"/>
    <n v="37"/>
    <s v="No"/>
    <s v="No"/>
    <n v="278030.99"/>
    <s v="CONVENIOS ESPECIALES DE TRABAJADORES INDEPENDIENTES"/>
    <n v="37"/>
  </r>
  <r>
    <n v="1884"/>
    <s v="MUJER"/>
    <n v="756240"/>
    <s v="ASALARIADO"/>
    <x v="0"/>
    <s v="SI"/>
    <s v="NO"/>
    <s v="SI"/>
    <n v="64"/>
    <s v="No"/>
    <s v="No"/>
    <n v="756240"/>
    <s v="ASALARIADO"/>
    <n v="64"/>
  </r>
  <r>
    <n v="1885"/>
    <s v="HOMBRE"/>
    <n v="600000"/>
    <s v="ASALARIADO"/>
    <x v="1"/>
    <s v="SI"/>
    <s v="NO"/>
    <s v="SI"/>
    <n v="53"/>
    <s v="No"/>
    <s v="No"/>
    <n v="600000"/>
    <s v="ASALARIADO"/>
    <n v="53"/>
  </r>
  <r>
    <n v="1886"/>
    <s v="HOMBRE"/>
    <n v="359544.27"/>
    <s v="CONVENIOS ESPECIALES DE ASEGURADOS VOLUNTARIOS"/>
    <x v="1"/>
    <s v="SI"/>
    <s v="SI"/>
    <s v="NO"/>
    <n v="26"/>
    <s v="No"/>
    <s v="No"/>
    <n v="359544.27"/>
    <s v="CONVENIOS ESPECIALES DE ASEGURADOS VOLUNTARIOS"/>
    <n v="26"/>
  </r>
  <r>
    <n v="1887"/>
    <s v="HOMBRE"/>
    <n v="529650"/>
    <s v="ASALARIADO"/>
    <x v="1"/>
    <s v="SI"/>
    <s v="NO"/>
    <s v="NO"/>
    <n v="55"/>
    <s v="No"/>
    <s v="No"/>
    <n v="529650"/>
    <s v="ASALARIADO"/>
    <n v="55"/>
  </r>
  <r>
    <n v="1888"/>
    <s v="HOMBRE"/>
    <n v="406966.63"/>
    <s v="ASALARIADO"/>
    <x v="1"/>
    <s v="SI"/>
    <s v="NO"/>
    <s v="NO"/>
    <n v="37"/>
    <s v="No"/>
    <s v="No"/>
    <n v="406966.63"/>
    <s v="ASALARIADO"/>
    <n v="37"/>
  </r>
  <r>
    <n v="1889"/>
    <s v="HOMBRE"/>
    <n v="185000"/>
    <s v="ASALARIADO"/>
    <x v="1"/>
    <s v="SI"/>
    <s v="NO"/>
    <s v="NO"/>
    <n v="36"/>
    <s v="No"/>
    <s v="No"/>
    <n v="185000"/>
    <s v="ASALARIADO"/>
    <n v="36"/>
  </r>
  <r>
    <n v="1890"/>
    <s v="MUJER"/>
    <n v="299152.38"/>
    <s v="ASALARIADO"/>
    <x v="0"/>
    <s v="SI"/>
    <s v="NO"/>
    <s v="NO"/>
    <n v="36"/>
    <s v="No"/>
    <s v="No"/>
    <n v="299152.38"/>
    <s v="ASALARIADO"/>
    <n v="36"/>
  </r>
  <r>
    <n v="1891"/>
    <s v="HOMBRE"/>
    <n v="170502"/>
    <s v="ASALARIADO"/>
    <x v="1"/>
    <s v="SI"/>
    <s v="NO"/>
    <s v="NO"/>
    <n v="64"/>
    <s v="No"/>
    <s v="No"/>
    <n v="170502"/>
    <s v="ASALARIADO"/>
    <n v="64"/>
  </r>
  <r>
    <n v="1892"/>
    <s v="MUJER"/>
    <n v="758880"/>
    <s v="ASALARIADO"/>
    <x v="1"/>
    <s v="SI"/>
    <s v="NO"/>
    <s v="NO"/>
    <n v="27"/>
    <s v="No"/>
    <s v="No"/>
    <n v="758880"/>
    <s v="ASALARIADO"/>
    <n v="27"/>
  </r>
  <r>
    <n v="1893"/>
    <s v="MUJER"/>
    <n v="345600"/>
    <s v="ASALARIADO"/>
    <x v="1"/>
    <s v="SI"/>
    <s v="NO"/>
    <s v="NO"/>
    <n v="23"/>
    <s v="No"/>
    <s v="No"/>
    <n v="345600"/>
    <s v="ASALARIADO"/>
    <n v="23"/>
  </r>
  <r>
    <n v="1894"/>
    <s v="HOMBRE"/>
    <n v="309333.33"/>
    <s v="ASALARIADO"/>
    <x v="1"/>
    <s v="SI"/>
    <s v="NO"/>
    <s v="SI"/>
    <n v="61"/>
    <s v="No"/>
    <s v="No"/>
    <n v="309333.33"/>
    <s v="ASALARIADO"/>
    <n v="61"/>
  </r>
  <r>
    <n v="1895"/>
    <s v="MUJER"/>
    <n v="1188000"/>
    <s v="ASALARIADO"/>
    <x v="1"/>
    <s v="SI"/>
    <s v="NO"/>
    <s v="NO"/>
    <n v="27"/>
    <s v="No"/>
    <s v="No"/>
    <n v="1188000"/>
    <s v="ASALARIADO"/>
    <n v="27"/>
  </r>
  <r>
    <n v="1896"/>
    <s v="MUJER"/>
    <n v="4442960.54"/>
    <s v="ASALARIADO"/>
    <x v="1"/>
    <s v="SI"/>
    <s v="NO"/>
    <s v="NO"/>
    <n v="34"/>
    <s v="Atípico"/>
    <s v="No"/>
    <n v="4442960.54"/>
    <s v="ASALARIADO"/>
    <n v="34"/>
  </r>
  <r>
    <n v="1897"/>
    <s v="HOMBRE"/>
    <n v="451891"/>
    <s v="TRABAJADOR INDEPENDIENTE"/>
    <x v="1"/>
    <s v="SI"/>
    <s v="NO"/>
    <s v="SI"/>
    <n v="46"/>
    <s v="No"/>
    <s v="No"/>
    <n v="451891"/>
    <s v="TRABAJADOR INDEPENDIENTE"/>
    <n v="46"/>
  </r>
  <r>
    <n v="1898"/>
    <s v="MUJER"/>
    <n v="1103237"/>
    <s v="ASALARIADO"/>
    <x v="0"/>
    <s v="SI"/>
    <s v="NO"/>
    <s v="SI"/>
    <n v="30"/>
    <s v="No"/>
    <s v="No"/>
    <n v="1103237"/>
    <s v="ASALARIADO"/>
    <n v="30"/>
  </r>
  <r>
    <n v="1899"/>
    <s v="HOMBRE"/>
    <n v="387468"/>
    <s v="ASALARIADO"/>
    <x v="0"/>
    <s v="SI"/>
    <s v="NO"/>
    <s v="NO"/>
    <n v="32"/>
    <s v="No"/>
    <s v="No"/>
    <n v="387468"/>
    <s v="ASALARIADO"/>
    <n v="32"/>
  </r>
  <r>
    <n v="1900"/>
    <s v="MUJER"/>
    <n v="594092"/>
    <s v="TRABAJADOR INDEPENDIENTE"/>
    <x v="1"/>
    <s v="SI"/>
    <s v="NO"/>
    <s v="NO"/>
    <n v="57"/>
    <s v="No"/>
    <s v="No"/>
    <n v="594092"/>
    <s v="TRABAJADOR INDEPENDIENTE"/>
    <n v="57"/>
  </r>
  <r>
    <n v="1901"/>
    <s v="MUJER"/>
    <n v="299647"/>
    <s v="ASEGURADO VOLUNTARIO"/>
    <x v="1"/>
    <s v="SI"/>
    <s v="NO"/>
    <s v="NO"/>
    <n v="78"/>
    <s v="No"/>
    <s v="No"/>
    <n v="299647"/>
    <s v="ASEGURADO VOLUNTARIO"/>
    <n v="78"/>
  </r>
  <r>
    <n v="1902"/>
    <s v="HOMBRE"/>
    <n v="340566"/>
    <s v="TRABAJADOR INDEPENDIENTE"/>
    <x v="1"/>
    <s v="SI"/>
    <s v="SI"/>
    <s v="NO"/>
    <n v="32"/>
    <s v="No"/>
    <s v="No"/>
    <n v="340566"/>
    <s v="TRABAJADOR INDEPENDIENTE"/>
    <n v="32"/>
  </r>
  <r>
    <n v="1903"/>
    <s v="HOMBRE"/>
    <n v="539000"/>
    <s v="ASALARIADO"/>
    <x v="1"/>
    <s v="SI"/>
    <s v="SI"/>
    <s v="NO"/>
    <n v="36"/>
    <s v="No"/>
    <s v="No"/>
    <n v="539000"/>
    <s v="ASALARIADO"/>
    <n v="36"/>
  </r>
  <r>
    <n v="1904"/>
    <s v="MUJER"/>
    <n v="298155"/>
    <s v="ASEGURADO VOLUNTARIO"/>
    <x v="1"/>
    <s v="SI"/>
    <s v="NO"/>
    <s v="SI"/>
    <n v="54"/>
    <s v="No"/>
    <s v="No"/>
    <n v="298155"/>
    <s v="ASEGURADO VOLUNTARIO"/>
    <n v="54"/>
  </r>
  <r>
    <n v="1905"/>
    <s v="HOMBRE"/>
    <n v="278030"/>
    <s v="CONVENIOS ESPECIALES DE TRABAJADORES INDEPENDIENTES"/>
    <x v="1"/>
    <s v="SI"/>
    <s v="SI"/>
    <s v="NO"/>
    <n v="54"/>
    <s v="No"/>
    <s v="No"/>
    <n v="278030"/>
    <s v="CONVENIOS ESPECIALES DE TRABAJADORES INDEPENDIENTES"/>
    <n v="54"/>
  </r>
  <r>
    <n v="1906"/>
    <s v="MUJER"/>
    <n v="653122.46"/>
    <s v="ASALARIADO"/>
    <x v="1"/>
    <s v="SI"/>
    <s v="NO"/>
    <s v="NO"/>
    <n v="29"/>
    <s v="No"/>
    <s v="No"/>
    <n v="653122.46"/>
    <s v="ASALARIADO"/>
    <n v="29"/>
  </r>
  <r>
    <n v="1907"/>
    <s v="MUJER"/>
    <n v="899559"/>
    <s v="ASALARIADO"/>
    <x v="0"/>
    <s v="SI"/>
    <s v="NO"/>
    <s v="NO"/>
    <n v="51"/>
    <s v="No"/>
    <s v="No"/>
    <n v="899559"/>
    <s v="ASALARIADO"/>
    <n v="51"/>
  </r>
  <r>
    <n v="1908"/>
    <s v="HOMBRE"/>
    <n v="374003.1"/>
    <s v="ASALARIADO"/>
    <x v="1"/>
    <s v="SI"/>
    <s v="NO"/>
    <s v="NO"/>
    <n v="38"/>
    <s v="No"/>
    <s v="No"/>
    <n v="374003.1"/>
    <s v="ASALARIADO"/>
    <n v="38"/>
  </r>
  <r>
    <n v="1909"/>
    <s v="HOMBRE"/>
    <n v="297046"/>
    <s v="ASEGURADO VOLUNTARIO"/>
    <x v="1"/>
    <s v="SI"/>
    <s v="NO"/>
    <s v="NO"/>
    <n v="67"/>
    <s v="No"/>
    <s v="No"/>
    <n v="297046"/>
    <s v="ASEGURADO VOLUNTARIO"/>
    <n v="67"/>
  </r>
  <r>
    <n v="1910"/>
    <s v="MUJER"/>
    <n v="1150000"/>
    <s v="ASALARIADO"/>
    <x v="1"/>
    <s v="SI"/>
    <s v="NO"/>
    <s v="NO"/>
    <n v="32"/>
    <s v="No"/>
    <s v="No"/>
    <n v="1150000"/>
    <s v="ASALARIADO"/>
    <n v="32"/>
  </r>
  <r>
    <n v="1911"/>
    <s v="HOMBRE"/>
    <n v="51833.33"/>
    <s v="ASALARIADO"/>
    <x v="1"/>
    <s v="SI"/>
    <s v="NO"/>
    <s v="NO"/>
    <n v="37"/>
    <s v="No"/>
    <s v="No"/>
    <n v="51833.33"/>
    <s v="ASALARIADO"/>
    <n v="37"/>
  </r>
  <r>
    <n v="1912"/>
    <s v="HOMBRE"/>
    <n v="225024.95"/>
    <s v="ASALARIADO"/>
    <x v="1"/>
    <s v="SI"/>
    <s v="NO"/>
    <s v="NO"/>
    <n v="19"/>
    <s v="No"/>
    <s v="No"/>
    <n v="225024.95"/>
    <s v="ASALARIADO"/>
    <n v="19"/>
  </r>
  <r>
    <n v="1913"/>
    <s v="HOMBRE"/>
    <n v="704330"/>
    <s v="ASALARIADO"/>
    <x v="0"/>
    <s v="SI"/>
    <s v="NO"/>
    <s v="NO"/>
    <n v="32"/>
    <s v="No"/>
    <s v="No"/>
    <n v="704330"/>
    <s v="ASALARIADO"/>
    <n v="32"/>
  </r>
  <r>
    <n v="1914"/>
    <s v="MUJER"/>
    <n v="277520"/>
    <s v="ASALARIADO"/>
    <x v="1"/>
    <s v="SI"/>
    <s v="SI"/>
    <s v="NO"/>
    <n v="46"/>
    <s v="No"/>
    <s v="No"/>
    <n v="277520"/>
    <s v="ASALARIADO"/>
    <n v="46"/>
  </r>
  <r>
    <n v="1915"/>
    <s v="MUJER"/>
    <n v="1610392"/>
    <s v="ASALARIADO"/>
    <x v="0"/>
    <s v="SI"/>
    <s v="NO"/>
    <s v="NO"/>
    <n v="46"/>
    <s v="No"/>
    <s v="No"/>
    <n v="1610392"/>
    <s v="ASALARIADO"/>
    <n v="46"/>
  </r>
  <r>
    <n v="1916"/>
    <s v="MUJER"/>
    <n v="280000"/>
    <s v="ASALARIADO"/>
    <x v="1"/>
    <s v="SI"/>
    <s v="NO"/>
    <s v="NO"/>
    <n v="38"/>
    <s v="No"/>
    <s v="No"/>
    <n v="280000"/>
    <s v="ASALARIADO"/>
    <n v="38"/>
  </r>
  <r>
    <n v="1917"/>
    <s v="HOMBRE"/>
    <n v="322500"/>
    <s v="ASALARIADO"/>
    <x v="1"/>
    <s v="SI"/>
    <s v="NO"/>
    <s v="SI"/>
    <n v="46"/>
    <s v="No"/>
    <s v="No"/>
    <n v="322500"/>
    <s v="ASALARIADO"/>
    <n v="46"/>
  </r>
  <r>
    <n v="1918"/>
    <s v="HOMBRE"/>
    <n v="3599311.8"/>
    <s v="ASALARIADO"/>
    <x v="0"/>
    <s v="SI"/>
    <s v="NO"/>
    <s v="NO"/>
    <n v="60"/>
    <s v="Atípico"/>
    <s v="No"/>
    <n v="3599311.8"/>
    <s v="ASALARIADO"/>
    <n v="60"/>
  </r>
  <r>
    <n v="1919"/>
    <s v="MUJER"/>
    <n v="512557.9"/>
    <s v="ASALARIADO"/>
    <x v="1"/>
    <s v="SI"/>
    <s v="NO"/>
    <s v="NO"/>
    <n v="35"/>
    <s v="No"/>
    <s v="No"/>
    <n v="512557.9"/>
    <s v="ASALARIADO"/>
    <n v="35"/>
  </r>
  <r>
    <n v="1920"/>
    <s v="MUJER"/>
    <n v="500000"/>
    <s v="ASALARIADO"/>
    <x v="1"/>
    <s v="SI"/>
    <s v="NO"/>
    <s v="NO"/>
    <n v="57"/>
    <s v="No"/>
    <s v="No"/>
    <n v="500000"/>
    <s v="ASALARIADO"/>
    <n v="57"/>
  </r>
  <r>
    <n v="1921"/>
    <s v="HOMBRE"/>
    <n v="1744445"/>
    <s v="ASALARIADO"/>
    <x v="0"/>
    <s v="SI"/>
    <s v="NO"/>
    <s v="NO"/>
    <n v="40"/>
    <s v="No"/>
    <s v="No"/>
    <n v="1744445"/>
    <s v="ASALARIADO"/>
    <n v="40"/>
  </r>
  <r>
    <n v="1922"/>
    <s v="MUJER"/>
    <n v="357576.42"/>
    <s v="ASALARIADO"/>
    <x v="1"/>
    <s v="SI"/>
    <s v="NO"/>
    <s v="NO"/>
    <n v="35"/>
    <s v="No"/>
    <s v="No"/>
    <n v="357576.42"/>
    <s v="ASALARIADO"/>
    <n v="35"/>
  </r>
  <r>
    <n v="1923"/>
    <s v="HOMBRE"/>
    <n v="2724750"/>
    <s v="ASALARIADO"/>
    <x v="1"/>
    <s v="SI"/>
    <s v="NO"/>
    <s v="NO"/>
    <n v="25"/>
    <s v="Atípico"/>
    <s v="No"/>
    <n v="2724750"/>
    <s v="ASALARIADO"/>
    <n v="25"/>
  </r>
  <r>
    <n v="1924"/>
    <s v="HOMBRE"/>
    <n v="655672"/>
    <s v="ASEGURADO VOLUNTARIO"/>
    <x v="1"/>
    <s v="SI"/>
    <s v="NO"/>
    <s v="NO"/>
    <n v="58"/>
    <s v="No"/>
    <s v="No"/>
    <n v="655672"/>
    <s v="ASEGURADO VOLUNTARIO"/>
    <n v="58"/>
  </r>
  <r>
    <n v="1925"/>
    <s v="HOMBRE"/>
    <n v="1257384"/>
    <s v="PENSIONADOS EN SU PROPIO SISTEMA"/>
    <x v="0"/>
    <s v="SI"/>
    <s v="NO"/>
    <s v="NO"/>
    <n v="68"/>
    <s v="No"/>
    <s v="No"/>
    <n v="1257384"/>
    <s v="PENSIONADOS EN SU PROPIO SISTEMA"/>
    <n v="68"/>
  </r>
  <r>
    <n v="1926"/>
    <s v="HOMBRE"/>
    <n v="385460.82"/>
    <s v="ASALARIADO"/>
    <x v="1"/>
    <s v="SI"/>
    <s v="NO"/>
    <s v="NO"/>
    <n v="20"/>
    <s v="No"/>
    <s v="No"/>
    <n v="385460.82"/>
    <s v="ASALARIADO"/>
    <n v="20"/>
  </r>
  <r>
    <n v="1927"/>
    <s v="HOMBRE"/>
    <n v="454461.58"/>
    <s v="ASALARIADO"/>
    <x v="1"/>
    <s v="SI"/>
    <s v="NO"/>
    <s v="SI"/>
    <n v="29"/>
    <s v="No"/>
    <s v="No"/>
    <n v="454461.58"/>
    <s v="ASALARIADO"/>
    <n v="29"/>
  </r>
  <r>
    <n v="1928"/>
    <s v="MUJER"/>
    <n v="277402"/>
    <s v="ASALARIADO"/>
    <x v="1"/>
    <s v="SI"/>
    <s v="NO"/>
    <s v="NO"/>
    <n v="41"/>
    <s v="No"/>
    <s v="No"/>
    <n v="277402"/>
    <s v="ASALARIADO"/>
    <n v="41"/>
  </r>
  <r>
    <n v="1929"/>
    <s v="HOMBRE"/>
    <n v="297046"/>
    <s v="TRABAJADOR INDEPENDIENTE"/>
    <x v="1"/>
    <s v="SI"/>
    <s v="NO"/>
    <s v="SI"/>
    <n v="27"/>
    <s v="No"/>
    <s v="No"/>
    <n v="297046"/>
    <s v="TRABAJADOR INDEPENDIENTE"/>
    <n v="27"/>
  </r>
  <r>
    <n v="1930"/>
    <s v="HOMBRE"/>
    <n v="1541263.51"/>
    <s v="ASALARIADO"/>
    <x v="1"/>
    <s v="SI"/>
    <s v="NO"/>
    <s v="NO"/>
    <n v="46"/>
    <s v="No"/>
    <s v="No"/>
    <n v="1541263.51"/>
    <s v="ASALARIADO"/>
    <n v="46"/>
  </r>
  <r>
    <n v="1931"/>
    <s v="MUJER"/>
    <n v="1017485"/>
    <s v="TRABAJADOR INDEPENDIENTE"/>
    <x v="1"/>
    <s v="SI"/>
    <s v="NO"/>
    <s v="NO"/>
    <n v="53"/>
    <s v="No"/>
    <s v="No"/>
    <n v="1017485"/>
    <s v="TRABAJADOR INDEPENDIENTE"/>
    <n v="53"/>
  </r>
  <r>
    <n v="1932"/>
    <s v="HOMBRE"/>
    <n v="1854952.25"/>
    <s v="ASALARIADO"/>
    <x v="1"/>
    <s v="SI"/>
    <s v="NO"/>
    <s v="NO"/>
    <n v="33"/>
    <s v="No"/>
    <s v="No"/>
    <n v="1854952.25"/>
    <s v="ASALARIADO"/>
    <n v="33"/>
  </r>
  <r>
    <n v="1933"/>
    <s v="HOMBRE"/>
    <n v="315617"/>
    <s v="ASEGURADO VOLUNTARIO"/>
    <x v="1"/>
    <s v="SI"/>
    <s v="NO"/>
    <s v="NO"/>
    <n v="56"/>
    <s v="No"/>
    <s v="No"/>
    <n v="315617"/>
    <s v="ASEGURADO VOLUNTARIO"/>
    <n v="56"/>
  </r>
  <r>
    <n v="1934"/>
    <s v="MUJER"/>
    <n v="310124"/>
    <s v="TRABAJADOR INDEPENDIENTE"/>
    <x v="1"/>
    <s v="SI"/>
    <s v="NO"/>
    <s v="SI"/>
    <n v="59"/>
    <s v="No"/>
    <s v="No"/>
    <n v="310124"/>
    <s v="TRABAJADOR INDEPENDIENTE"/>
    <n v="59"/>
  </r>
  <r>
    <n v="1935"/>
    <s v="HOMBRE"/>
    <n v="240000"/>
    <s v="ASALARIADO"/>
    <x v="1"/>
    <s v="SI"/>
    <s v="NO"/>
    <s v="NO"/>
    <n v="39"/>
    <s v="No"/>
    <s v="No"/>
    <n v="240000"/>
    <s v="ASALARIADO"/>
    <n v="39"/>
  </r>
  <r>
    <n v="1936"/>
    <s v="MUJER"/>
    <n v="446061.6"/>
    <s v="ASALARIADO"/>
    <x v="1"/>
    <s v="SI"/>
    <s v="NO"/>
    <s v="SI"/>
    <n v="59"/>
    <s v="No"/>
    <s v="No"/>
    <n v="446061.6"/>
    <s v="ASALARIADO"/>
    <n v="59"/>
  </r>
  <r>
    <n v="1937"/>
    <s v="HOMBRE"/>
    <n v="566297"/>
    <s v="TRABAJADOR INDEPENDIENTE"/>
    <x v="1"/>
    <s v="SI"/>
    <s v="NO"/>
    <s v="NO"/>
    <n v="49"/>
    <s v="No"/>
    <s v="No"/>
    <n v="566297"/>
    <s v="TRABAJADOR INDEPENDIENTE"/>
    <n v="49"/>
  </r>
  <r>
    <n v="1938"/>
    <s v="MUJER"/>
    <n v="50000"/>
    <s v="ASALARIADO"/>
    <x v="1"/>
    <s v="SI"/>
    <s v="NO"/>
    <s v="SI"/>
    <n v="21"/>
    <s v="No"/>
    <s v="No"/>
    <n v="50000"/>
    <s v="ASALARIADO"/>
    <n v="21"/>
  </r>
  <r>
    <n v="1939"/>
    <s v="MUJER"/>
    <n v="394998"/>
    <s v="ASALARIADO"/>
    <x v="1"/>
    <s v="SI"/>
    <s v="NO"/>
    <s v="NO"/>
    <n v="29"/>
    <s v="No"/>
    <s v="No"/>
    <n v="394998"/>
    <s v="ASALARIADO"/>
    <n v="29"/>
  </r>
  <r>
    <n v="1940"/>
    <s v="MUJER"/>
    <n v="320000"/>
    <s v="ASALARIADO"/>
    <x v="1"/>
    <s v="SI"/>
    <s v="NO"/>
    <s v="NO"/>
    <n v="27"/>
    <s v="No"/>
    <s v="No"/>
    <n v="320000"/>
    <s v="ASALARIADO"/>
    <n v="27"/>
  </r>
  <r>
    <n v="1941"/>
    <s v="HOMBRE"/>
    <n v="953728.87"/>
    <s v="ASALARIADO"/>
    <x v="1"/>
    <s v="SI"/>
    <s v="NO"/>
    <s v="NO"/>
    <n v="60"/>
    <s v="No"/>
    <s v="No"/>
    <n v="953728.87"/>
    <s v="ASALARIADO"/>
    <n v="60"/>
  </r>
  <r>
    <n v="1942"/>
    <s v="HOMBRE"/>
    <n v="507443.6"/>
    <s v="ASALARIADO"/>
    <x v="1"/>
    <s v="SI"/>
    <s v="NO"/>
    <s v="NO"/>
    <n v="20"/>
    <s v="No"/>
    <s v="No"/>
    <n v="507443.6"/>
    <s v="ASALARIADO"/>
    <n v="20"/>
  </r>
  <r>
    <n v="1943"/>
    <s v="MUJER"/>
    <n v="995680"/>
    <s v="ASALARIADO"/>
    <x v="0"/>
    <s v="SI"/>
    <s v="NO"/>
    <s v="NO"/>
    <n v="35"/>
    <s v="No"/>
    <s v="No"/>
    <n v="995680"/>
    <s v="ASALARIADO"/>
    <n v="35"/>
  </r>
  <r>
    <n v="1944"/>
    <s v="HOMBRE"/>
    <n v="278030"/>
    <s v="CONVENIOS ESPECIALES DE TRABAJADORES INDEPENDIENTES"/>
    <x v="1"/>
    <s v="SI"/>
    <s v="NO"/>
    <s v="NO"/>
    <n v="64"/>
    <s v="No"/>
    <s v="No"/>
    <n v="278030"/>
    <s v="CONVENIOS ESPECIALES DE TRABAJADORES INDEPENDIENTES"/>
    <n v="64"/>
  </r>
  <r>
    <n v="1945"/>
    <s v="HOMBRE"/>
    <n v="340100.8"/>
    <s v="ASALARIADO"/>
    <x v="1"/>
    <s v="SI"/>
    <s v="NO"/>
    <s v="NO"/>
    <n v="22"/>
    <s v="No"/>
    <s v="No"/>
    <n v="340100.8"/>
    <s v="ASALARIADO"/>
    <n v="22"/>
  </r>
  <r>
    <n v="1946"/>
    <s v="HOMBRE"/>
    <n v="889976.5"/>
    <s v="ASALARIADO"/>
    <x v="0"/>
    <s v="SI"/>
    <s v="NO"/>
    <s v="NO"/>
    <n v="30"/>
    <s v="No"/>
    <s v="No"/>
    <n v="889976.5"/>
    <s v="ASALARIADO"/>
    <n v="30"/>
  </r>
  <r>
    <n v="1947"/>
    <s v="HOMBRE"/>
    <n v="558420.11"/>
    <s v="ASALARIADO"/>
    <x v="1"/>
    <s v="SI"/>
    <s v="NO"/>
    <s v="NO"/>
    <n v="26"/>
    <s v="No"/>
    <s v="No"/>
    <n v="558420.11"/>
    <s v="ASALARIADO"/>
    <n v="26"/>
  </r>
  <r>
    <n v="1948"/>
    <s v="HOMBRE"/>
    <n v="478452"/>
    <s v="TRABAJADOR INDEPENDIENTE"/>
    <x v="1"/>
    <s v="SI"/>
    <s v="SI"/>
    <s v="NO"/>
    <n v="49"/>
    <s v="No"/>
    <s v="No"/>
    <n v="478452"/>
    <s v="TRABAJADOR INDEPENDIENTE"/>
    <n v="49"/>
  </r>
  <r>
    <n v="1949"/>
    <s v="MUJER"/>
    <n v="594092"/>
    <s v="TRABAJADOR INDEPENDIENTE"/>
    <x v="1"/>
    <s v="SI"/>
    <s v="NO"/>
    <s v="SI"/>
    <n v="54"/>
    <s v="No"/>
    <s v="No"/>
    <n v="594092"/>
    <s v="TRABAJADOR INDEPENDIENTE"/>
    <n v="54"/>
  </r>
  <r>
    <n v="1950"/>
    <s v="MUJER"/>
    <n v="1281095"/>
    <s v="ASALARIADO"/>
    <x v="0"/>
    <s v="SI"/>
    <s v="NO"/>
    <s v="SI"/>
    <n v="43"/>
    <s v="No"/>
    <s v="No"/>
    <n v="1281095"/>
    <s v="ASALARIADO"/>
    <n v="43"/>
  </r>
  <r>
    <n v="1951"/>
    <s v="HOMBRE"/>
    <n v="610146"/>
    <s v="ASEGURADO VOLUNTARIO"/>
    <x v="1"/>
    <s v="SI"/>
    <s v="NO"/>
    <s v="NO"/>
    <n v="49"/>
    <s v="No"/>
    <s v="No"/>
    <n v="610146"/>
    <s v="ASEGURADO VOLUNTARIO"/>
    <n v="49"/>
  </r>
  <r>
    <n v="1952"/>
    <s v="HOMBRE"/>
    <n v="278030"/>
    <s v="CONVENIOS ESPECIALES DE TRABAJADORES INDEPENDIENTES"/>
    <x v="1"/>
    <s v="SI"/>
    <s v="NO"/>
    <s v="NO"/>
    <n v="55"/>
    <s v="No"/>
    <s v="No"/>
    <n v="278030"/>
    <s v="CONVENIOS ESPECIALES DE TRABAJADORES INDEPENDIENTES"/>
    <n v="55"/>
  </r>
  <r>
    <n v="1953"/>
    <s v="MUJER"/>
    <n v="752666"/>
    <s v="ASALARIADO"/>
    <x v="1"/>
    <s v="SI"/>
    <s v="NO"/>
    <s v="NO"/>
    <n v="31"/>
    <s v="No"/>
    <s v="No"/>
    <n v="752666"/>
    <s v="ASALARIADO"/>
    <n v="31"/>
  </r>
  <r>
    <n v="1954"/>
    <s v="HOMBRE"/>
    <n v="96000"/>
    <s v="ASALARIADO"/>
    <x v="1"/>
    <s v="SI"/>
    <s v="SI"/>
    <s v="NO"/>
    <n v="47"/>
    <s v="No"/>
    <s v="No"/>
    <n v="96000"/>
    <s v="ASALARIADO"/>
    <n v="47"/>
  </r>
  <r>
    <n v="1955"/>
    <s v="MUJER"/>
    <n v="363604.49"/>
    <s v="ASALARIADO"/>
    <x v="1"/>
    <s v="SI"/>
    <s v="NO"/>
    <s v="NO"/>
    <n v="21"/>
    <s v="No"/>
    <s v="No"/>
    <n v="363604.49"/>
    <s v="ASALARIADO"/>
    <n v="21"/>
  </r>
  <r>
    <n v="1956"/>
    <s v="HOMBRE"/>
    <n v="1094727.6000000001"/>
    <s v="PENSIONADOS EN SU PROPIO SISTEMA"/>
    <x v="0"/>
    <s v="SI"/>
    <s v="NO"/>
    <s v="NO"/>
    <n v="70"/>
    <s v="No"/>
    <s v="No"/>
    <n v="1094727.6000000001"/>
    <s v="PENSIONADOS EN SU PROPIO SISTEMA"/>
    <n v="70"/>
  </r>
  <r>
    <n v="1957"/>
    <s v="MUJER"/>
    <n v="297046"/>
    <s v="ASEGURADO VOLUNTARIO"/>
    <x v="1"/>
    <s v="SI"/>
    <s v="NO"/>
    <s v="NO"/>
    <n v="25"/>
    <s v="No"/>
    <s v="No"/>
    <n v="297046"/>
    <s v="ASEGURADO VOLUNTARIO"/>
    <n v="25"/>
  </r>
  <r>
    <n v="1958"/>
    <s v="HOMBRE"/>
    <n v="297046"/>
    <s v="ASEGURADO VOLUNTARIO"/>
    <x v="1"/>
    <s v="SI"/>
    <s v="NO"/>
    <s v="NO"/>
    <n v="45"/>
    <s v="No"/>
    <s v="No"/>
    <n v="297046"/>
    <s v="ASEGURADO VOLUNTARIO"/>
    <n v="45"/>
  </r>
  <r>
    <n v="1959"/>
    <s v="MUJER"/>
    <n v="350899.48"/>
    <s v="ASALARIADO"/>
    <x v="1"/>
    <s v="SI"/>
    <s v="SI"/>
    <s v="NO"/>
    <n v="38"/>
    <s v="No"/>
    <s v="No"/>
    <n v="350899.48"/>
    <s v="ASALARIADO"/>
    <n v="38"/>
  </r>
  <r>
    <n v="1960"/>
    <s v="HOMBRE"/>
    <n v="639148"/>
    <s v="TRABAJADOR INDEPENDIENTE"/>
    <x v="1"/>
    <s v="SI"/>
    <s v="NO"/>
    <s v="SI"/>
    <n v="50"/>
    <s v="No"/>
    <s v="No"/>
    <n v="639148"/>
    <s v="TRABAJADOR INDEPENDIENTE"/>
    <n v="50"/>
  </r>
  <r>
    <n v="1961"/>
    <s v="MUJER"/>
    <n v="798237"/>
    <s v="ASALARIADO"/>
    <x v="0"/>
    <s v="SI"/>
    <s v="NO"/>
    <s v="SI"/>
    <n v="36"/>
    <s v="No"/>
    <s v="No"/>
    <n v="798237"/>
    <s v="ASALARIADO"/>
    <n v="36"/>
  </r>
  <r>
    <n v="1962"/>
    <s v="HOMBRE"/>
    <n v="445567"/>
    <s v="TRABAJADOR INDEPENDIENTE"/>
    <x v="1"/>
    <s v="SI"/>
    <s v="NO"/>
    <s v="SI"/>
    <n v="33"/>
    <s v="No"/>
    <s v="No"/>
    <n v="445567"/>
    <s v="TRABAJADOR INDEPENDIENTE"/>
    <n v="33"/>
  </r>
  <r>
    <n v="1963"/>
    <s v="HOMBRE"/>
    <n v="537540"/>
    <s v="ASALARIADO"/>
    <x v="1"/>
    <s v="SI"/>
    <s v="NO"/>
    <s v="NO"/>
    <n v="36"/>
    <s v="No"/>
    <s v="No"/>
    <n v="537540"/>
    <s v="ASALARIADO"/>
    <n v="36"/>
  </r>
  <r>
    <n v="1964"/>
    <s v="HOMBRE"/>
    <n v="300018"/>
    <s v="TRABAJADOR INDEPENDIENTE"/>
    <x v="1"/>
    <s v="SI"/>
    <s v="NO"/>
    <s v="NO"/>
    <n v="71"/>
    <s v="No"/>
    <s v="No"/>
    <n v="300018"/>
    <s v="TRABAJADOR INDEPENDIENTE"/>
    <n v="71"/>
  </r>
  <r>
    <n v="1965"/>
    <s v="HOMBRE"/>
    <n v="1500808.75"/>
    <s v="ASALARIADO"/>
    <x v="1"/>
    <s v="SI"/>
    <s v="NO"/>
    <s v="NO"/>
    <n v="37"/>
    <s v="No"/>
    <s v="No"/>
    <n v="1500808.75"/>
    <s v="ASALARIADO"/>
    <n v="37"/>
  </r>
  <r>
    <n v="1966"/>
    <s v="MUJER"/>
    <n v="285000"/>
    <s v="ASALARIADO"/>
    <x v="1"/>
    <s v="SI"/>
    <s v="NO"/>
    <s v="NO"/>
    <n v="27"/>
    <s v="No"/>
    <s v="No"/>
    <n v="285000"/>
    <s v="ASALARIADO"/>
    <n v="27"/>
  </r>
  <r>
    <n v="1967"/>
    <s v="HOMBRE"/>
    <n v="282305"/>
    <s v="TRABAJADOR INDEPENDIENTE"/>
    <x v="1"/>
    <s v="SI"/>
    <s v="NO"/>
    <s v="NO"/>
    <n v="29"/>
    <s v="No"/>
    <s v="No"/>
    <n v="282305"/>
    <s v="TRABAJADOR INDEPENDIENTE"/>
    <n v="29"/>
  </r>
  <r>
    <n v="1968"/>
    <s v="HOMBRE"/>
    <n v="2546628.4"/>
    <s v="ASALARIADO"/>
    <x v="0"/>
    <s v="SI"/>
    <s v="NO"/>
    <s v="NO"/>
    <n v="59"/>
    <s v="Atípico"/>
    <s v="No"/>
    <n v="2546628.4"/>
    <s v="ASALARIADO"/>
    <n v="59"/>
  </r>
  <r>
    <n v="1969"/>
    <s v="HOMBRE"/>
    <n v="461935.5"/>
    <s v="ASALARIADO"/>
    <x v="1"/>
    <s v="SI"/>
    <s v="NO"/>
    <s v="NO"/>
    <n v="28"/>
    <s v="No"/>
    <s v="No"/>
    <n v="461935.5"/>
    <s v="ASALARIADO"/>
    <n v="28"/>
  </r>
  <r>
    <n v="1970"/>
    <s v="MUJER"/>
    <n v="212356.1"/>
    <s v="ASALARIADO"/>
    <x v="1"/>
    <s v="SI"/>
    <s v="NO"/>
    <s v="NO"/>
    <n v="27"/>
    <s v="No"/>
    <s v="No"/>
    <n v="212356.1"/>
    <s v="ASALARIADO"/>
    <n v="27"/>
  </r>
  <r>
    <n v="1971"/>
    <s v="HOMBRE"/>
    <n v="297046"/>
    <s v="TRABAJADOR INDEPENDIENTE"/>
    <x v="1"/>
    <s v="SI"/>
    <s v="NO"/>
    <s v="SI"/>
    <n v="38"/>
    <s v="No"/>
    <s v="No"/>
    <n v="297046"/>
    <s v="TRABAJADOR INDEPENDIENTE"/>
    <n v="38"/>
  </r>
  <r>
    <n v="1972"/>
    <s v="MUJER"/>
    <n v="367734"/>
    <s v="TRABAJADOR INDEPENDIENTE"/>
    <x v="1"/>
    <s v="SI"/>
    <s v="NO"/>
    <s v="NO"/>
    <n v="45"/>
    <s v="No"/>
    <s v="No"/>
    <n v="367734"/>
    <s v="TRABAJADOR INDEPENDIENTE"/>
    <n v="45"/>
  </r>
  <r>
    <n v="1973"/>
    <s v="MUJER"/>
    <n v="355311.3"/>
    <s v="ASALARIADO"/>
    <x v="0"/>
    <s v="SI"/>
    <s v="NO"/>
    <s v="NO"/>
    <n v="46"/>
    <s v="No"/>
    <s v="No"/>
    <n v="355311.3"/>
    <s v="ASALARIADO"/>
    <n v="46"/>
  </r>
  <r>
    <n v="1974"/>
    <s v="HOMBRE"/>
    <n v="4340894"/>
    <s v="PENSIONADOS EN SU PROPIO SISTEMA"/>
    <x v="0"/>
    <s v="SI"/>
    <s v="NO"/>
    <s v="NO"/>
    <n v="54"/>
    <s v="Atípico"/>
    <s v="No"/>
    <n v="4340894"/>
    <s v="PENSIONADOS EN SU PROPIO SISTEMA"/>
    <n v="54"/>
  </r>
  <r>
    <n v="1975"/>
    <s v="MUJER"/>
    <n v="300056"/>
    <s v="PENSIONADOS EN SU PROPIO SISTEMA"/>
    <x v="0"/>
    <s v="SI"/>
    <s v="NO"/>
    <s v="NO"/>
    <n v="60"/>
    <s v="No"/>
    <s v="No"/>
    <n v="300056"/>
    <s v="PENSIONADOS EN SU PROPIO SISTEMA"/>
    <n v="60"/>
  </r>
  <r>
    <n v="1976"/>
    <s v="HOMBRE"/>
    <n v="222597.23"/>
    <s v="ASALARIADO"/>
    <x v="1"/>
    <s v="SI"/>
    <s v="NO"/>
    <s v="NO"/>
    <n v="23"/>
    <s v="No"/>
    <s v="No"/>
    <n v="222597.23"/>
    <s v="ASALARIADO"/>
    <n v="23"/>
  </r>
  <r>
    <n v="1977"/>
    <s v="HOMBRE"/>
    <n v="409746"/>
    <s v="TRABAJADOR INDEPENDIENTE"/>
    <x v="1"/>
    <s v="SI"/>
    <s v="NO"/>
    <s v="SI"/>
    <n v="30"/>
    <s v="No"/>
    <s v="No"/>
    <n v="409746"/>
    <s v="TRABAJADOR INDEPENDIENTE"/>
    <n v="30"/>
  </r>
  <r>
    <n v="1978"/>
    <s v="HOMBRE"/>
    <n v="346474.5"/>
    <s v="ASALARIADO"/>
    <x v="1"/>
    <s v="SI"/>
    <s v="NO"/>
    <s v="NO"/>
    <n v="28"/>
    <s v="No"/>
    <s v="No"/>
    <n v="346474.5"/>
    <s v="ASALARIADO"/>
    <n v="28"/>
  </r>
  <r>
    <n v="1979"/>
    <s v="HOMBRE"/>
    <n v="278030"/>
    <s v="CONVENIOS ESPECIALES DE TRABAJADORES INDEPENDIENTES"/>
    <x v="1"/>
    <s v="SI"/>
    <s v="NO"/>
    <s v="NO"/>
    <n v="86"/>
    <s v="No"/>
    <s v="No"/>
    <n v="278030"/>
    <s v="CONVENIOS ESPECIALES DE TRABAJADORES INDEPENDIENTES"/>
    <n v="86"/>
  </r>
  <r>
    <n v="1980"/>
    <s v="HOMBRE"/>
    <n v="278030.99"/>
    <s v="CONVENIOS ESPECIALES DE TRABAJADORES INDEPENDIENTES"/>
    <x v="1"/>
    <s v="SI"/>
    <s v="NO"/>
    <s v="NO"/>
    <n v="27"/>
    <s v="No"/>
    <s v="No"/>
    <n v="278030.99"/>
    <s v="CONVENIOS ESPECIALES DE TRABAJADORES INDEPENDIENTES"/>
    <n v="27"/>
  </r>
  <r>
    <n v="1981"/>
    <s v="HOMBRE"/>
    <n v="530000"/>
    <s v="ASALARIADO"/>
    <x v="1"/>
    <s v="SI"/>
    <s v="NO"/>
    <s v="NO"/>
    <n v="24"/>
    <s v="No"/>
    <s v="No"/>
    <n v="530000"/>
    <s v="ASALARIADO"/>
    <n v="24"/>
  </r>
  <r>
    <n v="1982"/>
    <s v="MUJER"/>
    <n v="1583743"/>
    <s v="ASALARIADO"/>
    <x v="0"/>
    <s v="SI"/>
    <s v="NO"/>
    <s v="NO"/>
    <n v="58"/>
    <s v="No"/>
    <s v="No"/>
    <n v="1583743"/>
    <s v="ASALARIADO"/>
    <n v="58"/>
  </r>
  <r>
    <n v="1983"/>
    <s v="MUJER"/>
    <n v="1178626"/>
    <s v="ASALARIADO"/>
    <x v="0"/>
    <s v="SI"/>
    <s v="NO"/>
    <s v="NO"/>
    <n v="36"/>
    <s v="No"/>
    <s v="No"/>
    <n v="1178626"/>
    <s v="ASALARIADO"/>
    <n v="36"/>
  </r>
  <r>
    <n v="1984"/>
    <s v="HOMBRE"/>
    <n v="297045"/>
    <s v="ASEGURADO VOLUNTARIO"/>
    <x v="1"/>
    <s v="SI"/>
    <s v="NO"/>
    <s v="NO"/>
    <n v="78"/>
    <s v="No"/>
    <s v="No"/>
    <n v="297045"/>
    <s v="ASEGURADO VOLUNTARIO"/>
    <n v="78"/>
  </r>
  <r>
    <n v="1985"/>
    <s v="MUJER"/>
    <n v="484699.48"/>
    <s v="ASALARIADO"/>
    <x v="1"/>
    <s v="SI"/>
    <s v="NO"/>
    <s v="NO"/>
    <n v="21"/>
    <s v="No"/>
    <s v="No"/>
    <n v="484699.48"/>
    <s v="ASALARIADO"/>
    <n v="21"/>
  </r>
  <r>
    <n v="1986"/>
    <s v="HOMBRE"/>
    <n v="1782316"/>
    <s v="ASALARIADO"/>
    <x v="0"/>
    <s v="SI"/>
    <s v="NO"/>
    <s v="SI"/>
    <n v="50"/>
    <s v="No"/>
    <s v="No"/>
    <n v="1782316"/>
    <s v="ASALARIADO"/>
    <n v="50"/>
  </r>
  <r>
    <n v="1987"/>
    <s v="MUJER"/>
    <n v="454673.58"/>
    <s v="ASALARIADO"/>
    <x v="1"/>
    <s v="SI"/>
    <s v="NO"/>
    <s v="NO"/>
    <n v="39"/>
    <s v="No"/>
    <s v="No"/>
    <n v="454673.58"/>
    <s v="ASALARIADO"/>
    <n v="39"/>
  </r>
  <r>
    <n v="1988"/>
    <s v="MUJER"/>
    <n v="120000"/>
    <s v="ASALARIADO"/>
    <x v="1"/>
    <s v="SI"/>
    <s v="NO"/>
    <s v="NO"/>
    <n v="32"/>
    <s v="No"/>
    <s v="No"/>
    <n v="120000"/>
    <s v="ASALARIADO"/>
    <n v="32"/>
  </r>
  <r>
    <n v="1989"/>
    <s v="HOMBRE"/>
    <n v="513274"/>
    <s v="ASALARIADO"/>
    <x v="0"/>
    <s v="SI"/>
    <s v="NO"/>
    <s v="NO"/>
    <n v="57"/>
    <s v="No"/>
    <s v="No"/>
    <n v="513274"/>
    <s v="ASALARIADO"/>
    <n v="57"/>
  </r>
  <r>
    <n v="1990"/>
    <s v="MUJER"/>
    <n v="457059"/>
    <s v="ASALARIADO"/>
    <x v="0"/>
    <s v="SI"/>
    <s v="NO"/>
    <s v="SI"/>
    <n v="59"/>
    <s v="No"/>
    <s v="No"/>
    <n v="457059"/>
    <s v="ASALARIADO"/>
    <n v="59"/>
  </r>
  <r>
    <n v="1991"/>
    <s v="MUJER"/>
    <n v="1708013"/>
    <s v="PENSIONADOS EN SU PROPIO SISTEMA"/>
    <x v="0"/>
    <s v="SI"/>
    <s v="NO"/>
    <s v="NO"/>
    <n v="57"/>
    <s v="No"/>
    <s v="No"/>
    <n v="1708013"/>
    <s v="PENSIONADOS EN SU PROPIO SISTEMA"/>
    <n v="57"/>
  </r>
  <r>
    <n v="1992"/>
    <s v="HOMBRE"/>
    <n v="362989.67"/>
    <s v="ASALARIADO"/>
    <x v="1"/>
    <s v="SI"/>
    <s v="NO"/>
    <s v="NO"/>
    <n v="20"/>
    <s v="No"/>
    <s v="No"/>
    <n v="362989.67"/>
    <s v="ASALARIADO"/>
    <n v="20"/>
  </r>
  <r>
    <n v="1993"/>
    <s v="HOMBRE"/>
    <n v="393714"/>
    <s v="ASALARIADO"/>
    <x v="1"/>
    <s v="SI"/>
    <s v="NO"/>
    <s v="NO"/>
    <n v="48"/>
    <s v="No"/>
    <s v="No"/>
    <n v="393714"/>
    <s v="ASALARIADO"/>
    <n v="48"/>
  </r>
  <r>
    <n v="1994"/>
    <s v="HOMBRE"/>
    <n v="444719"/>
    <s v="TRABAJADOR INDEPENDIENTE"/>
    <x v="1"/>
    <s v="SI"/>
    <s v="NO"/>
    <s v="SI"/>
    <n v="36"/>
    <s v="No"/>
    <s v="No"/>
    <n v="444719"/>
    <s v="TRABAJADOR INDEPENDIENTE"/>
    <n v="36"/>
  </r>
  <r>
    <n v="1995"/>
    <s v="HOMBRE"/>
    <n v="1352723.7"/>
    <s v="ASALARIADO"/>
    <x v="0"/>
    <s v="SI"/>
    <s v="NO"/>
    <s v="NO"/>
    <n v="29"/>
    <s v="No"/>
    <s v="No"/>
    <n v="1352723.7"/>
    <s v="ASALARIADO"/>
    <n v="29"/>
  </r>
  <r>
    <n v="1996"/>
    <s v="HOMBRE"/>
    <n v="299647"/>
    <s v="TRABAJADOR INDEPENDIENTE"/>
    <x v="1"/>
    <s v="SI"/>
    <s v="NO"/>
    <s v="SI"/>
    <n v="38"/>
    <s v="No"/>
    <s v="No"/>
    <n v="299647"/>
    <s v="TRABAJADOR INDEPENDIENTE"/>
    <n v="38"/>
  </r>
  <r>
    <n v="1997"/>
    <s v="MUJER"/>
    <n v="141509.48000000001"/>
    <s v="PENSIONADOS EN SU PROPIO SISTEMA"/>
    <x v="0"/>
    <s v="SI"/>
    <s v="NO"/>
    <s v="NO"/>
    <n v="91"/>
    <s v="No"/>
    <s v="No"/>
    <n v="141509.48000000001"/>
    <s v="PENSIONADOS EN SU PROPIO SISTEMA"/>
    <n v="91"/>
  </r>
  <r>
    <n v="1998"/>
    <s v="MUJER"/>
    <n v="350000"/>
    <s v="ASALARIADO"/>
    <x v="0"/>
    <s v="SI"/>
    <s v="NO"/>
    <s v="NO"/>
    <n v="41"/>
    <s v="No"/>
    <s v="No"/>
    <n v="350000"/>
    <s v="ASALARIADO"/>
    <n v="41"/>
  </r>
  <r>
    <n v="1999"/>
    <s v="MUJER"/>
    <n v="127421.8"/>
    <s v="ASALARIADO"/>
    <x v="1"/>
    <s v="SI"/>
    <s v="NO"/>
    <s v="NO"/>
    <n v="25"/>
    <s v="No"/>
    <s v="No"/>
    <n v="127421.8"/>
    <s v="ASALARIADO"/>
    <n v="25"/>
  </r>
  <r>
    <n v="2000"/>
    <s v="HOMBRE"/>
    <n v="266719"/>
    <s v="ASALARIADO"/>
    <x v="1"/>
    <s v="SI"/>
    <s v="NO"/>
    <s v="NO"/>
    <n v="36"/>
    <s v="No"/>
    <s v="No"/>
    <n v="266719"/>
    <s v="ASALARIADO"/>
    <n v="36"/>
  </r>
  <r>
    <n v="2001"/>
    <s v="MUJER"/>
    <n v="766198.68"/>
    <s v="ASALARIADO"/>
    <x v="0"/>
    <s v="SI"/>
    <s v="SI"/>
    <s v="NO"/>
    <n v="36"/>
    <s v="No"/>
    <s v="No"/>
    <n v="766198.68"/>
    <s v="ASALARIADO"/>
    <n v="36"/>
  </r>
  <r>
    <n v="2002"/>
    <s v="HOMBRE"/>
    <n v="1528849.72"/>
    <s v="ASALARIADO"/>
    <x v="0"/>
    <s v="SI"/>
    <s v="NO"/>
    <s v="NO"/>
    <n v="45"/>
    <s v="No"/>
    <s v="No"/>
    <n v="1528849.72"/>
    <s v="ASALARIADO"/>
    <n v="45"/>
  </r>
  <r>
    <n v="2003"/>
    <s v="HOMBRE"/>
    <n v="297047"/>
    <s v="TRABAJADOR INDEPENDIENTE"/>
    <x v="1"/>
    <s v="SI"/>
    <s v="NO"/>
    <s v="NO"/>
    <n v="59"/>
    <s v="No"/>
    <s v="No"/>
    <n v="297047"/>
    <s v="TRABAJADOR INDEPENDIENTE"/>
    <n v="59"/>
  </r>
  <r>
    <n v="2004"/>
    <s v="MUJER"/>
    <n v="50000"/>
    <s v="ASALARIADO"/>
    <x v="1"/>
    <s v="SI"/>
    <s v="NO"/>
    <s v="NO"/>
    <n v="40"/>
    <s v="No"/>
    <s v="No"/>
    <n v="50000"/>
    <s v="ASALARIADO"/>
    <n v="40"/>
  </r>
  <r>
    <n v="2005"/>
    <s v="HOMBRE"/>
    <n v="379361"/>
    <s v="ASALARIADO"/>
    <x v="1"/>
    <s v="SI"/>
    <s v="NO"/>
    <s v="NO"/>
    <n v="39"/>
    <s v="No"/>
    <s v="No"/>
    <n v="379361"/>
    <s v="ASALARIADO"/>
    <n v="39"/>
  </r>
  <r>
    <n v="2006"/>
    <s v="HOMBRE"/>
    <n v="594388.81000000006"/>
    <s v="ASALARIADO"/>
    <x v="1"/>
    <s v="SI"/>
    <s v="NO"/>
    <s v="NO"/>
    <n v="24"/>
    <s v="No"/>
    <s v="No"/>
    <n v="594388.81000000006"/>
    <s v="ASALARIADO"/>
    <n v="24"/>
  </r>
  <r>
    <n v="2007"/>
    <s v="MUJER"/>
    <n v="354029.89"/>
    <s v="ASALARIADO"/>
    <x v="1"/>
    <s v="SI"/>
    <s v="NO"/>
    <s v="NO"/>
    <n v="33"/>
    <s v="No"/>
    <s v="No"/>
    <n v="354029.89"/>
    <s v="ASALARIADO"/>
    <n v="33"/>
  </r>
  <r>
    <n v="2008"/>
    <s v="HOMBRE"/>
    <n v="342027"/>
    <s v="ASALARIADO"/>
    <x v="1"/>
    <s v="SI"/>
    <s v="NO"/>
    <s v="NO"/>
    <n v="53"/>
    <s v="No"/>
    <s v="No"/>
    <n v="342027"/>
    <s v="ASALARIADO"/>
    <n v="53"/>
  </r>
  <r>
    <n v="2009"/>
    <s v="MUJER"/>
    <n v="1059620"/>
    <s v="ASEGURADO VOLUNTARIO"/>
    <x v="1"/>
    <s v="SI"/>
    <s v="SI"/>
    <s v="NO"/>
    <n v="76"/>
    <s v="No"/>
    <s v="No"/>
    <n v="1059620"/>
    <s v="ASEGURADO VOLUNTARIO"/>
    <n v="76"/>
  </r>
  <r>
    <n v="2010"/>
    <s v="MUJER"/>
    <n v="233537.36"/>
    <s v="ASALARIADO"/>
    <x v="1"/>
    <s v="SI"/>
    <s v="NO"/>
    <s v="NO"/>
    <n v="33"/>
    <s v="No"/>
    <s v="No"/>
    <n v="233537.36"/>
    <s v="ASALARIADO"/>
    <n v="33"/>
  </r>
  <r>
    <n v="2011"/>
    <s v="HOMBRE"/>
    <n v="2161351.1"/>
    <s v="ASALARIADO"/>
    <x v="0"/>
    <s v="SI"/>
    <s v="NO"/>
    <s v="NO"/>
    <n v="56"/>
    <s v="No"/>
    <s v="No"/>
    <n v="2161351.1"/>
    <s v="ASALARIADO"/>
    <n v="56"/>
  </r>
  <r>
    <n v="2012"/>
    <s v="HOMBRE"/>
    <n v="158034.53"/>
    <s v="ASALARIADO"/>
    <x v="1"/>
    <s v="SI"/>
    <s v="SI"/>
    <s v="SI"/>
    <n v="34"/>
    <s v="No"/>
    <s v="No"/>
    <n v="158034.53"/>
    <s v="ASALARIADO"/>
    <n v="34"/>
  </r>
  <r>
    <n v="2013"/>
    <s v="HOMBRE"/>
    <n v="433085"/>
    <s v="TRABAJADOR INDEPENDIENTE"/>
    <x v="1"/>
    <s v="SI"/>
    <s v="NO"/>
    <s v="SI"/>
    <n v="46"/>
    <s v="No"/>
    <s v="No"/>
    <n v="433085"/>
    <s v="TRABAJADOR INDEPENDIENTE"/>
    <n v="46"/>
  </r>
  <r>
    <n v="2014"/>
    <s v="HOMBRE"/>
    <n v="765111.68"/>
    <s v="PENSIONADOS EN SU PROPIO SISTEMA"/>
    <x v="0"/>
    <s v="SI"/>
    <s v="NO"/>
    <s v="NO"/>
    <n v="62"/>
    <s v="No"/>
    <s v="No"/>
    <n v="765111.68"/>
    <s v="PENSIONADOS EN SU PROPIO SISTEMA"/>
    <n v="62"/>
  </r>
  <r>
    <n v="2015"/>
    <s v="HOMBRE"/>
    <n v="175000"/>
    <s v="ASALARIADO"/>
    <x v="1"/>
    <s v="SI"/>
    <s v="NO"/>
    <s v="NO"/>
    <n v="39"/>
    <s v="No"/>
    <s v="No"/>
    <n v="175000"/>
    <s v="ASALARIADO"/>
    <n v="39"/>
  </r>
  <r>
    <n v="2016"/>
    <s v="HOMBRE"/>
    <n v="611409"/>
    <s v="TRABAJADOR INDEPENDIENTE"/>
    <x v="1"/>
    <s v="SI"/>
    <s v="NO"/>
    <s v="SI"/>
    <n v="68"/>
    <s v="No"/>
    <s v="No"/>
    <n v="611409"/>
    <s v="TRABAJADOR INDEPENDIENTE"/>
    <n v="68"/>
  </r>
  <r>
    <n v="2017"/>
    <s v="HOMBRE"/>
    <n v="405473.29"/>
    <s v="ASALARIADO"/>
    <x v="1"/>
    <s v="SI"/>
    <s v="SI"/>
    <s v="NO"/>
    <n v="29"/>
    <s v="No"/>
    <s v="No"/>
    <n v="405473.29"/>
    <s v="ASALARIADO"/>
    <n v="29"/>
  </r>
  <r>
    <n v="2018"/>
    <s v="MUJER"/>
    <n v="297046"/>
    <s v="ASEGURADO VOLUNTARIO"/>
    <x v="1"/>
    <s v="NO"/>
    <s v="NO"/>
    <s v="SI"/>
    <n v="27"/>
    <s v="No"/>
    <s v="No"/>
    <n v="297046"/>
    <s v="ASEGURADO VOLUNTARIO"/>
    <n v="27"/>
  </r>
  <r>
    <n v="2019"/>
    <s v="MUJER"/>
    <n v="297046"/>
    <s v="ASEGURADO VOLUNTARIO"/>
    <x v="1"/>
    <s v="SI"/>
    <s v="NO"/>
    <s v="NO"/>
    <n v="26"/>
    <s v="No"/>
    <s v="No"/>
    <n v="297046"/>
    <s v="ASEGURADO VOLUNTARIO"/>
    <n v="26"/>
  </r>
  <r>
    <n v="2020"/>
    <s v="MUJER"/>
    <n v="970529.5"/>
    <s v="ASALARIADO"/>
    <x v="0"/>
    <s v="SI"/>
    <s v="NO"/>
    <s v="NO"/>
    <n v="37"/>
    <s v="No"/>
    <s v="No"/>
    <n v="970529.5"/>
    <s v="ASALARIADO"/>
    <n v="37"/>
  </r>
  <r>
    <n v="2021"/>
    <s v="MUJER"/>
    <n v="1789161.05"/>
    <s v="ASALARIADO"/>
    <x v="0"/>
    <s v="SI"/>
    <s v="NO"/>
    <s v="NO"/>
    <n v="41"/>
    <s v="No"/>
    <s v="No"/>
    <n v="1789161.05"/>
    <s v="ASALARIADO"/>
    <n v="41"/>
  </r>
  <r>
    <n v="2022"/>
    <s v="HOMBRE"/>
    <n v="417000"/>
    <s v="ASALARIADO"/>
    <x v="1"/>
    <s v="SI"/>
    <s v="NO"/>
    <s v="NO"/>
    <n v="42"/>
    <s v="No"/>
    <s v="No"/>
    <n v="417000"/>
    <s v="ASALARIADO"/>
    <n v="42"/>
  </r>
  <r>
    <n v="2023"/>
    <s v="HOMBRE"/>
    <n v="500000"/>
    <s v="TRABAJADOR INDEPENDIENTE"/>
    <x v="1"/>
    <s v="SI"/>
    <s v="NO"/>
    <s v="NO"/>
    <n v="31"/>
    <s v="No"/>
    <s v="No"/>
    <n v="500000"/>
    <s v="TRABAJADOR INDEPENDIENTE"/>
    <n v="31"/>
  </r>
  <r>
    <n v="2024"/>
    <s v="HOMBRE"/>
    <n v="351360"/>
    <s v="ASALARIADO"/>
    <x v="1"/>
    <s v="SI"/>
    <s v="NO"/>
    <s v="SI"/>
    <n v="61"/>
    <s v="No"/>
    <s v="No"/>
    <n v="351360"/>
    <s v="ASALARIADO"/>
    <n v="61"/>
  </r>
  <r>
    <n v="2025"/>
    <s v="MUJER"/>
    <n v="297046"/>
    <s v="ASEGURADO VOLUNTARIO"/>
    <x v="1"/>
    <s v="NO"/>
    <s v="NO"/>
    <s v="SI"/>
    <n v="54"/>
    <s v="No"/>
    <s v="No"/>
    <n v="297046"/>
    <s v="ASEGURADO VOLUNTARIO"/>
    <n v="54"/>
  </r>
  <r>
    <n v="2026"/>
    <s v="MUJER"/>
    <n v="297042"/>
    <s v="TRABAJADOR INDEPENDIENTE"/>
    <x v="1"/>
    <s v="SI"/>
    <s v="NO"/>
    <s v="NO"/>
    <n v="25"/>
    <s v="No"/>
    <s v="No"/>
    <n v="297042"/>
    <s v="TRABAJADOR INDEPENDIENTE"/>
    <n v="25"/>
  </r>
  <r>
    <n v="2027"/>
    <s v="HOMBRE"/>
    <n v="356455"/>
    <s v="TRABAJADOR INDEPENDIENTE"/>
    <x v="1"/>
    <s v="SI"/>
    <s v="NO"/>
    <s v="SI"/>
    <n v="55"/>
    <s v="No"/>
    <s v="No"/>
    <n v="356455"/>
    <s v="TRABAJADOR INDEPENDIENTE"/>
    <n v="55"/>
  </r>
  <r>
    <n v="2028"/>
    <s v="MUJER"/>
    <n v="369338.24"/>
    <s v="ASALARIADO"/>
    <x v="1"/>
    <s v="SI"/>
    <s v="NO"/>
    <s v="NO"/>
    <n v="48"/>
    <s v="No"/>
    <s v="No"/>
    <n v="369338.24"/>
    <s v="ASALARIADO"/>
    <n v="48"/>
  </r>
  <r>
    <n v="2029"/>
    <s v="MUJER"/>
    <n v="299837"/>
    <s v="ASEGURADO VOLUNTARIO"/>
    <x v="1"/>
    <s v="NO"/>
    <s v="SI"/>
    <s v="NO"/>
    <n v="52"/>
    <s v="No"/>
    <s v="No"/>
    <n v="299837"/>
    <s v="ASEGURADO VOLUNTARIO"/>
    <n v="52"/>
  </r>
  <r>
    <n v="2030"/>
    <s v="MUJER"/>
    <n v="267366"/>
    <s v="ASALARIADO"/>
    <x v="1"/>
    <s v="SI"/>
    <s v="NO"/>
    <s v="NO"/>
    <n v="27"/>
    <s v="No"/>
    <s v="No"/>
    <n v="267366"/>
    <s v="ASALARIADO"/>
    <n v="27"/>
  </r>
  <r>
    <n v="2031"/>
    <s v="HOMBRE"/>
    <n v="340000"/>
    <s v="ASALARIADO"/>
    <x v="1"/>
    <s v="SI"/>
    <s v="NO"/>
    <s v="NO"/>
    <n v="40"/>
    <s v="No"/>
    <s v="No"/>
    <n v="340000"/>
    <s v="ASALARIADO"/>
    <n v="40"/>
  </r>
  <r>
    <n v="2032"/>
    <s v="HOMBRE"/>
    <n v="505930"/>
    <s v="ASALARIADO"/>
    <x v="1"/>
    <s v="SI"/>
    <s v="NO"/>
    <s v="NO"/>
    <n v="20"/>
    <s v="No"/>
    <s v="No"/>
    <n v="505930"/>
    <s v="ASALARIADO"/>
    <n v="20"/>
  </r>
  <r>
    <n v="2033"/>
    <s v="HOMBRE"/>
    <n v="275658"/>
    <s v="ASALARIADO"/>
    <x v="1"/>
    <s v="SI"/>
    <s v="SI"/>
    <s v="NO"/>
    <n v="52"/>
    <s v="No"/>
    <s v="No"/>
    <n v="275658"/>
    <s v="ASALARIADO"/>
    <n v="52"/>
  </r>
  <r>
    <n v="2034"/>
    <s v="HOMBRE"/>
    <n v="278035"/>
    <s v="TRABAJADOR INDEPENDIENTE"/>
    <x v="1"/>
    <s v="SI"/>
    <s v="NO"/>
    <s v="NO"/>
    <n v="28"/>
    <s v="No"/>
    <s v="No"/>
    <n v="278035"/>
    <s v="TRABAJADOR INDEPENDIENTE"/>
    <n v="28"/>
  </r>
  <r>
    <n v="2035"/>
    <s v="MUJER"/>
    <n v="1546084"/>
    <s v="ASALARIADO"/>
    <x v="0"/>
    <s v="SI"/>
    <s v="NO"/>
    <s v="NO"/>
    <n v="47"/>
    <s v="No"/>
    <s v="No"/>
    <n v="1546084"/>
    <s v="ASALARIADO"/>
    <n v="47"/>
  </r>
  <r>
    <n v="2036"/>
    <s v="HOMBRE"/>
    <n v="810097"/>
    <s v="ASALARIADO"/>
    <x v="1"/>
    <s v="SI"/>
    <s v="NO"/>
    <s v="NO"/>
    <n v="31"/>
    <s v="No"/>
    <s v="No"/>
    <n v="810097"/>
    <s v="ASALARIADO"/>
    <n v="31"/>
  </r>
  <r>
    <n v="2037"/>
    <s v="HOMBRE"/>
    <n v="1068679.67"/>
    <s v="ASALARIADO"/>
    <x v="0"/>
    <s v="SI"/>
    <s v="NO"/>
    <s v="NO"/>
    <n v="28"/>
    <s v="No"/>
    <s v="No"/>
    <n v="1068679.67"/>
    <s v="ASALARIADO"/>
    <n v="28"/>
  </r>
  <r>
    <n v="2038"/>
    <s v="MUJER"/>
    <n v="1511481"/>
    <s v="PENSIONADOS EN SU PROPIO SISTEMA"/>
    <x v="0"/>
    <s v="SI"/>
    <s v="NO"/>
    <s v="NO"/>
    <n v="69"/>
    <s v="No"/>
    <s v="No"/>
    <n v="1511481"/>
    <s v="PENSIONADOS EN SU PROPIO SISTEMA"/>
    <n v="69"/>
  </r>
  <r>
    <n v="2039"/>
    <s v="HOMBRE"/>
    <n v="360000"/>
    <s v="ASALARIADO"/>
    <x v="1"/>
    <s v="SI"/>
    <s v="NO"/>
    <s v="NO"/>
    <n v="49"/>
    <s v="No"/>
    <s v="No"/>
    <n v="360000"/>
    <s v="ASALARIADO"/>
    <n v="49"/>
  </r>
  <r>
    <n v="2040"/>
    <s v="HOMBRE"/>
    <n v="639148"/>
    <s v="TRABAJADOR INDEPENDIENTE"/>
    <x v="1"/>
    <s v="SI"/>
    <s v="NO"/>
    <s v="NO"/>
    <n v="54"/>
    <s v="No"/>
    <s v="No"/>
    <n v="639148"/>
    <s v="TRABAJADOR INDEPENDIENTE"/>
    <n v="54"/>
  </r>
  <r>
    <n v="2041"/>
    <s v="HOMBRE"/>
    <n v="300277.90000000002"/>
    <s v="ASALARIADO"/>
    <x v="1"/>
    <s v="SI"/>
    <s v="SI"/>
    <s v="NO"/>
    <n v="39"/>
    <s v="No"/>
    <s v="No"/>
    <n v="300277.90000000002"/>
    <s v="ASALARIADO"/>
    <n v="39"/>
  </r>
  <r>
    <n v="2042"/>
    <s v="HOMBRE"/>
    <n v="505376"/>
    <s v="ASALARIADO"/>
    <x v="0"/>
    <s v="SI"/>
    <s v="NO"/>
    <s v="SI"/>
    <n v="29"/>
    <s v="No"/>
    <s v="No"/>
    <n v="505376"/>
    <s v="ASALARIADO"/>
    <n v="29"/>
  </r>
  <r>
    <n v="2043"/>
    <s v="MUJER"/>
    <n v="26956.799999999999"/>
    <s v="ASALARIADO"/>
    <x v="1"/>
    <s v="SI"/>
    <s v="NO"/>
    <s v="NO"/>
    <n v="28"/>
    <s v="No"/>
    <s v="No"/>
    <n v="26956.799999999999"/>
    <s v="ASALARIADO"/>
    <n v="28"/>
  </r>
  <r>
    <n v="2044"/>
    <s v="HOMBRE"/>
    <n v="366000"/>
    <s v="ASALARIADO"/>
    <x v="1"/>
    <s v="SI"/>
    <s v="NO"/>
    <s v="NO"/>
    <n v="51"/>
    <s v="No"/>
    <s v="No"/>
    <n v="366000"/>
    <s v="ASALARIADO"/>
    <n v="51"/>
  </r>
  <r>
    <n v="2045"/>
    <s v="HOMBRE"/>
    <n v="357240.53"/>
    <s v="ASALARIADO"/>
    <x v="1"/>
    <s v="SI"/>
    <s v="NO"/>
    <s v="NO"/>
    <n v="21"/>
    <s v="No"/>
    <s v="No"/>
    <n v="357240.53"/>
    <s v="ASALARIADO"/>
    <n v="21"/>
  </r>
  <r>
    <n v="2046"/>
    <s v="HOMBRE"/>
    <n v="310124"/>
    <s v="TRABAJADOR INDEPENDIENTE"/>
    <x v="1"/>
    <s v="SI"/>
    <s v="NO"/>
    <s v="SI"/>
    <n v="66"/>
    <s v="No"/>
    <s v="No"/>
    <n v="310124"/>
    <s v="TRABAJADOR INDEPENDIENTE"/>
    <n v="66"/>
  </r>
  <r>
    <n v="2047"/>
    <s v="HOMBRE"/>
    <n v="505875.11"/>
    <s v="ASALARIADO"/>
    <x v="1"/>
    <s v="SI"/>
    <s v="NO"/>
    <s v="NO"/>
    <n v="29"/>
    <s v="No"/>
    <s v="No"/>
    <n v="505875.11"/>
    <s v="ASALARIADO"/>
    <n v="29"/>
  </r>
  <r>
    <n v="2048"/>
    <s v="HOMBRE"/>
    <n v="344041.81"/>
    <s v="ASALARIADO"/>
    <x v="1"/>
    <s v="SI"/>
    <s v="NO"/>
    <s v="NO"/>
    <n v="23"/>
    <s v="No"/>
    <s v="No"/>
    <n v="344041.81"/>
    <s v="ASALARIADO"/>
    <n v="23"/>
  </r>
  <r>
    <n v="2049"/>
    <s v="MUJER"/>
    <n v="731044"/>
    <s v="ASALARIADO"/>
    <x v="0"/>
    <s v="SI"/>
    <s v="NO"/>
    <s v="SI"/>
    <n v="36"/>
    <s v="No"/>
    <s v="No"/>
    <n v="731044"/>
    <s v="ASALARIADO"/>
    <n v="36"/>
  </r>
  <r>
    <n v="2050"/>
    <s v="MUJER"/>
    <n v="3026789.5"/>
    <s v="ASALARIADO"/>
    <x v="0"/>
    <s v="SI"/>
    <s v="NO"/>
    <s v="NO"/>
    <n v="58"/>
    <s v="Atípico"/>
    <s v="No"/>
    <n v="3026789.5"/>
    <s v="ASALARIADO"/>
    <n v="58"/>
  </r>
  <r>
    <n v="2051"/>
    <s v="MUJER"/>
    <n v="791106.77"/>
    <s v="ASALARIADO"/>
    <x v="1"/>
    <s v="SI"/>
    <s v="NO"/>
    <s v="NO"/>
    <n v="48"/>
    <s v="No"/>
    <s v="No"/>
    <n v="791106.77"/>
    <s v="ASALARIADO"/>
    <n v="48"/>
  </r>
  <r>
    <n v="2052"/>
    <s v="MUJER"/>
    <n v="112068.94"/>
    <s v="PENSIONADOS EN SU PROPIO SISTEMA"/>
    <x v="0"/>
    <s v="SI"/>
    <s v="NO"/>
    <s v="NO"/>
    <n v="68"/>
    <s v="No"/>
    <s v="No"/>
    <n v="112068.94"/>
    <s v="PENSIONADOS EN SU PROPIO SISTEMA"/>
    <n v="68"/>
  </r>
  <r>
    <n v="2053"/>
    <s v="HOMBRE"/>
    <n v="297046"/>
    <s v="ASEGURADO VOLUNTARIO"/>
    <x v="1"/>
    <s v="SI"/>
    <s v="NO"/>
    <s v="SI"/>
    <n v="31"/>
    <s v="No"/>
    <s v="No"/>
    <n v="297046"/>
    <s v="ASEGURADO VOLUNTARIO"/>
    <n v="31"/>
  </r>
  <r>
    <n v="2054"/>
    <s v="MUJER"/>
    <n v="2024000"/>
    <s v="ASALARIADO"/>
    <x v="1"/>
    <s v="SI"/>
    <s v="NO"/>
    <s v="NO"/>
    <n v="26"/>
    <s v="No"/>
    <s v="No"/>
    <n v="2024000"/>
    <s v="ASALARIADO"/>
    <n v="26"/>
  </r>
  <r>
    <n v="2055"/>
    <s v="MUJER"/>
    <n v="220000"/>
    <s v="ASALARIADO"/>
    <x v="1"/>
    <s v="SI"/>
    <s v="NO"/>
    <s v="NO"/>
    <n v="24"/>
    <s v="No"/>
    <s v="No"/>
    <n v="220000"/>
    <s v="ASALARIADO"/>
    <n v="24"/>
  </r>
  <r>
    <n v="2056"/>
    <s v="HOMBRE"/>
    <n v="297659"/>
    <s v="TRABAJADOR INDEPENDIENTE"/>
    <x v="1"/>
    <s v="SI"/>
    <s v="NO"/>
    <s v="NO"/>
    <n v="60"/>
    <s v="No"/>
    <s v="No"/>
    <n v="297659"/>
    <s v="TRABAJADOR INDEPENDIENTE"/>
    <n v="60"/>
  </r>
  <r>
    <n v="2057"/>
    <s v="MUJER"/>
    <n v="1286116"/>
    <s v="ASALARIADO"/>
    <x v="0"/>
    <s v="SI"/>
    <s v="NO"/>
    <s v="SI"/>
    <n v="51"/>
    <s v="No"/>
    <s v="No"/>
    <n v="1286116"/>
    <s v="ASALARIADO"/>
    <n v="51"/>
  </r>
  <r>
    <n v="2058"/>
    <s v="HOMBRE"/>
    <n v="180800"/>
    <s v="ASALARIADO"/>
    <x v="1"/>
    <s v="SI"/>
    <s v="NO"/>
    <s v="SI"/>
    <n v="35"/>
    <s v="No"/>
    <s v="No"/>
    <n v="180800"/>
    <s v="ASALARIADO"/>
    <n v="35"/>
  </r>
  <r>
    <n v="2059"/>
    <s v="HOMBRE"/>
    <n v="334141"/>
    <s v="TRABAJADOR INDEPENDIENTE"/>
    <x v="1"/>
    <s v="SI"/>
    <s v="NO"/>
    <s v="SI"/>
    <n v="38"/>
    <s v="No"/>
    <s v="No"/>
    <n v="334141"/>
    <s v="TRABAJADOR INDEPENDIENTE"/>
    <n v="38"/>
  </r>
  <r>
    <n v="2060"/>
    <s v="MUJER"/>
    <n v="356549.6"/>
    <s v="ASALARIADO"/>
    <x v="1"/>
    <s v="SI"/>
    <s v="NO"/>
    <s v="SI"/>
    <n v="43"/>
    <s v="No"/>
    <s v="No"/>
    <n v="356549.6"/>
    <s v="ASALARIADO"/>
    <n v="43"/>
  </r>
  <r>
    <n v="2061"/>
    <s v="HOMBRE"/>
    <n v="526441.80000000005"/>
    <s v="ASALARIADO"/>
    <x v="1"/>
    <s v="SI"/>
    <s v="NO"/>
    <s v="NO"/>
    <n v="43"/>
    <s v="No"/>
    <s v="No"/>
    <n v="526441.80000000005"/>
    <s v="ASALARIADO"/>
    <n v="43"/>
  </r>
  <r>
    <n v="2062"/>
    <s v="MUJER"/>
    <n v="297046"/>
    <s v="ASEGURADO VOLUNTARIO"/>
    <x v="1"/>
    <s v="SI"/>
    <s v="NO"/>
    <s v="NO"/>
    <n v="30"/>
    <s v="No"/>
    <s v="No"/>
    <n v="297046"/>
    <s v="ASEGURADO VOLUNTARIO"/>
    <n v="30"/>
  </r>
  <r>
    <n v="2063"/>
    <s v="MUJER"/>
    <n v="269640.95"/>
    <s v="ASALARIADO"/>
    <x v="1"/>
    <s v="SI"/>
    <s v="NO"/>
    <s v="NO"/>
    <n v="26"/>
    <s v="No"/>
    <s v="No"/>
    <n v="269640.95"/>
    <s v="ASALARIADO"/>
    <n v="26"/>
  </r>
  <r>
    <n v="2064"/>
    <s v="HOMBRE"/>
    <n v="601793"/>
    <s v="ASALARIADO"/>
    <x v="0"/>
    <s v="SI"/>
    <s v="NO"/>
    <s v="NO"/>
    <n v="58"/>
    <s v="No"/>
    <s v="No"/>
    <n v="601793"/>
    <s v="ASALARIADO"/>
    <n v="58"/>
  </r>
  <r>
    <n v="2065"/>
    <s v="MUJER"/>
    <n v="1000000"/>
    <s v="ASALARIADO"/>
    <x v="1"/>
    <s v="SI"/>
    <s v="NO"/>
    <s v="NO"/>
    <n v="23"/>
    <s v="No"/>
    <s v="No"/>
    <n v="1000000"/>
    <s v="ASALARIADO"/>
    <n v="23"/>
  </r>
  <r>
    <n v="2066"/>
    <s v="HOMBRE"/>
    <n v="255672"/>
    <s v="ASALARIADO"/>
    <x v="1"/>
    <s v="SI"/>
    <s v="NO"/>
    <s v="NO"/>
    <n v="50"/>
    <s v="No"/>
    <s v="No"/>
    <n v="255672"/>
    <s v="ASALARIADO"/>
    <n v="50"/>
  </r>
  <r>
    <n v="2067"/>
    <s v="HOMBRE"/>
    <n v="69361.600000000006"/>
    <s v="ASALARIADO"/>
    <x v="1"/>
    <s v="SI"/>
    <s v="NO"/>
    <s v="NO"/>
    <n v="60"/>
    <s v="No"/>
    <s v="No"/>
    <n v="69361.600000000006"/>
    <s v="ASALARIADO"/>
    <n v="60"/>
  </r>
  <r>
    <n v="2068"/>
    <s v="HOMBRE"/>
    <n v="326749"/>
    <s v="TRABAJADOR INDEPENDIENTE"/>
    <x v="1"/>
    <s v="SI"/>
    <s v="NO"/>
    <s v="SI"/>
    <n v="36"/>
    <s v="No"/>
    <s v="No"/>
    <n v="326749"/>
    <s v="TRABAJADOR INDEPENDIENTE"/>
    <n v="36"/>
  </r>
  <r>
    <n v="2069"/>
    <s v="MUJER"/>
    <n v="319576"/>
    <s v="ASALARIADO"/>
    <x v="1"/>
    <s v="SI"/>
    <s v="NO"/>
    <s v="NO"/>
    <n v="44"/>
    <s v="No"/>
    <s v="No"/>
    <n v="319576"/>
    <s v="ASALARIADO"/>
    <n v="44"/>
  </r>
  <r>
    <n v="2070"/>
    <s v="HOMBRE"/>
    <n v="278030.99"/>
    <s v="CONVENIOS ESPECIALES DE TRABAJADORES INDEPENDIENTES"/>
    <x v="1"/>
    <s v="SI"/>
    <s v="NO"/>
    <s v="NO"/>
    <n v="43"/>
    <s v="No"/>
    <s v="No"/>
    <n v="278030.99"/>
    <s v="CONVENIOS ESPECIALES DE TRABAJADORES INDEPENDIENTES"/>
    <n v="43"/>
  </r>
  <r>
    <n v="2071"/>
    <s v="MUJER"/>
    <n v="400000"/>
    <s v="ASALARIADO"/>
    <x v="1"/>
    <s v="SI"/>
    <s v="NO"/>
    <s v="NO"/>
    <n v="40"/>
    <s v="No"/>
    <s v="No"/>
    <n v="400000"/>
    <s v="ASALARIADO"/>
    <n v="40"/>
  </r>
  <r>
    <n v="2072"/>
    <s v="HOMBRE"/>
    <n v="328192"/>
    <s v="TRABAJADOR INDEPENDIENTE"/>
    <x v="1"/>
    <s v="SI"/>
    <s v="NO"/>
    <s v="SI"/>
    <n v="43"/>
    <s v="No"/>
    <s v="No"/>
    <n v="328192"/>
    <s v="TRABAJADOR INDEPENDIENTE"/>
    <n v="43"/>
  </r>
  <r>
    <n v="2073"/>
    <s v="MUJER"/>
    <n v="1314059"/>
    <s v="PENSIONADOS EN SU PROPIO SISTEMA"/>
    <x v="0"/>
    <s v="SI"/>
    <s v="NO"/>
    <s v="NO"/>
    <n v="67"/>
    <s v="No"/>
    <s v="No"/>
    <n v="1314059"/>
    <s v="PENSIONADOS EN SU PROPIO SISTEMA"/>
    <n v="67"/>
  </r>
  <r>
    <n v="2074"/>
    <s v="MUJER"/>
    <n v="300018"/>
    <s v="ASEGURADO VOLUNTARIO"/>
    <x v="1"/>
    <s v="SI"/>
    <s v="NO"/>
    <s v="NO"/>
    <n v="59"/>
    <s v="No"/>
    <s v="No"/>
    <n v="300018"/>
    <s v="ASEGURADO VOLUNTARIO"/>
    <n v="59"/>
  </r>
  <r>
    <n v="2075"/>
    <s v="MUJER"/>
    <n v="400000"/>
    <s v="ASALARIADO"/>
    <x v="1"/>
    <s v="SI"/>
    <s v="NO"/>
    <s v="NO"/>
    <n v="35"/>
    <s v="No"/>
    <s v="No"/>
    <n v="400000"/>
    <s v="ASALARIADO"/>
    <n v="35"/>
  </r>
  <r>
    <n v="2076"/>
    <s v="HOMBRE"/>
    <n v="550000"/>
    <s v="ASALARIADO"/>
    <x v="1"/>
    <s v="SI"/>
    <s v="NO"/>
    <s v="NO"/>
    <n v="25"/>
    <s v="No"/>
    <s v="No"/>
    <n v="550000"/>
    <s v="ASALARIADO"/>
    <n v="25"/>
  </r>
  <r>
    <n v="2077"/>
    <s v="MUJER"/>
    <n v="686170"/>
    <s v="TRABAJADOR INDEPENDIENTE"/>
    <x v="1"/>
    <s v="SI"/>
    <s v="NO"/>
    <s v="SI"/>
    <n v="43"/>
    <s v="No"/>
    <s v="No"/>
    <n v="686170"/>
    <s v="TRABAJADOR INDEPENDIENTE"/>
    <n v="43"/>
  </r>
  <r>
    <n v="2078"/>
    <s v="MUJER"/>
    <n v="161550"/>
    <s v="ASALARIADO"/>
    <x v="1"/>
    <s v="SI"/>
    <s v="NO"/>
    <s v="NO"/>
    <n v="39"/>
    <s v="No"/>
    <s v="No"/>
    <n v="161550"/>
    <s v="ASALARIADO"/>
    <n v="39"/>
  </r>
  <r>
    <n v="2079"/>
    <s v="HOMBRE"/>
    <n v="1038456"/>
    <s v="ASALARIADO"/>
    <x v="1"/>
    <s v="SI"/>
    <s v="NO"/>
    <s v="NO"/>
    <n v="36"/>
    <s v="No"/>
    <s v="No"/>
    <n v="1038456"/>
    <s v="ASALARIADO"/>
    <n v="36"/>
  </r>
  <r>
    <n v="2080"/>
    <s v="HOMBRE"/>
    <n v="685653.34"/>
    <s v="ASALARIADO"/>
    <x v="1"/>
    <s v="SI"/>
    <s v="NO"/>
    <s v="NO"/>
    <n v="44"/>
    <s v="No"/>
    <s v="No"/>
    <n v="685653.34"/>
    <s v="ASALARIADO"/>
    <n v="44"/>
  </r>
  <r>
    <n v="2081"/>
    <s v="HOMBRE"/>
    <n v="594092"/>
    <s v="TRABAJADOR INDEPENDIENTE"/>
    <x v="1"/>
    <s v="SI"/>
    <s v="SI"/>
    <s v="NO"/>
    <n v="55"/>
    <s v="No"/>
    <s v="No"/>
    <n v="594092"/>
    <s v="TRABAJADOR INDEPENDIENTE"/>
    <n v="55"/>
  </r>
  <r>
    <n v="2082"/>
    <s v="HOMBRE"/>
    <n v="457059"/>
    <s v="ASALARIADO"/>
    <x v="0"/>
    <s v="SI"/>
    <s v="NO"/>
    <s v="SI"/>
    <n v="44"/>
    <s v="No"/>
    <s v="No"/>
    <n v="457059"/>
    <s v="ASALARIADO"/>
    <n v="44"/>
  </r>
  <r>
    <n v="2083"/>
    <s v="HOMBRE"/>
    <n v="250000"/>
    <s v="ASALARIADO"/>
    <x v="1"/>
    <s v="SI"/>
    <s v="SI"/>
    <s v="SI"/>
    <n v="47"/>
    <s v="No"/>
    <s v="No"/>
    <n v="250000"/>
    <s v="ASALARIADO"/>
    <n v="47"/>
  </r>
  <r>
    <n v="2084"/>
    <s v="MUJER"/>
    <n v="356600"/>
    <s v="ASALARIADO"/>
    <x v="1"/>
    <s v="SI"/>
    <s v="NO"/>
    <s v="NO"/>
    <n v="49"/>
    <s v="No"/>
    <s v="No"/>
    <n v="356600"/>
    <s v="ASALARIADO"/>
    <n v="49"/>
  </r>
  <r>
    <n v="2085"/>
    <s v="HOMBRE"/>
    <n v="3983343"/>
    <s v="PENSIONADOS EN SU PROPIO SISTEMA"/>
    <x v="0"/>
    <s v="SI"/>
    <s v="NO"/>
    <s v="NO"/>
    <n v="69"/>
    <s v="Atípico"/>
    <s v="No"/>
    <n v="3983343"/>
    <s v="PENSIONADOS EN SU PROPIO SISTEMA"/>
    <n v="69"/>
  </r>
  <r>
    <n v="2086"/>
    <s v="HOMBRE"/>
    <n v="300000"/>
    <s v="ASALARIADO"/>
    <x v="1"/>
    <s v="SI"/>
    <s v="NO"/>
    <s v="NO"/>
    <n v="20"/>
    <s v="No"/>
    <s v="No"/>
    <n v="300000"/>
    <s v="ASALARIADO"/>
    <n v="20"/>
  </r>
  <r>
    <n v="2087"/>
    <s v="HOMBRE"/>
    <n v="110000"/>
    <s v="ASALARIADO"/>
    <x v="1"/>
    <s v="SI"/>
    <s v="NO"/>
    <s v="SI"/>
    <n v="57"/>
    <s v="No"/>
    <s v="No"/>
    <n v="110000"/>
    <s v="ASALARIADO"/>
    <n v="57"/>
  </r>
  <r>
    <n v="2088"/>
    <s v="MUJER"/>
    <n v="799650"/>
    <s v="ASALARIADO"/>
    <x v="1"/>
    <s v="SI"/>
    <s v="NO"/>
    <s v="NO"/>
    <n v="25"/>
    <s v="No"/>
    <s v="No"/>
    <n v="799650"/>
    <s v="ASALARIADO"/>
    <n v="25"/>
  </r>
  <r>
    <n v="2089"/>
    <s v="MUJER"/>
    <n v="488750"/>
    <s v="ASALARIADO"/>
    <x v="1"/>
    <s v="SI"/>
    <s v="NO"/>
    <s v="NO"/>
    <n v="24"/>
    <s v="No"/>
    <s v="No"/>
    <n v="488750"/>
    <s v="ASALARIADO"/>
    <n v="24"/>
  </r>
  <r>
    <n v="2090"/>
    <s v="HOMBRE"/>
    <n v="2038867"/>
    <s v="ASALARIADO"/>
    <x v="1"/>
    <s v="SI"/>
    <s v="NO"/>
    <s v="NO"/>
    <n v="34"/>
    <s v="No"/>
    <s v="No"/>
    <n v="2038867"/>
    <s v="ASALARIADO"/>
    <n v="34"/>
  </r>
  <r>
    <n v="2091"/>
    <s v="MUJER"/>
    <n v="793930.98"/>
    <s v="ASALARIADO"/>
    <x v="0"/>
    <s v="SI"/>
    <s v="NO"/>
    <s v="NO"/>
    <n v="35"/>
    <s v="No"/>
    <s v="No"/>
    <n v="793930.98"/>
    <s v="ASALARIADO"/>
    <n v="35"/>
  </r>
  <r>
    <n v="2092"/>
    <s v="HOMBRE"/>
    <n v="452337.26"/>
    <s v="ASALARIADO"/>
    <x v="1"/>
    <s v="SI"/>
    <s v="NO"/>
    <s v="NO"/>
    <n v="40"/>
    <s v="No"/>
    <s v="No"/>
    <n v="452337.26"/>
    <s v="ASALARIADO"/>
    <n v="40"/>
  </r>
  <r>
    <n v="2093"/>
    <s v="HOMBRE"/>
    <n v="401258.65"/>
    <s v="ASALARIADO"/>
    <x v="1"/>
    <s v="SI"/>
    <s v="NO"/>
    <s v="NO"/>
    <n v="59"/>
    <s v="No"/>
    <s v="No"/>
    <n v="401258.65"/>
    <s v="ASALARIADO"/>
    <n v="59"/>
  </r>
  <r>
    <n v="2094"/>
    <s v="MUJER"/>
    <n v="476344.45"/>
    <s v="ASALARIADO"/>
    <x v="1"/>
    <s v="SI"/>
    <s v="NO"/>
    <s v="NO"/>
    <n v="24"/>
    <s v="No"/>
    <s v="No"/>
    <n v="476344.45"/>
    <s v="ASALARIADO"/>
    <n v="24"/>
  </r>
  <r>
    <n v="2095"/>
    <s v="HOMBRE"/>
    <n v="1934551"/>
    <s v="ASALARIADO"/>
    <x v="1"/>
    <s v="SI"/>
    <s v="NO"/>
    <s v="SI"/>
    <n v="58"/>
    <s v="No"/>
    <s v="No"/>
    <n v="1934551"/>
    <s v="ASALARIADO"/>
    <n v="58"/>
  </r>
  <r>
    <n v="2096"/>
    <s v="HOMBRE"/>
    <n v="1995482.54"/>
    <s v="ASALARIADO"/>
    <x v="0"/>
    <s v="SI"/>
    <s v="NO"/>
    <s v="NO"/>
    <n v="34"/>
    <s v="No"/>
    <s v="No"/>
    <n v="1995482.54"/>
    <s v="ASALARIADO"/>
    <n v="34"/>
  </r>
  <r>
    <n v="2097"/>
    <s v="HOMBRE"/>
    <n v="297949"/>
    <s v="ASEGURADO VOLUNTARIO"/>
    <x v="1"/>
    <s v="SI"/>
    <s v="NO"/>
    <s v="NO"/>
    <n v="37"/>
    <s v="No"/>
    <s v="No"/>
    <n v="297949"/>
    <s v="ASEGURADO VOLUNTARIO"/>
    <n v="37"/>
  </r>
  <r>
    <n v="2098"/>
    <s v="HOMBRE"/>
    <n v="722064"/>
    <s v="ASALARIADO"/>
    <x v="1"/>
    <s v="SI"/>
    <s v="NO"/>
    <s v="NO"/>
    <n v="33"/>
    <s v="No"/>
    <s v="No"/>
    <n v="722064"/>
    <s v="ASALARIADO"/>
    <n v="33"/>
  </r>
  <r>
    <n v="2099"/>
    <s v="HOMBRE"/>
    <n v="753913.5"/>
    <s v="ASALARIADO"/>
    <x v="0"/>
    <s v="SI"/>
    <s v="NO"/>
    <s v="NO"/>
    <n v="56"/>
    <s v="No"/>
    <s v="No"/>
    <n v="753913.5"/>
    <s v="ASALARIADO"/>
    <n v="56"/>
  </r>
  <r>
    <n v="2100"/>
    <s v="HOMBRE"/>
    <n v="607142.85"/>
    <s v="ASALARIADO"/>
    <x v="1"/>
    <s v="SI"/>
    <s v="NO"/>
    <s v="NO"/>
    <n v="31"/>
    <s v="No"/>
    <s v="No"/>
    <n v="607142.85"/>
    <s v="ASALARIADO"/>
    <n v="31"/>
  </r>
  <r>
    <n v="2101"/>
    <s v="HOMBRE"/>
    <n v="260000"/>
    <s v="ASALARIADO"/>
    <x v="1"/>
    <s v="SI"/>
    <s v="NO"/>
    <s v="SI"/>
    <n v="37"/>
    <s v="No"/>
    <s v="No"/>
    <n v="260000"/>
    <s v="ASALARIADO"/>
    <n v="37"/>
  </r>
  <r>
    <n v="2102"/>
    <s v="HOMBRE"/>
    <n v="742000"/>
    <s v="ASALARIADO"/>
    <x v="1"/>
    <s v="SI"/>
    <s v="NO"/>
    <s v="NO"/>
    <n v="57"/>
    <s v="No"/>
    <s v="No"/>
    <n v="742000"/>
    <s v="ASALARIADO"/>
    <n v="57"/>
  </r>
  <r>
    <n v="2103"/>
    <s v="HOMBRE"/>
    <n v="170440"/>
    <s v="ASALARIADO"/>
    <x v="1"/>
    <s v="SI"/>
    <s v="NO"/>
    <s v="NO"/>
    <n v="42"/>
    <s v="No"/>
    <s v="No"/>
    <n v="170440"/>
    <s v="ASALARIADO"/>
    <n v="42"/>
  </r>
  <r>
    <n v="2104"/>
    <s v="MUJER"/>
    <n v="242860"/>
    <s v="ASALARIADO"/>
    <x v="1"/>
    <s v="SI"/>
    <s v="NO"/>
    <s v="SI"/>
    <n v="62"/>
    <s v="No"/>
    <s v="No"/>
    <n v="242860"/>
    <s v="ASALARIADO"/>
    <n v="62"/>
  </r>
  <r>
    <n v="2105"/>
    <s v="HOMBRE"/>
    <n v="1860734"/>
    <s v="TRABAJADOR INDEPENDIENTE"/>
    <x v="1"/>
    <s v="SI"/>
    <s v="SI"/>
    <s v="SI"/>
    <n v="52"/>
    <s v="No"/>
    <s v="No"/>
    <n v="1860734"/>
    <s v="TRABAJADOR INDEPENDIENTE"/>
    <n v="52"/>
  </r>
  <r>
    <n v="2106"/>
    <s v="HOMBRE"/>
    <n v="620373.67000000004"/>
    <s v="ASALARIADO"/>
    <x v="1"/>
    <s v="SI"/>
    <s v="NO"/>
    <s v="NO"/>
    <n v="46"/>
    <s v="No"/>
    <s v="No"/>
    <n v="620373.67000000004"/>
    <s v="ASALARIADO"/>
    <n v="46"/>
  </r>
  <r>
    <n v="2107"/>
    <s v="MUJER"/>
    <n v="1233708"/>
    <s v="ASALARIADO"/>
    <x v="1"/>
    <s v="SI"/>
    <s v="NO"/>
    <s v="NO"/>
    <n v="40"/>
    <s v="No"/>
    <s v="No"/>
    <n v="1233708"/>
    <s v="ASALARIADO"/>
    <n v="40"/>
  </r>
  <r>
    <n v="2108"/>
    <s v="HOMBRE"/>
    <n v="520000"/>
    <s v="ASALARIADO"/>
    <x v="1"/>
    <s v="SI"/>
    <s v="NO"/>
    <s v="NO"/>
    <n v="45"/>
    <s v="No"/>
    <s v="No"/>
    <n v="520000"/>
    <s v="ASALARIADO"/>
    <n v="45"/>
  </r>
  <r>
    <n v="2109"/>
    <s v="HOMBRE"/>
    <n v="160000"/>
    <s v="ASALARIADO"/>
    <x v="1"/>
    <s v="SI"/>
    <s v="SI"/>
    <s v="NO"/>
    <n v="26"/>
    <s v="No"/>
    <s v="No"/>
    <n v="160000"/>
    <s v="ASALARIADO"/>
    <n v="26"/>
  </r>
  <r>
    <n v="2110"/>
    <s v="HOMBRE"/>
    <n v="296346.2"/>
    <s v="ASALARIADO"/>
    <x v="1"/>
    <s v="SI"/>
    <s v="NO"/>
    <s v="NO"/>
    <n v="48"/>
    <s v="No"/>
    <s v="No"/>
    <n v="296346.2"/>
    <s v="ASALARIADO"/>
    <n v="48"/>
  </r>
  <r>
    <n v="2111"/>
    <s v="MUJER"/>
    <n v="32942.089999999997"/>
    <s v="ASALARIADO"/>
    <x v="0"/>
    <s v="SI"/>
    <s v="NO"/>
    <s v="NO"/>
    <n v="24"/>
    <s v="No"/>
    <s v="No"/>
    <n v="32942.089999999997"/>
    <s v="ASALARIADO"/>
    <n v="24"/>
  </r>
  <r>
    <n v="2112"/>
    <s v="HOMBRE"/>
    <n v="297102"/>
    <s v="TRABAJADOR INDEPENDIENTE"/>
    <x v="1"/>
    <s v="SI"/>
    <s v="NO"/>
    <s v="NO"/>
    <n v="29"/>
    <s v="No"/>
    <s v="No"/>
    <n v="297102"/>
    <s v="TRABAJADOR INDEPENDIENTE"/>
    <n v="29"/>
  </r>
  <r>
    <n v="2113"/>
    <s v="HOMBRE"/>
    <n v="297139"/>
    <s v="ASEGURADO VOLUNTARIO"/>
    <x v="1"/>
    <s v="SI"/>
    <s v="NO"/>
    <s v="NO"/>
    <n v="36"/>
    <s v="No"/>
    <s v="No"/>
    <n v="297139"/>
    <s v="ASEGURADO VOLUNTARIO"/>
    <n v="36"/>
  </r>
  <r>
    <n v="2114"/>
    <s v="HOMBRE"/>
    <n v="1069013.75"/>
    <s v="ASALARIADO"/>
    <x v="1"/>
    <s v="SI"/>
    <s v="NO"/>
    <s v="NO"/>
    <n v="27"/>
    <s v="No"/>
    <s v="No"/>
    <n v="1069013.75"/>
    <s v="ASALARIADO"/>
    <n v="27"/>
  </r>
  <r>
    <n v="2115"/>
    <s v="MUJER"/>
    <n v="358405"/>
    <s v="ASALARIADO"/>
    <x v="1"/>
    <s v="SI"/>
    <s v="NO"/>
    <s v="NO"/>
    <n v="24"/>
    <s v="No"/>
    <s v="No"/>
    <n v="358405"/>
    <s v="ASALARIADO"/>
    <n v="24"/>
  </r>
  <r>
    <n v="2116"/>
    <s v="HOMBRE"/>
    <n v="1596417"/>
    <s v="ASALARIADO"/>
    <x v="0"/>
    <s v="SI"/>
    <s v="NO"/>
    <s v="SI"/>
    <n v="47"/>
    <s v="No"/>
    <s v="No"/>
    <n v="1596417"/>
    <s v="ASALARIADO"/>
    <n v="47"/>
  </r>
  <r>
    <n v="2117"/>
    <s v="HOMBRE"/>
    <n v="303000"/>
    <s v="ASALARIADO"/>
    <x v="1"/>
    <s v="SI"/>
    <s v="NO"/>
    <s v="NO"/>
    <n v="24"/>
    <s v="No"/>
    <s v="No"/>
    <n v="303000"/>
    <s v="ASALARIADO"/>
    <n v="24"/>
  </r>
  <r>
    <n v="2118"/>
    <s v="HOMBRE"/>
    <n v="400944.9"/>
    <s v="ASALARIADO"/>
    <x v="1"/>
    <s v="SI"/>
    <s v="NO"/>
    <s v="NO"/>
    <n v="27"/>
    <s v="No"/>
    <s v="No"/>
    <n v="400944.9"/>
    <s v="ASALARIADO"/>
    <n v="27"/>
  </r>
  <r>
    <n v="2119"/>
    <s v="HOMBRE"/>
    <n v="130000"/>
    <s v="ASALARIADO"/>
    <x v="1"/>
    <s v="SI"/>
    <s v="NO"/>
    <s v="SI"/>
    <n v="27"/>
    <s v="No"/>
    <s v="No"/>
    <n v="130000"/>
    <s v="ASALARIADO"/>
    <n v="27"/>
  </r>
  <r>
    <n v="2120"/>
    <s v="MUJER"/>
    <n v="284392"/>
    <s v="ASALARIADO"/>
    <x v="0"/>
    <s v="SI"/>
    <s v="NO"/>
    <s v="SI"/>
    <n v="56"/>
    <s v="No"/>
    <s v="No"/>
    <n v="284392"/>
    <s v="ASALARIADO"/>
    <n v="56"/>
  </r>
  <r>
    <n v="2121"/>
    <s v="HOMBRE"/>
    <n v="681308.01"/>
    <s v="ASALARIADO"/>
    <x v="1"/>
    <s v="SI"/>
    <s v="NO"/>
    <s v="NO"/>
    <n v="31"/>
    <s v="No"/>
    <s v="No"/>
    <n v="681308.01"/>
    <s v="ASALARIADO"/>
    <n v="31"/>
  </r>
  <r>
    <n v="2122"/>
    <s v="MUJER"/>
    <n v="1436096"/>
    <s v="PENSIONADOS EN SU PROPIO SISTEMA"/>
    <x v="0"/>
    <s v="SI"/>
    <s v="NO"/>
    <s v="NO"/>
    <n v="60"/>
    <s v="No"/>
    <s v="No"/>
    <n v="1436096"/>
    <s v="PENSIONADOS EN SU PROPIO SISTEMA"/>
    <n v="60"/>
  </r>
  <r>
    <n v="2123"/>
    <s v="HOMBRE"/>
    <n v="299647"/>
    <s v="TRABAJADOR INDEPENDIENTE"/>
    <x v="1"/>
    <s v="SI"/>
    <s v="NO"/>
    <s v="SI"/>
    <n v="48"/>
    <s v="No"/>
    <s v="No"/>
    <n v="299647"/>
    <s v="TRABAJADOR INDEPENDIENTE"/>
    <n v="48"/>
  </r>
  <r>
    <n v="2124"/>
    <s v="HOMBRE"/>
    <n v="522249"/>
    <s v="TRABAJADOR INDEPENDIENTE"/>
    <x v="1"/>
    <s v="SI"/>
    <s v="NO"/>
    <s v="SI"/>
    <n v="30"/>
    <s v="No"/>
    <s v="No"/>
    <n v="522249"/>
    <s v="TRABAJADOR INDEPENDIENTE"/>
    <n v="30"/>
  </r>
  <r>
    <n v="2125"/>
    <s v="HOMBRE"/>
    <n v="2399117.94"/>
    <s v="ASALARIADO"/>
    <x v="1"/>
    <s v="SI"/>
    <s v="NO"/>
    <s v="NO"/>
    <n v="36"/>
    <s v="Atípico"/>
    <s v="No"/>
    <n v="2399117.94"/>
    <s v="ASALARIADO"/>
    <n v="36"/>
  </r>
  <r>
    <n v="2126"/>
    <s v="HOMBRE"/>
    <n v="1431680.32"/>
    <s v="ASALARIADO"/>
    <x v="0"/>
    <s v="SI"/>
    <s v="NO"/>
    <s v="NO"/>
    <n v="37"/>
    <s v="No"/>
    <s v="No"/>
    <n v="1431680.32"/>
    <s v="ASALARIADO"/>
    <n v="37"/>
  </r>
  <r>
    <n v="2127"/>
    <s v="HOMBRE"/>
    <n v="299647"/>
    <s v="ASEGURADO VOLUNTARIO"/>
    <x v="1"/>
    <s v="SI"/>
    <s v="NO"/>
    <s v="SI"/>
    <n v="63"/>
    <s v="No"/>
    <s v="No"/>
    <n v="299647"/>
    <s v="ASEGURADO VOLUNTARIO"/>
    <n v="63"/>
  </r>
  <r>
    <n v="2128"/>
    <s v="HOMBRE"/>
    <n v="297046"/>
    <s v="TRABAJADOR INDEPENDIENTE"/>
    <x v="1"/>
    <s v="SI"/>
    <s v="SI"/>
    <s v="SI"/>
    <n v="25"/>
    <s v="No"/>
    <s v="No"/>
    <n v="297046"/>
    <s v="TRABAJADOR INDEPENDIENTE"/>
    <n v="25"/>
  </r>
  <r>
    <n v="2129"/>
    <s v="HOMBRE"/>
    <n v="347510"/>
    <s v="ASALARIADO"/>
    <x v="1"/>
    <s v="SI"/>
    <s v="NO"/>
    <s v="NO"/>
    <n v="37"/>
    <s v="No"/>
    <s v="No"/>
    <n v="347510"/>
    <s v="ASALARIADO"/>
    <n v="37"/>
  </r>
  <r>
    <n v="2130"/>
    <s v="HOMBRE"/>
    <n v="315000"/>
    <s v="ASALARIADO"/>
    <x v="1"/>
    <s v="SI"/>
    <s v="NO"/>
    <s v="NO"/>
    <n v="53"/>
    <s v="No"/>
    <s v="No"/>
    <n v="315000"/>
    <s v="ASALARIADO"/>
    <n v="53"/>
  </r>
  <r>
    <n v="2131"/>
    <s v="HOMBRE"/>
    <n v="297046"/>
    <s v="TRABAJADOR INDEPENDIENTE"/>
    <x v="1"/>
    <s v="SI"/>
    <s v="NO"/>
    <s v="NO"/>
    <n v="43"/>
    <s v="No"/>
    <s v="No"/>
    <n v="297046"/>
    <s v="TRABAJADOR INDEPENDIENTE"/>
    <n v="43"/>
  </r>
  <r>
    <n v="2132"/>
    <s v="HOMBRE"/>
    <n v="278030"/>
    <s v="CONVENIOS ESPECIALES DE TRABAJADORES INDEPENDIENTES"/>
    <x v="1"/>
    <s v="SI"/>
    <s v="SI"/>
    <s v="NO"/>
    <n v="54"/>
    <s v="No"/>
    <s v="No"/>
    <n v="278030"/>
    <s v="CONVENIOS ESPECIALES DE TRABAJADORES INDEPENDIENTES"/>
    <n v="54"/>
  </r>
  <r>
    <n v="2133"/>
    <s v="MUJER"/>
    <n v="445821"/>
    <s v="TRABAJADOR INDEPENDIENTE"/>
    <x v="1"/>
    <s v="SI"/>
    <s v="NO"/>
    <s v="NO"/>
    <n v="39"/>
    <s v="No"/>
    <s v="No"/>
    <n v="445821"/>
    <s v="TRABAJADOR INDEPENDIENTE"/>
    <n v="39"/>
  </r>
  <r>
    <n v="2134"/>
    <s v="HOMBRE"/>
    <n v="306723.3"/>
    <s v="TRABAJADOR INDEPENDIENTE"/>
    <x v="1"/>
    <s v="SI"/>
    <s v="SI"/>
    <s v="SI"/>
    <n v="45"/>
    <s v="No"/>
    <s v="No"/>
    <n v="306723.3"/>
    <s v="TRABAJADOR INDEPENDIENTE"/>
    <n v="45"/>
  </r>
  <r>
    <n v="2135"/>
    <s v="MUJER"/>
    <n v="445431.32"/>
    <s v="ASALARIADO"/>
    <x v="1"/>
    <s v="SI"/>
    <s v="NO"/>
    <s v="NO"/>
    <n v="25"/>
    <s v="No"/>
    <s v="No"/>
    <n v="445431.32"/>
    <s v="ASALARIADO"/>
    <n v="25"/>
  </r>
  <r>
    <n v="2136"/>
    <s v="HOMBRE"/>
    <n v="1460786.78"/>
    <s v="ASALARIADO"/>
    <x v="1"/>
    <s v="SI"/>
    <s v="NO"/>
    <s v="NO"/>
    <n v="32"/>
    <s v="No"/>
    <s v="No"/>
    <n v="1460786.78"/>
    <s v="ASALARIADO"/>
    <n v="32"/>
  </r>
  <r>
    <n v="2137"/>
    <s v="HOMBRE"/>
    <n v="10652"/>
    <s v="ASALARIADO"/>
    <x v="1"/>
    <s v="SI"/>
    <s v="SI"/>
    <s v="NO"/>
    <n v="24"/>
    <s v="No"/>
    <s v="No"/>
    <n v="10652"/>
    <s v="ASALARIADO"/>
    <n v="24"/>
  </r>
  <r>
    <n v="2138"/>
    <s v="MUJER"/>
    <n v="278030"/>
    <s v="ASEGURADO VOLUNTARIO"/>
    <x v="1"/>
    <s v="SI"/>
    <s v="NO"/>
    <s v="SI"/>
    <n v="27"/>
    <s v="No"/>
    <s v="No"/>
    <n v="278030"/>
    <s v="ASEGURADO VOLUNTARIO"/>
    <n v="27"/>
  </r>
  <r>
    <n v="2139"/>
    <s v="MUJER"/>
    <n v="1160116"/>
    <s v="PENSIONADOS EN SU PROPIO SISTEMA"/>
    <x v="0"/>
    <s v="SI"/>
    <s v="NO"/>
    <s v="NO"/>
    <n v="66"/>
    <s v="No"/>
    <s v="No"/>
    <n v="1160116"/>
    <s v="PENSIONADOS EN SU PROPIO SISTEMA"/>
    <n v="66"/>
  </r>
  <r>
    <n v="2140"/>
    <s v="HOMBRE"/>
    <n v="342028"/>
    <s v="ASALARIADO"/>
    <x v="1"/>
    <s v="SI"/>
    <s v="NO"/>
    <s v="NO"/>
    <n v="58"/>
    <s v="No"/>
    <s v="No"/>
    <n v="342028"/>
    <s v="ASALARIADO"/>
    <n v="58"/>
  </r>
  <r>
    <n v="2141"/>
    <s v="HOMBRE"/>
    <n v="239390"/>
    <s v="ASALARIADO"/>
    <x v="1"/>
    <s v="SI"/>
    <s v="NO"/>
    <s v="NO"/>
    <n v="46"/>
    <s v="No"/>
    <s v="No"/>
    <n v="239390"/>
    <s v="ASALARIADO"/>
    <n v="46"/>
  </r>
  <r>
    <n v="2142"/>
    <s v="HOMBRE"/>
    <n v="1347519"/>
    <s v="ASALARIADO"/>
    <x v="0"/>
    <s v="SI"/>
    <s v="NO"/>
    <s v="NO"/>
    <n v="57"/>
    <s v="No"/>
    <s v="No"/>
    <n v="1347519"/>
    <s v="ASALARIADO"/>
    <n v="57"/>
  </r>
  <r>
    <n v="2143"/>
    <s v="HOMBRE"/>
    <n v="350000"/>
    <s v="ASALARIADO"/>
    <x v="1"/>
    <s v="SI"/>
    <s v="NO"/>
    <s v="NO"/>
    <n v="37"/>
    <s v="No"/>
    <s v="No"/>
    <n v="350000"/>
    <s v="ASALARIADO"/>
    <n v="37"/>
  </r>
  <r>
    <n v="2144"/>
    <s v="MUJER"/>
    <n v="295000"/>
    <s v="ASALARIADO"/>
    <x v="1"/>
    <s v="SI"/>
    <s v="NO"/>
    <s v="SI"/>
    <n v="19"/>
    <s v="No"/>
    <s v="No"/>
    <n v="295000"/>
    <s v="ASALARIADO"/>
    <n v="19"/>
  </r>
  <r>
    <n v="2145"/>
    <s v="HOMBRE"/>
    <n v="302470"/>
    <s v="TRABAJADOR INDEPENDIENTE"/>
    <x v="1"/>
    <s v="SI"/>
    <s v="NO"/>
    <s v="NO"/>
    <n v="48"/>
    <s v="No"/>
    <s v="No"/>
    <n v="302470"/>
    <s v="TRABAJADOR INDEPENDIENTE"/>
    <n v="48"/>
  </r>
  <r>
    <n v="2146"/>
    <s v="MUJER"/>
    <n v="2613281.4500000002"/>
    <s v="ASALARIADO"/>
    <x v="0"/>
    <s v="SI"/>
    <s v="NO"/>
    <s v="NO"/>
    <n v="47"/>
    <s v="Atípico"/>
    <s v="No"/>
    <n v="2613281.4500000002"/>
    <s v="ASALARIADO"/>
    <n v="47"/>
  </r>
  <r>
    <n v="2147"/>
    <s v="MUJER"/>
    <n v="150409.17000000001"/>
    <s v="PENSIONADOS EN SU PROPIO SISTEMA"/>
    <x v="0"/>
    <s v="SI"/>
    <s v="NO"/>
    <s v="NO"/>
    <n v="86"/>
    <s v="No"/>
    <s v="No"/>
    <n v="150409.17000000001"/>
    <s v="PENSIONADOS EN SU PROPIO SISTEMA"/>
    <n v="86"/>
  </r>
  <r>
    <n v="2148"/>
    <s v="HOMBRE"/>
    <n v="77065"/>
    <s v="ASALARIADO"/>
    <x v="1"/>
    <s v="SI"/>
    <s v="NO"/>
    <s v="SI"/>
    <n v="43"/>
    <s v="No"/>
    <s v="No"/>
    <n v="77065"/>
    <s v="ASALARIADO"/>
    <n v="43"/>
  </r>
  <r>
    <n v="2149"/>
    <s v="HOMBRE"/>
    <n v="426459.38"/>
    <s v="ASALARIADO"/>
    <x v="1"/>
    <s v="SI"/>
    <s v="NO"/>
    <s v="NO"/>
    <n v="25"/>
    <s v="No"/>
    <s v="No"/>
    <n v="426459.38"/>
    <s v="ASALARIADO"/>
    <n v="25"/>
  </r>
  <r>
    <n v="2150"/>
    <s v="HOMBRE"/>
    <n v="448880"/>
    <s v="ASALARIADO"/>
    <x v="1"/>
    <s v="SI"/>
    <s v="NO"/>
    <s v="NO"/>
    <n v="33"/>
    <s v="No"/>
    <s v="No"/>
    <n v="448880"/>
    <s v="ASALARIADO"/>
    <n v="33"/>
  </r>
  <r>
    <n v="2151"/>
    <s v="MUJER"/>
    <n v="10"/>
    <s v="ASALARIADO"/>
    <x v="1"/>
    <s v="SI"/>
    <s v="NO"/>
    <s v="NO"/>
    <n v="26"/>
    <s v="No"/>
    <s v="No"/>
    <n v="10"/>
    <s v="ASALARIADO"/>
    <n v="26"/>
  </r>
  <r>
    <n v="2152"/>
    <s v="HOMBRE"/>
    <n v="237717.86"/>
    <s v="ASALARIADO"/>
    <x v="1"/>
    <s v="SI"/>
    <s v="NO"/>
    <s v="SI"/>
    <n v="23"/>
    <s v="No"/>
    <s v="No"/>
    <n v="237717.86"/>
    <s v="ASALARIADO"/>
    <n v="23"/>
  </r>
  <r>
    <n v="2153"/>
    <s v="HOMBRE"/>
    <n v="297045"/>
    <s v="ASEGURADO VOLUNTARIO"/>
    <x v="1"/>
    <s v="SI"/>
    <s v="SI"/>
    <s v="NO"/>
    <n v="30"/>
    <s v="No"/>
    <s v="No"/>
    <n v="297045"/>
    <s v="ASEGURADO VOLUNTARIO"/>
    <n v="30"/>
  </r>
  <r>
    <n v="2154"/>
    <s v="MUJER"/>
    <n v="585854"/>
    <s v="PENSIONADOS EN SU PROPIO SISTEMA"/>
    <x v="0"/>
    <s v="SI"/>
    <s v="NO"/>
    <s v="NO"/>
    <n v="76"/>
    <s v="No"/>
    <s v="No"/>
    <n v="585854"/>
    <s v="PENSIONADOS EN SU PROPIO SISTEMA"/>
    <n v="76"/>
  </r>
  <r>
    <n v="2155"/>
    <s v="HOMBRE"/>
    <n v="404467"/>
    <s v="ASEGURADO VOLUNTARIO"/>
    <x v="1"/>
    <s v="SI"/>
    <s v="NO"/>
    <s v="NO"/>
    <n v="58"/>
    <s v="No"/>
    <s v="No"/>
    <n v="404467"/>
    <s v="ASEGURADO VOLUNTARIO"/>
    <n v="58"/>
  </r>
  <r>
    <n v="2156"/>
    <s v="HOMBRE"/>
    <n v="594092"/>
    <s v="TRABAJADOR INDEPENDIENTE"/>
    <x v="1"/>
    <s v="SI"/>
    <s v="SI"/>
    <s v="SI"/>
    <n v="48"/>
    <s v="No"/>
    <s v="No"/>
    <n v="594092"/>
    <s v="TRABAJADOR INDEPENDIENTE"/>
    <n v="48"/>
  </r>
  <r>
    <n v="2157"/>
    <s v="HOMBRE"/>
    <n v="138580"/>
    <s v="ASALARIADO"/>
    <x v="1"/>
    <s v="SI"/>
    <s v="NO"/>
    <s v="NO"/>
    <n v="46"/>
    <s v="No"/>
    <s v="No"/>
    <n v="138580"/>
    <s v="ASALARIADO"/>
    <n v="46"/>
  </r>
  <r>
    <n v="2158"/>
    <s v="MUJER"/>
    <n v="1241627.95"/>
    <s v="PENSIONADOS EN SU PROPIO SISTEMA"/>
    <x v="0"/>
    <s v="SI"/>
    <s v="NO"/>
    <s v="NO"/>
    <n v="63"/>
    <s v="No"/>
    <s v="No"/>
    <n v="1241627.95"/>
    <s v="PENSIONADOS EN SU PROPIO SISTEMA"/>
    <n v="63"/>
  </r>
  <r>
    <n v="2159"/>
    <s v="HOMBRE"/>
    <n v="915020.56"/>
    <s v="ASALARIADO"/>
    <x v="1"/>
    <s v="SI"/>
    <s v="NO"/>
    <s v="NO"/>
    <n v="52"/>
    <s v="No"/>
    <s v="No"/>
    <n v="915020.56"/>
    <s v="ASALARIADO"/>
    <n v="52"/>
  </r>
  <r>
    <n v="2160"/>
    <s v="HOMBRE"/>
    <n v="569373.16"/>
    <s v="ASALARIADO"/>
    <x v="1"/>
    <s v="SI"/>
    <s v="NO"/>
    <s v="NO"/>
    <n v="41"/>
    <s v="No"/>
    <s v="No"/>
    <n v="569373.16"/>
    <s v="ASALARIADO"/>
    <n v="41"/>
  </r>
  <r>
    <n v="2161"/>
    <s v="HOMBRE"/>
    <n v="457000"/>
    <s v="ASALARIADO"/>
    <x v="1"/>
    <s v="SI"/>
    <s v="NO"/>
    <s v="NO"/>
    <n v="19"/>
    <s v="No"/>
    <s v="No"/>
    <n v="457000"/>
    <s v="ASALARIADO"/>
    <n v="19"/>
  </r>
  <r>
    <n v="2162"/>
    <s v="HOMBRE"/>
    <n v="440696.47"/>
    <s v="ASALARIADO"/>
    <x v="1"/>
    <s v="SI"/>
    <s v="NO"/>
    <s v="NO"/>
    <n v="27"/>
    <s v="No"/>
    <s v="No"/>
    <n v="440696.47"/>
    <s v="ASALARIADO"/>
    <n v="27"/>
  </r>
  <r>
    <n v="2163"/>
    <s v="MUJER"/>
    <n v="1057538"/>
    <s v="ASALARIADO"/>
    <x v="0"/>
    <s v="SI"/>
    <s v="NO"/>
    <s v="SI"/>
    <n v="38"/>
    <s v="No"/>
    <s v="No"/>
    <n v="1057538"/>
    <s v="ASALARIADO"/>
    <n v="38"/>
  </r>
  <r>
    <n v="2164"/>
    <s v="HOMBRE"/>
    <n v="428222.68"/>
    <s v="ASALARIADO"/>
    <x v="1"/>
    <s v="SI"/>
    <s v="NO"/>
    <s v="SI"/>
    <n v="21"/>
    <s v="No"/>
    <s v="No"/>
    <n v="428222.68"/>
    <s v="ASALARIADO"/>
    <n v="21"/>
  </r>
  <r>
    <n v="2165"/>
    <s v="HOMBRE"/>
    <n v="301566"/>
    <s v="TRABAJADOR INDEPENDIENTE"/>
    <x v="1"/>
    <s v="SI"/>
    <s v="NO"/>
    <s v="NO"/>
    <n v="20"/>
    <s v="No"/>
    <s v="No"/>
    <n v="301566"/>
    <s v="TRABAJADOR INDEPENDIENTE"/>
    <n v="20"/>
  </r>
  <r>
    <n v="2166"/>
    <s v="HOMBRE"/>
    <n v="183333"/>
    <s v="ASALARIADO"/>
    <x v="1"/>
    <s v="SI"/>
    <s v="SI"/>
    <s v="SI"/>
    <n v="30"/>
    <s v="No"/>
    <s v="No"/>
    <n v="183333"/>
    <s v="ASALARIADO"/>
    <n v="30"/>
  </r>
  <r>
    <n v="2167"/>
    <s v="HOMBRE"/>
    <n v="297045"/>
    <s v="ASEGURADO VOLUNTARIO"/>
    <x v="1"/>
    <s v="SI"/>
    <s v="SI"/>
    <s v="NO"/>
    <n v="28"/>
    <s v="No"/>
    <s v="No"/>
    <n v="297045"/>
    <s v="ASEGURADO VOLUNTARIO"/>
    <n v="28"/>
  </r>
  <r>
    <n v="2168"/>
    <s v="HOMBRE"/>
    <n v="335377.5"/>
    <s v="ASALARIADO"/>
    <x v="1"/>
    <s v="SI"/>
    <s v="NO"/>
    <s v="NO"/>
    <n v="22"/>
    <s v="No"/>
    <s v="No"/>
    <n v="335377.5"/>
    <s v="ASALARIADO"/>
    <n v="22"/>
  </r>
  <r>
    <n v="2169"/>
    <s v="HOMBRE"/>
    <n v="210000"/>
    <s v="ASALARIADO"/>
    <x v="1"/>
    <s v="SI"/>
    <s v="NO"/>
    <s v="NO"/>
    <n v="26"/>
    <s v="No"/>
    <s v="No"/>
    <n v="210000"/>
    <s v="ASALARIADO"/>
    <n v="26"/>
  </r>
  <r>
    <n v="2170"/>
    <s v="MUJER"/>
    <n v="813888.34"/>
    <s v="ASALARIADO"/>
    <x v="0"/>
    <s v="SI"/>
    <s v="NO"/>
    <s v="NO"/>
    <n v="29"/>
    <s v="No"/>
    <s v="No"/>
    <n v="813888.34"/>
    <s v="ASALARIADO"/>
    <n v="29"/>
  </r>
  <r>
    <n v="2171"/>
    <s v="MUJER"/>
    <n v="297045"/>
    <s v="TRABAJADOR INDEPENDIENTE"/>
    <x v="1"/>
    <s v="SI"/>
    <s v="SI"/>
    <s v="SI"/>
    <n v="41"/>
    <s v="No"/>
    <s v="No"/>
    <n v="297045"/>
    <s v="TRABAJADOR INDEPENDIENTE"/>
    <n v="41"/>
  </r>
  <r>
    <n v="2172"/>
    <s v="MUJER"/>
    <n v="912428.05"/>
    <s v="ASALARIADO"/>
    <x v="1"/>
    <s v="SI"/>
    <s v="NO"/>
    <s v="NO"/>
    <n v="24"/>
    <s v="No"/>
    <s v="No"/>
    <n v="912428.05"/>
    <s v="ASALARIADO"/>
    <n v="24"/>
  </r>
  <r>
    <n v="2173"/>
    <s v="HOMBRE"/>
    <n v="762283.34"/>
    <s v="ASALARIADO"/>
    <x v="1"/>
    <s v="SI"/>
    <s v="NO"/>
    <s v="NO"/>
    <n v="46"/>
    <s v="No"/>
    <s v="No"/>
    <n v="762283.34"/>
    <s v="ASALARIADO"/>
    <n v="46"/>
  </r>
  <r>
    <n v="2174"/>
    <s v="HOMBRE"/>
    <n v="213049"/>
    <s v="ASALARIADO"/>
    <x v="1"/>
    <s v="SI"/>
    <s v="NO"/>
    <s v="NO"/>
    <n v="42"/>
    <s v="No"/>
    <s v="No"/>
    <n v="213049"/>
    <s v="ASALARIADO"/>
    <n v="42"/>
  </r>
  <r>
    <n v="2175"/>
    <s v="HOMBRE"/>
    <n v="560000"/>
    <s v="ASALARIADO"/>
    <x v="1"/>
    <s v="SI"/>
    <s v="NO"/>
    <s v="NO"/>
    <n v="47"/>
    <s v="No"/>
    <s v="No"/>
    <n v="560000"/>
    <s v="ASALARIADO"/>
    <n v="47"/>
  </r>
  <r>
    <n v="2176"/>
    <s v="MUJER"/>
    <n v="127390.96"/>
    <s v="ASALARIADO"/>
    <x v="1"/>
    <s v="SI"/>
    <s v="SI"/>
    <s v="NO"/>
    <n v="48"/>
    <s v="No"/>
    <s v="No"/>
    <n v="127390.96"/>
    <s v="ASALARIADO"/>
    <n v="48"/>
  </r>
  <r>
    <n v="2177"/>
    <s v="HOMBRE"/>
    <n v="12000"/>
    <s v="ASALARIADO"/>
    <x v="1"/>
    <s v="SI"/>
    <s v="NO"/>
    <s v="SI"/>
    <n v="24"/>
    <s v="No"/>
    <s v="No"/>
    <n v="12000"/>
    <s v="ASALARIADO"/>
    <n v="24"/>
  </r>
  <r>
    <n v="2178"/>
    <s v="HOMBRE"/>
    <n v="1154586.75"/>
    <s v="ASALARIADO"/>
    <x v="1"/>
    <s v="SI"/>
    <s v="NO"/>
    <s v="NO"/>
    <n v="30"/>
    <s v="No"/>
    <s v="No"/>
    <n v="1154586.75"/>
    <s v="ASALARIADO"/>
    <n v="30"/>
  </r>
  <r>
    <n v="2179"/>
    <s v="HOMBRE"/>
    <n v="394295.68"/>
    <s v="ASALARIADO"/>
    <x v="1"/>
    <s v="SI"/>
    <s v="NO"/>
    <s v="NO"/>
    <n v="42"/>
    <s v="No"/>
    <s v="No"/>
    <n v="394295.68"/>
    <s v="ASALARIADO"/>
    <n v="42"/>
  </r>
  <r>
    <n v="2180"/>
    <s v="HOMBRE"/>
    <n v="10000"/>
    <s v="ASALARIADO"/>
    <x v="1"/>
    <s v="SI"/>
    <s v="SI"/>
    <s v="NO"/>
    <n v="34"/>
    <s v="No"/>
    <s v="No"/>
    <n v="10000"/>
    <s v="ASALARIADO"/>
    <n v="34"/>
  </r>
  <r>
    <n v="2181"/>
    <s v="HOMBRE"/>
    <n v="295970"/>
    <s v="TRABAJADOR INDEPENDIENTE"/>
    <x v="1"/>
    <s v="SI"/>
    <s v="NO"/>
    <s v="NO"/>
    <n v="28"/>
    <s v="No"/>
    <s v="No"/>
    <n v="295970"/>
    <s v="TRABAJADOR INDEPENDIENTE"/>
    <n v="28"/>
  </r>
  <r>
    <n v="2182"/>
    <s v="HOMBRE"/>
    <n v="1042448"/>
    <s v="ASALARIADO"/>
    <x v="1"/>
    <s v="SI"/>
    <s v="NO"/>
    <s v="NO"/>
    <n v="33"/>
    <s v="No"/>
    <s v="No"/>
    <n v="1042448"/>
    <s v="ASALARIADO"/>
    <n v="33"/>
  </r>
  <r>
    <n v="2183"/>
    <s v="HOMBRE"/>
    <n v="313109.76000000001"/>
    <s v="ASALARIADO"/>
    <x v="1"/>
    <s v="SI"/>
    <s v="SI"/>
    <s v="NO"/>
    <n v="55"/>
    <s v="No"/>
    <s v="No"/>
    <n v="313109.76000000001"/>
    <s v="ASALARIADO"/>
    <n v="55"/>
  </r>
  <r>
    <n v="2184"/>
    <s v="HOMBRE"/>
    <n v="2030634.72"/>
    <s v="ASALARIADO"/>
    <x v="0"/>
    <s v="SI"/>
    <s v="NO"/>
    <s v="NO"/>
    <n v="45"/>
    <s v="No"/>
    <s v="No"/>
    <n v="2030634.72"/>
    <s v="ASALARIADO"/>
    <n v="45"/>
  </r>
  <r>
    <n v="2185"/>
    <s v="HOMBRE"/>
    <n v="975000"/>
    <s v="ASALARIADO"/>
    <x v="1"/>
    <s v="SI"/>
    <s v="NO"/>
    <s v="NO"/>
    <n v="47"/>
    <s v="No"/>
    <s v="No"/>
    <n v="975000"/>
    <s v="ASALARIADO"/>
    <n v="47"/>
  </r>
  <r>
    <n v="2186"/>
    <s v="HOMBRE"/>
    <n v="1271336.5"/>
    <s v="ASALARIADO"/>
    <x v="0"/>
    <s v="SI"/>
    <s v="NO"/>
    <s v="NO"/>
    <n v="35"/>
    <s v="No"/>
    <s v="No"/>
    <n v="1271336.5"/>
    <s v="ASALARIADO"/>
    <n v="35"/>
  </r>
  <r>
    <n v="2187"/>
    <s v="HOMBRE"/>
    <n v="3551482"/>
    <s v="PENSIONADOS EN SU PROPIO SISTEMA"/>
    <x v="0"/>
    <s v="SI"/>
    <s v="NO"/>
    <s v="NO"/>
    <n v="64"/>
    <s v="Atípico"/>
    <s v="No"/>
    <n v="3551482"/>
    <s v="PENSIONADOS EN SU PROPIO SISTEMA"/>
    <n v="64"/>
  </r>
  <r>
    <n v="2188"/>
    <s v="MUJER"/>
    <n v="297046"/>
    <s v="ASEGURADO VOLUNTARIO"/>
    <x v="1"/>
    <s v="SI"/>
    <s v="NO"/>
    <s v="NO"/>
    <n v="35"/>
    <s v="No"/>
    <s v="No"/>
    <n v="297046"/>
    <s v="ASEGURADO VOLUNTARIO"/>
    <n v="35"/>
  </r>
  <r>
    <n v="2189"/>
    <s v="MUJER"/>
    <n v="301260"/>
    <s v="ASEGURADO VOLUNTARIO"/>
    <x v="1"/>
    <s v="SI"/>
    <s v="NO"/>
    <s v="NO"/>
    <n v="24"/>
    <s v="No"/>
    <s v="No"/>
    <n v="301260"/>
    <s v="ASEGURADO VOLUNTARIO"/>
    <n v="24"/>
  </r>
  <r>
    <n v="2190"/>
    <s v="HOMBRE"/>
    <n v="329054"/>
    <s v="ASALARIADO"/>
    <x v="1"/>
    <s v="SI"/>
    <s v="NO"/>
    <s v="NO"/>
    <n v="25"/>
    <s v="No"/>
    <s v="No"/>
    <n v="329054"/>
    <s v="ASALARIADO"/>
    <n v="25"/>
  </r>
  <r>
    <n v="2191"/>
    <s v="HOMBRE"/>
    <n v="1218000"/>
    <s v="ASALARIADO"/>
    <x v="1"/>
    <s v="SI"/>
    <s v="SI"/>
    <s v="NO"/>
    <n v="49"/>
    <s v="No"/>
    <s v="No"/>
    <n v="1218000"/>
    <s v="ASALARIADO"/>
    <n v="49"/>
  </r>
  <r>
    <n v="2192"/>
    <s v="MUJER"/>
    <n v="782118.81"/>
    <s v="ASALARIADO"/>
    <x v="1"/>
    <s v="SI"/>
    <s v="NO"/>
    <s v="NO"/>
    <n v="27"/>
    <s v="No"/>
    <s v="No"/>
    <n v="782118.81"/>
    <s v="ASALARIADO"/>
    <n v="27"/>
  </r>
  <r>
    <n v="2193"/>
    <s v="MUJER"/>
    <n v="1914699"/>
    <s v="ASALARIADO"/>
    <x v="0"/>
    <s v="SI"/>
    <s v="NO"/>
    <s v="NO"/>
    <n v="59"/>
    <s v="No"/>
    <s v="No"/>
    <n v="1914699"/>
    <s v="ASALARIADO"/>
    <n v="59"/>
  </r>
  <r>
    <n v="2194"/>
    <s v="HOMBRE"/>
    <n v="347514"/>
    <s v="ASALARIADO"/>
    <x v="1"/>
    <s v="SI"/>
    <s v="NO"/>
    <s v="NO"/>
    <n v="27"/>
    <s v="No"/>
    <s v="No"/>
    <n v="347514"/>
    <s v="ASALARIADO"/>
    <n v="27"/>
  </r>
  <r>
    <n v="2195"/>
    <s v="MUJER"/>
    <n v="136001"/>
    <s v="ASALARIADO"/>
    <x v="1"/>
    <s v="SI"/>
    <s v="NO"/>
    <s v="NO"/>
    <n v="52"/>
    <s v="No"/>
    <s v="No"/>
    <n v="136001"/>
    <s v="ASALARIADO"/>
    <n v="52"/>
  </r>
  <r>
    <n v="2196"/>
    <s v="MUJER"/>
    <n v="1002612"/>
    <s v="PENSIONADOS EN SU PROPIO SISTEMA"/>
    <x v="0"/>
    <s v="SI"/>
    <s v="NO"/>
    <s v="NO"/>
    <n v="63"/>
    <s v="No"/>
    <s v="No"/>
    <n v="1002612"/>
    <s v="PENSIONADOS EN SU PROPIO SISTEMA"/>
    <n v="63"/>
  </r>
  <r>
    <n v="2197"/>
    <s v="HOMBRE"/>
    <n v="543686"/>
    <s v="ASALARIADO"/>
    <x v="0"/>
    <s v="SI"/>
    <s v="NO"/>
    <s v="SI"/>
    <n v="49"/>
    <s v="No"/>
    <s v="No"/>
    <n v="543686"/>
    <s v="ASALARIADO"/>
    <n v="49"/>
  </r>
  <r>
    <n v="2198"/>
    <s v="HOMBRE"/>
    <n v="187645.6"/>
    <s v="ASALARIADO"/>
    <x v="1"/>
    <s v="SI"/>
    <s v="NO"/>
    <s v="NO"/>
    <n v="47"/>
    <s v="No"/>
    <s v="No"/>
    <n v="187645.6"/>
    <s v="ASALARIADO"/>
    <n v="47"/>
  </r>
  <r>
    <n v="2199"/>
    <s v="HOMBRE"/>
    <n v="837414"/>
    <s v="TRABAJADOR INDEPENDIENTE"/>
    <x v="1"/>
    <s v="SI"/>
    <s v="NO"/>
    <s v="NO"/>
    <n v="64"/>
    <s v="No"/>
    <s v="No"/>
    <n v="837414"/>
    <s v="TRABAJADOR INDEPENDIENTE"/>
    <n v="64"/>
  </r>
  <r>
    <n v="2200"/>
    <s v="HOMBRE"/>
    <n v="140978.96"/>
    <s v="ASALARIADO"/>
    <x v="1"/>
    <s v="SI"/>
    <s v="NO"/>
    <s v="NO"/>
    <n v="46"/>
    <s v="No"/>
    <s v="No"/>
    <n v="140978.96"/>
    <s v="ASALARIADO"/>
    <n v="46"/>
  </r>
  <r>
    <n v="2201"/>
    <s v="HOMBRE"/>
    <n v="297046"/>
    <s v="ASEGURADO VOLUNTARIO"/>
    <x v="1"/>
    <s v="SI"/>
    <s v="SI"/>
    <s v="SI"/>
    <n v="37"/>
    <s v="No"/>
    <s v="No"/>
    <n v="297046"/>
    <s v="ASEGURADO VOLUNTARIO"/>
    <n v="37"/>
  </r>
  <r>
    <n v="2202"/>
    <s v="MUJER"/>
    <n v="376750"/>
    <s v="ASALARIADO"/>
    <x v="1"/>
    <s v="SI"/>
    <s v="NO"/>
    <s v="NO"/>
    <n v="24"/>
    <s v="No"/>
    <s v="No"/>
    <n v="376750"/>
    <s v="ASALARIADO"/>
    <n v="24"/>
  </r>
  <r>
    <n v="2203"/>
    <s v="HOMBRE"/>
    <n v="50000"/>
    <s v="ASALARIADO"/>
    <x v="1"/>
    <s v="SI"/>
    <s v="SI"/>
    <s v="NO"/>
    <n v="34"/>
    <s v="No"/>
    <s v="No"/>
    <n v="50000"/>
    <s v="ASALARIADO"/>
    <n v="34"/>
  </r>
  <r>
    <n v="2204"/>
    <s v="MUJER"/>
    <n v="278030"/>
    <s v="CONVENIOS ESPECIALES DE TRABAJADORES INDEPENDIENTES"/>
    <x v="1"/>
    <s v="SI"/>
    <s v="NO"/>
    <s v="NO"/>
    <n v="51"/>
    <s v="No"/>
    <s v="No"/>
    <n v="278030"/>
    <s v="CONVENIOS ESPECIALES DE TRABAJADORES INDEPENDIENTES"/>
    <n v="51"/>
  </r>
  <r>
    <n v="2205"/>
    <s v="HOMBRE"/>
    <n v="305704"/>
    <s v="ASEGURADO VOLUNTARIO"/>
    <x v="1"/>
    <s v="NO"/>
    <s v="NO"/>
    <s v="NO"/>
    <n v="40"/>
    <s v="No"/>
    <s v="No"/>
    <n v="305704"/>
    <s v="ASEGURADO VOLUNTARIO"/>
    <n v="40"/>
  </r>
  <r>
    <n v="2206"/>
    <s v="MUJER"/>
    <n v="719271.8"/>
    <s v="PENSIONADOS EN SU PROPIO SISTEMA"/>
    <x v="0"/>
    <s v="SI"/>
    <s v="NO"/>
    <s v="NO"/>
    <n v="81"/>
    <s v="No"/>
    <s v="No"/>
    <n v="719271.8"/>
    <s v="PENSIONADOS EN SU PROPIO SISTEMA"/>
    <n v="81"/>
  </r>
  <r>
    <n v="2207"/>
    <s v="MUJER"/>
    <n v="1111989"/>
    <s v="ASALARIADO"/>
    <x v="0"/>
    <s v="SI"/>
    <s v="NO"/>
    <s v="SI"/>
    <n v="53"/>
    <s v="No"/>
    <s v="No"/>
    <n v="1111989"/>
    <s v="ASALARIADO"/>
    <n v="53"/>
  </r>
  <r>
    <n v="2208"/>
    <s v="MUJER"/>
    <n v="1214632"/>
    <s v="ASALARIADO"/>
    <x v="0"/>
    <s v="SI"/>
    <s v="NO"/>
    <s v="SI"/>
    <n v="57"/>
    <s v="No"/>
    <s v="No"/>
    <n v="1214632"/>
    <s v="ASALARIADO"/>
    <n v="57"/>
  </r>
  <r>
    <n v="2209"/>
    <s v="MUJER"/>
    <n v="550000"/>
    <s v="ASALARIADO"/>
    <x v="1"/>
    <s v="SI"/>
    <s v="NO"/>
    <s v="NO"/>
    <n v="31"/>
    <s v="No"/>
    <s v="No"/>
    <n v="550000"/>
    <s v="ASALARIADO"/>
    <n v="31"/>
  </r>
  <r>
    <n v="2210"/>
    <s v="HOMBRE"/>
    <n v="721187.76"/>
    <s v="ASALARIADO"/>
    <x v="0"/>
    <s v="SI"/>
    <s v="NO"/>
    <s v="NO"/>
    <n v="49"/>
    <s v="No"/>
    <s v="No"/>
    <n v="721187.76"/>
    <s v="ASALARIADO"/>
    <n v="49"/>
  </r>
  <r>
    <n v="2211"/>
    <s v="HOMBRE"/>
    <n v="333500"/>
    <s v="ASALARIADO"/>
    <x v="1"/>
    <s v="SI"/>
    <s v="NO"/>
    <s v="NO"/>
    <n v="41"/>
    <s v="No"/>
    <s v="No"/>
    <n v="333500"/>
    <s v="ASALARIADO"/>
    <n v="41"/>
  </r>
  <r>
    <n v="2212"/>
    <s v="HOMBRE"/>
    <n v="1371326"/>
    <s v="ASALARIADO"/>
    <x v="0"/>
    <s v="SI"/>
    <s v="NO"/>
    <s v="NO"/>
    <n v="51"/>
    <s v="No"/>
    <s v="No"/>
    <n v="1371326"/>
    <s v="ASALARIADO"/>
    <n v="51"/>
  </r>
  <r>
    <n v="2213"/>
    <s v="MUJER"/>
    <n v="619970"/>
    <s v="TRABAJADOR INDEPENDIENTE"/>
    <x v="1"/>
    <s v="SI"/>
    <s v="NO"/>
    <s v="NO"/>
    <n v="53"/>
    <s v="No"/>
    <s v="No"/>
    <n v="619970"/>
    <s v="TRABAJADOR INDEPENDIENTE"/>
    <n v="53"/>
  </r>
  <r>
    <n v="2214"/>
    <s v="HOMBRE"/>
    <n v="361811"/>
    <s v="TRABAJADOR INDEPENDIENTE"/>
    <x v="1"/>
    <s v="SI"/>
    <s v="NO"/>
    <s v="SI"/>
    <n v="44"/>
    <s v="No"/>
    <s v="No"/>
    <n v="361811"/>
    <s v="TRABAJADOR INDEPENDIENTE"/>
    <n v="44"/>
  </r>
  <r>
    <n v="2215"/>
    <s v="MUJER"/>
    <n v="2329738.04"/>
    <s v="ASALARIADO"/>
    <x v="0"/>
    <s v="SI"/>
    <s v="NO"/>
    <s v="NO"/>
    <n v="59"/>
    <s v="Atípico"/>
    <s v="No"/>
    <n v="2329738.04"/>
    <s v="ASALARIADO"/>
    <n v="59"/>
  </r>
  <r>
    <n v="2216"/>
    <s v="MUJER"/>
    <n v="343085"/>
    <s v="TRABAJADOR INDEPENDIENTE"/>
    <x v="1"/>
    <s v="SI"/>
    <s v="NO"/>
    <s v="NO"/>
    <n v="42"/>
    <s v="No"/>
    <s v="No"/>
    <n v="343085"/>
    <s v="TRABAJADOR INDEPENDIENTE"/>
    <n v="42"/>
  </r>
  <r>
    <n v="2217"/>
    <s v="MUJER"/>
    <n v="1029228"/>
    <s v="ASALARIADO"/>
    <x v="0"/>
    <s v="SI"/>
    <s v="NO"/>
    <s v="NO"/>
    <n v="38"/>
    <s v="No"/>
    <s v="No"/>
    <n v="1029228"/>
    <s v="ASALARIADO"/>
    <n v="38"/>
  </r>
  <r>
    <n v="2218"/>
    <s v="MUJER"/>
    <n v="2725702"/>
    <s v="ASALARIADO"/>
    <x v="0"/>
    <s v="SI"/>
    <s v="NO"/>
    <s v="NO"/>
    <n v="55"/>
    <s v="Atípico"/>
    <s v="No"/>
    <n v="2725702"/>
    <s v="ASALARIADO"/>
    <n v="55"/>
  </r>
  <r>
    <n v="2219"/>
    <s v="HOMBRE"/>
    <n v="297046"/>
    <s v="ASEGURADO VOLUNTARIO"/>
    <x v="1"/>
    <s v="SI"/>
    <s v="NO"/>
    <s v="SI"/>
    <n v="28"/>
    <s v="No"/>
    <s v="No"/>
    <n v="297046"/>
    <s v="ASEGURADO VOLUNTARIO"/>
    <n v="28"/>
  </r>
  <r>
    <n v="2220"/>
    <s v="HOMBRE"/>
    <n v="807000"/>
    <s v="ASALARIADO"/>
    <x v="1"/>
    <s v="SI"/>
    <s v="NO"/>
    <s v="NO"/>
    <n v="36"/>
    <s v="No"/>
    <s v="No"/>
    <n v="807000"/>
    <s v="ASALARIADO"/>
    <n v="36"/>
  </r>
  <r>
    <n v="2221"/>
    <s v="HOMBRE"/>
    <n v="299647"/>
    <s v="ASEGURADO VOLUNTARIO"/>
    <x v="1"/>
    <s v="SI"/>
    <s v="NO"/>
    <s v="NO"/>
    <n v="88"/>
    <s v="No"/>
    <s v="No"/>
    <n v="299647"/>
    <s v="ASEGURADO VOLUNTARIO"/>
    <n v="88"/>
  </r>
  <r>
    <n v="2222"/>
    <s v="MUJER"/>
    <n v="370090"/>
    <s v="TRABAJADOR INDEPENDIENTE"/>
    <x v="1"/>
    <s v="SI"/>
    <s v="NO"/>
    <s v="NO"/>
    <n v="63"/>
    <s v="No"/>
    <s v="No"/>
    <n v="370090"/>
    <s v="TRABAJADOR INDEPENDIENTE"/>
    <n v="63"/>
  </r>
  <r>
    <n v="2223"/>
    <s v="HOMBRE"/>
    <n v="263208.75"/>
    <s v="ASALARIADO"/>
    <x v="1"/>
    <s v="SI"/>
    <s v="NO"/>
    <s v="NO"/>
    <n v="25"/>
    <s v="No"/>
    <s v="No"/>
    <n v="263208.75"/>
    <s v="ASALARIADO"/>
    <n v="25"/>
  </r>
  <r>
    <n v="2224"/>
    <s v="MUJER"/>
    <n v="343050"/>
    <s v="ASALARIADO"/>
    <x v="0"/>
    <s v="SI"/>
    <s v="NO"/>
    <s v="NO"/>
    <n v="34"/>
    <s v="No"/>
    <s v="No"/>
    <n v="343050"/>
    <s v="ASALARIADO"/>
    <n v="34"/>
  </r>
  <r>
    <n v="2225"/>
    <s v="HOMBRE"/>
    <n v="848107"/>
    <s v="ASALARIADO"/>
    <x v="0"/>
    <s v="SI"/>
    <s v="NO"/>
    <s v="NO"/>
    <n v="40"/>
    <s v="No"/>
    <s v="No"/>
    <n v="848107"/>
    <s v="ASALARIADO"/>
    <n v="40"/>
  </r>
  <r>
    <n v="2226"/>
    <s v="MUJER"/>
    <n v="668166.67000000004"/>
    <s v="ASALARIADO"/>
    <x v="0"/>
    <s v="SI"/>
    <s v="NO"/>
    <s v="NO"/>
    <n v="34"/>
    <s v="No"/>
    <s v="No"/>
    <n v="668166.67000000004"/>
    <s v="ASALARIADO"/>
    <n v="34"/>
  </r>
  <r>
    <n v="2227"/>
    <s v="HOMBRE"/>
    <n v="992801.25"/>
    <s v="ASALARIADO"/>
    <x v="1"/>
    <s v="SI"/>
    <s v="NO"/>
    <s v="NO"/>
    <n v="27"/>
    <s v="No"/>
    <s v="No"/>
    <n v="992801.25"/>
    <s v="ASALARIADO"/>
    <n v="27"/>
  </r>
  <r>
    <n v="2228"/>
    <s v="HOMBRE"/>
    <n v="87475"/>
    <s v="ASALARIADO"/>
    <x v="1"/>
    <s v="SI"/>
    <s v="NO"/>
    <s v="NO"/>
    <n v="53"/>
    <s v="No"/>
    <s v="No"/>
    <n v="87475"/>
    <s v="ASALARIADO"/>
    <n v="53"/>
  </r>
  <r>
    <n v="2229"/>
    <s v="MUJER"/>
    <n v="404467"/>
    <s v="ASEGURADO VOLUNTARIO"/>
    <x v="1"/>
    <s v="SI"/>
    <s v="NO"/>
    <s v="NO"/>
    <n v="61"/>
    <s v="No"/>
    <s v="No"/>
    <n v="404467"/>
    <s v="ASEGURADO VOLUNTARIO"/>
    <n v="61"/>
  </r>
  <r>
    <n v="2230"/>
    <s v="HOMBRE"/>
    <n v="1038228.44"/>
    <s v="ASALARIADO"/>
    <x v="0"/>
    <s v="SI"/>
    <s v="NO"/>
    <s v="NO"/>
    <n v="37"/>
    <s v="No"/>
    <s v="No"/>
    <n v="1038228.44"/>
    <s v="ASALARIADO"/>
    <n v="37"/>
  </r>
  <r>
    <n v="2231"/>
    <s v="MUJER"/>
    <n v="297719"/>
    <s v="ASEGURADO VOLUNTARIO"/>
    <x v="1"/>
    <s v="SI"/>
    <s v="NO"/>
    <s v="NO"/>
    <n v="30"/>
    <s v="No"/>
    <s v="No"/>
    <n v="297719"/>
    <s v="ASEGURADO VOLUNTARIO"/>
    <n v="30"/>
  </r>
  <r>
    <n v="2232"/>
    <s v="MUJER"/>
    <n v="329950"/>
    <s v="TRABAJADOR INDEPENDIENTE"/>
    <x v="1"/>
    <s v="SI"/>
    <s v="NO"/>
    <s v="NO"/>
    <n v="52"/>
    <s v="No"/>
    <s v="No"/>
    <n v="329950"/>
    <s v="TRABAJADOR INDEPENDIENTE"/>
    <n v="52"/>
  </r>
  <r>
    <n v="2233"/>
    <s v="MUJER"/>
    <n v="1813790.96"/>
    <s v="ASALARIADO"/>
    <x v="1"/>
    <s v="SI"/>
    <s v="NO"/>
    <s v="NO"/>
    <n v="35"/>
    <s v="No"/>
    <s v="No"/>
    <n v="1813790.96"/>
    <s v="ASALARIADO"/>
    <n v="35"/>
  </r>
  <r>
    <n v="2234"/>
    <s v="HOMBRE"/>
    <n v="639148"/>
    <s v="TRABAJADOR INDEPENDIENTE"/>
    <x v="1"/>
    <s v="SI"/>
    <s v="NO"/>
    <s v="SI"/>
    <n v="61"/>
    <s v="No"/>
    <s v="No"/>
    <n v="639148"/>
    <s v="TRABAJADOR INDEPENDIENTE"/>
    <n v="61"/>
  </r>
  <r>
    <n v="2235"/>
    <s v="HOMBRE"/>
    <n v="1080638"/>
    <s v="ASALARIADO"/>
    <x v="0"/>
    <s v="SI"/>
    <s v="NO"/>
    <s v="NO"/>
    <n v="37"/>
    <s v="No"/>
    <s v="No"/>
    <n v="1080638"/>
    <s v="ASALARIADO"/>
    <n v="37"/>
  </r>
  <r>
    <n v="2236"/>
    <s v="MUJER"/>
    <n v="784000.75"/>
    <s v="ASALARIADO"/>
    <x v="0"/>
    <s v="SI"/>
    <s v="NO"/>
    <s v="NO"/>
    <n v="42"/>
    <s v="No"/>
    <s v="No"/>
    <n v="784000.75"/>
    <s v="ASALARIADO"/>
    <n v="42"/>
  </r>
  <r>
    <n v="2237"/>
    <s v="MUJER"/>
    <n v="635827.4"/>
    <s v="PENSIONADOS EN SU PROPIO SISTEMA"/>
    <x v="0"/>
    <s v="SI"/>
    <s v="NO"/>
    <s v="NO"/>
    <n v="64"/>
    <s v="No"/>
    <s v="No"/>
    <n v="635827.4"/>
    <s v="PENSIONADOS EN SU PROPIO SISTEMA"/>
    <n v="64"/>
  </r>
  <r>
    <n v="2238"/>
    <s v="MUJER"/>
    <n v="278030"/>
    <s v="CONVENIOS ESPECIALES DE TRABAJADORES INDEPENDIENTES"/>
    <x v="1"/>
    <s v="SI"/>
    <s v="NO"/>
    <s v="NO"/>
    <n v="89"/>
    <s v="No"/>
    <s v="No"/>
    <n v="278030"/>
    <s v="CONVENIOS ESPECIALES DE TRABAJADORES INDEPENDIENTES"/>
    <n v="89"/>
  </r>
  <r>
    <n v="2239"/>
    <s v="MUJER"/>
    <n v="627774.12"/>
    <s v="ASALARIADO"/>
    <x v="1"/>
    <s v="SI"/>
    <s v="NO"/>
    <s v="NO"/>
    <n v="35"/>
    <s v="No"/>
    <s v="No"/>
    <n v="627774.12"/>
    <s v="ASALARIADO"/>
    <n v="35"/>
  </r>
  <r>
    <n v="2240"/>
    <s v="HOMBRE"/>
    <n v="450000"/>
    <s v="ASALARIADO"/>
    <x v="1"/>
    <s v="SI"/>
    <s v="NO"/>
    <s v="NO"/>
    <n v="58"/>
    <s v="No"/>
    <s v="No"/>
    <n v="450000"/>
    <s v="ASALARIADO"/>
    <n v="58"/>
  </r>
  <r>
    <n v="2241"/>
    <s v="HOMBRE"/>
    <n v="320000"/>
    <s v="ASALARIADO"/>
    <x v="1"/>
    <s v="SI"/>
    <s v="NO"/>
    <s v="NO"/>
    <n v="31"/>
    <s v="No"/>
    <s v="No"/>
    <n v="320000"/>
    <s v="ASALARIADO"/>
    <n v="31"/>
  </r>
  <r>
    <n v="2242"/>
    <s v="HOMBRE"/>
    <n v="407782"/>
    <s v="ASALARIADO"/>
    <x v="1"/>
    <s v="SI"/>
    <s v="NO"/>
    <s v="NO"/>
    <n v="22"/>
    <s v="No"/>
    <s v="No"/>
    <n v="407782"/>
    <s v="ASALARIADO"/>
    <n v="22"/>
  </r>
  <r>
    <n v="2243"/>
    <s v="MUJER"/>
    <n v="297045"/>
    <s v="TRABAJADOR INDEPENDIENTE"/>
    <x v="1"/>
    <s v="SI"/>
    <s v="NO"/>
    <s v="NO"/>
    <n v="66"/>
    <s v="No"/>
    <s v="No"/>
    <n v="297045"/>
    <s v="TRABAJADOR INDEPENDIENTE"/>
    <n v="66"/>
  </r>
  <r>
    <n v="2244"/>
    <s v="HOMBRE"/>
    <n v="430434"/>
    <s v="ASALARIADO"/>
    <x v="1"/>
    <s v="SI"/>
    <s v="NO"/>
    <s v="SI"/>
    <n v="28"/>
    <s v="No"/>
    <s v="No"/>
    <n v="430434"/>
    <s v="ASALARIADO"/>
    <n v="28"/>
  </r>
  <r>
    <n v="2245"/>
    <s v="HOMBRE"/>
    <n v="476646.28"/>
    <s v="ASALARIADO"/>
    <x v="1"/>
    <s v="SI"/>
    <s v="NO"/>
    <s v="NO"/>
    <n v="29"/>
    <s v="No"/>
    <s v="No"/>
    <n v="476646.28"/>
    <s v="ASALARIADO"/>
    <n v="29"/>
  </r>
  <r>
    <n v="2246"/>
    <s v="MUJER"/>
    <n v="1566842"/>
    <s v="ASALARIADO"/>
    <x v="0"/>
    <s v="SI"/>
    <s v="NO"/>
    <s v="NO"/>
    <n v="59"/>
    <s v="No"/>
    <s v="No"/>
    <n v="1566842"/>
    <s v="ASALARIADO"/>
    <n v="59"/>
  </r>
  <r>
    <n v="2247"/>
    <s v="MUJER"/>
    <n v="868869.23"/>
    <s v="ASALARIADO"/>
    <x v="1"/>
    <s v="SI"/>
    <s v="NO"/>
    <s v="NO"/>
    <n v="40"/>
    <s v="No"/>
    <s v="No"/>
    <n v="868869.23"/>
    <s v="ASALARIADO"/>
    <n v="40"/>
  </r>
  <r>
    <n v="2248"/>
    <s v="MUJER"/>
    <n v="306400"/>
    <s v="ASALARIADO"/>
    <x v="1"/>
    <s v="SI"/>
    <s v="NO"/>
    <s v="NO"/>
    <n v="61"/>
    <s v="No"/>
    <s v="No"/>
    <n v="306400"/>
    <s v="ASALARIADO"/>
    <n v="61"/>
  </r>
  <r>
    <n v="2249"/>
    <s v="HOMBRE"/>
    <n v="408800"/>
    <s v="ASALARIADO"/>
    <x v="1"/>
    <s v="SI"/>
    <s v="NO"/>
    <s v="NO"/>
    <n v="39"/>
    <s v="No"/>
    <s v="No"/>
    <n v="408800"/>
    <s v="ASALARIADO"/>
    <n v="39"/>
  </r>
  <r>
    <n v="2250"/>
    <s v="HOMBRE"/>
    <n v="467167.61"/>
    <s v="ASALARIADO"/>
    <x v="0"/>
    <s v="SI"/>
    <s v="SI"/>
    <s v="NO"/>
    <n v="46"/>
    <s v="No"/>
    <s v="No"/>
    <n v="467167.61"/>
    <s v="ASALARIADO"/>
    <n v="46"/>
  </r>
  <r>
    <n v="2251"/>
    <s v="MUJER"/>
    <n v="376344"/>
    <s v="ASALARIADO"/>
    <x v="1"/>
    <s v="SI"/>
    <s v="NO"/>
    <s v="NO"/>
    <n v="39"/>
    <s v="No"/>
    <s v="No"/>
    <n v="376344"/>
    <s v="ASALARIADO"/>
    <n v="39"/>
  </r>
  <r>
    <n v="2252"/>
    <s v="HOMBRE"/>
    <n v="327264"/>
    <s v="ASALARIADO"/>
    <x v="0"/>
    <s v="SI"/>
    <s v="NO"/>
    <s v="NO"/>
    <n v="32"/>
    <s v="No"/>
    <s v="No"/>
    <n v="327264"/>
    <s v="ASALARIADO"/>
    <n v="32"/>
  </r>
  <r>
    <n v="2253"/>
    <s v="HOMBRE"/>
    <n v="750000"/>
    <s v="ASALARIADO"/>
    <x v="1"/>
    <s v="SI"/>
    <s v="NO"/>
    <s v="NO"/>
    <n v="55"/>
    <s v="No"/>
    <s v="No"/>
    <n v="750000"/>
    <s v="ASALARIADO"/>
    <n v="55"/>
  </r>
  <r>
    <n v="2254"/>
    <s v="HOMBRE"/>
    <n v="423289"/>
    <s v="TRABAJADOR INDEPENDIENTE"/>
    <x v="1"/>
    <s v="SI"/>
    <s v="NO"/>
    <s v="NO"/>
    <n v="59"/>
    <s v="No"/>
    <s v="No"/>
    <n v="423289"/>
    <s v="TRABAJADOR INDEPENDIENTE"/>
    <n v="59"/>
  </r>
  <r>
    <n v="2255"/>
    <s v="MUJER"/>
    <n v="619506.39"/>
    <s v="ASALARIADO"/>
    <x v="0"/>
    <s v="SI"/>
    <s v="NO"/>
    <s v="NO"/>
    <n v="34"/>
    <s v="No"/>
    <s v="No"/>
    <n v="619506.39"/>
    <s v="ASALARIADO"/>
    <n v="34"/>
  </r>
  <r>
    <n v="2256"/>
    <s v="MUJER"/>
    <n v="465179.89"/>
    <s v="ASALARIADO"/>
    <x v="1"/>
    <s v="SI"/>
    <s v="NO"/>
    <s v="NO"/>
    <n v="39"/>
    <s v="No"/>
    <s v="No"/>
    <n v="465179.89"/>
    <s v="ASALARIADO"/>
    <n v="39"/>
  </r>
  <r>
    <n v="2257"/>
    <s v="HOMBRE"/>
    <n v="562152.61"/>
    <s v="ASALARIADO"/>
    <x v="0"/>
    <s v="SI"/>
    <s v="NO"/>
    <s v="NO"/>
    <n v="38"/>
    <s v="No"/>
    <s v="No"/>
    <n v="562152.61"/>
    <s v="ASALARIADO"/>
    <n v="38"/>
  </r>
  <r>
    <n v="2258"/>
    <s v="HOMBRE"/>
    <n v="811421.65"/>
    <s v="ASALARIADO"/>
    <x v="0"/>
    <s v="SI"/>
    <s v="NO"/>
    <s v="NO"/>
    <n v="32"/>
    <s v="No"/>
    <s v="No"/>
    <n v="811421.65"/>
    <s v="ASALARIADO"/>
    <n v="32"/>
  </r>
  <r>
    <n v="2259"/>
    <s v="MUJER"/>
    <n v="338933.34"/>
    <s v="ASALARIADO"/>
    <x v="1"/>
    <s v="SI"/>
    <s v="NO"/>
    <s v="NO"/>
    <n v="27"/>
    <s v="No"/>
    <s v="No"/>
    <n v="338933.34"/>
    <s v="ASALARIADO"/>
    <n v="27"/>
  </r>
  <r>
    <n v="2260"/>
    <s v="MUJER"/>
    <n v="100000"/>
    <s v="ASALARIADO"/>
    <x v="1"/>
    <s v="SI"/>
    <s v="NO"/>
    <s v="NO"/>
    <n v="29"/>
    <s v="No"/>
    <s v="No"/>
    <n v="100000"/>
    <s v="ASALARIADO"/>
    <n v="29"/>
  </r>
  <r>
    <n v="2261"/>
    <s v="HOMBRE"/>
    <n v="697648"/>
    <s v="ASALARIADO"/>
    <x v="1"/>
    <s v="SI"/>
    <s v="NO"/>
    <s v="NO"/>
    <n v="61"/>
    <s v="No"/>
    <s v="No"/>
    <n v="697648"/>
    <s v="ASALARIADO"/>
    <n v="61"/>
  </r>
  <r>
    <n v="2262"/>
    <s v="HOMBRE"/>
    <n v="377498"/>
    <s v="TRABAJADOR INDEPENDIENTE"/>
    <x v="1"/>
    <s v="SI"/>
    <s v="NO"/>
    <s v="NO"/>
    <n v="37"/>
    <s v="No"/>
    <s v="No"/>
    <n v="377498"/>
    <s v="TRABAJADOR INDEPENDIENTE"/>
    <n v="37"/>
  </r>
  <r>
    <n v="2263"/>
    <s v="HOMBRE"/>
    <n v="308750"/>
    <s v="ASALARIADO"/>
    <x v="1"/>
    <s v="SI"/>
    <s v="NO"/>
    <s v="SI"/>
    <n v="35"/>
    <s v="No"/>
    <s v="No"/>
    <n v="308750"/>
    <s v="ASALARIADO"/>
    <n v="35"/>
  </r>
  <r>
    <n v="2264"/>
    <s v="HOMBRE"/>
    <n v="451354.46"/>
    <s v="ASALARIADO"/>
    <x v="1"/>
    <s v="SI"/>
    <s v="NO"/>
    <s v="NO"/>
    <n v="58"/>
    <s v="No"/>
    <s v="No"/>
    <n v="451354.46"/>
    <s v="ASALARIADO"/>
    <n v="58"/>
  </r>
  <r>
    <n v="2265"/>
    <s v="HOMBRE"/>
    <n v="455001.5"/>
    <s v="ASALARIADO"/>
    <x v="1"/>
    <s v="SI"/>
    <s v="NO"/>
    <s v="NO"/>
    <n v="20"/>
    <s v="No"/>
    <s v="No"/>
    <n v="455001.5"/>
    <s v="ASALARIADO"/>
    <n v="20"/>
  </r>
  <r>
    <n v="2266"/>
    <s v="MUJER"/>
    <n v="994882.5"/>
    <s v="ASALARIADO"/>
    <x v="1"/>
    <s v="SI"/>
    <s v="NO"/>
    <s v="NO"/>
    <n v="50"/>
    <s v="No"/>
    <s v="No"/>
    <n v="994882.5"/>
    <s v="ASALARIADO"/>
    <n v="50"/>
  </r>
  <r>
    <n v="2267"/>
    <s v="HOMBRE"/>
    <n v="509509"/>
    <s v="TRABAJADOR INDEPENDIENTE"/>
    <x v="1"/>
    <s v="SI"/>
    <s v="SI"/>
    <s v="SI"/>
    <n v="59"/>
    <s v="No"/>
    <s v="No"/>
    <n v="509509"/>
    <s v="TRABAJADOR INDEPENDIENTE"/>
    <n v="59"/>
  </r>
  <r>
    <n v="2268"/>
    <s v="HOMBRE"/>
    <n v="349920"/>
    <s v="ASALARIADO"/>
    <x v="1"/>
    <s v="SI"/>
    <s v="NO"/>
    <s v="NO"/>
    <n v="34"/>
    <s v="No"/>
    <s v="No"/>
    <n v="349920"/>
    <s v="ASALARIADO"/>
    <n v="34"/>
  </r>
  <r>
    <n v="2269"/>
    <s v="HOMBRE"/>
    <n v="17760.8"/>
    <s v="ASALARIADO"/>
    <x v="1"/>
    <s v="SI"/>
    <s v="SI"/>
    <s v="NO"/>
    <n v="29"/>
    <s v="No"/>
    <s v="No"/>
    <n v="17760.8"/>
    <s v="ASALARIADO"/>
    <n v="29"/>
  </r>
  <r>
    <n v="2270"/>
    <s v="MUJER"/>
    <n v="526736.80000000005"/>
    <s v="ASALARIADO"/>
    <x v="1"/>
    <s v="SI"/>
    <s v="NO"/>
    <s v="NO"/>
    <n v="25"/>
    <s v="No"/>
    <s v="No"/>
    <n v="526736.80000000005"/>
    <s v="ASALARIADO"/>
    <n v="25"/>
  </r>
  <r>
    <n v="2271"/>
    <s v="HOMBRE"/>
    <n v="497155.33"/>
    <s v="ASALARIADO"/>
    <x v="1"/>
    <s v="SI"/>
    <s v="NO"/>
    <s v="NO"/>
    <n v="27"/>
    <s v="No"/>
    <s v="No"/>
    <n v="497155.33"/>
    <s v="ASALARIADO"/>
    <n v="27"/>
  </r>
  <r>
    <n v="2272"/>
    <s v="MUJER"/>
    <n v="423675"/>
    <s v="ASALARIADO"/>
    <x v="1"/>
    <s v="SI"/>
    <s v="NO"/>
    <s v="NO"/>
    <n v="26"/>
    <s v="No"/>
    <s v="No"/>
    <n v="423675"/>
    <s v="ASALARIADO"/>
    <n v="26"/>
  </r>
  <r>
    <n v="2273"/>
    <s v="HOMBRE"/>
    <n v="292387"/>
    <s v="ASEGURADO VOLUNTARIO"/>
    <x v="1"/>
    <s v="SI"/>
    <s v="SI"/>
    <s v="NO"/>
    <n v="33"/>
    <s v="No"/>
    <s v="No"/>
    <n v="292387"/>
    <s v="ASEGURADO VOLUNTARIO"/>
    <n v="33"/>
  </r>
  <r>
    <n v="2274"/>
    <s v="MUJER"/>
    <n v="430993"/>
    <s v="PENSIONADOS EN SU PROPIO SISTEMA"/>
    <x v="0"/>
    <s v="SI"/>
    <s v="NO"/>
    <s v="NO"/>
    <n v="64"/>
    <s v="No"/>
    <s v="No"/>
    <n v="430993"/>
    <s v="PENSIONADOS EN SU PROPIO SISTEMA"/>
    <n v="64"/>
  </r>
  <r>
    <n v="2275"/>
    <s v="HOMBRE"/>
    <n v="298000"/>
    <s v="ASALARIADO"/>
    <x v="1"/>
    <s v="SI"/>
    <s v="SI"/>
    <s v="NO"/>
    <n v="42"/>
    <s v="No"/>
    <s v="No"/>
    <n v="298000"/>
    <s v="ASALARIADO"/>
    <n v="42"/>
  </r>
  <r>
    <n v="2276"/>
    <s v="HOMBRE"/>
    <n v="405063"/>
    <s v="TRABAJADOR INDEPENDIENTE"/>
    <x v="1"/>
    <s v="SI"/>
    <s v="SI"/>
    <s v="SI"/>
    <n v="40"/>
    <s v="No"/>
    <s v="No"/>
    <n v="405063"/>
    <s v="TRABAJADOR INDEPENDIENTE"/>
    <n v="40"/>
  </r>
  <r>
    <n v="2277"/>
    <s v="HOMBRE"/>
    <n v="1400000"/>
    <s v="ASALARIADO"/>
    <x v="1"/>
    <s v="SI"/>
    <s v="NO"/>
    <s v="NO"/>
    <n v="30"/>
    <s v="No"/>
    <s v="No"/>
    <n v="1400000"/>
    <s v="ASALARIADO"/>
    <n v="30"/>
  </r>
  <r>
    <n v="2278"/>
    <s v="MUJER"/>
    <n v="341602"/>
    <s v="TRABAJADOR INDEPENDIENTE"/>
    <x v="1"/>
    <s v="SI"/>
    <s v="NO"/>
    <s v="NO"/>
    <n v="42"/>
    <s v="No"/>
    <s v="No"/>
    <n v="341602"/>
    <s v="TRABAJADOR INDEPENDIENTE"/>
    <n v="42"/>
  </r>
  <r>
    <n v="2279"/>
    <s v="HOMBRE"/>
    <n v="915000"/>
    <s v="ASALARIADO"/>
    <x v="1"/>
    <s v="SI"/>
    <s v="NO"/>
    <s v="NO"/>
    <n v="24"/>
    <s v="No"/>
    <s v="No"/>
    <n v="915000"/>
    <s v="ASALARIADO"/>
    <n v="24"/>
  </r>
  <r>
    <n v="2280"/>
    <s v="MUJER"/>
    <n v="339164.62"/>
    <s v="PENSIONADOS EN SU PROPIO SISTEMA"/>
    <x v="0"/>
    <s v="SI"/>
    <s v="NO"/>
    <s v="NO"/>
    <n v="70"/>
    <s v="No"/>
    <s v="No"/>
    <n v="339164.62"/>
    <s v="PENSIONADOS EN SU PROPIO SISTEMA"/>
    <n v="70"/>
  </r>
  <r>
    <n v="2281"/>
    <s v="HOMBRE"/>
    <n v="278030"/>
    <s v="CONVENIOS ESPECIALES DE TRABAJADORES INDEPENDIENTES"/>
    <x v="1"/>
    <s v="SI"/>
    <s v="NO"/>
    <s v="NO"/>
    <n v="71"/>
    <s v="No"/>
    <s v="No"/>
    <n v="278030"/>
    <s v="CONVENIOS ESPECIALES DE TRABAJADORES INDEPENDIENTES"/>
    <n v="71"/>
  </r>
  <r>
    <n v="2282"/>
    <s v="MUJER"/>
    <n v="490713.59999999998"/>
    <s v="ASALARIADO"/>
    <x v="1"/>
    <s v="SI"/>
    <s v="NO"/>
    <s v="NO"/>
    <n v="47"/>
    <s v="No"/>
    <s v="No"/>
    <n v="490713.59999999998"/>
    <s v="ASALARIADO"/>
    <n v="47"/>
  </r>
  <r>
    <n v="2283"/>
    <s v="HOMBRE"/>
    <n v="1051374.8"/>
    <s v="ASALARIADO"/>
    <x v="0"/>
    <s v="SI"/>
    <s v="NO"/>
    <s v="NO"/>
    <n v="62"/>
    <s v="No"/>
    <s v="No"/>
    <n v="1051374.8"/>
    <s v="ASALARIADO"/>
    <n v="62"/>
  </r>
  <r>
    <n v="2284"/>
    <s v="HOMBRE"/>
    <n v="445841.44"/>
    <s v="ASALARIADO"/>
    <x v="1"/>
    <s v="SI"/>
    <s v="SI"/>
    <s v="NO"/>
    <n v="57"/>
    <s v="No"/>
    <s v="No"/>
    <n v="445841.44"/>
    <s v="ASALARIADO"/>
    <n v="57"/>
  </r>
  <r>
    <n v="2285"/>
    <s v="MUJER"/>
    <n v="485843.98"/>
    <s v="ASALARIADO"/>
    <x v="1"/>
    <s v="SI"/>
    <s v="NO"/>
    <s v="NO"/>
    <n v="25"/>
    <s v="No"/>
    <s v="No"/>
    <n v="485843.98"/>
    <s v="ASALARIADO"/>
    <n v="25"/>
  </r>
  <r>
    <n v="2286"/>
    <s v="HOMBRE"/>
    <n v="370647"/>
    <s v="TRABAJADOR INDEPENDIENTE"/>
    <x v="1"/>
    <s v="SI"/>
    <s v="NO"/>
    <s v="NO"/>
    <n v="49"/>
    <s v="No"/>
    <s v="No"/>
    <n v="370647"/>
    <s v="TRABAJADOR INDEPENDIENTE"/>
    <n v="49"/>
  </r>
  <r>
    <n v="2287"/>
    <s v="MUJER"/>
    <n v="138101.79999999999"/>
    <s v="ASALARIADO"/>
    <x v="0"/>
    <s v="SI"/>
    <s v="NO"/>
    <s v="NO"/>
    <n v="31"/>
    <s v="No"/>
    <s v="No"/>
    <n v="138101.79999999999"/>
    <s v="ASALARIADO"/>
    <n v="31"/>
  </r>
  <r>
    <n v="2288"/>
    <s v="HOMBRE"/>
    <n v="338629"/>
    <s v="TRABAJADOR INDEPENDIENTE"/>
    <x v="1"/>
    <s v="SI"/>
    <s v="NO"/>
    <s v="SI"/>
    <n v="50"/>
    <s v="No"/>
    <s v="No"/>
    <n v="338629"/>
    <s v="TRABAJADOR INDEPENDIENTE"/>
    <n v="50"/>
  </r>
  <r>
    <n v="2289"/>
    <s v="HOMBRE"/>
    <n v="1080496.5"/>
    <s v="ASALARIADO"/>
    <x v="1"/>
    <s v="SI"/>
    <s v="NO"/>
    <s v="NO"/>
    <n v="37"/>
    <s v="No"/>
    <s v="No"/>
    <n v="1080496.5"/>
    <s v="ASALARIADO"/>
    <n v="37"/>
  </r>
  <r>
    <n v="2290"/>
    <s v="MUJER"/>
    <n v="294025"/>
    <s v="ASALARIADO"/>
    <x v="1"/>
    <s v="SI"/>
    <s v="NO"/>
    <s v="NO"/>
    <n v="49"/>
    <s v="No"/>
    <s v="No"/>
    <n v="294025"/>
    <s v="ASALARIADO"/>
    <n v="49"/>
  </r>
  <r>
    <n v="2291"/>
    <s v="HOMBRE"/>
    <n v="300018"/>
    <s v="TRABAJADOR INDEPENDIENTE"/>
    <x v="1"/>
    <s v="SI"/>
    <s v="NO"/>
    <s v="SI"/>
    <n v="54"/>
    <s v="No"/>
    <s v="No"/>
    <n v="300018"/>
    <s v="TRABAJADOR INDEPENDIENTE"/>
    <n v="54"/>
  </r>
  <r>
    <n v="2292"/>
    <s v="HOMBRE"/>
    <n v="278030"/>
    <s v="CONVENIOS ESPECIALES DE TRABAJADORES INDEPENDIENTES"/>
    <x v="1"/>
    <s v="SI"/>
    <s v="NO"/>
    <s v="NO"/>
    <n v="53"/>
    <s v="No"/>
    <s v="No"/>
    <n v="278030"/>
    <s v="CONVENIOS ESPECIALES DE TRABAJADORES INDEPENDIENTES"/>
    <n v="53"/>
  </r>
  <r>
    <n v="2293"/>
    <s v="HOMBRE"/>
    <n v="299647"/>
    <s v="ASEGURADO VOLUNTARIO"/>
    <x v="1"/>
    <s v="SI"/>
    <s v="NO"/>
    <s v="NO"/>
    <n v="61"/>
    <s v="No"/>
    <s v="No"/>
    <n v="299647"/>
    <s v="ASEGURADO VOLUNTARIO"/>
    <n v="61"/>
  </r>
  <r>
    <n v="2294"/>
    <s v="MUJER"/>
    <n v="2376310"/>
    <s v="ASALARIADO"/>
    <x v="0"/>
    <s v="SI"/>
    <s v="NO"/>
    <s v="NO"/>
    <n v="45"/>
    <s v="Atípico"/>
    <s v="No"/>
    <n v="2376310"/>
    <s v="ASALARIADO"/>
    <n v="45"/>
  </r>
  <r>
    <n v="2295"/>
    <s v="MUJER"/>
    <n v="257784"/>
    <s v="ASALARIADO"/>
    <x v="1"/>
    <s v="SI"/>
    <s v="NO"/>
    <s v="NO"/>
    <n v="44"/>
    <s v="No"/>
    <s v="No"/>
    <n v="257784"/>
    <s v="ASALARIADO"/>
    <n v="44"/>
  </r>
  <r>
    <n v="2296"/>
    <s v="MUJER"/>
    <n v="149800.53"/>
    <s v="ASALARIADO"/>
    <x v="1"/>
    <s v="SI"/>
    <s v="NO"/>
    <s v="NO"/>
    <n v="63"/>
    <s v="No"/>
    <s v="No"/>
    <n v="149800.53"/>
    <s v="ASALARIADO"/>
    <n v="63"/>
  </r>
  <r>
    <n v="2297"/>
    <s v="MUJER"/>
    <n v="282305"/>
    <s v="ASEGURADO VOLUNTARIO"/>
    <x v="1"/>
    <s v="SI"/>
    <s v="NO"/>
    <s v="NO"/>
    <n v="52"/>
    <s v="No"/>
    <s v="No"/>
    <n v="282305"/>
    <s v="ASEGURADO VOLUNTARIO"/>
    <n v="52"/>
  </r>
  <r>
    <n v="2298"/>
    <s v="HOMBRE"/>
    <n v="458557"/>
    <s v="TRABAJADOR INDEPENDIENTE"/>
    <x v="1"/>
    <s v="SI"/>
    <s v="NO"/>
    <s v="SI"/>
    <n v="30"/>
    <s v="No"/>
    <s v="No"/>
    <n v="458557"/>
    <s v="TRABAJADOR INDEPENDIENTE"/>
    <n v="30"/>
  </r>
  <r>
    <n v="2299"/>
    <s v="HOMBRE"/>
    <n v="299647"/>
    <s v="ASEGURADO VOLUNTARIO"/>
    <x v="1"/>
    <s v="SI"/>
    <s v="NO"/>
    <s v="NO"/>
    <n v="54"/>
    <s v="No"/>
    <s v="No"/>
    <n v="299647"/>
    <s v="ASEGURADO VOLUNTARIO"/>
    <n v="54"/>
  </r>
  <r>
    <n v="2300"/>
    <s v="HOMBRE"/>
    <n v="347000"/>
    <s v="ASALARIADO"/>
    <x v="1"/>
    <s v="SI"/>
    <s v="NO"/>
    <s v="NO"/>
    <n v="18"/>
    <s v="No"/>
    <s v="No"/>
    <n v="347000"/>
    <s v="ASALARIADO"/>
    <n v="18"/>
  </r>
  <r>
    <n v="2301"/>
    <s v="MUJER"/>
    <n v="297046"/>
    <s v="ASEGURADO VOLUNTARIO"/>
    <x v="1"/>
    <s v="SI"/>
    <s v="NO"/>
    <s v="NO"/>
    <n v="58"/>
    <s v="No"/>
    <s v="No"/>
    <n v="297046"/>
    <s v="ASEGURADO VOLUNTARIO"/>
    <n v="58"/>
  </r>
  <r>
    <n v="2302"/>
    <s v="HOMBRE"/>
    <n v="1329256"/>
    <s v="ASALARIADO"/>
    <x v="0"/>
    <s v="SI"/>
    <s v="NO"/>
    <s v="SI"/>
    <n v="30"/>
    <s v="No"/>
    <s v="No"/>
    <n v="1329256"/>
    <s v="ASALARIADO"/>
    <n v="30"/>
  </r>
  <r>
    <n v="2303"/>
    <s v="HOMBRE"/>
    <n v="382333.34"/>
    <s v="ASALARIADO"/>
    <x v="1"/>
    <s v="SI"/>
    <s v="NO"/>
    <s v="NO"/>
    <n v="22"/>
    <s v="No"/>
    <s v="No"/>
    <n v="382333.34"/>
    <s v="ASALARIADO"/>
    <n v="22"/>
  </r>
  <r>
    <n v="2304"/>
    <s v="HOMBRE"/>
    <n v="330000"/>
    <s v="ASALARIADO"/>
    <x v="1"/>
    <s v="SI"/>
    <s v="NO"/>
    <s v="NO"/>
    <n v="21"/>
    <s v="No"/>
    <s v="No"/>
    <n v="330000"/>
    <s v="ASALARIADO"/>
    <n v="21"/>
  </r>
  <r>
    <n v="2305"/>
    <s v="HOMBRE"/>
    <n v="483976.7"/>
    <s v="PENSIONADOS EN SU PROPIO SISTEMA"/>
    <x v="0"/>
    <s v="SI"/>
    <s v="NO"/>
    <s v="NO"/>
    <n v="72"/>
    <s v="No"/>
    <s v="No"/>
    <n v="483976.7"/>
    <s v="PENSIONADOS EN SU PROPIO SISTEMA"/>
    <n v="72"/>
  </r>
  <r>
    <n v="2306"/>
    <s v="MUJER"/>
    <n v="343390.86"/>
    <s v="ASALARIADO"/>
    <x v="1"/>
    <s v="SI"/>
    <s v="NO"/>
    <s v="SI"/>
    <n v="25"/>
    <s v="No"/>
    <s v="No"/>
    <n v="343390.86"/>
    <s v="ASALARIADO"/>
    <n v="25"/>
  </r>
  <r>
    <n v="2307"/>
    <s v="HOMBRE"/>
    <n v="278030"/>
    <s v="CONVENIOS ESPECIALES DE TRABAJADORES INDEPENDIENTES"/>
    <x v="1"/>
    <s v="SI"/>
    <s v="NO"/>
    <s v="NO"/>
    <n v="59"/>
    <s v="No"/>
    <s v="No"/>
    <n v="278030"/>
    <s v="CONVENIOS ESPECIALES DE TRABAJADORES INDEPENDIENTES"/>
    <n v="59"/>
  </r>
  <r>
    <n v="2308"/>
    <s v="HOMBRE"/>
    <n v="417995"/>
    <s v="ASALARIADO"/>
    <x v="1"/>
    <s v="SI"/>
    <s v="NO"/>
    <s v="NO"/>
    <n v="40"/>
    <s v="No"/>
    <s v="No"/>
    <n v="417995"/>
    <s v="ASALARIADO"/>
    <n v="40"/>
  </r>
  <r>
    <n v="2309"/>
    <s v="HOMBRE"/>
    <n v="400000"/>
    <s v="ASALARIADO"/>
    <x v="1"/>
    <s v="SI"/>
    <s v="NO"/>
    <s v="NO"/>
    <n v="56"/>
    <s v="No"/>
    <s v="No"/>
    <n v="400000"/>
    <s v="ASALARIADO"/>
    <n v="56"/>
  </r>
  <r>
    <n v="2310"/>
    <s v="HOMBRE"/>
    <n v="278030"/>
    <s v="CONVENIOS ESPECIALES DE TRABAJADORES INDEPENDIENTES"/>
    <x v="1"/>
    <s v="SI"/>
    <s v="NO"/>
    <s v="NO"/>
    <n v="45"/>
    <s v="No"/>
    <s v="No"/>
    <n v="278030"/>
    <s v="CONVENIOS ESPECIALES DE TRABAJADORES INDEPENDIENTES"/>
    <n v="45"/>
  </r>
  <r>
    <n v="2311"/>
    <s v="MUJER"/>
    <n v="297046"/>
    <s v="TRABAJADOR INDEPENDIENTE"/>
    <x v="1"/>
    <s v="SI"/>
    <s v="NO"/>
    <s v="NO"/>
    <n v="41"/>
    <s v="No"/>
    <s v="No"/>
    <n v="297046"/>
    <s v="TRABAJADOR INDEPENDIENTE"/>
    <n v="41"/>
  </r>
  <r>
    <n v="2312"/>
    <s v="HOMBRE"/>
    <n v="639148"/>
    <s v="TRABAJADOR INDEPENDIENTE"/>
    <x v="1"/>
    <s v="SI"/>
    <s v="NO"/>
    <s v="SI"/>
    <n v="41"/>
    <s v="No"/>
    <s v="No"/>
    <n v="639148"/>
    <s v="TRABAJADOR INDEPENDIENTE"/>
    <n v="41"/>
  </r>
  <r>
    <n v="2313"/>
    <s v="HOMBRE"/>
    <n v="690952.85"/>
    <s v="ASALARIADO"/>
    <x v="1"/>
    <s v="SI"/>
    <s v="NO"/>
    <s v="NO"/>
    <n v="38"/>
    <s v="No"/>
    <s v="No"/>
    <n v="690952.85"/>
    <s v="ASALARIADO"/>
    <n v="38"/>
  </r>
  <r>
    <n v="2314"/>
    <s v="HOMBRE"/>
    <n v="150000"/>
    <s v="ASALARIADO"/>
    <x v="1"/>
    <s v="SI"/>
    <s v="SI"/>
    <s v="SI"/>
    <n v="41"/>
    <s v="No"/>
    <s v="No"/>
    <n v="150000"/>
    <s v="ASALARIADO"/>
    <n v="41"/>
  </r>
  <r>
    <n v="2315"/>
    <s v="MUJER"/>
    <n v="750000"/>
    <s v="ASALARIADO"/>
    <x v="1"/>
    <s v="SI"/>
    <s v="NO"/>
    <s v="NO"/>
    <n v="32"/>
    <s v="No"/>
    <s v="No"/>
    <n v="750000"/>
    <s v="ASALARIADO"/>
    <n v="32"/>
  </r>
  <r>
    <n v="2316"/>
    <s v="MUJER"/>
    <n v="1458494"/>
    <s v="ASALARIADO"/>
    <x v="0"/>
    <s v="SI"/>
    <s v="NO"/>
    <s v="SI"/>
    <n v="49"/>
    <s v="No"/>
    <s v="No"/>
    <n v="1458494"/>
    <s v="ASALARIADO"/>
    <n v="49"/>
  </r>
  <r>
    <n v="2317"/>
    <s v="MUJER"/>
    <n v="500460"/>
    <s v="ASALARIADO"/>
    <x v="0"/>
    <s v="SI"/>
    <s v="NO"/>
    <s v="NO"/>
    <n v="43"/>
    <s v="No"/>
    <s v="No"/>
    <n v="500460"/>
    <s v="ASALARIADO"/>
    <n v="43"/>
  </r>
  <r>
    <n v="2318"/>
    <s v="MUJER"/>
    <n v="453432"/>
    <s v="PENSIONADOS EN SU PROPIO SISTEMA"/>
    <x v="0"/>
    <s v="SI"/>
    <s v="NO"/>
    <s v="NO"/>
    <n v="67"/>
    <s v="No"/>
    <s v="No"/>
    <n v="453432"/>
    <s v="PENSIONADOS EN SU PROPIO SISTEMA"/>
    <n v="67"/>
  </r>
  <r>
    <n v="2319"/>
    <s v="HOMBRE"/>
    <n v="297046"/>
    <s v="ASEGURADO VOLUNTARIO"/>
    <x v="1"/>
    <s v="SI"/>
    <s v="NO"/>
    <s v="NO"/>
    <n v="53"/>
    <s v="No"/>
    <s v="No"/>
    <n v="297046"/>
    <s v="ASEGURADO VOLUNTARIO"/>
    <n v="53"/>
  </r>
  <r>
    <n v="2320"/>
    <s v="HOMBRE"/>
    <n v="536142.9"/>
    <s v="ASALARIADO"/>
    <x v="1"/>
    <s v="SI"/>
    <s v="NO"/>
    <s v="NO"/>
    <n v="20"/>
    <s v="No"/>
    <s v="No"/>
    <n v="536142.9"/>
    <s v="ASALARIADO"/>
    <n v="20"/>
  </r>
  <r>
    <n v="2321"/>
    <s v="MUJER"/>
    <n v="1584930"/>
    <s v="PENSIONADOS EN SU PROPIO SISTEMA"/>
    <x v="0"/>
    <s v="SI"/>
    <s v="NO"/>
    <s v="NO"/>
    <n v="71"/>
    <s v="No"/>
    <s v="No"/>
    <n v="1584930"/>
    <s v="PENSIONADOS EN SU PROPIO SISTEMA"/>
    <n v="71"/>
  </r>
  <r>
    <n v="2322"/>
    <s v="MUJER"/>
    <n v="241729.4"/>
    <s v="ASALARIADO"/>
    <x v="1"/>
    <s v="SI"/>
    <s v="NO"/>
    <s v="NO"/>
    <n v="34"/>
    <s v="No"/>
    <s v="No"/>
    <n v="241729.4"/>
    <s v="ASALARIADO"/>
    <n v="34"/>
  </r>
  <r>
    <n v="2323"/>
    <s v="HOMBRE"/>
    <n v="297046"/>
    <s v="TRABAJADOR INDEPENDIENTE"/>
    <x v="1"/>
    <s v="SI"/>
    <s v="NO"/>
    <s v="SI"/>
    <n v="43"/>
    <s v="No"/>
    <s v="No"/>
    <n v="297046"/>
    <s v="TRABAJADOR INDEPENDIENTE"/>
    <n v="43"/>
  </r>
  <r>
    <n v="2324"/>
    <s v="MUJER"/>
    <n v="402249.06"/>
    <s v="ASALARIADO"/>
    <x v="1"/>
    <s v="SI"/>
    <s v="NO"/>
    <s v="NO"/>
    <n v="29"/>
    <s v="No"/>
    <s v="No"/>
    <n v="402249.06"/>
    <s v="ASALARIADO"/>
    <n v="29"/>
  </r>
  <r>
    <n v="2325"/>
    <s v="HOMBRE"/>
    <n v="639148"/>
    <s v="TRABAJADOR INDEPENDIENTE"/>
    <x v="1"/>
    <s v="SI"/>
    <s v="NO"/>
    <s v="SI"/>
    <n v="46"/>
    <s v="No"/>
    <s v="No"/>
    <n v="639148"/>
    <s v="TRABAJADOR INDEPENDIENTE"/>
    <n v="46"/>
  </r>
  <r>
    <n v="2326"/>
    <s v="HOMBRE"/>
    <n v="328210.2"/>
    <s v="ASALARIADO"/>
    <x v="1"/>
    <s v="SI"/>
    <s v="NO"/>
    <s v="NO"/>
    <n v="42"/>
    <s v="No"/>
    <s v="No"/>
    <n v="328210.2"/>
    <s v="ASALARIADO"/>
    <n v="42"/>
  </r>
  <r>
    <n v="2327"/>
    <s v="MUJER"/>
    <n v="361045"/>
    <s v="TRABAJADOR INDEPENDIENTE"/>
    <x v="1"/>
    <s v="SI"/>
    <s v="NO"/>
    <s v="SI"/>
    <n v="42"/>
    <s v="No"/>
    <s v="No"/>
    <n v="361045"/>
    <s v="TRABAJADOR INDEPENDIENTE"/>
    <n v="42"/>
  </r>
  <r>
    <n v="2328"/>
    <s v="HOMBRE"/>
    <n v="999312"/>
    <s v="ASALARIADO"/>
    <x v="0"/>
    <s v="SI"/>
    <s v="NO"/>
    <s v="SI"/>
    <n v="28"/>
    <s v="No"/>
    <s v="No"/>
    <n v="999312"/>
    <s v="ASALARIADO"/>
    <n v="28"/>
  </r>
  <r>
    <n v="2329"/>
    <s v="MUJER"/>
    <n v="121300"/>
    <s v="ASALARIADO"/>
    <x v="1"/>
    <s v="SI"/>
    <s v="NO"/>
    <s v="SI"/>
    <n v="40"/>
    <s v="No"/>
    <s v="No"/>
    <n v="121300"/>
    <s v="ASALARIADO"/>
    <n v="40"/>
  </r>
  <r>
    <n v="2330"/>
    <s v="HOMBRE"/>
    <n v="279960.49"/>
    <s v="ASALARIADO"/>
    <x v="1"/>
    <s v="SI"/>
    <s v="NO"/>
    <s v="NO"/>
    <n v="23"/>
    <s v="No"/>
    <s v="No"/>
    <n v="279960.49"/>
    <s v="ASALARIADO"/>
    <n v="23"/>
  </r>
  <r>
    <n v="2331"/>
    <s v="MUJER"/>
    <n v="119219.91"/>
    <s v="PENSIONADOS EN SU PROPIO SISTEMA"/>
    <x v="0"/>
    <s v="SI"/>
    <s v="NO"/>
    <s v="NO"/>
    <n v="59"/>
    <s v="No"/>
    <s v="No"/>
    <n v="119219.91"/>
    <s v="PENSIONADOS EN SU PROPIO SISTEMA"/>
    <n v="59"/>
  </r>
  <r>
    <n v="2332"/>
    <s v="MUJER"/>
    <n v="430000"/>
    <s v="ASALARIADO"/>
    <x v="1"/>
    <s v="SI"/>
    <s v="NO"/>
    <s v="NO"/>
    <n v="42"/>
    <s v="No"/>
    <s v="No"/>
    <n v="430000"/>
    <s v="ASALARIADO"/>
    <n v="42"/>
  </r>
  <r>
    <n v="2333"/>
    <s v="MUJER"/>
    <n v="278030"/>
    <s v="ASEGURADO VOLUNTARIO"/>
    <x v="1"/>
    <s v="SI"/>
    <s v="NO"/>
    <s v="SI"/>
    <n v="20"/>
    <s v="No"/>
    <s v="No"/>
    <n v="278030"/>
    <s v="ASEGURADO VOLUNTARIO"/>
    <n v="20"/>
  </r>
  <r>
    <n v="2334"/>
    <s v="HOMBRE"/>
    <n v="1613702.64"/>
    <s v="ASALARIADO"/>
    <x v="1"/>
    <s v="SI"/>
    <s v="NO"/>
    <s v="NO"/>
    <n v="32"/>
    <s v="No"/>
    <s v="No"/>
    <n v="1613702.64"/>
    <s v="ASALARIADO"/>
    <n v="32"/>
  </r>
  <r>
    <n v="2335"/>
    <s v="HOMBRE"/>
    <n v="2545183.7000000002"/>
    <s v="ASALARIADO"/>
    <x v="1"/>
    <s v="SI"/>
    <s v="NO"/>
    <s v="NO"/>
    <n v="46"/>
    <s v="Atípico"/>
    <s v="No"/>
    <n v="2545183.7000000002"/>
    <s v="ASALARIADO"/>
    <n v="46"/>
  </r>
  <r>
    <n v="2336"/>
    <s v="HOMBRE"/>
    <n v="2133715"/>
    <s v="PENSIONADOS EN SU PROPIO SISTEMA"/>
    <x v="0"/>
    <s v="SI"/>
    <s v="NO"/>
    <s v="NO"/>
    <n v="83"/>
    <s v="No"/>
    <s v="No"/>
    <n v="2133715"/>
    <s v="PENSIONADOS EN SU PROPIO SISTEMA"/>
    <n v="83"/>
  </r>
  <r>
    <n v="2337"/>
    <s v="MUJER"/>
    <n v="81536"/>
    <s v="ASALARIADO"/>
    <x v="0"/>
    <s v="SI"/>
    <s v="NO"/>
    <s v="SI"/>
    <n v="31"/>
    <s v="No"/>
    <s v="No"/>
    <n v="81536"/>
    <s v="ASALARIADO"/>
    <n v="31"/>
  </r>
  <r>
    <n v="2338"/>
    <s v="MUJER"/>
    <n v="157177"/>
    <s v="ASALARIADO"/>
    <x v="1"/>
    <s v="SI"/>
    <s v="NO"/>
    <s v="NO"/>
    <n v="23"/>
    <s v="No"/>
    <s v="No"/>
    <n v="157177"/>
    <s v="ASALARIADO"/>
    <n v="23"/>
  </r>
  <r>
    <n v="2339"/>
    <s v="HOMBRE"/>
    <n v="505609"/>
    <s v="ASALARIADO"/>
    <x v="1"/>
    <s v="SI"/>
    <s v="NO"/>
    <s v="NO"/>
    <n v="44"/>
    <s v="No"/>
    <s v="No"/>
    <n v="505609"/>
    <s v="ASALARIADO"/>
    <n v="44"/>
  </r>
  <r>
    <n v="2340"/>
    <s v="MUJER"/>
    <n v="6177.62"/>
    <s v="ASALARIADO"/>
    <x v="1"/>
    <s v="SI"/>
    <s v="NO"/>
    <s v="NO"/>
    <n v="61"/>
    <s v="No"/>
    <s v="No"/>
    <n v="6177.62"/>
    <s v="ASALARIADO"/>
    <n v="61"/>
  </r>
  <r>
    <n v="2341"/>
    <s v="MUJER"/>
    <n v="299137"/>
    <s v="ASALARIADO"/>
    <x v="0"/>
    <s v="SI"/>
    <s v="NO"/>
    <s v="NO"/>
    <n v="44"/>
    <s v="No"/>
    <s v="No"/>
    <n v="299137"/>
    <s v="ASALARIADO"/>
    <n v="44"/>
  </r>
  <r>
    <n v="2342"/>
    <s v="MUJER"/>
    <n v="338166"/>
    <s v="TRABAJADOR INDEPENDIENTE"/>
    <x v="1"/>
    <s v="SI"/>
    <s v="NO"/>
    <s v="NO"/>
    <n v="61"/>
    <s v="No"/>
    <s v="No"/>
    <n v="338166"/>
    <s v="TRABAJADOR INDEPENDIENTE"/>
    <n v="61"/>
  </r>
  <r>
    <n v="2343"/>
    <s v="HOMBRE"/>
    <n v="1250000"/>
    <s v="ASALARIADO"/>
    <x v="1"/>
    <s v="SI"/>
    <s v="NO"/>
    <s v="NO"/>
    <n v="29"/>
    <s v="No"/>
    <s v="No"/>
    <n v="1250000"/>
    <s v="ASALARIADO"/>
    <n v="29"/>
  </r>
  <r>
    <n v="2344"/>
    <s v="MUJER"/>
    <n v="305704"/>
    <s v="ASEGURADO VOLUNTARIO"/>
    <x v="1"/>
    <s v="NO"/>
    <s v="NO"/>
    <s v="NO"/>
    <n v="60"/>
    <s v="No"/>
    <s v="No"/>
    <n v="305704"/>
    <s v="ASEGURADO VOLUNTARIO"/>
    <n v="60"/>
  </r>
  <r>
    <n v="2345"/>
    <s v="HOMBRE"/>
    <n v="502063.88"/>
    <s v="ASALARIADO"/>
    <x v="1"/>
    <s v="SI"/>
    <s v="NO"/>
    <s v="NO"/>
    <n v="22"/>
    <s v="No"/>
    <s v="No"/>
    <n v="502063.88"/>
    <s v="ASALARIADO"/>
    <n v="22"/>
  </r>
  <r>
    <n v="2346"/>
    <s v="HOMBRE"/>
    <n v="843824.96"/>
    <s v="ASALARIADO"/>
    <x v="1"/>
    <s v="SI"/>
    <s v="NO"/>
    <s v="NO"/>
    <n v="31"/>
    <s v="No"/>
    <s v="No"/>
    <n v="843824.96"/>
    <s v="ASALARIADO"/>
    <n v="31"/>
  </r>
  <r>
    <n v="2347"/>
    <s v="HOMBRE"/>
    <n v="278030"/>
    <s v="TRABAJADOR INDEPENDIENTE"/>
    <x v="1"/>
    <s v="SI"/>
    <s v="NO"/>
    <s v="SI"/>
    <n v="39"/>
    <s v="No"/>
    <s v="No"/>
    <n v="278030"/>
    <s v="TRABAJADOR INDEPENDIENTE"/>
    <n v="39"/>
  </r>
  <r>
    <n v="2348"/>
    <s v="HOMBRE"/>
    <n v="347504.4"/>
    <s v="ASALARIADO"/>
    <x v="1"/>
    <s v="SI"/>
    <s v="SI"/>
    <s v="NO"/>
    <n v="24"/>
    <s v="No"/>
    <s v="No"/>
    <n v="347504.4"/>
    <s v="ASALARIADO"/>
    <n v="24"/>
  </r>
  <r>
    <n v="2349"/>
    <s v="HOMBRE"/>
    <n v="1811308.47"/>
    <s v="ASALARIADO"/>
    <x v="1"/>
    <s v="SI"/>
    <s v="NO"/>
    <s v="NO"/>
    <n v="43"/>
    <s v="No"/>
    <s v="No"/>
    <n v="1811308.47"/>
    <s v="ASALARIADO"/>
    <n v="43"/>
  </r>
  <r>
    <n v="2350"/>
    <s v="MUJER"/>
    <n v="359544.27"/>
    <s v="CONVENIOS ESPECIALES DE ASEGURADOS VOLUNTARIOS"/>
    <x v="1"/>
    <s v="SI"/>
    <s v="SI"/>
    <s v="NO"/>
    <n v="51"/>
    <s v="No"/>
    <s v="No"/>
    <n v="359544.27"/>
    <s v="CONVENIOS ESPECIALES DE ASEGURADOS VOLUNTARIOS"/>
    <n v="51"/>
  </r>
  <r>
    <n v="2351"/>
    <s v="MUJER"/>
    <n v="278030"/>
    <s v="CONVENIOS ESPECIALES DE TRABAJADORES INDEPENDIENTES"/>
    <x v="1"/>
    <s v="SI"/>
    <s v="NO"/>
    <s v="NO"/>
    <n v="32"/>
    <s v="No"/>
    <s v="No"/>
    <n v="278030"/>
    <s v="CONVENIOS ESPECIALES DE TRABAJADORES INDEPENDIENTES"/>
    <n v="32"/>
  </r>
  <r>
    <n v="2352"/>
    <s v="MUJER"/>
    <n v="278035"/>
    <s v="ASEGURADO VOLUNTARIO"/>
    <x v="1"/>
    <s v="SI"/>
    <s v="NO"/>
    <s v="NO"/>
    <n v="27"/>
    <s v="No"/>
    <s v="No"/>
    <n v="278035"/>
    <s v="ASEGURADO VOLUNTARIO"/>
    <n v="27"/>
  </r>
  <r>
    <n v="2353"/>
    <s v="HOMBRE"/>
    <n v="888101.64"/>
    <s v="ASALARIADO"/>
    <x v="0"/>
    <s v="SI"/>
    <s v="NO"/>
    <s v="NO"/>
    <n v="30"/>
    <s v="No"/>
    <s v="No"/>
    <n v="888101.64"/>
    <s v="ASALARIADO"/>
    <n v="30"/>
  </r>
  <r>
    <n v="2354"/>
    <s v="MUJER"/>
    <n v="417971.20000000001"/>
    <s v="ASALARIADO"/>
    <x v="1"/>
    <s v="SI"/>
    <s v="NO"/>
    <s v="SI"/>
    <n v="40"/>
    <s v="No"/>
    <s v="No"/>
    <n v="417971.20000000001"/>
    <s v="ASALARIADO"/>
    <n v="40"/>
  </r>
  <r>
    <n v="2355"/>
    <s v="MUJER"/>
    <n v="380732"/>
    <s v="ASALARIADO"/>
    <x v="0"/>
    <s v="SI"/>
    <s v="NO"/>
    <s v="SI"/>
    <n v="55"/>
    <s v="No"/>
    <s v="No"/>
    <n v="380732"/>
    <s v="ASALARIADO"/>
    <n v="55"/>
  </r>
  <r>
    <n v="2356"/>
    <s v="HOMBRE"/>
    <n v="3173069.67"/>
    <s v="ASALARIADO"/>
    <x v="0"/>
    <s v="SI"/>
    <s v="NO"/>
    <s v="NO"/>
    <n v="54"/>
    <s v="Atípico"/>
    <s v="No"/>
    <n v="3173069.67"/>
    <s v="ASALARIADO"/>
    <n v="54"/>
  </r>
  <r>
    <n v="2357"/>
    <s v="MUJER"/>
    <n v="355000"/>
    <s v="TRABAJADOR INDEPENDIENTE"/>
    <x v="1"/>
    <s v="SI"/>
    <s v="NO"/>
    <s v="SI"/>
    <n v="28"/>
    <s v="No"/>
    <s v="No"/>
    <n v="355000"/>
    <s v="TRABAJADOR INDEPENDIENTE"/>
    <n v="28"/>
  </r>
  <r>
    <n v="2358"/>
    <s v="HOMBRE"/>
    <n v="563202"/>
    <s v="ASALARIADO"/>
    <x v="1"/>
    <s v="SI"/>
    <s v="NO"/>
    <s v="NO"/>
    <n v="37"/>
    <s v="No"/>
    <s v="No"/>
    <n v="563202"/>
    <s v="ASALARIADO"/>
    <n v="37"/>
  </r>
  <r>
    <n v="2359"/>
    <s v="HOMBRE"/>
    <n v="299647"/>
    <s v="ASEGURADO VOLUNTARIO"/>
    <x v="1"/>
    <s v="SI"/>
    <s v="NO"/>
    <s v="NO"/>
    <n v="74"/>
    <s v="No"/>
    <s v="No"/>
    <n v="299647"/>
    <s v="ASEGURADO VOLUNTARIO"/>
    <n v="74"/>
  </r>
  <r>
    <n v="2360"/>
    <s v="HOMBRE"/>
    <n v="564955.81999999995"/>
    <s v="ASALARIADO"/>
    <x v="1"/>
    <s v="SI"/>
    <s v="NO"/>
    <s v="NO"/>
    <n v="60"/>
    <s v="No"/>
    <s v="No"/>
    <n v="564955.81999999995"/>
    <s v="ASALARIADO"/>
    <n v="60"/>
  </r>
  <r>
    <n v="2361"/>
    <s v="HOMBRE"/>
    <n v="326749"/>
    <s v="TRABAJADOR INDEPENDIENTE"/>
    <x v="1"/>
    <s v="SI"/>
    <s v="NO"/>
    <s v="SI"/>
    <n v="52"/>
    <s v="No"/>
    <s v="No"/>
    <n v="326749"/>
    <s v="TRABAJADOR INDEPENDIENTE"/>
    <n v="52"/>
  </r>
  <r>
    <n v="2362"/>
    <s v="HOMBRE"/>
    <n v="2190000"/>
    <s v="ASALARIADO"/>
    <x v="1"/>
    <s v="SI"/>
    <s v="NO"/>
    <s v="NO"/>
    <n v="59"/>
    <s v="No"/>
    <s v="No"/>
    <n v="2190000"/>
    <s v="ASALARIADO"/>
    <n v="59"/>
  </r>
  <r>
    <n v="2363"/>
    <s v="MUJER"/>
    <n v="1248185"/>
    <s v="ASALARIADO"/>
    <x v="0"/>
    <s v="SI"/>
    <s v="NO"/>
    <s v="SI"/>
    <n v="60"/>
    <s v="No"/>
    <s v="No"/>
    <n v="1248185"/>
    <s v="ASALARIADO"/>
    <n v="60"/>
  </r>
  <r>
    <n v="2364"/>
    <s v="MUJER"/>
    <n v="360000"/>
    <s v="ASALARIADO"/>
    <x v="1"/>
    <s v="SI"/>
    <s v="NO"/>
    <s v="NO"/>
    <n v="27"/>
    <s v="No"/>
    <s v="No"/>
    <n v="360000"/>
    <s v="ASALARIADO"/>
    <n v="27"/>
  </r>
  <r>
    <n v="2365"/>
    <s v="HOMBRE"/>
    <n v="190000"/>
    <s v="ASALARIADO"/>
    <x v="1"/>
    <s v="SI"/>
    <s v="NO"/>
    <s v="SI"/>
    <n v="45"/>
    <s v="No"/>
    <s v="No"/>
    <n v="190000"/>
    <s v="ASALARIADO"/>
    <n v="45"/>
  </r>
  <r>
    <n v="2366"/>
    <s v="MUJER"/>
    <n v="1287284"/>
    <s v="ASALARIADO"/>
    <x v="0"/>
    <s v="SI"/>
    <s v="NO"/>
    <s v="NO"/>
    <n v="37"/>
    <s v="No"/>
    <s v="No"/>
    <n v="1287284"/>
    <s v="ASALARIADO"/>
    <n v="37"/>
  </r>
  <r>
    <n v="2367"/>
    <s v="HOMBRE"/>
    <n v="1161697.8500000001"/>
    <s v="ASALARIADO"/>
    <x v="0"/>
    <s v="SI"/>
    <s v="NO"/>
    <s v="NO"/>
    <n v="41"/>
    <s v="No"/>
    <s v="No"/>
    <n v="1161697.8500000001"/>
    <s v="ASALARIADO"/>
    <n v="41"/>
  </r>
  <r>
    <n v="2368"/>
    <s v="HOMBRE"/>
    <n v="520000"/>
    <s v="ASALARIADO"/>
    <x v="1"/>
    <s v="SI"/>
    <s v="NO"/>
    <s v="SI"/>
    <n v="62"/>
    <s v="No"/>
    <s v="No"/>
    <n v="520000"/>
    <s v="ASALARIADO"/>
    <n v="62"/>
  </r>
  <r>
    <n v="2369"/>
    <s v="HOMBRE"/>
    <n v="1459164"/>
    <s v="ASALARIADO"/>
    <x v="1"/>
    <s v="SI"/>
    <s v="NO"/>
    <s v="NO"/>
    <n v="55"/>
    <s v="No"/>
    <s v="No"/>
    <n v="1459164"/>
    <s v="ASALARIADO"/>
    <n v="55"/>
  </r>
  <r>
    <n v="2370"/>
    <s v="HOMBRE"/>
    <n v="785103.77"/>
    <s v="ASALARIADO"/>
    <x v="1"/>
    <s v="SI"/>
    <s v="NO"/>
    <s v="NO"/>
    <n v="49"/>
    <s v="No"/>
    <s v="No"/>
    <n v="785103.77"/>
    <s v="ASALARIADO"/>
    <n v="49"/>
  </r>
  <r>
    <n v="2371"/>
    <s v="HOMBRE"/>
    <n v="175874.58"/>
    <s v="ASALARIADO"/>
    <x v="1"/>
    <s v="SI"/>
    <s v="NO"/>
    <s v="SI"/>
    <n v="38"/>
    <s v="No"/>
    <s v="No"/>
    <n v="175874.58"/>
    <s v="ASALARIADO"/>
    <n v="38"/>
  </r>
  <r>
    <n v="2372"/>
    <s v="HOMBRE"/>
    <n v="341004"/>
    <s v="ASALARIADO"/>
    <x v="1"/>
    <s v="SI"/>
    <s v="SI"/>
    <s v="NO"/>
    <n v="57"/>
    <s v="No"/>
    <s v="No"/>
    <n v="341004"/>
    <s v="ASALARIADO"/>
    <n v="57"/>
  </r>
  <r>
    <n v="2373"/>
    <s v="MUJER"/>
    <n v="3426447.35"/>
    <s v="ASALARIADO"/>
    <x v="0"/>
    <s v="SI"/>
    <s v="NO"/>
    <s v="NO"/>
    <n v="42"/>
    <s v="Atípico"/>
    <s v="No"/>
    <n v="3426447.35"/>
    <s v="ASALARIADO"/>
    <n v="42"/>
  </r>
  <r>
    <n v="2374"/>
    <s v="MUJER"/>
    <n v="638675"/>
    <s v="ASALARIADO"/>
    <x v="1"/>
    <s v="SI"/>
    <s v="NO"/>
    <s v="NO"/>
    <n v="18"/>
    <s v="No"/>
    <s v="No"/>
    <n v="638675"/>
    <s v="ASALARIADO"/>
    <n v="18"/>
  </r>
  <r>
    <n v="2375"/>
    <s v="HOMBRE"/>
    <n v="587574"/>
    <s v="TRABAJADOR INDEPENDIENTE"/>
    <x v="1"/>
    <s v="SI"/>
    <s v="SI"/>
    <s v="NO"/>
    <n v="53"/>
    <s v="No"/>
    <s v="No"/>
    <n v="587574"/>
    <s v="TRABAJADOR INDEPENDIENTE"/>
    <n v="53"/>
  </r>
  <r>
    <n v="2376"/>
    <s v="MUJER"/>
    <n v="120000"/>
    <s v="ASALARIADO"/>
    <x v="1"/>
    <s v="SI"/>
    <s v="NO"/>
    <s v="SI"/>
    <n v="47"/>
    <s v="No"/>
    <s v="No"/>
    <n v="120000"/>
    <s v="ASALARIADO"/>
    <n v="47"/>
  </r>
  <r>
    <n v="2377"/>
    <s v="HOMBRE"/>
    <n v="498141.67"/>
    <s v="ASALARIADO"/>
    <x v="1"/>
    <s v="SI"/>
    <s v="NO"/>
    <s v="NO"/>
    <n v="49"/>
    <s v="No"/>
    <s v="No"/>
    <n v="498141.67"/>
    <s v="ASALARIADO"/>
    <n v="49"/>
  </r>
  <r>
    <n v="2378"/>
    <s v="HOMBRE"/>
    <n v="562493.75"/>
    <s v="ASALARIADO"/>
    <x v="1"/>
    <s v="SI"/>
    <s v="NO"/>
    <s v="NO"/>
    <n v="34"/>
    <s v="No"/>
    <s v="No"/>
    <n v="562493.75"/>
    <s v="ASALARIADO"/>
    <n v="34"/>
  </r>
  <r>
    <n v="2379"/>
    <s v="HOMBRE"/>
    <n v="464100"/>
    <s v="ASALARIADO"/>
    <x v="1"/>
    <s v="SI"/>
    <s v="SI"/>
    <s v="NO"/>
    <n v="29"/>
    <s v="No"/>
    <s v="No"/>
    <n v="464100"/>
    <s v="ASALARIADO"/>
    <n v="29"/>
  </r>
  <r>
    <n v="2380"/>
    <s v="HOMBRE"/>
    <n v="324953"/>
    <s v="ASEGURADO VOLUNTARIO"/>
    <x v="1"/>
    <s v="SI"/>
    <s v="NO"/>
    <s v="NO"/>
    <n v="33"/>
    <s v="No"/>
    <s v="No"/>
    <n v="324953"/>
    <s v="ASEGURADO VOLUNTARIO"/>
    <n v="33"/>
  </r>
  <r>
    <n v="2381"/>
    <s v="MUJER"/>
    <n v="318550"/>
    <s v="ASALARIADO"/>
    <x v="1"/>
    <s v="SI"/>
    <s v="NO"/>
    <s v="NO"/>
    <n v="41"/>
    <s v="No"/>
    <s v="No"/>
    <n v="318550"/>
    <s v="ASALARIADO"/>
    <n v="41"/>
  </r>
  <r>
    <n v="2382"/>
    <s v="HOMBRE"/>
    <n v="336217.85"/>
    <s v="ASALARIADO"/>
    <x v="1"/>
    <s v="SI"/>
    <s v="SI"/>
    <s v="NO"/>
    <n v="43"/>
    <s v="No"/>
    <s v="No"/>
    <n v="336217.85"/>
    <s v="ASALARIADO"/>
    <n v="43"/>
  </r>
  <r>
    <n v="2383"/>
    <s v="HOMBRE"/>
    <n v="297045"/>
    <s v="ASEGURADO VOLUNTARIO"/>
    <x v="1"/>
    <s v="SI"/>
    <s v="NO"/>
    <s v="NO"/>
    <n v="24"/>
    <s v="No"/>
    <s v="No"/>
    <n v="297045"/>
    <s v="ASEGURADO VOLUNTARIO"/>
    <n v="24"/>
  </r>
  <r>
    <n v="2384"/>
    <s v="HOMBRE"/>
    <n v="1614330"/>
    <s v="ASALARIADO"/>
    <x v="0"/>
    <s v="SI"/>
    <s v="NO"/>
    <s v="SI"/>
    <n v="30"/>
    <s v="No"/>
    <s v="No"/>
    <n v="1614330"/>
    <s v="ASALARIADO"/>
    <n v="30"/>
  </r>
  <r>
    <n v="2385"/>
    <s v="MUJER"/>
    <n v="260000"/>
    <s v="ASALARIADO"/>
    <x v="1"/>
    <s v="SI"/>
    <s v="NO"/>
    <s v="SI"/>
    <n v="39"/>
    <s v="No"/>
    <s v="No"/>
    <n v="260000"/>
    <s v="ASALARIADO"/>
    <n v="39"/>
  </r>
  <r>
    <n v="2386"/>
    <s v="MUJER"/>
    <n v="278030"/>
    <s v="TRABAJADOR INDEPENDIENTE"/>
    <x v="1"/>
    <s v="SI"/>
    <s v="NO"/>
    <s v="NO"/>
    <n v="52"/>
    <s v="No"/>
    <s v="No"/>
    <n v="278030"/>
    <s v="TRABAJADOR INDEPENDIENTE"/>
    <n v="52"/>
  </r>
  <r>
    <n v="2387"/>
    <s v="MUJER"/>
    <n v="297046"/>
    <s v="TRABAJADOR INDEPENDIENTE"/>
    <x v="1"/>
    <s v="SI"/>
    <s v="NO"/>
    <s v="SI"/>
    <n v="40"/>
    <s v="No"/>
    <s v="No"/>
    <n v="297046"/>
    <s v="TRABAJADOR INDEPENDIENTE"/>
    <n v="40"/>
  </r>
  <r>
    <n v="2388"/>
    <s v="HOMBRE"/>
    <n v="491706.2"/>
    <s v="ASALARIADO"/>
    <x v="1"/>
    <s v="SI"/>
    <s v="NO"/>
    <s v="NO"/>
    <n v="50"/>
    <s v="No"/>
    <s v="No"/>
    <n v="491706.2"/>
    <s v="ASALARIADO"/>
    <n v="50"/>
  </r>
  <r>
    <n v="2389"/>
    <s v="HOMBRE"/>
    <n v="1308403"/>
    <s v="ASALARIADO"/>
    <x v="0"/>
    <s v="SI"/>
    <s v="NO"/>
    <s v="NO"/>
    <n v="40"/>
    <s v="No"/>
    <s v="No"/>
    <n v="1308403"/>
    <s v="ASALARIADO"/>
    <n v="40"/>
  </r>
  <r>
    <n v="2390"/>
    <s v="HOMBRE"/>
    <n v="278030"/>
    <s v="CONVENIOS ESPECIALES DE TRABAJADORES INDEPENDIENTES"/>
    <x v="1"/>
    <s v="SI"/>
    <s v="NO"/>
    <s v="NO"/>
    <n v="28"/>
    <s v="No"/>
    <s v="No"/>
    <n v="278030"/>
    <s v="CONVENIOS ESPECIALES DE TRABAJADORES INDEPENDIENTES"/>
    <n v="28"/>
  </r>
  <r>
    <n v="2391"/>
    <s v="HOMBRE"/>
    <n v="338629"/>
    <s v="TRABAJADOR INDEPENDIENTE"/>
    <x v="1"/>
    <s v="SI"/>
    <s v="NO"/>
    <s v="SI"/>
    <n v="39"/>
    <s v="No"/>
    <s v="No"/>
    <n v="338629"/>
    <s v="TRABAJADOR INDEPENDIENTE"/>
    <n v="39"/>
  </r>
  <r>
    <n v="2392"/>
    <s v="HOMBRE"/>
    <n v="639148"/>
    <s v="TRABAJADOR INDEPENDIENTE"/>
    <x v="1"/>
    <s v="SI"/>
    <s v="NO"/>
    <s v="NO"/>
    <n v="48"/>
    <s v="No"/>
    <s v="No"/>
    <n v="639148"/>
    <s v="TRABAJADOR INDEPENDIENTE"/>
    <n v="48"/>
  </r>
  <r>
    <n v="2393"/>
    <s v="HOMBRE"/>
    <n v="869420"/>
    <s v="ASALARIADO"/>
    <x v="0"/>
    <s v="SI"/>
    <s v="NO"/>
    <s v="SI"/>
    <n v="46"/>
    <s v="No"/>
    <s v="No"/>
    <n v="869420"/>
    <s v="ASALARIADO"/>
    <n v="46"/>
  </r>
  <r>
    <n v="2394"/>
    <s v="HOMBRE"/>
    <n v="86400"/>
    <s v="ASALARIADO"/>
    <x v="1"/>
    <s v="SI"/>
    <s v="NO"/>
    <s v="NO"/>
    <n v="24"/>
    <s v="No"/>
    <s v="No"/>
    <n v="86400"/>
    <s v="ASALARIADO"/>
    <n v="24"/>
  </r>
  <r>
    <n v="2395"/>
    <s v="MUJER"/>
    <n v="466740"/>
    <s v="ASALARIADO"/>
    <x v="0"/>
    <s v="SI"/>
    <s v="NO"/>
    <s v="SI"/>
    <n v="35"/>
    <s v="No"/>
    <s v="No"/>
    <n v="466740"/>
    <s v="ASALARIADO"/>
    <n v="35"/>
  </r>
  <r>
    <n v="2396"/>
    <s v="MUJER"/>
    <n v="319560"/>
    <s v="ASALARIADO"/>
    <x v="1"/>
    <s v="SI"/>
    <s v="NO"/>
    <s v="SI"/>
    <n v="30"/>
    <s v="No"/>
    <s v="No"/>
    <n v="319560"/>
    <s v="ASALARIADO"/>
    <n v="30"/>
  </r>
  <r>
    <n v="2397"/>
    <s v="HOMBRE"/>
    <n v="545579.25"/>
    <s v="ASALARIADO"/>
    <x v="1"/>
    <s v="SI"/>
    <s v="NO"/>
    <s v="NO"/>
    <n v="39"/>
    <s v="No"/>
    <s v="No"/>
    <n v="545579.25"/>
    <s v="ASALARIADO"/>
    <n v="39"/>
  </r>
  <r>
    <n v="2398"/>
    <s v="HOMBRE"/>
    <n v="297046"/>
    <s v="TRABAJADOR INDEPENDIENTE"/>
    <x v="1"/>
    <s v="SI"/>
    <s v="SI"/>
    <s v="SI"/>
    <n v="43"/>
    <s v="No"/>
    <s v="No"/>
    <n v="297046"/>
    <s v="TRABAJADOR INDEPENDIENTE"/>
    <n v="43"/>
  </r>
  <r>
    <n v="2399"/>
    <s v="HOMBRE"/>
    <n v="464335.96"/>
    <s v="ASALARIADO"/>
    <x v="1"/>
    <s v="SI"/>
    <s v="NO"/>
    <s v="NO"/>
    <n v="54"/>
    <s v="No"/>
    <s v="No"/>
    <n v="464335.96"/>
    <s v="ASALARIADO"/>
    <n v="54"/>
  </r>
  <r>
    <n v="2400"/>
    <s v="HOMBRE"/>
    <n v="35000"/>
    <s v="ASALARIADO"/>
    <x v="1"/>
    <s v="SI"/>
    <s v="NO"/>
    <s v="NO"/>
    <n v="34"/>
    <s v="No"/>
    <s v="No"/>
    <n v="35000"/>
    <s v="ASALARIADO"/>
    <n v="34"/>
  </r>
  <r>
    <n v="2401"/>
    <s v="HOMBRE"/>
    <n v="344805"/>
    <s v="ASALARIADO"/>
    <x v="1"/>
    <s v="SI"/>
    <s v="NO"/>
    <s v="NO"/>
    <n v="47"/>
    <s v="No"/>
    <s v="No"/>
    <n v="344805"/>
    <s v="ASALARIADO"/>
    <n v="47"/>
  </r>
  <r>
    <n v="2402"/>
    <s v="MUJER"/>
    <n v="323562"/>
    <s v="TRABAJADOR INDEPENDIENTE"/>
    <x v="1"/>
    <s v="SI"/>
    <s v="NO"/>
    <s v="SI"/>
    <n v="38"/>
    <s v="No"/>
    <s v="No"/>
    <n v="323562"/>
    <s v="TRABAJADOR INDEPENDIENTE"/>
    <n v="38"/>
  </r>
  <r>
    <n v="2403"/>
    <s v="MUJER"/>
    <n v="1095589"/>
    <s v="ASALARIADO"/>
    <x v="0"/>
    <s v="SI"/>
    <s v="NO"/>
    <s v="SI"/>
    <n v="37"/>
    <s v="No"/>
    <s v="No"/>
    <n v="1095589"/>
    <s v="ASALARIADO"/>
    <n v="37"/>
  </r>
  <r>
    <n v="2404"/>
    <s v="HOMBRE"/>
    <n v="549445.32999999996"/>
    <s v="ASALARIADO"/>
    <x v="1"/>
    <s v="SI"/>
    <s v="NO"/>
    <s v="NO"/>
    <n v="20"/>
    <s v="No"/>
    <s v="No"/>
    <n v="549445.32999999996"/>
    <s v="ASALARIADO"/>
    <n v="20"/>
  </r>
  <r>
    <n v="2405"/>
    <s v="MUJER"/>
    <n v="245079.8"/>
    <s v="ASALARIADO"/>
    <x v="1"/>
    <s v="SI"/>
    <s v="NO"/>
    <s v="NO"/>
    <n v="21"/>
    <s v="No"/>
    <s v="No"/>
    <n v="245079.8"/>
    <s v="ASALARIADO"/>
    <n v="21"/>
  </r>
  <r>
    <n v="2406"/>
    <s v="MUJER"/>
    <n v="387099.75"/>
    <s v="ASALARIADO"/>
    <x v="1"/>
    <s v="SI"/>
    <s v="NO"/>
    <s v="NO"/>
    <n v="41"/>
    <s v="No"/>
    <s v="No"/>
    <n v="387099.75"/>
    <s v="ASALARIADO"/>
    <n v="41"/>
  </r>
  <r>
    <n v="2407"/>
    <s v="HOMBRE"/>
    <n v="253571"/>
    <s v="PENSIONADOS EN SU PROPIO SISTEMA"/>
    <x v="0"/>
    <s v="SI"/>
    <s v="NO"/>
    <s v="NO"/>
    <n v="56"/>
    <s v="No"/>
    <s v="No"/>
    <n v="253571"/>
    <s v="PENSIONADOS EN SU PROPIO SISTEMA"/>
    <n v="56"/>
  </r>
  <r>
    <n v="2408"/>
    <s v="HOMBRE"/>
    <n v="1187224"/>
    <s v="ASALARIADO"/>
    <x v="0"/>
    <s v="SI"/>
    <s v="NO"/>
    <s v="SI"/>
    <n v="46"/>
    <s v="No"/>
    <s v="No"/>
    <n v="1187224"/>
    <s v="ASALARIADO"/>
    <n v="46"/>
  </r>
  <r>
    <n v="2409"/>
    <s v="HOMBRE"/>
    <n v="584115.32999999996"/>
    <s v="ASALARIADO"/>
    <x v="1"/>
    <s v="SI"/>
    <s v="NO"/>
    <s v="NO"/>
    <n v="46"/>
    <s v="No"/>
    <s v="No"/>
    <n v="584115.32999999996"/>
    <s v="ASALARIADO"/>
    <n v="46"/>
  </r>
  <r>
    <n v="2410"/>
    <s v="MUJER"/>
    <n v="446928"/>
    <s v="ASALARIADO"/>
    <x v="1"/>
    <s v="SI"/>
    <s v="NO"/>
    <s v="NO"/>
    <n v="23"/>
    <s v="No"/>
    <s v="No"/>
    <n v="446928"/>
    <s v="ASALARIADO"/>
    <n v="23"/>
  </r>
  <r>
    <n v="2411"/>
    <s v="HOMBRE"/>
    <n v="302470"/>
    <s v="ASEGURADO VOLUNTARIO"/>
    <x v="1"/>
    <s v="SI"/>
    <s v="SI"/>
    <s v="NO"/>
    <n v="34"/>
    <s v="No"/>
    <s v="No"/>
    <n v="302470"/>
    <s v="ASEGURADO VOLUNTARIO"/>
    <n v="34"/>
  </r>
  <r>
    <n v="2412"/>
    <s v="HOMBRE"/>
    <n v="277000"/>
    <s v="ASALARIADO"/>
    <x v="1"/>
    <s v="SI"/>
    <s v="SI"/>
    <s v="SI"/>
    <n v="23"/>
    <s v="No"/>
    <s v="No"/>
    <n v="277000"/>
    <s v="ASALARIADO"/>
    <n v="23"/>
  </r>
  <r>
    <n v="2413"/>
    <s v="HOMBRE"/>
    <n v="241458"/>
    <s v="ASALARIADO"/>
    <x v="1"/>
    <s v="SI"/>
    <s v="NO"/>
    <s v="SI"/>
    <n v="41"/>
    <s v="No"/>
    <s v="No"/>
    <n v="241458"/>
    <s v="ASALARIADO"/>
    <n v="41"/>
  </r>
  <r>
    <n v="2414"/>
    <s v="HOMBRE"/>
    <n v="255000"/>
    <s v="ASALARIADO"/>
    <x v="1"/>
    <s v="SI"/>
    <s v="SI"/>
    <s v="SI"/>
    <n v="55"/>
    <s v="No"/>
    <s v="No"/>
    <n v="255000"/>
    <s v="ASALARIADO"/>
    <n v="55"/>
  </r>
  <r>
    <n v="2415"/>
    <s v="MUJER"/>
    <n v="1332081"/>
    <s v="PENSIONADOS EN SU PROPIO SISTEMA"/>
    <x v="0"/>
    <s v="SI"/>
    <s v="NO"/>
    <s v="NO"/>
    <n v="65"/>
    <s v="No"/>
    <s v="No"/>
    <n v="1332081"/>
    <s v="PENSIONADOS EN SU PROPIO SISTEMA"/>
    <n v="65"/>
  </r>
  <r>
    <n v="2416"/>
    <s v="HOMBRE"/>
    <n v="323296"/>
    <s v="TRABAJADOR INDEPENDIENTE"/>
    <x v="1"/>
    <s v="SI"/>
    <s v="NO"/>
    <s v="NO"/>
    <n v="33"/>
    <s v="No"/>
    <s v="No"/>
    <n v="323296"/>
    <s v="TRABAJADOR INDEPENDIENTE"/>
    <n v="33"/>
  </r>
  <r>
    <n v="2417"/>
    <s v="HOMBRE"/>
    <n v="362000"/>
    <s v="ASALARIADO"/>
    <x v="1"/>
    <s v="SI"/>
    <s v="NO"/>
    <s v="NO"/>
    <n v="31"/>
    <s v="No"/>
    <s v="No"/>
    <n v="362000"/>
    <s v="ASALARIADO"/>
    <n v="31"/>
  </r>
  <r>
    <n v="2418"/>
    <s v="HOMBRE"/>
    <n v="501467"/>
    <s v="TRABAJADOR INDEPENDIENTE"/>
    <x v="1"/>
    <s v="SI"/>
    <s v="NO"/>
    <s v="NO"/>
    <n v="37"/>
    <s v="No"/>
    <s v="No"/>
    <n v="501467"/>
    <s v="TRABAJADOR INDEPENDIENTE"/>
    <n v="37"/>
  </r>
  <r>
    <n v="2419"/>
    <s v="MUJER"/>
    <n v="534933"/>
    <s v="ASALARIADO"/>
    <x v="1"/>
    <s v="SI"/>
    <s v="NO"/>
    <s v="NO"/>
    <n v="59"/>
    <s v="No"/>
    <s v="No"/>
    <n v="534933"/>
    <s v="ASALARIADO"/>
    <n v="59"/>
  </r>
  <r>
    <n v="2420"/>
    <s v="MUJER"/>
    <n v="375584"/>
    <s v="ASALARIADO"/>
    <x v="0"/>
    <s v="SI"/>
    <s v="NO"/>
    <s v="NO"/>
    <n v="26"/>
    <s v="No"/>
    <s v="No"/>
    <n v="375584"/>
    <s v="ASALARIADO"/>
    <n v="26"/>
  </r>
  <r>
    <n v="2421"/>
    <s v="HOMBRE"/>
    <n v="414094.87"/>
    <s v="ASALARIADO"/>
    <x v="1"/>
    <s v="SI"/>
    <s v="NO"/>
    <s v="NO"/>
    <n v="19"/>
    <s v="No"/>
    <s v="No"/>
    <n v="414094.87"/>
    <s v="ASALARIADO"/>
    <n v="19"/>
  </r>
  <r>
    <n v="2422"/>
    <s v="HOMBRE"/>
    <n v="292387"/>
    <s v="ASEGURADO VOLUNTARIO"/>
    <x v="1"/>
    <s v="SI"/>
    <s v="NO"/>
    <s v="SI"/>
    <n v="52"/>
    <s v="No"/>
    <s v="No"/>
    <n v="292387"/>
    <s v="ASEGURADO VOLUNTARIO"/>
    <n v="52"/>
  </r>
  <r>
    <n v="2423"/>
    <s v="MUJER"/>
    <n v="753003.24"/>
    <s v="ASALARIADO"/>
    <x v="0"/>
    <s v="SI"/>
    <s v="NO"/>
    <s v="NO"/>
    <n v="22"/>
    <s v="No"/>
    <s v="No"/>
    <n v="753003.24"/>
    <s v="ASALARIADO"/>
    <n v="22"/>
  </r>
  <r>
    <n v="2424"/>
    <s v="MUJER"/>
    <n v="375740"/>
    <s v="TRABAJADOR INDEPENDIENTE"/>
    <x v="1"/>
    <s v="SI"/>
    <s v="NO"/>
    <s v="SI"/>
    <n v="50"/>
    <s v="No"/>
    <s v="No"/>
    <n v="375740"/>
    <s v="TRABAJADOR INDEPENDIENTE"/>
    <n v="50"/>
  </r>
  <r>
    <n v="2425"/>
    <s v="MUJER"/>
    <n v="1070560"/>
    <s v="ASALARIADO"/>
    <x v="0"/>
    <s v="SI"/>
    <s v="NO"/>
    <s v="SI"/>
    <n v="34"/>
    <s v="No"/>
    <s v="No"/>
    <n v="1070560"/>
    <s v="ASALARIADO"/>
    <n v="34"/>
  </r>
  <r>
    <n v="2426"/>
    <s v="MUJER"/>
    <n v="297046"/>
    <s v="ASEGURADO VOLUNTARIO"/>
    <x v="1"/>
    <s v="SI"/>
    <s v="SI"/>
    <s v="NO"/>
    <n v="55"/>
    <s v="No"/>
    <s v="No"/>
    <n v="297046"/>
    <s v="ASEGURADO VOLUNTARIO"/>
    <n v="55"/>
  </r>
  <r>
    <n v="2427"/>
    <s v="HOMBRE"/>
    <n v="391510"/>
    <s v="ASALARIADO"/>
    <x v="1"/>
    <s v="SI"/>
    <s v="NO"/>
    <s v="NO"/>
    <n v="31"/>
    <s v="No"/>
    <s v="No"/>
    <n v="391510"/>
    <s v="ASALARIADO"/>
    <n v="31"/>
  </r>
  <r>
    <n v="2428"/>
    <s v="HOMBRE"/>
    <n v="447250"/>
    <s v="ASALARIADO"/>
    <x v="1"/>
    <s v="SI"/>
    <s v="NO"/>
    <s v="NO"/>
    <n v="37"/>
    <s v="No"/>
    <s v="No"/>
    <n v="447250"/>
    <s v="ASALARIADO"/>
    <n v="37"/>
  </r>
  <r>
    <n v="2429"/>
    <s v="HOMBRE"/>
    <n v="518738.06"/>
    <s v="ASALARIADO"/>
    <x v="1"/>
    <s v="SI"/>
    <s v="SI"/>
    <s v="NO"/>
    <n v="41"/>
    <s v="No"/>
    <s v="No"/>
    <n v="518738.06"/>
    <s v="ASALARIADO"/>
    <n v="41"/>
  </r>
  <r>
    <n v="2430"/>
    <s v="MUJER"/>
    <n v="1373096"/>
    <s v="ASALARIADO"/>
    <x v="0"/>
    <s v="SI"/>
    <s v="NO"/>
    <s v="NO"/>
    <n v="37"/>
    <s v="No"/>
    <s v="No"/>
    <n v="1373096"/>
    <s v="ASALARIADO"/>
    <n v="37"/>
  </r>
  <r>
    <n v="2431"/>
    <s v="MUJER"/>
    <n v="574611.66"/>
    <s v="ASALARIADO"/>
    <x v="1"/>
    <s v="SI"/>
    <s v="NO"/>
    <s v="NO"/>
    <n v="37"/>
    <s v="No"/>
    <s v="No"/>
    <n v="574611.66"/>
    <s v="ASALARIADO"/>
    <n v="37"/>
  </r>
  <r>
    <n v="2432"/>
    <s v="HOMBRE"/>
    <n v="450297.7"/>
    <s v="ASALARIADO"/>
    <x v="1"/>
    <s v="SI"/>
    <s v="NO"/>
    <s v="NO"/>
    <n v="43"/>
    <s v="No"/>
    <s v="No"/>
    <n v="450297.7"/>
    <s v="ASALARIADO"/>
    <n v="43"/>
  </r>
  <r>
    <n v="2433"/>
    <s v="MUJER"/>
    <n v="477000"/>
    <s v="ASALARIADO"/>
    <x v="1"/>
    <s v="SI"/>
    <s v="NO"/>
    <s v="NO"/>
    <n v="34"/>
    <s v="No"/>
    <s v="No"/>
    <n v="477000"/>
    <s v="ASALARIADO"/>
    <n v="34"/>
  </r>
  <r>
    <n v="2434"/>
    <s v="HOMBRE"/>
    <n v="4164181.77"/>
    <s v="ASALARIADO"/>
    <x v="1"/>
    <s v="SI"/>
    <s v="NO"/>
    <s v="NO"/>
    <n v="35"/>
    <s v="Atípico"/>
    <s v="No"/>
    <n v="4164181.77"/>
    <s v="ASALARIADO"/>
    <n v="35"/>
  </r>
  <r>
    <n v="2435"/>
    <s v="MUJER"/>
    <n v="1476693.45"/>
    <s v="PENSIONADOS EN SU PROPIO SISTEMA"/>
    <x v="0"/>
    <s v="SI"/>
    <s v="NO"/>
    <s v="NO"/>
    <n v="62"/>
    <s v="No"/>
    <s v="No"/>
    <n v="1476693.45"/>
    <s v="PENSIONADOS EN SU PROPIO SISTEMA"/>
    <n v="62"/>
  </r>
  <r>
    <n v="2436"/>
    <s v="HOMBRE"/>
    <n v="278030"/>
    <s v="TRABAJADOR INDEPENDIENTE"/>
    <x v="1"/>
    <s v="SI"/>
    <s v="NO"/>
    <s v="NO"/>
    <n v="38"/>
    <s v="No"/>
    <s v="No"/>
    <n v="278030"/>
    <s v="TRABAJADOR INDEPENDIENTE"/>
    <n v="38"/>
  </r>
  <r>
    <n v="2437"/>
    <s v="HOMBRE"/>
    <n v="534815.5"/>
    <s v="ASALARIADO"/>
    <x v="0"/>
    <s v="SI"/>
    <s v="NO"/>
    <s v="NO"/>
    <n v="26"/>
    <s v="No"/>
    <s v="No"/>
    <n v="534815.5"/>
    <s v="ASALARIADO"/>
    <n v="26"/>
  </r>
  <r>
    <n v="2438"/>
    <s v="HOMBRE"/>
    <n v="2767500"/>
    <s v="ASALARIADO"/>
    <x v="1"/>
    <s v="SI"/>
    <s v="NO"/>
    <s v="NO"/>
    <n v="24"/>
    <s v="Atípico"/>
    <s v="No"/>
    <n v="2767500"/>
    <s v="ASALARIADO"/>
    <n v="24"/>
  </r>
  <r>
    <n v="2439"/>
    <s v="HOMBRE"/>
    <n v="297046"/>
    <s v="TRABAJADOR INDEPENDIENTE"/>
    <x v="1"/>
    <s v="SI"/>
    <s v="NO"/>
    <s v="NO"/>
    <n v="29"/>
    <s v="No"/>
    <s v="No"/>
    <n v="297046"/>
    <s v="TRABAJADOR INDEPENDIENTE"/>
    <n v="29"/>
  </r>
  <r>
    <n v="2440"/>
    <s v="MUJER"/>
    <n v="278030"/>
    <s v="CONVENIOS ESPECIALES DE TRABAJADORES INDEPENDIENTES"/>
    <x v="1"/>
    <s v="SI"/>
    <s v="NO"/>
    <s v="NO"/>
    <n v="39"/>
    <s v="No"/>
    <s v="No"/>
    <n v="278030"/>
    <s v="CONVENIOS ESPECIALES DE TRABAJADORES INDEPENDIENTES"/>
    <n v="39"/>
  </r>
  <r>
    <n v="2441"/>
    <s v="MUJER"/>
    <n v="436419"/>
    <s v="PENSIONADOS EN SU PROPIO SISTEMA"/>
    <x v="0"/>
    <s v="SI"/>
    <s v="NO"/>
    <s v="NO"/>
    <n v="79"/>
    <s v="No"/>
    <s v="No"/>
    <n v="436419"/>
    <s v="PENSIONADOS EN SU PROPIO SISTEMA"/>
    <n v="79"/>
  </r>
  <r>
    <n v="2442"/>
    <s v="MUJER"/>
    <n v="734801"/>
    <s v="ASALARIADO"/>
    <x v="0"/>
    <s v="SI"/>
    <s v="NO"/>
    <s v="NO"/>
    <n v="43"/>
    <s v="No"/>
    <s v="No"/>
    <n v="734801"/>
    <s v="ASALARIADO"/>
    <n v="43"/>
  </r>
  <r>
    <n v="2443"/>
    <s v="HOMBRE"/>
    <n v="639148"/>
    <s v="TRABAJADOR INDEPENDIENTE"/>
    <x v="1"/>
    <s v="SI"/>
    <s v="NO"/>
    <s v="SI"/>
    <n v="44"/>
    <s v="No"/>
    <s v="No"/>
    <n v="639148"/>
    <s v="TRABAJADOR INDEPENDIENTE"/>
    <n v="44"/>
  </r>
  <r>
    <n v="2444"/>
    <s v="MUJER"/>
    <n v="454899.51"/>
    <s v="ASALARIADO"/>
    <x v="0"/>
    <s v="SI"/>
    <s v="NO"/>
    <s v="NO"/>
    <n v="59"/>
    <s v="No"/>
    <s v="No"/>
    <n v="454899.51"/>
    <s v="ASALARIADO"/>
    <n v="59"/>
  </r>
  <r>
    <n v="2445"/>
    <s v="MUJER"/>
    <n v="3622084.85"/>
    <s v="ASALARIADO"/>
    <x v="1"/>
    <s v="SI"/>
    <s v="NO"/>
    <s v="NO"/>
    <n v="35"/>
    <s v="Atípico"/>
    <s v="No"/>
    <n v="3622084.85"/>
    <s v="ASALARIADO"/>
    <n v="35"/>
  </r>
  <r>
    <n v="2446"/>
    <s v="HOMBRE"/>
    <n v="360000"/>
    <s v="ASALARIADO"/>
    <x v="1"/>
    <s v="SI"/>
    <s v="NO"/>
    <s v="NO"/>
    <n v="37"/>
    <s v="No"/>
    <s v="No"/>
    <n v="360000"/>
    <s v="ASALARIADO"/>
    <n v="37"/>
  </r>
  <r>
    <n v="2447"/>
    <s v="MUJER"/>
    <n v="1064830"/>
    <s v="ASALARIADO"/>
    <x v="0"/>
    <s v="SI"/>
    <s v="NO"/>
    <s v="SI"/>
    <n v="51"/>
    <s v="No"/>
    <s v="No"/>
    <n v="1064830"/>
    <s v="ASALARIADO"/>
    <n v="51"/>
  </r>
  <r>
    <n v="2448"/>
    <s v="MUJER"/>
    <n v="62402.9"/>
    <s v="ASALARIADO"/>
    <x v="1"/>
    <s v="SI"/>
    <s v="NO"/>
    <s v="NO"/>
    <n v="21"/>
    <s v="No"/>
    <s v="No"/>
    <n v="62402.9"/>
    <s v="ASALARIADO"/>
    <n v="21"/>
  </r>
  <r>
    <n v="2449"/>
    <s v="HOMBRE"/>
    <n v="297046"/>
    <s v="TRABAJADOR INDEPENDIENTE"/>
    <x v="1"/>
    <s v="SI"/>
    <s v="NO"/>
    <s v="SI"/>
    <n v="30"/>
    <s v="No"/>
    <s v="No"/>
    <n v="297046"/>
    <s v="TRABAJADOR INDEPENDIENTE"/>
    <n v="30"/>
  </r>
  <r>
    <n v="2450"/>
    <s v="MUJER"/>
    <n v="338125"/>
    <s v="ASALARIADO"/>
    <x v="1"/>
    <s v="SI"/>
    <s v="NO"/>
    <s v="NO"/>
    <n v="50"/>
    <s v="No"/>
    <s v="No"/>
    <n v="338125"/>
    <s v="ASALARIADO"/>
    <n v="50"/>
  </r>
  <r>
    <n v="2451"/>
    <s v="HOMBRE"/>
    <n v="423458"/>
    <s v="TRABAJADOR INDEPENDIENTE"/>
    <x v="1"/>
    <s v="SI"/>
    <s v="NO"/>
    <s v="NO"/>
    <n v="42"/>
    <s v="No"/>
    <s v="No"/>
    <n v="423458"/>
    <s v="TRABAJADOR INDEPENDIENTE"/>
    <n v="42"/>
  </r>
  <r>
    <n v="2452"/>
    <s v="HOMBRE"/>
    <n v="75000"/>
    <s v="ASALARIADO"/>
    <x v="1"/>
    <s v="SI"/>
    <s v="NO"/>
    <s v="SI"/>
    <n v="28"/>
    <s v="No"/>
    <s v="No"/>
    <n v="75000"/>
    <s v="ASALARIADO"/>
    <n v="28"/>
  </r>
  <r>
    <n v="2453"/>
    <s v="HOMBRE"/>
    <n v="318000"/>
    <s v="ASALARIADO"/>
    <x v="1"/>
    <s v="SI"/>
    <s v="NO"/>
    <s v="SI"/>
    <n v="50"/>
    <s v="No"/>
    <s v="No"/>
    <n v="318000"/>
    <s v="ASALARIADO"/>
    <n v="50"/>
  </r>
  <r>
    <n v="2454"/>
    <s v="HOMBRE"/>
    <n v="297187"/>
    <s v="TRABAJADOR INDEPENDIENTE"/>
    <x v="1"/>
    <s v="SI"/>
    <s v="NO"/>
    <s v="NO"/>
    <n v="41"/>
    <s v="No"/>
    <s v="No"/>
    <n v="297187"/>
    <s v="TRABAJADOR INDEPENDIENTE"/>
    <n v="41"/>
  </r>
  <r>
    <n v="2455"/>
    <s v="MUJER"/>
    <n v="1023887.95"/>
    <s v="ASALARIADO"/>
    <x v="0"/>
    <s v="SI"/>
    <s v="NO"/>
    <s v="NO"/>
    <n v="33"/>
    <s v="No"/>
    <s v="No"/>
    <n v="1023887.95"/>
    <s v="ASALARIADO"/>
    <n v="33"/>
  </r>
  <r>
    <n v="2456"/>
    <s v="MUJER"/>
    <n v="297046"/>
    <s v="TRABAJADOR INDEPENDIENTE"/>
    <x v="1"/>
    <s v="SI"/>
    <s v="NO"/>
    <s v="SI"/>
    <n v="34"/>
    <s v="No"/>
    <s v="No"/>
    <n v="297046"/>
    <s v="TRABAJADOR INDEPENDIENTE"/>
    <n v="34"/>
  </r>
  <r>
    <n v="2457"/>
    <s v="MUJER"/>
    <n v="937593"/>
    <s v="ASALARIADO"/>
    <x v="0"/>
    <s v="SI"/>
    <s v="NO"/>
    <s v="NO"/>
    <n v="56"/>
    <s v="No"/>
    <s v="No"/>
    <n v="937593"/>
    <s v="ASALARIADO"/>
    <n v="56"/>
  </r>
  <r>
    <n v="2458"/>
    <s v="MUJER"/>
    <n v="697616.29"/>
    <s v="ASALARIADO"/>
    <x v="1"/>
    <s v="SI"/>
    <s v="NO"/>
    <s v="NO"/>
    <n v="34"/>
    <s v="No"/>
    <s v="No"/>
    <n v="697616.29"/>
    <s v="ASALARIADO"/>
    <n v="34"/>
  </r>
  <r>
    <n v="2459"/>
    <s v="HOMBRE"/>
    <n v="620581"/>
    <s v="ASALARIADO"/>
    <x v="0"/>
    <s v="SI"/>
    <s v="NO"/>
    <s v="NO"/>
    <n v="24"/>
    <s v="No"/>
    <s v="No"/>
    <n v="620581"/>
    <s v="ASALARIADO"/>
    <n v="24"/>
  </r>
  <r>
    <n v="2460"/>
    <s v="MUJER"/>
    <n v="297045"/>
    <s v="ASEGURADO VOLUNTARIO"/>
    <x v="1"/>
    <s v="SI"/>
    <s v="NO"/>
    <s v="NO"/>
    <n v="62"/>
    <s v="No"/>
    <s v="No"/>
    <n v="297045"/>
    <s v="ASEGURADO VOLUNTARIO"/>
    <n v="62"/>
  </r>
  <r>
    <n v="2461"/>
    <s v="HOMBRE"/>
    <n v="299647"/>
    <s v="ASEGURADO VOLUNTARIO"/>
    <x v="1"/>
    <s v="SI"/>
    <s v="NO"/>
    <s v="NO"/>
    <n v="54"/>
    <s v="No"/>
    <s v="No"/>
    <n v="299647"/>
    <s v="ASEGURADO VOLUNTARIO"/>
    <n v="54"/>
  </r>
  <r>
    <n v="2462"/>
    <s v="HOMBRE"/>
    <n v="458490"/>
    <s v="ASALARIADO"/>
    <x v="1"/>
    <s v="SI"/>
    <s v="NO"/>
    <s v="NO"/>
    <n v="27"/>
    <s v="No"/>
    <s v="No"/>
    <n v="458490"/>
    <s v="ASALARIADO"/>
    <n v="27"/>
  </r>
  <r>
    <n v="2463"/>
    <s v="MUJER"/>
    <n v="297044"/>
    <s v="ASEGURADO VOLUNTARIO"/>
    <x v="1"/>
    <s v="SI"/>
    <s v="SI"/>
    <s v="NO"/>
    <n v="57"/>
    <s v="No"/>
    <s v="No"/>
    <n v="297044"/>
    <s v="ASEGURADO VOLUNTARIO"/>
    <n v="57"/>
  </r>
  <r>
    <n v="2464"/>
    <s v="HOMBRE"/>
    <n v="639148"/>
    <s v="TRABAJADOR INDEPENDIENTE"/>
    <x v="1"/>
    <s v="SI"/>
    <s v="NO"/>
    <s v="NO"/>
    <n v="42"/>
    <s v="No"/>
    <s v="No"/>
    <n v="639148"/>
    <s v="TRABAJADOR INDEPENDIENTE"/>
    <n v="42"/>
  </r>
  <r>
    <n v="2465"/>
    <s v="MUJER"/>
    <n v="700882.78"/>
    <s v="ASALARIADO"/>
    <x v="1"/>
    <s v="SI"/>
    <s v="NO"/>
    <s v="NO"/>
    <n v="44"/>
    <s v="No"/>
    <s v="No"/>
    <n v="700882.78"/>
    <s v="ASALARIADO"/>
    <n v="44"/>
  </r>
  <r>
    <n v="2466"/>
    <s v="HOMBRE"/>
    <n v="278030"/>
    <s v="CONVENIOS ESPECIALES DE TRABAJADORES INDEPENDIENTES"/>
    <x v="1"/>
    <s v="SI"/>
    <s v="NO"/>
    <s v="NO"/>
    <n v="64"/>
    <s v="No"/>
    <s v="No"/>
    <n v="278030"/>
    <s v="CONVENIOS ESPECIALES DE TRABAJADORES INDEPENDIENTES"/>
    <n v="64"/>
  </r>
  <r>
    <n v="2467"/>
    <s v="MUJER"/>
    <n v="697309.5"/>
    <s v="ASALARIADO"/>
    <x v="0"/>
    <s v="SI"/>
    <s v="NO"/>
    <s v="NO"/>
    <n v="55"/>
    <s v="No"/>
    <s v="No"/>
    <n v="697309.5"/>
    <s v="ASALARIADO"/>
    <n v="55"/>
  </r>
  <r>
    <n v="2468"/>
    <s v="MUJER"/>
    <n v="278030"/>
    <s v="ASEGURADO VOLUNTARIO"/>
    <x v="1"/>
    <s v="SI"/>
    <s v="NO"/>
    <s v="NO"/>
    <n v="40"/>
    <s v="No"/>
    <s v="No"/>
    <n v="278030"/>
    <s v="ASEGURADO VOLUNTARIO"/>
    <n v="40"/>
  </r>
  <r>
    <n v="2469"/>
    <s v="MUJER"/>
    <n v="888615.5"/>
    <s v="ASALARIADO"/>
    <x v="1"/>
    <s v="SI"/>
    <s v="NO"/>
    <s v="NO"/>
    <n v="39"/>
    <s v="No"/>
    <s v="No"/>
    <n v="888615.5"/>
    <s v="ASALARIADO"/>
    <n v="39"/>
  </r>
  <r>
    <n v="2470"/>
    <s v="HOMBRE"/>
    <n v="386161"/>
    <s v="TRABAJADOR INDEPENDIENTE"/>
    <x v="1"/>
    <s v="SI"/>
    <s v="NO"/>
    <s v="SI"/>
    <n v="44"/>
    <s v="No"/>
    <s v="No"/>
    <n v="386161"/>
    <s v="TRABAJADOR INDEPENDIENTE"/>
    <n v="44"/>
  </r>
  <r>
    <n v="2471"/>
    <s v="MUJER"/>
    <n v="130000"/>
    <s v="ASALARIADO"/>
    <x v="1"/>
    <s v="SI"/>
    <s v="NO"/>
    <s v="SI"/>
    <n v="33"/>
    <s v="No"/>
    <s v="No"/>
    <n v="130000"/>
    <s v="ASALARIADO"/>
    <n v="33"/>
  </r>
  <r>
    <n v="2472"/>
    <s v="HOMBRE"/>
    <n v="300056"/>
    <s v="PENSIONADOS EN SU PROPIO SISTEMA"/>
    <x v="0"/>
    <s v="SI"/>
    <s v="NO"/>
    <s v="NO"/>
    <n v="75"/>
    <s v="No"/>
    <s v="No"/>
    <n v="300056"/>
    <s v="PENSIONADOS EN SU PROPIO SISTEMA"/>
    <n v="75"/>
  </r>
  <r>
    <n v="2473"/>
    <s v="HOMBRE"/>
    <n v="842404.4"/>
    <s v="ASALARIADO"/>
    <x v="0"/>
    <s v="SI"/>
    <s v="NO"/>
    <s v="NO"/>
    <n v="57"/>
    <s v="No"/>
    <s v="No"/>
    <n v="842404.4"/>
    <s v="ASALARIADO"/>
    <n v="57"/>
  </r>
  <r>
    <n v="2474"/>
    <s v="MUJER"/>
    <n v="287616"/>
    <s v="ASALARIADO"/>
    <x v="1"/>
    <s v="SI"/>
    <s v="NO"/>
    <s v="NO"/>
    <n v="24"/>
    <s v="No"/>
    <s v="No"/>
    <n v="287616"/>
    <s v="ASALARIADO"/>
    <n v="24"/>
  </r>
  <r>
    <n v="2475"/>
    <s v="HOMBRE"/>
    <n v="205612"/>
    <s v="ASALARIADO"/>
    <x v="1"/>
    <s v="SI"/>
    <s v="NO"/>
    <s v="NO"/>
    <n v="33"/>
    <s v="No"/>
    <s v="No"/>
    <n v="205612"/>
    <s v="ASALARIADO"/>
    <n v="33"/>
  </r>
  <r>
    <n v="2476"/>
    <s v="HOMBRE"/>
    <n v="377729.94"/>
    <s v="ASALARIADO"/>
    <x v="1"/>
    <s v="SI"/>
    <s v="NO"/>
    <s v="NO"/>
    <n v="63"/>
    <s v="No"/>
    <s v="No"/>
    <n v="377729.94"/>
    <s v="ASALARIADO"/>
    <n v="63"/>
  </r>
  <r>
    <n v="2477"/>
    <s v="MUJER"/>
    <n v="212000"/>
    <s v="ASALARIADO"/>
    <x v="1"/>
    <s v="SI"/>
    <s v="NO"/>
    <s v="NO"/>
    <n v="55"/>
    <s v="No"/>
    <s v="No"/>
    <n v="212000"/>
    <s v="ASALARIADO"/>
    <n v="55"/>
  </r>
  <r>
    <n v="2478"/>
    <s v="HOMBRE"/>
    <n v="356455"/>
    <s v="TRABAJADOR INDEPENDIENTE"/>
    <x v="1"/>
    <s v="SI"/>
    <s v="NO"/>
    <s v="SI"/>
    <n v="57"/>
    <s v="No"/>
    <s v="No"/>
    <n v="356455"/>
    <s v="TRABAJADOR INDEPENDIENTE"/>
    <n v="57"/>
  </r>
  <r>
    <n v="2479"/>
    <s v="MUJER"/>
    <n v="1298980"/>
    <s v="PENSIONADOS EN SU PROPIO SISTEMA"/>
    <x v="0"/>
    <s v="SI"/>
    <s v="NO"/>
    <s v="NO"/>
    <n v="59"/>
    <s v="No"/>
    <s v="No"/>
    <n v="1298980"/>
    <s v="PENSIONADOS EN SU PROPIO SISTEMA"/>
    <n v="59"/>
  </r>
  <r>
    <n v="2480"/>
    <s v="MUJER"/>
    <n v="141510.16"/>
    <s v="PENSIONADOS EN SU PROPIO SISTEMA"/>
    <x v="0"/>
    <s v="SI"/>
    <s v="NO"/>
    <s v="NO"/>
    <n v="85"/>
    <s v="No"/>
    <s v="No"/>
    <n v="141510.16"/>
    <s v="PENSIONADOS EN SU PROPIO SISTEMA"/>
    <n v="85"/>
  </r>
  <r>
    <n v="2481"/>
    <s v="HOMBRE"/>
    <n v="278030"/>
    <s v="CONVENIOS ESPECIALES DE TRABAJADORES INDEPENDIENTES"/>
    <x v="1"/>
    <s v="SI"/>
    <s v="NO"/>
    <s v="NO"/>
    <n v="22"/>
    <s v="No"/>
    <s v="No"/>
    <n v="278030"/>
    <s v="CONVENIOS ESPECIALES DE TRABAJADORES INDEPENDIENTES"/>
    <n v="22"/>
  </r>
  <r>
    <n v="2482"/>
    <s v="HOMBRE"/>
    <n v="347607"/>
    <s v="TRABAJADOR INDEPENDIENTE"/>
    <x v="1"/>
    <s v="SI"/>
    <s v="NO"/>
    <s v="SI"/>
    <n v="57"/>
    <s v="No"/>
    <s v="No"/>
    <n v="347607"/>
    <s v="TRABAJADOR INDEPENDIENTE"/>
    <n v="57"/>
  </r>
  <r>
    <n v="2483"/>
    <s v="HOMBRE"/>
    <n v="176400"/>
    <s v="ASALARIADO"/>
    <x v="1"/>
    <s v="SI"/>
    <s v="NO"/>
    <s v="NO"/>
    <n v="27"/>
    <s v="No"/>
    <s v="No"/>
    <n v="176400"/>
    <s v="ASALARIADO"/>
    <n v="27"/>
  </r>
  <r>
    <n v="2484"/>
    <s v="MUJER"/>
    <n v="808947.75"/>
    <s v="ASALARIADO"/>
    <x v="0"/>
    <s v="SI"/>
    <s v="NO"/>
    <s v="NO"/>
    <n v="58"/>
    <s v="No"/>
    <s v="No"/>
    <n v="808947.75"/>
    <s v="ASALARIADO"/>
    <n v="58"/>
  </r>
  <r>
    <n v="2485"/>
    <s v="MUJER"/>
    <n v="413333.5"/>
    <s v="ASALARIADO"/>
    <x v="1"/>
    <s v="SI"/>
    <s v="NO"/>
    <s v="NO"/>
    <n v="25"/>
    <s v="No"/>
    <s v="No"/>
    <n v="413333.5"/>
    <s v="ASALARIADO"/>
    <n v="25"/>
  </r>
  <r>
    <n v="2486"/>
    <s v="MUJER"/>
    <n v="297046"/>
    <s v="ASEGURADO VOLUNTARIO"/>
    <x v="1"/>
    <s v="SI"/>
    <s v="NO"/>
    <s v="SI"/>
    <n v="31"/>
    <s v="No"/>
    <s v="No"/>
    <n v="297046"/>
    <s v="ASEGURADO VOLUNTARIO"/>
    <n v="31"/>
  </r>
  <r>
    <n v="2487"/>
    <s v="HOMBRE"/>
    <n v="544001.92000000004"/>
    <s v="ASALARIADO"/>
    <x v="1"/>
    <s v="SI"/>
    <s v="NO"/>
    <s v="NO"/>
    <n v="22"/>
    <s v="No"/>
    <s v="No"/>
    <n v="544001.92000000004"/>
    <s v="ASALARIADO"/>
    <n v="22"/>
  </r>
  <r>
    <n v="2488"/>
    <s v="MUJER"/>
    <n v="85441.75"/>
    <s v="ASALARIADO"/>
    <x v="1"/>
    <s v="SI"/>
    <s v="NO"/>
    <s v="NO"/>
    <n v="26"/>
    <s v="No"/>
    <s v="No"/>
    <n v="85441.75"/>
    <s v="ASALARIADO"/>
    <n v="26"/>
  </r>
  <r>
    <n v="2489"/>
    <s v="HOMBRE"/>
    <n v="216000"/>
    <s v="ASALARIADO"/>
    <x v="1"/>
    <s v="SI"/>
    <s v="NO"/>
    <s v="SI"/>
    <n v="71"/>
    <s v="No"/>
    <s v="No"/>
    <n v="216000"/>
    <s v="ASALARIADO"/>
    <n v="71"/>
  </r>
  <r>
    <n v="2490"/>
    <s v="HOMBRE"/>
    <n v="516897.85"/>
    <s v="ASALARIADO"/>
    <x v="1"/>
    <s v="SI"/>
    <s v="NO"/>
    <s v="NO"/>
    <n v="61"/>
    <s v="No"/>
    <s v="No"/>
    <n v="516897.85"/>
    <s v="ASALARIADO"/>
    <n v="61"/>
  </r>
  <r>
    <n v="2491"/>
    <s v="HOMBRE"/>
    <n v="761122.15"/>
    <s v="ASALARIADO"/>
    <x v="0"/>
    <s v="SI"/>
    <s v="NO"/>
    <s v="NO"/>
    <n v="30"/>
    <s v="No"/>
    <s v="No"/>
    <n v="761122.15"/>
    <s v="ASALARIADO"/>
    <n v="30"/>
  </r>
  <r>
    <n v="2492"/>
    <s v="HOMBRE"/>
    <n v="54621.5"/>
    <s v="ASALARIADO"/>
    <x v="1"/>
    <s v="SI"/>
    <s v="NO"/>
    <s v="NO"/>
    <n v="23"/>
    <s v="No"/>
    <s v="No"/>
    <n v="54621.5"/>
    <s v="ASALARIADO"/>
    <n v="23"/>
  </r>
  <r>
    <n v="2493"/>
    <s v="MUJER"/>
    <n v="1864865.72"/>
    <s v="ASALARIADO"/>
    <x v="0"/>
    <s v="SI"/>
    <s v="NO"/>
    <s v="NO"/>
    <n v="34"/>
    <s v="No"/>
    <s v="No"/>
    <n v="1864865.72"/>
    <s v="ASALARIADO"/>
    <n v="34"/>
  </r>
  <r>
    <n v="2494"/>
    <s v="HOMBRE"/>
    <n v="60000"/>
    <s v="ASALARIADO"/>
    <x v="1"/>
    <s v="SI"/>
    <s v="SI"/>
    <s v="NO"/>
    <n v="38"/>
    <s v="No"/>
    <s v="No"/>
    <n v="60000"/>
    <s v="ASALARIADO"/>
    <n v="38"/>
  </r>
  <r>
    <n v="2495"/>
    <s v="HOMBRE"/>
    <n v="385137"/>
    <s v="TRABAJADOR INDEPENDIENTE"/>
    <x v="1"/>
    <s v="SI"/>
    <s v="NO"/>
    <s v="NO"/>
    <n v="36"/>
    <s v="No"/>
    <s v="No"/>
    <n v="385137"/>
    <s v="TRABAJADOR INDEPENDIENTE"/>
    <n v="36"/>
  </r>
  <r>
    <n v="2496"/>
    <s v="MUJER"/>
    <n v="3231114.56"/>
    <s v="PENSIONADOS EN SU PROPIO SISTEMA"/>
    <x v="0"/>
    <s v="SI"/>
    <s v="NO"/>
    <s v="NO"/>
    <n v="75"/>
    <s v="Atípico"/>
    <s v="No"/>
    <n v="3231114.56"/>
    <s v="PENSIONADOS EN SU PROPIO SISTEMA"/>
    <n v="75"/>
  </r>
  <r>
    <n v="2497"/>
    <s v="MUJER"/>
    <n v="2755981"/>
    <s v="ASALARIADO"/>
    <x v="1"/>
    <s v="SI"/>
    <s v="NO"/>
    <s v="NO"/>
    <n v="52"/>
    <s v="Atípico"/>
    <s v="No"/>
    <n v="2755981"/>
    <s v="ASALARIADO"/>
    <n v="52"/>
  </r>
  <r>
    <n v="2498"/>
    <s v="HOMBRE"/>
    <n v="33865.5"/>
    <s v="ASALARIADO"/>
    <x v="1"/>
    <s v="SI"/>
    <s v="NO"/>
    <s v="NO"/>
    <n v="36"/>
    <s v="No"/>
    <s v="No"/>
    <n v="33865.5"/>
    <s v="ASALARIADO"/>
    <n v="36"/>
  </r>
  <r>
    <n v="2499"/>
    <s v="HOMBRE"/>
    <n v="297046"/>
    <s v="ASEGURADO VOLUNTARIO"/>
    <x v="1"/>
    <s v="SI"/>
    <s v="SI"/>
    <s v="SI"/>
    <n v="52"/>
    <s v="No"/>
    <s v="No"/>
    <n v="297046"/>
    <s v="ASEGURADO VOLUNTARIO"/>
    <n v="52"/>
  </r>
  <r>
    <n v="2500"/>
    <s v="HOMBRE"/>
    <n v="258000"/>
    <s v="ASALARIADO"/>
    <x v="1"/>
    <s v="SI"/>
    <s v="SI"/>
    <s v="SI"/>
    <n v="41"/>
    <s v="No"/>
    <s v="No"/>
    <n v="258000"/>
    <s v="ASALARIADO"/>
    <n v="41"/>
  </r>
  <r>
    <n v="2501"/>
    <s v="HOMBRE"/>
    <n v="428100"/>
    <s v="ASALARIADO"/>
    <x v="0"/>
    <s v="SI"/>
    <s v="NO"/>
    <s v="NO"/>
    <n v="36"/>
    <s v="No"/>
    <s v="No"/>
    <n v="428100"/>
    <s v="ASALARIADO"/>
    <n v="36"/>
  </r>
  <r>
    <n v="2502"/>
    <s v="HOMBRE"/>
    <n v="1814153"/>
    <s v="ASALARIADO"/>
    <x v="0"/>
    <s v="SI"/>
    <s v="NO"/>
    <s v="SI"/>
    <n v="35"/>
    <s v="No"/>
    <s v="No"/>
    <n v="1814153"/>
    <s v="ASALARIADO"/>
    <n v="35"/>
  </r>
  <r>
    <n v="2503"/>
    <s v="MUJER"/>
    <n v="599078"/>
    <s v="ASALARIADO"/>
    <x v="0"/>
    <s v="SI"/>
    <s v="NO"/>
    <s v="NO"/>
    <n v="63"/>
    <s v="No"/>
    <s v="No"/>
    <n v="599078"/>
    <s v="ASALARIADO"/>
    <n v="63"/>
  </r>
  <r>
    <n v="2504"/>
    <s v="HOMBRE"/>
    <n v="2425268.1"/>
    <s v="ASALARIADO"/>
    <x v="0"/>
    <s v="SI"/>
    <s v="NO"/>
    <s v="NO"/>
    <n v="60"/>
    <s v="Atípico"/>
    <s v="No"/>
    <n v="2425268.1"/>
    <s v="ASALARIADO"/>
    <n v="60"/>
  </r>
  <r>
    <n v="2505"/>
    <s v="HOMBRE"/>
    <n v="1756493.5"/>
    <s v="ASALARIADO"/>
    <x v="0"/>
    <s v="SI"/>
    <s v="NO"/>
    <s v="NO"/>
    <n v="31"/>
    <s v="No"/>
    <s v="No"/>
    <n v="1756493.5"/>
    <s v="ASALARIADO"/>
    <n v="31"/>
  </r>
  <r>
    <n v="2506"/>
    <s v="MUJER"/>
    <n v="1185569"/>
    <s v="ASALARIADO"/>
    <x v="1"/>
    <s v="SI"/>
    <s v="NO"/>
    <s v="NO"/>
    <n v="42"/>
    <s v="No"/>
    <s v="No"/>
    <n v="1185569"/>
    <s v="ASALARIADO"/>
    <n v="42"/>
  </r>
  <r>
    <n v="2507"/>
    <s v="HOMBRE"/>
    <n v="1031332.08"/>
    <s v="ASALARIADO"/>
    <x v="1"/>
    <s v="SI"/>
    <s v="NO"/>
    <s v="NO"/>
    <n v="29"/>
    <s v="No"/>
    <s v="No"/>
    <n v="1031332.08"/>
    <s v="ASALARIADO"/>
    <n v="29"/>
  </r>
  <r>
    <n v="2508"/>
    <s v="HOMBRE"/>
    <n v="276773.19"/>
    <s v="ASALARIADO"/>
    <x v="1"/>
    <s v="SI"/>
    <s v="NO"/>
    <s v="NO"/>
    <n v="47"/>
    <s v="No"/>
    <s v="No"/>
    <n v="276773.19"/>
    <s v="ASALARIADO"/>
    <n v="47"/>
  </r>
  <r>
    <n v="2509"/>
    <s v="MUJER"/>
    <n v="193077.5"/>
    <s v="ASALARIADO"/>
    <x v="1"/>
    <s v="SI"/>
    <s v="NO"/>
    <s v="NO"/>
    <n v="52"/>
    <s v="No"/>
    <s v="No"/>
    <n v="193077.5"/>
    <s v="ASALARIADO"/>
    <n v="52"/>
  </r>
  <r>
    <n v="2510"/>
    <s v="HOMBRE"/>
    <n v="246175"/>
    <s v="ASALARIADO"/>
    <x v="1"/>
    <s v="SI"/>
    <s v="NO"/>
    <s v="NO"/>
    <n v="54"/>
    <s v="No"/>
    <s v="No"/>
    <n v="246175"/>
    <s v="ASALARIADO"/>
    <n v="54"/>
  </r>
  <r>
    <n v="2511"/>
    <s v="HOMBRE"/>
    <n v="394755.25"/>
    <s v="ASALARIADO"/>
    <x v="1"/>
    <s v="SI"/>
    <s v="NO"/>
    <s v="NO"/>
    <n v="37"/>
    <s v="No"/>
    <s v="No"/>
    <n v="394755.25"/>
    <s v="ASALARIADO"/>
    <n v="37"/>
  </r>
  <r>
    <n v="2512"/>
    <s v="MUJER"/>
    <n v="500000"/>
    <s v="ASALARIADO"/>
    <x v="1"/>
    <s v="SI"/>
    <s v="NO"/>
    <s v="NO"/>
    <n v="40"/>
    <s v="No"/>
    <s v="No"/>
    <n v="500000"/>
    <s v="ASALARIADO"/>
    <n v="40"/>
  </r>
  <r>
    <n v="2513"/>
    <s v="HOMBRE"/>
    <n v="352881"/>
    <s v="TRABAJADOR INDEPENDIENTE"/>
    <x v="1"/>
    <s v="SI"/>
    <s v="NO"/>
    <s v="SI"/>
    <n v="35"/>
    <s v="No"/>
    <s v="No"/>
    <n v="352881"/>
    <s v="TRABAJADOR INDEPENDIENTE"/>
    <n v="35"/>
  </r>
  <r>
    <n v="2514"/>
    <s v="HOMBRE"/>
    <n v="639148"/>
    <s v="TRABAJADOR INDEPENDIENTE"/>
    <x v="1"/>
    <s v="SI"/>
    <s v="NO"/>
    <s v="SI"/>
    <n v="38"/>
    <s v="No"/>
    <s v="No"/>
    <n v="639148"/>
    <s v="TRABAJADOR INDEPENDIENTE"/>
    <n v="38"/>
  </r>
  <r>
    <n v="2515"/>
    <s v="HOMBRE"/>
    <n v="347135"/>
    <s v="TRABAJADOR INDEPENDIENTE"/>
    <x v="1"/>
    <s v="SI"/>
    <s v="SI"/>
    <s v="SI"/>
    <n v="44"/>
    <s v="No"/>
    <s v="No"/>
    <n v="347135"/>
    <s v="TRABAJADOR INDEPENDIENTE"/>
    <n v="44"/>
  </r>
  <r>
    <n v="2516"/>
    <s v="HOMBRE"/>
    <n v="447789.6"/>
    <s v="ASALARIADO"/>
    <x v="0"/>
    <s v="SI"/>
    <s v="NO"/>
    <s v="NO"/>
    <n v="31"/>
    <s v="No"/>
    <s v="No"/>
    <n v="447789.6"/>
    <s v="ASALARIADO"/>
    <n v="31"/>
  </r>
  <r>
    <n v="2517"/>
    <s v="HOMBRE"/>
    <n v="310124"/>
    <s v="TRABAJADOR INDEPENDIENTE"/>
    <x v="1"/>
    <s v="SI"/>
    <s v="SI"/>
    <s v="SI"/>
    <n v="41"/>
    <s v="No"/>
    <s v="No"/>
    <n v="310124"/>
    <s v="TRABAJADOR INDEPENDIENTE"/>
    <n v="41"/>
  </r>
  <r>
    <n v="2518"/>
    <s v="MUJER"/>
    <n v="1110079.17"/>
    <s v="ASALARIADO"/>
    <x v="1"/>
    <s v="SI"/>
    <s v="NO"/>
    <s v="NO"/>
    <n v="24"/>
    <s v="No"/>
    <s v="No"/>
    <n v="1110079.17"/>
    <s v="ASALARIADO"/>
    <n v="24"/>
  </r>
  <r>
    <n v="2519"/>
    <s v="HOMBRE"/>
    <n v="347500"/>
    <s v="ASALARIADO"/>
    <x v="1"/>
    <s v="SI"/>
    <s v="NO"/>
    <s v="NO"/>
    <n v="42"/>
    <s v="No"/>
    <s v="No"/>
    <n v="347500"/>
    <s v="ASALARIADO"/>
    <n v="42"/>
  </r>
  <r>
    <n v="2520"/>
    <s v="MUJER"/>
    <n v="1341415.6399999999"/>
    <s v="ASALARIADO"/>
    <x v="1"/>
    <s v="SI"/>
    <s v="NO"/>
    <s v="NO"/>
    <n v="38"/>
    <s v="No"/>
    <s v="No"/>
    <n v="1341415.6399999999"/>
    <s v="ASALARIADO"/>
    <n v="38"/>
  </r>
  <r>
    <n v="2521"/>
    <s v="MUJER"/>
    <n v="319575.36"/>
    <s v="ASALARIADO"/>
    <x v="1"/>
    <s v="SI"/>
    <s v="NO"/>
    <s v="NO"/>
    <n v="64"/>
    <s v="No"/>
    <s v="No"/>
    <n v="319575.36"/>
    <s v="ASALARIADO"/>
    <n v="64"/>
  </r>
  <r>
    <n v="2522"/>
    <s v="HOMBRE"/>
    <n v="594092"/>
    <s v="TRABAJADOR INDEPENDIENTE"/>
    <x v="1"/>
    <s v="SI"/>
    <s v="NO"/>
    <s v="SI"/>
    <n v="42"/>
    <s v="No"/>
    <s v="No"/>
    <n v="594092"/>
    <s v="TRABAJADOR INDEPENDIENTE"/>
    <n v="42"/>
  </r>
  <r>
    <n v="2523"/>
    <s v="MUJER"/>
    <n v="405000"/>
    <s v="ASALARIADO"/>
    <x v="1"/>
    <s v="SI"/>
    <s v="NO"/>
    <s v="SI"/>
    <n v="34"/>
    <s v="No"/>
    <s v="No"/>
    <n v="405000"/>
    <s v="ASALARIADO"/>
    <n v="34"/>
  </r>
  <r>
    <n v="2524"/>
    <s v="MUJER"/>
    <n v="298155"/>
    <s v="ASEGURADO VOLUNTARIO"/>
    <x v="1"/>
    <s v="SI"/>
    <s v="NO"/>
    <s v="NO"/>
    <n v="30"/>
    <s v="No"/>
    <s v="No"/>
    <n v="298155"/>
    <s v="ASEGURADO VOLUNTARIO"/>
    <n v="30"/>
  </r>
  <r>
    <n v="2525"/>
    <s v="MUJER"/>
    <n v="301260"/>
    <s v="ASEGURADO VOLUNTARIO"/>
    <x v="1"/>
    <s v="SI"/>
    <s v="NO"/>
    <s v="NO"/>
    <n v="38"/>
    <s v="No"/>
    <s v="No"/>
    <n v="301260"/>
    <s v="ASEGURADO VOLUNTARIO"/>
    <n v="38"/>
  </r>
  <r>
    <n v="2526"/>
    <s v="MUJER"/>
    <n v="1221155"/>
    <s v="ASALARIADO"/>
    <x v="0"/>
    <s v="SI"/>
    <s v="NO"/>
    <s v="SI"/>
    <n v="54"/>
    <s v="No"/>
    <s v="No"/>
    <n v="1221155"/>
    <s v="ASALARIADO"/>
    <n v="54"/>
  </r>
  <r>
    <n v="2527"/>
    <s v="HOMBRE"/>
    <n v="297046"/>
    <s v="TRABAJADOR INDEPENDIENTE"/>
    <x v="1"/>
    <s v="SI"/>
    <s v="NO"/>
    <s v="NO"/>
    <n v="43"/>
    <s v="No"/>
    <s v="No"/>
    <n v="297046"/>
    <s v="TRABAJADOR INDEPENDIENTE"/>
    <n v="43"/>
  </r>
  <r>
    <n v="2528"/>
    <s v="HOMBRE"/>
    <n v="907355.22"/>
    <s v="ASALARIADO"/>
    <x v="1"/>
    <s v="SI"/>
    <s v="NO"/>
    <s v="NO"/>
    <n v="37"/>
    <s v="No"/>
    <s v="No"/>
    <n v="907355.22"/>
    <s v="ASALARIADO"/>
    <n v="37"/>
  </r>
  <r>
    <n v="2529"/>
    <s v="HOMBRE"/>
    <n v="299744"/>
    <s v="TRABAJADOR INDEPENDIENTE"/>
    <x v="1"/>
    <s v="SI"/>
    <s v="NO"/>
    <s v="SI"/>
    <n v="37"/>
    <s v="No"/>
    <s v="No"/>
    <n v="299744"/>
    <s v="TRABAJADOR INDEPENDIENTE"/>
    <n v="37"/>
  </r>
  <r>
    <n v="2530"/>
    <s v="HOMBRE"/>
    <n v="650779.6"/>
    <s v="ASALARIADO"/>
    <x v="1"/>
    <s v="SI"/>
    <s v="NO"/>
    <s v="NO"/>
    <n v="38"/>
    <s v="No"/>
    <s v="No"/>
    <n v="650779.6"/>
    <s v="ASALARIADO"/>
    <n v="38"/>
  </r>
  <r>
    <n v="2531"/>
    <s v="HOMBRE"/>
    <n v="3340086.25"/>
    <s v="ASALARIADO"/>
    <x v="0"/>
    <s v="SI"/>
    <s v="NO"/>
    <s v="NO"/>
    <n v="42"/>
    <s v="Atípico"/>
    <s v="No"/>
    <n v="3340086.25"/>
    <s v="ASALARIADO"/>
    <n v="42"/>
  </r>
  <r>
    <n v="2532"/>
    <s v="HOMBRE"/>
    <n v="303386"/>
    <s v="ASALARIADO"/>
    <x v="1"/>
    <s v="SI"/>
    <s v="SI"/>
    <s v="NO"/>
    <n v="35"/>
    <s v="No"/>
    <s v="No"/>
    <n v="303386"/>
    <s v="ASALARIADO"/>
    <n v="35"/>
  </r>
  <r>
    <n v="2533"/>
    <s v="HOMBRE"/>
    <n v="320000"/>
    <s v="ASALARIADO"/>
    <x v="1"/>
    <s v="SI"/>
    <s v="NO"/>
    <s v="SI"/>
    <n v="22"/>
    <s v="No"/>
    <s v="No"/>
    <n v="320000"/>
    <s v="ASALARIADO"/>
    <n v="22"/>
  </r>
  <r>
    <n v="2534"/>
    <s v="HOMBRE"/>
    <n v="297045"/>
    <s v="TRABAJADOR INDEPENDIENTE"/>
    <x v="1"/>
    <s v="SI"/>
    <s v="NO"/>
    <s v="NO"/>
    <n v="56"/>
    <s v="No"/>
    <s v="No"/>
    <n v="297045"/>
    <s v="TRABAJADOR INDEPENDIENTE"/>
    <n v="56"/>
  </r>
  <r>
    <n v="2535"/>
    <s v="MUJER"/>
    <n v="2481900.46"/>
    <s v="ASALARIADO"/>
    <x v="1"/>
    <s v="SI"/>
    <s v="NO"/>
    <s v="NO"/>
    <n v="33"/>
    <s v="Atípico"/>
    <s v="No"/>
    <n v="2481900.46"/>
    <s v="ASALARIADO"/>
    <n v="33"/>
  </r>
  <r>
    <n v="2536"/>
    <s v="MUJER"/>
    <n v="33658.400000000001"/>
    <s v="ASALARIADO"/>
    <x v="0"/>
    <s v="SI"/>
    <s v="NO"/>
    <s v="NO"/>
    <n v="58"/>
    <s v="No"/>
    <s v="No"/>
    <n v="33658.400000000001"/>
    <s v="ASALARIADO"/>
    <n v="58"/>
  </r>
  <r>
    <n v="2537"/>
    <s v="HOMBRE"/>
    <n v="297046"/>
    <s v="ASEGURADO VOLUNTARIO"/>
    <x v="1"/>
    <s v="SI"/>
    <s v="NO"/>
    <s v="NO"/>
    <n v="53"/>
    <s v="No"/>
    <s v="No"/>
    <n v="297046"/>
    <s v="ASEGURADO VOLUNTARIO"/>
    <n v="53"/>
  </r>
  <r>
    <n v="2538"/>
    <s v="MUJER"/>
    <n v="85500"/>
    <s v="ASALARIADO"/>
    <x v="1"/>
    <s v="SI"/>
    <s v="NO"/>
    <s v="SI"/>
    <n v="27"/>
    <s v="No"/>
    <s v="No"/>
    <n v="85500"/>
    <s v="ASALARIADO"/>
    <n v="27"/>
  </r>
  <r>
    <n v="2539"/>
    <s v="HOMBRE"/>
    <n v="508656"/>
    <s v="ASALARIADO"/>
    <x v="1"/>
    <s v="SI"/>
    <s v="NO"/>
    <s v="NO"/>
    <n v="49"/>
    <s v="No"/>
    <s v="No"/>
    <n v="508656"/>
    <s v="ASALARIADO"/>
    <n v="49"/>
  </r>
  <r>
    <n v="2540"/>
    <s v="MUJER"/>
    <n v="402500"/>
    <s v="ASALARIADO"/>
    <x v="1"/>
    <s v="SI"/>
    <s v="NO"/>
    <s v="SI"/>
    <n v="41"/>
    <s v="No"/>
    <s v="No"/>
    <n v="402500"/>
    <s v="ASALARIADO"/>
    <n v="41"/>
  </r>
  <r>
    <n v="2541"/>
    <s v="MUJER"/>
    <n v="461014"/>
    <s v="ASALARIADO"/>
    <x v="0"/>
    <s v="SI"/>
    <s v="NO"/>
    <s v="SI"/>
    <n v="52"/>
    <s v="No"/>
    <s v="No"/>
    <n v="461014"/>
    <s v="ASALARIADO"/>
    <n v="52"/>
  </r>
  <r>
    <n v="2542"/>
    <s v="MUJER"/>
    <n v="529279"/>
    <s v="ASALARIADO"/>
    <x v="0"/>
    <s v="SI"/>
    <s v="NO"/>
    <s v="SI"/>
    <n v="23"/>
    <s v="No"/>
    <s v="No"/>
    <n v="529279"/>
    <s v="ASALARIADO"/>
    <n v="23"/>
  </r>
  <r>
    <n v="2543"/>
    <s v="MUJER"/>
    <n v="759597.67"/>
    <s v="ASALARIADO"/>
    <x v="0"/>
    <s v="SI"/>
    <s v="NO"/>
    <s v="NO"/>
    <n v="27"/>
    <s v="No"/>
    <s v="No"/>
    <n v="759597.67"/>
    <s v="ASALARIADO"/>
    <n v="27"/>
  </r>
  <r>
    <n v="2544"/>
    <s v="MUJER"/>
    <n v="688085.2"/>
    <s v="ASALARIADO"/>
    <x v="0"/>
    <s v="SI"/>
    <s v="NO"/>
    <s v="NO"/>
    <n v="36"/>
    <s v="No"/>
    <s v="No"/>
    <n v="688085.2"/>
    <s v="ASALARIADO"/>
    <n v="36"/>
  </r>
  <r>
    <n v="2545"/>
    <s v="HOMBRE"/>
    <n v="361666.7"/>
    <s v="ASALARIADO"/>
    <x v="1"/>
    <s v="SI"/>
    <s v="SI"/>
    <s v="NO"/>
    <n v="37"/>
    <s v="No"/>
    <s v="No"/>
    <n v="361666.7"/>
    <s v="ASALARIADO"/>
    <n v="37"/>
  </r>
  <r>
    <n v="2546"/>
    <s v="MUJER"/>
    <n v="297046"/>
    <s v="ASEGURADO VOLUNTARIO"/>
    <x v="1"/>
    <s v="NO"/>
    <s v="SI"/>
    <s v="NO"/>
    <n v="50"/>
    <s v="No"/>
    <s v="No"/>
    <n v="297046"/>
    <s v="ASEGURADO VOLUNTARIO"/>
    <n v="50"/>
  </r>
  <r>
    <n v="2547"/>
    <s v="MUJER"/>
    <n v="309143.36"/>
    <s v="ASALARIADO"/>
    <x v="1"/>
    <s v="SI"/>
    <s v="SI"/>
    <s v="NO"/>
    <n v="55"/>
    <s v="No"/>
    <s v="No"/>
    <n v="309143.36"/>
    <s v="ASALARIADO"/>
    <n v="55"/>
  </r>
  <r>
    <n v="2548"/>
    <s v="HOMBRE"/>
    <n v="360000"/>
    <s v="ASALARIADO"/>
    <x v="1"/>
    <s v="SI"/>
    <s v="NO"/>
    <s v="SI"/>
    <n v="32"/>
    <s v="No"/>
    <s v="No"/>
    <n v="360000"/>
    <s v="ASALARIADO"/>
    <n v="32"/>
  </r>
  <r>
    <n v="2549"/>
    <s v="HOMBRE"/>
    <n v="600000"/>
    <s v="ASALARIADO"/>
    <x v="1"/>
    <s v="SI"/>
    <s v="NO"/>
    <s v="SI"/>
    <n v="50"/>
    <s v="No"/>
    <s v="No"/>
    <n v="600000"/>
    <s v="ASALARIADO"/>
    <n v="50"/>
  </r>
  <r>
    <n v="2550"/>
    <s v="HOMBRE"/>
    <n v="278030"/>
    <s v="CONVENIOS ESPECIALES DE TRABAJADORES INDEPENDIENTES"/>
    <x v="1"/>
    <s v="SI"/>
    <s v="NO"/>
    <s v="NO"/>
    <n v="40"/>
    <s v="No"/>
    <s v="No"/>
    <n v="278030"/>
    <s v="CONVENIOS ESPECIALES DE TRABAJADORES INDEPENDIENTES"/>
    <n v="40"/>
  </r>
  <r>
    <n v="2551"/>
    <s v="HOMBRE"/>
    <n v="2512306.2999999998"/>
    <s v="ASALARIADO"/>
    <x v="1"/>
    <s v="SI"/>
    <s v="NO"/>
    <s v="NO"/>
    <n v="44"/>
    <s v="Atípico"/>
    <s v="No"/>
    <n v="2512306.2999999998"/>
    <s v="ASALARIADO"/>
    <n v="44"/>
  </r>
  <r>
    <n v="2552"/>
    <s v="MUJER"/>
    <n v="50000"/>
    <s v="ASALARIADO"/>
    <x v="1"/>
    <s v="SI"/>
    <s v="NO"/>
    <s v="NO"/>
    <n v="20"/>
    <s v="No"/>
    <s v="No"/>
    <n v="50000"/>
    <s v="ASALARIADO"/>
    <n v="20"/>
  </r>
  <r>
    <n v="2553"/>
    <s v="MUJER"/>
    <n v="358500"/>
    <s v="ASALARIADO"/>
    <x v="1"/>
    <s v="SI"/>
    <s v="NO"/>
    <s v="NO"/>
    <n v="41"/>
    <s v="No"/>
    <s v="No"/>
    <n v="358500"/>
    <s v="ASALARIADO"/>
    <n v="41"/>
  </r>
  <r>
    <n v="2554"/>
    <s v="HOMBRE"/>
    <n v="456792"/>
    <s v="ASALARIADO"/>
    <x v="1"/>
    <s v="SI"/>
    <s v="NO"/>
    <s v="NO"/>
    <n v="41"/>
    <s v="No"/>
    <s v="No"/>
    <n v="456792"/>
    <s v="ASALARIADO"/>
    <n v="41"/>
  </r>
  <r>
    <n v="2555"/>
    <s v="HOMBRE"/>
    <n v="381590"/>
    <s v="ASALARIADO"/>
    <x v="1"/>
    <s v="SI"/>
    <s v="NO"/>
    <s v="NO"/>
    <n v="21"/>
    <s v="No"/>
    <s v="No"/>
    <n v="381590"/>
    <s v="ASALARIADO"/>
    <n v="21"/>
  </r>
  <r>
    <n v="2556"/>
    <s v="HOMBRE"/>
    <n v="330000"/>
    <s v="ASALARIADO"/>
    <x v="1"/>
    <s v="SI"/>
    <s v="NO"/>
    <s v="NO"/>
    <n v="59"/>
    <s v="No"/>
    <s v="No"/>
    <n v="330000"/>
    <s v="ASALARIADO"/>
    <n v="59"/>
  </r>
  <r>
    <n v="2557"/>
    <s v="MUJER"/>
    <n v="976390"/>
    <s v="ASALARIADO"/>
    <x v="0"/>
    <s v="SI"/>
    <s v="NO"/>
    <s v="NO"/>
    <n v="35"/>
    <s v="No"/>
    <s v="No"/>
    <n v="976390"/>
    <s v="ASALARIADO"/>
    <n v="35"/>
  </r>
  <r>
    <n v="2558"/>
    <s v="HOMBRE"/>
    <n v="300010"/>
    <s v="ASEGURADO VOLUNTARIO"/>
    <x v="1"/>
    <s v="SI"/>
    <s v="NO"/>
    <s v="NO"/>
    <n v="57"/>
    <s v="No"/>
    <s v="No"/>
    <n v="300010"/>
    <s v="ASEGURADO VOLUNTARIO"/>
    <n v="57"/>
  </r>
  <r>
    <n v="2559"/>
    <s v="HOMBRE"/>
    <n v="349852.8"/>
    <s v="ASALARIADO"/>
    <x v="1"/>
    <s v="SI"/>
    <s v="SI"/>
    <s v="NO"/>
    <n v="40"/>
    <s v="No"/>
    <s v="No"/>
    <n v="349852.8"/>
    <s v="ASALARIADO"/>
    <n v="40"/>
  </r>
  <r>
    <n v="2560"/>
    <s v="MUJER"/>
    <n v="278030"/>
    <s v="CONVENIOS ESPECIALES DE TRABAJADORES INDEPENDIENTES"/>
    <x v="1"/>
    <s v="SI"/>
    <s v="NO"/>
    <s v="SI"/>
    <n v="28"/>
    <s v="No"/>
    <s v="No"/>
    <n v="278030"/>
    <s v="CONVENIOS ESPECIALES DE TRABAJADORES INDEPENDIENTES"/>
    <n v="28"/>
  </r>
  <r>
    <n v="2561"/>
    <s v="HOMBRE"/>
    <n v="486162.3"/>
    <s v="ASALARIADO"/>
    <x v="1"/>
    <s v="SI"/>
    <s v="SI"/>
    <s v="NO"/>
    <n v="35"/>
    <s v="No"/>
    <s v="No"/>
    <n v="486162.3"/>
    <s v="ASALARIADO"/>
    <n v="35"/>
  </r>
  <r>
    <n v="2562"/>
    <s v="HOMBRE"/>
    <n v="589097"/>
    <s v="ASALARIADO"/>
    <x v="1"/>
    <s v="SI"/>
    <s v="NO"/>
    <s v="NO"/>
    <n v="54"/>
    <s v="No"/>
    <s v="No"/>
    <n v="589097"/>
    <s v="ASALARIADO"/>
    <n v="54"/>
  </r>
  <r>
    <n v="2563"/>
    <s v="HOMBRE"/>
    <n v="446149.5"/>
    <s v="ASALARIADO"/>
    <x v="0"/>
    <s v="SI"/>
    <s v="NO"/>
    <s v="NO"/>
    <n v="57"/>
    <s v="No"/>
    <s v="No"/>
    <n v="446149.5"/>
    <s v="ASALARIADO"/>
    <n v="57"/>
  </r>
  <r>
    <n v="2564"/>
    <s v="MUJER"/>
    <n v="681819"/>
    <s v="ASALARIADO"/>
    <x v="0"/>
    <s v="SI"/>
    <s v="NO"/>
    <s v="NO"/>
    <n v="40"/>
    <s v="No"/>
    <s v="No"/>
    <n v="681819"/>
    <s v="ASALARIADO"/>
    <n v="40"/>
  </r>
  <r>
    <n v="2565"/>
    <s v="HOMBRE"/>
    <n v="287609.93"/>
    <s v="ASALARIADO"/>
    <x v="1"/>
    <s v="SI"/>
    <s v="NO"/>
    <s v="NO"/>
    <n v="33"/>
    <s v="No"/>
    <s v="No"/>
    <n v="287609.93"/>
    <s v="ASALARIADO"/>
    <n v="33"/>
  </r>
  <r>
    <n v="2566"/>
    <s v="HOMBRE"/>
    <n v="711460.6"/>
    <s v="ASALARIADO"/>
    <x v="0"/>
    <s v="SI"/>
    <s v="NO"/>
    <s v="NO"/>
    <n v="43"/>
    <s v="No"/>
    <s v="No"/>
    <n v="711460.6"/>
    <s v="ASALARIADO"/>
    <n v="43"/>
  </r>
  <r>
    <n v="2567"/>
    <s v="HOMBRE"/>
    <n v="304357"/>
    <s v="TRABAJADOR INDEPENDIENTE"/>
    <x v="1"/>
    <s v="SI"/>
    <s v="NO"/>
    <s v="SI"/>
    <n v="27"/>
    <s v="No"/>
    <s v="No"/>
    <n v="304357"/>
    <s v="TRABAJADOR INDEPENDIENTE"/>
    <n v="27"/>
  </r>
  <r>
    <n v="2568"/>
    <s v="HOMBRE"/>
    <n v="359544.27"/>
    <s v="CONVENIOS ESPECIALES DE ASEGURADOS VOLUNTARIOS"/>
    <x v="1"/>
    <s v="SI"/>
    <s v="SI"/>
    <s v="NO"/>
    <n v="28"/>
    <s v="No"/>
    <s v="No"/>
    <n v="359544.27"/>
    <s v="CONVENIOS ESPECIALES DE ASEGURADOS VOLUNTARIOS"/>
    <n v="28"/>
  </r>
  <r>
    <n v="2569"/>
    <s v="HOMBRE"/>
    <n v="145000"/>
    <s v="ASALARIADO"/>
    <x v="1"/>
    <s v="SI"/>
    <s v="NO"/>
    <s v="NO"/>
    <n v="63"/>
    <s v="No"/>
    <s v="No"/>
    <n v="145000"/>
    <s v="ASALARIADO"/>
    <n v="63"/>
  </r>
  <r>
    <n v="2570"/>
    <s v="HOMBRE"/>
    <n v="634623"/>
    <s v="PENSIONADOS EN SU PROPIO SISTEMA"/>
    <x v="0"/>
    <s v="SI"/>
    <s v="NO"/>
    <s v="NO"/>
    <n v="56"/>
    <s v="No"/>
    <s v="No"/>
    <n v="634623"/>
    <s v="PENSIONADOS EN SU PROPIO SISTEMA"/>
    <n v="56"/>
  </r>
  <r>
    <n v="2571"/>
    <s v="MUJER"/>
    <n v="547200"/>
    <s v="ASALARIADO"/>
    <x v="1"/>
    <s v="SI"/>
    <s v="NO"/>
    <s v="NO"/>
    <n v="48"/>
    <s v="No"/>
    <s v="No"/>
    <n v="547200"/>
    <s v="ASALARIADO"/>
    <n v="48"/>
  </r>
  <r>
    <n v="2572"/>
    <s v="MUJER"/>
    <n v="1044273"/>
    <s v="ASALARIADO"/>
    <x v="0"/>
    <s v="SI"/>
    <s v="NO"/>
    <s v="SI"/>
    <n v="33"/>
    <s v="No"/>
    <s v="No"/>
    <n v="1044273"/>
    <s v="ASALARIADO"/>
    <n v="33"/>
  </r>
  <r>
    <n v="2573"/>
    <s v="HOMBRE"/>
    <n v="329836.81"/>
    <s v="ASALARIADO"/>
    <x v="1"/>
    <s v="SI"/>
    <s v="NO"/>
    <s v="NO"/>
    <n v="55"/>
    <s v="No"/>
    <s v="No"/>
    <n v="329836.81"/>
    <s v="ASALARIADO"/>
    <n v="55"/>
  </r>
  <r>
    <n v="2574"/>
    <s v="HOMBRE"/>
    <n v="297046"/>
    <s v="TRABAJADOR INDEPENDIENTE"/>
    <x v="1"/>
    <s v="SI"/>
    <s v="NO"/>
    <s v="NO"/>
    <n v="68"/>
    <s v="No"/>
    <s v="No"/>
    <n v="297046"/>
    <s v="TRABAJADOR INDEPENDIENTE"/>
    <n v="68"/>
  </r>
  <r>
    <n v="2575"/>
    <s v="HOMBRE"/>
    <n v="470823.31"/>
    <s v="ASALARIADO"/>
    <x v="1"/>
    <s v="SI"/>
    <s v="NO"/>
    <s v="NO"/>
    <n v="34"/>
    <s v="No"/>
    <s v="No"/>
    <n v="470823.31"/>
    <s v="ASALARIADO"/>
    <n v="34"/>
  </r>
  <r>
    <n v="2576"/>
    <s v="MUJER"/>
    <n v="1002900.02"/>
    <s v="ASALARIADO"/>
    <x v="0"/>
    <s v="SI"/>
    <s v="NO"/>
    <s v="NO"/>
    <n v="46"/>
    <s v="No"/>
    <s v="No"/>
    <n v="1002900.02"/>
    <s v="ASALARIADO"/>
    <n v="46"/>
  </r>
  <r>
    <n v="2577"/>
    <s v="HOMBRE"/>
    <n v="490140.74"/>
    <s v="ASALARIADO"/>
    <x v="1"/>
    <s v="SI"/>
    <s v="NO"/>
    <s v="NO"/>
    <n v="22"/>
    <s v="No"/>
    <s v="No"/>
    <n v="490140.74"/>
    <s v="ASALARIADO"/>
    <n v="22"/>
  </r>
  <r>
    <n v="2578"/>
    <s v="HOMBRE"/>
    <n v="386489"/>
    <s v="ASALARIADO"/>
    <x v="1"/>
    <s v="SI"/>
    <s v="NO"/>
    <s v="NO"/>
    <n v="23"/>
    <s v="No"/>
    <s v="No"/>
    <n v="386489"/>
    <s v="ASALARIADO"/>
    <n v="23"/>
  </r>
  <r>
    <n v="2579"/>
    <s v="MUJER"/>
    <n v="159787.23000000001"/>
    <s v="ASALARIADO"/>
    <x v="1"/>
    <s v="SI"/>
    <s v="NO"/>
    <s v="NO"/>
    <n v="44"/>
    <s v="No"/>
    <s v="No"/>
    <n v="159787.23000000001"/>
    <s v="ASALARIADO"/>
    <n v="44"/>
  </r>
  <r>
    <n v="2580"/>
    <s v="HOMBRE"/>
    <n v="297046"/>
    <s v="ASEGURADO VOLUNTARIO"/>
    <x v="1"/>
    <s v="SI"/>
    <s v="NO"/>
    <s v="NO"/>
    <n v="40"/>
    <s v="No"/>
    <s v="No"/>
    <n v="297046"/>
    <s v="ASEGURADO VOLUNTARIO"/>
    <n v="40"/>
  </r>
  <r>
    <n v="2581"/>
    <s v="MUJER"/>
    <n v="661866.11"/>
    <s v="ASALARIADO"/>
    <x v="1"/>
    <s v="SI"/>
    <s v="NO"/>
    <s v="NO"/>
    <n v="28"/>
    <s v="No"/>
    <s v="No"/>
    <n v="661866.11"/>
    <s v="ASALARIADO"/>
    <n v="28"/>
  </r>
  <r>
    <n v="2582"/>
    <s v="MUJER"/>
    <n v="300611"/>
    <s v="TRABAJADOR INDEPENDIENTE"/>
    <x v="1"/>
    <s v="SI"/>
    <s v="NO"/>
    <s v="NO"/>
    <n v="51"/>
    <s v="No"/>
    <s v="No"/>
    <n v="300611"/>
    <s v="TRABAJADOR INDEPENDIENTE"/>
    <n v="51"/>
  </r>
  <r>
    <n v="2583"/>
    <s v="HOMBRE"/>
    <n v="278030"/>
    <s v="ASEGURADO VOLUNTARIO"/>
    <x v="1"/>
    <s v="SI"/>
    <s v="SI"/>
    <s v="SI"/>
    <n v="34"/>
    <s v="No"/>
    <s v="No"/>
    <n v="278030"/>
    <s v="ASEGURADO VOLUNTARIO"/>
    <n v="34"/>
  </r>
  <r>
    <n v="2584"/>
    <s v="MUJER"/>
    <n v="1172054"/>
    <s v="PENSIONADOS EN SU PROPIO SISTEMA"/>
    <x v="0"/>
    <s v="SI"/>
    <s v="NO"/>
    <s v="NO"/>
    <n v="64"/>
    <s v="No"/>
    <s v="No"/>
    <n v="1172054"/>
    <s v="PENSIONADOS EN SU PROPIO SISTEMA"/>
    <n v="64"/>
  </r>
  <r>
    <n v="2585"/>
    <s v="HOMBRE"/>
    <n v="912169"/>
    <s v="ASALARIADO"/>
    <x v="0"/>
    <s v="SI"/>
    <s v="NO"/>
    <s v="SI"/>
    <n v="36"/>
    <s v="No"/>
    <s v="No"/>
    <n v="912169"/>
    <s v="ASALARIADO"/>
    <n v="36"/>
  </r>
  <r>
    <n v="2586"/>
    <s v="HOMBRE"/>
    <n v="93363.8"/>
    <s v="ASALARIADO"/>
    <x v="1"/>
    <s v="SI"/>
    <s v="NO"/>
    <s v="NO"/>
    <n v="46"/>
    <s v="No"/>
    <s v="No"/>
    <n v="93363.8"/>
    <s v="ASALARIADO"/>
    <n v="46"/>
  </r>
  <r>
    <n v="2587"/>
    <s v="HOMBRE"/>
    <n v="762828"/>
    <s v="ASALARIADO"/>
    <x v="0"/>
    <s v="SI"/>
    <s v="NO"/>
    <s v="SI"/>
    <n v="60"/>
    <s v="No"/>
    <s v="No"/>
    <n v="762828"/>
    <s v="ASALARIADO"/>
    <n v="60"/>
  </r>
  <r>
    <n v="2588"/>
    <s v="HOMBRE"/>
    <n v="847871"/>
    <s v="TRABAJADOR INDEPENDIENTE"/>
    <x v="1"/>
    <s v="SI"/>
    <s v="NO"/>
    <s v="NO"/>
    <n v="51"/>
    <s v="No"/>
    <s v="No"/>
    <n v="847871"/>
    <s v="TRABAJADOR INDEPENDIENTE"/>
    <n v="51"/>
  </r>
  <r>
    <n v="2589"/>
    <s v="MUJER"/>
    <n v="388987.92"/>
    <s v="ASALARIADO"/>
    <x v="0"/>
    <s v="SI"/>
    <s v="NO"/>
    <s v="NO"/>
    <n v="25"/>
    <s v="No"/>
    <s v="No"/>
    <n v="388987.92"/>
    <s v="ASALARIADO"/>
    <n v="25"/>
  </r>
  <r>
    <n v="2590"/>
    <s v="HOMBRE"/>
    <n v="348650"/>
    <s v="ASALARIADO"/>
    <x v="1"/>
    <s v="SI"/>
    <s v="SI"/>
    <s v="NO"/>
    <n v="52"/>
    <s v="No"/>
    <s v="No"/>
    <n v="348650"/>
    <s v="ASALARIADO"/>
    <n v="52"/>
  </r>
  <r>
    <n v="2591"/>
    <s v="HOMBRE"/>
    <n v="520560"/>
    <s v="ASALARIADO"/>
    <x v="1"/>
    <s v="SI"/>
    <s v="NO"/>
    <s v="NO"/>
    <n v="40"/>
    <s v="No"/>
    <s v="No"/>
    <n v="520560"/>
    <s v="ASALARIADO"/>
    <n v="40"/>
  </r>
  <r>
    <n v="2592"/>
    <s v="HOMBRE"/>
    <n v="369500"/>
    <s v="ASALARIADO"/>
    <x v="1"/>
    <s v="SI"/>
    <s v="NO"/>
    <s v="NO"/>
    <n v="43"/>
    <s v="No"/>
    <s v="No"/>
    <n v="369500"/>
    <s v="ASALARIADO"/>
    <n v="43"/>
  </r>
  <r>
    <n v="2593"/>
    <s v="HOMBRE"/>
    <n v="101351.8"/>
    <s v="ASALARIADO"/>
    <x v="1"/>
    <s v="SI"/>
    <s v="NO"/>
    <s v="NO"/>
    <n v="25"/>
    <s v="No"/>
    <s v="No"/>
    <n v="101351.8"/>
    <s v="ASALARIADO"/>
    <n v="25"/>
  </r>
  <r>
    <n v="2594"/>
    <s v="HOMBRE"/>
    <n v="3080767.52"/>
    <s v="ASALARIADO"/>
    <x v="0"/>
    <s v="SI"/>
    <s v="NO"/>
    <s v="NO"/>
    <n v="42"/>
    <s v="Atípico"/>
    <s v="No"/>
    <n v="3080767.52"/>
    <s v="ASALARIADO"/>
    <n v="42"/>
  </r>
  <r>
    <n v="2595"/>
    <s v="HOMBRE"/>
    <n v="380217"/>
    <s v="TRABAJADOR INDEPENDIENTE"/>
    <x v="1"/>
    <s v="SI"/>
    <s v="NO"/>
    <s v="SI"/>
    <n v="46"/>
    <s v="No"/>
    <s v="No"/>
    <n v="380217"/>
    <s v="TRABAJADOR INDEPENDIENTE"/>
    <n v="46"/>
  </r>
  <r>
    <n v="2596"/>
    <s v="MUJER"/>
    <n v="285000"/>
    <s v="ASALARIADO"/>
    <x v="1"/>
    <s v="SI"/>
    <s v="NO"/>
    <s v="NO"/>
    <n v="42"/>
    <s v="No"/>
    <s v="No"/>
    <n v="285000"/>
    <s v="ASALARIADO"/>
    <n v="42"/>
  </r>
  <r>
    <n v="2597"/>
    <s v="HOMBRE"/>
    <n v="169374"/>
    <s v="ASALARIADO"/>
    <x v="1"/>
    <s v="SI"/>
    <s v="SI"/>
    <s v="SI"/>
    <n v="44"/>
    <s v="No"/>
    <s v="No"/>
    <n v="169374"/>
    <s v="ASALARIADO"/>
    <n v="44"/>
  </r>
  <r>
    <n v="2598"/>
    <s v="HOMBRE"/>
    <n v="359250"/>
    <s v="ASALARIADO"/>
    <x v="1"/>
    <s v="SI"/>
    <s v="NO"/>
    <s v="NO"/>
    <n v="24"/>
    <s v="No"/>
    <s v="No"/>
    <n v="359250"/>
    <s v="ASALARIADO"/>
    <n v="24"/>
  </r>
  <r>
    <n v="2599"/>
    <s v="MUJER"/>
    <n v="278030"/>
    <s v="CONVENIOS ESPECIALES DE ASEGURADOS VOLUNTARIOS"/>
    <x v="1"/>
    <s v="SI"/>
    <s v="NO"/>
    <s v="NO"/>
    <n v="25"/>
    <s v="No"/>
    <s v="No"/>
    <n v="278030"/>
    <s v="CONVENIOS ESPECIALES DE ASEGURADOS VOLUNTARIOS"/>
    <n v="25"/>
  </r>
  <r>
    <n v="2600"/>
    <s v="HOMBRE"/>
    <n v="517494"/>
    <s v="TRABAJADOR INDEPENDIENTE"/>
    <x v="1"/>
    <s v="SI"/>
    <s v="NO"/>
    <s v="SI"/>
    <n v="38"/>
    <s v="No"/>
    <s v="No"/>
    <n v="517494"/>
    <s v="TRABAJADOR INDEPENDIENTE"/>
    <n v="38"/>
  </r>
  <r>
    <n v="2601"/>
    <s v="HOMBRE"/>
    <n v="300366"/>
    <s v="ASALARIADO"/>
    <x v="1"/>
    <s v="SI"/>
    <s v="SI"/>
    <s v="NO"/>
    <n v="25"/>
    <s v="No"/>
    <s v="No"/>
    <n v="300366"/>
    <s v="ASALARIADO"/>
    <n v="25"/>
  </r>
  <r>
    <n v="2602"/>
    <s v="HOMBRE"/>
    <n v="297045"/>
    <s v="TRABAJADOR INDEPENDIENTE"/>
    <x v="1"/>
    <s v="SI"/>
    <s v="NO"/>
    <s v="NO"/>
    <n v="22"/>
    <s v="No"/>
    <s v="No"/>
    <n v="297045"/>
    <s v="TRABAJADOR INDEPENDIENTE"/>
    <n v="22"/>
  </r>
  <r>
    <n v="2603"/>
    <s v="MUJER"/>
    <n v="1214327"/>
    <s v="ASALARIADO"/>
    <x v="0"/>
    <s v="SI"/>
    <s v="NO"/>
    <s v="NO"/>
    <n v="56"/>
    <s v="No"/>
    <s v="No"/>
    <n v="1214327"/>
    <s v="ASALARIADO"/>
    <n v="56"/>
  </r>
  <r>
    <n v="2604"/>
    <s v="MUJER"/>
    <n v="353400"/>
    <s v="ASALARIADO"/>
    <x v="1"/>
    <s v="SI"/>
    <s v="SI"/>
    <s v="NO"/>
    <n v="47"/>
    <s v="No"/>
    <s v="No"/>
    <n v="353400"/>
    <s v="ASALARIADO"/>
    <n v="47"/>
  </r>
  <r>
    <n v="2605"/>
    <s v="HOMBRE"/>
    <n v="1614177"/>
    <s v="PENSIONADOS EN SU PROPIO SISTEMA"/>
    <x v="0"/>
    <s v="SI"/>
    <s v="NO"/>
    <s v="NO"/>
    <n v="56"/>
    <s v="No"/>
    <s v="No"/>
    <n v="1614177"/>
    <s v="PENSIONADOS EN SU PROPIO SISTEMA"/>
    <n v="56"/>
  </r>
  <r>
    <n v="2606"/>
    <s v="MUJER"/>
    <n v="1488158"/>
    <s v="ASALARIADO"/>
    <x v="0"/>
    <s v="SI"/>
    <s v="NO"/>
    <s v="SI"/>
    <n v="41"/>
    <s v="No"/>
    <s v="No"/>
    <n v="1488158"/>
    <s v="ASALARIADO"/>
    <n v="41"/>
  </r>
  <r>
    <n v="2607"/>
    <s v="MUJER"/>
    <n v="353418"/>
    <s v="ASEGURADO VOLUNTARIO"/>
    <x v="1"/>
    <s v="SI"/>
    <s v="SI"/>
    <s v="NO"/>
    <n v="56"/>
    <s v="No"/>
    <s v="No"/>
    <n v="353418"/>
    <s v="ASEGURADO VOLUNTARIO"/>
    <n v="56"/>
  </r>
  <r>
    <n v="2608"/>
    <s v="HOMBRE"/>
    <n v="819375"/>
    <s v="ASALARIADO"/>
    <x v="1"/>
    <s v="SI"/>
    <s v="NO"/>
    <s v="NO"/>
    <n v="41"/>
    <s v="No"/>
    <s v="No"/>
    <n v="819375"/>
    <s v="ASALARIADO"/>
    <n v="41"/>
  </r>
  <r>
    <n v="2609"/>
    <s v="MUJER"/>
    <n v="1389523"/>
    <s v="ASALARIADO"/>
    <x v="0"/>
    <s v="SI"/>
    <s v="NO"/>
    <s v="SI"/>
    <n v="48"/>
    <s v="No"/>
    <s v="No"/>
    <n v="1389523"/>
    <s v="ASALARIADO"/>
    <n v="48"/>
  </r>
  <r>
    <n v="2610"/>
    <s v="HOMBRE"/>
    <n v="284326"/>
    <s v="ASALARIADO"/>
    <x v="1"/>
    <s v="SI"/>
    <s v="NO"/>
    <s v="NO"/>
    <n v="28"/>
    <s v="No"/>
    <s v="No"/>
    <n v="284326"/>
    <s v="ASALARIADO"/>
    <n v="28"/>
  </r>
  <r>
    <n v="2611"/>
    <s v="HOMBRE"/>
    <n v="1333022.48"/>
    <s v="ASALARIADO"/>
    <x v="0"/>
    <s v="SI"/>
    <s v="NO"/>
    <s v="NO"/>
    <n v="40"/>
    <s v="No"/>
    <s v="No"/>
    <n v="1333022.48"/>
    <s v="ASALARIADO"/>
    <n v="40"/>
  </r>
  <r>
    <n v="2612"/>
    <s v="HOMBRE"/>
    <n v="215720.6"/>
    <s v="ASALARIADO"/>
    <x v="1"/>
    <s v="SI"/>
    <s v="NO"/>
    <s v="NO"/>
    <n v="30"/>
    <s v="No"/>
    <s v="No"/>
    <n v="215720.6"/>
    <s v="ASALARIADO"/>
    <n v="30"/>
  </r>
  <r>
    <n v="2613"/>
    <s v="HOMBRE"/>
    <n v="327709.14"/>
    <s v="ASALARIADO"/>
    <x v="1"/>
    <s v="SI"/>
    <s v="NO"/>
    <s v="NO"/>
    <n v="21"/>
    <s v="No"/>
    <s v="No"/>
    <n v="327709.14"/>
    <s v="ASALARIADO"/>
    <n v="21"/>
  </r>
  <r>
    <n v="2614"/>
    <s v="HOMBRE"/>
    <n v="342027"/>
    <s v="ASALARIADO"/>
    <x v="1"/>
    <s v="SI"/>
    <s v="NO"/>
    <s v="NO"/>
    <n v="37"/>
    <s v="No"/>
    <s v="No"/>
    <n v="342027"/>
    <s v="ASALARIADO"/>
    <n v="37"/>
  </r>
  <r>
    <n v="2615"/>
    <s v="MUJER"/>
    <n v="1688298"/>
    <s v="ASALARIADO"/>
    <x v="0"/>
    <s v="SI"/>
    <s v="NO"/>
    <s v="NO"/>
    <n v="48"/>
    <s v="No"/>
    <s v="No"/>
    <n v="1688298"/>
    <s v="ASALARIADO"/>
    <n v="48"/>
  </r>
  <r>
    <n v="2616"/>
    <s v="HOMBRE"/>
    <n v="1000000"/>
    <s v="ASALARIADO"/>
    <x v="1"/>
    <s v="SI"/>
    <s v="NO"/>
    <s v="NO"/>
    <n v="29"/>
    <s v="No"/>
    <s v="No"/>
    <n v="1000000"/>
    <s v="ASALARIADO"/>
    <n v="29"/>
  </r>
  <r>
    <n v="2617"/>
    <s v="MUJER"/>
    <n v="280000"/>
    <s v="ASALARIADO"/>
    <x v="1"/>
    <s v="SI"/>
    <s v="SI"/>
    <s v="NO"/>
    <n v="25"/>
    <s v="No"/>
    <s v="No"/>
    <n v="280000"/>
    <s v="ASALARIADO"/>
    <n v="25"/>
  </r>
  <r>
    <n v="2618"/>
    <s v="HOMBRE"/>
    <n v="246504.81"/>
    <s v="ASALARIADO"/>
    <x v="1"/>
    <s v="SI"/>
    <s v="NO"/>
    <s v="NO"/>
    <n v="19"/>
    <s v="No"/>
    <s v="No"/>
    <n v="246504.81"/>
    <s v="ASALARIADO"/>
    <n v="19"/>
  </r>
  <r>
    <n v="2619"/>
    <s v="MUJER"/>
    <n v="2128000"/>
    <s v="ASALARIADO"/>
    <x v="1"/>
    <s v="SI"/>
    <s v="NO"/>
    <s v="NO"/>
    <n v="37"/>
    <s v="No"/>
    <s v="No"/>
    <n v="2128000"/>
    <s v="ASALARIADO"/>
    <n v="37"/>
  </r>
  <r>
    <n v="2620"/>
    <s v="HOMBRE"/>
    <n v="608414.30000000005"/>
    <s v="ASALARIADO"/>
    <x v="0"/>
    <s v="SI"/>
    <s v="NO"/>
    <s v="NO"/>
    <n v="38"/>
    <s v="No"/>
    <s v="No"/>
    <n v="608414.30000000005"/>
    <s v="ASALARIADO"/>
    <n v="38"/>
  </r>
  <r>
    <n v="2621"/>
    <s v="HOMBRE"/>
    <n v="297046"/>
    <s v="TRABAJADOR INDEPENDIENTE"/>
    <x v="1"/>
    <s v="SI"/>
    <s v="NO"/>
    <s v="SI"/>
    <n v="33"/>
    <s v="No"/>
    <s v="No"/>
    <n v="297046"/>
    <s v="TRABAJADOR INDEPENDIENTE"/>
    <n v="33"/>
  </r>
  <r>
    <n v="2622"/>
    <s v="HOMBRE"/>
    <n v="297056"/>
    <s v="TRABAJADOR INDEPENDIENTE"/>
    <x v="1"/>
    <s v="SI"/>
    <s v="NO"/>
    <s v="NO"/>
    <n v="76"/>
    <s v="No"/>
    <s v="No"/>
    <n v="297056"/>
    <s v="TRABAJADOR INDEPENDIENTE"/>
    <n v="76"/>
  </r>
  <r>
    <n v="2623"/>
    <s v="MUJER"/>
    <n v="60000"/>
    <s v="ASALARIADO"/>
    <x v="1"/>
    <s v="SI"/>
    <s v="SI"/>
    <s v="NO"/>
    <n v="35"/>
    <s v="No"/>
    <s v="No"/>
    <n v="60000"/>
    <s v="ASALARIADO"/>
    <n v="35"/>
  </r>
  <r>
    <n v="2624"/>
    <s v="HOMBRE"/>
    <n v="512234.88"/>
    <s v="ASALARIADO"/>
    <x v="1"/>
    <s v="SI"/>
    <s v="NO"/>
    <s v="NO"/>
    <n v="28"/>
    <s v="No"/>
    <s v="No"/>
    <n v="512234.88"/>
    <s v="ASALARIADO"/>
    <n v="28"/>
  </r>
  <r>
    <n v="2625"/>
    <s v="HOMBRE"/>
    <n v="842310.04"/>
    <s v="ASALARIADO"/>
    <x v="1"/>
    <s v="SI"/>
    <s v="NO"/>
    <s v="NO"/>
    <n v="43"/>
    <s v="No"/>
    <s v="No"/>
    <n v="842310.04"/>
    <s v="ASALARIADO"/>
    <n v="43"/>
  </r>
  <r>
    <n v="2626"/>
    <s v="MUJER"/>
    <n v="378558"/>
    <s v="ASALARIADO"/>
    <x v="0"/>
    <s v="SI"/>
    <s v="NO"/>
    <s v="SI"/>
    <n v="34"/>
    <s v="No"/>
    <s v="No"/>
    <n v="378558"/>
    <s v="ASALARIADO"/>
    <n v="34"/>
  </r>
  <r>
    <n v="2627"/>
    <s v="HOMBRE"/>
    <n v="290000"/>
    <s v="ASALARIADO"/>
    <x v="1"/>
    <s v="SI"/>
    <s v="NO"/>
    <s v="NO"/>
    <n v="38"/>
    <s v="No"/>
    <s v="No"/>
    <n v="290000"/>
    <s v="ASALARIADO"/>
    <n v="38"/>
  </r>
  <r>
    <n v="2628"/>
    <s v="HOMBRE"/>
    <n v="278030"/>
    <s v="CONVENIOS ESPECIALES DE TRABAJADORES INDEPENDIENTES"/>
    <x v="1"/>
    <s v="SI"/>
    <s v="NO"/>
    <s v="NO"/>
    <n v="43"/>
    <s v="No"/>
    <s v="No"/>
    <n v="278030"/>
    <s v="CONVENIOS ESPECIALES DE TRABAJADORES INDEPENDIENTES"/>
    <n v="43"/>
  </r>
  <r>
    <n v="2629"/>
    <s v="HOMBRE"/>
    <n v="634725"/>
    <s v="ASALARIADO"/>
    <x v="1"/>
    <s v="SI"/>
    <s v="NO"/>
    <s v="NO"/>
    <n v="34"/>
    <s v="No"/>
    <s v="No"/>
    <n v="634725"/>
    <s v="ASALARIADO"/>
    <n v="34"/>
  </r>
  <r>
    <n v="2630"/>
    <s v="HOMBRE"/>
    <n v="470974.5"/>
    <s v="ASALARIADO"/>
    <x v="1"/>
    <s v="SI"/>
    <s v="NO"/>
    <s v="NO"/>
    <n v="36"/>
    <s v="No"/>
    <s v="No"/>
    <n v="470974.5"/>
    <s v="ASALARIADO"/>
    <n v="36"/>
  </r>
  <r>
    <n v="2631"/>
    <s v="HOMBRE"/>
    <n v="550590.5"/>
    <s v="ASALARIADO"/>
    <x v="0"/>
    <s v="SI"/>
    <s v="NO"/>
    <s v="NO"/>
    <n v="24"/>
    <s v="No"/>
    <s v="No"/>
    <n v="550590.5"/>
    <s v="ASALARIADO"/>
    <n v="24"/>
  </r>
  <r>
    <n v="2632"/>
    <s v="HOMBRE"/>
    <n v="278030"/>
    <s v="CONVENIOS ESPECIALES DE TRABAJADORES INDEPENDIENTES"/>
    <x v="1"/>
    <s v="SI"/>
    <s v="NO"/>
    <s v="NO"/>
    <n v="37"/>
    <s v="No"/>
    <s v="No"/>
    <n v="278030"/>
    <s v="CONVENIOS ESPECIALES DE TRABAJADORES INDEPENDIENTES"/>
    <n v="37"/>
  </r>
  <r>
    <n v="2633"/>
    <s v="MUJER"/>
    <n v="278030"/>
    <s v="ASEGURADO VOLUNTARIO"/>
    <x v="1"/>
    <s v="SI"/>
    <s v="SI"/>
    <s v="NO"/>
    <n v="25"/>
    <s v="No"/>
    <s v="No"/>
    <n v="278030"/>
    <s v="ASEGURADO VOLUNTARIO"/>
    <n v="25"/>
  </r>
  <r>
    <n v="2634"/>
    <s v="HOMBRE"/>
    <n v="369875"/>
    <s v="ASALARIADO"/>
    <x v="1"/>
    <s v="SI"/>
    <s v="NO"/>
    <s v="NO"/>
    <n v="28"/>
    <s v="No"/>
    <s v="No"/>
    <n v="369875"/>
    <s v="ASALARIADO"/>
    <n v="28"/>
  </r>
  <r>
    <n v="2635"/>
    <s v="MUJER"/>
    <n v="386020"/>
    <s v="ASALARIADO"/>
    <x v="1"/>
    <s v="SI"/>
    <s v="NO"/>
    <s v="NO"/>
    <n v="59"/>
    <s v="No"/>
    <s v="No"/>
    <n v="386020"/>
    <s v="ASALARIADO"/>
    <n v="59"/>
  </r>
  <r>
    <n v="2636"/>
    <s v="MUJER"/>
    <n v="539036"/>
    <s v="ASALARIADO"/>
    <x v="0"/>
    <s v="SI"/>
    <s v="NO"/>
    <s v="NO"/>
    <n v="32"/>
    <s v="No"/>
    <s v="No"/>
    <n v="539036"/>
    <s v="ASALARIADO"/>
    <n v="32"/>
  </r>
  <r>
    <n v="2637"/>
    <s v="HOMBRE"/>
    <n v="623700"/>
    <s v="ASALARIADO"/>
    <x v="1"/>
    <s v="SI"/>
    <s v="NO"/>
    <s v="NO"/>
    <n v="35"/>
    <s v="No"/>
    <s v="No"/>
    <n v="623700"/>
    <s v="ASALARIADO"/>
    <n v="35"/>
  </r>
  <r>
    <n v="2638"/>
    <s v="HOMBRE"/>
    <n v="302470"/>
    <s v="ASEGURADO VOLUNTARIO"/>
    <x v="1"/>
    <s v="SI"/>
    <s v="NO"/>
    <s v="NO"/>
    <n v="29"/>
    <s v="No"/>
    <s v="No"/>
    <n v="302470"/>
    <s v="ASEGURADO VOLUNTARIO"/>
    <n v="29"/>
  </r>
  <r>
    <n v="2639"/>
    <s v="MUJER"/>
    <n v="81757.47"/>
    <s v="ASALARIADO"/>
    <x v="1"/>
    <s v="SI"/>
    <s v="NO"/>
    <s v="NO"/>
    <n v="22"/>
    <s v="No"/>
    <s v="No"/>
    <n v="81757.47"/>
    <s v="ASALARIADO"/>
    <n v="22"/>
  </r>
  <r>
    <n v="2640"/>
    <s v="HOMBRE"/>
    <n v="703766.13"/>
    <s v="ASALARIADO"/>
    <x v="1"/>
    <s v="SI"/>
    <s v="NO"/>
    <s v="NO"/>
    <n v="45"/>
    <s v="No"/>
    <s v="No"/>
    <n v="703766.13"/>
    <s v="ASALARIADO"/>
    <n v="45"/>
  </r>
  <r>
    <n v="2641"/>
    <s v="HOMBRE"/>
    <n v="361421"/>
    <s v="TRABAJADOR INDEPENDIENTE"/>
    <x v="1"/>
    <s v="SI"/>
    <s v="NO"/>
    <s v="NO"/>
    <n v="51"/>
    <s v="No"/>
    <s v="No"/>
    <n v="361421"/>
    <s v="TRABAJADOR INDEPENDIENTE"/>
    <n v="51"/>
  </r>
  <r>
    <n v="2642"/>
    <s v="MUJER"/>
    <n v="330722.57"/>
    <s v="ASALARIADO"/>
    <x v="1"/>
    <s v="SI"/>
    <s v="NO"/>
    <s v="NO"/>
    <n v="37"/>
    <s v="No"/>
    <s v="No"/>
    <n v="330722.57"/>
    <s v="ASALARIADO"/>
    <n v="37"/>
  </r>
  <r>
    <n v="2643"/>
    <s v="HOMBRE"/>
    <n v="291514"/>
    <s v="TRABAJADOR INDEPENDIENTE"/>
    <x v="1"/>
    <s v="SI"/>
    <s v="NO"/>
    <s v="SI"/>
    <n v="28"/>
    <s v="No"/>
    <s v="No"/>
    <n v="291514"/>
    <s v="TRABAJADOR INDEPENDIENTE"/>
    <n v="28"/>
  </r>
  <r>
    <n v="2644"/>
    <s v="MUJER"/>
    <n v="199067"/>
    <s v="ASALARIADO"/>
    <x v="0"/>
    <s v="SI"/>
    <s v="NO"/>
    <s v="SI"/>
    <n v="25"/>
    <s v="No"/>
    <s v="No"/>
    <n v="199067"/>
    <s v="ASALARIADO"/>
    <n v="25"/>
  </r>
  <r>
    <n v="2645"/>
    <s v="HOMBRE"/>
    <n v="1461505.5"/>
    <s v="ASALARIADO"/>
    <x v="1"/>
    <s v="SI"/>
    <s v="NO"/>
    <s v="NO"/>
    <n v="46"/>
    <s v="No"/>
    <s v="No"/>
    <n v="1461505.5"/>
    <s v="ASALARIADO"/>
    <n v="46"/>
  </r>
  <r>
    <n v="2646"/>
    <s v="HOMBRE"/>
    <n v="745392.94"/>
    <s v="ASALARIADO"/>
    <x v="1"/>
    <s v="SI"/>
    <s v="NO"/>
    <s v="NO"/>
    <n v="56"/>
    <s v="No"/>
    <s v="No"/>
    <n v="745392.94"/>
    <s v="ASALARIADO"/>
    <n v="56"/>
  </r>
  <r>
    <n v="2647"/>
    <s v="HOMBRE"/>
    <n v="297046"/>
    <s v="TRABAJADOR INDEPENDIENTE"/>
    <x v="1"/>
    <s v="NO"/>
    <s v="NO"/>
    <s v="NO"/>
    <n v="58"/>
    <s v="No"/>
    <s v="No"/>
    <n v="297046"/>
    <s v="TRABAJADOR INDEPENDIENTE"/>
    <n v="58"/>
  </r>
  <r>
    <n v="2648"/>
    <s v="MUJER"/>
    <n v="2029604"/>
    <s v="PENSIONADOS EN SU PROPIO SISTEMA"/>
    <x v="0"/>
    <s v="SI"/>
    <s v="NO"/>
    <s v="NO"/>
    <n v="72"/>
    <s v="No"/>
    <s v="No"/>
    <n v="2029604"/>
    <s v="PENSIONADOS EN SU PROPIO SISTEMA"/>
    <n v="72"/>
  </r>
  <r>
    <n v="2649"/>
    <s v="MUJER"/>
    <n v="360000"/>
    <s v="ASALARIADO"/>
    <x v="1"/>
    <s v="SI"/>
    <s v="NO"/>
    <s v="NO"/>
    <n v="30"/>
    <s v="No"/>
    <s v="No"/>
    <n v="360000"/>
    <s v="ASALARIADO"/>
    <n v="30"/>
  </r>
  <r>
    <n v="2650"/>
    <s v="HOMBRE"/>
    <n v="300018"/>
    <s v="TRABAJADOR INDEPENDIENTE"/>
    <x v="1"/>
    <s v="SI"/>
    <s v="NO"/>
    <s v="SI"/>
    <n v="62"/>
    <s v="No"/>
    <s v="No"/>
    <n v="300018"/>
    <s v="TRABAJADOR INDEPENDIENTE"/>
    <n v="62"/>
  </r>
  <r>
    <n v="2651"/>
    <s v="MUJER"/>
    <n v="200000"/>
    <s v="ASALARIADO"/>
    <x v="1"/>
    <s v="SI"/>
    <s v="SI"/>
    <s v="SI"/>
    <n v="42"/>
    <s v="No"/>
    <s v="No"/>
    <n v="200000"/>
    <s v="ASALARIADO"/>
    <n v="42"/>
  </r>
  <r>
    <n v="2652"/>
    <s v="MUJER"/>
    <n v="799000"/>
    <s v="ASALARIADO"/>
    <x v="1"/>
    <s v="SI"/>
    <s v="NO"/>
    <s v="SI"/>
    <n v="24"/>
    <s v="No"/>
    <s v="No"/>
    <n v="799000"/>
    <s v="ASALARIADO"/>
    <n v="24"/>
  </r>
  <r>
    <n v="2653"/>
    <s v="MUJER"/>
    <n v="397504.45"/>
    <s v="ASALARIADO"/>
    <x v="1"/>
    <s v="SI"/>
    <s v="NO"/>
    <s v="NO"/>
    <n v="22"/>
    <s v="No"/>
    <s v="No"/>
    <n v="397504.45"/>
    <s v="ASALARIADO"/>
    <n v="22"/>
  </r>
  <r>
    <n v="2654"/>
    <s v="MUJER"/>
    <n v="636889"/>
    <s v="TRABAJADOR INDEPENDIENTE"/>
    <x v="1"/>
    <s v="SI"/>
    <s v="NO"/>
    <s v="NO"/>
    <n v="50"/>
    <s v="No"/>
    <s v="No"/>
    <n v="636889"/>
    <s v="TRABAJADOR INDEPENDIENTE"/>
    <n v="50"/>
  </r>
  <r>
    <n v="2655"/>
    <s v="HOMBRE"/>
    <n v="360585"/>
    <s v="ASALARIADO"/>
    <x v="1"/>
    <s v="SI"/>
    <s v="NO"/>
    <s v="NO"/>
    <n v="48"/>
    <s v="No"/>
    <s v="No"/>
    <n v="360585"/>
    <s v="ASALARIADO"/>
    <n v="48"/>
  </r>
  <r>
    <n v="2656"/>
    <s v="HOMBRE"/>
    <n v="639605"/>
    <s v="ASALARIADO"/>
    <x v="0"/>
    <s v="SI"/>
    <s v="NO"/>
    <s v="NO"/>
    <n v="45"/>
    <s v="No"/>
    <s v="No"/>
    <n v="639605"/>
    <s v="ASALARIADO"/>
    <n v="45"/>
  </r>
  <r>
    <n v="2657"/>
    <s v="MUJER"/>
    <n v="1644679"/>
    <s v="ASALARIADO"/>
    <x v="0"/>
    <s v="SI"/>
    <s v="NO"/>
    <s v="SI"/>
    <n v="36"/>
    <s v="No"/>
    <s v="No"/>
    <n v="1644679"/>
    <s v="ASALARIADO"/>
    <n v="36"/>
  </r>
  <r>
    <n v="2658"/>
    <s v="HOMBRE"/>
    <n v="421650.26"/>
    <s v="ASALARIADO"/>
    <x v="1"/>
    <s v="SI"/>
    <s v="NO"/>
    <s v="NO"/>
    <n v="37"/>
    <s v="No"/>
    <s v="No"/>
    <n v="421650.26"/>
    <s v="ASALARIADO"/>
    <n v="37"/>
  </r>
  <r>
    <n v="2659"/>
    <s v="HOMBRE"/>
    <n v="678531.4"/>
    <s v="ASALARIADO"/>
    <x v="0"/>
    <s v="SI"/>
    <s v="NO"/>
    <s v="NO"/>
    <n v="48"/>
    <s v="No"/>
    <s v="No"/>
    <n v="678531.4"/>
    <s v="ASALARIADO"/>
    <n v="48"/>
  </r>
  <r>
    <n v="2660"/>
    <s v="HOMBRE"/>
    <n v="175367.76"/>
    <s v="ASALARIADO"/>
    <x v="1"/>
    <s v="SI"/>
    <s v="NO"/>
    <s v="NO"/>
    <n v="36"/>
    <s v="No"/>
    <s v="No"/>
    <n v="175367.76"/>
    <s v="ASALARIADO"/>
    <n v="36"/>
  </r>
  <r>
    <n v="2661"/>
    <s v="MUJER"/>
    <n v="522906.95"/>
    <s v="ASALARIADO"/>
    <x v="1"/>
    <s v="SI"/>
    <s v="SI"/>
    <s v="NO"/>
    <n v="37"/>
    <s v="No"/>
    <s v="No"/>
    <n v="522906.95"/>
    <s v="ASALARIADO"/>
    <n v="37"/>
  </r>
  <r>
    <n v="2662"/>
    <s v="HOMBRE"/>
    <n v="699251.07"/>
    <s v="ASALARIADO"/>
    <x v="1"/>
    <s v="SI"/>
    <s v="NO"/>
    <s v="NO"/>
    <n v="24"/>
    <s v="No"/>
    <s v="No"/>
    <n v="699251.07"/>
    <s v="ASALARIADO"/>
    <n v="24"/>
  </r>
  <r>
    <n v="2663"/>
    <s v="MUJER"/>
    <n v="233842.77"/>
    <s v="ASALARIADO"/>
    <x v="1"/>
    <s v="SI"/>
    <s v="NO"/>
    <s v="NO"/>
    <n v="22"/>
    <s v="No"/>
    <s v="No"/>
    <n v="233842.77"/>
    <s v="ASALARIADO"/>
    <n v="22"/>
  </r>
  <r>
    <n v="2664"/>
    <s v="MUJER"/>
    <n v="297045"/>
    <s v="ASEGURADO VOLUNTARIO"/>
    <x v="1"/>
    <s v="SI"/>
    <s v="SI"/>
    <s v="NO"/>
    <n v="52"/>
    <s v="No"/>
    <s v="No"/>
    <n v="297045"/>
    <s v="ASEGURADO VOLUNTARIO"/>
    <n v="52"/>
  </r>
  <r>
    <n v="2665"/>
    <s v="HOMBRE"/>
    <n v="385165"/>
    <s v="TRABAJADOR INDEPENDIENTE"/>
    <x v="1"/>
    <s v="SI"/>
    <s v="NO"/>
    <s v="SI"/>
    <n v="71"/>
    <s v="No"/>
    <s v="No"/>
    <n v="385165"/>
    <s v="TRABAJADOR INDEPENDIENTE"/>
    <n v="71"/>
  </r>
  <r>
    <n v="2666"/>
    <s v="HOMBRE"/>
    <n v="405573.35"/>
    <s v="ASALARIADO"/>
    <x v="1"/>
    <s v="SI"/>
    <s v="NO"/>
    <s v="NO"/>
    <n v="24"/>
    <s v="No"/>
    <s v="No"/>
    <n v="405573.35"/>
    <s v="ASALARIADO"/>
    <n v="24"/>
  </r>
  <r>
    <n v="2667"/>
    <s v="HOMBRE"/>
    <n v="299441"/>
    <s v="TRABAJADOR INDEPENDIENTE"/>
    <x v="1"/>
    <s v="SI"/>
    <s v="NO"/>
    <s v="NO"/>
    <n v="61"/>
    <s v="No"/>
    <s v="No"/>
    <n v="299441"/>
    <s v="TRABAJADOR INDEPENDIENTE"/>
    <n v="61"/>
  </r>
  <r>
    <n v="2668"/>
    <s v="HOMBRE"/>
    <n v="410402"/>
    <s v="ASALARIADO"/>
    <x v="1"/>
    <s v="SI"/>
    <s v="NO"/>
    <s v="NO"/>
    <n v="45"/>
    <s v="No"/>
    <s v="No"/>
    <n v="410402"/>
    <s v="ASALARIADO"/>
    <n v="45"/>
  </r>
  <r>
    <n v="2669"/>
    <s v="HOMBRE"/>
    <n v="516112.73"/>
    <s v="ASALARIADO"/>
    <x v="1"/>
    <s v="SI"/>
    <s v="NO"/>
    <s v="NO"/>
    <n v="27"/>
    <s v="No"/>
    <s v="No"/>
    <n v="516112.73"/>
    <s v="ASALARIADO"/>
    <n v="27"/>
  </r>
  <r>
    <n v="2670"/>
    <s v="HOMBRE"/>
    <n v="356686.25"/>
    <s v="ASALARIADO"/>
    <x v="1"/>
    <s v="SI"/>
    <s v="NO"/>
    <s v="NO"/>
    <n v="38"/>
    <s v="No"/>
    <s v="No"/>
    <n v="356686.25"/>
    <s v="ASALARIADO"/>
    <n v="38"/>
  </r>
  <r>
    <n v="2671"/>
    <s v="MUJER"/>
    <n v="1794936"/>
    <s v="ASALARIADO"/>
    <x v="1"/>
    <s v="SI"/>
    <s v="NO"/>
    <s v="NO"/>
    <n v="29"/>
    <s v="No"/>
    <s v="No"/>
    <n v="1794936"/>
    <s v="ASALARIADO"/>
    <n v="29"/>
  </r>
  <r>
    <n v="2672"/>
    <s v="HOMBRE"/>
    <n v="68371.649999999994"/>
    <s v="ASALARIADO"/>
    <x v="0"/>
    <s v="SI"/>
    <s v="NO"/>
    <s v="NO"/>
    <n v="42"/>
    <s v="No"/>
    <s v="No"/>
    <n v="68371.649999999994"/>
    <s v="ASALARIADO"/>
    <n v="42"/>
  </r>
  <r>
    <n v="2673"/>
    <s v="HOMBRE"/>
    <n v="186718"/>
    <s v="ASALARIADO"/>
    <x v="1"/>
    <s v="SI"/>
    <s v="NO"/>
    <s v="NO"/>
    <n v="31"/>
    <s v="No"/>
    <s v="No"/>
    <n v="186718"/>
    <s v="ASALARIADO"/>
    <n v="31"/>
  </r>
  <r>
    <n v="2674"/>
    <s v="HOMBRE"/>
    <n v="399603.16"/>
    <s v="ASALARIADO"/>
    <x v="1"/>
    <s v="SI"/>
    <s v="NO"/>
    <s v="NO"/>
    <n v="43"/>
    <s v="No"/>
    <s v="No"/>
    <n v="399603.16"/>
    <s v="ASALARIADO"/>
    <n v="43"/>
  </r>
  <r>
    <n v="2675"/>
    <s v="MUJER"/>
    <n v="354822.98"/>
    <s v="PENSIONADOS EN SU PROPIO SISTEMA"/>
    <x v="0"/>
    <s v="SI"/>
    <s v="NO"/>
    <s v="NO"/>
    <n v="75"/>
    <s v="No"/>
    <s v="No"/>
    <n v="354822.98"/>
    <s v="PENSIONADOS EN SU PROPIO SISTEMA"/>
    <n v="75"/>
  </r>
  <r>
    <n v="2676"/>
    <s v="MUJER"/>
    <n v="425829.6"/>
    <s v="ASALARIADO"/>
    <x v="1"/>
    <s v="SI"/>
    <s v="NO"/>
    <s v="NO"/>
    <n v="19"/>
    <s v="No"/>
    <s v="No"/>
    <n v="425829.6"/>
    <s v="ASALARIADO"/>
    <n v="19"/>
  </r>
  <r>
    <n v="2677"/>
    <s v="HOMBRE"/>
    <n v="452229"/>
    <s v="TRABAJADOR INDEPENDIENTE"/>
    <x v="1"/>
    <s v="SI"/>
    <s v="NO"/>
    <s v="NO"/>
    <n v="34"/>
    <s v="No"/>
    <s v="No"/>
    <n v="452229"/>
    <s v="TRABAJADOR INDEPENDIENTE"/>
    <n v="34"/>
  </r>
  <r>
    <n v="2678"/>
    <s v="HOMBRE"/>
    <n v="315605"/>
    <s v="ASEGURADO VOLUNTARIO"/>
    <x v="1"/>
    <s v="SI"/>
    <s v="NO"/>
    <s v="NO"/>
    <n v="58"/>
    <s v="No"/>
    <s v="No"/>
    <n v="315605"/>
    <s v="ASEGURADO VOLUNTARIO"/>
    <n v="58"/>
  </r>
  <r>
    <n v="2679"/>
    <s v="MUJER"/>
    <n v="749235.3"/>
    <s v="ASALARIADO"/>
    <x v="1"/>
    <s v="SI"/>
    <s v="NO"/>
    <s v="NO"/>
    <n v="40"/>
    <s v="No"/>
    <s v="No"/>
    <n v="749235.3"/>
    <s v="ASALARIADO"/>
    <n v="40"/>
  </r>
  <r>
    <n v="2680"/>
    <s v="HOMBRE"/>
    <n v="366495.32"/>
    <s v="ASALARIADO"/>
    <x v="1"/>
    <s v="SI"/>
    <s v="NO"/>
    <s v="NO"/>
    <n v="22"/>
    <s v="No"/>
    <s v="No"/>
    <n v="366495.32"/>
    <s v="ASALARIADO"/>
    <n v="22"/>
  </r>
  <r>
    <n v="2681"/>
    <s v="HOMBRE"/>
    <n v="80000"/>
    <s v="ASALARIADO"/>
    <x v="1"/>
    <s v="SI"/>
    <s v="SI"/>
    <s v="NO"/>
    <n v="21"/>
    <s v="No"/>
    <s v="No"/>
    <n v="80000"/>
    <s v="ASALARIADO"/>
    <n v="21"/>
  </r>
  <r>
    <n v="2682"/>
    <s v="HOMBRE"/>
    <n v="316964.69"/>
    <s v="ASALARIADO"/>
    <x v="1"/>
    <s v="SI"/>
    <s v="NO"/>
    <s v="NO"/>
    <n v="20"/>
    <s v="No"/>
    <s v="No"/>
    <n v="316964.69"/>
    <s v="ASALARIADO"/>
    <n v="20"/>
  </r>
  <r>
    <n v="2683"/>
    <s v="MUJER"/>
    <n v="370500"/>
    <s v="ASALARIADO"/>
    <x v="1"/>
    <s v="SI"/>
    <s v="NO"/>
    <s v="NO"/>
    <n v="28"/>
    <s v="No"/>
    <s v="No"/>
    <n v="370500"/>
    <s v="ASALARIADO"/>
    <n v="28"/>
  </r>
  <r>
    <n v="2684"/>
    <s v="HOMBRE"/>
    <n v="1081709.6000000001"/>
    <s v="ASALARIADO"/>
    <x v="0"/>
    <s v="SI"/>
    <s v="NO"/>
    <s v="NO"/>
    <n v="59"/>
    <s v="No"/>
    <s v="No"/>
    <n v="1081709.6000000001"/>
    <s v="ASALARIADO"/>
    <n v="59"/>
  </r>
  <r>
    <n v="2685"/>
    <s v="MUJER"/>
    <n v="698426.7"/>
    <s v="ASALARIADO"/>
    <x v="0"/>
    <s v="SI"/>
    <s v="NO"/>
    <s v="NO"/>
    <n v="35"/>
    <s v="No"/>
    <s v="No"/>
    <n v="698426.7"/>
    <s v="ASALARIADO"/>
    <n v="35"/>
  </r>
  <r>
    <n v="2686"/>
    <s v="HOMBRE"/>
    <n v="431290"/>
    <s v="ASALARIADO"/>
    <x v="1"/>
    <s v="SI"/>
    <s v="NO"/>
    <s v="NO"/>
    <n v="60"/>
    <s v="No"/>
    <s v="No"/>
    <n v="431290"/>
    <s v="ASALARIADO"/>
    <n v="60"/>
  </r>
  <r>
    <n v="2687"/>
    <s v="HOMBRE"/>
    <n v="297045"/>
    <s v="ASEGURADO VOLUNTARIO"/>
    <x v="1"/>
    <s v="SI"/>
    <s v="NO"/>
    <s v="NO"/>
    <n v="51"/>
    <s v="No"/>
    <s v="No"/>
    <n v="297045"/>
    <s v="ASEGURADO VOLUNTARIO"/>
    <n v="51"/>
  </r>
  <r>
    <n v="2688"/>
    <s v="HOMBRE"/>
    <n v="610312"/>
    <s v="ASALARIADO"/>
    <x v="1"/>
    <s v="SI"/>
    <s v="NO"/>
    <s v="NO"/>
    <n v="33"/>
    <s v="No"/>
    <s v="No"/>
    <n v="610312"/>
    <s v="ASALARIADO"/>
    <n v="33"/>
  </r>
  <r>
    <n v="2689"/>
    <s v="MUJER"/>
    <n v="550022"/>
    <s v="ASALARIADO"/>
    <x v="1"/>
    <s v="SI"/>
    <s v="SI"/>
    <s v="NO"/>
    <n v="29"/>
    <s v="No"/>
    <s v="No"/>
    <n v="550022"/>
    <s v="ASALARIADO"/>
    <n v="29"/>
  </r>
  <r>
    <n v="2690"/>
    <s v="MUJER"/>
    <n v="1264065"/>
    <s v="ASALARIADO"/>
    <x v="0"/>
    <s v="SI"/>
    <s v="NO"/>
    <s v="NO"/>
    <n v="49"/>
    <s v="No"/>
    <s v="No"/>
    <n v="1264065"/>
    <s v="ASALARIADO"/>
    <n v="49"/>
  </r>
  <r>
    <n v="2691"/>
    <s v="MUJER"/>
    <n v="911982.5"/>
    <s v="ASALARIADO"/>
    <x v="0"/>
    <s v="SI"/>
    <s v="NO"/>
    <s v="NO"/>
    <n v="29"/>
    <s v="No"/>
    <s v="No"/>
    <n v="911982.5"/>
    <s v="ASALARIADO"/>
    <n v="29"/>
  </r>
  <r>
    <n v="2692"/>
    <s v="HOMBRE"/>
    <n v="40800"/>
    <s v="ASALARIADO"/>
    <x v="1"/>
    <s v="SI"/>
    <s v="NO"/>
    <s v="NO"/>
    <n v="25"/>
    <s v="No"/>
    <s v="No"/>
    <n v="40800"/>
    <s v="ASALARIADO"/>
    <n v="25"/>
  </r>
  <r>
    <n v="2693"/>
    <s v="HOMBRE"/>
    <n v="278030"/>
    <s v="CONVENIOS ESPECIALES DE TRABAJADORES INDEPENDIENTES"/>
    <x v="1"/>
    <s v="SI"/>
    <s v="NO"/>
    <s v="NO"/>
    <n v="35"/>
    <s v="No"/>
    <s v="No"/>
    <n v="278030"/>
    <s v="CONVENIOS ESPECIALES DE TRABAJADORES INDEPENDIENTES"/>
    <n v="35"/>
  </r>
  <r>
    <n v="2694"/>
    <s v="MUJER"/>
    <n v="439474"/>
    <s v="ASALARIADO"/>
    <x v="0"/>
    <s v="SI"/>
    <s v="NO"/>
    <s v="SI"/>
    <n v="57"/>
    <s v="No"/>
    <s v="No"/>
    <n v="439474"/>
    <s v="ASALARIADO"/>
    <n v="57"/>
  </r>
  <r>
    <n v="2695"/>
    <s v="HOMBRE"/>
    <n v="3500000"/>
    <s v="ASALARIADO"/>
    <x v="1"/>
    <s v="SI"/>
    <s v="NO"/>
    <s v="NO"/>
    <n v="60"/>
    <s v="Atípico"/>
    <s v="No"/>
    <n v="3500000"/>
    <s v="ASALARIADO"/>
    <n v="60"/>
  </r>
  <r>
    <n v="2696"/>
    <s v="HOMBRE"/>
    <n v="517500"/>
    <s v="ASALARIADO"/>
    <x v="1"/>
    <s v="SI"/>
    <s v="NO"/>
    <s v="NO"/>
    <n v="31"/>
    <s v="No"/>
    <s v="No"/>
    <n v="517500"/>
    <s v="ASALARIADO"/>
    <n v="31"/>
  </r>
  <r>
    <n v="2697"/>
    <s v="MUJER"/>
    <n v="376000"/>
    <s v="ASALARIADO"/>
    <x v="1"/>
    <s v="SI"/>
    <s v="NO"/>
    <s v="NO"/>
    <n v="32"/>
    <s v="No"/>
    <s v="No"/>
    <n v="376000"/>
    <s v="ASALARIADO"/>
    <n v="32"/>
  </r>
  <r>
    <n v="2698"/>
    <s v="HOMBRE"/>
    <n v="297230"/>
    <s v="ASALARIADO"/>
    <x v="1"/>
    <s v="SI"/>
    <s v="NO"/>
    <s v="NO"/>
    <n v="24"/>
    <s v="No"/>
    <s v="No"/>
    <n v="297230"/>
    <s v="ASALARIADO"/>
    <n v="24"/>
  </r>
  <r>
    <n v="2699"/>
    <s v="MUJER"/>
    <n v="300000"/>
    <s v="ASALARIADO"/>
    <x v="1"/>
    <s v="SI"/>
    <s v="NO"/>
    <s v="NO"/>
    <n v="32"/>
    <s v="No"/>
    <s v="No"/>
    <n v="300000"/>
    <s v="ASALARIADO"/>
    <n v="32"/>
  </r>
  <r>
    <n v="2700"/>
    <s v="MUJER"/>
    <n v="430103.9"/>
    <s v="ASALARIADO"/>
    <x v="1"/>
    <s v="SI"/>
    <s v="NO"/>
    <s v="NO"/>
    <n v="22"/>
    <s v="No"/>
    <s v="No"/>
    <n v="430103.9"/>
    <s v="ASALARIADO"/>
    <n v="22"/>
  </r>
  <r>
    <n v="2701"/>
    <s v="HOMBRE"/>
    <n v="858401"/>
    <s v="ASALARIADO"/>
    <x v="1"/>
    <s v="SI"/>
    <s v="NO"/>
    <s v="NO"/>
    <n v="32"/>
    <s v="No"/>
    <s v="No"/>
    <n v="858401"/>
    <s v="ASALARIADO"/>
    <n v="32"/>
  </r>
  <r>
    <n v="2702"/>
    <s v="MUJER"/>
    <n v="1452304"/>
    <s v="PENSIONADOS EN SU PROPIO SISTEMA"/>
    <x v="0"/>
    <s v="SI"/>
    <s v="NO"/>
    <s v="NO"/>
    <n v="60"/>
    <s v="No"/>
    <s v="No"/>
    <n v="1452304"/>
    <s v="PENSIONADOS EN SU PROPIO SISTEMA"/>
    <n v="60"/>
  </r>
  <r>
    <n v="2703"/>
    <s v="MUJER"/>
    <n v="358838"/>
    <s v="ASALARIADO"/>
    <x v="0"/>
    <s v="SI"/>
    <s v="NO"/>
    <s v="NO"/>
    <n v="38"/>
    <s v="No"/>
    <s v="No"/>
    <n v="358838"/>
    <s v="ASALARIADO"/>
    <n v="38"/>
  </r>
  <r>
    <n v="2704"/>
    <s v="HOMBRE"/>
    <n v="356903.47"/>
    <s v="ASALARIADO"/>
    <x v="1"/>
    <s v="SI"/>
    <s v="NO"/>
    <s v="NO"/>
    <n v="49"/>
    <s v="No"/>
    <s v="No"/>
    <n v="356903.47"/>
    <s v="ASALARIADO"/>
    <n v="49"/>
  </r>
  <r>
    <n v="2705"/>
    <s v="HOMBRE"/>
    <n v="300018"/>
    <s v="TRABAJADOR INDEPENDIENTE"/>
    <x v="1"/>
    <s v="SI"/>
    <s v="NO"/>
    <s v="NO"/>
    <n v="39"/>
    <s v="No"/>
    <s v="No"/>
    <n v="300018"/>
    <s v="TRABAJADOR INDEPENDIENTE"/>
    <n v="39"/>
  </r>
  <r>
    <n v="2706"/>
    <s v="MUJER"/>
    <n v="1061946.5"/>
    <s v="ASALARIADO"/>
    <x v="0"/>
    <s v="SI"/>
    <s v="NO"/>
    <s v="NO"/>
    <n v="29"/>
    <s v="No"/>
    <s v="No"/>
    <n v="1061946.5"/>
    <s v="ASALARIADO"/>
    <n v="29"/>
  </r>
  <r>
    <n v="2707"/>
    <s v="HOMBRE"/>
    <n v="795975.32"/>
    <s v="ASALARIADO"/>
    <x v="0"/>
    <s v="SI"/>
    <s v="NO"/>
    <s v="NO"/>
    <n v="38"/>
    <s v="No"/>
    <s v="No"/>
    <n v="795975.32"/>
    <s v="ASALARIADO"/>
    <n v="38"/>
  </r>
  <r>
    <n v="2708"/>
    <s v="HOMBRE"/>
    <n v="385200.2"/>
    <s v="ASALARIADO"/>
    <x v="1"/>
    <s v="SI"/>
    <s v="NO"/>
    <s v="NO"/>
    <n v="27"/>
    <s v="No"/>
    <s v="No"/>
    <n v="385200.2"/>
    <s v="ASALARIADO"/>
    <n v="27"/>
  </r>
  <r>
    <n v="2709"/>
    <s v="HOMBRE"/>
    <n v="507944"/>
    <s v="TRABAJADOR INDEPENDIENTE"/>
    <x v="1"/>
    <s v="SI"/>
    <s v="SI"/>
    <s v="SI"/>
    <n v="54"/>
    <s v="No"/>
    <s v="No"/>
    <n v="507944"/>
    <s v="TRABAJADOR INDEPENDIENTE"/>
    <n v="54"/>
  </r>
  <r>
    <n v="2710"/>
    <s v="HOMBRE"/>
    <n v="1196608"/>
    <s v="ASALARIADO"/>
    <x v="1"/>
    <s v="SI"/>
    <s v="NO"/>
    <s v="NO"/>
    <n v="33"/>
    <s v="No"/>
    <s v="No"/>
    <n v="1196608"/>
    <s v="ASALARIADO"/>
    <n v="33"/>
  </r>
  <r>
    <n v="2711"/>
    <s v="HOMBRE"/>
    <n v="388315.75"/>
    <s v="ASALARIADO"/>
    <x v="1"/>
    <s v="SI"/>
    <s v="NO"/>
    <s v="NO"/>
    <n v="59"/>
    <s v="No"/>
    <s v="No"/>
    <n v="388315.75"/>
    <s v="ASALARIADO"/>
    <n v="59"/>
  </r>
  <r>
    <n v="2712"/>
    <s v="MUJER"/>
    <n v="2109522.85"/>
    <s v="ASALARIADO"/>
    <x v="0"/>
    <s v="SI"/>
    <s v="NO"/>
    <s v="NO"/>
    <n v="45"/>
    <s v="No"/>
    <s v="No"/>
    <n v="2109522.85"/>
    <s v="ASALARIADO"/>
    <n v="45"/>
  </r>
  <r>
    <n v="2713"/>
    <s v="HOMBRE"/>
    <n v="297046"/>
    <s v="ASEGURADO VOLUNTARIO"/>
    <x v="1"/>
    <s v="SI"/>
    <s v="SI"/>
    <s v="SI"/>
    <n v="46"/>
    <s v="No"/>
    <s v="No"/>
    <n v="297046"/>
    <s v="ASEGURADO VOLUNTARIO"/>
    <n v="46"/>
  </r>
  <r>
    <n v="2714"/>
    <s v="HOMBRE"/>
    <n v="389232"/>
    <s v="ASALARIADO"/>
    <x v="1"/>
    <s v="SI"/>
    <s v="NO"/>
    <s v="NO"/>
    <n v="39"/>
    <s v="No"/>
    <s v="No"/>
    <n v="389232"/>
    <s v="ASALARIADO"/>
    <n v="39"/>
  </r>
  <r>
    <n v="2715"/>
    <s v="MUJER"/>
    <n v="746903"/>
    <s v="ASALARIADO"/>
    <x v="0"/>
    <s v="SI"/>
    <s v="NO"/>
    <s v="SI"/>
    <n v="31"/>
    <s v="No"/>
    <s v="No"/>
    <n v="746903"/>
    <s v="ASALARIADO"/>
    <n v="31"/>
  </r>
  <r>
    <n v="2716"/>
    <s v="HOMBRE"/>
    <n v="362250"/>
    <s v="ASALARIADO"/>
    <x v="1"/>
    <s v="SI"/>
    <s v="NO"/>
    <s v="NO"/>
    <n v="44"/>
    <s v="No"/>
    <s v="No"/>
    <n v="362250"/>
    <s v="ASALARIADO"/>
    <n v="44"/>
  </r>
  <r>
    <n v="2717"/>
    <s v="HOMBRE"/>
    <n v="278030"/>
    <s v="CONVENIOS ESPECIALES DE TRABAJADORES INDEPENDIENTES"/>
    <x v="1"/>
    <s v="SI"/>
    <s v="NO"/>
    <s v="NO"/>
    <n v="30"/>
    <s v="No"/>
    <s v="No"/>
    <n v="278030"/>
    <s v="CONVENIOS ESPECIALES DE TRABAJADORES INDEPENDIENTES"/>
    <n v="30"/>
  </r>
  <r>
    <n v="2718"/>
    <s v="MUJER"/>
    <n v="250000"/>
    <s v="ASALARIADO"/>
    <x v="1"/>
    <s v="SI"/>
    <s v="SI"/>
    <s v="SI"/>
    <n v="54"/>
    <s v="No"/>
    <s v="No"/>
    <n v="250000"/>
    <s v="ASALARIADO"/>
    <n v="54"/>
  </r>
  <r>
    <n v="2719"/>
    <s v="MUJER"/>
    <n v="297046"/>
    <s v="ASEGURADO VOLUNTARIO"/>
    <x v="1"/>
    <s v="SI"/>
    <s v="SI"/>
    <s v="NO"/>
    <n v="44"/>
    <s v="No"/>
    <s v="No"/>
    <n v="297046"/>
    <s v="ASEGURADO VOLUNTARIO"/>
    <n v="44"/>
  </r>
  <r>
    <n v="2720"/>
    <s v="MUJER"/>
    <n v="120000"/>
    <s v="ASALARIADO"/>
    <x v="1"/>
    <s v="SI"/>
    <s v="NO"/>
    <s v="SI"/>
    <n v="55"/>
    <s v="No"/>
    <s v="No"/>
    <n v="120000"/>
    <s v="ASALARIADO"/>
    <n v="55"/>
  </r>
  <r>
    <n v="2721"/>
    <s v="MUJER"/>
    <n v="315617"/>
    <s v="ASEGURADO VOLUNTARIO"/>
    <x v="1"/>
    <s v="SI"/>
    <s v="NO"/>
    <s v="NO"/>
    <n v="65"/>
    <s v="No"/>
    <s v="No"/>
    <n v="315617"/>
    <s v="ASEGURADO VOLUNTARIO"/>
    <n v="65"/>
  </r>
  <r>
    <n v="2722"/>
    <s v="HOMBRE"/>
    <n v="1034183.15"/>
    <s v="ASALARIADO"/>
    <x v="1"/>
    <s v="SI"/>
    <s v="NO"/>
    <s v="NO"/>
    <n v="28"/>
    <s v="No"/>
    <s v="No"/>
    <n v="1034183.15"/>
    <s v="ASALARIADO"/>
    <n v="28"/>
  </r>
  <r>
    <n v="2723"/>
    <s v="HOMBRE"/>
    <n v="484022.45"/>
    <s v="ASALARIADO"/>
    <x v="1"/>
    <s v="SI"/>
    <s v="NO"/>
    <s v="NO"/>
    <n v="42"/>
    <s v="No"/>
    <s v="No"/>
    <n v="484022.45"/>
    <s v="ASALARIADO"/>
    <n v="42"/>
  </r>
  <r>
    <n v="2724"/>
    <s v="MUJER"/>
    <n v="200000"/>
    <s v="ASALARIADO"/>
    <x v="1"/>
    <s v="SI"/>
    <s v="SI"/>
    <s v="NO"/>
    <n v="53"/>
    <s v="No"/>
    <s v="No"/>
    <n v="200000"/>
    <s v="ASALARIADO"/>
    <n v="53"/>
  </r>
  <r>
    <n v="2725"/>
    <s v="HOMBRE"/>
    <n v="594092"/>
    <s v="TRABAJADOR INDEPENDIENTE"/>
    <x v="1"/>
    <s v="SI"/>
    <s v="NO"/>
    <s v="SI"/>
    <n v="67"/>
    <s v="No"/>
    <s v="No"/>
    <n v="594092"/>
    <s v="TRABAJADOR INDEPENDIENTE"/>
    <n v="67"/>
  </r>
  <r>
    <n v="2726"/>
    <s v="HOMBRE"/>
    <n v="501950.24"/>
    <s v="ASALARIADO"/>
    <x v="1"/>
    <s v="SI"/>
    <s v="NO"/>
    <s v="NO"/>
    <n v="46"/>
    <s v="No"/>
    <s v="No"/>
    <n v="501950.24"/>
    <s v="ASALARIADO"/>
    <n v="46"/>
  </r>
  <r>
    <n v="2727"/>
    <s v="HOMBRE"/>
    <n v="297046"/>
    <s v="ASEGURADO VOLUNTARIO"/>
    <x v="1"/>
    <s v="SI"/>
    <s v="NO"/>
    <s v="NO"/>
    <n v="46"/>
    <s v="No"/>
    <s v="No"/>
    <n v="297046"/>
    <s v="ASEGURADO VOLUNTARIO"/>
    <n v="46"/>
  </r>
  <r>
    <n v="2728"/>
    <s v="HOMBRE"/>
    <n v="360061"/>
    <s v="ASALARIADO"/>
    <x v="1"/>
    <s v="SI"/>
    <s v="NO"/>
    <s v="NO"/>
    <n v="32"/>
    <s v="No"/>
    <s v="No"/>
    <n v="360061"/>
    <s v="ASALARIADO"/>
    <n v="32"/>
  </r>
  <r>
    <n v="2729"/>
    <s v="MUJER"/>
    <n v="350325"/>
    <s v="ASALARIADO"/>
    <x v="1"/>
    <s v="SI"/>
    <s v="NO"/>
    <s v="NO"/>
    <n v="27"/>
    <s v="No"/>
    <s v="No"/>
    <n v="350325"/>
    <s v="ASALARIADO"/>
    <n v="27"/>
  </r>
  <r>
    <n v="2730"/>
    <s v="HOMBRE"/>
    <n v="687802.61"/>
    <s v="ASALARIADO"/>
    <x v="1"/>
    <s v="SI"/>
    <s v="SI"/>
    <s v="NO"/>
    <n v="47"/>
    <s v="No"/>
    <s v="No"/>
    <n v="687802.61"/>
    <s v="ASALARIADO"/>
    <n v="47"/>
  </r>
  <r>
    <n v="2731"/>
    <s v="MUJER"/>
    <n v="300000"/>
    <s v="ASALARIADO"/>
    <x v="1"/>
    <s v="SI"/>
    <s v="NO"/>
    <s v="NO"/>
    <n v="43"/>
    <s v="No"/>
    <s v="No"/>
    <n v="300000"/>
    <s v="ASALARIADO"/>
    <n v="43"/>
  </r>
  <r>
    <n v="2732"/>
    <s v="HOMBRE"/>
    <n v="473527.9"/>
    <s v="ASALARIADO"/>
    <x v="1"/>
    <s v="SI"/>
    <s v="NO"/>
    <s v="NO"/>
    <n v="29"/>
    <s v="No"/>
    <s v="No"/>
    <n v="473527.9"/>
    <s v="ASALARIADO"/>
    <n v="29"/>
  </r>
  <r>
    <n v="2733"/>
    <s v="HOMBRE"/>
    <n v="404467"/>
    <s v="ASEGURADO VOLUNTARIO"/>
    <x v="1"/>
    <s v="SI"/>
    <s v="NO"/>
    <s v="NO"/>
    <n v="62"/>
    <s v="No"/>
    <s v="No"/>
    <n v="404467"/>
    <s v="ASEGURADO VOLUNTARIO"/>
    <n v="62"/>
  </r>
  <r>
    <n v="2734"/>
    <s v="MUJER"/>
    <n v="681958.86"/>
    <s v="ASALARIADO"/>
    <x v="1"/>
    <s v="SI"/>
    <s v="NO"/>
    <s v="NO"/>
    <n v="28"/>
    <s v="No"/>
    <s v="No"/>
    <n v="681958.86"/>
    <s v="ASALARIADO"/>
    <n v="28"/>
  </r>
  <r>
    <n v="2735"/>
    <s v="HOMBRE"/>
    <n v="1109112"/>
    <s v="ASALARIADO"/>
    <x v="0"/>
    <s v="SI"/>
    <s v="NO"/>
    <s v="NO"/>
    <n v="32"/>
    <s v="No"/>
    <s v="No"/>
    <n v="1109112"/>
    <s v="ASALARIADO"/>
    <n v="32"/>
  </r>
  <r>
    <n v="2736"/>
    <s v="HOMBRE"/>
    <n v="356025"/>
    <s v="ASALARIADO"/>
    <x v="1"/>
    <s v="SI"/>
    <s v="NO"/>
    <s v="NO"/>
    <n v="22"/>
    <s v="No"/>
    <s v="No"/>
    <n v="356025"/>
    <s v="ASALARIADO"/>
    <n v="22"/>
  </r>
  <r>
    <n v="2737"/>
    <s v="HOMBRE"/>
    <n v="513238.95"/>
    <s v="ASALARIADO"/>
    <x v="1"/>
    <s v="SI"/>
    <s v="NO"/>
    <s v="NO"/>
    <n v="34"/>
    <s v="No"/>
    <s v="No"/>
    <n v="513238.95"/>
    <s v="ASALARIADO"/>
    <n v="34"/>
  </r>
  <r>
    <n v="2738"/>
    <s v="HOMBRE"/>
    <n v="278030"/>
    <s v="CONVENIOS ESPECIALES DE ASEGURADOS VOLUNTARIOS"/>
    <x v="1"/>
    <s v="SI"/>
    <s v="SI"/>
    <s v="NO"/>
    <n v="27"/>
    <s v="No"/>
    <s v="No"/>
    <n v="278030"/>
    <s v="CONVENIOS ESPECIALES DE ASEGURADOS VOLUNTARIOS"/>
    <n v="27"/>
  </r>
  <r>
    <n v="2739"/>
    <s v="MUJER"/>
    <n v="141510.17000000001"/>
    <s v="PENSIONADOS EN SU PROPIO SISTEMA"/>
    <x v="0"/>
    <s v="SI"/>
    <s v="NO"/>
    <s v="NO"/>
    <n v="85"/>
    <s v="No"/>
    <s v="No"/>
    <n v="141510.17000000001"/>
    <s v="PENSIONADOS EN SU PROPIO SISTEMA"/>
    <n v="85"/>
  </r>
  <r>
    <n v="2740"/>
    <s v="MUJER"/>
    <n v="135000"/>
    <s v="ASALARIADO"/>
    <x v="1"/>
    <s v="SI"/>
    <s v="NO"/>
    <s v="SI"/>
    <n v="37"/>
    <s v="No"/>
    <s v="No"/>
    <n v="135000"/>
    <s v="ASALARIADO"/>
    <n v="37"/>
  </r>
  <r>
    <n v="2741"/>
    <s v="HOMBRE"/>
    <n v="6787104.5199999996"/>
    <s v="ASALARIADO"/>
    <x v="0"/>
    <s v="SI"/>
    <s v="NO"/>
    <s v="NO"/>
    <n v="56"/>
    <s v="Atípico"/>
    <s v="No"/>
    <n v="6787104.5199999996"/>
    <s v="ASALARIADO"/>
    <n v="56"/>
  </r>
  <r>
    <n v="2742"/>
    <s v="MUJER"/>
    <n v="777494.45"/>
    <s v="ASALARIADO"/>
    <x v="0"/>
    <s v="SI"/>
    <s v="NO"/>
    <s v="NO"/>
    <n v="32"/>
    <s v="No"/>
    <s v="No"/>
    <n v="777494.45"/>
    <s v="ASALARIADO"/>
    <n v="32"/>
  </r>
  <r>
    <n v="2743"/>
    <s v="HOMBRE"/>
    <n v="550491"/>
    <s v="ASALARIADO"/>
    <x v="1"/>
    <s v="SI"/>
    <s v="NO"/>
    <s v="NO"/>
    <n v="45"/>
    <s v="No"/>
    <s v="No"/>
    <n v="550491"/>
    <s v="ASALARIADO"/>
    <n v="45"/>
  </r>
  <r>
    <n v="2744"/>
    <s v="MUJER"/>
    <n v="298018"/>
    <s v="ASEGURADO VOLUNTARIO"/>
    <x v="1"/>
    <s v="SI"/>
    <s v="SI"/>
    <s v="NO"/>
    <n v="51"/>
    <s v="No"/>
    <s v="No"/>
    <n v="298018"/>
    <s v="ASEGURADO VOLUNTARIO"/>
    <n v="51"/>
  </r>
  <r>
    <n v="2745"/>
    <s v="HOMBRE"/>
    <n v="802400"/>
    <s v="ASALARIADO"/>
    <x v="1"/>
    <s v="SI"/>
    <s v="NO"/>
    <s v="NO"/>
    <n v="39"/>
    <s v="No"/>
    <s v="No"/>
    <n v="802400"/>
    <s v="ASALARIADO"/>
    <n v="39"/>
  </r>
  <r>
    <n v="2746"/>
    <s v="MUJER"/>
    <n v="270000"/>
    <s v="ASALARIADO"/>
    <x v="1"/>
    <s v="SI"/>
    <s v="SI"/>
    <s v="NO"/>
    <n v="28"/>
    <s v="No"/>
    <s v="No"/>
    <n v="270000"/>
    <s v="ASALARIADO"/>
    <n v="28"/>
  </r>
  <r>
    <n v="2747"/>
    <s v="HOMBRE"/>
    <n v="296700"/>
    <s v="ASALARIADO"/>
    <x v="1"/>
    <s v="SI"/>
    <s v="NO"/>
    <s v="NO"/>
    <n v="31"/>
    <s v="No"/>
    <s v="No"/>
    <n v="296700"/>
    <s v="ASALARIADO"/>
    <n v="31"/>
  </r>
  <r>
    <n v="2748"/>
    <s v="MUJER"/>
    <n v="1332247"/>
    <s v="ASALARIADO"/>
    <x v="0"/>
    <s v="SI"/>
    <s v="NO"/>
    <s v="NO"/>
    <n v="33"/>
    <s v="No"/>
    <s v="No"/>
    <n v="1332247"/>
    <s v="ASALARIADO"/>
    <n v="33"/>
  </r>
  <r>
    <n v="2749"/>
    <s v="MUJER"/>
    <n v="327400"/>
    <s v="ASALARIADO"/>
    <x v="1"/>
    <s v="SI"/>
    <s v="NO"/>
    <s v="NO"/>
    <n v="35"/>
    <s v="No"/>
    <s v="No"/>
    <n v="327400"/>
    <s v="ASALARIADO"/>
    <n v="35"/>
  </r>
  <r>
    <n v="2750"/>
    <s v="HOMBRE"/>
    <n v="454803"/>
    <s v="ASALARIADO"/>
    <x v="1"/>
    <s v="SI"/>
    <s v="NO"/>
    <s v="NO"/>
    <n v="26"/>
    <s v="No"/>
    <s v="No"/>
    <n v="454803"/>
    <s v="ASALARIADO"/>
    <n v="26"/>
  </r>
  <r>
    <n v="2751"/>
    <s v="MUJER"/>
    <n v="297045"/>
    <s v="TRABAJADOR INDEPENDIENTE"/>
    <x v="1"/>
    <s v="SI"/>
    <s v="NO"/>
    <s v="NO"/>
    <n v="53"/>
    <s v="No"/>
    <s v="No"/>
    <n v="297045"/>
    <s v="TRABAJADOR INDEPENDIENTE"/>
    <n v="53"/>
  </r>
  <r>
    <n v="2752"/>
    <s v="HOMBRE"/>
    <n v="310544"/>
    <s v="TRABAJADOR INDEPENDIENTE"/>
    <x v="1"/>
    <s v="SI"/>
    <s v="NO"/>
    <s v="SI"/>
    <n v="42"/>
    <s v="No"/>
    <s v="No"/>
    <n v="310544"/>
    <s v="TRABAJADOR INDEPENDIENTE"/>
    <n v="42"/>
  </r>
  <r>
    <n v="2753"/>
    <s v="MUJER"/>
    <n v="1402150.95"/>
    <s v="ASALARIADO"/>
    <x v="1"/>
    <s v="SI"/>
    <s v="NO"/>
    <s v="NO"/>
    <n v="32"/>
    <s v="No"/>
    <s v="No"/>
    <n v="1402150.95"/>
    <s v="ASALARIADO"/>
    <n v="32"/>
  </r>
  <r>
    <n v="2754"/>
    <s v="MUJER"/>
    <n v="812430"/>
    <s v="ASALARIADO"/>
    <x v="1"/>
    <s v="SI"/>
    <s v="NO"/>
    <s v="NO"/>
    <n v="27"/>
    <s v="No"/>
    <s v="No"/>
    <n v="812430"/>
    <s v="ASALARIADO"/>
    <n v="27"/>
  </r>
  <r>
    <n v="2755"/>
    <s v="HOMBRE"/>
    <n v="610243.4"/>
    <s v="ASALARIADO"/>
    <x v="1"/>
    <s v="SI"/>
    <s v="NO"/>
    <s v="NO"/>
    <n v="52"/>
    <s v="No"/>
    <s v="No"/>
    <n v="610243.4"/>
    <s v="ASALARIADO"/>
    <n v="52"/>
  </r>
  <r>
    <n v="2756"/>
    <s v="HOMBRE"/>
    <n v="129133.33"/>
    <s v="ASALARIADO"/>
    <x v="1"/>
    <s v="SI"/>
    <s v="NO"/>
    <s v="NO"/>
    <n v="35"/>
    <s v="No"/>
    <s v="No"/>
    <n v="129133.33"/>
    <s v="ASALARIADO"/>
    <n v="35"/>
  </r>
  <r>
    <n v="2757"/>
    <s v="HOMBRE"/>
    <n v="1119534"/>
    <s v="TRABAJADOR INDEPENDIENTE"/>
    <x v="1"/>
    <s v="SI"/>
    <s v="SI"/>
    <s v="SI"/>
    <n v="53"/>
    <s v="No"/>
    <s v="No"/>
    <n v="1119534"/>
    <s v="TRABAJADOR INDEPENDIENTE"/>
    <n v="53"/>
  </r>
  <r>
    <n v="2758"/>
    <s v="MUJER"/>
    <n v="302010"/>
    <s v="TRABAJADOR INDEPENDIENTE"/>
    <x v="1"/>
    <s v="SI"/>
    <s v="NO"/>
    <s v="NO"/>
    <n v="24"/>
    <s v="No"/>
    <s v="No"/>
    <n v="302010"/>
    <s v="TRABAJADOR INDEPENDIENTE"/>
    <n v="24"/>
  </r>
  <r>
    <n v="2759"/>
    <s v="MUJER"/>
    <n v="325000"/>
    <s v="ASALARIADO"/>
    <x v="1"/>
    <s v="SI"/>
    <s v="SI"/>
    <s v="NO"/>
    <n v="24"/>
    <s v="No"/>
    <s v="No"/>
    <n v="325000"/>
    <s v="ASALARIADO"/>
    <n v="24"/>
  </r>
  <r>
    <n v="2760"/>
    <s v="HOMBRE"/>
    <n v="278030"/>
    <s v="CONVENIOS ESPECIALES DE TRABAJADORES INDEPENDIENTES"/>
    <x v="1"/>
    <s v="SI"/>
    <s v="NO"/>
    <s v="NO"/>
    <n v="24"/>
    <s v="No"/>
    <s v="No"/>
    <n v="278030"/>
    <s v="CONVENIOS ESPECIALES DE TRABAJADORES INDEPENDIENTES"/>
    <n v="24"/>
  </r>
  <r>
    <n v="2761"/>
    <s v="MUJER"/>
    <n v="359544.27"/>
    <s v="CONVENIOS ESPECIALES DE ASEGURADOS VOLUNTARIOS"/>
    <x v="1"/>
    <s v="SI"/>
    <s v="SI"/>
    <s v="NO"/>
    <n v="66"/>
    <s v="No"/>
    <s v="No"/>
    <n v="359544.27"/>
    <s v="CONVENIOS ESPECIALES DE ASEGURADOS VOLUNTARIOS"/>
    <n v="66"/>
  </r>
  <r>
    <n v="2762"/>
    <s v="HOMBRE"/>
    <n v="680000"/>
    <s v="ASALARIADO"/>
    <x v="1"/>
    <s v="SI"/>
    <s v="NO"/>
    <s v="NO"/>
    <n v="33"/>
    <s v="No"/>
    <s v="No"/>
    <n v="680000"/>
    <s v="ASALARIADO"/>
    <n v="33"/>
  </r>
  <r>
    <n v="2763"/>
    <s v="MUJER"/>
    <n v="610000"/>
    <s v="ASALARIADO"/>
    <x v="1"/>
    <s v="SI"/>
    <s v="NO"/>
    <s v="NO"/>
    <n v="30"/>
    <s v="No"/>
    <s v="No"/>
    <n v="610000"/>
    <s v="ASALARIADO"/>
    <n v="30"/>
  </r>
  <r>
    <n v="2764"/>
    <s v="HOMBRE"/>
    <n v="477307.36"/>
    <s v="ASALARIADO"/>
    <x v="1"/>
    <s v="SI"/>
    <s v="NO"/>
    <s v="NO"/>
    <n v="63"/>
    <s v="No"/>
    <s v="No"/>
    <n v="477307.36"/>
    <s v="ASALARIADO"/>
    <n v="63"/>
  </r>
  <r>
    <n v="2765"/>
    <s v="HOMBRE"/>
    <n v="385938"/>
    <s v="ASALARIADO"/>
    <x v="1"/>
    <s v="SI"/>
    <s v="NO"/>
    <s v="SI"/>
    <n v="51"/>
    <s v="No"/>
    <s v="No"/>
    <n v="385938"/>
    <s v="ASALARIADO"/>
    <n v="51"/>
  </r>
  <r>
    <n v="2766"/>
    <s v="MUJER"/>
    <n v="450000"/>
    <s v="ASALARIADO"/>
    <x v="1"/>
    <s v="SI"/>
    <s v="SI"/>
    <s v="NO"/>
    <n v="29"/>
    <s v="No"/>
    <s v="No"/>
    <n v="450000"/>
    <s v="ASALARIADO"/>
    <n v="29"/>
  </r>
  <r>
    <n v="2767"/>
    <s v="HOMBRE"/>
    <n v="359544.27"/>
    <s v="CONVENIOS ESPECIALES DE ASEGURADOS VOLUNTARIOS"/>
    <x v="1"/>
    <s v="SI"/>
    <s v="SI"/>
    <s v="NO"/>
    <n v="59"/>
    <s v="No"/>
    <s v="No"/>
    <n v="359544.27"/>
    <s v="CONVENIOS ESPECIALES DE ASEGURADOS VOLUNTARIOS"/>
    <n v="59"/>
  </r>
  <r>
    <n v="2768"/>
    <s v="HOMBRE"/>
    <n v="759569.6"/>
    <s v="ASALARIADO"/>
    <x v="0"/>
    <s v="SI"/>
    <s v="NO"/>
    <s v="NO"/>
    <n v="34"/>
    <s v="No"/>
    <s v="No"/>
    <n v="759569.6"/>
    <s v="ASALARIADO"/>
    <n v="34"/>
  </r>
  <r>
    <n v="2769"/>
    <s v="MUJER"/>
    <n v="894532"/>
    <s v="ASALARIADO"/>
    <x v="0"/>
    <s v="SI"/>
    <s v="NO"/>
    <s v="SI"/>
    <n v="44"/>
    <s v="No"/>
    <s v="No"/>
    <n v="894532"/>
    <s v="ASALARIADO"/>
    <n v="44"/>
  </r>
  <r>
    <n v="2770"/>
    <s v="HOMBRE"/>
    <n v="117186.67"/>
    <s v="ASALARIADO"/>
    <x v="1"/>
    <s v="SI"/>
    <s v="NO"/>
    <s v="NO"/>
    <n v="25"/>
    <s v="No"/>
    <s v="No"/>
    <n v="117186.67"/>
    <s v="ASALARIADO"/>
    <n v="25"/>
  </r>
  <r>
    <n v="2771"/>
    <s v="MUJER"/>
    <n v="1314609"/>
    <s v="ASALARIADO"/>
    <x v="0"/>
    <s v="SI"/>
    <s v="NO"/>
    <s v="NO"/>
    <n v="48"/>
    <s v="No"/>
    <s v="No"/>
    <n v="1314609"/>
    <s v="ASALARIADO"/>
    <n v="48"/>
  </r>
  <r>
    <n v="2772"/>
    <s v="MUJER"/>
    <n v="298925"/>
    <s v="TRABAJADOR INDEPENDIENTE"/>
    <x v="1"/>
    <s v="SI"/>
    <s v="SI"/>
    <s v="SI"/>
    <n v="28"/>
    <s v="No"/>
    <s v="No"/>
    <n v="298925"/>
    <s v="TRABAJADOR INDEPENDIENTE"/>
    <n v="28"/>
  </r>
  <r>
    <n v="2773"/>
    <s v="HOMBRE"/>
    <n v="410982"/>
    <s v="ASALARIADO"/>
    <x v="1"/>
    <s v="SI"/>
    <s v="NO"/>
    <s v="NO"/>
    <n v="30"/>
    <s v="No"/>
    <s v="No"/>
    <n v="410982"/>
    <s v="ASALARIADO"/>
    <n v="30"/>
  </r>
  <r>
    <n v="2774"/>
    <s v="MUJER"/>
    <n v="1511127"/>
    <s v="ASALARIADO"/>
    <x v="0"/>
    <s v="SI"/>
    <s v="NO"/>
    <s v="NO"/>
    <n v="36"/>
    <s v="No"/>
    <s v="No"/>
    <n v="1511127"/>
    <s v="ASALARIADO"/>
    <n v="36"/>
  </r>
  <r>
    <n v="2775"/>
    <s v="MUJER"/>
    <n v="361080"/>
    <s v="ASALARIADO"/>
    <x v="1"/>
    <s v="SI"/>
    <s v="NO"/>
    <s v="NO"/>
    <n v="29"/>
    <s v="No"/>
    <s v="No"/>
    <n v="361080"/>
    <s v="ASALARIADO"/>
    <n v="29"/>
  </r>
  <r>
    <n v="2776"/>
    <s v="HOMBRE"/>
    <n v="2676486.65"/>
    <s v="ASALARIADO"/>
    <x v="1"/>
    <s v="SI"/>
    <s v="NO"/>
    <s v="NO"/>
    <n v="26"/>
    <s v="Atípico"/>
    <s v="No"/>
    <n v="2676486.65"/>
    <s v="ASALARIADO"/>
    <n v="26"/>
  </r>
  <r>
    <n v="2777"/>
    <s v="MUJER"/>
    <n v="298482"/>
    <s v="TRABAJADOR INDEPENDIENTE"/>
    <x v="1"/>
    <s v="SI"/>
    <s v="NO"/>
    <s v="NO"/>
    <n v="47"/>
    <s v="No"/>
    <s v="No"/>
    <n v="298482"/>
    <s v="TRABAJADOR INDEPENDIENTE"/>
    <n v="47"/>
  </r>
  <r>
    <n v="2778"/>
    <s v="HOMBRE"/>
    <n v="1603638.49"/>
    <s v="ASALARIADO"/>
    <x v="1"/>
    <s v="SI"/>
    <s v="NO"/>
    <s v="NO"/>
    <n v="43"/>
    <s v="No"/>
    <s v="No"/>
    <n v="1603638.49"/>
    <s v="ASALARIADO"/>
    <n v="43"/>
  </r>
  <r>
    <n v="2779"/>
    <s v="HOMBRE"/>
    <n v="757822.41"/>
    <s v="ASALARIADO"/>
    <x v="1"/>
    <s v="SI"/>
    <s v="NO"/>
    <s v="NO"/>
    <n v="31"/>
    <s v="No"/>
    <s v="No"/>
    <n v="757822.41"/>
    <s v="ASALARIADO"/>
    <n v="31"/>
  </r>
  <r>
    <n v="2780"/>
    <s v="MUJER"/>
    <n v="298000"/>
    <s v="TRABAJADOR INDEPENDIENTE"/>
    <x v="1"/>
    <s v="SI"/>
    <s v="NO"/>
    <s v="NO"/>
    <n v="23"/>
    <s v="No"/>
    <s v="No"/>
    <n v="298000"/>
    <s v="TRABAJADOR INDEPENDIENTE"/>
    <n v="23"/>
  </r>
  <r>
    <n v="2781"/>
    <s v="MUJER"/>
    <n v="300018"/>
    <s v="TRABAJADOR INDEPENDIENTE"/>
    <x v="1"/>
    <s v="SI"/>
    <s v="SI"/>
    <s v="SI"/>
    <n v="49"/>
    <s v="No"/>
    <s v="No"/>
    <n v="300018"/>
    <s v="TRABAJADOR INDEPENDIENTE"/>
    <n v="49"/>
  </r>
  <r>
    <n v="2782"/>
    <s v="HOMBRE"/>
    <n v="651569.96"/>
    <s v="ASALARIADO"/>
    <x v="1"/>
    <s v="SI"/>
    <s v="NO"/>
    <s v="NO"/>
    <n v="33"/>
    <s v="No"/>
    <s v="No"/>
    <n v="651569.96"/>
    <s v="ASALARIADO"/>
    <n v="33"/>
  </r>
  <r>
    <n v="2783"/>
    <s v="MUJER"/>
    <n v="359544.27"/>
    <s v="CONVENIOS ESPECIALES DE ASEGURADOS VOLUNTARIOS"/>
    <x v="1"/>
    <s v="SI"/>
    <s v="SI"/>
    <s v="NO"/>
    <n v="47"/>
    <s v="No"/>
    <s v="No"/>
    <n v="359544.27"/>
    <s v="CONVENIOS ESPECIALES DE ASEGURADOS VOLUNTARIOS"/>
    <n v="47"/>
  </r>
  <r>
    <n v="2784"/>
    <s v="MUJER"/>
    <n v="554128"/>
    <s v="ASALARIADO"/>
    <x v="0"/>
    <s v="SI"/>
    <s v="NO"/>
    <s v="NO"/>
    <n v="26"/>
    <s v="No"/>
    <s v="No"/>
    <n v="554128"/>
    <s v="ASALARIADO"/>
    <n v="26"/>
  </r>
  <r>
    <n v="2785"/>
    <s v="HOMBRE"/>
    <n v="493352.64"/>
    <s v="ASALARIADO"/>
    <x v="1"/>
    <s v="SI"/>
    <s v="NO"/>
    <s v="NO"/>
    <n v="25"/>
    <s v="No"/>
    <s v="No"/>
    <n v="493352.64"/>
    <s v="ASALARIADO"/>
    <n v="25"/>
  </r>
  <r>
    <n v="2786"/>
    <s v="HOMBRE"/>
    <n v="264600"/>
    <s v="ASALARIADO"/>
    <x v="1"/>
    <s v="SI"/>
    <s v="NO"/>
    <s v="NO"/>
    <n v="30"/>
    <s v="No"/>
    <s v="No"/>
    <n v="264600"/>
    <s v="ASALARIADO"/>
    <n v="30"/>
  </r>
  <r>
    <n v="2787"/>
    <s v="MUJER"/>
    <n v="681931.83"/>
    <s v="ASALARIADO"/>
    <x v="1"/>
    <s v="SI"/>
    <s v="NO"/>
    <s v="NO"/>
    <n v="34"/>
    <s v="No"/>
    <s v="No"/>
    <n v="681931.83"/>
    <s v="ASALARIADO"/>
    <n v="34"/>
  </r>
  <r>
    <n v="2788"/>
    <s v="MUJER"/>
    <n v="278030"/>
    <s v="CONVENIOS ESPECIALES DE TRABAJADORES INDEPENDIENTES"/>
    <x v="1"/>
    <s v="SI"/>
    <s v="NO"/>
    <s v="NO"/>
    <n v="25"/>
    <s v="No"/>
    <s v="No"/>
    <n v="278030"/>
    <s v="CONVENIOS ESPECIALES DE TRABAJADORES INDEPENDIENTES"/>
    <n v="25"/>
  </r>
  <r>
    <n v="2789"/>
    <s v="MUJER"/>
    <n v="1725833"/>
    <s v="ASALARIADO"/>
    <x v="0"/>
    <s v="SI"/>
    <s v="NO"/>
    <s v="NO"/>
    <n v="54"/>
    <s v="No"/>
    <s v="No"/>
    <n v="1725833"/>
    <s v="ASALARIADO"/>
    <n v="54"/>
  </r>
  <r>
    <n v="2790"/>
    <s v="HOMBRE"/>
    <n v="1213114.5"/>
    <s v="ASALARIADO"/>
    <x v="0"/>
    <s v="SI"/>
    <s v="NO"/>
    <s v="NO"/>
    <n v="39"/>
    <s v="No"/>
    <s v="No"/>
    <n v="1213114.5"/>
    <s v="ASALARIADO"/>
    <n v="39"/>
  </r>
  <r>
    <n v="2791"/>
    <s v="MUJER"/>
    <n v="335772"/>
    <s v="ASALARIADO"/>
    <x v="0"/>
    <s v="SI"/>
    <s v="NO"/>
    <s v="SI"/>
    <n v="51"/>
    <s v="No"/>
    <s v="No"/>
    <n v="335772"/>
    <s v="ASALARIADO"/>
    <n v="51"/>
  </r>
  <r>
    <n v="2792"/>
    <s v="MUJER"/>
    <n v="497847.64"/>
    <s v="ASALARIADO"/>
    <x v="1"/>
    <s v="SI"/>
    <s v="NO"/>
    <s v="NO"/>
    <n v="45"/>
    <s v="No"/>
    <s v="No"/>
    <n v="497847.64"/>
    <s v="ASALARIADO"/>
    <n v="45"/>
  </r>
  <r>
    <n v="2793"/>
    <s v="HOMBRE"/>
    <n v="480488"/>
    <s v="ASALARIADO"/>
    <x v="1"/>
    <s v="SI"/>
    <s v="SI"/>
    <s v="NO"/>
    <n v="23"/>
    <s v="No"/>
    <s v="No"/>
    <n v="480488"/>
    <s v="ASALARIADO"/>
    <n v="23"/>
  </r>
  <r>
    <n v="2794"/>
    <s v="HOMBRE"/>
    <n v="359544.27"/>
    <s v="CONVENIOS ESPECIALES DE ASEGURADOS VOLUNTARIOS"/>
    <x v="1"/>
    <s v="SI"/>
    <s v="SI"/>
    <s v="NO"/>
    <n v="61"/>
    <s v="No"/>
    <s v="No"/>
    <n v="359544.27"/>
    <s v="CONVENIOS ESPECIALES DE ASEGURADOS VOLUNTARIOS"/>
    <n v="61"/>
  </r>
  <r>
    <n v="2795"/>
    <s v="MUJER"/>
    <n v="602634"/>
    <s v="ASALARIADO"/>
    <x v="0"/>
    <s v="SI"/>
    <s v="NO"/>
    <s v="NO"/>
    <n v="35"/>
    <s v="No"/>
    <s v="No"/>
    <n v="602634"/>
    <s v="ASALARIADO"/>
    <n v="35"/>
  </r>
  <r>
    <n v="2796"/>
    <s v="MUJER"/>
    <n v="297046"/>
    <s v="TRABAJADOR INDEPENDIENTE"/>
    <x v="1"/>
    <s v="SI"/>
    <s v="NO"/>
    <s v="NO"/>
    <n v="43"/>
    <s v="No"/>
    <s v="No"/>
    <n v="297046"/>
    <s v="TRABAJADOR INDEPENDIENTE"/>
    <n v="43"/>
  </r>
  <r>
    <n v="2797"/>
    <s v="MUJER"/>
    <n v="1840146.75"/>
    <s v="ASALARIADO"/>
    <x v="0"/>
    <s v="SI"/>
    <s v="NO"/>
    <s v="NO"/>
    <n v="49"/>
    <s v="No"/>
    <s v="No"/>
    <n v="1840146.75"/>
    <s v="ASALARIADO"/>
    <n v="49"/>
  </r>
  <r>
    <n v="2798"/>
    <s v="MUJER"/>
    <n v="297046"/>
    <s v="ASEGURADO VOLUNTARIO"/>
    <x v="1"/>
    <s v="SI"/>
    <s v="NO"/>
    <s v="NO"/>
    <n v="62"/>
    <s v="No"/>
    <s v="No"/>
    <n v="297046"/>
    <s v="ASEGURADO VOLUNTARIO"/>
    <n v="62"/>
  </r>
  <r>
    <n v="2799"/>
    <s v="MUJER"/>
    <n v="358000"/>
    <s v="ASALARIADO"/>
    <x v="1"/>
    <s v="SI"/>
    <s v="SI"/>
    <s v="NO"/>
    <n v="29"/>
    <s v="No"/>
    <s v="No"/>
    <n v="358000"/>
    <s v="ASALARIADO"/>
    <n v="29"/>
  </r>
  <r>
    <n v="2800"/>
    <s v="HOMBRE"/>
    <n v="436134"/>
    <s v="ASALARIADO"/>
    <x v="1"/>
    <s v="SI"/>
    <s v="NO"/>
    <s v="NO"/>
    <n v="23"/>
    <s v="No"/>
    <s v="No"/>
    <n v="436134"/>
    <s v="ASALARIADO"/>
    <n v="23"/>
  </r>
  <r>
    <n v="2801"/>
    <s v="HOMBRE"/>
    <n v="375277"/>
    <s v="ASALARIADO"/>
    <x v="0"/>
    <s v="SI"/>
    <s v="NO"/>
    <s v="SI"/>
    <n v="54"/>
    <s v="No"/>
    <s v="No"/>
    <n v="375277"/>
    <s v="ASALARIADO"/>
    <n v="54"/>
  </r>
  <r>
    <n v="2802"/>
    <s v="HOMBRE"/>
    <n v="1037264"/>
    <s v="ASALARIADO"/>
    <x v="1"/>
    <s v="SI"/>
    <s v="NO"/>
    <s v="NO"/>
    <n v="36"/>
    <s v="No"/>
    <s v="No"/>
    <n v="1037264"/>
    <s v="ASALARIADO"/>
    <n v="36"/>
  </r>
  <r>
    <n v="2803"/>
    <s v="HOMBRE"/>
    <n v="70000"/>
    <s v="ASALARIADO"/>
    <x v="1"/>
    <s v="SI"/>
    <s v="NO"/>
    <s v="NO"/>
    <n v="47"/>
    <s v="No"/>
    <s v="No"/>
    <n v="70000"/>
    <s v="ASALARIADO"/>
    <n v="47"/>
  </r>
  <r>
    <n v="2804"/>
    <s v="HOMBRE"/>
    <n v="383265.76"/>
    <s v="ASALARIADO"/>
    <x v="1"/>
    <s v="SI"/>
    <s v="NO"/>
    <s v="NO"/>
    <n v="56"/>
    <s v="No"/>
    <s v="No"/>
    <n v="383265.76"/>
    <s v="ASALARIADO"/>
    <n v="56"/>
  </r>
  <r>
    <n v="2805"/>
    <s v="HOMBRE"/>
    <n v="1302821"/>
    <s v="ASALARIADO"/>
    <x v="0"/>
    <s v="SI"/>
    <s v="NO"/>
    <s v="NO"/>
    <n v="42"/>
    <s v="No"/>
    <s v="No"/>
    <n v="1302821"/>
    <s v="ASALARIADO"/>
    <n v="42"/>
  </r>
  <r>
    <n v="2806"/>
    <s v="MUJER"/>
    <n v="385886"/>
    <s v="PENSIONADOS EN SU PROPIO SISTEMA"/>
    <x v="0"/>
    <s v="SI"/>
    <s v="NO"/>
    <s v="NO"/>
    <n v="73"/>
    <s v="No"/>
    <s v="No"/>
    <n v="385886"/>
    <s v="PENSIONADOS EN SU PROPIO SISTEMA"/>
    <n v="73"/>
  </r>
  <r>
    <n v="2807"/>
    <s v="HOMBRE"/>
    <n v="297046"/>
    <s v="TRABAJADOR INDEPENDIENTE"/>
    <x v="1"/>
    <s v="SI"/>
    <s v="NO"/>
    <s v="SI"/>
    <n v="39"/>
    <s v="No"/>
    <s v="No"/>
    <n v="297046"/>
    <s v="TRABAJADOR INDEPENDIENTE"/>
    <n v="39"/>
  </r>
  <r>
    <n v="2808"/>
    <s v="HOMBRE"/>
    <n v="500936"/>
    <s v="ASALARIADO"/>
    <x v="0"/>
    <s v="SI"/>
    <s v="NO"/>
    <s v="NO"/>
    <n v="32"/>
    <s v="No"/>
    <s v="No"/>
    <n v="500936"/>
    <s v="ASALARIADO"/>
    <n v="32"/>
  </r>
  <r>
    <n v="2809"/>
    <s v="MUJER"/>
    <n v="860036.5"/>
    <s v="ASALARIADO"/>
    <x v="0"/>
    <s v="SI"/>
    <s v="NO"/>
    <s v="NO"/>
    <n v="49"/>
    <s v="No"/>
    <s v="No"/>
    <n v="860036.5"/>
    <s v="ASALARIADO"/>
    <n v="49"/>
  </r>
  <r>
    <n v="2810"/>
    <s v="HOMBRE"/>
    <n v="273450.7"/>
    <s v="ASALARIADO"/>
    <x v="1"/>
    <s v="SI"/>
    <s v="NO"/>
    <s v="NO"/>
    <n v="18"/>
    <s v="No"/>
    <s v="No"/>
    <n v="273450.7"/>
    <s v="ASALARIADO"/>
    <n v="18"/>
  </r>
  <r>
    <n v="2811"/>
    <s v="MUJER"/>
    <n v="320000"/>
    <s v="ASALARIADO"/>
    <x v="1"/>
    <s v="SI"/>
    <s v="NO"/>
    <s v="SI"/>
    <n v="61"/>
    <s v="No"/>
    <s v="No"/>
    <n v="320000"/>
    <s v="ASALARIADO"/>
    <n v="61"/>
  </r>
  <r>
    <n v="2812"/>
    <s v="HOMBRE"/>
    <n v="297046"/>
    <s v="ASEGURADO VOLUNTARIO"/>
    <x v="1"/>
    <s v="SI"/>
    <s v="NO"/>
    <s v="NO"/>
    <n v="55"/>
    <s v="No"/>
    <s v="No"/>
    <n v="297046"/>
    <s v="ASEGURADO VOLUNTARIO"/>
    <n v="55"/>
  </r>
  <r>
    <n v="2813"/>
    <s v="MUJER"/>
    <n v="2083266.59"/>
    <s v="ASALARIADO"/>
    <x v="0"/>
    <s v="SI"/>
    <s v="NO"/>
    <s v="NO"/>
    <n v="43"/>
    <s v="No"/>
    <s v="No"/>
    <n v="2083266.59"/>
    <s v="ASALARIADO"/>
    <n v="43"/>
  </r>
  <r>
    <n v="2814"/>
    <s v="HOMBRE"/>
    <n v="349790"/>
    <s v="ASALARIADO"/>
    <x v="1"/>
    <s v="SI"/>
    <s v="SI"/>
    <s v="NO"/>
    <n v="20"/>
    <s v="No"/>
    <s v="No"/>
    <n v="349790"/>
    <s v="ASALARIADO"/>
    <n v="20"/>
  </r>
  <r>
    <n v="2815"/>
    <s v="MUJER"/>
    <n v="682608"/>
    <s v="ASALARIADO"/>
    <x v="1"/>
    <s v="SI"/>
    <s v="NO"/>
    <s v="NO"/>
    <n v="29"/>
    <s v="No"/>
    <s v="No"/>
    <n v="682608"/>
    <s v="ASALARIADO"/>
    <n v="29"/>
  </r>
  <r>
    <n v="2816"/>
    <s v="HOMBRE"/>
    <n v="1203600"/>
    <s v="ASALARIADO"/>
    <x v="1"/>
    <s v="SI"/>
    <s v="NO"/>
    <s v="NO"/>
    <n v="41"/>
    <s v="No"/>
    <s v="No"/>
    <n v="1203600"/>
    <s v="ASALARIADO"/>
    <n v="41"/>
  </r>
  <r>
    <n v="2817"/>
    <s v="MUJER"/>
    <n v="728114.38"/>
    <s v="ASALARIADO"/>
    <x v="1"/>
    <s v="SI"/>
    <s v="NO"/>
    <s v="NO"/>
    <n v="46"/>
    <s v="No"/>
    <s v="No"/>
    <n v="728114.38"/>
    <s v="ASALARIADO"/>
    <n v="46"/>
  </r>
  <r>
    <n v="2818"/>
    <s v="HOMBRE"/>
    <n v="568333.32999999996"/>
    <s v="ASALARIADO"/>
    <x v="1"/>
    <s v="SI"/>
    <s v="NO"/>
    <s v="NO"/>
    <n v="20"/>
    <s v="No"/>
    <s v="No"/>
    <n v="568333.32999999996"/>
    <s v="ASALARIADO"/>
    <n v="20"/>
  </r>
  <r>
    <n v="2819"/>
    <s v="MUJER"/>
    <n v="340654"/>
    <s v="ASALARIADO"/>
    <x v="1"/>
    <s v="SI"/>
    <s v="NO"/>
    <s v="NO"/>
    <n v="45"/>
    <s v="No"/>
    <s v="No"/>
    <n v="340654"/>
    <s v="ASALARIADO"/>
    <n v="45"/>
  </r>
  <r>
    <n v="2820"/>
    <s v="MUJER"/>
    <n v="188120.81"/>
    <s v="PENSIONADOS EN SU PROPIO SISTEMA"/>
    <x v="0"/>
    <s v="SI"/>
    <s v="NO"/>
    <s v="NO"/>
    <n v="75"/>
    <s v="No"/>
    <s v="No"/>
    <n v="188120.81"/>
    <s v="PENSIONADOS EN SU PROPIO SISTEMA"/>
    <n v="75"/>
  </r>
  <r>
    <n v="2821"/>
    <s v="HOMBRE"/>
    <n v="639148"/>
    <s v="TRABAJADOR INDEPENDIENTE"/>
    <x v="1"/>
    <s v="SI"/>
    <s v="NO"/>
    <s v="SI"/>
    <n v="67"/>
    <s v="No"/>
    <s v="No"/>
    <n v="639148"/>
    <s v="TRABAJADOR INDEPENDIENTE"/>
    <n v="67"/>
  </r>
  <r>
    <n v="2822"/>
    <s v="HOMBRE"/>
    <n v="768846.82"/>
    <s v="ASALARIADO"/>
    <x v="1"/>
    <s v="SI"/>
    <s v="NO"/>
    <s v="NO"/>
    <n v="32"/>
    <s v="No"/>
    <s v="No"/>
    <n v="768846.82"/>
    <s v="ASALARIADO"/>
    <n v="32"/>
  </r>
  <r>
    <n v="2823"/>
    <s v="MUJER"/>
    <n v="1292336"/>
    <s v="ASALARIADO"/>
    <x v="0"/>
    <s v="SI"/>
    <s v="NO"/>
    <s v="NO"/>
    <n v="36"/>
    <s v="No"/>
    <s v="No"/>
    <n v="1292336"/>
    <s v="ASALARIADO"/>
    <n v="36"/>
  </r>
  <r>
    <n v="2824"/>
    <s v="HOMBRE"/>
    <n v="813799"/>
    <s v="ASALARIADO"/>
    <x v="0"/>
    <s v="SI"/>
    <s v="NO"/>
    <s v="NO"/>
    <n v="43"/>
    <s v="No"/>
    <s v="No"/>
    <n v="813799"/>
    <s v="ASALARIADO"/>
    <n v="43"/>
  </r>
  <r>
    <n v="2825"/>
    <s v="HOMBRE"/>
    <n v="1507112"/>
    <s v="ASALARIADO"/>
    <x v="0"/>
    <s v="SI"/>
    <s v="NO"/>
    <s v="SI"/>
    <n v="50"/>
    <s v="No"/>
    <s v="No"/>
    <n v="1507112"/>
    <s v="ASALARIADO"/>
    <n v="50"/>
  </r>
  <r>
    <n v="2826"/>
    <s v="HOMBRE"/>
    <n v="1158776.94"/>
    <s v="ASALARIADO"/>
    <x v="1"/>
    <s v="SI"/>
    <s v="NO"/>
    <s v="NO"/>
    <n v="22"/>
    <s v="No"/>
    <s v="No"/>
    <n v="1158776.94"/>
    <s v="ASALARIADO"/>
    <n v="22"/>
  </r>
  <r>
    <n v="2827"/>
    <s v="HOMBRE"/>
    <n v="504705.31"/>
    <s v="ASALARIADO"/>
    <x v="1"/>
    <s v="SI"/>
    <s v="NO"/>
    <s v="NO"/>
    <n v="35"/>
    <s v="No"/>
    <s v="No"/>
    <n v="504705.31"/>
    <s v="ASALARIADO"/>
    <n v="35"/>
  </r>
  <r>
    <n v="2828"/>
    <s v="HOMBRE"/>
    <n v="714074"/>
    <s v="ASALARIADO"/>
    <x v="1"/>
    <s v="SI"/>
    <s v="NO"/>
    <s v="NO"/>
    <n v="37"/>
    <s v="No"/>
    <s v="No"/>
    <n v="714074"/>
    <s v="ASALARIADO"/>
    <n v="37"/>
  </r>
  <r>
    <n v="2829"/>
    <s v="HOMBRE"/>
    <n v="283181.96000000002"/>
    <s v="ASALARIADO"/>
    <x v="1"/>
    <s v="SI"/>
    <s v="NO"/>
    <s v="NO"/>
    <n v="50"/>
    <s v="No"/>
    <s v="No"/>
    <n v="283181.96000000002"/>
    <s v="ASALARIADO"/>
    <n v="50"/>
  </r>
  <r>
    <n v="2830"/>
    <s v="HOMBRE"/>
    <n v="528970.51"/>
    <s v="ASALARIADO"/>
    <x v="1"/>
    <s v="SI"/>
    <s v="NO"/>
    <s v="NO"/>
    <n v="59"/>
    <s v="No"/>
    <s v="No"/>
    <n v="528970.51"/>
    <s v="ASALARIADO"/>
    <n v="59"/>
  </r>
  <r>
    <n v="2831"/>
    <s v="HOMBRE"/>
    <n v="310124"/>
    <s v="TRABAJADOR INDEPENDIENTE"/>
    <x v="1"/>
    <s v="SI"/>
    <s v="NO"/>
    <s v="SI"/>
    <n v="29"/>
    <s v="No"/>
    <s v="No"/>
    <n v="310124"/>
    <s v="TRABAJADOR INDEPENDIENTE"/>
    <n v="29"/>
  </r>
  <r>
    <n v="2832"/>
    <s v="MUJER"/>
    <n v="371911"/>
    <s v="ASALARIADO"/>
    <x v="0"/>
    <s v="SI"/>
    <s v="NO"/>
    <s v="NO"/>
    <n v="33"/>
    <s v="No"/>
    <s v="No"/>
    <n v="371911"/>
    <s v="ASALARIADO"/>
    <n v="33"/>
  </r>
  <r>
    <n v="2833"/>
    <s v="HOMBRE"/>
    <n v="220575"/>
    <s v="ASALARIADO"/>
    <x v="1"/>
    <s v="SI"/>
    <s v="SI"/>
    <s v="NO"/>
    <n v="48"/>
    <s v="No"/>
    <s v="No"/>
    <n v="220575"/>
    <s v="ASALARIADO"/>
    <n v="48"/>
  </r>
  <r>
    <n v="2834"/>
    <s v="HOMBRE"/>
    <n v="233662"/>
    <s v="ASALARIADO"/>
    <x v="1"/>
    <s v="SI"/>
    <s v="NO"/>
    <s v="SI"/>
    <n v="32"/>
    <s v="No"/>
    <s v="No"/>
    <n v="233662"/>
    <s v="ASALARIADO"/>
    <n v="32"/>
  </r>
  <r>
    <n v="2835"/>
    <s v="HOMBRE"/>
    <n v="448447"/>
    <s v="ASALARIADO"/>
    <x v="1"/>
    <s v="SI"/>
    <s v="NO"/>
    <s v="NO"/>
    <n v="41"/>
    <s v="No"/>
    <s v="No"/>
    <n v="448447"/>
    <s v="ASALARIADO"/>
    <n v="41"/>
  </r>
  <r>
    <n v="2836"/>
    <s v="MUJER"/>
    <n v="847616"/>
    <s v="ASALARIADO"/>
    <x v="0"/>
    <s v="SI"/>
    <s v="NO"/>
    <s v="NO"/>
    <n v="31"/>
    <s v="No"/>
    <s v="No"/>
    <n v="847616"/>
    <s v="ASALARIADO"/>
    <n v="31"/>
  </r>
  <r>
    <n v="2837"/>
    <s v="HOMBRE"/>
    <n v="300056"/>
    <s v="PENSIONADOS EN SU PROPIO SISTEMA"/>
    <x v="0"/>
    <s v="SI"/>
    <s v="NO"/>
    <s v="NO"/>
    <n v="61"/>
    <s v="No"/>
    <s v="No"/>
    <n v="300056"/>
    <s v="PENSIONADOS EN SU PROPIO SISTEMA"/>
    <n v="61"/>
  </r>
  <r>
    <n v="2838"/>
    <s v="MUJER"/>
    <n v="278030"/>
    <s v="CONVENIOS ESPECIALES DE TRABAJADORES INDEPENDIENTES"/>
    <x v="1"/>
    <s v="SI"/>
    <s v="NO"/>
    <s v="NO"/>
    <n v="23"/>
    <s v="No"/>
    <s v="No"/>
    <n v="278030"/>
    <s v="CONVENIOS ESPECIALES DE TRABAJADORES INDEPENDIENTES"/>
    <n v="23"/>
  </r>
  <r>
    <n v="2839"/>
    <s v="HOMBRE"/>
    <n v="956230"/>
    <s v="ASALARIADO"/>
    <x v="0"/>
    <s v="SI"/>
    <s v="NO"/>
    <s v="SI"/>
    <n v="60"/>
    <s v="No"/>
    <s v="No"/>
    <n v="956230"/>
    <s v="ASALARIADO"/>
    <n v="60"/>
  </r>
  <r>
    <n v="2840"/>
    <s v="MUJER"/>
    <n v="410738.26"/>
    <s v="ASALARIADO"/>
    <x v="1"/>
    <s v="SI"/>
    <s v="NO"/>
    <s v="NO"/>
    <n v="30"/>
    <s v="No"/>
    <s v="No"/>
    <n v="410738.26"/>
    <s v="ASALARIADO"/>
    <n v="30"/>
  </r>
  <r>
    <n v="2841"/>
    <s v="HOMBRE"/>
    <n v="451015"/>
    <s v="ASALARIADO"/>
    <x v="1"/>
    <s v="SI"/>
    <s v="NO"/>
    <s v="NO"/>
    <n v="28"/>
    <s v="No"/>
    <s v="No"/>
    <n v="451015"/>
    <s v="ASALARIADO"/>
    <n v="28"/>
  </r>
  <r>
    <n v="2842"/>
    <s v="HOMBRE"/>
    <n v="370000"/>
    <s v="ASALARIADO"/>
    <x v="1"/>
    <s v="SI"/>
    <s v="NO"/>
    <s v="NO"/>
    <n v="45"/>
    <s v="No"/>
    <s v="No"/>
    <n v="370000"/>
    <s v="ASALARIADO"/>
    <n v="45"/>
  </r>
  <r>
    <n v="2843"/>
    <s v="MUJER"/>
    <n v="297046"/>
    <s v="ASEGURADO VOLUNTARIO"/>
    <x v="1"/>
    <s v="NO"/>
    <s v="NO"/>
    <s v="SI"/>
    <n v="19"/>
    <s v="No"/>
    <s v="No"/>
    <n v="297046"/>
    <s v="ASEGURADO VOLUNTARIO"/>
    <n v="19"/>
  </r>
  <r>
    <n v="2844"/>
    <s v="HOMBRE"/>
    <n v="519483.5"/>
    <s v="ASALARIADO"/>
    <x v="1"/>
    <s v="SI"/>
    <s v="SI"/>
    <s v="SI"/>
    <n v="37"/>
    <s v="No"/>
    <s v="No"/>
    <n v="519483.5"/>
    <s v="ASALARIADO"/>
    <n v="37"/>
  </r>
  <r>
    <n v="2845"/>
    <s v="MUJER"/>
    <n v="2216750.36"/>
    <s v="ASALARIADO"/>
    <x v="1"/>
    <s v="SI"/>
    <s v="SI"/>
    <s v="NO"/>
    <n v="30"/>
    <s v="No"/>
    <s v="No"/>
    <n v="2216750.36"/>
    <s v="ASALARIADO"/>
    <n v="30"/>
  </r>
  <r>
    <n v="2846"/>
    <s v="HOMBRE"/>
    <n v="241999"/>
    <s v="ASALARIADO"/>
    <x v="1"/>
    <s v="SI"/>
    <s v="NO"/>
    <s v="SI"/>
    <n v="45"/>
    <s v="No"/>
    <s v="No"/>
    <n v="241999"/>
    <s v="ASALARIADO"/>
    <n v="45"/>
  </r>
  <r>
    <n v="2847"/>
    <s v="MUJER"/>
    <n v="300018"/>
    <s v="ASEGURADO VOLUNTARIO"/>
    <x v="1"/>
    <s v="SI"/>
    <s v="NO"/>
    <s v="NO"/>
    <n v="59"/>
    <s v="No"/>
    <s v="No"/>
    <n v="300018"/>
    <s v="ASEGURADO VOLUNTARIO"/>
    <n v="59"/>
  </r>
  <r>
    <n v="2848"/>
    <s v="HOMBRE"/>
    <n v="309288"/>
    <s v="ASALARIADO"/>
    <x v="1"/>
    <s v="SI"/>
    <s v="NO"/>
    <s v="NO"/>
    <n v="39"/>
    <s v="No"/>
    <s v="No"/>
    <n v="309288"/>
    <s v="ASALARIADO"/>
    <n v="39"/>
  </r>
  <r>
    <n v="2849"/>
    <s v="MUJER"/>
    <n v="250750"/>
    <s v="ASALARIADO"/>
    <x v="1"/>
    <s v="SI"/>
    <s v="NO"/>
    <s v="NO"/>
    <n v="31"/>
    <s v="No"/>
    <s v="No"/>
    <n v="250750"/>
    <s v="ASALARIADO"/>
    <n v="31"/>
  </r>
  <r>
    <n v="2850"/>
    <s v="MUJER"/>
    <n v="155636"/>
    <s v="ASALARIADO"/>
    <x v="1"/>
    <s v="SI"/>
    <s v="NO"/>
    <s v="NO"/>
    <n v="61"/>
    <s v="No"/>
    <s v="No"/>
    <n v="155636"/>
    <s v="ASALARIADO"/>
    <n v="61"/>
  </r>
  <r>
    <n v="2851"/>
    <s v="HOMBRE"/>
    <n v="617586"/>
    <s v="ASALARIADO"/>
    <x v="1"/>
    <s v="SI"/>
    <s v="NO"/>
    <s v="SI"/>
    <n v="36"/>
    <s v="No"/>
    <s v="No"/>
    <n v="617586"/>
    <s v="ASALARIADO"/>
    <n v="36"/>
  </r>
  <r>
    <n v="2852"/>
    <s v="HOMBRE"/>
    <n v="450886"/>
    <s v="TRABAJADOR INDEPENDIENTE"/>
    <x v="1"/>
    <s v="SI"/>
    <s v="NO"/>
    <s v="NO"/>
    <n v="49"/>
    <s v="No"/>
    <s v="No"/>
    <n v="450886"/>
    <s v="TRABAJADOR INDEPENDIENTE"/>
    <n v="49"/>
  </r>
  <r>
    <n v="2853"/>
    <s v="MUJER"/>
    <n v="297046"/>
    <s v="ASEGURADO VOLUNTARIO"/>
    <x v="1"/>
    <s v="SI"/>
    <s v="NO"/>
    <s v="NO"/>
    <n v="61"/>
    <s v="No"/>
    <s v="No"/>
    <n v="297046"/>
    <s v="ASEGURADO VOLUNTARIO"/>
    <n v="61"/>
  </r>
  <r>
    <n v="2854"/>
    <s v="HOMBRE"/>
    <n v="446000"/>
    <s v="ASALARIADO"/>
    <x v="1"/>
    <s v="SI"/>
    <s v="NO"/>
    <s v="NO"/>
    <n v="28"/>
    <s v="No"/>
    <s v="No"/>
    <n v="446000"/>
    <s v="ASALARIADO"/>
    <n v="28"/>
  </r>
  <r>
    <n v="2855"/>
    <s v="HOMBRE"/>
    <n v="509509"/>
    <s v="TRABAJADOR INDEPENDIENTE"/>
    <x v="1"/>
    <s v="SI"/>
    <s v="NO"/>
    <s v="SI"/>
    <n v="37"/>
    <s v="No"/>
    <s v="No"/>
    <n v="509509"/>
    <s v="TRABAJADOR INDEPENDIENTE"/>
    <n v="37"/>
  </r>
  <r>
    <n v="2856"/>
    <s v="HOMBRE"/>
    <n v="799571.5"/>
    <s v="ASALARIADO"/>
    <x v="1"/>
    <s v="SI"/>
    <s v="NO"/>
    <s v="NO"/>
    <n v="22"/>
    <s v="No"/>
    <s v="No"/>
    <n v="799571.5"/>
    <s v="ASALARIADO"/>
    <n v="22"/>
  </r>
  <r>
    <n v="2857"/>
    <s v="HOMBRE"/>
    <n v="297046"/>
    <s v="ASEGURADO VOLUNTARIO"/>
    <x v="1"/>
    <s v="SI"/>
    <s v="SI"/>
    <s v="SI"/>
    <n v="57"/>
    <s v="No"/>
    <s v="No"/>
    <n v="297046"/>
    <s v="ASEGURADO VOLUNTARIO"/>
    <n v="57"/>
  </r>
  <r>
    <n v="2858"/>
    <s v="MUJER"/>
    <n v="130000"/>
    <s v="ASALARIADO"/>
    <x v="1"/>
    <s v="SI"/>
    <s v="NO"/>
    <s v="NO"/>
    <n v="51"/>
    <s v="No"/>
    <s v="No"/>
    <n v="130000"/>
    <s v="ASALARIADO"/>
    <n v="51"/>
  </r>
  <r>
    <n v="2859"/>
    <s v="HOMBRE"/>
    <n v="429740"/>
    <s v="ASALARIADO"/>
    <x v="1"/>
    <s v="SI"/>
    <s v="NO"/>
    <s v="NO"/>
    <n v="27"/>
    <s v="No"/>
    <s v="No"/>
    <n v="429740"/>
    <s v="ASALARIADO"/>
    <n v="27"/>
  </r>
  <r>
    <n v="2860"/>
    <s v="HOMBRE"/>
    <n v="356858"/>
    <s v="TRABAJADOR INDEPENDIENTE"/>
    <x v="1"/>
    <s v="SI"/>
    <s v="SI"/>
    <s v="SI"/>
    <n v="25"/>
    <s v="No"/>
    <s v="No"/>
    <n v="356858"/>
    <s v="TRABAJADOR INDEPENDIENTE"/>
    <n v="25"/>
  </r>
  <r>
    <n v="2861"/>
    <s v="MUJER"/>
    <n v="375000"/>
    <s v="ASALARIADO"/>
    <x v="1"/>
    <s v="SI"/>
    <s v="NO"/>
    <s v="NO"/>
    <n v="42"/>
    <s v="No"/>
    <s v="No"/>
    <n v="375000"/>
    <s v="ASALARIADO"/>
    <n v="42"/>
  </r>
  <r>
    <n v="2862"/>
    <s v="MUJER"/>
    <n v="384500"/>
    <s v="ASALARIADO"/>
    <x v="1"/>
    <s v="SI"/>
    <s v="NO"/>
    <s v="NO"/>
    <n v="33"/>
    <s v="No"/>
    <s v="No"/>
    <n v="384500"/>
    <s v="ASALARIADO"/>
    <n v="33"/>
  </r>
  <r>
    <n v="2863"/>
    <s v="HOMBRE"/>
    <n v="368127"/>
    <s v="TRABAJADOR INDEPENDIENTE"/>
    <x v="1"/>
    <s v="SI"/>
    <s v="NO"/>
    <s v="SI"/>
    <n v="35"/>
    <s v="No"/>
    <s v="No"/>
    <n v="368127"/>
    <s v="TRABAJADOR INDEPENDIENTE"/>
    <n v="35"/>
  </r>
  <r>
    <n v="2864"/>
    <s v="HOMBRE"/>
    <n v="258000"/>
    <s v="ASALARIADO"/>
    <x v="1"/>
    <s v="SI"/>
    <s v="NO"/>
    <s v="NO"/>
    <n v="50"/>
    <s v="No"/>
    <s v="No"/>
    <n v="258000"/>
    <s v="ASALARIADO"/>
    <n v="50"/>
  </r>
  <r>
    <n v="2865"/>
    <s v="HOMBRE"/>
    <n v="2396657.2000000002"/>
    <s v="ASALARIADO"/>
    <x v="1"/>
    <s v="SI"/>
    <s v="NO"/>
    <s v="NO"/>
    <n v="34"/>
    <s v="Atípico"/>
    <s v="No"/>
    <n v="2396657.2000000002"/>
    <s v="ASALARIADO"/>
    <n v="34"/>
  </r>
  <r>
    <n v="2866"/>
    <s v="MUJER"/>
    <n v="297046"/>
    <s v="ASEGURADO VOLUNTARIO"/>
    <x v="1"/>
    <s v="SI"/>
    <s v="NO"/>
    <s v="NO"/>
    <n v="29"/>
    <s v="No"/>
    <s v="No"/>
    <n v="297046"/>
    <s v="ASEGURADO VOLUNTARIO"/>
    <n v="29"/>
  </r>
  <r>
    <n v="2867"/>
    <s v="HOMBRE"/>
    <n v="335930"/>
    <s v="ASALARIADO"/>
    <x v="1"/>
    <s v="SI"/>
    <s v="NO"/>
    <s v="NO"/>
    <n v="49"/>
    <s v="No"/>
    <s v="No"/>
    <n v="335930"/>
    <s v="ASALARIADO"/>
    <n v="49"/>
  </r>
  <r>
    <n v="2868"/>
    <s v="MUJER"/>
    <n v="278030"/>
    <s v="CONVENIOS ESPECIALES DE TRABAJADORES INDEPENDIENTES"/>
    <x v="1"/>
    <s v="SI"/>
    <s v="NO"/>
    <s v="NO"/>
    <n v="40"/>
    <s v="No"/>
    <s v="No"/>
    <n v="278030"/>
    <s v="CONVENIOS ESPECIALES DE TRABAJADORES INDEPENDIENTES"/>
    <n v="40"/>
  </r>
  <r>
    <n v="2869"/>
    <s v="HOMBRE"/>
    <n v="1739925"/>
    <s v="ASALARIADO"/>
    <x v="1"/>
    <s v="SI"/>
    <s v="NO"/>
    <s v="NO"/>
    <n v="43"/>
    <s v="No"/>
    <s v="No"/>
    <n v="1739925"/>
    <s v="ASALARIADO"/>
    <n v="43"/>
  </r>
  <r>
    <n v="2870"/>
    <s v="MUJER"/>
    <n v="2688750"/>
    <s v="PENSIONADOS EN SU PROPIO SISTEMA"/>
    <x v="0"/>
    <s v="SI"/>
    <s v="NO"/>
    <s v="NO"/>
    <n v="80"/>
    <s v="Atípico"/>
    <s v="No"/>
    <n v="2688750"/>
    <s v="PENSIONADOS EN SU PROPIO SISTEMA"/>
    <n v="80"/>
  </r>
  <r>
    <n v="2871"/>
    <s v="HOMBRE"/>
    <n v="539969"/>
    <s v="ASALARIADO"/>
    <x v="1"/>
    <s v="SI"/>
    <s v="NO"/>
    <s v="NO"/>
    <n v="47"/>
    <s v="No"/>
    <s v="No"/>
    <n v="539969"/>
    <s v="ASALARIADO"/>
    <n v="47"/>
  </r>
  <r>
    <n v="2872"/>
    <s v="HOMBRE"/>
    <n v="297045"/>
    <s v="TRABAJADOR INDEPENDIENTE"/>
    <x v="1"/>
    <s v="SI"/>
    <s v="NO"/>
    <s v="NO"/>
    <n v="54"/>
    <s v="No"/>
    <s v="No"/>
    <n v="297045"/>
    <s v="TRABAJADOR INDEPENDIENTE"/>
    <n v="54"/>
  </r>
  <r>
    <n v="2873"/>
    <s v="HOMBRE"/>
    <n v="747205"/>
    <s v="ASALARIADO"/>
    <x v="1"/>
    <s v="SI"/>
    <s v="SI"/>
    <s v="NO"/>
    <n v="31"/>
    <s v="No"/>
    <s v="No"/>
    <n v="747205"/>
    <s v="ASALARIADO"/>
    <n v="31"/>
  </r>
  <r>
    <n v="2874"/>
    <s v="MUJER"/>
    <n v="390136.8"/>
    <s v="ASALARIADO"/>
    <x v="1"/>
    <s v="SI"/>
    <s v="NO"/>
    <s v="NO"/>
    <n v="25"/>
    <s v="No"/>
    <s v="No"/>
    <n v="390136.8"/>
    <s v="ASALARIADO"/>
    <n v="25"/>
  </r>
  <r>
    <n v="2875"/>
    <s v="MUJER"/>
    <n v="338192"/>
    <s v="ASALARIADO"/>
    <x v="0"/>
    <s v="SI"/>
    <s v="NO"/>
    <s v="NO"/>
    <n v="51"/>
    <s v="No"/>
    <s v="No"/>
    <n v="338192"/>
    <s v="ASALARIADO"/>
    <n v="51"/>
  </r>
  <r>
    <n v="2876"/>
    <s v="MUJER"/>
    <n v="1350000"/>
    <s v="ASALARIADO"/>
    <x v="1"/>
    <s v="SI"/>
    <s v="NO"/>
    <s v="NO"/>
    <n v="57"/>
    <s v="No"/>
    <s v="No"/>
    <n v="1350000"/>
    <s v="ASALARIADO"/>
    <n v="57"/>
  </r>
  <r>
    <n v="2877"/>
    <s v="MUJER"/>
    <n v="3609554.14"/>
    <s v="ASALARIADO"/>
    <x v="0"/>
    <s v="SI"/>
    <s v="NO"/>
    <s v="NO"/>
    <n v="55"/>
    <s v="Atípico"/>
    <s v="No"/>
    <n v="3609554.14"/>
    <s v="ASALARIADO"/>
    <n v="55"/>
  </r>
  <r>
    <n v="2878"/>
    <s v="HOMBRE"/>
    <n v="1220413.97"/>
    <s v="ASALARIADO"/>
    <x v="1"/>
    <s v="SI"/>
    <s v="NO"/>
    <s v="NO"/>
    <n v="27"/>
    <s v="No"/>
    <s v="No"/>
    <n v="1220413.97"/>
    <s v="ASALARIADO"/>
    <n v="27"/>
  </r>
  <r>
    <n v="2879"/>
    <s v="HOMBRE"/>
    <n v="278030"/>
    <s v="CONVENIOS ESPECIALES DE TRABAJADORES INDEPENDIENTES"/>
    <x v="1"/>
    <s v="SI"/>
    <s v="NO"/>
    <s v="NO"/>
    <n v="32"/>
    <s v="No"/>
    <s v="No"/>
    <n v="278030"/>
    <s v="CONVENIOS ESPECIALES DE TRABAJADORES INDEPENDIENTES"/>
    <n v="32"/>
  </r>
  <r>
    <n v="2880"/>
    <s v="HOMBRE"/>
    <n v="762796.88"/>
    <s v="ASALARIADO"/>
    <x v="1"/>
    <s v="SI"/>
    <s v="NO"/>
    <s v="NO"/>
    <n v="26"/>
    <s v="No"/>
    <s v="No"/>
    <n v="762796.88"/>
    <s v="ASALARIADO"/>
    <n v="26"/>
  </r>
  <r>
    <n v="2881"/>
    <s v="HOMBRE"/>
    <n v="413751.05"/>
    <s v="ASALARIADO"/>
    <x v="1"/>
    <s v="SI"/>
    <s v="NO"/>
    <s v="NO"/>
    <n v="28"/>
    <s v="No"/>
    <s v="No"/>
    <n v="413751.05"/>
    <s v="ASALARIADO"/>
    <n v="28"/>
  </r>
  <r>
    <n v="2882"/>
    <s v="HOMBRE"/>
    <n v="362000"/>
    <s v="ASEGURADO VOLUNTARIO"/>
    <x v="1"/>
    <s v="SI"/>
    <s v="NO"/>
    <s v="NO"/>
    <n v="35"/>
    <s v="No"/>
    <s v="No"/>
    <n v="362000"/>
    <s v="ASEGURADO VOLUNTARIO"/>
    <n v="35"/>
  </r>
  <r>
    <n v="2883"/>
    <s v="MUJER"/>
    <n v="297044"/>
    <s v="ASALARIADO"/>
    <x v="1"/>
    <s v="SI"/>
    <s v="NO"/>
    <s v="NO"/>
    <n v="58"/>
    <s v="No"/>
    <s v="No"/>
    <n v="297044"/>
    <s v="ASALARIADO"/>
    <n v="58"/>
  </r>
  <r>
    <n v="2884"/>
    <s v="HOMBRE"/>
    <n v="2414456"/>
    <s v="ASALARIADO"/>
    <x v="1"/>
    <s v="SI"/>
    <s v="NO"/>
    <s v="NO"/>
    <n v="36"/>
    <s v="Atípico"/>
    <s v="No"/>
    <n v="2414456"/>
    <s v="ASALARIADO"/>
    <n v="36"/>
  </r>
  <r>
    <n v="2885"/>
    <s v="HOMBRE"/>
    <n v="406659.45"/>
    <s v="ASALARIADO"/>
    <x v="0"/>
    <s v="SI"/>
    <s v="NO"/>
    <s v="NO"/>
    <n v="27"/>
    <s v="No"/>
    <s v="No"/>
    <n v="406659.45"/>
    <s v="ASALARIADO"/>
    <n v="27"/>
  </r>
  <r>
    <n v="2886"/>
    <s v="HOMBRE"/>
    <n v="514435.14"/>
    <s v="ASALARIADO"/>
    <x v="1"/>
    <s v="SI"/>
    <s v="NO"/>
    <s v="NO"/>
    <n v="48"/>
    <s v="No"/>
    <s v="No"/>
    <n v="514435.14"/>
    <s v="ASALARIADO"/>
    <n v="48"/>
  </r>
  <r>
    <n v="2887"/>
    <s v="MUJER"/>
    <n v="705807.13"/>
    <s v="ASALARIADO"/>
    <x v="0"/>
    <s v="SI"/>
    <s v="NO"/>
    <s v="NO"/>
    <n v="34"/>
    <s v="No"/>
    <s v="No"/>
    <n v="705807.13"/>
    <s v="ASALARIADO"/>
    <n v="34"/>
  </r>
  <r>
    <n v="2888"/>
    <s v="MUJER"/>
    <n v="462569.85"/>
    <s v="ASALARIADO"/>
    <x v="1"/>
    <s v="SI"/>
    <s v="NO"/>
    <s v="NO"/>
    <n v="27"/>
    <s v="No"/>
    <s v="No"/>
    <n v="462569.85"/>
    <s v="ASALARIADO"/>
    <n v="27"/>
  </r>
  <r>
    <n v="2889"/>
    <s v="HOMBRE"/>
    <n v="100000"/>
    <s v="ASALARIADO"/>
    <x v="1"/>
    <s v="SI"/>
    <s v="NO"/>
    <s v="NO"/>
    <n v="24"/>
    <s v="No"/>
    <s v="No"/>
    <n v="100000"/>
    <s v="ASALARIADO"/>
    <n v="24"/>
  </r>
  <r>
    <n v="2890"/>
    <s v="HOMBRE"/>
    <n v="337811"/>
    <s v="PENSIONADOS EN SU PROPIO SISTEMA"/>
    <x v="0"/>
    <s v="SI"/>
    <s v="NO"/>
    <s v="NO"/>
    <n v="81"/>
    <s v="No"/>
    <s v="No"/>
    <n v="337811"/>
    <s v="PENSIONADOS EN SU PROPIO SISTEMA"/>
    <n v="81"/>
  </r>
  <r>
    <n v="2891"/>
    <s v="MUJER"/>
    <n v="359544.27"/>
    <s v="CONVENIOS ESPECIALES DE ASEGURADOS VOLUNTARIOS"/>
    <x v="1"/>
    <s v="SI"/>
    <s v="SI"/>
    <s v="NO"/>
    <n v="38"/>
    <s v="No"/>
    <s v="No"/>
    <n v="359544.27"/>
    <s v="CONVENIOS ESPECIALES DE ASEGURADOS VOLUNTARIOS"/>
    <n v="38"/>
  </r>
  <r>
    <n v="2892"/>
    <s v="HOMBRE"/>
    <n v="444389.01"/>
    <s v="ASALARIADO"/>
    <x v="0"/>
    <s v="SI"/>
    <s v="NO"/>
    <s v="NO"/>
    <n v="60"/>
    <s v="No"/>
    <s v="No"/>
    <n v="444389.01"/>
    <s v="ASALARIADO"/>
    <n v="60"/>
  </r>
  <r>
    <n v="2893"/>
    <s v="HOMBRE"/>
    <n v="299046"/>
    <s v="ASEGURADO VOLUNTARIO"/>
    <x v="1"/>
    <s v="SI"/>
    <s v="NO"/>
    <s v="NO"/>
    <n v="31"/>
    <s v="No"/>
    <s v="No"/>
    <n v="299046"/>
    <s v="ASEGURADO VOLUNTARIO"/>
    <n v="31"/>
  </r>
  <r>
    <n v="2894"/>
    <s v="HOMBRE"/>
    <n v="1270596.6499999999"/>
    <s v="ASALARIADO"/>
    <x v="0"/>
    <s v="SI"/>
    <s v="NO"/>
    <s v="NO"/>
    <n v="44"/>
    <s v="No"/>
    <s v="No"/>
    <n v="1270596.6499999999"/>
    <s v="ASALARIADO"/>
    <n v="44"/>
  </r>
  <r>
    <n v="2895"/>
    <s v="HOMBRE"/>
    <n v="922788.75"/>
    <s v="ASALARIADO"/>
    <x v="1"/>
    <s v="SI"/>
    <s v="NO"/>
    <s v="NO"/>
    <n v="25"/>
    <s v="No"/>
    <s v="No"/>
    <n v="922788.75"/>
    <s v="ASALARIADO"/>
    <n v="25"/>
  </r>
  <r>
    <n v="2896"/>
    <s v="HOMBRE"/>
    <n v="297045"/>
    <s v="TRABAJADOR INDEPENDIENTE"/>
    <x v="1"/>
    <s v="SI"/>
    <s v="NO"/>
    <s v="NO"/>
    <n v="49"/>
    <s v="No"/>
    <s v="No"/>
    <n v="297045"/>
    <s v="TRABAJADOR INDEPENDIENTE"/>
    <n v="49"/>
  </r>
  <r>
    <n v="2897"/>
    <s v="MUJER"/>
    <n v="1055938.04"/>
    <s v="ASALARIADO"/>
    <x v="0"/>
    <s v="SI"/>
    <s v="NO"/>
    <s v="NO"/>
    <n v="30"/>
    <s v="No"/>
    <s v="No"/>
    <n v="1055938.04"/>
    <s v="ASALARIADO"/>
    <n v="30"/>
  </r>
  <r>
    <n v="2898"/>
    <s v="MUJER"/>
    <n v="639148"/>
    <s v="ASEGURADO VOLUNTARIO"/>
    <x v="1"/>
    <s v="SI"/>
    <s v="NO"/>
    <s v="NO"/>
    <n v="75"/>
    <s v="No"/>
    <s v="No"/>
    <n v="639148"/>
    <s v="ASEGURADO VOLUNTARIO"/>
    <n v="75"/>
  </r>
  <r>
    <n v="2899"/>
    <s v="HOMBRE"/>
    <n v="385093.62"/>
    <s v="ASALARIADO"/>
    <x v="1"/>
    <s v="SI"/>
    <s v="NO"/>
    <s v="NO"/>
    <n v="44"/>
    <s v="No"/>
    <s v="No"/>
    <n v="385093.62"/>
    <s v="ASALARIADO"/>
    <n v="44"/>
  </r>
  <r>
    <n v="2900"/>
    <s v="HOMBRE"/>
    <n v="646251.66"/>
    <s v="ASALARIADO"/>
    <x v="1"/>
    <s v="SI"/>
    <s v="NO"/>
    <s v="NO"/>
    <n v="27"/>
    <s v="No"/>
    <s v="No"/>
    <n v="646251.66"/>
    <s v="ASALARIADO"/>
    <n v="27"/>
  </r>
  <r>
    <n v="2901"/>
    <s v="HOMBRE"/>
    <n v="330000"/>
    <s v="ASALARIADO"/>
    <x v="1"/>
    <s v="SI"/>
    <s v="SI"/>
    <s v="NO"/>
    <n v="47"/>
    <s v="No"/>
    <s v="No"/>
    <n v="330000"/>
    <s v="ASALARIADO"/>
    <n v="47"/>
  </r>
  <r>
    <n v="2902"/>
    <s v="HOMBRE"/>
    <n v="297046"/>
    <s v="TRABAJADOR INDEPENDIENTE"/>
    <x v="1"/>
    <s v="SI"/>
    <s v="NO"/>
    <s v="NO"/>
    <n v="63"/>
    <s v="No"/>
    <s v="No"/>
    <n v="297046"/>
    <s v="TRABAJADOR INDEPENDIENTE"/>
    <n v="63"/>
  </r>
  <r>
    <n v="2903"/>
    <s v="MUJER"/>
    <n v="622394.65"/>
    <s v="ASALARIADO"/>
    <x v="1"/>
    <s v="SI"/>
    <s v="NO"/>
    <s v="SI"/>
    <n v="23"/>
    <s v="No"/>
    <s v="No"/>
    <n v="622394.65"/>
    <s v="ASALARIADO"/>
    <n v="23"/>
  </r>
  <r>
    <n v="2904"/>
    <s v="HOMBRE"/>
    <n v="171000"/>
    <s v="ASALARIADO"/>
    <x v="1"/>
    <s v="SI"/>
    <s v="NO"/>
    <s v="NO"/>
    <n v="56"/>
    <s v="No"/>
    <s v="No"/>
    <n v="171000"/>
    <s v="ASALARIADO"/>
    <n v="56"/>
  </r>
  <r>
    <n v="2905"/>
    <s v="MUJER"/>
    <n v="385400.61"/>
    <s v="ASALARIADO"/>
    <x v="1"/>
    <s v="SI"/>
    <s v="SI"/>
    <s v="NO"/>
    <n v="30"/>
    <s v="No"/>
    <s v="No"/>
    <n v="385400.61"/>
    <s v="ASALARIADO"/>
    <n v="30"/>
  </r>
  <r>
    <n v="2906"/>
    <s v="MUJER"/>
    <n v="1619313.26"/>
    <s v="ASALARIADO"/>
    <x v="1"/>
    <s v="SI"/>
    <s v="NO"/>
    <s v="NO"/>
    <n v="33"/>
    <s v="No"/>
    <s v="No"/>
    <n v="1619313.26"/>
    <s v="ASALARIADO"/>
    <n v="33"/>
  </r>
  <r>
    <n v="2907"/>
    <s v="HOMBRE"/>
    <n v="403541.67"/>
    <s v="ASALARIADO"/>
    <x v="1"/>
    <s v="SI"/>
    <s v="NO"/>
    <s v="NO"/>
    <n v="43"/>
    <s v="No"/>
    <s v="No"/>
    <n v="403541.67"/>
    <s v="ASALARIADO"/>
    <n v="43"/>
  </r>
  <r>
    <n v="2908"/>
    <s v="HOMBRE"/>
    <n v="600000"/>
    <s v="ASALARIADO"/>
    <x v="1"/>
    <s v="SI"/>
    <s v="NO"/>
    <s v="NO"/>
    <n v="24"/>
    <s v="No"/>
    <s v="No"/>
    <n v="600000"/>
    <s v="ASALARIADO"/>
    <n v="24"/>
  </r>
  <r>
    <n v="2909"/>
    <s v="HOMBRE"/>
    <n v="319300"/>
    <s v="ASALARIADO"/>
    <x v="1"/>
    <s v="SI"/>
    <s v="NO"/>
    <s v="NO"/>
    <n v="69"/>
    <s v="No"/>
    <s v="No"/>
    <n v="319300"/>
    <s v="ASALARIADO"/>
    <n v="69"/>
  </r>
  <r>
    <n v="2910"/>
    <s v="HOMBRE"/>
    <n v="445567"/>
    <s v="TRABAJADOR INDEPENDIENTE"/>
    <x v="1"/>
    <s v="SI"/>
    <s v="NO"/>
    <s v="SI"/>
    <n v="35"/>
    <s v="No"/>
    <s v="No"/>
    <n v="445567"/>
    <s v="TRABAJADOR INDEPENDIENTE"/>
    <n v="35"/>
  </r>
  <r>
    <n v="2911"/>
    <s v="HOMBRE"/>
    <n v="314396"/>
    <s v="ASALARIADO"/>
    <x v="0"/>
    <s v="SI"/>
    <s v="NO"/>
    <s v="SI"/>
    <n v="53"/>
    <s v="No"/>
    <s v="No"/>
    <n v="314396"/>
    <s v="ASALARIADO"/>
    <n v="53"/>
  </r>
  <r>
    <n v="2912"/>
    <s v="MUJER"/>
    <n v="1165110"/>
    <s v="ASALARIADO"/>
    <x v="0"/>
    <s v="SI"/>
    <s v="NO"/>
    <s v="SI"/>
    <n v="38"/>
    <s v="No"/>
    <s v="No"/>
    <n v="1165110"/>
    <s v="ASALARIADO"/>
    <n v="38"/>
  </r>
  <r>
    <n v="2913"/>
    <s v="HOMBRE"/>
    <n v="639148"/>
    <s v="TRABAJADOR INDEPENDIENTE"/>
    <x v="1"/>
    <s v="SI"/>
    <s v="NO"/>
    <s v="SI"/>
    <n v="69"/>
    <s v="No"/>
    <s v="No"/>
    <n v="639148"/>
    <s v="TRABAJADOR INDEPENDIENTE"/>
    <n v="69"/>
  </r>
  <r>
    <n v="2914"/>
    <s v="MUJER"/>
    <n v="659819.65"/>
    <s v="ASALARIADO"/>
    <x v="0"/>
    <s v="SI"/>
    <s v="NO"/>
    <s v="NO"/>
    <n v="26"/>
    <s v="No"/>
    <s v="No"/>
    <n v="659819.65"/>
    <s v="ASALARIADO"/>
    <n v="26"/>
  </r>
  <r>
    <n v="2915"/>
    <s v="MUJER"/>
    <n v="297500"/>
    <s v="ASEGURADO VOLUNTARIO"/>
    <x v="1"/>
    <s v="SI"/>
    <s v="SI"/>
    <s v="NO"/>
    <n v="29"/>
    <s v="No"/>
    <s v="No"/>
    <n v="297500"/>
    <s v="ASEGURADO VOLUNTARIO"/>
    <n v="29"/>
  </r>
  <r>
    <n v="2916"/>
    <s v="HOMBRE"/>
    <n v="756084.19"/>
    <s v="ASALARIADO"/>
    <x v="1"/>
    <s v="SI"/>
    <s v="NO"/>
    <s v="NO"/>
    <n v="21"/>
    <s v="No"/>
    <s v="No"/>
    <n v="756084.19"/>
    <s v="ASALARIADO"/>
    <n v="21"/>
  </r>
  <r>
    <n v="2917"/>
    <s v="MUJER"/>
    <n v="379237.5"/>
    <s v="ASALARIADO"/>
    <x v="0"/>
    <s v="SI"/>
    <s v="NO"/>
    <s v="NO"/>
    <n v="25"/>
    <s v="No"/>
    <s v="No"/>
    <n v="379237.5"/>
    <s v="ASALARIADO"/>
    <n v="25"/>
  </r>
  <r>
    <n v="2918"/>
    <s v="HOMBRE"/>
    <n v="311585.03999999998"/>
    <s v="ASALARIADO"/>
    <x v="1"/>
    <s v="SI"/>
    <s v="NO"/>
    <s v="NO"/>
    <n v="26"/>
    <s v="No"/>
    <s v="No"/>
    <n v="311585.03999999998"/>
    <s v="ASALARIADO"/>
    <n v="26"/>
  </r>
  <r>
    <n v="2919"/>
    <s v="MUJER"/>
    <n v="1983460.5"/>
    <s v="ASALARIADO"/>
    <x v="0"/>
    <s v="SI"/>
    <s v="NO"/>
    <s v="NO"/>
    <n v="61"/>
    <s v="No"/>
    <s v="No"/>
    <n v="1983460.5"/>
    <s v="ASALARIADO"/>
    <n v="61"/>
  </r>
  <r>
    <n v="2920"/>
    <s v="HOMBRE"/>
    <n v="723495"/>
    <s v="ASALARIADO"/>
    <x v="0"/>
    <s v="SI"/>
    <s v="NO"/>
    <s v="NO"/>
    <n v="37"/>
    <s v="No"/>
    <s v="No"/>
    <n v="723495"/>
    <s v="ASALARIADO"/>
    <n v="37"/>
  </r>
  <r>
    <n v="2921"/>
    <s v="HOMBRE"/>
    <n v="426977.82"/>
    <s v="ASALARIADO"/>
    <x v="1"/>
    <s v="SI"/>
    <s v="SI"/>
    <s v="NO"/>
    <n v="53"/>
    <s v="No"/>
    <s v="No"/>
    <n v="426977.82"/>
    <s v="ASALARIADO"/>
    <n v="53"/>
  </r>
  <r>
    <n v="2922"/>
    <s v="MUJER"/>
    <n v="1459586"/>
    <s v="ASALARIADO"/>
    <x v="0"/>
    <s v="SI"/>
    <s v="NO"/>
    <s v="NO"/>
    <n v="47"/>
    <s v="No"/>
    <s v="No"/>
    <n v="1459586"/>
    <s v="ASALARIADO"/>
    <n v="47"/>
  </r>
  <r>
    <n v="2923"/>
    <s v="HOMBRE"/>
    <n v="447825.78"/>
    <s v="ASALARIADO"/>
    <x v="1"/>
    <s v="SI"/>
    <s v="NO"/>
    <s v="NO"/>
    <n v="53"/>
    <s v="No"/>
    <s v="No"/>
    <n v="447825.78"/>
    <s v="ASALARIADO"/>
    <n v="53"/>
  </r>
  <r>
    <n v="2924"/>
    <s v="MUJER"/>
    <n v="297865"/>
    <s v="TRABAJADOR INDEPENDIENTE"/>
    <x v="1"/>
    <s v="SI"/>
    <s v="NO"/>
    <s v="NO"/>
    <n v="41"/>
    <s v="No"/>
    <s v="No"/>
    <n v="297865"/>
    <s v="TRABAJADOR INDEPENDIENTE"/>
    <n v="41"/>
  </r>
  <r>
    <n v="2925"/>
    <s v="HOMBRE"/>
    <n v="416406.24"/>
    <s v="ASALARIADO"/>
    <x v="1"/>
    <s v="SI"/>
    <s v="NO"/>
    <s v="NO"/>
    <n v="35"/>
    <s v="No"/>
    <s v="No"/>
    <n v="416406.24"/>
    <s v="ASALARIADO"/>
    <n v="35"/>
  </r>
  <r>
    <n v="2926"/>
    <s v="HOMBRE"/>
    <n v="548611.75"/>
    <s v="ASALARIADO"/>
    <x v="1"/>
    <s v="SI"/>
    <s v="NO"/>
    <s v="NO"/>
    <n v="27"/>
    <s v="No"/>
    <s v="No"/>
    <n v="548611.75"/>
    <s v="ASALARIADO"/>
    <n v="27"/>
  </r>
  <r>
    <n v="2927"/>
    <s v="HOMBRE"/>
    <n v="445567"/>
    <s v="TRABAJADOR INDEPENDIENTE"/>
    <x v="1"/>
    <s v="SI"/>
    <s v="NO"/>
    <s v="SI"/>
    <n v="52"/>
    <s v="No"/>
    <s v="No"/>
    <n v="445567"/>
    <s v="TRABAJADOR INDEPENDIENTE"/>
    <n v="52"/>
  </r>
  <r>
    <n v="2928"/>
    <s v="MUJER"/>
    <n v="918531"/>
    <s v="ASALARIADO"/>
    <x v="1"/>
    <s v="SI"/>
    <s v="NO"/>
    <s v="NO"/>
    <n v="33"/>
    <s v="No"/>
    <s v="No"/>
    <n v="918531"/>
    <s v="ASALARIADO"/>
    <n v="33"/>
  </r>
  <r>
    <n v="2929"/>
    <s v="HOMBRE"/>
    <n v="484083"/>
    <s v="ASALARIADO"/>
    <x v="1"/>
    <s v="SI"/>
    <s v="NO"/>
    <s v="NO"/>
    <n v="33"/>
    <s v="No"/>
    <s v="No"/>
    <n v="484083"/>
    <s v="ASALARIADO"/>
    <n v="33"/>
  </r>
  <r>
    <n v="2930"/>
    <s v="HOMBRE"/>
    <n v="437310"/>
    <s v="ASALARIADO"/>
    <x v="1"/>
    <s v="SI"/>
    <s v="NO"/>
    <s v="NO"/>
    <n v="31"/>
    <s v="No"/>
    <s v="No"/>
    <n v="437310"/>
    <s v="ASALARIADO"/>
    <n v="31"/>
  </r>
  <r>
    <n v="2931"/>
    <s v="HOMBRE"/>
    <n v="330226.88"/>
    <s v="ASALARIADO"/>
    <x v="1"/>
    <s v="SI"/>
    <s v="SI"/>
    <s v="NO"/>
    <n v="49"/>
    <s v="No"/>
    <s v="No"/>
    <n v="330226.88"/>
    <s v="ASALARIADO"/>
    <n v="49"/>
  </r>
  <r>
    <n v="2932"/>
    <s v="HOMBRE"/>
    <n v="3217274"/>
    <s v="PENSIONADOS EN SU PROPIO SISTEMA"/>
    <x v="0"/>
    <s v="SI"/>
    <s v="NO"/>
    <s v="NO"/>
    <n v="80"/>
    <s v="Atípico"/>
    <s v="No"/>
    <n v="3217274"/>
    <s v="PENSIONADOS EN SU PROPIO SISTEMA"/>
    <n v="80"/>
  </r>
  <r>
    <n v="2933"/>
    <s v="MUJER"/>
    <n v="250000"/>
    <s v="ASALARIADO"/>
    <x v="1"/>
    <s v="SI"/>
    <s v="SI"/>
    <s v="NO"/>
    <n v="53"/>
    <s v="No"/>
    <s v="No"/>
    <n v="250000"/>
    <s v="ASALARIADO"/>
    <n v="53"/>
  </r>
  <r>
    <n v="2934"/>
    <s v="MUJER"/>
    <n v="297046"/>
    <s v="ASEGURADO VOLUNTARIO"/>
    <x v="1"/>
    <s v="SI"/>
    <s v="NO"/>
    <s v="NO"/>
    <n v="55"/>
    <s v="No"/>
    <s v="No"/>
    <n v="297046"/>
    <s v="ASEGURADO VOLUNTARIO"/>
    <n v="55"/>
  </r>
  <r>
    <n v="2935"/>
    <s v="HOMBRE"/>
    <n v="359544.27"/>
    <s v="CONVENIOS ESPECIALES DE ASEGURADOS VOLUNTARIOS"/>
    <x v="1"/>
    <s v="SI"/>
    <s v="SI"/>
    <s v="NO"/>
    <n v="66"/>
    <s v="No"/>
    <s v="No"/>
    <n v="359544.27"/>
    <s v="CONVENIOS ESPECIALES DE ASEGURADOS VOLUNTARIOS"/>
    <n v="66"/>
  </r>
  <r>
    <n v="2936"/>
    <s v="HOMBRE"/>
    <n v="924999.9"/>
    <s v="ASALARIADO"/>
    <x v="1"/>
    <s v="SI"/>
    <s v="NO"/>
    <s v="NO"/>
    <n v="27"/>
    <s v="No"/>
    <s v="No"/>
    <n v="924999.9"/>
    <s v="ASALARIADO"/>
    <n v="27"/>
  </r>
  <r>
    <n v="2937"/>
    <s v="MUJER"/>
    <n v="323296"/>
    <s v="ASEGURADO VOLUNTARIO"/>
    <x v="1"/>
    <s v="SI"/>
    <s v="SI"/>
    <s v="NO"/>
    <n v="38"/>
    <s v="No"/>
    <s v="No"/>
    <n v="323296"/>
    <s v="ASEGURADO VOLUNTARIO"/>
    <n v="38"/>
  </r>
  <r>
    <n v="2938"/>
    <s v="HOMBRE"/>
    <n v="348000"/>
    <s v="ASALARIADO"/>
    <x v="1"/>
    <s v="SI"/>
    <s v="NO"/>
    <s v="SI"/>
    <n v="19"/>
    <s v="No"/>
    <s v="No"/>
    <n v="348000"/>
    <s v="ASALARIADO"/>
    <n v="19"/>
  </r>
  <r>
    <n v="2939"/>
    <s v="MUJER"/>
    <n v="295000"/>
    <s v="ASEGURADO VOLUNTARIO"/>
    <x v="1"/>
    <s v="SI"/>
    <s v="SI"/>
    <s v="NO"/>
    <n v="33"/>
    <s v="No"/>
    <s v="No"/>
    <n v="295000"/>
    <s v="ASEGURADO VOLUNTARIO"/>
    <n v="33"/>
  </r>
  <r>
    <n v="2940"/>
    <s v="HOMBRE"/>
    <n v="297045"/>
    <s v="TRABAJADOR INDEPENDIENTE"/>
    <x v="1"/>
    <s v="SI"/>
    <s v="NO"/>
    <s v="NO"/>
    <n v="49"/>
    <s v="No"/>
    <s v="No"/>
    <n v="297045"/>
    <s v="TRABAJADOR INDEPENDIENTE"/>
    <n v="49"/>
  </r>
  <r>
    <n v="2941"/>
    <s v="HOMBRE"/>
    <n v="1889038"/>
    <s v="PENSIONADOS EN SU PROPIO SISTEMA"/>
    <x v="0"/>
    <s v="SI"/>
    <s v="NO"/>
    <s v="NO"/>
    <n v="67"/>
    <s v="No"/>
    <s v="No"/>
    <n v="1889038"/>
    <s v="PENSIONADOS EN SU PROPIO SISTEMA"/>
    <n v="67"/>
  </r>
  <r>
    <n v="2942"/>
    <s v="MUJER"/>
    <n v="1675853"/>
    <s v="PENSIONADOS EN SU PROPIO SISTEMA"/>
    <x v="0"/>
    <s v="SI"/>
    <s v="NO"/>
    <s v="NO"/>
    <n v="55"/>
    <s v="No"/>
    <s v="No"/>
    <n v="1675853"/>
    <s v="PENSIONADOS EN SU PROPIO SISTEMA"/>
    <n v="55"/>
  </r>
  <r>
    <n v="2943"/>
    <s v="HOMBRE"/>
    <n v="25000"/>
    <s v="ASALARIADO"/>
    <x v="1"/>
    <s v="SI"/>
    <s v="NO"/>
    <s v="NO"/>
    <n v="18"/>
    <s v="No"/>
    <s v="No"/>
    <n v="25000"/>
    <s v="ASALARIADO"/>
    <n v="18"/>
  </r>
  <r>
    <n v="2944"/>
    <s v="HOMBRE"/>
    <n v="377730.1"/>
    <s v="ASALARIADO"/>
    <x v="1"/>
    <s v="SI"/>
    <s v="NO"/>
    <s v="NO"/>
    <n v="46"/>
    <s v="No"/>
    <s v="No"/>
    <n v="377730.1"/>
    <s v="ASALARIADO"/>
    <n v="46"/>
  </r>
  <r>
    <n v="2945"/>
    <s v="HOMBRE"/>
    <n v="385411.82"/>
    <s v="ASALARIADO"/>
    <x v="1"/>
    <s v="SI"/>
    <s v="NO"/>
    <s v="NO"/>
    <n v="24"/>
    <s v="No"/>
    <s v="No"/>
    <n v="385411.82"/>
    <s v="ASALARIADO"/>
    <n v="24"/>
  </r>
  <r>
    <n v="2946"/>
    <s v="MUJER"/>
    <n v="1621195"/>
    <s v="ASALARIADO"/>
    <x v="0"/>
    <s v="SI"/>
    <s v="NO"/>
    <s v="NO"/>
    <n v="31"/>
    <s v="No"/>
    <s v="No"/>
    <n v="1621195"/>
    <s v="ASALARIADO"/>
    <n v="31"/>
  </r>
  <r>
    <n v="2947"/>
    <s v="MUJER"/>
    <n v="782500"/>
    <s v="ASALARIADO"/>
    <x v="0"/>
    <s v="SI"/>
    <s v="NO"/>
    <s v="NO"/>
    <n v="28"/>
    <s v="No"/>
    <s v="No"/>
    <n v="782500"/>
    <s v="ASALARIADO"/>
    <n v="28"/>
  </r>
  <r>
    <n v="2948"/>
    <s v="HOMBRE"/>
    <n v="467011"/>
    <s v="ASALARIADO"/>
    <x v="1"/>
    <s v="SI"/>
    <s v="NO"/>
    <s v="NO"/>
    <n v="57"/>
    <s v="No"/>
    <s v="No"/>
    <n v="467011"/>
    <s v="ASALARIADO"/>
    <n v="57"/>
  </r>
  <r>
    <n v="2949"/>
    <s v="MUJER"/>
    <n v="240000"/>
    <s v="ASALARIADO"/>
    <x v="1"/>
    <s v="SI"/>
    <s v="NO"/>
    <s v="NO"/>
    <n v="41"/>
    <s v="No"/>
    <s v="No"/>
    <n v="240000"/>
    <s v="ASALARIADO"/>
    <n v="41"/>
  </r>
  <r>
    <n v="2950"/>
    <s v="MUJER"/>
    <n v="806421.08"/>
    <s v="ASALARIADO"/>
    <x v="1"/>
    <s v="SI"/>
    <s v="NO"/>
    <s v="NO"/>
    <n v="58"/>
    <s v="No"/>
    <s v="No"/>
    <n v="806421.08"/>
    <s v="ASALARIADO"/>
    <n v="58"/>
  </r>
  <r>
    <n v="2951"/>
    <s v="MUJER"/>
    <n v="400000"/>
    <s v="ASALARIADO"/>
    <x v="1"/>
    <s v="SI"/>
    <s v="NO"/>
    <s v="NO"/>
    <n v="25"/>
    <s v="No"/>
    <s v="No"/>
    <n v="400000"/>
    <s v="ASALARIADO"/>
    <n v="25"/>
  </r>
  <r>
    <n v="2952"/>
    <s v="HOMBRE"/>
    <n v="299441"/>
    <s v="TRABAJADOR INDEPENDIENTE"/>
    <x v="1"/>
    <s v="SI"/>
    <s v="SI"/>
    <s v="SI"/>
    <n v="53"/>
    <s v="No"/>
    <s v="No"/>
    <n v="299441"/>
    <s v="TRABAJADOR INDEPENDIENTE"/>
    <n v="53"/>
  </r>
  <r>
    <n v="2953"/>
    <s v="HOMBRE"/>
    <n v="377164.37"/>
    <s v="ASALARIADO"/>
    <x v="1"/>
    <s v="SI"/>
    <s v="NO"/>
    <s v="NO"/>
    <n v="39"/>
    <s v="No"/>
    <s v="No"/>
    <n v="377164.37"/>
    <s v="ASALARIADO"/>
    <n v="39"/>
  </r>
  <r>
    <n v="2954"/>
    <s v="MUJER"/>
    <n v="523392"/>
    <s v="ASALARIADO"/>
    <x v="1"/>
    <s v="SI"/>
    <s v="NO"/>
    <s v="NO"/>
    <n v="21"/>
    <s v="No"/>
    <s v="No"/>
    <n v="523392"/>
    <s v="ASALARIADO"/>
    <n v="21"/>
  </r>
  <r>
    <n v="2955"/>
    <s v="HOMBRE"/>
    <n v="297046"/>
    <s v="TRABAJADOR INDEPENDIENTE"/>
    <x v="1"/>
    <s v="NO"/>
    <s v="NO"/>
    <s v="SI"/>
    <n v="69"/>
    <s v="No"/>
    <s v="No"/>
    <n v="297046"/>
    <s v="TRABAJADOR INDEPENDIENTE"/>
    <n v="69"/>
  </r>
  <r>
    <n v="2956"/>
    <s v="MUJER"/>
    <n v="397559.9"/>
    <s v="ASALARIADO"/>
    <x v="1"/>
    <s v="SI"/>
    <s v="SI"/>
    <s v="NO"/>
    <n v="26"/>
    <s v="No"/>
    <s v="No"/>
    <n v="397559.9"/>
    <s v="ASALARIADO"/>
    <n v="26"/>
  </r>
  <r>
    <n v="2957"/>
    <s v="HOMBRE"/>
    <n v="566795.41"/>
    <s v="ASALARIADO"/>
    <x v="0"/>
    <s v="SI"/>
    <s v="NO"/>
    <s v="NO"/>
    <n v="45"/>
    <s v="No"/>
    <s v="No"/>
    <n v="566795.41"/>
    <s v="ASALARIADO"/>
    <n v="45"/>
  </r>
  <r>
    <n v="2958"/>
    <s v="HOMBRE"/>
    <n v="590421.69999999995"/>
    <s v="ASALARIADO"/>
    <x v="0"/>
    <s v="SI"/>
    <s v="NO"/>
    <s v="NO"/>
    <n v="34"/>
    <s v="No"/>
    <s v="No"/>
    <n v="590421.69999999995"/>
    <s v="ASALARIADO"/>
    <n v="34"/>
  </r>
  <r>
    <n v="2959"/>
    <s v="HOMBRE"/>
    <n v="363833.34"/>
    <s v="ASALARIADO"/>
    <x v="1"/>
    <s v="SI"/>
    <s v="NO"/>
    <s v="NO"/>
    <n v="33"/>
    <s v="No"/>
    <s v="No"/>
    <n v="363833.34"/>
    <s v="ASALARIADO"/>
    <n v="33"/>
  </r>
  <r>
    <n v="2960"/>
    <s v="HOMBRE"/>
    <n v="297046"/>
    <s v="TRABAJADOR INDEPENDIENTE"/>
    <x v="1"/>
    <s v="SI"/>
    <s v="SI"/>
    <s v="SI"/>
    <n v="36"/>
    <s v="No"/>
    <s v="No"/>
    <n v="297046"/>
    <s v="TRABAJADOR INDEPENDIENTE"/>
    <n v="36"/>
  </r>
  <r>
    <n v="2961"/>
    <s v="HOMBRE"/>
    <n v="225000"/>
    <s v="ASALARIADO"/>
    <x v="1"/>
    <s v="SI"/>
    <s v="SI"/>
    <s v="SI"/>
    <n v="47"/>
    <s v="No"/>
    <s v="No"/>
    <n v="225000"/>
    <s v="ASALARIADO"/>
    <n v="47"/>
  </r>
  <r>
    <n v="2962"/>
    <s v="HOMBRE"/>
    <n v="1054914.8899999999"/>
    <s v="ASALARIADO"/>
    <x v="0"/>
    <s v="SI"/>
    <s v="NO"/>
    <s v="NO"/>
    <n v="50"/>
    <s v="No"/>
    <s v="No"/>
    <n v="1054914.8899999999"/>
    <s v="ASALARIADO"/>
    <n v="50"/>
  </r>
  <r>
    <n v="2963"/>
    <s v="HOMBRE"/>
    <n v="229028"/>
    <s v="ASALARIADO"/>
    <x v="1"/>
    <s v="SI"/>
    <s v="NO"/>
    <s v="NO"/>
    <n v="20"/>
    <s v="No"/>
    <s v="No"/>
    <n v="229028"/>
    <s v="ASALARIADO"/>
    <n v="20"/>
  </r>
  <r>
    <n v="2964"/>
    <s v="HOMBRE"/>
    <n v="836076"/>
    <s v="ASALARIADO"/>
    <x v="0"/>
    <s v="SI"/>
    <s v="NO"/>
    <s v="NO"/>
    <n v="32"/>
    <s v="No"/>
    <s v="No"/>
    <n v="836076"/>
    <s v="ASALARIADO"/>
    <n v="32"/>
  </r>
  <r>
    <n v="2965"/>
    <s v="MUJER"/>
    <n v="297046"/>
    <s v="TRABAJADOR INDEPENDIENTE"/>
    <x v="1"/>
    <s v="SI"/>
    <s v="NO"/>
    <s v="SI"/>
    <n v="38"/>
    <s v="No"/>
    <s v="No"/>
    <n v="297046"/>
    <s v="TRABAJADOR INDEPENDIENTE"/>
    <n v="38"/>
  </r>
  <r>
    <n v="2966"/>
    <s v="MUJER"/>
    <n v="660259.69999999995"/>
    <s v="ASALARIADO"/>
    <x v="0"/>
    <s v="SI"/>
    <s v="NO"/>
    <s v="NO"/>
    <n v="24"/>
    <s v="No"/>
    <s v="No"/>
    <n v="660259.69999999995"/>
    <s v="ASALARIADO"/>
    <n v="24"/>
  </r>
  <r>
    <n v="2967"/>
    <s v="MUJER"/>
    <n v="297139"/>
    <s v="ASEGURADO VOLUNTARIO"/>
    <x v="1"/>
    <s v="SI"/>
    <s v="NO"/>
    <s v="NO"/>
    <n v="56"/>
    <s v="No"/>
    <s v="No"/>
    <n v="297139"/>
    <s v="ASEGURADO VOLUNTARIO"/>
    <n v="56"/>
  </r>
  <r>
    <n v="2968"/>
    <s v="MUJER"/>
    <n v="1253343.1200000001"/>
    <s v="ASALARIADO"/>
    <x v="1"/>
    <s v="SI"/>
    <s v="NO"/>
    <s v="NO"/>
    <n v="35"/>
    <s v="No"/>
    <s v="No"/>
    <n v="1253343.1200000001"/>
    <s v="ASALARIADO"/>
    <n v="35"/>
  </r>
  <r>
    <n v="2969"/>
    <s v="HOMBRE"/>
    <n v="297046"/>
    <s v="TRABAJADOR INDEPENDIENTE"/>
    <x v="1"/>
    <s v="SI"/>
    <s v="NO"/>
    <s v="NO"/>
    <n v="59"/>
    <s v="No"/>
    <s v="No"/>
    <n v="297046"/>
    <s v="TRABAJADOR INDEPENDIENTE"/>
    <n v="59"/>
  </r>
  <r>
    <n v="2970"/>
    <s v="HOMBRE"/>
    <n v="392675"/>
    <s v="TRABAJADOR INDEPENDIENTE"/>
    <x v="1"/>
    <s v="SI"/>
    <s v="NO"/>
    <s v="NO"/>
    <n v="44"/>
    <s v="No"/>
    <s v="No"/>
    <n v="392675"/>
    <s v="TRABAJADOR INDEPENDIENTE"/>
    <n v="44"/>
  </r>
  <r>
    <n v="2971"/>
    <s v="MUJER"/>
    <n v="300018"/>
    <s v="ASEGURADO VOLUNTARIO"/>
    <x v="1"/>
    <s v="SI"/>
    <s v="NO"/>
    <s v="NO"/>
    <n v="58"/>
    <s v="No"/>
    <s v="No"/>
    <n v="300018"/>
    <s v="ASEGURADO VOLUNTARIO"/>
    <n v="58"/>
  </r>
  <r>
    <n v="2972"/>
    <s v="MUJER"/>
    <n v="127500"/>
    <s v="ASALARIADO"/>
    <x v="1"/>
    <s v="SI"/>
    <s v="NO"/>
    <s v="SI"/>
    <n v="52"/>
    <s v="No"/>
    <s v="No"/>
    <n v="127500"/>
    <s v="ASALARIADO"/>
    <n v="52"/>
  </r>
  <r>
    <n v="2973"/>
    <s v="MUJER"/>
    <n v="296000"/>
    <s v="ASALARIADO"/>
    <x v="1"/>
    <s v="SI"/>
    <s v="NO"/>
    <s v="NO"/>
    <n v="57"/>
    <s v="No"/>
    <s v="No"/>
    <n v="296000"/>
    <s v="ASALARIADO"/>
    <n v="57"/>
  </r>
  <r>
    <n v="2974"/>
    <s v="MUJER"/>
    <n v="64851.19"/>
    <s v="ASALARIADO"/>
    <x v="1"/>
    <s v="SI"/>
    <s v="NO"/>
    <s v="NO"/>
    <n v="25"/>
    <s v="No"/>
    <s v="No"/>
    <n v="64851.19"/>
    <s v="ASALARIADO"/>
    <n v="25"/>
  </r>
  <r>
    <n v="2975"/>
    <s v="MUJER"/>
    <n v="10"/>
    <s v="ASALARIADO"/>
    <x v="0"/>
    <s v="SI"/>
    <s v="NO"/>
    <s v="NO"/>
    <n v="51"/>
    <s v="No"/>
    <s v="No"/>
    <n v="10"/>
    <s v="ASALARIADO"/>
    <n v="51"/>
  </r>
  <r>
    <n v="2976"/>
    <s v="MUJER"/>
    <n v="976868.32"/>
    <s v="ASALARIADO"/>
    <x v="1"/>
    <s v="SI"/>
    <s v="NO"/>
    <s v="NO"/>
    <n v="37"/>
    <s v="No"/>
    <s v="No"/>
    <n v="976868.32"/>
    <s v="ASALARIADO"/>
    <n v="37"/>
  </r>
  <r>
    <n v="2977"/>
    <s v="HOMBRE"/>
    <n v="301783"/>
    <s v="ASALARIADO"/>
    <x v="1"/>
    <s v="SI"/>
    <s v="NO"/>
    <s v="SI"/>
    <n v="36"/>
    <s v="No"/>
    <s v="No"/>
    <n v="301783"/>
    <s v="ASALARIADO"/>
    <n v="36"/>
  </r>
  <r>
    <n v="2978"/>
    <s v="HOMBRE"/>
    <n v="299647"/>
    <s v="ASEGURADO VOLUNTARIO"/>
    <x v="1"/>
    <s v="SI"/>
    <s v="NO"/>
    <s v="NO"/>
    <n v="62"/>
    <s v="No"/>
    <s v="No"/>
    <n v="299647"/>
    <s v="ASEGURADO VOLUNTARIO"/>
    <n v="62"/>
  </r>
  <r>
    <n v="2979"/>
    <s v="MUJER"/>
    <n v="1893569.1"/>
    <s v="ASALARIADO"/>
    <x v="0"/>
    <s v="SI"/>
    <s v="NO"/>
    <s v="NO"/>
    <n v="54"/>
    <s v="No"/>
    <s v="No"/>
    <n v="1893569.1"/>
    <s v="ASALARIADO"/>
    <n v="54"/>
  </r>
  <r>
    <n v="2980"/>
    <s v="HOMBRE"/>
    <n v="173700"/>
    <s v="ASALARIADO"/>
    <x v="1"/>
    <s v="SI"/>
    <s v="NO"/>
    <s v="NO"/>
    <n v="51"/>
    <s v="No"/>
    <s v="No"/>
    <n v="173700"/>
    <s v="ASALARIADO"/>
    <n v="51"/>
  </r>
  <r>
    <n v="2981"/>
    <s v="MUJER"/>
    <n v="766774"/>
    <s v="ASALARIADO"/>
    <x v="1"/>
    <s v="SI"/>
    <s v="SI"/>
    <s v="NO"/>
    <n v="52"/>
    <s v="No"/>
    <s v="No"/>
    <n v="766774"/>
    <s v="ASALARIADO"/>
    <n v="52"/>
  </r>
  <r>
    <n v="2982"/>
    <s v="HOMBRE"/>
    <n v="291514"/>
    <s v="ASEGURADO VOLUNTARIO"/>
    <x v="1"/>
    <s v="SI"/>
    <s v="NO"/>
    <s v="NO"/>
    <n v="51"/>
    <s v="No"/>
    <s v="No"/>
    <n v="291514"/>
    <s v="ASEGURADO VOLUNTARIO"/>
    <n v="51"/>
  </r>
  <r>
    <n v="2983"/>
    <s v="HOMBRE"/>
    <n v="490122"/>
    <s v="TRABAJADOR INDEPENDIENTE"/>
    <x v="1"/>
    <s v="SI"/>
    <s v="NO"/>
    <s v="NO"/>
    <n v="63"/>
    <s v="No"/>
    <s v="No"/>
    <n v="490122"/>
    <s v="TRABAJADOR INDEPENDIENTE"/>
    <n v="63"/>
  </r>
  <r>
    <n v="2984"/>
    <s v="MUJER"/>
    <n v="299647"/>
    <s v="ASEGURADO VOLUNTARIO"/>
    <x v="1"/>
    <s v="SI"/>
    <s v="SI"/>
    <s v="NO"/>
    <n v="69"/>
    <s v="No"/>
    <s v="No"/>
    <n v="299647"/>
    <s v="ASEGURADO VOLUNTARIO"/>
    <n v="69"/>
  </r>
  <r>
    <n v="2985"/>
    <s v="HOMBRE"/>
    <n v="297046"/>
    <s v="TRABAJADOR INDEPENDIENTE"/>
    <x v="1"/>
    <s v="NO"/>
    <s v="NO"/>
    <s v="SI"/>
    <n v="55"/>
    <s v="No"/>
    <s v="No"/>
    <n v="297046"/>
    <s v="TRABAJADOR INDEPENDIENTE"/>
    <n v="55"/>
  </r>
  <r>
    <n v="2986"/>
    <s v="MUJER"/>
    <n v="300018"/>
    <s v="ASEGURADO VOLUNTARIO"/>
    <x v="1"/>
    <s v="SI"/>
    <s v="NO"/>
    <s v="NO"/>
    <n v="53"/>
    <s v="No"/>
    <s v="No"/>
    <n v="300018"/>
    <s v="ASEGURADO VOLUNTARIO"/>
    <n v="53"/>
  </r>
  <r>
    <n v="2987"/>
    <s v="HOMBRE"/>
    <n v="321550"/>
    <s v="TRABAJADOR INDEPENDIENTE"/>
    <x v="1"/>
    <s v="SI"/>
    <s v="NO"/>
    <s v="SI"/>
    <n v="51"/>
    <s v="No"/>
    <s v="No"/>
    <n v="321550"/>
    <s v="TRABAJADOR INDEPENDIENTE"/>
    <n v="51"/>
  </r>
  <r>
    <n v="2988"/>
    <s v="HOMBRE"/>
    <n v="422424"/>
    <s v="ASALARIADO"/>
    <x v="1"/>
    <s v="SI"/>
    <s v="NO"/>
    <s v="NO"/>
    <n v="27"/>
    <s v="No"/>
    <s v="No"/>
    <n v="422424"/>
    <s v="ASALARIADO"/>
    <n v="27"/>
  </r>
  <r>
    <n v="2989"/>
    <s v="MUJER"/>
    <n v="351531.84"/>
    <s v="ASALARIADO"/>
    <x v="1"/>
    <s v="SI"/>
    <s v="NO"/>
    <s v="NO"/>
    <n v="38"/>
    <s v="No"/>
    <s v="No"/>
    <n v="351531.84"/>
    <s v="ASALARIADO"/>
    <n v="38"/>
  </r>
  <r>
    <n v="2990"/>
    <s v="HOMBRE"/>
    <n v="356000"/>
    <s v="ASALARIADO"/>
    <x v="1"/>
    <s v="SI"/>
    <s v="NO"/>
    <s v="NO"/>
    <n v="57"/>
    <s v="No"/>
    <s v="No"/>
    <n v="356000"/>
    <s v="ASALARIADO"/>
    <n v="57"/>
  </r>
  <r>
    <n v="2991"/>
    <s v="MUJER"/>
    <n v="278031"/>
    <s v="ASEGURADO VOLUNTARIO"/>
    <x v="1"/>
    <s v="SI"/>
    <s v="NO"/>
    <s v="NO"/>
    <n v="39"/>
    <s v="No"/>
    <s v="No"/>
    <n v="278031"/>
    <s v="ASEGURADO VOLUNTARIO"/>
    <n v="39"/>
  </r>
  <r>
    <n v="2992"/>
    <s v="HOMBRE"/>
    <n v="2247500"/>
    <s v="ASALARIADO"/>
    <x v="1"/>
    <s v="SI"/>
    <s v="NO"/>
    <s v="NO"/>
    <n v="45"/>
    <s v="Atípico"/>
    <s v="No"/>
    <n v="2247500"/>
    <s v="ASALARIADO"/>
    <n v="45"/>
  </r>
  <r>
    <n v="2993"/>
    <s v="HOMBRE"/>
    <n v="340000"/>
    <s v="ASALARIADO"/>
    <x v="1"/>
    <s v="SI"/>
    <s v="NO"/>
    <s v="NO"/>
    <n v="34"/>
    <s v="No"/>
    <s v="No"/>
    <n v="340000"/>
    <s v="ASALARIADO"/>
    <n v="34"/>
  </r>
  <r>
    <n v="2994"/>
    <s v="HOMBRE"/>
    <n v="50000"/>
    <s v="ASALARIADO"/>
    <x v="1"/>
    <s v="SI"/>
    <s v="SI"/>
    <s v="SI"/>
    <n v="53"/>
    <s v="No"/>
    <s v="No"/>
    <n v="50000"/>
    <s v="ASALARIADO"/>
    <n v="53"/>
  </r>
  <r>
    <n v="2995"/>
    <s v="HOMBRE"/>
    <n v="389718"/>
    <s v="ASALARIADO"/>
    <x v="1"/>
    <s v="SI"/>
    <s v="NO"/>
    <s v="NO"/>
    <n v="41"/>
    <s v="No"/>
    <s v="No"/>
    <n v="389718"/>
    <s v="ASALARIADO"/>
    <n v="41"/>
  </r>
  <r>
    <n v="2996"/>
    <s v="MUJER"/>
    <n v="2032262.93"/>
    <s v="ASALARIADO"/>
    <x v="1"/>
    <s v="SI"/>
    <s v="NO"/>
    <s v="NO"/>
    <n v="54"/>
    <s v="No"/>
    <s v="No"/>
    <n v="2032262.93"/>
    <s v="ASALARIADO"/>
    <n v="54"/>
  </r>
  <r>
    <n v="2997"/>
    <s v="MUJER"/>
    <n v="89567"/>
    <s v="ASALARIADO"/>
    <x v="0"/>
    <s v="SI"/>
    <s v="NO"/>
    <s v="NO"/>
    <n v="34"/>
    <s v="No"/>
    <s v="No"/>
    <n v="89567"/>
    <s v="ASALARIADO"/>
    <n v="34"/>
  </r>
  <r>
    <n v="2998"/>
    <s v="HOMBRE"/>
    <n v="316965"/>
    <s v="ASALARIADO"/>
    <x v="1"/>
    <s v="SI"/>
    <s v="NO"/>
    <s v="NO"/>
    <n v="25"/>
    <s v="No"/>
    <s v="No"/>
    <n v="316965"/>
    <s v="ASALARIADO"/>
    <n v="25"/>
  </r>
  <r>
    <n v="2999"/>
    <s v="MUJER"/>
    <n v="347135"/>
    <s v="ASEGURADO VOLUNTARIO"/>
    <x v="1"/>
    <s v="SI"/>
    <s v="SI"/>
    <s v="NO"/>
    <n v="63"/>
    <s v="No"/>
    <s v="No"/>
    <n v="347135"/>
    <s v="ASEGURADO VOLUNTARIO"/>
    <n v="63"/>
  </r>
  <r>
    <n v="3000"/>
    <s v="MUJER"/>
    <n v="1501649.3"/>
    <s v="ASALARIADO"/>
    <x v="1"/>
    <s v="SI"/>
    <s v="SI"/>
    <s v="NO"/>
    <n v="35"/>
    <s v="No"/>
    <s v="No"/>
    <n v="1501649.3"/>
    <s v="ASALARIADO"/>
    <n v="35"/>
  </r>
  <r>
    <n v="3001"/>
    <s v="HOMBRE"/>
    <n v="302470"/>
    <s v="TRABAJADOR INDEPENDIENTE"/>
    <x v="1"/>
    <s v="SI"/>
    <s v="NO"/>
    <s v="NO"/>
    <n v="61"/>
    <s v="No"/>
    <s v="No"/>
    <n v="302470"/>
    <s v="TRABAJADOR INDEPENDIENTE"/>
    <n v="61"/>
  </r>
  <r>
    <n v="3002"/>
    <s v="MUJER"/>
    <n v="477140"/>
    <s v="ASALARIADO"/>
    <x v="0"/>
    <s v="SI"/>
    <s v="NO"/>
    <s v="NO"/>
    <n v="48"/>
    <s v="No"/>
    <s v="No"/>
    <n v="477140"/>
    <s v="ASALARIADO"/>
    <n v="48"/>
  </r>
  <r>
    <n v="3003"/>
    <s v="HOMBRE"/>
    <n v="1194392"/>
    <s v="ASALARIADO"/>
    <x v="1"/>
    <s v="SI"/>
    <s v="NO"/>
    <s v="NO"/>
    <n v="28"/>
    <s v="No"/>
    <s v="No"/>
    <n v="1194392"/>
    <s v="ASALARIADO"/>
    <n v="28"/>
  </r>
  <r>
    <n v="3004"/>
    <s v="MUJER"/>
    <n v="1876023.5"/>
    <s v="ASALARIADO"/>
    <x v="0"/>
    <s v="SI"/>
    <s v="NO"/>
    <s v="NO"/>
    <n v="46"/>
    <s v="No"/>
    <s v="No"/>
    <n v="1876023.5"/>
    <s v="ASALARIADO"/>
    <n v="46"/>
  </r>
  <r>
    <n v="3005"/>
    <s v="MUJER"/>
    <n v="582000"/>
    <s v="ASALARIADO"/>
    <x v="1"/>
    <s v="SI"/>
    <s v="NO"/>
    <s v="NO"/>
    <n v="23"/>
    <s v="No"/>
    <s v="No"/>
    <n v="582000"/>
    <s v="ASALARIADO"/>
    <n v="23"/>
  </r>
  <r>
    <n v="3006"/>
    <s v="MUJER"/>
    <n v="627691"/>
    <s v="ASALARIADO"/>
    <x v="0"/>
    <s v="SI"/>
    <s v="NO"/>
    <s v="NO"/>
    <n v="41"/>
    <s v="No"/>
    <s v="No"/>
    <n v="627691"/>
    <s v="ASALARIADO"/>
    <n v="41"/>
  </r>
  <r>
    <n v="3007"/>
    <s v="HOMBRE"/>
    <n v="297046"/>
    <s v="ASEGURADO VOLUNTARIO"/>
    <x v="1"/>
    <s v="SI"/>
    <s v="NO"/>
    <s v="NO"/>
    <n v="59"/>
    <s v="No"/>
    <s v="No"/>
    <n v="297046"/>
    <s v="ASEGURADO VOLUNTARIO"/>
    <n v="59"/>
  </r>
  <r>
    <n v="3008"/>
    <s v="MUJER"/>
    <n v="944226"/>
    <s v="ASALARIADO"/>
    <x v="0"/>
    <s v="SI"/>
    <s v="NO"/>
    <s v="SI"/>
    <n v="40"/>
    <s v="No"/>
    <s v="No"/>
    <n v="944226"/>
    <s v="ASALARIADO"/>
    <n v="40"/>
  </r>
  <r>
    <n v="3009"/>
    <s v="MUJER"/>
    <n v="5249730"/>
    <s v="ASALARIADO"/>
    <x v="0"/>
    <s v="SI"/>
    <s v="NO"/>
    <s v="NO"/>
    <n v="63"/>
    <s v="Atípico"/>
    <s v="No"/>
    <n v="5249730"/>
    <s v="ASALARIADO"/>
    <n v="63"/>
  </r>
  <r>
    <n v="3010"/>
    <s v="MUJER"/>
    <n v="737925"/>
    <s v="ASALARIADO"/>
    <x v="1"/>
    <s v="SI"/>
    <s v="NO"/>
    <s v="NO"/>
    <n v="51"/>
    <s v="No"/>
    <s v="No"/>
    <n v="737925"/>
    <s v="ASALARIADO"/>
    <n v="51"/>
  </r>
  <r>
    <n v="3011"/>
    <s v="MUJER"/>
    <n v="700000"/>
    <s v="ASALARIADO"/>
    <x v="1"/>
    <s v="SI"/>
    <s v="NO"/>
    <s v="NO"/>
    <n v="27"/>
    <s v="No"/>
    <s v="No"/>
    <n v="700000"/>
    <s v="ASALARIADO"/>
    <n v="27"/>
  </r>
  <r>
    <n v="3012"/>
    <s v="HOMBRE"/>
    <n v="278030"/>
    <s v="CONVENIOS ESPECIALES DE TRABAJADORES INDEPENDIENTES"/>
    <x v="1"/>
    <s v="SI"/>
    <s v="NO"/>
    <s v="NO"/>
    <n v="42"/>
    <s v="No"/>
    <s v="No"/>
    <n v="278030"/>
    <s v="CONVENIOS ESPECIALES DE TRABAJADORES INDEPENDIENTES"/>
    <n v="42"/>
  </r>
  <r>
    <n v="3013"/>
    <s v="HOMBRE"/>
    <n v="398401.34"/>
    <s v="ASALARIADO"/>
    <x v="1"/>
    <s v="SI"/>
    <s v="NO"/>
    <s v="NO"/>
    <n v="38"/>
    <s v="No"/>
    <s v="No"/>
    <n v="398401.34"/>
    <s v="ASALARIADO"/>
    <n v="38"/>
  </r>
  <r>
    <n v="3014"/>
    <s v="HOMBRE"/>
    <n v="361529.4"/>
    <s v="ASALARIADO"/>
    <x v="1"/>
    <s v="SI"/>
    <s v="NO"/>
    <s v="NO"/>
    <n v="32"/>
    <s v="No"/>
    <s v="No"/>
    <n v="361529.4"/>
    <s v="ASALARIADO"/>
    <n v="32"/>
  </r>
  <r>
    <n v="3015"/>
    <s v="HOMBRE"/>
    <n v="2399594.0699999998"/>
    <s v="ASALARIADO"/>
    <x v="1"/>
    <s v="SI"/>
    <s v="NO"/>
    <s v="NO"/>
    <n v="44"/>
    <s v="Atípico"/>
    <s v="No"/>
    <n v="2399594.0699999998"/>
    <s v="ASALARIADO"/>
    <n v="44"/>
  </r>
  <r>
    <n v="3016"/>
    <s v="MUJER"/>
    <n v="610142"/>
    <s v="TRABAJADOR INDEPENDIENTE"/>
    <x v="1"/>
    <s v="SI"/>
    <s v="NO"/>
    <s v="NO"/>
    <n v="46"/>
    <s v="No"/>
    <s v="No"/>
    <n v="610142"/>
    <s v="TRABAJADOR INDEPENDIENTE"/>
    <n v="46"/>
  </r>
  <r>
    <n v="3017"/>
    <s v="HOMBRE"/>
    <n v="1465627.44"/>
    <s v="PENSIONADOS EN SU PROPIO SISTEMA"/>
    <x v="0"/>
    <s v="SI"/>
    <s v="NO"/>
    <s v="NO"/>
    <n v="61"/>
    <s v="No"/>
    <s v="No"/>
    <n v="1465627.44"/>
    <s v="PENSIONADOS EN SU PROPIO SISTEMA"/>
    <n v="61"/>
  </r>
  <r>
    <n v="3018"/>
    <s v="HOMBRE"/>
    <n v="298500"/>
    <s v="ASEGURADO VOLUNTARIO"/>
    <x v="1"/>
    <s v="SI"/>
    <s v="SI"/>
    <s v="NO"/>
    <n v="27"/>
    <s v="No"/>
    <s v="No"/>
    <n v="298500"/>
    <s v="ASEGURADO VOLUNTARIO"/>
    <n v="27"/>
  </r>
  <r>
    <n v="3019"/>
    <s v="HOMBRE"/>
    <n v="278030"/>
    <s v="CONVENIOS ESPECIALES DE TRABAJADORES INDEPENDIENTES"/>
    <x v="1"/>
    <s v="SI"/>
    <s v="NO"/>
    <s v="NO"/>
    <n v="50"/>
    <s v="No"/>
    <s v="No"/>
    <n v="278030"/>
    <s v="CONVENIOS ESPECIALES DE TRABAJADORES INDEPENDIENTES"/>
    <n v="50"/>
  </r>
  <r>
    <n v="3020"/>
    <s v="MUJER"/>
    <n v="1921928.32"/>
    <s v="ASALARIADO"/>
    <x v="0"/>
    <s v="SI"/>
    <s v="NO"/>
    <s v="NO"/>
    <n v="51"/>
    <s v="No"/>
    <s v="No"/>
    <n v="1921928.32"/>
    <s v="ASALARIADO"/>
    <n v="51"/>
  </r>
  <r>
    <n v="3021"/>
    <s v="HOMBRE"/>
    <n v="639148"/>
    <s v="ASEGURADO VOLUNTARIO"/>
    <x v="1"/>
    <s v="SI"/>
    <s v="SI"/>
    <s v="NO"/>
    <n v="79"/>
    <s v="No"/>
    <s v="No"/>
    <n v="639148"/>
    <s v="ASEGURADO VOLUNTARIO"/>
    <n v="79"/>
  </r>
  <r>
    <n v="3022"/>
    <s v="MUJER"/>
    <n v="322866"/>
    <s v="ASALARIADO"/>
    <x v="1"/>
    <s v="SI"/>
    <s v="NO"/>
    <s v="NO"/>
    <n v="19"/>
    <s v="No"/>
    <s v="No"/>
    <n v="322866"/>
    <s v="ASALARIADO"/>
    <n v="19"/>
  </r>
  <r>
    <n v="3023"/>
    <s v="HOMBRE"/>
    <n v="405002.33"/>
    <s v="ASALARIADO"/>
    <x v="0"/>
    <s v="SI"/>
    <s v="NO"/>
    <s v="NO"/>
    <n v="47"/>
    <s v="No"/>
    <s v="No"/>
    <n v="405002.33"/>
    <s v="ASALARIADO"/>
    <n v="47"/>
  </r>
  <r>
    <n v="3024"/>
    <s v="HOMBRE"/>
    <n v="297046"/>
    <s v="ASEGURADO VOLUNTARIO"/>
    <x v="1"/>
    <s v="SI"/>
    <s v="NO"/>
    <s v="NO"/>
    <n v="64"/>
    <s v="No"/>
    <s v="No"/>
    <n v="297046"/>
    <s v="ASEGURADO VOLUNTARIO"/>
    <n v="64"/>
  </r>
  <r>
    <n v="3025"/>
    <s v="MUJER"/>
    <n v="651333.19999999995"/>
    <s v="ASALARIADO"/>
    <x v="0"/>
    <s v="SI"/>
    <s v="NO"/>
    <s v="NO"/>
    <n v="36"/>
    <s v="No"/>
    <s v="No"/>
    <n v="651333.19999999995"/>
    <s v="ASALARIADO"/>
    <n v="36"/>
  </r>
  <r>
    <n v="3026"/>
    <s v="HOMBRE"/>
    <n v="577384"/>
    <s v="ASALARIADO"/>
    <x v="1"/>
    <s v="SI"/>
    <s v="NO"/>
    <s v="NO"/>
    <n v="41"/>
    <s v="No"/>
    <s v="No"/>
    <n v="577384"/>
    <s v="ASALARIADO"/>
    <n v="41"/>
  </r>
  <r>
    <n v="3027"/>
    <s v="MUJER"/>
    <n v="1207004.3999999999"/>
    <s v="ASALARIADO"/>
    <x v="0"/>
    <s v="SI"/>
    <s v="NO"/>
    <s v="NO"/>
    <n v="45"/>
    <s v="No"/>
    <s v="No"/>
    <n v="1207004.3999999999"/>
    <s v="ASALARIADO"/>
    <n v="45"/>
  </r>
  <r>
    <n v="3028"/>
    <s v="HOMBRE"/>
    <n v="355880"/>
    <s v="ASALARIADO"/>
    <x v="1"/>
    <s v="SI"/>
    <s v="NO"/>
    <s v="NO"/>
    <n v="41"/>
    <s v="No"/>
    <s v="No"/>
    <n v="355880"/>
    <s v="ASALARIADO"/>
    <n v="41"/>
  </r>
  <r>
    <n v="3029"/>
    <s v="MUJER"/>
    <n v="278030"/>
    <s v="CONVENIOS ESPECIALES DE TRABAJADORES INDEPENDIENTES"/>
    <x v="1"/>
    <s v="SI"/>
    <s v="NO"/>
    <s v="NO"/>
    <n v="40"/>
    <s v="No"/>
    <s v="No"/>
    <n v="278030"/>
    <s v="CONVENIOS ESPECIALES DE TRABAJADORES INDEPENDIENTES"/>
    <n v="40"/>
  </r>
  <r>
    <n v="3030"/>
    <s v="HOMBRE"/>
    <n v="156631.5"/>
    <s v="PENSIONADOS EN SU PROPIO SISTEMA"/>
    <x v="0"/>
    <s v="SI"/>
    <s v="NO"/>
    <s v="NO"/>
    <n v="91"/>
    <s v="No"/>
    <s v="No"/>
    <n v="156631.5"/>
    <s v="PENSIONADOS EN SU PROPIO SISTEMA"/>
    <n v="91"/>
  </r>
  <r>
    <n v="3031"/>
    <s v="HOMBRE"/>
    <n v="341207"/>
    <s v="ASALARIADO"/>
    <x v="1"/>
    <s v="SI"/>
    <s v="NO"/>
    <s v="SI"/>
    <n v="38"/>
    <s v="No"/>
    <s v="No"/>
    <n v="341207"/>
    <s v="ASALARIADO"/>
    <n v="38"/>
  </r>
  <r>
    <n v="3032"/>
    <s v="MUJER"/>
    <n v="1517417.52"/>
    <s v="ASALARIADO"/>
    <x v="0"/>
    <s v="SI"/>
    <s v="NO"/>
    <s v="NO"/>
    <n v="42"/>
    <s v="No"/>
    <s v="No"/>
    <n v="1517417.52"/>
    <s v="ASALARIADO"/>
    <n v="42"/>
  </r>
  <r>
    <n v="3033"/>
    <s v="HOMBRE"/>
    <n v="292945.2"/>
    <s v="ASALARIADO"/>
    <x v="1"/>
    <s v="SI"/>
    <s v="NO"/>
    <s v="NO"/>
    <n v="47"/>
    <s v="No"/>
    <s v="No"/>
    <n v="292945.2"/>
    <s v="ASALARIADO"/>
    <n v="47"/>
  </r>
  <r>
    <n v="3034"/>
    <s v="HOMBRE"/>
    <n v="514062"/>
    <s v="TRABAJADOR INDEPENDIENTE"/>
    <x v="1"/>
    <s v="SI"/>
    <s v="NO"/>
    <s v="SI"/>
    <n v="45"/>
    <s v="No"/>
    <s v="No"/>
    <n v="514062"/>
    <s v="TRABAJADOR INDEPENDIENTE"/>
    <n v="45"/>
  </r>
  <r>
    <n v="3035"/>
    <s v="MUJER"/>
    <n v="192657.4"/>
    <s v="ASALARIADO"/>
    <x v="0"/>
    <s v="SI"/>
    <s v="NO"/>
    <s v="NO"/>
    <n v="36"/>
    <s v="No"/>
    <s v="No"/>
    <n v="192657.4"/>
    <s v="ASALARIADO"/>
    <n v="36"/>
  </r>
  <r>
    <n v="3036"/>
    <s v="HOMBRE"/>
    <n v="331181"/>
    <s v="ASEGURADO VOLUNTARIO"/>
    <x v="1"/>
    <s v="SI"/>
    <s v="NO"/>
    <s v="NO"/>
    <n v="41"/>
    <s v="No"/>
    <s v="No"/>
    <n v="331181"/>
    <s v="ASEGURADO VOLUNTARIO"/>
    <n v="41"/>
  </r>
  <r>
    <n v="3037"/>
    <s v="HOMBRE"/>
    <n v="1346208.75"/>
    <s v="ASALARIADO"/>
    <x v="1"/>
    <s v="SI"/>
    <s v="NO"/>
    <s v="NO"/>
    <n v="38"/>
    <s v="No"/>
    <s v="No"/>
    <n v="1346208.75"/>
    <s v="ASALARIADO"/>
    <n v="38"/>
  </r>
  <r>
    <n v="3038"/>
    <s v="HOMBRE"/>
    <n v="639143"/>
    <s v="CONVENIOS ESPECIALES DE ASEGURADOS VOLUNTARIOS"/>
    <x v="1"/>
    <s v="SI"/>
    <s v="SI"/>
    <s v="NO"/>
    <n v="75"/>
    <s v="No"/>
    <s v="No"/>
    <n v="639143"/>
    <s v="CONVENIOS ESPECIALES DE ASEGURADOS VOLUNTARIOS"/>
    <n v="75"/>
  </r>
  <r>
    <n v="3039"/>
    <s v="MUJER"/>
    <n v="545338.75"/>
    <s v="ASALARIADO"/>
    <x v="0"/>
    <s v="SI"/>
    <s v="NO"/>
    <s v="NO"/>
    <n v="27"/>
    <s v="No"/>
    <s v="No"/>
    <n v="545338.75"/>
    <s v="ASALARIADO"/>
    <n v="27"/>
  </r>
  <r>
    <n v="3040"/>
    <s v="HOMBRE"/>
    <n v="396543.85"/>
    <s v="ASALARIADO"/>
    <x v="1"/>
    <s v="SI"/>
    <s v="NO"/>
    <s v="NO"/>
    <n v="27"/>
    <s v="No"/>
    <s v="No"/>
    <n v="396543.85"/>
    <s v="ASALARIADO"/>
    <n v="27"/>
  </r>
  <r>
    <n v="3041"/>
    <s v="MUJER"/>
    <n v="941448"/>
    <s v="ASALARIADO"/>
    <x v="0"/>
    <s v="SI"/>
    <s v="NO"/>
    <s v="NO"/>
    <n v="27"/>
    <s v="No"/>
    <s v="No"/>
    <n v="941448"/>
    <s v="ASALARIADO"/>
    <n v="27"/>
  </r>
  <r>
    <n v="3042"/>
    <s v="MUJER"/>
    <n v="929129"/>
    <s v="ASALARIADO"/>
    <x v="0"/>
    <s v="SI"/>
    <s v="NO"/>
    <s v="NO"/>
    <n v="38"/>
    <s v="No"/>
    <s v="No"/>
    <n v="929129"/>
    <s v="ASALARIADO"/>
    <n v="38"/>
  </r>
  <r>
    <n v="3043"/>
    <s v="HOMBRE"/>
    <n v="352881"/>
    <s v="ASEGURADO VOLUNTARIO"/>
    <x v="1"/>
    <s v="SI"/>
    <s v="SI"/>
    <s v="NO"/>
    <n v="57"/>
    <s v="No"/>
    <s v="No"/>
    <n v="352881"/>
    <s v="ASEGURADO VOLUNTARIO"/>
    <n v="57"/>
  </r>
  <r>
    <n v="3044"/>
    <s v="HOMBRE"/>
    <n v="340369.08"/>
    <s v="ASALARIADO"/>
    <x v="1"/>
    <s v="SI"/>
    <s v="NO"/>
    <s v="NO"/>
    <n v="29"/>
    <s v="No"/>
    <s v="No"/>
    <n v="340369.08"/>
    <s v="ASALARIADO"/>
    <n v="29"/>
  </r>
  <r>
    <n v="3045"/>
    <s v="HOMBRE"/>
    <n v="358468"/>
    <s v="ASALARIADO"/>
    <x v="1"/>
    <s v="SI"/>
    <s v="NO"/>
    <s v="NO"/>
    <n v="42"/>
    <s v="No"/>
    <s v="No"/>
    <n v="358468"/>
    <s v="ASALARIADO"/>
    <n v="42"/>
  </r>
  <r>
    <n v="3046"/>
    <s v="HOMBRE"/>
    <n v="814688"/>
    <s v="ASALARIADO"/>
    <x v="1"/>
    <s v="SI"/>
    <s v="NO"/>
    <s v="NO"/>
    <n v="36"/>
    <s v="No"/>
    <s v="No"/>
    <n v="814688"/>
    <s v="ASALARIADO"/>
    <n v="36"/>
  </r>
  <r>
    <n v="3047"/>
    <s v="MUJER"/>
    <n v="358640"/>
    <s v="ASEGURADO VOLUNTARIO"/>
    <x v="1"/>
    <s v="SI"/>
    <s v="SI"/>
    <s v="NO"/>
    <n v="67"/>
    <s v="No"/>
    <s v="No"/>
    <n v="358640"/>
    <s v="ASEGURADO VOLUNTARIO"/>
    <n v="67"/>
  </r>
  <r>
    <n v="3048"/>
    <s v="MUJER"/>
    <n v="1324052"/>
    <s v="ASALARIADO"/>
    <x v="0"/>
    <s v="SI"/>
    <s v="NO"/>
    <s v="SI"/>
    <n v="43"/>
    <s v="No"/>
    <s v="No"/>
    <n v="1324052"/>
    <s v="ASALARIADO"/>
    <n v="43"/>
  </r>
  <r>
    <n v="3049"/>
    <s v="HOMBRE"/>
    <n v="298018"/>
    <s v="ASEGURADO VOLUNTARIO"/>
    <x v="1"/>
    <s v="SI"/>
    <s v="NO"/>
    <s v="NO"/>
    <n v="29"/>
    <s v="No"/>
    <s v="No"/>
    <n v="298018"/>
    <s v="ASEGURADO VOLUNTARIO"/>
    <n v="29"/>
  </r>
  <r>
    <n v="3050"/>
    <s v="HOMBRE"/>
    <n v="316030"/>
    <s v="ASALARIADO"/>
    <x v="1"/>
    <s v="SI"/>
    <s v="NO"/>
    <s v="NO"/>
    <n v="52"/>
    <s v="No"/>
    <s v="No"/>
    <n v="316030"/>
    <s v="ASALARIADO"/>
    <n v="52"/>
  </r>
  <r>
    <n v="3051"/>
    <s v="HOMBRE"/>
    <n v="304299.8"/>
    <s v="PENSIONADOS EN SU PROPIO SISTEMA"/>
    <x v="0"/>
    <s v="SI"/>
    <s v="NO"/>
    <s v="NO"/>
    <n v="55"/>
    <s v="No"/>
    <s v="No"/>
    <n v="304299.8"/>
    <s v="PENSIONADOS EN SU PROPIO SISTEMA"/>
    <n v="55"/>
  </r>
  <r>
    <n v="3052"/>
    <s v="MUJER"/>
    <n v="297046"/>
    <s v="ASEGURADO VOLUNTARIO"/>
    <x v="1"/>
    <s v="SI"/>
    <s v="NO"/>
    <s v="SI"/>
    <n v="36"/>
    <s v="No"/>
    <s v="No"/>
    <n v="297046"/>
    <s v="ASEGURADO VOLUNTARIO"/>
    <n v="36"/>
  </r>
  <r>
    <n v="3053"/>
    <s v="HOMBRE"/>
    <n v="106560"/>
    <s v="ASALARIADO"/>
    <x v="1"/>
    <s v="SI"/>
    <s v="NO"/>
    <s v="NO"/>
    <n v="47"/>
    <s v="No"/>
    <s v="No"/>
    <n v="106560"/>
    <s v="ASALARIADO"/>
    <n v="47"/>
  </r>
  <r>
    <n v="3054"/>
    <s v="MUJER"/>
    <n v="407609"/>
    <s v="TRABAJADOR INDEPENDIENTE"/>
    <x v="1"/>
    <s v="SI"/>
    <s v="NO"/>
    <s v="NO"/>
    <n v="59"/>
    <s v="No"/>
    <s v="No"/>
    <n v="407609"/>
    <s v="TRABAJADOR INDEPENDIENTE"/>
    <n v="59"/>
  </r>
  <r>
    <n v="3055"/>
    <s v="HOMBRE"/>
    <n v="639148"/>
    <s v="TRABAJADOR INDEPENDIENTE"/>
    <x v="1"/>
    <s v="SI"/>
    <s v="NO"/>
    <s v="NO"/>
    <n v="53"/>
    <s v="No"/>
    <s v="No"/>
    <n v="639148"/>
    <s v="TRABAJADOR INDEPENDIENTE"/>
    <n v="53"/>
  </r>
  <r>
    <n v="3056"/>
    <s v="HOMBRE"/>
    <n v="405063"/>
    <s v="TRABAJADOR INDEPENDIENTE"/>
    <x v="1"/>
    <s v="SI"/>
    <s v="NO"/>
    <s v="SI"/>
    <n v="42"/>
    <s v="No"/>
    <s v="No"/>
    <n v="405063"/>
    <s v="TRABAJADOR INDEPENDIENTE"/>
    <n v="42"/>
  </r>
  <r>
    <n v="3057"/>
    <s v="MUJER"/>
    <n v="1828114.74"/>
    <s v="ASALARIADO"/>
    <x v="0"/>
    <s v="SI"/>
    <s v="NO"/>
    <s v="NO"/>
    <n v="33"/>
    <s v="No"/>
    <s v="No"/>
    <n v="1828114.74"/>
    <s v="ASALARIADO"/>
    <n v="33"/>
  </r>
  <r>
    <n v="3058"/>
    <s v="MUJER"/>
    <n v="383625"/>
    <s v="ASALARIADO"/>
    <x v="1"/>
    <s v="SI"/>
    <s v="NO"/>
    <s v="NO"/>
    <n v="26"/>
    <s v="No"/>
    <s v="No"/>
    <n v="383625"/>
    <s v="ASALARIADO"/>
    <n v="26"/>
  </r>
  <r>
    <n v="3059"/>
    <s v="HOMBRE"/>
    <n v="278030"/>
    <s v="CONVENIOS ESPECIALES DE TRABAJADORES INDEPENDIENTES"/>
    <x v="1"/>
    <s v="SI"/>
    <s v="NO"/>
    <s v="NO"/>
    <n v="26"/>
    <s v="No"/>
    <s v="No"/>
    <n v="278030"/>
    <s v="CONVENIOS ESPECIALES DE TRABAJADORES INDEPENDIENTES"/>
    <n v="26"/>
  </r>
  <r>
    <n v="3060"/>
    <s v="MUJER"/>
    <n v="381783.6"/>
    <s v="ASALARIADO"/>
    <x v="1"/>
    <s v="SI"/>
    <s v="NO"/>
    <s v="NO"/>
    <n v="31"/>
    <s v="No"/>
    <s v="No"/>
    <n v="381783.6"/>
    <s v="ASALARIADO"/>
    <n v="31"/>
  </r>
  <r>
    <n v="3061"/>
    <s v="MUJER"/>
    <n v="485000"/>
    <s v="ASALARIADO"/>
    <x v="1"/>
    <s v="SI"/>
    <s v="NO"/>
    <s v="NO"/>
    <n v="39"/>
    <s v="No"/>
    <s v="No"/>
    <n v="485000"/>
    <s v="ASALARIADO"/>
    <n v="39"/>
  </r>
  <r>
    <n v="3062"/>
    <s v="HOMBRE"/>
    <n v="301566"/>
    <s v="TRABAJADOR INDEPENDIENTE"/>
    <x v="1"/>
    <s v="SI"/>
    <s v="NO"/>
    <s v="SI"/>
    <n v="28"/>
    <s v="No"/>
    <s v="No"/>
    <n v="301566"/>
    <s v="TRABAJADOR INDEPENDIENTE"/>
    <n v="28"/>
  </r>
  <r>
    <n v="3063"/>
    <s v="HOMBRE"/>
    <n v="1492800.6"/>
    <s v="ASALARIADO"/>
    <x v="0"/>
    <s v="SI"/>
    <s v="NO"/>
    <s v="NO"/>
    <n v="37"/>
    <s v="No"/>
    <s v="No"/>
    <n v="1492800.6"/>
    <s v="ASALARIADO"/>
    <n v="37"/>
  </r>
  <r>
    <n v="3064"/>
    <s v="MUJER"/>
    <n v="749840"/>
    <s v="ASALARIADO"/>
    <x v="1"/>
    <s v="SI"/>
    <s v="NO"/>
    <s v="NO"/>
    <n v="23"/>
    <s v="No"/>
    <s v="No"/>
    <n v="749840"/>
    <s v="ASALARIADO"/>
    <n v="23"/>
  </r>
  <r>
    <n v="3065"/>
    <s v="MUJER"/>
    <n v="371527"/>
    <s v="ASALARIADO"/>
    <x v="1"/>
    <s v="SI"/>
    <s v="NO"/>
    <s v="NO"/>
    <n v="35"/>
    <s v="No"/>
    <s v="No"/>
    <n v="371527"/>
    <s v="ASALARIADO"/>
    <n v="35"/>
  </r>
  <r>
    <n v="3066"/>
    <s v="MUJER"/>
    <n v="297044"/>
    <s v="ASEGURADO VOLUNTARIO"/>
    <x v="1"/>
    <s v="SI"/>
    <s v="SI"/>
    <s v="SI"/>
    <n v="33"/>
    <s v="No"/>
    <s v="No"/>
    <n v="297044"/>
    <s v="ASEGURADO VOLUNTARIO"/>
    <n v="33"/>
  </r>
  <r>
    <n v="3067"/>
    <s v="MUJER"/>
    <n v="1498971"/>
    <s v="ASALARIADO"/>
    <x v="0"/>
    <s v="SI"/>
    <s v="NO"/>
    <s v="SI"/>
    <n v="42"/>
    <s v="No"/>
    <s v="No"/>
    <n v="1498971"/>
    <s v="ASALARIADO"/>
    <n v="42"/>
  </r>
  <r>
    <n v="3068"/>
    <s v="HOMBRE"/>
    <n v="611409"/>
    <s v="TRABAJADOR INDEPENDIENTE"/>
    <x v="1"/>
    <s v="SI"/>
    <s v="NO"/>
    <s v="NO"/>
    <n v="45"/>
    <s v="No"/>
    <s v="No"/>
    <n v="611409"/>
    <s v="TRABAJADOR INDEPENDIENTE"/>
    <n v="45"/>
  </r>
  <r>
    <n v="3069"/>
    <s v="MUJER"/>
    <n v="390655"/>
    <s v="PENSIONADOS EN SU PROPIO SISTEMA"/>
    <x v="0"/>
    <s v="SI"/>
    <s v="NO"/>
    <s v="NO"/>
    <n v="57"/>
    <s v="No"/>
    <s v="No"/>
    <n v="390655"/>
    <s v="PENSIONADOS EN SU PROPIO SISTEMA"/>
    <n v="57"/>
  </r>
  <r>
    <n v="3070"/>
    <s v="HOMBRE"/>
    <n v="406358"/>
    <s v="TRABAJADOR INDEPENDIENTE"/>
    <x v="1"/>
    <s v="SI"/>
    <s v="SI"/>
    <s v="SI"/>
    <n v="71"/>
    <s v="No"/>
    <s v="No"/>
    <n v="406358"/>
    <s v="TRABAJADOR INDEPENDIENTE"/>
    <n v="71"/>
  </r>
  <r>
    <n v="3071"/>
    <s v="MUJER"/>
    <n v="148986.9"/>
    <s v="ASALARIADO"/>
    <x v="0"/>
    <s v="SI"/>
    <s v="NO"/>
    <s v="NO"/>
    <n v="28"/>
    <s v="No"/>
    <s v="No"/>
    <n v="148986.9"/>
    <s v="ASALARIADO"/>
    <n v="28"/>
  </r>
  <r>
    <n v="3072"/>
    <s v="MUJER"/>
    <n v="1044634.5"/>
    <s v="ASALARIADO"/>
    <x v="0"/>
    <s v="SI"/>
    <s v="NO"/>
    <s v="NO"/>
    <n v="37"/>
    <s v="No"/>
    <s v="No"/>
    <n v="1044634.5"/>
    <s v="ASALARIADO"/>
    <n v="37"/>
  </r>
  <r>
    <n v="3073"/>
    <s v="MUJER"/>
    <n v="377729.94"/>
    <s v="ASALARIADO"/>
    <x v="1"/>
    <s v="SI"/>
    <s v="NO"/>
    <s v="NO"/>
    <n v="40"/>
    <s v="No"/>
    <s v="No"/>
    <n v="377729.94"/>
    <s v="ASALARIADO"/>
    <n v="40"/>
  </r>
  <r>
    <n v="3074"/>
    <s v="HOMBRE"/>
    <n v="75000"/>
    <s v="ASALARIADO"/>
    <x v="1"/>
    <s v="SI"/>
    <s v="NO"/>
    <s v="NO"/>
    <n v="29"/>
    <s v="No"/>
    <s v="No"/>
    <n v="75000"/>
    <s v="ASALARIADO"/>
    <n v="29"/>
  </r>
  <r>
    <n v="3075"/>
    <s v="MUJER"/>
    <n v="341091"/>
    <s v="ASALARIADO"/>
    <x v="1"/>
    <s v="SI"/>
    <s v="NO"/>
    <s v="NO"/>
    <n v="43"/>
    <s v="No"/>
    <s v="No"/>
    <n v="341091"/>
    <s v="ASALARIADO"/>
    <n v="43"/>
  </r>
  <r>
    <n v="3076"/>
    <s v="MUJER"/>
    <n v="297045"/>
    <s v="ASEGURADO VOLUNTARIO"/>
    <x v="1"/>
    <s v="SI"/>
    <s v="NO"/>
    <s v="NO"/>
    <n v="54"/>
    <s v="No"/>
    <s v="No"/>
    <n v="297045"/>
    <s v="ASEGURADO VOLUNTARIO"/>
    <n v="54"/>
  </r>
  <r>
    <n v="3077"/>
    <s v="HOMBRE"/>
    <n v="300000"/>
    <s v="ASALARIADO"/>
    <x v="1"/>
    <s v="SI"/>
    <s v="SI"/>
    <s v="NO"/>
    <n v="33"/>
    <s v="No"/>
    <s v="No"/>
    <n v="300000"/>
    <s v="ASALARIADO"/>
    <n v="33"/>
  </r>
  <r>
    <n v="3078"/>
    <s v="HOMBRE"/>
    <n v="488266.33"/>
    <s v="ASALARIADO"/>
    <x v="1"/>
    <s v="SI"/>
    <s v="NO"/>
    <s v="NO"/>
    <n v="31"/>
    <s v="No"/>
    <s v="No"/>
    <n v="488266.33"/>
    <s v="ASALARIADO"/>
    <n v="31"/>
  </r>
  <r>
    <n v="3079"/>
    <s v="HOMBRE"/>
    <n v="278031"/>
    <s v="ASEGURADO VOLUNTARIO"/>
    <x v="1"/>
    <s v="NO"/>
    <s v="NO"/>
    <s v="SI"/>
    <n v="47"/>
    <s v="No"/>
    <s v="No"/>
    <n v="278031"/>
    <s v="ASEGURADO VOLUNTARIO"/>
    <n v="47"/>
  </r>
  <r>
    <n v="3080"/>
    <s v="HOMBRE"/>
    <n v="705577.5"/>
    <s v="ASALARIADO"/>
    <x v="1"/>
    <s v="SI"/>
    <s v="NO"/>
    <s v="NO"/>
    <n v="53"/>
    <s v="No"/>
    <s v="No"/>
    <n v="705577.5"/>
    <s v="ASALARIADO"/>
    <n v="53"/>
  </r>
  <r>
    <n v="3081"/>
    <s v="HOMBRE"/>
    <n v="1291732"/>
    <s v="ASALARIADO"/>
    <x v="0"/>
    <s v="SI"/>
    <s v="NO"/>
    <s v="NO"/>
    <n v="49"/>
    <s v="No"/>
    <s v="No"/>
    <n v="1291732"/>
    <s v="ASALARIADO"/>
    <n v="49"/>
  </r>
  <r>
    <n v="3082"/>
    <s v="HOMBRE"/>
    <n v="786256.75"/>
    <s v="ASALARIADO"/>
    <x v="0"/>
    <s v="SI"/>
    <s v="NO"/>
    <s v="NO"/>
    <n v="26"/>
    <s v="No"/>
    <s v="No"/>
    <n v="786256.75"/>
    <s v="ASALARIADO"/>
    <n v="26"/>
  </r>
  <r>
    <n v="3083"/>
    <s v="MUJER"/>
    <n v="385548"/>
    <s v="TRABAJADOR INDEPENDIENTE"/>
    <x v="1"/>
    <s v="SI"/>
    <s v="NO"/>
    <s v="SI"/>
    <n v="37"/>
    <s v="No"/>
    <s v="No"/>
    <n v="385548"/>
    <s v="TRABAJADOR INDEPENDIENTE"/>
    <n v="37"/>
  </r>
  <r>
    <n v="3084"/>
    <s v="HOMBRE"/>
    <n v="793190.96"/>
    <s v="ASALARIADO"/>
    <x v="1"/>
    <s v="SI"/>
    <s v="NO"/>
    <s v="NO"/>
    <n v="59"/>
    <s v="No"/>
    <s v="No"/>
    <n v="793190.96"/>
    <s v="ASALARIADO"/>
    <n v="59"/>
  </r>
  <r>
    <n v="3085"/>
    <s v="HOMBRE"/>
    <n v="297046"/>
    <s v="TRABAJADOR INDEPENDIENTE"/>
    <x v="1"/>
    <s v="SI"/>
    <s v="NO"/>
    <s v="NO"/>
    <n v="60"/>
    <s v="No"/>
    <s v="No"/>
    <n v="297046"/>
    <s v="TRABAJADOR INDEPENDIENTE"/>
    <n v="60"/>
  </r>
  <r>
    <n v="3086"/>
    <s v="MUJER"/>
    <n v="1762215.6"/>
    <s v="ASALARIADO"/>
    <x v="0"/>
    <s v="SI"/>
    <s v="NO"/>
    <s v="NO"/>
    <n v="57"/>
    <s v="No"/>
    <s v="No"/>
    <n v="1762215.6"/>
    <s v="ASALARIADO"/>
    <n v="57"/>
  </r>
  <r>
    <n v="3087"/>
    <s v="MUJER"/>
    <n v="615850.17000000004"/>
    <s v="ASALARIADO"/>
    <x v="1"/>
    <s v="SI"/>
    <s v="NO"/>
    <s v="NO"/>
    <n v="53"/>
    <s v="No"/>
    <s v="No"/>
    <n v="615850.17000000004"/>
    <s v="ASALARIADO"/>
    <n v="53"/>
  </r>
  <r>
    <n v="3088"/>
    <s v="HOMBRE"/>
    <n v="299647"/>
    <s v="ASEGURADO VOLUNTARIO"/>
    <x v="1"/>
    <s v="SI"/>
    <s v="NO"/>
    <s v="SI"/>
    <n v="46"/>
    <s v="No"/>
    <s v="No"/>
    <n v="299647"/>
    <s v="ASEGURADO VOLUNTARIO"/>
    <n v="46"/>
  </r>
  <r>
    <n v="3089"/>
    <s v="HOMBRE"/>
    <n v="1400000"/>
    <s v="ASALARIADO"/>
    <x v="1"/>
    <s v="SI"/>
    <s v="NO"/>
    <s v="NO"/>
    <n v="68"/>
    <s v="No"/>
    <s v="No"/>
    <n v="1400000"/>
    <s v="ASALARIADO"/>
    <n v="68"/>
  </r>
  <r>
    <n v="3090"/>
    <s v="MUJER"/>
    <n v="370682.66"/>
    <s v="ASALARIADO"/>
    <x v="1"/>
    <s v="SI"/>
    <s v="NO"/>
    <s v="SI"/>
    <n v="50"/>
    <s v="No"/>
    <s v="No"/>
    <n v="370682.66"/>
    <s v="ASALARIADO"/>
    <n v="50"/>
  </r>
  <r>
    <n v="3091"/>
    <s v="HOMBRE"/>
    <n v="299441"/>
    <s v="TRABAJADOR INDEPENDIENTE"/>
    <x v="1"/>
    <s v="SI"/>
    <s v="SI"/>
    <s v="SI"/>
    <n v="40"/>
    <s v="No"/>
    <s v="No"/>
    <n v="299441"/>
    <s v="TRABAJADOR INDEPENDIENTE"/>
    <n v="40"/>
  </r>
  <r>
    <n v="3092"/>
    <s v="MUJER"/>
    <n v="1095319"/>
    <s v="ASALARIADO"/>
    <x v="0"/>
    <s v="SI"/>
    <s v="NO"/>
    <s v="SI"/>
    <n v="28"/>
    <s v="No"/>
    <s v="No"/>
    <n v="1095319"/>
    <s v="ASALARIADO"/>
    <n v="28"/>
  </r>
  <r>
    <n v="3093"/>
    <s v="HOMBRE"/>
    <n v="298698"/>
    <s v="ASALARIADO"/>
    <x v="1"/>
    <s v="SI"/>
    <s v="SI"/>
    <s v="NO"/>
    <n v="49"/>
    <s v="No"/>
    <s v="No"/>
    <n v="298698"/>
    <s v="ASALARIADO"/>
    <n v="49"/>
  </r>
  <r>
    <n v="3094"/>
    <s v="MUJER"/>
    <n v="1248224.55"/>
    <s v="ASALARIADO"/>
    <x v="1"/>
    <s v="SI"/>
    <s v="NO"/>
    <s v="NO"/>
    <n v="35"/>
    <s v="No"/>
    <s v="No"/>
    <n v="1248224.55"/>
    <s v="ASALARIADO"/>
    <n v="35"/>
  </r>
  <r>
    <n v="3095"/>
    <s v="MUJER"/>
    <n v="329333.44"/>
    <s v="ASALARIADO"/>
    <x v="1"/>
    <s v="SI"/>
    <s v="NO"/>
    <s v="NO"/>
    <n v="43"/>
    <s v="No"/>
    <s v="No"/>
    <n v="329333.44"/>
    <s v="ASALARIADO"/>
    <n v="43"/>
  </r>
  <r>
    <n v="3096"/>
    <s v="HOMBRE"/>
    <n v="465084.15999999997"/>
    <s v="ASALARIADO"/>
    <x v="1"/>
    <s v="SI"/>
    <s v="NO"/>
    <s v="NO"/>
    <n v="27"/>
    <s v="No"/>
    <s v="No"/>
    <n v="465084.15999999997"/>
    <s v="ASALARIADO"/>
    <n v="27"/>
  </r>
  <r>
    <n v="3097"/>
    <s v="MUJER"/>
    <n v="446160"/>
    <s v="ASALARIADO"/>
    <x v="1"/>
    <s v="SI"/>
    <s v="SI"/>
    <s v="NO"/>
    <n v="29"/>
    <s v="No"/>
    <s v="No"/>
    <n v="446160"/>
    <s v="ASALARIADO"/>
    <n v="29"/>
  </r>
  <r>
    <n v="3098"/>
    <s v="HOMBRE"/>
    <n v="1484376"/>
    <s v="ASALARIADO"/>
    <x v="1"/>
    <s v="SI"/>
    <s v="NO"/>
    <s v="NO"/>
    <n v="55"/>
    <s v="No"/>
    <s v="No"/>
    <n v="1484376"/>
    <s v="ASALARIADO"/>
    <n v="55"/>
  </r>
  <r>
    <n v="3099"/>
    <s v="HOMBRE"/>
    <n v="604899.99"/>
    <s v="ASALARIADO"/>
    <x v="1"/>
    <s v="SI"/>
    <s v="NO"/>
    <s v="NO"/>
    <n v="22"/>
    <s v="No"/>
    <s v="No"/>
    <n v="604899.99"/>
    <s v="ASALARIADO"/>
    <n v="22"/>
  </r>
  <r>
    <n v="3100"/>
    <s v="HOMBRE"/>
    <n v="758002.24"/>
    <s v="ASALARIADO"/>
    <x v="1"/>
    <s v="SI"/>
    <s v="NO"/>
    <s v="NO"/>
    <n v="32"/>
    <s v="No"/>
    <s v="No"/>
    <n v="758002.24"/>
    <s v="ASALARIADO"/>
    <n v="32"/>
  </r>
  <r>
    <n v="3101"/>
    <s v="MUJER"/>
    <n v="146988"/>
    <s v="ASALARIADO"/>
    <x v="1"/>
    <s v="SI"/>
    <s v="NO"/>
    <s v="NO"/>
    <n v="36"/>
    <s v="No"/>
    <s v="No"/>
    <n v="146988"/>
    <s v="ASALARIADO"/>
    <n v="36"/>
  </r>
  <r>
    <n v="3102"/>
    <s v="HOMBRE"/>
    <n v="278031"/>
    <s v="ASEGURADO VOLUNTARIO"/>
    <x v="1"/>
    <s v="NO"/>
    <s v="NO"/>
    <s v="NO"/>
    <n v="34"/>
    <s v="No"/>
    <s v="No"/>
    <n v="278031"/>
    <s v="ASEGURADO VOLUNTARIO"/>
    <n v="34"/>
  </r>
  <r>
    <n v="3103"/>
    <s v="MUJER"/>
    <n v="477903"/>
    <s v="TRABAJADOR INDEPENDIENTE"/>
    <x v="1"/>
    <s v="SI"/>
    <s v="NO"/>
    <s v="NO"/>
    <n v="51"/>
    <s v="No"/>
    <s v="No"/>
    <n v="477903"/>
    <s v="TRABAJADOR INDEPENDIENTE"/>
    <n v="51"/>
  </r>
  <r>
    <n v="3104"/>
    <s v="HOMBRE"/>
    <n v="744238"/>
    <s v="PENSIONADOS EN SU PROPIO SISTEMA"/>
    <x v="0"/>
    <s v="SI"/>
    <s v="NO"/>
    <s v="NO"/>
    <n v="56"/>
    <s v="No"/>
    <s v="No"/>
    <n v="744238"/>
    <s v="PENSIONADOS EN SU PROPIO SISTEMA"/>
    <n v="56"/>
  </r>
  <r>
    <n v="3105"/>
    <s v="MUJER"/>
    <n v="297046"/>
    <s v="ASEGURADO VOLUNTARIO"/>
    <x v="1"/>
    <s v="SI"/>
    <s v="NO"/>
    <s v="NO"/>
    <n v="60"/>
    <s v="No"/>
    <s v="No"/>
    <n v="297046"/>
    <s v="ASEGURADO VOLUNTARIO"/>
    <n v="60"/>
  </r>
  <r>
    <n v="3106"/>
    <s v="HOMBRE"/>
    <n v="1353797"/>
    <s v="ASALARIADO"/>
    <x v="0"/>
    <s v="SI"/>
    <s v="NO"/>
    <s v="SI"/>
    <n v="44"/>
    <s v="No"/>
    <s v="No"/>
    <n v="1353797"/>
    <s v="ASALARIADO"/>
    <n v="44"/>
  </r>
  <r>
    <n v="3107"/>
    <s v="MUJER"/>
    <n v="486013"/>
    <s v="TRABAJADOR INDEPENDIENTE"/>
    <x v="1"/>
    <s v="SI"/>
    <s v="NO"/>
    <s v="NO"/>
    <n v="63"/>
    <s v="No"/>
    <s v="No"/>
    <n v="486013"/>
    <s v="TRABAJADOR INDEPENDIENTE"/>
    <n v="63"/>
  </r>
  <r>
    <n v="3108"/>
    <s v="HOMBRE"/>
    <n v="278030"/>
    <s v="CONVENIOS ESPECIALES DE TRABAJADORES INDEPENDIENTES"/>
    <x v="1"/>
    <s v="SI"/>
    <s v="NO"/>
    <s v="NO"/>
    <n v="33"/>
    <s v="No"/>
    <s v="No"/>
    <n v="278030"/>
    <s v="CONVENIOS ESPECIALES DE TRABAJADORES INDEPENDIENTES"/>
    <n v="33"/>
  </r>
  <r>
    <n v="3109"/>
    <s v="MUJER"/>
    <n v="278030"/>
    <s v="CONVENIOS ESPECIALES DE TRABAJADORES INDEPENDIENTES"/>
    <x v="1"/>
    <s v="SI"/>
    <s v="NO"/>
    <s v="NO"/>
    <n v="40"/>
    <s v="No"/>
    <s v="No"/>
    <n v="278030"/>
    <s v="CONVENIOS ESPECIALES DE TRABAJADORES INDEPENDIENTES"/>
    <n v="40"/>
  </r>
  <r>
    <n v="3110"/>
    <s v="HOMBRE"/>
    <n v="255744"/>
    <s v="ASALARIADO"/>
    <x v="1"/>
    <s v="SI"/>
    <s v="NO"/>
    <s v="SI"/>
    <n v="26"/>
    <s v="No"/>
    <s v="No"/>
    <n v="255744"/>
    <s v="ASALARIADO"/>
    <n v="26"/>
  </r>
  <r>
    <n v="3111"/>
    <s v="HOMBRE"/>
    <n v="1602326.3"/>
    <s v="ASALARIADO"/>
    <x v="0"/>
    <s v="SI"/>
    <s v="NO"/>
    <s v="NO"/>
    <n v="62"/>
    <s v="No"/>
    <s v="No"/>
    <n v="1602326.3"/>
    <s v="ASALARIADO"/>
    <n v="62"/>
  </r>
  <r>
    <n v="3112"/>
    <s v="HOMBRE"/>
    <n v="356455"/>
    <s v="TRABAJADOR INDEPENDIENTE"/>
    <x v="1"/>
    <s v="SI"/>
    <s v="NO"/>
    <s v="SI"/>
    <n v="41"/>
    <s v="No"/>
    <s v="No"/>
    <n v="356455"/>
    <s v="TRABAJADOR INDEPENDIENTE"/>
    <n v="41"/>
  </r>
  <r>
    <n v="3113"/>
    <s v="HOMBRE"/>
    <n v="389940"/>
    <s v="TRABAJADOR INDEPENDIENTE"/>
    <x v="1"/>
    <s v="SI"/>
    <s v="NO"/>
    <s v="SI"/>
    <n v="47"/>
    <s v="No"/>
    <s v="No"/>
    <n v="389940"/>
    <s v="TRABAJADOR INDEPENDIENTE"/>
    <n v="47"/>
  </r>
  <r>
    <n v="3114"/>
    <s v="MUJER"/>
    <n v="300018"/>
    <s v="ASEGURADO VOLUNTARIO"/>
    <x v="1"/>
    <s v="SI"/>
    <s v="NO"/>
    <s v="NO"/>
    <n v="43"/>
    <s v="No"/>
    <s v="No"/>
    <n v="300018"/>
    <s v="ASEGURADO VOLUNTARIO"/>
    <n v="43"/>
  </r>
  <r>
    <n v="3115"/>
    <s v="MUJER"/>
    <n v="110300"/>
    <s v="ASALARIADO"/>
    <x v="1"/>
    <s v="SI"/>
    <s v="NO"/>
    <s v="NO"/>
    <n v="53"/>
    <s v="No"/>
    <s v="No"/>
    <n v="110300"/>
    <s v="ASALARIADO"/>
    <n v="53"/>
  </r>
  <r>
    <n v="3116"/>
    <s v="HOMBRE"/>
    <n v="247406.29"/>
    <s v="ASALARIADO"/>
    <x v="1"/>
    <s v="SI"/>
    <s v="NO"/>
    <s v="NO"/>
    <n v="33"/>
    <s v="No"/>
    <s v="No"/>
    <n v="247406.29"/>
    <s v="ASALARIADO"/>
    <n v="33"/>
  </r>
  <r>
    <n v="3117"/>
    <s v="HOMBRE"/>
    <n v="594092"/>
    <s v="TRABAJADOR INDEPENDIENTE"/>
    <x v="1"/>
    <s v="SI"/>
    <s v="NO"/>
    <s v="SI"/>
    <n v="62"/>
    <s v="No"/>
    <s v="No"/>
    <n v="594092"/>
    <s v="TRABAJADOR INDEPENDIENTE"/>
    <n v="62"/>
  </r>
  <r>
    <n v="3118"/>
    <s v="MUJER"/>
    <n v="297046"/>
    <s v="TRABAJADOR INDEPENDIENTE"/>
    <x v="1"/>
    <s v="SI"/>
    <s v="NO"/>
    <s v="SI"/>
    <n v="40"/>
    <s v="No"/>
    <s v="No"/>
    <n v="297046"/>
    <s v="TRABAJADOR INDEPENDIENTE"/>
    <n v="40"/>
  </r>
  <r>
    <n v="3119"/>
    <s v="HOMBRE"/>
    <n v="546000"/>
    <s v="ASALARIADO"/>
    <x v="1"/>
    <s v="SI"/>
    <s v="NO"/>
    <s v="NO"/>
    <n v="54"/>
    <s v="No"/>
    <s v="No"/>
    <n v="546000"/>
    <s v="ASALARIADO"/>
    <n v="54"/>
  </r>
  <r>
    <n v="3120"/>
    <s v="HOMBRE"/>
    <n v="3446699"/>
    <s v="ASALARIADO"/>
    <x v="0"/>
    <s v="SI"/>
    <s v="NO"/>
    <s v="NO"/>
    <n v="57"/>
    <s v="Atípico"/>
    <s v="No"/>
    <n v="3446699"/>
    <s v="ASALARIADO"/>
    <n v="57"/>
  </r>
  <r>
    <n v="3121"/>
    <s v="HOMBRE"/>
    <n v="442605.85"/>
    <s v="ASALARIADO"/>
    <x v="1"/>
    <s v="SI"/>
    <s v="NO"/>
    <s v="NO"/>
    <n v="22"/>
    <s v="No"/>
    <s v="No"/>
    <n v="442605.85"/>
    <s v="ASALARIADO"/>
    <n v="22"/>
  </r>
  <r>
    <n v="3122"/>
    <s v="HOMBRE"/>
    <n v="1326601"/>
    <s v="PENSIONADOS EN SU PROPIO SISTEMA"/>
    <x v="0"/>
    <s v="SI"/>
    <s v="NO"/>
    <s v="NO"/>
    <n v="72"/>
    <s v="No"/>
    <s v="No"/>
    <n v="1326601"/>
    <s v="PENSIONADOS EN SU PROPIO SISTEMA"/>
    <n v="72"/>
  </r>
  <r>
    <n v="3123"/>
    <s v="HOMBRE"/>
    <n v="300018"/>
    <s v="TRABAJADOR INDEPENDIENTE"/>
    <x v="1"/>
    <s v="SI"/>
    <s v="SI"/>
    <s v="SI"/>
    <n v="45"/>
    <s v="No"/>
    <s v="No"/>
    <n v="300018"/>
    <s v="TRABAJADOR INDEPENDIENTE"/>
    <n v="45"/>
  </r>
  <r>
    <n v="3124"/>
    <s v="MUJER"/>
    <n v="299000"/>
    <s v="TRABAJADOR INDEPENDIENTE"/>
    <x v="1"/>
    <s v="SI"/>
    <s v="NO"/>
    <s v="NO"/>
    <n v="28"/>
    <s v="No"/>
    <s v="No"/>
    <n v="299000"/>
    <s v="TRABAJADOR INDEPENDIENTE"/>
    <n v="28"/>
  </r>
  <r>
    <n v="3125"/>
    <s v="HOMBRE"/>
    <n v="296540"/>
    <s v="TRABAJADOR INDEPENDIENTE"/>
    <x v="1"/>
    <s v="SI"/>
    <s v="NO"/>
    <s v="SI"/>
    <n v="44"/>
    <s v="No"/>
    <s v="No"/>
    <n v="296540"/>
    <s v="TRABAJADOR INDEPENDIENTE"/>
    <n v="44"/>
  </r>
  <r>
    <n v="3126"/>
    <s v="HOMBRE"/>
    <n v="639148"/>
    <s v="ASEGURADO VOLUNTARIO"/>
    <x v="1"/>
    <s v="SI"/>
    <s v="SI"/>
    <s v="NO"/>
    <n v="76"/>
    <s v="No"/>
    <s v="No"/>
    <n v="639148"/>
    <s v="ASEGURADO VOLUNTARIO"/>
    <n v="76"/>
  </r>
  <r>
    <n v="3127"/>
    <s v="HOMBRE"/>
    <n v="616500"/>
    <s v="ASALARIADO"/>
    <x v="1"/>
    <s v="SI"/>
    <s v="NO"/>
    <s v="NO"/>
    <n v="21"/>
    <s v="No"/>
    <s v="No"/>
    <n v="616500"/>
    <s v="ASALARIADO"/>
    <n v="21"/>
  </r>
  <r>
    <n v="3128"/>
    <s v="MUJER"/>
    <n v="557959.78"/>
    <s v="ASALARIADO"/>
    <x v="0"/>
    <s v="SI"/>
    <s v="NO"/>
    <s v="NO"/>
    <n v="30"/>
    <s v="No"/>
    <s v="No"/>
    <n v="557959.78"/>
    <s v="ASALARIADO"/>
    <n v="30"/>
  </r>
  <r>
    <n v="3129"/>
    <s v="HOMBRE"/>
    <n v="594267.31999999995"/>
    <s v="ASALARIADO"/>
    <x v="1"/>
    <s v="SI"/>
    <s v="NO"/>
    <s v="NO"/>
    <n v="34"/>
    <s v="No"/>
    <s v="No"/>
    <n v="594267.31999999995"/>
    <s v="ASALARIADO"/>
    <n v="34"/>
  </r>
  <r>
    <n v="3130"/>
    <s v="HOMBRE"/>
    <n v="375277"/>
    <s v="ASALARIADO"/>
    <x v="0"/>
    <s v="SI"/>
    <s v="NO"/>
    <s v="NO"/>
    <n v="63"/>
    <s v="No"/>
    <s v="No"/>
    <n v="375277"/>
    <s v="ASALARIADO"/>
    <n v="63"/>
  </r>
  <r>
    <n v="3131"/>
    <s v="HOMBRE"/>
    <n v="153968"/>
    <s v="ASALARIADO"/>
    <x v="1"/>
    <s v="SI"/>
    <s v="NO"/>
    <s v="NO"/>
    <n v="42"/>
    <s v="No"/>
    <s v="No"/>
    <n v="153968"/>
    <s v="ASALARIADO"/>
    <n v="42"/>
  </r>
  <r>
    <n v="3132"/>
    <s v="HOMBRE"/>
    <n v="352314"/>
    <s v="TRABAJADOR INDEPENDIENTE"/>
    <x v="1"/>
    <s v="SI"/>
    <s v="NO"/>
    <s v="SI"/>
    <n v="37"/>
    <s v="No"/>
    <s v="No"/>
    <n v="352314"/>
    <s v="TRABAJADOR INDEPENDIENTE"/>
    <n v="37"/>
  </r>
  <r>
    <n v="3133"/>
    <s v="HOMBRE"/>
    <n v="1389242.41"/>
    <s v="ASALARIADO"/>
    <x v="1"/>
    <s v="SI"/>
    <s v="NO"/>
    <s v="NO"/>
    <n v="45"/>
    <s v="No"/>
    <s v="No"/>
    <n v="1389242.41"/>
    <s v="ASALARIADO"/>
    <n v="45"/>
  </r>
  <r>
    <n v="3134"/>
    <s v="HOMBRE"/>
    <n v="376977.2"/>
    <s v="ASALARIADO"/>
    <x v="0"/>
    <s v="SI"/>
    <s v="NO"/>
    <s v="NO"/>
    <n v="47"/>
    <s v="No"/>
    <s v="No"/>
    <n v="376977.2"/>
    <s v="ASALARIADO"/>
    <n v="47"/>
  </r>
  <r>
    <n v="3135"/>
    <s v="HOMBRE"/>
    <n v="350955"/>
    <s v="ASALARIADO"/>
    <x v="1"/>
    <s v="SI"/>
    <s v="NO"/>
    <s v="NO"/>
    <n v="41"/>
    <s v="No"/>
    <s v="No"/>
    <n v="350955"/>
    <s v="ASALARIADO"/>
    <n v="41"/>
  </r>
  <r>
    <n v="3136"/>
    <s v="MUJER"/>
    <n v="1275143"/>
    <s v="ASALARIADO"/>
    <x v="1"/>
    <s v="SI"/>
    <s v="NO"/>
    <s v="NO"/>
    <n v="53"/>
    <s v="No"/>
    <s v="No"/>
    <n v="1275143"/>
    <s v="ASALARIADO"/>
    <n v="53"/>
  </r>
  <r>
    <n v="3137"/>
    <s v="MUJER"/>
    <n v="666437.5"/>
    <s v="ASALARIADO"/>
    <x v="0"/>
    <s v="SI"/>
    <s v="NO"/>
    <s v="NO"/>
    <n v="26"/>
    <s v="No"/>
    <s v="No"/>
    <n v="666437.5"/>
    <s v="ASALARIADO"/>
    <n v="26"/>
  </r>
  <r>
    <n v="3138"/>
    <s v="HOMBRE"/>
    <n v="10652"/>
    <s v="ASALARIADO"/>
    <x v="1"/>
    <s v="SI"/>
    <s v="SI"/>
    <s v="NO"/>
    <n v="23"/>
    <s v="No"/>
    <s v="No"/>
    <n v="10652"/>
    <s v="ASALARIADO"/>
    <n v="23"/>
  </r>
  <r>
    <n v="3139"/>
    <s v="HOMBRE"/>
    <n v="698559.5"/>
    <s v="ASALARIADO"/>
    <x v="0"/>
    <s v="SI"/>
    <s v="NO"/>
    <s v="NO"/>
    <n v="31"/>
    <s v="No"/>
    <s v="No"/>
    <n v="698559.5"/>
    <s v="ASALARIADO"/>
    <n v="31"/>
  </r>
  <r>
    <n v="3140"/>
    <s v="MUJER"/>
    <n v="150000"/>
    <s v="ASALARIADO"/>
    <x v="1"/>
    <s v="SI"/>
    <s v="NO"/>
    <s v="NO"/>
    <n v="21"/>
    <s v="No"/>
    <s v="No"/>
    <n v="150000"/>
    <s v="ASALARIADO"/>
    <n v="21"/>
  </r>
  <r>
    <n v="3141"/>
    <s v="MUJER"/>
    <n v="406159.28"/>
    <s v="ASALARIADO"/>
    <x v="1"/>
    <s v="SI"/>
    <s v="NO"/>
    <s v="NO"/>
    <n v="25"/>
    <s v="No"/>
    <s v="No"/>
    <n v="406159.28"/>
    <s v="ASALARIADO"/>
    <n v="25"/>
  </r>
  <r>
    <n v="3142"/>
    <s v="MUJER"/>
    <n v="801190.2"/>
    <s v="ASALARIADO"/>
    <x v="1"/>
    <s v="SI"/>
    <s v="NO"/>
    <s v="NO"/>
    <n v="43"/>
    <s v="No"/>
    <s v="No"/>
    <n v="801190.2"/>
    <s v="ASALARIADO"/>
    <n v="43"/>
  </r>
  <r>
    <n v="3143"/>
    <s v="HOMBRE"/>
    <n v="980353.5"/>
    <s v="ASALARIADO"/>
    <x v="0"/>
    <s v="SI"/>
    <s v="NO"/>
    <s v="NO"/>
    <n v="34"/>
    <s v="No"/>
    <s v="No"/>
    <n v="980353.5"/>
    <s v="ASALARIADO"/>
    <n v="34"/>
  </r>
  <r>
    <n v="3144"/>
    <s v="HOMBRE"/>
    <n v="847403.34"/>
    <s v="ASALARIADO"/>
    <x v="1"/>
    <s v="SI"/>
    <s v="NO"/>
    <s v="NO"/>
    <n v="45"/>
    <s v="No"/>
    <s v="No"/>
    <n v="847403.34"/>
    <s v="ASALARIADO"/>
    <n v="45"/>
  </r>
  <r>
    <n v="3145"/>
    <s v="HOMBRE"/>
    <n v="295505"/>
    <s v="ASALARIADO"/>
    <x v="1"/>
    <s v="SI"/>
    <s v="NO"/>
    <s v="NO"/>
    <n v="36"/>
    <s v="No"/>
    <s v="No"/>
    <n v="295505"/>
    <s v="ASALARIADO"/>
    <n v="36"/>
  </r>
  <r>
    <n v="3146"/>
    <s v="HOMBRE"/>
    <n v="297046"/>
    <s v="ASEGURADO VOLUNTARIO"/>
    <x v="1"/>
    <s v="SI"/>
    <s v="NO"/>
    <s v="NO"/>
    <n v="25"/>
    <s v="No"/>
    <s v="No"/>
    <n v="297046"/>
    <s v="ASEGURADO VOLUNTARIO"/>
    <n v="25"/>
  </r>
  <r>
    <n v="3147"/>
    <s v="MUJER"/>
    <n v="457220"/>
    <s v="ASALARIADO"/>
    <x v="0"/>
    <s v="SI"/>
    <s v="NO"/>
    <s v="NO"/>
    <n v="25"/>
    <s v="No"/>
    <s v="No"/>
    <n v="457220"/>
    <s v="ASALARIADO"/>
    <n v="25"/>
  </r>
  <r>
    <n v="3148"/>
    <s v="HOMBRE"/>
    <n v="458557"/>
    <s v="TRABAJADOR INDEPENDIENTE"/>
    <x v="1"/>
    <s v="SI"/>
    <s v="NO"/>
    <s v="SI"/>
    <n v="33"/>
    <s v="No"/>
    <s v="No"/>
    <n v="458557"/>
    <s v="TRABAJADOR INDEPENDIENTE"/>
    <n v="33"/>
  </r>
  <r>
    <n v="3149"/>
    <s v="MUJER"/>
    <n v="308439"/>
    <s v="TRABAJADOR INDEPENDIENTE"/>
    <x v="1"/>
    <s v="SI"/>
    <s v="NO"/>
    <s v="SI"/>
    <n v="31"/>
    <s v="No"/>
    <s v="No"/>
    <n v="308439"/>
    <s v="TRABAJADOR INDEPENDIENTE"/>
    <n v="31"/>
  </r>
  <r>
    <n v="3150"/>
    <s v="MUJER"/>
    <n v="456605"/>
    <s v="PENSIONADOS EN SU PROPIO SISTEMA"/>
    <x v="0"/>
    <s v="SI"/>
    <s v="NO"/>
    <s v="NO"/>
    <n v="67"/>
    <s v="No"/>
    <s v="No"/>
    <n v="456605"/>
    <s v="PENSIONADOS EN SU PROPIO SISTEMA"/>
    <n v="67"/>
  </r>
  <r>
    <n v="3151"/>
    <s v="MUJER"/>
    <n v="1542959.58"/>
    <s v="ASALARIADO"/>
    <x v="1"/>
    <s v="SI"/>
    <s v="NO"/>
    <s v="NO"/>
    <n v="58"/>
    <s v="No"/>
    <s v="No"/>
    <n v="1542959.58"/>
    <s v="ASALARIADO"/>
    <n v="58"/>
  </r>
  <r>
    <n v="3152"/>
    <s v="HOMBRE"/>
    <n v="297046"/>
    <s v="TRABAJADOR INDEPENDIENTE"/>
    <x v="1"/>
    <s v="SI"/>
    <s v="NO"/>
    <s v="NO"/>
    <n v="52"/>
    <s v="No"/>
    <s v="No"/>
    <n v="297046"/>
    <s v="TRABAJADOR INDEPENDIENTE"/>
    <n v="52"/>
  </r>
  <r>
    <n v="3153"/>
    <s v="HOMBRE"/>
    <n v="433254"/>
    <s v="TRABAJADOR INDEPENDIENTE"/>
    <x v="1"/>
    <s v="SI"/>
    <s v="NO"/>
    <s v="SI"/>
    <n v="59"/>
    <s v="No"/>
    <s v="No"/>
    <n v="433254"/>
    <s v="TRABAJADOR INDEPENDIENTE"/>
    <n v="59"/>
  </r>
  <r>
    <n v="3154"/>
    <s v="HOMBRE"/>
    <n v="471223.1"/>
    <s v="ASALARIADO"/>
    <x v="1"/>
    <s v="SI"/>
    <s v="NO"/>
    <s v="NO"/>
    <n v="23"/>
    <s v="No"/>
    <s v="No"/>
    <n v="471223.1"/>
    <s v="ASALARIADO"/>
    <n v="23"/>
  </r>
  <r>
    <n v="3155"/>
    <s v="MUJER"/>
    <n v="532710.84"/>
    <s v="ASALARIADO"/>
    <x v="0"/>
    <s v="SI"/>
    <s v="NO"/>
    <s v="NO"/>
    <n v="44"/>
    <s v="No"/>
    <s v="No"/>
    <n v="532710.84"/>
    <s v="ASALARIADO"/>
    <n v="44"/>
  </r>
  <r>
    <n v="3156"/>
    <s v="HOMBRE"/>
    <n v="800000"/>
    <s v="ASALARIADO"/>
    <x v="1"/>
    <s v="SI"/>
    <s v="NO"/>
    <s v="NO"/>
    <n v="35"/>
    <s v="No"/>
    <s v="No"/>
    <n v="800000"/>
    <s v="ASALARIADO"/>
    <n v="35"/>
  </r>
  <r>
    <n v="3157"/>
    <s v="MUJER"/>
    <n v="2467875.73"/>
    <s v="ASALARIADO"/>
    <x v="0"/>
    <s v="SI"/>
    <s v="NO"/>
    <s v="NO"/>
    <n v="31"/>
    <s v="Atípico"/>
    <s v="No"/>
    <n v="2467875.73"/>
    <s v="ASALARIADO"/>
    <n v="31"/>
  </r>
  <r>
    <n v="3158"/>
    <s v="MUJER"/>
    <n v="384515.19"/>
    <s v="ASALARIADO"/>
    <x v="1"/>
    <s v="SI"/>
    <s v="NO"/>
    <s v="NO"/>
    <n v="26"/>
    <s v="No"/>
    <s v="No"/>
    <n v="384515.19"/>
    <s v="ASALARIADO"/>
    <n v="26"/>
  </r>
  <r>
    <n v="3159"/>
    <s v="HOMBRE"/>
    <n v="784810.69"/>
    <s v="ASALARIADO"/>
    <x v="0"/>
    <s v="SI"/>
    <s v="NO"/>
    <s v="NO"/>
    <n v="35"/>
    <s v="No"/>
    <s v="No"/>
    <n v="784810.69"/>
    <s v="ASALARIADO"/>
    <n v="35"/>
  </r>
  <r>
    <n v="3160"/>
    <s v="MUJER"/>
    <n v="532793"/>
    <s v="ASALARIADO"/>
    <x v="1"/>
    <s v="SI"/>
    <s v="NO"/>
    <s v="NO"/>
    <n v="47"/>
    <s v="No"/>
    <s v="No"/>
    <n v="532793"/>
    <s v="ASALARIADO"/>
    <n v="47"/>
  </r>
  <r>
    <n v="3161"/>
    <s v="HOMBRE"/>
    <n v="388390"/>
    <s v="ASALARIADO"/>
    <x v="1"/>
    <s v="SI"/>
    <s v="NO"/>
    <s v="NO"/>
    <n v="55"/>
    <s v="No"/>
    <s v="No"/>
    <n v="388390"/>
    <s v="ASALARIADO"/>
    <n v="55"/>
  </r>
  <r>
    <n v="3162"/>
    <s v="MUJER"/>
    <n v="410367"/>
    <s v="ASALARIADO"/>
    <x v="1"/>
    <s v="SI"/>
    <s v="NO"/>
    <s v="NO"/>
    <n v="38"/>
    <s v="No"/>
    <s v="No"/>
    <n v="410367"/>
    <s v="ASALARIADO"/>
    <n v="38"/>
  </r>
  <r>
    <n v="3163"/>
    <s v="HOMBRE"/>
    <n v="1583534"/>
    <s v="ASALARIADO"/>
    <x v="0"/>
    <s v="SI"/>
    <s v="NO"/>
    <s v="NO"/>
    <n v="59"/>
    <s v="No"/>
    <s v="No"/>
    <n v="1583534"/>
    <s v="ASALARIADO"/>
    <n v="59"/>
  </r>
  <r>
    <n v="3164"/>
    <s v="HOMBRE"/>
    <n v="356455"/>
    <s v="TRABAJADOR INDEPENDIENTE"/>
    <x v="1"/>
    <s v="SI"/>
    <s v="NO"/>
    <s v="SI"/>
    <n v="36"/>
    <s v="No"/>
    <s v="No"/>
    <n v="356455"/>
    <s v="TRABAJADOR INDEPENDIENTE"/>
    <n v="36"/>
  </r>
  <r>
    <n v="3165"/>
    <s v="MUJER"/>
    <n v="125727.03999999999"/>
    <s v="PENSIONADOS EN SU PROPIO SISTEMA"/>
    <x v="0"/>
    <s v="SI"/>
    <s v="NO"/>
    <s v="NO"/>
    <n v="73"/>
    <s v="No"/>
    <s v="No"/>
    <n v="125727.03999999999"/>
    <s v="PENSIONADOS EN SU PROPIO SISTEMA"/>
    <n v="73"/>
  </r>
  <r>
    <n v="3166"/>
    <s v="HOMBRE"/>
    <n v="268811.75"/>
    <s v="ASALARIADO"/>
    <x v="0"/>
    <s v="SI"/>
    <s v="NO"/>
    <s v="NO"/>
    <n v="33"/>
    <s v="No"/>
    <s v="No"/>
    <n v="268811.75"/>
    <s v="ASALARIADO"/>
    <n v="33"/>
  </r>
  <r>
    <n v="3167"/>
    <s v="HOMBRE"/>
    <n v="406824"/>
    <s v="ASALARIADO"/>
    <x v="1"/>
    <s v="SI"/>
    <s v="NO"/>
    <s v="NO"/>
    <n v="25"/>
    <s v="No"/>
    <s v="No"/>
    <n v="406824"/>
    <s v="ASALARIADO"/>
    <n v="25"/>
  </r>
  <r>
    <n v="3168"/>
    <s v="HOMBRE"/>
    <n v="1872119"/>
    <s v="ASALARIADO"/>
    <x v="0"/>
    <s v="SI"/>
    <s v="NO"/>
    <s v="NO"/>
    <n v="37"/>
    <s v="No"/>
    <s v="No"/>
    <n v="1872119"/>
    <s v="ASALARIADO"/>
    <n v="37"/>
  </r>
  <r>
    <n v="3169"/>
    <s v="HOMBRE"/>
    <n v="1562879"/>
    <s v="ASALARIADO"/>
    <x v="0"/>
    <s v="SI"/>
    <s v="NO"/>
    <s v="SI"/>
    <n v="42"/>
    <s v="No"/>
    <s v="No"/>
    <n v="1562879"/>
    <s v="ASALARIADO"/>
    <n v="42"/>
  </r>
  <r>
    <n v="3170"/>
    <s v="MUJER"/>
    <n v="501500"/>
    <s v="ASALARIADO"/>
    <x v="1"/>
    <s v="SI"/>
    <s v="NO"/>
    <s v="SI"/>
    <n v="55"/>
    <s v="No"/>
    <s v="No"/>
    <n v="501500"/>
    <s v="ASALARIADO"/>
    <n v="55"/>
  </r>
  <r>
    <n v="3171"/>
    <s v="MUJER"/>
    <n v="458371"/>
    <s v="ASALARIADO"/>
    <x v="0"/>
    <s v="SI"/>
    <s v="NO"/>
    <s v="SI"/>
    <n v="43"/>
    <s v="No"/>
    <s v="No"/>
    <n v="458371"/>
    <s v="ASALARIADO"/>
    <n v="43"/>
  </r>
  <r>
    <n v="3172"/>
    <s v="MUJER"/>
    <n v="466740"/>
    <s v="ASALARIADO"/>
    <x v="0"/>
    <s v="SI"/>
    <s v="NO"/>
    <s v="SI"/>
    <n v="30"/>
    <s v="No"/>
    <s v="No"/>
    <n v="466740"/>
    <s v="ASALARIADO"/>
    <n v="30"/>
  </r>
  <r>
    <n v="3173"/>
    <s v="HOMBRE"/>
    <n v="416721.88"/>
    <s v="ASALARIADO"/>
    <x v="1"/>
    <s v="SI"/>
    <s v="NO"/>
    <s v="NO"/>
    <n v="29"/>
    <s v="No"/>
    <s v="No"/>
    <n v="416721.88"/>
    <s v="ASALARIADO"/>
    <n v="29"/>
  </r>
  <r>
    <n v="3174"/>
    <s v="HOMBRE"/>
    <n v="518642.73"/>
    <s v="ASALARIADO"/>
    <x v="1"/>
    <s v="SI"/>
    <s v="SI"/>
    <s v="NO"/>
    <n v="40"/>
    <s v="No"/>
    <s v="No"/>
    <n v="518642.73"/>
    <s v="ASALARIADO"/>
    <n v="40"/>
  </r>
  <r>
    <n v="3175"/>
    <s v="HOMBRE"/>
    <n v="297046"/>
    <s v="TRABAJADOR INDEPENDIENTE"/>
    <x v="1"/>
    <s v="SI"/>
    <s v="SI"/>
    <s v="SI"/>
    <n v="36"/>
    <s v="No"/>
    <s v="No"/>
    <n v="297046"/>
    <s v="TRABAJADOR INDEPENDIENTE"/>
    <n v="36"/>
  </r>
  <r>
    <n v="3176"/>
    <s v="HOMBRE"/>
    <n v="326749"/>
    <s v="TRABAJADOR INDEPENDIENTE"/>
    <x v="1"/>
    <s v="SI"/>
    <s v="NO"/>
    <s v="SI"/>
    <n v="50"/>
    <s v="No"/>
    <s v="No"/>
    <n v="326749"/>
    <s v="TRABAJADOR INDEPENDIENTE"/>
    <n v="50"/>
  </r>
  <r>
    <n v="3177"/>
    <s v="MUJER"/>
    <n v="703520.79"/>
    <s v="ASALARIADO"/>
    <x v="1"/>
    <s v="SI"/>
    <s v="NO"/>
    <s v="NO"/>
    <n v="36"/>
    <s v="No"/>
    <s v="No"/>
    <n v="703520.79"/>
    <s v="ASALARIADO"/>
    <n v="36"/>
  </r>
  <r>
    <n v="3178"/>
    <s v="HOMBRE"/>
    <n v="360000"/>
    <s v="ASALARIADO"/>
    <x v="1"/>
    <s v="SI"/>
    <s v="NO"/>
    <s v="NO"/>
    <n v="23"/>
    <s v="No"/>
    <s v="No"/>
    <n v="360000"/>
    <s v="ASALARIADO"/>
    <n v="23"/>
  </r>
  <r>
    <n v="3179"/>
    <s v="MUJER"/>
    <n v="1251585"/>
    <s v="ASALARIADO"/>
    <x v="0"/>
    <s v="SI"/>
    <s v="NO"/>
    <s v="SI"/>
    <n v="50"/>
    <s v="No"/>
    <s v="No"/>
    <n v="1251585"/>
    <s v="ASALARIADO"/>
    <n v="50"/>
  </r>
  <r>
    <n v="3180"/>
    <s v="MUJER"/>
    <n v="278030"/>
    <s v="CONVENIOS ESPECIALES DE TRABAJADORES INDEPENDIENTES"/>
    <x v="1"/>
    <s v="SI"/>
    <s v="NO"/>
    <s v="NO"/>
    <n v="35"/>
    <s v="No"/>
    <s v="No"/>
    <n v="278030"/>
    <s v="CONVENIOS ESPECIALES DE TRABAJADORES INDEPENDIENTES"/>
    <n v="35"/>
  </r>
  <r>
    <n v="3181"/>
    <s v="MUJER"/>
    <n v="473621"/>
    <s v="ASALARIADO"/>
    <x v="0"/>
    <s v="SI"/>
    <s v="NO"/>
    <s v="SI"/>
    <n v="48"/>
    <s v="No"/>
    <s v="No"/>
    <n v="473621"/>
    <s v="ASALARIADO"/>
    <n v="48"/>
  </r>
  <r>
    <n v="3182"/>
    <s v="HOMBRE"/>
    <n v="559000"/>
    <s v="ASALARIADO"/>
    <x v="1"/>
    <s v="SI"/>
    <s v="NO"/>
    <s v="NO"/>
    <n v="33"/>
    <s v="No"/>
    <s v="No"/>
    <n v="559000"/>
    <s v="ASALARIADO"/>
    <n v="33"/>
  </r>
  <r>
    <n v="3183"/>
    <s v="HOMBRE"/>
    <n v="484144"/>
    <s v="ASALARIADO"/>
    <x v="1"/>
    <s v="SI"/>
    <s v="NO"/>
    <s v="NO"/>
    <n v="46"/>
    <s v="No"/>
    <s v="No"/>
    <n v="484144"/>
    <s v="ASALARIADO"/>
    <n v="46"/>
  </r>
  <r>
    <n v="3184"/>
    <s v="MUJER"/>
    <n v="278030"/>
    <s v="ASEGURADO VOLUNTARIO"/>
    <x v="1"/>
    <s v="SI"/>
    <s v="NO"/>
    <s v="NO"/>
    <n v="26"/>
    <s v="No"/>
    <s v="No"/>
    <n v="278030"/>
    <s v="ASEGURADO VOLUNTARIO"/>
    <n v="26"/>
  </r>
  <r>
    <n v="3185"/>
    <s v="HOMBRE"/>
    <n v="1000000"/>
    <s v="ASALARIADO"/>
    <x v="1"/>
    <s v="SI"/>
    <s v="NO"/>
    <s v="NO"/>
    <n v="24"/>
    <s v="No"/>
    <s v="No"/>
    <n v="1000000"/>
    <s v="ASALARIADO"/>
    <n v="24"/>
  </r>
  <r>
    <n v="3186"/>
    <s v="HOMBRE"/>
    <n v="532896.9"/>
    <s v="ASALARIADO"/>
    <x v="0"/>
    <s v="SI"/>
    <s v="NO"/>
    <s v="NO"/>
    <n v="35"/>
    <s v="No"/>
    <s v="No"/>
    <n v="532896.9"/>
    <s v="ASALARIADO"/>
    <n v="35"/>
  </r>
  <r>
    <n v="3187"/>
    <s v="HOMBRE"/>
    <n v="914404.3"/>
    <s v="ASALARIADO"/>
    <x v="1"/>
    <s v="SI"/>
    <s v="NO"/>
    <s v="NO"/>
    <n v="29"/>
    <s v="No"/>
    <s v="No"/>
    <n v="914404.3"/>
    <s v="ASALARIADO"/>
    <n v="29"/>
  </r>
  <r>
    <n v="3188"/>
    <s v="HOMBRE"/>
    <n v="680960"/>
    <s v="ASALARIADO"/>
    <x v="0"/>
    <s v="SI"/>
    <s v="NO"/>
    <s v="NO"/>
    <n v="32"/>
    <s v="No"/>
    <s v="No"/>
    <n v="680960"/>
    <s v="ASALARIADO"/>
    <n v="32"/>
  </r>
  <r>
    <n v="3189"/>
    <s v="HOMBRE"/>
    <n v="409256.03"/>
    <s v="ASALARIADO"/>
    <x v="1"/>
    <s v="SI"/>
    <s v="NO"/>
    <s v="NO"/>
    <n v="34"/>
    <s v="No"/>
    <s v="No"/>
    <n v="409256.03"/>
    <s v="ASALARIADO"/>
    <n v="34"/>
  </r>
  <r>
    <n v="3190"/>
    <s v="MUJER"/>
    <n v="297045"/>
    <s v="TRABAJADOR INDEPENDIENTE"/>
    <x v="1"/>
    <s v="SI"/>
    <s v="NO"/>
    <s v="NO"/>
    <n v="39"/>
    <s v="No"/>
    <s v="No"/>
    <n v="297045"/>
    <s v="TRABAJADOR INDEPENDIENTE"/>
    <n v="39"/>
  </r>
  <r>
    <n v="3191"/>
    <s v="HOMBRE"/>
    <n v="278030"/>
    <s v="CONVENIOS ESPECIALES DE TRABAJADORES INDEPENDIENTES"/>
    <x v="1"/>
    <s v="SI"/>
    <s v="NO"/>
    <s v="NO"/>
    <n v="45"/>
    <s v="No"/>
    <s v="No"/>
    <n v="278030"/>
    <s v="CONVENIOS ESPECIALES DE TRABAJADORES INDEPENDIENTES"/>
    <n v="45"/>
  </r>
  <r>
    <n v="3192"/>
    <s v="HOMBRE"/>
    <n v="762359.6"/>
    <s v="ASALARIADO"/>
    <x v="1"/>
    <s v="SI"/>
    <s v="NO"/>
    <s v="NO"/>
    <n v="34"/>
    <s v="No"/>
    <s v="No"/>
    <n v="762359.6"/>
    <s v="ASALARIADO"/>
    <n v="34"/>
  </r>
  <r>
    <n v="3193"/>
    <s v="MUJER"/>
    <n v="639148"/>
    <s v="TRABAJADOR INDEPENDIENTE"/>
    <x v="1"/>
    <s v="SI"/>
    <s v="NO"/>
    <s v="SI"/>
    <n v="74"/>
    <s v="No"/>
    <s v="No"/>
    <n v="639148"/>
    <s v="TRABAJADOR INDEPENDIENTE"/>
    <n v="74"/>
  </r>
  <r>
    <n v="3194"/>
    <s v="HOMBRE"/>
    <n v="410495.2"/>
    <s v="ASALARIADO"/>
    <x v="1"/>
    <s v="SI"/>
    <s v="SI"/>
    <s v="SI"/>
    <n v="29"/>
    <s v="No"/>
    <s v="No"/>
    <n v="410495.2"/>
    <s v="ASALARIADO"/>
    <n v="29"/>
  </r>
  <r>
    <n v="3195"/>
    <s v="MUJER"/>
    <n v="504218.48"/>
    <s v="ASALARIADO"/>
    <x v="1"/>
    <s v="SI"/>
    <s v="SI"/>
    <s v="NO"/>
    <n v="49"/>
    <s v="No"/>
    <s v="No"/>
    <n v="504218.48"/>
    <s v="ASALARIADO"/>
    <n v="49"/>
  </r>
  <r>
    <n v="3196"/>
    <s v="HOMBRE"/>
    <n v="660746"/>
    <s v="ASALARIADO"/>
    <x v="0"/>
    <s v="SI"/>
    <s v="NO"/>
    <s v="NO"/>
    <n v="35"/>
    <s v="No"/>
    <s v="No"/>
    <n v="660746"/>
    <s v="ASALARIADO"/>
    <n v="35"/>
  </r>
  <r>
    <n v="3197"/>
    <s v="MUJER"/>
    <n v="874538.66"/>
    <s v="ASALARIADO"/>
    <x v="1"/>
    <s v="SI"/>
    <s v="NO"/>
    <s v="NO"/>
    <n v="40"/>
    <s v="No"/>
    <s v="No"/>
    <n v="874538.66"/>
    <s v="ASALARIADO"/>
    <n v="40"/>
  </r>
  <r>
    <n v="3198"/>
    <s v="MUJER"/>
    <n v="346062"/>
    <s v="ASEGURADO VOLUNTARIO"/>
    <x v="1"/>
    <s v="SI"/>
    <s v="NO"/>
    <s v="NO"/>
    <n v="43"/>
    <s v="No"/>
    <s v="No"/>
    <n v="346062"/>
    <s v="ASEGURADO VOLUNTARIO"/>
    <n v="43"/>
  </r>
  <r>
    <n v="3199"/>
    <s v="MUJER"/>
    <n v="641782.9"/>
    <s v="ASALARIADO"/>
    <x v="0"/>
    <s v="SI"/>
    <s v="SI"/>
    <s v="NO"/>
    <n v="55"/>
    <s v="No"/>
    <s v="No"/>
    <n v="641782.9"/>
    <s v="ASALARIADO"/>
    <n v="55"/>
  </r>
  <r>
    <n v="3200"/>
    <s v="MUJER"/>
    <n v="359544.27"/>
    <s v="CONVENIOS ESPECIALES DE ASEGURADOS VOLUNTARIOS"/>
    <x v="1"/>
    <s v="SI"/>
    <s v="SI"/>
    <s v="NO"/>
    <n v="32"/>
    <s v="No"/>
    <s v="No"/>
    <n v="359544.27"/>
    <s v="CONVENIOS ESPECIALES DE ASEGURADOS VOLUNTARIOS"/>
    <n v="32"/>
  </r>
  <r>
    <n v="3201"/>
    <s v="HOMBRE"/>
    <n v="326704.05"/>
    <s v="ASALARIADO"/>
    <x v="0"/>
    <s v="SI"/>
    <s v="NO"/>
    <s v="NO"/>
    <n v="33"/>
    <s v="No"/>
    <s v="No"/>
    <n v="326704.05"/>
    <s v="ASALARIADO"/>
    <n v="33"/>
  </r>
  <r>
    <n v="3202"/>
    <s v="HOMBRE"/>
    <n v="300018"/>
    <s v="ASEGURADO VOLUNTARIO"/>
    <x v="1"/>
    <s v="SI"/>
    <s v="NO"/>
    <s v="NO"/>
    <n v="85"/>
    <s v="No"/>
    <s v="No"/>
    <n v="300018"/>
    <s v="ASEGURADO VOLUNTARIO"/>
    <n v="85"/>
  </r>
  <r>
    <n v="3203"/>
    <s v="HOMBRE"/>
    <n v="1160637.07"/>
    <s v="ASALARIADO"/>
    <x v="1"/>
    <s v="SI"/>
    <s v="NO"/>
    <s v="SI"/>
    <n v="29"/>
    <s v="No"/>
    <s v="No"/>
    <n v="1160637.07"/>
    <s v="ASALARIADO"/>
    <n v="29"/>
  </r>
  <r>
    <n v="3204"/>
    <s v="HOMBRE"/>
    <n v="367220"/>
    <s v="ASALARIADO"/>
    <x v="1"/>
    <s v="SI"/>
    <s v="SI"/>
    <s v="NO"/>
    <n v="25"/>
    <s v="No"/>
    <s v="No"/>
    <n v="367220"/>
    <s v="ASALARIADO"/>
    <n v="25"/>
  </r>
  <r>
    <n v="3205"/>
    <s v="HOMBRE"/>
    <n v="450886"/>
    <s v="TRABAJADOR INDEPENDIENTE"/>
    <x v="1"/>
    <s v="SI"/>
    <s v="SI"/>
    <s v="SI"/>
    <n v="45"/>
    <s v="No"/>
    <s v="No"/>
    <n v="450886"/>
    <s v="TRABAJADOR INDEPENDIENTE"/>
    <n v="45"/>
  </r>
  <r>
    <n v="3206"/>
    <s v="MUJER"/>
    <n v="80000"/>
    <s v="ASALARIADO"/>
    <x v="1"/>
    <s v="SI"/>
    <s v="NO"/>
    <s v="NO"/>
    <n v="44"/>
    <s v="No"/>
    <s v="No"/>
    <n v="80000"/>
    <s v="ASALARIADO"/>
    <n v="44"/>
  </r>
  <r>
    <n v="3207"/>
    <s v="HOMBRE"/>
    <n v="297046"/>
    <s v="TRABAJADOR INDEPENDIENTE"/>
    <x v="1"/>
    <s v="SI"/>
    <s v="SI"/>
    <s v="SI"/>
    <n v="50"/>
    <s v="No"/>
    <s v="No"/>
    <n v="297046"/>
    <s v="TRABAJADOR INDEPENDIENTE"/>
    <n v="50"/>
  </r>
  <r>
    <n v="3208"/>
    <s v="MUJER"/>
    <n v="280000"/>
    <s v="ASALARIADO"/>
    <x v="1"/>
    <s v="SI"/>
    <s v="SI"/>
    <s v="SI"/>
    <n v="44"/>
    <s v="No"/>
    <s v="No"/>
    <n v="280000"/>
    <s v="ASALARIADO"/>
    <n v="44"/>
  </r>
  <r>
    <n v="3209"/>
    <s v="MUJER"/>
    <n v="575000"/>
    <s v="ASALARIADO"/>
    <x v="1"/>
    <s v="SI"/>
    <s v="NO"/>
    <s v="SI"/>
    <n v="21"/>
    <s v="No"/>
    <s v="No"/>
    <n v="575000"/>
    <s v="ASALARIADO"/>
    <n v="21"/>
  </r>
  <r>
    <n v="3210"/>
    <s v="HOMBRE"/>
    <n v="356455"/>
    <s v="TRABAJADOR INDEPENDIENTE"/>
    <x v="1"/>
    <s v="SI"/>
    <s v="NO"/>
    <s v="SI"/>
    <n v="50"/>
    <s v="No"/>
    <s v="No"/>
    <n v="356455"/>
    <s v="TRABAJADOR INDEPENDIENTE"/>
    <n v="50"/>
  </r>
  <r>
    <n v="3211"/>
    <s v="HOMBRE"/>
    <n v="1250882.3500000001"/>
    <s v="ASALARIADO"/>
    <x v="0"/>
    <s v="SI"/>
    <s v="NO"/>
    <s v="NO"/>
    <n v="30"/>
    <s v="No"/>
    <s v="No"/>
    <n v="1250882.3500000001"/>
    <s v="ASALARIADO"/>
    <n v="30"/>
  </r>
  <r>
    <n v="3212"/>
    <s v="HOMBRE"/>
    <n v="1065177"/>
    <s v="ASEGURADO VOLUNTARIO"/>
    <x v="1"/>
    <s v="SI"/>
    <s v="NO"/>
    <s v="NO"/>
    <n v="59"/>
    <s v="No"/>
    <s v="No"/>
    <n v="1065177"/>
    <s v="ASEGURADO VOLUNTARIO"/>
    <n v="59"/>
  </r>
  <r>
    <n v="3213"/>
    <s v="HOMBRE"/>
    <n v="285000"/>
    <s v="ASALARIADO"/>
    <x v="1"/>
    <s v="SI"/>
    <s v="NO"/>
    <s v="SI"/>
    <n v="51"/>
    <s v="No"/>
    <s v="No"/>
    <n v="285000"/>
    <s v="ASALARIADO"/>
    <n v="51"/>
  </r>
  <r>
    <n v="3214"/>
    <s v="MUJER"/>
    <n v="1279275"/>
    <s v="ASALARIADO"/>
    <x v="0"/>
    <s v="SI"/>
    <s v="NO"/>
    <s v="NO"/>
    <n v="31"/>
    <s v="No"/>
    <s v="No"/>
    <n v="1279275"/>
    <s v="ASALARIADO"/>
    <n v="31"/>
  </r>
  <r>
    <n v="3215"/>
    <s v="MUJER"/>
    <n v="563332"/>
    <s v="ASALARIADO"/>
    <x v="1"/>
    <s v="SI"/>
    <s v="NO"/>
    <s v="NO"/>
    <n v="34"/>
    <s v="No"/>
    <s v="No"/>
    <n v="563332"/>
    <s v="ASALARIADO"/>
    <n v="34"/>
  </r>
  <r>
    <n v="3216"/>
    <s v="MUJER"/>
    <n v="450886"/>
    <s v="ASEGURADO VOLUNTARIO"/>
    <x v="1"/>
    <s v="SI"/>
    <s v="SI"/>
    <s v="NO"/>
    <n v="95"/>
    <s v="No"/>
    <s v="No"/>
    <n v="450886"/>
    <s v="ASEGURADO VOLUNTARIO"/>
    <n v="95"/>
  </r>
  <r>
    <n v="3217"/>
    <s v="HOMBRE"/>
    <n v="58985"/>
    <s v="ASALARIADO"/>
    <x v="1"/>
    <s v="SI"/>
    <s v="NO"/>
    <s v="SI"/>
    <n v="45"/>
    <s v="No"/>
    <s v="No"/>
    <n v="58985"/>
    <s v="ASALARIADO"/>
    <n v="45"/>
  </r>
  <r>
    <n v="3218"/>
    <s v="HOMBRE"/>
    <n v="278030"/>
    <s v="CONVENIOS ESPECIALES DE TRABAJADORES INDEPENDIENTES"/>
    <x v="1"/>
    <s v="SI"/>
    <s v="NO"/>
    <s v="NO"/>
    <n v="35"/>
    <s v="No"/>
    <s v="No"/>
    <n v="278030"/>
    <s v="CONVENIOS ESPECIALES DE TRABAJADORES INDEPENDIENTES"/>
    <n v="35"/>
  </r>
  <r>
    <n v="3219"/>
    <s v="HOMBRE"/>
    <n v="347737.5"/>
    <s v="ASALARIADO"/>
    <x v="1"/>
    <s v="SI"/>
    <s v="NO"/>
    <s v="NO"/>
    <n v="27"/>
    <s v="No"/>
    <s v="No"/>
    <n v="347737.5"/>
    <s v="ASALARIADO"/>
    <n v="27"/>
  </r>
  <r>
    <n v="3220"/>
    <s v="MUJER"/>
    <n v="455206.04"/>
    <s v="ASALARIADO"/>
    <x v="1"/>
    <s v="SI"/>
    <s v="NO"/>
    <s v="NO"/>
    <n v="32"/>
    <s v="No"/>
    <s v="No"/>
    <n v="455206.04"/>
    <s v="ASALARIADO"/>
    <n v="32"/>
  </r>
  <r>
    <n v="3221"/>
    <s v="MUJER"/>
    <n v="339794.4"/>
    <s v="ASALARIADO"/>
    <x v="0"/>
    <s v="SI"/>
    <s v="NO"/>
    <s v="NO"/>
    <n v="46"/>
    <s v="No"/>
    <s v="No"/>
    <n v="339794.4"/>
    <s v="ASALARIADO"/>
    <n v="46"/>
  </r>
  <r>
    <n v="3222"/>
    <s v="MUJER"/>
    <n v="445821"/>
    <s v="TRABAJADOR INDEPENDIENTE"/>
    <x v="1"/>
    <s v="SI"/>
    <s v="NO"/>
    <s v="NO"/>
    <n v="63"/>
    <s v="No"/>
    <s v="No"/>
    <n v="445821"/>
    <s v="TRABAJADOR INDEPENDIENTE"/>
    <n v="63"/>
  </r>
  <r>
    <n v="3223"/>
    <s v="HOMBRE"/>
    <n v="326322"/>
    <s v="ASALARIADO"/>
    <x v="1"/>
    <s v="SI"/>
    <s v="NO"/>
    <s v="NO"/>
    <n v="57"/>
    <s v="No"/>
    <s v="No"/>
    <n v="326322"/>
    <s v="ASALARIADO"/>
    <n v="57"/>
  </r>
  <r>
    <n v="3224"/>
    <s v="HOMBRE"/>
    <n v="278030"/>
    <s v="CONVENIOS ESPECIALES DE TRABAJADORES INDEPENDIENTES"/>
    <x v="1"/>
    <s v="SI"/>
    <s v="NO"/>
    <s v="NO"/>
    <n v="57"/>
    <s v="No"/>
    <s v="No"/>
    <n v="278030"/>
    <s v="CONVENIOS ESPECIALES DE TRABAJADORES INDEPENDIENTES"/>
    <n v="57"/>
  </r>
  <r>
    <n v="3225"/>
    <s v="HOMBRE"/>
    <n v="300018"/>
    <s v="ASEGURADO VOLUNTARIO"/>
    <x v="1"/>
    <s v="SI"/>
    <s v="NO"/>
    <s v="NO"/>
    <n v="60"/>
    <s v="No"/>
    <s v="No"/>
    <n v="300018"/>
    <s v="ASEGURADO VOLUNTARIO"/>
    <n v="60"/>
  </r>
  <r>
    <n v="3226"/>
    <s v="MUJER"/>
    <n v="420214.94"/>
    <s v="ASALARIADO"/>
    <x v="1"/>
    <s v="SI"/>
    <s v="NO"/>
    <s v="NO"/>
    <n v="34"/>
    <s v="No"/>
    <s v="No"/>
    <n v="420214.94"/>
    <s v="ASALARIADO"/>
    <n v="34"/>
  </r>
  <r>
    <n v="3227"/>
    <s v="HOMBRE"/>
    <n v="202396.55"/>
    <s v="ASALARIADO"/>
    <x v="1"/>
    <s v="SI"/>
    <s v="NO"/>
    <s v="NO"/>
    <n v="22"/>
    <s v="No"/>
    <s v="No"/>
    <n v="202396.55"/>
    <s v="ASALARIADO"/>
    <n v="22"/>
  </r>
  <r>
    <n v="3228"/>
    <s v="HOMBRE"/>
    <n v="1000025.21"/>
    <s v="PENSIONADOS EN SU PROPIO SISTEMA"/>
    <x v="0"/>
    <s v="SI"/>
    <s v="NO"/>
    <s v="NO"/>
    <n v="67"/>
    <s v="No"/>
    <s v="No"/>
    <n v="1000025.21"/>
    <s v="PENSIONADOS EN SU PROPIO SISTEMA"/>
    <n v="67"/>
  </r>
  <r>
    <n v="3229"/>
    <s v="HOMBRE"/>
    <n v="924499"/>
    <s v="ASALARIADO"/>
    <x v="0"/>
    <s v="SI"/>
    <s v="NO"/>
    <s v="NO"/>
    <n v="42"/>
    <s v="No"/>
    <s v="No"/>
    <n v="924499"/>
    <s v="ASALARIADO"/>
    <n v="42"/>
  </r>
  <r>
    <n v="3230"/>
    <s v="HOMBRE"/>
    <n v="336000"/>
    <s v="ASALARIADO"/>
    <x v="1"/>
    <s v="SI"/>
    <s v="NO"/>
    <s v="SI"/>
    <n v="39"/>
    <s v="No"/>
    <s v="No"/>
    <n v="336000"/>
    <s v="ASALARIADO"/>
    <n v="39"/>
  </r>
  <r>
    <n v="3231"/>
    <s v="HOMBRE"/>
    <n v="278030"/>
    <s v="CONVENIOS ESPECIALES DE TRABAJADORES INDEPENDIENTES"/>
    <x v="1"/>
    <s v="SI"/>
    <s v="NO"/>
    <s v="NO"/>
    <n v="89"/>
    <s v="No"/>
    <s v="No"/>
    <n v="278030"/>
    <s v="CONVENIOS ESPECIALES DE TRABAJADORES INDEPENDIENTES"/>
    <n v="89"/>
  </r>
  <r>
    <n v="3232"/>
    <s v="HOMBRE"/>
    <n v="1529457.14"/>
    <s v="ASALARIADO"/>
    <x v="1"/>
    <s v="SI"/>
    <s v="NO"/>
    <s v="NO"/>
    <n v="32"/>
    <s v="No"/>
    <s v="No"/>
    <n v="1529457.14"/>
    <s v="ASALARIADO"/>
    <n v="32"/>
  </r>
  <r>
    <n v="3233"/>
    <s v="HOMBRE"/>
    <n v="297046"/>
    <s v="TRABAJADOR INDEPENDIENTE"/>
    <x v="1"/>
    <s v="SI"/>
    <s v="NO"/>
    <s v="SI"/>
    <n v="59"/>
    <s v="No"/>
    <s v="No"/>
    <n v="297046"/>
    <s v="TRABAJADOR INDEPENDIENTE"/>
    <n v="59"/>
  </r>
  <r>
    <n v="3234"/>
    <s v="HOMBRE"/>
    <n v="358640"/>
    <s v="TRABAJADOR INDEPENDIENTE"/>
    <x v="1"/>
    <s v="SI"/>
    <s v="NO"/>
    <s v="SI"/>
    <n v="63"/>
    <s v="No"/>
    <s v="No"/>
    <n v="358640"/>
    <s v="TRABAJADOR INDEPENDIENTE"/>
    <n v="63"/>
  </r>
  <r>
    <n v="3235"/>
    <s v="HOMBRE"/>
    <n v="414416"/>
    <s v="ASALARIADO"/>
    <x v="1"/>
    <s v="SI"/>
    <s v="NO"/>
    <s v="NO"/>
    <n v="61"/>
    <s v="No"/>
    <s v="No"/>
    <n v="414416"/>
    <s v="ASALARIADO"/>
    <n v="61"/>
  </r>
  <r>
    <n v="3236"/>
    <s v="MUJER"/>
    <n v="347256"/>
    <s v="ASALARIADO"/>
    <x v="0"/>
    <s v="SI"/>
    <s v="NO"/>
    <s v="SI"/>
    <n v="47"/>
    <s v="No"/>
    <s v="No"/>
    <n v="347256"/>
    <s v="ASALARIADO"/>
    <n v="47"/>
  </r>
  <r>
    <n v="3237"/>
    <s v="HOMBRE"/>
    <n v="1119534"/>
    <s v="TRABAJADOR INDEPENDIENTE"/>
    <x v="1"/>
    <s v="SI"/>
    <s v="NO"/>
    <s v="NO"/>
    <n v="71"/>
    <s v="No"/>
    <s v="No"/>
    <n v="1119534"/>
    <s v="TRABAJADOR INDEPENDIENTE"/>
    <n v="71"/>
  </r>
  <r>
    <n v="3238"/>
    <s v="MUJER"/>
    <n v="346666.67"/>
    <s v="ASALARIADO"/>
    <x v="1"/>
    <s v="SI"/>
    <s v="NO"/>
    <s v="NO"/>
    <n v="38"/>
    <s v="No"/>
    <s v="No"/>
    <n v="346666.67"/>
    <s v="ASALARIADO"/>
    <n v="38"/>
  </r>
  <r>
    <n v="3239"/>
    <s v="HOMBRE"/>
    <n v="594092"/>
    <s v="TRABAJADOR INDEPENDIENTE"/>
    <x v="1"/>
    <s v="SI"/>
    <s v="NO"/>
    <s v="SI"/>
    <n v="39"/>
    <s v="No"/>
    <s v="No"/>
    <n v="594092"/>
    <s v="TRABAJADOR INDEPENDIENTE"/>
    <n v="39"/>
  </r>
  <r>
    <n v="3240"/>
    <s v="MUJER"/>
    <n v="175000"/>
    <s v="ASALARIADO"/>
    <x v="1"/>
    <s v="SI"/>
    <s v="NO"/>
    <s v="NO"/>
    <n v="31"/>
    <s v="No"/>
    <s v="No"/>
    <n v="175000"/>
    <s v="ASALARIADO"/>
    <n v="31"/>
  </r>
  <r>
    <n v="3241"/>
    <s v="MUJER"/>
    <n v="2214734.2999999998"/>
    <s v="ASALARIADO"/>
    <x v="0"/>
    <s v="SI"/>
    <s v="NO"/>
    <s v="NO"/>
    <n v="54"/>
    <s v="No"/>
    <s v="No"/>
    <n v="2214734.2999999998"/>
    <s v="ASALARIADO"/>
    <n v="54"/>
  </r>
  <r>
    <n v="3242"/>
    <s v="MUJER"/>
    <n v="657562.5"/>
    <s v="ASALARIADO"/>
    <x v="0"/>
    <s v="SI"/>
    <s v="NO"/>
    <s v="NO"/>
    <n v="27"/>
    <s v="No"/>
    <s v="No"/>
    <n v="657562.5"/>
    <s v="ASALARIADO"/>
    <n v="27"/>
  </r>
  <r>
    <n v="3243"/>
    <s v="HOMBRE"/>
    <n v="297502"/>
    <s v="ASEGURADO VOLUNTARIO"/>
    <x v="1"/>
    <s v="SI"/>
    <s v="NO"/>
    <s v="NO"/>
    <n v="67"/>
    <s v="No"/>
    <s v="No"/>
    <n v="297502"/>
    <s v="ASEGURADO VOLUNTARIO"/>
    <n v="67"/>
  </r>
  <r>
    <n v="3244"/>
    <s v="HOMBRE"/>
    <n v="422231"/>
    <s v="ASALARIADO"/>
    <x v="0"/>
    <s v="SI"/>
    <s v="NO"/>
    <s v="NO"/>
    <n v="49"/>
    <s v="No"/>
    <s v="No"/>
    <n v="422231"/>
    <s v="ASALARIADO"/>
    <n v="49"/>
  </r>
  <r>
    <n v="3245"/>
    <s v="MUJER"/>
    <n v="500937.8"/>
    <s v="ASALARIADO"/>
    <x v="1"/>
    <s v="SI"/>
    <s v="NO"/>
    <s v="NO"/>
    <n v="50"/>
    <s v="No"/>
    <s v="No"/>
    <n v="500937.8"/>
    <s v="ASALARIADO"/>
    <n v="50"/>
  </r>
  <r>
    <n v="3246"/>
    <s v="HOMBRE"/>
    <n v="278031"/>
    <s v="TRABAJADOR INDEPENDIENTE"/>
    <x v="1"/>
    <s v="SI"/>
    <s v="NO"/>
    <s v="NO"/>
    <n v="42"/>
    <s v="No"/>
    <s v="No"/>
    <n v="278031"/>
    <s v="TRABAJADOR INDEPENDIENTE"/>
    <n v="42"/>
  </r>
  <r>
    <n v="3247"/>
    <s v="HOMBRE"/>
    <n v="180000"/>
    <s v="ASALARIADO"/>
    <x v="1"/>
    <s v="SI"/>
    <s v="NO"/>
    <s v="SI"/>
    <n v="41"/>
    <s v="No"/>
    <s v="No"/>
    <n v="180000"/>
    <s v="ASALARIADO"/>
    <n v="41"/>
  </r>
  <r>
    <n v="3248"/>
    <s v="HOMBRE"/>
    <n v="194000"/>
    <s v="ASALARIADO"/>
    <x v="1"/>
    <s v="SI"/>
    <s v="NO"/>
    <s v="NO"/>
    <n v="57"/>
    <s v="No"/>
    <s v="No"/>
    <n v="194000"/>
    <s v="ASALARIADO"/>
    <n v="57"/>
  </r>
  <r>
    <n v="3249"/>
    <s v="HOMBRE"/>
    <n v="606313.31000000006"/>
    <s v="PENSIONADOS EN SU PROPIO SISTEMA"/>
    <x v="0"/>
    <s v="SI"/>
    <s v="NO"/>
    <s v="NO"/>
    <n v="62"/>
    <s v="No"/>
    <s v="No"/>
    <n v="606313.31000000006"/>
    <s v="PENSIONADOS EN SU PROPIO SISTEMA"/>
    <n v="62"/>
  </r>
  <r>
    <n v="3250"/>
    <s v="HOMBRE"/>
    <n v="556116.75"/>
    <s v="ASALARIADO"/>
    <x v="1"/>
    <s v="SI"/>
    <s v="NO"/>
    <s v="NO"/>
    <n v="52"/>
    <s v="No"/>
    <s v="No"/>
    <n v="556116.75"/>
    <s v="ASALARIADO"/>
    <n v="52"/>
  </r>
  <r>
    <n v="3251"/>
    <s v="HOMBRE"/>
    <n v="1106966.42"/>
    <s v="ASALARIADO"/>
    <x v="0"/>
    <s v="SI"/>
    <s v="NO"/>
    <s v="NO"/>
    <n v="36"/>
    <s v="No"/>
    <s v="No"/>
    <n v="1106966.42"/>
    <s v="ASALARIADO"/>
    <n v="36"/>
  </r>
  <r>
    <n v="3252"/>
    <s v="HOMBRE"/>
    <n v="415064.04"/>
    <s v="ASALARIADO"/>
    <x v="1"/>
    <s v="SI"/>
    <s v="NO"/>
    <s v="NO"/>
    <n v="24"/>
    <s v="No"/>
    <s v="No"/>
    <n v="415064.04"/>
    <s v="ASALARIADO"/>
    <n v="24"/>
  </r>
  <r>
    <n v="3253"/>
    <s v="HOMBRE"/>
    <n v="500700"/>
    <s v="ASALARIADO"/>
    <x v="1"/>
    <s v="SI"/>
    <s v="NO"/>
    <s v="NO"/>
    <n v="50"/>
    <s v="No"/>
    <s v="No"/>
    <n v="500700"/>
    <s v="ASALARIADO"/>
    <n v="50"/>
  </r>
  <r>
    <n v="3254"/>
    <s v="MUJER"/>
    <n v="1585515"/>
    <s v="ASALARIADO"/>
    <x v="0"/>
    <s v="SI"/>
    <s v="NO"/>
    <s v="NO"/>
    <n v="61"/>
    <s v="No"/>
    <s v="No"/>
    <n v="1585515"/>
    <s v="ASALARIADO"/>
    <n v="61"/>
  </r>
  <r>
    <n v="3255"/>
    <s v="HOMBRE"/>
    <n v="567425"/>
    <s v="ASALARIADO"/>
    <x v="0"/>
    <s v="SI"/>
    <s v="NO"/>
    <s v="NO"/>
    <n v="35"/>
    <s v="No"/>
    <s v="No"/>
    <n v="567425"/>
    <s v="ASALARIADO"/>
    <n v="35"/>
  </r>
  <r>
    <n v="3256"/>
    <s v="HOMBRE"/>
    <n v="3623771"/>
    <s v="ASALARIADO"/>
    <x v="0"/>
    <s v="SI"/>
    <s v="NO"/>
    <s v="NO"/>
    <n v="60"/>
    <s v="Atípico"/>
    <s v="No"/>
    <n v="3623771"/>
    <s v="ASALARIADO"/>
    <n v="60"/>
  </r>
  <r>
    <n v="3257"/>
    <s v="MUJER"/>
    <n v="310124"/>
    <s v="TRABAJADOR INDEPENDIENTE"/>
    <x v="1"/>
    <s v="SI"/>
    <s v="NO"/>
    <s v="NO"/>
    <n v="48"/>
    <s v="No"/>
    <s v="No"/>
    <n v="310124"/>
    <s v="TRABAJADOR INDEPENDIENTE"/>
    <n v="48"/>
  </r>
  <r>
    <n v="3258"/>
    <s v="HOMBRE"/>
    <n v="559014.66"/>
    <s v="ASALARIADO"/>
    <x v="1"/>
    <s v="SI"/>
    <s v="NO"/>
    <s v="SI"/>
    <n v="44"/>
    <s v="No"/>
    <s v="No"/>
    <n v="559014.66"/>
    <s v="ASALARIADO"/>
    <n v="44"/>
  </r>
  <r>
    <n v="3259"/>
    <s v="HOMBRE"/>
    <n v="150000"/>
    <s v="ASALARIADO"/>
    <x v="1"/>
    <s v="SI"/>
    <s v="NO"/>
    <s v="NO"/>
    <n v="24"/>
    <s v="No"/>
    <s v="No"/>
    <n v="150000"/>
    <s v="ASALARIADO"/>
    <n v="24"/>
  </r>
  <r>
    <n v="3260"/>
    <s v="HOMBRE"/>
    <n v="280000"/>
    <s v="ASALARIADO"/>
    <x v="1"/>
    <s v="SI"/>
    <s v="NO"/>
    <s v="NO"/>
    <n v="40"/>
    <s v="No"/>
    <s v="No"/>
    <n v="280000"/>
    <s v="ASALARIADO"/>
    <n v="40"/>
  </r>
  <r>
    <n v="3261"/>
    <s v="HOMBRE"/>
    <n v="2667169.88"/>
    <s v="ASALARIADO"/>
    <x v="0"/>
    <s v="SI"/>
    <s v="NO"/>
    <s v="NO"/>
    <n v="31"/>
    <s v="Atípico"/>
    <s v="No"/>
    <n v="2667169.88"/>
    <s v="ASALARIADO"/>
    <n v="31"/>
  </r>
  <r>
    <n v="3262"/>
    <s v="HOMBRE"/>
    <n v="315617"/>
    <s v="ASEGURADO VOLUNTARIO"/>
    <x v="1"/>
    <s v="SI"/>
    <s v="NO"/>
    <s v="NO"/>
    <n v="44"/>
    <s v="No"/>
    <s v="No"/>
    <n v="315617"/>
    <s v="ASEGURADO VOLUNTARIO"/>
    <n v="44"/>
  </r>
  <r>
    <n v="3263"/>
    <s v="MUJER"/>
    <n v="446610.91"/>
    <s v="ASALARIADO"/>
    <x v="1"/>
    <s v="SI"/>
    <s v="NO"/>
    <s v="NO"/>
    <n v="23"/>
    <s v="No"/>
    <s v="No"/>
    <n v="446610.91"/>
    <s v="ASALARIADO"/>
    <n v="23"/>
  </r>
  <r>
    <n v="3264"/>
    <s v="HOMBRE"/>
    <n v="549000"/>
    <s v="ASALARIADO"/>
    <x v="1"/>
    <s v="SI"/>
    <s v="NO"/>
    <s v="NO"/>
    <n v="35"/>
    <s v="No"/>
    <s v="No"/>
    <n v="549000"/>
    <s v="ASALARIADO"/>
    <n v="35"/>
  </r>
  <r>
    <n v="3265"/>
    <s v="MUJER"/>
    <n v="370123"/>
    <s v="ASEGURADO VOLUNTARIO"/>
    <x v="1"/>
    <s v="SI"/>
    <s v="NO"/>
    <s v="NO"/>
    <n v="53"/>
    <s v="No"/>
    <s v="No"/>
    <n v="370123"/>
    <s v="ASEGURADO VOLUNTARIO"/>
    <n v="53"/>
  </r>
  <r>
    <n v="3266"/>
    <s v="HOMBRE"/>
    <n v="5412755.4900000002"/>
    <s v="ASALARIADO"/>
    <x v="1"/>
    <s v="SI"/>
    <s v="NO"/>
    <s v="NO"/>
    <n v="34"/>
    <s v="Atípico"/>
    <s v="No"/>
    <n v="5412755.4900000002"/>
    <s v="ASALARIADO"/>
    <n v="34"/>
  </r>
  <r>
    <n v="3267"/>
    <s v="HOMBRE"/>
    <n v="271250"/>
    <s v="ASALARIADO"/>
    <x v="1"/>
    <s v="SI"/>
    <s v="NO"/>
    <s v="SI"/>
    <n v="19"/>
    <s v="No"/>
    <s v="No"/>
    <n v="271250"/>
    <s v="ASALARIADO"/>
    <n v="19"/>
  </r>
  <r>
    <n v="3268"/>
    <s v="MUJER"/>
    <n v="300018"/>
    <s v="ASEGURADO VOLUNTARIO"/>
    <x v="1"/>
    <s v="SI"/>
    <s v="NO"/>
    <s v="NO"/>
    <n v="57"/>
    <s v="No"/>
    <s v="No"/>
    <n v="300018"/>
    <s v="ASEGURADO VOLUNTARIO"/>
    <n v="57"/>
  </r>
  <r>
    <n v="3269"/>
    <s v="HOMBRE"/>
    <n v="516873"/>
    <s v="TRABAJADOR INDEPENDIENTE"/>
    <x v="1"/>
    <s v="SI"/>
    <s v="NO"/>
    <s v="NO"/>
    <n v="38"/>
    <s v="No"/>
    <s v="No"/>
    <n v="516873"/>
    <s v="TRABAJADOR INDEPENDIENTE"/>
    <n v="38"/>
  </r>
  <r>
    <n v="3270"/>
    <s v="HOMBRE"/>
    <n v="678863"/>
    <s v="PENSIONADOS EN SU PROPIO SISTEMA"/>
    <x v="0"/>
    <s v="SI"/>
    <s v="NO"/>
    <s v="NO"/>
    <n v="79"/>
    <s v="No"/>
    <s v="No"/>
    <n v="678863"/>
    <s v="PENSIONADOS EN SU PROPIO SISTEMA"/>
    <n v="79"/>
  </r>
  <r>
    <n v="3271"/>
    <s v="HOMBRE"/>
    <n v="362964"/>
    <s v="TRABAJADOR INDEPENDIENTE"/>
    <x v="1"/>
    <s v="SI"/>
    <s v="NO"/>
    <s v="SI"/>
    <n v="52"/>
    <s v="No"/>
    <s v="No"/>
    <n v="362964"/>
    <s v="TRABAJADOR INDEPENDIENTE"/>
    <n v="52"/>
  </r>
  <r>
    <n v="3272"/>
    <s v="HOMBRE"/>
    <n v="639148"/>
    <s v="TRABAJADOR INDEPENDIENTE"/>
    <x v="1"/>
    <s v="SI"/>
    <s v="NO"/>
    <s v="SI"/>
    <n v="43"/>
    <s v="No"/>
    <s v="No"/>
    <n v="639148"/>
    <s v="TRABAJADOR INDEPENDIENTE"/>
    <n v="43"/>
  </r>
  <r>
    <n v="3273"/>
    <s v="MUJER"/>
    <n v="100000"/>
    <s v="ASALARIADO"/>
    <x v="1"/>
    <s v="SI"/>
    <s v="SI"/>
    <s v="NO"/>
    <n v="30"/>
    <s v="No"/>
    <s v="No"/>
    <n v="100000"/>
    <s v="ASALARIADO"/>
    <n v="30"/>
  </r>
  <r>
    <n v="3274"/>
    <s v="MUJER"/>
    <n v="1160614"/>
    <s v="PENSIONADOS EN SU PROPIO SISTEMA"/>
    <x v="0"/>
    <s v="SI"/>
    <s v="NO"/>
    <s v="NO"/>
    <n v="65"/>
    <s v="No"/>
    <s v="No"/>
    <n v="1160614"/>
    <s v="PENSIONADOS EN SU PROPIO SISTEMA"/>
    <n v="65"/>
  </r>
  <r>
    <n v="3275"/>
    <s v="HOMBRE"/>
    <n v="298018"/>
    <s v="TRABAJADOR INDEPENDIENTE"/>
    <x v="1"/>
    <s v="SI"/>
    <s v="SI"/>
    <s v="SI"/>
    <n v="43"/>
    <s v="No"/>
    <s v="No"/>
    <n v="298018"/>
    <s v="TRABAJADOR INDEPENDIENTE"/>
    <n v="43"/>
  </r>
  <r>
    <n v="3276"/>
    <s v="HOMBRE"/>
    <n v="278030.99"/>
    <s v="CONVENIOS ESPECIALES DE TRABAJADORES INDEPENDIENTES"/>
    <x v="1"/>
    <s v="SI"/>
    <s v="NO"/>
    <s v="NO"/>
    <n v="25"/>
    <s v="No"/>
    <s v="No"/>
    <n v="278030.99"/>
    <s v="CONVENIOS ESPECIALES DE TRABAJADORES INDEPENDIENTES"/>
    <n v="25"/>
  </r>
  <r>
    <n v="3277"/>
    <s v="HOMBRE"/>
    <n v="1718999.67"/>
    <s v="ASALARIADO"/>
    <x v="1"/>
    <s v="SI"/>
    <s v="SI"/>
    <s v="NO"/>
    <n v="32"/>
    <s v="No"/>
    <s v="No"/>
    <n v="1718999.67"/>
    <s v="ASALARIADO"/>
    <n v="32"/>
  </r>
  <r>
    <n v="3278"/>
    <s v="HOMBRE"/>
    <n v="358468.86"/>
    <s v="ASALARIADO"/>
    <x v="1"/>
    <s v="SI"/>
    <s v="NO"/>
    <s v="NO"/>
    <n v="52"/>
    <s v="No"/>
    <s v="No"/>
    <n v="358468.86"/>
    <s v="ASALARIADO"/>
    <n v="52"/>
  </r>
  <r>
    <n v="3279"/>
    <s v="HOMBRE"/>
    <n v="439167"/>
    <s v="ASALARIADO"/>
    <x v="1"/>
    <s v="SI"/>
    <s v="NO"/>
    <s v="NO"/>
    <n v="44"/>
    <s v="No"/>
    <s v="No"/>
    <n v="439167"/>
    <s v="ASALARIADO"/>
    <n v="44"/>
  </r>
  <r>
    <n v="3280"/>
    <s v="HOMBRE"/>
    <n v="639148"/>
    <s v="TRABAJADOR INDEPENDIENTE"/>
    <x v="1"/>
    <s v="SI"/>
    <s v="NO"/>
    <s v="NO"/>
    <n v="54"/>
    <s v="No"/>
    <s v="No"/>
    <n v="639148"/>
    <s v="TRABAJADOR INDEPENDIENTE"/>
    <n v="54"/>
  </r>
  <r>
    <n v="3281"/>
    <s v="HOMBRE"/>
    <n v="589824.6"/>
    <s v="ASALARIADO"/>
    <x v="1"/>
    <s v="SI"/>
    <s v="NO"/>
    <s v="NO"/>
    <n v="33"/>
    <s v="No"/>
    <s v="No"/>
    <n v="589824.6"/>
    <s v="ASALARIADO"/>
    <n v="33"/>
  </r>
  <r>
    <n v="3282"/>
    <s v="MUJER"/>
    <n v="264315.09999999998"/>
    <s v="ASALARIADO"/>
    <x v="1"/>
    <s v="SI"/>
    <s v="NO"/>
    <s v="NO"/>
    <n v="23"/>
    <s v="No"/>
    <s v="No"/>
    <n v="264315.09999999998"/>
    <s v="ASALARIADO"/>
    <n v="23"/>
  </r>
  <r>
    <n v="3283"/>
    <s v="HOMBRE"/>
    <n v="939801.74"/>
    <s v="ASALARIADO"/>
    <x v="0"/>
    <s v="SI"/>
    <s v="NO"/>
    <s v="NO"/>
    <n v="34"/>
    <s v="No"/>
    <s v="No"/>
    <n v="939801.74"/>
    <s v="ASALARIADO"/>
    <n v="34"/>
  </r>
  <r>
    <n v="3284"/>
    <s v="HOMBRE"/>
    <n v="297045"/>
    <s v="ASEGURADO VOLUNTARIO"/>
    <x v="1"/>
    <s v="SI"/>
    <s v="SI"/>
    <s v="NO"/>
    <n v="61"/>
    <s v="No"/>
    <s v="No"/>
    <n v="297045"/>
    <s v="ASEGURADO VOLUNTARIO"/>
    <n v="61"/>
  </r>
  <r>
    <n v="3285"/>
    <s v="MUJER"/>
    <n v="996628.96"/>
    <s v="ASALARIADO"/>
    <x v="0"/>
    <s v="SI"/>
    <s v="NO"/>
    <s v="NO"/>
    <n v="34"/>
    <s v="No"/>
    <s v="No"/>
    <n v="996628.96"/>
    <s v="ASALARIADO"/>
    <n v="34"/>
  </r>
  <r>
    <n v="3286"/>
    <s v="HOMBRE"/>
    <n v="600000"/>
    <s v="ASALARIADO"/>
    <x v="1"/>
    <s v="SI"/>
    <s v="NO"/>
    <s v="NO"/>
    <n v="48"/>
    <s v="No"/>
    <s v="No"/>
    <n v="600000"/>
    <s v="ASALARIADO"/>
    <n v="48"/>
  </r>
  <r>
    <n v="3287"/>
    <s v="HOMBRE"/>
    <n v="193800"/>
    <s v="ASALARIADO"/>
    <x v="1"/>
    <s v="SI"/>
    <s v="NO"/>
    <s v="NO"/>
    <n v="28"/>
    <s v="No"/>
    <s v="No"/>
    <n v="193800"/>
    <s v="ASALARIADO"/>
    <n v="28"/>
  </r>
  <r>
    <n v="3288"/>
    <s v="HOMBRE"/>
    <n v="278030"/>
    <s v="CONVENIOS ESPECIALES DE TRABAJADORES INDEPENDIENTES"/>
    <x v="1"/>
    <s v="SI"/>
    <s v="NO"/>
    <s v="NO"/>
    <n v="30"/>
    <s v="No"/>
    <s v="No"/>
    <n v="278030"/>
    <s v="CONVENIOS ESPECIALES DE TRABAJADORES INDEPENDIENTES"/>
    <n v="30"/>
  </r>
  <r>
    <n v="3289"/>
    <s v="HOMBRE"/>
    <n v="538043.07999999996"/>
    <s v="ASALARIADO"/>
    <x v="1"/>
    <s v="SI"/>
    <s v="NO"/>
    <s v="NO"/>
    <n v="45"/>
    <s v="No"/>
    <s v="No"/>
    <n v="538043.07999999996"/>
    <s v="ASALARIADO"/>
    <n v="45"/>
  </r>
  <r>
    <n v="3290"/>
    <s v="MUJER"/>
    <n v="465000"/>
    <s v="ASALARIADO"/>
    <x v="1"/>
    <s v="SI"/>
    <s v="NO"/>
    <s v="SI"/>
    <n v="28"/>
    <s v="No"/>
    <s v="No"/>
    <n v="465000"/>
    <s v="ASALARIADO"/>
    <n v="28"/>
  </r>
  <r>
    <n v="3291"/>
    <s v="HOMBRE"/>
    <n v="318610"/>
    <s v="TRABAJADOR INDEPENDIENTE"/>
    <x v="1"/>
    <s v="SI"/>
    <s v="NO"/>
    <s v="NO"/>
    <n v="44"/>
    <s v="No"/>
    <s v="No"/>
    <n v="318610"/>
    <s v="TRABAJADOR INDEPENDIENTE"/>
    <n v="44"/>
  </r>
  <r>
    <n v="3292"/>
    <s v="MUJER"/>
    <n v="272000"/>
    <s v="ASALARIADO"/>
    <x v="1"/>
    <s v="SI"/>
    <s v="NO"/>
    <s v="NO"/>
    <n v="60"/>
    <s v="No"/>
    <s v="No"/>
    <n v="272000"/>
    <s v="ASALARIADO"/>
    <n v="60"/>
  </r>
  <r>
    <n v="3293"/>
    <s v="MUJER"/>
    <n v="2588242.2000000002"/>
    <s v="ASALARIADO"/>
    <x v="0"/>
    <s v="SI"/>
    <s v="NO"/>
    <s v="NO"/>
    <n v="32"/>
    <s v="Atípico"/>
    <s v="No"/>
    <n v="2588242.2000000002"/>
    <s v="ASALARIADO"/>
    <n v="32"/>
  </r>
  <r>
    <n v="3294"/>
    <s v="MUJER"/>
    <n v="302470"/>
    <s v="TRABAJADOR INDEPENDIENTE"/>
    <x v="1"/>
    <s v="SI"/>
    <s v="NO"/>
    <s v="NO"/>
    <n v="28"/>
    <s v="No"/>
    <s v="No"/>
    <n v="302470"/>
    <s v="TRABAJADOR INDEPENDIENTE"/>
    <n v="28"/>
  </r>
  <r>
    <n v="3295"/>
    <s v="HOMBRE"/>
    <n v="300018"/>
    <s v="ASEGURADO VOLUNTARIO"/>
    <x v="1"/>
    <s v="NO"/>
    <s v="NO"/>
    <s v="NO"/>
    <n v="85"/>
    <s v="No"/>
    <s v="No"/>
    <n v="300018"/>
    <s v="ASEGURADO VOLUNTARIO"/>
    <n v="85"/>
  </r>
  <r>
    <n v="3296"/>
    <s v="MUJER"/>
    <n v="509509"/>
    <s v="TRABAJADOR INDEPENDIENTE"/>
    <x v="1"/>
    <s v="SI"/>
    <s v="NO"/>
    <s v="SI"/>
    <n v="36"/>
    <s v="No"/>
    <s v="No"/>
    <n v="509509"/>
    <s v="TRABAJADOR INDEPENDIENTE"/>
    <n v="36"/>
  </r>
  <r>
    <n v="3297"/>
    <s v="HOMBRE"/>
    <n v="25000"/>
    <s v="ASALARIADO"/>
    <x v="1"/>
    <s v="SI"/>
    <s v="NO"/>
    <s v="NO"/>
    <n v="27"/>
    <s v="No"/>
    <s v="No"/>
    <n v="25000"/>
    <s v="ASALARIADO"/>
    <n v="27"/>
  </r>
  <r>
    <n v="3298"/>
    <s v="MUJER"/>
    <n v="355022.46"/>
    <s v="ASALARIADO"/>
    <x v="1"/>
    <s v="SI"/>
    <s v="NO"/>
    <s v="NO"/>
    <n v="37"/>
    <s v="No"/>
    <s v="No"/>
    <n v="355022.46"/>
    <s v="ASALARIADO"/>
    <n v="37"/>
  </r>
  <r>
    <n v="3299"/>
    <s v="MUJER"/>
    <n v="727896.34"/>
    <s v="ASALARIADO"/>
    <x v="0"/>
    <s v="SI"/>
    <s v="NO"/>
    <s v="NO"/>
    <n v="28"/>
    <s v="No"/>
    <s v="No"/>
    <n v="727896.34"/>
    <s v="ASALARIADO"/>
    <n v="28"/>
  </r>
  <r>
    <n v="3300"/>
    <s v="HOMBRE"/>
    <n v="343393"/>
    <s v="ASALARIADO"/>
    <x v="1"/>
    <s v="SI"/>
    <s v="NO"/>
    <s v="NO"/>
    <n v="37"/>
    <s v="No"/>
    <s v="No"/>
    <n v="343393"/>
    <s v="ASALARIADO"/>
    <n v="37"/>
  </r>
  <r>
    <n v="3301"/>
    <s v="MUJER"/>
    <n v="296610"/>
    <s v="ASEGURADO VOLUNTARIO"/>
    <x v="1"/>
    <s v="SI"/>
    <s v="NO"/>
    <s v="NO"/>
    <n v="22"/>
    <s v="No"/>
    <s v="No"/>
    <n v="296610"/>
    <s v="ASEGURADO VOLUNTARIO"/>
    <n v="22"/>
  </r>
  <r>
    <n v="3302"/>
    <s v="HOMBRE"/>
    <n v="1309556"/>
    <s v="PENSIONADOS EN SU PROPIO SISTEMA"/>
    <x v="0"/>
    <s v="SI"/>
    <s v="NO"/>
    <s v="NO"/>
    <n v="55"/>
    <s v="No"/>
    <s v="No"/>
    <n v="1309556"/>
    <s v="PENSIONADOS EN SU PROPIO SISTEMA"/>
    <n v="55"/>
  </r>
  <r>
    <n v="3303"/>
    <s v="HOMBRE"/>
    <n v="278030.99"/>
    <s v="CONVENIOS ESPECIALES DE TRABAJADORES INDEPENDIENTES"/>
    <x v="1"/>
    <s v="SI"/>
    <s v="NO"/>
    <s v="NO"/>
    <n v="64"/>
    <s v="No"/>
    <s v="No"/>
    <n v="278030.99"/>
    <s v="CONVENIOS ESPECIALES DE TRABAJADORES INDEPENDIENTES"/>
    <n v="64"/>
  </r>
  <r>
    <n v="3304"/>
    <s v="HOMBRE"/>
    <n v="184600"/>
    <s v="ASALARIADO"/>
    <x v="1"/>
    <s v="SI"/>
    <s v="NO"/>
    <s v="NO"/>
    <n v="35"/>
    <s v="No"/>
    <s v="No"/>
    <n v="184600"/>
    <s v="ASALARIADO"/>
    <n v="35"/>
  </r>
  <r>
    <n v="3305"/>
    <s v="MUJER"/>
    <n v="1437897"/>
    <s v="ASALARIADO"/>
    <x v="0"/>
    <s v="SI"/>
    <s v="NO"/>
    <s v="NO"/>
    <n v="59"/>
    <s v="No"/>
    <s v="No"/>
    <n v="1437897"/>
    <s v="ASALARIADO"/>
    <n v="59"/>
  </r>
  <r>
    <n v="3306"/>
    <s v="HOMBRE"/>
    <n v="298000"/>
    <s v="ASALARIADO"/>
    <x v="1"/>
    <s v="SI"/>
    <s v="NO"/>
    <s v="NO"/>
    <n v="31"/>
    <s v="No"/>
    <s v="No"/>
    <n v="298000"/>
    <s v="ASALARIADO"/>
    <n v="31"/>
  </r>
  <r>
    <n v="3307"/>
    <s v="HOMBRE"/>
    <n v="324750"/>
    <s v="ASALARIADO"/>
    <x v="1"/>
    <s v="SI"/>
    <s v="NO"/>
    <s v="NO"/>
    <n v="33"/>
    <s v="No"/>
    <s v="No"/>
    <n v="324750"/>
    <s v="ASALARIADO"/>
    <n v="33"/>
  </r>
  <r>
    <n v="3308"/>
    <s v="MUJER"/>
    <n v="1120416.72"/>
    <s v="ASALARIADO"/>
    <x v="1"/>
    <s v="SI"/>
    <s v="NO"/>
    <s v="NO"/>
    <n v="33"/>
    <s v="No"/>
    <s v="No"/>
    <n v="1120416.72"/>
    <s v="ASALARIADO"/>
    <n v="33"/>
  </r>
  <r>
    <n v="3309"/>
    <s v="HOMBRE"/>
    <n v="484940"/>
    <s v="TRABAJADOR INDEPENDIENTE"/>
    <x v="1"/>
    <s v="SI"/>
    <s v="NO"/>
    <s v="SI"/>
    <n v="33"/>
    <s v="No"/>
    <s v="No"/>
    <n v="484940"/>
    <s v="TRABAJADOR INDEPENDIENTE"/>
    <n v="33"/>
  </r>
  <r>
    <n v="3310"/>
    <s v="MUJER"/>
    <n v="467175.25"/>
    <s v="ASALARIADO"/>
    <x v="1"/>
    <s v="SI"/>
    <s v="NO"/>
    <s v="NO"/>
    <n v="28"/>
    <s v="No"/>
    <s v="No"/>
    <n v="467175.25"/>
    <s v="ASALARIADO"/>
    <n v="28"/>
  </r>
  <r>
    <n v="3311"/>
    <s v="MUJER"/>
    <n v="405000"/>
    <s v="ASALARIADO"/>
    <x v="1"/>
    <s v="SI"/>
    <s v="NO"/>
    <s v="NO"/>
    <n v="41"/>
    <s v="No"/>
    <s v="No"/>
    <n v="405000"/>
    <s v="ASALARIADO"/>
    <n v="41"/>
  </r>
  <r>
    <n v="3312"/>
    <s v="HOMBRE"/>
    <n v="597549.97"/>
    <s v="ASALARIADO"/>
    <x v="1"/>
    <s v="SI"/>
    <s v="NO"/>
    <s v="NO"/>
    <n v="25"/>
    <s v="No"/>
    <s v="No"/>
    <n v="597549.97"/>
    <s v="ASALARIADO"/>
    <n v="25"/>
  </r>
  <r>
    <n v="3313"/>
    <s v="MUJER"/>
    <n v="643308"/>
    <s v="PENSIONADOS EN SU PROPIO SISTEMA"/>
    <x v="0"/>
    <s v="SI"/>
    <s v="NO"/>
    <s v="NO"/>
    <n v="74"/>
    <s v="No"/>
    <s v="No"/>
    <n v="643308"/>
    <s v="PENSIONADOS EN SU PROPIO SISTEMA"/>
    <n v="74"/>
  </r>
  <r>
    <n v="3314"/>
    <s v="MUJER"/>
    <n v="510866"/>
    <s v="ASALARIADO"/>
    <x v="1"/>
    <s v="SI"/>
    <s v="NO"/>
    <s v="NO"/>
    <n v="26"/>
    <s v="No"/>
    <s v="No"/>
    <n v="510866"/>
    <s v="ASALARIADO"/>
    <n v="26"/>
  </r>
  <r>
    <n v="3315"/>
    <s v="HOMBRE"/>
    <n v="297046"/>
    <s v="ASEGURADO VOLUNTARIO"/>
    <x v="1"/>
    <s v="SI"/>
    <s v="NO"/>
    <s v="NO"/>
    <n v="36"/>
    <s v="No"/>
    <s v="No"/>
    <n v="297046"/>
    <s v="ASEGURADO VOLUNTARIO"/>
    <n v="36"/>
  </r>
  <r>
    <n v="3316"/>
    <s v="MUJER"/>
    <n v="688499"/>
    <s v="ASALARIADO"/>
    <x v="1"/>
    <s v="SI"/>
    <s v="NO"/>
    <s v="NO"/>
    <n v="32"/>
    <s v="No"/>
    <s v="No"/>
    <n v="688499"/>
    <s v="ASALARIADO"/>
    <n v="32"/>
  </r>
  <r>
    <n v="3317"/>
    <s v="HOMBRE"/>
    <n v="310253.48"/>
    <s v="ASALARIADO"/>
    <x v="1"/>
    <s v="SI"/>
    <s v="NO"/>
    <s v="NO"/>
    <n v="59"/>
    <s v="No"/>
    <s v="No"/>
    <n v="310253.48"/>
    <s v="ASALARIADO"/>
    <n v="59"/>
  </r>
  <r>
    <n v="3318"/>
    <s v="MUJER"/>
    <n v="297046"/>
    <s v="ASEGURADO VOLUNTARIO"/>
    <x v="1"/>
    <s v="SI"/>
    <s v="NO"/>
    <s v="NO"/>
    <n v="57"/>
    <s v="No"/>
    <s v="No"/>
    <n v="297046"/>
    <s v="ASEGURADO VOLUNTARIO"/>
    <n v="57"/>
  </r>
  <r>
    <n v="3319"/>
    <s v="HOMBRE"/>
    <n v="877095.21"/>
    <s v="ASALARIADO"/>
    <x v="1"/>
    <s v="SI"/>
    <s v="NO"/>
    <s v="NO"/>
    <n v="43"/>
    <s v="No"/>
    <s v="No"/>
    <n v="877095.21"/>
    <s v="ASALARIADO"/>
    <n v="43"/>
  </r>
  <r>
    <n v="3320"/>
    <s v="HOMBRE"/>
    <n v="689245.69"/>
    <s v="ASALARIADO"/>
    <x v="1"/>
    <s v="SI"/>
    <s v="NO"/>
    <s v="NO"/>
    <n v="38"/>
    <s v="No"/>
    <s v="No"/>
    <n v="689245.69"/>
    <s v="ASALARIADO"/>
    <n v="38"/>
  </r>
  <r>
    <n v="3321"/>
    <s v="MUJER"/>
    <n v="1314275"/>
    <s v="ASALARIADO"/>
    <x v="0"/>
    <s v="SI"/>
    <s v="NO"/>
    <s v="NO"/>
    <n v="46"/>
    <s v="No"/>
    <s v="No"/>
    <n v="1314275"/>
    <s v="ASALARIADO"/>
    <n v="46"/>
  </r>
  <r>
    <n v="3322"/>
    <s v="MUJER"/>
    <n v="540083"/>
    <s v="ASEGURADO VOLUNTARIO"/>
    <x v="1"/>
    <s v="NO"/>
    <s v="SI"/>
    <s v="SI"/>
    <n v="73"/>
    <s v="No"/>
    <s v="No"/>
    <n v="540083"/>
    <s v="ASEGURADO VOLUNTARIO"/>
    <n v="73"/>
  </r>
  <r>
    <n v="3323"/>
    <s v="HOMBRE"/>
    <n v="609663"/>
    <s v="ASALARIADO"/>
    <x v="1"/>
    <s v="SI"/>
    <s v="NO"/>
    <s v="SI"/>
    <n v="41"/>
    <s v="No"/>
    <s v="No"/>
    <n v="609663"/>
    <s v="ASALARIADO"/>
    <n v="41"/>
  </r>
  <r>
    <n v="3324"/>
    <s v="HOMBRE"/>
    <n v="727926.26"/>
    <s v="ASALARIADO"/>
    <x v="1"/>
    <s v="SI"/>
    <s v="NO"/>
    <s v="NO"/>
    <n v="48"/>
    <s v="No"/>
    <s v="No"/>
    <n v="727926.26"/>
    <s v="ASALARIADO"/>
    <n v="48"/>
  </r>
  <r>
    <n v="3325"/>
    <s v="MUJER"/>
    <n v="1632331"/>
    <s v="ASALARIADO"/>
    <x v="0"/>
    <s v="SI"/>
    <s v="NO"/>
    <s v="NO"/>
    <n v="44"/>
    <s v="No"/>
    <s v="No"/>
    <n v="1632331"/>
    <s v="ASALARIADO"/>
    <n v="44"/>
  </r>
  <r>
    <n v="3326"/>
    <s v="HOMBRE"/>
    <n v="444937.63"/>
    <s v="ASALARIADO"/>
    <x v="1"/>
    <s v="SI"/>
    <s v="SI"/>
    <s v="NO"/>
    <n v="48"/>
    <s v="No"/>
    <s v="No"/>
    <n v="444937.63"/>
    <s v="ASALARIADO"/>
    <n v="48"/>
  </r>
  <r>
    <n v="3327"/>
    <s v="HOMBRE"/>
    <n v="185956"/>
    <s v="ASALARIADO"/>
    <x v="1"/>
    <s v="SI"/>
    <s v="NO"/>
    <s v="NO"/>
    <n v="64"/>
    <s v="No"/>
    <s v="No"/>
    <n v="185956"/>
    <s v="ASALARIADO"/>
    <n v="64"/>
  </r>
  <r>
    <n v="3328"/>
    <s v="HOMBRE"/>
    <n v="121368.02"/>
    <s v="ASALARIADO"/>
    <x v="1"/>
    <s v="SI"/>
    <s v="NO"/>
    <s v="NO"/>
    <n v="26"/>
    <s v="No"/>
    <s v="No"/>
    <n v="121368.02"/>
    <s v="ASALARIADO"/>
    <n v="26"/>
  </r>
  <r>
    <n v="3329"/>
    <s v="HOMBRE"/>
    <n v="532800"/>
    <s v="ASALARIADO"/>
    <x v="1"/>
    <s v="SI"/>
    <s v="NO"/>
    <s v="NO"/>
    <n v="31"/>
    <s v="No"/>
    <s v="No"/>
    <n v="532800"/>
    <s v="ASALARIADO"/>
    <n v="31"/>
  </r>
  <r>
    <n v="3330"/>
    <s v="HOMBRE"/>
    <n v="1066381.08"/>
    <s v="ASALARIADO"/>
    <x v="1"/>
    <s v="SI"/>
    <s v="NO"/>
    <s v="NO"/>
    <n v="29"/>
    <s v="No"/>
    <s v="No"/>
    <n v="1066381.08"/>
    <s v="ASALARIADO"/>
    <n v="29"/>
  </r>
  <r>
    <n v="3331"/>
    <s v="HOMBRE"/>
    <n v="280000"/>
    <s v="TRABAJADOR INDEPENDIENTE"/>
    <x v="1"/>
    <s v="SI"/>
    <s v="NO"/>
    <s v="NO"/>
    <n v="40"/>
    <s v="No"/>
    <s v="No"/>
    <n v="280000"/>
    <s v="TRABAJADOR INDEPENDIENTE"/>
    <n v="40"/>
  </r>
  <r>
    <n v="3332"/>
    <s v="HOMBRE"/>
    <n v="342225.26"/>
    <s v="ASALARIADO"/>
    <x v="1"/>
    <s v="SI"/>
    <s v="NO"/>
    <s v="NO"/>
    <n v="44"/>
    <s v="No"/>
    <s v="No"/>
    <n v="342225.26"/>
    <s v="ASALARIADO"/>
    <n v="44"/>
  </r>
  <r>
    <n v="3333"/>
    <s v="MUJER"/>
    <n v="535736.47"/>
    <s v="ASALARIADO"/>
    <x v="1"/>
    <s v="SI"/>
    <s v="NO"/>
    <s v="NO"/>
    <n v="35"/>
    <s v="No"/>
    <s v="No"/>
    <n v="535736.47"/>
    <s v="ASALARIADO"/>
    <n v="35"/>
  </r>
  <r>
    <n v="3334"/>
    <s v="HOMBRE"/>
    <n v="288313.38"/>
    <s v="ASALARIADO"/>
    <x v="1"/>
    <s v="SI"/>
    <s v="NO"/>
    <s v="NO"/>
    <n v="57"/>
    <s v="No"/>
    <s v="No"/>
    <n v="288313.38"/>
    <s v="ASALARIADO"/>
    <n v="57"/>
  </r>
  <r>
    <n v="3335"/>
    <s v="HOMBRE"/>
    <n v="1374999.99"/>
    <s v="ASALARIADO"/>
    <x v="1"/>
    <s v="SI"/>
    <s v="SI"/>
    <s v="NO"/>
    <n v="37"/>
    <s v="No"/>
    <s v="No"/>
    <n v="1374999.99"/>
    <s v="ASALARIADO"/>
    <n v="37"/>
  </r>
  <r>
    <n v="3336"/>
    <s v="MUJER"/>
    <n v="748465"/>
    <s v="ASALARIADO"/>
    <x v="0"/>
    <s v="SI"/>
    <s v="NO"/>
    <s v="NO"/>
    <n v="40"/>
    <s v="No"/>
    <s v="No"/>
    <n v="748465"/>
    <s v="ASALARIADO"/>
    <n v="40"/>
  </r>
  <r>
    <n v="3337"/>
    <s v="MUJER"/>
    <n v="235768.2"/>
    <s v="ASALARIADO"/>
    <x v="0"/>
    <s v="SI"/>
    <s v="NO"/>
    <s v="NO"/>
    <n v="47"/>
    <s v="No"/>
    <s v="No"/>
    <n v="235768.2"/>
    <s v="ASALARIADO"/>
    <n v="47"/>
  </r>
  <r>
    <n v="3338"/>
    <s v="HOMBRE"/>
    <n v="11200"/>
    <s v="ASALARIADO"/>
    <x v="1"/>
    <s v="SI"/>
    <s v="SI"/>
    <s v="SI"/>
    <n v="24"/>
    <s v="No"/>
    <s v="No"/>
    <n v="11200"/>
    <s v="ASALARIADO"/>
    <n v="24"/>
  </r>
  <r>
    <n v="3339"/>
    <s v="HOMBRE"/>
    <n v="377425.93"/>
    <s v="ASALARIADO"/>
    <x v="1"/>
    <s v="SI"/>
    <s v="NO"/>
    <s v="NO"/>
    <n v="54"/>
    <s v="No"/>
    <s v="No"/>
    <n v="377425.93"/>
    <s v="ASALARIADO"/>
    <n v="54"/>
  </r>
  <r>
    <n v="3340"/>
    <s v="HOMBRE"/>
    <n v="297044"/>
    <s v="ASEGURADO VOLUNTARIO"/>
    <x v="1"/>
    <s v="SI"/>
    <s v="SI"/>
    <s v="NO"/>
    <n v="55"/>
    <s v="No"/>
    <s v="No"/>
    <n v="297044"/>
    <s v="ASEGURADO VOLUNTARIO"/>
    <n v="55"/>
  </r>
  <r>
    <n v="3341"/>
    <s v="HOMBRE"/>
    <n v="85221.33"/>
    <s v="ASALARIADO"/>
    <x v="1"/>
    <s v="SI"/>
    <s v="NO"/>
    <s v="NO"/>
    <n v="52"/>
    <s v="No"/>
    <s v="No"/>
    <n v="85221.33"/>
    <s v="ASALARIADO"/>
    <n v="52"/>
  </r>
  <r>
    <n v="3342"/>
    <s v="HOMBRE"/>
    <n v="297046"/>
    <s v="TRABAJADOR INDEPENDIENTE"/>
    <x v="1"/>
    <s v="SI"/>
    <s v="NO"/>
    <s v="NO"/>
    <n v="59"/>
    <s v="No"/>
    <s v="No"/>
    <n v="297046"/>
    <s v="TRABAJADOR INDEPENDIENTE"/>
    <n v="59"/>
  </r>
  <r>
    <n v="3343"/>
    <s v="HOMBRE"/>
    <n v="280000"/>
    <s v="ASALARIADO"/>
    <x v="1"/>
    <s v="SI"/>
    <s v="NO"/>
    <s v="NO"/>
    <n v="70"/>
    <s v="No"/>
    <s v="No"/>
    <n v="280000"/>
    <s v="ASALARIADO"/>
    <n v="70"/>
  </r>
  <r>
    <n v="3344"/>
    <s v="HOMBRE"/>
    <n v="400000"/>
    <s v="ASALARIADO"/>
    <x v="1"/>
    <s v="SI"/>
    <s v="NO"/>
    <s v="NO"/>
    <n v="47"/>
    <s v="No"/>
    <s v="No"/>
    <n v="400000"/>
    <s v="ASALARIADO"/>
    <n v="47"/>
  </r>
  <r>
    <n v="3345"/>
    <s v="HOMBRE"/>
    <n v="664950.56000000006"/>
    <s v="ASALARIADO"/>
    <x v="1"/>
    <s v="SI"/>
    <s v="SI"/>
    <s v="NO"/>
    <n v="38"/>
    <s v="No"/>
    <s v="No"/>
    <n v="664950.56000000006"/>
    <s v="ASALARIADO"/>
    <n v="38"/>
  </r>
  <r>
    <n v="3346"/>
    <s v="MUJER"/>
    <n v="580000"/>
    <s v="ASALARIADO"/>
    <x v="1"/>
    <s v="SI"/>
    <s v="NO"/>
    <s v="NO"/>
    <n v="25"/>
    <s v="No"/>
    <s v="No"/>
    <n v="580000"/>
    <s v="ASALARIADO"/>
    <n v="25"/>
  </r>
  <r>
    <n v="3347"/>
    <s v="MUJER"/>
    <n v="183760"/>
    <s v="ASALARIADO"/>
    <x v="1"/>
    <s v="SI"/>
    <s v="SI"/>
    <s v="NO"/>
    <n v="53"/>
    <s v="No"/>
    <s v="No"/>
    <n v="183760"/>
    <s v="ASALARIADO"/>
    <n v="53"/>
  </r>
  <r>
    <n v="3348"/>
    <s v="MUJER"/>
    <n v="591000"/>
    <s v="ASALARIADO"/>
    <x v="1"/>
    <s v="SI"/>
    <s v="NO"/>
    <s v="NO"/>
    <n v="45"/>
    <s v="No"/>
    <s v="No"/>
    <n v="591000"/>
    <s v="ASALARIADO"/>
    <n v="45"/>
  </r>
  <r>
    <n v="3349"/>
    <s v="HOMBRE"/>
    <n v="1461023.23"/>
    <s v="ASALARIADO"/>
    <x v="1"/>
    <s v="SI"/>
    <s v="NO"/>
    <s v="NO"/>
    <n v="30"/>
    <s v="No"/>
    <s v="No"/>
    <n v="1461023.23"/>
    <s v="ASALARIADO"/>
    <n v="30"/>
  </r>
  <r>
    <n v="3350"/>
    <s v="MUJER"/>
    <n v="1167041"/>
    <s v="ASALARIADO"/>
    <x v="0"/>
    <s v="SI"/>
    <s v="NO"/>
    <s v="SI"/>
    <n v="32"/>
    <s v="No"/>
    <s v="No"/>
    <n v="1167041"/>
    <s v="ASALARIADO"/>
    <n v="32"/>
  </r>
  <r>
    <n v="3351"/>
    <s v="MUJER"/>
    <n v="240000"/>
    <s v="ASALARIADO"/>
    <x v="1"/>
    <s v="SI"/>
    <s v="SI"/>
    <s v="SI"/>
    <n v="42"/>
    <s v="No"/>
    <s v="No"/>
    <n v="240000"/>
    <s v="ASALARIADO"/>
    <n v="42"/>
  </r>
  <r>
    <n v="3352"/>
    <s v="MUJER"/>
    <n v="227197.58"/>
    <s v="ASALARIADO"/>
    <x v="1"/>
    <s v="SI"/>
    <s v="NO"/>
    <s v="NO"/>
    <n v="36"/>
    <s v="No"/>
    <s v="No"/>
    <n v="227197.58"/>
    <s v="ASALARIADO"/>
    <n v="36"/>
  </r>
  <r>
    <n v="3353"/>
    <s v="MUJER"/>
    <n v="346384"/>
    <s v="ASALARIADO"/>
    <x v="0"/>
    <s v="SI"/>
    <s v="NO"/>
    <s v="NO"/>
    <n v="43"/>
    <s v="No"/>
    <s v="No"/>
    <n v="346384"/>
    <s v="ASALARIADO"/>
    <n v="43"/>
  </r>
  <r>
    <n v="3354"/>
    <s v="HOMBRE"/>
    <n v="821327.28"/>
    <s v="ASALARIADO"/>
    <x v="1"/>
    <s v="SI"/>
    <s v="NO"/>
    <s v="NO"/>
    <n v="60"/>
    <s v="No"/>
    <s v="No"/>
    <n v="821327.28"/>
    <s v="ASALARIADO"/>
    <n v="60"/>
  </r>
  <r>
    <n v="3355"/>
    <s v="HOMBRE"/>
    <n v="350000"/>
    <s v="ASALARIADO"/>
    <x v="1"/>
    <s v="SI"/>
    <s v="NO"/>
    <s v="NO"/>
    <n v="36"/>
    <s v="No"/>
    <s v="No"/>
    <n v="350000"/>
    <s v="ASALARIADO"/>
    <n v="36"/>
  </r>
  <r>
    <n v="3356"/>
    <s v="HOMBRE"/>
    <n v="351536.79"/>
    <s v="ASALARIADO"/>
    <x v="1"/>
    <s v="SI"/>
    <s v="NO"/>
    <s v="NO"/>
    <n v="46"/>
    <s v="No"/>
    <s v="No"/>
    <n v="351536.79"/>
    <s v="ASALARIADO"/>
    <n v="46"/>
  </r>
  <r>
    <n v="3357"/>
    <s v="MUJER"/>
    <n v="258542.5"/>
    <s v="ASALARIADO"/>
    <x v="1"/>
    <s v="SI"/>
    <s v="NO"/>
    <s v="NO"/>
    <n v="53"/>
    <s v="No"/>
    <s v="No"/>
    <n v="258542.5"/>
    <s v="ASALARIADO"/>
    <n v="53"/>
  </r>
  <r>
    <n v="3358"/>
    <s v="MUJER"/>
    <n v="297045"/>
    <s v="ASEGURADO VOLUNTARIO"/>
    <x v="1"/>
    <s v="SI"/>
    <s v="SI"/>
    <s v="NO"/>
    <n v="40"/>
    <s v="No"/>
    <s v="No"/>
    <n v="297045"/>
    <s v="ASEGURADO VOLUNTARIO"/>
    <n v="40"/>
  </r>
  <r>
    <n v="3359"/>
    <s v="MUJER"/>
    <n v="289729"/>
    <s v="ASALARIADO"/>
    <x v="0"/>
    <s v="SI"/>
    <s v="NO"/>
    <s v="SI"/>
    <n v="41"/>
    <s v="No"/>
    <s v="No"/>
    <n v="289729"/>
    <s v="ASALARIADO"/>
    <n v="41"/>
  </r>
  <r>
    <n v="3360"/>
    <s v="MUJER"/>
    <n v="550000"/>
    <s v="ASALARIADO"/>
    <x v="1"/>
    <s v="SI"/>
    <s v="NO"/>
    <s v="NO"/>
    <n v="22"/>
    <s v="No"/>
    <s v="No"/>
    <n v="550000"/>
    <s v="ASALARIADO"/>
    <n v="22"/>
  </r>
  <r>
    <n v="3361"/>
    <s v="MUJER"/>
    <n v="1418498.89"/>
    <s v="ASALARIADO"/>
    <x v="1"/>
    <s v="SI"/>
    <s v="NO"/>
    <s v="NO"/>
    <n v="48"/>
    <s v="No"/>
    <s v="No"/>
    <n v="1418498.89"/>
    <s v="ASALARIADO"/>
    <n v="48"/>
  </r>
  <r>
    <n v="3362"/>
    <s v="HOMBRE"/>
    <n v="2409620.6"/>
    <s v="ASALARIADO"/>
    <x v="0"/>
    <s v="SI"/>
    <s v="NO"/>
    <s v="NO"/>
    <n v="52"/>
    <s v="Atípico"/>
    <s v="No"/>
    <n v="2409620.6"/>
    <s v="ASALARIADO"/>
    <n v="52"/>
  </r>
  <r>
    <n v="3363"/>
    <s v="MUJER"/>
    <n v="225000"/>
    <s v="ASALARIADO"/>
    <x v="1"/>
    <s v="SI"/>
    <s v="NO"/>
    <s v="NO"/>
    <n v="36"/>
    <s v="No"/>
    <s v="No"/>
    <n v="225000"/>
    <s v="ASALARIADO"/>
    <n v="36"/>
  </r>
  <r>
    <n v="3364"/>
    <s v="MUJER"/>
    <n v="578167.4"/>
    <s v="ASALARIADO"/>
    <x v="0"/>
    <s v="SI"/>
    <s v="NO"/>
    <s v="NO"/>
    <n v="40"/>
    <s v="No"/>
    <s v="No"/>
    <n v="578167.4"/>
    <s v="ASALARIADO"/>
    <n v="40"/>
  </r>
  <r>
    <n v="3365"/>
    <s v="MUJER"/>
    <n v="282305"/>
    <s v="ASEGURADO VOLUNTARIO"/>
    <x v="1"/>
    <s v="NO"/>
    <s v="NO"/>
    <s v="NO"/>
    <n v="65"/>
    <s v="No"/>
    <s v="No"/>
    <n v="282305"/>
    <s v="ASEGURADO VOLUNTARIO"/>
    <n v="65"/>
  </r>
  <r>
    <n v="3366"/>
    <s v="MUJER"/>
    <n v="585519.47"/>
    <s v="ASALARIADO"/>
    <x v="0"/>
    <s v="SI"/>
    <s v="NO"/>
    <s v="NO"/>
    <n v="54"/>
    <s v="No"/>
    <s v="No"/>
    <n v="585519.47"/>
    <s v="ASALARIADO"/>
    <n v="54"/>
  </r>
  <r>
    <n v="3367"/>
    <s v="HOMBRE"/>
    <n v="477206.99"/>
    <s v="ASALARIADO"/>
    <x v="1"/>
    <s v="SI"/>
    <s v="NO"/>
    <s v="NO"/>
    <n v="27"/>
    <s v="No"/>
    <s v="No"/>
    <n v="477206.99"/>
    <s v="ASALARIADO"/>
    <n v="27"/>
  </r>
  <r>
    <n v="3368"/>
    <s v="MUJER"/>
    <n v="366740.15"/>
    <s v="ASALARIADO"/>
    <x v="1"/>
    <s v="SI"/>
    <s v="NO"/>
    <s v="NO"/>
    <n v="37"/>
    <s v="No"/>
    <s v="No"/>
    <n v="366740.15"/>
    <s v="ASALARIADO"/>
    <n v="37"/>
  </r>
  <r>
    <n v="3369"/>
    <s v="MUJER"/>
    <n v="297045"/>
    <s v="ASEGURADO VOLUNTARIO"/>
    <x v="1"/>
    <s v="SI"/>
    <s v="NO"/>
    <s v="NO"/>
    <n v="29"/>
    <s v="No"/>
    <s v="No"/>
    <n v="297045"/>
    <s v="ASEGURADO VOLUNTARIO"/>
    <n v="29"/>
  </r>
  <r>
    <n v="3370"/>
    <s v="MUJER"/>
    <n v="375728"/>
    <s v="ASALARIADO"/>
    <x v="1"/>
    <s v="SI"/>
    <s v="SI"/>
    <s v="NO"/>
    <n v="41"/>
    <s v="No"/>
    <s v="No"/>
    <n v="375728"/>
    <s v="ASALARIADO"/>
    <n v="41"/>
  </r>
  <r>
    <n v="3371"/>
    <s v="HOMBRE"/>
    <n v="541286.99"/>
    <s v="ASALARIADO"/>
    <x v="1"/>
    <s v="SI"/>
    <s v="NO"/>
    <s v="NO"/>
    <n v="38"/>
    <s v="No"/>
    <s v="No"/>
    <n v="541286.99"/>
    <s v="ASALARIADO"/>
    <n v="38"/>
  </r>
  <r>
    <n v="3372"/>
    <s v="HOMBRE"/>
    <n v="1486779"/>
    <s v="PENSIONADOS EN SU PROPIO SISTEMA"/>
    <x v="0"/>
    <s v="SI"/>
    <s v="NO"/>
    <s v="NO"/>
    <n v="60"/>
    <s v="No"/>
    <s v="No"/>
    <n v="1486779"/>
    <s v="PENSIONADOS EN SU PROPIO SISTEMA"/>
    <n v="60"/>
  </r>
  <r>
    <n v="3373"/>
    <s v="MUJER"/>
    <n v="297045"/>
    <s v="ASEGURADO VOLUNTARIO"/>
    <x v="1"/>
    <s v="SI"/>
    <s v="NO"/>
    <s v="NO"/>
    <n v="62"/>
    <s v="No"/>
    <s v="No"/>
    <n v="297045"/>
    <s v="ASEGURADO VOLUNTARIO"/>
    <n v="62"/>
  </r>
  <r>
    <n v="3374"/>
    <s v="HOMBRE"/>
    <n v="297046"/>
    <s v="ASEGURADO VOLUNTARIO"/>
    <x v="1"/>
    <s v="SI"/>
    <s v="SI"/>
    <s v="NO"/>
    <n v="38"/>
    <s v="No"/>
    <s v="No"/>
    <n v="297046"/>
    <s v="ASEGURADO VOLUNTARIO"/>
    <n v="38"/>
  </r>
  <r>
    <n v="3375"/>
    <s v="MUJER"/>
    <n v="557319"/>
    <s v="TRABAJADOR INDEPENDIENTE"/>
    <x v="1"/>
    <s v="SI"/>
    <s v="NO"/>
    <s v="NO"/>
    <n v="57"/>
    <s v="No"/>
    <s v="No"/>
    <n v="557319"/>
    <s v="TRABAJADOR INDEPENDIENTE"/>
    <n v="57"/>
  </r>
  <r>
    <n v="3376"/>
    <s v="HOMBRE"/>
    <n v="833592.1"/>
    <s v="ASALARIADO"/>
    <x v="0"/>
    <s v="SI"/>
    <s v="NO"/>
    <s v="NO"/>
    <n v="31"/>
    <s v="No"/>
    <s v="No"/>
    <n v="833592.1"/>
    <s v="ASALARIADO"/>
    <n v="31"/>
  </r>
  <r>
    <n v="3377"/>
    <s v="HOMBRE"/>
    <n v="297950"/>
    <s v="CONVENIOS ESPECIALES DE TRABAJADORES INDEPENDIENTES"/>
    <x v="1"/>
    <s v="SI"/>
    <s v="NO"/>
    <s v="NO"/>
    <n v="44"/>
    <s v="No"/>
    <s v="No"/>
    <n v="297950"/>
    <s v="CONVENIOS ESPECIALES DE TRABAJADORES INDEPENDIENTES"/>
    <n v="44"/>
  </r>
  <r>
    <n v="3378"/>
    <s v="HOMBRE"/>
    <n v="356455"/>
    <s v="TRABAJADOR INDEPENDIENTE"/>
    <x v="1"/>
    <s v="SI"/>
    <s v="NO"/>
    <s v="SI"/>
    <n v="40"/>
    <s v="No"/>
    <s v="No"/>
    <n v="356455"/>
    <s v="TRABAJADOR INDEPENDIENTE"/>
    <n v="40"/>
  </r>
  <r>
    <n v="3379"/>
    <s v="HOMBRE"/>
    <n v="300438.55"/>
    <s v="ASALARIADO"/>
    <x v="1"/>
    <s v="SI"/>
    <s v="NO"/>
    <s v="NO"/>
    <n v="19"/>
    <s v="No"/>
    <s v="No"/>
    <n v="300438.55"/>
    <s v="ASALARIADO"/>
    <n v="19"/>
  </r>
  <r>
    <n v="3380"/>
    <s v="MUJER"/>
    <n v="278030"/>
    <s v="CONVENIOS ESPECIALES DE ASEGURADOS VOLUNTARIOS"/>
    <x v="1"/>
    <s v="SI"/>
    <s v="NO"/>
    <s v="NO"/>
    <n v="27"/>
    <s v="No"/>
    <s v="No"/>
    <n v="278030"/>
    <s v="CONVENIOS ESPECIALES DE ASEGURADOS VOLUNTARIOS"/>
    <n v="27"/>
  </r>
  <r>
    <n v="3381"/>
    <s v="HOMBRE"/>
    <n v="354166"/>
    <s v="ASALARIADO"/>
    <x v="1"/>
    <s v="SI"/>
    <s v="NO"/>
    <s v="NO"/>
    <n v="25"/>
    <s v="No"/>
    <s v="No"/>
    <n v="354166"/>
    <s v="ASALARIADO"/>
    <n v="25"/>
  </r>
  <r>
    <n v="3382"/>
    <s v="HOMBRE"/>
    <n v="963859.52"/>
    <s v="ASALARIADO"/>
    <x v="0"/>
    <s v="SI"/>
    <s v="NO"/>
    <s v="NO"/>
    <n v="55"/>
    <s v="No"/>
    <s v="No"/>
    <n v="963859.52"/>
    <s v="ASALARIADO"/>
    <n v="55"/>
  </r>
  <r>
    <n v="3383"/>
    <s v="HOMBRE"/>
    <n v="1057967.08"/>
    <s v="ASALARIADO"/>
    <x v="1"/>
    <s v="SI"/>
    <s v="NO"/>
    <s v="NO"/>
    <n v="31"/>
    <s v="No"/>
    <s v="No"/>
    <n v="1057967.08"/>
    <s v="ASALARIADO"/>
    <n v="31"/>
  </r>
  <r>
    <n v="3384"/>
    <s v="HOMBRE"/>
    <n v="586234.97"/>
    <s v="ASALARIADO"/>
    <x v="1"/>
    <s v="SI"/>
    <s v="NO"/>
    <s v="NO"/>
    <n v="57"/>
    <s v="No"/>
    <s v="No"/>
    <n v="586234.97"/>
    <s v="ASALARIADO"/>
    <n v="57"/>
  </r>
  <r>
    <n v="3385"/>
    <s v="HOMBRE"/>
    <n v="278030"/>
    <s v="CONVENIOS ESPECIALES DE TRABAJADORES INDEPENDIENTES"/>
    <x v="1"/>
    <s v="SI"/>
    <s v="NO"/>
    <s v="NO"/>
    <n v="29"/>
    <s v="No"/>
    <s v="No"/>
    <n v="278030"/>
    <s v="CONVENIOS ESPECIALES DE TRABAJADORES INDEPENDIENTES"/>
    <n v="29"/>
  </r>
  <r>
    <n v="3386"/>
    <s v="HOMBRE"/>
    <n v="399148"/>
    <s v="TRABAJADOR INDEPENDIENTE"/>
    <x v="1"/>
    <s v="SI"/>
    <s v="NO"/>
    <s v="SI"/>
    <n v="59"/>
    <s v="No"/>
    <s v="No"/>
    <n v="399148"/>
    <s v="TRABAJADOR INDEPENDIENTE"/>
    <n v="59"/>
  </r>
  <r>
    <n v="3387"/>
    <s v="MUJER"/>
    <n v="1377923.86"/>
    <s v="ASALARIADO"/>
    <x v="1"/>
    <s v="SI"/>
    <s v="NO"/>
    <s v="NO"/>
    <n v="56"/>
    <s v="No"/>
    <s v="No"/>
    <n v="1377923.86"/>
    <s v="ASALARIADO"/>
    <n v="56"/>
  </r>
  <r>
    <n v="3388"/>
    <s v="HOMBRE"/>
    <n v="384000"/>
    <s v="ASALARIADO"/>
    <x v="1"/>
    <s v="SI"/>
    <s v="NO"/>
    <s v="SI"/>
    <n v="43"/>
    <s v="No"/>
    <s v="No"/>
    <n v="384000"/>
    <s v="ASALARIADO"/>
    <n v="43"/>
  </r>
  <r>
    <n v="3389"/>
    <s v="HOMBRE"/>
    <n v="641830"/>
    <s v="ASALARIADO"/>
    <x v="1"/>
    <s v="SI"/>
    <s v="NO"/>
    <s v="NO"/>
    <n v="50"/>
    <s v="No"/>
    <s v="No"/>
    <n v="641830"/>
    <s v="ASALARIADO"/>
    <n v="50"/>
  </r>
  <r>
    <n v="3390"/>
    <s v="HOMBRE"/>
    <n v="467680.51"/>
    <s v="ASALARIADO"/>
    <x v="1"/>
    <s v="SI"/>
    <s v="SI"/>
    <s v="NO"/>
    <n v="31"/>
    <s v="No"/>
    <s v="No"/>
    <n v="467680.51"/>
    <s v="ASALARIADO"/>
    <n v="31"/>
  </r>
  <r>
    <n v="3391"/>
    <s v="HOMBRE"/>
    <n v="572881"/>
    <s v="ASALARIADO"/>
    <x v="1"/>
    <s v="SI"/>
    <s v="NO"/>
    <s v="NO"/>
    <n v="27"/>
    <s v="No"/>
    <s v="No"/>
    <n v="572881"/>
    <s v="ASALARIADO"/>
    <n v="27"/>
  </r>
  <r>
    <n v="3392"/>
    <s v="HOMBRE"/>
    <n v="450242.43"/>
    <s v="ASALARIADO"/>
    <x v="1"/>
    <s v="SI"/>
    <s v="NO"/>
    <s v="NO"/>
    <n v="24"/>
    <s v="No"/>
    <s v="No"/>
    <n v="450242.43"/>
    <s v="ASALARIADO"/>
    <n v="24"/>
  </r>
  <r>
    <n v="3393"/>
    <s v="HOMBRE"/>
    <n v="618962.9"/>
    <s v="ASALARIADO"/>
    <x v="1"/>
    <s v="SI"/>
    <s v="NO"/>
    <s v="NO"/>
    <n v="51"/>
    <s v="No"/>
    <s v="No"/>
    <n v="618962.9"/>
    <s v="ASALARIADO"/>
    <n v="51"/>
  </r>
  <r>
    <n v="3394"/>
    <s v="MUJER"/>
    <n v="319591"/>
    <s v="ASALARIADO"/>
    <x v="1"/>
    <s v="SI"/>
    <s v="SI"/>
    <s v="NO"/>
    <n v="34"/>
    <s v="No"/>
    <s v="No"/>
    <n v="319591"/>
    <s v="ASALARIADO"/>
    <n v="34"/>
  </r>
  <r>
    <n v="3395"/>
    <s v="HOMBRE"/>
    <n v="316412"/>
    <s v="TRABAJADOR INDEPENDIENTE"/>
    <x v="1"/>
    <s v="SI"/>
    <s v="NO"/>
    <s v="SI"/>
    <n v="55"/>
    <s v="No"/>
    <s v="No"/>
    <n v="316412"/>
    <s v="TRABAJADOR INDEPENDIENTE"/>
    <n v="55"/>
  </r>
  <r>
    <n v="3396"/>
    <s v="MUJER"/>
    <n v="356455"/>
    <s v="TRABAJADOR INDEPENDIENTE"/>
    <x v="1"/>
    <s v="SI"/>
    <s v="NO"/>
    <s v="NO"/>
    <n v="43"/>
    <s v="No"/>
    <s v="No"/>
    <n v="356455"/>
    <s v="TRABAJADOR INDEPENDIENTE"/>
    <n v="43"/>
  </r>
  <r>
    <n v="3397"/>
    <s v="HOMBRE"/>
    <n v="785855.82"/>
    <s v="ASALARIADO"/>
    <x v="1"/>
    <s v="SI"/>
    <s v="NO"/>
    <s v="NO"/>
    <n v="55"/>
    <s v="No"/>
    <s v="No"/>
    <n v="785855.82"/>
    <s v="ASALARIADO"/>
    <n v="55"/>
  </r>
  <r>
    <n v="3398"/>
    <s v="HOMBRE"/>
    <n v="420000"/>
    <s v="ASALARIADO"/>
    <x v="1"/>
    <s v="SI"/>
    <s v="NO"/>
    <s v="NO"/>
    <n v="52"/>
    <s v="No"/>
    <s v="No"/>
    <n v="420000"/>
    <s v="ASALARIADO"/>
    <n v="52"/>
  </r>
  <r>
    <n v="3399"/>
    <s v="HOMBRE"/>
    <n v="405063"/>
    <s v="TRABAJADOR INDEPENDIENTE"/>
    <x v="1"/>
    <s v="SI"/>
    <s v="NO"/>
    <s v="SI"/>
    <n v="53"/>
    <s v="No"/>
    <s v="No"/>
    <n v="405063"/>
    <s v="TRABAJADOR INDEPENDIENTE"/>
    <n v="53"/>
  </r>
  <r>
    <n v="3400"/>
    <s v="MUJER"/>
    <n v="297139"/>
    <s v="ASEGURADO VOLUNTARIO"/>
    <x v="1"/>
    <s v="SI"/>
    <s v="SI"/>
    <s v="NO"/>
    <n v="36"/>
    <s v="No"/>
    <s v="No"/>
    <n v="297139"/>
    <s v="ASEGURADO VOLUNTARIO"/>
    <n v="36"/>
  </r>
  <r>
    <n v="3401"/>
    <s v="HOMBRE"/>
    <n v="175000"/>
    <s v="ASALARIADO"/>
    <x v="1"/>
    <s v="SI"/>
    <s v="NO"/>
    <s v="NO"/>
    <n v="32"/>
    <s v="No"/>
    <s v="No"/>
    <n v="175000"/>
    <s v="ASALARIADO"/>
    <n v="32"/>
  </r>
  <r>
    <n v="3402"/>
    <s v="HOMBRE"/>
    <n v="299647"/>
    <s v="ASEGURADO VOLUNTARIO"/>
    <x v="1"/>
    <s v="NO"/>
    <s v="NO"/>
    <s v="NO"/>
    <n v="52"/>
    <s v="No"/>
    <s v="No"/>
    <n v="299647"/>
    <s v="ASEGURADO VOLUNTARIO"/>
    <n v="52"/>
  </r>
  <r>
    <n v="3403"/>
    <s v="HOMBRE"/>
    <n v="1202402.74"/>
    <s v="ASALARIADO"/>
    <x v="0"/>
    <s v="SI"/>
    <s v="NO"/>
    <s v="NO"/>
    <n v="53"/>
    <s v="No"/>
    <s v="No"/>
    <n v="1202402.74"/>
    <s v="ASALARIADO"/>
    <n v="53"/>
  </r>
  <r>
    <n v="3404"/>
    <s v="HOMBRE"/>
    <n v="264929.65999999997"/>
    <s v="ASALARIADO"/>
    <x v="1"/>
    <s v="SI"/>
    <s v="NO"/>
    <s v="NO"/>
    <n v="48"/>
    <s v="No"/>
    <s v="No"/>
    <n v="264929.65999999997"/>
    <s v="ASALARIADO"/>
    <n v="48"/>
  </r>
  <r>
    <n v="3405"/>
    <s v="HOMBRE"/>
    <n v="623902.14"/>
    <s v="ASALARIADO"/>
    <x v="1"/>
    <s v="SI"/>
    <s v="NO"/>
    <s v="NO"/>
    <n v="44"/>
    <s v="No"/>
    <s v="No"/>
    <n v="623902.14"/>
    <s v="ASALARIADO"/>
    <n v="44"/>
  </r>
  <r>
    <n v="3406"/>
    <s v="MUJER"/>
    <n v="425046"/>
    <s v="ASALARIADO"/>
    <x v="0"/>
    <s v="SI"/>
    <s v="NO"/>
    <s v="NO"/>
    <n v="42"/>
    <s v="No"/>
    <s v="No"/>
    <n v="425046"/>
    <s v="ASALARIADO"/>
    <n v="42"/>
  </r>
  <r>
    <n v="3407"/>
    <s v="HOMBRE"/>
    <n v="420375"/>
    <s v="ASALARIADO"/>
    <x v="1"/>
    <s v="SI"/>
    <s v="NO"/>
    <s v="NO"/>
    <n v="30"/>
    <s v="No"/>
    <s v="No"/>
    <n v="420375"/>
    <s v="ASALARIADO"/>
    <n v="30"/>
  </r>
  <r>
    <n v="3408"/>
    <s v="HOMBRE"/>
    <n v="1429399.25"/>
    <s v="ASALARIADO"/>
    <x v="1"/>
    <s v="SI"/>
    <s v="NO"/>
    <s v="NO"/>
    <n v="51"/>
    <s v="No"/>
    <s v="No"/>
    <n v="1429399.25"/>
    <s v="ASALARIADO"/>
    <n v="51"/>
  </r>
  <r>
    <n v="3409"/>
    <s v="HOMBRE"/>
    <n v="640789.43999999994"/>
    <s v="ASALARIADO"/>
    <x v="1"/>
    <s v="SI"/>
    <s v="NO"/>
    <s v="NO"/>
    <n v="23"/>
    <s v="No"/>
    <s v="No"/>
    <n v="640789.43999999994"/>
    <s v="ASALARIADO"/>
    <n v="23"/>
  </r>
  <r>
    <n v="3410"/>
    <s v="HOMBRE"/>
    <n v="394800"/>
    <s v="ASALARIADO"/>
    <x v="1"/>
    <s v="SI"/>
    <s v="NO"/>
    <s v="NO"/>
    <n v="51"/>
    <s v="No"/>
    <s v="No"/>
    <n v="394800"/>
    <s v="ASALARIADO"/>
    <n v="51"/>
  </r>
  <r>
    <n v="3411"/>
    <s v="HOMBRE"/>
    <n v="16858742"/>
    <s v="TRABAJADOR INDEPENDIENTE"/>
    <x v="1"/>
    <s v="SI"/>
    <s v="NO"/>
    <s v="NO"/>
    <n v="75"/>
    <s v="Atípico"/>
    <s v="No"/>
    <n v="16858742"/>
    <s v="TRABAJADOR INDEPENDIENTE"/>
    <n v="75"/>
  </r>
  <r>
    <n v="3412"/>
    <s v="HOMBRE"/>
    <n v="485025.35"/>
    <s v="ASALARIADO"/>
    <x v="0"/>
    <s v="SI"/>
    <s v="NO"/>
    <s v="NO"/>
    <n v="30"/>
    <s v="No"/>
    <s v="No"/>
    <n v="485025.35"/>
    <s v="ASALARIADO"/>
    <n v="30"/>
  </r>
  <r>
    <n v="3413"/>
    <s v="HOMBRE"/>
    <n v="263696"/>
    <s v="ASALARIADO"/>
    <x v="1"/>
    <s v="SI"/>
    <s v="NO"/>
    <s v="SI"/>
    <n v="60"/>
    <s v="No"/>
    <s v="No"/>
    <n v="263696"/>
    <s v="ASALARIADO"/>
    <n v="60"/>
  </r>
  <r>
    <n v="3414"/>
    <s v="HOMBRE"/>
    <n v="362773"/>
    <s v="ASALARIADO"/>
    <x v="0"/>
    <s v="SI"/>
    <s v="NO"/>
    <s v="NO"/>
    <n v="27"/>
    <s v="No"/>
    <s v="No"/>
    <n v="362773"/>
    <s v="ASALARIADO"/>
    <n v="27"/>
  </r>
  <r>
    <n v="3415"/>
    <s v="HOMBRE"/>
    <n v="4006214.55"/>
    <s v="ASALARIADO"/>
    <x v="0"/>
    <s v="SI"/>
    <s v="NO"/>
    <s v="NO"/>
    <n v="51"/>
    <s v="Atípico"/>
    <s v="No"/>
    <n v="4006214.55"/>
    <s v="ASALARIADO"/>
    <n v="51"/>
  </r>
  <r>
    <n v="3416"/>
    <s v="HOMBRE"/>
    <n v="476556.35"/>
    <s v="ASALARIADO"/>
    <x v="1"/>
    <s v="SI"/>
    <s v="NO"/>
    <s v="NO"/>
    <n v="26"/>
    <s v="No"/>
    <s v="No"/>
    <n v="476556.35"/>
    <s v="ASALARIADO"/>
    <n v="26"/>
  </r>
  <r>
    <n v="3417"/>
    <s v="HOMBRE"/>
    <n v="672285.72"/>
    <s v="ASALARIADO"/>
    <x v="1"/>
    <s v="SI"/>
    <s v="NO"/>
    <s v="NO"/>
    <n v="40"/>
    <s v="No"/>
    <s v="No"/>
    <n v="672285.72"/>
    <s v="ASALARIADO"/>
    <n v="40"/>
  </r>
  <r>
    <n v="3418"/>
    <s v="HOMBRE"/>
    <n v="501333.33"/>
    <s v="ASALARIADO"/>
    <x v="1"/>
    <s v="SI"/>
    <s v="NO"/>
    <s v="NO"/>
    <n v="41"/>
    <s v="No"/>
    <s v="No"/>
    <n v="501333.33"/>
    <s v="ASALARIADO"/>
    <n v="41"/>
  </r>
  <r>
    <n v="3419"/>
    <s v="MUJER"/>
    <n v="1038075"/>
    <s v="PENSIONADOS EN SU PROPIO SISTEMA"/>
    <x v="0"/>
    <s v="SI"/>
    <s v="NO"/>
    <s v="NO"/>
    <n v="62"/>
    <s v="No"/>
    <s v="No"/>
    <n v="1038075"/>
    <s v="PENSIONADOS EN SU PROPIO SISTEMA"/>
    <n v="62"/>
  </r>
  <r>
    <n v="3420"/>
    <s v="HOMBRE"/>
    <n v="685502.53"/>
    <s v="ASALARIADO"/>
    <x v="1"/>
    <s v="SI"/>
    <s v="NO"/>
    <s v="SI"/>
    <n v="58"/>
    <s v="No"/>
    <s v="No"/>
    <n v="685502.53"/>
    <s v="ASALARIADO"/>
    <n v="58"/>
  </r>
  <r>
    <n v="3421"/>
    <s v="HOMBRE"/>
    <n v="389050"/>
    <s v="ASALARIADO"/>
    <x v="1"/>
    <s v="SI"/>
    <s v="SI"/>
    <s v="SI"/>
    <n v="36"/>
    <s v="No"/>
    <s v="No"/>
    <n v="389050"/>
    <s v="ASALARIADO"/>
    <n v="36"/>
  </r>
  <r>
    <n v="3422"/>
    <s v="HOMBRE"/>
    <n v="959035"/>
    <s v="TRABAJADOR INDEPENDIENTE"/>
    <x v="1"/>
    <s v="SI"/>
    <s v="NO"/>
    <s v="SI"/>
    <n v="68"/>
    <s v="No"/>
    <s v="No"/>
    <n v="959035"/>
    <s v="TRABAJADOR INDEPENDIENTE"/>
    <n v="68"/>
  </r>
  <r>
    <n v="3423"/>
    <s v="HOMBRE"/>
    <n v="400000"/>
    <s v="ASALARIADO"/>
    <x v="1"/>
    <s v="SI"/>
    <s v="NO"/>
    <s v="NO"/>
    <n v="26"/>
    <s v="No"/>
    <s v="No"/>
    <n v="400000"/>
    <s v="ASALARIADO"/>
    <n v="26"/>
  </r>
  <r>
    <n v="3424"/>
    <s v="MUJER"/>
    <n v="675000"/>
    <s v="ASALARIADO"/>
    <x v="1"/>
    <s v="SI"/>
    <s v="NO"/>
    <s v="NO"/>
    <n v="27"/>
    <s v="No"/>
    <s v="No"/>
    <n v="675000"/>
    <s v="ASALARIADO"/>
    <n v="27"/>
  </r>
  <r>
    <n v="3425"/>
    <s v="HOMBRE"/>
    <n v="277828.07"/>
    <s v="ASALARIADO"/>
    <x v="1"/>
    <s v="SI"/>
    <s v="NO"/>
    <s v="NO"/>
    <n v="22"/>
    <s v="No"/>
    <s v="No"/>
    <n v="277828.07"/>
    <s v="ASALARIADO"/>
    <n v="22"/>
  </r>
  <r>
    <n v="3426"/>
    <s v="HOMBRE"/>
    <n v="270000"/>
    <s v="ASALARIADO"/>
    <x v="1"/>
    <s v="SI"/>
    <s v="NO"/>
    <s v="NO"/>
    <n v="58"/>
    <s v="No"/>
    <s v="No"/>
    <n v="270000"/>
    <s v="ASALARIADO"/>
    <n v="58"/>
  </r>
  <r>
    <n v="3427"/>
    <s v="MUJER"/>
    <n v="514380"/>
    <s v="ASALARIADO"/>
    <x v="0"/>
    <s v="SI"/>
    <s v="NO"/>
    <s v="NO"/>
    <n v="57"/>
    <s v="No"/>
    <s v="No"/>
    <n v="514380"/>
    <s v="ASALARIADO"/>
    <n v="57"/>
  </r>
  <r>
    <n v="3428"/>
    <s v="HOMBRE"/>
    <n v="995069.79"/>
    <s v="ASALARIADO"/>
    <x v="1"/>
    <s v="SI"/>
    <s v="NO"/>
    <s v="NO"/>
    <n v="37"/>
    <s v="No"/>
    <s v="No"/>
    <n v="995069.79"/>
    <s v="ASALARIADO"/>
    <n v="37"/>
  </r>
  <r>
    <n v="3429"/>
    <s v="HOMBRE"/>
    <n v="278500"/>
    <s v="ASALARIADO"/>
    <x v="1"/>
    <s v="SI"/>
    <s v="NO"/>
    <s v="NO"/>
    <n v="43"/>
    <s v="No"/>
    <s v="No"/>
    <n v="278500"/>
    <s v="ASALARIADO"/>
    <n v="43"/>
  </r>
  <r>
    <n v="3430"/>
    <s v="MUJER"/>
    <n v="368282"/>
    <s v="ASALARIADO"/>
    <x v="1"/>
    <s v="SI"/>
    <s v="NO"/>
    <s v="NO"/>
    <n v="54"/>
    <s v="No"/>
    <s v="No"/>
    <n v="368282"/>
    <s v="ASALARIADO"/>
    <n v="54"/>
  </r>
  <r>
    <n v="3431"/>
    <s v="MUJER"/>
    <n v="509509"/>
    <s v="TRABAJADOR INDEPENDIENTE"/>
    <x v="1"/>
    <s v="SI"/>
    <s v="NO"/>
    <s v="SI"/>
    <n v="45"/>
    <s v="No"/>
    <s v="No"/>
    <n v="509509"/>
    <s v="TRABAJADOR INDEPENDIENTE"/>
    <n v="45"/>
  </r>
  <r>
    <n v="3432"/>
    <s v="MUJER"/>
    <n v="690000"/>
    <s v="ASALARIADO"/>
    <x v="1"/>
    <s v="SI"/>
    <s v="NO"/>
    <s v="NO"/>
    <n v="40"/>
    <s v="No"/>
    <s v="No"/>
    <n v="690000"/>
    <s v="ASALARIADO"/>
    <n v="40"/>
  </r>
  <r>
    <n v="3433"/>
    <s v="HOMBRE"/>
    <n v="404463"/>
    <s v="TRABAJADOR INDEPENDIENTE"/>
    <x v="1"/>
    <s v="SI"/>
    <s v="NO"/>
    <s v="NO"/>
    <n v="50"/>
    <s v="No"/>
    <s v="No"/>
    <n v="404463"/>
    <s v="TRABAJADOR INDEPENDIENTE"/>
    <n v="50"/>
  </r>
  <r>
    <n v="3434"/>
    <s v="HOMBRE"/>
    <n v="873081"/>
    <s v="ASALARIADO"/>
    <x v="0"/>
    <s v="SI"/>
    <s v="NO"/>
    <s v="NO"/>
    <n v="36"/>
    <s v="No"/>
    <s v="No"/>
    <n v="873081"/>
    <s v="ASALARIADO"/>
    <n v="36"/>
  </r>
  <r>
    <n v="3435"/>
    <s v="MUJER"/>
    <n v="298186"/>
    <s v="ASEGURADO VOLUNTARIO"/>
    <x v="1"/>
    <s v="SI"/>
    <s v="NO"/>
    <s v="NO"/>
    <n v="54"/>
    <s v="No"/>
    <s v="No"/>
    <n v="298186"/>
    <s v="ASEGURADO VOLUNTARIO"/>
    <n v="54"/>
  </r>
  <r>
    <n v="3436"/>
    <s v="MUJER"/>
    <n v="1088763.67"/>
    <s v="ASALARIADO"/>
    <x v="1"/>
    <s v="SI"/>
    <s v="NO"/>
    <s v="NO"/>
    <n v="36"/>
    <s v="No"/>
    <s v="No"/>
    <n v="1088763.67"/>
    <s v="ASALARIADO"/>
    <n v="36"/>
  </r>
  <r>
    <n v="3437"/>
    <s v="HOMBRE"/>
    <n v="300000"/>
    <s v="ASEGURADO VOLUNTARIO"/>
    <x v="1"/>
    <s v="SI"/>
    <s v="SI"/>
    <s v="NO"/>
    <n v="32"/>
    <s v="No"/>
    <s v="No"/>
    <n v="300000"/>
    <s v="ASEGURADO VOLUNTARIO"/>
    <n v="32"/>
  </r>
  <r>
    <n v="3438"/>
    <s v="HOMBRE"/>
    <n v="934810.14"/>
    <s v="ASALARIADO"/>
    <x v="0"/>
    <s v="SI"/>
    <s v="NO"/>
    <s v="NO"/>
    <n v="34"/>
    <s v="No"/>
    <s v="No"/>
    <n v="934810.14"/>
    <s v="ASALARIADO"/>
    <n v="34"/>
  </r>
  <r>
    <n v="3439"/>
    <s v="MUJER"/>
    <n v="278030"/>
    <s v="CONVENIOS ESPECIALES DE TRABAJADORES INDEPENDIENTES"/>
    <x v="1"/>
    <s v="SI"/>
    <s v="SI"/>
    <s v="NO"/>
    <n v="29"/>
    <s v="No"/>
    <s v="No"/>
    <n v="278030"/>
    <s v="CONVENIOS ESPECIALES DE TRABAJADORES INDEPENDIENTES"/>
    <n v="29"/>
  </r>
  <r>
    <n v="3440"/>
    <s v="MUJER"/>
    <n v="765893.37"/>
    <s v="ASALARIADO"/>
    <x v="1"/>
    <s v="SI"/>
    <s v="NO"/>
    <s v="NO"/>
    <n v="24"/>
    <s v="No"/>
    <s v="No"/>
    <n v="765893.37"/>
    <s v="ASALARIADO"/>
    <n v="24"/>
  </r>
  <r>
    <n v="3441"/>
    <s v="HOMBRE"/>
    <n v="425426.15"/>
    <s v="ASALARIADO"/>
    <x v="1"/>
    <s v="SI"/>
    <s v="NO"/>
    <s v="NO"/>
    <n v="21"/>
    <s v="No"/>
    <s v="No"/>
    <n v="425426.15"/>
    <s v="ASALARIADO"/>
    <n v="21"/>
  </r>
  <r>
    <n v="3442"/>
    <s v="MUJER"/>
    <n v="655560"/>
    <s v="ASALARIADO"/>
    <x v="0"/>
    <s v="SI"/>
    <s v="NO"/>
    <s v="NO"/>
    <n v="39"/>
    <s v="No"/>
    <s v="No"/>
    <n v="655560"/>
    <s v="ASALARIADO"/>
    <n v="39"/>
  </r>
  <r>
    <n v="3443"/>
    <s v="HOMBRE"/>
    <n v="106848"/>
    <s v="ASALARIADO"/>
    <x v="1"/>
    <s v="SI"/>
    <s v="SI"/>
    <s v="NO"/>
    <n v="36"/>
    <s v="No"/>
    <s v="No"/>
    <n v="106848"/>
    <s v="ASALARIADO"/>
    <n v="36"/>
  </r>
  <r>
    <n v="3444"/>
    <s v="HOMBRE"/>
    <n v="1492130.65"/>
    <s v="ASALARIADO"/>
    <x v="0"/>
    <s v="SI"/>
    <s v="NO"/>
    <s v="NO"/>
    <n v="58"/>
    <s v="No"/>
    <s v="No"/>
    <n v="1492130.65"/>
    <s v="ASALARIADO"/>
    <n v="58"/>
  </r>
  <r>
    <n v="3445"/>
    <s v="HOMBRE"/>
    <n v="175130"/>
    <s v="ASALARIADO"/>
    <x v="0"/>
    <s v="SI"/>
    <s v="NO"/>
    <s v="NO"/>
    <n v="36"/>
    <s v="No"/>
    <s v="No"/>
    <n v="175130"/>
    <s v="ASALARIADO"/>
    <n v="36"/>
  </r>
  <r>
    <n v="3446"/>
    <s v="MUJER"/>
    <n v="516452.8"/>
    <s v="ASALARIADO"/>
    <x v="0"/>
    <s v="SI"/>
    <s v="NO"/>
    <s v="NO"/>
    <n v="30"/>
    <s v="No"/>
    <s v="No"/>
    <n v="516452.8"/>
    <s v="ASALARIADO"/>
    <n v="30"/>
  </r>
  <r>
    <n v="3447"/>
    <s v="HOMBRE"/>
    <n v="11292323.83"/>
    <s v="ASALARIADO"/>
    <x v="1"/>
    <s v="SI"/>
    <s v="SI"/>
    <s v="NO"/>
    <n v="55"/>
    <s v="Atípico"/>
    <s v="No"/>
    <n v="11292323.83"/>
    <s v="ASALARIADO"/>
    <n v="55"/>
  </r>
  <r>
    <n v="3448"/>
    <s v="MUJER"/>
    <n v="815000"/>
    <s v="ASALARIADO"/>
    <x v="0"/>
    <s v="SI"/>
    <s v="NO"/>
    <s v="NO"/>
    <n v="29"/>
    <s v="No"/>
    <s v="No"/>
    <n v="815000"/>
    <s v="ASALARIADO"/>
    <n v="29"/>
  </r>
  <r>
    <n v="3449"/>
    <s v="MUJER"/>
    <n v="1450033.3"/>
    <s v="ASALARIADO"/>
    <x v="0"/>
    <s v="SI"/>
    <s v="NO"/>
    <s v="NO"/>
    <n v="32"/>
    <s v="No"/>
    <s v="No"/>
    <n v="1450033.3"/>
    <s v="ASALARIADO"/>
    <n v="32"/>
  </r>
  <r>
    <n v="3450"/>
    <s v="HOMBRE"/>
    <n v="439415.1"/>
    <s v="ASALARIADO"/>
    <x v="1"/>
    <s v="SI"/>
    <s v="NO"/>
    <s v="NO"/>
    <n v="52"/>
    <s v="No"/>
    <s v="No"/>
    <n v="439415.1"/>
    <s v="ASALARIADO"/>
    <n v="52"/>
  </r>
  <r>
    <n v="3451"/>
    <s v="HOMBRE"/>
    <n v="405063"/>
    <s v="ASEGURADO VOLUNTARIO"/>
    <x v="1"/>
    <s v="SI"/>
    <s v="NO"/>
    <s v="SI"/>
    <n v="63"/>
    <s v="No"/>
    <s v="No"/>
    <n v="405063"/>
    <s v="ASEGURADO VOLUNTARIO"/>
    <n v="63"/>
  </r>
  <r>
    <n v="3452"/>
    <s v="HOMBRE"/>
    <n v="914285.71"/>
    <s v="ASALARIADO"/>
    <x v="1"/>
    <s v="SI"/>
    <s v="NO"/>
    <s v="NO"/>
    <n v="43"/>
    <s v="No"/>
    <s v="No"/>
    <n v="914285.71"/>
    <s v="ASALARIADO"/>
    <n v="43"/>
  </r>
  <r>
    <n v="3453"/>
    <s v="HOMBRE"/>
    <n v="598673"/>
    <s v="TRABAJADOR INDEPENDIENTE"/>
    <x v="1"/>
    <s v="NO"/>
    <s v="NO"/>
    <s v="SI"/>
    <n v="45"/>
    <s v="No"/>
    <s v="No"/>
    <n v="598673"/>
    <s v="TRABAJADOR INDEPENDIENTE"/>
    <n v="45"/>
  </r>
  <r>
    <n v="3454"/>
    <s v="MUJER"/>
    <n v="622035.84"/>
    <s v="ASALARIADO"/>
    <x v="0"/>
    <s v="SI"/>
    <s v="NO"/>
    <s v="NO"/>
    <n v="27"/>
    <s v="No"/>
    <s v="No"/>
    <n v="622035.84"/>
    <s v="ASALARIADO"/>
    <n v="27"/>
  </r>
  <r>
    <n v="3455"/>
    <s v="HOMBRE"/>
    <n v="450000"/>
    <s v="ASALARIADO"/>
    <x v="0"/>
    <s v="SI"/>
    <s v="NO"/>
    <s v="NO"/>
    <n v="25"/>
    <s v="No"/>
    <s v="No"/>
    <n v="450000"/>
    <s v="ASALARIADO"/>
    <n v="25"/>
  </r>
  <r>
    <n v="3456"/>
    <s v="HOMBRE"/>
    <n v="40000"/>
    <s v="ASALARIADO"/>
    <x v="1"/>
    <s v="SI"/>
    <s v="NO"/>
    <s v="NO"/>
    <n v="22"/>
    <s v="No"/>
    <s v="No"/>
    <n v="40000"/>
    <s v="ASALARIADO"/>
    <n v="22"/>
  </r>
  <r>
    <n v="3457"/>
    <s v="MUJER"/>
    <n v="925327.23"/>
    <s v="PENSIONADOS EN SU PROPIO SISTEMA"/>
    <x v="0"/>
    <s v="SI"/>
    <s v="NO"/>
    <s v="NO"/>
    <n v="86"/>
    <s v="No"/>
    <s v="No"/>
    <n v="925327.23"/>
    <s v="PENSIONADOS EN SU PROPIO SISTEMA"/>
    <n v="86"/>
  </r>
  <r>
    <n v="3458"/>
    <s v="MUJER"/>
    <n v="647099"/>
    <s v="ASALARIADO"/>
    <x v="0"/>
    <s v="SI"/>
    <s v="NO"/>
    <s v="NO"/>
    <n v="35"/>
    <s v="No"/>
    <s v="No"/>
    <n v="647099"/>
    <s v="ASALARIADO"/>
    <n v="35"/>
  </r>
  <r>
    <n v="3459"/>
    <s v="HOMBRE"/>
    <n v="762280"/>
    <s v="ASALARIADO"/>
    <x v="1"/>
    <s v="SI"/>
    <s v="NO"/>
    <s v="NO"/>
    <n v="39"/>
    <s v="No"/>
    <s v="No"/>
    <n v="762280"/>
    <s v="ASALARIADO"/>
    <n v="39"/>
  </r>
  <r>
    <n v="3460"/>
    <s v="HOMBRE"/>
    <n v="2000000"/>
    <s v="ASALARIADO"/>
    <x v="1"/>
    <s v="SI"/>
    <s v="NO"/>
    <s v="NO"/>
    <n v="32"/>
    <s v="No"/>
    <s v="No"/>
    <n v="2000000"/>
    <s v="ASALARIADO"/>
    <n v="32"/>
  </r>
  <r>
    <n v="3461"/>
    <s v="HOMBRE"/>
    <n v="1200000"/>
    <s v="ASALARIADO"/>
    <x v="1"/>
    <s v="SI"/>
    <s v="NO"/>
    <s v="NO"/>
    <n v="30"/>
    <s v="No"/>
    <s v="No"/>
    <n v="1200000"/>
    <s v="ASALARIADO"/>
    <n v="30"/>
  </r>
  <r>
    <n v="3462"/>
    <s v="MUJER"/>
    <n v="299647"/>
    <s v="ASEGURADO VOLUNTARIO"/>
    <x v="1"/>
    <s v="SI"/>
    <s v="NO"/>
    <s v="NO"/>
    <n v="55"/>
    <s v="No"/>
    <s v="No"/>
    <n v="299647"/>
    <s v="ASEGURADO VOLUNTARIO"/>
    <n v="55"/>
  </r>
  <r>
    <n v="3463"/>
    <s v="HOMBRE"/>
    <n v="1195224"/>
    <s v="ASALARIADO"/>
    <x v="1"/>
    <s v="SI"/>
    <s v="NO"/>
    <s v="NO"/>
    <n v="28"/>
    <s v="No"/>
    <s v="No"/>
    <n v="1195224"/>
    <s v="ASALARIADO"/>
    <n v="28"/>
  </r>
  <r>
    <n v="3464"/>
    <s v="HOMBRE"/>
    <n v="4268905.2300000004"/>
    <s v="ASALARIADO"/>
    <x v="1"/>
    <s v="SI"/>
    <s v="NO"/>
    <s v="NO"/>
    <n v="61"/>
    <s v="Atípico"/>
    <s v="No"/>
    <n v="4268905.2300000004"/>
    <s v="ASALARIADO"/>
    <n v="61"/>
  </r>
  <r>
    <n v="3465"/>
    <s v="HOMBRE"/>
    <n v="677945.4"/>
    <s v="ASALARIADO"/>
    <x v="1"/>
    <s v="SI"/>
    <s v="NO"/>
    <s v="NO"/>
    <n v="61"/>
    <s v="No"/>
    <s v="No"/>
    <n v="677945.4"/>
    <s v="ASALARIADO"/>
    <n v="61"/>
  </r>
  <r>
    <n v="3466"/>
    <s v="HOMBRE"/>
    <n v="434729"/>
    <s v="ASALARIADO"/>
    <x v="1"/>
    <s v="SI"/>
    <s v="NO"/>
    <s v="NO"/>
    <n v="40"/>
    <s v="No"/>
    <s v="No"/>
    <n v="434729"/>
    <s v="ASALARIADO"/>
    <n v="40"/>
  </r>
  <r>
    <n v="3467"/>
    <s v="MUJER"/>
    <n v="817963.42"/>
    <s v="ASALARIADO"/>
    <x v="0"/>
    <s v="SI"/>
    <s v="NO"/>
    <s v="NO"/>
    <n v="52"/>
    <s v="No"/>
    <s v="No"/>
    <n v="817963.42"/>
    <s v="ASALARIADO"/>
    <n v="52"/>
  </r>
  <r>
    <n v="3468"/>
    <s v="MUJER"/>
    <n v="278030"/>
    <s v="ASEGURADO VOLUNTARIO"/>
    <x v="1"/>
    <s v="SI"/>
    <s v="NO"/>
    <s v="NO"/>
    <n v="55"/>
    <s v="No"/>
    <s v="No"/>
    <n v="278030"/>
    <s v="ASEGURADO VOLUNTARIO"/>
    <n v="55"/>
  </r>
  <r>
    <n v="3469"/>
    <s v="MUJER"/>
    <n v="400000"/>
    <s v="ASALARIADO"/>
    <x v="1"/>
    <s v="SI"/>
    <s v="NO"/>
    <s v="NO"/>
    <n v="40"/>
    <s v="No"/>
    <s v="No"/>
    <n v="400000"/>
    <s v="ASALARIADO"/>
    <n v="40"/>
  </r>
  <r>
    <n v="3470"/>
    <s v="HOMBRE"/>
    <n v="324880"/>
    <s v="ASALARIADO"/>
    <x v="1"/>
    <s v="SI"/>
    <s v="NO"/>
    <s v="NO"/>
    <n v="37"/>
    <s v="No"/>
    <s v="No"/>
    <n v="324880"/>
    <s v="ASALARIADO"/>
    <n v="37"/>
  </r>
  <r>
    <n v="3471"/>
    <s v="HOMBRE"/>
    <n v="427070.54"/>
    <s v="ASALARIADO"/>
    <x v="1"/>
    <s v="SI"/>
    <s v="SI"/>
    <s v="NO"/>
    <n v="61"/>
    <s v="No"/>
    <s v="No"/>
    <n v="427070.54"/>
    <s v="ASALARIADO"/>
    <n v="61"/>
  </r>
  <r>
    <n v="3472"/>
    <s v="HOMBRE"/>
    <n v="300018"/>
    <s v="TRABAJADOR INDEPENDIENTE"/>
    <x v="1"/>
    <s v="SI"/>
    <s v="NO"/>
    <s v="SI"/>
    <n v="47"/>
    <s v="No"/>
    <s v="No"/>
    <n v="300018"/>
    <s v="TRABAJADOR INDEPENDIENTE"/>
    <n v="47"/>
  </r>
  <r>
    <n v="3473"/>
    <s v="HOMBRE"/>
    <n v="285000"/>
    <s v="ASALARIADO"/>
    <x v="1"/>
    <s v="SI"/>
    <s v="SI"/>
    <s v="NO"/>
    <n v="29"/>
    <s v="No"/>
    <s v="No"/>
    <n v="285000"/>
    <s v="ASALARIADO"/>
    <n v="29"/>
  </r>
  <r>
    <n v="3474"/>
    <s v="HOMBRE"/>
    <n v="383254"/>
    <s v="TRABAJADOR INDEPENDIENTE"/>
    <x v="1"/>
    <s v="SI"/>
    <s v="NO"/>
    <s v="NO"/>
    <n v="45"/>
    <s v="No"/>
    <s v="No"/>
    <n v="383254"/>
    <s v="TRABAJADOR INDEPENDIENTE"/>
    <n v="45"/>
  </r>
  <r>
    <n v="3475"/>
    <s v="HOMBRE"/>
    <n v="299647"/>
    <s v="ASEGURADO VOLUNTARIO"/>
    <x v="1"/>
    <s v="SI"/>
    <s v="NO"/>
    <s v="NO"/>
    <n v="82"/>
    <s v="No"/>
    <s v="No"/>
    <n v="299647"/>
    <s v="ASEGURADO VOLUNTARIO"/>
    <n v="82"/>
  </r>
  <r>
    <n v="3476"/>
    <s v="MUJER"/>
    <n v="388243.95"/>
    <s v="ASALARIADO"/>
    <x v="1"/>
    <s v="SI"/>
    <s v="NO"/>
    <s v="NO"/>
    <n v="27"/>
    <s v="No"/>
    <s v="No"/>
    <n v="388243.95"/>
    <s v="ASALARIADO"/>
    <n v="27"/>
  </r>
  <r>
    <n v="3477"/>
    <s v="HOMBRE"/>
    <n v="403164.44"/>
    <s v="ASALARIADO"/>
    <x v="1"/>
    <s v="SI"/>
    <s v="NO"/>
    <s v="NO"/>
    <n v="62"/>
    <s v="No"/>
    <s v="No"/>
    <n v="403164.44"/>
    <s v="ASALARIADO"/>
    <n v="62"/>
  </r>
  <r>
    <n v="3478"/>
    <s v="HOMBRE"/>
    <n v="14173194"/>
    <s v="PENSIONADOS EN SU PROPIO SISTEMA"/>
    <x v="0"/>
    <s v="SI"/>
    <s v="NO"/>
    <s v="NO"/>
    <n v="73"/>
    <s v="Atípico"/>
    <s v="No"/>
    <n v="14173194"/>
    <s v="PENSIONADOS EN SU PROPIO SISTEMA"/>
    <n v="73"/>
  </r>
  <r>
    <n v="3479"/>
    <s v="HOMBRE"/>
    <n v="295206.84999999998"/>
    <s v="ASALARIADO"/>
    <x v="1"/>
    <s v="SI"/>
    <s v="NO"/>
    <s v="NO"/>
    <n v="22"/>
    <s v="No"/>
    <s v="No"/>
    <n v="295206.84999999998"/>
    <s v="ASALARIADO"/>
    <n v="22"/>
  </r>
  <r>
    <n v="3480"/>
    <s v="HOMBRE"/>
    <n v="1006500"/>
    <s v="ASALARIADO"/>
    <x v="1"/>
    <s v="SI"/>
    <s v="NO"/>
    <s v="NO"/>
    <n v="25"/>
    <s v="No"/>
    <s v="No"/>
    <n v="1006500"/>
    <s v="ASALARIADO"/>
    <n v="25"/>
  </r>
  <r>
    <n v="3481"/>
    <s v="MUJER"/>
    <n v="1314729"/>
    <s v="ASALARIADO"/>
    <x v="0"/>
    <s v="SI"/>
    <s v="NO"/>
    <s v="NO"/>
    <n v="35"/>
    <s v="No"/>
    <s v="No"/>
    <n v="1314729"/>
    <s v="ASALARIADO"/>
    <n v="35"/>
  </r>
  <r>
    <n v="3482"/>
    <s v="MUJER"/>
    <n v="568820"/>
    <s v="ASALARIADO"/>
    <x v="1"/>
    <s v="SI"/>
    <s v="NO"/>
    <s v="NO"/>
    <n v="28"/>
    <s v="No"/>
    <s v="No"/>
    <n v="568820"/>
    <s v="ASALARIADO"/>
    <n v="28"/>
  </r>
  <r>
    <n v="3483"/>
    <s v="HOMBRE"/>
    <n v="63720"/>
    <s v="ASALARIADO"/>
    <x v="1"/>
    <s v="SI"/>
    <s v="SI"/>
    <s v="SI"/>
    <n v="22"/>
    <s v="No"/>
    <s v="No"/>
    <n v="63720"/>
    <s v="ASALARIADO"/>
    <n v="22"/>
  </r>
  <r>
    <n v="3484"/>
    <s v="HOMBRE"/>
    <n v="684986"/>
    <s v="ASALARIADO"/>
    <x v="1"/>
    <s v="SI"/>
    <s v="NO"/>
    <s v="NO"/>
    <n v="44"/>
    <s v="No"/>
    <s v="No"/>
    <n v="684986"/>
    <s v="ASALARIADO"/>
    <n v="44"/>
  </r>
  <r>
    <n v="3485"/>
    <s v="HOMBRE"/>
    <n v="246000"/>
    <s v="ASALARIADO"/>
    <x v="1"/>
    <s v="SI"/>
    <s v="NO"/>
    <s v="NO"/>
    <n v="38"/>
    <s v="No"/>
    <s v="No"/>
    <n v="246000"/>
    <s v="ASALARIADO"/>
    <n v="38"/>
  </r>
  <r>
    <n v="3486"/>
    <s v="HOMBRE"/>
    <n v="337480"/>
    <s v="TRABAJADOR INDEPENDIENTE"/>
    <x v="1"/>
    <s v="SI"/>
    <s v="NO"/>
    <s v="NO"/>
    <n v="29"/>
    <s v="No"/>
    <s v="No"/>
    <n v="337480"/>
    <s v="TRABAJADOR INDEPENDIENTE"/>
    <n v="29"/>
  </r>
  <r>
    <n v="3487"/>
    <s v="HOMBRE"/>
    <n v="485860"/>
    <s v="TRABAJADOR INDEPENDIENTE"/>
    <x v="1"/>
    <s v="SI"/>
    <s v="NO"/>
    <s v="NO"/>
    <n v="42"/>
    <s v="No"/>
    <s v="No"/>
    <n v="485860"/>
    <s v="TRABAJADOR INDEPENDIENTE"/>
    <n v="42"/>
  </r>
  <r>
    <n v="3488"/>
    <s v="MUJER"/>
    <n v="889137"/>
    <s v="ASALARIADO"/>
    <x v="0"/>
    <s v="SI"/>
    <s v="NO"/>
    <s v="SI"/>
    <n v="40"/>
    <s v="No"/>
    <s v="No"/>
    <n v="889137"/>
    <s v="ASALARIADO"/>
    <n v="40"/>
  </r>
  <r>
    <n v="3489"/>
    <s v="HOMBRE"/>
    <n v="324000"/>
    <s v="ASALARIADO"/>
    <x v="1"/>
    <s v="SI"/>
    <s v="NO"/>
    <s v="SI"/>
    <n v="55"/>
    <s v="No"/>
    <s v="No"/>
    <n v="324000"/>
    <s v="ASALARIADO"/>
    <n v="55"/>
  </r>
  <r>
    <n v="3490"/>
    <s v="MUJER"/>
    <n v="716100"/>
    <s v="ASALARIADO"/>
    <x v="0"/>
    <s v="SI"/>
    <s v="NO"/>
    <s v="SI"/>
    <n v="29"/>
    <s v="No"/>
    <s v="No"/>
    <n v="716100"/>
    <s v="ASALARIADO"/>
    <n v="29"/>
  </r>
  <r>
    <n v="3491"/>
    <s v="HOMBRE"/>
    <n v="100000"/>
    <s v="ASALARIADO"/>
    <x v="1"/>
    <s v="SI"/>
    <s v="NO"/>
    <s v="SI"/>
    <n v="52"/>
    <s v="No"/>
    <s v="No"/>
    <n v="100000"/>
    <s v="ASALARIADO"/>
    <n v="52"/>
  </r>
  <r>
    <n v="3492"/>
    <s v="MUJER"/>
    <n v="550234.51"/>
    <s v="ASALARIADO"/>
    <x v="1"/>
    <s v="SI"/>
    <s v="NO"/>
    <s v="NO"/>
    <n v="41"/>
    <s v="No"/>
    <s v="No"/>
    <n v="550234.51"/>
    <s v="ASALARIADO"/>
    <n v="41"/>
  </r>
  <r>
    <n v="3493"/>
    <s v="HOMBRE"/>
    <n v="297046"/>
    <s v="ASEGURADO VOLUNTARIO"/>
    <x v="1"/>
    <s v="SI"/>
    <s v="NO"/>
    <s v="NO"/>
    <n v="61"/>
    <s v="No"/>
    <s v="No"/>
    <n v="297046"/>
    <s v="ASEGURADO VOLUNTARIO"/>
    <n v="61"/>
  </r>
  <r>
    <n v="3494"/>
    <s v="MUJER"/>
    <n v="600000"/>
    <s v="ASALARIADO"/>
    <x v="1"/>
    <s v="SI"/>
    <s v="NO"/>
    <s v="NO"/>
    <n v="36"/>
    <s v="No"/>
    <s v="No"/>
    <n v="600000"/>
    <s v="ASALARIADO"/>
    <n v="36"/>
  </r>
  <r>
    <n v="3495"/>
    <s v="MUJER"/>
    <n v="512783.28"/>
    <s v="ASALARIADO"/>
    <x v="1"/>
    <s v="SI"/>
    <s v="NO"/>
    <s v="NO"/>
    <n v="26"/>
    <s v="No"/>
    <s v="No"/>
    <n v="512783.28"/>
    <s v="ASALARIADO"/>
    <n v="26"/>
  </r>
  <r>
    <n v="3496"/>
    <s v="HOMBRE"/>
    <n v="84000"/>
    <s v="ASALARIADO"/>
    <x v="1"/>
    <s v="SI"/>
    <s v="NO"/>
    <s v="NO"/>
    <n v="56"/>
    <s v="No"/>
    <s v="No"/>
    <n v="84000"/>
    <s v="ASALARIADO"/>
    <n v="56"/>
  </r>
  <r>
    <n v="3497"/>
    <s v="MUJER"/>
    <n v="689218.5"/>
    <s v="ASALARIADO"/>
    <x v="0"/>
    <s v="SI"/>
    <s v="NO"/>
    <s v="NO"/>
    <n v="37"/>
    <s v="No"/>
    <s v="No"/>
    <n v="689218.5"/>
    <s v="ASALARIADO"/>
    <n v="37"/>
  </r>
  <r>
    <n v="3498"/>
    <s v="MUJER"/>
    <n v="384658.4"/>
    <s v="ASALARIADO"/>
    <x v="1"/>
    <s v="SI"/>
    <s v="NO"/>
    <s v="NO"/>
    <n v="43"/>
    <s v="No"/>
    <s v="No"/>
    <n v="384658.4"/>
    <s v="ASALARIADO"/>
    <n v="43"/>
  </r>
  <r>
    <n v="3499"/>
    <s v="HOMBRE"/>
    <n v="140000"/>
    <s v="ASALARIADO"/>
    <x v="1"/>
    <s v="SI"/>
    <s v="SI"/>
    <s v="NO"/>
    <n v="57"/>
    <s v="No"/>
    <s v="No"/>
    <n v="140000"/>
    <s v="ASALARIADO"/>
    <n v="57"/>
  </r>
  <r>
    <n v="3500"/>
    <s v="HOMBRE"/>
    <n v="297046"/>
    <s v="TRABAJADOR INDEPENDIENTE"/>
    <x v="1"/>
    <s v="SI"/>
    <s v="NO"/>
    <s v="SI"/>
    <n v="61"/>
    <s v="No"/>
    <s v="No"/>
    <n v="297046"/>
    <s v="TRABAJADOR INDEPENDIENTE"/>
    <n v="61"/>
  </r>
  <r>
    <n v="3501"/>
    <s v="MUJER"/>
    <n v="277753.92"/>
    <s v="ASALARIADO"/>
    <x v="1"/>
    <s v="SI"/>
    <s v="NO"/>
    <s v="NO"/>
    <n v="20"/>
    <s v="No"/>
    <s v="No"/>
    <n v="277753.92"/>
    <s v="ASALARIADO"/>
    <n v="20"/>
  </r>
  <r>
    <n v="3502"/>
    <s v="MUJER"/>
    <n v="278030"/>
    <s v="CONVENIOS ESPECIALES DE TRABAJADORES INDEPENDIENTES"/>
    <x v="1"/>
    <s v="SI"/>
    <s v="NO"/>
    <s v="NO"/>
    <n v="54"/>
    <s v="No"/>
    <s v="No"/>
    <n v="278030"/>
    <s v="CONVENIOS ESPECIALES DE TRABAJADORES INDEPENDIENTES"/>
    <n v="54"/>
  </r>
  <r>
    <n v="3503"/>
    <s v="HOMBRE"/>
    <n v="742483"/>
    <s v="TRABAJADOR INDEPENDIENTE"/>
    <x v="1"/>
    <s v="SI"/>
    <s v="NO"/>
    <s v="SI"/>
    <n v="70"/>
    <s v="No"/>
    <s v="No"/>
    <n v="742483"/>
    <s v="TRABAJADOR INDEPENDIENTE"/>
    <n v="70"/>
  </r>
  <r>
    <n v="3504"/>
    <s v="HOMBRE"/>
    <n v="460800"/>
    <s v="ASALARIADO"/>
    <x v="0"/>
    <s v="SI"/>
    <s v="NO"/>
    <s v="NO"/>
    <n v="60"/>
    <s v="No"/>
    <s v="No"/>
    <n v="460800"/>
    <s v="ASALARIADO"/>
    <n v="60"/>
  </r>
  <r>
    <n v="3505"/>
    <s v="HOMBRE"/>
    <n v="350402.66"/>
    <s v="ASALARIADO"/>
    <x v="1"/>
    <s v="SI"/>
    <s v="NO"/>
    <s v="NO"/>
    <n v="22"/>
    <s v="No"/>
    <s v="No"/>
    <n v="350402.66"/>
    <s v="ASALARIADO"/>
    <n v="22"/>
  </r>
  <r>
    <n v="3506"/>
    <s v="HOMBRE"/>
    <n v="915119.76"/>
    <s v="ASALARIADO"/>
    <x v="1"/>
    <s v="SI"/>
    <s v="NO"/>
    <s v="NO"/>
    <n v="37"/>
    <s v="No"/>
    <s v="No"/>
    <n v="915119.76"/>
    <s v="ASALARIADO"/>
    <n v="37"/>
  </r>
  <r>
    <n v="3507"/>
    <s v="MUJER"/>
    <n v="155242.92000000001"/>
    <s v="ASALARIADO"/>
    <x v="1"/>
    <s v="SI"/>
    <s v="NO"/>
    <s v="NO"/>
    <n v="24"/>
    <s v="No"/>
    <s v="No"/>
    <n v="155242.92000000001"/>
    <s v="ASALARIADO"/>
    <n v="24"/>
  </r>
  <r>
    <n v="3508"/>
    <s v="MUJER"/>
    <n v="358973"/>
    <s v="ASALARIADO"/>
    <x v="1"/>
    <s v="SI"/>
    <s v="NO"/>
    <s v="NO"/>
    <n v="24"/>
    <s v="No"/>
    <s v="No"/>
    <n v="358973"/>
    <s v="ASALARIADO"/>
    <n v="24"/>
  </r>
  <r>
    <n v="3509"/>
    <s v="HOMBRE"/>
    <n v="15000"/>
    <s v="ASALARIADO"/>
    <x v="1"/>
    <s v="SI"/>
    <s v="NO"/>
    <s v="NO"/>
    <n v="42"/>
    <s v="No"/>
    <s v="No"/>
    <n v="15000"/>
    <s v="ASALARIADO"/>
    <n v="42"/>
  </r>
  <r>
    <n v="3510"/>
    <s v="HOMBRE"/>
    <n v="403612.34"/>
    <s v="ASALARIADO"/>
    <x v="1"/>
    <s v="SI"/>
    <s v="NO"/>
    <s v="NO"/>
    <n v="37"/>
    <s v="No"/>
    <s v="No"/>
    <n v="403612.34"/>
    <s v="ASALARIADO"/>
    <n v="37"/>
  </r>
  <r>
    <n v="3511"/>
    <s v="MUJER"/>
    <n v="702145.6"/>
    <s v="ASALARIADO"/>
    <x v="0"/>
    <s v="SI"/>
    <s v="NO"/>
    <s v="NO"/>
    <n v="35"/>
    <s v="No"/>
    <s v="No"/>
    <n v="702145.6"/>
    <s v="ASALARIADO"/>
    <n v="35"/>
  </r>
  <r>
    <n v="3512"/>
    <s v="HOMBRE"/>
    <n v="540982.97"/>
    <s v="ASALARIADO"/>
    <x v="0"/>
    <s v="SI"/>
    <s v="NO"/>
    <s v="NO"/>
    <n v="29"/>
    <s v="No"/>
    <s v="No"/>
    <n v="540982.97"/>
    <s v="ASALARIADO"/>
    <n v="29"/>
  </r>
  <r>
    <n v="3513"/>
    <s v="HOMBRE"/>
    <n v="399945.97"/>
    <s v="PENSIONADOS EN SU PROPIO SISTEMA"/>
    <x v="0"/>
    <s v="SI"/>
    <s v="NO"/>
    <s v="NO"/>
    <n v="92"/>
    <s v="No"/>
    <s v="No"/>
    <n v="399945.97"/>
    <s v="PENSIONADOS EN SU PROPIO SISTEMA"/>
    <n v="92"/>
  </r>
  <r>
    <n v="3514"/>
    <s v="HOMBRE"/>
    <n v="470000"/>
    <s v="ASALARIADO"/>
    <x v="1"/>
    <s v="SI"/>
    <s v="NO"/>
    <s v="NO"/>
    <n v="39"/>
    <s v="No"/>
    <s v="No"/>
    <n v="470000"/>
    <s v="ASALARIADO"/>
    <n v="39"/>
  </r>
  <r>
    <n v="3515"/>
    <s v="HOMBRE"/>
    <n v="514062"/>
    <s v="TRABAJADOR INDEPENDIENTE"/>
    <x v="1"/>
    <s v="SI"/>
    <s v="NO"/>
    <s v="SI"/>
    <n v="62"/>
    <s v="No"/>
    <s v="No"/>
    <n v="514062"/>
    <s v="TRABAJADOR INDEPENDIENTE"/>
    <n v="62"/>
  </r>
  <r>
    <n v="3516"/>
    <s v="MUJER"/>
    <n v="278030"/>
    <s v="CONVENIOS ESPECIALES DE TRABAJADORES INDEPENDIENTES"/>
    <x v="1"/>
    <s v="SI"/>
    <s v="NO"/>
    <s v="NO"/>
    <n v="69"/>
    <s v="No"/>
    <s v="No"/>
    <n v="278030"/>
    <s v="CONVENIOS ESPECIALES DE TRABAJADORES INDEPENDIENTES"/>
    <n v="69"/>
  </r>
  <r>
    <n v="3517"/>
    <s v="MUJER"/>
    <n v="331181"/>
    <s v="TRABAJADOR INDEPENDIENTE"/>
    <x v="1"/>
    <s v="SI"/>
    <s v="NO"/>
    <s v="NO"/>
    <n v="59"/>
    <s v="No"/>
    <s v="No"/>
    <n v="331181"/>
    <s v="TRABAJADOR INDEPENDIENTE"/>
    <n v="59"/>
  </r>
  <r>
    <n v="3518"/>
    <s v="HOMBRE"/>
    <n v="1516000"/>
    <s v="ASALARIADO"/>
    <x v="1"/>
    <s v="SI"/>
    <s v="NO"/>
    <s v="NO"/>
    <n v="32"/>
    <s v="No"/>
    <s v="No"/>
    <n v="1516000"/>
    <s v="ASALARIADO"/>
    <n v="32"/>
  </r>
  <r>
    <n v="3519"/>
    <s v="MUJER"/>
    <n v="298821"/>
    <s v="ASEGURADO VOLUNTARIO"/>
    <x v="1"/>
    <s v="SI"/>
    <s v="NO"/>
    <s v="NO"/>
    <n v="47"/>
    <s v="No"/>
    <s v="No"/>
    <n v="298821"/>
    <s v="ASEGURADO VOLUNTARIO"/>
    <n v="47"/>
  </r>
  <r>
    <n v="3520"/>
    <s v="HOMBRE"/>
    <n v="550000"/>
    <s v="ASALARIADO"/>
    <x v="1"/>
    <s v="SI"/>
    <s v="SI"/>
    <s v="NO"/>
    <n v="31"/>
    <s v="No"/>
    <s v="No"/>
    <n v="550000"/>
    <s v="ASALARIADO"/>
    <n v="31"/>
  </r>
  <r>
    <n v="3521"/>
    <s v="MUJER"/>
    <n v="1941122"/>
    <s v="ASALARIADO"/>
    <x v="1"/>
    <s v="SI"/>
    <s v="NO"/>
    <s v="NO"/>
    <n v="35"/>
    <s v="No"/>
    <s v="No"/>
    <n v="1941122"/>
    <s v="ASALARIADO"/>
    <n v="35"/>
  </r>
  <r>
    <n v="3522"/>
    <s v="HOMBRE"/>
    <n v="520421"/>
    <s v="TRABAJADOR INDEPENDIENTE"/>
    <x v="1"/>
    <s v="SI"/>
    <s v="NO"/>
    <s v="SI"/>
    <n v="58"/>
    <s v="No"/>
    <s v="No"/>
    <n v="520421"/>
    <s v="TRABAJADOR INDEPENDIENTE"/>
    <n v="58"/>
  </r>
  <r>
    <n v="3523"/>
    <s v="MUJER"/>
    <n v="266312.05"/>
    <s v="ASALARIADO"/>
    <x v="1"/>
    <s v="SI"/>
    <s v="NO"/>
    <s v="NO"/>
    <n v="21"/>
    <s v="No"/>
    <s v="No"/>
    <n v="266312.05"/>
    <s v="ASALARIADO"/>
    <n v="21"/>
  </r>
  <r>
    <n v="3524"/>
    <s v="HOMBRE"/>
    <n v="2743997"/>
    <s v="ASALARIADO"/>
    <x v="1"/>
    <s v="SI"/>
    <s v="NO"/>
    <s v="NO"/>
    <n v="45"/>
    <s v="Atípico"/>
    <s v="No"/>
    <n v="2743997"/>
    <s v="ASALARIADO"/>
    <n v="45"/>
  </r>
  <r>
    <n v="3525"/>
    <s v="MUJER"/>
    <n v="1125734.83"/>
    <s v="ASALARIADO"/>
    <x v="0"/>
    <s v="SI"/>
    <s v="NO"/>
    <s v="NO"/>
    <n v="47"/>
    <s v="No"/>
    <s v="No"/>
    <n v="1125734.83"/>
    <s v="ASALARIADO"/>
    <n v="47"/>
  </r>
  <r>
    <n v="3526"/>
    <s v="HOMBRE"/>
    <n v="298270"/>
    <s v="ASALARIADO"/>
    <x v="1"/>
    <s v="SI"/>
    <s v="NO"/>
    <s v="NO"/>
    <n v="25"/>
    <s v="No"/>
    <s v="No"/>
    <n v="298270"/>
    <s v="ASALARIADO"/>
    <n v="25"/>
  </r>
  <r>
    <n v="3527"/>
    <s v="HOMBRE"/>
    <n v="266400"/>
    <s v="ASALARIADO"/>
    <x v="1"/>
    <s v="SI"/>
    <s v="NO"/>
    <s v="SI"/>
    <n v="36"/>
    <s v="No"/>
    <s v="No"/>
    <n v="266400"/>
    <s v="ASALARIADO"/>
    <n v="36"/>
  </r>
  <r>
    <n v="3528"/>
    <s v="HOMBRE"/>
    <n v="297046"/>
    <s v="TRABAJADOR INDEPENDIENTE"/>
    <x v="1"/>
    <s v="SI"/>
    <s v="NO"/>
    <s v="NO"/>
    <n v="57"/>
    <s v="No"/>
    <s v="No"/>
    <n v="297046"/>
    <s v="TRABAJADOR INDEPENDIENTE"/>
    <n v="57"/>
  </r>
  <r>
    <n v="3529"/>
    <s v="HOMBRE"/>
    <n v="103000"/>
    <s v="ASALARIADO"/>
    <x v="1"/>
    <s v="SI"/>
    <s v="SI"/>
    <s v="SI"/>
    <n v="37"/>
    <s v="No"/>
    <s v="No"/>
    <n v="103000"/>
    <s v="ASALARIADO"/>
    <n v="37"/>
  </r>
  <r>
    <n v="3530"/>
    <s v="HOMBRE"/>
    <n v="746762"/>
    <s v="ASALARIADO"/>
    <x v="0"/>
    <s v="SI"/>
    <s v="NO"/>
    <s v="NO"/>
    <n v="33"/>
    <s v="No"/>
    <s v="No"/>
    <n v="746762"/>
    <s v="ASALARIADO"/>
    <n v="33"/>
  </r>
  <r>
    <n v="3531"/>
    <s v="HOMBRE"/>
    <n v="312000"/>
    <s v="ASALARIADO"/>
    <x v="1"/>
    <s v="SI"/>
    <s v="NO"/>
    <s v="SI"/>
    <n v="39"/>
    <s v="No"/>
    <s v="No"/>
    <n v="312000"/>
    <s v="ASALARIADO"/>
    <n v="39"/>
  </r>
  <r>
    <n v="3532"/>
    <s v="MUJER"/>
    <n v="302470"/>
    <s v="ASEGURADO VOLUNTARIO"/>
    <x v="1"/>
    <s v="SI"/>
    <s v="SI"/>
    <s v="NO"/>
    <n v="28"/>
    <s v="No"/>
    <s v="No"/>
    <n v="302470"/>
    <s v="ASEGURADO VOLUNTARIO"/>
    <n v="28"/>
  </r>
  <r>
    <n v="3533"/>
    <s v="HOMBRE"/>
    <n v="242811.62"/>
    <s v="PENSIONADOS EN SU PROPIO SISTEMA"/>
    <x v="0"/>
    <s v="SI"/>
    <s v="NO"/>
    <s v="NO"/>
    <n v="67"/>
    <s v="No"/>
    <s v="No"/>
    <n v="242811.62"/>
    <s v="PENSIONADOS EN SU PROPIO SISTEMA"/>
    <n v="67"/>
  </r>
  <r>
    <n v="3534"/>
    <s v="MUJER"/>
    <n v="510544"/>
    <s v="ASALARIADO"/>
    <x v="1"/>
    <s v="SI"/>
    <s v="NO"/>
    <s v="NO"/>
    <n v="39"/>
    <s v="No"/>
    <s v="No"/>
    <n v="510544"/>
    <s v="ASALARIADO"/>
    <n v="39"/>
  </r>
  <r>
    <n v="3535"/>
    <s v="HOMBRE"/>
    <n v="639148"/>
    <s v="TRABAJADOR INDEPENDIENTE"/>
    <x v="1"/>
    <s v="SI"/>
    <s v="NO"/>
    <s v="NO"/>
    <n v="73"/>
    <s v="No"/>
    <s v="No"/>
    <n v="639148"/>
    <s v="TRABAJADOR INDEPENDIENTE"/>
    <n v="73"/>
  </r>
  <r>
    <n v="3536"/>
    <s v="HOMBRE"/>
    <n v="417679"/>
    <s v="TRABAJADOR INDEPENDIENTE"/>
    <x v="1"/>
    <s v="SI"/>
    <s v="NO"/>
    <s v="SI"/>
    <n v="47"/>
    <s v="No"/>
    <s v="No"/>
    <n v="417679"/>
    <s v="TRABAJADOR INDEPENDIENTE"/>
    <n v="47"/>
  </r>
  <r>
    <n v="3537"/>
    <s v="MUJER"/>
    <n v="283144"/>
    <s v="ASALARIADO"/>
    <x v="1"/>
    <s v="SI"/>
    <s v="NO"/>
    <s v="NO"/>
    <n v="38"/>
    <s v="No"/>
    <s v="No"/>
    <n v="283144"/>
    <s v="ASALARIADO"/>
    <n v="38"/>
  </r>
  <r>
    <n v="3538"/>
    <s v="HOMBRE"/>
    <n v="468729"/>
    <s v="ASALARIADO"/>
    <x v="0"/>
    <s v="SI"/>
    <s v="NO"/>
    <s v="NO"/>
    <n v="39"/>
    <s v="No"/>
    <s v="No"/>
    <n v="468729"/>
    <s v="ASALARIADO"/>
    <n v="39"/>
  </r>
  <r>
    <n v="3539"/>
    <s v="HOMBRE"/>
    <n v="413858.99"/>
    <s v="ASALARIADO"/>
    <x v="1"/>
    <s v="SI"/>
    <s v="NO"/>
    <s v="SI"/>
    <n v="60"/>
    <s v="No"/>
    <s v="No"/>
    <n v="413858.99"/>
    <s v="ASALARIADO"/>
    <n v="60"/>
  </r>
  <r>
    <n v="3540"/>
    <s v="HOMBRE"/>
    <n v="585136.5"/>
    <s v="ASALARIADO"/>
    <x v="0"/>
    <s v="SI"/>
    <s v="NO"/>
    <s v="NO"/>
    <n v="30"/>
    <s v="No"/>
    <s v="No"/>
    <n v="585136.5"/>
    <s v="ASALARIADO"/>
    <n v="30"/>
  </r>
  <r>
    <n v="3541"/>
    <s v="MUJER"/>
    <n v="11900"/>
    <s v="ASALARIADO"/>
    <x v="1"/>
    <s v="SI"/>
    <s v="NO"/>
    <s v="NO"/>
    <n v="45"/>
    <s v="No"/>
    <s v="No"/>
    <n v="11900"/>
    <s v="ASALARIADO"/>
    <n v="45"/>
  </r>
  <r>
    <n v="3542"/>
    <s v="HOMBRE"/>
    <n v="371501"/>
    <s v="ASALARIADO"/>
    <x v="1"/>
    <s v="SI"/>
    <s v="SI"/>
    <s v="NO"/>
    <n v="59"/>
    <s v="No"/>
    <s v="No"/>
    <n v="371501"/>
    <s v="ASALARIADO"/>
    <n v="59"/>
  </r>
  <r>
    <n v="3543"/>
    <s v="HOMBRE"/>
    <n v="639148"/>
    <s v="TRABAJADOR INDEPENDIENTE"/>
    <x v="1"/>
    <s v="SI"/>
    <s v="NO"/>
    <s v="SI"/>
    <n v="66"/>
    <s v="No"/>
    <s v="No"/>
    <n v="639148"/>
    <s v="TRABAJADOR INDEPENDIENTE"/>
    <n v="66"/>
  </r>
  <r>
    <n v="3544"/>
    <s v="MUJER"/>
    <n v="707308.6"/>
    <s v="ASALARIADO"/>
    <x v="1"/>
    <s v="SI"/>
    <s v="NO"/>
    <s v="NO"/>
    <n v="36"/>
    <s v="No"/>
    <s v="No"/>
    <n v="707308.6"/>
    <s v="ASALARIADO"/>
    <n v="36"/>
  </r>
  <r>
    <n v="3545"/>
    <s v="HOMBRE"/>
    <n v="573826"/>
    <s v="ASEGURADO VOLUNTARIO"/>
    <x v="1"/>
    <s v="SI"/>
    <s v="SI"/>
    <s v="NO"/>
    <n v="38"/>
    <s v="No"/>
    <s v="No"/>
    <n v="573826"/>
    <s v="ASEGURADO VOLUNTARIO"/>
    <n v="38"/>
  </r>
  <r>
    <n v="3546"/>
    <s v="MUJER"/>
    <n v="1355000"/>
    <s v="ASALARIADO"/>
    <x v="1"/>
    <s v="SI"/>
    <s v="NO"/>
    <s v="NO"/>
    <n v="43"/>
    <s v="No"/>
    <s v="No"/>
    <n v="1355000"/>
    <s v="ASALARIADO"/>
    <n v="43"/>
  </r>
  <r>
    <n v="3547"/>
    <s v="MUJER"/>
    <n v="1414474"/>
    <s v="PENSIONADOS EN SU PROPIO SISTEMA"/>
    <x v="0"/>
    <s v="SI"/>
    <s v="NO"/>
    <s v="NO"/>
    <n v="56"/>
    <s v="No"/>
    <s v="No"/>
    <n v="1414474"/>
    <s v="PENSIONADOS EN SU PROPIO SISTEMA"/>
    <n v="56"/>
  </r>
  <r>
    <n v="3548"/>
    <s v="HOMBRE"/>
    <n v="297280"/>
    <s v="ASEGURADO VOLUNTARIO"/>
    <x v="1"/>
    <s v="SI"/>
    <s v="NO"/>
    <s v="NO"/>
    <n v="64"/>
    <s v="No"/>
    <s v="No"/>
    <n v="297280"/>
    <s v="ASEGURADO VOLUNTARIO"/>
    <n v="64"/>
  </r>
  <r>
    <n v="3549"/>
    <s v="MUJER"/>
    <n v="542430"/>
    <s v="ASALARIADO"/>
    <x v="1"/>
    <s v="SI"/>
    <s v="NO"/>
    <s v="NO"/>
    <n v="29"/>
    <s v="No"/>
    <s v="No"/>
    <n v="542430"/>
    <s v="ASALARIADO"/>
    <n v="29"/>
  </r>
  <r>
    <n v="3550"/>
    <s v="HOMBRE"/>
    <n v="1186247.24"/>
    <s v="ASALARIADO"/>
    <x v="1"/>
    <s v="SI"/>
    <s v="NO"/>
    <s v="NO"/>
    <n v="58"/>
    <s v="No"/>
    <s v="No"/>
    <n v="1186247.24"/>
    <s v="ASALARIADO"/>
    <n v="58"/>
  </r>
  <r>
    <n v="3551"/>
    <s v="MUJER"/>
    <n v="495975"/>
    <s v="TRABAJADOR INDEPENDIENTE"/>
    <x v="1"/>
    <s v="SI"/>
    <s v="NO"/>
    <s v="SI"/>
    <n v="56"/>
    <s v="No"/>
    <s v="No"/>
    <n v="495975"/>
    <s v="TRABAJADOR INDEPENDIENTE"/>
    <n v="56"/>
  </r>
  <r>
    <n v="3552"/>
    <s v="HOMBRE"/>
    <n v="490122"/>
    <s v="TRABAJADOR INDEPENDIENTE"/>
    <x v="1"/>
    <s v="SI"/>
    <s v="SI"/>
    <s v="SI"/>
    <n v="45"/>
    <s v="No"/>
    <s v="No"/>
    <n v="490122"/>
    <s v="TRABAJADOR INDEPENDIENTE"/>
    <n v="45"/>
  </r>
  <r>
    <n v="3553"/>
    <s v="MUJER"/>
    <n v="358000"/>
    <s v="ASALARIADO"/>
    <x v="1"/>
    <s v="SI"/>
    <s v="NO"/>
    <s v="SI"/>
    <n v="35"/>
    <s v="No"/>
    <s v="No"/>
    <n v="358000"/>
    <s v="ASALARIADO"/>
    <n v="35"/>
  </r>
  <r>
    <n v="3554"/>
    <s v="MUJER"/>
    <n v="233615"/>
    <s v="ASALARIADO"/>
    <x v="1"/>
    <s v="SI"/>
    <s v="NO"/>
    <s v="NO"/>
    <n v="20"/>
    <s v="No"/>
    <s v="No"/>
    <n v="233615"/>
    <s v="ASALARIADO"/>
    <n v="20"/>
  </r>
  <r>
    <n v="3555"/>
    <s v="HOMBRE"/>
    <n v="540287.05000000005"/>
    <s v="ASALARIADO"/>
    <x v="1"/>
    <s v="SI"/>
    <s v="NO"/>
    <s v="NO"/>
    <n v="40"/>
    <s v="No"/>
    <s v="No"/>
    <n v="540287.05000000005"/>
    <s v="ASALARIADO"/>
    <n v="40"/>
  </r>
  <r>
    <n v="3556"/>
    <s v="MUJER"/>
    <n v="862543.82"/>
    <s v="ASALARIADO"/>
    <x v="0"/>
    <s v="SI"/>
    <s v="NO"/>
    <s v="NO"/>
    <n v="37"/>
    <s v="No"/>
    <s v="No"/>
    <n v="862543.82"/>
    <s v="ASALARIADO"/>
    <n v="37"/>
  </r>
  <r>
    <n v="3557"/>
    <s v="HOMBRE"/>
    <n v="331181"/>
    <s v="TRABAJADOR INDEPENDIENTE"/>
    <x v="1"/>
    <s v="SI"/>
    <s v="NO"/>
    <s v="SI"/>
    <n v="51"/>
    <s v="No"/>
    <s v="No"/>
    <n v="331181"/>
    <s v="TRABAJADOR INDEPENDIENTE"/>
    <n v="51"/>
  </r>
  <r>
    <n v="3558"/>
    <s v="MUJER"/>
    <n v="4805416.75"/>
    <s v="ASALARIADO"/>
    <x v="0"/>
    <s v="SI"/>
    <s v="NO"/>
    <s v="NO"/>
    <n v="60"/>
    <s v="Atípico"/>
    <s v="No"/>
    <n v="4805416.75"/>
    <s v="ASALARIADO"/>
    <n v="60"/>
  </r>
  <r>
    <n v="3559"/>
    <s v="HOMBRE"/>
    <n v="857231"/>
    <s v="ASALARIADO"/>
    <x v="1"/>
    <s v="SI"/>
    <s v="NO"/>
    <s v="NO"/>
    <n v="35"/>
    <s v="No"/>
    <s v="No"/>
    <n v="857231"/>
    <s v="ASALARIADO"/>
    <n v="35"/>
  </r>
  <r>
    <n v="3560"/>
    <s v="MUJER"/>
    <n v="297050"/>
    <s v="ASEGURADO VOLUNTARIO"/>
    <x v="1"/>
    <s v="NO"/>
    <s v="NO"/>
    <s v="SI"/>
    <n v="27"/>
    <s v="No"/>
    <s v="No"/>
    <n v="297050"/>
    <s v="ASEGURADO VOLUNTARIO"/>
    <n v="27"/>
  </r>
  <r>
    <n v="3561"/>
    <s v="MUJER"/>
    <n v="541045"/>
    <s v="ASALARIADO"/>
    <x v="1"/>
    <s v="SI"/>
    <s v="NO"/>
    <s v="NO"/>
    <n v="28"/>
    <s v="No"/>
    <s v="No"/>
    <n v="541045"/>
    <s v="ASALARIADO"/>
    <n v="28"/>
  </r>
  <r>
    <n v="3562"/>
    <s v="HOMBRE"/>
    <n v="623822"/>
    <s v="ASALARIADO"/>
    <x v="1"/>
    <s v="SI"/>
    <s v="NO"/>
    <s v="NO"/>
    <n v="27"/>
    <s v="No"/>
    <s v="No"/>
    <n v="623822"/>
    <s v="ASALARIADO"/>
    <n v="27"/>
  </r>
  <r>
    <n v="3563"/>
    <s v="HOMBRE"/>
    <n v="476987"/>
    <s v="TRABAJADOR INDEPENDIENTE"/>
    <x v="1"/>
    <s v="SI"/>
    <s v="NO"/>
    <s v="NO"/>
    <n v="52"/>
    <s v="No"/>
    <s v="No"/>
    <n v="476987"/>
    <s v="TRABAJADOR INDEPENDIENTE"/>
    <n v="52"/>
  </r>
  <r>
    <n v="3564"/>
    <s v="HOMBRE"/>
    <n v="1976257"/>
    <s v="ASALARIADO"/>
    <x v="0"/>
    <s v="SI"/>
    <s v="NO"/>
    <s v="NO"/>
    <n v="56"/>
    <s v="No"/>
    <s v="No"/>
    <n v="1976257"/>
    <s v="ASALARIADO"/>
    <n v="56"/>
  </r>
  <r>
    <n v="3565"/>
    <s v="MUJER"/>
    <n v="361783"/>
    <s v="ASEGURADO VOLUNTARIO"/>
    <x v="1"/>
    <s v="SI"/>
    <s v="NO"/>
    <s v="SI"/>
    <n v="52"/>
    <s v="No"/>
    <s v="No"/>
    <n v="361783"/>
    <s v="ASEGURADO VOLUNTARIO"/>
    <n v="52"/>
  </r>
  <r>
    <n v="3566"/>
    <s v="HOMBRE"/>
    <n v="279985.18"/>
    <s v="ASALARIADO"/>
    <x v="1"/>
    <s v="SI"/>
    <s v="NO"/>
    <s v="NO"/>
    <n v="37"/>
    <s v="No"/>
    <s v="No"/>
    <n v="279985.18"/>
    <s v="ASALARIADO"/>
    <n v="37"/>
  </r>
  <r>
    <n v="3567"/>
    <s v="HOMBRE"/>
    <n v="380000"/>
    <s v="ASALARIADO"/>
    <x v="1"/>
    <s v="SI"/>
    <s v="NO"/>
    <s v="NO"/>
    <n v="32"/>
    <s v="No"/>
    <s v="No"/>
    <n v="380000"/>
    <s v="ASALARIADO"/>
    <n v="32"/>
  </r>
  <r>
    <n v="3568"/>
    <s v="HOMBRE"/>
    <n v="4102647.12"/>
    <s v="ASALARIADO"/>
    <x v="1"/>
    <s v="SI"/>
    <s v="NO"/>
    <s v="NO"/>
    <n v="34"/>
    <s v="Atípico"/>
    <s v="No"/>
    <n v="4102647.12"/>
    <s v="ASALARIADO"/>
    <n v="34"/>
  </r>
  <r>
    <n v="3569"/>
    <s v="MUJER"/>
    <n v="413618.8"/>
    <s v="ASALARIADO"/>
    <x v="1"/>
    <s v="SI"/>
    <s v="NO"/>
    <s v="NO"/>
    <n v="35"/>
    <s v="No"/>
    <s v="No"/>
    <n v="413618.8"/>
    <s v="ASALARIADO"/>
    <n v="35"/>
  </r>
  <r>
    <n v="3570"/>
    <s v="HOMBRE"/>
    <n v="295477"/>
    <s v="ASALARIADO"/>
    <x v="0"/>
    <s v="SI"/>
    <s v="NO"/>
    <s v="NO"/>
    <n v="28"/>
    <s v="No"/>
    <s v="No"/>
    <n v="295477"/>
    <s v="ASALARIADO"/>
    <n v="28"/>
  </r>
  <r>
    <n v="3571"/>
    <s v="HOMBRE"/>
    <n v="300018"/>
    <s v="TRABAJADOR INDEPENDIENTE"/>
    <x v="1"/>
    <s v="SI"/>
    <s v="NO"/>
    <s v="NO"/>
    <n v="61"/>
    <s v="No"/>
    <s v="No"/>
    <n v="300018"/>
    <s v="TRABAJADOR INDEPENDIENTE"/>
    <n v="61"/>
  </r>
  <r>
    <n v="3572"/>
    <s v="HOMBRE"/>
    <n v="1700000"/>
    <s v="ASALARIADO"/>
    <x v="1"/>
    <s v="SI"/>
    <s v="NO"/>
    <s v="NO"/>
    <n v="45"/>
    <s v="No"/>
    <s v="No"/>
    <n v="1700000"/>
    <s v="ASALARIADO"/>
    <n v="45"/>
  </r>
  <r>
    <n v="3573"/>
    <s v="MUJER"/>
    <n v="1260977.05"/>
    <s v="ASALARIADO"/>
    <x v="0"/>
    <s v="SI"/>
    <s v="NO"/>
    <s v="NO"/>
    <n v="38"/>
    <s v="No"/>
    <s v="No"/>
    <n v="1260977.05"/>
    <s v="ASALARIADO"/>
    <n v="38"/>
  </r>
  <r>
    <n v="3574"/>
    <s v="HOMBRE"/>
    <n v="885053.25"/>
    <s v="ASALARIADO"/>
    <x v="0"/>
    <s v="SI"/>
    <s v="NO"/>
    <s v="NO"/>
    <n v="35"/>
    <s v="No"/>
    <s v="No"/>
    <n v="885053.25"/>
    <s v="ASALARIADO"/>
    <n v="35"/>
  </r>
  <r>
    <n v="3575"/>
    <s v="MUJER"/>
    <n v="722010.7"/>
    <s v="ASALARIADO"/>
    <x v="0"/>
    <s v="SI"/>
    <s v="NO"/>
    <s v="NO"/>
    <n v="36"/>
    <s v="No"/>
    <s v="No"/>
    <n v="722010.7"/>
    <s v="ASALARIADO"/>
    <n v="36"/>
  </r>
  <r>
    <n v="3576"/>
    <s v="HOMBRE"/>
    <n v="413166"/>
    <s v="ASALARIADO"/>
    <x v="1"/>
    <s v="SI"/>
    <s v="NO"/>
    <s v="NO"/>
    <n v="49"/>
    <s v="No"/>
    <s v="No"/>
    <n v="413166"/>
    <s v="ASALARIADO"/>
    <n v="49"/>
  </r>
  <r>
    <n v="3577"/>
    <s v="MUJER"/>
    <n v="356455"/>
    <s v="TRABAJADOR INDEPENDIENTE"/>
    <x v="1"/>
    <s v="SI"/>
    <s v="SI"/>
    <s v="SI"/>
    <n v="52"/>
    <s v="No"/>
    <s v="No"/>
    <n v="356455"/>
    <s v="TRABAJADOR INDEPENDIENTE"/>
    <n v="52"/>
  </r>
  <r>
    <n v="3578"/>
    <s v="MUJER"/>
    <n v="300000"/>
    <s v="ASALARIADO"/>
    <x v="1"/>
    <s v="SI"/>
    <s v="SI"/>
    <s v="NO"/>
    <n v="41"/>
    <s v="No"/>
    <s v="No"/>
    <n v="300000"/>
    <s v="ASALARIADO"/>
    <n v="41"/>
  </r>
  <r>
    <n v="3579"/>
    <s v="MUJER"/>
    <n v="1642647"/>
    <s v="PENSIONADOS EN SU PROPIO SISTEMA"/>
    <x v="0"/>
    <s v="SI"/>
    <s v="NO"/>
    <s v="NO"/>
    <n v="59"/>
    <s v="No"/>
    <s v="No"/>
    <n v="1642647"/>
    <s v="PENSIONADOS EN SU PROPIO SISTEMA"/>
    <n v="59"/>
  </r>
  <r>
    <n v="3580"/>
    <s v="HOMBRE"/>
    <n v="200000"/>
    <s v="ASALARIADO"/>
    <x v="1"/>
    <s v="SI"/>
    <s v="NO"/>
    <s v="SI"/>
    <n v="30"/>
    <s v="No"/>
    <s v="No"/>
    <n v="200000"/>
    <s v="ASALARIADO"/>
    <n v="30"/>
  </r>
  <r>
    <n v="3581"/>
    <s v="HOMBRE"/>
    <n v="278030"/>
    <s v="CONVENIOS ESPECIALES DE TRABAJADORES INDEPENDIENTES"/>
    <x v="1"/>
    <s v="SI"/>
    <s v="NO"/>
    <s v="NO"/>
    <n v="35"/>
    <s v="No"/>
    <s v="No"/>
    <n v="278030"/>
    <s v="CONVENIOS ESPECIALES DE TRABAJADORES INDEPENDIENTES"/>
    <n v="35"/>
  </r>
  <r>
    <n v="3582"/>
    <s v="HOMBRE"/>
    <n v="1184243"/>
    <s v="ASALARIADO"/>
    <x v="0"/>
    <s v="SI"/>
    <s v="NO"/>
    <s v="SI"/>
    <n v="37"/>
    <s v="No"/>
    <s v="No"/>
    <n v="1184243"/>
    <s v="ASALARIADO"/>
    <n v="37"/>
  </r>
  <r>
    <n v="3583"/>
    <s v="MUJER"/>
    <n v="1586732.18"/>
    <s v="ASALARIADO"/>
    <x v="0"/>
    <s v="SI"/>
    <s v="NO"/>
    <s v="NO"/>
    <n v="70"/>
    <s v="No"/>
    <s v="No"/>
    <n v="1586732.18"/>
    <s v="ASALARIADO"/>
    <n v="70"/>
  </r>
  <r>
    <n v="3584"/>
    <s v="HOMBRE"/>
    <n v="100000"/>
    <s v="ASALARIADO"/>
    <x v="1"/>
    <s v="SI"/>
    <s v="NO"/>
    <s v="SI"/>
    <n v="41"/>
    <s v="No"/>
    <s v="No"/>
    <n v="100000"/>
    <s v="ASALARIADO"/>
    <n v="41"/>
  </r>
  <r>
    <n v="3585"/>
    <s v="HOMBRE"/>
    <n v="1198242.1599999999"/>
    <s v="ASALARIADO"/>
    <x v="1"/>
    <s v="SI"/>
    <s v="NO"/>
    <s v="NO"/>
    <n v="28"/>
    <s v="No"/>
    <s v="No"/>
    <n v="1198242.1599999999"/>
    <s v="ASALARIADO"/>
    <n v="28"/>
  </r>
  <r>
    <n v="3586"/>
    <s v="HOMBRE"/>
    <n v="470162.5"/>
    <s v="ASALARIADO"/>
    <x v="1"/>
    <s v="SI"/>
    <s v="NO"/>
    <s v="NO"/>
    <n v="43"/>
    <s v="No"/>
    <s v="No"/>
    <n v="470162.5"/>
    <s v="ASALARIADO"/>
    <n v="43"/>
  </r>
  <r>
    <n v="3587"/>
    <s v="HOMBRE"/>
    <n v="300018"/>
    <s v="TRABAJADOR INDEPENDIENTE"/>
    <x v="1"/>
    <s v="SI"/>
    <s v="NO"/>
    <s v="SI"/>
    <n v="51"/>
    <s v="No"/>
    <s v="No"/>
    <n v="300018"/>
    <s v="TRABAJADOR INDEPENDIENTE"/>
    <n v="51"/>
  </r>
  <r>
    <n v="3588"/>
    <s v="MUJER"/>
    <n v="671005"/>
    <s v="ASALARIADO"/>
    <x v="1"/>
    <s v="SI"/>
    <s v="NO"/>
    <s v="SI"/>
    <n v="30"/>
    <s v="No"/>
    <s v="No"/>
    <n v="671005"/>
    <s v="ASALARIADO"/>
    <n v="30"/>
  </r>
  <r>
    <n v="3589"/>
    <s v="HOMBRE"/>
    <n v="278030"/>
    <s v="CONVENIOS ESPECIALES DE TRABAJADORES INDEPENDIENTES"/>
    <x v="1"/>
    <s v="SI"/>
    <s v="NO"/>
    <s v="NO"/>
    <n v="50"/>
    <s v="No"/>
    <s v="No"/>
    <n v="278030"/>
    <s v="CONVENIOS ESPECIALES DE TRABAJADORES INDEPENDIENTES"/>
    <n v="50"/>
  </r>
  <r>
    <n v="3590"/>
    <s v="HOMBRE"/>
    <n v="4039119.56"/>
    <s v="ASALARIADO"/>
    <x v="0"/>
    <s v="SI"/>
    <s v="NO"/>
    <s v="NO"/>
    <n v="59"/>
    <s v="Atípico"/>
    <s v="No"/>
    <n v="4039119.56"/>
    <s v="ASALARIADO"/>
    <n v="59"/>
  </r>
  <r>
    <n v="3591"/>
    <s v="MUJER"/>
    <n v="297046"/>
    <s v="ASEGURADO VOLUNTARIO"/>
    <x v="1"/>
    <s v="SI"/>
    <s v="NO"/>
    <s v="NO"/>
    <n v="25"/>
    <s v="No"/>
    <s v="No"/>
    <n v="297046"/>
    <s v="ASEGURADO VOLUNTARIO"/>
    <n v="25"/>
  </r>
  <r>
    <n v="3592"/>
    <s v="HOMBRE"/>
    <n v="9720000"/>
    <s v="ASALARIADO"/>
    <x v="1"/>
    <s v="SI"/>
    <s v="SI"/>
    <s v="NO"/>
    <n v="38"/>
    <s v="Atípico"/>
    <s v="No"/>
    <n v="9720000"/>
    <s v="ASALARIADO"/>
    <n v="38"/>
  </r>
  <r>
    <n v="3593"/>
    <s v="HOMBRE"/>
    <n v="385347.22"/>
    <s v="ASALARIADO"/>
    <x v="1"/>
    <s v="SI"/>
    <s v="NO"/>
    <s v="NO"/>
    <n v="35"/>
    <s v="No"/>
    <s v="No"/>
    <n v="385347.22"/>
    <s v="ASALARIADO"/>
    <n v="35"/>
  </r>
  <r>
    <n v="3594"/>
    <s v="HOMBRE"/>
    <n v="515000"/>
    <s v="ASALARIADO"/>
    <x v="1"/>
    <s v="SI"/>
    <s v="NO"/>
    <s v="NO"/>
    <n v="36"/>
    <s v="No"/>
    <s v="No"/>
    <n v="515000"/>
    <s v="ASALARIADO"/>
    <n v="36"/>
  </r>
  <r>
    <n v="3595"/>
    <s v="HOMBRE"/>
    <n v="952625"/>
    <s v="ASALARIADO"/>
    <x v="1"/>
    <s v="SI"/>
    <s v="NO"/>
    <s v="NO"/>
    <n v="53"/>
    <s v="No"/>
    <s v="No"/>
    <n v="952625"/>
    <s v="ASALARIADO"/>
    <n v="53"/>
  </r>
  <r>
    <n v="3596"/>
    <s v="HOMBRE"/>
    <n v="395044.25"/>
    <s v="ASALARIADO"/>
    <x v="0"/>
    <s v="SI"/>
    <s v="NO"/>
    <s v="NO"/>
    <n v="56"/>
    <s v="No"/>
    <s v="No"/>
    <n v="395044.25"/>
    <s v="ASALARIADO"/>
    <n v="56"/>
  </r>
  <r>
    <n v="3597"/>
    <s v="HOMBRE"/>
    <n v="270000"/>
    <s v="ASALARIADO"/>
    <x v="1"/>
    <s v="SI"/>
    <s v="NO"/>
    <s v="NO"/>
    <n v="40"/>
    <s v="No"/>
    <s v="No"/>
    <n v="270000"/>
    <s v="ASALARIADO"/>
    <n v="40"/>
  </r>
  <r>
    <n v="3598"/>
    <s v="MUJER"/>
    <n v="2586394.5"/>
    <s v="ASALARIADO"/>
    <x v="0"/>
    <s v="SI"/>
    <s v="NO"/>
    <s v="NO"/>
    <n v="32"/>
    <s v="Atípico"/>
    <s v="No"/>
    <n v="2586394.5"/>
    <s v="ASALARIADO"/>
    <n v="32"/>
  </r>
  <r>
    <n v="3599"/>
    <s v="HOMBRE"/>
    <n v="302470"/>
    <s v="TRABAJADOR INDEPENDIENTE"/>
    <x v="1"/>
    <s v="SI"/>
    <s v="NO"/>
    <s v="NO"/>
    <n v="53"/>
    <s v="No"/>
    <s v="No"/>
    <n v="302470"/>
    <s v="TRABAJADOR INDEPENDIENTE"/>
    <n v="53"/>
  </r>
  <r>
    <n v="3600"/>
    <s v="MUJER"/>
    <n v="731424"/>
    <s v="ASALARIADO"/>
    <x v="0"/>
    <s v="SI"/>
    <s v="NO"/>
    <s v="SI"/>
    <n v="28"/>
    <s v="No"/>
    <s v="No"/>
    <n v="731424"/>
    <s v="ASALARIADO"/>
    <n v="28"/>
  </r>
  <r>
    <n v="3601"/>
    <s v="MUJER"/>
    <n v="239683.08"/>
    <s v="ASALARIADO"/>
    <x v="1"/>
    <s v="SI"/>
    <s v="NO"/>
    <s v="NO"/>
    <n v="38"/>
    <s v="No"/>
    <s v="No"/>
    <n v="239683.08"/>
    <s v="ASALARIADO"/>
    <n v="38"/>
  </r>
  <r>
    <n v="3602"/>
    <s v="HOMBRE"/>
    <n v="278030"/>
    <s v="CONVENIOS ESPECIALES DE TRABAJADORES INDEPENDIENTES"/>
    <x v="1"/>
    <s v="SI"/>
    <s v="NO"/>
    <s v="NO"/>
    <n v="56"/>
    <s v="No"/>
    <s v="No"/>
    <n v="278030"/>
    <s v="CONVENIOS ESPECIALES DE TRABAJADORES INDEPENDIENTES"/>
    <n v="56"/>
  </r>
  <r>
    <n v="3603"/>
    <s v="HOMBRE"/>
    <n v="377350.76"/>
    <s v="ASALARIADO"/>
    <x v="1"/>
    <s v="SI"/>
    <s v="NO"/>
    <s v="NO"/>
    <n v="35"/>
    <s v="No"/>
    <s v="No"/>
    <n v="377350.76"/>
    <s v="ASALARIADO"/>
    <n v="35"/>
  </r>
  <r>
    <n v="3604"/>
    <s v="MUJER"/>
    <n v="297046"/>
    <s v="TRABAJADOR INDEPENDIENTE"/>
    <x v="1"/>
    <s v="SI"/>
    <s v="NO"/>
    <s v="SI"/>
    <n v="38"/>
    <s v="No"/>
    <s v="No"/>
    <n v="297046"/>
    <s v="TRABAJADOR INDEPENDIENTE"/>
    <n v="38"/>
  </r>
  <r>
    <n v="3605"/>
    <s v="HOMBRE"/>
    <n v="297046"/>
    <s v="ASEGURADO VOLUNTARIO"/>
    <x v="1"/>
    <s v="SI"/>
    <s v="NO"/>
    <s v="NO"/>
    <n v="43"/>
    <s v="No"/>
    <s v="No"/>
    <n v="297046"/>
    <s v="ASEGURADO VOLUNTARIO"/>
    <n v="43"/>
  </r>
  <r>
    <n v="3606"/>
    <s v="HOMBRE"/>
    <n v="299441"/>
    <s v="TRABAJADOR INDEPENDIENTE"/>
    <x v="1"/>
    <s v="SI"/>
    <s v="NO"/>
    <s v="NO"/>
    <n v="34"/>
    <s v="No"/>
    <s v="No"/>
    <n v="299441"/>
    <s v="TRABAJADOR INDEPENDIENTE"/>
    <n v="34"/>
  </r>
  <r>
    <n v="3607"/>
    <s v="MUJER"/>
    <n v="298390"/>
    <s v="ASEGURADO VOLUNTARIO"/>
    <x v="1"/>
    <s v="SI"/>
    <s v="NO"/>
    <s v="NO"/>
    <n v="35"/>
    <s v="No"/>
    <s v="No"/>
    <n v="298390"/>
    <s v="ASEGURADO VOLUNTARIO"/>
    <n v="35"/>
  </r>
  <r>
    <n v="3608"/>
    <s v="MUJER"/>
    <n v="774085"/>
    <s v="ASALARIADO"/>
    <x v="1"/>
    <s v="SI"/>
    <s v="NO"/>
    <s v="NO"/>
    <n v="48"/>
    <s v="No"/>
    <s v="No"/>
    <n v="774085"/>
    <s v="ASALARIADO"/>
    <n v="48"/>
  </r>
  <r>
    <n v="3609"/>
    <s v="MUJER"/>
    <n v="297502"/>
    <s v="ASEGURADO VOLUNTARIO"/>
    <x v="1"/>
    <s v="SI"/>
    <s v="NO"/>
    <s v="NO"/>
    <n v="26"/>
    <s v="No"/>
    <s v="No"/>
    <n v="297502"/>
    <s v="ASEGURADO VOLUNTARIO"/>
    <n v="26"/>
  </r>
  <r>
    <n v="3610"/>
    <s v="MUJER"/>
    <n v="224002.5"/>
    <s v="ASALARIADO"/>
    <x v="0"/>
    <s v="SI"/>
    <s v="NO"/>
    <s v="NO"/>
    <n v="60"/>
    <s v="No"/>
    <s v="No"/>
    <n v="224002.5"/>
    <s v="ASALARIADO"/>
    <n v="60"/>
  </r>
  <r>
    <n v="3611"/>
    <s v="HOMBRE"/>
    <n v="445567"/>
    <s v="TRABAJADOR INDEPENDIENTE"/>
    <x v="1"/>
    <s v="SI"/>
    <s v="NO"/>
    <s v="NO"/>
    <n v="47"/>
    <s v="No"/>
    <s v="No"/>
    <n v="445567"/>
    <s v="TRABAJADOR INDEPENDIENTE"/>
    <n v="47"/>
  </r>
  <r>
    <n v="3612"/>
    <s v="HOMBRE"/>
    <n v="297058"/>
    <s v="TRABAJADOR INDEPENDIENTE"/>
    <x v="1"/>
    <s v="SI"/>
    <s v="NO"/>
    <s v="NO"/>
    <n v="53"/>
    <s v="No"/>
    <s v="No"/>
    <n v="297058"/>
    <s v="TRABAJADOR INDEPENDIENTE"/>
    <n v="53"/>
  </r>
  <r>
    <n v="3613"/>
    <s v="HOMBRE"/>
    <n v="200000"/>
    <s v="ASALARIADO"/>
    <x v="1"/>
    <s v="SI"/>
    <s v="NO"/>
    <s v="NO"/>
    <n v="30"/>
    <s v="No"/>
    <s v="No"/>
    <n v="200000"/>
    <s v="ASALARIADO"/>
    <n v="30"/>
  </r>
  <r>
    <n v="3614"/>
    <s v="HOMBRE"/>
    <n v="283803.05"/>
    <s v="ASALARIADO"/>
    <x v="1"/>
    <s v="SI"/>
    <s v="NO"/>
    <s v="NO"/>
    <n v="19"/>
    <s v="No"/>
    <s v="No"/>
    <n v="283803.05"/>
    <s v="ASALARIADO"/>
    <n v="19"/>
  </r>
  <r>
    <n v="3615"/>
    <s v="HOMBRE"/>
    <n v="361590.25"/>
    <s v="ASALARIADO"/>
    <x v="1"/>
    <s v="SI"/>
    <s v="NO"/>
    <s v="NO"/>
    <n v="32"/>
    <s v="No"/>
    <s v="No"/>
    <n v="361590.25"/>
    <s v="ASALARIADO"/>
    <n v="32"/>
  </r>
  <r>
    <n v="3616"/>
    <s v="HOMBRE"/>
    <n v="620412.30000000005"/>
    <s v="ASALARIADO"/>
    <x v="0"/>
    <s v="SI"/>
    <s v="NO"/>
    <s v="NO"/>
    <n v="54"/>
    <s v="No"/>
    <s v="No"/>
    <n v="620412.30000000005"/>
    <s v="ASALARIADO"/>
    <n v="54"/>
  </r>
  <r>
    <n v="3617"/>
    <s v="HOMBRE"/>
    <n v="278000"/>
    <s v="ASALARIADO"/>
    <x v="1"/>
    <s v="SI"/>
    <s v="SI"/>
    <s v="SI"/>
    <n v="37"/>
    <s v="No"/>
    <s v="No"/>
    <n v="278000"/>
    <s v="ASALARIADO"/>
    <n v="37"/>
  </r>
  <r>
    <n v="3618"/>
    <s v="HOMBRE"/>
    <n v="492250.24"/>
    <s v="ASALARIADO"/>
    <x v="1"/>
    <s v="SI"/>
    <s v="NO"/>
    <s v="NO"/>
    <n v="39"/>
    <s v="No"/>
    <s v="No"/>
    <n v="492250.24"/>
    <s v="ASALARIADO"/>
    <n v="39"/>
  </r>
  <r>
    <n v="3619"/>
    <s v="MUJER"/>
    <n v="297046"/>
    <s v="TRABAJADOR INDEPENDIENTE"/>
    <x v="1"/>
    <s v="SI"/>
    <s v="NO"/>
    <s v="SI"/>
    <n v="53"/>
    <s v="No"/>
    <s v="No"/>
    <n v="297046"/>
    <s v="TRABAJADOR INDEPENDIENTE"/>
    <n v="53"/>
  </r>
  <r>
    <n v="3620"/>
    <s v="HOMBRE"/>
    <n v="1396054.5"/>
    <s v="ASALARIADO"/>
    <x v="0"/>
    <s v="SI"/>
    <s v="NO"/>
    <s v="NO"/>
    <n v="40"/>
    <s v="No"/>
    <s v="No"/>
    <n v="1396054.5"/>
    <s v="ASALARIADO"/>
    <n v="40"/>
  </r>
  <r>
    <n v="3621"/>
    <s v="MUJER"/>
    <n v="604940"/>
    <s v="TRABAJADOR INDEPENDIENTE"/>
    <x v="1"/>
    <s v="SI"/>
    <s v="NO"/>
    <s v="NO"/>
    <n v="30"/>
    <s v="No"/>
    <s v="No"/>
    <n v="604940"/>
    <s v="TRABAJADOR INDEPENDIENTE"/>
    <n v="30"/>
  </r>
  <r>
    <n v="3622"/>
    <s v="HOMBRE"/>
    <n v="200000"/>
    <s v="ASALARIADO"/>
    <x v="1"/>
    <s v="SI"/>
    <s v="NO"/>
    <s v="NO"/>
    <n v="61"/>
    <s v="No"/>
    <s v="No"/>
    <n v="200000"/>
    <s v="ASALARIADO"/>
    <n v="61"/>
  </r>
  <r>
    <n v="3623"/>
    <s v="MUJER"/>
    <n v="592421.67000000004"/>
    <s v="ASALARIADO"/>
    <x v="1"/>
    <s v="SI"/>
    <s v="NO"/>
    <s v="NO"/>
    <n v="29"/>
    <s v="No"/>
    <s v="No"/>
    <n v="592421.67000000004"/>
    <s v="ASALARIADO"/>
    <n v="29"/>
  </r>
  <r>
    <n v="3624"/>
    <s v="HOMBRE"/>
    <n v="419680"/>
    <s v="ASALARIADO"/>
    <x v="1"/>
    <s v="SI"/>
    <s v="NO"/>
    <s v="NO"/>
    <n v="51"/>
    <s v="No"/>
    <s v="No"/>
    <n v="419680"/>
    <s v="ASALARIADO"/>
    <n v="51"/>
  </r>
  <r>
    <n v="3625"/>
    <s v="HOMBRE"/>
    <n v="2054741"/>
    <s v="ASALARIADO"/>
    <x v="0"/>
    <s v="SI"/>
    <s v="NO"/>
    <s v="SI"/>
    <n v="60"/>
    <s v="No"/>
    <s v="No"/>
    <n v="2054741"/>
    <s v="ASALARIADO"/>
    <n v="60"/>
  </r>
  <r>
    <n v="3626"/>
    <s v="HOMBRE"/>
    <n v="241993.84"/>
    <s v="ASALARIADO"/>
    <x v="0"/>
    <s v="SI"/>
    <s v="NO"/>
    <s v="NO"/>
    <n v="36"/>
    <s v="No"/>
    <s v="No"/>
    <n v="241993.84"/>
    <s v="ASALARIADO"/>
    <n v="36"/>
  </r>
  <r>
    <n v="3627"/>
    <s v="HOMBRE"/>
    <n v="671573"/>
    <s v="ASALARIADO"/>
    <x v="0"/>
    <s v="SI"/>
    <s v="NO"/>
    <s v="NO"/>
    <n v="41"/>
    <s v="No"/>
    <s v="No"/>
    <n v="671573"/>
    <s v="ASALARIADO"/>
    <n v="41"/>
  </r>
  <r>
    <n v="3628"/>
    <s v="MUJER"/>
    <n v="278030.99"/>
    <s v="TRABAJADOR INDEPENDIENTE"/>
    <x v="1"/>
    <s v="SI"/>
    <s v="SI"/>
    <s v="NO"/>
    <n v="30"/>
    <s v="No"/>
    <s v="No"/>
    <n v="278030.99"/>
    <s v="TRABAJADOR INDEPENDIENTE"/>
    <n v="30"/>
  </r>
  <r>
    <n v="3629"/>
    <s v="HOMBRE"/>
    <n v="1557874"/>
    <s v="ASALARIADO"/>
    <x v="0"/>
    <s v="SI"/>
    <s v="NO"/>
    <s v="SI"/>
    <n v="32"/>
    <s v="No"/>
    <s v="No"/>
    <n v="1557874"/>
    <s v="ASALARIADO"/>
    <n v="32"/>
  </r>
  <r>
    <n v="3630"/>
    <s v="MUJER"/>
    <n v="320979.96999999997"/>
    <s v="ASALARIADO"/>
    <x v="1"/>
    <s v="SI"/>
    <s v="NO"/>
    <s v="NO"/>
    <n v="29"/>
    <s v="No"/>
    <s v="No"/>
    <n v="320979.96999999997"/>
    <s v="ASALARIADO"/>
    <n v="29"/>
  </r>
  <r>
    <n v="3631"/>
    <s v="MUJER"/>
    <n v="119964"/>
    <s v="ASALARIADO"/>
    <x v="0"/>
    <s v="SI"/>
    <s v="NO"/>
    <s v="SI"/>
    <n v="25"/>
    <s v="No"/>
    <s v="No"/>
    <n v="119964"/>
    <s v="ASALARIADO"/>
    <n v="25"/>
  </r>
  <r>
    <n v="3632"/>
    <s v="HOMBRE"/>
    <n v="444011.07"/>
    <s v="ASALARIADO"/>
    <x v="1"/>
    <s v="SI"/>
    <s v="NO"/>
    <s v="NO"/>
    <n v="23"/>
    <s v="No"/>
    <s v="No"/>
    <n v="444011.07"/>
    <s v="ASALARIADO"/>
    <n v="23"/>
  </r>
  <r>
    <n v="3633"/>
    <s v="HOMBRE"/>
    <n v="391531"/>
    <s v="ASALARIADO"/>
    <x v="1"/>
    <s v="SI"/>
    <s v="SI"/>
    <s v="NO"/>
    <n v="41"/>
    <s v="No"/>
    <s v="No"/>
    <n v="391531"/>
    <s v="ASALARIADO"/>
    <n v="41"/>
  </r>
  <r>
    <n v="3634"/>
    <s v="MUJER"/>
    <n v="1845577.5"/>
    <s v="ASALARIADO"/>
    <x v="1"/>
    <s v="SI"/>
    <s v="SI"/>
    <s v="NO"/>
    <n v="33"/>
    <s v="No"/>
    <s v="No"/>
    <n v="1845577.5"/>
    <s v="ASALARIADO"/>
    <n v="33"/>
  </r>
  <r>
    <n v="3635"/>
    <s v="HOMBRE"/>
    <n v="297046"/>
    <s v="TRABAJADOR INDEPENDIENTE"/>
    <x v="1"/>
    <s v="SI"/>
    <s v="NO"/>
    <s v="NO"/>
    <n v="41"/>
    <s v="No"/>
    <s v="No"/>
    <n v="297046"/>
    <s v="TRABAJADOR INDEPENDIENTE"/>
    <n v="41"/>
  </r>
  <r>
    <n v="3636"/>
    <s v="HOMBRE"/>
    <n v="299784"/>
    <s v="TRABAJADOR INDEPENDIENTE"/>
    <x v="1"/>
    <s v="SI"/>
    <s v="NO"/>
    <s v="NO"/>
    <n v="33"/>
    <s v="No"/>
    <s v="No"/>
    <n v="299784"/>
    <s v="TRABAJADOR INDEPENDIENTE"/>
    <n v="33"/>
  </r>
  <r>
    <n v="3637"/>
    <s v="HOMBRE"/>
    <n v="668500"/>
    <s v="ASALARIADO"/>
    <x v="1"/>
    <s v="SI"/>
    <s v="NO"/>
    <s v="NO"/>
    <n v="34"/>
    <s v="No"/>
    <s v="No"/>
    <n v="668500"/>
    <s v="ASALARIADO"/>
    <n v="34"/>
  </r>
  <r>
    <n v="3638"/>
    <s v="MUJER"/>
    <n v="278030"/>
    <s v="CONVENIOS ESPECIALES DE TRABAJADORES INDEPENDIENTES"/>
    <x v="1"/>
    <s v="SI"/>
    <s v="NO"/>
    <s v="NO"/>
    <n v="32"/>
    <s v="No"/>
    <s v="No"/>
    <n v="278030"/>
    <s v="CONVENIOS ESPECIALES DE TRABAJADORES INDEPENDIENTES"/>
    <n v="32"/>
  </r>
  <r>
    <n v="3639"/>
    <s v="MUJER"/>
    <n v="507944"/>
    <s v="TRABAJADOR INDEPENDIENTE"/>
    <x v="1"/>
    <s v="SI"/>
    <s v="NO"/>
    <s v="SI"/>
    <n v="77"/>
    <s v="No"/>
    <s v="No"/>
    <n v="507944"/>
    <s v="TRABAJADOR INDEPENDIENTE"/>
    <n v="77"/>
  </r>
  <r>
    <n v="3640"/>
    <s v="MUJER"/>
    <n v="300018"/>
    <s v="ASEGURADO VOLUNTARIO"/>
    <x v="1"/>
    <s v="SI"/>
    <s v="NO"/>
    <s v="NO"/>
    <n v="57"/>
    <s v="No"/>
    <s v="No"/>
    <n v="300018"/>
    <s v="ASEGURADO VOLUNTARIO"/>
    <n v="57"/>
  </r>
  <r>
    <n v="3641"/>
    <s v="MUJER"/>
    <n v="367500"/>
    <s v="ASALARIADO"/>
    <x v="1"/>
    <s v="SI"/>
    <s v="NO"/>
    <s v="NO"/>
    <n v="54"/>
    <s v="No"/>
    <s v="No"/>
    <n v="367500"/>
    <s v="ASALARIADO"/>
    <n v="54"/>
  </r>
  <r>
    <n v="3642"/>
    <s v="MUJER"/>
    <n v="1576048"/>
    <s v="TRABAJADOR INDEPENDIENTE"/>
    <x v="1"/>
    <s v="SI"/>
    <s v="NO"/>
    <s v="SI"/>
    <n v="56"/>
    <s v="No"/>
    <s v="No"/>
    <n v="1576048"/>
    <s v="TRABAJADOR INDEPENDIENTE"/>
    <n v="56"/>
  </r>
  <r>
    <n v="3643"/>
    <s v="MUJER"/>
    <n v="392276"/>
    <s v="ASALARIADO"/>
    <x v="0"/>
    <s v="SI"/>
    <s v="NO"/>
    <s v="SI"/>
    <n v="61"/>
    <s v="No"/>
    <s v="No"/>
    <n v="392276"/>
    <s v="ASALARIADO"/>
    <n v="61"/>
  </r>
  <r>
    <n v="3644"/>
    <s v="HOMBRE"/>
    <n v="474037"/>
    <s v="ASALARIADO"/>
    <x v="1"/>
    <s v="SI"/>
    <s v="NO"/>
    <s v="NO"/>
    <n v="30"/>
    <s v="No"/>
    <s v="No"/>
    <n v="474037"/>
    <s v="ASALARIADO"/>
    <n v="30"/>
  </r>
  <r>
    <n v="3645"/>
    <s v="MUJER"/>
    <n v="1494240.1"/>
    <s v="ASALARIADO"/>
    <x v="1"/>
    <s v="SI"/>
    <s v="NO"/>
    <s v="NO"/>
    <n v="32"/>
    <s v="No"/>
    <s v="No"/>
    <n v="1494240.1"/>
    <s v="ASALARIADO"/>
    <n v="32"/>
  </r>
  <r>
    <n v="3646"/>
    <s v="MUJER"/>
    <n v="386136"/>
    <s v="ASALARIADO"/>
    <x v="1"/>
    <s v="SI"/>
    <s v="NO"/>
    <s v="NO"/>
    <n v="21"/>
    <s v="No"/>
    <s v="No"/>
    <n v="386136"/>
    <s v="ASALARIADO"/>
    <n v="21"/>
  </r>
  <r>
    <n v="3647"/>
    <s v="HOMBRE"/>
    <n v="390581.32"/>
    <s v="ASALARIADO"/>
    <x v="1"/>
    <s v="SI"/>
    <s v="NO"/>
    <s v="NO"/>
    <n v="22"/>
    <s v="No"/>
    <s v="No"/>
    <n v="390581.32"/>
    <s v="ASALARIADO"/>
    <n v="22"/>
  </r>
  <r>
    <n v="3648"/>
    <s v="MUJER"/>
    <n v="433902.87"/>
    <s v="ASALARIADO"/>
    <x v="1"/>
    <s v="SI"/>
    <s v="NO"/>
    <s v="NO"/>
    <n v="31"/>
    <s v="No"/>
    <s v="No"/>
    <n v="433902.87"/>
    <s v="ASALARIADO"/>
    <n v="31"/>
  </r>
  <r>
    <n v="3649"/>
    <s v="HOMBRE"/>
    <n v="295000"/>
    <s v="ASALARIADO"/>
    <x v="1"/>
    <s v="SI"/>
    <s v="NO"/>
    <s v="NO"/>
    <n v="26"/>
    <s v="No"/>
    <s v="No"/>
    <n v="295000"/>
    <s v="ASALARIADO"/>
    <n v="26"/>
  </r>
  <r>
    <n v="3650"/>
    <s v="HOMBRE"/>
    <n v="300018"/>
    <s v="TRABAJADOR INDEPENDIENTE"/>
    <x v="1"/>
    <s v="SI"/>
    <s v="NO"/>
    <s v="SI"/>
    <n v="42"/>
    <s v="No"/>
    <s v="No"/>
    <n v="300018"/>
    <s v="TRABAJADOR INDEPENDIENTE"/>
    <n v="42"/>
  </r>
  <r>
    <n v="3651"/>
    <s v="HOMBRE"/>
    <n v="617046.87"/>
    <s v="ASALARIADO"/>
    <x v="1"/>
    <s v="SI"/>
    <s v="SI"/>
    <s v="NO"/>
    <n v="23"/>
    <s v="No"/>
    <s v="No"/>
    <n v="617046.87"/>
    <s v="ASALARIADO"/>
    <n v="23"/>
  </r>
  <r>
    <n v="3652"/>
    <s v="MUJER"/>
    <n v="650000"/>
    <s v="ASALARIADO"/>
    <x v="1"/>
    <s v="SI"/>
    <s v="NO"/>
    <s v="NO"/>
    <n v="27"/>
    <s v="No"/>
    <s v="No"/>
    <n v="650000"/>
    <s v="ASALARIADO"/>
    <n v="27"/>
  </r>
  <r>
    <n v="3653"/>
    <s v="HOMBRE"/>
    <n v="3394970.65"/>
    <s v="ASALARIADO"/>
    <x v="1"/>
    <s v="SI"/>
    <s v="NO"/>
    <s v="NO"/>
    <n v="38"/>
    <s v="Atípico"/>
    <s v="No"/>
    <n v="3394970.65"/>
    <s v="ASALARIADO"/>
    <n v="38"/>
  </r>
  <r>
    <n v="3654"/>
    <s v="MUJER"/>
    <n v="30995"/>
    <s v="ASALARIADO"/>
    <x v="1"/>
    <s v="SI"/>
    <s v="NO"/>
    <s v="NO"/>
    <n v="31"/>
    <s v="No"/>
    <s v="No"/>
    <n v="30995"/>
    <s v="ASALARIADO"/>
    <n v="31"/>
  </r>
  <r>
    <n v="3655"/>
    <s v="MUJER"/>
    <n v="351950.66"/>
    <s v="ASALARIADO"/>
    <x v="1"/>
    <s v="SI"/>
    <s v="SI"/>
    <s v="NO"/>
    <n v="46"/>
    <s v="No"/>
    <s v="No"/>
    <n v="351950.66"/>
    <s v="ASALARIADO"/>
    <n v="46"/>
  </r>
  <r>
    <n v="3656"/>
    <s v="MUJER"/>
    <n v="590320"/>
    <s v="ASALARIADO"/>
    <x v="1"/>
    <s v="SI"/>
    <s v="NO"/>
    <s v="NO"/>
    <n v="30"/>
    <s v="No"/>
    <s v="No"/>
    <n v="590320"/>
    <s v="ASALARIADO"/>
    <n v="30"/>
  </r>
  <r>
    <n v="3657"/>
    <s v="HOMBRE"/>
    <n v="321054.98"/>
    <s v="ASALARIADO"/>
    <x v="1"/>
    <s v="SI"/>
    <s v="NO"/>
    <s v="NO"/>
    <n v="51"/>
    <s v="No"/>
    <s v="No"/>
    <n v="321054.98"/>
    <s v="ASALARIADO"/>
    <n v="51"/>
  </r>
  <r>
    <n v="3658"/>
    <s v="MUJER"/>
    <n v="403433.03"/>
    <s v="ASALARIADO"/>
    <x v="1"/>
    <s v="SI"/>
    <s v="NO"/>
    <s v="SI"/>
    <n v="26"/>
    <s v="No"/>
    <s v="No"/>
    <n v="403433.03"/>
    <s v="ASALARIADO"/>
    <n v="26"/>
  </r>
  <r>
    <n v="3659"/>
    <s v="HOMBRE"/>
    <n v="400000"/>
    <s v="ASALARIADO"/>
    <x v="1"/>
    <s v="SI"/>
    <s v="SI"/>
    <s v="NO"/>
    <n v="30"/>
    <s v="No"/>
    <s v="No"/>
    <n v="400000"/>
    <s v="ASALARIADO"/>
    <n v="30"/>
  </r>
  <r>
    <n v="3660"/>
    <s v="HOMBRE"/>
    <n v="2345522.5"/>
    <s v="ASALARIADO"/>
    <x v="0"/>
    <s v="SI"/>
    <s v="NO"/>
    <s v="NO"/>
    <n v="48"/>
    <s v="Atípico"/>
    <s v="No"/>
    <n v="2345522.5"/>
    <s v="ASALARIADO"/>
    <n v="48"/>
  </r>
  <r>
    <n v="3661"/>
    <s v="HOMBRE"/>
    <n v="480577"/>
    <s v="TRABAJADOR INDEPENDIENTE"/>
    <x v="1"/>
    <s v="SI"/>
    <s v="NO"/>
    <s v="NO"/>
    <n v="49"/>
    <s v="No"/>
    <s v="No"/>
    <n v="480577"/>
    <s v="TRABAJADOR INDEPENDIENTE"/>
    <n v="49"/>
  </r>
  <r>
    <n v="3662"/>
    <s v="HOMBRE"/>
    <n v="458437"/>
    <s v="ASALARIADO"/>
    <x v="1"/>
    <s v="SI"/>
    <s v="NO"/>
    <s v="NO"/>
    <n v="27"/>
    <s v="No"/>
    <s v="No"/>
    <n v="458437"/>
    <s v="ASALARIADO"/>
    <n v="27"/>
  </r>
  <r>
    <n v="3663"/>
    <s v="MUJER"/>
    <n v="314569"/>
    <s v="ASEGURADO VOLUNTARIO"/>
    <x v="1"/>
    <s v="SI"/>
    <s v="NO"/>
    <s v="NO"/>
    <n v="61"/>
    <s v="No"/>
    <s v="No"/>
    <n v="314569"/>
    <s v="ASEGURADO VOLUNTARIO"/>
    <n v="61"/>
  </r>
  <r>
    <n v="3664"/>
    <s v="HOMBRE"/>
    <n v="84000"/>
    <s v="ASALARIADO"/>
    <x v="1"/>
    <s v="SI"/>
    <s v="NO"/>
    <s v="SI"/>
    <n v="32"/>
    <s v="No"/>
    <s v="No"/>
    <n v="84000"/>
    <s v="ASALARIADO"/>
    <n v="32"/>
  </r>
  <r>
    <n v="3665"/>
    <s v="MUJER"/>
    <n v="297046"/>
    <s v="ASEGURADO VOLUNTARIO"/>
    <x v="1"/>
    <s v="NO"/>
    <s v="SI"/>
    <s v="SI"/>
    <n v="20"/>
    <s v="No"/>
    <s v="No"/>
    <n v="297046"/>
    <s v="ASEGURADO VOLUNTARIO"/>
    <n v="20"/>
  </r>
  <r>
    <n v="3666"/>
    <s v="MUJER"/>
    <n v="464076.6"/>
    <s v="ASALARIADO"/>
    <x v="1"/>
    <s v="SI"/>
    <s v="NO"/>
    <s v="NO"/>
    <n v="30"/>
    <s v="No"/>
    <s v="No"/>
    <n v="464076.6"/>
    <s v="ASALARIADO"/>
    <n v="30"/>
  </r>
  <r>
    <n v="3667"/>
    <s v="MUJER"/>
    <n v="358976.25"/>
    <s v="ASALARIADO"/>
    <x v="1"/>
    <s v="SI"/>
    <s v="NO"/>
    <s v="NO"/>
    <n v="19"/>
    <s v="No"/>
    <s v="No"/>
    <n v="358976.25"/>
    <s v="ASALARIADO"/>
    <n v="19"/>
  </r>
  <r>
    <n v="3668"/>
    <s v="MUJER"/>
    <n v="359544.27"/>
    <s v="CONVENIOS ESPECIALES DE ASEGURADOS VOLUNTARIOS"/>
    <x v="1"/>
    <s v="SI"/>
    <s v="SI"/>
    <s v="NO"/>
    <n v="29"/>
    <s v="No"/>
    <s v="No"/>
    <n v="359544.27"/>
    <s v="CONVENIOS ESPECIALES DE ASEGURADOS VOLUNTARIOS"/>
    <n v="29"/>
  </r>
  <r>
    <n v="3669"/>
    <s v="HOMBRE"/>
    <n v="278030"/>
    <s v="CONVENIOS ESPECIALES DE TRABAJADORES INDEPENDIENTES"/>
    <x v="1"/>
    <s v="SI"/>
    <s v="NO"/>
    <s v="NO"/>
    <n v="43"/>
    <s v="No"/>
    <s v="No"/>
    <n v="278030"/>
    <s v="CONVENIOS ESPECIALES DE TRABAJADORES INDEPENDIENTES"/>
    <n v="43"/>
  </r>
  <r>
    <n v="3670"/>
    <s v="HOMBRE"/>
    <n v="212337"/>
    <s v="ASALARIADO"/>
    <x v="1"/>
    <s v="SI"/>
    <s v="NO"/>
    <s v="SI"/>
    <n v="31"/>
    <s v="No"/>
    <s v="No"/>
    <n v="212337"/>
    <s v="ASALARIADO"/>
    <n v="31"/>
  </r>
  <r>
    <n v="3671"/>
    <s v="HOMBRE"/>
    <n v="79890"/>
    <s v="ASALARIADO"/>
    <x v="1"/>
    <s v="SI"/>
    <s v="SI"/>
    <s v="NO"/>
    <n v="53"/>
    <s v="No"/>
    <s v="No"/>
    <n v="79890"/>
    <s v="ASALARIADO"/>
    <n v="53"/>
  </r>
  <r>
    <n v="3672"/>
    <s v="HOMBRE"/>
    <n v="278030"/>
    <s v="CONVENIOS ESPECIALES DE TRABAJADORES INDEPENDIENTES"/>
    <x v="1"/>
    <s v="SI"/>
    <s v="NO"/>
    <s v="NO"/>
    <n v="44"/>
    <s v="No"/>
    <s v="No"/>
    <n v="278030"/>
    <s v="CONVENIOS ESPECIALES DE TRABAJADORES INDEPENDIENTES"/>
    <n v="44"/>
  </r>
  <r>
    <n v="3673"/>
    <s v="MUJER"/>
    <n v="630173"/>
    <s v="PENSIONADOS EN SU PROPIO SISTEMA"/>
    <x v="0"/>
    <s v="SI"/>
    <s v="NO"/>
    <s v="NO"/>
    <n v="75"/>
    <s v="No"/>
    <s v="No"/>
    <n v="630173"/>
    <s v="PENSIONADOS EN SU PROPIO SISTEMA"/>
    <n v="75"/>
  </r>
  <r>
    <n v="3674"/>
    <s v="MUJER"/>
    <n v="1041733"/>
    <s v="ASALARIADO"/>
    <x v="0"/>
    <s v="SI"/>
    <s v="NO"/>
    <s v="SI"/>
    <n v="37"/>
    <s v="No"/>
    <s v="No"/>
    <n v="1041733"/>
    <s v="ASALARIADO"/>
    <n v="37"/>
  </r>
  <r>
    <n v="3675"/>
    <s v="MUJER"/>
    <n v="440000"/>
    <s v="ASALARIADO"/>
    <x v="1"/>
    <s v="SI"/>
    <s v="NO"/>
    <s v="NO"/>
    <n v="32"/>
    <s v="No"/>
    <s v="No"/>
    <n v="440000"/>
    <s v="ASALARIADO"/>
    <n v="32"/>
  </r>
  <r>
    <n v="3676"/>
    <s v="HOMBRE"/>
    <n v="278030"/>
    <s v="ASEGURADO VOLUNTARIO"/>
    <x v="1"/>
    <s v="SI"/>
    <s v="NO"/>
    <s v="NO"/>
    <n v="26"/>
    <s v="No"/>
    <s v="No"/>
    <n v="278030"/>
    <s v="ASEGURADO VOLUNTARIO"/>
    <n v="26"/>
  </r>
  <r>
    <n v="3677"/>
    <s v="HOMBRE"/>
    <n v="450886"/>
    <s v="TRABAJADOR INDEPENDIENTE"/>
    <x v="1"/>
    <s v="SI"/>
    <s v="NO"/>
    <s v="SI"/>
    <n v="53"/>
    <s v="No"/>
    <s v="No"/>
    <n v="450886"/>
    <s v="TRABAJADOR INDEPENDIENTE"/>
    <n v="53"/>
  </r>
  <r>
    <n v="3678"/>
    <s v="MUJER"/>
    <n v="552751.04"/>
    <s v="ASALARIADO"/>
    <x v="1"/>
    <s v="SI"/>
    <s v="NO"/>
    <s v="NO"/>
    <n v="27"/>
    <s v="No"/>
    <s v="No"/>
    <n v="552751.04"/>
    <s v="ASALARIADO"/>
    <n v="27"/>
  </r>
  <r>
    <n v="3679"/>
    <s v="HOMBRE"/>
    <n v="346647.79"/>
    <s v="ASALARIADO"/>
    <x v="1"/>
    <s v="SI"/>
    <s v="NO"/>
    <s v="NO"/>
    <n v="20"/>
    <s v="No"/>
    <s v="No"/>
    <n v="346647.79"/>
    <s v="ASALARIADO"/>
    <n v="20"/>
  </r>
  <r>
    <n v="3680"/>
    <s v="HOMBRE"/>
    <n v="278030"/>
    <s v="CONVENIOS ESPECIALES DE TRABAJADORES INDEPENDIENTES"/>
    <x v="1"/>
    <s v="SI"/>
    <s v="NO"/>
    <s v="NO"/>
    <n v="53"/>
    <s v="No"/>
    <s v="No"/>
    <n v="278030"/>
    <s v="CONVENIOS ESPECIALES DE TRABAJADORES INDEPENDIENTES"/>
    <n v="53"/>
  </r>
  <r>
    <n v="3681"/>
    <s v="HOMBRE"/>
    <n v="342027"/>
    <s v="ASALARIADO"/>
    <x v="1"/>
    <s v="SI"/>
    <s v="NO"/>
    <s v="NO"/>
    <n v="24"/>
    <s v="No"/>
    <s v="No"/>
    <n v="342027"/>
    <s v="ASALARIADO"/>
    <n v="24"/>
  </r>
  <r>
    <n v="3682"/>
    <s v="HOMBRE"/>
    <n v="405586.5"/>
    <s v="ASALARIADO"/>
    <x v="1"/>
    <s v="SI"/>
    <s v="NO"/>
    <s v="NO"/>
    <n v="48"/>
    <s v="No"/>
    <s v="No"/>
    <n v="405586.5"/>
    <s v="ASALARIADO"/>
    <n v="48"/>
  </r>
  <r>
    <n v="3683"/>
    <s v="HOMBRE"/>
    <n v="299647"/>
    <s v="ASEGURADO VOLUNTARIO"/>
    <x v="1"/>
    <s v="SI"/>
    <s v="NO"/>
    <s v="NO"/>
    <n v="68"/>
    <s v="No"/>
    <s v="No"/>
    <n v="299647"/>
    <s v="ASEGURADO VOLUNTARIO"/>
    <n v="68"/>
  </r>
  <r>
    <n v="3684"/>
    <s v="HOMBRE"/>
    <n v="244574.2"/>
    <s v="ASALARIADO"/>
    <x v="1"/>
    <s v="SI"/>
    <s v="NO"/>
    <s v="NO"/>
    <n v="42"/>
    <s v="No"/>
    <s v="No"/>
    <n v="244574.2"/>
    <s v="ASALARIADO"/>
    <n v="42"/>
  </r>
  <r>
    <n v="3685"/>
    <s v="MUJER"/>
    <n v="297050"/>
    <s v="ASEGURADO VOLUNTARIO"/>
    <x v="1"/>
    <s v="SI"/>
    <s v="NO"/>
    <s v="NO"/>
    <n v="56"/>
    <s v="No"/>
    <s v="No"/>
    <n v="297050"/>
    <s v="ASEGURADO VOLUNTARIO"/>
    <n v="56"/>
  </r>
  <r>
    <n v="3686"/>
    <s v="HOMBRE"/>
    <n v="1529247"/>
    <s v="ASALARIADO"/>
    <x v="1"/>
    <s v="SI"/>
    <s v="NO"/>
    <s v="NO"/>
    <n v="28"/>
    <s v="No"/>
    <s v="No"/>
    <n v="1529247"/>
    <s v="ASALARIADO"/>
    <n v="28"/>
  </r>
  <r>
    <n v="3687"/>
    <s v="HOMBRE"/>
    <n v="200000"/>
    <s v="ASALARIADO"/>
    <x v="1"/>
    <s v="SI"/>
    <s v="NO"/>
    <s v="SI"/>
    <n v="34"/>
    <s v="No"/>
    <s v="No"/>
    <n v="200000"/>
    <s v="ASALARIADO"/>
    <n v="34"/>
  </r>
  <r>
    <n v="3688"/>
    <s v="MUJER"/>
    <n v="1203138"/>
    <s v="ASALARIADO"/>
    <x v="0"/>
    <s v="SI"/>
    <s v="NO"/>
    <s v="SI"/>
    <n v="37"/>
    <s v="No"/>
    <s v="No"/>
    <n v="1203138"/>
    <s v="ASALARIADO"/>
    <n v="37"/>
  </r>
  <r>
    <n v="3689"/>
    <s v="MUJER"/>
    <n v="179772"/>
    <s v="ASALARIADO"/>
    <x v="1"/>
    <s v="SI"/>
    <s v="NO"/>
    <s v="NO"/>
    <n v="36"/>
    <s v="No"/>
    <s v="No"/>
    <n v="179772"/>
    <s v="ASALARIADO"/>
    <n v="36"/>
  </r>
  <r>
    <n v="3690"/>
    <s v="HOMBRE"/>
    <n v="1159222.2"/>
    <s v="ASALARIADO"/>
    <x v="0"/>
    <s v="SI"/>
    <s v="NO"/>
    <s v="NO"/>
    <n v="58"/>
    <s v="No"/>
    <s v="No"/>
    <n v="1159222.2"/>
    <s v="ASALARIADO"/>
    <n v="58"/>
  </r>
  <r>
    <n v="3691"/>
    <s v="HOMBRE"/>
    <n v="960405.5"/>
    <s v="ASALARIADO"/>
    <x v="1"/>
    <s v="SI"/>
    <s v="NO"/>
    <s v="NO"/>
    <n v="50"/>
    <s v="No"/>
    <s v="No"/>
    <n v="960405.5"/>
    <s v="ASALARIADO"/>
    <n v="50"/>
  </r>
  <r>
    <n v="3692"/>
    <s v="MUJER"/>
    <n v="297046"/>
    <s v="ASEGURADO VOLUNTARIO"/>
    <x v="1"/>
    <s v="SI"/>
    <s v="NO"/>
    <s v="NO"/>
    <n v="52"/>
    <s v="No"/>
    <s v="No"/>
    <n v="297046"/>
    <s v="ASEGURADO VOLUNTARIO"/>
    <n v="52"/>
  </r>
  <r>
    <n v="3693"/>
    <s v="HOMBRE"/>
    <n v="297046"/>
    <s v="TRABAJADOR INDEPENDIENTE"/>
    <x v="1"/>
    <s v="SI"/>
    <s v="NO"/>
    <s v="SI"/>
    <n v="33"/>
    <s v="No"/>
    <s v="No"/>
    <n v="297046"/>
    <s v="TRABAJADOR INDEPENDIENTE"/>
    <n v="33"/>
  </r>
  <r>
    <n v="3694"/>
    <s v="HOMBRE"/>
    <n v="653778.43000000005"/>
    <s v="ASALARIADO"/>
    <x v="1"/>
    <s v="SI"/>
    <s v="NO"/>
    <s v="NO"/>
    <n v="40"/>
    <s v="No"/>
    <s v="No"/>
    <n v="653778.43000000005"/>
    <s v="ASALARIADO"/>
    <n v="40"/>
  </r>
  <r>
    <n v="3695"/>
    <s v="HOMBRE"/>
    <n v="538863.51"/>
    <s v="ASALARIADO"/>
    <x v="1"/>
    <s v="SI"/>
    <s v="NO"/>
    <s v="NO"/>
    <n v="21"/>
    <s v="No"/>
    <s v="No"/>
    <n v="538863.51"/>
    <s v="ASALARIADO"/>
    <n v="21"/>
  </r>
  <r>
    <n v="3696"/>
    <s v="HOMBRE"/>
    <n v="499125"/>
    <s v="ASALARIADO"/>
    <x v="1"/>
    <s v="SI"/>
    <s v="NO"/>
    <s v="SI"/>
    <n v="47"/>
    <s v="No"/>
    <s v="No"/>
    <n v="499125"/>
    <s v="ASALARIADO"/>
    <n v="47"/>
  </r>
  <r>
    <n v="3697"/>
    <s v="MUJER"/>
    <n v="359544.27"/>
    <s v="CONVENIOS ESPECIALES DE ASEGURADOS VOLUNTARIOS"/>
    <x v="1"/>
    <s v="SI"/>
    <s v="SI"/>
    <s v="NO"/>
    <n v="47"/>
    <s v="No"/>
    <s v="No"/>
    <n v="359544.27"/>
    <s v="CONVENIOS ESPECIALES DE ASEGURADOS VOLUNTARIOS"/>
    <n v="47"/>
  </r>
  <r>
    <n v="3698"/>
    <s v="MUJER"/>
    <n v="960815.8"/>
    <s v="ASALARIADO"/>
    <x v="0"/>
    <s v="SI"/>
    <s v="NO"/>
    <s v="NO"/>
    <n v="54"/>
    <s v="No"/>
    <s v="No"/>
    <n v="960815.8"/>
    <s v="ASALARIADO"/>
    <n v="54"/>
  </r>
  <r>
    <n v="3699"/>
    <s v="MUJER"/>
    <n v="445641"/>
    <s v="ASALARIADO"/>
    <x v="0"/>
    <s v="SI"/>
    <s v="NO"/>
    <s v="SI"/>
    <n v="41"/>
    <s v="No"/>
    <s v="No"/>
    <n v="445641"/>
    <s v="ASALARIADO"/>
    <n v="41"/>
  </r>
  <r>
    <n v="3700"/>
    <s v="HOMBRE"/>
    <n v="255659"/>
    <s v="ASALARIADO"/>
    <x v="1"/>
    <s v="SI"/>
    <s v="SI"/>
    <s v="NO"/>
    <n v="23"/>
    <s v="No"/>
    <s v="No"/>
    <n v="255659"/>
    <s v="ASALARIADO"/>
    <n v="23"/>
  </r>
  <r>
    <n v="3701"/>
    <s v="HOMBRE"/>
    <n v="2615121.75"/>
    <s v="ASALARIADO"/>
    <x v="0"/>
    <s v="SI"/>
    <s v="NO"/>
    <s v="NO"/>
    <n v="56"/>
    <s v="Atípico"/>
    <s v="No"/>
    <n v="2615121.75"/>
    <s v="ASALARIADO"/>
    <n v="56"/>
  </r>
  <r>
    <n v="3702"/>
    <s v="HOMBRE"/>
    <n v="94480"/>
    <s v="ASALARIADO"/>
    <x v="1"/>
    <s v="SI"/>
    <s v="NO"/>
    <s v="NO"/>
    <n v="54"/>
    <s v="No"/>
    <s v="No"/>
    <n v="94480"/>
    <s v="ASALARIADO"/>
    <n v="54"/>
  </r>
  <r>
    <n v="3703"/>
    <s v="HOMBRE"/>
    <n v="411667"/>
    <s v="ASALARIADO"/>
    <x v="1"/>
    <s v="SI"/>
    <s v="NO"/>
    <s v="NO"/>
    <n v="21"/>
    <s v="No"/>
    <s v="No"/>
    <n v="411667"/>
    <s v="ASALARIADO"/>
    <n v="21"/>
  </r>
  <r>
    <n v="3704"/>
    <s v="HOMBRE"/>
    <n v="101489"/>
    <s v="ASALARIADO"/>
    <x v="1"/>
    <s v="SI"/>
    <s v="NO"/>
    <s v="NO"/>
    <n v="37"/>
    <s v="No"/>
    <s v="No"/>
    <n v="101489"/>
    <s v="ASALARIADO"/>
    <n v="37"/>
  </r>
  <r>
    <n v="3705"/>
    <s v="HOMBRE"/>
    <n v="1017560.5"/>
    <s v="ASALARIADO"/>
    <x v="0"/>
    <s v="SI"/>
    <s v="NO"/>
    <s v="NO"/>
    <n v="60"/>
    <s v="No"/>
    <s v="No"/>
    <n v="1017560.5"/>
    <s v="ASALARIADO"/>
    <n v="60"/>
  </r>
  <r>
    <n v="3706"/>
    <s v="HOMBRE"/>
    <n v="753064"/>
    <s v="ASALARIADO"/>
    <x v="0"/>
    <s v="SI"/>
    <s v="NO"/>
    <s v="SI"/>
    <n v="53"/>
    <s v="No"/>
    <s v="No"/>
    <n v="753064"/>
    <s v="ASALARIADO"/>
    <n v="53"/>
  </r>
  <r>
    <n v="3707"/>
    <s v="HOMBRE"/>
    <n v="495975"/>
    <s v="TRABAJADOR INDEPENDIENTE"/>
    <x v="1"/>
    <s v="SI"/>
    <s v="NO"/>
    <s v="SI"/>
    <n v="33"/>
    <s v="No"/>
    <s v="No"/>
    <n v="495975"/>
    <s v="TRABAJADOR INDEPENDIENTE"/>
    <n v="33"/>
  </r>
  <r>
    <n v="3708"/>
    <s v="MUJER"/>
    <n v="639148"/>
    <s v="TRABAJADOR INDEPENDIENTE"/>
    <x v="1"/>
    <s v="SI"/>
    <s v="NO"/>
    <s v="SI"/>
    <n v="84"/>
    <s v="No"/>
    <s v="No"/>
    <n v="639148"/>
    <s v="TRABAJADOR INDEPENDIENTE"/>
    <n v="84"/>
  </r>
  <r>
    <n v="3709"/>
    <s v="MUJER"/>
    <n v="1821145"/>
    <s v="ASALARIADO"/>
    <x v="0"/>
    <s v="SI"/>
    <s v="NO"/>
    <s v="SI"/>
    <n v="59"/>
    <s v="No"/>
    <s v="No"/>
    <n v="1821145"/>
    <s v="ASALARIADO"/>
    <n v="59"/>
  </r>
  <r>
    <n v="3710"/>
    <s v="HOMBRE"/>
    <n v="325000"/>
    <s v="ASALARIADO"/>
    <x v="1"/>
    <s v="SI"/>
    <s v="NO"/>
    <s v="NO"/>
    <n v="38"/>
    <s v="No"/>
    <s v="No"/>
    <n v="325000"/>
    <s v="ASALARIADO"/>
    <n v="38"/>
  </r>
  <r>
    <n v="3711"/>
    <s v="HOMBRE"/>
    <n v="278030"/>
    <s v="CONVENIOS ESPECIALES DE TRABAJADORES INDEPENDIENTES"/>
    <x v="1"/>
    <s v="SI"/>
    <s v="NO"/>
    <s v="NO"/>
    <n v="49"/>
    <s v="No"/>
    <s v="No"/>
    <n v="278030"/>
    <s v="CONVENIOS ESPECIALES DE TRABAJADORES INDEPENDIENTES"/>
    <n v="49"/>
  </r>
  <r>
    <n v="3712"/>
    <s v="HOMBRE"/>
    <n v="979107.34"/>
    <s v="ASALARIADO"/>
    <x v="1"/>
    <s v="SI"/>
    <s v="NO"/>
    <s v="NO"/>
    <n v="53"/>
    <s v="No"/>
    <s v="No"/>
    <n v="979107.34"/>
    <s v="ASALARIADO"/>
    <n v="53"/>
  </r>
  <r>
    <n v="3713"/>
    <s v="HOMBRE"/>
    <n v="297046"/>
    <s v="TRABAJADOR INDEPENDIENTE"/>
    <x v="1"/>
    <s v="SI"/>
    <s v="NO"/>
    <s v="NO"/>
    <n v="39"/>
    <s v="No"/>
    <s v="No"/>
    <n v="297046"/>
    <s v="TRABAJADOR INDEPENDIENTE"/>
    <n v="39"/>
  </r>
  <r>
    <n v="3714"/>
    <s v="MUJER"/>
    <n v="330278"/>
    <s v="ASALARIADO"/>
    <x v="1"/>
    <s v="SI"/>
    <s v="NO"/>
    <s v="NO"/>
    <n v="40"/>
    <s v="No"/>
    <s v="No"/>
    <n v="330278"/>
    <s v="ASALARIADO"/>
    <n v="40"/>
  </r>
  <r>
    <n v="3715"/>
    <s v="HOMBRE"/>
    <n v="476355"/>
    <s v="ASALARIADO"/>
    <x v="1"/>
    <s v="SI"/>
    <s v="NO"/>
    <s v="NO"/>
    <n v="48"/>
    <s v="No"/>
    <s v="No"/>
    <n v="476355"/>
    <s v="ASALARIADO"/>
    <n v="48"/>
  </r>
  <r>
    <n v="3716"/>
    <s v="HOMBRE"/>
    <n v="420000"/>
    <s v="ASALARIADO"/>
    <x v="1"/>
    <s v="SI"/>
    <s v="NO"/>
    <s v="NO"/>
    <n v="29"/>
    <s v="No"/>
    <s v="No"/>
    <n v="420000"/>
    <s v="ASALARIADO"/>
    <n v="29"/>
  </r>
  <r>
    <n v="3717"/>
    <s v="MUJER"/>
    <n v="1333402"/>
    <s v="ASALARIADO"/>
    <x v="0"/>
    <s v="SI"/>
    <s v="NO"/>
    <s v="NO"/>
    <n v="39"/>
    <s v="No"/>
    <s v="No"/>
    <n v="1333402"/>
    <s v="ASALARIADO"/>
    <n v="39"/>
  </r>
  <r>
    <n v="3718"/>
    <s v="HOMBRE"/>
    <n v="356657"/>
    <s v="ASEGURADO VOLUNTARIO"/>
    <x v="1"/>
    <s v="SI"/>
    <s v="NO"/>
    <s v="SI"/>
    <n v="61"/>
    <s v="No"/>
    <s v="No"/>
    <n v="356657"/>
    <s v="ASEGURADO VOLUNTARIO"/>
    <n v="61"/>
  </r>
  <r>
    <n v="3719"/>
    <s v="MUJER"/>
    <n v="297046"/>
    <s v="ASEGURADO VOLUNTARIO"/>
    <x v="1"/>
    <s v="SI"/>
    <s v="SI"/>
    <s v="NO"/>
    <n v="31"/>
    <s v="No"/>
    <s v="No"/>
    <n v="297046"/>
    <s v="ASEGURADO VOLUNTARIO"/>
    <n v="31"/>
  </r>
  <r>
    <n v="3720"/>
    <s v="HOMBRE"/>
    <n v="239421"/>
    <s v="ASALARIADO"/>
    <x v="1"/>
    <s v="SI"/>
    <s v="SI"/>
    <s v="NO"/>
    <n v="22"/>
    <s v="No"/>
    <s v="No"/>
    <n v="239421"/>
    <s v="ASALARIADO"/>
    <n v="22"/>
  </r>
  <r>
    <n v="3721"/>
    <s v="HOMBRE"/>
    <n v="202396.55"/>
    <s v="ASALARIADO"/>
    <x v="1"/>
    <s v="SI"/>
    <s v="NO"/>
    <s v="NO"/>
    <n v="36"/>
    <s v="No"/>
    <s v="No"/>
    <n v="202396.55"/>
    <s v="ASALARIADO"/>
    <n v="36"/>
  </r>
  <r>
    <n v="3722"/>
    <s v="HOMBRE"/>
    <n v="260000"/>
    <s v="ASALARIADO"/>
    <x v="1"/>
    <s v="SI"/>
    <s v="NO"/>
    <s v="SI"/>
    <n v="37"/>
    <s v="No"/>
    <s v="No"/>
    <n v="260000"/>
    <s v="ASALARIADO"/>
    <n v="37"/>
  </r>
  <r>
    <n v="3723"/>
    <s v="MUJER"/>
    <n v="858032.05"/>
    <s v="ASALARIADO"/>
    <x v="0"/>
    <s v="SI"/>
    <s v="NO"/>
    <s v="NO"/>
    <n v="53"/>
    <s v="No"/>
    <s v="No"/>
    <n v="858032.05"/>
    <s v="ASALARIADO"/>
    <n v="53"/>
  </r>
  <r>
    <n v="3724"/>
    <s v="MUJER"/>
    <n v="2036556.25"/>
    <s v="ASALARIADO"/>
    <x v="1"/>
    <s v="SI"/>
    <s v="NO"/>
    <s v="NO"/>
    <n v="37"/>
    <s v="No"/>
    <s v="No"/>
    <n v="2036556.25"/>
    <s v="ASALARIADO"/>
    <n v="37"/>
  </r>
  <r>
    <n v="3725"/>
    <s v="HOMBRE"/>
    <n v="454518"/>
    <s v="ASALARIADO"/>
    <x v="1"/>
    <s v="SI"/>
    <s v="NO"/>
    <s v="NO"/>
    <n v="35"/>
    <s v="No"/>
    <s v="No"/>
    <n v="454518"/>
    <s v="ASALARIADO"/>
    <n v="35"/>
  </r>
  <r>
    <n v="3726"/>
    <s v="HOMBRE"/>
    <n v="459616.28"/>
    <s v="ASALARIADO"/>
    <x v="1"/>
    <s v="SI"/>
    <s v="NO"/>
    <s v="NO"/>
    <n v="28"/>
    <s v="No"/>
    <s v="No"/>
    <n v="459616.28"/>
    <s v="ASALARIADO"/>
    <n v="28"/>
  </r>
  <r>
    <n v="3727"/>
    <s v="HOMBRE"/>
    <n v="299744"/>
    <s v="TRABAJADOR INDEPENDIENTE"/>
    <x v="1"/>
    <s v="SI"/>
    <s v="NO"/>
    <s v="NO"/>
    <n v="40"/>
    <s v="No"/>
    <s v="No"/>
    <n v="299744"/>
    <s v="TRABAJADOR INDEPENDIENTE"/>
    <n v="40"/>
  </r>
  <r>
    <n v="3728"/>
    <s v="HOMBRE"/>
    <n v="2590373.15"/>
    <s v="ASALARIADO"/>
    <x v="0"/>
    <s v="SI"/>
    <s v="NO"/>
    <s v="NO"/>
    <n v="56"/>
    <s v="Atípico"/>
    <s v="No"/>
    <n v="2590373.15"/>
    <s v="ASALARIADO"/>
    <n v="56"/>
  </r>
  <r>
    <n v="3729"/>
    <s v="HOMBRE"/>
    <n v="551468.9"/>
    <s v="ASALARIADO"/>
    <x v="1"/>
    <s v="SI"/>
    <s v="NO"/>
    <s v="NO"/>
    <n v="38"/>
    <s v="No"/>
    <s v="No"/>
    <n v="551468.9"/>
    <s v="ASALARIADO"/>
    <n v="38"/>
  </r>
  <r>
    <n v="3730"/>
    <s v="HOMBRE"/>
    <n v="550000"/>
    <s v="ASALARIADO"/>
    <x v="1"/>
    <s v="SI"/>
    <s v="NO"/>
    <s v="NO"/>
    <n v="58"/>
    <s v="No"/>
    <s v="No"/>
    <n v="550000"/>
    <s v="ASALARIADO"/>
    <n v="58"/>
  </r>
  <r>
    <n v="3731"/>
    <s v="HOMBRE"/>
    <n v="1182929.8700000001"/>
    <s v="ASALARIADO"/>
    <x v="1"/>
    <s v="SI"/>
    <s v="NO"/>
    <s v="NO"/>
    <n v="32"/>
    <s v="No"/>
    <s v="No"/>
    <n v="1182929.8700000001"/>
    <s v="ASALARIADO"/>
    <n v="32"/>
  </r>
  <r>
    <n v="3732"/>
    <s v="HOMBRE"/>
    <n v="728454.02"/>
    <s v="ASALARIADO"/>
    <x v="1"/>
    <s v="SI"/>
    <s v="NO"/>
    <s v="NO"/>
    <n v="35"/>
    <s v="No"/>
    <s v="No"/>
    <n v="728454.02"/>
    <s v="ASALARIADO"/>
    <n v="35"/>
  </r>
  <r>
    <n v="3733"/>
    <s v="HOMBRE"/>
    <n v="533333.32999999996"/>
    <s v="ASALARIADO"/>
    <x v="1"/>
    <s v="SI"/>
    <s v="NO"/>
    <s v="NO"/>
    <n v="27"/>
    <s v="No"/>
    <s v="No"/>
    <n v="533333.32999999996"/>
    <s v="ASALARIADO"/>
    <n v="27"/>
  </r>
  <r>
    <n v="3734"/>
    <s v="MUJER"/>
    <n v="319879"/>
    <s v="ASALARIADO"/>
    <x v="0"/>
    <s v="SI"/>
    <s v="NO"/>
    <s v="SI"/>
    <n v="54"/>
    <s v="No"/>
    <s v="No"/>
    <n v="319879"/>
    <s v="ASALARIADO"/>
    <n v="54"/>
  </r>
  <r>
    <n v="3735"/>
    <s v="HOMBRE"/>
    <n v="32956"/>
    <s v="ASALARIADO"/>
    <x v="1"/>
    <s v="SI"/>
    <s v="NO"/>
    <s v="NO"/>
    <n v="22"/>
    <s v="No"/>
    <s v="No"/>
    <n v="32956"/>
    <s v="ASALARIADO"/>
    <n v="22"/>
  </r>
  <r>
    <n v="3736"/>
    <s v="HOMBRE"/>
    <n v="450000"/>
    <s v="ASALARIADO"/>
    <x v="1"/>
    <s v="SI"/>
    <s v="NO"/>
    <s v="NO"/>
    <n v="24"/>
    <s v="No"/>
    <s v="No"/>
    <n v="450000"/>
    <s v="ASALARIADO"/>
    <n v="24"/>
  </r>
  <r>
    <n v="3737"/>
    <s v="MUJER"/>
    <n v="682607.23"/>
    <s v="ASALARIADO"/>
    <x v="1"/>
    <s v="SI"/>
    <s v="NO"/>
    <s v="SI"/>
    <n v="28"/>
    <s v="No"/>
    <s v="No"/>
    <n v="682607.23"/>
    <s v="ASALARIADO"/>
    <n v="28"/>
  </r>
  <r>
    <n v="3738"/>
    <s v="MUJER"/>
    <n v="1326562"/>
    <s v="PENSIONADOS EN SU PROPIO SISTEMA"/>
    <x v="0"/>
    <s v="SI"/>
    <s v="NO"/>
    <s v="NO"/>
    <n v="59"/>
    <s v="No"/>
    <s v="No"/>
    <n v="1326562"/>
    <s v="PENSIONADOS EN SU PROPIO SISTEMA"/>
    <n v="59"/>
  </r>
  <r>
    <n v="3739"/>
    <s v="HOMBRE"/>
    <n v="195000"/>
    <s v="ASALARIADO"/>
    <x v="1"/>
    <s v="SI"/>
    <s v="NO"/>
    <s v="NO"/>
    <n v="28"/>
    <s v="No"/>
    <s v="No"/>
    <n v="195000"/>
    <s v="ASALARIADO"/>
    <n v="28"/>
  </r>
  <r>
    <n v="3740"/>
    <s v="MUJER"/>
    <n v="297046"/>
    <s v="TRABAJADOR INDEPENDIENTE"/>
    <x v="1"/>
    <s v="SI"/>
    <s v="NO"/>
    <s v="NO"/>
    <n v="47"/>
    <s v="No"/>
    <s v="No"/>
    <n v="297046"/>
    <s v="TRABAJADOR INDEPENDIENTE"/>
    <n v="47"/>
  </r>
  <r>
    <n v="3741"/>
    <s v="HOMBRE"/>
    <n v="840549"/>
    <s v="ASALARIADO"/>
    <x v="0"/>
    <s v="SI"/>
    <s v="NO"/>
    <s v="NO"/>
    <n v="54"/>
    <s v="No"/>
    <s v="No"/>
    <n v="840549"/>
    <s v="ASALARIADO"/>
    <n v="54"/>
  </r>
  <r>
    <n v="3742"/>
    <s v="MUJER"/>
    <n v="1343265.5"/>
    <s v="ASALARIADO"/>
    <x v="0"/>
    <s v="SI"/>
    <s v="NO"/>
    <s v="NO"/>
    <n v="40"/>
    <s v="No"/>
    <s v="No"/>
    <n v="1343265.5"/>
    <s v="ASALARIADO"/>
    <n v="40"/>
  </r>
  <r>
    <n v="3743"/>
    <s v="HOMBRE"/>
    <n v="600000"/>
    <s v="ASALARIADO"/>
    <x v="1"/>
    <s v="SI"/>
    <s v="NO"/>
    <s v="NO"/>
    <n v="53"/>
    <s v="No"/>
    <s v="No"/>
    <n v="600000"/>
    <s v="ASALARIADO"/>
    <n v="53"/>
  </r>
  <r>
    <n v="3744"/>
    <s v="HOMBRE"/>
    <n v="795414"/>
    <s v="ASALARIADO"/>
    <x v="1"/>
    <s v="SI"/>
    <s v="NO"/>
    <s v="NO"/>
    <n v="22"/>
    <s v="No"/>
    <s v="No"/>
    <n v="795414"/>
    <s v="ASALARIADO"/>
    <n v="22"/>
  </r>
  <r>
    <n v="3745"/>
    <s v="MUJER"/>
    <n v="359545"/>
    <s v="ASALARIADO"/>
    <x v="1"/>
    <s v="SI"/>
    <s v="NO"/>
    <s v="NO"/>
    <n v="30"/>
    <s v="No"/>
    <s v="No"/>
    <n v="359545"/>
    <s v="ASALARIADO"/>
    <n v="30"/>
  </r>
  <r>
    <n v="3746"/>
    <s v="MUJER"/>
    <n v="351185"/>
    <s v="ASALARIADO"/>
    <x v="1"/>
    <s v="SI"/>
    <s v="NO"/>
    <s v="NO"/>
    <n v="50"/>
    <s v="No"/>
    <s v="No"/>
    <n v="351185"/>
    <s v="ASALARIADO"/>
    <n v="50"/>
  </r>
  <r>
    <n v="3747"/>
    <s v="HOMBRE"/>
    <n v="395218.86"/>
    <s v="ASALARIADO"/>
    <x v="1"/>
    <s v="SI"/>
    <s v="NO"/>
    <s v="NO"/>
    <n v="20"/>
    <s v="No"/>
    <s v="No"/>
    <n v="395218.86"/>
    <s v="ASALARIADO"/>
    <n v="20"/>
  </r>
  <r>
    <n v="3748"/>
    <s v="HOMBRE"/>
    <n v="241119"/>
    <s v="ASALARIADO"/>
    <x v="1"/>
    <s v="SI"/>
    <s v="NO"/>
    <s v="NO"/>
    <n v="47"/>
    <s v="No"/>
    <s v="No"/>
    <n v="241119"/>
    <s v="ASALARIADO"/>
    <n v="47"/>
  </r>
  <r>
    <n v="3749"/>
    <s v="HOMBRE"/>
    <n v="445567"/>
    <s v="TRABAJADOR INDEPENDIENTE"/>
    <x v="1"/>
    <s v="SI"/>
    <s v="NO"/>
    <s v="SI"/>
    <n v="50"/>
    <s v="No"/>
    <s v="No"/>
    <n v="445567"/>
    <s v="TRABAJADOR INDEPENDIENTE"/>
    <n v="50"/>
  </r>
  <r>
    <n v="3750"/>
    <s v="HOMBRE"/>
    <n v="1116779.8400000001"/>
    <s v="ASALARIADO"/>
    <x v="1"/>
    <s v="SI"/>
    <s v="NO"/>
    <s v="NO"/>
    <n v="42"/>
    <s v="No"/>
    <s v="No"/>
    <n v="1116779.8400000001"/>
    <s v="ASALARIADO"/>
    <n v="42"/>
  </r>
  <r>
    <n v="3751"/>
    <s v="HOMBRE"/>
    <n v="499958.33"/>
    <s v="ASALARIADO"/>
    <x v="1"/>
    <s v="SI"/>
    <s v="NO"/>
    <s v="NO"/>
    <n v="27"/>
    <s v="No"/>
    <s v="No"/>
    <n v="499958.33"/>
    <s v="ASALARIADO"/>
    <n v="27"/>
  </r>
  <r>
    <n v="3752"/>
    <s v="MUJER"/>
    <n v="250000"/>
    <s v="ASALARIADO"/>
    <x v="1"/>
    <s v="SI"/>
    <s v="NO"/>
    <s v="NO"/>
    <n v="29"/>
    <s v="No"/>
    <s v="No"/>
    <n v="250000"/>
    <s v="ASALARIADO"/>
    <n v="29"/>
  </r>
  <r>
    <n v="3753"/>
    <s v="HOMBRE"/>
    <n v="314424"/>
    <s v="ASALARIADO"/>
    <x v="1"/>
    <s v="SI"/>
    <s v="NO"/>
    <s v="NO"/>
    <n v="24"/>
    <s v="No"/>
    <s v="No"/>
    <n v="314424"/>
    <s v="ASALARIADO"/>
    <n v="24"/>
  </r>
  <r>
    <n v="3754"/>
    <s v="MUJER"/>
    <n v="367892"/>
    <s v="ASALARIADO"/>
    <x v="0"/>
    <s v="SI"/>
    <s v="NO"/>
    <s v="SI"/>
    <n v="43"/>
    <s v="No"/>
    <s v="No"/>
    <n v="367892"/>
    <s v="ASALARIADO"/>
    <n v="43"/>
  </r>
  <r>
    <n v="3755"/>
    <s v="HOMBRE"/>
    <n v="361180.29"/>
    <s v="ASALARIADO"/>
    <x v="0"/>
    <s v="SI"/>
    <s v="NO"/>
    <s v="NO"/>
    <n v="28"/>
    <s v="No"/>
    <s v="No"/>
    <n v="361180.29"/>
    <s v="ASALARIADO"/>
    <n v="28"/>
  </r>
  <r>
    <n v="3756"/>
    <s v="HOMBRE"/>
    <n v="330000"/>
    <s v="ASALARIADO"/>
    <x v="1"/>
    <s v="SI"/>
    <s v="NO"/>
    <s v="NO"/>
    <n v="33"/>
    <s v="No"/>
    <s v="No"/>
    <n v="330000"/>
    <s v="ASALARIADO"/>
    <n v="33"/>
  </r>
  <r>
    <n v="3757"/>
    <s v="MUJER"/>
    <n v="359544.27"/>
    <s v="CONVENIOS ESPECIALES DE ASEGURADOS VOLUNTARIOS"/>
    <x v="1"/>
    <s v="SI"/>
    <s v="SI"/>
    <s v="NO"/>
    <n v="40"/>
    <s v="No"/>
    <s v="No"/>
    <n v="359544.27"/>
    <s v="CONVENIOS ESPECIALES DE ASEGURADOS VOLUNTARIOS"/>
    <n v="40"/>
  </r>
  <r>
    <n v="3758"/>
    <s v="MUJER"/>
    <n v="204800"/>
    <s v="ASALARIADO"/>
    <x v="1"/>
    <s v="SI"/>
    <s v="NO"/>
    <s v="SI"/>
    <n v="31"/>
    <s v="No"/>
    <s v="No"/>
    <n v="204800"/>
    <s v="ASALARIADO"/>
    <n v="31"/>
  </r>
  <r>
    <n v="3759"/>
    <s v="HOMBRE"/>
    <n v="553159.81000000006"/>
    <s v="ASALARIADO"/>
    <x v="1"/>
    <s v="SI"/>
    <s v="NO"/>
    <s v="NO"/>
    <n v="21"/>
    <s v="No"/>
    <s v="No"/>
    <n v="553159.81000000006"/>
    <s v="ASALARIADO"/>
    <n v="21"/>
  </r>
  <r>
    <n v="3760"/>
    <s v="HOMBRE"/>
    <n v="370000"/>
    <s v="ASALARIADO"/>
    <x v="1"/>
    <s v="SI"/>
    <s v="NO"/>
    <s v="NO"/>
    <n v="21"/>
    <s v="No"/>
    <s v="No"/>
    <n v="370000"/>
    <s v="ASALARIADO"/>
    <n v="21"/>
  </r>
  <r>
    <n v="3761"/>
    <s v="MUJER"/>
    <n v="640745.43999999994"/>
    <s v="ASALARIADO"/>
    <x v="1"/>
    <s v="SI"/>
    <s v="NO"/>
    <s v="NO"/>
    <n v="43"/>
    <s v="No"/>
    <s v="No"/>
    <n v="640745.43999999994"/>
    <s v="ASALARIADO"/>
    <n v="43"/>
  </r>
  <r>
    <n v="3762"/>
    <s v="HOMBRE"/>
    <n v="3081665"/>
    <s v="ASALARIADO"/>
    <x v="0"/>
    <s v="SI"/>
    <s v="NO"/>
    <s v="NO"/>
    <n v="52"/>
    <s v="Atípico"/>
    <s v="No"/>
    <n v="3081665"/>
    <s v="ASALARIADO"/>
    <n v="52"/>
  </r>
  <r>
    <n v="3763"/>
    <s v="HOMBRE"/>
    <n v="486069"/>
    <s v="TRABAJADOR INDEPENDIENTE"/>
    <x v="1"/>
    <s v="SI"/>
    <s v="NO"/>
    <s v="SI"/>
    <n v="48"/>
    <s v="No"/>
    <s v="No"/>
    <n v="486069"/>
    <s v="TRABAJADOR INDEPENDIENTE"/>
    <n v="48"/>
  </r>
  <r>
    <n v="3764"/>
    <s v="MUJER"/>
    <n v="100900"/>
    <s v="ASALARIADO"/>
    <x v="1"/>
    <s v="SI"/>
    <s v="SI"/>
    <s v="NO"/>
    <n v="62"/>
    <s v="No"/>
    <s v="No"/>
    <n v="100900"/>
    <s v="ASALARIADO"/>
    <n v="62"/>
  </r>
  <r>
    <n v="3765"/>
    <s v="MUJER"/>
    <n v="158920"/>
    <s v="ASALARIADO"/>
    <x v="1"/>
    <s v="SI"/>
    <s v="NO"/>
    <s v="NO"/>
    <n v="39"/>
    <s v="No"/>
    <s v="No"/>
    <n v="158920"/>
    <s v="ASALARIADO"/>
    <n v="39"/>
  </r>
  <r>
    <n v="3766"/>
    <s v="HOMBRE"/>
    <n v="297046"/>
    <s v="ASEGURADO VOLUNTARIO"/>
    <x v="1"/>
    <s v="SI"/>
    <s v="SI"/>
    <s v="NO"/>
    <n v="50"/>
    <s v="No"/>
    <s v="No"/>
    <n v="297046"/>
    <s v="ASEGURADO VOLUNTARIO"/>
    <n v="50"/>
  </r>
  <r>
    <n v="3767"/>
    <s v="MUJER"/>
    <n v="297046"/>
    <s v="TRABAJADOR INDEPENDIENTE"/>
    <x v="1"/>
    <s v="SI"/>
    <s v="NO"/>
    <s v="SI"/>
    <n v="39"/>
    <s v="No"/>
    <s v="No"/>
    <n v="297046"/>
    <s v="TRABAJADOR INDEPENDIENTE"/>
    <n v="39"/>
  </r>
  <r>
    <n v="3768"/>
    <s v="MUJER"/>
    <n v="248558.8"/>
    <s v="ASALARIADO"/>
    <x v="1"/>
    <s v="SI"/>
    <s v="NO"/>
    <s v="NO"/>
    <n v="23"/>
    <s v="No"/>
    <s v="No"/>
    <n v="248558.8"/>
    <s v="ASALARIADO"/>
    <n v="23"/>
  </r>
  <r>
    <n v="3769"/>
    <s v="HOMBRE"/>
    <n v="300000"/>
    <s v="ASALARIADO"/>
    <x v="1"/>
    <s v="SI"/>
    <s v="NO"/>
    <s v="NO"/>
    <n v="22"/>
    <s v="No"/>
    <s v="No"/>
    <n v="300000"/>
    <s v="ASALARIADO"/>
    <n v="22"/>
  </r>
  <r>
    <n v="3770"/>
    <s v="HOMBRE"/>
    <n v="71904.240000000005"/>
    <s v="ASALARIADO"/>
    <x v="1"/>
    <s v="SI"/>
    <s v="NO"/>
    <s v="NO"/>
    <n v="47"/>
    <s v="No"/>
    <s v="No"/>
    <n v="71904.240000000005"/>
    <s v="ASALARIADO"/>
    <n v="47"/>
  </r>
  <r>
    <n v="3771"/>
    <s v="HOMBRE"/>
    <n v="1450000"/>
    <s v="ASALARIADO"/>
    <x v="1"/>
    <s v="SI"/>
    <s v="NO"/>
    <s v="NO"/>
    <n v="40"/>
    <s v="No"/>
    <s v="No"/>
    <n v="1450000"/>
    <s v="ASALARIADO"/>
    <n v="40"/>
  </r>
  <r>
    <n v="3772"/>
    <s v="MUJER"/>
    <n v="297046"/>
    <s v="TRABAJADOR INDEPENDIENTE"/>
    <x v="1"/>
    <s v="SI"/>
    <s v="SI"/>
    <s v="NO"/>
    <n v="48"/>
    <s v="No"/>
    <s v="No"/>
    <n v="297046"/>
    <s v="TRABAJADOR INDEPENDIENTE"/>
    <n v="48"/>
  </r>
  <r>
    <n v="3773"/>
    <s v="HOMBRE"/>
    <n v="343798"/>
    <s v="ASALARIADO"/>
    <x v="1"/>
    <s v="SI"/>
    <s v="NO"/>
    <s v="NO"/>
    <n v="62"/>
    <s v="No"/>
    <s v="No"/>
    <n v="343798"/>
    <s v="ASALARIADO"/>
    <n v="62"/>
  </r>
  <r>
    <n v="3774"/>
    <s v="HOMBRE"/>
    <n v="927301.89"/>
    <s v="ASALARIADO"/>
    <x v="0"/>
    <s v="SI"/>
    <s v="NO"/>
    <s v="NO"/>
    <n v="37"/>
    <s v="No"/>
    <s v="No"/>
    <n v="927301.89"/>
    <s v="ASALARIADO"/>
    <n v="37"/>
  </r>
  <r>
    <n v="3775"/>
    <s v="HOMBRE"/>
    <n v="670455.76"/>
    <s v="ASALARIADO"/>
    <x v="1"/>
    <s v="SI"/>
    <s v="NO"/>
    <s v="NO"/>
    <n v="33"/>
    <s v="No"/>
    <s v="No"/>
    <n v="670455.76"/>
    <s v="ASALARIADO"/>
    <n v="33"/>
  </r>
  <r>
    <n v="3776"/>
    <s v="HOMBRE"/>
    <n v="559022.46"/>
    <s v="ASALARIADO"/>
    <x v="1"/>
    <s v="SI"/>
    <s v="NO"/>
    <s v="NO"/>
    <n v="38"/>
    <s v="No"/>
    <s v="No"/>
    <n v="559022.46"/>
    <s v="ASALARIADO"/>
    <n v="38"/>
  </r>
  <r>
    <n v="3777"/>
    <s v="HOMBRE"/>
    <n v="581009"/>
    <s v="ASALARIADO"/>
    <x v="1"/>
    <s v="SI"/>
    <s v="NO"/>
    <s v="NO"/>
    <n v="49"/>
    <s v="No"/>
    <s v="No"/>
    <n v="581009"/>
    <s v="ASALARIADO"/>
    <n v="49"/>
  </r>
  <r>
    <n v="3778"/>
    <s v="MUJER"/>
    <n v="1608290"/>
    <s v="ASALARIADO"/>
    <x v="0"/>
    <s v="SI"/>
    <s v="NO"/>
    <s v="NO"/>
    <n v="36"/>
    <s v="No"/>
    <s v="No"/>
    <n v="1608290"/>
    <s v="ASALARIADO"/>
    <n v="36"/>
  </r>
  <r>
    <n v="3779"/>
    <s v="MUJER"/>
    <n v="1168690"/>
    <s v="ASALARIADO"/>
    <x v="1"/>
    <s v="SI"/>
    <s v="SI"/>
    <s v="NO"/>
    <n v="54"/>
    <s v="No"/>
    <s v="No"/>
    <n v="1168690"/>
    <s v="ASALARIADO"/>
    <n v="54"/>
  </r>
  <r>
    <n v="3780"/>
    <s v="MUJER"/>
    <n v="1109001.29"/>
    <s v="ASALARIADO"/>
    <x v="1"/>
    <s v="SI"/>
    <s v="NO"/>
    <s v="NO"/>
    <n v="49"/>
    <s v="No"/>
    <s v="No"/>
    <n v="1109001.29"/>
    <s v="ASALARIADO"/>
    <n v="49"/>
  </r>
  <r>
    <n v="3781"/>
    <s v="HOMBRE"/>
    <n v="409616.24"/>
    <s v="ASALARIADO"/>
    <x v="1"/>
    <s v="SI"/>
    <s v="NO"/>
    <s v="NO"/>
    <n v="57"/>
    <s v="No"/>
    <s v="No"/>
    <n v="409616.24"/>
    <s v="ASALARIADO"/>
    <n v="57"/>
  </r>
  <r>
    <n v="3782"/>
    <s v="MUJER"/>
    <n v="184000"/>
    <s v="ASALARIADO"/>
    <x v="1"/>
    <s v="SI"/>
    <s v="NO"/>
    <s v="NO"/>
    <n v="53"/>
    <s v="No"/>
    <s v="No"/>
    <n v="184000"/>
    <s v="ASALARIADO"/>
    <n v="53"/>
  </r>
  <r>
    <n v="3783"/>
    <s v="HOMBRE"/>
    <n v="113333"/>
    <s v="ASALARIADO"/>
    <x v="1"/>
    <s v="SI"/>
    <s v="NO"/>
    <s v="NO"/>
    <n v="38"/>
    <s v="No"/>
    <s v="No"/>
    <n v="113333"/>
    <s v="ASALARIADO"/>
    <n v="38"/>
  </r>
  <r>
    <n v="3784"/>
    <s v="HOMBRE"/>
    <n v="278030"/>
    <s v="TRABAJADOR INDEPENDIENTE"/>
    <x v="1"/>
    <s v="SI"/>
    <s v="NO"/>
    <s v="NO"/>
    <n v="24"/>
    <s v="No"/>
    <s v="No"/>
    <n v="278030"/>
    <s v="TRABAJADOR INDEPENDIENTE"/>
    <n v="24"/>
  </r>
  <r>
    <n v="3785"/>
    <s v="HOMBRE"/>
    <n v="297046"/>
    <s v="TRABAJADOR INDEPENDIENTE"/>
    <x v="1"/>
    <s v="SI"/>
    <s v="NO"/>
    <s v="NO"/>
    <n v="60"/>
    <s v="No"/>
    <s v="No"/>
    <n v="297046"/>
    <s v="TRABAJADOR INDEPENDIENTE"/>
    <n v="60"/>
  </r>
  <r>
    <n v="3786"/>
    <s v="MUJER"/>
    <n v="707680.19"/>
    <s v="ASALARIADO"/>
    <x v="1"/>
    <s v="SI"/>
    <s v="NO"/>
    <s v="NO"/>
    <n v="19"/>
    <s v="No"/>
    <s v="No"/>
    <n v="707680.19"/>
    <s v="ASALARIADO"/>
    <n v="19"/>
  </r>
  <r>
    <n v="3787"/>
    <s v="MUJER"/>
    <n v="361811"/>
    <s v="TRABAJADOR INDEPENDIENTE"/>
    <x v="1"/>
    <s v="SI"/>
    <s v="NO"/>
    <s v="NO"/>
    <n v="48"/>
    <s v="No"/>
    <s v="No"/>
    <n v="361811"/>
    <s v="TRABAJADOR INDEPENDIENTE"/>
    <n v="48"/>
  </r>
  <r>
    <n v="3788"/>
    <s v="MUJER"/>
    <n v="350158.37"/>
    <s v="ASALARIADO"/>
    <x v="1"/>
    <s v="SI"/>
    <s v="NO"/>
    <s v="NO"/>
    <n v="36"/>
    <s v="No"/>
    <s v="No"/>
    <n v="350158.37"/>
    <s v="ASALARIADO"/>
    <n v="36"/>
  </r>
  <r>
    <n v="3789"/>
    <s v="HOMBRE"/>
    <n v="459101.7"/>
    <s v="PENSIONADOS EN SU PROPIO SISTEMA"/>
    <x v="0"/>
    <s v="SI"/>
    <s v="NO"/>
    <s v="NO"/>
    <n v="65"/>
    <s v="No"/>
    <s v="No"/>
    <n v="459101.7"/>
    <s v="PENSIONADOS EN SU PROPIO SISTEMA"/>
    <n v="65"/>
  </r>
  <r>
    <n v="3790"/>
    <s v="HOMBRE"/>
    <n v="2369994"/>
    <s v="ASALARIADO"/>
    <x v="0"/>
    <s v="SI"/>
    <s v="NO"/>
    <s v="NO"/>
    <n v="59"/>
    <s v="Atípico"/>
    <s v="No"/>
    <n v="2369994"/>
    <s v="ASALARIADO"/>
    <n v="59"/>
  </r>
  <r>
    <n v="3791"/>
    <s v="HOMBRE"/>
    <n v="340000"/>
    <s v="ASALARIADO"/>
    <x v="1"/>
    <s v="SI"/>
    <s v="SI"/>
    <s v="SI"/>
    <n v="43"/>
    <s v="No"/>
    <s v="No"/>
    <n v="340000"/>
    <s v="ASALARIADO"/>
    <n v="43"/>
  </r>
  <r>
    <n v="3792"/>
    <s v="MUJER"/>
    <n v="284340"/>
    <s v="ASALARIADO"/>
    <x v="1"/>
    <s v="SI"/>
    <s v="NO"/>
    <s v="NO"/>
    <n v="20"/>
    <s v="No"/>
    <s v="No"/>
    <n v="284340"/>
    <s v="ASALARIADO"/>
    <n v="20"/>
  </r>
  <r>
    <n v="3793"/>
    <s v="MUJER"/>
    <n v="1927866"/>
    <s v="PENSIONADOS EN SU PROPIO SISTEMA"/>
    <x v="0"/>
    <s v="SI"/>
    <s v="NO"/>
    <s v="NO"/>
    <n v="70"/>
    <s v="No"/>
    <s v="No"/>
    <n v="1927866"/>
    <s v="PENSIONADOS EN SU PROPIO SISTEMA"/>
    <n v="70"/>
  </r>
  <r>
    <n v="3794"/>
    <s v="HOMBRE"/>
    <n v="465906.4"/>
    <s v="ASALARIADO"/>
    <x v="1"/>
    <s v="SI"/>
    <s v="NO"/>
    <s v="NO"/>
    <n v="27"/>
    <s v="No"/>
    <s v="No"/>
    <n v="465906.4"/>
    <s v="ASALARIADO"/>
    <n v="27"/>
  </r>
  <r>
    <n v="3795"/>
    <s v="MUJER"/>
    <n v="297044.99"/>
    <s v="CONVENIOS ESPECIALES DE TRABAJADORES INDEPENDIENTES"/>
    <x v="1"/>
    <s v="SI"/>
    <s v="SI"/>
    <s v="NO"/>
    <n v="56"/>
    <s v="No"/>
    <s v="No"/>
    <n v="297044.99"/>
    <s v="CONVENIOS ESPECIALES DE TRABAJADORES INDEPENDIENTES"/>
    <n v="56"/>
  </r>
  <r>
    <n v="3796"/>
    <s v="HOMBRE"/>
    <n v="400000"/>
    <s v="ASALARIADO"/>
    <x v="1"/>
    <s v="SI"/>
    <s v="NO"/>
    <s v="NO"/>
    <n v="43"/>
    <s v="No"/>
    <s v="No"/>
    <n v="400000"/>
    <s v="ASALARIADO"/>
    <n v="43"/>
  </r>
  <r>
    <n v="3797"/>
    <s v="HOMBRE"/>
    <n v="297046"/>
    <s v="ASEGURADO VOLUNTARIO"/>
    <x v="1"/>
    <s v="SI"/>
    <s v="NO"/>
    <s v="NO"/>
    <n v="26"/>
    <s v="No"/>
    <s v="No"/>
    <n v="297046"/>
    <s v="ASEGURADO VOLUNTARIO"/>
    <n v="26"/>
  </r>
  <r>
    <n v="3798"/>
    <s v="HOMBRE"/>
    <n v="278030"/>
    <s v="ASEGURADO VOLUNTARIO"/>
    <x v="1"/>
    <s v="SI"/>
    <s v="NO"/>
    <s v="SI"/>
    <n v="29"/>
    <s v="No"/>
    <s v="No"/>
    <n v="278030"/>
    <s v="ASEGURADO VOLUNTARIO"/>
    <n v="29"/>
  </r>
  <r>
    <n v="3799"/>
    <s v="MUJER"/>
    <n v="404467"/>
    <s v="ASEGURADO VOLUNTARIO"/>
    <x v="1"/>
    <s v="SI"/>
    <s v="SI"/>
    <s v="NO"/>
    <n v="63"/>
    <s v="No"/>
    <s v="No"/>
    <n v="404467"/>
    <s v="ASEGURADO VOLUNTARIO"/>
    <n v="63"/>
  </r>
  <r>
    <n v="3800"/>
    <s v="MUJER"/>
    <n v="954415.34"/>
    <s v="ASALARIADO"/>
    <x v="1"/>
    <s v="SI"/>
    <s v="NO"/>
    <s v="NO"/>
    <n v="29"/>
    <s v="No"/>
    <s v="No"/>
    <n v="954415.34"/>
    <s v="ASALARIADO"/>
    <n v="29"/>
  </r>
  <r>
    <n v="3801"/>
    <s v="HOMBRE"/>
    <n v="494792"/>
    <s v="ASALARIADO"/>
    <x v="1"/>
    <s v="SI"/>
    <s v="NO"/>
    <s v="NO"/>
    <n v="28"/>
    <s v="No"/>
    <s v="No"/>
    <n v="494792"/>
    <s v="ASALARIADO"/>
    <n v="28"/>
  </r>
  <r>
    <n v="3802"/>
    <s v="HOMBRE"/>
    <n v="405798"/>
    <s v="ASEGURADO VOLUNTARIO"/>
    <x v="1"/>
    <s v="SI"/>
    <s v="NO"/>
    <s v="NO"/>
    <n v="35"/>
    <s v="No"/>
    <s v="No"/>
    <n v="405798"/>
    <s v="ASEGURADO VOLUNTARIO"/>
    <n v="35"/>
  </r>
  <r>
    <n v="3803"/>
    <s v="MUJER"/>
    <n v="274453.13"/>
    <s v="ASALARIADO"/>
    <x v="1"/>
    <s v="SI"/>
    <s v="NO"/>
    <s v="NO"/>
    <n v="31"/>
    <s v="No"/>
    <s v="No"/>
    <n v="274453.13"/>
    <s v="ASALARIADO"/>
    <n v="31"/>
  </r>
  <r>
    <n v="3804"/>
    <s v="HOMBRE"/>
    <n v="411350"/>
    <s v="ASALARIADO"/>
    <x v="1"/>
    <s v="SI"/>
    <s v="NO"/>
    <s v="NO"/>
    <n v="24"/>
    <s v="No"/>
    <s v="No"/>
    <n v="411350"/>
    <s v="ASALARIADO"/>
    <n v="24"/>
  </r>
  <r>
    <n v="3805"/>
    <s v="MUJER"/>
    <n v="1586316"/>
    <s v="ASALARIADO"/>
    <x v="0"/>
    <s v="SI"/>
    <s v="NO"/>
    <s v="SI"/>
    <n v="39"/>
    <s v="No"/>
    <s v="No"/>
    <n v="1586316"/>
    <s v="ASALARIADO"/>
    <n v="39"/>
  </r>
  <r>
    <n v="3806"/>
    <s v="MUJER"/>
    <n v="221483.33"/>
    <s v="ASALARIADO"/>
    <x v="1"/>
    <s v="SI"/>
    <s v="NO"/>
    <s v="NO"/>
    <n v="25"/>
    <s v="No"/>
    <s v="No"/>
    <n v="221483.33"/>
    <s v="ASALARIADO"/>
    <n v="25"/>
  </r>
  <r>
    <n v="3807"/>
    <s v="MUJER"/>
    <n v="297046"/>
    <s v="ASEGURADO VOLUNTARIO"/>
    <x v="1"/>
    <s v="SI"/>
    <s v="SI"/>
    <s v="NO"/>
    <n v="32"/>
    <s v="No"/>
    <s v="No"/>
    <n v="297046"/>
    <s v="ASEGURADO VOLUNTARIO"/>
    <n v="32"/>
  </r>
  <r>
    <n v="3808"/>
    <s v="MUJER"/>
    <n v="355311.73"/>
    <s v="ASALARIADO"/>
    <x v="0"/>
    <s v="SI"/>
    <s v="NO"/>
    <s v="NO"/>
    <n v="51"/>
    <s v="No"/>
    <s v="No"/>
    <n v="355311.73"/>
    <s v="ASALARIADO"/>
    <n v="51"/>
  </r>
  <r>
    <n v="3809"/>
    <s v="HOMBRE"/>
    <n v="632709.64"/>
    <s v="ASALARIADO"/>
    <x v="1"/>
    <s v="SI"/>
    <s v="NO"/>
    <s v="NO"/>
    <n v="20"/>
    <s v="No"/>
    <s v="No"/>
    <n v="632709.64"/>
    <s v="ASALARIADO"/>
    <n v="20"/>
  </r>
  <r>
    <n v="3810"/>
    <s v="HOMBRE"/>
    <n v="305152"/>
    <s v="TRABAJADOR INDEPENDIENTE"/>
    <x v="1"/>
    <s v="SI"/>
    <s v="NO"/>
    <s v="SI"/>
    <n v="41"/>
    <s v="No"/>
    <s v="No"/>
    <n v="305152"/>
    <s v="TRABAJADOR INDEPENDIENTE"/>
    <n v="41"/>
  </r>
  <r>
    <n v="3811"/>
    <s v="HOMBRE"/>
    <n v="347514"/>
    <s v="ASALARIADO"/>
    <x v="1"/>
    <s v="SI"/>
    <s v="NO"/>
    <s v="SI"/>
    <n v="32"/>
    <s v="No"/>
    <s v="No"/>
    <n v="347514"/>
    <s v="ASALARIADO"/>
    <n v="32"/>
  </r>
  <r>
    <n v="3812"/>
    <s v="MUJER"/>
    <n v="461827"/>
    <s v="TRABAJADOR INDEPENDIENTE"/>
    <x v="1"/>
    <s v="SI"/>
    <s v="NO"/>
    <s v="NO"/>
    <n v="52"/>
    <s v="No"/>
    <s v="No"/>
    <n v="461827"/>
    <s v="TRABAJADOR INDEPENDIENTE"/>
    <n v="52"/>
  </r>
  <r>
    <n v="3813"/>
    <s v="HOMBRE"/>
    <n v="297050"/>
    <s v="TRABAJADOR INDEPENDIENTE"/>
    <x v="1"/>
    <s v="SI"/>
    <s v="NO"/>
    <s v="SI"/>
    <n v="29"/>
    <s v="No"/>
    <s v="No"/>
    <n v="297050"/>
    <s v="TRABAJADOR INDEPENDIENTE"/>
    <n v="29"/>
  </r>
  <r>
    <n v="3814"/>
    <s v="MUJER"/>
    <n v="740950"/>
    <s v="ASALARIADO"/>
    <x v="1"/>
    <s v="SI"/>
    <s v="NO"/>
    <s v="SI"/>
    <n v="27"/>
    <s v="No"/>
    <s v="No"/>
    <n v="740950"/>
    <s v="ASALARIADO"/>
    <n v="27"/>
  </r>
  <r>
    <n v="3815"/>
    <s v="MUJER"/>
    <n v="457581"/>
    <s v="ASALARIADO"/>
    <x v="0"/>
    <s v="SI"/>
    <s v="NO"/>
    <s v="SI"/>
    <n v="26"/>
    <s v="No"/>
    <s v="No"/>
    <n v="457581"/>
    <s v="ASALARIADO"/>
    <n v="26"/>
  </r>
  <r>
    <n v="3816"/>
    <s v="MUJER"/>
    <n v="800000"/>
    <s v="ASALARIADO"/>
    <x v="1"/>
    <s v="SI"/>
    <s v="NO"/>
    <s v="NO"/>
    <n v="31"/>
    <s v="No"/>
    <s v="No"/>
    <n v="800000"/>
    <s v="ASALARIADO"/>
    <n v="31"/>
  </r>
  <r>
    <n v="3817"/>
    <s v="HOMBRE"/>
    <n v="1725596"/>
    <s v="PENSIONADOS EN SU PROPIO SISTEMA"/>
    <x v="0"/>
    <s v="SI"/>
    <s v="NO"/>
    <s v="NO"/>
    <n v="59"/>
    <s v="No"/>
    <s v="No"/>
    <n v="1725596"/>
    <s v="PENSIONADOS EN SU PROPIO SISTEMA"/>
    <n v="59"/>
  </r>
  <r>
    <n v="3818"/>
    <s v="MUJER"/>
    <n v="322000"/>
    <s v="ASALARIADO"/>
    <x v="1"/>
    <s v="SI"/>
    <s v="SI"/>
    <s v="SI"/>
    <n v="57"/>
    <s v="No"/>
    <s v="No"/>
    <n v="322000"/>
    <s v="ASALARIADO"/>
    <n v="57"/>
  </r>
  <r>
    <n v="3819"/>
    <s v="MUJER"/>
    <n v="1099684.5"/>
    <s v="ASALARIADO"/>
    <x v="0"/>
    <s v="SI"/>
    <s v="NO"/>
    <s v="NO"/>
    <n v="27"/>
    <s v="No"/>
    <s v="No"/>
    <n v="1099684.5"/>
    <s v="ASALARIADO"/>
    <n v="27"/>
  </r>
  <r>
    <n v="3820"/>
    <s v="HOMBRE"/>
    <n v="278030"/>
    <s v="CONVENIOS ESPECIALES DE TRABAJADORES INDEPENDIENTES"/>
    <x v="1"/>
    <s v="SI"/>
    <s v="NO"/>
    <s v="NO"/>
    <n v="57"/>
    <s v="No"/>
    <s v="No"/>
    <n v="278030"/>
    <s v="CONVENIOS ESPECIALES DE TRABAJADORES INDEPENDIENTES"/>
    <n v="57"/>
  </r>
  <r>
    <n v="3821"/>
    <s v="MUJER"/>
    <n v="427677"/>
    <s v="PENSIONADOS EN SU PROPIO SISTEMA"/>
    <x v="0"/>
    <s v="SI"/>
    <s v="NO"/>
    <s v="NO"/>
    <n v="78"/>
    <s v="No"/>
    <s v="No"/>
    <n v="427677"/>
    <s v="PENSIONADOS EN SU PROPIO SISTEMA"/>
    <n v="78"/>
  </r>
  <r>
    <n v="3822"/>
    <s v="HOMBRE"/>
    <n v="408034"/>
    <s v="ASALARIADO"/>
    <x v="1"/>
    <s v="SI"/>
    <s v="SI"/>
    <s v="NO"/>
    <n v="57"/>
    <s v="No"/>
    <s v="No"/>
    <n v="408034"/>
    <s v="ASALARIADO"/>
    <n v="57"/>
  </r>
  <r>
    <n v="3823"/>
    <s v="MUJER"/>
    <n v="1120000"/>
    <s v="ASALARIADO"/>
    <x v="1"/>
    <s v="SI"/>
    <s v="NO"/>
    <s v="NO"/>
    <n v="52"/>
    <s v="No"/>
    <s v="No"/>
    <n v="1120000"/>
    <s v="ASALARIADO"/>
    <n v="52"/>
  </r>
  <r>
    <n v="3824"/>
    <s v="MUJER"/>
    <n v="639148"/>
    <s v="TRABAJADOR INDEPENDIENTE"/>
    <x v="1"/>
    <s v="SI"/>
    <s v="SI"/>
    <s v="SI"/>
    <n v="56"/>
    <s v="No"/>
    <s v="No"/>
    <n v="639148"/>
    <s v="TRABAJADOR INDEPENDIENTE"/>
    <n v="56"/>
  </r>
  <r>
    <n v="3825"/>
    <s v="HOMBRE"/>
    <n v="838750.29"/>
    <s v="ASALARIADO"/>
    <x v="1"/>
    <s v="SI"/>
    <s v="NO"/>
    <s v="NO"/>
    <n v="26"/>
    <s v="No"/>
    <s v="No"/>
    <n v="838750.29"/>
    <s v="ASALARIADO"/>
    <n v="26"/>
  </r>
  <r>
    <n v="3826"/>
    <s v="MUJER"/>
    <n v="564821.48"/>
    <s v="PENSIONADOS EN SU PROPIO SISTEMA"/>
    <x v="0"/>
    <s v="SI"/>
    <s v="NO"/>
    <s v="NO"/>
    <n v="58"/>
    <s v="No"/>
    <s v="No"/>
    <n v="564821.48"/>
    <s v="PENSIONADOS EN SU PROPIO SISTEMA"/>
    <n v="58"/>
  </r>
  <r>
    <n v="3827"/>
    <s v="HOMBRE"/>
    <n v="788174.72"/>
    <s v="ASALARIADO"/>
    <x v="1"/>
    <s v="SI"/>
    <s v="NO"/>
    <s v="NO"/>
    <n v="20"/>
    <s v="No"/>
    <s v="No"/>
    <n v="788174.72"/>
    <s v="ASALARIADO"/>
    <n v="20"/>
  </r>
  <r>
    <n v="3828"/>
    <s v="MUJER"/>
    <n v="420405"/>
    <s v="ASALARIADO"/>
    <x v="0"/>
    <s v="SI"/>
    <s v="NO"/>
    <s v="NO"/>
    <n v="21"/>
    <s v="No"/>
    <s v="No"/>
    <n v="420405"/>
    <s v="ASALARIADO"/>
    <n v="21"/>
  </r>
  <r>
    <n v="3829"/>
    <s v="MUJER"/>
    <n v="933264"/>
    <s v="TRABAJADOR INDEPENDIENTE"/>
    <x v="1"/>
    <s v="SI"/>
    <s v="NO"/>
    <s v="SI"/>
    <n v="40"/>
    <s v="No"/>
    <s v="No"/>
    <n v="933264"/>
    <s v="TRABAJADOR INDEPENDIENTE"/>
    <n v="40"/>
  </r>
  <r>
    <n v="3830"/>
    <s v="MUJER"/>
    <n v="1454350"/>
    <s v="ASALARIADO"/>
    <x v="1"/>
    <s v="SI"/>
    <s v="NO"/>
    <s v="NO"/>
    <n v="36"/>
    <s v="No"/>
    <s v="No"/>
    <n v="1454350"/>
    <s v="ASALARIADO"/>
    <n v="36"/>
  </r>
  <r>
    <n v="3831"/>
    <s v="MUJER"/>
    <n v="280000"/>
    <s v="ASEGURADO VOLUNTARIO"/>
    <x v="1"/>
    <s v="SI"/>
    <s v="NO"/>
    <s v="NO"/>
    <n v="33"/>
    <s v="No"/>
    <s v="No"/>
    <n v="280000"/>
    <s v="ASEGURADO VOLUNTARIO"/>
    <n v="33"/>
  </r>
  <r>
    <n v="3832"/>
    <s v="MUJER"/>
    <n v="39884.97"/>
    <s v="ASALARIADO"/>
    <x v="0"/>
    <s v="SI"/>
    <s v="NO"/>
    <s v="NO"/>
    <n v="28"/>
    <s v="No"/>
    <s v="No"/>
    <n v="39884.97"/>
    <s v="ASALARIADO"/>
    <n v="28"/>
  </r>
  <r>
    <n v="3833"/>
    <s v="HOMBRE"/>
    <n v="809513.38"/>
    <s v="ASALARIADO"/>
    <x v="1"/>
    <s v="SI"/>
    <s v="NO"/>
    <s v="NO"/>
    <n v="36"/>
    <s v="No"/>
    <s v="No"/>
    <n v="809513.38"/>
    <s v="ASALARIADO"/>
    <n v="36"/>
  </r>
  <r>
    <n v="3834"/>
    <s v="HOMBRE"/>
    <n v="190140"/>
    <s v="ASALARIADO"/>
    <x v="1"/>
    <s v="SI"/>
    <s v="SI"/>
    <s v="NO"/>
    <n v="31"/>
    <s v="No"/>
    <s v="No"/>
    <n v="190140"/>
    <s v="ASALARIADO"/>
    <n v="31"/>
  </r>
  <r>
    <n v="3835"/>
    <s v="HOMBRE"/>
    <n v="297045"/>
    <s v="ASEGURADO VOLUNTARIO"/>
    <x v="1"/>
    <s v="SI"/>
    <s v="NO"/>
    <s v="NO"/>
    <n v="52"/>
    <s v="No"/>
    <s v="No"/>
    <n v="297045"/>
    <s v="ASEGURADO VOLUNTARIO"/>
    <n v="52"/>
  </r>
  <r>
    <n v="3836"/>
    <s v="HOMBRE"/>
    <n v="468380.06"/>
    <s v="ASALARIADO"/>
    <x v="1"/>
    <s v="SI"/>
    <s v="NO"/>
    <s v="NO"/>
    <n v="61"/>
    <s v="No"/>
    <s v="No"/>
    <n v="468380.06"/>
    <s v="ASALARIADO"/>
    <n v="61"/>
  </r>
  <r>
    <n v="3837"/>
    <s v="HOMBRE"/>
    <n v="628752.38"/>
    <s v="ASALARIADO"/>
    <x v="1"/>
    <s v="SI"/>
    <s v="NO"/>
    <s v="NO"/>
    <n v="29"/>
    <s v="No"/>
    <s v="No"/>
    <n v="628752.38"/>
    <s v="ASALARIADO"/>
    <n v="29"/>
  </r>
  <r>
    <n v="3838"/>
    <s v="MUJER"/>
    <n v="781283.24"/>
    <s v="ASALARIADO"/>
    <x v="0"/>
    <s v="SI"/>
    <s v="NO"/>
    <s v="NO"/>
    <n v="30"/>
    <s v="No"/>
    <s v="No"/>
    <n v="781283.24"/>
    <s v="ASALARIADO"/>
    <n v="30"/>
  </r>
  <r>
    <n v="3839"/>
    <s v="MUJER"/>
    <n v="4364464.75"/>
    <s v="ASALARIADO"/>
    <x v="0"/>
    <s v="SI"/>
    <s v="NO"/>
    <s v="NO"/>
    <n v="39"/>
    <s v="Atípico"/>
    <s v="No"/>
    <n v="4364464.75"/>
    <s v="ASALARIADO"/>
    <n v="39"/>
  </r>
  <r>
    <n v="3840"/>
    <s v="HOMBRE"/>
    <n v="493736.09"/>
    <s v="ASALARIADO"/>
    <x v="1"/>
    <s v="SI"/>
    <s v="SI"/>
    <s v="NO"/>
    <n v="31"/>
    <s v="No"/>
    <s v="No"/>
    <n v="493736.09"/>
    <s v="ASALARIADO"/>
    <n v="31"/>
  </r>
  <r>
    <n v="3841"/>
    <s v="HOMBRE"/>
    <n v="914000"/>
    <s v="ASALARIADO"/>
    <x v="1"/>
    <s v="SI"/>
    <s v="NO"/>
    <s v="NO"/>
    <n v="27"/>
    <s v="No"/>
    <s v="No"/>
    <n v="914000"/>
    <s v="ASALARIADO"/>
    <n v="27"/>
  </r>
  <r>
    <n v="3842"/>
    <s v="HOMBRE"/>
    <n v="278030"/>
    <s v="CONVENIOS ESPECIALES DE TRABAJADORES INDEPENDIENTES"/>
    <x v="1"/>
    <s v="SI"/>
    <s v="NO"/>
    <s v="NO"/>
    <n v="34"/>
    <s v="No"/>
    <s v="No"/>
    <n v="278030"/>
    <s v="CONVENIOS ESPECIALES DE TRABAJADORES INDEPENDIENTES"/>
    <n v="34"/>
  </r>
  <r>
    <n v="3843"/>
    <s v="MUJER"/>
    <n v="1192788"/>
    <s v="PENSIONADOS EN SU PROPIO SISTEMA"/>
    <x v="0"/>
    <s v="SI"/>
    <s v="NO"/>
    <s v="NO"/>
    <n v="71"/>
    <s v="No"/>
    <s v="No"/>
    <n v="1192788"/>
    <s v="PENSIONADOS EN SU PROPIO SISTEMA"/>
    <n v="71"/>
  </r>
  <r>
    <n v="3844"/>
    <s v="MUJER"/>
    <n v="1203125"/>
    <s v="ASALARIADO"/>
    <x v="1"/>
    <s v="SI"/>
    <s v="NO"/>
    <s v="NO"/>
    <n v="35"/>
    <s v="No"/>
    <s v="No"/>
    <n v="1203125"/>
    <s v="ASALARIADO"/>
    <n v="35"/>
  </r>
  <r>
    <n v="3845"/>
    <s v="MUJER"/>
    <n v="405871"/>
    <s v="TRABAJADOR INDEPENDIENTE"/>
    <x v="1"/>
    <s v="SI"/>
    <s v="NO"/>
    <s v="NO"/>
    <n v="67"/>
    <s v="No"/>
    <s v="No"/>
    <n v="405871"/>
    <s v="TRABAJADOR INDEPENDIENTE"/>
    <n v="67"/>
  </r>
  <r>
    <n v="3846"/>
    <s v="HOMBRE"/>
    <n v="641216.5"/>
    <s v="ASALARIADO"/>
    <x v="1"/>
    <s v="SI"/>
    <s v="NO"/>
    <s v="NO"/>
    <n v="28"/>
    <s v="No"/>
    <s v="No"/>
    <n v="641216.5"/>
    <s v="ASALARIADO"/>
    <n v="28"/>
  </r>
  <r>
    <n v="3847"/>
    <s v="HOMBRE"/>
    <n v="310000"/>
    <s v="ASALARIADO"/>
    <x v="1"/>
    <s v="SI"/>
    <s v="NO"/>
    <s v="NO"/>
    <n v="28"/>
    <s v="No"/>
    <s v="No"/>
    <n v="310000"/>
    <s v="ASALARIADO"/>
    <n v="28"/>
  </r>
  <r>
    <n v="3848"/>
    <s v="HOMBRE"/>
    <n v="613320"/>
    <s v="CONVENIOS ESPECIALES DE ASEGURADOS VOLUNTARIOS"/>
    <x v="1"/>
    <s v="SI"/>
    <s v="SI"/>
    <s v="NO"/>
    <n v="72"/>
    <s v="No"/>
    <s v="No"/>
    <n v="613320"/>
    <s v="CONVENIOS ESPECIALES DE ASEGURADOS VOLUNTARIOS"/>
    <n v="72"/>
  </r>
  <r>
    <n v="3849"/>
    <s v="HOMBRE"/>
    <n v="276964.47999999998"/>
    <s v="ASALARIADO"/>
    <x v="1"/>
    <s v="SI"/>
    <s v="SI"/>
    <s v="SI"/>
    <n v="28"/>
    <s v="No"/>
    <s v="No"/>
    <n v="276964.47999999998"/>
    <s v="ASALARIADO"/>
    <n v="28"/>
  </r>
  <r>
    <n v="3850"/>
    <s v="HOMBRE"/>
    <n v="449750"/>
    <s v="ASALARIADO"/>
    <x v="1"/>
    <s v="SI"/>
    <s v="NO"/>
    <s v="NO"/>
    <n v="28"/>
    <s v="No"/>
    <s v="No"/>
    <n v="449750"/>
    <s v="ASALARIADO"/>
    <n v="28"/>
  </r>
  <r>
    <n v="3851"/>
    <s v="HOMBRE"/>
    <n v="887689.45"/>
    <s v="ASALARIADO"/>
    <x v="0"/>
    <s v="SI"/>
    <s v="NO"/>
    <s v="NO"/>
    <n v="29"/>
    <s v="No"/>
    <s v="No"/>
    <n v="887689.45"/>
    <s v="ASALARIADO"/>
    <n v="29"/>
  </r>
  <r>
    <n v="3852"/>
    <s v="MUJER"/>
    <n v="729230.7"/>
    <s v="ASALARIADO"/>
    <x v="0"/>
    <s v="SI"/>
    <s v="NO"/>
    <s v="NO"/>
    <n v="27"/>
    <s v="No"/>
    <s v="No"/>
    <n v="729230.7"/>
    <s v="ASALARIADO"/>
    <n v="27"/>
  </r>
  <r>
    <n v="3853"/>
    <s v="HOMBRE"/>
    <n v="388492"/>
    <s v="ASALARIADO"/>
    <x v="1"/>
    <s v="SI"/>
    <s v="NO"/>
    <s v="NO"/>
    <n v="21"/>
    <s v="No"/>
    <s v="No"/>
    <n v="388492"/>
    <s v="ASALARIADO"/>
    <n v="21"/>
  </r>
  <r>
    <n v="3854"/>
    <s v="HOMBRE"/>
    <n v="396286"/>
    <s v="ASALARIADO"/>
    <x v="1"/>
    <s v="SI"/>
    <s v="NO"/>
    <s v="NO"/>
    <n v="37"/>
    <s v="No"/>
    <s v="No"/>
    <n v="396286"/>
    <s v="ASALARIADO"/>
    <n v="37"/>
  </r>
  <r>
    <n v="3855"/>
    <s v="MUJER"/>
    <n v="1386388"/>
    <s v="PENSIONADOS EN SU PROPIO SISTEMA"/>
    <x v="0"/>
    <s v="SI"/>
    <s v="NO"/>
    <s v="NO"/>
    <n v="75"/>
    <s v="No"/>
    <s v="No"/>
    <n v="1386388"/>
    <s v="PENSIONADOS EN SU PROPIO SISTEMA"/>
    <n v="75"/>
  </r>
  <r>
    <n v="3856"/>
    <s v="MUJER"/>
    <n v="983308"/>
    <s v="ASALARIADO"/>
    <x v="1"/>
    <s v="SI"/>
    <s v="NO"/>
    <s v="NO"/>
    <n v="27"/>
    <s v="No"/>
    <s v="No"/>
    <n v="983308"/>
    <s v="ASALARIADO"/>
    <n v="27"/>
  </r>
  <r>
    <n v="3857"/>
    <s v="HOMBRE"/>
    <n v="1007583"/>
    <s v="TRABAJADOR INDEPENDIENTE"/>
    <x v="1"/>
    <s v="SI"/>
    <s v="NO"/>
    <s v="NO"/>
    <n v="76"/>
    <s v="No"/>
    <s v="No"/>
    <n v="1007583"/>
    <s v="TRABAJADOR INDEPENDIENTE"/>
    <n v="76"/>
  </r>
  <r>
    <n v="3858"/>
    <s v="MUJER"/>
    <n v="1104599"/>
    <s v="ASALARIADO"/>
    <x v="0"/>
    <s v="SI"/>
    <s v="NO"/>
    <s v="NO"/>
    <n v="50"/>
    <s v="No"/>
    <s v="No"/>
    <n v="1104599"/>
    <s v="ASALARIADO"/>
    <n v="50"/>
  </r>
  <r>
    <n v="3859"/>
    <s v="HOMBRE"/>
    <n v="350605.15"/>
    <s v="ASALARIADO"/>
    <x v="1"/>
    <s v="SI"/>
    <s v="NO"/>
    <s v="NO"/>
    <n v="31"/>
    <s v="No"/>
    <s v="No"/>
    <n v="350605.15"/>
    <s v="ASALARIADO"/>
    <n v="31"/>
  </r>
  <r>
    <n v="3860"/>
    <s v="HOMBRE"/>
    <n v="348749.4"/>
    <s v="ASALARIADO"/>
    <x v="1"/>
    <s v="SI"/>
    <s v="NO"/>
    <s v="NO"/>
    <n v="55"/>
    <s v="No"/>
    <s v="No"/>
    <n v="348749.4"/>
    <s v="ASALARIADO"/>
    <n v="55"/>
  </r>
  <r>
    <n v="3861"/>
    <s v="HOMBRE"/>
    <n v="299784"/>
    <s v="TRABAJADOR INDEPENDIENTE"/>
    <x v="1"/>
    <s v="SI"/>
    <s v="NO"/>
    <s v="NO"/>
    <n v="56"/>
    <s v="No"/>
    <s v="No"/>
    <n v="299784"/>
    <s v="TRABAJADOR INDEPENDIENTE"/>
    <n v="56"/>
  </r>
  <r>
    <n v="3862"/>
    <s v="MUJER"/>
    <n v="540083"/>
    <s v="TRABAJADOR INDEPENDIENTE"/>
    <x v="1"/>
    <s v="SI"/>
    <s v="SI"/>
    <s v="SI"/>
    <n v="55"/>
    <s v="No"/>
    <s v="No"/>
    <n v="540083"/>
    <s v="TRABAJADOR INDEPENDIENTE"/>
    <n v="55"/>
  </r>
  <r>
    <n v="3863"/>
    <s v="HOMBRE"/>
    <n v="991228.7"/>
    <s v="ASALARIADO"/>
    <x v="1"/>
    <s v="SI"/>
    <s v="NO"/>
    <s v="NO"/>
    <n v="44"/>
    <s v="No"/>
    <s v="No"/>
    <n v="991228.7"/>
    <s v="ASALARIADO"/>
    <n v="44"/>
  </r>
  <r>
    <n v="3864"/>
    <s v="HOMBRE"/>
    <n v="278030"/>
    <s v="CONVENIOS ESPECIALES DE TRABAJADORES INDEPENDIENTES"/>
    <x v="1"/>
    <s v="SI"/>
    <s v="NO"/>
    <s v="NO"/>
    <n v="49"/>
    <s v="No"/>
    <s v="No"/>
    <n v="278030"/>
    <s v="CONVENIOS ESPECIALES DE TRABAJADORES INDEPENDIENTES"/>
    <n v="49"/>
  </r>
  <r>
    <n v="3865"/>
    <s v="MUJER"/>
    <n v="306545"/>
    <s v="ASALARIADO"/>
    <x v="0"/>
    <s v="SI"/>
    <s v="NO"/>
    <s v="SI"/>
    <n v="39"/>
    <s v="No"/>
    <s v="No"/>
    <n v="306545"/>
    <s v="ASALARIADO"/>
    <n v="39"/>
  </r>
  <r>
    <n v="3866"/>
    <s v="HOMBRE"/>
    <n v="639121.35"/>
    <s v="ASALARIADO"/>
    <x v="1"/>
    <s v="SI"/>
    <s v="NO"/>
    <s v="NO"/>
    <n v="36"/>
    <s v="No"/>
    <s v="No"/>
    <n v="639121.35"/>
    <s v="ASALARIADO"/>
    <n v="36"/>
  </r>
  <r>
    <n v="3867"/>
    <s v="HOMBRE"/>
    <n v="422514.14"/>
    <s v="ASALARIADO"/>
    <x v="1"/>
    <s v="SI"/>
    <s v="NO"/>
    <s v="NO"/>
    <n v="33"/>
    <s v="No"/>
    <s v="No"/>
    <n v="422514.14"/>
    <s v="ASALARIADO"/>
    <n v="33"/>
  </r>
  <r>
    <n v="3868"/>
    <s v="HOMBRE"/>
    <n v="639148"/>
    <s v="TRABAJADOR INDEPENDIENTE"/>
    <x v="1"/>
    <s v="SI"/>
    <s v="NO"/>
    <s v="NO"/>
    <n v="61"/>
    <s v="No"/>
    <s v="No"/>
    <n v="639148"/>
    <s v="TRABAJADOR INDEPENDIENTE"/>
    <n v="61"/>
  </r>
  <r>
    <n v="3869"/>
    <s v="MUJER"/>
    <n v="438762.65"/>
    <s v="ASALARIADO"/>
    <x v="1"/>
    <s v="SI"/>
    <s v="NO"/>
    <s v="SI"/>
    <n v="24"/>
    <s v="No"/>
    <s v="No"/>
    <n v="438762.65"/>
    <s v="ASALARIADO"/>
    <n v="24"/>
  </r>
  <r>
    <n v="3870"/>
    <s v="HOMBRE"/>
    <n v="940646.55"/>
    <s v="ASALARIADO"/>
    <x v="1"/>
    <s v="SI"/>
    <s v="NO"/>
    <s v="NO"/>
    <n v="55"/>
    <s v="No"/>
    <s v="No"/>
    <n v="940646.55"/>
    <s v="ASALARIADO"/>
    <n v="55"/>
  </r>
  <r>
    <n v="3871"/>
    <s v="HOMBRE"/>
    <n v="298248.25"/>
    <s v="ASALARIADO"/>
    <x v="1"/>
    <s v="SI"/>
    <s v="NO"/>
    <s v="NO"/>
    <n v="26"/>
    <s v="No"/>
    <s v="No"/>
    <n v="298248.25"/>
    <s v="ASALARIADO"/>
    <n v="26"/>
  </r>
  <r>
    <n v="3872"/>
    <s v="HOMBRE"/>
    <n v="450513.01"/>
    <s v="ASALARIADO"/>
    <x v="0"/>
    <s v="SI"/>
    <s v="NO"/>
    <s v="NO"/>
    <n v="39"/>
    <s v="No"/>
    <s v="No"/>
    <n v="450513.01"/>
    <s v="ASALARIADO"/>
    <n v="39"/>
  </r>
  <r>
    <n v="3873"/>
    <s v="HOMBRE"/>
    <n v="1213949"/>
    <s v="ASALARIADO"/>
    <x v="0"/>
    <s v="SI"/>
    <s v="NO"/>
    <s v="NO"/>
    <n v="41"/>
    <s v="No"/>
    <s v="No"/>
    <n v="1213949"/>
    <s v="ASALARIADO"/>
    <n v="41"/>
  </r>
  <r>
    <n v="3874"/>
    <s v="HOMBRE"/>
    <n v="377729.94"/>
    <s v="ASALARIADO"/>
    <x v="1"/>
    <s v="SI"/>
    <s v="NO"/>
    <s v="NO"/>
    <n v="36"/>
    <s v="No"/>
    <s v="No"/>
    <n v="377729.94"/>
    <s v="ASALARIADO"/>
    <n v="36"/>
  </r>
  <r>
    <n v="3875"/>
    <s v="MUJER"/>
    <n v="1605450"/>
    <s v="ASALARIADO"/>
    <x v="1"/>
    <s v="SI"/>
    <s v="NO"/>
    <s v="NO"/>
    <n v="38"/>
    <s v="No"/>
    <s v="No"/>
    <n v="1605450"/>
    <s v="ASALARIADO"/>
    <n v="38"/>
  </r>
  <r>
    <n v="3876"/>
    <s v="HOMBRE"/>
    <n v="297102"/>
    <s v="TRABAJADOR INDEPENDIENTE"/>
    <x v="1"/>
    <s v="SI"/>
    <s v="NO"/>
    <s v="SI"/>
    <n v="64"/>
    <s v="No"/>
    <s v="No"/>
    <n v="297102"/>
    <s v="TRABAJADOR INDEPENDIENTE"/>
    <n v="64"/>
  </r>
  <r>
    <n v="3877"/>
    <s v="HOMBRE"/>
    <n v="391637.5"/>
    <s v="ASALARIADO"/>
    <x v="1"/>
    <s v="SI"/>
    <s v="NO"/>
    <s v="NO"/>
    <n v="49"/>
    <s v="No"/>
    <s v="No"/>
    <n v="391637.5"/>
    <s v="ASALARIADO"/>
    <n v="49"/>
  </r>
  <r>
    <n v="3878"/>
    <s v="HOMBRE"/>
    <n v="317719"/>
    <s v="ASEGURADO VOLUNTARIO"/>
    <x v="1"/>
    <s v="SI"/>
    <s v="SI"/>
    <s v="NO"/>
    <n v="34"/>
    <s v="No"/>
    <s v="No"/>
    <n v="317719"/>
    <s v="ASEGURADO VOLUNTARIO"/>
    <n v="34"/>
  </r>
  <r>
    <n v="3879"/>
    <s v="MUJER"/>
    <n v="1161829.5"/>
    <s v="ASALARIADO"/>
    <x v="0"/>
    <s v="SI"/>
    <s v="NO"/>
    <s v="NO"/>
    <n v="32"/>
    <s v="No"/>
    <s v="No"/>
    <n v="1161829.5"/>
    <s v="ASALARIADO"/>
    <n v="32"/>
  </r>
  <r>
    <n v="3880"/>
    <s v="MUJER"/>
    <n v="297050"/>
    <s v="ASEGURADO VOLUNTARIO"/>
    <x v="1"/>
    <s v="SI"/>
    <s v="NO"/>
    <s v="NO"/>
    <n v="55"/>
    <s v="No"/>
    <s v="No"/>
    <n v="297050"/>
    <s v="ASEGURADO VOLUNTARIO"/>
    <n v="55"/>
  </r>
  <r>
    <n v="3881"/>
    <s v="HOMBRE"/>
    <n v="1117420.3"/>
    <s v="ASALARIADO"/>
    <x v="1"/>
    <s v="SI"/>
    <s v="NO"/>
    <s v="NO"/>
    <n v="52"/>
    <s v="No"/>
    <s v="No"/>
    <n v="1117420.3"/>
    <s v="ASALARIADO"/>
    <n v="52"/>
  </r>
  <r>
    <n v="3882"/>
    <s v="HOMBRE"/>
    <n v="472721.91999999998"/>
    <s v="ASALARIADO"/>
    <x v="1"/>
    <s v="SI"/>
    <s v="NO"/>
    <s v="NO"/>
    <n v="60"/>
    <s v="No"/>
    <s v="No"/>
    <n v="472721.91999999998"/>
    <s v="ASALARIADO"/>
    <n v="60"/>
  </r>
  <r>
    <n v="3883"/>
    <s v="MUJER"/>
    <n v="300018"/>
    <s v="ASEGURADO VOLUNTARIO"/>
    <x v="1"/>
    <s v="SI"/>
    <s v="NO"/>
    <s v="NO"/>
    <n v="55"/>
    <s v="No"/>
    <s v="No"/>
    <n v="300018"/>
    <s v="ASEGURADO VOLUNTARIO"/>
    <n v="55"/>
  </r>
  <r>
    <n v="3884"/>
    <s v="HOMBRE"/>
    <n v="235200"/>
    <s v="ASALARIADO"/>
    <x v="1"/>
    <s v="SI"/>
    <s v="NO"/>
    <s v="SI"/>
    <n v="24"/>
    <s v="No"/>
    <s v="No"/>
    <n v="235200"/>
    <s v="ASALARIADO"/>
    <n v="24"/>
  </r>
  <r>
    <n v="3885"/>
    <s v="MUJER"/>
    <n v="180000"/>
    <s v="ASALARIADO"/>
    <x v="1"/>
    <s v="SI"/>
    <s v="SI"/>
    <s v="NO"/>
    <n v="30"/>
    <s v="No"/>
    <s v="No"/>
    <n v="180000"/>
    <s v="ASALARIADO"/>
    <n v="30"/>
  </r>
  <r>
    <n v="3886"/>
    <s v="HOMBRE"/>
    <n v="639148"/>
    <s v="TRABAJADOR INDEPENDIENTE"/>
    <x v="1"/>
    <s v="SI"/>
    <s v="NO"/>
    <s v="NO"/>
    <n v="58"/>
    <s v="No"/>
    <s v="No"/>
    <n v="639148"/>
    <s v="TRABAJADOR INDEPENDIENTE"/>
    <n v="58"/>
  </r>
  <r>
    <n v="3887"/>
    <s v="MUJER"/>
    <n v="1461535"/>
    <s v="PENSIONADOS EN SU PROPIO SISTEMA"/>
    <x v="0"/>
    <s v="SI"/>
    <s v="NO"/>
    <s v="NO"/>
    <n v="55"/>
    <s v="No"/>
    <s v="No"/>
    <n v="1461535"/>
    <s v="PENSIONADOS EN SU PROPIO SISTEMA"/>
    <n v="55"/>
  </r>
  <r>
    <n v="3888"/>
    <s v="MUJER"/>
    <n v="297046"/>
    <s v="ASEGURADO VOLUNTARIO"/>
    <x v="1"/>
    <s v="SI"/>
    <s v="NO"/>
    <s v="NO"/>
    <n v="60"/>
    <s v="No"/>
    <s v="No"/>
    <n v="297046"/>
    <s v="ASEGURADO VOLUNTARIO"/>
    <n v="60"/>
  </r>
  <r>
    <n v="3889"/>
    <s v="HOMBRE"/>
    <n v="208067.25"/>
    <s v="ASALARIADO"/>
    <x v="0"/>
    <s v="SI"/>
    <s v="NO"/>
    <s v="NO"/>
    <n v="46"/>
    <s v="No"/>
    <s v="No"/>
    <n v="208067.25"/>
    <s v="ASALARIADO"/>
    <n v="46"/>
  </r>
  <r>
    <n v="3890"/>
    <s v="MUJER"/>
    <n v="260000"/>
    <s v="ASALARIADO"/>
    <x v="1"/>
    <s v="SI"/>
    <s v="NO"/>
    <s v="NO"/>
    <n v="29"/>
    <s v="No"/>
    <s v="No"/>
    <n v="260000"/>
    <s v="ASALARIADO"/>
    <n v="29"/>
  </r>
  <r>
    <n v="3891"/>
    <s v="HOMBRE"/>
    <n v="274969.43"/>
    <s v="ASALARIADO"/>
    <x v="1"/>
    <s v="SI"/>
    <s v="NO"/>
    <s v="NO"/>
    <n v="31"/>
    <s v="No"/>
    <s v="No"/>
    <n v="274969.43"/>
    <s v="ASALARIADO"/>
    <n v="31"/>
  </r>
  <r>
    <n v="3892"/>
    <s v="HOMBRE"/>
    <n v="1392687.83"/>
    <s v="ASALARIADO"/>
    <x v="1"/>
    <s v="SI"/>
    <s v="NO"/>
    <s v="NO"/>
    <n v="55"/>
    <s v="No"/>
    <s v="No"/>
    <n v="1392687.83"/>
    <s v="ASALARIADO"/>
    <n v="55"/>
  </r>
  <r>
    <n v="3893"/>
    <s v="HOMBRE"/>
    <n v="546354"/>
    <s v="TRABAJADOR INDEPENDIENTE"/>
    <x v="1"/>
    <s v="SI"/>
    <s v="SI"/>
    <s v="SI"/>
    <n v="81"/>
    <s v="No"/>
    <s v="No"/>
    <n v="546354"/>
    <s v="TRABAJADOR INDEPENDIENTE"/>
    <n v="81"/>
  </r>
  <r>
    <n v="3894"/>
    <s v="MUJER"/>
    <n v="297046"/>
    <s v="ASEGURADO VOLUNTARIO"/>
    <x v="1"/>
    <s v="NO"/>
    <s v="NO"/>
    <s v="NO"/>
    <n v="52"/>
    <s v="No"/>
    <s v="No"/>
    <n v="297046"/>
    <s v="ASEGURADO VOLUNTARIO"/>
    <n v="52"/>
  </r>
  <r>
    <n v="3895"/>
    <s v="HOMBRE"/>
    <n v="459260"/>
    <s v="ASALARIADO"/>
    <x v="1"/>
    <s v="SI"/>
    <s v="NO"/>
    <s v="NO"/>
    <n v="37"/>
    <s v="No"/>
    <s v="No"/>
    <n v="459260"/>
    <s v="ASALARIADO"/>
    <n v="37"/>
  </r>
  <r>
    <n v="3896"/>
    <s v="HOMBRE"/>
    <n v="721709.3"/>
    <s v="ASALARIADO"/>
    <x v="0"/>
    <s v="SI"/>
    <s v="NO"/>
    <s v="NO"/>
    <n v="45"/>
    <s v="No"/>
    <s v="No"/>
    <n v="721709.3"/>
    <s v="ASALARIADO"/>
    <n v="45"/>
  </r>
  <r>
    <n v="3897"/>
    <s v="MUJER"/>
    <n v="465877"/>
    <s v="ASALARIADO"/>
    <x v="1"/>
    <s v="SI"/>
    <s v="NO"/>
    <s v="SI"/>
    <n v="36"/>
    <s v="No"/>
    <s v="No"/>
    <n v="465877"/>
    <s v="ASALARIADO"/>
    <n v="36"/>
  </r>
  <r>
    <n v="3898"/>
    <s v="MUJER"/>
    <n v="658917"/>
    <s v="ASALARIADO"/>
    <x v="0"/>
    <s v="SI"/>
    <s v="NO"/>
    <s v="SI"/>
    <n v="36"/>
    <s v="No"/>
    <s v="No"/>
    <n v="658917"/>
    <s v="ASALARIADO"/>
    <n v="36"/>
  </r>
  <r>
    <n v="3899"/>
    <s v="HOMBRE"/>
    <n v="2658295.4300000002"/>
    <s v="ASALARIADO"/>
    <x v="1"/>
    <s v="SI"/>
    <s v="SI"/>
    <s v="NO"/>
    <n v="30"/>
    <s v="Atípico"/>
    <s v="No"/>
    <n v="2658295.4300000002"/>
    <s v="ASALARIADO"/>
    <n v="30"/>
  </r>
  <r>
    <n v="3900"/>
    <s v="HOMBRE"/>
    <n v="583221.81999999995"/>
    <s v="ASALARIADO"/>
    <x v="1"/>
    <s v="SI"/>
    <s v="SI"/>
    <s v="NO"/>
    <n v="53"/>
    <s v="No"/>
    <s v="No"/>
    <n v="583221.81999999995"/>
    <s v="ASALARIADO"/>
    <n v="53"/>
  </r>
  <r>
    <n v="3901"/>
    <s v="HOMBRE"/>
    <n v="297046"/>
    <s v="TRABAJADOR INDEPENDIENTE"/>
    <x v="1"/>
    <s v="SI"/>
    <s v="NO"/>
    <s v="NO"/>
    <n v="32"/>
    <s v="No"/>
    <s v="No"/>
    <n v="297046"/>
    <s v="TRABAJADOR INDEPENDIENTE"/>
    <n v="32"/>
  </r>
  <r>
    <n v="3902"/>
    <s v="MUJER"/>
    <n v="572000"/>
    <s v="ASALARIADO"/>
    <x v="1"/>
    <s v="SI"/>
    <s v="NO"/>
    <s v="NO"/>
    <n v="50"/>
    <s v="No"/>
    <s v="No"/>
    <n v="572000"/>
    <s v="ASALARIADO"/>
    <n v="50"/>
  </r>
  <r>
    <n v="3903"/>
    <s v="HOMBRE"/>
    <n v="705100"/>
    <s v="ASALARIADO"/>
    <x v="1"/>
    <s v="SI"/>
    <s v="NO"/>
    <s v="NO"/>
    <n v="64"/>
    <s v="No"/>
    <s v="No"/>
    <n v="705100"/>
    <s v="ASALARIADO"/>
    <n v="64"/>
  </r>
  <r>
    <n v="3904"/>
    <s v="HOMBRE"/>
    <n v="366181.5"/>
    <s v="ASALARIADO"/>
    <x v="1"/>
    <s v="SI"/>
    <s v="NO"/>
    <s v="NO"/>
    <n v="33"/>
    <s v="No"/>
    <s v="No"/>
    <n v="366181.5"/>
    <s v="ASALARIADO"/>
    <n v="33"/>
  </r>
  <r>
    <n v="3905"/>
    <s v="HOMBRE"/>
    <n v="639148"/>
    <s v="TRABAJADOR INDEPENDIENTE"/>
    <x v="1"/>
    <s v="SI"/>
    <s v="NO"/>
    <s v="SI"/>
    <n v="41"/>
    <s v="No"/>
    <s v="No"/>
    <n v="639148"/>
    <s v="TRABAJADOR INDEPENDIENTE"/>
    <n v="41"/>
  </r>
  <r>
    <n v="3906"/>
    <s v="HOMBRE"/>
    <n v="883100"/>
    <s v="ASALARIADO"/>
    <x v="0"/>
    <s v="SI"/>
    <s v="NO"/>
    <s v="NO"/>
    <n v="48"/>
    <s v="No"/>
    <s v="No"/>
    <n v="883100"/>
    <s v="ASALARIADO"/>
    <n v="48"/>
  </r>
  <r>
    <n v="3907"/>
    <s v="MUJER"/>
    <n v="634458.85"/>
    <s v="ASALARIADO"/>
    <x v="0"/>
    <s v="SI"/>
    <s v="NO"/>
    <s v="NO"/>
    <n v="37"/>
    <s v="No"/>
    <s v="No"/>
    <n v="634458.85"/>
    <s v="ASALARIADO"/>
    <n v="37"/>
  </r>
  <r>
    <n v="3908"/>
    <s v="HOMBRE"/>
    <n v="700000"/>
    <s v="ASALARIADO"/>
    <x v="1"/>
    <s v="SI"/>
    <s v="NO"/>
    <s v="NO"/>
    <n v="46"/>
    <s v="No"/>
    <s v="No"/>
    <n v="700000"/>
    <s v="ASALARIADO"/>
    <n v="46"/>
  </r>
  <r>
    <n v="3909"/>
    <s v="HOMBRE"/>
    <n v="583859.75"/>
    <s v="ASALARIADO"/>
    <x v="1"/>
    <s v="SI"/>
    <s v="NO"/>
    <s v="NO"/>
    <n v="62"/>
    <s v="No"/>
    <s v="No"/>
    <n v="583859.75"/>
    <s v="ASALARIADO"/>
    <n v="62"/>
  </r>
  <r>
    <n v="3910"/>
    <s v="MUJER"/>
    <n v="649238.17000000004"/>
    <s v="ASALARIADO"/>
    <x v="1"/>
    <s v="SI"/>
    <s v="NO"/>
    <s v="NO"/>
    <n v="27"/>
    <s v="No"/>
    <s v="No"/>
    <n v="649238.17000000004"/>
    <s v="ASALARIADO"/>
    <n v="27"/>
  </r>
  <r>
    <n v="3911"/>
    <s v="MUJER"/>
    <n v="1341939"/>
    <s v="PENSIONADOS EN SU PROPIO SISTEMA"/>
    <x v="0"/>
    <s v="SI"/>
    <s v="NO"/>
    <s v="NO"/>
    <n v="76"/>
    <s v="No"/>
    <s v="No"/>
    <n v="1341939"/>
    <s v="PENSIONADOS EN SU PROPIO SISTEMA"/>
    <n v="76"/>
  </r>
  <r>
    <n v="3912"/>
    <s v="MUJER"/>
    <n v="170248"/>
    <s v="ASALARIADO"/>
    <x v="1"/>
    <s v="SI"/>
    <s v="NO"/>
    <s v="NO"/>
    <n v="20"/>
    <s v="No"/>
    <s v="No"/>
    <n v="170248"/>
    <s v="ASALARIADO"/>
    <n v="20"/>
  </r>
  <r>
    <n v="3913"/>
    <s v="HOMBRE"/>
    <n v="301566"/>
    <s v="ASEGURADO VOLUNTARIO"/>
    <x v="1"/>
    <s v="SI"/>
    <s v="NO"/>
    <s v="SI"/>
    <n v="26"/>
    <s v="No"/>
    <s v="No"/>
    <n v="301566"/>
    <s v="ASEGURADO VOLUNTARIO"/>
    <n v="26"/>
  </r>
  <r>
    <n v="3914"/>
    <s v="HOMBRE"/>
    <n v="326841"/>
    <s v="TRABAJADOR INDEPENDIENTE"/>
    <x v="1"/>
    <s v="SI"/>
    <s v="NO"/>
    <s v="SI"/>
    <n v="51"/>
    <s v="No"/>
    <s v="No"/>
    <n v="326841"/>
    <s v="TRABAJADOR INDEPENDIENTE"/>
    <n v="51"/>
  </r>
  <r>
    <n v="3915"/>
    <s v="HOMBRE"/>
    <n v="260561"/>
    <s v="ASALARIADO"/>
    <x v="1"/>
    <s v="SI"/>
    <s v="NO"/>
    <s v="NO"/>
    <n v="52"/>
    <s v="No"/>
    <s v="No"/>
    <n v="260561"/>
    <s v="ASALARIADO"/>
    <n v="52"/>
  </r>
  <r>
    <n v="3916"/>
    <s v="HOMBRE"/>
    <n v="478496"/>
    <s v="TRABAJADOR INDEPENDIENTE"/>
    <x v="1"/>
    <s v="SI"/>
    <s v="NO"/>
    <s v="NO"/>
    <n v="31"/>
    <s v="No"/>
    <s v="No"/>
    <n v="478496"/>
    <s v="TRABAJADOR INDEPENDIENTE"/>
    <n v="31"/>
  </r>
  <r>
    <n v="3917"/>
    <s v="HOMBRE"/>
    <n v="297046"/>
    <s v="ASEGURADO VOLUNTARIO"/>
    <x v="1"/>
    <s v="SI"/>
    <s v="NO"/>
    <s v="NO"/>
    <n v="59"/>
    <s v="No"/>
    <s v="No"/>
    <n v="297046"/>
    <s v="ASEGURADO VOLUNTARIO"/>
    <n v="59"/>
  </r>
  <r>
    <n v="3918"/>
    <s v="MUJER"/>
    <n v="360000"/>
    <s v="ASALARIADO"/>
    <x v="1"/>
    <s v="SI"/>
    <s v="NO"/>
    <s v="NO"/>
    <n v="23"/>
    <s v="No"/>
    <s v="No"/>
    <n v="360000"/>
    <s v="ASALARIADO"/>
    <n v="23"/>
  </r>
  <r>
    <n v="3919"/>
    <s v="MUJER"/>
    <n v="297046"/>
    <s v="ASEGURADO VOLUNTARIO"/>
    <x v="1"/>
    <s v="SI"/>
    <s v="NO"/>
    <s v="NO"/>
    <n v="43"/>
    <s v="No"/>
    <s v="No"/>
    <n v="297046"/>
    <s v="ASEGURADO VOLUNTARIO"/>
    <n v="43"/>
  </r>
  <r>
    <n v="3920"/>
    <s v="HOMBRE"/>
    <n v="10"/>
    <s v="ASALARIADO"/>
    <x v="1"/>
    <s v="SI"/>
    <s v="NO"/>
    <s v="NO"/>
    <n v="42"/>
    <s v="No"/>
    <s v="No"/>
    <n v="10"/>
    <s v="ASALARIADO"/>
    <n v="42"/>
  </r>
  <r>
    <n v="3921"/>
    <s v="HOMBRE"/>
    <n v="310124"/>
    <s v="TRABAJADOR INDEPENDIENTE"/>
    <x v="1"/>
    <s v="SI"/>
    <s v="SI"/>
    <s v="SI"/>
    <n v="48"/>
    <s v="No"/>
    <s v="No"/>
    <n v="310124"/>
    <s v="TRABAJADOR INDEPENDIENTE"/>
    <n v="48"/>
  </r>
  <r>
    <n v="3922"/>
    <s v="HOMBRE"/>
    <n v="148800"/>
    <s v="ASALARIADO"/>
    <x v="1"/>
    <s v="SI"/>
    <s v="NO"/>
    <s v="NO"/>
    <n v="54"/>
    <s v="No"/>
    <s v="No"/>
    <n v="148800"/>
    <s v="ASALARIADO"/>
    <n v="54"/>
  </r>
  <r>
    <n v="3923"/>
    <s v="HOMBRE"/>
    <n v="192600"/>
    <s v="ASALARIADO"/>
    <x v="1"/>
    <s v="SI"/>
    <s v="SI"/>
    <s v="SI"/>
    <n v="48"/>
    <s v="No"/>
    <s v="No"/>
    <n v="192600"/>
    <s v="ASALARIADO"/>
    <n v="48"/>
  </r>
  <r>
    <n v="3924"/>
    <s v="HOMBRE"/>
    <n v="305704"/>
    <s v="TRABAJADOR INDEPENDIENTE"/>
    <x v="1"/>
    <s v="SI"/>
    <s v="NO"/>
    <s v="SI"/>
    <n v="42"/>
    <s v="No"/>
    <s v="No"/>
    <n v="305704"/>
    <s v="TRABAJADOR INDEPENDIENTE"/>
    <n v="42"/>
  </r>
  <r>
    <n v="3925"/>
    <s v="HOMBRE"/>
    <n v="297046"/>
    <s v="ASEGURADO VOLUNTARIO"/>
    <x v="1"/>
    <s v="SI"/>
    <s v="NO"/>
    <s v="NO"/>
    <n v="48"/>
    <s v="No"/>
    <s v="No"/>
    <n v="297046"/>
    <s v="ASEGURADO VOLUNTARIO"/>
    <n v="48"/>
  </r>
  <r>
    <n v="3926"/>
    <s v="HOMBRE"/>
    <n v="1481119.18"/>
    <s v="ASALARIADO"/>
    <x v="1"/>
    <s v="SI"/>
    <s v="NO"/>
    <s v="NO"/>
    <n v="29"/>
    <s v="No"/>
    <s v="No"/>
    <n v="1481119.18"/>
    <s v="ASALARIADO"/>
    <n v="29"/>
  </r>
  <r>
    <n v="3927"/>
    <s v="MUJER"/>
    <n v="220000"/>
    <s v="ASALARIADO"/>
    <x v="1"/>
    <s v="SI"/>
    <s v="NO"/>
    <s v="NO"/>
    <n v="58"/>
    <s v="No"/>
    <s v="No"/>
    <n v="220000"/>
    <s v="ASALARIADO"/>
    <n v="58"/>
  </r>
  <r>
    <n v="3928"/>
    <s v="MUJER"/>
    <n v="856546"/>
    <s v="ASALARIADO"/>
    <x v="0"/>
    <s v="SI"/>
    <s v="NO"/>
    <s v="NO"/>
    <n v="36"/>
    <s v="No"/>
    <s v="No"/>
    <n v="856546"/>
    <s v="ASALARIADO"/>
    <n v="36"/>
  </r>
  <r>
    <n v="3929"/>
    <s v="MUJER"/>
    <n v="358640"/>
    <s v="TRABAJADOR INDEPENDIENTE"/>
    <x v="1"/>
    <s v="SI"/>
    <s v="NO"/>
    <s v="SI"/>
    <n v="24"/>
    <s v="No"/>
    <s v="No"/>
    <n v="358640"/>
    <s v="TRABAJADOR INDEPENDIENTE"/>
    <n v="24"/>
  </r>
  <r>
    <n v="3930"/>
    <s v="HOMBRE"/>
    <n v="345000"/>
    <s v="ASALARIADO"/>
    <x v="1"/>
    <s v="SI"/>
    <s v="NO"/>
    <s v="NO"/>
    <n v="62"/>
    <s v="No"/>
    <s v="No"/>
    <n v="345000"/>
    <s v="ASALARIADO"/>
    <n v="62"/>
  </r>
  <r>
    <n v="3931"/>
    <s v="HOMBRE"/>
    <n v="292400"/>
    <s v="ASALARIADO"/>
    <x v="1"/>
    <s v="SI"/>
    <s v="NO"/>
    <s v="NO"/>
    <n v="34"/>
    <s v="No"/>
    <s v="No"/>
    <n v="292400"/>
    <s v="ASALARIADO"/>
    <n v="34"/>
  </r>
  <r>
    <n v="3932"/>
    <s v="MUJER"/>
    <n v="445400"/>
    <s v="ASALARIADO"/>
    <x v="0"/>
    <s v="SI"/>
    <s v="NO"/>
    <s v="SI"/>
    <n v="52"/>
    <s v="No"/>
    <s v="No"/>
    <n v="445400"/>
    <s v="ASALARIADO"/>
    <n v="52"/>
  </r>
  <r>
    <n v="3933"/>
    <s v="HOMBRE"/>
    <n v="300000"/>
    <s v="ASALARIADO"/>
    <x v="1"/>
    <s v="SI"/>
    <s v="NO"/>
    <s v="NO"/>
    <n v="50"/>
    <s v="No"/>
    <s v="No"/>
    <n v="300000"/>
    <s v="ASALARIADO"/>
    <n v="50"/>
  </r>
  <r>
    <n v="3934"/>
    <s v="MUJER"/>
    <n v="343391"/>
    <s v="ASALARIADO"/>
    <x v="1"/>
    <s v="SI"/>
    <s v="NO"/>
    <s v="NO"/>
    <n v="40"/>
    <s v="No"/>
    <s v="No"/>
    <n v="343391"/>
    <s v="ASALARIADO"/>
    <n v="40"/>
  </r>
  <r>
    <n v="3935"/>
    <s v="HOMBRE"/>
    <n v="64275.12"/>
    <s v="ASALARIADO"/>
    <x v="1"/>
    <s v="SI"/>
    <s v="NO"/>
    <s v="NO"/>
    <n v="31"/>
    <s v="No"/>
    <s v="No"/>
    <n v="64275.12"/>
    <s v="ASALARIADO"/>
    <n v="31"/>
  </r>
  <r>
    <n v="3936"/>
    <s v="HOMBRE"/>
    <n v="278030"/>
    <s v="CONVENIOS ESPECIALES DE TRABAJADORES INDEPENDIENTES"/>
    <x v="1"/>
    <s v="SI"/>
    <s v="NO"/>
    <s v="NO"/>
    <n v="42"/>
    <s v="No"/>
    <s v="No"/>
    <n v="278030"/>
    <s v="CONVENIOS ESPECIALES DE TRABAJADORES INDEPENDIENTES"/>
    <n v="42"/>
  </r>
  <r>
    <n v="3937"/>
    <s v="HOMBRE"/>
    <n v="367154.08"/>
    <s v="ASALARIADO"/>
    <x v="1"/>
    <s v="SI"/>
    <s v="NO"/>
    <s v="SI"/>
    <n v="58"/>
    <s v="No"/>
    <s v="No"/>
    <n v="367154.08"/>
    <s v="ASALARIADO"/>
    <n v="58"/>
  </r>
  <r>
    <n v="3938"/>
    <s v="MUJER"/>
    <n v="508158.5"/>
    <s v="ASALARIADO"/>
    <x v="0"/>
    <s v="SI"/>
    <s v="NO"/>
    <s v="NO"/>
    <n v="27"/>
    <s v="No"/>
    <s v="No"/>
    <n v="508158.5"/>
    <s v="ASALARIADO"/>
    <n v="27"/>
  </r>
  <r>
    <n v="3939"/>
    <s v="MUJER"/>
    <n v="138000"/>
    <s v="ASALARIADO"/>
    <x v="1"/>
    <s v="SI"/>
    <s v="SI"/>
    <s v="SI"/>
    <n v="59"/>
    <s v="No"/>
    <s v="No"/>
    <n v="138000"/>
    <s v="ASALARIADO"/>
    <n v="59"/>
  </r>
  <r>
    <n v="3940"/>
    <s v="HOMBRE"/>
    <n v="53261.99"/>
    <s v="ASALARIADO"/>
    <x v="1"/>
    <s v="SI"/>
    <s v="NO"/>
    <s v="NO"/>
    <n v="26"/>
    <s v="No"/>
    <s v="No"/>
    <n v="53261.99"/>
    <s v="ASALARIADO"/>
    <n v="26"/>
  </r>
  <r>
    <n v="3941"/>
    <s v="MUJER"/>
    <n v="1787275"/>
    <s v="PENSIONADOS EN SU PROPIO SISTEMA"/>
    <x v="0"/>
    <s v="SI"/>
    <s v="NO"/>
    <s v="NO"/>
    <n v="67"/>
    <s v="No"/>
    <s v="No"/>
    <n v="1787275"/>
    <s v="PENSIONADOS EN SU PROPIO SISTEMA"/>
    <n v="67"/>
  </r>
  <r>
    <n v="3942"/>
    <s v="MUJER"/>
    <n v="475269"/>
    <s v="TRABAJADOR INDEPENDIENTE"/>
    <x v="1"/>
    <s v="SI"/>
    <s v="NO"/>
    <s v="SI"/>
    <n v="64"/>
    <s v="No"/>
    <s v="No"/>
    <n v="475269"/>
    <s v="TRABAJADOR INDEPENDIENTE"/>
    <n v="64"/>
  </r>
  <r>
    <n v="3943"/>
    <s v="MUJER"/>
    <n v="1955324"/>
    <s v="ASALARIADO"/>
    <x v="0"/>
    <s v="SI"/>
    <s v="NO"/>
    <s v="SI"/>
    <n v="37"/>
    <s v="No"/>
    <s v="No"/>
    <n v="1955324"/>
    <s v="ASALARIADO"/>
    <n v="37"/>
  </r>
  <r>
    <n v="3944"/>
    <s v="HOMBRE"/>
    <n v="4348062"/>
    <s v="ASALARIADO"/>
    <x v="1"/>
    <s v="SI"/>
    <s v="NO"/>
    <s v="NO"/>
    <n v="43"/>
    <s v="Atípico"/>
    <s v="No"/>
    <n v="4348062"/>
    <s v="ASALARIADO"/>
    <n v="43"/>
  </r>
  <r>
    <n v="3945"/>
    <s v="MUJER"/>
    <n v="278030"/>
    <s v="CONVENIOS ESPECIALES DE TRABAJADORES INDEPENDIENTES"/>
    <x v="1"/>
    <s v="SI"/>
    <s v="NO"/>
    <s v="NO"/>
    <n v="24"/>
    <s v="No"/>
    <s v="No"/>
    <n v="278030"/>
    <s v="CONVENIOS ESPECIALES DE TRABAJADORES INDEPENDIENTES"/>
    <n v="24"/>
  </r>
  <r>
    <n v="3946"/>
    <s v="HOMBRE"/>
    <n v="278030"/>
    <s v="CONVENIOS ESPECIALES DE TRABAJADORES INDEPENDIENTES"/>
    <x v="1"/>
    <s v="SI"/>
    <s v="NO"/>
    <s v="NO"/>
    <n v="28"/>
    <s v="No"/>
    <s v="No"/>
    <n v="278030"/>
    <s v="CONVENIOS ESPECIALES DE TRABAJADORES INDEPENDIENTES"/>
    <n v="28"/>
  </r>
  <r>
    <n v="3947"/>
    <s v="HOMBRE"/>
    <n v="297062"/>
    <s v="TRABAJADOR INDEPENDIENTE"/>
    <x v="1"/>
    <s v="SI"/>
    <s v="SI"/>
    <s v="SI"/>
    <n v="46"/>
    <s v="No"/>
    <s v="No"/>
    <n v="297062"/>
    <s v="TRABAJADOR INDEPENDIENTE"/>
    <n v="46"/>
  </r>
  <r>
    <n v="3948"/>
    <s v="MUJER"/>
    <n v="433430"/>
    <s v="ASALARIADO"/>
    <x v="0"/>
    <s v="SI"/>
    <s v="NO"/>
    <s v="SI"/>
    <n v="48"/>
    <s v="No"/>
    <s v="No"/>
    <n v="433430"/>
    <s v="ASALARIADO"/>
    <n v="48"/>
  </r>
  <r>
    <n v="3949"/>
    <s v="MUJER"/>
    <n v="220000"/>
    <s v="ASALARIADO"/>
    <x v="1"/>
    <s v="SI"/>
    <s v="NO"/>
    <s v="NO"/>
    <n v="20"/>
    <s v="No"/>
    <s v="No"/>
    <n v="220000"/>
    <s v="ASALARIADO"/>
    <n v="20"/>
  </r>
  <r>
    <n v="3950"/>
    <s v="HOMBRE"/>
    <n v="202390"/>
    <s v="ASALARIADO"/>
    <x v="1"/>
    <s v="SI"/>
    <s v="SI"/>
    <s v="SI"/>
    <n v="19"/>
    <s v="No"/>
    <s v="No"/>
    <n v="202390"/>
    <s v="ASALARIADO"/>
    <n v="19"/>
  </r>
  <r>
    <n v="3951"/>
    <s v="HOMBRE"/>
    <n v="721233.92000000004"/>
    <s v="ASALARIADO"/>
    <x v="1"/>
    <s v="SI"/>
    <s v="NO"/>
    <s v="NO"/>
    <n v="27"/>
    <s v="No"/>
    <s v="No"/>
    <n v="721233.92000000004"/>
    <s v="ASALARIADO"/>
    <n v="27"/>
  </r>
  <r>
    <n v="3952"/>
    <s v="HOMBRE"/>
    <n v="255000"/>
    <s v="ASALARIADO"/>
    <x v="1"/>
    <s v="SI"/>
    <s v="SI"/>
    <s v="NO"/>
    <n v="34"/>
    <s v="No"/>
    <s v="No"/>
    <n v="255000"/>
    <s v="ASALARIADO"/>
    <n v="34"/>
  </r>
  <r>
    <n v="3953"/>
    <s v="HOMBRE"/>
    <n v="728571.8"/>
    <s v="ASALARIADO"/>
    <x v="0"/>
    <s v="SI"/>
    <s v="NO"/>
    <s v="NO"/>
    <n v="38"/>
    <s v="No"/>
    <s v="No"/>
    <n v="728571.8"/>
    <s v="ASALARIADO"/>
    <n v="38"/>
  </r>
  <r>
    <n v="3954"/>
    <s v="HOMBRE"/>
    <n v="950000"/>
    <s v="ASALARIADO"/>
    <x v="1"/>
    <s v="SI"/>
    <s v="NO"/>
    <s v="NO"/>
    <n v="41"/>
    <s v="No"/>
    <s v="No"/>
    <n v="950000"/>
    <s v="ASALARIADO"/>
    <n v="41"/>
  </r>
  <r>
    <n v="3955"/>
    <s v="MUJER"/>
    <n v="964738.22"/>
    <s v="ASALARIADO"/>
    <x v="1"/>
    <s v="SI"/>
    <s v="NO"/>
    <s v="NO"/>
    <n v="35"/>
    <s v="No"/>
    <s v="No"/>
    <n v="964738.22"/>
    <s v="ASALARIADO"/>
    <n v="35"/>
  </r>
  <r>
    <n v="3956"/>
    <s v="HOMBRE"/>
    <n v="510415.15"/>
    <s v="ASALARIADO"/>
    <x v="1"/>
    <s v="SI"/>
    <s v="NO"/>
    <s v="NO"/>
    <n v="34"/>
    <s v="No"/>
    <s v="No"/>
    <n v="510415.15"/>
    <s v="ASALARIADO"/>
    <n v="34"/>
  </r>
  <r>
    <n v="3957"/>
    <s v="HOMBRE"/>
    <n v="183865"/>
    <s v="ASALARIADO"/>
    <x v="1"/>
    <s v="SI"/>
    <s v="NO"/>
    <s v="NO"/>
    <n v="21"/>
    <s v="No"/>
    <s v="No"/>
    <n v="183865"/>
    <s v="ASALARIADO"/>
    <n v="21"/>
  </r>
  <r>
    <n v="3958"/>
    <s v="HOMBRE"/>
    <n v="1470000"/>
    <s v="ASALARIADO"/>
    <x v="1"/>
    <s v="SI"/>
    <s v="SI"/>
    <s v="SI"/>
    <n v="55"/>
    <s v="No"/>
    <s v="No"/>
    <n v="1470000"/>
    <s v="ASALARIADO"/>
    <n v="55"/>
  </r>
  <r>
    <n v="3959"/>
    <s v="MUJER"/>
    <n v="200000"/>
    <s v="ASALARIADO"/>
    <x v="1"/>
    <s v="SI"/>
    <s v="NO"/>
    <s v="NO"/>
    <n v="27"/>
    <s v="No"/>
    <s v="No"/>
    <n v="200000"/>
    <s v="ASALARIADO"/>
    <n v="27"/>
  </r>
  <r>
    <n v="3960"/>
    <s v="MUJER"/>
    <n v="344981"/>
    <s v="ASALARIADO"/>
    <x v="1"/>
    <s v="SI"/>
    <s v="NO"/>
    <s v="NO"/>
    <n v="35"/>
    <s v="No"/>
    <s v="No"/>
    <n v="344981"/>
    <s v="ASALARIADO"/>
    <n v="35"/>
  </r>
  <r>
    <n v="3961"/>
    <s v="MUJER"/>
    <n v="1332630"/>
    <s v="ASALARIADO"/>
    <x v="0"/>
    <s v="SI"/>
    <s v="NO"/>
    <s v="SI"/>
    <n v="42"/>
    <s v="No"/>
    <s v="No"/>
    <n v="1332630"/>
    <s v="ASALARIADO"/>
    <n v="42"/>
  </r>
  <r>
    <n v="3962"/>
    <s v="HOMBRE"/>
    <n v="612532.43999999994"/>
    <s v="PENSIONADOS EN SU PROPIO SISTEMA"/>
    <x v="0"/>
    <s v="SI"/>
    <s v="NO"/>
    <s v="NO"/>
    <n v="67"/>
    <s v="No"/>
    <s v="No"/>
    <n v="612532.43999999994"/>
    <s v="PENSIONADOS EN SU PROPIO SISTEMA"/>
    <n v="67"/>
  </r>
  <r>
    <n v="3963"/>
    <s v="MUJER"/>
    <n v="355145"/>
    <s v="ASALARIADO"/>
    <x v="0"/>
    <s v="SI"/>
    <s v="NO"/>
    <s v="NO"/>
    <n v="42"/>
    <s v="No"/>
    <s v="No"/>
    <n v="355145"/>
    <s v="ASALARIADO"/>
    <n v="42"/>
  </r>
  <r>
    <n v="3964"/>
    <s v="MUJER"/>
    <n v="346474.5"/>
    <s v="ASALARIADO"/>
    <x v="1"/>
    <s v="SI"/>
    <s v="NO"/>
    <s v="SI"/>
    <n v="30"/>
    <s v="No"/>
    <s v="No"/>
    <n v="346474.5"/>
    <s v="ASALARIADO"/>
    <n v="30"/>
  </r>
  <r>
    <n v="3965"/>
    <s v="HOMBRE"/>
    <n v="2380634"/>
    <s v="ASALARIADO"/>
    <x v="1"/>
    <s v="SI"/>
    <s v="NO"/>
    <s v="NO"/>
    <n v="36"/>
    <s v="Atípico"/>
    <s v="No"/>
    <n v="2380634"/>
    <s v="ASALARIADO"/>
    <n v="36"/>
  </r>
  <r>
    <n v="3966"/>
    <s v="HOMBRE"/>
    <n v="366350"/>
    <s v="ASALARIADO"/>
    <x v="1"/>
    <s v="SI"/>
    <s v="SI"/>
    <s v="NO"/>
    <n v="35"/>
    <s v="No"/>
    <s v="No"/>
    <n v="366350"/>
    <s v="ASALARIADO"/>
    <n v="35"/>
  </r>
  <r>
    <n v="3967"/>
    <s v="HOMBRE"/>
    <n v="420716.74"/>
    <s v="ASALARIADO"/>
    <x v="1"/>
    <s v="SI"/>
    <s v="NO"/>
    <s v="NO"/>
    <n v="34"/>
    <s v="No"/>
    <s v="No"/>
    <n v="420716.74"/>
    <s v="ASALARIADO"/>
    <n v="34"/>
  </r>
  <r>
    <n v="3968"/>
    <s v="MUJER"/>
    <n v="175000"/>
    <s v="ASALARIADO"/>
    <x v="1"/>
    <s v="SI"/>
    <s v="NO"/>
    <s v="SI"/>
    <n v="40"/>
    <s v="No"/>
    <s v="No"/>
    <n v="175000"/>
    <s v="ASALARIADO"/>
    <n v="40"/>
  </r>
  <r>
    <n v="3969"/>
    <s v="HOMBRE"/>
    <n v="278030.99"/>
    <s v="CONVENIOS ESPECIALES DE TRABAJADORES INDEPENDIENTES"/>
    <x v="1"/>
    <s v="SI"/>
    <s v="NO"/>
    <s v="NO"/>
    <n v="44"/>
    <s v="No"/>
    <s v="No"/>
    <n v="278030.99"/>
    <s v="CONVENIOS ESPECIALES DE TRABAJADORES INDEPENDIENTES"/>
    <n v="44"/>
  </r>
  <r>
    <n v="3970"/>
    <s v="HOMBRE"/>
    <n v="971125"/>
    <s v="ASALARIADO"/>
    <x v="1"/>
    <s v="SI"/>
    <s v="NO"/>
    <s v="NO"/>
    <n v="30"/>
    <s v="No"/>
    <s v="No"/>
    <n v="971125"/>
    <s v="ASALARIADO"/>
    <n v="30"/>
  </r>
  <r>
    <n v="3971"/>
    <s v="MUJER"/>
    <n v="190413.08"/>
    <s v="ASALARIADO"/>
    <x v="1"/>
    <s v="SI"/>
    <s v="NO"/>
    <s v="NO"/>
    <n v="20"/>
    <s v="No"/>
    <s v="No"/>
    <n v="190413.08"/>
    <s v="ASALARIADO"/>
    <n v="20"/>
  </r>
  <r>
    <n v="3972"/>
    <s v="HOMBRE"/>
    <n v="1682812"/>
    <s v="ASALARIADO"/>
    <x v="0"/>
    <s v="SI"/>
    <s v="NO"/>
    <s v="SI"/>
    <n v="46"/>
    <s v="No"/>
    <s v="No"/>
    <n v="1682812"/>
    <s v="ASALARIADO"/>
    <n v="46"/>
  </r>
  <r>
    <n v="3973"/>
    <s v="MUJER"/>
    <n v="483156.54"/>
    <s v="ASALARIADO"/>
    <x v="1"/>
    <s v="SI"/>
    <s v="NO"/>
    <s v="NO"/>
    <n v="41"/>
    <s v="No"/>
    <s v="No"/>
    <n v="483156.54"/>
    <s v="ASALARIADO"/>
    <n v="41"/>
  </r>
  <r>
    <n v="3974"/>
    <s v="MUJER"/>
    <n v="567792"/>
    <s v="ASALARIADO"/>
    <x v="0"/>
    <s v="SI"/>
    <s v="NO"/>
    <s v="SI"/>
    <n v="51"/>
    <s v="No"/>
    <s v="No"/>
    <n v="567792"/>
    <s v="ASALARIADO"/>
    <n v="51"/>
  </r>
  <r>
    <n v="3975"/>
    <s v="MUJER"/>
    <n v="216627"/>
    <s v="ASALARIADO"/>
    <x v="1"/>
    <s v="SI"/>
    <s v="NO"/>
    <s v="NO"/>
    <n v="42"/>
    <s v="No"/>
    <s v="No"/>
    <n v="216627"/>
    <s v="ASALARIADO"/>
    <n v="42"/>
  </r>
  <r>
    <n v="3976"/>
    <s v="MUJER"/>
    <n v="297045"/>
    <s v="ASEGURADO VOLUNTARIO"/>
    <x v="1"/>
    <s v="SI"/>
    <s v="SI"/>
    <s v="NO"/>
    <n v="27"/>
    <s v="No"/>
    <s v="No"/>
    <n v="297045"/>
    <s v="ASEGURADO VOLUNTARIO"/>
    <n v="27"/>
  </r>
  <r>
    <n v="3977"/>
    <s v="MUJER"/>
    <n v="833130.24"/>
    <s v="ASALARIADO"/>
    <x v="1"/>
    <s v="SI"/>
    <s v="NO"/>
    <s v="NO"/>
    <n v="26"/>
    <s v="No"/>
    <s v="No"/>
    <n v="833130.24"/>
    <s v="ASALARIADO"/>
    <n v="26"/>
  </r>
  <r>
    <n v="3978"/>
    <s v="MUJER"/>
    <n v="278030"/>
    <s v="ASEGURADO VOLUNTARIO"/>
    <x v="1"/>
    <s v="SI"/>
    <s v="NO"/>
    <s v="NO"/>
    <n v="33"/>
    <s v="No"/>
    <s v="No"/>
    <n v="278030"/>
    <s v="ASEGURADO VOLUNTARIO"/>
    <n v="33"/>
  </r>
  <r>
    <n v="3979"/>
    <s v="HOMBRE"/>
    <n v="326749"/>
    <s v="TRABAJADOR INDEPENDIENTE"/>
    <x v="1"/>
    <s v="SI"/>
    <s v="NO"/>
    <s v="NO"/>
    <n v="51"/>
    <s v="No"/>
    <s v="No"/>
    <n v="326749"/>
    <s v="TRABAJADOR INDEPENDIENTE"/>
    <n v="51"/>
  </r>
  <r>
    <n v="3980"/>
    <s v="HOMBRE"/>
    <n v="367410"/>
    <s v="ASALARIADO"/>
    <x v="0"/>
    <s v="SI"/>
    <s v="NO"/>
    <s v="SI"/>
    <n v="57"/>
    <s v="No"/>
    <s v="No"/>
    <n v="367410"/>
    <s v="ASALARIADO"/>
    <n v="57"/>
  </r>
  <r>
    <n v="3981"/>
    <s v="HOMBRE"/>
    <n v="1011737"/>
    <s v="ASALARIADO"/>
    <x v="0"/>
    <s v="SI"/>
    <s v="NO"/>
    <s v="NO"/>
    <n v="48"/>
    <s v="No"/>
    <s v="No"/>
    <n v="1011737"/>
    <s v="ASALARIADO"/>
    <n v="48"/>
  </r>
  <r>
    <n v="3982"/>
    <s v="MUJER"/>
    <n v="595614.09"/>
    <s v="ASALARIADO"/>
    <x v="1"/>
    <s v="SI"/>
    <s v="NO"/>
    <s v="NO"/>
    <n v="21"/>
    <s v="No"/>
    <s v="No"/>
    <n v="595614.09"/>
    <s v="ASALARIADO"/>
    <n v="21"/>
  </r>
  <r>
    <n v="3983"/>
    <s v="HOMBRE"/>
    <n v="736585.85"/>
    <s v="ASALARIADO"/>
    <x v="1"/>
    <s v="SI"/>
    <s v="NO"/>
    <s v="NO"/>
    <n v="36"/>
    <s v="No"/>
    <s v="No"/>
    <n v="736585.85"/>
    <s v="ASALARIADO"/>
    <n v="36"/>
  </r>
  <r>
    <n v="3984"/>
    <s v="HOMBRE"/>
    <n v="477796.63"/>
    <s v="ASALARIADO"/>
    <x v="0"/>
    <s v="SI"/>
    <s v="NO"/>
    <s v="NO"/>
    <n v="36"/>
    <s v="No"/>
    <s v="No"/>
    <n v="477796.63"/>
    <s v="ASALARIADO"/>
    <n v="36"/>
  </r>
  <r>
    <n v="3985"/>
    <s v="MUJER"/>
    <n v="445567"/>
    <s v="TRABAJADOR INDEPENDIENTE"/>
    <x v="1"/>
    <s v="SI"/>
    <s v="NO"/>
    <s v="SI"/>
    <n v="51"/>
    <s v="No"/>
    <s v="No"/>
    <n v="445567"/>
    <s v="TRABAJADOR INDEPENDIENTE"/>
    <n v="51"/>
  </r>
  <r>
    <n v="3986"/>
    <s v="HOMBRE"/>
    <n v="284281"/>
    <s v="ASEGURADO VOLUNTARIO"/>
    <x v="1"/>
    <s v="NO"/>
    <s v="NO"/>
    <s v="NO"/>
    <n v="30"/>
    <s v="No"/>
    <s v="No"/>
    <n v="284281"/>
    <s v="ASEGURADO VOLUNTARIO"/>
    <n v="30"/>
  </r>
  <r>
    <n v="3987"/>
    <s v="HOMBRE"/>
    <n v="3591705.08"/>
    <s v="ASALARIADO"/>
    <x v="1"/>
    <s v="SI"/>
    <s v="NO"/>
    <s v="NO"/>
    <n v="36"/>
    <s v="Atípico"/>
    <s v="No"/>
    <n v="3591705.08"/>
    <s v="ASALARIADO"/>
    <n v="36"/>
  </r>
  <r>
    <n v="3988"/>
    <s v="MUJER"/>
    <n v="358246.66"/>
    <s v="ASALARIADO"/>
    <x v="1"/>
    <s v="SI"/>
    <s v="NO"/>
    <s v="NO"/>
    <n v="28"/>
    <s v="No"/>
    <s v="No"/>
    <n v="358246.66"/>
    <s v="ASALARIADO"/>
    <n v="28"/>
  </r>
  <r>
    <n v="3989"/>
    <s v="HOMBRE"/>
    <n v="297163"/>
    <s v="ASEGURADO VOLUNTARIO"/>
    <x v="1"/>
    <s v="SI"/>
    <s v="NO"/>
    <s v="NO"/>
    <n v="37"/>
    <s v="No"/>
    <s v="No"/>
    <n v="297163"/>
    <s v="ASEGURADO VOLUNTARIO"/>
    <n v="37"/>
  </r>
  <r>
    <n v="3990"/>
    <s v="HOMBRE"/>
    <n v="360000"/>
    <s v="ASALARIADO"/>
    <x v="1"/>
    <s v="SI"/>
    <s v="NO"/>
    <s v="NO"/>
    <n v="54"/>
    <s v="No"/>
    <s v="No"/>
    <n v="360000"/>
    <s v="ASALARIADO"/>
    <n v="54"/>
  </r>
  <r>
    <n v="3991"/>
    <s v="MUJER"/>
    <n v="30000"/>
    <s v="ASALARIADO"/>
    <x v="1"/>
    <s v="SI"/>
    <s v="SI"/>
    <s v="NO"/>
    <n v="40"/>
    <s v="No"/>
    <s v="No"/>
    <n v="30000"/>
    <s v="ASALARIADO"/>
    <n v="40"/>
  </r>
  <r>
    <n v="3992"/>
    <s v="MUJER"/>
    <n v="164853.32999999999"/>
    <s v="ASALARIADO"/>
    <x v="1"/>
    <s v="SI"/>
    <s v="NO"/>
    <s v="NO"/>
    <n v="25"/>
    <s v="No"/>
    <s v="No"/>
    <n v="164853.32999999999"/>
    <s v="ASALARIADO"/>
    <n v="25"/>
  </r>
  <r>
    <n v="3993"/>
    <s v="MUJER"/>
    <n v="867373.5"/>
    <s v="ASALARIADO"/>
    <x v="0"/>
    <s v="SI"/>
    <s v="NO"/>
    <s v="NO"/>
    <n v="32"/>
    <s v="No"/>
    <s v="No"/>
    <n v="867373.5"/>
    <s v="ASALARIADO"/>
    <n v="32"/>
  </r>
  <r>
    <n v="3994"/>
    <s v="MUJER"/>
    <n v="1301692.07"/>
    <s v="ASALARIADO"/>
    <x v="1"/>
    <s v="SI"/>
    <s v="NO"/>
    <s v="NO"/>
    <n v="40"/>
    <s v="No"/>
    <s v="No"/>
    <n v="1301692.07"/>
    <s v="ASALARIADO"/>
    <n v="40"/>
  </r>
  <r>
    <n v="3995"/>
    <s v="MUJER"/>
    <n v="382400"/>
    <s v="ASALARIADO"/>
    <x v="1"/>
    <s v="SI"/>
    <s v="NO"/>
    <s v="NO"/>
    <n v="35"/>
    <s v="No"/>
    <s v="No"/>
    <n v="382400"/>
    <s v="ASALARIADO"/>
    <n v="35"/>
  </r>
  <r>
    <n v="3996"/>
    <s v="HOMBRE"/>
    <n v="423687.09"/>
    <s v="ASALARIADO"/>
    <x v="1"/>
    <s v="SI"/>
    <s v="NO"/>
    <s v="NO"/>
    <n v="52"/>
    <s v="No"/>
    <s v="No"/>
    <n v="423687.09"/>
    <s v="ASALARIADO"/>
    <n v="52"/>
  </r>
  <r>
    <n v="3997"/>
    <s v="HOMBRE"/>
    <n v="342028"/>
    <s v="ASALARIADO"/>
    <x v="1"/>
    <s v="SI"/>
    <s v="NO"/>
    <s v="NO"/>
    <n v="24"/>
    <s v="No"/>
    <s v="No"/>
    <n v="342028"/>
    <s v="ASALARIADO"/>
    <n v="24"/>
  </r>
  <r>
    <n v="3998"/>
    <s v="HOMBRE"/>
    <n v="300018"/>
    <s v="TRABAJADOR INDEPENDIENTE"/>
    <x v="1"/>
    <s v="SI"/>
    <s v="NO"/>
    <s v="SI"/>
    <n v="46"/>
    <s v="No"/>
    <s v="No"/>
    <n v="300018"/>
    <s v="TRABAJADOR INDEPENDIENTE"/>
    <n v="46"/>
  </r>
  <r>
    <n v="3999"/>
    <s v="MUJER"/>
    <n v="981847.5"/>
    <s v="ASALARIADO"/>
    <x v="1"/>
    <s v="SI"/>
    <s v="NO"/>
    <s v="NO"/>
    <n v="34"/>
    <s v="No"/>
    <s v="No"/>
    <n v="981847.5"/>
    <s v="ASALARIADO"/>
    <n v="34"/>
  </r>
  <r>
    <n v="4000"/>
    <s v="MUJER"/>
    <n v="602132.81000000006"/>
    <s v="ASALARIADO"/>
    <x v="1"/>
    <s v="SI"/>
    <s v="NO"/>
    <s v="NO"/>
    <n v="23"/>
    <s v="No"/>
    <s v="No"/>
    <n v="602132.81000000006"/>
    <s v="ASALARIADO"/>
    <n v="23"/>
  </r>
  <r>
    <n v="4001"/>
    <s v="HOMBRE"/>
    <n v="357501.47"/>
    <s v="ASALARIADO"/>
    <x v="1"/>
    <s v="SI"/>
    <s v="SI"/>
    <s v="NO"/>
    <n v="31"/>
    <s v="No"/>
    <s v="No"/>
    <n v="357501.47"/>
    <s v="ASALARIADO"/>
    <n v="31"/>
  </r>
  <r>
    <n v="4002"/>
    <s v="HOMBRE"/>
    <n v="278030"/>
    <s v="TRABAJADOR INDEPENDIENTE"/>
    <x v="1"/>
    <s v="SI"/>
    <s v="NO"/>
    <s v="NO"/>
    <n v="30"/>
    <s v="No"/>
    <s v="No"/>
    <n v="278030"/>
    <s v="TRABAJADOR INDEPENDIENTE"/>
    <n v="30"/>
  </r>
  <r>
    <n v="4003"/>
    <s v="HOMBRE"/>
    <n v="396946.3"/>
    <s v="ASALARIADO"/>
    <x v="0"/>
    <s v="SI"/>
    <s v="NO"/>
    <s v="NO"/>
    <n v="58"/>
    <s v="No"/>
    <s v="No"/>
    <n v="396946.3"/>
    <s v="ASALARIADO"/>
    <n v="58"/>
  </r>
  <r>
    <n v="4004"/>
    <s v="MUJER"/>
    <n v="550668.84"/>
    <s v="ASALARIADO"/>
    <x v="1"/>
    <s v="SI"/>
    <s v="NO"/>
    <s v="NO"/>
    <n v="23"/>
    <s v="No"/>
    <s v="No"/>
    <n v="550668.84"/>
    <s v="ASALARIADO"/>
    <n v="23"/>
  </r>
  <r>
    <n v="4005"/>
    <s v="HOMBRE"/>
    <n v="403983"/>
    <s v="TRABAJADOR INDEPENDIENTE"/>
    <x v="1"/>
    <s v="SI"/>
    <s v="SI"/>
    <s v="SI"/>
    <n v="54"/>
    <s v="No"/>
    <s v="No"/>
    <n v="403983"/>
    <s v="TRABAJADOR INDEPENDIENTE"/>
    <n v="54"/>
  </r>
  <r>
    <n v="4006"/>
    <s v="HOMBRE"/>
    <n v="359809.91"/>
    <s v="ASALARIADO"/>
    <x v="1"/>
    <s v="SI"/>
    <s v="NO"/>
    <s v="NO"/>
    <n v="24"/>
    <s v="No"/>
    <s v="No"/>
    <n v="359809.91"/>
    <s v="ASALARIADO"/>
    <n v="24"/>
  </r>
  <r>
    <n v="4007"/>
    <s v="MUJER"/>
    <n v="297045"/>
    <s v="ASEGURADO VOLUNTARIO"/>
    <x v="1"/>
    <s v="SI"/>
    <s v="SI"/>
    <s v="SI"/>
    <n v="58"/>
    <s v="No"/>
    <s v="No"/>
    <n v="297045"/>
    <s v="ASEGURADO VOLUNTARIO"/>
    <n v="58"/>
  </r>
  <r>
    <n v="4008"/>
    <s v="MUJER"/>
    <n v="300018"/>
    <s v="ASEGURADO VOLUNTARIO"/>
    <x v="1"/>
    <s v="SI"/>
    <s v="NO"/>
    <s v="NO"/>
    <n v="58"/>
    <s v="No"/>
    <s v="No"/>
    <n v="300018"/>
    <s v="ASEGURADO VOLUNTARIO"/>
    <n v="58"/>
  </r>
  <r>
    <n v="4009"/>
    <s v="HOMBRE"/>
    <n v="200518.6"/>
    <s v="PENSIONADOS EN SU PROPIO SISTEMA"/>
    <x v="0"/>
    <s v="SI"/>
    <s v="NO"/>
    <s v="NO"/>
    <n v="40"/>
    <s v="No"/>
    <s v="No"/>
    <n v="200518.6"/>
    <s v="PENSIONADOS EN SU PROPIO SISTEMA"/>
    <n v="40"/>
  </r>
  <r>
    <n v="4010"/>
    <s v="MUJER"/>
    <n v="1690006.94"/>
    <s v="ASALARIADO"/>
    <x v="1"/>
    <s v="SI"/>
    <s v="NO"/>
    <s v="NO"/>
    <n v="45"/>
    <s v="No"/>
    <s v="No"/>
    <n v="1690006.94"/>
    <s v="ASALARIADO"/>
    <n v="45"/>
  </r>
  <r>
    <n v="4011"/>
    <s v="HOMBRE"/>
    <n v="297046"/>
    <s v="ASEGURADO VOLUNTARIO"/>
    <x v="1"/>
    <s v="SI"/>
    <s v="NO"/>
    <s v="NO"/>
    <n v="35"/>
    <s v="No"/>
    <s v="No"/>
    <n v="297046"/>
    <s v="ASEGURADO VOLUNTARIO"/>
    <n v="35"/>
  </r>
  <r>
    <n v="4012"/>
    <s v="MUJER"/>
    <n v="1739958"/>
    <s v="ASALARIADO"/>
    <x v="0"/>
    <s v="SI"/>
    <s v="NO"/>
    <s v="NO"/>
    <n v="43"/>
    <s v="No"/>
    <s v="No"/>
    <n v="1739958"/>
    <s v="ASALARIADO"/>
    <n v="43"/>
  </r>
  <r>
    <n v="4013"/>
    <s v="HOMBRE"/>
    <n v="420359.27"/>
    <s v="ASALARIADO"/>
    <x v="1"/>
    <s v="SI"/>
    <s v="NO"/>
    <s v="NO"/>
    <n v="48"/>
    <s v="No"/>
    <s v="No"/>
    <n v="420359.27"/>
    <s v="ASALARIADO"/>
    <n v="48"/>
  </r>
  <r>
    <n v="4014"/>
    <s v="HOMBRE"/>
    <n v="841178"/>
    <s v="ASALARIADO"/>
    <x v="0"/>
    <s v="SI"/>
    <s v="NO"/>
    <s v="NO"/>
    <n v="46"/>
    <s v="No"/>
    <s v="No"/>
    <n v="841178"/>
    <s v="ASALARIADO"/>
    <n v="46"/>
  </r>
  <r>
    <n v="4015"/>
    <s v="HOMBRE"/>
    <n v="1778646"/>
    <s v="ASALARIADO"/>
    <x v="1"/>
    <s v="SI"/>
    <s v="NO"/>
    <s v="NO"/>
    <n v="33"/>
    <s v="No"/>
    <s v="No"/>
    <n v="1778646"/>
    <s v="ASALARIADO"/>
    <n v="33"/>
  </r>
  <r>
    <n v="4016"/>
    <s v="MUJER"/>
    <n v="979284"/>
    <s v="PENSIONADOS EN SU PROPIO SISTEMA"/>
    <x v="0"/>
    <s v="SI"/>
    <s v="NO"/>
    <s v="NO"/>
    <n v="63"/>
    <s v="No"/>
    <s v="No"/>
    <n v="979284"/>
    <s v="PENSIONADOS EN SU PROPIO SISTEMA"/>
    <n v="63"/>
  </r>
  <r>
    <n v="4017"/>
    <s v="MUJER"/>
    <n v="206000"/>
    <s v="ASALARIADO"/>
    <x v="1"/>
    <s v="SI"/>
    <s v="SI"/>
    <s v="NO"/>
    <n v="34"/>
    <s v="No"/>
    <s v="No"/>
    <n v="206000"/>
    <s v="ASALARIADO"/>
    <n v="34"/>
  </r>
  <r>
    <n v="4018"/>
    <s v="HOMBRE"/>
    <n v="109259.63"/>
    <s v="ASALARIADO"/>
    <x v="1"/>
    <s v="SI"/>
    <s v="NO"/>
    <s v="SI"/>
    <n v="23"/>
    <s v="No"/>
    <s v="No"/>
    <n v="109259.63"/>
    <s v="ASALARIADO"/>
    <n v="23"/>
  </r>
  <r>
    <n v="4019"/>
    <s v="HOMBRE"/>
    <n v="378297"/>
    <s v="PENSIONADOS EN SU PROPIO SISTEMA"/>
    <x v="0"/>
    <s v="SI"/>
    <s v="NO"/>
    <s v="NO"/>
    <n v="71"/>
    <s v="No"/>
    <s v="No"/>
    <n v="378297"/>
    <s v="PENSIONADOS EN SU PROPIO SISTEMA"/>
    <n v="71"/>
  </r>
  <r>
    <n v="4020"/>
    <s v="HOMBRE"/>
    <n v="336445.2"/>
    <s v="ASALARIADO"/>
    <x v="1"/>
    <s v="SI"/>
    <s v="NO"/>
    <s v="SI"/>
    <n v="31"/>
    <s v="No"/>
    <s v="No"/>
    <n v="336445.2"/>
    <s v="ASALARIADO"/>
    <n v="31"/>
  </r>
  <r>
    <n v="4021"/>
    <s v="HOMBRE"/>
    <n v="278030"/>
    <s v="CONVENIOS ESPECIALES DE TRABAJADORES INDEPENDIENTES"/>
    <x v="1"/>
    <s v="SI"/>
    <s v="NO"/>
    <s v="NO"/>
    <n v="65"/>
    <s v="No"/>
    <s v="No"/>
    <n v="278030"/>
    <s v="CONVENIOS ESPECIALES DE TRABAJADORES INDEPENDIENTES"/>
    <n v="65"/>
  </r>
  <r>
    <n v="4022"/>
    <s v="HOMBRE"/>
    <n v="500000"/>
    <s v="ASALARIADO"/>
    <x v="1"/>
    <s v="SI"/>
    <s v="SI"/>
    <s v="NO"/>
    <n v="38"/>
    <s v="No"/>
    <s v="No"/>
    <n v="500000"/>
    <s v="ASALARIADO"/>
    <n v="38"/>
  </r>
  <r>
    <n v="4023"/>
    <s v="HOMBRE"/>
    <n v="516550"/>
    <s v="ASALARIADO"/>
    <x v="1"/>
    <s v="SI"/>
    <s v="SI"/>
    <s v="NO"/>
    <n v="31"/>
    <s v="No"/>
    <s v="No"/>
    <n v="516550"/>
    <s v="ASALARIADO"/>
    <n v="31"/>
  </r>
  <r>
    <n v="4024"/>
    <s v="HOMBRE"/>
    <n v="406045.76"/>
    <s v="ASALARIADO"/>
    <x v="1"/>
    <s v="SI"/>
    <s v="SI"/>
    <s v="NO"/>
    <n v="49"/>
    <s v="No"/>
    <s v="No"/>
    <n v="406045.76"/>
    <s v="ASALARIADO"/>
    <n v="49"/>
  </r>
  <r>
    <n v="4025"/>
    <s v="HOMBRE"/>
    <n v="7214352.2000000002"/>
    <s v="ASALARIADO"/>
    <x v="0"/>
    <s v="SI"/>
    <s v="NO"/>
    <s v="NO"/>
    <n v="55"/>
    <s v="Atípico"/>
    <s v="No"/>
    <n v="7214352.2000000002"/>
    <s v="ASALARIADO"/>
    <n v="55"/>
  </r>
  <r>
    <n v="4026"/>
    <s v="HOMBRE"/>
    <n v="423168"/>
    <s v="ASALARIADO"/>
    <x v="1"/>
    <s v="SI"/>
    <s v="NO"/>
    <s v="NO"/>
    <n v="21"/>
    <s v="No"/>
    <s v="No"/>
    <n v="423168"/>
    <s v="ASALARIADO"/>
    <n v="21"/>
  </r>
  <r>
    <n v="4027"/>
    <s v="MUJER"/>
    <n v="278030.99"/>
    <s v="ASEGURADO VOLUNTARIO"/>
    <x v="1"/>
    <s v="SI"/>
    <s v="NO"/>
    <s v="NO"/>
    <n v="42"/>
    <s v="No"/>
    <s v="No"/>
    <n v="278030.99"/>
    <s v="ASEGURADO VOLUNTARIO"/>
    <n v="42"/>
  </r>
  <r>
    <n v="4028"/>
    <s v="MUJER"/>
    <n v="284460.38"/>
    <s v="ASALARIADO"/>
    <x v="1"/>
    <s v="SI"/>
    <s v="NO"/>
    <s v="NO"/>
    <n v="34"/>
    <s v="No"/>
    <s v="No"/>
    <n v="284460.38"/>
    <s v="ASALARIADO"/>
    <n v="34"/>
  </r>
  <r>
    <n v="4029"/>
    <s v="HOMBRE"/>
    <n v="510949.44"/>
    <s v="ASALARIADO"/>
    <x v="1"/>
    <s v="SI"/>
    <s v="NO"/>
    <s v="NO"/>
    <n v="38"/>
    <s v="No"/>
    <s v="No"/>
    <n v="510949.44"/>
    <s v="ASALARIADO"/>
    <n v="38"/>
  </r>
  <r>
    <n v="4030"/>
    <s v="MUJER"/>
    <n v="622677.26"/>
    <s v="ASALARIADO"/>
    <x v="0"/>
    <s v="SI"/>
    <s v="NO"/>
    <s v="NO"/>
    <n v="31"/>
    <s v="No"/>
    <s v="No"/>
    <n v="622677.26"/>
    <s v="ASALARIADO"/>
    <n v="31"/>
  </r>
  <r>
    <n v="4031"/>
    <s v="HOMBRE"/>
    <n v="578406.36"/>
    <s v="ASALARIADO"/>
    <x v="0"/>
    <s v="SI"/>
    <s v="NO"/>
    <s v="NO"/>
    <n v="28"/>
    <s v="No"/>
    <s v="No"/>
    <n v="578406.36"/>
    <s v="ASALARIADO"/>
    <n v="28"/>
  </r>
  <r>
    <n v="4032"/>
    <s v="HOMBRE"/>
    <n v="383231"/>
    <s v="ASALARIADO"/>
    <x v="0"/>
    <s v="SI"/>
    <s v="NO"/>
    <s v="NO"/>
    <n v="23"/>
    <s v="No"/>
    <s v="No"/>
    <n v="383231"/>
    <s v="ASALARIADO"/>
    <n v="23"/>
  </r>
  <r>
    <n v="4033"/>
    <s v="HOMBRE"/>
    <n v="415668.65"/>
    <s v="ASALARIADO"/>
    <x v="1"/>
    <s v="SI"/>
    <s v="SI"/>
    <s v="NO"/>
    <n v="58"/>
    <s v="No"/>
    <s v="No"/>
    <n v="415668.65"/>
    <s v="ASALARIADO"/>
    <n v="58"/>
  </r>
  <r>
    <n v="4034"/>
    <s v="MUJER"/>
    <n v="948047"/>
    <s v="ASALARIADO"/>
    <x v="0"/>
    <s v="SI"/>
    <s v="NO"/>
    <s v="SI"/>
    <n v="32"/>
    <s v="No"/>
    <s v="No"/>
    <n v="948047"/>
    <s v="ASALARIADO"/>
    <n v="32"/>
  </r>
  <r>
    <n v="4035"/>
    <s v="HOMBRE"/>
    <n v="343391"/>
    <s v="ASALARIADO"/>
    <x v="1"/>
    <s v="SI"/>
    <s v="NO"/>
    <s v="NO"/>
    <n v="48"/>
    <s v="No"/>
    <s v="No"/>
    <n v="343391"/>
    <s v="ASALARIADO"/>
    <n v="48"/>
  </r>
  <r>
    <n v="4036"/>
    <s v="MUJER"/>
    <n v="320000"/>
    <s v="ASALARIADO"/>
    <x v="1"/>
    <s v="SI"/>
    <s v="NO"/>
    <s v="NO"/>
    <n v="69"/>
    <s v="No"/>
    <s v="No"/>
    <n v="320000"/>
    <s v="ASALARIADO"/>
    <n v="69"/>
  </r>
  <r>
    <n v="4037"/>
    <s v="MUJER"/>
    <n v="840000"/>
    <s v="ASALARIADO"/>
    <x v="1"/>
    <s v="SI"/>
    <s v="NO"/>
    <s v="NO"/>
    <n v="29"/>
    <s v="No"/>
    <s v="No"/>
    <n v="840000"/>
    <s v="ASALARIADO"/>
    <n v="29"/>
  </r>
  <r>
    <n v="4038"/>
    <s v="HOMBRE"/>
    <n v="371173.26"/>
    <s v="ASALARIADO"/>
    <x v="1"/>
    <s v="SI"/>
    <s v="NO"/>
    <s v="NO"/>
    <n v="31"/>
    <s v="No"/>
    <s v="No"/>
    <n v="371173.26"/>
    <s v="ASALARIADO"/>
    <n v="31"/>
  </r>
  <r>
    <n v="4039"/>
    <s v="HOMBRE"/>
    <n v="570368"/>
    <s v="ASALARIADO"/>
    <x v="1"/>
    <s v="SI"/>
    <s v="NO"/>
    <s v="NO"/>
    <n v="33"/>
    <s v="No"/>
    <s v="No"/>
    <n v="570368"/>
    <s v="ASALARIADO"/>
    <n v="33"/>
  </r>
  <r>
    <n v="4040"/>
    <s v="MUJER"/>
    <n v="1206489.07"/>
    <s v="ASALARIADO"/>
    <x v="1"/>
    <s v="SI"/>
    <s v="NO"/>
    <s v="NO"/>
    <n v="29"/>
    <s v="No"/>
    <s v="No"/>
    <n v="1206489.07"/>
    <s v="ASALARIADO"/>
    <n v="29"/>
  </r>
  <r>
    <n v="4041"/>
    <s v="HOMBRE"/>
    <n v="143537.5"/>
    <s v="ASALARIADO"/>
    <x v="1"/>
    <s v="SI"/>
    <s v="NO"/>
    <s v="NO"/>
    <n v="31"/>
    <s v="No"/>
    <s v="No"/>
    <n v="143537.5"/>
    <s v="ASALARIADO"/>
    <n v="31"/>
  </r>
  <r>
    <n v="4042"/>
    <s v="HOMBRE"/>
    <n v="450000"/>
    <s v="ASALARIADO"/>
    <x v="1"/>
    <s v="SI"/>
    <s v="SI"/>
    <s v="NO"/>
    <n v="39"/>
    <s v="No"/>
    <s v="No"/>
    <n v="450000"/>
    <s v="ASALARIADO"/>
    <n v="39"/>
  </r>
  <r>
    <n v="4043"/>
    <s v="HOMBRE"/>
    <n v="297046"/>
    <s v="ASEGURADO VOLUNTARIO"/>
    <x v="1"/>
    <s v="SI"/>
    <s v="NO"/>
    <s v="NO"/>
    <n v="64"/>
    <s v="No"/>
    <s v="No"/>
    <n v="297046"/>
    <s v="ASEGURADO VOLUNTARIO"/>
    <n v="64"/>
  </r>
  <r>
    <n v="4044"/>
    <s v="HOMBRE"/>
    <n v="45500"/>
    <s v="ASALARIADO"/>
    <x v="1"/>
    <s v="SI"/>
    <s v="SI"/>
    <s v="NO"/>
    <n v="41"/>
    <s v="No"/>
    <s v="No"/>
    <n v="45500"/>
    <s v="ASALARIADO"/>
    <n v="41"/>
  </r>
  <r>
    <n v="4045"/>
    <s v="HOMBRE"/>
    <n v="310740"/>
    <s v="ASALARIADO"/>
    <x v="1"/>
    <s v="SI"/>
    <s v="NO"/>
    <s v="NO"/>
    <n v="39"/>
    <s v="No"/>
    <s v="No"/>
    <n v="310740"/>
    <s v="ASALARIADO"/>
    <n v="39"/>
  </r>
  <r>
    <n v="4046"/>
    <s v="MUJER"/>
    <n v="1739889.52"/>
    <s v="ASALARIADO"/>
    <x v="0"/>
    <s v="SI"/>
    <s v="NO"/>
    <s v="NO"/>
    <n v="38"/>
    <s v="No"/>
    <s v="No"/>
    <n v="1739889.52"/>
    <s v="ASALARIADO"/>
    <n v="38"/>
  </r>
  <r>
    <n v="4047"/>
    <s v="MUJER"/>
    <n v="4453.22"/>
    <s v="ASALARIADO"/>
    <x v="0"/>
    <s v="SI"/>
    <s v="NO"/>
    <s v="NO"/>
    <n v="24"/>
    <s v="No"/>
    <s v="No"/>
    <n v="4453.22"/>
    <s v="ASALARIADO"/>
    <n v="24"/>
  </r>
  <r>
    <n v="4048"/>
    <s v="HOMBRE"/>
    <n v="845279"/>
    <s v="ASALARIADO"/>
    <x v="1"/>
    <s v="SI"/>
    <s v="NO"/>
    <s v="NO"/>
    <n v="41"/>
    <s v="No"/>
    <s v="No"/>
    <n v="845279"/>
    <s v="ASALARIADO"/>
    <n v="41"/>
  </r>
  <r>
    <n v="4049"/>
    <s v="MUJER"/>
    <n v="222000"/>
    <s v="ASALARIADO"/>
    <x v="1"/>
    <s v="SI"/>
    <s v="NO"/>
    <s v="NO"/>
    <n v="61"/>
    <s v="No"/>
    <s v="No"/>
    <n v="222000"/>
    <s v="ASALARIADO"/>
    <n v="61"/>
  </r>
  <r>
    <n v="4050"/>
    <s v="HOMBRE"/>
    <n v="350672.26"/>
    <s v="ASALARIADO"/>
    <x v="1"/>
    <s v="SI"/>
    <s v="NO"/>
    <s v="NO"/>
    <n v="34"/>
    <s v="No"/>
    <s v="No"/>
    <n v="350672.26"/>
    <s v="ASALARIADO"/>
    <n v="34"/>
  </r>
  <r>
    <n v="4051"/>
    <s v="HOMBRE"/>
    <n v="782348.4"/>
    <s v="ASALARIADO"/>
    <x v="1"/>
    <s v="SI"/>
    <s v="NO"/>
    <s v="NO"/>
    <n v="27"/>
    <s v="No"/>
    <s v="No"/>
    <n v="782348.4"/>
    <s v="ASALARIADO"/>
    <n v="27"/>
  </r>
  <r>
    <n v="4052"/>
    <s v="HOMBRE"/>
    <n v="278030"/>
    <s v="CONVENIOS ESPECIALES DE TRABAJADORES INDEPENDIENTES"/>
    <x v="1"/>
    <s v="SI"/>
    <s v="NO"/>
    <s v="NO"/>
    <n v="57"/>
    <s v="No"/>
    <s v="No"/>
    <n v="278030"/>
    <s v="CONVENIOS ESPECIALES DE TRABAJADORES INDEPENDIENTES"/>
    <n v="57"/>
  </r>
  <r>
    <n v="4053"/>
    <s v="MUJER"/>
    <n v="269309.07"/>
    <s v="ASALARIADO"/>
    <x v="0"/>
    <s v="SI"/>
    <s v="NO"/>
    <s v="NO"/>
    <n v="28"/>
    <s v="No"/>
    <s v="No"/>
    <n v="269309.07"/>
    <s v="ASALARIADO"/>
    <n v="28"/>
  </r>
  <r>
    <n v="4054"/>
    <s v="MUJER"/>
    <n v="742483"/>
    <s v="TRABAJADOR INDEPENDIENTE"/>
    <x v="1"/>
    <s v="SI"/>
    <s v="NO"/>
    <s v="NO"/>
    <n v="50"/>
    <s v="No"/>
    <s v="No"/>
    <n v="742483"/>
    <s v="TRABAJADOR INDEPENDIENTE"/>
    <n v="50"/>
  </r>
  <r>
    <n v="4055"/>
    <s v="HOMBRE"/>
    <n v="566297"/>
    <s v="TRABAJADOR INDEPENDIENTE"/>
    <x v="1"/>
    <s v="SI"/>
    <s v="NO"/>
    <s v="SI"/>
    <n v="42"/>
    <s v="No"/>
    <s v="No"/>
    <n v="566297"/>
    <s v="TRABAJADOR INDEPENDIENTE"/>
    <n v="42"/>
  </r>
  <r>
    <n v="4056"/>
    <s v="HOMBRE"/>
    <n v="816719"/>
    <s v="ASALARIADO"/>
    <x v="0"/>
    <s v="SI"/>
    <s v="NO"/>
    <s v="NO"/>
    <n v="56"/>
    <s v="No"/>
    <s v="No"/>
    <n v="816719"/>
    <s v="ASALARIADO"/>
    <n v="56"/>
  </r>
  <r>
    <n v="4057"/>
    <s v="HOMBRE"/>
    <n v="818075.21"/>
    <s v="PENSIONADOS EN SU PROPIO SISTEMA"/>
    <x v="0"/>
    <s v="SI"/>
    <s v="NO"/>
    <s v="NO"/>
    <n v="81"/>
    <s v="No"/>
    <s v="No"/>
    <n v="818075.21"/>
    <s v="PENSIONADOS EN SU PROPIO SISTEMA"/>
    <n v="81"/>
  </r>
  <r>
    <n v="4058"/>
    <s v="MUJER"/>
    <n v="312500"/>
    <s v="ASALARIADO"/>
    <x v="1"/>
    <s v="SI"/>
    <s v="NO"/>
    <s v="NO"/>
    <n v="38"/>
    <s v="No"/>
    <s v="No"/>
    <n v="312500"/>
    <s v="ASALARIADO"/>
    <n v="38"/>
  </r>
  <r>
    <n v="4059"/>
    <s v="HOMBRE"/>
    <n v="278030"/>
    <s v="CONVENIOS ESPECIALES DE TRABAJADORES INDEPENDIENTES"/>
    <x v="1"/>
    <s v="SI"/>
    <s v="NO"/>
    <s v="NO"/>
    <n v="32"/>
    <s v="No"/>
    <s v="No"/>
    <n v="278030"/>
    <s v="CONVENIOS ESPECIALES DE TRABAJADORES INDEPENDIENTES"/>
    <n v="32"/>
  </r>
  <r>
    <n v="4060"/>
    <s v="HOMBRE"/>
    <n v="354060.87"/>
    <s v="ASALARIADO"/>
    <x v="1"/>
    <s v="SI"/>
    <s v="NO"/>
    <s v="NO"/>
    <n v="36"/>
    <s v="No"/>
    <s v="No"/>
    <n v="354060.87"/>
    <s v="ASALARIADO"/>
    <n v="36"/>
  </r>
  <r>
    <n v="4061"/>
    <s v="HOMBRE"/>
    <n v="585035.6"/>
    <s v="ASALARIADO"/>
    <x v="0"/>
    <s v="SI"/>
    <s v="NO"/>
    <s v="NO"/>
    <n v="31"/>
    <s v="No"/>
    <s v="No"/>
    <n v="585035.6"/>
    <s v="ASALARIADO"/>
    <n v="31"/>
  </r>
  <r>
    <n v="4062"/>
    <s v="HOMBRE"/>
    <n v="120498.44"/>
    <s v="ASALARIADO"/>
    <x v="1"/>
    <s v="SI"/>
    <s v="NO"/>
    <s v="NO"/>
    <n v="23"/>
    <s v="No"/>
    <s v="No"/>
    <n v="120498.44"/>
    <s v="ASALARIADO"/>
    <n v="23"/>
  </r>
  <r>
    <n v="4063"/>
    <s v="HOMBRE"/>
    <n v="728961.19"/>
    <s v="ASALARIADO"/>
    <x v="1"/>
    <s v="SI"/>
    <s v="NO"/>
    <s v="NO"/>
    <n v="35"/>
    <s v="No"/>
    <s v="No"/>
    <n v="728961.19"/>
    <s v="ASALARIADO"/>
    <n v="35"/>
  </r>
  <r>
    <n v="4064"/>
    <s v="HOMBRE"/>
    <n v="787001"/>
    <s v="ASALARIADO"/>
    <x v="1"/>
    <s v="SI"/>
    <s v="NO"/>
    <s v="NO"/>
    <n v="39"/>
    <s v="No"/>
    <s v="No"/>
    <n v="787001"/>
    <s v="ASALARIADO"/>
    <n v="39"/>
  </r>
  <r>
    <n v="4065"/>
    <s v="HOMBRE"/>
    <n v="589997"/>
    <s v="ASALARIADO"/>
    <x v="0"/>
    <s v="SI"/>
    <s v="NO"/>
    <s v="NO"/>
    <n v="48"/>
    <s v="No"/>
    <s v="No"/>
    <n v="589997"/>
    <s v="ASALARIADO"/>
    <n v="48"/>
  </r>
  <r>
    <n v="4066"/>
    <s v="MUJER"/>
    <n v="278031"/>
    <s v="TRABAJADOR INDEPENDIENTE"/>
    <x v="1"/>
    <s v="SI"/>
    <s v="NO"/>
    <s v="NO"/>
    <n v="51"/>
    <s v="No"/>
    <s v="No"/>
    <n v="278031"/>
    <s v="TRABAJADOR INDEPENDIENTE"/>
    <n v="51"/>
  </r>
  <r>
    <n v="4067"/>
    <s v="HOMBRE"/>
    <n v="450368.88"/>
    <s v="ASALARIADO"/>
    <x v="1"/>
    <s v="SI"/>
    <s v="NO"/>
    <s v="NO"/>
    <n v="26"/>
    <s v="No"/>
    <s v="No"/>
    <n v="450368.88"/>
    <s v="ASALARIADO"/>
    <n v="26"/>
  </r>
  <r>
    <n v="4068"/>
    <s v="HOMBRE"/>
    <n v="800000"/>
    <s v="ASALARIADO"/>
    <x v="1"/>
    <s v="SI"/>
    <s v="NO"/>
    <s v="NO"/>
    <n v="26"/>
    <s v="No"/>
    <s v="No"/>
    <n v="800000"/>
    <s v="ASALARIADO"/>
    <n v="26"/>
  </r>
  <r>
    <n v="4069"/>
    <s v="HOMBRE"/>
    <n v="394263"/>
    <s v="TRABAJADOR INDEPENDIENTE"/>
    <x v="1"/>
    <s v="SI"/>
    <s v="SI"/>
    <s v="SI"/>
    <n v="51"/>
    <s v="No"/>
    <s v="No"/>
    <n v="394263"/>
    <s v="TRABAJADOR INDEPENDIENTE"/>
    <n v="51"/>
  </r>
  <r>
    <n v="4070"/>
    <s v="HOMBRE"/>
    <n v="145210"/>
    <s v="ASALARIADO"/>
    <x v="1"/>
    <s v="SI"/>
    <s v="NO"/>
    <s v="SI"/>
    <n v="23"/>
    <s v="No"/>
    <s v="No"/>
    <n v="145210"/>
    <s v="ASALARIADO"/>
    <n v="23"/>
  </r>
  <r>
    <n v="4071"/>
    <s v="HOMBRE"/>
    <n v="381127"/>
    <s v="ASALARIADO"/>
    <x v="1"/>
    <s v="SI"/>
    <s v="NO"/>
    <s v="NO"/>
    <n v="21"/>
    <s v="No"/>
    <s v="No"/>
    <n v="381127"/>
    <s v="ASALARIADO"/>
    <n v="21"/>
  </r>
  <r>
    <n v="4072"/>
    <s v="HOMBRE"/>
    <n v="674607.4"/>
    <s v="ASALARIADO"/>
    <x v="0"/>
    <s v="SI"/>
    <s v="NO"/>
    <s v="NO"/>
    <n v="64"/>
    <s v="No"/>
    <s v="No"/>
    <n v="674607.4"/>
    <s v="ASALARIADO"/>
    <n v="64"/>
  </r>
  <r>
    <n v="4073"/>
    <s v="HOMBRE"/>
    <n v="60000"/>
    <s v="ASALARIADO"/>
    <x v="1"/>
    <s v="SI"/>
    <s v="NO"/>
    <s v="SI"/>
    <n v="56"/>
    <s v="No"/>
    <s v="No"/>
    <n v="60000"/>
    <s v="ASALARIADO"/>
    <n v="56"/>
  </r>
  <r>
    <n v="4074"/>
    <s v="HOMBRE"/>
    <n v="278030"/>
    <s v="CONVENIOS ESPECIALES DE TRABAJADORES INDEPENDIENTES"/>
    <x v="1"/>
    <s v="SI"/>
    <s v="NO"/>
    <s v="NO"/>
    <n v="62"/>
    <s v="No"/>
    <s v="No"/>
    <n v="278030"/>
    <s v="CONVENIOS ESPECIALES DE TRABAJADORES INDEPENDIENTES"/>
    <n v="62"/>
  </r>
  <r>
    <n v="4075"/>
    <s v="HOMBRE"/>
    <n v="594092"/>
    <s v="TRABAJADOR INDEPENDIENTE"/>
    <x v="1"/>
    <s v="SI"/>
    <s v="NO"/>
    <s v="NO"/>
    <n v="41"/>
    <s v="No"/>
    <s v="No"/>
    <n v="594092"/>
    <s v="TRABAJADOR INDEPENDIENTE"/>
    <n v="41"/>
  </r>
  <r>
    <n v="4076"/>
    <s v="MUJER"/>
    <n v="438521"/>
    <s v="PENSIONADOS EN SU PROPIO SISTEMA"/>
    <x v="0"/>
    <s v="SI"/>
    <s v="NO"/>
    <s v="NO"/>
    <n v="86"/>
    <s v="No"/>
    <s v="No"/>
    <n v="438521"/>
    <s v="PENSIONADOS EN SU PROPIO SISTEMA"/>
    <n v="86"/>
  </r>
  <r>
    <n v="4077"/>
    <s v="HOMBRE"/>
    <n v="527053.81999999995"/>
    <s v="ASALARIADO"/>
    <x v="1"/>
    <s v="SI"/>
    <s v="NO"/>
    <s v="NO"/>
    <n v="40"/>
    <s v="No"/>
    <s v="No"/>
    <n v="527053.81999999995"/>
    <s v="ASALARIADO"/>
    <n v="40"/>
  </r>
  <r>
    <n v="4078"/>
    <s v="MUJER"/>
    <n v="528600.52"/>
    <s v="ASALARIADO"/>
    <x v="1"/>
    <s v="SI"/>
    <s v="NO"/>
    <s v="NO"/>
    <n v="59"/>
    <s v="No"/>
    <s v="No"/>
    <n v="528600.52"/>
    <s v="ASALARIADO"/>
    <n v="59"/>
  </r>
  <r>
    <n v="4079"/>
    <s v="MUJER"/>
    <n v="447030.7"/>
    <s v="ASALARIADO"/>
    <x v="0"/>
    <s v="SI"/>
    <s v="NO"/>
    <s v="NO"/>
    <n v="29"/>
    <s v="No"/>
    <s v="No"/>
    <n v="447030.7"/>
    <s v="ASALARIADO"/>
    <n v="29"/>
  </r>
  <r>
    <n v="4080"/>
    <s v="HOMBRE"/>
    <n v="67307.199999999997"/>
    <s v="ASALARIADO"/>
    <x v="1"/>
    <s v="SI"/>
    <s v="NO"/>
    <s v="NO"/>
    <n v="33"/>
    <s v="No"/>
    <s v="No"/>
    <n v="67307.199999999997"/>
    <s v="ASALARIADO"/>
    <n v="33"/>
  </r>
  <r>
    <n v="4081"/>
    <s v="MUJER"/>
    <n v="2849858.1"/>
    <s v="ASALARIADO"/>
    <x v="0"/>
    <s v="SI"/>
    <s v="NO"/>
    <s v="NO"/>
    <n v="58"/>
    <s v="Atípico"/>
    <s v="No"/>
    <n v="2849858.1"/>
    <s v="ASALARIADO"/>
    <n v="58"/>
  </r>
  <r>
    <n v="4082"/>
    <s v="HOMBRE"/>
    <n v="701516.48"/>
    <s v="ASALARIADO"/>
    <x v="1"/>
    <s v="SI"/>
    <s v="NO"/>
    <s v="NO"/>
    <n v="38"/>
    <s v="No"/>
    <s v="No"/>
    <n v="701516.48"/>
    <s v="ASALARIADO"/>
    <n v="38"/>
  </r>
  <r>
    <n v="4083"/>
    <s v="HOMBRE"/>
    <n v="278030"/>
    <s v="CONVENIOS ESPECIALES DE TRABAJADORES INDEPENDIENTES"/>
    <x v="1"/>
    <s v="SI"/>
    <s v="NO"/>
    <s v="NO"/>
    <n v="49"/>
    <s v="No"/>
    <s v="No"/>
    <n v="278030"/>
    <s v="CONVENIOS ESPECIALES DE TRABAJADORES INDEPENDIENTES"/>
    <n v="49"/>
  </r>
  <r>
    <n v="4084"/>
    <s v="HOMBRE"/>
    <n v="114590"/>
    <s v="ASALARIADO"/>
    <x v="1"/>
    <s v="SI"/>
    <s v="NO"/>
    <s v="NO"/>
    <n v="40"/>
    <s v="No"/>
    <s v="No"/>
    <n v="114590"/>
    <s v="ASALARIADO"/>
    <n v="40"/>
  </r>
  <r>
    <n v="4085"/>
    <s v="MUJER"/>
    <n v="586357"/>
    <s v="PENSIONADOS EN SU PROPIO SISTEMA"/>
    <x v="0"/>
    <s v="SI"/>
    <s v="NO"/>
    <s v="NO"/>
    <n v="87"/>
    <s v="No"/>
    <s v="No"/>
    <n v="586357"/>
    <s v="PENSIONADOS EN SU PROPIO SISTEMA"/>
    <n v="87"/>
  </r>
  <r>
    <n v="4086"/>
    <s v="MUJER"/>
    <n v="41860.550000000003"/>
    <s v="ASALARIADO"/>
    <x v="1"/>
    <s v="SI"/>
    <s v="SI"/>
    <s v="NO"/>
    <n v="39"/>
    <s v="No"/>
    <s v="No"/>
    <n v="41860.550000000003"/>
    <s v="ASALARIADO"/>
    <n v="39"/>
  </r>
  <r>
    <n v="4087"/>
    <s v="HOMBRE"/>
    <n v="385000"/>
    <s v="ASALARIADO"/>
    <x v="1"/>
    <s v="SI"/>
    <s v="NO"/>
    <s v="NO"/>
    <n v="46"/>
    <s v="No"/>
    <s v="No"/>
    <n v="385000"/>
    <s v="ASALARIADO"/>
    <n v="46"/>
  </r>
  <r>
    <n v="4088"/>
    <s v="HOMBRE"/>
    <n v="373320"/>
    <s v="ASALARIADO"/>
    <x v="1"/>
    <s v="SI"/>
    <s v="NO"/>
    <s v="NO"/>
    <n v="47"/>
    <s v="No"/>
    <s v="No"/>
    <n v="373320"/>
    <s v="ASALARIADO"/>
    <n v="47"/>
  </r>
  <r>
    <n v="4089"/>
    <s v="HOMBRE"/>
    <n v="356455"/>
    <s v="TRABAJADOR INDEPENDIENTE"/>
    <x v="1"/>
    <s v="SI"/>
    <s v="NO"/>
    <s v="SI"/>
    <n v="50"/>
    <s v="No"/>
    <s v="No"/>
    <n v="356455"/>
    <s v="TRABAJADOR INDEPENDIENTE"/>
    <n v="50"/>
  </r>
  <r>
    <n v="4090"/>
    <s v="MUJER"/>
    <n v="383932.5"/>
    <s v="ASALARIADO"/>
    <x v="1"/>
    <s v="SI"/>
    <s v="NO"/>
    <s v="NO"/>
    <n v="27"/>
    <s v="No"/>
    <s v="No"/>
    <n v="383932.5"/>
    <s v="ASALARIADO"/>
    <n v="27"/>
  </r>
  <r>
    <n v="4091"/>
    <s v="MUJER"/>
    <n v="432394.93"/>
    <s v="ASALARIADO"/>
    <x v="1"/>
    <s v="SI"/>
    <s v="NO"/>
    <s v="NO"/>
    <n v="25"/>
    <s v="No"/>
    <s v="No"/>
    <n v="432394.93"/>
    <s v="ASALARIADO"/>
    <n v="25"/>
  </r>
  <r>
    <n v="4092"/>
    <s v="MUJER"/>
    <n v="347675"/>
    <s v="ASALARIADO"/>
    <x v="1"/>
    <s v="SI"/>
    <s v="NO"/>
    <s v="NO"/>
    <n v="36"/>
    <s v="No"/>
    <s v="No"/>
    <n v="347675"/>
    <s v="ASALARIADO"/>
    <n v="36"/>
  </r>
  <r>
    <n v="4093"/>
    <s v="MUJER"/>
    <n v="297045"/>
    <s v="ASEGURADO VOLUNTARIO"/>
    <x v="1"/>
    <s v="SI"/>
    <s v="SI"/>
    <s v="NO"/>
    <n v="39"/>
    <s v="No"/>
    <s v="No"/>
    <n v="297045"/>
    <s v="ASEGURADO VOLUNTARIO"/>
    <n v="39"/>
  </r>
  <r>
    <n v="4094"/>
    <s v="HOMBRE"/>
    <n v="305704"/>
    <s v="ASEGURADO VOLUNTARIO"/>
    <x v="1"/>
    <s v="SI"/>
    <s v="NO"/>
    <s v="NO"/>
    <n v="34"/>
    <s v="No"/>
    <s v="No"/>
    <n v="305704"/>
    <s v="ASEGURADO VOLUNTARIO"/>
    <n v="34"/>
  </r>
  <r>
    <n v="4095"/>
    <s v="HOMBRE"/>
    <n v="2586422"/>
    <s v="ASALARIADO"/>
    <x v="0"/>
    <s v="SI"/>
    <s v="NO"/>
    <s v="NO"/>
    <n v="43"/>
    <s v="Atípico"/>
    <s v="No"/>
    <n v="2586422"/>
    <s v="ASALARIADO"/>
    <n v="43"/>
  </r>
  <r>
    <n v="4096"/>
    <s v="HOMBRE"/>
    <n v="106000"/>
    <s v="ASALARIADO"/>
    <x v="1"/>
    <s v="SI"/>
    <s v="NO"/>
    <s v="NO"/>
    <n v="22"/>
    <s v="No"/>
    <s v="No"/>
    <n v="106000"/>
    <s v="ASALARIADO"/>
    <n v="22"/>
  </r>
  <r>
    <n v="4097"/>
    <s v="MUJER"/>
    <n v="201666.67"/>
    <s v="ASALARIADO"/>
    <x v="1"/>
    <s v="SI"/>
    <s v="SI"/>
    <s v="NO"/>
    <n v="49"/>
    <s v="No"/>
    <s v="No"/>
    <n v="201666.67"/>
    <s v="ASALARIADO"/>
    <n v="49"/>
  </r>
  <r>
    <n v="4098"/>
    <s v="MUJER"/>
    <n v="523886"/>
    <s v="TRABAJADOR INDEPENDIENTE"/>
    <x v="1"/>
    <s v="SI"/>
    <s v="NO"/>
    <s v="NO"/>
    <n v="23"/>
    <s v="No"/>
    <s v="No"/>
    <n v="523886"/>
    <s v="TRABAJADOR INDEPENDIENTE"/>
    <n v="23"/>
  </r>
  <r>
    <n v="4099"/>
    <s v="MUJER"/>
    <n v="329720"/>
    <s v="ASEGURADO VOLUNTARIO"/>
    <x v="1"/>
    <s v="SI"/>
    <s v="SI"/>
    <s v="NO"/>
    <n v="64"/>
    <s v="No"/>
    <s v="No"/>
    <n v="329720"/>
    <s v="ASEGURADO VOLUNTARIO"/>
    <n v="64"/>
  </r>
  <r>
    <n v="4100"/>
    <s v="HOMBRE"/>
    <n v="623672"/>
    <s v="ASALARIADO"/>
    <x v="1"/>
    <s v="SI"/>
    <s v="NO"/>
    <s v="NO"/>
    <n v="51"/>
    <s v="No"/>
    <s v="No"/>
    <n v="623672"/>
    <s v="ASALARIADO"/>
    <n v="51"/>
  </r>
  <r>
    <n v="4101"/>
    <s v="MUJER"/>
    <n v="2389642.9"/>
    <s v="PENSIONADOS EN SU PROPIO SISTEMA"/>
    <x v="0"/>
    <s v="SI"/>
    <s v="NO"/>
    <s v="NO"/>
    <n v="85"/>
    <s v="Atípico"/>
    <s v="No"/>
    <n v="2389642.9"/>
    <s v="PENSIONADOS EN SU PROPIO SISTEMA"/>
    <n v="85"/>
  </r>
  <r>
    <n v="4102"/>
    <s v="HOMBRE"/>
    <n v="322916.59999999998"/>
    <s v="ASALARIADO"/>
    <x v="1"/>
    <s v="SI"/>
    <s v="NO"/>
    <s v="SI"/>
    <n v="39"/>
    <s v="No"/>
    <s v="No"/>
    <n v="322916.59999999998"/>
    <s v="ASALARIADO"/>
    <n v="39"/>
  </r>
  <r>
    <n v="4103"/>
    <s v="MUJER"/>
    <n v="299206"/>
    <s v="ASALARIADO"/>
    <x v="1"/>
    <s v="SI"/>
    <s v="NO"/>
    <s v="NO"/>
    <n v="39"/>
    <s v="No"/>
    <s v="No"/>
    <n v="299206"/>
    <s v="ASALARIADO"/>
    <n v="39"/>
  </r>
  <r>
    <n v="4104"/>
    <s v="HOMBRE"/>
    <n v="445761.76"/>
    <s v="ASALARIADO"/>
    <x v="1"/>
    <s v="SI"/>
    <s v="NO"/>
    <s v="NO"/>
    <n v="30"/>
    <s v="No"/>
    <s v="No"/>
    <n v="445761.76"/>
    <s v="ASALARIADO"/>
    <n v="30"/>
  </r>
  <r>
    <n v="4105"/>
    <s v="HOMBRE"/>
    <n v="297046"/>
    <s v="ASEGURADO VOLUNTARIO"/>
    <x v="1"/>
    <s v="SI"/>
    <s v="NO"/>
    <s v="NO"/>
    <n v="61"/>
    <s v="No"/>
    <s v="No"/>
    <n v="297046"/>
    <s v="ASEGURADO VOLUNTARIO"/>
    <n v="61"/>
  </r>
  <r>
    <n v="4106"/>
    <s v="MUJER"/>
    <n v="390833.33"/>
    <s v="ASALARIADO"/>
    <x v="1"/>
    <s v="SI"/>
    <s v="NO"/>
    <s v="NO"/>
    <n v="41"/>
    <s v="No"/>
    <s v="No"/>
    <n v="390833.33"/>
    <s v="ASALARIADO"/>
    <n v="41"/>
  </r>
  <r>
    <n v="4107"/>
    <s v="MUJER"/>
    <n v="29700"/>
    <s v="ASALARIADO"/>
    <x v="1"/>
    <s v="SI"/>
    <s v="NO"/>
    <s v="NO"/>
    <n v="29"/>
    <s v="No"/>
    <s v="No"/>
    <n v="29700"/>
    <s v="ASALARIADO"/>
    <n v="29"/>
  </r>
  <r>
    <n v="4108"/>
    <s v="MUJER"/>
    <n v="1186398.1599999999"/>
    <s v="ASALARIADO"/>
    <x v="1"/>
    <s v="SI"/>
    <s v="NO"/>
    <s v="NO"/>
    <n v="41"/>
    <s v="No"/>
    <s v="No"/>
    <n v="1186398.1599999999"/>
    <s v="ASALARIADO"/>
    <n v="41"/>
  </r>
  <r>
    <n v="4109"/>
    <s v="MUJER"/>
    <n v="839613"/>
    <s v="ASALARIADO"/>
    <x v="1"/>
    <s v="SI"/>
    <s v="SI"/>
    <s v="NO"/>
    <n v="29"/>
    <s v="No"/>
    <s v="No"/>
    <n v="839613"/>
    <s v="ASALARIADO"/>
    <n v="29"/>
  </r>
  <r>
    <n v="4110"/>
    <s v="MUJER"/>
    <n v="1125420"/>
    <s v="ASALARIADO"/>
    <x v="0"/>
    <s v="SI"/>
    <s v="NO"/>
    <s v="SI"/>
    <n v="29"/>
    <s v="No"/>
    <s v="No"/>
    <n v="1125420"/>
    <s v="ASALARIADO"/>
    <n v="29"/>
  </r>
  <r>
    <n v="4111"/>
    <s v="MUJER"/>
    <n v="432600"/>
    <s v="ASALARIADO"/>
    <x v="1"/>
    <s v="SI"/>
    <s v="NO"/>
    <s v="SI"/>
    <n v="59"/>
    <s v="No"/>
    <s v="No"/>
    <n v="432600"/>
    <s v="ASALARIADO"/>
    <n v="59"/>
  </r>
  <r>
    <n v="4112"/>
    <s v="HOMBRE"/>
    <n v="403983"/>
    <s v="TRABAJADOR INDEPENDIENTE"/>
    <x v="1"/>
    <s v="SI"/>
    <s v="NO"/>
    <s v="NO"/>
    <n v="53"/>
    <s v="No"/>
    <s v="No"/>
    <n v="403983"/>
    <s v="TRABAJADOR INDEPENDIENTE"/>
    <n v="53"/>
  </r>
  <r>
    <n v="4113"/>
    <s v="MUJER"/>
    <n v="340000"/>
    <s v="ASALARIADO"/>
    <x v="1"/>
    <s v="SI"/>
    <s v="NO"/>
    <s v="SI"/>
    <n v="43"/>
    <s v="No"/>
    <s v="No"/>
    <n v="340000"/>
    <s v="ASALARIADO"/>
    <n v="43"/>
  </r>
  <r>
    <n v="4114"/>
    <s v="MUJER"/>
    <n v="1221960.4099999999"/>
    <s v="ASALARIADO"/>
    <x v="0"/>
    <s v="SI"/>
    <s v="NO"/>
    <s v="NO"/>
    <n v="42"/>
    <s v="No"/>
    <s v="No"/>
    <n v="1221960.4099999999"/>
    <s v="ASALARIADO"/>
    <n v="42"/>
  </r>
  <r>
    <n v="4115"/>
    <s v="MUJER"/>
    <n v="399934"/>
    <s v="ASALARIADO"/>
    <x v="0"/>
    <s v="SI"/>
    <s v="NO"/>
    <s v="SI"/>
    <n v="36"/>
    <s v="No"/>
    <s v="No"/>
    <n v="399934"/>
    <s v="ASALARIADO"/>
    <n v="36"/>
  </r>
  <r>
    <n v="4116"/>
    <s v="HOMBRE"/>
    <n v="205570"/>
    <s v="ASALARIADO"/>
    <x v="1"/>
    <s v="SI"/>
    <s v="NO"/>
    <s v="NO"/>
    <n v="38"/>
    <s v="No"/>
    <s v="No"/>
    <n v="205570"/>
    <s v="ASALARIADO"/>
    <n v="38"/>
  </r>
  <r>
    <n v="4117"/>
    <s v="MUJER"/>
    <n v="300018"/>
    <s v="ASEGURADO VOLUNTARIO"/>
    <x v="1"/>
    <s v="SI"/>
    <s v="NO"/>
    <s v="NO"/>
    <n v="34"/>
    <s v="No"/>
    <s v="No"/>
    <n v="300018"/>
    <s v="ASEGURADO VOLUNTARIO"/>
    <n v="34"/>
  </r>
  <r>
    <n v="4118"/>
    <s v="MUJER"/>
    <n v="386161"/>
    <s v="TRABAJADOR INDEPENDIENTE"/>
    <x v="1"/>
    <s v="SI"/>
    <s v="NO"/>
    <s v="SI"/>
    <n v="47"/>
    <s v="No"/>
    <s v="No"/>
    <n v="386161"/>
    <s v="TRABAJADOR INDEPENDIENTE"/>
    <n v="47"/>
  </r>
  <r>
    <n v="4119"/>
    <s v="HOMBRE"/>
    <n v="144000"/>
    <s v="ASALARIADO"/>
    <x v="1"/>
    <s v="SI"/>
    <s v="NO"/>
    <s v="NO"/>
    <n v="35"/>
    <s v="No"/>
    <s v="No"/>
    <n v="144000"/>
    <s v="ASALARIADO"/>
    <n v="35"/>
  </r>
  <r>
    <n v="4120"/>
    <s v="HOMBRE"/>
    <n v="394526"/>
    <s v="TRABAJADOR INDEPENDIENTE"/>
    <x v="1"/>
    <s v="SI"/>
    <s v="NO"/>
    <s v="SI"/>
    <n v="48"/>
    <s v="No"/>
    <s v="No"/>
    <n v="394526"/>
    <s v="TRABAJADOR INDEPENDIENTE"/>
    <n v="48"/>
  </r>
  <r>
    <n v="4121"/>
    <s v="MUJER"/>
    <n v="540083"/>
    <s v="TRABAJADOR INDEPENDIENTE"/>
    <x v="1"/>
    <s v="SI"/>
    <s v="NO"/>
    <s v="SI"/>
    <n v="41"/>
    <s v="No"/>
    <s v="No"/>
    <n v="540083"/>
    <s v="TRABAJADOR INDEPENDIENTE"/>
    <n v="41"/>
  </r>
  <r>
    <n v="4122"/>
    <s v="HOMBRE"/>
    <n v="280000"/>
    <s v="ASALARIADO"/>
    <x v="1"/>
    <s v="SI"/>
    <s v="SI"/>
    <s v="NO"/>
    <n v="26"/>
    <s v="No"/>
    <s v="No"/>
    <n v="280000"/>
    <s v="ASALARIADO"/>
    <n v="26"/>
  </r>
  <r>
    <n v="4123"/>
    <s v="HOMBRE"/>
    <n v="350000"/>
    <s v="ASALARIADO"/>
    <x v="1"/>
    <s v="SI"/>
    <s v="NO"/>
    <s v="NO"/>
    <n v="25"/>
    <s v="No"/>
    <s v="No"/>
    <n v="350000"/>
    <s v="ASALARIADO"/>
    <n v="25"/>
  </r>
  <r>
    <n v="4124"/>
    <s v="MUJER"/>
    <n v="382000"/>
    <s v="ASALARIADO"/>
    <x v="1"/>
    <s v="SI"/>
    <s v="NO"/>
    <s v="NO"/>
    <n v="20"/>
    <s v="No"/>
    <s v="No"/>
    <n v="382000"/>
    <s v="ASALARIADO"/>
    <n v="20"/>
  </r>
  <r>
    <n v="4125"/>
    <s v="HOMBRE"/>
    <n v="933124"/>
    <s v="TRABAJADOR INDEPENDIENTE"/>
    <x v="1"/>
    <s v="SI"/>
    <s v="NO"/>
    <s v="NO"/>
    <n v="49"/>
    <s v="No"/>
    <s v="No"/>
    <n v="933124"/>
    <s v="TRABAJADOR INDEPENDIENTE"/>
    <n v="49"/>
  </r>
  <r>
    <n v="4126"/>
    <s v="MUJER"/>
    <n v="865457.02"/>
    <s v="ASALARIADO"/>
    <x v="0"/>
    <s v="SI"/>
    <s v="NO"/>
    <s v="NO"/>
    <n v="42"/>
    <s v="No"/>
    <s v="No"/>
    <n v="865457.02"/>
    <s v="ASALARIADO"/>
    <n v="42"/>
  </r>
  <r>
    <n v="4127"/>
    <s v="MUJER"/>
    <n v="399967"/>
    <s v="PENSIONADOS EN SU PROPIO SISTEMA"/>
    <x v="0"/>
    <s v="SI"/>
    <s v="NO"/>
    <s v="NO"/>
    <n v="82"/>
    <s v="No"/>
    <s v="No"/>
    <n v="399967"/>
    <s v="PENSIONADOS EN SU PROPIO SISTEMA"/>
    <n v="82"/>
  </r>
  <r>
    <n v="4128"/>
    <s v="HOMBRE"/>
    <n v="436800"/>
    <s v="ASALARIADO"/>
    <x v="1"/>
    <s v="SI"/>
    <s v="NO"/>
    <s v="NO"/>
    <n v="53"/>
    <s v="No"/>
    <s v="No"/>
    <n v="436800"/>
    <s v="ASALARIADO"/>
    <n v="53"/>
  </r>
  <r>
    <n v="4129"/>
    <s v="HOMBRE"/>
    <n v="437896"/>
    <s v="TRABAJADOR INDEPENDIENTE"/>
    <x v="1"/>
    <s v="SI"/>
    <s v="NO"/>
    <s v="NO"/>
    <n v="39"/>
    <s v="No"/>
    <s v="No"/>
    <n v="437896"/>
    <s v="TRABAJADOR INDEPENDIENTE"/>
    <n v="39"/>
  </r>
  <r>
    <n v="4130"/>
    <s v="HOMBRE"/>
    <n v="297046"/>
    <s v="TRABAJADOR INDEPENDIENTE"/>
    <x v="1"/>
    <s v="SI"/>
    <s v="NO"/>
    <s v="NO"/>
    <n v="54"/>
    <s v="No"/>
    <s v="No"/>
    <n v="297046"/>
    <s v="TRABAJADOR INDEPENDIENTE"/>
    <n v="54"/>
  </r>
  <r>
    <n v="4131"/>
    <s v="MUJER"/>
    <n v="720408.6"/>
    <s v="ASALARIADO"/>
    <x v="0"/>
    <s v="SI"/>
    <s v="NO"/>
    <s v="NO"/>
    <n v="45"/>
    <s v="No"/>
    <s v="No"/>
    <n v="720408.6"/>
    <s v="ASALARIADO"/>
    <n v="45"/>
  </r>
  <r>
    <n v="4132"/>
    <s v="HOMBRE"/>
    <n v="301184"/>
    <s v="ASALARIADO"/>
    <x v="1"/>
    <s v="SI"/>
    <s v="NO"/>
    <s v="NO"/>
    <n v="46"/>
    <s v="No"/>
    <s v="No"/>
    <n v="301184"/>
    <s v="ASALARIADO"/>
    <n v="46"/>
  </r>
  <r>
    <n v="4133"/>
    <s v="HOMBRE"/>
    <n v="230000"/>
    <s v="ASALARIADO"/>
    <x v="1"/>
    <s v="SI"/>
    <s v="NO"/>
    <s v="SI"/>
    <n v="60"/>
    <s v="No"/>
    <s v="No"/>
    <n v="230000"/>
    <s v="ASALARIADO"/>
    <n v="60"/>
  </r>
  <r>
    <n v="4134"/>
    <s v="MUJER"/>
    <n v="639148"/>
    <s v="TRABAJADOR INDEPENDIENTE"/>
    <x v="1"/>
    <s v="SI"/>
    <s v="NO"/>
    <s v="NO"/>
    <n v="60"/>
    <s v="No"/>
    <s v="No"/>
    <n v="639148"/>
    <s v="TRABAJADOR INDEPENDIENTE"/>
    <n v="60"/>
  </r>
  <r>
    <n v="4135"/>
    <s v="MUJER"/>
    <n v="470713.7"/>
    <s v="ASALARIADO"/>
    <x v="1"/>
    <s v="SI"/>
    <s v="NO"/>
    <s v="SI"/>
    <n v="36"/>
    <s v="No"/>
    <s v="No"/>
    <n v="470713.7"/>
    <s v="ASALARIADO"/>
    <n v="36"/>
  </r>
  <r>
    <n v="4136"/>
    <s v="HOMBRE"/>
    <n v="298482"/>
    <s v="TRABAJADOR INDEPENDIENTE"/>
    <x v="1"/>
    <s v="SI"/>
    <s v="NO"/>
    <s v="NO"/>
    <n v="28"/>
    <s v="No"/>
    <s v="No"/>
    <n v="298482"/>
    <s v="TRABAJADOR INDEPENDIENTE"/>
    <n v="28"/>
  </r>
  <r>
    <n v="4137"/>
    <s v="HOMBRE"/>
    <n v="294661.86"/>
    <s v="ASALARIADO"/>
    <x v="1"/>
    <s v="SI"/>
    <s v="NO"/>
    <s v="NO"/>
    <n v="25"/>
    <s v="No"/>
    <s v="No"/>
    <n v="294661.86"/>
    <s v="ASALARIADO"/>
    <n v="25"/>
  </r>
  <r>
    <n v="4138"/>
    <s v="HOMBRE"/>
    <n v="431178"/>
    <s v="ASALARIADO"/>
    <x v="1"/>
    <s v="SI"/>
    <s v="NO"/>
    <s v="NO"/>
    <n v="56"/>
    <s v="No"/>
    <s v="No"/>
    <n v="431178"/>
    <s v="ASALARIADO"/>
    <n v="56"/>
  </r>
  <r>
    <n v="4139"/>
    <s v="MUJER"/>
    <n v="278035"/>
    <s v="ASEGURADO VOLUNTARIO"/>
    <x v="1"/>
    <s v="SI"/>
    <s v="NO"/>
    <s v="NO"/>
    <n v="49"/>
    <s v="No"/>
    <s v="No"/>
    <n v="278035"/>
    <s v="ASEGURADO VOLUNTARIO"/>
    <n v="49"/>
  </r>
  <r>
    <n v="4140"/>
    <s v="MUJER"/>
    <n v="628333"/>
    <s v="ASALARIADO"/>
    <x v="1"/>
    <s v="SI"/>
    <s v="NO"/>
    <s v="NO"/>
    <n v="32"/>
    <s v="No"/>
    <s v="No"/>
    <n v="628333"/>
    <s v="ASALARIADO"/>
    <n v="32"/>
  </r>
  <r>
    <n v="4141"/>
    <s v="MUJER"/>
    <n v="526107.13"/>
    <s v="ASALARIADO"/>
    <x v="0"/>
    <s v="SI"/>
    <s v="NO"/>
    <s v="NO"/>
    <n v="37"/>
    <s v="No"/>
    <s v="No"/>
    <n v="526107.13"/>
    <s v="ASALARIADO"/>
    <n v="37"/>
  </r>
  <r>
    <n v="4142"/>
    <s v="MUJER"/>
    <n v="278030"/>
    <s v="CONVENIOS ESPECIALES DE TRABAJADORES INDEPENDIENTES"/>
    <x v="1"/>
    <s v="SI"/>
    <s v="NO"/>
    <s v="NO"/>
    <n v="47"/>
    <s v="No"/>
    <s v="No"/>
    <n v="278030"/>
    <s v="CONVENIOS ESPECIALES DE TRABAJADORES INDEPENDIENTES"/>
    <n v="47"/>
  </r>
  <r>
    <n v="4143"/>
    <s v="MUJER"/>
    <n v="471872"/>
    <s v="ASALARIADO"/>
    <x v="0"/>
    <s v="SI"/>
    <s v="NO"/>
    <s v="SI"/>
    <n v="33"/>
    <s v="No"/>
    <s v="No"/>
    <n v="471872"/>
    <s v="ASALARIADO"/>
    <n v="33"/>
  </r>
  <r>
    <n v="4144"/>
    <s v="MUJER"/>
    <n v="1416053"/>
    <s v="PENSIONADOS EN SU PROPIO SISTEMA"/>
    <x v="0"/>
    <s v="SI"/>
    <s v="NO"/>
    <s v="NO"/>
    <n v="50"/>
    <s v="No"/>
    <s v="No"/>
    <n v="1416053"/>
    <s v="PENSIONADOS EN SU PROPIO SISTEMA"/>
    <n v="50"/>
  </r>
  <r>
    <n v="4145"/>
    <s v="HOMBRE"/>
    <n v="1017377.98"/>
    <s v="ASALARIADO"/>
    <x v="1"/>
    <s v="SI"/>
    <s v="NO"/>
    <s v="NO"/>
    <n v="48"/>
    <s v="No"/>
    <s v="No"/>
    <n v="1017377.98"/>
    <s v="ASALARIADO"/>
    <n v="48"/>
  </r>
  <r>
    <n v="4146"/>
    <s v="MUJER"/>
    <n v="159787.23000000001"/>
    <s v="ASALARIADO"/>
    <x v="1"/>
    <s v="SI"/>
    <s v="NO"/>
    <s v="NO"/>
    <n v="42"/>
    <s v="No"/>
    <s v="No"/>
    <n v="159787.23000000001"/>
    <s v="ASALARIADO"/>
    <n v="42"/>
  </r>
  <r>
    <n v="4147"/>
    <s v="MUJER"/>
    <n v="561950"/>
    <s v="ASALARIADO"/>
    <x v="0"/>
    <s v="SI"/>
    <s v="NO"/>
    <s v="SI"/>
    <n v="32"/>
    <s v="No"/>
    <s v="No"/>
    <n v="561950"/>
    <s v="ASALARIADO"/>
    <n v="32"/>
  </r>
  <r>
    <n v="4148"/>
    <s v="HOMBRE"/>
    <n v="500000"/>
    <s v="ASALARIADO"/>
    <x v="1"/>
    <s v="SI"/>
    <s v="SI"/>
    <s v="NO"/>
    <n v="29"/>
    <s v="No"/>
    <s v="No"/>
    <n v="500000"/>
    <s v="ASALARIADO"/>
    <n v="29"/>
  </r>
  <r>
    <n v="4149"/>
    <s v="HOMBRE"/>
    <n v="895921"/>
    <s v="ASALARIADO"/>
    <x v="1"/>
    <s v="SI"/>
    <s v="NO"/>
    <s v="NO"/>
    <n v="24"/>
    <s v="No"/>
    <s v="No"/>
    <n v="895921"/>
    <s v="ASALARIADO"/>
    <n v="24"/>
  </r>
  <r>
    <n v="4150"/>
    <s v="MUJER"/>
    <n v="278030"/>
    <s v="ASEGURADO VOLUNTARIO"/>
    <x v="1"/>
    <s v="SI"/>
    <s v="SI"/>
    <s v="NO"/>
    <n v="29"/>
    <s v="No"/>
    <s v="No"/>
    <n v="278030"/>
    <s v="ASEGURADO VOLUNTARIO"/>
    <n v="29"/>
  </r>
  <r>
    <n v="4151"/>
    <s v="HOMBRE"/>
    <n v="534683"/>
    <s v="TRABAJADOR INDEPENDIENTE"/>
    <x v="1"/>
    <s v="SI"/>
    <s v="SI"/>
    <s v="SI"/>
    <n v="37"/>
    <s v="No"/>
    <s v="No"/>
    <n v="534683"/>
    <s v="TRABAJADOR INDEPENDIENTE"/>
    <n v="37"/>
  </r>
  <r>
    <n v="4152"/>
    <s v="HOMBRE"/>
    <n v="263305"/>
    <s v="ASALARIADO"/>
    <x v="1"/>
    <s v="SI"/>
    <s v="NO"/>
    <s v="SI"/>
    <n v="34"/>
    <s v="No"/>
    <s v="No"/>
    <n v="263305"/>
    <s v="ASALARIADO"/>
    <n v="34"/>
  </r>
  <r>
    <n v="4153"/>
    <s v="HOMBRE"/>
    <n v="359544.27"/>
    <s v="CONVENIOS ESPECIALES DE ASEGURADOS VOLUNTARIOS"/>
    <x v="1"/>
    <s v="SI"/>
    <s v="SI"/>
    <s v="NO"/>
    <n v="20"/>
    <s v="No"/>
    <s v="No"/>
    <n v="359544.27"/>
    <s v="CONVENIOS ESPECIALES DE ASEGURADOS VOLUNTARIOS"/>
    <n v="20"/>
  </r>
  <r>
    <n v="4154"/>
    <s v="HOMBRE"/>
    <n v="331059"/>
    <s v="TRABAJADOR INDEPENDIENTE"/>
    <x v="1"/>
    <s v="SI"/>
    <s v="NO"/>
    <s v="SI"/>
    <n v="45"/>
    <s v="No"/>
    <s v="No"/>
    <n v="331059"/>
    <s v="TRABAJADOR INDEPENDIENTE"/>
    <n v="45"/>
  </r>
  <r>
    <n v="4155"/>
    <s v="MUJER"/>
    <n v="1226666.67"/>
    <s v="ASALARIADO"/>
    <x v="1"/>
    <s v="SI"/>
    <s v="NO"/>
    <s v="NO"/>
    <n v="26"/>
    <s v="No"/>
    <s v="No"/>
    <n v="1226666.67"/>
    <s v="ASALARIADO"/>
    <n v="26"/>
  </r>
  <r>
    <n v="4156"/>
    <s v="MUJER"/>
    <n v="750000"/>
    <s v="ASALARIADO"/>
    <x v="1"/>
    <s v="SI"/>
    <s v="NO"/>
    <s v="NO"/>
    <n v="35"/>
    <s v="No"/>
    <s v="No"/>
    <n v="750000"/>
    <s v="ASALARIADO"/>
    <n v="35"/>
  </r>
  <r>
    <n v="4157"/>
    <s v="HOMBRE"/>
    <n v="433710"/>
    <s v="ASALARIADO"/>
    <x v="1"/>
    <s v="SI"/>
    <s v="NO"/>
    <s v="NO"/>
    <n v="60"/>
    <s v="No"/>
    <s v="No"/>
    <n v="433710"/>
    <s v="ASALARIADO"/>
    <n v="60"/>
  </r>
  <r>
    <n v="4158"/>
    <s v="HOMBRE"/>
    <n v="540083"/>
    <s v="TRABAJADOR INDEPENDIENTE"/>
    <x v="1"/>
    <s v="SI"/>
    <s v="NO"/>
    <s v="SI"/>
    <n v="54"/>
    <s v="No"/>
    <s v="No"/>
    <n v="540083"/>
    <s v="TRABAJADOR INDEPENDIENTE"/>
    <n v="54"/>
  </r>
  <r>
    <n v="4159"/>
    <s v="HOMBRE"/>
    <n v="575195.69999999995"/>
    <s v="ASALARIADO"/>
    <x v="1"/>
    <s v="SI"/>
    <s v="NO"/>
    <s v="NO"/>
    <n v="26"/>
    <s v="No"/>
    <s v="No"/>
    <n v="575195.69999999995"/>
    <s v="ASALARIADO"/>
    <n v="26"/>
  </r>
  <r>
    <n v="4160"/>
    <s v="HOMBRE"/>
    <n v="660110"/>
    <s v="ASALARIADO"/>
    <x v="1"/>
    <s v="SI"/>
    <s v="NO"/>
    <s v="NO"/>
    <n v="54"/>
    <s v="No"/>
    <s v="No"/>
    <n v="660110"/>
    <s v="ASALARIADO"/>
    <n v="54"/>
  </r>
  <r>
    <n v="4161"/>
    <s v="HOMBRE"/>
    <n v="344000"/>
    <s v="ASALARIADO"/>
    <x v="1"/>
    <s v="SI"/>
    <s v="NO"/>
    <s v="NO"/>
    <n v="33"/>
    <s v="No"/>
    <s v="No"/>
    <n v="344000"/>
    <s v="ASALARIADO"/>
    <n v="33"/>
  </r>
  <r>
    <n v="4162"/>
    <s v="MUJER"/>
    <n v="1201546.2"/>
    <s v="ASALARIADO"/>
    <x v="0"/>
    <s v="SI"/>
    <s v="NO"/>
    <s v="NO"/>
    <n v="28"/>
    <s v="No"/>
    <s v="No"/>
    <n v="1201546.2"/>
    <s v="ASALARIADO"/>
    <n v="28"/>
  </r>
  <r>
    <n v="4163"/>
    <s v="MUJER"/>
    <n v="429500"/>
    <s v="ASALARIADO"/>
    <x v="1"/>
    <s v="SI"/>
    <s v="NO"/>
    <s v="NO"/>
    <n v="53"/>
    <s v="No"/>
    <s v="No"/>
    <n v="429500"/>
    <s v="ASALARIADO"/>
    <n v="53"/>
  </r>
  <r>
    <n v="4164"/>
    <s v="HOMBRE"/>
    <n v="78000"/>
    <s v="ASALARIADO"/>
    <x v="1"/>
    <s v="SI"/>
    <s v="NO"/>
    <s v="SI"/>
    <n v="31"/>
    <s v="No"/>
    <s v="No"/>
    <n v="78000"/>
    <s v="ASALARIADO"/>
    <n v="31"/>
  </r>
  <r>
    <n v="4165"/>
    <s v="HOMBRE"/>
    <n v="318620"/>
    <s v="ASALARIADO"/>
    <x v="1"/>
    <s v="SI"/>
    <s v="NO"/>
    <s v="NO"/>
    <n v="60"/>
    <s v="No"/>
    <s v="No"/>
    <n v="318620"/>
    <s v="ASALARIADO"/>
    <n v="60"/>
  </r>
  <r>
    <n v="4166"/>
    <s v="HOMBRE"/>
    <n v="326035"/>
    <s v="PENSIONADOS EN SU PROPIO SISTEMA"/>
    <x v="0"/>
    <s v="SI"/>
    <s v="NO"/>
    <s v="NO"/>
    <n v="67"/>
    <s v="No"/>
    <s v="No"/>
    <n v="326035"/>
    <s v="PENSIONADOS EN SU PROPIO SISTEMA"/>
    <n v="67"/>
  </r>
  <r>
    <n v="4167"/>
    <s v="HOMBRE"/>
    <n v="73502.649999999994"/>
    <s v="ASALARIADO"/>
    <x v="1"/>
    <s v="SI"/>
    <s v="SI"/>
    <s v="NO"/>
    <n v="41"/>
    <s v="No"/>
    <s v="No"/>
    <n v="73502.649999999994"/>
    <s v="ASALARIADO"/>
    <n v="41"/>
  </r>
  <r>
    <n v="4168"/>
    <s v="MUJER"/>
    <n v="297429"/>
    <s v="ASEGURADO VOLUNTARIO"/>
    <x v="1"/>
    <s v="SI"/>
    <s v="SI"/>
    <s v="SI"/>
    <n v="38"/>
    <s v="No"/>
    <s v="No"/>
    <n v="297429"/>
    <s v="ASEGURADO VOLUNTARIO"/>
    <n v="38"/>
  </r>
  <r>
    <n v="4169"/>
    <s v="HOMBRE"/>
    <n v="104226"/>
    <s v="ASALARIADO"/>
    <x v="1"/>
    <s v="SI"/>
    <s v="NO"/>
    <s v="NO"/>
    <n v="22"/>
    <s v="No"/>
    <s v="No"/>
    <n v="104226"/>
    <s v="ASALARIADO"/>
    <n v="22"/>
  </r>
  <r>
    <n v="4170"/>
    <s v="MUJER"/>
    <n v="316043"/>
    <s v="ASALARIADO"/>
    <x v="0"/>
    <s v="SI"/>
    <s v="NO"/>
    <s v="NO"/>
    <n v="49"/>
    <s v="No"/>
    <s v="No"/>
    <n v="316043"/>
    <s v="ASALARIADO"/>
    <n v="49"/>
  </r>
  <r>
    <n v="4171"/>
    <s v="HOMBRE"/>
    <n v="829677.14"/>
    <s v="ASALARIADO"/>
    <x v="0"/>
    <s v="SI"/>
    <s v="NO"/>
    <s v="NO"/>
    <n v="47"/>
    <s v="No"/>
    <s v="No"/>
    <n v="829677.14"/>
    <s v="ASALARIADO"/>
    <n v="47"/>
  </r>
  <r>
    <n v="4172"/>
    <s v="MUJER"/>
    <n v="522807.1"/>
    <s v="PENSIONADOS EN SU PROPIO SISTEMA"/>
    <x v="0"/>
    <s v="SI"/>
    <s v="NO"/>
    <s v="NO"/>
    <n v="70"/>
    <s v="No"/>
    <s v="No"/>
    <n v="522807.1"/>
    <s v="PENSIONADOS EN SU PROPIO SISTEMA"/>
    <n v="70"/>
  </r>
  <r>
    <n v="4173"/>
    <s v="HOMBRE"/>
    <n v="299441"/>
    <s v="ASEGURADO VOLUNTARIO"/>
    <x v="1"/>
    <s v="SI"/>
    <s v="SI"/>
    <s v="NO"/>
    <n v="35"/>
    <s v="No"/>
    <s v="No"/>
    <n v="299441"/>
    <s v="ASEGURADO VOLUNTARIO"/>
    <n v="35"/>
  </r>
  <r>
    <n v="4174"/>
    <s v="MUJER"/>
    <n v="1594950"/>
    <s v="ASALARIADO"/>
    <x v="1"/>
    <s v="SI"/>
    <s v="NO"/>
    <s v="NO"/>
    <n v="32"/>
    <s v="No"/>
    <s v="No"/>
    <n v="1594950"/>
    <s v="ASALARIADO"/>
    <n v="32"/>
  </r>
  <r>
    <n v="4175"/>
    <s v="HOMBRE"/>
    <n v="417317.4"/>
    <s v="ASALARIADO"/>
    <x v="1"/>
    <s v="SI"/>
    <s v="SI"/>
    <s v="NO"/>
    <n v="32"/>
    <s v="No"/>
    <s v="No"/>
    <n v="417317.4"/>
    <s v="ASALARIADO"/>
    <n v="32"/>
  </r>
  <r>
    <n v="4176"/>
    <s v="HOMBRE"/>
    <n v="428852.94"/>
    <s v="ASALARIADO"/>
    <x v="1"/>
    <s v="SI"/>
    <s v="SI"/>
    <s v="NO"/>
    <n v="32"/>
    <s v="No"/>
    <s v="No"/>
    <n v="428852.94"/>
    <s v="ASALARIADO"/>
    <n v="32"/>
  </r>
  <r>
    <n v="4177"/>
    <s v="HOMBRE"/>
    <n v="359544.27"/>
    <s v="CONVENIOS ESPECIALES DE ASEGURADOS VOLUNTARIOS"/>
    <x v="1"/>
    <s v="SI"/>
    <s v="SI"/>
    <s v="NO"/>
    <n v="61"/>
    <s v="No"/>
    <s v="No"/>
    <n v="359544.27"/>
    <s v="CONVENIOS ESPECIALES DE ASEGURADOS VOLUNTARIOS"/>
    <n v="61"/>
  </r>
  <r>
    <n v="4178"/>
    <s v="HOMBRE"/>
    <n v="141509.48000000001"/>
    <s v="PENSIONADOS EN SU PROPIO SISTEMA"/>
    <x v="0"/>
    <s v="SI"/>
    <s v="NO"/>
    <s v="NO"/>
    <n v="93"/>
    <s v="No"/>
    <s v="No"/>
    <n v="141509.48000000001"/>
    <s v="PENSIONADOS EN SU PROPIO SISTEMA"/>
    <n v="93"/>
  </r>
  <r>
    <n v="4179"/>
    <s v="HOMBRE"/>
    <n v="480445"/>
    <s v="ASALARIADO"/>
    <x v="0"/>
    <s v="SI"/>
    <s v="NO"/>
    <s v="NO"/>
    <n v="44"/>
    <s v="No"/>
    <s v="No"/>
    <n v="480445"/>
    <s v="ASALARIADO"/>
    <n v="44"/>
  </r>
  <r>
    <n v="4180"/>
    <s v="MUJER"/>
    <n v="300000"/>
    <s v="ASALARIADO"/>
    <x v="1"/>
    <s v="SI"/>
    <s v="NO"/>
    <s v="SI"/>
    <n v="43"/>
    <s v="No"/>
    <s v="No"/>
    <n v="300000"/>
    <s v="ASALARIADO"/>
    <n v="43"/>
  </r>
  <r>
    <n v="4181"/>
    <s v="HOMBRE"/>
    <n v="417493.72"/>
    <s v="ASALARIADO"/>
    <x v="1"/>
    <s v="SI"/>
    <s v="SI"/>
    <s v="NO"/>
    <n v="57"/>
    <s v="No"/>
    <s v="No"/>
    <n v="417493.72"/>
    <s v="ASALARIADO"/>
    <n v="57"/>
  </r>
  <r>
    <n v="4182"/>
    <s v="HOMBRE"/>
    <n v="1709162"/>
    <s v="ASALARIADO"/>
    <x v="0"/>
    <s v="SI"/>
    <s v="NO"/>
    <s v="SI"/>
    <n v="45"/>
    <s v="No"/>
    <s v="No"/>
    <n v="1709162"/>
    <s v="ASALARIADO"/>
    <n v="45"/>
  </r>
  <r>
    <n v="4183"/>
    <s v="HOMBRE"/>
    <n v="999555"/>
    <s v="ASALARIADO"/>
    <x v="0"/>
    <s v="SI"/>
    <s v="NO"/>
    <s v="NO"/>
    <n v="35"/>
    <s v="No"/>
    <s v="No"/>
    <n v="999555"/>
    <s v="ASALARIADO"/>
    <n v="35"/>
  </r>
  <r>
    <n v="4184"/>
    <s v="HOMBRE"/>
    <n v="546926.74"/>
    <s v="ASALARIADO"/>
    <x v="1"/>
    <s v="SI"/>
    <s v="NO"/>
    <s v="NO"/>
    <n v="28"/>
    <s v="No"/>
    <s v="No"/>
    <n v="546926.74"/>
    <s v="ASALARIADO"/>
    <n v="28"/>
  </r>
  <r>
    <n v="4185"/>
    <s v="HOMBRE"/>
    <n v="2000000"/>
    <s v="ASALARIADO"/>
    <x v="1"/>
    <s v="SI"/>
    <s v="NO"/>
    <s v="NO"/>
    <n v="39"/>
    <s v="No"/>
    <s v="No"/>
    <n v="2000000"/>
    <s v="ASALARIADO"/>
    <n v="39"/>
  </r>
  <r>
    <n v="4186"/>
    <s v="HOMBRE"/>
    <n v="674614"/>
    <s v="ASALARIADO"/>
    <x v="0"/>
    <s v="SI"/>
    <s v="NO"/>
    <s v="NO"/>
    <n v="61"/>
    <s v="No"/>
    <s v="No"/>
    <n v="674614"/>
    <s v="ASALARIADO"/>
    <n v="61"/>
  </r>
  <r>
    <n v="4187"/>
    <s v="HOMBRE"/>
    <n v="358876"/>
    <s v="ASALARIADO"/>
    <x v="1"/>
    <s v="SI"/>
    <s v="NO"/>
    <s v="NO"/>
    <n v="28"/>
    <s v="No"/>
    <s v="No"/>
    <n v="358876"/>
    <s v="ASALARIADO"/>
    <n v="28"/>
  </r>
  <r>
    <n v="4188"/>
    <s v="HOMBRE"/>
    <n v="886478.2"/>
    <s v="ASALARIADO"/>
    <x v="0"/>
    <s v="SI"/>
    <s v="NO"/>
    <s v="NO"/>
    <n v="35"/>
    <s v="No"/>
    <s v="No"/>
    <n v="886478.2"/>
    <s v="ASALARIADO"/>
    <n v="35"/>
  </r>
  <r>
    <n v="4189"/>
    <s v="HOMBRE"/>
    <n v="540083"/>
    <s v="TRABAJADOR INDEPENDIENTE"/>
    <x v="1"/>
    <s v="SI"/>
    <s v="SI"/>
    <s v="SI"/>
    <n v="47"/>
    <s v="No"/>
    <s v="No"/>
    <n v="540083"/>
    <s v="TRABAJADOR INDEPENDIENTE"/>
    <n v="47"/>
  </r>
  <r>
    <n v="4190"/>
    <s v="MUJER"/>
    <n v="483037.91"/>
    <s v="PENSIONADOS EN SU PROPIO SISTEMA"/>
    <x v="0"/>
    <s v="SI"/>
    <s v="NO"/>
    <s v="NO"/>
    <n v="84"/>
    <s v="No"/>
    <s v="No"/>
    <n v="483037.91"/>
    <s v="PENSIONADOS EN SU PROPIO SISTEMA"/>
    <n v="84"/>
  </r>
  <r>
    <n v="4191"/>
    <s v="MUJER"/>
    <n v="385548"/>
    <s v="TRABAJADOR INDEPENDIENTE"/>
    <x v="1"/>
    <s v="SI"/>
    <s v="NO"/>
    <s v="NO"/>
    <n v="62"/>
    <s v="No"/>
    <s v="No"/>
    <n v="385548"/>
    <s v="TRABAJADOR INDEPENDIENTE"/>
    <n v="62"/>
  </r>
  <r>
    <n v="4192"/>
    <s v="HOMBRE"/>
    <n v="2870715.1"/>
    <s v="ASALARIADO"/>
    <x v="0"/>
    <s v="SI"/>
    <s v="NO"/>
    <s v="NO"/>
    <n v="57"/>
    <s v="Atípico"/>
    <s v="No"/>
    <n v="2870715.1"/>
    <s v="ASALARIADO"/>
    <n v="57"/>
  </r>
  <r>
    <n v="4193"/>
    <s v="MUJER"/>
    <n v="297044"/>
    <s v="CONVENIOS ESPECIALES DE TRABAJADORES INDEPENDIENTES"/>
    <x v="1"/>
    <s v="SI"/>
    <s v="NO"/>
    <s v="NO"/>
    <n v="55"/>
    <s v="No"/>
    <s v="No"/>
    <n v="297044"/>
    <s v="CONVENIOS ESPECIALES DE TRABAJADORES INDEPENDIENTES"/>
    <n v="55"/>
  </r>
  <r>
    <n v="4194"/>
    <s v="MUJER"/>
    <n v="302470"/>
    <s v="TRABAJADOR INDEPENDIENTE"/>
    <x v="1"/>
    <s v="SI"/>
    <s v="NO"/>
    <s v="NO"/>
    <n v="24"/>
    <s v="No"/>
    <s v="No"/>
    <n v="302470"/>
    <s v="TRABAJADOR INDEPENDIENTE"/>
    <n v="24"/>
  </r>
  <r>
    <n v="4195"/>
    <s v="MUJER"/>
    <n v="297045"/>
    <s v="TRABAJADOR INDEPENDIENTE"/>
    <x v="1"/>
    <s v="SI"/>
    <s v="NO"/>
    <s v="NO"/>
    <n v="63"/>
    <s v="No"/>
    <s v="No"/>
    <n v="297045"/>
    <s v="TRABAJADOR INDEPENDIENTE"/>
    <n v="63"/>
  </r>
  <r>
    <n v="4196"/>
    <s v="MUJER"/>
    <n v="441000"/>
    <s v="ASALARIADO"/>
    <x v="1"/>
    <s v="SI"/>
    <s v="NO"/>
    <s v="NO"/>
    <n v="22"/>
    <s v="No"/>
    <s v="No"/>
    <n v="441000"/>
    <s v="ASALARIADO"/>
    <n v="22"/>
  </r>
  <r>
    <n v="4197"/>
    <s v="MUJER"/>
    <n v="181917"/>
    <s v="ASALARIADO"/>
    <x v="1"/>
    <s v="SI"/>
    <s v="NO"/>
    <s v="NO"/>
    <n v="53"/>
    <s v="No"/>
    <s v="No"/>
    <n v="181917"/>
    <s v="ASALARIADO"/>
    <n v="53"/>
  </r>
  <r>
    <n v="4198"/>
    <s v="HOMBRE"/>
    <n v="297045"/>
    <s v="TRABAJADOR INDEPENDIENTE"/>
    <x v="1"/>
    <s v="SI"/>
    <s v="NO"/>
    <s v="NO"/>
    <n v="34"/>
    <s v="No"/>
    <s v="No"/>
    <n v="297045"/>
    <s v="TRABAJADOR INDEPENDIENTE"/>
    <n v="34"/>
  </r>
  <r>
    <n v="4199"/>
    <s v="HOMBRE"/>
    <n v="486648.56"/>
    <s v="ASALARIADO"/>
    <x v="1"/>
    <s v="SI"/>
    <s v="NO"/>
    <s v="NO"/>
    <n v="39"/>
    <s v="No"/>
    <s v="No"/>
    <n v="486648.56"/>
    <s v="ASALARIADO"/>
    <n v="39"/>
  </r>
  <r>
    <n v="4200"/>
    <s v="HOMBRE"/>
    <n v="359544.27"/>
    <s v="CONVENIOS ESPECIALES DE ASEGURADOS VOLUNTARIOS"/>
    <x v="1"/>
    <s v="SI"/>
    <s v="SI"/>
    <s v="NO"/>
    <n v="38"/>
    <s v="No"/>
    <s v="No"/>
    <n v="359544.27"/>
    <s v="CONVENIOS ESPECIALES DE ASEGURADOS VOLUNTARIOS"/>
    <n v="38"/>
  </r>
  <r>
    <n v="4201"/>
    <s v="HOMBRE"/>
    <n v="346897.4"/>
    <s v="ASALARIADO"/>
    <x v="1"/>
    <s v="SI"/>
    <s v="NO"/>
    <s v="NO"/>
    <n v="21"/>
    <s v="No"/>
    <s v="No"/>
    <n v="346897.4"/>
    <s v="ASALARIADO"/>
    <n v="21"/>
  </r>
  <r>
    <n v="4202"/>
    <s v="MUJER"/>
    <n v="278030"/>
    <s v="TRABAJADOR INDEPENDIENTE"/>
    <x v="1"/>
    <s v="SI"/>
    <s v="NO"/>
    <s v="NO"/>
    <n v="54"/>
    <s v="No"/>
    <s v="No"/>
    <n v="278030"/>
    <s v="TRABAJADOR INDEPENDIENTE"/>
    <n v="54"/>
  </r>
  <r>
    <n v="4203"/>
    <s v="HOMBRE"/>
    <n v="846723.45"/>
    <s v="ASALARIADO"/>
    <x v="1"/>
    <s v="SI"/>
    <s v="NO"/>
    <s v="NO"/>
    <n v="35"/>
    <s v="No"/>
    <s v="No"/>
    <n v="846723.45"/>
    <s v="ASALARIADO"/>
    <n v="35"/>
  </r>
  <r>
    <n v="4204"/>
    <s v="HOMBRE"/>
    <n v="300018"/>
    <s v="ASEGURADO VOLUNTARIO"/>
    <x v="1"/>
    <s v="SI"/>
    <s v="NO"/>
    <s v="NO"/>
    <n v="64"/>
    <s v="No"/>
    <s v="No"/>
    <n v="300018"/>
    <s v="ASEGURADO VOLUNTARIO"/>
    <n v="64"/>
  </r>
  <r>
    <n v="4205"/>
    <s v="MUJER"/>
    <n v="169507"/>
    <s v="ASALARIADO"/>
    <x v="1"/>
    <s v="SI"/>
    <s v="SI"/>
    <s v="NO"/>
    <n v="53"/>
    <s v="No"/>
    <s v="No"/>
    <n v="169507"/>
    <s v="ASALARIADO"/>
    <n v="53"/>
  </r>
  <r>
    <n v="4206"/>
    <s v="HOMBRE"/>
    <n v="302982"/>
    <s v="TRABAJADOR INDEPENDIENTE"/>
    <x v="1"/>
    <s v="SI"/>
    <s v="NO"/>
    <s v="NO"/>
    <n v="63"/>
    <s v="No"/>
    <s v="No"/>
    <n v="302982"/>
    <s v="TRABAJADOR INDEPENDIENTE"/>
    <n v="63"/>
  </r>
  <r>
    <n v="4207"/>
    <s v="HOMBRE"/>
    <n v="428571.43"/>
    <s v="ASALARIADO"/>
    <x v="1"/>
    <s v="SI"/>
    <s v="NO"/>
    <s v="NO"/>
    <n v="34"/>
    <s v="No"/>
    <s v="No"/>
    <n v="428571.43"/>
    <s v="ASALARIADO"/>
    <n v="34"/>
  </r>
  <r>
    <n v="4208"/>
    <s v="HOMBRE"/>
    <n v="418466"/>
    <s v="ASALARIADO"/>
    <x v="1"/>
    <s v="SI"/>
    <s v="NO"/>
    <s v="NO"/>
    <n v="40"/>
    <s v="No"/>
    <s v="No"/>
    <n v="418466"/>
    <s v="ASALARIADO"/>
    <n v="40"/>
  </r>
  <r>
    <n v="4209"/>
    <s v="HOMBRE"/>
    <n v="407937"/>
    <s v="ASALARIADO"/>
    <x v="1"/>
    <s v="SI"/>
    <s v="NO"/>
    <s v="NO"/>
    <n v="34"/>
    <s v="No"/>
    <s v="No"/>
    <n v="407937"/>
    <s v="ASALARIADO"/>
    <n v="34"/>
  </r>
  <r>
    <n v="4210"/>
    <s v="HOMBRE"/>
    <n v="461380"/>
    <s v="ASALARIADO"/>
    <x v="1"/>
    <s v="SI"/>
    <s v="NO"/>
    <s v="NO"/>
    <n v="30"/>
    <s v="No"/>
    <s v="No"/>
    <n v="461380"/>
    <s v="ASALARIADO"/>
    <n v="30"/>
  </r>
  <r>
    <n v="4211"/>
    <s v="HOMBRE"/>
    <n v="746235"/>
    <s v="ASALARIADO"/>
    <x v="1"/>
    <s v="SI"/>
    <s v="NO"/>
    <s v="NO"/>
    <n v="49"/>
    <s v="No"/>
    <s v="No"/>
    <n v="746235"/>
    <s v="ASALARIADO"/>
    <n v="49"/>
  </r>
  <r>
    <n v="4212"/>
    <s v="HOMBRE"/>
    <n v="1041833.32"/>
    <s v="ASALARIADO"/>
    <x v="0"/>
    <s v="SI"/>
    <s v="NO"/>
    <s v="NO"/>
    <n v="60"/>
    <s v="No"/>
    <s v="No"/>
    <n v="1041833.32"/>
    <s v="ASALARIADO"/>
    <n v="60"/>
  </r>
  <r>
    <n v="4213"/>
    <s v="HOMBRE"/>
    <n v="324047"/>
    <s v="TRABAJADOR INDEPENDIENTE"/>
    <x v="1"/>
    <s v="NO"/>
    <s v="NO"/>
    <s v="NO"/>
    <n v="65"/>
    <s v="No"/>
    <s v="No"/>
    <n v="324047"/>
    <s v="TRABAJADOR INDEPENDIENTE"/>
    <n v="65"/>
  </r>
  <r>
    <n v="4214"/>
    <s v="MUJER"/>
    <n v="1482778.51"/>
    <s v="ASALARIADO"/>
    <x v="1"/>
    <s v="SI"/>
    <s v="NO"/>
    <s v="SI"/>
    <n v="37"/>
    <s v="No"/>
    <s v="No"/>
    <n v="1482778.51"/>
    <s v="ASALARIADO"/>
    <n v="37"/>
  </r>
  <r>
    <n v="4215"/>
    <s v="HOMBRE"/>
    <n v="620245"/>
    <s v="TRABAJADOR INDEPENDIENTE"/>
    <x v="1"/>
    <s v="SI"/>
    <s v="NO"/>
    <s v="NO"/>
    <n v="45"/>
    <s v="No"/>
    <s v="No"/>
    <n v="620245"/>
    <s v="TRABAJADOR INDEPENDIENTE"/>
    <n v="45"/>
  </r>
  <r>
    <n v="4216"/>
    <s v="HOMBRE"/>
    <n v="37500"/>
    <s v="ASALARIADO"/>
    <x v="1"/>
    <s v="SI"/>
    <s v="NO"/>
    <s v="SI"/>
    <n v="47"/>
    <s v="No"/>
    <s v="No"/>
    <n v="37500"/>
    <s v="ASALARIADO"/>
    <n v="47"/>
  </r>
  <r>
    <n v="4217"/>
    <s v="MUJER"/>
    <n v="297045"/>
    <s v="ASEGURADO VOLUNTARIO"/>
    <x v="1"/>
    <s v="SI"/>
    <s v="NO"/>
    <s v="SI"/>
    <n v="48"/>
    <s v="No"/>
    <s v="No"/>
    <n v="297045"/>
    <s v="ASEGURADO VOLUNTARIO"/>
    <n v="48"/>
  </r>
  <r>
    <n v="4218"/>
    <s v="HOMBRE"/>
    <n v="1810740.4"/>
    <s v="ASALARIADO"/>
    <x v="0"/>
    <s v="SI"/>
    <s v="NO"/>
    <s v="NO"/>
    <n v="55"/>
    <s v="No"/>
    <s v="No"/>
    <n v="1810740.4"/>
    <s v="ASALARIADO"/>
    <n v="55"/>
  </r>
  <r>
    <n v="4219"/>
    <s v="HOMBRE"/>
    <n v="8850000"/>
    <s v="ASALARIADO"/>
    <x v="1"/>
    <s v="SI"/>
    <s v="NO"/>
    <s v="NO"/>
    <n v="41"/>
    <s v="Atípico"/>
    <s v="No"/>
    <n v="8850000"/>
    <s v="ASALARIADO"/>
    <n v="41"/>
  </r>
  <r>
    <n v="4220"/>
    <s v="MUJER"/>
    <n v="955676"/>
    <s v="TRABAJADOR INDEPENDIENTE"/>
    <x v="1"/>
    <s v="SI"/>
    <s v="NO"/>
    <s v="NO"/>
    <n v="38"/>
    <s v="No"/>
    <s v="No"/>
    <n v="955676"/>
    <s v="TRABAJADOR INDEPENDIENTE"/>
    <n v="38"/>
  </r>
  <r>
    <n v="4221"/>
    <s v="HOMBRE"/>
    <n v="278030"/>
    <s v="CONVENIOS ESPECIALES DE TRABAJADORES INDEPENDIENTES"/>
    <x v="1"/>
    <s v="SI"/>
    <s v="NO"/>
    <s v="NO"/>
    <n v="68"/>
    <s v="No"/>
    <s v="No"/>
    <n v="278030"/>
    <s v="CONVENIOS ESPECIALES DE TRABAJADORES INDEPENDIENTES"/>
    <n v="68"/>
  </r>
  <r>
    <n v="4222"/>
    <s v="HOMBRE"/>
    <n v="301502.2"/>
    <s v="ASALARIADO"/>
    <x v="1"/>
    <s v="SI"/>
    <s v="NO"/>
    <s v="NO"/>
    <n v="29"/>
    <s v="No"/>
    <s v="No"/>
    <n v="301502.2"/>
    <s v="ASALARIADO"/>
    <n v="29"/>
  </r>
  <r>
    <n v="4223"/>
    <s v="HOMBRE"/>
    <n v="1331200"/>
    <s v="ASALARIADO"/>
    <x v="1"/>
    <s v="SI"/>
    <s v="NO"/>
    <s v="NO"/>
    <n v="31"/>
    <s v="No"/>
    <s v="No"/>
    <n v="1331200"/>
    <s v="ASALARIADO"/>
    <n v="31"/>
  </r>
  <r>
    <n v="4224"/>
    <s v="MUJER"/>
    <n v="368052.97"/>
    <s v="ASALARIADO"/>
    <x v="1"/>
    <s v="SI"/>
    <s v="NO"/>
    <s v="NO"/>
    <n v="37"/>
    <s v="No"/>
    <s v="No"/>
    <n v="368052.97"/>
    <s v="ASALARIADO"/>
    <n v="37"/>
  </r>
  <r>
    <n v="4225"/>
    <s v="HOMBRE"/>
    <n v="65000"/>
    <s v="ASALARIADO"/>
    <x v="1"/>
    <s v="SI"/>
    <s v="SI"/>
    <s v="NO"/>
    <n v="33"/>
    <s v="No"/>
    <s v="No"/>
    <n v="65000"/>
    <s v="ASALARIADO"/>
    <n v="33"/>
  </r>
  <r>
    <n v="4226"/>
    <s v="MUJER"/>
    <n v="4770580"/>
    <s v="PENSIONADOS EN SU PROPIO SISTEMA"/>
    <x v="0"/>
    <s v="SI"/>
    <s v="NO"/>
    <s v="NO"/>
    <n v="82"/>
    <s v="Atípico"/>
    <s v="No"/>
    <n v="4770580"/>
    <s v="PENSIONADOS EN SU PROPIO SISTEMA"/>
    <n v="82"/>
  </r>
  <r>
    <n v="4227"/>
    <s v="HOMBRE"/>
    <n v="1320594.4099999999"/>
    <s v="ASALARIADO"/>
    <x v="1"/>
    <s v="SI"/>
    <s v="NO"/>
    <s v="NO"/>
    <n v="26"/>
    <s v="No"/>
    <s v="No"/>
    <n v="1320594.4099999999"/>
    <s v="ASALARIADO"/>
    <n v="26"/>
  </r>
  <r>
    <n v="4228"/>
    <s v="HOMBRE"/>
    <n v="349825"/>
    <s v="ASALARIADO"/>
    <x v="1"/>
    <s v="SI"/>
    <s v="NO"/>
    <s v="NO"/>
    <n v="55"/>
    <s v="No"/>
    <s v="No"/>
    <n v="349825"/>
    <s v="ASALARIADO"/>
    <n v="55"/>
  </r>
  <r>
    <n v="4229"/>
    <s v="MUJER"/>
    <n v="410881.45"/>
    <s v="ASALARIADO"/>
    <x v="1"/>
    <s v="SI"/>
    <s v="NO"/>
    <s v="NO"/>
    <n v="45"/>
    <s v="No"/>
    <s v="No"/>
    <n v="410881.45"/>
    <s v="ASALARIADO"/>
    <n v="45"/>
  </r>
  <r>
    <n v="4230"/>
    <s v="HOMBRE"/>
    <n v="600000"/>
    <s v="ASALARIADO"/>
    <x v="1"/>
    <s v="SI"/>
    <s v="NO"/>
    <s v="SI"/>
    <n v="28"/>
    <s v="No"/>
    <s v="No"/>
    <n v="600000"/>
    <s v="ASALARIADO"/>
    <n v="28"/>
  </r>
  <r>
    <n v="4231"/>
    <s v="MUJER"/>
    <n v="631000"/>
    <s v="ASALARIADO"/>
    <x v="1"/>
    <s v="SI"/>
    <s v="NO"/>
    <s v="NO"/>
    <n v="32"/>
    <s v="No"/>
    <s v="No"/>
    <n v="631000"/>
    <s v="ASALARIADO"/>
    <n v="32"/>
  </r>
  <r>
    <n v="4232"/>
    <s v="HOMBRE"/>
    <n v="1873201.89"/>
    <s v="ASALARIADO"/>
    <x v="1"/>
    <s v="SI"/>
    <s v="NO"/>
    <s v="NO"/>
    <n v="49"/>
    <s v="No"/>
    <s v="No"/>
    <n v="1873201.89"/>
    <s v="ASALARIADO"/>
    <n v="49"/>
  </r>
  <r>
    <n v="4233"/>
    <s v="MUJER"/>
    <n v="875386"/>
    <s v="PENSIONADOS EN SU PROPIO SISTEMA"/>
    <x v="0"/>
    <s v="SI"/>
    <s v="NO"/>
    <s v="NO"/>
    <n v="70"/>
    <s v="No"/>
    <s v="No"/>
    <n v="875386"/>
    <s v="PENSIONADOS EN SU PROPIO SISTEMA"/>
    <n v="70"/>
  </r>
  <r>
    <n v="4234"/>
    <s v="HOMBRE"/>
    <n v="325000"/>
    <s v="ASALARIADO"/>
    <x v="1"/>
    <s v="SI"/>
    <s v="NO"/>
    <s v="NO"/>
    <n v="55"/>
    <s v="No"/>
    <s v="No"/>
    <n v="325000"/>
    <s v="ASALARIADO"/>
    <n v="55"/>
  </r>
  <r>
    <n v="4235"/>
    <s v="HOMBRE"/>
    <n v="300018"/>
    <s v="TRABAJADOR INDEPENDIENTE"/>
    <x v="1"/>
    <s v="SI"/>
    <s v="NO"/>
    <s v="NO"/>
    <n v="38"/>
    <s v="No"/>
    <s v="No"/>
    <n v="300018"/>
    <s v="TRABAJADOR INDEPENDIENTE"/>
    <n v="38"/>
  </r>
  <r>
    <n v="4236"/>
    <s v="MUJER"/>
    <n v="326749"/>
    <s v="TRABAJADOR INDEPENDIENTE"/>
    <x v="1"/>
    <s v="SI"/>
    <s v="NO"/>
    <s v="SI"/>
    <n v="34"/>
    <s v="No"/>
    <s v="No"/>
    <n v="326749"/>
    <s v="TRABAJADOR INDEPENDIENTE"/>
    <n v="34"/>
  </r>
  <r>
    <n v="4237"/>
    <s v="MUJER"/>
    <n v="355310.4"/>
    <s v="ASALARIADO"/>
    <x v="1"/>
    <s v="SI"/>
    <s v="NO"/>
    <s v="NO"/>
    <n v="22"/>
    <s v="No"/>
    <s v="No"/>
    <n v="355310.4"/>
    <s v="ASALARIADO"/>
    <n v="22"/>
  </r>
  <r>
    <n v="4238"/>
    <s v="HOMBRE"/>
    <n v="278030"/>
    <s v="CONVENIOS ESPECIALES DE TRABAJADORES INDEPENDIENTES"/>
    <x v="1"/>
    <s v="SI"/>
    <s v="NO"/>
    <s v="NO"/>
    <n v="49"/>
    <s v="No"/>
    <s v="No"/>
    <n v="278030"/>
    <s v="CONVENIOS ESPECIALES DE TRABAJADORES INDEPENDIENTES"/>
    <n v="49"/>
  </r>
  <r>
    <n v="4239"/>
    <s v="HOMBRE"/>
    <n v="2471513.6"/>
    <s v="ASALARIADO"/>
    <x v="0"/>
    <s v="SI"/>
    <s v="NO"/>
    <s v="NO"/>
    <n v="56"/>
    <s v="Atípico"/>
    <s v="No"/>
    <n v="2471513.6"/>
    <s v="ASALARIADO"/>
    <n v="56"/>
  </r>
  <r>
    <n v="4240"/>
    <s v="HOMBRE"/>
    <n v="297046"/>
    <s v="TRABAJADOR INDEPENDIENTE"/>
    <x v="1"/>
    <s v="SI"/>
    <s v="NO"/>
    <s v="SI"/>
    <n v="35"/>
    <s v="No"/>
    <s v="No"/>
    <n v="297046"/>
    <s v="TRABAJADOR INDEPENDIENTE"/>
    <n v="35"/>
  </r>
  <r>
    <n v="4241"/>
    <s v="HOMBRE"/>
    <n v="300018"/>
    <s v="ASEGURADO VOLUNTARIO"/>
    <x v="1"/>
    <s v="SI"/>
    <s v="NO"/>
    <s v="NO"/>
    <n v="68"/>
    <s v="No"/>
    <s v="No"/>
    <n v="300018"/>
    <s v="ASEGURADO VOLUNTARIO"/>
    <n v="68"/>
  </r>
  <r>
    <n v="4242"/>
    <s v="MUJER"/>
    <n v="72107"/>
    <s v="ASALARIADO"/>
    <x v="1"/>
    <s v="SI"/>
    <s v="NO"/>
    <s v="SI"/>
    <n v="24"/>
    <s v="No"/>
    <s v="No"/>
    <n v="72107"/>
    <s v="ASALARIADO"/>
    <n v="24"/>
  </r>
  <r>
    <n v="4243"/>
    <s v="MUJER"/>
    <n v="348503"/>
    <s v="ASALARIADO"/>
    <x v="1"/>
    <s v="SI"/>
    <s v="NO"/>
    <s v="NO"/>
    <n v="41"/>
    <s v="No"/>
    <s v="No"/>
    <n v="348503"/>
    <s v="ASALARIADO"/>
    <n v="41"/>
  </r>
  <r>
    <n v="4244"/>
    <s v="HOMBRE"/>
    <n v="642383"/>
    <s v="ASALARIADO"/>
    <x v="0"/>
    <s v="SI"/>
    <s v="NO"/>
    <s v="NO"/>
    <n v="27"/>
    <s v="No"/>
    <s v="No"/>
    <n v="642383"/>
    <s v="ASALARIADO"/>
    <n v="27"/>
  </r>
  <r>
    <n v="4245"/>
    <s v="MUJER"/>
    <n v="218508.48"/>
    <s v="ASALARIADO"/>
    <x v="1"/>
    <s v="SI"/>
    <s v="SI"/>
    <s v="SI"/>
    <n v="49"/>
    <s v="No"/>
    <s v="No"/>
    <n v="218508.48"/>
    <s v="ASALARIADO"/>
    <n v="49"/>
  </r>
  <r>
    <n v="4246"/>
    <s v="HOMBRE"/>
    <n v="650000.12"/>
    <s v="ASALARIADO"/>
    <x v="1"/>
    <s v="SI"/>
    <s v="NO"/>
    <s v="NO"/>
    <n v="27"/>
    <s v="No"/>
    <s v="No"/>
    <n v="650000.12"/>
    <s v="ASALARIADO"/>
    <n v="27"/>
  </r>
  <r>
    <n v="4247"/>
    <s v="HOMBRE"/>
    <n v="406358"/>
    <s v="TRABAJADOR INDEPENDIENTE"/>
    <x v="1"/>
    <s v="SI"/>
    <s v="NO"/>
    <s v="SI"/>
    <n v="60"/>
    <s v="No"/>
    <s v="No"/>
    <n v="406358"/>
    <s v="TRABAJADOR INDEPENDIENTE"/>
    <n v="60"/>
  </r>
  <r>
    <n v="4248"/>
    <s v="HOMBRE"/>
    <n v="100000"/>
    <s v="ASALARIADO"/>
    <x v="1"/>
    <s v="SI"/>
    <s v="NO"/>
    <s v="NO"/>
    <n v="56"/>
    <s v="No"/>
    <s v="No"/>
    <n v="100000"/>
    <s v="ASALARIADO"/>
    <n v="56"/>
  </r>
  <r>
    <n v="4249"/>
    <s v="HOMBRE"/>
    <n v="171013.5"/>
    <s v="ASALARIADO"/>
    <x v="1"/>
    <s v="SI"/>
    <s v="NO"/>
    <s v="NO"/>
    <n v="24"/>
    <s v="No"/>
    <s v="No"/>
    <n v="171013.5"/>
    <s v="ASALARIADO"/>
    <n v="24"/>
  </r>
  <r>
    <n v="4250"/>
    <s v="MUJER"/>
    <n v="999660.5"/>
    <s v="ASALARIADO"/>
    <x v="1"/>
    <s v="SI"/>
    <s v="SI"/>
    <s v="NO"/>
    <n v="30"/>
    <s v="No"/>
    <s v="No"/>
    <n v="999660.5"/>
    <s v="ASALARIADO"/>
    <n v="30"/>
  </r>
  <r>
    <n v="4251"/>
    <s v="HOMBRE"/>
    <n v="370517.81"/>
    <s v="ASALARIADO"/>
    <x v="1"/>
    <s v="SI"/>
    <s v="NO"/>
    <s v="NO"/>
    <n v="28"/>
    <s v="No"/>
    <s v="No"/>
    <n v="370517.81"/>
    <s v="ASALARIADO"/>
    <n v="28"/>
  </r>
  <r>
    <n v="4252"/>
    <s v="HOMBRE"/>
    <n v="478473.57"/>
    <s v="ASALARIADO"/>
    <x v="1"/>
    <s v="SI"/>
    <s v="NO"/>
    <s v="NO"/>
    <n v="26"/>
    <s v="No"/>
    <s v="No"/>
    <n v="478473.57"/>
    <s v="ASALARIADO"/>
    <n v="26"/>
  </r>
  <r>
    <n v="4253"/>
    <s v="MUJER"/>
    <n v="488864.43"/>
    <s v="ASALARIADO"/>
    <x v="0"/>
    <s v="SI"/>
    <s v="NO"/>
    <s v="NO"/>
    <n v="25"/>
    <s v="No"/>
    <s v="No"/>
    <n v="488864.43"/>
    <s v="ASALARIADO"/>
    <n v="25"/>
  </r>
  <r>
    <n v="4254"/>
    <s v="HOMBRE"/>
    <n v="440625"/>
    <s v="ASALARIADO"/>
    <x v="1"/>
    <s v="SI"/>
    <s v="NO"/>
    <s v="NO"/>
    <n v="26"/>
    <s v="No"/>
    <s v="No"/>
    <n v="440625"/>
    <s v="ASALARIADO"/>
    <n v="26"/>
  </r>
  <r>
    <n v="4255"/>
    <s v="HOMBRE"/>
    <n v="323266.27"/>
    <s v="ASALARIADO"/>
    <x v="1"/>
    <s v="SI"/>
    <s v="NO"/>
    <s v="NO"/>
    <n v="26"/>
    <s v="No"/>
    <s v="No"/>
    <n v="323266.27"/>
    <s v="ASALARIADO"/>
    <n v="26"/>
  </r>
  <r>
    <n v="4256"/>
    <s v="HOMBRE"/>
    <n v="525000"/>
    <s v="ASALARIADO"/>
    <x v="1"/>
    <s v="SI"/>
    <s v="NO"/>
    <s v="NO"/>
    <n v="66"/>
    <s v="No"/>
    <s v="No"/>
    <n v="525000"/>
    <s v="ASALARIADO"/>
    <n v="66"/>
  </r>
  <r>
    <n v="4257"/>
    <s v="MUJER"/>
    <n v="297045"/>
    <s v="ASEGURADO VOLUNTARIO"/>
    <x v="1"/>
    <s v="SI"/>
    <s v="NO"/>
    <s v="NO"/>
    <n v="53"/>
    <s v="No"/>
    <s v="No"/>
    <n v="297045"/>
    <s v="ASEGURADO VOLUNTARIO"/>
    <n v="53"/>
  </r>
  <r>
    <n v="4258"/>
    <s v="HOMBRE"/>
    <n v="366445.56"/>
    <s v="ASALARIADO"/>
    <x v="1"/>
    <s v="SI"/>
    <s v="NO"/>
    <s v="NO"/>
    <n v="40"/>
    <s v="No"/>
    <s v="No"/>
    <n v="366445.56"/>
    <s v="ASALARIADO"/>
    <n v="40"/>
  </r>
  <r>
    <n v="4259"/>
    <s v="HOMBRE"/>
    <n v="297586"/>
    <s v="ASEGURADO VOLUNTARIO"/>
    <x v="1"/>
    <s v="SI"/>
    <s v="SI"/>
    <s v="NO"/>
    <n v="61"/>
    <s v="No"/>
    <s v="No"/>
    <n v="297586"/>
    <s v="ASEGURADO VOLUNTARIO"/>
    <n v="61"/>
  </r>
  <r>
    <n v="4260"/>
    <s v="MUJER"/>
    <n v="1216185"/>
    <s v="ASALARIADO"/>
    <x v="0"/>
    <s v="SI"/>
    <s v="NO"/>
    <s v="SI"/>
    <n v="45"/>
    <s v="No"/>
    <s v="No"/>
    <n v="1216185"/>
    <s v="ASALARIADO"/>
    <n v="45"/>
  </r>
  <r>
    <n v="4261"/>
    <s v="HOMBRE"/>
    <n v="575208.32999999996"/>
    <s v="ASALARIADO"/>
    <x v="1"/>
    <s v="SI"/>
    <s v="NO"/>
    <s v="NO"/>
    <n v="24"/>
    <s v="No"/>
    <s v="No"/>
    <n v="575208.32999999996"/>
    <s v="ASALARIADO"/>
    <n v="24"/>
  </r>
  <r>
    <n v="4262"/>
    <s v="MUJER"/>
    <n v="297046"/>
    <s v="ASEGURADO VOLUNTARIO"/>
    <x v="1"/>
    <s v="SI"/>
    <s v="SI"/>
    <s v="NO"/>
    <n v="59"/>
    <s v="No"/>
    <s v="No"/>
    <n v="297046"/>
    <s v="ASEGURADO VOLUNTARIO"/>
    <n v="59"/>
  </r>
  <r>
    <n v="4263"/>
    <s v="MUJER"/>
    <n v="705273"/>
    <s v="ASALARIADO"/>
    <x v="1"/>
    <s v="SI"/>
    <s v="NO"/>
    <s v="NO"/>
    <n v="45"/>
    <s v="No"/>
    <s v="No"/>
    <n v="705273"/>
    <s v="ASALARIADO"/>
    <n v="45"/>
  </r>
  <r>
    <n v="4264"/>
    <s v="MUJER"/>
    <n v="889687.5"/>
    <s v="ASALARIADO"/>
    <x v="1"/>
    <s v="SI"/>
    <s v="NO"/>
    <s v="NO"/>
    <n v="31"/>
    <s v="No"/>
    <s v="No"/>
    <n v="889687.5"/>
    <s v="ASALARIADO"/>
    <n v="31"/>
  </r>
  <r>
    <n v="4265"/>
    <s v="HOMBRE"/>
    <n v="452193"/>
    <s v="TRABAJADOR INDEPENDIENTE"/>
    <x v="1"/>
    <s v="SI"/>
    <s v="NO"/>
    <s v="NO"/>
    <n v="58"/>
    <s v="No"/>
    <s v="No"/>
    <n v="452193"/>
    <s v="TRABAJADOR INDEPENDIENTE"/>
    <n v="58"/>
  </r>
  <r>
    <n v="4266"/>
    <s v="MUJER"/>
    <n v="367748"/>
    <s v="TRABAJADOR INDEPENDIENTE"/>
    <x v="1"/>
    <s v="SI"/>
    <s v="NO"/>
    <s v="NO"/>
    <n v="34"/>
    <s v="No"/>
    <s v="No"/>
    <n v="367748"/>
    <s v="TRABAJADOR INDEPENDIENTE"/>
    <n v="34"/>
  </r>
  <r>
    <n v="4267"/>
    <s v="MUJER"/>
    <n v="336000"/>
    <s v="ASALARIADO"/>
    <x v="1"/>
    <s v="SI"/>
    <s v="NO"/>
    <s v="NO"/>
    <n v="26"/>
    <s v="No"/>
    <s v="No"/>
    <n v="336000"/>
    <s v="ASALARIADO"/>
    <n v="26"/>
  </r>
  <r>
    <n v="4268"/>
    <s v="HOMBRE"/>
    <n v="419817.69"/>
    <s v="ASALARIADO"/>
    <x v="1"/>
    <s v="SI"/>
    <s v="SI"/>
    <s v="NO"/>
    <n v="26"/>
    <s v="No"/>
    <s v="No"/>
    <n v="419817.69"/>
    <s v="ASALARIADO"/>
    <n v="26"/>
  </r>
  <r>
    <n v="4269"/>
    <s v="HOMBRE"/>
    <n v="404468.75"/>
    <s v="ASALARIADO"/>
    <x v="1"/>
    <s v="SI"/>
    <s v="NO"/>
    <s v="NO"/>
    <n v="28"/>
    <s v="No"/>
    <s v="No"/>
    <n v="404468.75"/>
    <s v="ASALARIADO"/>
    <n v="28"/>
  </r>
  <r>
    <n v="4270"/>
    <s v="HOMBRE"/>
    <n v="279111"/>
    <s v="ASEGURADO VOLUNTARIO"/>
    <x v="1"/>
    <s v="SI"/>
    <s v="NO"/>
    <s v="NO"/>
    <n v="61"/>
    <s v="No"/>
    <s v="No"/>
    <n v="279111"/>
    <s v="ASEGURADO VOLUNTARIO"/>
    <n v="61"/>
  </r>
  <r>
    <n v="4271"/>
    <s v="HOMBRE"/>
    <n v="778719"/>
    <s v="ASEGURADO VOLUNTARIO"/>
    <x v="1"/>
    <s v="SI"/>
    <s v="SI"/>
    <s v="NO"/>
    <n v="79"/>
    <s v="No"/>
    <s v="No"/>
    <n v="778719"/>
    <s v="ASEGURADO VOLUNTARIO"/>
    <n v="79"/>
  </r>
  <r>
    <n v="4272"/>
    <s v="MUJER"/>
    <n v="600000"/>
    <s v="ASALARIADO"/>
    <x v="1"/>
    <s v="SI"/>
    <s v="NO"/>
    <s v="NO"/>
    <n v="40"/>
    <s v="No"/>
    <s v="No"/>
    <n v="600000"/>
    <s v="ASALARIADO"/>
    <n v="40"/>
  </r>
  <r>
    <n v="4273"/>
    <s v="HOMBRE"/>
    <n v="800000"/>
    <s v="ASALARIADO"/>
    <x v="1"/>
    <s v="SI"/>
    <s v="NO"/>
    <s v="NO"/>
    <n v="27"/>
    <s v="No"/>
    <s v="No"/>
    <n v="800000"/>
    <s v="ASALARIADO"/>
    <n v="27"/>
  </r>
  <r>
    <n v="4274"/>
    <s v="HOMBRE"/>
    <n v="439012"/>
    <s v="ASALARIADO"/>
    <x v="1"/>
    <s v="SI"/>
    <s v="SI"/>
    <s v="NO"/>
    <n v="28"/>
    <s v="No"/>
    <s v="No"/>
    <n v="439012"/>
    <s v="ASALARIADO"/>
    <n v="28"/>
  </r>
  <r>
    <n v="4275"/>
    <s v="MUJER"/>
    <n v="657814.80000000005"/>
    <s v="ASALARIADO"/>
    <x v="1"/>
    <s v="SI"/>
    <s v="NO"/>
    <s v="NO"/>
    <n v="38"/>
    <s v="No"/>
    <s v="No"/>
    <n v="657814.80000000005"/>
    <s v="ASALARIADO"/>
    <n v="38"/>
  </r>
  <r>
    <n v="4276"/>
    <s v="HOMBRE"/>
    <n v="361976.88"/>
    <s v="ASALARIADO"/>
    <x v="1"/>
    <s v="SI"/>
    <s v="NO"/>
    <s v="NO"/>
    <n v="60"/>
    <s v="No"/>
    <s v="No"/>
    <n v="361976.88"/>
    <s v="ASALARIADO"/>
    <n v="60"/>
  </r>
  <r>
    <n v="4277"/>
    <s v="HOMBRE"/>
    <n v="307891.19"/>
    <s v="ASALARIADO"/>
    <x v="1"/>
    <s v="SI"/>
    <s v="NO"/>
    <s v="NO"/>
    <n v="30"/>
    <s v="No"/>
    <s v="No"/>
    <n v="307891.19"/>
    <s v="ASALARIADO"/>
    <n v="30"/>
  </r>
  <r>
    <n v="4278"/>
    <s v="HOMBRE"/>
    <n v="403463"/>
    <s v="ASALARIADO"/>
    <x v="1"/>
    <s v="SI"/>
    <s v="SI"/>
    <s v="NO"/>
    <n v="32"/>
    <s v="No"/>
    <s v="No"/>
    <n v="403463"/>
    <s v="ASALARIADO"/>
    <n v="32"/>
  </r>
  <r>
    <n v="4279"/>
    <s v="HOMBRE"/>
    <n v="1632939"/>
    <s v="ASALARIADO"/>
    <x v="0"/>
    <s v="SI"/>
    <s v="NO"/>
    <s v="NO"/>
    <n v="58"/>
    <s v="No"/>
    <s v="No"/>
    <n v="1632939"/>
    <s v="ASALARIADO"/>
    <n v="58"/>
  </r>
  <r>
    <n v="4280"/>
    <s v="HOMBRE"/>
    <n v="360420"/>
    <s v="TRABAJADOR INDEPENDIENTE"/>
    <x v="1"/>
    <s v="SI"/>
    <s v="NO"/>
    <s v="NO"/>
    <n v="48"/>
    <s v="No"/>
    <s v="No"/>
    <n v="360420"/>
    <s v="TRABAJADOR INDEPENDIENTE"/>
    <n v="48"/>
  </r>
  <r>
    <n v="4281"/>
    <s v="HOMBRE"/>
    <n v="425043.83"/>
    <s v="ASALARIADO"/>
    <x v="1"/>
    <s v="SI"/>
    <s v="SI"/>
    <s v="NO"/>
    <n v="23"/>
    <s v="No"/>
    <s v="No"/>
    <n v="425043.83"/>
    <s v="ASALARIADO"/>
    <n v="23"/>
  </r>
  <r>
    <n v="4282"/>
    <s v="HOMBRE"/>
    <n v="204000"/>
    <s v="ASALARIADO"/>
    <x v="1"/>
    <s v="SI"/>
    <s v="NO"/>
    <s v="NO"/>
    <n v="27"/>
    <s v="No"/>
    <s v="No"/>
    <n v="204000"/>
    <s v="ASALARIADO"/>
    <n v="27"/>
  </r>
  <r>
    <n v="4283"/>
    <s v="MUJER"/>
    <n v="330000"/>
    <s v="ASALARIADO"/>
    <x v="0"/>
    <s v="SI"/>
    <s v="NO"/>
    <s v="NO"/>
    <n v="35"/>
    <s v="No"/>
    <s v="No"/>
    <n v="330000"/>
    <s v="ASALARIADO"/>
    <n v="35"/>
  </r>
  <r>
    <n v="4284"/>
    <s v="HOMBRE"/>
    <n v="150000"/>
    <s v="ASALARIADO"/>
    <x v="1"/>
    <s v="SI"/>
    <s v="NO"/>
    <s v="NO"/>
    <n v="36"/>
    <s v="No"/>
    <s v="No"/>
    <n v="150000"/>
    <s v="ASALARIADO"/>
    <n v="36"/>
  </r>
  <r>
    <n v="4285"/>
    <s v="MUJER"/>
    <n v="362274"/>
    <s v="ASALARIADO"/>
    <x v="0"/>
    <s v="SI"/>
    <s v="NO"/>
    <s v="NO"/>
    <n v="36"/>
    <s v="No"/>
    <s v="No"/>
    <n v="362274"/>
    <s v="ASALARIADO"/>
    <n v="36"/>
  </r>
  <r>
    <n v="4286"/>
    <s v="HOMBRE"/>
    <n v="79749"/>
    <s v="ASALARIADO"/>
    <x v="1"/>
    <s v="SI"/>
    <s v="NO"/>
    <s v="NO"/>
    <n v="42"/>
    <s v="No"/>
    <s v="No"/>
    <n v="79749"/>
    <s v="ASALARIADO"/>
    <n v="42"/>
  </r>
  <r>
    <n v="4287"/>
    <s v="MUJER"/>
    <n v="1777096.7"/>
    <s v="ASALARIADO"/>
    <x v="0"/>
    <s v="SI"/>
    <s v="NO"/>
    <s v="NO"/>
    <n v="39"/>
    <s v="No"/>
    <s v="No"/>
    <n v="1777096.7"/>
    <s v="ASALARIADO"/>
    <n v="39"/>
  </r>
  <r>
    <n v="4288"/>
    <s v="HOMBRE"/>
    <n v="297045"/>
    <s v="ASEGURADO VOLUNTARIO"/>
    <x v="1"/>
    <s v="SI"/>
    <s v="NO"/>
    <s v="NO"/>
    <n v="49"/>
    <s v="No"/>
    <s v="No"/>
    <n v="297045"/>
    <s v="ASEGURADO VOLUNTARIO"/>
    <n v="49"/>
  </r>
  <r>
    <n v="4289"/>
    <s v="MUJER"/>
    <n v="1751423.3"/>
    <s v="ASALARIADO"/>
    <x v="0"/>
    <s v="SI"/>
    <s v="NO"/>
    <s v="NO"/>
    <n v="57"/>
    <s v="No"/>
    <s v="No"/>
    <n v="1751423.3"/>
    <s v="ASALARIADO"/>
    <n v="57"/>
  </r>
  <r>
    <n v="4290"/>
    <s v="HOMBRE"/>
    <n v="634480"/>
    <s v="ASALARIADO"/>
    <x v="1"/>
    <s v="SI"/>
    <s v="NO"/>
    <s v="NO"/>
    <n v="38"/>
    <s v="No"/>
    <s v="No"/>
    <n v="634480"/>
    <s v="ASALARIADO"/>
    <n v="38"/>
  </r>
  <r>
    <n v="4291"/>
    <s v="HOMBRE"/>
    <n v="445567"/>
    <s v="TRABAJADOR INDEPENDIENTE"/>
    <x v="1"/>
    <s v="SI"/>
    <s v="NO"/>
    <s v="NO"/>
    <n v="49"/>
    <s v="No"/>
    <s v="No"/>
    <n v="445567"/>
    <s v="TRABAJADOR INDEPENDIENTE"/>
    <n v="49"/>
  </r>
  <r>
    <n v="4292"/>
    <s v="MUJER"/>
    <n v="359544.28"/>
    <s v="ASALARIADO"/>
    <x v="1"/>
    <s v="SI"/>
    <s v="NO"/>
    <s v="SI"/>
    <n v="29"/>
    <s v="No"/>
    <s v="No"/>
    <n v="359544.28"/>
    <s v="ASALARIADO"/>
    <n v="29"/>
  </r>
  <r>
    <n v="4293"/>
    <s v="HOMBRE"/>
    <n v="315617"/>
    <s v="ASEGURADO VOLUNTARIO"/>
    <x v="1"/>
    <s v="SI"/>
    <s v="NO"/>
    <s v="NO"/>
    <n v="64"/>
    <s v="No"/>
    <s v="No"/>
    <n v="315617"/>
    <s v="ASEGURADO VOLUNTARIO"/>
    <n v="64"/>
  </r>
  <r>
    <n v="4294"/>
    <s v="HOMBRE"/>
    <n v="182777.43"/>
    <s v="ASALARIADO"/>
    <x v="1"/>
    <s v="SI"/>
    <s v="NO"/>
    <s v="NO"/>
    <n v="42"/>
    <s v="No"/>
    <s v="No"/>
    <n v="182777.43"/>
    <s v="ASALARIADO"/>
    <n v="42"/>
  </r>
  <r>
    <n v="4295"/>
    <s v="MUJER"/>
    <n v="338686"/>
    <s v="ASALARIADO"/>
    <x v="1"/>
    <s v="SI"/>
    <s v="SI"/>
    <s v="NO"/>
    <n v="33"/>
    <s v="No"/>
    <s v="No"/>
    <n v="338686"/>
    <s v="ASALARIADO"/>
    <n v="33"/>
  </r>
  <r>
    <n v="4296"/>
    <s v="HOMBRE"/>
    <n v="200000"/>
    <s v="ASALARIADO"/>
    <x v="1"/>
    <s v="SI"/>
    <s v="SI"/>
    <s v="SI"/>
    <n v="27"/>
    <s v="No"/>
    <s v="No"/>
    <n v="200000"/>
    <s v="ASALARIADO"/>
    <n v="27"/>
  </r>
  <r>
    <n v="4297"/>
    <s v="MUJER"/>
    <n v="969577"/>
    <s v="ASALARIADO"/>
    <x v="0"/>
    <s v="SI"/>
    <s v="NO"/>
    <s v="SI"/>
    <n v="44"/>
    <s v="No"/>
    <s v="No"/>
    <n v="969577"/>
    <s v="ASALARIADO"/>
    <n v="44"/>
  </r>
  <r>
    <n v="4298"/>
    <s v="HOMBRE"/>
    <n v="543582"/>
    <s v="ASALARIADO"/>
    <x v="1"/>
    <s v="SI"/>
    <s v="NO"/>
    <s v="NO"/>
    <n v="49"/>
    <s v="No"/>
    <s v="No"/>
    <n v="543582"/>
    <s v="ASALARIADO"/>
    <n v="49"/>
  </r>
  <r>
    <n v="4299"/>
    <s v="MUJER"/>
    <n v="1478656"/>
    <s v="PENSIONADOS EN SU PROPIO SISTEMA"/>
    <x v="0"/>
    <s v="SI"/>
    <s v="NO"/>
    <s v="NO"/>
    <n v="64"/>
    <s v="No"/>
    <s v="No"/>
    <n v="1478656"/>
    <s v="PENSIONADOS EN SU PROPIO SISTEMA"/>
    <n v="64"/>
  </r>
  <r>
    <n v="4300"/>
    <s v="HOMBRE"/>
    <n v="278030"/>
    <s v="CONVENIOS ESPECIALES DE TRABAJADORES INDEPENDIENTES"/>
    <x v="1"/>
    <s v="SI"/>
    <s v="NO"/>
    <s v="NO"/>
    <n v="50"/>
    <s v="No"/>
    <s v="No"/>
    <n v="278030"/>
    <s v="CONVENIOS ESPECIALES DE TRABAJADORES INDEPENDIENTES"/>
    <n v="50"/>
  </r>
  <r>
    <n v="4301"/>
    <s v="HOMBRE"/>
    <n v="512466.67"/>
    <s v="ASALARIADO"/>
    <x v="1"/>
    <s v="SI"/>
    <s v="NO"/>
    <s v="SI"/>
    <n v="35"/>
    <s v="No"/>
    <s v="No"/>
    <n v="512466.67"/>
    <s v="ASALARIADO"/>
    <n v="35"/>
  </r>
  <r>
    <n v="4302"/>
    <s v="HOMBRE"/>
    <n v="310124"/>
    <s v="ASEGURADO VOLUNTARIO"/>
    <x v="1"/>
    <s v="SI"/>
    <s v="NO"/>
    <s v="NO"/>
    <n v="55"/>
    <s v="No"/>
    <s v="No"/>
    <n v="310124"/>
    <s v="ASEGURADO VOLUNTARIO"/>
    <n v="55"/>
  </r>
  <r>
    <n v="4303"/>
    <s v="HOMBRE"/>
    <n v="525436.96"/>
    <s v="ASALARIADO"/>
    <x v="1"/>
    <s v="SI"/>
    <s v="NO"/>
    <s v="NO"/>
    <n v="33"/>
    <s v="No"/>
    <s v="No"/>
    <n v="525436.96"/>
    <s v="ASALARIADO"/>
    <n v="33"/>
  </r>
  <r>
    <n v="4304"/>
    <s v="HOMBRE"/>
    <n v="406608"/>
    <s v="ASALARIADO"/>
    <x v="1"/>
    <s v="SI"/>
    <s v="SI"/>
    <s v="NO"/>
    <n v="52"/>
    <s v="No"/>
    <s v="No"/>
    <n v="406608"/>
    <s v="ASALARIADO"/>
    <n v="52"/>
  </r>
  <r>
    <n v="4305"/>
    <s v="HOMBRE"/>
    <n v="400000"/>
    <s v="ASALARIADO"/>
    <x v="1"/>
    <s v="SI"/>
    <s v="SI"/>
    <s v="NO"/>
    <n v="41"/>
    <s v="No"/>
    <s v="No"/>
    <n v="400000"/>
    <s v="ASALARIADO"/>
    <n v="41"/>
  </r>
  <r>
    <n v="4306"/>
    <s v="MUJER"/>
    <n v="400398.51"/>
    <s v="ASALARIADO"/>
    <x v="1"/>
    <s v="SI"/>
    <s v="NO"/>
    <s v="NO"/>
    <n v="26"/>
    <s v="No"/>
    <s v="No"/>
    <n v="400398.51"/>
    <s v="ASALARIADO"/>
    <n v="26"/>
  </r>
  <r>
    <n v="4307"/>
    <s v="HOMBRE"/>
    <n v="891182.29"/>
    <s v="ASALARIADO"/>
    <x v="0"/>
    <s v="SI"/>
    <s v="NO"/>
    <s v="NO"/>
    <n v="40"/>
    <s v="No"/>
    <s v="No"/>
    <n v="891182.29"/>
    <s v="ASALARIADO"/>
    <n v="40"/>
  </r>
  <r>
    <n v="4308"/>
    <s v="MUJER"/>
    <n v="375988"/>
    <s v="CONVENIOS ESPECIALES DE TRABAJADORES INDEPENDIENTES"/>
    <x v="1"/>
    <s v="SI"/>
    <s v="NO"/>
    <s v="NO"/>
    <n v="58"/>
    <s v="No"/>
    <s v="No"/>
    <n v="375988"/>
    <s v="CONVENIOS ESPECIALES DE TRABAJADORES INDEPENDIENTES"/>
    <n v="58"/>
  </r>
  <r>
    <n v="4309"/>
    <s v="MUJER"/>
    <n v="1108329"/>
    <s v="ASALARIADO"/>
    <x v="0"/>
    <s v="SI"/>
    <s v="NO"/>
    <s v="SI"/>
    <n v="34"/>
    <s v="No"/>
    <s v="No"/>
    <n v="1108329"/>
    <s v="ASALARIADO"/>
    <n v="34"/>
  </r>
  <r>
    <n v="4310"/>
    <s v="MUJER"/>
    <n v="1474575.5"/>
    <s v="ASALARIADO"/>
    <x v="0"/>
    <s v="SI"/>
    <s v="NO"/>
    <s v="NO"/>
    <n v="46"/>
    <s v="No"/>
    <s v="No"/>
    <n v="1474575.5"/>
    <s v="ASALARIADO"/>
    <n v="46"/>
  </r>
  <r>
    <n v="4311"/>
    <s v="MUJER"/>
    <n v="363711.95"/>
    <s v="ASALARIADO"/>
    <x v="1"/>
    <s v="SI"/>
    <s v="NO"/>
    <s v="NO"/>
    <n v="30"/>
    <s v="No"/>
    <s v="No"/>
    <n v="363711.95"/>
    <s v="ASALARIADO"/>
    <n v="30"/>
  </r>
  <r>
    <n v="4312"/>
    <s v="MUJER"/>
    <n v="490637"/>
    <s v="PENSIONADOS EN SU PROPIO SISTEMA"/>
    <x v="0"/>
    <s v="SI"/>
    <s v="NO"/>
    <s v="NO"/>
    <n v="71"/>
    <s v="No"/>
    <s v="No"/>
    <n v="490637"/>
    <s v="PENSIONADOS EN SU PROPIO SISTEMA"/>
    <n v="71"/>
  </r>
  <r>
    <n v="4313"/>
    <s v="MUJER"/>
    <n v="279111"/>
    <s v="TRABAJADOR INDEPENDIENTE"/>
    <x v="1"/>
    <s v="SI"/>
    <s v="NO"/>
    <s v="NO"/>
    <n v="26"/>
    <s v="No"/>
    <s v="No"/>
    <n v="279111"/>
    <s v="TRABAJADOR INDEPENDIENTE"/>
    <n v="26"/>
  </r>
  <r>
    <n v="4314"/>
    <s v="MUJER"/>
    <n v="297050"/>
    <s v="ASEGURADO VOLUNTARIO"/>
    <x v="1"/>
    <s v="SI"/>
    <s v="NO"/>
    <s v="NO"/>
    <n v="43"/>
    <s v="No"/>
    <s v="No"/>
    <n v="297050"/>
    <s v="ASEGURADO VOLUNTARIO"/>
    <n v="43"/>
  </r>
  <r>
    <n v="4315"/>
    <s v="HOMBRE"/>
    <n v="300018"/>
    <s v="TRABAJADOR INDEPENDIENTE"/>
    <x v="1"/>
    <s v="SI"/>
    <s v="SI"/>
    <s v="SI"/>
    <n v="32"/>
    <s v="No"/>
    <s v="No"/>
    <n v="300018"/>
    <s v="TRABAJADOR INDEPENDIENTE"/>
    <n v="32"/>
  </r>
  <r>
    <n v="4316"/>
    <s v="MUJER"/>
    <n v="297046"/>
    <s v="TRABAJADOR INDEPENDIENTE"/>
    <x v="1"/>
    <s v="SI"/>
    <s v="SI"/>
    <s v="SI"/>
    <n v="45"/>
    <s v="No"/>
    <s v="No"/>
    <n v="297046"/>
    <s v="TRABAJADOR INDEPENDIENTE"/>
    <n v="45"/>
  </r>
  <r>
    <n v="4317"/>
    <s v="MUJER"/>
    <n v="672276"/>
    <s v="ASALARIADO"/>
    <x v="1"/>
    <s v="SI"/>
    <s v="NO"/>
    <s v="NO"/>
    <n v="25"/>
    <s v="No"/>
    <s v="No"/>
    <n v="672276"/>
    <s v="ASALARIADO"/>
    <n v="25"/>
  </r>
  <r>
    <n v="4318"/>
    <s v="HOMBRE"/>
    <n v="349737.17"/>
    <s v="ASALARIADO"/>
    <x v="1"/>
    <s v="SI"/>
    <s v="NO"/>
    <s v="SI"/>
    <n v="26"/>
    <s v="No"/>
    <s v="No"/>
    <n v="349737.17"/>
    <s v="ASALARIADO"/>
    <n v="26"/>
  </r>
  <r>
    <n v="4319"/>
    <s v="MUJER"/>
    <n v="1584055"/>
    <s v="ASALARIADO"/>
    <x v="0"/>
    <s v="SI"/>
    <s v="NO"/>
    <s v="NO"/>
    <n v="39"/>
    <s v="No"/>
    <s v="No"/>
    <n v="1584055"/>
    <s v="ASALARIADO"/>
    <n v="39"/>
  </r>
  <r>
    <n v="4320"/>
    <s v="MUJER"/>
    <n v="323296"/>
    <s v="ASEGURADO VOLUNTARIO"/>
    <x v="1"/>
    <s v="SI"/>
    <s v="NO"/>
    <s v="NO"/>
    <n v="62"/>
    <s v="No"/>
    <s v="No"/>
    <n v="323296"/>
    <s v="ASEGURADO VOLUNTARIO"/>
    <n v="62"/>
  </r>
  <r>
    <n v="4321"/>
    <s v="MUJER"/>
    <n v="150000"/>
    <s v="ASALARIADO"/>
    <x v="1"/>
    <s v="SI"/>
    <s v="SI"/>
    <s v="NO"/>
    <n v="62"/>
    <s v="No"/>
    <s v="No"/>
    <n v="150000"/>
    <s v="ASALARIADO"/>
    <n v="62"/>
  </r>
  <r>
    <n v="4322"/>
    <s v="MUJER"/>
    <n v="1155329"/>
    <s v="PENSIONADOS EN SU PROPIO SISTEMA"/>
    <x v="0"/>
    <s v="SI"/>
    <s v="NO"/>
    <s v="NO"/>
    <n v="68"/>
    <s v="No"/>
    <s v="No"/>
    <n v="1155329"/>
    <s v="PENSIONADOS EN SU PROPIO SISTEMA"/>
    <n v="68"/>
  </r>
  <r>
    <n v="4323"/>
    <s v="HOMBRE"/>
    <n v="339164.9"/>
    <s v="ASALARIADO"/>
    <x v="1"/>
    <s v="SI"/>
    <s v="NO"/>
    <s v="NO"/>
    <n v="49"/>
    <s v="No"/>
    <s v="No"/>
    <n v="339164.9"/>
    <s v="ASALARIADO"/>
    <n v="49"/>
  </r>
  <r>
    <n v="4324"/>
    <s v="HOMBRE"/>
    <n v="690000"/>
    <s v="ASALARIADO"/>
    <x v="1"/>
    <s v="SI"/>
    <s v="NO"/>
    <s v="NO"/>
    <n v="24"/>
    <s v="No"/>
    <s v="No"/>
    <n v="690000"/>
    <s v="ASALARIADO"/>
    <n v="24"/>
  </r>
  <r>
    <n v="4325"/>
    <s v="MUJER"/>
    <n v="506617.9"/>
    <s v="ASALARIADO"/>
    <x v="0"/>
    <s v="SI"/>
    <s v="NO"/>
    <s v="NO"/>
    <n v="41"/>
    <s v="No"/>
    <s v="No"/>
    <n v="506617.9"/>
    <s v="ASALARIADO"/>
    <n v="41"/>
  </r>
  <r>
    <n v="4326"/>
    <s v="MUJER"/>
    <n v="443270"/>
    <s v="ASALARIADO"/>
    <x v="1"/>
    <s v="SI"/>
    <s v="NO"/>
    <s v="NO"/>
    <n v="43"/>
    <s v="No"/>
    <s v="No"/>
    <n v="443270"/>
    <s v="ASALARIADO"/>
    <n v="43"/>
  </r>
  <r>
    <n v="4327"/>
    <s v="HOMBRE"/>
    <n v="963090"/>
    <s v="ASALARIADO"/>
    <x v="0"/>
    <s v="SI"/>
    <s v="NO"/>
    <s v="NO"/>
    <n v="50"/>
    <s v="No"/>
    <s v="No"/>
    <n v="963090"/>
    <s v="ASALARIADO"/>
    <n v="50"/>
  </r>
  <r>
    <n v="4328"/>
    <s v="MUJER"/>
    <n v="512500"/>
    <s v="ASALARIADO"/>
    <x v="1"/>
    <s v="SI"/>
    <s v="NO"/>
    <s v="NO"/>
    <n v="25"/>
    <s v="No"/>
    <s v="No"/>
    <n v="512500"/>
    <s v="ASALARIADO"/>
    <n v="25"/>
  </r>
  <r>
    <n v="4329"/>
    <s v="HOMBRE"/>
    <n v="2100000"/>
    <s v="ASALARIADO"/>
    <x v="1"/>
    <s v="SI"/>
    <s v="NO"/>
    <s v="NO"/>
    <n v="32"/>
    <s v="No"/>
    <s v="No"/>
    <n v="2100000"/>
    <s v="ASALARIADO"/>
    <n v="32"/>
  </r>
  <r>
    <n v="4330"/>
    <s v="HOMBRE"/>
    <n v="452438"/>
    <s v="TRABAJADOR INDEPENDIENTE"/>
    <x v="1"/>
    <s v="SI"/>
    <s v="NO"/>
    <s v="NO"/>
    <n v="63"/>
    <s v="No"/>
    <s v="No"/>
    <n v="452438"/>
    <s v="TRABAJADOR INDEPENDIENTE"/>
    <n v="63"/>
  </r>
  <r>
    <n v="4331"/>
    <s v="HOMBRE"/>
    <n v="2190092.7000000002"/>
    <s v="ASALARIADO"/>
    <x v="0"/>
    <s v="SI"/>
    <s v="NO"/>
    <s v="NO"/>
    <n v="42"/>
    <s v="No"/>
    <s v="No"/>
    <n v="2190092.7000000002"/>
    <s v="ASALARIADO"/>
    <n v="42"/>
  </r>
  <r>
    <n v="4332"/>
    <s v="HOMBRE"/>
    <n v="772533.23"/>
    <s v="ASALARIADO"/>
    <x v="1"/>
    <s v="SI"/>
    <s v="NO"/>
    <s v="NO"/>
    <n v="48"/>
    <s v="No"/>
    <s v="No"/>
    <n v="772533.23"/>
    <s v="ASALARIADO"/>
    <n v="48"/>
  </r>
  <r>
    <n v="4333"/>
    <s v="HOMBRE"/>
    <n v="378261"/>
    <s v="PENSIONADOS EN SU PROPIO SISTEMA"/>
    <x v="0"/>
    <s v="SI"/>
    <s v="NO"/>
    <s v="NO"/>
    <n v="21"/>
    <s v="No"/>
    <s v="No"/>
    <n v="378261"/>
    <s v="PENSIONADOS EN SU PROPIO SISTEMA"/>
    <n v="21"/>
  </r>
  <r>
    <n v="4334"/>
    <s v="MUJER"/>
    <n v="9437618.4600000009"/>
    <s v="ASALARIADO"/>
    <x v="1"/>
    <s v="SI"/>
    <s v="NO"/>
    <s v="NO"/>
    <n v="37"/>
    <s v="Atípico"/>
    <s v="No"/>
    <n v="9437618.4600000009"/>
    <s v="ASALARIADO"/>
    <n v="37"/>
  </r>
  <r>
    <n v="4335"/>
    <s v="HOMBRE"/>
    <n v="208220.83"/>
    <s v="ASALARIADO"/>
    <x v="1"/>
    <s v="SI"/>
    <s v="SI"/>
    <s v="NO"/>
    <n v="54"/>
    <s v="No"/>
    <s v="No"/>
    <n v="208220.83"/>
    <s v="ASALARIADO"/>
    <n v="54"/>
  </r>
  <r>
    <n v="4336"/>
    <s v="MUJER"/>
    <n v="423276.21"/>
    <s v="ASALARIADO"/>
    <x v="1"/>
    <s v="SI"/>
    <s v="NO"/>
    <s v="NO"/>
    <n v="18"/>
    <s v="No"/>
    <s v="No"/>
    <n v="423276.21"/>
    <s v="ASALARIADO"/>
    <n v="18"/>
  </r>
  <r>
    <n v="4337"/>
    <s v="MUJER"/>
    <n v="179230"/>
    <s v="ASALARIADO"/>
    <x v="1"/>
    <s v="SI"/>
    <s v="NO"/>
    <s v="NO"/>
    <n v="43"/>
    <s v="No"/>
    <s v="No"/>
    <n v="179230"/>
    <s v="ASALARIADO"/>
    <n v="43"/>
  </r>
  <r>
    <n v="4338"/>
    <s v="MUJER"/>
    <n v="356455"/>
    <s v="TRABAJADOR INDEPENDIENTE"/>
    <x v="1"/>
    <s v="SI"/>
    <s v="NO"/>
    <s v="SI"/>
    <n v="47"/>
    <s v="No"/>
    <s v="No"/>
    <n v="356455"/>
    <s v="TRABAJADOR INDEPENDIENTE"/>
    <n v="47"/>
  </r>
  <r>
    <n v="4339"/>
    <s v="MUJER"/>
    <n v="729260.25"/>
    <s v="ASALARIADO"/>
    <x v="1"/>
    <s v="SI"/>
    <s v="NO"/>
    <s v="NO"/>
    <n v="28"/>
    <s v="No"/>
    <s v="No"/>
    <n v="729260.25"/>
    <s v="ASALARIADO"/>
    <n v="28"/>
  </r>
  <r>
    <n v="4340"/>
    <s v="HOMBRE"/>
    <n v="514804"/>
    <s v="TRABAJADOR INDEPENDIENTE"/>
    <x v="1"/>
    <s v="SI"/>
    <s v="SI"/>
    <s v="SI"/>
    <n v="34"/>
    <s v="No"/>
    <s v="No"/>
    <n v="514804"/>
    <s v="TRABAJADOR INDEPENDIENTE"/>
    <n v="34"/>
  </r>
  <r>
    <n v="4341"/>
    <s v="HOMBRE"/>
    <n v="460000"/>
    <s v="ASALARIADO"/>
    <x v="1"/>
    <s v="SI"/>
    <s v="NO"/>
    <s v="SI"/>
    <n v="25"/>
    <s v="No"/>
    <s v="No"/>
    <n v="460000"/>
    <s v="ASALARIADO"/>
    <n v="25"/>
  </r>
  <r>
    <n v="4342"/>
    <s v="HOMBRE"/>
    <n v="2012772"/>
    <s v="ASALARIADO"/>
    <x v="0"/>
    <s v="SI"/>
    <s v="NO"/>
    <s v="NO"/>
    <n v="43"/>
    <s v="No"/>
    <s v="No"/>
    <n v="2012772"/>
    <s v="ASALARIADO"/>
    <n v="43"/>
  </r>
  <r>
    <n v="4343"/>
    <s v="MUJER"/>
    <n v="504535"/>
    <s v="ASALARIADO"/>
    <x v="1"/>
    <s v="SI"/>
    <s v="NO"/>
    <s v="NO"/>
    <n v="59"/>
    <s v="No"/>
    <s v="No"/>
    <n v="504535"/>
    <s v="ASALARIADO"/>
    <n v="59"/>
  </r>
  <r>
    <n v="4344"/>
    <s v="MUJER"/>
    <n v="900088.68"/>
    <s v="ASALARIADO"/>
    <x v="0"/>
    <s v="SI"/>
    <s v="NO"/>
    <s v="NO"/>
    <n v="62"/>
    <s v="No"/>
    <s v="No"/>
    <n v="900088.68"/>
    <s v="ASALARIADO"/>
    <n v="62"/>
  </r>
  <r>
    <n v="4345"/>
    <s v="HOMBRE"/>
    <n v="430000"/>
    <s v="ASALARIADO"/>
    <x v="1"/>
    <s v="SI"/>
    <s v="NO"/>
    <s v="NO"/>
    <n v="21"/>
    <s v="No"/>
    <s v="No"/>
    <n v="430000"/>
    <s v="ASALARIADO"/>
    <n v="21"/>
  </r>
  <r>
    <n v="4346"/>
    <s v="MUJER"/>
    <n v="314416.67"/>
    <s v="ASALARIADO"/>
    <x v="1"/>
    <s v="SI"/>
    <s v="NO"/>
    <s v="NO"/>
    <n v="21"/>
    <s v="No"/>
    <s v="No"/>
    <n v="314416.67"/>
    <s v="ASALARIADO"/>
    <n v="21"/>
  </r>
  <r>
    <n v="4347"/>
    <s v="HOMBRE"/>
    <n v="3057059.8"/>
    <s v="ASALARIADO"/>
    <x v="0"/>
    <s v="SI"/>
    <s v="NO"/>
    <s v="NO"/>
    <n v="46"/>
    <s v="Atípico"/>
    <s v="No"/>
    <n v="3057059.8"/>
    <s v="ASALARIADO"/>
    <n v="46"/>
  </r>
  <r>
    <n v="4348"/>
    <s v="HOMBRE"/>
    <n v="364892"/>
    <s v="ASALARIADO"/>
    <x v="0"/>
    <s v="SI"/>
    <s v="NO"/>
    <s v="NO"/>
    <n v="55"/>
    <s v="No"/>
    <s v="No"/>
    <n v="364892"/>
    <s v="ASALARIADO"/>
    <n v="55"/>
  </r>
  <r>
    <n v="4349"/>
    <s v="HOMBRE"/>
    <n v="138475"/>
    <s v="ASALARIADO"/>
    <x v="1"/>
    <s v="SI"/>
    <s v="SI"/>
    <s v="NO"/>
    <n v="21"/>
    <s v="No"/>
    <s v="No"/>
    <n v="138475"/>
    <s v="ASALARIADO"/>
    <n v="21"/>
  </r>
  <r>
    <n v="4350"/>
    <s v="HOMBRE"/>
    <n v="687800"/>
    <s v="ASALARIADO"/>
    <x v="1"/>
    <s v="SI"/>
    <s v="NO"/>
    <s v="NO"/>
    <n v="57"/>
    <s v="No"/>
    <s v="No"/>
    <n v="687800"/>
    <s v="ASALARIADO"/>
    <n v="57"/>
  </r>
  <r>
    <n v="4351"/>
    <s v="HOMBRE"/>
    <n v="728392"/>
    <s v="ASALARIADO"/>
    <x v="1"/>
    <s v="SI"/>
    <s v="NO"/>
    <s v="NO"/>
    <n v="53"/>
    <s v="No"/>
    <s v="No"/>
    <n v="728392"/>
    <s v="ASALARIADO"/>
    <n v="53"/>
  </r>
  <r>
    <n v="4352"/>
    <s v="MUJER"/>
    <n v="2922222.6"/>
    <s v="ASALARIADO"/>
    <x v="0"/>
    <s v="SI"/>
    <s v="NO"/>
    <s v="NO"/>
    <n v="57"/>
    <s v="Atípico"/>
    <s v="No"/>
    <n v="2922222.6"/>
    <s v="ASALARIADO"/>
    <n v="57"/>
  </r>
  <r>
    <n v="4353"/>
    <s v="HOMBRE"/>
    <n v="451422"/>
    <s v="ASALARIADO"/>
    <x v="1"/>
    <s v="SI"/>
    <s v="NO"/>
    <s v="NO"/>
    <n v="48"/>
    <s v="No"/>
    <s v="No"/>
    <n v="451422"/>
    <s v="ASALARIADO"/>
    <n v="48"/>
  </r>
  <r>
    <n v="4354"/>
    <s v="MUJER"/>
    <n v="381331"/>
    <s v="ASALARIADO"/>
    <x v="1"/>
    <s v="SI"/>
    <s v="SI"/>
    <s v="NO"/>
    <n v="33"/>
    <s v="No"/>
    <s v="No"/>
    <n v="381331"/>
    <s v="ASALARIADO"/>
    <n v="33"/>
  </r>
  <r>
    <n v="4355"/>
    <s v="MUJER"/>
    <n v="369600"/>
    <s v="ASALARIADO"/>
    <x v="1"/>
    <s v="SI"/>
    <s v="NO"/>
    <s v="NO"/>
    <n v="32"/>
    <s v="No"/>
    <s v="No"/>
    <n v="369600"/>
    <s v="ASALARIADO"/>
    <n v="32"/>
  </r>
  <r>
    <n v="4356"/>
    <s v="MUJER"/>
    <n v="587278"/>
    <s v="PENSIONADOS EN SU PROPIO SISTEMA"/>
    <x v="0"/>
    <s v="SI"/>
    <s v="NO"/>
    <s v="NO"/>
    <n v="68"/>
    <s v="No"/>
    <s v="No"/>
    <n v="587278"/>
    <s v="PENSIONADOS EN SU PROPIO SISTEMA"/>
    <n v="68"/>
  </r>
  <r>
    <n v="4357"/>
    <s v="HOMBRE"/>
    <n v="585255"/>
    <s v="ASALARIADO"/>
    <x v="1"/>
    <s v="SI"/>
    <s v="NO"/>
    <s v="NO"/>
    <n v="27"/>
    <s v="No"/>
    <s v="No"/>
    <n v="585255"/>
    <s v="ASALARIADO"/>
    <n v="27"/>
  </r>
  <r>
    <n v="4358"/>
    <s v="HOMBRE"/>
    <n v="301948"/>
    <s v="CONVENIOS ESPECIALES DE TRABAJADORES INDEPENDIENTES"/>
    <x v="1"/>
    <s v="SI"/>
    <s v="NO"/>
    <s v="NO"/>
    <n v="63"/>
    <s v="No"/>
    <s v="No"/>
    <n v="301948"/>
    <s v="CONVENIOS ESPECIALES DE TRABAJADORES INDEPENDIENTES"/>
    <n v="63"/>
  </r>
  <r>
    <n v="4359"/>
    <s v="HOMBRE"/>
    <n v="1100000"/>
    <s v="ASALARIADO"/>
    <x v="1"/>
    <s v="SI"/>
    <s v="NO"/>
    <s v="NO"/>
    <n v="34"/>
    <s v="No"/>
    <s v="No"/>
    <n v="1100000"/>
    <s v="ASALARIADO"/>
    <n v="34"/>
  </r>
  <r>
    <n v="4360"/>
    <s v="MUJER"/>
    <n v="297046"/>
    <s v="ASEGURADO VOLUNTARIO"/>
    <x v="1"/>
    <s v="SI"/>
    <s v="NO"/>
    <s v="SI"/>
    <n v="24"/>
    <s v="No"/>
    <s v="No"/>
    <n v="297046"/>
    <s v="ASEGURADO VOLUNTARIO"/>
    <n v="24"/>
  </r>
  <r>
    <n v="4361"/>
    <s v="MUJER"/>
    <n v="380000"/>
    <s v="ASALARIADO"/>
    <x v="1"/>
    <s v="SI"/>
    <s v="NO"/>
    <s v="SI"/>
    <n v="44"/>
    <s v="No"/>
    <s v="No"/>
    <n v="380000"/>
    <s v="ASALARIADO"/>
    <n v="44"/>
  </r>
  <r>
    <n v="4362"/>
    <s v="HOMBRE"/>
    <n v="297046"/>
    <s v="TRABAJADOR INDEPENDIENTE"/>
    <x v="1"/>
    <s v="SI"/>
    <s v="NO"/>
    <s v="SI"/>
    <n v="25"/>
    <s v="No"/>
    <s v="No"/>
    <n v="297046"/>
    <s v="TRABAJADOR INDEPENDIENTE"/>
    <n v="25"/>
  </r>
  <r>
    <n v="4363"/>
    <s v="MUJER"/>
    <n v="1277622"/>
    <s v="ASALARIADO"/>
    <x v="0"/>
    <s v="SI"/>
    <s v="NO"/>
    <s v="SI"/>
    <n v="48"/>
    <s v="No"/>
    <s v="No"/>
    <n v="1277622"/>
    <s v="ASALARIADO"/>
    <n v="48"/>
  </r>
  <r>
    <n v="4364"/>
    <s v="HOMBRE"/>
    <n v="450000"/>
    <s v="ASALARIADO"/>
    <x v="1"/>
    <s v="SI"/>
    <s v="NO"/>
    <s v="SI"/>
    <n v="28"/>
    <s v="No"/>
    <s v="No"/>
    <n v="450000"/>
    <s v="ASALARIADO"/>
    <n v="28"/>
  </r>
  <r>
    <n v="4365"/>
    <s v="HOMBRE"/>
    <n v="300018"/>
    <s v="ASEGURADO VOLUNTARIO"/>
    <x v="1"/>
    <s v="SI"/>
    <s v="NO"/>
    <s v="SI"/>
    <n v="90"/>
    <s v="No"/>
    <s v="No"/>
    <n v="300018"/>
    <s v="ASEGURADO VOLUNTARIO"/>
    <n v="90"/>
  </r>
  <r>
    <n v="4366"/>
    <s v="HOMBRE"/>
    <n v="969375"/>
    <s v="ASALARIADO"/>
    <x v="1"/>
    <s v="SI"/>
    <s v="SI"/>
    <s v="NO"/>
    <n v="53"/>
    <s v="No"/>
    <s v="No"/>
    <n v="969375"/>
    <s v="ASALARIADO"/>
    <n v="53"/>
  </r>
  <r>
    <n v="4367"/>
    <s v="MUJER"/>
    <n v="1464318"/>
    <s v="ASALARIADO"/>
    <x v="0"/>
    <s v="SI"/>
    <s v="NO"/>
    <s v="NO"/>
    <n v="55"/>
    <s v="No"/>
    <s v="No"/>
    <n v="1464318"/>
    <s v="ASALARIADO"/>
    <n v="55"/>
  </r>
  <r>
    <n v="4368"/>
    <s v="HOMBRE"/>
    <n v="127335.61"/>
    <s v="PENSIONADOS EN SU PROPIO SISTEMA"/>
    <x v="0"/>
    <s v="SI"/>
    <s v="NO"/>
    <s v="NO"/>
    <n v="70"/>
    <s v="No"/>
    <s v="No"/>
    <n v="127335.61"/>
    <s v="PENSIONADOS EN SU PROPIO SISTEMA"/>
    <n v="70"/>
  </r>
  <r>
    <n v="4369"/>
    <s v="MUJER"/>
    <n v="355899.18"/>
    <s v="PENSIONADOS EN SU PROPIO SISTEMA"/>
    <x v="0"/>
    <s v="SI"/>
    <s v="NO"/>
    <s v="NO"/>
    <n v="17"/>
    <s v="No"/>
    <s v="No"/>
    <n v="355899.18"/>
    <s v="PENSIONADOS EN SU PROPIO SISTEMA"/>
    <n v="17"/>
  </r>
  <r>
    <n v="4370"/>
    <s v="HOMBRE"/>
    <n v="760293.64"/>
    <s v="ASALARIADO"/>
    <x v="1"/>
    <s v="SI"/>
    <s v="SI"/>
    <s v="NO"/>
    <n v="57"/>
    <s v="No"/>
    <s v="No"/>
    <n v="760293.64"/>
    <s v="ASALARIADO"/>
    <n v="57"/>
  </r>
  <r>
    <n v="4371"/>
    <s v="MUJER"/>
    <n v="902500"/>
    <s v="ASALARIADO"/>
    <x v="1"/>
    <s v="SI"/>
    <s v="NO"/>
    <s v="NO"/>
    <n v="27"/>
    <s v="No"/>
    <s v="No"/>
    <n v="902500"/>
    <s v="ASALARIADO"/>
    <n v="27"/>
  </r>
  <r>
    <n v="4372"/>
    <s v="MUJER"/>
    <n v="346500"/>
    <s v="ASALARIADO"/>
    <x v="1"/>
    <s v="SI"/>
    <s v="NO"/>
    <s v="NO"/>
    <n v="45"/>
    <s v="No"/>
    <s v="No"/>
    <n v="346500"/>
    <s v="ASALARIADO"/>
    <n v="45"/>
  </r>
  <r>
    <n v="4373"/>
    <s v="HOMBRE"/>
    <n v="343000"/>
    <s v="ASALARIADO"/>
    <x v="1"/>
    <s v="SI"/>
    <s v="NO"/>
    <s v="NO"/>
    <n v="51"/>
    <s v="No"/>
    <s v="No"/>
    <n v="343000"/>
    <s v="ASALARIADO"/>
    <n v="51"/>
  </r>
  <r>
    <n v="4374"/>
    <s v="HOMBRE"/>
    <n v="297502"/>
    <s v="TRABAJADOR INDEPENDIENTE"/>
    <x v="1"/>
    <s v="SI"/>
    <s v="NO"/>
    <s v="NO"/>
    <n v="63"/>
    <s v="No"/>
    <s v="No"/>
    <n v="297502"/>
    <s v="TRABAJADOR INDEPENDIENTE"/>
    <n v="63"/>
  </r>
  <r>
    <n v="4375"/>
    <s v="MUJER"/>
    <n v="315617"/>
    <s v="ASEGURADO VOLUNTARIO"/>
    <x v="1"/>
    <s v="SI"/>
    <s v="SI"/>
    <s v="NO"/>
    <n v="60"/>
    <s v="No"/>
    <s v="No"/>
    <n v="315617"/>
    <s v="ASEGURADO VOLUNTARIO"/>
    <n v="60"/>
  </r>
  <r>
    <n v="4376"/>
    <s v="HOMBRE"/>
    <n v="100000"/>
    <s v="ASALARIADO"/>
    <x v="1"/>
    <s v="SI"/>
    <s v="NO"/>
    <s v="SI"/>
    <n v="37"/>
    <s v="No"/>
    <s v="No"/>
    <n v="100000"/>
    <s v="ASALARIADO"/>
    <n v="37"/>
  </r>
  <r>
    <n v="4377"/>
    <s v="HOMBRE"/>
    <n v="100000"/>
    <s v="ASALARIADO"/>
    <x v="1"/>
    <s v="SI"/>
    <s v="SI"/>
    <s v="SI"/>
    <n v="36"/>
    <s v="No"/>
    <s v="No"/>
    <n v="100000"/>
    <s v="ASALARIADO"/>
    <n v="36"/>
  </r>
  <r>
    <n v="4378"/>
    <s v="MUJER"/>
    <n v="292533.03999999998"/>
    <s v="ASALARIADO"/>
    <x v="0"/>
    <s v="SI"/>
    <s v="NO"/>
    <s v="NO"/>
    <n v="25"/>
    <s v="No"/>
    <s v="No"/>
    <n v="292533.03999999998"/>
    <s v="ASALARIADO"/>
    <n v="25"/>
  </r>
  <r>
    <n v="4379"/>
    <s v="MUJER"/>
    <n v="297046"/>
    <s v="ASEGURADO VOLUNTARIO"/>
    <x v="1"/>
    <s v="SI"/>
    <s v="NO"/>
    <s v="NO"/>
    <n v="55"/>
    <s v="No"/>
    <s v="No"/>
    <n v="297046"/>
    <s v="ASEGURADO VOLUNTARIO"/>
    <n v="55"/>
  </r>
  <r>
    <n v="4380"/>
    <s v="HOMBRE"/>
    <n v="382136"/>
    <s v="TRABAJADOR INDEPENDIENTE"/>
    <x v="1"/>
    <s v="SI"/>
    <s v="NO"/>
    <s v="SI"/>
    <n v="63"/>
    <s v="No"/>
    <s v="No"/>
    <n v="382136"/>
    <s v="TRABAJADOR INDEPENDIENTE"/>
    <n v="63"/>
  </r>
  <r>
    <n v="4381"/>
    <s v="HOMBRE"/>
    <n v="48857.39"/>
    <s v="ASALARIADO"/>
    <x v="1"/>
    <s v="SI"/>
    <s v="NO"/>
    <s v="NO"/>
    <n v="41"/>
    <s v="No"/>
    <s v="No"/>
    <n v="48857.39"/>
    <s v="ASALARIADO"/>
    <n v="41"/>
  </r>
  <r>
    <n v="4382"/>
    <s v="MUJER"/>
    <n v="550000"/>
    <s v="ASALARIADO"/>
    <x v="1"/>
    <s v="SI"/>
    <s v="NO"/>
    <s v="NO"/>
    <n v="27"/>
    <s v="No"/>
    <s v="No"/>
    <n v="550000"/>
    <s v="ASALARIADO"/>
    <n v="27"/>
  </r>
  <r>
    <n v="4383"/>
    <s v="MUJER"/>
    <n v="1843614"/>
    <s v="ASALARIADO"/>
    <x v="0"/>
    <s v="SI"/>
    <s v="NO"/>
    <s v="NO"/>
    <n v="59"/>
    <s v="No"/>
    <s v="No"/>
    <n v="1843614"/>
    <s v="ASALARIADO"/>
    <n v="59"/>
  </r>
  <r>
    <n v="4384"/>
    <s v="HOMBRE"/>
    <n v="547158"/>
    <s v="ASALARIADO"/>
    <x v="0"/>
    <s v="SI"/>
    <s v="NO"/>
    <s v="SI"/>
    <n v="22"/>
    <s v="No"/>
    <s v="No"/>
    <n v="547158"/>
    <s v="ASALARIADO"/>
    <n v="22"/>
  </r>
  <r>
    <n v="4385"/>
    <s v="MUJER"/>
    <n v="1482847"/>
    <s v="ASALARIADO"/>
    <x v="0"/>
    <s v="SI"/>
    <s v="NO"/>
    <s v="SI"/>
    <n v="29"/>
    <s v="No"/>
    <s v="No"/>
    <n v="1482847"/>
    <s v="ASALARIADO"/>
    <n v="29"/>
  </r>
  <r>
    <n v="4386"/>
    <s v="MUJER"/>
    <n v="927503.14"/>
    <s v="ASALARIADO"/>
    <x v="1"/>
    <s v="SI"/>
    <s v="NO"/>
    <s v="NO"/>
    <n v="50"/>
    <s v="No"/>
    <s v="No"/>
    <n v="927503.14"/>
    <s v="ASALARIADO"/>
    <n v="50"/>
  </r>
  <r>
    <n v="4387"/>
    <s v="HOMBRE"/>
    <n v="299647"/>
    <s v="TRABAJADOR INDEPENDIENTE"/>
    <x v="1"/>
    <s v="SI"/>
    <s v="NO"/>
    <s v="SI"/>
    <n v="36"/>
    <s v="No"/>
    <s v="No"/>
    <n v="299647"/>
    <s v="TRABAJADOR INDEPENDIENTE"/>
    <n v="36"/>
  </r>
  <r>
    <n v="4388"/>
    <s v="HOMBRE"/>
    <n v="967077"/>
    <s v="ASALARIADO"/>
    <x v="0"/>
    <s v="SI"/>
    <s v="NO"/>
    <s v="NO"/>
    <n v="53"/>
    <s v="No"/>
    <s v="No"/>
    <n v="967077"/>
    <s v="ASALARIADO"/>
    <n v="53"/>
  </r>
  <r>
    <n v="4389"/>
    <s v="HOMBRE"/>
    <n v="326749"/>
    <s v="TRABAJADOR INDEPENDIENTE"/>
    <x v="1"/>
    <s v="SI"/>
    <s v="NO"/>
    <s v="SI"/>
    <n v="54"/>
    <s v="No"/>
    <s v="No"/>
    <n v="326749"/>
    <s v="TRABAJADOR INDEPENDIENTE"/>
    <n v="54"/>
  </r>
  <r>
    <n v="4390"/>
    <s v="HOMBRE"/>
    <n v="5122871.99"/>
    <s v="ASALARIADO"/>
    <x v="0"/>
    <s v="SI"/>
    <s v="NO"/>
    <s v="NO"/>
    <n v="47"/>
    <s v="Atípico"/>
    <s v="No"/>
    <n v="5122871.99"/>
    <s v="ASALARIADO"/>
    <n v="47"/>
  </r>
  <r>
    <n v="4391"/>
    <s v="MUJER"/>
    <n v="530434.05000000005"/>
    <s v="ASALARIADO"/>
    <x v="1"/>
    <s v="SI"/>
    <s v="NO"/>
    <s v="NO"/>
    <n v="25"/>
    <s v="No"/>
    <s v="No"/>
    <n v="530434.05000000005"/>
    <s v="ASALARIADO"/>
    <n v="25"/>
  </r>
  <r>
    <n v="4392"/>
    <s v="HOMBRE"/>
    <n v="182182"/>
    <s v="ASALARIADO"/>
    <x v="1"/>
    <s v="SI"/>
    <s v="NO"/>
    <s v="NO"/>
    <n v="26"/>
    <s v="No"/>
    <s v="No"/>
    <n v="182182"/>
    <s v="ASALARIADO"/>
    <n v="26"/>
  </r>
  <r>
    <n v="4393"/>
    <s v="HOMBRE"/>
    <n v="278030.99"/>
    <s v="CONVENIOS ESPECIALES DE TRABAJADORES INDEPENDIENTES"/>
    <x v="1"/>
    <s v="SI"/>
    <s v="NO"/>
    <s v="NO"/>
    <n v="27"/>
    <s v="No"/>
    <s v="No"/>
    <n v="278030.99"/>
    <s v="CONVENIOS ESPECIALES DE TRABAJADORES INDEPENDIENTES"/>
    <n v="27"/>
  </r>
  <r>
    <n v="4394"/>
    <s v="MUJER"/>
    <n v="302470"/>
    <s v="ASEGURADO VOLUNTARIO"/>
    <x v="1"/>
    <s v="SI"/>
    <s v="NO"/>
    <s v="NO"/>
    <n v="54"/>
    <s v="No"/>
    <s v="No"/>
    <n v="302470"/>
    <s v="ASEGURADO VOLUNTARIO"/>
    <n v="54"/>
  </r>
  <r>
    <n v="4395"/>
    <s v="HOMBRE"/>
    <n v="347719.55"/>
    <s v="ASALARIADO"/>
    <x v="1"/>
    <s v="SI"/>
    <s v="NO"/>
    <s v="NO"/>
    <n v="19"/>
    <s v="No"/>
    <s v="No"/>
    <n v="347719.55"/>
    <s v="ASALARIADO"/>
    <n v="19"/>
  </r>
  <r>
    <n v="4396"/>
    <s v="HOMBRE"/>
    <n v="312000"/>
    <s v="ASALARIADO"/>
    <x v="1"/>
    <s v="SI"/>
    <s v="NO"/>
    <s v="SI"/>
    <n v="64"/>
    <s v="No"/>
    <s v="No"/>
    <n v="312000"/>
    <s v="ASALARIADO"/>
    <n v="64"/>
  </r>
  <r>
    <n v="4397"/>
    <s v="HOMBRE"/>
    <n v="310124"/>
    <s v="TRABAJADOR INDEPENDIENTE"/>
    <x v="1"/>
    <s v="SI"/>
    <s v="NO"/>
    <s v="NO"/>
    <n v="43"/>
    <s v="No"/>
    <s v="No"/>
    <n v="310124"/>
    <s v="TRABAJADOR INDEPENDIENTE"/>
    <n v="43"/>
  </r>
  <r>
    <n v="4398"/>
    <s v="MUJER"/>
    <n v="297046"/>
    <s v="TRABAJADOR INDEPENDIENTE"/>
    <x v="1"/>
    <s v="SI"/>
    <s v="NO"/>
    <s v="NO"/>
    <n v="27"/>
    <s v="No"/>
    <s v="No"/>
    <n v="297046"/>
    <s v="TRABAJADOR INDEPENDIENTE"/>
    <n v="27"/>
  </r>
  <r>
    <n v="4399"/>
    <s v="HOMBRE"/>
    <n v="403776"/>
    <s v="ASALARIADO"/>
    <x v="1"/>
    <s v="SI"/>
    <s v="NO"/>
    <s v="NO"/>
    <n v="23"/>
    <s v="No"/>
    <s v="No"/>
    <n v="403776"/>
    <s v="ASALARIADO"/>
    <n v="23"/>
  </r>
  <r>
    <n v="4400"/>
    <s v="MUJER"/>
    <n v="1101203"/>
    <s v="ASALARIADO"/>
    <x v="0"/>
    <s v="SI"/>
    <s v="NO"/>
    <s v="NO"/>
    <n v="28"/>
    <s v="No"/>
    <s v="No"/>
    <n v="1101203"/>
    <s v="ASALARIADO"/>
    <n v="28"/>
  </r>
  <r>
    <n v="4401"/>
    <s v="HOMBRE"/>
    <n v="615017.5"/>
    <s v="ASALARIADO"/>
    <x v="0"/>
    <s v="SI"/>
    <s v="NO"/>
    <s v="NO"/>
    <n v="44"/>
    <s v="No"/>
    <s v="No"/>
    <n v="615017.5"/>
    <s v="ASALARIADO"/>
    <n v="44"/>
  </r>
  <r>
    <n v="4402"/>
    <s v="MUJER"/>
    <n v="639148"/>
    <s v="ASEGURADO VOLUNTARIO"/>
    <x v="1"/>
    <s v="SI"/>
    <s v="SI"/>
    <s v="NO"/>
    <n v="66"/>
    <s v="No"/>
    <s v="No"/>
    <n v="639148"/>
    <s v="ASEGURADO VOLUNTARIO"/>
    <n v="66"/>
  </r>
  <r>
    <n v="4403"/>
    <s v="HOMBRE"/>
    <n v="297046"/>
    <s v="ASEGURADO VOLUNTARIO"/>
    <x v="1"/>
    <s v="SI"/>
    <s v="SI"/>
    <s v="NO"/>
    <n v="50"/>
    <s v="No"/>
    <s v="No"/>
    <n v="297046"/>
    <s v="ASEGURADO VOLUNTARIO"/>
    <n v="50"/>
  </r>
  <r>
    <n v="4404"/>
    <s v="MUJER"/>
    <n v="150000"/>
    <s v="ASALARIADO"/>
    <x v="1"/>
    <s v="SI"/>
    <s v="NO"/>
    <s v="NO"/>
    <n v="32"/>
    <s v="No"/>
    <s v="No"/>
    <n v="150000"/>
    <s v="ASALARIADO"/>
    <n v="32"/>
  </r>
  <r>
    <n v="4405"/>
    <s v="HOMBRE"/>
    <n v="360960"/>
    <s v="ASALARIADO"/>
    <x v="1"/>
    <s v="SI"/>
    <s v="NO"/>
    <s v="NO"/>
    <n v="38"/>
    <s v="No"/>
    <s v="No"/>
    <n v="360960"/>
    <s v="ASALARIADO"/>
    <n v="38"/>
  </r>
  <r>
    <n v="4406"/>
    <s v="MUJER"/>
    <n v="338629"/>
    <s v="TRABAJADOR INDEPENDIENTE"/>
    <x v="1"/>
    <s v="SI"/>
    <s v="NO"/>
    <s v="SI"/>
    <n v="66"/>
    <s v="No"/>
    <s v="No"/>
    <n v="338629"/>
    <s v="TRABAJADOR INDEPENDIENTE"/>
    <n v="66"/>
  </r>
  <r>
    <n v="4407"/>
    <s v="HOMBRE"/>
    <n v="360000"/>
    <s v="ASALARIADO"/>
    <x v="1"/>
    <s v="SI"/>
    <s v="SI"/>
    <s v="NO"/>
    <n v="32"/>
    <s v="No"/>
    <s v="No"/>
    <n v="360000"/>
    <s v="ASALARIADO"/>
    <n v="32"/>
  </r>
  <r>
    <n v="4408"/>
    <s v="HOMBRE"/>
    <n v="470000"/>
    <s v="ASALARIADO"/>
    <x v="1"/>
    <s v="SI"/>
    <s v="NO"/>
    <s v="NO"/>
    <n v="52"/>
    <s v="No"/>
    <s v="No"/>
    <n v="470000"/>
    <s v="ASALARIADO"/>
    <n v="52"/>
  </r>
  <r>
    <n v="4409"/>
    <s v="MUJER"/>
    <n v="418415"/>
    <s v="ASALARIADO"/>
    <x v="1"/>
    <s v="SI"/>
    <s v="NO"/>
    <s v="NO"/>
    <n v="30"/>
    <s v="No"/>
    <s v="No"/>
    <n v="418415"/>
    <s v="ASALARIADO"/>
    <n v="30"/>
  </r>
  <r>
    <n v="4410"/>
    <s v="MUJER"/>
    <n v="430627.35"/>
    <s v="ASALARIADO"/>
    <x v="1"/>
    <s v="SI"/>
    <s v="NO"/>
    <s v="NO"/>
    <n v="31"/>
    <s v="No"/>
    <s v="No"/>
    <n v="430627.35"/>
    <s v="ASALARIADO"/>
    <n v="31"/>
  </r>
  <r>
    <n v="4411"/>
    <s v="HOMBRE"/>
    <n v="325394.86"/>
    <s v="ASALARIADO"/>
    <x v="0"/>
    <s v="SI"/>
    <s v="NO"/>
    <s v="NO"/>
    <n v="25"/>
    <s v="No"/>
    <s v="No"/>
    <n v="325394.86"/>
    <s v="ASALARIADO"/>
    <n v="25"/>
  </r>
  <r>
    <n v="4412"/>
    <s v="HOMBRE"/>
    <n v="332233.40000000002"/>
    <s v="ASALARIADO"/>
    <x v="1"/>
    <s v="SI"/>
    <s v="NO"/>
    <s v="NO"/>
    <n v="30"/>
    <s v="No"/>
    <s v="No"/>
    <n v="332233.40000000002"/>
    <s v="ASALARIADO"/>
    <n v="30"/>
  </r>
  <r>
    <n v="4413"/>
    <s v="MUJER"/>
    <n v="377248.7"/>
    <s v="PENSIONADOS EN SU PROPIO SISTEMA"/>
    <x v="0"/>
    <s v="SI"/>
    <s v="NO"/>
    <s v="NO"/>
    <n v="83"/>
    <s v="No"/>
    <s v="No"/>
    <n v="377248.7"/>
    <s v="PENSIONADOS EN SU PROPIO SISTEMA"/>
    <n v="83"/>
  </r>
  <r>
    <n v="4414"/>
    <s v="MUJER"/>
    <n v="150000"/>
    <s v="ASALARIADO"/>
    <x v="1"/>
    <s v="SI"/>
    <s v="SI"/>
    <s v="NO"/>
    <n v="40"/>
    <s v="No"/>
    <s v="No"/>
    <n v="150000"/>
    <s v="ASALARIADO"/>
    <n v="40"/>
  </r>
  <r>
    <n v="4415"/>
    <s v="HOMBRE"/>
    <n v="310544"/>
    <s v="TRABAJADOR INDEPENDIENTE"/>
    <x v="1"/>
    <s v="SI"/>
    <s v="SI"/>
    <s v="SI"/>
    <n v="66"/>
    <s v="No"/>
    <s v="No"/>
    <n v="310544"/>
    <s v="TRABAJADOR INDEPENDIENTE"/>
    <n v="66"/>
  </r>
  <r>
    <n v="4416"/>
    <s v="HOMBRE"/>
    <n v="391000"/>
    <s v="ASALARIADO"/>
    <x v="1"/>
    <s v="SI"/>
    <s v="NO"/>
    <s v="NO"/>
    <n v="36"/>
    <s v="No"/>
    <s v="No"/>
    <n v="391000"/>
    <s v="ASALARIADO"/>
    <n v="36"/>
  </r>
  <r>
    <n v="4417"/>
    <s v="HOMBRE"/>
    <n v="356455"/>
    <s v="TRABAJADOR INDEPENDIENTE"/>
    <x v="1"/>
    <s v="SI"/>
    <s v="NO"/>
    <s v="NO"/>
    <n v="35"/>
    <s v="No"/>
    <s v="No"/>
    <n v="356455"/>
    <s v="TRABAJADOR INDEPENDIENTE"/>
    <n v="35"/>
  </r>
  <r>
    <n v="4418"/>
    <s v="HOMBRE"/>
    <n v="639148"/>
    <s v="TRABAJADOR INDEPENDIENTE"/>
    <x v="1"/>
    <s v="SI"/>
    <s v="NO"/>
    <s v="SI"/>
    <n v="65"/>
    <s v="No"/>
    <s v="No"/>
    <n v="639148"/>
    <s v="TRABAJADOR INDEPENDIENTE"/>
    <n v="65"/>
  </r>
  <r>
    <n v="4419"/>
    <s v="MUJER"/>
    <n v="53466"/>
    <s v="ASALARIADO"/>
    <x v="0"/>
    <s v="SI"/>
    <s v="NO"/>
    <s v="NO"/>
    <n v="59"/>
    <s v="No"/>
    <s v="No"/>
    <n v="53466"/>
    <s v="ASALARIADO"/>
    <n v="59"/>
  </r>
  <r>
    <n v="4420"/>
    <s v="HOMBRE"/>
    <n v="423038.54"/>
    <s v="ASALARIADO"/>
    <x v="1"/>
    <s v="SI"/>
    <s v="NO"/>
    <s v="NO"/>
    <n v="32"/>
    <s v="No"/>
    <s v="No"/>
    <n v="423038.54"/>
    <s v="ASALARIADO"/>
    <n v="32"/>
  </r>
  <r>
    <n v="4421"/>
    <s v="HOMBRE"/>
    <n v="332063.19"/>
    <s v="ASALARIADO"/>
    <x v="1"/>
    <s v="SI"/>
    <s v="NO"/>
    <s v="NO"/>
    <n v="22"/>
    <s v="No"/>
    <s v="No"/>
    <n v="332063.19"/>
    <s v="ASALARIADO"/>
    <n v="22"/>
  </r>
  <r>
    <n v="4422"/>
    <s v="HOMBRE"/>
    <n v="491465.63"/>
    <s v="ASALARIADO"/>
    <x v="1"/>
    <s v="SI"/>
    <s v="SI"/>
    <s v="NO"/>
    <n v="26"/>
    <s v="No"/>
    <s v="No"/>
    <n v="491465.63"/>
    <s v="ASALARIADO"/>
    <n v="26"/>
  </r>
  <r>
    <n v="4423"/>
    <s v="HOMBRE"/>
    <n v="633433"/>
    <s v="TRABAJADOR INDEPENDIENTE"/>
    <x v="1"/>
    <s v="SI"/>
    <s v="NO"/>
    <s v="NO"/>
    <n v="27"/>
    <s v="No"/>
    <s v="No"/>
    <n v="633433"/>
    <s v="TRABAJADOR INDEPENDIENTE"/>
    <n v="27"/>
  </r>
  <r>
    <n v="4424"/>
    <s v="MUJER"/>
    <n v="1021562"/>
    <s v="ASALARIADO"/>
    <x v="0"/>
    <s v="SI"/>
    <s v="NO"/>
    <s v="NO"/>
    <n v="36"/>
    <s v="No"/>
    <s v="No"/>
    <n v="1021562"/>
    <s v="ASALARIADO"/>
    <n v="36"/>
  </r>
  <r>
    <n v="4425"/>
    <s v="HOMBRE"/>
    <n v="307850"/>
    <s v="ASALARIADO"/>
    <x v="1"/>
    <s v="SI"/>
    <s v="NO"/>
    <s v="NO"/>
    <n v="41"/>
    <s v="No"/>
    <s v="No"/>
    <n v="307850"/>
    <s v="ASALARIADO"/>
    <n v="41"/>
  </r>
  <r>
    <n v="4426"/>
    <s v="HOMBRE"/>
    <n v="337925.96"/>
    <s v="ASALARIADO"/>
    <x v="1"/>
    <s v="SI"/>
    <s v="NO"/>
    <s v="NO"/>
    <n v="23"/>
    <s v="No"/>
    <s v="No"/>
    <n v="337925.96"/>
    <s v="ASALARIADO"/>
    <n v="23"/>
  </r>
  <r>
    <n v="4427"/>
    <s v="HOMBRE"/>
    <n v="884003.5"/>
    <s v="ASALARIADO"/>
    <x v="1"/>
    <s v="SI"/>
    <s v="NO"/>
    <s v="NO"/>
    <n v="25"/>
    <s v="No"/>
    <s v="No"/>
    <n v="884003.5"/>
    <s v="ASALARIADO"/>
    <n v="25"/>
  </r>
  <r>
    <n v="4428"/>
    <s v="HOMBRE"/>
    <n v="514062"/>
    <s v="TRABAJADOR INDEPENDIENTE"/>
    <x v="1"/>
    <s v="SI"/>
    <s v="NO"/>
    <s v="NO"/>
    <n v="60"/>
    <s v="No"/>
    <s v="No"/>
    <n v="514062"/>
    <s v="TRABAJADOR INDEPENDIENTE"/>
    <n v="60"/>
  </r>
  <r>
    <n v="4429"/>
    <s v="HOMBRE"/>
    <n v="724000"/>
    <s v="ASALARIADO"/>
    <x v="1"/>
    <s v="SI"/>
    <s v="NO"/>
    <s v="NO"/>
    <n v="29"/>
    <s v="No"/>
    <s v="No"/>
    <n v="724000"/>
    <s v="ASALARIADO"/>
    <n v="29"/>
  </r>
  <r>
    <n v="4430"/>
    <s v="HOMBRE"/>
    <n v="297045"/>
    <s v="TRABAJADOR INDEPENDIENTE"/>
    <x v="1"/>
    <s v="SI"/>
    <s v="NO"/>
    <s v="SI"/>
    <n v="56"/>
    <s v="No"/>
    <s v="No"/>
    <n v="297045"/>
    <s v="TRABAJADOR INDEPENDIENTE"/>
    <n v="56"/>
  </r>
  <r>
    <n v="4431"/>
    <s v="HOMBRE"/>
    <n v="487739"/>
    <s v="TRABAJADOR INDEPENDIENTE"/>
    <x v="1"/>
    <s v="SI"/>
    <s v="NO"/>
    <s v="SI"/>
    <n v="45"/>
    <s v="No"/>
    <s v="No"/>
    <n v="487739"/>
    <s v="TRABAJADOR INDEPENDIENTE"/>
    <n v="45"/>
  </r>
  <r>
    <n v="4432"/>
    <s v="HOMBRE"/>
    <n v="370609.6"/>
    <s v="ASALARIADO"/>
    <x v="1"/>
    <s v="SI"/>
    <s v="SI"/>
    <s v="NO"/>
    <n v="59"/>
    <s v="No"/>
    <s v="No"/>
    <n v="370609.6"/>
    <s v="ASALARIADO"/>
    <n v="59"/>
  </r>
  <r>
    <n v="4433"/>
    <s v="HOMBRE"/>
    <n v="287000"/>
    <s v="ASALARIADO"/>
    <x v="1"/>
    <s v="SI"/>
    <s v="NO"/>
    <s v="NO"/>
    <n v="19"/>
    <s v="No"/>
    <s v="No"/>
    <n v="287000"/>
    <s v="ASALARIADO"/>
    <n v="19"/>
  </r>
  <r>
    <n v="4434"/>
    <s v="MUJER"/>
    <n v="501367.89"/>
    <s v="ASALARIADO"/>
    <x v="1"/>
    <s v="SI"/>
    <s v="NO"/>
    <s v="NO"/>
    <n v="27"/>
    <s v="No"/>
    <s v="No"/>
    <n v="501367.89"/>
    <s v="ASALARIADO"/>
    <n v="27"/>
  </r>
  <r>
    <n v="4435"/>
    <s v="HOMBRE"/>
    <n v="644894.4"/>
    <s v="ASALARIADO"/>
    <x v="1"/>
    <s v="SI"/>
    <s v="NO"/>
    <s v="NO"/>
    <n v="37"/>
    <s v="No"/>
    <s v="No"/>
    <n v="644894.4"/>
    <s v="ASALARIADO"/>
    <n v="37"/>
  </r>
  <r>
    <n v="4436"/>
    <s v="MUJER"/>
    <n v="278030.99"/>
    <s v="CONVENIOS ESPECIALES DE TRABAJADORES INDEPENDIENTES"/>
    <x v="1"/>
    <s v="SI"/>
    <s v="NO"/>
    <s v="NO"/>
    <n v="20"/>
    <s v="No"/>
    <s v="No"/>
    <n v="278030.99"/>
    <s v="CONVENIOS ESPECIALES DE TRABAJADORES INDEPENDIENTES"/>
    <n v="20"/>
  </r>
  <r>
    <n v="4437"/>
    <s v="MUJER"/>
    <n v="327716"/>
    <s v="ASEGURADO VOLUNTARIO"/>
    <x v="1"/>
    <s v="SI"/>
    <s v="NO"/>
    <s v="NO"/>
    <n v="61"/>
    <s v="No"/>
    <s v="No"/>
    <n v="327716"/>
    <s v="ASEGURADO VOLUNTARIO"/>
    <n v="61"/>
  </r>
  <r>
    <n v="4438"/>
    <s v="MUJER"/>
    <n v="1064074.55"/>
    <s v="ASALARIADO"/>
    <x v="1"/>
    <s v="SI"/>
    <s v="NO"/>
    <s v="NO"/>
    <n v="21"/>
    <s v="No"/>
    <s v="No"/>
    <n v="1064074.55"/>
    <s v="ASALARIADO"/>
    <n v="21"/>
  </r>
  <r>
    <n v="4439"/>
    <s v="HOMBRE"/>
    <n v="419207.05"/>
    <s v="ASALARIADO"/>
    <x v="1"/>
    <s v="SI"/>
    <s v="NO"/>
    <s v="NO"/>
    <n v="48"/>
    <s v="No"/>
    <s v="No"/>
    <n v="419207.05"/>
    <s v="ASALARIADO"/>
    <n v="48"/>
  </r>
  <r>
    <n v="4440"/>
    <s v="HOMBRE"/>
    <n v="1277200"/>
    <s v="ASALARIADO"/>
    <x v="1"/>
    <s v="SI"/>
    <s v="NO"/>
    <s v="NO"/>
    <n v="24"/>
    <s v="No"/>
    <s v="No"/>
    <n v="1277200"/>
    <s v="ASALARIADO"/>
    <n v="24"/>
  </r>
  <r>
    <n v="4441"/>
    <s v="HOMBRE"/>
    <n v="1228919.8500000001"/>
    <s v="CONVENIOS ESPECIALES DE TRABAJADORES INDEPENDIENTES"/>
    <x v="1"/>
    <s v="SI"/>
    <s v="NO"/>
    <s v="NO"/>
    <n v="53"/>
    <s v="No"/>
    <s v="No"/>
    <n v="1228919.8500000001"/>
    <s v="CONVENIOS ESPECIALES DE TRABAJADORES INDEPENDIENTES"/>
    <n v="53"/>
  </r>
  <r>
    <n v="4442"/>
    <s v="HOMBRE"/>
    <n v="1446221.81"/>
    <s v="ASALARIADO"/>
    <x v="0"/>
    <s v="SI"/>
    <s v="NO"/>
    <s v="NO"/>
    <n v="60"/>
    <s v="No"/>
    <s v="No"/>
    <n v="1446221.81"/>
    <s v="ASALARIADO"/>
    <n v="60"/>
  </r>
  <r>
    <n v="4443"/>
    <s v="HOMBRE"/>
    <n v="270900"/>
    <s v="ASALARIADO"/>
    <x v="1"/>
    <s v="SI"/>
    <s v="SI"/>
    <s v="NO"/>
    <n v="43"/>
    <s v="No"/>
    <s v="No"/>
    <n v="270900"/>
    <s v="ASALARIADO"/>
    <n v="43"/>
  </r>
  <r>
    <n v="4444"/>
    <s v="HOMBRE"/>
    <n v="561517"/>
    <s v="ASALARIADO"/>
    <x v="0"/>
    <s v="SI"/>
    <s v="NO"/>
    <s v="NO"/>
    <n v="42"/>
    <s v="No"/>
    <s v="No"/>
    <n v="561517"/>
    <s v="ASALARIADO"/>
    <n v="42"/>
  </r>
  <r>
    <n v="4445"/>
    <s v="HOMBRE"/>
    <n v="297046"/>
    <s v="TRABAJADOR INDEPENDIENTE"/>
    <x v="1"/>
    <s v="SI"/>
    <s v="NO"/>
    <s v="SI"/>
    <n v="26"/>
    <s v="No"/>
    <s v="No"/>
    <n v="297046"/>
    <s v="TRABAJADOR INDEPENDIENTE"/>
    <n v="26"/>
  </r>
  <r>
    <n v="4446"/>
    <s v="HOMBRE"/>
    <n v="278030"/>
    <s v="TRABAJADOR INDEPENDIENTE"/>
    <x v="1"/>
    <s v="SI"/>
    <s v="NO"/>
    <s v="NO"/>
    <n v="29"/>
    <s v="No"/>
    <s v="No"/>
    <n v="278030"/>
    <s v="TRABAJADOR INDEPENDIENTE"/>
    <n v="29"/>
  </r>
  <r>
    <n v="4447"/>
    <s v="HOMBRE"/>
    <n v="885877.44"/>
    <s v="ASALARIADO"/>
    <x v="1"/>
    <s v="SI"/>
    <s v="NO"/>
    <s v="NO"/>
    <n v="31"/>
    <s v="No"/>
    <s v="No"/>
    <n v="885877.44"/>
    <s v="ASALARIADO"/>
    <n v="31"/>
  </r>
  <r>
    <n v="4448"/>
    <s v="HOMBRE"/>
    <n v="597978"/>
    <s v="ASALARIADO"/>
    <x v="1"/>
    <s v="SI"/>
    <s v="NO"/>
    <s v="NO"/>
    <n v="41"/>
    <s v="No"/>
    <s v="No"/>
    <n v="597978"/>
    <s v="ASALARIADO"/>
    <n v="41"/>
  </r>
  <r>
    <n v="4449"/>
    <s v="MUJER"/>
    <n v="322634"/>
    <s v="ASEGURADO VOLUNTARIO"/>
    <x v="1"/>
    <s v="SI"/>
    <s v="NO"/>
    <s v="NO"/>
    <n v="79"/>
    <s v="No"/>
    <s v="No"/>
    <n v="322634"/>
    <s v="ASEGURADO VOLUNTARIO"/>
    <n v="79"/>
  </r>
  <r>
    <n v="4450"/>
    <s v="HOMBRE"/>
    <n v="680463.53"/>
    <s v="ASALARIADO"/>
    <x v="1"/>
    <s v="SI"/>
    <s v="NO"/>
    <s v="NO"/>
    <n v="21"/>
    <s v="No"/>
    <s v="No"/>
    <n v="680463.53"/>
    <s v="ASALARIADO"/>
    <n v="21"/>
  </r>
  <r>
    <n v="4451"/>
    <s v="HOMBRE"/>
    <n v="358595.15"/>
    <s v="ASALARIADO"/>
    <x v="1"/>
    <s v="SI"/>
    <s v="NO"/>
    <s v="NO"/>
    <n v="21"/>
    <s v="No"/>
    <s v="No"/>
    <n v="358595.15"/>
    <s v="ASALARIADO"/>
    <n v="21"/>
  </r>
  <r>
    <n v="4452"/>
    <s v="HOMBRE"/>
    <n v="358784.06"/>
    <s v="ASALARIADO"/>
    <x v="1"/>
    <s v="SI"/>
    <s v="SI"/>
    <s v="NO"/>
    <n v="40"/>
    <s v="No"/>
    <s v="No"/>
    <n v="358784.06"/>
    <s v="ASALARIADO"/>
    <n v="40"/>
  </r>
  <r>
    <n v="4453"/>
    <s v="HOMBRE"/>
    <n v="639148"/>
    <s v="TRABAJADOR INDEPENDIENTE"/>
    <x v="1"/>
    <s v="SI"/>
    <s v="NO"/>
    <s v="SI"/>
    <n v="40"/>
    <s v="No"/>
    <s v="No"/>
    <n v="639148"/>
    <s v="TRABAJADOR INDEPENDIENTE"/>
    <n v="40"/>
  </r>
  <r>
    <n v="4454"/>
    <s v="MUJER"/>
    <n v="1428002.29"/>
    <s v="PENSIONADOS EN SU PROPIO SISTEMA"/>
    <x v="0"/>
    <s v="SI"/>
    <s v="NO"/>
    <s v="NO"/>
    <n v="69"/>
    <s v="No"/>
    <s v="No"/>
    <n v="1428002.29"/>
    <s v="PENSIONADOS EN SU PROPIO SISTEMA"/>
    <n v="69"/>
  </r>
  <r>
    <n v="4455"/>
    <s v="HOMBRE"/>
    <n v="297719"/>
    <s v="ASEGURADO VOLUNTARIO"/>
    <x v="1"/>
    <s v="SI"/>
    <s v="NO"/>
    <s v="NO"/>
    <n v="37"/>
    <s v="No"/>
    <s v="No"/>
    <n v="297719"/>
    <s v="ASEGURADO VOLUNTARIO"/>
    <n v="37"/>
  </r>
  <r>
    <n v="4456"/>
    <s v="MUJER"/>
    <n v="1228568"/>
    <s v="ASALARIADO"/>
    <x v="0"/>
    <s v="SI"/>
    <s v="NO"/>
    <s v="NO"/>
    <n v="44"/>
    <s v="No"/>
    <s v="No"/>
    <n v="1228568"/>
    <s v="ASALARIADO"/>
    <n v="44"/>
  </r>
  <r>
    <n v="4457"/>
    <s v="MUJER"/>
    <n v="764837.91"/>
    <s v="PENSIONADOS EN SU PROPIO SISTEMA"/>
    <x v="0"/>
    <s v="SI"/>
    <s v="NO"/>
    <s v="NO"/>
    <n v="82"/>
    <s v="No"/>
    <s v="No"/>
    <n v="764837.91"/>
    <s v="PENSIONADOS EN SU PROPIO SISTEMA"/>
    <n v="82"/>
  </r>
  <r>
    <n v="4458"/>
    <s v="HOMBRE"/>
    <n v="647500"/>
    <s v="ASALARIADO"/>
    <x v="1"/>
    <s v="SI"/>
    <s v="NO"/>
    <s v="NO"/>
    <n v="25"/>
    <s v="No"/>
    <s v="No"/>
    <n v="647500"/>
    <s v="ASALARIADO"/>
    <n v="25"/>
  </r>
  <r>
    <n v="4459"/>
    <s v="HOMBRE"/>
    <n v="230000"/>
    <s v="ASALARIADO"/>
    <x v="1"/>
    <s v="SI"/>
    <s v="NO"/>
    <s v="SI"/>
    <n v="53"/>
    <s v="No"/>
    <s v="No"/>
    <n v="230000"/>
    <s v="ASALARIADO"/>
    <n v="53"/>
  </r>
  <r>
    <n v="4460"/>
    <s v="HOMBRE"/>
    <n v="407769.25"/>
    <s v="ASALARIADO"/>
    <x v="1"/>
    <s v="SI"/>
    <s v="NO"/>
    <s v="NO"/>
    <n v="29"/>
    <s v="No"/>
    <s v="No"/>
    <n v="407769.25"/>
    <s v="ASALARIADO"/>
    <n v="29"/>
  </r>
  <r>
    <n v="4461"/>
    <s v="HOMBRE"/>
    <n v="372000"/>
    <s v="ASALARIADO"/>
    <x v="1"/>
    <s v="SI"/>
    <s v="NO"/>
    <s v="NO"/>
    <n v="27"/>
    <s v="No"/>
    <s v="No"/>
    <n v="372000"/>
    <s v="ASALARIADO"/>
    <n v="27"/>
  </r>
  <r>
    <n v="4462"/>
    <s v="HOMBRE"/>
    <n v="361806.78"/>
    <s v="ASALARIADO"/>
    <x v="1"/>
    <s v="SI"/>
    <s v="NO"/>
    <s v="NO"/>
    <n v="22"/>
    <s v="No"/>
    <s v="No"/>
    <n v="361806.78"/>
    <s v="ASALARIADO"/>
    <n v="22"/>
  </r>
  <r>
    <n v="4463"/>
    <s v="MUJER"/>
    <n v="514285.71"/>
    <s v="ASALARIADO"/>
    <x v="1"/>
    <s v="SI"/>
    <s v="NO"/>
    <s v="NO"/>
    <n v="39"/>
    <s v="No"/>
    <s v="No"/>
    <n v="514285.71"/>
    <s v="ASALARIADO"/>
    <n v="39"/>
  </r>
  <r>
    <n v="4464"/>
    <s v="HOMBRE"/>
    <n v="356455"/>
    <s v="TRABAJADOR INDEPENDIENTE"/>
    <x v="1"/>
    <s v="SI"/>
    <s v="SI"/>
    <s v="SI"/>
    <n v="46"/>
    <s v="No"/>
    <s v="No"/>
    <n v="356455"/>
    <s v="TRABAJADOR INDEPENDIENTE"/>
    <n v="46"/>
  </r>
  <r>
    <n v="4465"/>
    <s v="MUJER"/>
    <n v="278030"/>
    <s v="ASEGURADO VOLUNTARIO"/>
    <x v="1"/>
    <s v="SI"/>
    <s v="SI"/>
    <s v="SI"/>
    <n v="35"/>
    <s v="No"/>
    <s v="No"/>
    <n v="278030"/>
    <s v="ASEGURADO VOLUNTARIO"/>
    <n v="35"/>
  </r>
  <r>
    <n v="4466"/>
    <s v="HOMBRE"/>
    <n v="949839.65"/>
    <s v="ASALARIADO"/>
    <x v="1"/>
    <s v="SI"/>
    <s v="NO"/>
    <s v="NO"/>
    <n v="25"/>
    <s v="No"/>
    <s v="No"/>
    <n v="949839.65"/>
    <s v="ASALARIADO"/>
    <n v="25"/>
  </r>
  <r>
    <n v="4467"/>
    <s v="HOMBRE"/>
    <n v="410480.22"/>
    <s v="ASALARIADO"/>
    <x v="1"/>
    <s v="SI"/>
    <s v="NO"/>
    <s v="NO"/>
    <n v="38"/>
    <s v="No"/>
    <s v="No"/>
    <n v="410480.22"/>
    <s v="ASALARIADO"/>
    <n v="38"/>
  </r>
  <r>
    <n v="4468"/>
    <s v="HOMBRE"/>
    <n v="4677217.59"/>
    <s v="ASALARIADO"/>
    <x v="0"/>
    <s v="SI"/>
    <s v="NO"/>
    <s v="NO"/>
    <n v="52"/>
    <s v="Atípico"/>
    <s v="No"/>
    <n v="4677217.59"/>
    <s v="ASALARIADO"/>
    <n v="52"/>
  </r>
  <r>
    <n v="4469"/>
    <s v="HOMBRE"/>
    <n v="466652.81"/>
    <s v="ASALARIADO"/>
    <x v="1"/>
    <s v="SI"/>
    <s v="NO"/>
    <s v="NO"/>
    <n v="49"/>
    <s v="No"/>
    <s v="No"/>
    <n v="466652.81"/>
    <s v="ASALARIADO"/>
    <n v="49"/>
  </r>
  <r>
    <n v="4470"/>
    <s v="HOMBRE"/>
    <n v="400000"/>
    <s v="ASALARIADO"/>
    <x v="1"/>
    <s v="SI"/>
    <s v="NO"/>
    <s v="NO"/>
    <n v="21"/>
    <s v="No"/>
    <s v="No"/>
    <n v="400000"/>
    <s v="ASALARIADO"/>
    <n v="21"/>
  </r>
  <r>
    <n v="4471"/>
    <s v="MUJER"/>
    <n v="365825"/>
    <s v="ASALARIADO"/>
    <x v="1"/>
    <s v="SI"/>
    <s v="NO"/>
    <s v="NO"/>
    <n v="42"/>
    <s v="No"/>
    <s v="No"/>
    <n v="365825"/>
    <s v="ASALARIADO"/>
    <n v="42"/>
  </r>
  <r>
    <n v="4472"/>
    <s v="HOMBRE"/>
    <n v="615550"/>
    <s v="TRABAJADOR INDEPENDIENTE"/>
    <x v="1"/>
    <s v="SI"/>
    <s v="NO"/>
    <s v="SI"/>
    <n v="42"/>
    <s v="No"/>
    <s v="No"/>
    <n v="615550"/>
    <s v="TRABAJADOR INDEPENDIENTE"/>
    <n v="42"/>
  </r>
  <r>
    <n v="4473"/>
    <s v="MUJER"/>
    <n v="1124365"/>
    <s v="ASALARIADO"/>
    <x v="0"/>
    <s v="SI"/>
    <s v="NO"/>
    <s v="NO"/>
    <n v="41"/>
    <s v="No"/>
    <s v="No"/>
    <n v="1124365"/>
    <s v="ASALARIADO"/>
    <n v="41"/>
  </r>
  <r>
    <n v="4474"/>
    <s v="HOMBRE"/>
    <n v="456300.02"/>
    <s v="ASALARIADO"/>
    <x v="1"/>
    <s v="SI"/>
    <s v="SI"/>
    <s v="NO"/>
    <n v="49"/>
    <s v="No"/>
    <s v="No"/>
    <n v="456300.02"/>
    <s v="ASALARIADO"/>
    <n v="49"/>
  </r>
  <r>
    <n v="4475"/>
    <s v="MUJER"/>
    <n v="214584.3"/>
    <s v="ASALARIADO"/>
    <x v="0"/>
    <s v="SI"/>
    <s v="NO"/>
    <s v="NO"/>
    <n v="51"/>
    <s v="No"/>
    <s v="No"/>
    <n v="214584.3"/>
    <s v="ASALARIADO"/>
    <n v="51"/>
  </r>
  <r>
    <n v="4476"/>
    <s v="HOMBRE"/>
    <n v="361811"/>
    <s v="TRABAJADOR INDEPENDIENTE"/>
    <x v="1"/>
    <s v="SI"/>
    <s v="NO"/>
    <s v="NO"/>
    <n v="31"/>
    <s v="No"/>
    <s v="No"/>
    <n v="361811"/>
    <s v="TRABAJADOR INDEPENDIENTE"/>
    <n v="31"/>
  </r>
  <r>
    <n v="4477"/>
    <s v="HOMBRE"/>
    <n v="382136"/>
    <s v="TRABAJADOR INDEPENDIENTE"/>
    <x v="1"/>
    <s v="SI"/>
    <s v="SI"/>
    <s v="SI"/>
    <n v="40"/>
    <s v="No"/>
    <s v="No"/>
    <n v="382136"/>
    <s v="TRABAJADOR INDEPENDIENTE"/>
    <n v="40"/>
  </r>
  <r>
    <n v="4478"/>
    <s v="HOMBRE"/>
    <n v="1491283.5"/>
    <s v="ASALARIADO"/>
    <x v="0"/>
    <s v="SI"/>
    <s v="NO"/>
    <s v="NO"/>
    <n v="43"/>
    <s v="No"/>
    <s v="No"/>
    <n v="1491283.5"/>
    <s v="ASALARIADO"/>
    <n v="43"/>
  </r>
  <r>
    <n v="4479"/>
    <s v="HOMBRE"/>
    <n v="618762.76"/>
    <s v="ASALARIADO"/>
    <x v="1"/>
    <s v="SI"/>
    <s v="SI"/>
    <s v="NO"/>
    <n v="47"/>
    <s v="No"/>
    <s v="No"/>
    <n v="618762.76"/>
    <s v="ASALARIADO"/>
    <n v="47"/>
  </r>
  <r>
    <n v="4480"/>
    <s v="MUJER"/>
    <n v="60000"/>
    <s v="ASALARIADO"/>
    <x v="1"/>
    <s v="SI"/>
    <s v="NO"/>
    <s v="SI"/>
    <n v="46"/>
    <s v="No"/>
    <s v="No"/>
    <n v="60000"/>
    <s v="ASALARIADO"/>
    <n v="46"/>
  </r>
  <r>
    <n v="4481"/>
    <s v="HOMBRE"/>
    <n v="297046"/>
    <s v="ASEGURADO VOLUNTARIO"/>
    <x v="1"/>
    <s v="SI"/>
    <s v="NO"/>
    <s v="NO"/>
    <n v="32"/>
    <s v="No"/>
    <s v="No"/>
    <n v="297046"/>
    <s v="ASEGURADO VOLUNTARIO"/>
    <n v="32"/>
  </r>
  <r>
    <n v="4482"/>
    <s v="MUJER"/>
    <n v="320000"/>
    <s v="ASALARIADO"/>
    <x v="1"/>
    <s v="SI"/>
    <s v="SI"/>
    <s v="SI"/>
    <n v="38"/>
    <s v="No"/>
    <s v="No"/>
    <n v="320000"/>
    <s v="ASALARIADO"/>
    <n v="38"/>
  </r>
  <r>
    <n v="4483"/>
    <s v="HOMBRE"/>
    <n v="1160779"/>
    <s v="ASALARIADO"/>
    <x v="0"/>
    <s v="SI"/>
    <s v="NO"/>
    <s v="NO"/>
    <n v="28"/>
    <s v="No"/>
    <s v="No"/>
    <n v="1160779"/>
    <s v="ASALARIADO"/>
    <n v="28"/>
  </r>
  <r>
    <n v="4484"/>
    <s v="MUJER"/>
    <n v="1034000"/>
    <s v="ASALARIADO"/>
    <x v="1"/>
    <s v="SI"/>
    <s v="NO"/>
    <s v="NO"/>
    <n v="35"/>
    <s v="No"/>
    <s v="No"/>
    <n v="1034000"/>
    <s v="ASALARIADO"/>
    <n v="35"/>
  </r>
  <r>
    <n v="4485"/>
    <s v="HOMBRE"/>
    <n v="526558"/>
    <s v="ASALARIADO"/>
    <x v="1"/>
    <s v="SI"/>
    <s v="SI"/>
    <s v="NO"/>
    <n v="47"/>
    <s v="No"/>
    <s v="No"/>
    <n v="526558"/>
    <s v="ASALARIADO"/>
    <n v="47"/>
  </r>
  <r>
    <n v="4486"/>
    <s v="HOMBRE"/>
    <n v="957698"/>
    <s v="ASALARIADO"/>
    <x v="1"/>
    <s v="SI"/>
    <s v="NO"/>
    <s v="NO"/>
    <n v="26"/>
    <s v="No"/>
    <s v="No"/>
    <n v="957698"/>
    <s v="ASALARIADO"/>
    <n v="26"/>
  </r>
  <r>
    <n v="4487"/>
    <s v="HOMBRE"/>
    <n v="243270.86"/>
    <s v="ASALARIADO"/>
    <x v="1"/>
    <s v="SI"/>
    <s v="NO"/>
    <s v="NO"/>
    <n v="49"/>
    <s v="No"/>
    <s v="No"/>
    <n v="243270.86"/>
    <s v="ASALARIADO"/>
    <n v="49"/>
  </r>
  <r>
    <n v="4488"/>
    <s v="HOMBRE"/>
    <n v="709423.79"/>
    <s v="ASALARIADO"/>
    <x v="1"/>
    <s v="SI"/>
    <s v="NO"/>
    <s v="NO"/>
    <n v="34"/>
    <s v="No"/>
    <s v="No"/>
    <n v="709423.79"/>
    <s v="ASALARIADO"/>
    <n v="34"/>
  </r>
  <r>
    <n v="4489"/>
    <s v="HOMBRE"/>
    <n v="297046"/>
    <s v="TRABAJADOR INDEPENDIENTE"/>
    <x v="1"/>
    <s v="SI"/>
    <s v="NO"/>
    <s v="NO"/>
    <n v="54"/>
    <s v="No"/>
    <s v="No"/>
    <n v="297046"/>
    <s v="TRABAJADOR INDEPENDIENTE"/>
    <n v="54"/>
  </r>
  <r>
    <n v="4490"/>
    <s v="MUJER"/>
    <n v="297050"/>
    <s v="ASEGURADO VOLUNTARIO"/>
    <x v="1"/>
    <s v="SI"/>
    <s v="NO"/>
    <s v="NO"/>
    <n v="52"/>
    <s v="No"/>
    <s v="No"/>
    <n v="297050"/>
    <s v="ASEGURADO VOLUNTARIO"/>
    <n v="52"/>
  </r>
  <r>
    <n v="4491"/>
    <s v="HOMBRE"/>
    <n v="299647"/>
    <s v="ASEGURADO VOLUNTARIO"/>
    <x v="1"/>
    <s v="SI"/>
    <s v="NO"/>
    <s v="NO"/>
    <n v="73"/>
    <s v="No"/>
    <s v="No"/>
    <n v="299647"/>
    <s v="ASEGURADO VOLUNTARIO"/>
    <n v="73"/>
  </r>
  <r>
    <n v="4492"/>
    <s v="HOMBRE"/>
    <n v="372659.25"/>
    <s v="ASALARIADO"/>
    <x v="1"/>
    <s v="SI"/>
    <s v="SI"/>
    <s v="NO"/>
    <n v="48"/>
    <s v="No"/>
    <s v="No"/>
    <n v="372659.25"/>
    <s v="ASALARIADO"/>
    <n v="48"/>
  </r>
  <r>
    <n v="4493"/>
    <s v="HOMBRE"/>
    <n v="297050"/>
    <s v="ASEGURADO VOLUNTARIO"/>
    <x v="1"/>
    <s v="SI"/>
    <s v="NO"/>
    <s v="NO"/>
    <n v="27"/>
    <s v="No"/>
    <s v="No"/>
    <n v="297050"/>
    <s v="ASEGURADO VOLUNTARIO"/>
    <n v="27"/>
  </r>
  <r>
    <n v="4494"/>
    <s v="HOMBRE"/>
    <n v="337933.18"/>
    <s v="ASALARIADO"/>
    <x v="0"/>
    <s v="SI"/>
    <s v="NO"/>
    <s v="NO"/>
    <n v="24"/>
    <s v="No"/>
    <s v="No"/>
    <n v="337933.18"/>
    <s v="ASALARIADO"/>
    <n v="24"/>
  </r>
  <r>
    <n v="4495"/>
    <s v="HOMBRE"/>
    <n v="557416"/>
    <s v="TRABAJADOR INDEPENDIENTE"/>
    <x v="1"/>
    <s v="SI"/>
    <s v="NO"/>
    <s v="NO"/>
    <n v="33"/>
    <s v="No"/>
    <s v="No"/>
    <n v="557416"/>
    <s v="TRABAJADOR INDEPENDIENTE"/>
    <n v="33"/>
  </r>
  <r>
    <n v="4496"/>
    <s v="MUJER"/>
    <n v="316663"/>
    <s v="TRABAJADOR INDEPENDIENTE"/>
    <x v="1"/>
    <s v="SI"/>
    <s v="NO"/>
    <s v="SI"/>
    <n v="32"/>
    <s v="No"/>
    <s v="No"/>
    <n v="316663"/>
    <s v="TRABAJADOR INDEPENDIENTE"/>
    <n v="32"/>
  </r>
  <r>
    <n v="4497"/>
    <s v="MUJER"/>
    <n v="779424.25"/>
    <s v="ASALARIADO"/>
    <x v="0"/>
    <s v="SI"/>
    <s v="NO"/>
    <s v="NO"/>
    <n v="28"/>
    <s v="No"/>
    <s v="No"/>
    <n v="779424.25"/>
    <s v="ASALARIADO"/>
    <n v="28"/>
  </r>
  <r>
    <n v="4498"/>
    <s v="HOMBRE"/>
    <n v="535842.93000000005"/>
    <s v="ASALARIADO"/>
    <x v="1"/>
    <s v="SI"/>
    <s v="NO"/>
    <s v="NO"/>
    <n v="36"/>
    <s v="No"/>
    <s v="No"/>
    <n v="535842.93000000005"/>
    <s v="ASALARIADO"/>
    <n v="36"/>
  </r>
  <r>
    <n v="4499"/>
    <s v="MUJER"/>
    <n v="400000"/>
    <s v="ASALARIADO"/>
    <x v="1"/>
    <s v="SI"/>
    <s v="NO"/>
    <s v="NO"/>
    <n v="42"/>
    <s v="No"/>
    <s v="No"/>
    <n v="400000"/>
    <s v="ASALARIADO"/>
    <n v="42"/>
  </r>
  <r>
    <n v="4500"/>
    <s v="MUJER"/>
    <n v="639148"/>
    <s v="TRABAJADOR INDEPENDIENTE"/>
    <x v="1"/>
    <s v="SI"/>
    <s v="NO"/>
    <s v="NO"/>
    <n v="56"/>
    <s v="No"/>
    <s v="No"/>
    <n v="639148"/>
    <s v="TRABAJADOR INDEPENDIENTE"/>
    <n v="56"/>
  </r>
  <r>
    <n v="4501"/>
    <s v="MUJER"/>
    <n v="404459"/>
    <s v="TRABAJADOR INDEPENDIENTE"/>
    <x v="1"/>
    <s v="SI"/>
    <s v="NO"/>
    <s v="SI"/>
    <n v="29"/>
    <s v="No"/>
    <s v="No"/>
    <n v="404459"/>
    <s v="TRABAJADOR INDEPENDIENTE"/>
    <n v="29"/>
  </r>
  <r>
    <n v="4502"/>
    <s v="MUJER"/>
    <n v="333320"/>
    <s v="ASALARIADO"/>
    <x v="1"/>
    <s v="SI"/>
    <s v="NO"/>
    <s v="NO"/>
    <n v="20"/>
    <s v="No"/>
    <s v="No"/>
    <n v="333320"/>
    <s v="ASALARIADO"/>
    <n v="20"/>
  </r>
  <r>
    <n v="4503"/>
    <s v="HOMBRE"/>
    <n v="452198.21"/>
    <s v="ASALARIADO"/>
    <x v="1"/>
    <s v="SI"/>
    <s v="NO"/>
    <s v="NO"/>
    <n v="31"/>
    <s v="No"/>
    <s v="No"/>
    <n v="452198.21"/>
    <s v="ASALARIADO"/>
    <n v="31"/>
  </r>
  <r>
    <n v="4504"/>
    <s v="HOMBRE"/>
    <n v="1260076.52"/>
    <s v="ASALARIADO"/>
    <x v="1"/>
    <s v="SI"/>
    <s v="NO"/>
    <s v="NO"/>
    <n v="30"/>
    <s v="No"/>
    <s v="No"/>
    <n v="1260076.52"/>
    <s v="ASALARIADO"/>
    <n v="30"/>
  </r>
  <r>
    <n v="4505"/>
    <s v="HOMBRE"/>
    <n v="1045500"/>
    <s v="ASALARIADO"/>
    <x v="1"/>
    <s v="SI"/>
    <s v="NO"/>
    <s v="NO"/>
    <n v="39"/>
    <s v="No"/>
    <s v="No"/>
    <n v="1045500"/>
    <s v="ASALARIADO"/>
    <n v="39"/>
  </r>
  <r>
    <n v="4506"/>
    <s v="MUJER"/>
    <n v="1084830.8400000001"/>
    <s v="ASALARIADO"/>
    <x v="0"/>
    <s v="SI"/>
    <s v="NO"/>
    <s v="NO"/>
    <n v="36"/>
    <s v="No"/>
    <s v="No"/>
    <n v="1084830.8400000001"/>
    <s v="ASALARIADO"/>
    <n v="36"/>
  </r>
  <r>
    <n v="4507"/>
    <s v="HOMBRE"/>
    <n v="322474"/>
    <s v="ASEGURADO VOLUNTARIO"/>
    <x v="1"/>
    <s v="SI"/>
    <s v="NO"/>
    <s v="NO"/>
    <n v="64"/>
    <s v="No"/>
    <s v="No"/>
    <n v="322474"/>
    <s v="ASEGURADO VOLUNTARIO"/>
    <n v="64"/>
  </r>
  <r>
    <n v="4508"/>
    <s v="HOMBRE"/>
    <n v="400000"/>
    <s v="ASALARIADO"/>
    <x v="1"/>
    <s v="SI"/>
    <s v="NO"/>
    <s v="SI"/>
    <n v="46"/>
    <s v="No"/>
    <s v="No"/>
    <n v="400000"/>
    <s v="ASALARIADO"/>
    <n v="46"/>
  </r>
  <r>
    <n v="4509"/>
    <s v="HOMBRE"/>
    <n v="549600"/>
    <s v="TRABAJADOR INDEPENDIENTE"/>
    <x v="1"/>
    <s v="SI"/>
    <s v="NO"/>
    <s v="NO"/>
    <n v="57"/>
    <s v="No"/>
    <s v="No"/>
    <n v="549600"/>
    <s v="TRABAJADOR INDEPENDIENTE"/>
    <n v="57"/>
  </r>
  <r>
    <n v="4510"/>
    <s v="MUJER"/>
    <n v="280000"/>
    <s v="ASALARIADO"/>
    <x v="1"/>
    <s v="SI"/>
    <s v="NO"/>
    <s v="SI"/>
    <n v="48"/>
    <s v="No"/>
    <s v="No"/>
    <n v="280000"/>
    <s v="ASALARIADO"/>
    <n v="48"/>
  </r>
  <r>
    <n v="4511"/>
    <s v="MUJER"/>
    <n v="114474"/>
    <s v="ASALARIADO"/>
    <x v="1"/>
    <s v="SI"/>
    <s v="NO"/>
    <s v="NO"/>
    <n v="55"/>
    <s v="No"/>
    <s v="No"/>
    <n v="114474"/>
    <s v="ASALARIADO"/>
    <n v="55"/>
  </r>
  <r>
    <n v="4512"/>
    <s v="MUJER"/>
    <n v="321509.09000000003"/>
    <s v="ASALARIADO"/>
    <x v="1"/>
    <s v="SI"/>
    <s v="NO"/>
    <s v="NO"/>
    <n v="37"/>
    <s v="No"/>
    <s v="No"/>
    <n v="321509.09000000003"/>
    <s v="ASALARIADO"/>
    <n v="37"/>
  </r>
  <r>
    <n v="4513"/>
    <s v="HOMBRE"/>
    <n v="438418.45"/>
    <s v="ASALARIADO"/>
    <x v="1"/>
    <s v="SI"/>
    <s v="NO"/>
    <s v="NO"/>
    <n v="43"/>
    <s v="No"/>
    <s v="No"/>
    <n v="438418.45"/>
    <s v="ASALARIADO"/>
    <n v="43"/>
  </r>
  <r>
    <n v="4514"/>
    <s v="HOMBRE"/>
    <n v="617575"/>
    <s v="TRABAJADOR INDEPENDIENTE"/>
    <x v="1"/>
    <s v="SI"/>
    <s v="NO"/>
    <s v="SI"/>
    <n v="45"/>
    <s v="No"/>
    <s v="No"/>
    <n v="617575"/>
    <s v="TRABAJADOR INDEPENDIENTE"/>
    <n v="45"/>
  </r>
  <r>
    <n v="4515"/>
    <s v="MUJER"/>
    <n v="542628"/>
    <s v="TRABAJADOR INDEPENDIENTE"/>
    <x v="1"/>
    <s v="SI"/>
    <s v="NO"/>
    <s v="NO"/>
    <n v="55"/>
    <s v="No"/>
    <s v="No"/>
    <n v="542628"/>
    <s v="TRABAJADOR INDEPENDIENTE"/>
    <n v="55"/>
  </r>
  <r>
    <n v="4516"/>
    <s v="HOMBRE"/>
    <n v="319070.05"/>
    <s v="ASALARIADO"/>
    <x v="1"/>
    <s v="SI"/>
    <s v="NO"/>
    <s v="NO"/>
    <n v="40"/>
    <s v="No"/>
    <s v="No"/>
    <n v="319070.05"/>
    <s v="ASALARIADO"/>
    <n v="40"/>
  </r>
  <r>
    <n v="4517"/>
    <s v="HOMBRE"/>
    <n v="440000"/>
    <s v="ASALARIADO"/>
    <x v="1"/>
    <s v="SI"/>
    <s v="NO"/>
    <s v="SI"/>
    <n v="58"/>
    <s v="No"/>
    <s v="No"/>
    <n v="440000"/>
    <s v="ASALARIADO"/>
    <n v="58"/>
  </r>
  <r>
    <n v="4518"/>
    <s v="MUJER"/>
    <n v="585136.5"/>
    <s v="ASALARIADO"/>
    <x v="0"/>
    <s v="SI"/>
    <s v="NO"/>
    <s v="NO"/>
    <n v="43"/>
    <s v="No"/>
    <s v="No"/>
    <n v="585136.5"/>
    <s v="ASALARIADO"/>
    <n v="43"/>
  </r>
  <r>
    <n v="4519"/>
    <s v="MUJER"/>
    <n v="350000"/>
    <s v="ASALARIADO"/>
    <x v="1"/>
    <s v="SI"/>
    <s v="NO"/>
    <s v="SI"/>
    <n v="36"/>
    <s v="No"/>
    <s v="No"/>
    <n v="350000"/>
    <s v="ASALARIADO"/>
    <n v="36"/>
  </r>
  <r>
    <n v="4520"/>
    <s v="HOMBRE"/>
    <n v="403293"/>
    <s v="TRABAJADOR INDEPENDIENTE"/>
    <x v="1"/>
    <s v="SI"/>
    <s v="NO"/>
    <s v="SI"/>
    <n v="62"/>
    <s v="No"/>
    <s v="No"/>
    <n v="403293"/>
    <s v="TRABAJADOR INDEPENDIENTE"/>
    <n v="62"/>
  </r>
  <r>
    <n v="4521"/>
    <s v="HOMBRE"/>
    <n v="323500"/>
    <s v="ASALARIADO"/>
    <x v="1"/>
    <s v="SI"/>
    <s v="NO"/>
    <s v="NO"/>
    <n v="37"/>
    <s v="No"/>
    <s v="No"/>
    <n v="323500"/>
    <s v="ASALARIADO"/>
    <n v="37"/>
  </r>
  <r>
    <n v="4522"/>
    <s v="HOMBRE"/>
    <n v="78000"/>
    <s v="ASALARIADO"/>
    <x v="1"/>
    <s v="SI"/>
    <s v="NO"/>
    <s v="SI"/>
    <n v="71"/>
    <s v="No"/>
    <s v="No"/>
    <n v="78000"/>
    <s v="ASALARIADO"/>
    <n v="71"/>
  </r>
  <r>
    <n v="4523"/>
    <s v="MUJER"/>
    <n v="857753.11"/>
    <s v="ASALARIADO"/>
    <x v="1"/>
    <s v="SI"/>
    <s v="NO"/>
    <s v="NO"/>
    <n v="32"/>
    <s v="No"/>
    <s v="No"/>
    <n v="857753.11"/>
    <s v="ASALARIADO"/>
    <n v="32"/>
  </r>
  <r>
    <n v="4524"/>
    <s v="HOMBRE"/>
    <n v="509509"/>
    <s v="TRABAJADOR INDEPENDIENTE"/>
    <x v="1"/>
    <s v="SI"/>
    <s v="NO"/>
    <s v="SI"/>
    <n v="40"/>
    <s v="No"/>
    <s v="No"/>
    <n v="509509"/>
    <s v="TRABAJADOR INDEPENDIENTE"/>
    <n v="40"/>
  </r>
  <r>
    <n v="4525"/>
    <s v="HOMBRE"/>
    <n v="1523214"/>
    <s v="ASALARIADO"/>
    <x v="0"/>
    <s v="SI"/>
    <s v="NO"/>
    <s v="NO"/>
    <n v="38"/>
    <s v="No"/>
    <s v="No"/>
    <n v="1523214"/>
    <s v="ASALARIADO"/>
    <n v="38"/>
  </r>
  <r>
    <n v="4526"/>
    <s v="HOMBRE"/>
    <n v="810799.74"/>
    <s v="ASALARIADO"/>
    <x v="1"/>
    <s v="SI"/>
    <s v="NO"/>
    <s v="NO"/>
    <n v="47"/>
    <s v="No"/>
    <s v="No"/>
    <n v="810799.74"/>
    <s v="ASALARIADO"/>
    <n v="47"/>
  </r>
  <r>
    <n v="4527"/>
    <s v="MUJER"/>
    <n v="1143318.2"/>
    <s v="ASALARIADO"/>
    <x v="0"/>
    <s v="SI"/>
    <s v="NO"/>
    <s v="NO"/>
    <n v="59"/>
    <s v="No"/>
    <s v="No"/>
    <n v="1143318.2"/>
    <s v="ASALARIADO"/>
    <n v="59"/>
  </r>
  <r>
    <n v="4528"/>
    <s v="HOMBRE"/>
    <n v="297045"/>
    <s v="ASEGURADO VOLUNTARIO"/>
    <x v="1"/>
    <s v="SI"/>
    <s v="SI"/>
    <s v="NO"/>
    <n v="76"/>
    <s v="No"/>
    <s v="No"/>
    <n v="297045"/>
    <s v="ASEGURADO VOLUNTARIO"/>
    <n v="76"/>
  </r>
  <r>
    <n v="4529"/>
    <s v="HOMBRE"/>
    <n v="365464"/>
    <s v="ASALARIADO"/>
    <x v="0"/>
    <s v="SI"/>
    <s v="NO"/>
    <s v="NO"/>
    <n v="31"/>
    <s v="No"/>
    <s v="No"/>
    <n v="365464"/>
    <s v="ASALARIADO"/>
    <n v="31"/>
  </r>
  <r>
    <n v="4530"/>
    <s v="MUJER"/>
    <n v="1957708.6"/>
    <s v="ASALARIADO"/>
    <x v="0"/>
    <s v="SI"/>
    <s v="NO"/>
    <s v="NO"/>
    <n v="52"/>
    <s v="No"/>
    <s v="No"/>
    <n v="1957708.6"/>
    <s v="ASALARIADO"/>
    <n v="52"/>
  </r>
  <r>
    <n v="4531"/>
    <s v="HOMBRE"/>
    <n v="600000"/>
    <s v="ASALARIADO"/>
    <x v="1"/>
    <s v="SI"/>
    <s v="NO"/>
    <s v="NO"/>
    <n v="32"/>
    <s v="No"/>
    <s v="No"/>
    <n v="600000"/>
    <s v="ASALARIADO"/>
    <n v="32"/>
  </r>
  <r>
    <n v="4532"/>
    <s v="HOMBRE"/>
    <n v="161084.29999999999"/>
    <s v="ASALARIADO"/>
    <x v="0"/>
    <s v="SI"/>
    <s v="NO"/>
    <s v="NO"/>
    <n v="42"/>
    <s v="No"/>
    <s v="No"/>
    <n v="161084.29999999999"/>
    <s v="ASALARIADO"/>
    <n v="42"/>
  </r>
  <r>
    <n v="4533"/>
    <s v="HOMBRE"/>
    <n v="31927.439999999999"/>
    <s v="ASALARIADO"/>
    <x v="1"/>
    <s v="SI"/>
    <s v="SI"/>
    <s v="NO"/>
    <n v="36"/>
    <s v="No"/>
    <s v="No"/>
    <n v="31927.439999999999"/>
    <s v="ASALARIADO"/>
    <n v="36"/>
  </r>
  <r>
    <n v="4534"/>
    <s v="HOMBRE"/>
    <n v="427590.98"/>
    <s v="ASALARIADO"/>
    <x v="1"/>
    <s v="SI"/>
    <s v="NO"/>
    <s v="SI"/>
    <n v="61"/>
    <s v="No"/>
    <s v="No"/>
    <n v="427590.98"/>
    <s v="ASALARIADO"/>
    <n v="61"/>
  </r>
  <r>
    <n v="4535"/>
    <s v="HOMBRE"/>
    <n v="543427.36"/>
    <s v="ASALARIADO"/>
    <x v="1"/>
    <s v="SI"/>
    <s v="NO"/>
    <s v="NO"/>
    <n v="27"/>
    <s v="No"/>
    <s v="No"/>
    <n v="543427.36"/>
    <s v="ASALARIADO"/>
    <n v="27"/>
  </r>
  <r>
    <n v="4536"/>
    <s v="HOMBRE"/>
    <n v="342059.63"/>
    <s v="ASALARIADO"/>
    <x v="1"/>
    <s v="SI"/>
    <s v="NO"/>
    <s v="NO"/>
    <n v="49"/>
    <s v="No"/>
    <s v="No"/>
    <n v="342059.63"/>
    <s v="ASALARIADO"/>
    <n v="49"/>
  </r>
  <r>
    <n v="4537"/>
    <s v="MUJER"/>
    <n v="1870704.54"/>
    <s v="ASALARIADO"/>
    <x v="1"/>
    <s v="SI"/>
    <s v="NO"/>
    <s v="NO"/>
    <n v="28"/>
    <s v="No"/>
    <s v="No"/>
    <n v="1870704.54"/>
    <s v="ASALARIADO"/>
    <n v="28"/>
  </r>
  <r>
    <n v="4538"/>
    <s v="HOMBRE"/>
    <n v="317000"/>
    <s v="ASALARIADO"/>
    <x v="1"/>
    <s v="SI"/>
    <s v="SI"/>
    <s v="NO"/>
    <n v="53"/>
    <s v="No"/>
    <s v="No"/>
    <n v="317000"/>
    <s v="ASALARIADO"/>
    <n v="53"/>
  </r>
  <r>
    <n v="4539"/>
    <s v="MUJER"/>
    <n v="403806.82"/>
    <s v="ASALARIADO"/>
    <x v="1"/>
    <s v="SI"/>
    <s v="NO"/>
    <s v="NO"/>
    <n v="45"/>
    <s v="No"/>
    <s v="No"/>
    <n v="403806.82"/>
    <s v="ASALARIADO"/>
    <n v="45"/>
  </r>
  <r>
    <n v="4540"/>
    <s v="MUJER"/>
    <n v="1709089.1"/>
    <s v="ASALARIADO"/>
    <x v="0"/>
    <s v="SI"/>
    <s v="NO"/>
    <s v="NO"/>
    <n v="49"/>
    <s v="No"/>
    <s v="No"/>
    <n v="1709089.1"/>
    <s v="ASALARIADO"/>
    <n v="49"/>
  </r>
  <r>
    <n v="4541"/>
    <s v="HOMBRE"/>
    <n v="278030"/>
    <s v="CONVENIOS ESPECIALES DE TRABAJADORES INDEPENDIENTES"/>
    <x v="1"/>
    <s v="SI"/>
    <s v="NO"/>
    <s v="NO"/>
    <n v="43"/>
    <s v="No"/>
    <s v="No"/>
    <n v="278030"/>
    <s v="CONVENIOS ESPECIALES DE TRABAJADORES INDEPENDIENTES"/>
    <n v="43"/>
  </r>
  <r>
    <n v="4542"/>
    <s v="MUJER"/>
    <n v="351531.84"/>
    <s v="ASALARIADO"/>
    <x v="1"/>
    <s v="SI"/>
    <s v="NO"/>
    <s v="NO"/>
    <n v="35"/>
    <s v="No"/>
    <s v="No"/>
    <n v="351531.84"/>
    <s v="ASALARIADO"/>
    <n v="35"/>
  </r>
  <r>
    <n v="4543"/>
    <s v="MUJER"/>
    <n v="568492"/>
    <s v="ASALARIADO"/>
    <x v="0"/>
    <s v="SI"/>
    <s v="NO"/>
    <s v="NO"/>
    <n v="28"/>
    <s v="No"/>
    <s v="No"/>
    <n v="568492"/>
    <s v="ASALARIADO"/>
    <n v="28"/>
  </r>
  <r>
    <n v="4544"/>
    <s v="HOMBRE"/>
    <n v="353607"/>
    <s v="ASALARIADO"/>
    <x v="1"/>
    <s v="SI"/>
    <s v="NO"/>
    <s v="NO"/>
    <n v="51"/>
    <s v="No"/>
    <s v="No"/>
    <n v="353607"/>
    <s v="ASALARIADO"/>
    <n v="51"/>
  </r>
  <r>
    <n v="4545"/>
    <s v="MUJER"/>
    <n v="1932000"/>
    <s v="ASALARIADO"/>
    <x v="1"/>
    <s v="SI"/>
    <s v="NO"/>
    <s v="NO"/>
    <n v="51"/>
    <s v="No"/>
    <s v="No"/>
    <n v="1932000"/>
    <s v="ASALARIADO"/>
    <n v="51"/>
  </r>
  <r>
    <n v="4546"/>
    <s v="MUJER"/>
    <n v="560498"/>
    <s v="TRABAJADOR INDEPENDIENTE"/>
    <x v="1"/>
    <s v="SI"/>
    <s v="NO"/>
    <s v="SI"/>
    <n v="51"/>
    <s v="No"/>
    <s v="No"/>
    <n v="560498"/>
    <s v="TRABAJADOR INDEPENDIENTE"/>
    <n v="51"/>
  </r>
  <r>
    <n v="4547"/>
    <s v="HOMBRE"/>
    <n v="566297"/>
    <s v="ASEGURADO VOLUNTARIO"/>
    <x v="1"/>
    <s v="SI"/>
    <s v="NO"/>
    <s v="NO"/>
    <n v="55"/>
    <s v="No"/>
    <s v="No"/>
    <n v="566297"/>
    <s v="ASEGURADO VOLUNTARIO"/>
    <n v="55"/>
  </r>
  <r>
    <n v="4548"/>
    <s v="MUJER"/>
    <n v="133037.29999999999"/>
    <s v="ASALARIADO"/>
    <x v="0"/>
    <s v="SI"/>
    <s v="NO"/>
    <s v="NO"/>
    <n v="25"/>
    <s v="No"/>
    <s v="No"/>
    <n v="133037.29999999999"/>
    <s v="ASALARIADO"/>
    <n v="25"/>
  </r>
  <r>
    <n v="4549"/>
    <s v="HOMBRE"/>
    <n v="1848072"/>
    <s v="ASALARIADO"/>
    <x v="0"/>
    <s v="SI"/>
    <s v="NO"/>
    <s v="SI"/>
    <n v="63"/>
    <s v="No"/>
    <s v="No"/>
    <n v="1848072"/>
    <s v="ASALARIADO"/>
    <n v="63"/>
  </r>
  <r>
    <n v="4550"/>
    <s v="HOMBRE"/>
    <n v="1624745.95"/>
    <s v="ASALARIADO"/>
    <x v="1"/>
    <s v="SI"/>
    <s v="NO"/>
    <s v="NO"/>
    <n v="38"/>
    <s v="No"/>
    <s v="No"/>
    <n v="1624745.95"/>
    <s v="ASALARIADO"/>
    <n v="38"/>
  </r>
  <r>
    <n v="4551"/>
    <s v="HOMBRE"/>
    <n v="693063.36"/>
    <s v="ASALARIADO"/>
    <x v="1"/>
    <s v="SI"/>
    <s v="NO"/>
    <s v="NO"/>
    <n v="45"/>
    <s v="No"/>
    <s v="No"/>
    <n v="693063.36"/>
    <s v="ASALARIADO"/>
    <n v="45"/>
  </r>
  <r>
    <n v="4552"/>
    <s v="HOMBRE"/>
    <n v="476566.67"/>
    <s v="ASALARIADO"/>
    <x v="1"/>
    <s v="SI"/>
    <s v="NO"/>
    <s v="NO"/>
    <n v="33"/>
    <s v="No"/>
    <s v="No"/>
    <n v="476566.67"/>
    <s v="ASALARIADO"/>
    <n v="33"/>
  </r>
  <r>
    <n v="4553"/>
    <s v="MUJER"/>
    <n v="297429"/>
    <s v="TRABAJADOR INDEPENDIENTE"/>
    <x v="1"/>
    <s v="SI"/>
    <s v="NO"/>
    <s v="SI"/>
    <n v="65"/>
    <s v="No"/>
    <s v="No"/>
    <n v="297429"/>
    <s v="TRABAJADOR INDEPENDIENTE"/>
    <n v="65"/>
  </r>
  <r>
    <n v="4554"/>
    <s v="HOMBRE"/>
    <n v="35530"/>
    <s v="ASALARIADO"/>
    <x v="1"/>
    <s v="SI"/>
    <s v="SI"/>
    <s v="NO"/>
    <n v="37"/>
    <s v="No"/>
    <s v="No"/>
    <n v="35530"/>
    <s v="ASALARIADO"/>
    <n v="37"/>
  </r>
  <r>
    <n v="4555"/>
    <s v="HOMBRE"/>
    <n v="476562.94"/>
    <s v="ASALARIADO"/>
    <x v="1"/>
    <s v="SI"/>
    <s v="SI"/>
    <s v="NO"/>
    <n v="32"/>
    <s v="No"/>
    <s v="No"/>
    <n v="476562.94"/>
    <s v="ASALARIADO"/>
    <n v="32"/>
  </r>
  <r>
    <n v="4556"/>
    <s v="MUJER"/>
    <n v="297046"/>
    <s v="ASEGURADO VOLUNTARIO"/>
    <x v="1"/>
    <s v="SI"/>
    <s v="SI"/>
    <s v="NO"/>
    <n v="38"/>
    <s v="No"/>
    <s v="No"/>
    <n v="297046"/>
    <s v="ASEGURADO VOLUNTARIO"/>
    <n v="38"/>
  </r>
  <r>
    <n v="4557"/>
    <s v="HOMBRE"/>
    <n v="381640"/>
    <s v="ASALARIADO"/>
    <x v="1"/>
    <s v="SI"/>
    <s v="NO"/>
    <s v="NO"/>
    <n v="53"/>
    <s v="No"/>
    <s v="No"/>
    <n v="381640"/>
    <s v="ASALARIADO"/>
    <n v="53"/>
  </r>
  <r>
    <n v="4558"/>
    <s v="HOMBRE"/>
    <n v="323296"/>
    <s v="ASEGURADO VOLUNTARIO"/>
    <x v="1"/>
    <s v="SI"/>
    <s v="NO"/>
    <s v="NO"/>
    <n v="31"/>
    <s v="No"/>
    <s v="No"/>
    <n v="323296"/>
    <s v="ASEGURADO VOLUNTARIO"/>
    <n v="31"/>
  </r>
  <r>
    <n v="4559"/>
    <s v="HOMBRE"/>
    <n v="1730544"/>
    <s v="ASALARIADO"/>
    <x v="1"/>
    <s v="SI"/>
    <s v="NO"/>
    <s v="NO"/>
    <n v="31"/>
    <s v="No"/>
    <s v="No"/>
    <n v="1730544"/>
    <s v="ASALARIADO"/>
    <n v="31"/>
  </r>
  <r>
    <n v="4560"/>
    <s v="HOMBRE"/>
    <n v="670740"/>
    <s v="ASALARIADO"/>
    <x v="1"/>
    <s v="SI"/>
    <s v="NO"/>
    <s v="NO"/>
    <n v="27"/>
    <s v="No"/>
    <s v="No"/>
    <n v="670740"/>
    <s v="ASALARIADO"/>
    <n v="27"/>
  </r>
  <r>
    <n v="4561"/>
    <s v="HOMBRE"/>
    <n v="290000"/>
    <s v="ASALARIADO"/>
    <x v="1"/>
    <s v="SI"/>
    <s v="SI"/>
    <s v="NO"/>
    <n v="42"/>
    <s v="No"/>
    <s v="No"/>
    <n v="290000"/>
    <s v="ASALARIADO"/>
    <n v="42"/>
  </r>
  <r>
    <n v="4562"/>
    <s v="HOMBRE"/>
    <n v="542095.31999999995"/>
    <s v="PENSIONADOS EN SU PROPIO SISTEMA"/>
    <x v="0"/>
    <s v="SI"/>
    <s v="NO"/>
    <s v="NO"/>
    <n v="64"/>
    <s v="No"/>
    <s v="No"/>
    <n v="542095.31999999995"/>
    <s v="PENSIONADOS EN SU PROPIO SISTEMA"/>
    <n v="64"/>
  </r>
  <r>
    <n v="4563"/>
    <s v="HOMBRE"/>
    <n v="695574.7"/>
    <s v="ASALARIADO"/>
    <x v="1"/>
    <s v="SI"/>
    <s v="NO"/>
    <s v="NO"/>
    <n v="55"/>
    <s v="No"/>
    <s v="No"/>
    <n v="695574.7"/>
    <s v="ASALARIADO"/>
    <n v="55"/>
  </r>
  <r>
    <n v="4564"/>
    <s v="HOMBRE"/>
    <n v="299784"/>
    <s v="TRABAJADOR INDEPENDIENTE"/>
    <x v="1"/>
    <s v="SI"/>
    <s v="NO"/>
    <s v="NO"/>
    <n v="39"/>
    <s v="No"/>
    <s v="No"/>
    <n v="299784"/>
    <s v="TRABAJADOR INDEPENDIENTE"/>
    <n v="39"/>
  </r>
  <r>
    <n v="4565"/>
    <s v="HOMBRE"/>
    <n v="1166115"/>
    <s v="ASALARIADO"/>
    <x v="0"/>
    <s v="SI"/>
    <s v="NO"/>
    <s v="SI"/>
    <n v="64"/>
    <s v="No"/>
    <s v="No"/>
    <n v="1166115"/>
    <s v="ASALARIADO"/>
    <n v="64"/>
  </r>
  <r>
    <n v="4566"/>
    <s v="HOMBRE"/>
    <n v="300018"/>
    <s v="TRABAJADOR INDEPENDIENTE"/>
    <x v="1"/>
    <s v="SI"/>
    <s v="NO"/>
    <s v="SI"/>
    <n v="51"/>
    <s v="No"/>
    <s v="No"/>
    <n v="300018"/>
    <s v="TRABAJADOR INDEPENDIENTE"/>
    <n v="51"/>
  </r>
  <r>
    <n v="4567"/>
    <s v="HOMBRE"/>
    <n v="524236.19"/>
    <s v="ASALARIADO"/>
    <x v="1"/>
    <s v="SI"/>
    <s v="NO"/>
    <s v="NO"/>
    <n v="54"/>
    <s v="No"/>
    <s v="No"/>
    <n v="524236.19"/>
    <s v="ASALARIADO"/>
    <n v="54"/>
  </r>
  <r>
    <n v="4568"/>
    <s v="MUJER"/>
    <n v="298155"/>
    <s v="ASEGURADO VOLUNTARIO"/>
    <x v="1"/>
    <s v="SI"/>
    <s v="NO"/>
    <s v="NO"/>
    <n v="75"/>
    <s v="No"/>
    <s v="No"/>
    <n v="298155"/>
    <s v="ASEGURADO VOLUNTARIO"/>
    <n v="75"/>
  </r>
  <r>
    <n v="4569"/>
    <s v="HOMBRE"/>
    <n v="347501.19"/>
    <s v="ASALARIADO"/>
    <x v="1"/>
    <s v="SI"/>
    <s v="NO"/>
    <s v="NO"/>
    <n v="68"/>
    <s v="No"/>
    <s v="No"/>
    <n v="347501.19"/>
    <s v="ASALARIADO"/>
    <n v="68"/>
  </r>
  <r>
    <n v="4570"/>
    <s v="HOMBRE"/>
    <n v="280000"/>
    <s v="ASALARIADO"/>
    <x v="1"/>
    <s v="SI"/>
    <s v="NO"/>
    <s v="NO"/>
    <n v="24"/>
    <s v="No"/>
    <s v="No"/>
    <n v="280000"/>
    <s v="ASALARIADO"/>
    <n v="24"/>
  </r>
  <r>
    <n v="4571"/>
    <s v="HOMBRE"/>
    <n v="350112.18"/>
    <s v="ASALARIADO"/>
    <x v="1"/>
    <s v="SI"/>
    <s v="NO"/>
    <s v="NO"/>
    <n v="29"/>
    <s v="No"/>
    <s v="No"/>
    <n v="350112.18"/>
    <s v="ASALARIADO"/>
    <n v="29"/>
  </r>
  <r>
    <n v="4572"/>
    <s v="MUJER"/>
    <n v="815000"/>
    <s v="ASALARIADO"/>
    <x v="1"/>
    <s v="SI"/>
    <s v="NO"/>
    <s v="NO"/>
    <n v="28"/>
    <s v="No"/>
    <s v="No"/>
    <n v="815000"/>
    <s v="ASALARIADO"/>
    <n v="28"/>
  </r>
  <r>
    <n v="4573"/>
    <s v="HOMBRE"/>
    <n v="1207124"/>
    <s v="ASEGURADO VOLUNTARIO"/>
    <x v="1"/>
    <s v="SI"/>
    <s v="NO"/>
    <s v="NO"/>
    <n v="52"/>
    <s v="No"/>
    <s v="No"/>
    <n v="1207124"/>
    <s v="ASEGURADO VOLUNTARIO"/>
    <n v="52"/>
  </r>
  <r>
    <n v="4574"/>
    <s v="HOMBRE"/>
    <n v="860750.63"/>
    <s v="ASALARIADO"/>
    <x v="1"/>
    <s v="SI"/>
    <s v="NO"/>
    <s v="NO"/>
    <n v="25"/>
    <s v="No"/>
    <s v="No"/>
    <n v="860750.63"/>
    <s v="ASALARIADO"/>
    <n v="25"/>
  </r>
  <r>
    <n v="4575"/>
    <s v="HOMBRE"/>
    <n v="278030"/>
    <s v="TRABAJADOR INDEPENDIENTE"/>
    <x v="1"/>
    <s v="SI"/>
    <s v="NO"/>
    <s v="NO"/>
    <n v="35"/>
    <s v="No"/>
    <s v="No"/>
    <n v="278030"/>
    <s v="TRABAJADOR INDEPENDIENTE"/>
    <n v="35"/>
  </r>
  <r>
    <n v="4576"/>
    <s v="HOMBRE"/>
    <n v="297046"/>
    <s v="ASEGURADO VOLUNTARIO"/>
    <x v="1"/>
    <s v="SI"/>
    <s v="NO"/>
    <s v="NO"/>
    <n v="56"/>
    <s v="No"/>
    <s v="No"/>
    <n v="297046"/>
    <s v="ASEGURADO VOLUNTARIO"/>
    <n v="56"/>
  </r>
  <r>
    <n v="4577"/>
    <s v="MUJER"/>
    <n v="391916.75"/>
    <s v="ASALARIADO"/>
    <x v="1"/>
    <s v="SI"/>
    <s v="SI"/>
    <s v="NO"/>
    <n v="33"/>
    <s v="No"/>
    <s v="No"/>
    <n v="391916.75"/>
    <s v="ASALARIADO"/>
    <n v="33"/>
  </r>
  <r>
    <n v="4578"/>
    <s v="HOMBRE"/>
    <n v="442458"/>
    <s v="ASALARIADO"/>
    <x v="1"/>
    <s v="SI"/>
    <s v="SI"/>
    <s v="NO"/>
    <n v="27"/>
    <s v="No"/>
    <s v="No"/>
    <n v="442458"/>
    <s v="ASALARIADO"/>
    <n v="27"/>
  </r>
  <r>
    <n v="4579"/>
    <s v="HOMBRE"/>
    <n v="639148"/>
    <s v="TRABAJADOR INDEPENDIENTE"/>
    <x v="1"/>
    <s v="SI"/>
    <s v="NO"/>
    <s v="SI"/>
    <n v="42"/>
    <s v="No"/>
    <s v="No"/>
    <n v="639148"/>
    <s v="TRABAJADOR INDEPENDIENTE"/>
    <n v="42"/>
  </r>
  <r>
    <n v="4580"/>
    <s v="HOMBRE"/>
    <n v="46091.09"/>
    <s v="ASALARIADO"/>
    <x v="1"/>
    <s v="SI"/>
    <s v="NO"/>
    <s v="NO"/>
    <n v="43"/>
    <s v="No"/>
    <s v="No"/>
    <n v="46091.09"/>
    <s v="ASALARIADO"/>
    <n v="43"/>
  </r>
  <r>
    <n v="4581"/>
    <s v="MUJER"/>
    <n v="361420"/>
    <s v="TRABAJADOR INDEPENDIENTE"/>
    <x v="1"/>
    <s v="SI"/>
    <s v="NO"/>
    <s v="SI"/>
    <n v="52"/>
    <s v="No"/>
    <s v="No"/>
    <n v="361420"/>
    <s v="TRABAJADOR INDEPENDIENTE"/>
    <n v="52"/>
  </r>
  <r>
    <n v="4582"/>
    <s v="HOMBRE"/>
    <n v="301853"/>
    <s v="TRABAJADOR INDEPENDIENTE"/>
    <x v="1"/>
    <s v="SI"/>
    <s v="NO"/>
    <s v="NO"/>
    <n v="25"/>
    <s v="No"/>
    <s v="No"/>
    <n v="301853"/>
    <s v="TRABAJADOR INDEPENDIENTE"/>
    <n v="25"/>
  </r>
  <r>
    <n v="4583"/>
    <s v="HOMBRE"/>
    <n v="263622.26"/>
    <s v="ASALARIADO"/>
    <x v="1"/>
    <s v="SI"/>
    <s v="NO"/>
    <s v="NO"/>
    <n v="20"/>
    <s v="No"/>
    <s v="No"/>
    <n v="263622.26"/>
    <s v="ASALARIADO"/>
    <n v="20"/>
  </r>
  <r>
    <n v="4584"/>
    <s v="HOMBRE"/>
    <n v="511600"/>
    <s v="ASALARIADO"/>
    <x v="1"/>
    <s v="SI"/>
    <s v="NO"/>
    <s v="NO"/>
    <n v="22"/>
    <s v="No"/>
    <s v="No"/>
    <n v="511600"/>
    <s v="ASALARIADO"/>
    <n v="22"/>
  </r>
  <r>
    <n v="4585"/>
    <s v="MUJER"/>
    <n v="831771.12"/>
    <s v="ASALARIADO"/>
    <x v="1"/>
    <s v="SI"/>
    <s v="NO"/>
    <s v="NO"/>
    <n v="29"/>
    <s v="No"/>
    <s v="No"/>
    <n v="831771.12"/>
    <s v="ASALARIADO"/>
    <n v="29"/>
  </r>
  <r>
    <n v="4586"/>
    <s v="MUJER"/>
    <n v="297045"/>
    <s v="ASEGURADO VOLUNTARIO"/>
    <x v="1"/>
    <s v="SI"/>
    <s v="NO"/>
    <s v="NO"/>
    <n v="20"/>
    <s v="No"/>
    <s v="No"/>
    <n v="297045"/>
    <s v="ASEGURADO VOLUNTARIO"/>
    <n v="20"/>
  </r>
  <r>
    <n v="4587"/>
    <s v="HOMBRE"/>
    <n v="518519"/>
    <s v="TRABAJADOR INDEPENDIENTE"/>
    <x v="1"/>
    <s v="SI"/>
    <s v="NO"/>
    <s v="SI"/>
    <n v="43"/>
    <s v="No"/>
    <s v="No"/>
    <n v="518519"/>
    <s v="TRABAJADOR INDEPENDIENTE"/>
    <n v="43"/>
  </r>
  <r>
    <n v="4588"/>
    <s v="HOMBRE"/>
    <n v="239200"/>
    <s v="ASALARIADO"/>
    <x v="1"/>
    <s v="SI"/>
    <s v="NO"/>
    <s v="NO"/>
    <n v="27"/>
    <s v="No"/>
    <s v="No"/>
    <n v="239200"/>
    <s v="ASALARIADO"/>
    <n v="27"/>
  </r>
  <r>
    <n v="4589"/>
    <s v="HOMBRE"/>
    <n v="445567"/>
    <s v="TRABAJADOR INDEPENDIENTE"/>
    <x v="1"/>
    <s v="SI"/>
    <s v="NO"/>
    <s v="NO"/>
    <n v="46"/>
    <s v="No"/>
    <s v="No"/>
    <n v="445567"/>
    <s v="TRABAJADOR INDEPENDIENTE"/>
    <n v="46"/>
  </r>
  <r>
    <n v="4590"/>
    <s v="MUJER"/>
    <n v="211216"/>
    <s v="ASALARIADO"/>
    <x v="0"/>
    <s v="SI"/>
    <s v="NO"/>
    <s v="NO"/>
    <n v="34"/>
    <s v="No"/>
    <s v="No"/>
    <n v="211216"/>
    <s v="ASALARIADO"/>
    <n v="34"/>
  </r>
  <r>
    <n v="4591"/>
    <s v="HOMBRE"/>
    <n v="410000.02"/>
    <s v="ASALARIADO"/>
    <x v="1"/>
    <s v="SI"/>
    <s v="NO"/>
    <s v="NO"/>
    <n v="25"/>
    <s v="No"/>
    <s v="No"/>
    <n v="410000.02"/>
    <s v="ASALARIADO"/>
    <n v="25"/>
  </r>
  <r>
    <n v="4592"/>
    <s v="HOMBRE"/>
    <n v="3325777.9"/>
    <s v="ASALARIADO"/>
    <x v="0"/>
    <s v="SI"/>
    <s v="NO"/>
    <s v="NO"/>
    <n v="62"/>
    <s v="Atípico"/>
    <s v="No"/>
    <n v="3325777.9"/>
    <s v="ASALARIADO"/>
    <n v="62"/>
  </r>
  <r>
    <n v="4593"/>
    <s v="MUJER"/>
    <n v="306669.62"/>
    <s v="ASALARIADO"/>
    <x v="0"/>
    <s v="SI"/>
    <s v="SI"/>
    <s v="NO"/>
    <n v="49"/>
    <s v="No"/>
    <s v="No"/>
    <n v="306669.62"/>
    <s v="ASALARIADO"/>
    <n v="49"/>
  </r>
  <r>
    <n v="4594"/>
    <s v="MUJER"/>
    <n v="405464.55"/>
    <s v="ASALARIADO"/>
    <x v="1"/>
    <s v="SI"/>
    <s v="NO"/>
    <s v="NO"/>
    <n v="35"/>
    <s v="No"/>
    <s v="No"/>
    <n v="405464.55"/>
    <s v="ASALARIADO"/>
    <n v="35"/>
  </r>
  <r>
    <n v="4595"/>
    <s v="MUJER"/>
    <n v="560987.56000000006"/>
    <s v="PENSIONADOS EN SU PROPIO SISTEMA"/>
    <x v="0"/>
    <s v="SI"/>
    <s v="NO"/>
    <s v="NO"/>
    <n v="69"/>
    <s v="No"/>
    <s v="No"/>
    <n v="560987.56000000006"/>
    <s v="PENSIONADOS EN SU PROPIO SISTEMA"/>
    <n v="69"/>
  </r>
  <r>
    <n v="4596"/>
    <s v="HOMBRE"/>
    <n v="374731.55"/>
    <s v="ASALARIADO"/>
    <x v="1"/>
    <s v="SI"/>
    <s v="SI"/>
    <s v="NO"/>
    <n v="36"/>
    <s v="No"/>
    <s v="No"/>
    <n v="374731.55"/>
    <s v="ASALARIADO"/>
    <n v="36"/>
  </r>
  <r>
    <n v="4597"/>
    <s v="HOMBRE"/>
    <n v="650000"/>
    <s v="ASALARIADO"/>
    <x v="1"/>
    <s v="SI"/>
    <s v="NO"/>
    <s v="NO"/>
    <n v="45"/>
    <s v="No"/>
    <s v="No"/>
    <n v="650000"/>
    <s v="ASALARIADO"/>
    <n v="45"/>
  </r>
  <r>
    <n v="4598"/>
    <s v="HOMBRE"/>
    <n v="358640"/>
    <s v="ASEGURADO VOLUNTARIO"/>
    <x v="1"/>
    <s v="SI"/>
    <s v="SI"/>
    <s v="NO"/>
    <n v="29"/>
    <s v="No"/>
    <s v="No"/>
    <n v="358640"/>
    <s v="ASEGURADO VOLUNTARIO"/>
    <n v="29"/>
  </r>
  <r>
    <n v="4599"/>
    <s v="HOMBRE"/>
    <n v="838786.3"/>
    <s v="ASALARIADO"/>
    <x v="1"/>
    <s v="SI"/>
    <s v="NO"/>
    <s v="NO"/>
    <n v="79"/>
    <s v="No"/>
    <s v="No"/>
    <n v="838786.3"/>
    <s v="ASALARIADO"/>
    <n v="79"/>
  </r>
  <r>
    <n v="4600"/>
    <s v="HOMBRE"/>
    <n v="34458"/>
    <s v="ASALARIADO"/>
    <x v="1"/>
    <s v="SI"/>
    <s v="NO"/>
    <s v="NO"/>
    <n v="43"/>
    <s v="No"/>
    <s v="No"/>
    <n v="34458"/>
    <s v="ASALARIADO"/>
    <n v="43"/>
  </r>
  <r>
    <n v="4601"/>
    <s v="HOMBRE"/>
    <n v="640000"/>
    <s v="ASALARIADO"/>
    <x v="1"/>
    <s v="SI"/>
    <s v="SI"/>
    <s v="NO"/>
    <n v="44"/>
    <s v="No"/>
    <s v="No"/>
    <n v="640000"/>
    <s v="ASALARIADO"/>
    <n v="44"/>
  </r>
  <r>
    <n v="4602"/>
    <s v="MUJER"/>
    <n v="736259"/>
    <s v="PENSIONADOS EN SU PROPIO SISTEMA"/>
    <x v="0"/>
    <s v="SI"/>
    <s v="NO"/>
    <s v="NO"/>
    <n v="82"/>
    <s v="No"/>
    <s v="No"/>
    <n v="736259"/>
    <s v="PENSIONADOS EN SU PROPIO SISTEMA"/>
    <n v="82"/>
  </r>
  <r>
    <n v="4603"/>
    <s v="HOMBRE"/>
    <n v="366300"/>
    <s v="ASALARIADO"/>
    <x v="1"/>
    <s v="SI"/>
    <s v="SI"/>
    <s v="NO"/>
    <n v="27"/>
    <s v="No"/>
    <s v="No"/>
    <n v="366300"/>
    <s v="ASALARIADO"/>
    <n v="27"/>
  </r>
  <r>
    <n v="4604"/>
    <s v="MUJER"/>
    <n v="989476.56"/>
    <s v="ASALARIADO"/>
    <x v="0"/>
    <s v="SI"/>
    <s v="NO"/>
    <s v="NO"/>
    <n v="31"/>
    <s v="No"/>
    <s v="No"/>
    <n v="989476.56"/>
    <s v="ASALARIADO"/>
    <n v="31"/>
  </r>
  <r>
    <n v="4605"/>
    <s v="HOMBRE"/>
    <n v="664852.56000000006"/>
    <s v="ASALARIADO"/>
    <x v="0"/>
    <s v="SI"/>
    <s v="NO"/>
    <s v="NO"/>
    <n v="57"/>
    <s v="No"/>
    <s v="No"/>
    <n v="664852.56000000006"/>
    <s v="ASALARIADO"/>
    <n v="57"/>
  </r>
  <r>
    <n v="4606"/>
    <s v="MUJER"/>
    <n v="355573.78"/>
    <s v="ASALARIADO"/>
    <x v="1"/>
    <s v="SI"/>
    <s v="NO"/>
    <s v="NO"/>
    <n v="33"/>
    <s v="No"/>
    <s v="No"/>
    <n v="355573.78"/>
    <s v="ASALARIADO"/>
    <n v="33"/>
  </r>
  <r>
    <n v="4607"/>
    <s v="MUJER"/>
    <n v="353478.67"/>
    <s v="ASALARIADO"/>
    <x v="1"/>
    <s v="SI"/>
    <s v="NO"/>
    <s v="NO"/>
    <n v="26"/>
    <s v="No"/>
    <s v="No"/>
    <n v="353478.67"/>
    <s v="ASALARIADO"/>
    <n v="26"/>
  </r>
  <r>
    <n v="4608"/>
    <s v="HOMBRE"/>
    <n v="308439"/>
    <s v="ASEGURADO VOLUNTARIO"/>
    <x v="1"/>
    <s v="SI"/>
    <s v="SI"/>
    <s v="NO"/>
    <n v="88"/>
    <s v="No"/>
    <s v="No"/>
    <n v="308439"/>
    <s v="ASEGURADO VOLUNTARIO"/>
    <n v="88"/>
  </r>
  <r>
    <n v="4609"/>
    <s v="HOMBRE"/>
    <n v="278030"/>
    <s v="CONVENIOS ESPECIALES DE TRABAJADORES INDEPENDIENTES"/>
    <x v="1"/>
    <s v="SI"/>
    <s v="NO"/>
    <s v="NO"/>
    <n v="52"/>
    <s v="No"/>
    <s v="No"/>
    <n v="278030"/>
    <s v="CONVENIOS ESPECIALES DE TRABAJADORES INDEPENDIENTES"/>
    <n v="52"/>
  </r>
  <r>
    <n v="4610"/>
    <s v="MUJER"/>
    <n v="445567"/>
    <s v="ASEGURADO VOLUNTARIO"/>
    <x v="1"/>
    <s v="NO"/>
    <s v="NO"/>
    <s v="NO"/>
    <n v="78"/>
    <s v="No"/>
    <s v="No"/>
    <n v="445567"/>
    <s v="ASEGURADO VOLUNTARIO"/>
    <n v="78"/>
  </r>
  <r>
    <n v="4611"/>
    <s v="HOMBRE"/>
    <n v="390662.05"/>
    <s v="ASALARIADO"/>
    <x v="1"/>
    <s v="SI"/>
    <s v="NO"/>
    <s v="SI"/>
    <n v="35"/>
    <s v="No"/>
    <s v="No"/>
    <n v="390662.05"/>
    <s v="ASALARIADO"/>
    <n v="35"/>
  </r>
  <r>
    <n v="4612"/>
    <s v="HOMBRE"/>
    <n v="212000"/>
    <s v="ASALARIADO"/>
    <x v="1"/>
    <s v="SI"/>
    <s v="NO"/>
    <s v="NO"/>
    <n v="24"/>
    <s v="No"/>
    <s v="No"/>
    <n v="212000"/>
    <s v="ASALARIADO"/>
    <n v="24"/>
  </r>
  <r>
    <n v="4613"/>
    <s v="MUJER"/>
    <n v="308568"/>
    <s v="TRABAJADOR INDEPENDIENTE"/>
    <x v="1"/>
    <s v="SI"/>
    <s v="NO"/>
    <s v="SI"/>
    <n v="50"/>
    <s v="No"/>
    <s v="No"/>
    <n v="308568"/>
    <s v="TRABAJADOR INDEPENDIENTE"/>
    <n v="50"/>
  </r>
  <r>
    <n v="4614"/>
    <s v="HOMBRE"/>
    <n v="560465"/>
    <s v="TRABAJADOR INDEPENDIENTE"/>
    <x v="1"/>
    <s v="SI"/>
    <s v="NO"/>
    <s v="SI"/>
    <n v="34"/>
    <s v="No"/>
    <s v="No"/>
    <n v="560465"/>
    <s v="TRABAJADOR INDEPENDIENTE"/>
    <n v="34"/>
  </r>
  <r>
    <n v="4615"/>
    <s v="MUJER"/>
    <n v="323296"/>
    <s v="TRABAJADOR INDEPENDIENTE"/>
    <x v="1"/>
    <s v="SI"/>
    <s v="NO"/>
    <s v="SI"/>
    <n v="48"/>
    <s v="No"/>
    <s v="No"/>
    <n v="323296"/>
    <s v="TRABAJADOR INDEPENDIENTE"/>
    <n v="48"/>
  </r>
  <r>
    <n v="4616"/>
    <s v="HOMBRE"/>
    <n v="392034"/>
    <s v="ASALARIADO"/>
    <x v="1"/>
    <s v="SI"/>
    <s v="NO"/>
    <s v="NO"/>
    <n v="42"/>
    <s v="No"/>
    <s v="No"/>
    <n v="392034"/>
    <s v="ASALARIADO"/>
    <n v="42"/>
  </r>
  <r>
    <n v="4617"/>
    <s v="MUJER"/>
    <n v="1700000"/>
    <s v="ASALARIADO"/>
    <x v="1"/>
    <s v="SI"/>
    <s v="NO"/>
    <s v="NO"/>
    <n v="22"/>
    <s v="No"/>
    <s v="No"/>
    <n v="1700000"/>
    <s v="ASALARIADO"/>
    <n v="22"/>
  </r>
  <r>
    <n v="4618"/>
    <s v="MUJER"/>
    <n v="674375"/>
    <s v="ASALARIADO"/>
    <x v="1"/>
    <s v="SI"/>
    <s v="NO"/>
    <s v="NO"/>
    <n v="37"/>
    <s v="No"/>
    <s v="No"/>
    <n v="674375"/>
    <s v="ASALARIADO"/>
    <n v="37"/>
  </r>
  <r>
    <n v="4619"/>
    <s v="HOMBRE"/>
    <n v="402257.7"/>
    <s v="ASALARIADO"/>
    <x v="1"/>
    <s v="SI"/>
    <s v="NO"/>
    <s v="NO"/>
    <n v="50"/>
    <s v="No"/>
    <s v="No"/>
    <n v="402257.7"/>
    <s v="ASALARIADO"/>
    <n v="50"/>
  </r>
  <r>
    <n v="4620"/>
    <s v="HOMBRE"/>
    <n v="445433"/>
    <s v="ASALARIADO"/>
    <x v="1"/>
    <s v="SI"/>
    <s v="NO"/>
    <s v="NO"/>
    <n v="31"/>
    <s v="No"/>
    <s v="No"/>
    <n v="445433"/>
    <s v="ASALARIADO"/>
    <n v="31"/>
  </r>
  <r>
    <n v="4621"/>
    <s v="MUJER"/>
    <n v="605498"/>
    <s v="ASALARIADO"/>
    <x v="1"/>
    <s v="SI"/>
    <s v="NO"/>
    <s v="NO"/>
    <n v="26"/>
    <s v="No"/>
    <s v="No"/>
    <n v="605498"/>
    <s v="ASALARIADO"/>
    <n v="26"/>
  </r>
  <r>
    <n v="4622"/>
    <s v="MUJER"/>
    <n v="897388"/>
    <s v="ASALARIADO"/>
    <x v="0"/>
    <s v="SI"/>
    <s v="NO"/>
    <s v="SI"/>
    <n v="48"/>
    <s v="No"/>
    <s v="No"/>
    <n v="897388"/>
    <s v="ASALARIADO"/>
    <n v="48"/>
  </r>
  <r>
    <n v="4623"/>
    <s v="MUJER"/>
    <n v="1167986"/>
    <s v="ASALARIADO"/>
    <x v="0"/>
    <s v="SI"/>
    <s v="NO"/>
    <s v="SI"/>
    <n v="61"/>
    <s v="No"/>
    <s v="No"/>
    <n v="1167986"/>
    <s v="ASALARIADO"/>
    <n v="61"/>
  </r>
  <r>
    <n v="4624"/>
    <s v="HOMBRE"/>
    <n v="509509"/>
    <s v="TRABAJADOR INDEPENDIENTE"/>
    <x v="1"/>
    <s v="SI"/>
    <s v="SI"/>
    <s v="NO"/>
    <n v="30"/>
    <s v="No"/>
    <s v="No"/>
    <n v="509509"/>
    <s v="TRABAJADOR INDEPENDIENTE"/>
    <n v="30"/>
  </r>
  <r>
    <n v="4625"/>
    <s v="HOMBRE"/>
    <n v="609986"/>
    <s v="ASALARIADO"/>
    <x v="1"/>
    <s v="SI"/>
    <s v="NO"/>
    <s v="NO"/>
    <n v="26"/>
    <s v="No"/>
    <s v="No"/>
    <n v="609986"/>
    <s v="ASALARIADO"/>
    <n v="26"/>
  </r>
  <r>
    <n v="4626"/>
    <s v="MUJER"/>
    <n v="775258.33"/>
    <s v="ASALARIADO"/>
    <x v="1"/>
    <s v="SI"/>
    <s v="NO"/>
    <s v="NO"/>
    <n v="23"/>
    <s v="No"/>
    <s v="No"/>
    <n v="775258.33"/>
    <s v="ASALARIADO"/>
    <n v="23"/>
  </r>
  <r>
    <n v="4627"/>
    <s v="HOMBRE"/>
    <n v="541379.75"/>
    <s v="ASALARIADO"/>
    <x v="1"/>
    <s v="SI"/>
    <s v="SI"/>
    <s v="NO"/>
    <n v="77"/>
    <s v="No"/>
    <s v="No"/>
    <n v="541379.75"/>
    <s v="ASALARIADO"/>
    <n v="77"/>
  </r>
  <r>
    <n v="4628"/>
    <s v="MUJER"/>
    <n v="426935.93"/>
    <s v="ASALARIADO"/>
    <x v="1"/>
    <s v="SI"/>
    <s v="NO"/>
    <s v="NO"/>
    <n v="28"/>
    <s v="No"/>
    <s v="No"/>
    <n v="426935.93"/>
    <s v="ASALARIADO"/>
    <n v="28"/>
  </r>
  <r>
    <n v="4629"/>
    <s v="HOMBRE"/>
    <n v="13780"/>
    <s v="ASALARIADO"/>
    <x v="1"/>
    <s v="SI"/>
    <s v="NO"/>
    <s v="NO"/>
    <n v="38"/>
    <s v="No"/>
    <s v="No"/>
    <n v="13780"/>
    <s v="ASALARIADO"/>
    <n v="38"/>
  </r>
  <r>
    <n v="4630"/>
    <s v="HOMBRE"/>
    <n v="300018"/>
    <s v="TRABAJADOR INDEPENDIENTE"/>
    <x v="1"/>
    <s v="SI"/>
    <s v="NO"/>
    <s v="SI"/>
    <n v="53"/>
    <s v="No"/>
    <s v="No"/>
    <n v="300018"/>
    <s v="TRABAJADOR INDEPENDIENTE"/>
    <n v="53"/>
  </r>
  <r>
    <n v="4631"/>
    <s v="HOMBRE"/>
    <n v="1162023.5"/>
    <s v="ASALARIADO"/>
    <x v="0"/>
    <s v="SI"/>
    <s v="NO"/>
    <s v="NO"/>
    <n v="38"/>
    <s v="No"/>
    <s v="No"/>
    <n v="1162023.5"/>
    <s v="ASALARIADO"/>
    <n v="38"/>
  </r>
  <r>
    <n v="4632"/>
    <s v="MUJER"/>
    <n v="297973.5"/>
    <s v="ASALARIADO"/>
    <x v="0"/>
    <s v="SI"/>
    <s v="NO"/>
    <s v="NO"/>
    <n v="25"/>
    <s v="No"/>
    <s v="No"/>
    <n v="297973.5"/>
    <s v="ASALARIADO"/>
    <n v="25"/>
  </r>
  <r>
    <n v="4633"/>
    <s v="HOMBRE"/>
    <n v="311901.48"/>
    <s v="ASALARIADO"/>
    <x v="1"/>
    <s v="SI"/>
    <s v="NO"/>
    <s v="NO"/>
    <n v="22"/>
    <s v="No"/>
    <s v="No"/>
    <n v="311901.48"/>
    <s v="ASALARIADO"/>
    <n v="22"/>
  </r>
  <r>
    <n v="4634"/>
    <s v="HOMBRE"/>
    <n v="493312.35"/>
    <s v="ASALARIADO"/>
    <x v="1"/>
    <s v="SI"/>
    <s v="NO"/>
    <s v="NO"/>
    <n v="51"/>
    <s v="No"/>
    <s v="No"/>
    <n v="493312.35"/>
    <s v="ASALARIADO"/>
    <n v="51"/>
  </r>
  <r>
    <n v="4635"/>
    <s v="MUJER"/>
    <n v="1717983"/>
    <s v="PENSIONADOS EN SU PROPIO SISTEMA"/>
    <x v="0"/>
    <s v="SI"/>
    <s v="NO"/>
    <s v="NO"/>
    <n v="68"/>
    <s v="No"/>
    <s v="No"/>
    <n v="1717983"/>
    <s v="PENSIONADOS EN SU PROPIO SISTEMA"/>
    <n v="68"/>
  </r>
  <r>
    <n v="4636"/>
    <s v="MUJER"/>
    <n v="343953"/>
    <s v="ASALARIADO"/>
    <x v="1"/>
    <s v="SI"/>
    <s v="NO"/>
    <s v="NO"/>
    <n v="42"/>
    <s v="No"/>
    <s v="No"/>
    <n v="343953"/>
    <s v="ASALARIADO"/>
    <n v="42"/>
  </r>
  <r>
    <n v="4637"/>
    <s v="HOMBRE"/>
    <n v="2766444.9"/>
    <s v="ASALARIADO"/>
    <x v="1"/>
    <s v="SI"/>
    <s v="NO"/>
    <s v="NO"/>
    <n v="37"/>
    <s v="Atípico"/>
    <s v="No"/>
    <n v="2766444.9"/>
    <s v="ASALARIADO"/>
    <n v="37"/>
  </r>
  <r>
    <n v="4638"/>
    <s v="MUJER"/>
    <n v="634886.40000000002"/>
    <s v="ASALARIADO"/>
    <x v="0"/>
    <s v="SI"/>
    <s v="NO"/>
    <s v="NO"/>
    <n v="39"/>
    <s v="No"/>
    <s v="No"/>
    <n v="634886.40000000002"/>
    <s v="ASALARIADO"/>
    <n v="39"/>
  </r>
  <r>
    <n v="4639"/>
    <s v="HOMBRE"/>
    <n v="297046"/>
    <s v="ASEGURADO VOLUNTARIO"/>
    <x v="1"/>
    <s v="SI"/>
    <s v="NO"/>
    <s v="SI"/>
    <n v="64"/>
    <s v="No"/>
    <s v="No"/>
    <n v="297046"/>
    <s v="ASEGURADO VOLUNTARIO"/>
    <n v="64"/>
  </r>
  <r>
    <n v="4640"/>
    <s v="MUJER"/>
    <n v="1337734.1000000001"/>
    <s v="ASALARIADO"/>
    <x v="1"/>
    <s v="SI"/>
    <s v="NO"/>
    <s v="NO"/>
    <n v="26"/>
    <s v="No"/>
    <s v="No"/>
    <n v="1337734.1000000001"/>
    <s v="ASALARIADO"/>
    <n v="26"/>
  </r>
  <r>
    <n v="4641"/>
    <s v="HOMBRE"/>
    <n v="193905.3"/>
    <s v="ASALARIADO"/>
    <x v="0"/>
    <s v="SI"/>
    <s v="NO"/>
    <s v="NO"/>
    <n v="51"/>
    <s v="No"/>
    <s v="No"/>
    <n v="193905.3"/>
    <s v="ASALARIADO"/>
    <n v="51"/>
  </r>
  <r>
    <n v="4642"/>
    <s v="MUJER"/>
    <n v="696716"/>
    <s v="ASALARIADO"/>
    <x v="0"/>
    <s v="SI"/>
    <s v="NO"/>
    <s v="SI"/>
    <n v="35"/>
    <s v="No"/>
    <s v="No"/>
    <n v="696716"/>
    <s v="ASALARIADO"/>
    <n v="35"/>
  </r>
  <r>
    <n v="4643"/>
    <s v="HOMBRE"/>
    <n v="312000"/>
    <s v="ASALARIADO"/>
    <x v="1"/>
    <s v="SI"/>
    <s v="SI"/>
    <s v="NO"/>
    <n v="35"/>
    <s v="No"/>
    <s v="No"/>
    <n v="312000"/>
    <s v="ASALARIADO"/>
    <n v="35"/>
  </r>
  <r>
    <n v="4644"/>
    <s v="HOMBRE"/>
    <n v="297045"/>
    <s v="TRABAJADOR INDEPENDIENTE"/>
    <x v="1"/>
    <s v="SI"/>
    <s v="NO"/>
    <s v="NO"/>
    <n v="30"/>
    <s v="No"/>
    <s v="No"/>
    <n v="297045"/>
    <s v="TRABAJADOR INDEPENDIENTE"/>
    <n v="30"/>
  </r>
  <r>
    <n v="4645"/>
    <s v="MUJER"/>
    <n v="295203"/>
    <s v="TRABAJADOR INDEPENDIENTE"/>
    <x v="1"/>
    <s v="SI"/>
    <s v="SI"/>
    <s v="SI"/>
    <n v="35"/>
    <s v="No"/>
    <s v="No"/>
    <n v="295203"/>
    <s v="TRABAJADOR INDEPENDIENTE"/>
    <n v="35"/>
  </r>
  <r>
    <n v="4646"/>
    <s v="MUJER"/>
    <n v="392686"/>
    <s v="ASALARIADO"/>
    <x v="0"/>
    <s v="SI"/>
    <s v="NO"/>
    <s v="NO"/>
    <n v="56"/>
    <s v="No"/>
    <s v="No"/>
    <n v="392686"/>
    <s v="ASALARIADO"/>
    <n v="56"/>
  </r>
  <r>
    <n v="4647"/>
    <s v="HOMBRE"/>
    <n v="1544128"/>
    <s v="ASALARIADO"/>
    <x v="0"/>
    <s v="SI"/>
    <s v="NO"/>
    <s v="NO"/>
    <n v="49"/>
    <s v="No"/>
    <s v="No"/>
    <n v="1544128"/>
    <s v="ASALARIADO"/>
    <n v="49"/>
  </r>
  <r>
    <n v="4648"/>
    <s v="HOMBRE"/>
    <n v="25000"/>
    <s v="ASALARIADO"/>
    <x v="1"/>
    <s v="SI"/>
    <s v="NO"/>
    <s v="NO"/>
    <n v="24"/>
    <s v="No"/>
    <s v="No"/>
    <n v="25000"/>
    <s v="ASALARIADO"/>
    <n v="24"/>
  </r>
  <r>
    <n v="4649"/>
    <s v="HOMBRE"/>
    <n v="589772.12"/>
    <s v="ASALARIADO"/>
    <x v="1"/>
    <s v="SI"/>
    <s v="NO"/>
    <s v="NO"/>
    <n v="23"/>
    <s v="No"/>
    <s v="No"/>
    <n v="589772.12"/>
    <s v="ASALARIADO"/>
    <n v="23"/>
  </r>
  <r>
    <n v="4650"/>
    <s v="HOMBRE"/>
    <n v="297045"/>
    <s v="ASEGURADO VOLUNTARIO"/>
    <x v="1"/>
    <s v="SI"/>
    <s v="SI"/>
    <s v="NO"/>
    <n v="62"/>
    <s v="No"/>
    <s v="No"/>
    <n v="297045"/>
    <s v="ASEGURADO VOLUNTARIO"/>
    <n v="62"/>
  </r>
  <r>
    <n v="4651"/>
    <s v="HOMBRE"/>
    <n v="640424.22"/>
    <s v="ASALARIADO"/>
    <x v="1"/>
    <s v="SI"/>
    <s v="NO"/>
    <s v="NO"/>
    <n v="37"/>
    <s v="No"/>
    <s v="No"/>
    <n v="640424.22"/>
    <s v="ASALARIADO"/>
    <n v="37"/>
  </r>
  <r>
    <n v="4652"/>
    <s v="HOMBRE"/>
    <n v="332791"/>
    <s v="ASALARIADO"/>
    <x v="1"/>
    <s v="SI"/>
    <s v="NO"/>
    <s v="SI"/>
    <n v="37"/>
    <s v="No"/>
    <s v="No"/>
    <n v="332791"/>
    <s v="ASALARIADO"/>
    <n v="37"/>
  </r>
  <r>
    <n v="4653"/>
    <s v="HOMBRE"/>
    <n v="297046"/>
    <s v="TRABAJADOR INDEPENDIENTE"/>
    <x v="1"/>
    <s v="SI"/>
    <s v="NO"/>
    <s v="SI"/>
    <n v="55"/>
    <s v="No"/>
    <s v="No"/>
    <n v="297046"/>
    <s v="TRABAJADOR INDEPENDIENTE"/>
    <n v="55"/>
  </r>
  <r>
    <n v="4654"/>
    <s v="HOMBRE"/>
    <n v="424277"/>
    <s v="TRABAJADOR INDEPENDIENTE"/>
    <x v="1"/>
    <s v="SI"/>
    <s v="NO"/>
    <s v="SI"/>
    <n v="49"/>
    <s v="No"/>
    <s v="No"/>
    <n v="424277"/>
    <s v="TRABAJADOR INDEPENDIENTE"/>
    <n v="49"/>
  </r>
  <r>
    <n v="4655"/>
    <s v="MUJER"/>
    <n v="462065"/>
    <s v="ASALARIADO"/>
    <x v="1"/>
    <s v="SI"/>
    <s v="NO"/>
    <s v="NO"/>
    <n v="31"/>
    <s v="No"/>
    <s v="No"/>
    <n v="462065"/>
    <s v="ASALARIADO"/>
    <n v="31"/>
  </r>
  <r>
    <n v="4656"/>
    <s v="HOMBRE"/>
    <n v="914169.91"/>
    <s v="ASALARIADO"/>
    <x v="1"/>
    <s v="SI"/>
    <s v="NO"/>
    <s v="NO"/>
    <n v="40"/>
    <s v="No"/>
    <s v="No"/>
    <n v="914169.91"/>
    <s v="ASALARIADO"/>
    <n v="40"/>
  </r>
  <r>
    <n v="4657"/>
    <s v="HOMBRE"/>
    <n v="550000"/>
    <s v="ASALARIADO"/>
    <x v="1"/>
    <s v="SI"/>
    <s v="NO"/>
    <s v="SI"/>
    <n v="34"/>
    <s v="No"/>
    <s v="No"/>
    <n v="550000"/>
    <s v="ASALARIADO"/>
    <n v="34"/>
  </r>
  <r>
    <n v="4658"/>
    <s v="MUJER"/>
    <n v="763375.1"/>
    <s v="ASALARIADO"/>
    <x v="0"/>
    <s v="SI"/>
    <s v="NO"/>
    <s v="NO"/>
    <n v="35"/>
    <s v="No"/>
    <s v="No"/>
    <n v="763375.1"/>
    <s v="ASALARIADO"/>
    <n v="35"/>
  </r>
  <r>
    <n v="4659"/>
    <s v="MUJER"/>
    <n v="450000"/>
    <s v="ASALARIADO"/>
    <x v="1"/>
    <s v="SI"/>
    <s v="NO"/>
    <s v="NO"/>
    <n v="22"/>
    <s v="No"/>
    <s v="No"/>
    <n v="450000"/>
    <s v="ASALARIADO"/>
    <n v="22"/>
  </r>
  <r>
    <n v="4660"/>
    <s v="HOMBRE"/>
    <n v="123924"/>
    <s v="ASALARIADO"/>
    <x v="1"/>
    <s v="SI"/>
    <s v="NO"/>
    <s v="NO"/>
    <n v="19"/>
    <s v="No"/>
    <s v="No"/>
    <n v="123924"/>
    <s v="ASALARIADO"/>
    <n v="19"/>
  </r>
  <r>
    <n v="4661"/>
    <s v="HOMBRE"/>
    <n v="391012.95"/>
    <s v="ASALARIADO"/>
    <x v="1"/>
    <s v="SI"/>
    <s v="NO"/>
    <s v="NO"/>
    <n v="21"/>
    <s v="No"/>
    <s v="No"/>
    <n v="391012.95"/>
    <s v="ASALARIADO"/>
    <n v="21"/>
  </r>
  <r>
    <n v="4662"/>
    <s v="HOMBRE"/>
    <n v="364900"/>
    <s v="ASALARIADO"/>
    <x v="1"/>
    <s v="SI"/>
    <s v="SI"/>
    <s v="NO"/>
    <n v="62"/>
    <s v="No"/>
    <s v="No"/>
    <n v="364900"/>
    <s v="ASALARIADO"/>
    <n v="62"/>
  </r>
  <r>
    <n v="4663"/>
    <s v="HOMBRE"/>
    <n v="796069"/>
    <s v="ASALARIADO"/>
    <x v="0"/>
    <s v="SI"/>
    <s v="NO"/>
    <s v="NO"/>
    <n v="38"/>
    <s v="No"/>
    <s v="No"/>
    <n v="796069"/>
    <s v="ASALARIADO"/>
    <n v="38"/>
  </r>
  <r>
    <n v="4664"/>
    <s v="HOMBRE"/>
    <n v="962757.1"/>
    <s v="PENSIONADOS EN SU PROPIO SISTEMA"/>
    <x v="0"/>
    <s v="SI"/>
    <s v="NO"/>
    <s v="NO"/>
    <n v="63"/>
    <s v="No"/>
    <s v="No"/>
    <n v="962757.1"/>
    <s v="PENSIONADOS EN SU PROPIO SISTEMA"/>
    <n v="63"/>
  </r>
  <r>
    <n v="4665"/>
    <s v="HOMBRE"/>
    <n v="1453308"/>
    <s v="PENSIONADOS EN SU PROPIO SISTEMA"/>
    <x v="0"/>
    <s v="SI"/>
    <s v="NO"/>
    <s v="NO"/>
    <n v="70"/>
    <s v="No"/>
    <s v="No"/>
    <n v="1453308"/>
    <s v="PENSIONADOS EN SU PROPIO SISTEMA"/>
    <n v="70"/>
  </r>
  <r>
    <n v="4666"/>
    <s v="HOMBRE"/>
    <n v="746556.41"/>
    <s v="ASALARIADO"/>
    <x v="0"/>
    <s v="SI"/>
    <s v="NO"/>
    <s v="NO"/>
    <n v="30"/>
    <s v="No"/>
    <s v="No"/>
    <n v="746556.41"/>
    <s v="ASALARIADO"/>
    <n v="30"/>
  </r>
  <r>
    <n v="4667"/>
    <s v="HOMBRE"/>
    <n v="1422542.7"/>
    <s v="ASALARIADO"/>
    <x v="0"/>
    <s v="SI"/>
    <s v="NO"/>
    <s v="NO"/>
    <n v="60"/>
    <s v="No"/>
    <s v="No"/>
    <n v="1422542.7"/>
    <s v="ASALARIADO"/>
    <n v="60"/>
  </r>
  <r>
    <n v="4668"/>
    <s v="HOMBRE"/>
    <n v="1417996.5"/>
    <s v="ASALARIADO"/>
    <x v="0"/>
    <s v="SI"/>
    <s v="NO"/>
    <s v="NO"/>
    <n v="32"/>
    <s v="No"/>
    <s v="No"/>
    <n v="1417996.5"/>
    <s v="ASALARIADO"/>
    <n v="32"/>
  </r>
  <r>
    <n v="4669"/>
    <s v="MUJER"/>
    <n v="375882.38"/>
    <s v="ASALARIADO"/>
    <x v="1"/>
    <s v="SI"/>
    <s v="SI"/>
    <s v="NO"/>
    <n v="56"/>
    <s v="No"/>
    <s v="No"/>
    <n v="375882.38"/>
    <s v="ASALARIADO"/>
    <n v="56"/>
  </r>
  <r>
    <n v="4670"/>
    <s v="MUJER"/>
    <n v="348148"/>
    <s v="PENSIONADOS EN SU PROPIO SISTEMA"/>
    <x v="0"/>
    <s v="SI"/>
    <s v="NO"/>
    <s v="NO"/>
    <n v="83"/>
    <s v="No"/>
    <s v="No"/>
    <n v="348148"/>
    <s v="PENSIONADOS EN SU PROPIO SISTEMA"/>
    <n v="83"/>
  </r>
  <r>
    <n v="4671"/>
    <s v="MUJER"/>
    <n v="1564419"/>
    <s v="ASALARIADO"/>
    <x v="1"/>
    <s v="SI"/>
    <s v="NO"/>
    <s v="NO"/>
    <n v="43"/>
    <s v="No"/>
    <s v="No"/>
    <n v="1564419"/>
    <s v="ASALARIADO"/>
    <n v="43"/>
  </r>
  <r>
    <n v="4672"/>
    <s v="HOMBRE"/>
    <n v="298054"/>
    <s v="ASEGURADO VOLUNTARIO"/>
    <x v="1"/>
    <s v="NO"/>
    <s v="NO"/>
    <s v="SI"/>
    <n v="28"/>
    <s v="No"/>
    <s v="No"/>
    <n v="298054"/>
    <s v="ASEGURADO VOLUNTARIO"/>
    <n v="28"/>
  </r>
  <r>
    <n v="4673"/>
    <s v="HOMBRE"/>
    <n v="535643.15"/>
    <s v="ASALARIADO"/>
    <x v="1"/>
    <s v="SI"/>
    <s v="NO"/>
    <s v="NO"/>
    <n v="31"/>
    <s v="No"/>
    <s v="No"/>
    <n v="535643.15"/>
    <s v="ASALARIADO"/>
    <n v="31"/>
  </r>
  <r>
    <n v="4674"/>
    <s v="HOMBRE"/>
    <n v="835000"/>
    <s v="ASALARIADO"/>
    <x v="1"/>
    <s v="SI"/>
    <s v="NO"/>
    <s v="NO"/>
    <n v="32"/>
    <s v="No"/>
    <s v="No"/>
    <n v="835000"/>
    <s v="ASALARIADO"/>
    <n v="32"/>
  </r>
  <r>
    <n v="4675"/>
    <s v="MUJER"/>
    <n v="297046"/>
    <s v="ASEGURADO VOLUNTARIO"/>
    <x v="1"/>
    <s v="SI"/>
    <s v="NO"/>
    <s v="NO"/>
    <n v="25"/>
    <s v="No"/>
    <s v="No"/>
    <n v="297046"/>
    <s v="ASEGURADO VOLUNTARIO"/>
    <n v="25"/>
  </r>
  <r>
    <n v="4676"/>
    <s v="HOMBRE"/>
    <n v="185000"/>
    <s v="ASALARIADO"/>
    <x v="1"/>
    <s v="SI"/>
    <s v="NO"/>
    <s v="NO"/>
    <n v="58"/>
    <s v="No"/>
    <s v="No"/>
    <n v="185000"/>
    <s v="ASALARIADO"/>
    <n v="58"/>
  </r>
  <r>
    <n v="4677"/>
    <s v="HOMBRE"/>
    <n v="117100.8"/>
    <s v="ASALARIADO"/>
    <x v="1"/>
    <s v="SI"/>
    <s v="NO"/>
    <s v="NO"/>
    <n v="30"/>
    <s v="No"/>
    <s v="No"/>
    <n v="117100.8"/>
    <s v="ASALARIADO"/>
    <n v="30"/>
  </r>
  <r>
    <n v="4678"/>
    <s v="MUJER"/>
    <n v="515840"/>
    <s v="ASALARIADO"/>
    <x v="1"/>
    <s v="SI"/>
    <s v="NO"/>
    <s v="NO"/>
    <n v="35"/>
    <s v="No"/>
    <s v="No"/>
    <n v="515840"/>
    <s v="ASALARIADO"/>
    <n v="35"/>
  </r>
  <r>
    <n v="4679"/>
    <s v="MUJER"/>
    <n v="817600"/>
    <s v="ASALARIADO"/>
    <x v="1"/>
    <s v="SI"/>
    <s v="NO"/>
    <s v="NO"/>
    <n v="23"/>
    <s v="No"/>
    <s v="No"/>
    <n v="817600"/>
    <s v="ASALARIADO"/>
    <n v="23"/>
  </r>
  <r>
    <n v="4680"/>
    <s v="HOMBRE"/>
    <n v="424222"/>
    <s v="ASALARIADO"/>
    <x v="1"/>
    <s v="SI"/>
    <s v="NO"/>
    <s v="NO"/>
    <n v="59"/>
    <s v="No"/>
    <s v="No"/>
    <n v="424222"/>
    <s v="ASALARIADO"/>
    <n v="59"/>
  </r>
  <r>
    <n v="4681"/>
    <s v="HOMBRE"/>
    <n v="298548"/>
    <s v="CONVENIOS ESPECIALES DE TRABAJADORES INDEPENDIENTES"/>
    <x v="1"/>
    <s v="SI"/>
    <s v="NO"/>
    <s v="NO"/>
    <n v="60"/>
    <s v="No"/>
    <s v="No"/>
    <n v="298548"/>
    <s v="CONVENIOS ESPECIALES DE TRABAJADORES INDEPENDIENTES"/>
    <n v="60"/>
  </r>
  <r>
    <n v="4682"/>
    <s v="HOMBRE"/>
    <n v="408978.27"/>
    <s v="ASALARIADO"/>
    <x v="1"/>
    <s v="SI"/>
    <s v="SI"/>
    <s v="NO"/>
    <n v="27"/>
    <s v="No"/>
    <s v="No"/>
    <n v="408978.27"/>
    <s v="ASALARIADO"/>
    <n v="27"/>
  </r>
  <r>
    <n v="4683"/>
    <s v="HOMBRE"/>
    <n v="445000"/>
    <s v="ASALARIADO"/>
    <x v="1"/>
    <s v="SI"/>
    <s v="SI"/>
    <s v="NO"/>
    <n v="34"/>
    <s v="No"/>
    <s v="No"/>
    <n v="445000"/>
    <s v="ASALARIADO"/>
    <n v="34"/>
  </r>
  <r>
    <n v="4684"/>
    <s v="HOMBRE"/>
    <n v="534683"/>
    <s v="TRABAJADOR INDEPENDIENTE"/>
    <x v="1"/>
    <s v="SI"/>
    <s v="NO"/>
    <s v="SI"/>
    <n v="62"/>
    <s v="No"/>
    <s v="No"/>
    <n v="534683"/>
    <s v="TRABAJADOR INDEPENDIENTE"/>
    <n v="62"/>
  </r>
  <r>
    <n v="4685"/>
    <s v="MUJER"/>
    <n v="544761.14"/>
    <s v="ASALARIADO"/>
    <x v="1"/>
    <s v="SI"/>
    <s v="NO"/>
    <s v="NO"/>
    <n v="35"/>
    <s v="No"/>
    <s v="No"/>
    <n v="544761.14"/>
    <s v="ASALARIADO"/>
    <n v="35"/>
  </r>
  <r>
    <n v="4686"/>
    <s v="MUJER"/>
    <n v="360000"/>
    <s v="ASALARIADO"/>
    <x v="1"/>
    <s v="SI"/>
    <s v="NO"/>
    <s v="NO"/>
    <n v="27"/>
    <s v="No"/>
    <s v="No"/>
    <n v="360000"/>
    <s v="ASALARIADO"/>
    <n v="27"/>
  </r>
  <r>
    <n v="4687"/>
    <s v="HOMBRE"/>
    <n v="339594"/>
    <s v="ASALARIADO"/>
    <x v="1"/>
    <s v="SI"/>
    <s v="NO"/>
    <s v="NO"/>
    <n v="24"/>
    <s v="No"/>
    <s v="No"/>
    <n v="339594"/>
    <s v="ASALARIADO"/>
    <n v="24"/>
  </r>
  <r>
    <n v="4688"/>
    <s v="MUJER"/>
    <n v="608956"/>
    <s v="ASALARIADO"/>
    <x v="1"/>
    <s v="SI"/>
    <s v="NO"/>
    <s v="NO"/>
    <n v="35"/>
    <s v="No"/>
    <s v="No"/>
    <n v="608956"/>
    <s v="ASALARIADO"/>
    <n v="35"/>
  </r>
  <r>
    <n v="4689"/>
    <s v="MUJER"/>
    <n v="149134.75"/>
    <s v="ASALARIADO"/>
    <x v="1"/>
    <s v="SI"/>
    <s v="NO"/>
    <s v="NO"/>
    <n v="44"/>
    <s v="No"/>
    <s v="No"/>
    <n v="149134.75"/>
    <s v="ASALARIADO"/>
    <n v="44"/>
  </r>
  <r>
    <n v="4690"/>
    <s v="HOMBRE"/>
    <n v="603283.5"/>
    <s v="ASALARIADO"/>
    <x v="0"/>
    <s v="SI"/>
    <s v="NO"/>
    <s v="NO"/>
    <n v="30"/>
    <s v="No"/>
    <s v="No"/>
    <n v="603283.5"/>
    <s v="ASALARIADO"/>
    <n v="30"/>
  </r>
  <r>
    <n v="4691"/>
    <s v="HOMBRE"/>
    <n v="897359.35999999999"/>
    <s v="ASALARIADO"/>
    <x v="1"/>
    <s v="SI"/>
    <s v="NO"/>
    <s v="NO"/>
    <n v="23"/>
    <s v="No"/>
    <s v="No"/>
    <n v="897359.35999999999"/>
    <s v="ASALARIADO"/>
    <n v="23"/>
  </r>
  <r>
    <n v="4692"/>
    <s v="MUJER"/>
    <n v="297046"/>
    <s v="ASEGURADO VOLUNTARIO"/>
    <x v="1"/>
    <s v="SI"/>
    <s v="NO"/>
    <s v="NO"/>
    <n v="48"/>
    <s v="No"/>
    <s v="No"/>
    <n v="297046"/>
    <s v="ASEGURADO VOLUNTARIO"/>
    <n v="48"/>
  </r>
  <r>
    <n v="4693"/>
    <s v="MUJER"/>
    <n v="883830.32"/>
    <s v="ASALARIADO"/>
    <x v="0"/>
    <s v="SI"/>
    <s v="NO"/>
    <s v="NO"/>
    <n v="40"/>
    <s v="No"/>
    <s v="No"/>
    <n v="883830.32"/>
    <s v="ASALARIADO"/>
    <n v="40"/>
  </r>
  <r>
    <n v="4694"/>
    <s v="HOMBRE"/>
    <n v="8962309"/>
    <s v="PENSIONADOS EN SU PROPIO SISTEMA"/>
    <x v="0"/>
    <s v="SI"/>
    <s v="NO"/>
    <s v="NO"/>
    <n v="68"/>
    <s v="Atípico"/>
    <s v="No"/>
    <n v="8962309"/>
    <s v="PENSIONADOS EN SU PROPIO SISTEMA"/>
    <n v="68"/>
  </r>
  <r>
    <n v="4695"/>
    <s v="HOMBRE"/>
    <n v="297046"/>
    <s v="ASEGURADO VOLUNTARIO"/>
    <x v="1"/>
    <s v="SI"/>
    <s v="NO"/>
    <s v="SI"/>
    <n v="54"/>
    <s v="No"/>
    <s v="No"/>
    <n v="297046"/>
    <s v="ASEGURADO VOLUNTARIO"/>
    <n v="54"/>
  </r>
  <r>
    <n v="4696"/>
    <s v="HOMBRE"/>
    <n v="432301.35"/>
    <s v="ASALARIADO"/>
    <x v="1"/>
    <s v="SI"/>
    <s v="NO"/>
    <s v="NO"/>
    <n v="30"/>
    <s v="No"/>
    <s v="No"/>
    <n v="432301.35"/>
    <s v="ASALARIADO"/>
    <n v="30"/>
  </r>
  <r>
    <n v="4697"/>
    <s v="HOMBRE"/>
    <n v="578941.44999999995"/>
    <s v="ASALARIADO"/>
    <x v="1"/>
    <s v="SI"/>
    <s v="NO"/>
    <s v="NO"/>
    <n v="23"/>
    <s v="No"/>
    <s v="No"/>
    <n v="578941.44999999995"/>
    <s v="ASALARIADO"/>
    <n v="23"/>
  </r>
  <r>
    <n v="4698"/>
    <s v="MUJER"/>
    <n v="2923075.5"/>
    <s v="ASALARIADO"/>
    <x v="0"/>
    <s v="SI"/>
    <s v="NO"/>
    <s v="NO"/>
    <n v="53"/>
    <s v="Atípico"/>
    <s v="No"/>
    <n v="2923075.5"/>
    <s v="ASALARIADO"/>
    <n v="53"/>
  </r>
  <r>
    <n v="4699"/>
    <s v="MUJER"/>
    <n v="540376"/>
    <s v="ASALARIADO"/>
    <x v="1"/>
    <s v="SI"/>
    <s v="NO"/>
    <s v="NO"/>
    <n v="35"/>
    <s v="No"/>
    <s v="No"/>
    <n v="540376"/>
    <s v="ASALARIADO"/>
    <n v="35"/>
  </r>
  <r>
    <n v="4700"/>
    <s v="MUJER"/>
    <n v="1040470"/>
    <s v="ASALARIADO"/>
    <x v="0"/>
    <s v="SI"/>
    <s v="NO"/>
    <s v="SI"/>
    <n v="53"/>
    <s v="No"/>
    <s v="No"/>
    <n v="1040470"/>
    <s v="ASALARIADO"/>
    <n v="53"/>
  </r>
  <r>
    <n v="4701"/>
    <s v="HOMBRE"/>
    <n v="297046"/>
    <s v="TRABAJADOR INDEPENDIENTE"/>
    <x v="1"/>
    <s v="SI"/>
    <s v="NO"/>
    <s v="NO"/>
    <n v="21"/>
    <s v="No"/>
    <s v="No"/>
    <n v="297046"/>
    <s v="TRABAJADOR INDEPENDIENTE"/>
    <n v="21"/>
  </r>
  <r>
    <n v="4702"/>
    <s v="HOMBRE"/>
    <n v="500136.83"/>
    <s v="ASALARIADO"/>
    <x v="1"/>
    <s v="SI"/>
    <s v="NO"/>
    <s v="NO"/>
    <n v="35"/>
    <s v="No"/>
    <s v="No"/>
    <n v="500136.83"/>
    <s v="ASALARIADO"/>
    <n v="35"/>
  </r>
  <r>
    <n v="4703"/>
    <s v="HOMBRE"/>
    <n v="353539"/>
    <s v="TRABAJADOR INDEPENDIENTE"/>
    <x v="1"/>
    <s v="SI"/>
    <s v="NO"/>
    <s v="NO"/>
    <n v="56"/>
    <s v="No"/>
    <s v="No"/>
    <n v="353539"/>
    <s v="TRABAJADOR INDEPENDIENTE"/>
    <n v="56"/>
  </r>
  <r>
    <n v="4704"/>
    <s v="HOMBRE"/>
    <n v="450677.08"/>
    <s v="ASALARIADO"/>
    <x v="1"/>
    <s v="SI"/>
    <s v="NO"/>
    <s v="NO"/>
    <n v="28"/>
    <s v="No"/>
    <s v="No"/>
    <n v="450677.08"/>
    <s v="ASALARIADO"/>
    <n v="28"/>
  </r>
  <r>
    <n v="4705"/>
    <s v="HOMBRE"/>
    <n v="65449"/>
    <s v="ASALARIADO"/>
    <x v="1"/>
    <s v="SI"/>
    <s v="SI"/>
    <s v="NO"/>
    <n v="59"/>
    <s v="No"/>
    <s v="No"/>
    <n v="65449"/>
    <s v="ASALARIADO"/>
    <n v="59"/>
  </r>
  <r>
    <n v="4706"/>
    <s v="HOMBRE"/>
    <n v="505464"/>
    <s v="TRABAJADOR INDEPENDIENTE"/>
    <x v="1"/>
    <s v="SI"/>
    <s v="NO"/>
    <s v="NO"/>
    <n v="61"/>
    <s v="No"/>
    <s v="No"/>
    <n v="505464"/>
    <s v="TRABAJADOR INDEPENDIENTE"/>
    <n v="61"/>
  </r>
  <r>
    <n v="4707"/>
    <s v="HOMBRE"/>
    <n v="1594555.67"/>
    <s v="ASALARIADO"/>
    <x v="0"/>
    <s v="SI"/>
    <s v="NO"/>
    <s v="NO"/>
    <n v="49"/>
    <s v="No"/>
    <s v="No"/>
    <n v="1594555.67"/>
    <s v="ASALARIADO"/>
    <n v="49"/>
  </r>
  <r>
    <n v="4708"/>
    <s v="MUJER"/>
    <n v="359544.27"/>
    <s v="CONVENIOS ESPECIALES DE ASEGURADOS VOLUNTARIOS"/>
    <x v="1"/>
    <s v="SI"/>
    <s v="SI"/>
    <s v="NO"/>
    <n v="44"/>
    <s v="No"/>
    <s v="No"/>
    <n v="359544.27"/>
    <s v="CONVENIOS ESPECIALES DE ASEGURADOS VOLUNTARIOS"/>
    <n v="44"/>
  </r>
  <r>
    <n v="4709"/>
    <s v="HOMBRE"/>
    <n v="550000"/>
    <s v="ASALARIADO"/>
    <x v="1"/>
    <s v="SI"/>
    <s v="NO"/>
    <s v="NO"/>
    <n v="39"/>
    <s v="No"/>
    <s v="No"/>
    <n v="550000"/>
    <s v="ASALARIADO"/>
    <n v="39"/>
  </r>
  <r>
    <n v="4710"/>
    <s v="HOMBRE"/>
    <n v="1482404.13"/>
    <s v="ASALARIADO"/>
    <x v="1"/>
    <s v="SI"/>
    <s v="NO"/>
    <s v="NO"/>
    <n v="56"/>
    <s v="No"/>
    <s v="No"/>
    <n v="1482404.13"/>
    <s v="ASALARIADO"/>
    <n v="56"/>
  </r>
  <r>
    <n v="4711"/>
    <s v="HOMBRE"/>
    <n v="562232.44999999995"/>
    <s v="ASALARIADO"/>
    <x v="0"/>
    <s v="SI"/>
    <s v="NO"/>
    <s v="NO"/>
    <n v="47"/>
    <s v="No"/>
    <s v="No"/>
    <n v="562232.44999999995"/>
    <s v="ASALARIADO"/>
    <n v="47"/>
  </r>
  <r>
    <n v="4712"/>
    <s v="MUJER"/>
    <n v="160481"/>
    <s v="ASALARIADO"/>
    <x v="0"/>
    <s v="SI"/>
    <s v="NO"/>
    <s v="NO"/>
    <n v="26"/>
    <s v="No"/>
    <s v="No"/>
    <n v="160481"/>
    <s v="ASALARIADO"/>
    <n v="26"/>
  </r>
  <r>
    <n v="4713"/>
    <s v="MUJER"/>
    <n v="239681"/>
    <s v="ASALARIADO"/>
    <x v="1"/>
    <s v="SI"/>
    <s v="NO"/>
    <s v="NO"/>
    <n v="34"/>
    <s v="No"/>
    <s v="No"/>
    <n v="239681"/>
    <s v="ASALARIADO"/>
    <n v="34"/>
  </r>
  <r>
    <n v="4714"/>
    <s v="HOMBRE"/>
    <n v="331398"/>
    <s v="ASALARIADO"/>
    <x v="1"/>
    <s v="SI"/>
    <s v="NO"/>
    <s v="NO"/>
    <n v="30"/>
    <s v="No"/>
    <s v="No"/>
    <n v="331398"/>
    <s v="ASALARIADO"/>
    <n v="30"/>
  </r>
  <r>
    <n v="4715"/>
    <s v="MUJER"/>
    <n v="426396.51"/>
    <s v="ASALARIADO"/>
    <x v="1"/>
    <s v="SI"/>
    <s v="NO"/>
    <s v="NO"/>
    <n v="22"/>
    <s v="No"/>
    <s v="No"/>
    <n v="426396.51"/>
    <s v="ASALARIADO"/>
    <n v="22"/>
  </r>
  <r>
    <n v="4716"/>
    <s v="MUJER"/>
    <n v="297046"/>
    <s v="ASEGURADO VOLUNTARIO"/>
    <x v="1"/>
    <s v="SI"/>
    <s v="SI"/>
    <s v="NO"/>
    <n v="27"/>
    <s v="No"/>
    <s v="No"/>
    <n v="297046"/>
    <s v="ASEGURADO VOLUNTARIO"/>
    <n v="27"/>
  </r>
  <r>
    <n v="4717"/>
    <s v="HOMBRE"/>
    <n v="807660.97"/>
    <s v="ASALARIADO"/>
    <x v="1"/>
    <s v="SI"/>
    <s v="NO"/>
    <s v="NO"/>
    <n v="28"/>
    <s v="No"/>
    <s v="No"/>
    <n v="807660.97"/>
    <s v="ASALARIADO"/>
    <n v="28"/>
  </r>
  <r>
    <n v="4718"/>
    <s v="MUJER"/>
    <n v="346508.45"/>
    <s v="ASALARIADO"/>
    <x v="1"/>
    <s v="SI"/>
    <s v="NO"/>
    <s v="NO"/>
    <n v="46"/>
    <s v="No"/>
    <s v="No"/>
    <n v="346508.45"/>
    <s v="ASALARIADO"/>
    <n v="46"/>
  </r>
  <r>
    <n v="4719"/>
    <s v="HOMBRE"/>
    <n v="578500"/>
    <s v="ASALARIADO"/>
    <x v="1"/>
    <s v="SI"/>
    <s v="SI"/>
    <s v="NO"/>
    <n v="56"/>
    <s v="No"/>
    <s v="No"/>
    <n v="578500"/>
    <s v="ASALARIADO"/>
    <n v="56"/>
  </r>
  <r>
    <n v="4720"/>
    <s v="HOMBRE"/>
    <n v="278030"/>
    <s v="CONVENIOS ESPECIALES DE TRABAJADORES INDEPENDIENTES"/>
    <x v="1"/>
    <s v="SI"/>
    <s v="NO"/>
    <s v="NO"/>
    <n v="36"/>
    <s v="No"/>
    <s v="No"/>
    <n v="278030"/>
    <s v="CONVENIOS ESPECIALES DE TRABAJADORES INDEPENDIENTES"/>
    <n v="36"/>
  </r>
  <r>
    <n v="4721"/>
    <s v="HOMBRE"/>
    <n v="439367.6"/>
    <s v="ASALARIADO"/>
    <x v="1"/>
    <s v="SI"/>
    <s v="SI"/>
    <s v="NO"/>
    <n v="57"/>
    <s v="No"/>
    <s v="No"/>
    <n v="439367.6"/>
    <s v="ASALARIADO"/>
    <n v="57"/>
  </r>
  <r>
    <n v="4722"/>
    <s v="MUJER"/>
    <n v="297046"/>
    <s v="ASEGURADO VOLUNTARIO"/>
    <x v="1"/>
    <s v="SI"/>
    <s v="NO"/>
    <s v="NO"/>
    <n v="41"/>
    <s v="No"/>
    <s v="No"/>
    <n v="297046"/>
    <s v="ASEGURADO VOLUNTARIO"/>
    <n v="41"/>
  </r>
  <r>
    <n v="4723"/>
    <s v="HOMBRE"/>
    <n v="744485.75"/>
    <s v="ASALARIADO"/>
    <x v="0"/>
    <s v="SI"/>
    <s v="NO"/>
    <s v="NO"/>
    <n v="54"/>
    <s v="No"/>
    <s v="No"/>
    <n v="744485.75"/>
    <s v="ASALARIADO"/>
    <n v="54"/>
  </r>
  <r>
    <n v="4724"/>
    <s v="MUJER"/>
    <n v="587429"/>
    <s v="ASALARIADO"/>
    <x v="1"/>
    <s v="SI"/>
    <s v="NO"/>
    <s v="NO"/>
    <n v="43"/>
    <s v="No"/>
    <s v="No"/>
    <n v="587429"/>
    <s v="ASALARIADO"/>
    <n v="43"/>
  </r>
  <r>
    <n v="4725"/>
    <s v="HOMBRE"/>
    <n v="297045"/>
    <s v="TRABAJADOR INDEPENDIENTE"/>
    <x v="1"/>
    <s v="SI"/>
    <s v="NO"/>
    <s v="NO"/>
    <n v="45"/>
    <s v="No"/>
    <s v="No"/>
    <n v="297045"/>
    <s v="TRABAJADOR INDEPENDIENTE"/>
    <n v="45"/>
  </r>
  <r>
    <n v="4726"/>
    <s v="HOMBRE"/>
    <n v="600000"/>
    <s v="ASALARIADO"/>
    <x v="1"/>
    <s v="SI"/>
    <s v="SI"/>
    <s v="NO"/>
    <n v="46"/>
    <s v="No"/>
    <s v="No"/>
    <n v="600000"/>
    <s v="ASALARIADO"/>
    <n v="46"/>
  </r>
  <r>
    <n v="4727"/>
    <s v="HOMBRE"/>
    <n v="471303"/>
    <s v="ASALARIADO"/>
    <x v="0"/>
    <s v="SI"/>
    <s v="NO"/>
    <s v="SI"/>
    <n v="56"/>
    <s v="No"/>
    <s v="No"/>
    <n v="471303"/>
    <s v="ASALARIADO"/>
    <n v="56"/>
  </r>
  <r>
    <n v="4728"/>
    <s v="HOMBRE"/>
    <n v="584267"/>
    <s v="ASALARIADO"/>
    <x v="1"/>
    <s v="SI"/>
    <s v="NO"/>
    <s v="NO"/>
    <n v="34"/>
    <s v="No"/>
    <s v="No"/>
    <n v="584267"/>
    <s v="ASALARIADO"/>
    <n v="34"/>
  </r>
  <r>
    <n v="4729"/>
    <s v="MUJER"/>
    <n v="455696"/>
    <s v="ASALARIADO"/>
    <x v="0"/>
    <s v="SI"/>
    <s v="NO"/>
    <s v="NO"/>
    <n v="35"/>
    <s v="No"/>
    <s v="No"/>
    <n v="455696"/>
    <s v="ASALARIADO"/>
    <n v="35"/>
  </r>
  <r>
    <n v="4730"/>
    <s v="HOMBRE"/>
    <n v="508567.57"/>
    <s v="ASALARIADO"/>
    <x v="1"/>
    <s v="SI"/>
    <s v="NO"/>
    <s v="NO"/>
    <n v="28"/>
    <s v="No"/>
    <s v="No"/>
    <n v="508567.57"/>
    <s v="ASALARIADO"/>
    <n v="28"/>
  </r>
  <r>
    <n v="4731"/>
    <s v="HOMBRE"/>
    <n v="780062.6"/>
    <s v="ASALARIADO"/>
    <x v="1"/>
    <s v="SI"/>
    <s v="NO"/>
    <s v="NO"/>
    <n v="41"/>
    <s v="No"/>
    <s v="No"/>
    <n v="780062.6"/>
    <s v="ASALARIADO"/>
    <n v="41"/>
  </r>
  <r>
    <n v="4732"/>
    <s v="MUJER"/>
    <n v="299152"/>
    <s v="ASALARIADO"/>
    <x v="0"/>
    <s v="SI"/>
    <s v="NO"/>
    <s v="NO"/>
    <n v="48"/>
    <s v="No"/>
    <s v="No"/>
    <n v="299152"/>
    <s v="ASALARIADO"/>
    <n v="48"/>
  </r>
  <r>
    <n v="4733"/>
    <s v="HOMBRE"/>
    <n v="83752.679999999993"/>
    <s v="ASALARIADO"/>
    <x v="1"/>
    <s v="SI"/>
    <s v="SI"/>
    <s v="NO"/>
    <n v="33"/>
    <s v="No"/>
    <s v="No"/>
    <n v="83752.679999999993"/>
    <s v="ASALARIADO"/>
    <n v="33"/>
  </r>
  <r>
    <n v="4734"/>
    <s v="MUJER"/>
    <n v="566297"/>
    <s v="TRABAJADOR INDEPENDIENTE"/>
    <x v="1"/>
    <s v="SI"/>
    <s v="SI"/>
    <s v="NO"/>
    <n v="59"/>
    <s v="No"/>
    <s v="No"/>
    <n v="566297"/>
    <s v="TRABAJADOR INDEPENDIENTE"/>
    <n v="59"/>
  </r>
  <r>
    <n v="4735"/>
    <s v="HOMBRE"/>
    <n v="515703.75"/>
    <s v="ASALARIADO"/>
    <x v="0"/>
    <s v="SI"/>
    <s v="NO"/>
    <s v="NO"/>
    <n v="49"/>
    <s v="No"/>
    <s v="No"/>
    <n v="515703.75"/>
    <s v="ASALARIADO"/>
    <n v="49"/>
  </r>
  <r>
    <n v="4736"/>
    <s v="HOMBRE"/>
    <n v="666888.57999999996"/>
    <s v="ASALARIADO"/>
    <x v="1"/>
    <s v="SI"/>
    <s v="NO"/>
    <s v="NO"/>
    <n v="57"/>
    <s v="No"/>
    <s v="No"/>
    <n v="666888.57999999996"/>
    <s v="ASALARIADO"/>
    <n v="57"/>
  </r>
  <r>
    <n v="4737"/>
    <s v="MUJER"/>
    <n v="597692"/>
    <s v="ASALARIADO"/>
    <x v="1"/>
    <s v="SI"/>
    <s v="NO"/>
    <s v="NO"/>
    <n v="40"/>
    <s v="No"/>
    <s v="No"/>
    <n v="597692"/>
    <s v="ASALARIADO"/>
    <n v="40"/>
  </r>
  <r>
    <n v="4738"/>
    <s v="HOMBRE"/>
    <n v="377274.53"/>
    <s v="ASALARIADO"/>
    <x v="1"/>
    <s v="SI"/>
    <s v="SI"/>
    <s v="NO"/>
    <n v="21"/>
    <s v="No"/>
    <s v="No"/>
    <n v="377274.53"/>
    <s v="ASALARIADO"/>
    <n v="21"/>
  </r>
  <r>
    <n v="4739"/>
    <s v="HOMBRE"/>
    <n v="426954"/>
    <s v="ASALARIADO"/>
    <x v="0"/>
    <s v="SI"/>
    <s v="NO"/>
    <s v="NO"/>
    <n v="27"/>
    <s v="No"/>
    <s v="No"/>
    <n v="426954"/>
    <s v="ASALARIADO"/>
    <n v="27"/>
  </r>
  <r>
    <n v="4740"/>
    <s v="HOMBRE"/>
    <n v="406273.76"/>
    <s v="ASALARIADO"/>
    <x v="1"/>
    <s v="SI"/>
    <s v="NO"/>
    <s v="NO"/>
    <n v="30"/>
    <s v="No"/>
    <s v="No"/>
    <n v="406273.76"/>
    <s v="ASALARIADO"/>
    <n v="30"/>
  </r>
  <r>
    <n v="4741"/>
    <s v="MUJER"/>
    <n v="278030"/>
    <s v="ASEGURADO VOLUNTARIO"/>
    <x v="1"/>
    <s v="SI"/>
    <s v="NO"/>
    <s v="NO"/>
    <n v="34"/>
    <s v="No"/>
    <s v="No"/>
    <n v="278030"/>
    <s v="ASEGURADO VOLUNTARIO"/>
    <n v="34"/>
  </r>
  <r>
    <n v="4742"/>
    <s v="HOMBRE"/>
    <n v="478916.7"/>
    <s v="ASALARIADO"/>
    <x v="1"/>
    <s v="SI"/>
    <s v="SI"/>
    <s v="NO"/>
    <n v="48"/>
    <s v="No"/>
    <s v="No"/>
    <n v="478916.7"/>
    <s v="ASALARIADO"/>
    <n v="48"/>
  </r>
  <r>
    <n v="4743"/>
    <s v="HOMBRE"/>
    <n v="713217"/>
    <s v="ASALARIADO"/>
    <x v="0"/>
    <s v="SI"/>
    <s v="NO"/>
    <s v="NO"/>
    <n v="32"/>
    <s v="No"/>
    <s v="No"/>
    <n v="713217"/>
    <s v="ASALARIADO"/>
    <n v="32"/>
  </r>
  <r>
    <n v="4744"/>
    <s v="HOMBRE"/>
    <n v="380000"/>
    <s v="ASALARIADO"/>
    <x v="1"/>
    <s v="SI"/>
    <s v="NO"/>
    <s v="SI"/>
    <n v="22"/>
    <s v="No"/>
    <s v="No"/>
    <n v="380000"/>
    <s v="ASALARIADO"/>
    <n v="22"/>
  </r>
  <r>
    <n v="4745"/>
    <s v="HOMBRE"/>
    <n v="371789"/>
    <s v="TRABAJADOR INDEPENDIENTE"/>
    <x v="1"/>
    <s v="SI"/>
    <s v="NO"/>
    <s v="NO"/>
    <n v="55"/>
    <s v="No"/>
    <s v="No"/>
    <n v="371789"/>
    <s v="TRABAJADOR INDEPENDIENTE"/>
    <n v="55"/>
  </r>
  <r>
    <n v="4746"/>
    <s v="HOMBRE"/>
    <n v="409656.48"/>
    <s v="ASALARIADO"/>
    <x v="1"/>
    <s v="SI"/>
    <s v="SI"/>
    <s v="NO"/>
    <n v="59"/>
    <s v="No"/>
    <s v="No"/>
    <n v="409656.48"/>
    <s v="ASALARIADO"/>
    <n v="59"/>
  </r>
  <r>
    <n v="4747"/>
    <s v="HOMBRE"/>
    <n v="297045"/>
    <s v="ASEGURADO VOLUNTARIO"/>
    <x v="1"/>
    <s v="SI"/>
    <s v="SI"/>
    <s v="NO"/>
    <n v="27"/>
    <s v="No"/>
    <s v="No"/>
    <n v="297045"/>
    <s v="ASEGURADO VOLUNTARIO"/>
    <n v="27"/>
  </r>
  <r>
    <n v="4748"/>
    <s v="HOMBRE"/>
    <n v="554879.49"/>
    <s v="ASALARIADO"/>
    <x v="1"/>
    <s v="SI"/>
    <s v="NO"/>
    <s v="NO"/>
    <n v="30"/>
    <s v="No"/>
    <s v="No"/>
    <n v="554879.49"/>
    <s v="ASALARIADO"/>
    <n v="30"/>
  </r>
  <r>
    <n v="4749"/>
    <s v="MUJER"/>
    <n v="686166"/>
    <s v="TRABAJADOR INDEPENDIENTE"/>
    <x v="1"/>
    <s v="SI"/>
    <s v="NO"/>
    <s v="NO"/>
    <n v="37"/>
    <s v="No"/>
    <s v="No"/>
    <n v="686166"/>
    <s v="TRABAJADOR INDEPENDIENTE"/>
    <n v="37"/>
  </r>
  <r>
    <n v="4750"/>
    <s v="MUJER"/>
    <n v="919460.32"/>
    <s v="ASALARIADO"/>
    <x v="0"/>
    <s v="SI"/>
    <s v="NO"/>
    <s v="NO"/>
    <n v="57"/>
    <s v="No"/>
    <s v="No"/>
    <n v="919460.32"/>
    <s v="ASALARIADO"/>
    <n v="57"/>
  </r>
  <r>
    <n v="4751"/>
    <s v="HOMBRE"/>
    <n v="426614.9"/>
    <s v="ASALARIADO"/>
    <x v="1"/>
    <s v="SI"/>
    <s v="NO"/>
    <s v="NO"/>
    <n v="33"/>
    <s v="No"/>
    <s v="No"/>
    <n v="426614.9"/>
    <s v="ASALARIADO"/>
    <n v="33"/>
  </r>
  <r>
    <n v="4752"/>
    <s v="MUJER"/>
    <n v="297046"/>
    <s v="ASEGURADO VOLUNTARIO"/>
    <x v="1"/>
    <s v="SI"/>
    <s v="NO"/>
    <s v="NO"/>
    <n v="47"/>
    <s v="No"/>
    <s v="No"/>
    <n v="297046"/>
    <s v="ASEGURADO VOLUNTARIO"/>
    <n v="47"/>
  </r>
  <r>
    <n v="4753"/>
    <s v="HOMBRE"/>
    <n v="54143"/>
    <s v="ASALARIADO"/>
    <x v="1"/>
    <s v="SI"/>
    <s v="NO"/>
    <s v="NO"/>
    <n v="28"/>
    <s v="No"/>
    <s v="No"/>
    <n v="54143"/>
    <s v="ASALARIADO"/>
    <n v="28"/>
  </r>
  <r>
    <n v="4754"/>
    <s v="HOMBRE"/>
    <n v="289033.15000000002"/>
    <s v="ASALARIADO"/>
    <x v="1"/>
    <s v="SI"/>
    <s v="SI"/>
    <s v="NO"/>
    <n v="21"/>
    <s v="No"/>
    <s v="No"/>
    <n v="289033.15000000002"/>
    <s v="ASALARIADO"/>
    <n v="21"/>
  </r>
  <r>
    <n v="4755"/>
    <s v="HOMBRE"/>
    <n v="485785"/>
    <s v="ASALARIADO"/>
    <x v="1"/>
    <s v="SI"/>
    <s v="NO"/>
    <s v="SI"/>
    <n v="28"/>
    <s v="No"/>
    <s v="No"/>
    <n v="485785"/>
    <s v="ASALARIADO"/>
    <n v="28"/>
  </r>
  <r>
    <n v="4756"/>
    <s v="HOMBRE"/>
    <n v="349627.57"/>
    <s v="ASALARIADO"/>
    <x v="1"/>
    <s v="SI"/>
    <s v="NO"/>
    <s v="NO"/>
    <n v="21"/>
    <s v="No"/>
    <s v="No"/>
    <n v="349627.57"/>
    <s v="ASALARIADO"/>
    <n v="21"/>
  </r>
  <r>
    <n v="4757"/>
    <s v="MUJER"/>
    <n v="173160"/>
    <s v="ASALARIADO"/>
    <x v="1"/>
    <s v="SI"/>
    <s v="NO"/>
    <s v="NO"/>
    <n v="35"/>
    <s v="No"/>
    <s v="No"/>
    <n v="173160"/>
    <s v="ASALARIADO"/>
    <n v="35"/>
  </r>
  <r>
    <n v="4758"/>
    <s v="MUJER"/>
    <n v="40000"/>
    <s v="ASALARIADO"/>
    <x v="1"/>
    <s v="SI"/>
    <s v="SI"/>
    <s v="NO"/>
    <n v="58"/>
    <s v="No"/>
    <s v="No"/>
    <n v="40000"/>
    <s v="ASALARIADO"/>
    <n v="58"/>
  </r>
  <r>
    <n v="4759"/>
    <s v="HOMBRE"/>
    <n v="904989"/>
    <s v="ASALARIADO"/>
    <x v="0"/>
    <s v="SI"/>
    <s v="NO"/>
    <s v="NO"/>
    <n v="39"/>
    <s v="No"/>
    <s v="No"/>
    <n v="904989"/>
    <s v="ASALARIADO"/>
    <n v="39"/>
  </r>
  <r>
    <n v="4760"/>
    <s v="HOMBRE"/>
    <n v="648302.5"/>
    <s v="ASALARIADO"/>
    <x v="0"/>
    <s v="SI"/>
    <s v="NO"/>
    <s v="NO"/>
    <n v="59"/>
    <s v="No"/>
    <s v="No"/>
    <n v="648302.5"/>
    <s v="ASALARIADO"/>
    <n v="59"/>
  </r>
  <r>
    <n v="4761"/>
    <s v="HOMBRE"/>
    <n v="278030"/>
    <s v="CONVENIOS ESPECIALES DE TRABAJADORES INDEPENDIENTES"/>
    <x v="1"/>
    <s v="SI"/>
    <s v="NO"/>
    <s v="NO"/>
    <n v="55"/>
    <s v="No"/>
    <s v="No"/>
    <n v="278030"/>
    <s v="CONVENIOS ESPECIALES DE TRABAJADORES INDEPENDIENTES"/>
    <n v="55"/>
  </r>
  <r>
    <n v="4762"/>
    <s v="MUJER"/>
    <n v="639148"/>
    <s v="TRABAJADOR INDEPENDIENTE"/>
    <x v="1"/>
    <s v="SI"/>
    <s v="NO"/>
    <s v="SI"/>
    <n v="73"/>
    <s v="No"/>
    <s v="No"/>
    <n v="639148"/>
    <s v="TRABAJADOR INDEPENDIENTE"/>
    <n v="73"/>
  </r>
  <r>
    <n v="4763"/>
    <s v="HOMBRE"/>
    <n v="488672.53"/>
    <s v="ASALARIADO"/>
    <x v="1"/>
    <s v="SI"/>
    <s v="NO"/>
    <s v="NO"/>
    <n v="34"/>
    <s v="No"/>
    <s v="No"/>
    <n v="488672.53"/>
    <s v="ASALARIADO"/>
    <n v="34"/>
  </r>
  <r>
    <n v="4764"/>
    <s v="HOMBRE"/>
    <n v="278030"/>
    <s v="CONVENIOS ESPECIALES DE TRABAJADORES INDEPENDIENTES"/>
    <x v="1"/>
    <s v="SI"/>
    <s v="NO"/>
    <s v="SI"/>
    <n v="49"/>
    <s v="No"/>
    <s v="No"/>
    <n v="278030"/>
    <s v="CONVENIOS ESPECIALES DE TRABAJADORES INDEPENDIENTES"/>
    <n v="49"/>
  </r>
  <r>
    <n v="4765"/>
    <s v="MUJER"/>
    <n v="700000"/>
    <s v="ASALARIADO"/>
    <x v="1"/>
    <s v="SI"/>
    <s v="NO"/>
    <s v="NO"/>
    <n v="32"/>
    <s v="No"/>
    <s v="No"/>
    <n v="700000"/>
    <s v="ASALARIADO"/>
    <n v="32"/>
  </r>
  <r>
    <n v="4766"/>
    <s v="MUJER"/>
    <n v="1214806"/>
    <s v="ASALARIADO"/>
    <x v="0"/>
    <s v="SI"/>
    <s v="NO"/>
    <s v="NO"/>
    <n v="32"/>
    <s v="No"/>
    <s v="No"/>
    <n v="1214806"/>
    <s v="ASALARIADO"/>
    <n v="32"/>
  </r>
  <r>
    <n v="4767"/>
    <s v="MUJER"/>
    <n v="299784"/>
    <s v="TRABAJADOR INDEPENDIENTE"/>
    <x v="1"/>
    <s v="SI"/>
    <s v="SI"/>
    <s v="SI"/>
    <n v="32"/>
    <s v="No"/>
    <s v="No"/>
    <n v="299784"/>
    <s v="TRABAJADOR INDEPENDIENTE"/>
    <n v="32"/>
  </r>
  <r>
    <n v="4768"/>
    <s v="MUJER"/>
    <n v="1590894.7"/>
    <s v="ASALARIADO"/>
    <x v="0"/>
    <s v="SI"/>
    <s v="NO"/>
    <s v="NO"/>
    <n v="44"/>
    <s v="No"/>
    <s v="No"/>
    <n v="1590894.7"/>
    <s v="ASALARIADO"/>
    <n v="44"/>
  </r>
  <r>
    <n v="4769"/>
    <s v="HOMBRE"/>
    <n v="259227"/>
    <s v="ASALARIADO"/>
    <x v="1"/>
    <s v="SI"/>
    <s v="NO"/>
    <s v="NO"/>
    <n v="31"/>
    <s v="No"/>
    <s v="No"/>
    <n v="259227"/>
    <s v="ASALARIADO"/>
    <n v="31"/>
  </r>
  <r>
    <n v="4770"/>
    <s v="MUJER"/>
    <n v="756936.6"/>
    <s v="ASALARIADO"/>
    <x v="0"/>
    <s v="SI"/>
    <s v="NO"/>
    <s v="NO"/>
    <n v="48"/>
    <s v="No"/>
    <s v="No"/>
    <n v="756936.6"/>
    <s v="ASALARIADO"/>
    <n v="48"/>
  </r>
  <r>
    <n v="4771"/>
    <s v="HOMBRE"/>
    <n v="1744589.38"/>
    <s v="ASALARIADO"/>
    <x v="0"/>
    <s v="SI"/>
    <s v="NO"/>
    <s v="NO"/>
    <n v="35"/>
    <s v="No"/>
    <s v="No"/>
    <n v="1744589.38"/>
    <s v="ASALARIADO"/>
    <n v="35"/>
  </r>
  <r>
    <n v="4772"/>
    <s v="HOMBRE"/>
    <n v="288287"/>
    <s v="ASALARIADO"/>
    <x v="1"/>
    <s v="SI"/>
    <s v="NO"/>
    <s v="NO"/>
    <n v="21"/>
    <s v="No"/>
    <s v="No"/>
    <n v="288287"/>
    <s v="ASALARIADO"/>
    <n v="21"/>
  </r>
  <r>
    <n v="4773"/>
    <s v="HOMBRE"/>
    <n v="278031"/>
    <s v="ASEGURADO VOLUNTARIO"/>
    <x v="1"/>
    <s v="SI"/>
    <s v="NO"/>
    <s v="NO"/>
    <n v="39"/>
    <s v="No"/>
    <s v="No"/>
    <n v="278031"/>
    <s v="ASEGURADO VOLUNTARIO"/>
    <n v="39"/>
  </r>
  <r>
    <n v="4774"/>
    <s v="MUJER"/>
    <n v="297046"/>
    <s v="TRABAJADOR INDEPENDIENTE"/>
    <x v="1"/>
    <s v="SI"/>
    <s v="NO"/>
    <s v="SI"/>
    <n v="24"/>
    <s v="No"/>
    <s v="No"/>
    <n v="297046"/>
    <s v="TRABAJADOR INDEPENDIENTE"/>
    <n v="24"/>
  </r>
  <r>
    <n v="4775"/>
    <s v="MUJER"/>
    <n v="334110"/>
    <s v="ASALARIADO"/>
    <x v="1"/>
    <s v="SI"/>
    <s v="NO"/>
    <s v="SI"/>
    <n v="31"/>
    <s v="No"/>
    <s v="No"/>
    <n v="334110"/>
    <s v="ASALARIADO"/>
    <n v="31"/>
  </r>
  <r>
    <n v="4776"/>
    <s v="HOMBRE"/>
    <n v="121288.4"/>
    <s v="ASALARIADO"/>
    <x v="1"/>
    <s v="SI"/>
    <s v="SI"/>
    <s v="NO"/>
    <n v="28"/>
    <s v="No"/>
    <s v="No"/>
    <n v="121288.4"/>
    <s v="ASALARIADO"/>
    <n v="28"/>
  </r>
  <r>
    <n v="4777"/>
    <s v="HOMBRE"/>
    <n v="617386"/>
    <s v="TRABAJADOR INDEPENDIENTE"/>
    <x v="1"/>
    <s v="SI"/>
    <s v="NO"/>
    <s v="NO"/>
    <n v="40"/>
    <s v="No"/>
    <s v="No"/>
    <n v="617386"/>
    <s v="TRABAJADOR INDEPENDIENTE"/>
    <n v="40"/>
  </r>
  <r>
    <n v="4778"/>
    <s v="HOMBRE"/>
    <n v="50000"/>
    <s v="ASALARIADO"/>
    <x v="1"/>
    <s v="SI"/>
    <s v="SI"/>
    <s v="SI"/>
    <n v="41"/>
    <s v="No"/>
    <s v="No"/>
    <n v="50000"/>
    <s v="ASALARIADO"/>
    <n v="41"/>
  </r>
  <r>
    <n v="4779"/>
    <s v="MUJER"/>
    <n v="179772.13"/>
    <s v="ASALARIADO"/>
    <x v="1"/>
    <s v="SI"/>
    <s v="NO"/>
    <s v="NO"/>
    <n v="23"/>
    <s v="No"/>
    <s v="No"/>
    <n v="179772.13"/>
    <s v="ASALARIADO"/>
    <n v="23"/>
  </r>
  <r>
    <n v="4780"/>
    <s v="MUJER"/>
    <n v="1602859"/>
    <s v="ASALARIADO"/>
    <x v="0"/>
    <s v="SI"/>
    <s v="NO"/>
    <s v="SI"/>
    <n v="36"/>
    <s v="No"/>
    <s v="No"/>
    <n v="1602859"/>
    <s v="ASALARIADO"/>
    <n v="36"/>
  </r>
  <r>
    <n v="4781"/>
    <s v="MUJER"/>
    <n v="410351"/>
    <s v="TRABAJADOR INDEPENDIENTE"/>
    <x v="1"/>
    <s v="SI"/>
    <s v="SI"/>
    <s v="NO"/>
    <n v="54"/>
    <s v="No"/>
    <s v="No"/>
    <n v="410351"/>
    <s v="TRABAJADOR INDEPENDIENTE"/>
    <n v="54"/>
  </r>
  <r>
    <n v="4782"/>
    <s v="HOMBRE"/>
    <n v="339953"/>
    <s v="ASALARIADO"/>
    <x v="1"/>
    <s v="SI"/>
    <s v="NO"/>
    <s v="NO"/>
    <n v="33"/>
    <s v="No"/>
    <s v="No"/>
    <n v="339953"/>
    <s v="ASALARIADO"/>
    <n v="33"/>
  </r>
  <r>
    <n v="4783"/>
    <s v="HOMBRE"/>
    <n v="753198"/>
    <s v="ASALARIADO"/>
    <x v="0"/>
    <s v="SI"/>
    <s v="NO"/>
    <s v="NO"/>
    <n v="51"/>
    <s v="No"/>
    <s v="No"/>
    <n v="753198"/>
    <s v="ASALARIADO"/>
    <n v="51"/>
  </r>
  <r>
    <n v="4784"/>
    <s v="HOMBRE"/>
    <n v="697743.71"/>
    <s v="ASALARIADO"/>
    <x v="1"/>
    <s v="SI"/>
    <s v="SI"/>
    <s v="NO"/>
    <n v="29"/>
    <s v="No"/>
    <s v="No"/>
    <n v="697743.71"/>
    <s v="ASALARIADO"/>
    <n v="29"/>
  </r>
  <r>
    <n v="4785"/>
    <s v="MUJER"/>
    <n v="445739.84"/>
    <s v="ASALARIADO"/>
    <x v="1"/>
    <s v="SI"/>
    <s v="NO"/>
    <s v="NO"/>
    <n v="29"/>
    <s v="No"/>
    <s v="No"/>
    <n v="445739.84"/>
    <s v="ASALARIADO"/>
    <n v="29"/>
  </r>
  <r>
    <n v="4786"/>
    <s v="MUJER"/>
    <n v="660555.53"/>
    <s v="ASALARIADO"/>
    <x v="1"/>
    <s v="SI"/>
    <s v="NO"/>
    <s v="NO"/>
    <n v="20"/>
    <s v="No"/>
    <s v="No"/>
    <n v="660555.53"/>
    <s v="ASALARIADO"/>
    <n v="20"/>
  </r>
  <r>
    <n v="4787"/>
    <s v="MUJER"/>
    <n v="278030"/>
    <s v="CONVENIOS ESPECIALES DE TRABAJADORES INDEPENDIENTES"/>
    <x v="1"/>
    <s v="SI"/>
    <s v="NO"/>
    <s v="NO"/>
    <n v="60"/>
    <s v="No"/>
    <s v="No"/>
    <n v="278030"/>
    <s v="CONVENIOS ESPECIALES DE TRABAJADORES INDEPENDIENTES"/>
    <n v="60"/>
  </r>
  <r>
    <n v="4788"/>
    <s v="HOMBRE"/>
    <n v="666625.48"/>
    <s v="ASALARIADO"/>
    <x v="0"/>
    <s v="SI"/>
    <s v="NO"/>
    <s v="NO"/>
    <n v="37"/>
    <s v="No"/>
    <s v="No"/>
    <n v="666625.48"/>
    <s v="ASALARIADO"/>
    <n v="37"/>
  </r>
  <r>
    <n v="4789"/>
    <s v="HOMBRE"/>
    <n v="1024313.1"/>
    <s v="ASALARIADO"/>
    <x v="1"/>
    <s v="SI"/>
    <s v="NO"/>
    <s v="NO"/>
    <n v="26"/>
    <s v="No"/>
    <s v="No"/>
    <n v="1024313.1"/>
    <s v="ASALARIADO"/>
    <n v="26"/>
  </r>
  <r>
    <n v="4790"/>
    <s v="HOMBRE"/>
    <n v="375000"/>
    <s v="ASALARIADO"/>
    <x v="1"/>
    <s v="SI"/>
    <s v="NO"/>
    <s v="NO"/>
    <n v="60"/>
    <s v="No"/>
    <s v="No"/>
    <n v="375000"/>
    <s v="ASALARIADO"/>
    <n v="60"/>
  </r>
  <r>
    <n v="4791"/>
    <s v="HOMBRE"/>
    <n v="445567"/>
    <s v="ASEGURADO VOLUNTARIO"/>
    <x v="1"/>
    <s v="SI"/>
    <s v="NO"/>
    <s v="NO"/>
    <n v="54"/>
    <s v="No"/>
    <s v="No"/>
    <n v="445567"/>
    <s v="ASEGURADO VOLUNTARIO"/>
    <n v="54"/>
  </r>
  <r>
    <n v="4792"/>
    <s v="HOMBRE"/>
    <n v="297139"/>
    <s v="ASEGURADO VOLUNTARIO"/>
    <x v="1"/>
    <s v="SI"/>
    <s v="NO"/>
    <s v="NO"/>
    <n v="56"/>
    <s v="No"/>
    <s v="No"/>
    <n v="297139"/>
    <s v="ASEGURADO VOLUNTARIO"/>
    <n v="56"/>
  </r>
  <r>
    <n v="4793"/>
    <s v="HOMBRE"/>
    <n v="2250000"/>
    <s v="ASALARIADO"/>
    <x v="1"/>
    <s v="SI"/>
    <s v="NO"/>
    <s v="NO"/>
    <n v="54"/>
    <s v="Atípico"/>
    <s v="No"/>
    <n v="2250000"/>
    <s v="ASALARIADO"/>
    <n v="54"/>
  </r>
  <r>
    <n v="4794"/>
    <s v="HOMBRE"/>
    <n v="534619.65"/>
    <s v="ASALARIADO"/>
    <x v="1"/>
    <s v="SI"/>
    <s v="NO"/>
    <s v="NO"/>
    <n v="25"/>
    <s v="No"/>
    <s v="No"/>
    <n v="534619.65"/>
    <s v="ASALARIADO"/>
    <n v="25"/>
  </r>
  <r>
    <n v="4795"/>
    <s v="HOMBRE"/>
    <n v="408532"/>
    <s v="ASALARIADO"/>
    <x v="1"/>
    <s v="SI"/>
    <s v="NO"/>
    <s v="NO"/>
    <n v="29"/>
    <s v="No"/>
    <s v="No"/>
    <n v="408532"/>
    <s v="ASALARIADO"/>
    <n v="29"/>
  </r>
  <r>
    <n v="4796"/>
    <s v="MUJER"/>
    <n v="308439"/>
    <s v="ASEGURADO VOLUNTARIO"/>
    <x v="1"/>
    <s v="SI"/>
    <s v="NO"/>
    <s v="NO"/>
    <n v="31"/>
    <s v="No"/>
    <s v="No"/>
    <n v="308439"/>
    <s v="ASEGURADO VOLUNTARIO"/>
    <n v="31"/>
  </r>
  <r>
    <n v="4797"/>
    <s v="HOMBRE"/>
    <n v="489279"/>
    <s v="ASALARIADO"/>
    <x v="1"/>
    <s v="SI"/>
    <s v="NO"/>
    <s v="NO"/>
    <n v="49"/>
    <s v="No"/>
    <s v="No"/>
    <n v="489279"/>
    <s v="ASALARIADO"/>
    <n v="49"/>
  </r>
  <r>
    <n v="4798"/>
    <s v="MUJER"/>
    <n v="56667"/>
    <s v="ASALARIADO"/>
    <x v="1"/>
    <s v="SI"/>
    <s v="NO"/>
    <s v="NO"/>
    <n v="28"/>
    <s v="No"/>
    <s v="No"/>
    <n v="56667"/>
    <s v="ASALARIADO"/>
    <n v="28"/>
  </r>
  <r>
    <n v="4799"/>
    <s v="MUJER"/>
    <n v="297045"/>
    <s v="TRABAJADOR INDEPENDIENTE"/>
    <x v="1"/>
    <s v="SI"/>
    <s v="NO"/>
    <s v="SI"/>
    <n v="50"/>
    <s v="No"/>
    <s v="No"/>
    <n v="297045"/>
    <s v="TRABAJADOR INDEPENDIENTE"/>
    <n v="50"/>
  </r>
  <r>
    <n v="4800"/>
    <s v="MUJER"/>
    <n v="278030"/>
    <s v="CONVENIOS ESPECIALES DE TRABAJADORES INDEPENDIENTES"/>
    <x v="1"/>
    <s v="SI"/>
    <s v="NO"/>
    <s v="NO"/>
    <n v="55"/>
    <s v="No"/>
    <s v="No"/>
    <n v="278030"/>
    <s v="CONVENIOS ESPECIALES DE TRABAJADORES INDEPENDIENTES"/>
    <n v="55"/>
  </r>
  <r>
    <n v="4801"/>
    <s v="MUJER"/>
    <n v="468369"/>
    <s v="ASALARIADO"/>
    <x v="1"/>
    <s v="SI"/>
    <s v="NO"/>
    <s v="NO"/>
    <n v="30"/>
    <s v="No"/>
    <s v="No"/>
    <n v="468369"/>
    <s v="ASALARIADO"/>
    <n v="30"/>
  </r>
  <r>
    <n v="4802"/>
    <s v="MUJER"/>
    <n v="559270.94999999995"/>
    <s v="ASALARIADO"/>
    <x v="1"/>
    <s v="SI"/>
    <s v="NO"/>
    <s v="NO"/>
    <n v="30"/>
    <s v="No"/>
    <s v="No"/>
    <n v="559270.94999999995"/>
    <s v="ASALARIADO"/>
    <n v="30"/>
  </r>
  <r>
    <n v="4803"/>
    <s v="HOMBRE"/>
    <n v="352855"/>
    <s v="ASALARIADO"/>
    <x v="1"/>
    <s v="SI"/>
    <s v="NO"/>
    <s v="NO"/>
    <n v="35"/>
    <s v="No"/>
    <s v="No"/>
    <n v="352855"/>
    <s v="ASALARIADO"/>
    <n v="35"/>
  </r>
  <r>
    <n v="4804"/>
    <s v="HOMBRE"/>
    <n v="685483.06"/>
    <s v="ASALARIADO"/>
    <x v="0"/>
    <s v="SI"/>
    <s v="NO"/>
    <s v="NO"/>
    <n v="41"/>
    <s v="No"/>
    <s v="No"/>
    <n v="685483.06"/>
    <s v="ASALARIADO"/>
    <n v="41"/>
  </r>
  <r>
    <n v="4805"/>
    <s v="HOMBRE"/>
    <n v="105542.83"/>
    <s v="PENSIONADOS EN SU PROPIO SISTEMA"/>
    <x v="0"/>
    <s v="SI"/>
    <s v="NO"/>
    <s v="NO"/>
    <n v="69"/>
    <s v="No"/>
    <s v="No"/>
    <n v="105542.83"/>
    <s v="PENSIONADOS EN SU PROPIO SISTEMA"/>
    <n v="69"/>
  </r>
  <r>
    <n v="4806"/>
    <s v="HOMBRE"/>
    <n v="639148"/>
    <s v="TRABAJADOR INDEPENDIENTE"/>
    <x v="1"/>
    <s v="SI"/>
    <s v="NO"/>
    <s v="NO"/>
    <n v="64"/>
    <s v="No"/>
    <s v="No"/>
    <n v="639148"/>
    <s v="TRABAJADOR INDEPENDIENTE"/>
    <n v="64"/>
  </r>
  <r>
    <n v="4807"/>
    <s v="HOMBRE"/>
    <n v="80000"/>
    <s v="ASALARIADO"/>
    <x v="1"/>
    <s v="SI"/>
    <s v="SI"/>
    <s v="NO"/>
    <n v="44"/>
    <s v="No"/>
    <s v="No"/>
    <n v="80000"/>
    <s v="ASALARIADO"/>
    <n v="44"/>
  </r>
  <r>
    <n v="4808"/>
    <s v="HOMBRE"/>
    <n v="2624502"/>
    <s v="ASALARIADO"/>
    <x v="1"/>
    <s v="SI"/>
    <s v="NO"/>
    <s v="NO"/>
    <n v="49"/>
    <s v="Atípico"/>
    <s v="No"/>
    <n v="2624502"/>
    <s v="ASALARIADO"/>
    <n v="49"/>
  </r>
  <r>
    <n v="4809"/>
    <s v="HOMBRE"/>
    <n v="536035.42000000004"/>
    <s v="ASALARIADO"/>
    <x v="1"/>
    <s v="SI"/>
    <s v="NO"/>
    <s v="NO"/>
    <n v="61"/>
    <s v="No"/>
    <s v="No"/>
    <n v="536035.42000000004"/>
    <s v="ASALARIADO"/>
    <n v="61"/>
  </r>
  <r>
    <n v="4810"/>
    <s v="MUJER"/>
    <n v="371041.65"/>
    <s v="ASALARIADO"/>
    <x v="1"/>
    <s v="SI"/>
    <s v="NO"/>
    <s v="NO"/>
    <n v="32"/>
    <s v="No"/>
    <s v="No"/>
    <n v="371041.65"/>
    <s v="ASALARIADO"/>
    <n v="32"/>
  </r>
  <r>
    <n v="4811"/>
    <s v="MUJER"/>
    <n v="696716"/>
    <s v="ASALARIADO"/>
    <x v="0"/>
    <s v="SI"/>
    <s v="NO"/>
    <s v="SI"/>
    <n v="42"/>
    <s v="No"/>
    <s v="No"/>
    <n v="696716"/>
    <s v="ASALARIADO"/>
    <n v="42"/>
  </r>
  <r>
    <n v="4812"/>
    <s v="HOMBRE"/>
    <n v="384348.31"/>
    <s v="ASALARIADO"/>
    <x v="1"/>
    <s v="SI"/>
    <s v="NO"/>
    <s v="NO"/>
    <n v="27"/>
    <s v="No"/>
    <s v="No"/>
    <n v="384348.31"/>
    <s v="ASALARIADO"/>
    <n v="27"/>
  </r>
  <r>
    <n v="4813"/>
    <s v="MUJER"/>
    <n v="240000"/>
    <s v="ASALARIADO"/>
    <x v="1"/>
    <s v="SI"/>
    <s v="SI"/>
    <s v="NO"/>
    <n v="27"/>
    <s v="No"/>
    <s v="No"/>
    <n v="240000"/>
    <s v="ASALARIADO"/>
    <n v="27"/>
  </r>
  <r>
    <n v="4814"/>
    <s v="HOMBRE"/>
    <n v="141509.48000000001"/>
    <s v="PENSIONADOS EN SU PROPIO SISTEMA"/>
    <x v="0"/>
    <s v="SI"/>
    <s v="NO"/>
    <s v="NO"/>
    <n v="82"/>
    <s v="No"/>
    <s v="No"/>
    <n v="141509.48000000001"/>
    <s v="PENSIONADOS EN SU PROPIO SISTEMA"/>
    <n v="82"/>
  </r>
  <r>
    <n v="4815"/>
    <s v="MUJER"/>
    <n v="2803065.68"/>
    <s v="ASALARIADO"/>
    <x v="0"/>
    <s v="SI"/>
    <s v="NO"/>
    <s v="NO"/>
    <n v="49"/>
    <s v="Atípico"/>
    <s v="No"/>
    <n v="2803065.68"/>
    <s v="ASALARIADO"/>
    <n v="49"/>
  </r>
  <r>
    <n v="4816"/>
    <s v="HOMBRE"/>
    <n v="806339.27"/>
    <s v="ASALARIADO"/>
    <x v="0"/>
    <s v="SI"/>
    <s v="NO"/>
    <s v="NO"/>
    <n v="51"/>
    <s v="No"/>
    <s v="No"/>
    <n v="806339.27"/>
    <s v="ASALARIADO"/>
    <n v="51"/>
  </r>
  <r>
    <n v="4817"/>
    <s v="HOMBRE"/>
    <n v="509509"/>
    <s v="TRABAJADOR INDEPENDIENTE"/>
    <x v="1"/>
    <s v="SI"/>
    <s v="NO"/>
    <s v="SI"/>
    <n v="58"/>
    <s v="No"/>
    <s v="No"/>
    <n v="509509"/>
    <s v="TRABAJADOR INDEPENDIENTE"/>
    <n v="58"/>
  </r>
  <r>
    <n v="4818"/>
    <s v="HOMBRE"/>
    <n v="384956"/>
    <s v="TRABAJADOR INDEPENDIENTE"/>
    <x v="1"/>
    <s v="SI"/>
    <s v="NO"/>
    <s v="SI"/>
    <n v="42"/>
    <s v="No"/>
    <s v="No"/>
    <n v="384956"/>
    <s v="TRABAJADOR INDEPENDIENTE"/>
    <n v="42"/>
  </r>
  <r>
    <n v="4819"/>
    <s v="MUJER"/>
    <n v="1399635"/>
    <s v="PENSIONADOS EN SU PROPIO SISTEMA"/>
    <x v="0"/>
    <s v="SI"/>
    <s v="NO"/>
    <s v="NO"/>
    <n v="66"/>
    <s v="No"/>
    <s v="No"/>
    <n v="1399635"/>
    <s v="PENSIONADOS EN SU PROPIO SISTEMA"/>
    <n v="66"/>
  </r>
  <r>
    <n v="4820"/>
    <s v="HOMBRE"/>
    <n v="336308.54"/>
    <s v="ASALARIADO"/>
    <x v="1"/>
    <s v="SI"/>
    <s v="SI"/>
    <s v="NO"/>
    <n v="21"/>
    <s v="No"/>
    <s v="No"/>
    <n v="336308.54"/>
    <s v="ASALARIADO"/>
    <n v="21"/>
  </r>
  <r>
    <n v="4821"/>
    <s v="HOMBRE"/>
    <n v="388655.68"/>
    <s v="ASALARIADO"/>
    <x v="1"/>
    <s v="SI"/>
    <s v="NO"/>
    <s v="NO"/>
    <n v="36"/>
    <s v="No"/>
    <s v="No"/>
    <n v="388655.68"/>
    <s v="ASALARIADO"/>
    <n v="36"/>
  </r>
  <r>
    <n v="4822"/>
    <s v="HOMBRE"/>
    <n v="458950"/>
    <s v="ASALARIADO"/>
    <x v="1"/>
    <s v="SI"/>
    <s v="NO"/>
    <s v="NO"/>
    <n v="40"/>
    <s v="No"/>
    <s v="No"/>
    <n v="458950"/>
    <s v="ASALARIADO"/>
    <n v="40"/>
  </r>
  <r>
    <n v="4823"/>
    <s v="HOMBRE"/>
    <n v="205604.33"/>
    <s v="ASALARIADO"/>
    <x v="1"/>
    <s v="SI"/>
    <s v="NO"/>
    <s v="NO"/>
    <n v="31"/>
    <s v="No"/>
    <s v="No"/>
    <n v="205604.33"/>
    <s v="ASALARIADO"/>
    <n v="31"/>
  </r>
  <r>
    <n v="4824"/>
    <s v="MUJER"/>
    <n v="459530.58"/>
    <s v="ASALARIADO"/>
    <x v="1"/>
    <s v="SI"/>
    <s v="NO"/>
    <s v="NO"/>
    <n v="50"/>
    <s v="No"/>
    <s v="No"/>
    <n v="459530.58"/>
    <s v="ASALARIADO"/>
    <n v="50"/>
  </r>
  <r>
    <n v="4825"/>
    <s v="HOMBRE"/>
    <n v="507184"/>
    <s v="ASALARIADO"/>
    <x v="0"/>
    <s v="SI"/>
    <s v="NO"/>
    <s v="SI"/>
    <n v="60"/>
    <s v="No"/>
    <s v="No"/>
    <n v="507184"/>
    <s v="ASALARIADO"/>
    <n v="60"/>
  </r>
  <r>
    <n v="4826"/>
    <s v="HOMBRE"/>
    <n v="302709.55"/>
    <s v="ASALARIADO"/>
    <x v="1"/>
    <s v="SI"/>
    <s v="NO"/>
    <s v="NO"/>
    <n v="32"/>
    <s v="No"/>
    <s v="No"/>
    <n v="302709.55"/>
    <s v="ASALARIADO"/>
    <n v="32"/>
  </r>
  <r>
    <n v="4827"/>
    <s v="HOMBRE"/>
    <n v="430371"/>
    <s v="TRABAJADOR INDEPENDIENTE"/>
    <x v="1"/>
    <s v="SI"/>
    <s v="NO"/>
    <s v="NO"/>
    <n v="35"/>
    <s v="No"/>
    <s v="No"/>
    <n v="430371"/>
    <s v="TRABAJADOR INDEPENDIENTE"/>
    <n v="35"/>
  </r>
  <r>
    <n v="4828"/>
    <s v="HOMBRE"/>
    <n v="440373"/>
    <s v="ASALARIADO"/>
    <x v="0"/>
    <s v="SI"/>
    <s v="NO"/>
    <s v="NO"/>
    <n v="35"/>
    <s v="No"/>
    <s v="No"/>
    <n v="440373"/>
    <s v="ASALARIADO"/>
    <n v="35"/>
  </r>
  <r>
    <n v="4829"/>
    <s v="HOMBRE"/>
    <n v="1871180.58"/>
    <s v="ASALARIADO"/>
    <x v="1"/>
    <s v="SI"/>
    <s v="NO"/>
    <s v="NO"/>
    <n v="39"/>
    <s v="No"/>
    <s v="No"/>
    <n v="1871180.58"/>
    <s v="ASALARIADO"/>
    <n v="39"/>
  </r>
  <r>
    <n v="4830"/>
    <s v="MUJER"/>
    <n v="504571"/>
    <s v="ASALARIADO"/>
    <x v="0"/>
    <s v="SI"/>
    <s v="NO"/>
    <s v="SI"/>
    <n v="59"/>
    <s v="No"/>
    <s v="No"/>
    <n v="504571"/>
    <s v="ASALARIADO"/>
    <n v="59"/>
  </r>
  <r>
    <n v="4831"/>
    <s v="MUJER"/>
    <n v="686170"/>
    <s v="TRABAJADOR INDEPENDIENTE"/>
    <x v="1"/>
    <s v="SI"/>
    <s v="NO"/>
    <s v="SI"/>
    <n v="38"/>
    <s v="No"/>
    <s v="No"/>
    <n v="686170"/>
    <s v="TRABAJADOR INDEPENDIENTE"/>
    <n v="38"/>
  </r>
  <r>
    <n v="4832"/>
    <s v="MUJER"/>
    <n v="1072765"/>
    <s v="ASALARIADO"/>
    <x v="0"/>
    <s v="SI"/>
    <s v="NO"/>
    <s v="SI"/>
    <n v="41"/>
    <s v="No"/>
    <s v="No"/>
    <n v="1072765"/>
    <s v="ASALARIADO"/>
    <n v="41"/>
  </r>
  <r>
    <n v="4833"/>
    <s v="HOMBRE"/>
    <n v="665586.97"/>
    <s v="ASALARIADO"/>
    <x v="1"/>
    <s v="SI"/>
    <s v="NO"/>
    <s v="NO"/>
    <n v="27"/>
    <s v="No"/>
    <s v="No"/>
    <n v="665586.97"/>
    <s v="ASALARIADO"/>
    <n v="27"/>
  </r>
  <r>
    <n v="4834"/>
    <s v="MUJER"/>
    <n v="317915"/>
    <s v="ASALARIADO"/>
    <x v="1"/>
    <s v="SI"/>
    <s v="SI"/>
    <s v="NO"/>
    <n v="54"/>
    <s v="No"/>
    <s v="No"/>
    <n v="317915"/>
    <s v="ASALARIADO"/>
    <n v="54"/>
  </r>
  <r>
    <n v="4835"/>
    <s v="HOMBRE"/>
    <n v="297046"/>
    <s v="ASEGURADO VOLUNTARIO"/>
    <x v="1"/>
    <s v="SI"/>
    <s v="NO"/>
    <s v="NO"/>
    <n v="51"/>
    <s v="No"/>
    <s v="No"/>
    <n v="297046"/>
    <s v="ASEGURADO VOLUNTARIO"/>
    <n v="51"/>
  </r>
  <r>
    <n v="4836"/>
    <s v="MUJER"/>
    <n v="1182150"/>
    <s v="ASALARIADO"/>
    <x v="1"/>
    <s v="SI"/>
    <s v="NO"/>
    <s v="NO"/>
    <n v="47"/>
    <s v="No"/>
    <s v="No"/>
    <n v="1182150"/>
    <s v="ASALARIADO"/>
    <n v="47"/>
  </r>
  <r>
    <n v="4837"/>
    <s v="HOMBRE"/>
    <n v="278030"/>
    <s v="CONVENIOS ESPECIALES DE TRABAJADORES INDEPENDIENTES"/>
    <x v="1"/>
    <s v="SI"/>
    <s v="NO"/>
    <s v="NO"/>
    <n v="67"/>
    <s v="No"/>
    <s v="No"/>
    <n v="278030"/>
    <s v="CONVENIOS ESPECIALES DE TRABAJADORES INDEPENDIENTES"/>
    <n v="67"/>
  </r>
  <r>
    <n v="4838"/>
    <s v="HOMBRE"/>
    <n v="925292.5"/>
    <s v="ASALARIADO"/>
    <x v="0"/>
    <s v="SI"/>
    <s v="NO"/>
    <s v="NO"/>
    <n v="59"/>
    <s v="No"/>
    <s v="No"/>
    <n v="925292.5"/>
    <s v="ASALARIADO"/>
    <n v="59"/>
  </r>
  <r>
    <n v="4839"/>
    <s v="HOMBRE"/>
    <n v="278030"/>
    <s v="TRABAJADOR INDEPENDIENTE"/>
    <x v="1"/>
    <s v="SI"/>
    <s v="NO"/>
    <s v="NO"/>
    <n v="46"/>
    <s v="No"/>
    <s v="No"/>
    <n v="278030"/>
    <s v="TRABAJADOR INDEPENDIENTE"/>
    <n v="46"/>
  </r>
  <r>
    <n v="4840"/>
    <s v="HOMBRE"/>
    <n v="411350"/>
    <s v="ASALARIADO"/>
    <x v="1"/>
    <s v="SI"/>
    <s v="NO"/>
    <s v="NO"/>
    <n v="44"/>
    <s v="No"/>
    <s v="No"/>
    <n v="411350"/>
    <s v="ASALARIADO"/>
    <n v="44"/>
  </r>
  <r>
    <n v="4841"/>
    <s v="MUJER"/>
    <n v="2186234"/>
    <s v="ASALARIADO"/>
    <x v="1"/>
    <s v="SI"/>
    <s v="NO"/>
    <s v="NO"/>
    <n v="39"/>
    <s v="No"/>
    <s v="No"/>
    <n v="2186234"/>
    <s v="ASALARIADO"/>
    <n v="39"/>
  </r>
  <r>
    <n v="4842"/>
    <s v="HOMBRE"/>
    <n v="2153787.6800000002"/>
    <s v="ASALARIADO"/>
    <x v="1"/>
    <s v="SI"/>
    <s v="NO"/>
    <s v="NO"/>
    <n v="41"/>
    <s v="No"/>
    <s v="No"/>
    <n v="2153787.6800000002"/>
    <s v="ASALARIADO"/>
    <n v="41"/>
  </r>
  <r>
    <n v="4843"/>
    <s v="MUJER"/>
    <n v="258118.56"/>
    <s v="ASALARIADO"/>
    <x v="1"/>
    <s v="SI"/>
    <s v="NO"/>
    <s v="NO"/>
    <n v="21"/>
    <s v="No"/>
    <s v="No"/>
    <n v="258118.56"/>
    <s v="ASALARIADO"/>
    <n v="21"/>
  </r>
  <r>
    <n v="4844"/>
    <s v="HOMBRE"/>
    <n v="420248"/>
    <s v="TRABAJADOR INDEPENDIENTE"/>
    <x v="1"/>
    <s v="SI"/>
    <s v="NO"/>
    <s v="SI"/>
    <n v="33"/>
    <s v="No"/>
    <s v="No"/>
    <n v="420248"/>
    <s v="TRABAJADOR INDEPENDIENTE"/>
    <n v="33"/>
  </r>
  <r>
    <n v="4845"/>
    <s v="HOMBRE"/>
    <n v="734210"/>
    <s v="ASALARIADO"/>
    <x v="1"/>
    <s v="SI"/>
    <s v="NO"/>
    <s v="NO"/>
    <n v="54"/>
    <s v="No"/>
    <s v="No"/>
    <n v="734210"/>
    <s v="ASALARIADO"/>
    <n v="54"/>
  </r>
  <r>
    <n v="4846"/>
    <s v="MUJER"/>
    <n v="406011"/>
    <s v="ASALARIADO"/>
    <x v="1"/>
    <s v="SI"/>
    <s v="NO"/>
    <s v="NO"/>
    <n v="33"/>
    <s v="No"/>
    <s v="No"/>
    <n v="406011"/>
    <s v="ASALARIADO"/>
    <n v="33"/>
  </r>
  <r>
    <n v="4847"/>
    <s v="HOMBRE"/>
    <n v="500000"/>
    <s v="ASALARIADO"/>
    <x v="1"/>
    <s v="SI"/>
    <s v="NO"/>
    <s v="NO"/>
    <n v="40"/>
    <s v="No"/>
    <s v="No"/>
    <n v="500000"/>
    <s v="ASALARIADO"/>
    <n v="40"/>
  </r>
  <r>
    <n v="4848"/>
    <s v="HOMBRE"/>
    <n v="81932.259999999995"/>
    <s v="ASALARIADO"/>
    <x v="1"/>
    <s v="SI"/>
    <s v="NO"/>
    <s v="NO"/>
    <n v="39"/>
    <s v="No"/>
    <s v="No"/>
    <n v="81932.259999999995"/>
    <s v="ASALARIADO"/>
    <n v="39"/>
  </r>
  <r>
    <n v="4849"/>
    <s v="HOMBRE"/>
    <n v="316920"/>
    <s v="ASALARIADO"/>
    <x v="1"/>
    <s v="SI"/>
    <s v="NO"/>
    <s v="NO"/>
    <n v="34"/>
    <s v="No"/>
    <s v="No"/>
    <n v="316920"/>
    <s v="ASALARIADO"/>
    <n v="34"/>
  </r>
  <r>
    <n v="4850"/>
    <s v="HOMBRE"/>
    <n v="417792.18"/>
    <s v="ASALARIADO"/>
    <x v="1"/>
    <s v="SI"/>
    <s v="NO"/>
    <s v="NO"/>
    <n v="37"/>
    <s v="No"/>
    <s v="No"/>
    <n v="417792.18"/>
    <s v="ASALARIADO"/>
    <n v="37"/>
  </r>
  <r>
    <n v="4851"/>
    <s v="MUJER"/>
    <n v="297046"/>
    <s v="ASEGURADO VOLUNTARIO"/>
    <x v="1"/>
    <s v="SI"/>
    <s v="NO"/>
    <s v="NO"/>
    <n v="55"/>
    <s v="No"/>
    <s v="No"/>
    <n v="297046"/>
    <s v="ASEGURADO VOLUNTARIO"/>
    <n v="55"/>
  </r>
  <r>
    <n v="4852"/>
    <s v="HOMBRE"/>
    <n v="371296.25"/>
    <s v="ASALARIADO"/>
    <x v="0"/>
    <s v="SI"/>
    <s v="NO"/>
    <s v="NO"/>
    <n v="49"/>
    <s v="No"/>
    <s v="No"/>
    <n v="371296.25"/>
    <s v="ASALARIADO"/>
    <n v="49"/>
  </r>
  <r>
    <n v="4853"/>
    <s v="HOMBRE"/>
    <n v="639148"/>
    <s v="TRABAJADOR INDEPENDIENTE"/>
    <x v="1"/>
    <s v="SI"/>
    <s v="NO"/>
    <s v="NO"/>
    <n v="63"/>
    <s v="No"/>
    <s v="No"/>
    <n v="639148"/>
    <s v="TRABAJADOR INDEPENDIENTE"/>
    <n v="63"/>
  </r>
  <r>
    <n v="4854"/>
    <s v="MUJER"/>
    <n v="453750"/>
    <s v="ASALARIADO"/>
    <x v="1"/>
    <s v="SI"/>
    <s v="SI"/>
    <s v="NO"/>
    <n v="27"/>
    <s v="No"/>
    <s v="No"/>
    <n v="453750"/>
    <s v="ASALARIADO"/>
    <n v="27"/>
  </r>
  <r>
    <n v="4855"/>
    <s v="HOMBRE"/>
    <n v="889043.09"/>
    <s v="ASALARIADO"/>
    <x v="0"/>
    <s v="SI"/>
    <s v="NO"/>
    <s v="NO"/>
    <n v="32"/>
    <s v="No"/>
    <s v="No"/>
    <n v="889043.09"/>
    <s v="ASALARIADO"/>
    <n v="32"/>
  </r>
  <r>
    <n v="4856"/>
    <s v="HOMBRE"/>
    <n v="278030"/>
    <s v="ASEGURADO VOLUNTARIO"/>
    <x v="1"/>
    <s v="SI"/>
    <s v="SI"/>
    <s v="NO"/>
    <n v="48"/>
    <s v="No"/>
    <s v="No"/>
    <n v="278030"/>
    <s v="ASEGURADO VOLUNTARIO"/>
    <n v="48"/>
  </r>
  <r>
    <n v="4857"/>
    <s v="HOMBRE"/>
    <n v="660392"/>
    <s v="ASEGURADO VOLUNTARIO"/>
    <x v="1"/>
    <s v="SI"/>
    <s v="SI"/>
    <s v="NO"/>
    <n v="53"/>
    <s v="No"/>
    <s v="No"/>
    <n v="660392"/>
    <s v="ASEGURADO VOLUNTARIO"/>
    <n v="53"/>
  </r>
  <r>
    <n v="4858"/>
    <s v="HOMBRE"/>
    <n v="491840"/>
    <s v="PENSIONADOS EN SU PROPIO SISTEMA"/>
    <x v="0"/>
    <s v="SI"/>
    <s v="NO"/>
    <s v="NO"/>
    <n v="72"/>
    <s v="No"/>
    <s v="No"/>
    <n v="491840"/>
    <s v="PENSIONADOS EN SU PROPIO SISTEMA"/>
    <n v="72"/>
  </r>
  <r>
    <n v="4859"/>
    <s v="HOMBRE"/>
    <n v="1089300"/>
    <s v="ASALARIADO"/>
    <x v="1"/>
    <s v="SI"/>
    <s v="NO"/>
    <s v="NO"/>
    <n v="49"/>
    <s v="No"/>
    <s v="No"/>
    <n v="1089300"/>
    <s v="ASALARIADO"/>
    <n v="49"/>
  </r>
  <r>
    <n v="4860"/>
    <s v="MUJER"/>
    <n v="352830"/>
    <s v="ASALARIADO"/>
    <x v="1"/>
    <s v="SI"/>
    <s v="NO"/>
    <s v="NO"/>
    <n v="22"/>
    <s v="No"/>
    <s v="No"/>
    <n v="352830"/>
    <s v="ASALARIADO"/>
    <n v="22"/>
  </r>
  <r>
    <n v="4861"/>
    <s v="HOMBRE"/>
    <n v="1417056.5"/>
    <s v="ASALARIADO"/>
    <x v="0"/>
    <s v="SI"/>
    <s v="NO"/>
    <s v="NO"/>
    <n v="55"/>
    <s v="No"/>
    <s v="No"/>
    <n v="1417056.5"/>
    <s v="ASALARIADO"/>
    <n v="55"/>
  </r>
  <r>
    <n v="4862"/>
    <s v="MUJER"/>
    <n v="974906"/>
    <s v="ASALARIADO"/>
    <x v="0"/>
    <s v="SI"/>
    <s v="NO"/>
    <s v="NO"/>
    <n v="50"/>
    <s v="No"/>
    <s v="No"/>
    <n v="974906"/>
    <s v="ASALARIADO"/>
    <n v="50"/>
  </r>
  <r>
    <n v="4863"/>
    <s v="MUJER"/>
    <n v="430924"/>
    <s v="ASALARIADO"/>
    <x v="1"/>
    <s v="SI"/>
    <s v="NO"/>
    <s v="NO"/>
    <n v="45"/>
    <s v="No"/>
    <s v="No"/>
    <n v="430924"/>
    <s v="ASALARIADO"/>
    <n v="45"/>
  </r>
  <r>
    <n v="4864"/>
    <s v="MUJER"/>
    <n v="218650"/>
    <s v="ASALARIADO"/>
    <x v="1"/>
    <s v="SI"/>
    <s v="NO"/>
    <s v="SI"/>
    <n v="50"/>
    <s v="No"/>
    <s v="No"/>
    <n v="218650"/>
    <s v="ASALARIADO"/>
    <n v="50"/>
  </r>
  <r>
    <n v="4865"/>
    <s v="HOMBRE"/>
    <n v="459223"/>
    <s v="TRABAJADOR INDEPENDIENTE"/>
    <x v="1"/>
    <s v="SI"/>
    <s v="NO"/>
    <s v="NO"/>
    <n v="58"/>
    <s v="No"/>
    <s v="No"/>
    <n v="459223"/>
    <s v="TRABAJADOR INDEPENDIENTE"/>
    <n v="58"/>
  </r>
  <r>
    <n v="4866"/>
    <s v="HOMBRE"/>
    <n v="105750"/>
    <s v="ASALARIADO"/>
    <x v="1"/>
    <s v="SI"/>
    <s v="NO"/>
    <s v="NO"/>
    <n v="38"/>
    <s v="No"/>
    <s v="No"/>
    <n v="105750"/>
    <s v="ASALARIADO"/>
    <n v="38"/>
  </r>
  <r>
    <n v="4867"/>
    <s v="HOMBRE"/>
    <n v="341002"/>
    <s v="ASALARIADO"/>
    <x v="1"/>
    <s v="SI"/>
    <s v="NO"/>
    <s v="NO"/>
    <n v="36"/>
    <s v="No"/>
    <s v="No"/>
    <n v="341002"/>
    <s v="ASALARIADO"/>
    <n v="36"/>
  </r>
  <r>
    <n v="4868"/>
    <s v="HOMBRE"/>
    <n v="497566.22"/>
    <s v="ASALARIADO"/>
    <x v="1"/>
    <s v="SI"/>
    <s v="NO"/>
    <s v="NO"/>
    <n v="34"/>
    <s v="No"/>
    <s v="No"/>
    <n v="497566.22"/>
    <s v="ASALARIADO"/>
    <n v="34"/>
  </r>
  <r>
    <n v="4869"/>
    <s v="MUJER"/>
    <n v="407547.36"/>
    <s v="ASALARIADO"/>
    <x v="0"/>
    <s v="SI"/>
    <s v="NO"/>
    <s v="NO"/>
    <n v="61"/>
    <s v="No"/>
    <s v="No"/>
    <n v="407547.36"/>
    <s v="ASALARIADO"/>
    <n v="61"/>
  </r>
  <r>
    <n v="4870"/>
    <s v="HOMBRE"/>
    <n v="1190858.8"/>
    <s v="ASALARIADO"/>
    <x v="0"/>
    <s v="SI"/>
    <s v="NO"/>
    <s v="NO"/>
    <n v="59"/>
    <s v="No"/>
    <s v="No"/>
    <n v="1190858.8"/>
    <s v="ASALARIADO"/>
    <n v="59"/>
  </r>
  <r>
    <n v="4871"/>
    <s v="MUJER"/>
    <n v="297139"/>
    <s v="TRABAJADOR INDEPENDIENTE"/>
    <x v="1"/>
    <s v="SI"/>
    <s v="SI"/>
    <s v="SI"/>
    <n v="63"/>
    <s v="No"/>
    <s v="No"/>
    <n v="297139"/>
    <s v="TRABAJADOR INDEPENDIENTE"/>
    <n v="63"/>
  </r>
  <r>
    <n v="4872"/>
    <s v="MUJER"/>
    <n v="199099.7"/>
    <s v="ASALARIADO"/>
    <x v="0"/>
    <s v="SI"/>
    <s v="NO"/>
    <s v="NO"/>
    <n v="24"/>
    <s v="No"/>
    <s v="No"/>
    <n v="199099.7"/>
    <s v="ASALARIADO"/>
    <n v="24"/>
  </r>
  <r>
    <n v="4873"/>
    <s v="MUJER"/>
    <n v="368050"/>
    <s v="ASALARIADO"/>
    <x v="1"/>
    <s v="SI"/>
    <s v="NO"/>
    <s v="NO"/>
    <n v="42"/>
    <s v="No"/>
    <s v="No"/>
    <n v="368050"/>
    <s v="ASALARIADO"/>
    <n v="42"/>
  </r>
  <r>
    <n v="4874"/>
    <s v="HOMBRE"/>
    <n v="433136"/>
    <s v="ASALARIADO"/>
    <x v="1"/>
    <s v="SI"/>
    <s v="NO"/>
    <s v="NO"/>
    <n v="50"/>
    <s v="No"/>
    <s v="No"/>
    <n v="433136"/>
    <s v="ASALARIADO"/>
    <n v="50"/>
  </r>
  <r>
    <n v="4875"/>
    <s v="HOMBRE"/>
    <n v="1295895"/>
    <s v="ASALARIADO"/>
    <x v="1"/>
    <s v="SI"/>
    <s v="NO"/>
    <s v="NO"/>
    <n v="32"/>
    <s v="No"/>
    <s v="No"/>
    <n v="1295895"/>
    <s v="ASALARIADO"/>
    <n v="32"/>
  </r>
  <r>
    <n v="4876"/>
    <s v="HOMBRE"/>
    <n v="898140"/>
    <s v="ASALARIADO"/>
    <x v="1"/>
    <s v="SI"/>
    <s v="NO"/>
    <s v="NO"/>
    <n v="28"/>
    <s v="No"/>
    <s v="No"/>
    <n v="898140"/>
    <s v="ASALARIADO"/>
    <n v="28"/>
  </r>
  <r>
    <n v="4877"/>
    <s v="HOMBRE"/>
    <n v="532775.64"/>
    <s v="ASALARIADO"/>
    <x v="1"/>
    <s v="SI"/>
    <s v="NO"/>
    <s v="NO"/>
    <n v="47"/>
    <s v="No"/>
    <s v="No"/>
    <n v="532775.64"/>
    <s v="ASALARIADO"/>
    <n v="47"/>
  </r>
  <r>
    <n v="4878"/>
    <s v="MUJER"/>
    <n v="635080.35"/>
    <s v="PENSIONADOS EN SU PROPIO SISTEMA"/>
    <x v="0"/>
    <s v="SI"/>
    <s v="NO"/>
    <s v="NO"/>
    <n v="65"/>
    <s v="No"/>
    <s v="No"/>
    <n v="635080.35"/>
    <s v="PENSIONADOS EN SU PROPIO SISTEMA"/>
    <n v="65"/>
  </r>
  <r>
    <n v="4879"/>
    <s v="MUJER"/>
    <n v="278030"/>
    <s v="CONVENIOS ESPECIALES DE TRABAJADORES INDEPENDIENTES"/>
    <x v="1"/>
    <s v="SI"/>
    <s v="NO"/>
    <s v="NO"/>
    <n v="59"/>
    <s v="No"/>
    <s v="No"/>
    <n v="278030"/>
    <s v="CONVENIOS ESPECIALES DE TRABAJADORES INDEPENDIENTES"/>
    <n v="59"/>
  </r>
  <r>
    <n v="4880"/>
    <s v="HOMBRE"/>
    <n v="3082593.2"/>
    <s v="ASALARIADO"/>
    <x v="0"/>
    <s v="SI"/>
    <s v="NO"/>
    <s v="NO"/>
    <n v="55"/>
    <s v="Atípico"/>
    <s v="No"/>
    <n v="3082593.2"/>
    <s v="ASALARIADO"/>
    <n v="55"/>
  </r>
  <r>
    <n v="4881"/>
    <s v="HOMBRE"/>
    <n v="457783.1"/>
    <s v="ASALARIADO"/>
    <x v="1"/>
    <s v="SI"/>
    <s v="NO"/>
    <s v="NO"/>
    <n v="30"/>
    <s v="No"/>
    <s v="No"/>
    <n v="457783.1"/>
    <s v="ASALARIADO"/>
    <n v="30"/>
  </r>
  <r>
    <n v="4882"/>
    <s v="MUJER"/>
    <n v="452286.93"/>
    <s v="ASALARIADO"/>
    <x v="0"/>
    <s v="SI"/>
    <s v="NO"/>
    <s v="NO"/>
    <n v="40"/>
    <s v="No"/>
    <s v="No"/>
    <n v="452286.93"/>
    <s v="ASALARIADO"/>
    <n v="40"/>
  </r>
  <r>
    <n v="4883"/>
    <s v="HOMBRE"/>
    <n v="389877.39"/>
    <s v="ASALARIADO"/>
    <x v="1"/>
    <s v="SI"/>
    <s v="NO"/>
    <s v="NO"/>
    <n v="31"/>
    <s v="No"/>
    <s v="No"/>
    <n v="389877.39"/>
    <s v="ASALARIADO"/>
    <n v="31"/>
  </r>
  <r>
    <n v="4884"/>
    <s v="HOMBRE"/>
    <n v="693332.47999999998"/>
    <s v="ASALARIADO"/>
    <x v="1"/>
    <s v="SI"/>
    <s v="NO"/>
    <s v="NO"/>
    <n v="20"/>
    <s v="No"/>
    <s v="No"/>
    <n v="693332.47999999998"/>
    <s v="ASALARIADO"/>
    <n v="20"/>
  </r>
  <r>
    <n v="4885"/>
    <s v="HOMBRE"/>
    <n v="278030"/>
    <s v="CONVENIOS ESPECIALES DE TRABAJADORES INDEPENDIENTES"/>
    <x v="1"/>
    <s v="SI"/>
    <s v="NO"/>
    <s v="NO"/>
    <n v="49"/>
    <s v="No"/>
    <s v="No"/>
    <n v="278030"/>
    <s v="CONVENIOS ESPECIALES DE TRABAJADORES INDEPENDIENTES"/>
    <n v="49"/>
  </r>
  <r>
    <n v="4886"/>
    <s v="HOMBRE"/>
    <n v="394319"/>
    <s v="ASALARIADO"/>
    <x v="1"/>
    <s v="SI"/>
    <s v="NO"/>
    <s v="NO"/>
    <n v="34"/>
    <s v="No"/>
    <s v="No"/>
    <n v="394319"/>
    <s v="ASALARIADO"/>
    <n v="34"/>
  </r>
  <r>
    <n v="4887"/>
    <s v="MUJER"/>
    <n v="351823"/>
    <s v="ASALARIADO"/>
    <x v="0"/>
    <s v="SI"/>
    <s v="NO"/>
    <s v="NO"/>
    <n v="27"/>
    <s v="No"/>
    <s v="No"/>
    <n v="351823"/>
    <s v="ASALARIADO"/>
    <n v="27"/>
  </r>
  <r>
    <n v="4888"/>
    <s v="HOMBRE"/>
    <n v="2326097.7000000002"/>
    <s v="ASALARIADO"/>
    <x v="0"/>
    <s v="SI"/>
    <s v="NO"/>
    <s v="NO"/>
    <n v="54"/>
    <s v="Atípico"/>
    <s v="No"/>
    <n v="2326097.7000000002"/>
    <s v="ASALARIADO"/>
    <n v="54"/>
  </r>
  <r>
    <n v="4889"/>
    <s v="HOMBRE"/>
    <n v="267520"/>
    <s v="ASALARIADO"/>
    <x v="1"/>
    <s v="SI"/>
    <s v="NO"/>
    <s v="NO"/>
    <n v="56"/>
    <s v="No"/>
    <s v="No"/>
    <n v="267520"/>
    <s v="ASALARIADO"/>
    <n v="56"/>
  </r>
  <r>
    <n v="4890"/>
    <s v="HOMBRE"/>
    <n v="1645618"/>
    <s v="ASALARIADO"/>
    <x v="1"/>
    <s v="SI"/>
    <s v="NO"/>
    <s v="NO"/>
    <n v="28"/>
    <s v="No"/>
    <s v="No"/>
    <n v="1645618"/>
    <s v="ASALARIADO"/>
    <n v="28"/>
  </r>
  <r>
    <n v="4891"/>
    <s v="HOMBRE"/>
    <n v="278030"/>
    <s v="CONVENIOS ESPECIALES DE TRABAJADORES INDEPENDIENTES"/>
    <x v="1"/>
    <s v="SI"/>
    <s v="NO"/>
    <s v="NO"/>
    <n v="58"/>
    <s v="No"/>
    <s v="No"/>
    <n v="278030"/>
    <s v="CONVENIOS ESPECIALES DE TRABAJADORES INDEPENDIENTES"/>
    <n v="58"/>
  </r>
  <r>
    <n v="4892"/>
    <s v="HOMBRE"/>
    <n v="38615"/>
    <s v="ASALARIADO"/>
    <x v="1"/>
    <s v="SI"/>
    <s v="NO"/>
    <s v="NO"/>
    <n v="26"/>
    <s v="No"/>
    <s v="No"/>
    <n v="38615"/>
    <s v="ASALARIADO"/>
    <n v="26"/>
  </r>
  <r>
    <n v="4893"/>
    <s v="HOMBRE"/>
    <n v="586357"/>
    <s v="PENSIONADOS EN SU PROPIO SISTEMA"/>
    <x v="0"/>
    <s v="SI"/>
    <s v="NO"/>
    <s v="NO"/>
    <n v="91"/>
    <s v="No"/>
    <s v="No"/>
    <n v="586357"/>
    <s v="PENSIONADOS EN SU PROPIO SISTEMA"/>
    <n v="91"/>
  </r>
  <r>
    <n v="4894"/>
    <s v="HOMBRE"/>
    <n v="633542.55000000005"/>
    <s v="ASALARIADO"/>
    <x v="1"/>
    <s v="SI"/>
    <s v="NO"/>
    <s v="NO"/>
    <n v="37"/>
    <s v="No"/>
    <s v="No"/>
    <n v="633542.55000000005"/>
    <s v="ASALARIADO"/>
    <n v="37"/>
  </r>
  <r>
    <n v="4895"/>
    <s v="HOMBRE"/>
    <n v="501669"/>
    <s v="TRABAJADOR INDEPENDIENTE"/>
    <x v="1"/>
    <s v="SI"/>
    <s v="NO"/>
    <s v="NO"/>
    <n v="44"/>
    <s v="No"/>
    <s v="No"/>
    <n v="501669"/>
    <s v="TRABAJADOR INDEPENDIENTE"/>
    <n v="44"/>
  </r>
  <r>
    <n v="4896"/>
    <s v="MUJER"/>
    <n v="787199"/>
    <s v="PENSIONADOS EN SU PROPIO SISTEMA"/>
    <x v="0"/>
    <s v="SI"/>
    <s v="NO"/>
    <s v="NO"/>
    <n v="78"/>
    <s v="No"/>
    <s v="No"/>
    <n v="787199"/>
    <s v="PENSIONADOS EN SU PROPIO SISTEMA"/>
    <n v="78"/>
  </r>
  <r>
    <n v="4897"/>
    <s v="HOMBRE"/>
    <n v="230792.07"/>
    <s v="ASALARIADO"/>
    <x v="0"/>
    <s v="SI"/>
    <s v="NO"/>
    <s v="NO"/>
    <n v="48"/>
    <s v="No"/>
    <s v="No"/>
    <n v="230792.07"/>
    <s v="ASALARIADO"/>
    <n v="48"/>
  </r>
  <r>
    <n v="4898"/>
    <s v="HOMBRE"/>
    <n v="295503"/>
    <s v="ASALARIADO"/>
    <x v="1"/>
    <s v="SI"/>
    <s v="NO"/>
    <s v="NO"/>
    <n v="34"/>
    <s v="No"/>
    <s v="No"/>
    <n v="295503"/>
    <s v="ASALARIADO"/>
    <n v="34"/>
  </r>
  <r>
    <n v="4899"/>
    <s v="HOMBRE"/>
    <n v="1220204"/>
    <s v="ASALARIADO"/>
    <x v="0"/>
    <s v="SI"/>
    <s v="NO"/>
    <s v="NO"/>
    <n v="45"/>
    <s v="No"/>
    <s v="No"/>
    <n v="1220204"/>
    <s v="ASALARIADO"/>
    <n v="45"/>
  </r>
  <r>
    <n v="4900"/>
    <s v="HOMBRE"/>
    <n v="639148"/>
    <s v="TRABAJADOR INDEPENDIENTE"/>
    <x v="1"/>
    <s v="SI"/>
    <s v="NO"/>
    <s v="SI"/>
    <n v="60"/>
    <s v="No"/>
    <s v="No"/>
    <n v="639148"/>
    <s v="TRABAJADOR INDEPENDIENTE"/>
    <n v="60"/>
  </r>
  <r>
    <n v="4901"/>
    <s v="MUJER"/>
    <n v="898639.65"/>
    <s v="ASALARIADO"/>
    <x v="0"/>
    <s v="SI"/>
    <s v="NO"/>
    <s v="NO"/>
    <n v="32"/>
    <s v="No"/>
    <s v="No"/>
    <n v="898639.65"/>
    <s v="ASALARIADO"/>
    <n v="32"/>
  </r>
  <r>
    <n v="4902"/>
    <s v="HOMBRE"/>
    <n v="278030"/>
    <s v="CONVENIOS ESPECIALES DE TRABAJADORES INDEPENDIENTES"/>
    <x v="1"/>
    <s v="SI"/>
    <s v="NO"/>
    <s v="NO"/>
    <n v="53"/>
    <s v="No"/>
    <s v="No"/>
    <n v="278030"/>
    <s v="CONVENIOS ESPECIALES DE TRABAJADORES INDEPENDIENTES"/>
    <n v="53"/>
  </r>
  <r>
    <n v="4903"/>
    <s v="HOMBRE"/>
    <n v="310124"/>
    <s v="TRABAJADOR INDEPENDIENTE"/>
    <x v="1"/>
    <s v="SI"/>
    <s v="NO"/>
    <s v="NO"/>
    <n v="57"/>
    <s v="No"/>
    <s v="No"/>
    <n v="310124"/>
    <s v="TRABAJADOR INDEPENDIENTE"/>
    <n v="57"/>
  </r>
  <r>
    <n v="4904"/>
    <s v="HOMBRE"/>
    <n v="991376.88"/>
    <s v="ASALARIADO"/>
    <x v="1"/>
    <s v="SI"/>
    <s v="NO"/>
    <s v="NO"/>
    <n v="45"/>
    <s v="No"/>
    <s v="No"/>
    <n v="991376.88"/>
    <s v="ASALARIADO"/>
    <n v="45"/>
  </r>
  <r>
    <n v="4905"/>
    <s v="HOMBRE"/>
    <n v="308921.96000000002"/>
    <s v="ASALARIADO"/>
    <x v="1"/>
    <s v="SI"/>
    <s v="NO"/>
    <s v="NO"/>
    <n v="24"/>
    <s v="No"/>
    <s v="No"/>
    <n v="308921.96000000002"/>
    <s v="ASALARIADO"/>
    <n v="24"/>
  </r>
  <r>
    <n v="4906"/>
    <s v="MUJER"/>
    <n v="297046"/>
    <s v="ASEGURADO VOLUNTARIO"/>
    <x v="1"/>
    <s v="SI"/>
    <s v="SI"/>
    <s v="NO"/>
    <n v="39"/>
    <s v="No"/>
    <s v="No"/>
    <n v="297046"/>
    <s v="ASEGURADO VOLUNTARIO"/>
    <n v="39"/>
  </r>
  <r>
    <n v="4907"/>
    <s v="HOMBRE"/>
    <n v="347568.48"/>
    <s v="ASALARIADO"/>
    <x v="1"/>
    <s v="SI"/>
    <s v="NO"/>
    <s v="NO"/>
    <n v="27"/>
    <s v="No"/>
    <s v="No"/>
    <n v="347568.48"/>
    <s v="ASALARIADO"/>
    <n v="27"/>
  </r>
  <r>
    <n v="4908"/>
    <s v="HOMBRE"/>
    <n v="297045"/>
    <s v="TRABAJADOR INDEPENDIENTE"/>
    <x v="1"/>
    <s v="SI"/>
    <s v="NO"/>
    <s v="SI"/>
    <n v="57"/>
    <s v="No"/>
    <s v="No"/>
    <n v="297045"/>
    <s v="TRABAJADOR INDEPENDIENTE"/>
    <n v="57"/>
  </r>
  <r>
    <n v="4909"/>
    <s v="HOMBRE"/>
    <n v="353906"/>
    <s v="TRABAJADOR INDEPENDIENTE"/>
    <x v="1"/>
    <s v="SI"/>
    <s v="NO"/>
    <s v="NO"/>
    <n v="42"/>
    <s v="No"/>
    <s v="No"/>
    <n v="353906"/>
    <s v="TRABAJADOR INDEPENDIENTE"/>
    <n v="42"/>
  </r>
  <r>
    <n v="4910"/>
    <s v="HOMBRE"/>
    <n v="77230"/>
    <s v="ASALARIADO"/>
    <x v="1"/>
    <s v="SI"/>
    <s v="NO"/>
    <s v="NO"/>
    <n v="22"/>
    <s v="No"/>
    <s v="No"/>
    <n v="77230"/>
    <s v="ASALARIADO"/>
    <n v="22"/>
  </r>
  <r>
    <n v="4911"/>
    <s v="HOMBRE"/>
    <n v="335206"/>
    <s v="ASALARIADO"/>
    <x v="1"/>
    <s v="SI"/>
    <s v="NO"/>
    <s v="NO"/>
    <n v="37"/>
    <s v="No"/>
    <s v="No"/>
    <n v="335206"/>
    <s v="ASALARIADO"/>
    <n v="37"/>
  </r>
  <r>
    <n v="4912"/>
    <s v="HOMBRE"/>
    <n v="328196"/>
    <s v="TRABAJADOR INDEPENDIENTE"/>
    <x v="1"/>
    <s v="SI"/>
    <s v="SI"/>
    <s v="SI"/>
    <n v="37"/>
    <s v="No"/>
    <s v="No"/>
    <n v="328196"/>
    <s v="TRABAJADOR INDEPENDIENTE"/>
    <n v="37"/>
  </r>
  <r>
    <n v="4913"/>
    <s v="MUJER"/>
    <n v="1354854"/>
    <s v="ASALARIADO"/>
    <x v="0"/>
    <s v="SI"/>
    <s v="NO"/>
    <s v="SI"/>
    <n v="42"/>
    <s v="No"/>
    <s v="No"/>
    <n v="1354854"/>
    <s v="ASALARIADO"/>
    <n v="42"/>
  </r>
  <r>
    <n v="4914"/>
    <s v="MUJER"/>
    <n v="2021471.57"/>
    <s v="ASALARIADO"/>
    <x v="0"/>
    <s v="SI"/>
    <s v="NO"/>
    <s v="NO"/>
    <n v="38"/>
    <s v="No"/>
    <s v="No"/>
    <n v="2021471.57"/>
    <s v="ASALARIADO"/>
    <n v="38"/>
  </r>
  <r>
    <n v="4915"/>
    <s v="HOMBRE"/>
    <n v="2753365.06"/>
    <s v="ASALARIADO"/>
    <x v="0"/>
    <s v="SI"/>
    <s v="NO"/>
    <s v="NO"/>
    <n v="27"/>
    <s v="Atípico"/>
    <s v="No"/>
    <n v="2753365.06"/>
    <s v="ASALARIADO"/>
    <n v="27"/>
  </r>
  <r>
    <n v="4916"/>
    <s v="HOMBRE"/>
    <n v="242000"/>
    <s v="ASALARIADO"/>
    <x v="1"/>
    <s v="SI"/>
    <s v="NO"/>
    <s v="NO"/>
    <n v="22"/>
    <s v="No"/>
    <s v="No"/>
    <n v="242000"/>
    <s v="ASALARIADO"/>
    <n v="22"/>
  </r>
  <r>
    <n v="4917"/>
    <s v="MUJER"/>
    <n v="278030"/>
    <s v="ASEGURADO VOLUNTARIO"/>
    <x v="1"/>
    <s v="SI"/>
    <s v="NO"/>
    <s v="NO"/>
    <n v="60"/>
    <s v="No"/>
    <s v="No"/>
    <n v="278030"/>
    <s v="ASEGURADO VOLUNTARIO"/>
    <n v="60"/>
  </r>
  <r>
    <n v="4918"/>
    <s v="HOMBRE"/>
    <n v="370681.59999999998"/>
    <s v="ASALARIADO"/>
    <x v="1"/>
    <s v="SI"/>
    <s v="NO"/>
    <s v="NO"/>
    <n v="28"/>
    <s v="No"/>
    <s v="No"/>
    <n v="370681.59999999998"/>
    <s v="ASALARIADO"/>
    <n v="28"/>
  </r>
  <r>
    <n v="4919"/>
    <s v="HOMBRE"/>
    <n v="195150"/>
    <s v="ASALARIADO"/>
    <x v="1"/>
    <s v="SI"/>
    <s v="NO"/>
    <s v="NO"/>
    <n v="36"/>
    <s v="No"/>
    <s v="No"/>
    <n v="195150"/>
    <s v="ASALARIADO"/>
    <n v="36"/>
  </r>
  <r>
    <n v="4920"/>
    <s v="HOMBRE"/>
    <n v="404463"/>
    <s v="TRABAJADOR INDEPENDIENTE"/>
    <x v="1"/>
    <s v="SI"/>
    <s v="NO"/>
    <s v="NO"/>
    <n v="43"/>
    <s v="No"/>
    <s v="No"/>
    <n v="404463"/>
    <s v="TRABAJADOR INDEPENDIENTE"/>
    <n v="43"/>
  </r>
  <r>
    <n v="4921"/>
    <s v="HOMBRE"/>
    <n v="581349.26"/>
    <s v="ASALARIADO"/>
    <x v="1"/>
    <s v="SI"/>
    <s v="NO"/>
    <s v="NO"/>
    <n v="46"/>
    <s v="No"/>
    <s v="No"/>
    <n v="581349.26"/>
    <s v="ASALARIADO"/>
    <n v="46"/>
  </r>
  <r>
    <n v="4922"/>
    <s v="HOMBRE"/>
    <n v="903746"/>
    <s v="ASALARIADO"/>
    <x v="1"/>
    <s v="SI"/>
    <s v="NO"/>
    <s v="NO"/>
    <n v="32"/>
    <s v="No"/>
    <s v="No"/>
    <n v="903746"/>
    <s v="ASALARIADO"/>
    <n v="32"/>
  </r>
  <r>
    <n v="4923"/>
    <s v="HOMBRE"/>
    <n v="278030"/>
    <s v="CONVENIOS ESPECIALES DE TRABAJADORES INDEPENDIENTES"/>
    <x v="1"/>
    <s v="SI"/>
    <s v="NO"/>
    <s v="NO"/>
    <n v="69"/>
    <s v="No"/>
    <s v="No"/>
    <n v="278030"/>
    <s v="CONVENIOS ESPECIALES DE TRABAJADORES INDEPENDIENTES"/>
    <n v="69"/>
  </r>
  <r>
    <n v="4924"/>
    <s v="MUJER"/>
    <n v="25000"/>
    <s v="ASALARIADO"/>
    <x v="1"/>
    <s v="SI"/>
    <s v="NO"/>
    <s v="NO"/>
    <n v="49"/>
    <s v="No"/>
    <s v="No"/>
    <n v="25000"/>
    <s v="ASALARIADO"/>
    <n v="49"/>
  </r>
  <r>
    <n v="4925"/>
    <s v="HOMBRE"/>
    <n v="1558990"/>
    <s v="ASALARIADO"/>
    <x v="0"/>
    <s v="SI"/>
    <s v="NO"/>
    <s v="NO"/>
    <n v="43"/>
    <s v="No"/>
    <s v="No"/>
    <n v="1558990"/>
    <s v="ASALARIADO"/>
    <n v="43"/>
  </r>
  <r>
    <n v="4926"/>
    <s v="HOMBRE"/>
    <n v="1177435.8899999999"/>
    <s v="ASALARIADO"/>
    <x v="1"/>
    <s v="SI"/>
    <s v="NO"/>
    <s v="NO"/>
    <n v="28"/>
    <s v="No"/>
    <s v="No"/>
    <n v="1177435.8899999999"/>
    <s v="ASALARIADO"/>
    <n v="28"/>
  </r>
  <r>
    <n v="4927"/>
    <s v="MUJER"/>
    <n v="199760.73"/>
    <s v="ASALARIADO"/>
    <x v="1"/>
    <s v="SI"/>
    <s v="NO"/>
    <s v="NO"/>
    <n v="46"/>
    <s v="No"/>
    <s v="No"/>
    <n v="199760.73"/>
    <s v="ASALARIADO"/>
    <n v="46"/>
  </r>
  <r>
    <n v="4928"/>
    <s v="HOMBRE"/>
    <n v="827454"/>
    <s v="ASALARIADO"/>
    <x v="1"/>
    <s v="SI"/>
    <s v="NO"/>
    <s v="NO"/>
    <n v="22"/>
    <s v="No"/>
    <s v="No"/>
    <n v="827454"/>
    <s v="ASALARIADO"/>
    <n v="22"/>
  </r>
  <r>
    <n v="4929"/>
    <s v="HOMBRE"/>
    <n v="297045"/>
    <s v="ASEGURADO VOLUNTARIO"/>
    <x v="1"/>
    <s v="SI"/>
    <s v="NO"/>
    <s v="NO"/>
    <n v="59"/>
    <s v="No"/>
    <s v="No"/>
    <n v="297045"/>
    <s v="ASEGURADO VOLUNTARIO"/>
    <n v="59"/>
  </r>
  <r>
    <n v="4930"/>
    <s v="HOMBRE"/>
    <n v="842792.5"/>
    <s v="ASALARIADO"/>
    <x v="0"/>
    <s v="SI"/>
    <s v="NO"/>
    <s v="NO"/>
    <n v="33"/>
    <s v="No"/>
    <s v="No"/>
    <n v="842792.5"/>
    <s v="ASALARIADO"/>
    <n v="33"/>
  </r>
  <r>
    <n v="4931"/>
    <s v="MUJER"/>
    <n v="297046"/>
    <s v="ASEGURADO VOLUNTARIO"/>
    <x v="1"/>
    <s v="SI"/>
    <s v="SI"/>
    <s v="NO"/>
    <n v="33"/>
    <s v="No"/>
    <s v="No"/>
    <n v="297046"/>
    <s v="ASEGURADO VOLUNTARIO"/>
    <n v="33"/>
  </r>
  <r>
    <n v="4932"/>
    <s v="HOMBRE"/>
    <n v="268990.86"/>
    <s v="ASALARIADO"/>
    <x v="1"/>
    <s v="SI"/>
    <s v="NO"/>
    <s v="NO"/>
    <n v="26"/>
    <s v="No"/>
    <s v="No"/>
    <n v="268990.86"/>
    <s v="ASALARIADO"/>
    <n v="26"/>
  </r>
  <r>
    <n v="4933"/>
    <s v="MUJER"/>
    <n v="953508"/>
    <s v="PENSIONADOS EN SU PROPIO SISTEMA"/>
    <x v="0"/>
    <s v="SI"/>
    <s v="NO"/>
    <s v="NO"/>
    <n v="70"/>
    <s v="No"/>
    <s v="No"/>
    <n v="953508"/>
    <s v="PENSIONADOS EN SU PROPIO SISTEMA"/>
    <n v="70"/>
  </r>
  <r>
    <n v="4934"/>
    <s v="MUJER"/>
    <n v="292120"/>
    <s v="ASALARIADO"/>
    <x v="1"/>
    <s v="SI"/>
    <s v="NO"/>
    <s v="NO"/>
    <n v="26"/>
    <s v="No"/>
    <s v="No"/>
    <n v="292120"/>
    <s v="ASALARIADO"/>
    <n v="26"/>
  </r>
  <r>
    <n v="4935"/>
    <s v="MUJER"/>
    <n v="2417560.34"/>
    <s v="ASALARIADO"/>
    <x v="0"/>
    <s v="SI"/>
    <s v="NO"/>
    <s v="NO"/>
    <n v="53"/>
    <s v="Atípico"/>
    <s v="No"/>
    <n v="2417560.34"/>
    <s v="ASALARIADO"/>
    <n v="53"/>
  </r>
  <r>
    <n v="4936"/>
    <s v="MUJER"/>
    <n v="5000"/>
    <s v="ASALARIADO"/>
    <x v="1"/>
    <s v="SI"/>
    <s v="NO"/>
    <s v="NO"/>
    <n v="39"/>
    <s v="No"/>
    <s v="No"/>
    <n v="5000"/>
    <s v="ASALARIADO"/>
    <n v="39"/>
  </r>
  <r>
    <n v="4937"/>
    <s v="HOMBRE"/>
    <n v="631606.25"/>
    <s v="ASALARIADO"/>
    <x v="1"/>
    <s v="SI"/>
    <s v="SI"/>
    <s v="NO"/>
    <n v="20"/>
    <s v="No"/>
    <s v="No"/>
    <n v="631606.25"/>
    <s v="ASALARIADO"/>
    <n v="20"/>
  </r>
  <r>
    <n v="4938"/>
    <s v="HOMBRE"/>
    <n v="299441"/>
    <s v="TRABAJADOR INDEPENDIENTE"/>
    <x v="1"/>
    <s v="SI"/>
    <s v="NO"/>
    <s v="NO"/>
    <n v="31"/>
    <s v="No"/>
    <s v="No"/>
    <n v="299441"/>
    <s v="TRABAJADOR INDEPENDIENTE"/>
    <n v="31"/>
  </r>
  <r>
    <n v="4939"/>
    <s v="MUJER"/>
    <n v="233740"/>
    <s v="ASALARIADO"/>
    <x v="1"/>
    <s v="SI"/>
    <s v="NO"/>
    <s v="NO"/>
    <n v="18"/>
    <s v="No"/>
    <s v="No"/>
    <n v="233740"/>
    <s v="ASALARIADO"/>
    <n v="18"/>
  </r>
  <r>
    <n v="4940"/>
    <s v="HOMBRE"/>
    <n v="297046"/>
    <s v="ASEGURADO VOLUNTARIO"/>
    <x v="1"/>
    <s v="SI"/>
    <s v="NO"/>
    <s v="NO"/>
    <n v="40"/>
    <s v="No"/>
    <s v="No"/>
    <n v="297046"/>
    <s v="ASEGURADO VOLUNTARIO"/>
    <n v="40"/>
  </r>
  <r>
    <n v="4941"/>
    <s v="MUJER"/>
    <n v="278030"/>
    <s v="ASEGURADO VOLUNTARIO"/>
    <x v="1"/>
    <s v="SI"/>
    <s v="NO"/>
    <s v="NO"/>
    <n v="50"/>
    <s v="No"/>
    <s v="No"/>
    <n v="278030"/>
    <s v="ASEGURADO VOLUNTARIO"/>
    <n v="50"/>
  </r>
  <r>
    <n v="4942"/>
    <s v="HOMBRE"/>
    <n v="3670341.6"/>
    <s v="ASALARIADO"/>
    <x v="1"/>
    <s v="SI"/>
    <s v="NO"/>
    <s v="NO"/>
    <n v="42"/>
    <s v="Atípico"/>
    <s v="No"/>
    <n v="3670341.6"/>
    <s v="ASALARIADO"/>
    <n v="42"/>
  </r>
  <r>
    <n v="4943"/>
    <s v="HOMBRE"/>
    <n v="350050.88"/>
    <s v="ASALARIADO"/>
    <x v="1"/>
    <s v="SI"/>
    <s v="NO"/>
    <s v="NO"/>
    <n v="26"/>
    <s v="No"/>
    <s v="No"/>
    <n v="350050.88"/>
    <s v="ASALARIADO"/>
    <n v="26"/>
  </r>
  <r>
    <n v="4944"/>
    <s v="HOMBRE"/>
    <n v="1225741"/>
    <s v="ASALARIADO"/>
    <x v="1"/>
    <s v="SI"/>
    <s v="NO"/>
    <s v="NO"/>
    <n v="57"/>
    <s v="No"/>
    <s v="No"/>
    <n v="1225741"/>
    <s v="ASALARIADO"/>
    <n v="57"/>
  </r>
  <r>
    <n v="4945"/>
    <s v="MUJER"/>
    <n v="297045"/>
    <s v="ASEGURADO VOLUNTARIO"/>
    <x v="1"/>
    <s v="SI"/>
    <s v="NO"/>
    <s v="NO"/>
    <n v="35"/>
    <s v="No"/>
    <s v="No"/>
    <n v="297045"/>
    <s v="ASEGURADO VOLUNTARIO"/>
    <n v="35"/>
  </r>
  <r>
    <n v="4946"/>
    <s v="HOMBRE"/>
    <n v="278030"/>
    <s v="CONVENIOS ESPECIALES DE TRABAJADORES INDEPENDIENTES"/>
    <x v="1"/>
    <s v="SI"/>
    <s v="NO"/>
    <s v="NO"/>
    <n v="37"/>
    <s v="No"/>
    <s v="No"/>
    <n v="278030"/>
    <s v="CONVENIOS ESPECIALES DE TRABAJADORES INDEPENDIENTES"/>
    <n v="37"/>
  </r>
  <r>
    <n v="4947"/>
    <s v="MUJER"/>
    <n v="1158417"/>
    <s v="ASALARIADO"/>
    <x v="0"/>
    <s v="SI"/>
    <s v="NO"/>
    <s v="NO"/>
    <n v="39"/>
    <s v="No"/>
    <s v="No"/>
    <n v="1158417"/>
    <s v="ASALARIADO"/>
    <n v="39"/>
  </r>
  <r>
    <n v="4948"/>
    <s v="MUJER"/>
    <n v="297046"/>
    <s v="ASEGURADO VOLUNTARIO"/>
    <x v="1"/>
    <s v="SI"/>
    <s v="NO"/>
    <s v="NO"/>
    <n v="24"/>
    <s v="No"/>
    <s v="No"/>
    <n v="297046"/>
    <s v="ASEGURADO VOLUNTARIO"/>
    <n v="24"/>
  </r>
  <r>
    <n v="4949"/>
    <s v="HOMBRE"/>
    <n v="1376386"/>
    <s v="PENSIONADOS EN SU PROPIO SISTEMA"/>
    <x v="0"/>
    <s v="SI"/>
    <s v="NO"/>
    <s v="NO"/>
    <n v="67"/>
    <s v="No"/>
    <s v="No"/>
    <n v="1376386"/>
    <s v="PENSIONADOS EN SU PROPIO SISTEMA"/>
    <n v="67"/>
  </r>
  <r>
    <n v="4950"/>
    <s v="HOMBRE"/>
    <n v="4206651"/>
    <s v="ASALARIADO"/>
    <x v="0"/>
    <s v="SI"/>
    <s v="NO"/>
    <s v="NO"/>
    <n v="69"/>
    <s v="Atípico"/>
    <s v="No"/>
    <n v="4206651"/>
    <s v="ASALARIADO"/>
    <n v="69"/>
  </r>
  <r>
    <n v="4951"/>
    <s v="HOMBRE"/>
    <n v="545415"/>
    <s v="ASALARIADO"/>
    <x v="1"/>
    <s v="SI"/>
    <s v="NO"/>
    <s v="NO"/>
    <n v="20"/>
    <s v="No"/>
    <s v="No"/>
    <n v="545415"/>
    <s v="ASALARIADO"/>
    <n v="20"/>
  </r>
  <r>
    <n v="4952"/>
    <s v="MUJER"/>
    <n v="330000"/>
    <s v="ASALARIADO"/>
    <x v="1"/>
    <s v="SI"/>
    <s v="NO"/>
    <s v="NO"/>
    <n v="25"/>
    <s v="No"/>
    <s v="No"/>
    <n v="330000"/>
    <s v="ASALARIADO"/>
    <n v="25"/>
  </r>
  <r>
    <n v="4953"/>
    <s v="HOMBRE"/>
    <n v="297046"/>
    <s v="ASEGURADO VOLUNTARIO"/>
    <x v="1"/>
    <s v="SI"/>
    <s v="NO"/>
    <s v="NO"/>
    <n v="62"/>
    <s v="No"/>
    <s v="No"/>
    <n v="297046"/>
    <s v="ASEGURADO VOLUNTARIO"/>
    <n v="62"/>
  </r>
  <r>
    <n v="4954"/>
    <s v="HOMBRE"/>
    <n v="479252.04"/>
    <s v="ASALARIADO"/>
    <x v="1"/>
    <s v="SI"/>
    <s v="NO"/>
    <s v="NO"/>
    <n v="25"/>
    <s v="No"/>
    <s v="No"/>
    <n v="479252.04"/>
    <s v="ASALARIADO"/>
    <n v="25"/>
  </r>
  <r>
    <n v="4955"/>
    <s v="MUJER"/>
    <n v="371690"/>
    <s v="ASALARIADO"/>
    <x v="1"/>
    <s v="SI"/>
    <s v="NO"/>
    <s v="NO"/>
    <n v="48"/>
    <s v="No"/>
    <s v="No"/>
    <n v="371690"/>
    <s v="ASALARIADO"/>
    <n v="48"/>
  </r>
  <r>
    <n v="4956"/>
    <s v="MUJER"/>
    <n v="1200000"/>
    <s v="ASALARIADO"/>
    <x v="1"/>
    <s v="SI"/>
    <s v="SI"/>
    <s v="NO"/>
    <n v="78"/>
    <s v="No"/>
    <s v="No"/>
    <n v="1200000"/>
    <s v="ASALARIADO"/>
    <n v="78"/>
  </r>
  <r>
    <n v="4957"/>
    <s v="HOMBRE"/>
    <n v="428960.15"/>
    <s v="ASALARIADO"/>
    <x v="1"/>
    <s v="SI"/>
    <s v="NO"/>
    <s v="NO"/>
    <n v="41"/>
    <s v="No"/>
    <s v="No"/>
    <n v="428960.15"/>
    <s v="ASALARIADO"/>
    <n v="41"/>
  </r>
  <r>
    <n v="4958"/>
    <s v="HOMBRE"/>
    <n v="290000"/>
    <s v="ASALARIADO"/>
    <x v="1"/>
    <s v="SI"/>
    <s v="SI"/>
    <s v="NO"/>
    <n v="37"/>
    <s v="No"/>
    <s v="No"/>
    <n v="290000"/>
    <s v="ASALARIADO"/>
    <n v="37"/>
  </r>
  <r>
    <n v="4959"/>
    <s v="HOMBRE"/>
    <n v="543612.26"/>
    <s v="ASALARIADO"/>
    <x v="0"/>
    <s v="SI"/>
    <s v="NO"/>
    <s v="NO"/>
    <n v="39"/>
    <s v="No"/>
    <s v="No"/>
    <n v="543612.26"/>
    <s v="ASALARIADO"/>
    <n v="39"/>
  </r>
  <r>
    <n v="4960"/>
    <s v="HOMBRE"/>
    <n v="149130"/>
    <s v="ASALARIADO"/>
    <x v="1"/>
    <s v="SI"/>
    <s v="SI"/>
    <s v="SI"/>
    <n v="29"/>
    <s v="No"/>
    <s v="No"/>
    <n v="149130"/>
    <s v="ASALARIADO"/>
    <n v="29"/>
  </r>
  <r>
    <n v="4961"/>
    <s v="HOMBRE"/>
    <n v="347603"/>
    <s v="TRABAJADOR INDEPENDIENTE"/>
    <x v="1"/>
    <s v="SI"/>
    <s v="NO"/>
    <s v="SI"/>
    <n v="46"/>
    <s v="No"/>
    <s v="No"/>
    <n v="347603"/>
    <s v="TRABAJADOR INDEPENDIENTE"/>
    <n v="46"/>
  </r>
  <r>
    <n v="4962"/>
    <s v="HOMBRE"/>
    <n v="1211650.6299999999"/>
    <s v="ASALARIADO"/>
    <x v="1"/>
    <s v="SI"/>
    <s v="NO"/>
    <s v="NO"/>
    <n v="61"/>
    <s v="No"/>
    <s v="No"/>
    <n v="1211650.6299999999"/>
    <s v="ASALARIADO"/>
    <n v="61"/>
  </r>
  <r>
    <n v="4963"/>
    <s v="MUJER"/>
    <n v="714152"/>
    <s v="ASALARIADO"/>
    <x v="1"/>
    <s v="SI"/>
    <s v="NO"/>
    <s v="NO"/>
    <n v="31"/>
    <s v="No"/>
    <s v="No"/>
    <n v="714152"/>
    <s v="ASALARIADO"/>
    <n v="31"/>
  </r>
  <r>
    <n v="4964"/>
    <s v="HOMBRE"/>
    <n v="298000"/>
    <s v="ASEGURADO VOLUNTARIO"/>
    <x v="1"/>
    <s v="SI"/>
    <s v="SI"/>
    <s v="NO"/>
    <n v="31"/>
    <s v="No"/>
    <s v="No"/>
    <n v="298000"/>
    <s v="ASEGURADO VOLUNTARIO"/>
    <n v="31"/>
  </r>
  <r>
    <n v="4965"/>
    <s v="MUJER"/>
    <n v="349768"/>
    <s v="ASALARIADO"/>
    <x v="0"/>
    <s v="SI"/>
    <s v="NO"/>
    <s v="SI"/>
    <n v="55"/>
    <s v="No"/>
    <s v="No"/>
    <n v="349768"/>
    <s v="ASALARIADO"/>
    <n v="55"/>
  </r>
  <r>
    <n v="4966"/>
    <s v="MUJER"/>
    <n v="297046"/>
    <s v="ASEGURADO VOLUNTARIO"/>
    <x v="1"/>
    <s v="NO"/>
    <s v="NO"/>
    <s v="NO"/>
    <n v="43"/>
    <s v="No"/>
    <s v="No"/>
    <n v="297046"/>
    <s v="ASEGURADO VOLUNTARIO"/>
    <n v="43"/>
  </r>
  <r>
    <n v="4967"/>
    <s v="HOMBRE"/>
    <n v="428928.14"/>
    <s v="ASALARIADO"/>
    <x v="1"/>
    <s v="SI"/>
    <s v="NO"/>
    <s v="NO"/>
    <n v="36"/>
    <s v="No"/>
    <s v="No"/>
    <n v="428928.14"/>
    <s v="ASALARIADO"/>
    <n v="36"/>
  </r>
  <r>
    <n v="4968"/>
    <s v="MUJER"/>
    <n v="446938.37"/>
    <s v="ASALARIADO"/>
    <x v="1"/>
    <s v="SI"/>
    <s v="NO"/>
    <s v="SI"/>
    <n v="30"/>
    <s v="No"/>
    <s v="No"/>
    <n v="446938.37"/>
    <s v="ASALARIADO"/>
    <n v="30"/>
  </r>
  <r>
    <n v="4969"/>
    <s v="MUJER"/>
    <n v="968467.27"/>
    <s v="ASALARIADO"/>
    <x v="1"/>
    <s v="SI"/>
    <s v="NO"/>
    <s v="NO"/>
    <n v="33"/>
    <s v="No"/>
    <s v="No"/>
    <n v="968467.27"/>
    <s v="ASALARIADO"/>
    <n v="33"/>
  </r>
  <r>
    <n v="4970"/>
    <s v="MUJER"/>
    <n v="302470"/>
    <s v="TRABAJADOR INDEPENDIENTE"/>
    <x v="1"/>
    <s v="SI"/>
    <s v="NO"/>
    <s v="NO"/>
    <n v="23"/>
    <s v="No"/>
    <s v="No"/>
    <n v="302470"/>
    <s v="TRABAJADOR INDEPENDIENTE"/>
    <n v="23"/>
  </r>
  <r>
    <n v="4971"/>
    <s v="HOMBRE"/>
    <n v="742053.13"/>
    <s v="ASALARIADO"/>
    <x v="0"/>
    <s v="SI"/>
    <s v="NO"/>
    <s v="NO"/>
    <n v="39"/>
    <s v="No"/>
    <s v="No"/>
    <n v="742053.13"/>
    <s v="ASALARIADO"/>
    <n v="39"/>
  </r>
  <r>
    <n v="4972"/>
    <s v="HOMBRE"/>
    <n v="442402.66"/>
    <s v="ASALARIADO"/>
    <x v="1"/>
    <s v="SI"/>
    <s v="NO"/>
    <s v="NO"/>
    <n v="33"/>
    <s v="No"/>
    <s v="No"/>
    <n v="442402.66"/>
    <s v="ASALARIADO"/>
    <n v="33"/>
  </r>
  <r>
    <n v="4973"/>
    <s v="HOMBRE"/>
    <n v="911494.56"/>
    <s v="ASALARIADO"/>
    <x v="1"/>
    <s v="SI"/>
    <s v="NO"/>
    <s v="NO"/>
    <n v="41"/>
    <s v="No"/>
    <s v="No"/>
    <n v="911494.56"/>
    <s v="ASALARIADO"/>
    <n v="41"/>
  </r>
  <r>
    <n v="4974"/>
    <s v="MUJER"/>
    <n v="1000000"/>
    <s v="ASALARIADO"/>
    <x v="1"/>
    <s v="SI"/>
    <s v="NO"/>
    <s v="NO"/>
    <n v="37"/>
    <s v="No"/>
    <s v="No"/>
    <n v="1000000"/>
    <s v="ASALARIADO"/>
    <n v="37"/>
  </r>
  <r>
    <n v="4975"/>
    <s v="MUJER"/>
    <n v="415284"/>
    <s v="PENSIONADOS EN SU PROPIO SISTEMA"/>
    <x v="0"/>
    <s v="SI"/>
    <s v="NO"/>
    <s v="NO"/>
    <n v="66"/>
    <s v="No"/>
    <s v="No"/>
    <n v="415284"/>
    <s v="PENSIONADOS EN SU PROPIO SISTEMA"/>
    <n v="66"/>
  </r>
  <r>
    <n v="4976"/>
    <s v="HOMBRE"/>
    <n v="278030"/>
    <s v="TRABAJADOR INDEPENDIENTE"/>
    <x v="1"/>
    <s v="SI"/>
    <s v="NO"/>
    <s v="SI"/>
    <n v="25"/>
    <s v="No"/>
    <s v="No"/>
    <n v="278030"/>
    <s v="TRABAJADOR INDEPENDIENTE"/>
    <n v="25"/>
  </r>
  <r>
    <n v="4977"/>
    <s v="HOMBRE"/>
    <n v="346518.97"/>
    <s v="ASALARIADO"/>
    <x v="1"/>
    <s v="SI"/>
    <s v="NO"/>
    <s v="NO"/>
    <n v="22"/>
    <s v="No"/>
    <s v="No"/>
    <n v="346518.97"/>
    <s v="ASALARIADO"/>
    <n v="22"/>
  </r>
  <r>
    <n v="4978"/>
    <s v="MUJER"/>
    <n v="1261759.8799999999"/>
    <s v="ASALARIADO"/>
    <x v="0"/>
    <s v="SI"/>
    <s v="NO"/>
    <s v="NO"/>
    <n v="35"/>
    <s v="No"/>
    <s v="No"/>
    <n v="1261759.8799999999"/>
    <s v="ASALARIADO"/>
    <n v="35"/>
  </r>
  <r>
    <n v="4979"/>
    <s v="HOMBRE"/>
    <n v="889320.28"/>
    <s v="CONVENIOS ESPECIALES DE ASEGURADOS VOLUNTARIOS"/>
    <x v="1"/>
    <s v="SI"/>
    <s v="NO"/>
    <s v="NO"/>
    <n v="59"/>
    <s v="No"/>
    <s v="No"/>
    <n v="889320.28"/>
    <s v="CONVENIOS ESPECIALES DE ASEGURADOS VOLUNTARIOS"/>
    <n v="59"/>
  </r>
  <r>
    <n v="4980"/>
    <s v="HOMBRE"/>
    <n v="297046"/>
    <s v="TRABAJADOR INDEPENDIENTE"/>
    <x v="1"/>
    <s v="SI"/>
    <s v="SI"/>
    <s v="SI"/>
    <n v="36"/>
    <s v="No"/>
    <s v="No"/>
    <n v="297046"/>
    <s v="TRABAJADOR INDEPENDIENTE"/>
    <n v="36"/>
  </r>
  <r>
    <n v="4981"/>
    <s v="HOMBRE"/>
    <n v="385702"/>
    <s v="TRABAJADOR INDEPENDIENTE"/>
    <x v="1"/>
    <s v="SI"/>
    <s v="NO"/>
    <s v="SI"/>
    <n v="39"/>
    <s v="No"/>
    <s v="No"/>
    <n v="385702"/>
    <s v="TRABAJADOR INDEPENDIENTE"/>
    <n v="39"/>
  </r>
  <r>
    <n v="4982"/>
    <s v="HOMBRE"/>
    <n v="299647"/>
    <s v="ASEGURADO VOLUNTARIO"/>
    <x v="1"/>
    <s v="SI"/>
    <s v="NO"/>
    <s v="NO"/>
    <n v="67"/>
    <s v="No"/>
    <s v="No"/>
    <n v="299647"/>
    <s v="ASEGURADO VOLUNTARIO"/>
    <n v="67"/>
  </r>
  <r>
    <n v="4983"/>
    <s v="MUJER"/>
    <n v="324345.28000000003"/>
    <s v="ASALARIADO"/>
    <x v="1"/>
    <s v="SI"/>
    <s v="NO"/>
    <s v="NO"/>
    <n v="38"/>
    <s v="No"/>
    <s v="No"/>
    <n v="324345.28000000003"/>
    <s v="ASALARIADO"/>
    <n v="38"/>
  </r>
  <r>
    <n v="4984"/>
    <s v="HOMBRE"/>
    <n v="331181"/>
    <s v="TRABAJADOR INDEPENDIENTE"/>
    <x v="1"/>
    <s v="SI"/>
    <s v="SI"/>
    <s v="SI"/>
    <n v="55"/>
    <s v="No"/>
    <s v="No"/>
    <n v="331181"/>
    <s v="TRABAJADOR INDEPENDIENTE"/>
    <n v="55"/>
  </r>
  <r>
    <n v="4985"/>
    <s v="MUJER"/>
    <n v="376777"/>
    <s v="ASALARIADO"/>
    <x v="1"/>
    <s v="SI"/>
    <s v="NO"/>
    <s v="SI"/>
    <n v="33"/>
    <s v="No"/>
    <s v="No"/>
    <n v="376777"/>
    <s v="ASALARIADO"/>
    <n v="33"/>
  </r>
  <r>
    <n v="4986"/>
    <s v="MUJER"/>
    <n v="356455"/>
    <s v="TRABAJADOR INDEPENDIENTE"/>
    <x v="1"/>
    <s v="SI"/>
    <s v="NO"/>
    <s v="NO"/>
    <n v="63"/>
    <s v="No"/>
    <s v="No"/>
    <n v="356455"/>
    <s v="TRABAJADOR INDEPENDIENTE"/>
    <n v="63"/>
  </r>
  <r>
    <n v="4987"/>
    <s v="HOMBRE"/>
    <n v="1912797.11"/>
    <s v="ASALARIADO"/>
    <x v="1"/>
    <s v="SI"/>
    <s v="NO"/>
    <s v="NO"/>
    <n v="49"/>
    <s v="No"/>
    <s v="No"/>
    <n v="1912797.11"/>
    <s v="ASALARIADO"/>
    <n v="49"/>
  </r>
  <r>
    <n v="4988"/>
    <s v="MUJER"/>
    <n v="1709530"/>
    <s v="ASALARIADO"/>
    <x v="0"/>
    <s v="SI"/>
    <s v="NO"/>
    <s v="SI"/>
    <n v="44"/>
    <s v="No"/>
    <s v="No"/>
    <n v="1709530"/>
    <s v="ASALARIADO"/>
    <n v="44"/>
  </r>
  <r>
    <n v="4989"/>
    <s v="HOMBRE"/>
    <n v="882417.74"/>
    <s v="ASALARIADO"/>
    <x v="1"/>
    <s v="SI"/>
    <s v="NO"/>
    <s v="NO"/>
    <n v="38"/>
    <s v="No"/>
    <s v="No"/>
    <n v="882417.74"/>
    <s v="ASALARIADO"/>
    <n v="38"/>
  </r>
  <r>
    <n v="4990"/>
    <s v="MUJER"/>
    <n v="438889.6"/>
    <s v="ASALARIADO"/>
    <x v="1"/>
    <s v="SI"/>
    <s v="NO"/>
    <s v="NO"/>
    <n v="31"/>
    <s v="No"/>
    <s v="No"/>
    <n v="438889.6"/>
    <s v="ASALARIADO"/>
    <n v="31"/>
  </r>
  <r>
    <n v="4991"/>
    <s v="MUJER"/>
    <n v="335860.17"/>
    <s v="ASALARIADO"/>
    <x v="0"/>
    <s v="SI"/>
    <s v="NO"/>
    <s v="NO"/>
    <n v="35"/>
    <s v="No"/>
    <s v="No"/>
    <n v="335860.17"/>
    <s v="ASALARIADO"/>
    <n v="35"/>
  </r>
  <r>
    <n v="4992"/>
    <s v="HOMBRE"/>
    <n v="501500"/>
    <s v="ASALARIADO"/>
    <x v="1"/>
    <s v="SI"/>
    <s v="NO"/>
    <s v="NO"/>
    <n v="29"/>
    <s v="No"/>
    <s v="No"/>
    <n v="501500"/>
    <s v="ASALARIADO"/>
    <n v="29"/>
  </r>
  <r>
    <n v="4993"/>
    <s v="MUJER"/>
    <n v="354835"/>
    <s v="ASALARIADO"/>
    <x v="1"/>
    <s v="SI"/>
    <s v="NO"/>
    <s v="SI"/>
    <n v="26"/>
    <s v="No"/>
    <s v="No"/>
    <n v="354835"/>
    <s v="ASALARIADO"/>
    <n v="26"/>
  </r>
  <r>
    <n v="4994"/>
    <s v="HOMBRE"/>
    <n v="501040.18"/>
    <s v="ASALARIADO"/>
    <x v="1"/>
    <s v="SI"/>
    <s v="NO"/>
    <s v="NO"/>
    <n v="57"/>
    <s v="No"/>
    <s v="No"/>
    <n v="501040.18"/>
    <s v="ASALARIADO"/>
    <n v="57"/>
  </r>
  <r>
    <n v="4995"/>
    <s v="MUJER"/>
    <n v="958367.36"/>
    <s v="ASALARIADO"/>
    <x v="0"/>
    <s v="SI"/>
    <s v="NO"/>
    <s v="NO"/>
    <n v="38"/>
    <s v="No"/>
    <s v="No"/>
    <n v="958367.36"/>
    <s v="ASALARIADO"/>
    <n v="38"/>
  </r>
  <r>
    <n v="4996"/>
    <s v="MUJER"/>
    <n v="407579"/>
    <s v="ASALARIADO"/>
    <x v="0"/>
    <s v="SI"/>
    <s v="NO"/>
    <s v="NO"/>
    <n v="43"/>
    <s v="No"/>
    <s v="No"/>
    <n v="407579"/>
    <s v="ASALARIADO"/>
    <n v="43"/>
  </r>
  <r>
    <n v="4997"/>
    <s v="MUJER"/>
    <n v="400000"/>
    <s v="ASALARIADO"/>
    <x v="1"/>
    <s v="SI"/>
    <s v="NO"/>
    <s v="NO"/>
    <n v="62"/>
    <s v="No"/>
    <s v="No"/>
    <n v="400000"/>
    <s v="ASALARIADO"/>
    <n v="62"/>
  </r>
  <r>
    <n v="4998"/>
    <s v="MUJER"/>
    <n v="1367154"/>
    <s v="ASALARIADO"/>
    <x v="0"/>
    <s v="SI"/>
    <s v="NO"/>
    <s v="SI"/>
    <n v="56"/>
    <s v="No"/>
    <s v="No"/>
    <n v="1367154"/>
    <s v="ASALARIADO"/>
    <n v="56"/>
  </r>
  <r>
    <n v="4999"/>
    <s v="HOMBRE"/>
    <n v="1898332.8"/>
    <s v="ASALARIADO"/>
    <x v="1"/>
    <s v="SI"/>
    <s v="SI"/>
    <s v="NO"/>
    <n v="42"/>
    <s v="No"/>
    <s v="No"/>
    <n v="1898332.8"/>
    <s v="ASALARIADO"/>
    <n v="42"/>
  </r>
  <r>
    <n v="5000"/>
    <s v="HOMBRE"/>
    <n v="489078.33"/>
    <s v="ASALARIADO"/>
    <x v="1"/>
    <s v="SI"/>
    <s v="NO"/>
    <s v="NO"/>
    <n v="41"/>
    <s v="No"/>
    <s v="No"/>
    <n v="489078.33"/>
    <s v="ASALARIADO"/>
    <n v="41"/>
  </r>
</pivotCacheRecords>
</file>

<file path=xl/pivotCache/pivotCacheRecords4.xml><?xml version="1.0" encoding="utf-8"?>
<pivotCacheRecords xmlns="http://schemas.openxmlformats.org/spreadsheetml/2006/main" xmlns:r="http://schemas.openxmlformats.org/officeDocument/2006/relationships" count="5000">
  <r>
    <n v="1"/>
    <s v="HOMBRE"/>
    <m/>
    <s v="ASALARIADO"/>
    <s v="SECTOR PUBLICO"/>
    <x v="0"/>
    <s v="NO"/>
    <s v="NO"/>
    <n v="42"/>
    <s v="No"/>
    <s v="No"/>
    <n v="657425.23697218252"/>
    <s v="ASALARIADO"/>
    <n v="42"/>
  </r>
  <r>
    <n v="2"/>
    <s v="HOMBRE"/>
    <n v="3315014"/>
    <s v="PENSIONADOS EN SU PROPIO SISTEMA"/>
    <s v="SECTOR PUBLICO"/>
    <x v="0"/>
    <s v="NO"/>
    <s v="NO"/>
    <n v="77"/>
    <s v="Atípico"/>
    <s v="No"/>
    <n v="3315014"/>
    <s v="PENSIONADOS EN SU PROPIO SISTEMA"/>
    <n v="77"/>
  </r>
  <r>
    <n v="3"/>
    <s v="MUJER"/>
    <n v="270486.01"/>
    <s v="ASALARIADO"/>
    <s v="SECTOR PRIVADO"/>
    <x v="0"/>
    <s v="NO"/>
    <s v="NO"/>
    <n v="45"/>
    <s v="No"/>
    <s v="No"/>
    <n v="270486.01"/>
    <s v="ASALARIADO"/>
    <n v="45"/>
  </r>
  <r>
    <n v="4"/>
    <s v="MUJER"/>
    <n v="0"/>
    <s v="ASALARIADO"/>
    <s v="SECTOR PRIVADO"/>
    <x v="0"/>
    <s v="NO"/>
    <s v="NO"/>
    <n v="49"/>
    <s v="No"/>
    <s v="No"/>
    <n v="0"/>
    <s v="ASALARIADO"/>
    <n v="49"/>
  </r>
  <r>
    <n v="5"/>
    <s v="MUJER"/>
    <n v="210000"/>
    <s v="ASALARIADO"/>
    <s v="SECTOR PRIVADO"/>
    <x v="0"/>
    <s v="NO"/>
    <s v="NO"/>
    <n v="42"/>
    <s v="No"/>
    <s v="No"/>
    <n v="210000"/>
    <s v="ASALARIADO"/>
    <n v="42"/>
  </r>
  <r>
    <n v="6"/>
    <s v="HOMBRE"/>
    <n v="397150"/>
    <s v="ASALARIADO"/>
    <s v="SECTOR PRIVADO"/>
    <x v="0"/>
    <s v="NO"/>
    <s v="NO"/>
    <n v="44"/>
    <s v="No"/>
    <s v="No"/>
    <n v="397150"/>
    <s v="ASALARIADO"/>
    <n v="44"/>
  </r>
  <r>
    <n v="7"/>
    <s v="HOMBRE"/>
    <n v="854712"/>
    <s v="ASALARIADO"/>
    <s v="SECTOR PRIVADO"/>
    <x v="0"/>
    <s v="NO"/>
    <s v="NO"/>
    <n v="38"/>
    <s v="No"/>
    <s v="No"/>
    <n v="854712"/>
    <s v="ASALARIADO"/>
    <n v="38"/>
  </r>
  <r>
    <n v="8"/>
    <s v="HOMBRE"/>
    <n v="401000"/>
    <s v="ASALARIADO"/>
    <s v="SECTOR PRIVADO"/>
    <x v="0"/>
    <s v="SI"/>
    <s v="SI"/>
    <n v="36"/>
    <s v="No"/>
    <s v="No"/>
    <n v="401000"/>
    <s v="ASALARIADO"/>
    <n v="36"/>
  </r>
  <r>
    <n v="9"/>
    <s v="MUJER"/>
    <n v="264703.96000000002"/>
    <s v="ASALARIADO"/>
    <s v="SECTOR PRIVADO"/>
    <x v="0"/>
    <s v="NO"/>
    <s v="NO"/>
    <n v="21"/>
    <s v="No"/>
    <s v="No"/>
    <n v="264703.96000000002"/>
    <s v="ASALARIADO"/>
    <n v="21"/>
  </r>
  <r>
    <n v="10"/>
    <s v="HOMBRE"/>
    <n v="4677126.8499999996"/>
    <s v="ASALARIADO"/>
    <s v="SECTOR PRIVADO"/>
    <x v="0"/>
    <s v="NO"/>
    <s v="NO"/>
    <n v="40"/>
    <s v="Atípico"/>
    <s v="No"/>
    <n v="4677126.8499999996"/>
    <s v="ASALARIADO"/>
    <n v="40"/>
  </r>
  <r>
    <n v="11"/>
    <s v="MUJER"/>
    <n v="1200000"/>
    <s v="ASALARIADO"/>
    <s v="SECTOR PRIVADO"/>
    <x v="0"/>
    <s v="NO"/>
    <s v="NO"/>
    <n v="30"/>
    <s v="No"/>
    <s v="No"/>
    <n v="1200000"/>
    <s v="ASALARIADO"/>
    <n v="30"/>
  </r>
  <r>
    <n v="12"/>
    <s v="MUJER"/>
    <n v="1030132"/>
    <s v="ASALARIADO"/>
    <s v="SECTOR PUBLICO"/>
    <x v="0"/>
    <s v="NO"/>
    <s v="SI"/>
    <n v="58"/>
    <s v="No"/>
    <s v="No"/>
    <n v="1030132"/>
    <s v="ASALARIADO"/>
    <n v="58"/>
  </r>
  <r>
    <n v="13"/>
    <s v="HOMBRE"/>
    <n v="731287.5"/>
    <s v="ASALARIADO"/>
    <s v="SECTOR PUBLICO"/>
    <x v="0"/>
    <s v="NO"/>
    <s v="NO"/>
    <n v="40"/>
    <s v="No"/>
    <s v="No"/>
    <n v="731287.5"/>
    <s v="ASALARIADO"/>
    <n v="40"/>
  </r>
  <r>
    <n v="14"/>
    <s v="HOMBRE"/>
    <n v="282305"/>
    <s v="ASEGURADO VOLUNTARIO"/>
    <s v="SECTOR PRIVADO"/>
    <x v="0"/>
    <s v="NO"/>
    <s v="NO"/>
    <n v="51"/>
    <s v="No"/>
    <s v="No"/>
    <n v="282305"/>
    <s v="ASEGURADO VOLUNTARIO"/>
    <n v="51"/>
  </r>
  <r>
    <n v="15"/>
    <s v="MUJER"/>
    <n v="343390.86"/>
    <s v="TRABAJADOR INDEPENDIENTE"/>
    <s v="SECTOR PRIVADO"/>
    <x v="0"/>
    <s v="NO"/>
    <s v="NO"/>
    <n v="59"/>
    <s v="No"/>
    <s v="No"/>
    <n v="343390.86"/>
    <s v="TRABAJADOR INDEPENDIENTE"/>
    <n v="59"/>
  </r>
  <r>
    <n v="16"/>
    <s v="MUJER"/>
    <n v="1943489.5"/>
    <s v="ASALARIADO"/>
    <s v="SECTOR PUBLICO"/>
    <x v="0"/>
    <s v="NO"/>
    <s v="NO"/>
    <n v="58"/>
    <s v="No"/>
    <s v="No"/>
    <n v="1943489.5"/>
    <s v="ASALARIADO"/>
    <n v="58"/>
  </r>
  <r>
    <n v="17"/>
    <s v="MUJER"/>
    <n v="1108980"/>
    <s v="ASALARIADO"/>
    <s v="SECTOR PUBLICO"/>
    <x v="0"/>
    <s v="NO"/>
    <s v="SI"/>
    <n v="36"/>
    <s v="No"/>
    <s v="No"/>
    <n v="1108980"/>
    <s v="ASALARIADO"/>
    <n v="36"/>
  </r>
  <r>
    <n v="18"/>
    <s v="MUJER"/>
    <n v="133157"/>
    <s v="ASALARIADO"/>
    <s v="SECTOR PRIVADO"/>
    <x v="0"/>
    <s v="NO"/>
    <s v="NO"/>
    <n v="39"/>
    <s v="No"/>
    <s v="No"/>
    <n v="133157"/>
    <s v="ASALARIADO"/>
    <n v="39"/>
  </r>
  <r>
    <n v="19"/>
    <s v="HOMBRE"/>
    <n v="553939"/>
    <s v="ASALARIADO"/>
    <s v="SECTOR PRIVADO"/>
    <x v="0"/>
    <s v="NO"/>
    <s v="NO"/>
    <n v="45"/>
    <s v="No"/>
    <s v="No"/>
    <n v="553939"/>
    <s v="ASALARIADO"/>
    <n v="45"/>
  </r>
  <r>
    <n v="20"/>
    <s v="MUJER"/>
    <n v="309820"/>
    <s v="ASEGURADO VOLUNTARIO"/>
    <s v="SECTOR PRIVADO"/>
    <x v="0"/>
    <s v="SI"/>
    <s v="SI"/>
    <n v="52"/>
    <s v="No"/>
    <s v="No"/>
    <n v="309820"/>
    <s v="ASEGURADO VOLUNTARIO"/>
    <n v="52"/>
  </r>
  <r>
    <n v="21"/>
    <s v="MUJER"/>
    <m/>
    <s v="ASALARIADO"/>
    <s v="SECTOR PRIVADO"/>
    <x v="0"/>
    <s v="SI"/>
    <s v="NO"/>
    <n v="28"/>
    <s v="No"/>
    <s v="No"/>
    <n v="657425.23697218252"/>
    <s v="ASALARIADO"/>
    <n v="28"/>
  </r>
  <r>
    <n v="22"/>
    <s v="HOMBRE"/>
    <n v="278030"/>
    <s v="CONVENIOS ESPECIALES DE TRABAJADORES INDEPENDIENTES"/>
    <s v="SECTOR PRIVADO"/>
    <x v="0"/>
    <s v="NO"/>
    <s v="NO"/>
    <n v="59"/>
    <s v="No"/>
    <s v="No"/>
    <n v="278030"/>
    <s v="CONVENIOS ESPECIALES DE TRABAJADORES INDEPENDIENTES"/>
    <n v="59"/>
  </r>
  <r>
    <n v="23"/>
    <s v="HOMBRE"/>
    <n v="2124814"/>
    <s v="ASALARIADO"/>
    <s v="SECTOR PRIVADO"/>
    <x v="0"/>
    <s v="NO"/>
    <s v="NO"/>
    <n v="32"/>
    <s v="No"/>
    <s v="No"/>
    <n v="2124814"/>
    <s v="ASALARIADO"/>
    <n v="32"/>
  </r>
  <r>
    <n v="24"/>
    <s v="HOMBRE"/>
    <n v="191744.68"/>
    <s v="ASALARIADO"/>
    <s v="SECTOR PRIVADO"/>
    <x v="0"/>
    <s v="NO"/>
    <s v="NO"/>
    <n v="18"/>
    <s v="No"/>
    <s v="No"/>
    <n v="191744.68"/>
    <s v="ASALARIADO"/>
    <n v="18"/>
  </r>
  <r>
    <n v="25"/>
    <s v="MUJER"/>
    <n v="1117489"/>
    <s v="ASALARIADO"/>
    <s v="SECTOR PUBLICO"/>
    <x v="0"/>
    <s v="NO"/>
    <s v="SI"/>
    <n v="36"/>
    <s v="No"/>
    <s v="No"/>
    <n v="1117489"/>
    <s v="ASALARIADO"/>
    <n v="36"/>
  </r>
  <r>
    <n v="26"/>
    <s v="HOMBRE"/>
    <n v="1451530"/>
    <s v="PENSIONADOS EN SU PROPIO SISTEMA"/>
    <s v="SECTOR PUBLICO"/>
    <x v="0"/>
    <s v="NO"/>
    <s v="NO"/>
    <n v="62"/>
    <s v="No"/>
    <s v="No"/>
    <n v="1451530"/>
    <s v="PENSIONADOS EN SU PROPIO SISTEMA"/>
    <n v="62"/>
  </r>
  <r>
    <n v="27"/>
    <s v="HOMBRE"/>
    <n v="66700"/>
    <s v="ASALARIADO"/>
    <s v="SECTOR PRIVADO"/>
    <x v="0"/>
    <s v="NO"/>
    <s v="NO"/>
    <n v="38"/>
    <s v="No"/>
    <s v="No"/>
    <n v="66700"/>
    <s v="ASALARIADO"/>
    <n v="38"/>
  </r>
  <r>
    <n v="28"/>
    <s v="MUJER"/>
    <n v="73410"/>
    <s v="ASALARIADO"/>
    <s v="SECTOR PRIVADO"/>
    <x v="0"/>
    <s v="SI"/>
    <s v="NO"/>
    <n v="22"/>
    <s v="No"/>
    <s v="No"/>
    <n v="73410"/>
    <s v="ASALARIADO"/>
    <n v="22"/>
  </r>
  <r>
    <n v="29"/>
    <s v="HOMBRE"/>
    <n v="815355.66"/>
    <s v="ASALARIADO"/>
    <s v="SECTOR PUBLICO"/>
    <x v="0"/>
    <s v="NO"/>
    <s v="NO"/>
    <n v="42"/>
    <s v="No"/>
    <s v="No"/>
    <n v="815355.66"/>
    <s v="ASALARIADO"/>
    <n v="42"/>
  </r>
  <r>
    <n v="30"/>
    <s v="HOMBRE"/>
    <n v="398125"/>
    <s v="ASALARIADO"/>
    <s v="SECTOR PRIVADO"/>
    <x v="0"/>
    <s v="NO"/>
    <s v="NO"/>
    <n v="38"/>
    <s v="No"/>
    <s v="No"/>
    <n v="398125"/>
    <s v="ASALARIADO"/>
    <n v="38"/>
  </r>
  <r>
    <n v="31"/>
    <s v="HOMBRE"/>
    <n v="606763.96"/>
    <s v="ASALARIADO"/>
    <s v="SECTOR PRIVADO"/>
    <x v="0"/>
    <s v="NO"/>
    <s v="NO"/>
    <n v="39"/>
    <s v="No"/>
    <s v="No"/>
    <n v="606763.96"/>
    <s v="ASALARIADO"/>
    <n v="39"/>
  </r>
  <r>
    <n v="32"/>
    <s v="HOMBRE"/>
    <n v="360420"/>
    <s v="TRABAJADOR INDEPENDIENTE"/>
    <s v="SECTOR PRIVADO"/>
    <x v="0"/>
    <s v="NO"/>
    <s v="SI"/>
    <n v="53"/>
    <s v="No"/>
    <s v="No"/>
    <n v="360420"/>
    <s v="TRABAJADOR INDEPENDIENTE"/>
    <n v="53"/>
  </r>
  <r>
    <n v="33"/>
    <s v="MUJER"/>
    <n v="297046"/>
    <s v="ASALARIADO"/>
    <s v="SECTOR PRIVADO"/>
    <x v="0"/>
    <s v="SI"/>
    <s v="NO"/>
    <n v="41"/>
    <s v="No"/>
    <s v="No"/>
    <n v="297046"/>
    <s v="ASALARIADO"/>
    <n v="41"/>
  </r>
  <r>
    <n v="34"/>
    <s v="HOMBRE"/>
    <n v="558030"/>
    <s v="ASALARIADO"/>
    <s v="SECTOR PRIVADO"/>
    <x v="0"/>
    <s v="NO"/>
    <s v="NO"/>
    <n v="28"/>
    <s v="No"/>
    <s v="No"/>
    <n v="558030"/>
    <s v="ASALARIADO"/>
    <n v="28"/>
  </r>
  <r>
    <n v="35"/>
    <s v="HOMBRE"/>
    <n v="68309.03"/>
    <s v="ASALARIADO"/>
    <s v="SECTOR PRIVADO"/>
    <x v="0"/>
    <s v="NO"/>
    <s v="NO"/>
    <n v="43"/>
    <s v="No"/>
    <s v="No"/>
    <n v="68309.03"/>
    <s v="ASALARIADO"/>
    <n v="43"/>
  </r>
  <r>
    <n v="36"/>
    <s v="HOMBRE"/>
    <m/>
    <s v="ASALARIADO"/>
    <s v="SECTOR PUBLICO"/>
    <x v="0"/>
    <s v="NO"/>
    <s v="NO"/>
    <n v="62"/>
    <s v="No"/>
    <s v="No"/>
    <n v="657425.23697218252"/>
    <s v="ASALARIADO"/>
    <n v="62"/>
  </r>
  <r>
    <n v="37"/>
    <s v="HOMBRE"/>
    <n v="1552307.5"/>
    <s v="ASALARIADO"/>
    <s v="SECTOR PRIVADO"/>
    <x v="0"/>
    <s v="SI"/>
    <s v="NO"/>
    <n v="41"/>
    <s v="No"/>
    <s v="No"/>
    <n v="1552307.5"/>
    <s v="ASALARIADO"/>
    <n v="41"/>
  </r>
  <r>
    <n v="38"/>
    <s v="HOMBRE"/>
    <n v="1531575"/>
    <s v="ASEGURADO VOLUNTARIO"/>
    <s v="SECTOR PRIVADO"/>
    <x v="0"/>
    <s v="SI"/>
    <s v="NO"/>
    <n v="66"/>
    <s v="No"/>
    <s v="No"/>
    <n v="1531575"/>
    <s v="ASEGURADO VOLUNTARIO"/>
    <n v="66"/>
  </r>
  <r>
    <n v="39"/>
    <s v="HOMBRE"/>
    <n v="3220569.09"/>
    <s v="ASALARIADO"/>
    <s v="SECTOR PRIVADO"/>
    <x v="0"/>
    <s v="NO"/>
    <s v="NO"/>
    <n v="48"/>
    <s v="Atípico"/>
    <s v="No"/>
    <n v="3220569.09"/>
    <s v="ASALARIADO"/>
    <n v="48"/>
  </r>
  <r>
    <n v="40"/>
    <s v="HOMBRE"/>
    <n v="658917"/>
    <s v="ASALARIADO"/>
    <s v="SECTOR PUBLICO"/>
    <x v="0"/>
    <s v="NO"/>
    <s v="SI"/>
    <n v="56"/>
    <s v="No"/>
    <s v="No"/>
    <n v="658917"/>
    <s v="ASALARIADO"/>
    <n v="56"/>
  </r>
  <r>
    <n v="41"/>
    <s v="HOMBRE"/>
    <n v="631707.6"/>
    <s v="ASALARIADO"/>
    <s v="SECTOR PRIVADO"/>
    <x v="0"/>
    <s v="NO"/>
    <s v="NO"/>
    <n v="25"/>
    <s v="No"/>
    <s v="No"/>
    <n v="631707.6"/>
    <s v="ASALARIADO"/>
    <n v="25"/>
  </r>
  <r>
    <n v="42"/>
    <s v="MUJER"/>
    <n v="977376"/>
    <s v="ASALARIADO"/>
    <s v="SECTOR PRIVADO"/>
    <x v="0"/>
    <s v="NO"/>
    <s v="NO"/>
    <n v="33"/>
    <s v="No"/>
    <s v="No"/>
    <n v="977376"/>
    <s v="ASALARIADO"/>
    <n v="33"/>
  </r>
  <r>
    <n v="43"/>
    <s v="MUJER"/>
    <n v="278030"/>
    <s v="CONVENIOS ESPECIALES DE TRABAJADORES INDEPENDIENTES"/>
    <s v="SECTOR PRIVADO"/>
    <x v="0"/>
    <s v="SI"/>
    <s v="NO"/>
    <n v="23"/>
    <s v="No"/>
    <s v="No"/>
    <n v="278030"/>
    <s v="CONVENIOS ESPECIALES DE TRABAJADORES INDEPENDIENTES"/>
    <n v="23"/>
  </r>
  <r>
    <n v="44"/>
    <s v="HOMBRE"/>
    <n v="633750"/>
    <s v="ASALARIADO"/>
    <s v="SECTOR PRIVADO"/>
    <x v="0"/>
    <s v="NO"/>
    <s v="NO"/>
    <n v="43"/>
    <s v="No"/>
    <s v="No"/>
    <n v="633750"/>
    <s v="ASALARIADO"/>
    <n v="43"/>
  </r>
  <r>
    <n v="45"/>
    <s v="MUJER"/>
    <n v="376776"/>
    <s v="ASALARIADO"/>
    <s v="SECTOR PRIVADO"/>
    <x v="0"/>
    <s v="NO"/>
    <s v="NO"/>
    <n v="27"/>
    <s v="No"/>
    <s v="No"/>
    <n v="376776"/>
    <s v="ASALARIADO"/>
    <n v="27"/>
  </r>
  <r>
    <n v="46"/>
    <s v="MUJER"/>
    <n v="1878386.22"/>
    <s v="ASALARIADO"/>
    <s v="SECTOR PRIVADO"/>
    <x v="0"/>
    <s v="NO"/>
    <s v="NO"/>
    <n v="28"/>
    <s v="No"/>
    <s v="No"/>
    <n v="1878386.22"/>
    <s v="ASALARIADO"/>
    <n v="28"/>
  </r>
  <r>
    <n v="47"/>
    <s v="MUJER"/>
    <n v="2224883"/>
    <s v="ASALARIADO"/>
    <s v="SECTOR PRIVADO"/>
    <x v="0"/>
    <s v="NO"/>
    <s v="NO"/>
    <n v="49"/>
    <s v="No"/>
    <s v="No"/>
    <n v="2224883"/>
    <s v="ASALARIADO"/>
    <n v="49"/>
  </r>
  <r>
    <n v="48"/>
    <s v="MUJER"/>
    <n v="349000"/>
    <s v="ASALARIADO"/>
    <s v="SECTOR PRIVADO"/>
    <x v="0"/>
    <s v="NO"/>
    <s v="NO"/>
    <n v="36"/>
    <s v="No"/>
    <s v="No"/>
    <n v="349000"/>
    <s v="ASALARIADO"/>
    <n v="36"/>
  </r>
  <r>
    <n v="49"/>
    <s v="HOMBRE"/>
    <n v="675069.69"/>
    <s v="ASALARIADO"/>
    <s v="SECTOR PRIVADO"/>
    <x v="0"/>
    <s v="NO"/>
    <s v="NO"/>
    <n v="39"/>
    <s v="No"/>
    <s v="No"/>
    <n v="675069.69"/>
    <s v="ASALARIADO"/>
    <n v="39"/>
  </r>
  <r>
    <n v="50"/>
    <s v="HOMBRE"/>
    <n v="443282"/>
    <s v="ASALARIADO"/>
    <s v="SECTOR PRIVADO"/>
    <x v="0"/>
    <s v="SI"/>
    <s v="NO"/>
    <m/>
    <s v="No"/>
    <s v="No"/>
    <n v="443282"/>
    <s v="ASALARIADO"/>
    <n v="0"/>
  </r>
  <r>
    <n v="51"/>
    <s v="HOMBRE"/>
    <n v="297044.99"/>
    <s v="TRABAJADOR INDEPENDIENTE"/>
    <s v="SECTOR PRIVADO"/>
    <x v="0"/>
    <s v="NO"/>
    <s v="NO"/>
    <n v="66"/>
    <s v="No"/>
    <s v="No"/>
    <n v="297044.99"/>
    <s v="TRABAJADOR INDEPENDIENTE"/>
    <n v="66"/>
  </r>
  <r>
    <n v="52"/>
    <s v="HOMBRE"/>
    <n v="1505458.92"/>
    <s v="ASALARIADO"/>
    <s v="SECTOR PUBLICO"/>
    <x v="0"/>
    <s v="NO"/>
    <s v="NO"/>
    <m/>
    <s v="No"/>
    <s v="No"/>
    <n v="1505458.92"/>
    <s v="ASALARIADO"/>
    <n v="0"/>
  </r>
  <r>
    <n v="53"/>
    <s v="MUJER"/>
    <n v="743436"/>
    <s v="ASALARIADO"/>
    <s v="SECTOR PRIVADO"/>
    <x v="0"/>
    <s v="NO"/>
    <s v="NO"/>
    <n v="28"/>
    <s v="No"/>
    <s v="No"/>
    <n v="743436"/>
    <s v="ASALARIADO"/>
    <n v="28"/>
  </r>
  <r>
    <n v="54"/>
    <s v="HOMBRE"/>
    <n v="379422"/>
    <s v="TRABAJADOR INDEPENDIENTE"/>
    <s v="SECTOR PRIVADO"/>
    <x v="0"/>
    <s v="NO"/>
    <s v="NO"/>
    <n v="43"/>
    <s v="No"/>
    <s v="No"/>
    <n v="379422"/>
    <s v="TRABAJADOR INDEPENDIENTE"/>
    <n v="43"/>
  </r>
  <r>
    <n v="55"/>
    <s v="HOMBRE"/>
    <n v="300000"/>
    <s v="ASEGURADO VOLUNTARIO"/>
    <s v="SECTOR PRIVADO"/>
    <x v="0"/>
    <s v="NO"/>
    <s v="NO"/>
    <n v="44"/>
    <s v="No"/>
    <s v="No"/>
    <n v="300000"/>
    <s v="ASEGURADO VOLUNTARIO"/>
    <n v="44"/>
  </r>
  <r>
    <n v="56"/>
    <s v="MUJER"/>
    <n v="159787.22"/>
    <s v="ASALARIADO"/>
    <s v="SECTOR PRIVADO"/>
    <x v="0"/>
    <s v="SI"/>
    <s v="NO"/>
    <n v="44"/>
    <s v="No"/>
    <s v="No"/>
    <n v="159787.22"/>
    <s v="ASALARIADO"/>
    <n v="44"/>
  </r>
  <r>
    <n v="57"/>
    <s v="MUJER"/>
    <n v="267741.03999999998"/>
    <s v="ASALARIADO"/>
    <s v="SECTOR PRIVADO"/>
    <x v="0"/>
    <s v="NO"/>
    <s v="NO"/>
    <n v="32"/>
    <s v="No"/>
    <s v="No"/>
    <n v="267741.03999999998"/>
    <s v="ASALARIADO"/>
    <n v="32"/>
  </r>
  <r>
    <n v="58"/>
    <s v="MUJER"/>
    <n v="376777"/>
    <s v="ASALARIADO"/>
    <s v="SECTOR PRIVADO"/>
    <x v="0"/>
    <s v="NO"/>
    <s v="NO"/>
    <n v="43"/>
    <s v="No"/>
    <s v="No"/>
    <n v="376777"/>
    <s v="ASALARIADO"/>
    <n v="43"/>
  </r>
  <r>
    <n v="59"/>
    <s v="HOMBRE"/>
    <n v="386161"/>
    <s v="TRABAJADOR INDEPENDIENTE"/>
    <s v="SECTOR PRIVADO"/>
    <x v="0"/>
    <s v="NO"/>
    <s v="SI"/>
    <n v="45"/>
    <s v="No"/>
    <s v="No"/>
    <n v="386161"/>
    <s v="TRABAJADOR INDEPENDIENTE"/>
    <n v="45"/>
  </r>
  <r>
    <n v="60"/>
    <s v="HOMBRE"/>
    <n v="278030"/>
    <s v="CONVENIOS ESPECIALES DE TRABAJADORES INDEPENDIENTES"/>
    <s v="SECTOR PRIVADO"/>
    <x v="0"/>
    <s v="NO"/>
    <s v="NO"/>
    <n v="22"/>
    <s v="No"/>
    <s v="No"/>
    <n v="278030"/>
    <s v="CONVENIOS ESPECIALES DE TRABAJADORES INDEPENDIENTES"/>
    <n v="22"/>
  </r>
  <r>
    <n v="61"/>
    <s v="HOMBRE"/>
    <n v="1594012.66"/>
    <s v="ASALARIADO"/>
    <s v="SECTOR PRIVADO"/>
    <x v="0"/>
    <s v="NO"/>
    <s v="NO"/>
    <n v="32"/>
    <s v="No"/>
    <s v="No"/>
    <n v="1594012.66"/>
    <s v="ASALARIADO"/>
    <n v="32"/>
  </r>
  <r>
    <n v="62"/>
    <s v="HOMBRE"/>
    <n v="1401725.03"/>
    <s v="PENSIONADOS EN SU PROPIO SISTEMA"/>
    <s v="SECTOR PUBLICO"/>
    <x v="0"/>
    <s v="NO"/>
    <s v="NO"/>
    <n v="85"/>
    <s v="No"/>
    <s v="No"/>
    <n v="1401725.03"/>
    <s v="PENSIONADOS EN SU PROPIO SISTEMA"/>
    <n v="85"/>
  </r>
  <r>
    <n v="63"/>
    <s v="HOMBRE"/>
    <n v="366358.49"/>
    <s v="ASALARIADO"/>
    <s v="SECTOR PRIVADO"/>
    <x v="0"/>
    <s v="NO"/>
    <s v="NO"/>
    <n v="51"/>
    <s v="No"/>
    <s v="No"/>
    <n v="366358.49"/>
    <s v="ASALARIADO"/>
    <n v="51"/>
  </r>
  <r>
    <n v="64"/>
    <s v="MUJER"/>
    <n v="411794"/>
    <s v="TRABAJADOR INDEPENDIENTE"/>
    <s v="SECTOR PRIVADO"/>
    <x v="0"/>
    <s v="NO"/>
    <s v="NO"/>
    <n v="53"/>
    <s v="No"/>
    <s v="No"/>
    <n v="411794"/>
    <s v="TRABAJADOR INDEPENDIENTE"/>
    <n v="53"/>
  </r>
  <r>
    <n v="65"/>
    <s v="HOMBRE"/>
    <n v="340510.83"/>
    <s v="ASALARIADO"/>
    <s v="SECTOR PRIVADO"/>
    <x v="0"/>
    <s v="NO"/>
    <s v="NO"/>
    <n v="40"/>
    <s v="No"/>
    <s v="No"/>
    <n v="340510.83"/>
    <s v="ASALARIADO"/>
    <n v="40"/>
  </r>
  <r>
    <n v="66"/>
    <s v="HOMBRE"/>
    <n v="3217736"/>
    <s v="ASALARIADO"/>
    <s v="SECTOR PRIVADO"/>
    <x v="0"/>
    <s v="NO"/>
    <s v="NO"/>
    <n v="32"/>
    <s v="Atípico"/>
    <s v="No"/>
    <n v="3217736"/>
    <s v="ASALARIADO"/>
    <n v="32"/>
  </r>
  <r>
    <n v="67"/>
    <s v="HOMBRE"/>
    <n v="133603.53"/>
    <s v="PENSIONADOS EN SU PROPIO SISTEMA"/>
    <s v="SECTOR PUBLICO"/>
    <x v="0"/>
    <s v="NO"/>
    <s v="NO"/>
    <n v="72"/>
    <s v="No"/>
    <s v="No"/>
    <n v="133603.53"/>
    <s v="PENSIONADOS EN SU PROPIO SISTEMA"/>
    <n v="72"/>
  </r>
  <r>
    <n v="68"/>
    <s v="HOMBRE"/>
    <n v="140435.81"/>
    <s v="PENSIONADOS EN SU PROPIO SISTEMA"/>
    <s v="SECTOR PUBLICO"/>
    <x v="0"/>
    <s v="NO"/>
    <s v="NO"/>
    <n v="74"/>
    <s v="No"/>
    <s v="No"/>
    <n v="140435.81"/>
    <s v="PENSIONADOS EN SU PROPIO SISTEMA"/>
    <n v="74"/>
  </r>
  <r>
    <n v="69"/>
    <s v="HOMBRE"/>
    <n v="1866932.5"/>
    <s v="ASALARIADO"/>
    <s v="SECTOR PUBLICO"/>
    <x v="0"/>
    <s v="NO"/>
    <s v="NO"/>
    <n v="57"/>
    <s v="No"/>
    <s v="No"/>
    <n v="1866932.5"/>
    <s v="ASALARIADO"/>
    <n v="57"/>
  </r>
  <r>
    <n v="70"/>
    <s v="HOMBRE"/>
    <n v="299647"/>
    <s v="ASEGURADO VOLUNTARIO"/>
    <s v="SECTOR PRIVADO"/>
    <x v="0"/>
    <s v="NO"/>
    <s v="NO"/>
    <m/>
    <s v="No"/>
    <s v="No"/>
    <n v="299647"/>
    <s v="ASEGURADO VOLUNTARIO"/>
    <n v="0"/>
  </r>
  <r>
    <n v="71"/>
    <s v="MUJER"/>
    <n v="544163.5"/>
    <s v="ASALARIADO"/>
    <s v="SECTOR PRIVADO"/>
    <x v="0"/>
    <s v="NO"/>
    <s v="NO"/>
    <n v="24"/>
    <s v="No"/>
    <s v="No"/>
    <n v="544163.5"/>
    <s v="ASALARIADO"/>
    <n v="24"/>
  </r>
  <r>
    <n v="72"/>
    <s v="MUJER"/>
    <n v="2128928"/>
    <s v=""/>
    <s v="SECTOR PUBLICO"/>
    <x v="0"/>
    <s v="NO"/>
    <s v="SI"/>
    <n v="42"/>
    <s v="No"/>
    <s v="No"/>
    <n v="2128928"/>
    <s v="ASALARIADO"/>
    <n v="42"/>
  </r>
  <r>
    <n v="73"/>
    <s v="HOMBRE"/>
    <n v="278030"/>
    <s v="CONVENIOS ESPECIALES DE TRABAJADORES INDEPENDIENTES"/>
    <s v="SECTOR PRIVADO"/>
    <x v="0"/>
    <s v="NO"/>
    <s v="NO"/>
    <n v="57"/>
    <s v="No"/>
    <s v="No"/>
    <n v="278030"/>
    <s v="CONVENIOS ESPECIALES DE TRABAJADORES INDEPENDIENTES"/>
    <n v="57"/>
  </r>
  <r>
    <n v="74"/>
    <s v="MUJER"/>
    <n v="508972.79999999999"/>
    <s v="ASALARIADO"/>
    <s v="SECTOR PUBLICO"/>
    <x v="0"/>
    <s v="NO"/>
    <s v="NO"/>
    <n v="46"/>
    <s v="No"/>
    <s v="No"/>
    <n v="508972.79999999999"/>
    <s v="ASALARIADO"/>
    <n v="46"/>
  </r>
  <r>
    <n v="75"/>
    <s v="HOMBRE"/>
    <n v="476424.06"/>
    <s v="ASALARIADO"/>
    <s v="SECTOR PRIVADO"/>
    <x v="0"/>
    <s v="NO"/>
    <s v="NO"/>
    <n v="24"/>
    <s v="No"/>
    <s v="No"/>
    <n v="476424.06"/>
    <s v="ASALARIADO"/>
    <n v="24"/>
  </r>
  <r>
    <n v="76"/>
    <s v="MUJER"/>
    <n v="278035"/>
    <s v="TRABAJADOR INDEPENDIENTE"/>
    <s v="SECTOR PRIVADO"/>
    <x v="0"/>
    <s v="NO"/>
    <s v="SI"/>
    <n v="27"/>
    <s v="No"/>
    <s v="No"/>
    <n v="278035"/>
    <s v="TRABAJADOR INDEPENDIENTE"/>
    <n v="27"/>
  </r>
  <r>
    <n v="77"/>
    <s v="HOMBRE"/>
    <n v="297046"/>
    <s v="ASEGURADO VOLUNTARIO"/>
    <s v="SECTOR PRIVADO"/>
    <x v="1"/>
    <s v="NO"/>
    <s v="SI"/>
    <n v="29"/>
    <s v="No"/>
    <s v="No"/>
    <n v="297046"/>
    <s v="ASEGURADO VOLUNTARIO"/>
    <n v="29"/>
  </r>
  <r>
    <n v="78"/>
    <s v="MUJER"/>
    <n v="643859.19999999995"/>
    <s v="ASALARIADO"/>
    <s v="SECTOR PUBLICO"/>
    <x v="0"/>
    <s v="NO"/>
    <s v="NO"/>
    <n v="35"/>
    <s v="No"/>
    <s v="No"/>
    <n v="643859.19999999995"/>
    <s v="ASALARIADO"/>
    <n v="35"/>
  </r>
  <r>
    <n v="79"/>
    <s v="HOMBRE"/>
    <n v="364678.16"/>
    <s v="ASALARIADO"/>
    <s v="SECTOR PRIVADO"/>
    <x v="0"/>
    <s v="NO"/>
    <s v="NO"/>
    <n v="28"/>
    <s v="No"/>
    <s v="No"/>
    <n v="364678.16"/>
    <s v="ASALARIADO"/>
    <n v="28"/>
  </r>
  <r>
    <n v="80"/>
    <s v="MUJER"/>
    <n v="297046"/>
    <s v="ASEGURADO VOLUNTARIO"/>
    <s v="SECTOR PRIVADO"/>
    <x v="0"/>
    <s v="NO"/>
    <s v="NO"/>
    <n v="50"/>
    <s v="No"/>
    <s v="No"/>
    <n v="297046"/>
    <s v="ASEGURADO VOLUNTARIO"/>
    <n v="50"/>
  </r>
  <r>
    <n v="81"/>
    <s v="MUJER"/>
    <n v="909000"/>
    <s v="ASALARIADO"/>
    <s v="SECTOR PRIVADO"/>
    <x v="0"/>
    <s v="NO"/>
    <s v="SI"/>
    <n v="27"/>
    <s v="No"/>
    <s v="No"/>
    <n v="909000"/>
    <s v="ASALARIADO"/>
    <n v="27"/>
  </r>
  <r>
    <n v="82"/>
    <s v="MUJER"/>
    <n v="1769610.96"/>
    <s v="ASALARIADO"/>
    <s v="SECTOR PUBLICO"/>
    <x v="0"/>
    <s v="NO"/>
    <s v="NO"/>
    <n v="56"/>
    <s v="No"/>
    <s v="No"/>
    <n v="1769610.96"/>
    <s v="ASALARIADO"/>
    <n v="56"/>
  </r>
  <r>
    <n v="83"/>
    <s v="HOMBRE"/>
    <n v="415861"/>
    <s v="TRABAJADOR INDEPENDIENTE"/>
    <s v="SECTOR PRIVADO"/>
    <x v="0"/>
    <s v="NO"/>
    <s v="SI"/>
    <n v="34"/>
    <s v="No"/>
    <s v="No"/>
    <n v="415861"/>
    <s v="TRABAJADOR INDEPENDIENTE"/>
    <n v="34"/>
  </r>
  <r>
    <n v="84"/>
    <s v="MUJER"/>
    <n v="1404047"/>
    <s v="ASALARIADO"/>
    <s v="SECTOR PUBLICO"/>
    <x v="0"/>
    <s v="NO"/>
    <s v="SI"/>
    <n v="53"/>
    <s v="No"/>
    <s v="No"/>
    <n v="1404047"/>
    <s v="ASALARIADO"/>
    <n v="53"/>
  </r>
  <r>
    <n v="85"/>
    <s v="MUJER"/>
    <n v="457842.57"/>
    <s v="ASALARIADO"/>
    <s v="SECTOR PRIVADO"/>
    <x v="0"/>
    <s v="NO"/>
    <s v="NO"/>
    <n v="50"/>
    <s v="No"/>
    <s v="No"/>
    <n v="457842.57"/>
    <s v="ASALARIADO"/>
    <n v="50"/>
  </r>
  <r>
    <n v="86"/>
    <s v="MUJER"/>
    <n v="297046"/>
    <s v="ASEGURADO VOLUNTARIO"/>
    <s v="SECTOR PRIVADO"/>
    <x v="0"/>
    <s v="NO"/>
    <s v="NO"/>
    <n v="36"/>
    <s v="No"/>
    <s v="No"/>
    <n v="297046"/>
    <s v="ASEGURADO VOLUNTARIO"/>
    <n v="36"/>
  </r>
  <r>
    <n v="87"/>
    <s v="HOMBRE"/>
    <n v="347356.26"/>
    <s v="ASALARIADO"/>
    <s v="SECTOR PRIVADO"/>
    <x v="0"/>
    <s v="NO"/>
    <s v="NO"/>
    <n v="38"/>
    <s v="No"/>
    <s v="No"/>
    <n v="347356.26"/>
    <s v="ASALARIADO"/>
    <n v="38"/>
  </r>
  <r>
    <n v="88"/>
    <s v="MUJER"/>
    <n v="432031"/>
    <s v="ASALARIADO"/>
    <s v="SECTOR PUBLICO"/>
    <x v="0"/>
    <s v="NO"/>
    <s v="SI"/>
    <n v="31"/>
    <s v="No"/>
    <s v="No"/>
    <n v="432031"/>
    <s v="ASALARIADO"/>
    <n v="31"/>
  </r>
  <r>
    <n v="89"/>
    <s v="HOMBRE"/>
    <n v="419292"/>
    <s v="TRABAJADOR INDEPENDIENTE"/>
    <s v="SECTOR PRIVADO"/>
    <x v="0"/>
    <s v="SI"/>
    <s v="NO"/>
    <n v="36"/>
    <s v="No"/>
    <s v="No"/>
    <n v="419292"/>
    <s v="TRABAJADOR INDEPENDIENTE"/>
    <n v="36"/>
  </r>
  <r>
    <n v="90"/>
    <s v="MUJER"/>
    <n v="622035.81999999995"/>
    <s v="ASALARIADO"/>
    <s v="SECTOR PUBLICO"/>
    <x v="0"/>
    <s v="NO"/>
    <s v="NO"/>
    <n v="30"/>
    <s v="No"/>
    <s v="No"/>
    <n v="622035.81999999995"/>
    <s v="ASALARIADO"/>
    <n v="30"/>
  </r>
  <r>
    <n v="91"/>
    <s v="HOMBRE"/>
    <n v="483142.5"/>
    <s v="ASALARIADO"/>
    <s v="SECTOR PRIVADO"/>
    <x v="0"/>
    <s v="NO"/>
    <s v="NO"/>
    <n v="33"/>
    <s v="No"/>
    <s v="No"/>
    <n v="483142.5"/>
    <s v="ASALARIADO"/>
    <n v="33"/>
  </r>
  <r>
    <n v="92"/>
    <s v="HOMBRE"/>
    <n v="609320.69999999995"/>
    <s v="ASALARIADO"/>
    <s v="SECTOR PUBLICO"/>
    <x v="0"/>
    <s v="NO"/>
    <s v="NO"/>
    <n v="39"/>
    <s v="No"/>
    <s v="No"/>
    <n v="609320.69999999995"/>
    <s v="ASALARIADO"/>
    <n v="39"/>
  </r>
  <r>
    <n v="93"/>
    <s v="HOMBRE"/>
    <n v="982902.8"/>
    <s v="ASALARIADO"/>
    <s v="SECTOR PUBLICO"/>
    <x v="0"/>
    <s v="NO"/>
    <s v="NO"/>
    <n v="49"/>
    <s v="No"/>
    <s v="No"/>
    <n v="982902.8"/>
    <s v="ASALARIADO"/>
    <n v="49"/>
  </r>
  <r>
    <n v="94"/>
    <s v="MUJER"/>
    <n v="800002"/>
    <s v="ASALARIADO"/>
    <s v="SECTOR PRIVADO"/>
    <x v="0"/>
    <s v="NO"/>
    <s v="NO"/>
    <n v="30"/>
    <s v="No"/>
    <s v="No"/>
    <n v="800002"/>
    <s v="ASALARIADO"/>
    <n v="30"/>
  </r>
  <r>
    <n v="95"/>
    <s v="HOMBRE"/>
    <n v="938875"/>
    <s v="ASALARIADO"/>
    <s v="SECTOR PRIVADO"/>
    <x v="0"/>
    <s v="NO"/>
    <s v="NO"/>
    <n v="28"/>
    <s v="No"/>
    <s v="No"/>
    <n v="938875"/>
    <s v="ASALARIADO"/>
    <n v="28"/>
  </r>
  <r>
    <n v="96"/>
    <s v="MUJER"/>
    <n v="412625.63"/>
    <s v="ASALARIADO"/>
    <s v="SECTOR PRIVADO"/>
    <x v="0"/>
    <s v="NO"/>
    <s v="NO"/>
    <n v="26"/>
    <s v="No"/>
    <s v="No"/>
    <n v="412625.63"/>
    <s v="ASALARIADO"/>
    <n v="26"/>
  </r>
  <r>
    <n v="97"/>
    <s v="HOMBRE"/>
    <n v="234334"/>
    <s v="ASALARIADO"/>
    <s v="SECTOR PRIVADO"/>
    <x v="0"/>
    <s v="NO"/>
    <s v="NO"/>
    <n v="21"/>
    <s v="No"/>
    <s v="No"/>
    <n v="234334"/>
    <s v="ASALARIADO"/>
    <n v="21"/>
  </r>
  <r>
    <n v="98"/>
    <s v="MUJER"/>
    <n v="675720"/>
    <s v="ASALARIADO"/>
    <s v="SECTOR PUBLICO"/>
    <x v="0"/>
    <s v="NO"/>
    <s v="NO"/>
    <n v="36"/>
    <s v="No"/>
    <s v="No"/>
    <n v="675720"/>
    <s v="ASALARIADO"/>
    <n v="36"/>
  </r>
  <r>
    <n v="99"/>
    <s v="MUJER"/>
    <n v="283745.98"/>
    <s v="ASALARIADO"/>
    <s v="SECTOR PRIVADO"/>
    <x v="0"/>
    <s v="NO"/>
    <s v="NO"/>
    <n v="22"/>
    <s v="No"/>
    <s v="No"/>
    <n v="283745.98"/>
    <s v="ASALARIADO"/>
    <n v="22"/>
  </r>
  <r>
    <n v="100"/>
    <s v="MUJER"/>
    <n v="3729038.4"/>
    <s v="ASALARIADO"/>
    <s v="SECTOR PUBLICO"/>
    <x v="0"/>
    <s v="NO"/>
    <s v="NO"/>
    <n v="50"/>
    <s v="Atípico"/>
    <s v="No"/>
    <n v="3729038.4"/>
    <s v="ASALARIADO"/>
    <n v="50"/>
  </r>
  <r>
    <n v="101"/>
    <s v="MUJER"/>
    <n v="300000"/>
    <s v="ASALARIADO"/>
    <s v="SECTOR PRIVADO"/>
    <x v="0"/>
    <s v="NO"/>
    <s v="NO"/>
    <n v="33"/>
    <s v="No"/>
    <s v="No"/>
    <n v="300000"/>
    <s v="ASALARIADO"/>
    <n v="33"/>
  </r>
  <r>
    <n v="102"/>
    <s v="MUJER"/>
    <n v="377900"/>
    <s v="ASALARIADO"/>
    <s v="SECTOR PRIVADO"/>
    <x v="0"/>
    <s v="NO"/>
    <s v="NO"/>
    <n v="57"/>
    <s v="No"/>
    <s v="No"/>
    <n v="377900"/>
    <s v="ASALARIADO"/>
    <n v="57"/>
  </r>
  <r>
    <n v="103"/>
    <s v="HOMBRE"/>
    <n v="300018"/>
    <s v="ASEGURADO VOLUNTARIO"/>
    <s v="SECTOR PRIVADO"/>
    <x v="0"/>
    <s v="NO"/>
    <s v="NO"/>
    <n v="63"/>
    <s v="No"/>
    <s v="No"/>
    <n v="300018"/>
    <s v="ASEGURADO VOLUNTARIO"/>
    <n v="63"/>
  </r>
  <r>
    <n v="104"/>
    <s v="MUJER"/>
    <n v="306643.32"/>
    <s v="ASALARIADO"/>
    <s v="SECTOR PRIVADO"/>
    <x v="0"/>
    <s v="NO"/>
    <s v="NO"/>
    <n v="30"/>
    <s v="No"/>
    <s v="No"/>
    <n v="306643.32"/>
    <s v="ASALARIADO"/>
    <n v="30"/>
  </r>
  <r>
    <n v="105"/>
    <s v="HOMBRE"/>
    <n v="462759"/>
    <s v="ASALARIADO"/>
    <s v="SECTOR PRIVADO"/>
    <x v="0"/>
    <s v="NO"/>
    <s v="NO"/>
    <n v="35"/>
    <s v="No"/>
    <s v="No"/>
    <n v="462759"/>
    <s v="ASALARIADO"/>
    <n v="35"/>
  </r>
  <r>
    <n v="106"/>
    <s v="MUJER"/>
    <n v="1411236"/>
    <s v="ASALARIADO"/>
    <s v="SECTOR PUBLICO"/>
    <x v="0"/>
    <s v="NO"/>
    <s v="NO"/>
    <n v="30"/>
    <s v="No"/>
    <s v="No"/>
    <n v="1411236"/>
    <s v="ASALARIADO"/>
    <n v="30"/>
  </r>
  <r>
    <n v="107"/>
    <s v="HOMBRE"/>
    <n v="310124"/>
    <s v="ASEGURADO VOLUNTARIO"/>
    <s v="SECTOR PRIVADO"/>
    <x v="0"/>
    <s v="NO"/>
    <s v="NO"/>
    <n v="51"/>
    <s v="No"/>
    <s v="No"/>
    <n v="310124"/>
    <s v="ASEGURADO VOLUNTARIO"/>
    <n v="51"/>
  </r>
  <r>
    <n v="108"/>
    <s v="HOMBRE"/>
    <n v="505145"/>
    <s v="TRABAJADOR INDEPENDIENTE"/>
    <s v="SECTOR PRIVADO"/>
    <x v="0"/>
    <s v="SI"/>
    <s v="SI"/>
    <n v="30"/>
    <s v="No"/>
    <s v="No"/>
    <n v="505145"/>
    <s v="TRABAJADOR INDEPENDIENTE"/>
    <n v="30"/>
  </r>
  <r>
    <n v="109"/>
    <s v="HOMBRE"/>
    <n v="386161"/>
    <s v="TRABAJADOR INDEPENDIENTE"/>
    <s v="SECTOR PRIVADO"/>
    <x v="0"/>
    <s v="NO"/>
    <s v="SI"/>
    <n v="44"/>
    <s v="No"/>
    <s v="No"/>
    <n v="386161"/>
    <s v="TRABAJADOR INDEPENDIENTE"/>
    <n v="44"/>
  </r>
  <r>
    <n v="110"/>
    <s v="MUJER"/>
    <n v="297973.5"/>
    <s v="ASALARIADO"/>
    <s v="SECTOR PUBLICO"/>
    <x v="0"/>
    <s v="NO"/>
    <s v="NO"/>
    <n v="43"/>
    <s v="No"/>
    <s v="No"/>
    <n v="297973.5"/>
    <s v="ASALARIADO"/>
    <n v="43"/>
  </r>
  <r>
    <n v="111"/>
    <s v="MUJER"/>
    <n v="338049.9"/>
    <s v="ASALARIADO"/>
    <s v="SECTOR PRIVADO"/>
    <x v="0"/>
    <s v="NO"/>
    <s v="NO"/>
    <n v="43"/>
    <s v="No"/>
    <s v="No"/>
    <n v="338049.9"/>
    <s v="ASALARIADO"/>
    <n v="43"/>
  </r>
  <r>
    <n v="112"/>
    <s v="MUJER"/>
    <n v="298155"/>
    <s v="ASEGURADO VOLUNTARIO"/>
    <s v="SECTOR PRIVADO"/>
    <x v="0"/>
    <s v="NO"/>
    <s v="NO"/>
    <n v="47"/>
    <s v="No"/>
    <s v="No"/>
    <n v="298155"/>
    <s v="ASEGURADO VOLUNTARIO"/>
    <n v="47"/>
  </r>
  <r>
    <n v="113"/>
    <s v="MUJER"/>
    <n v="278030.99"/>
    <s v="CONVENIOS ESPECIALES DE TRABAJADORES INDEPENDIENTES"/>
    <s v="SECTOR PRIVADO"/>
    <x v="0"/>
    <s v="NO"/>
    <s v="NO"/>
    <n v="30"/>
    <s v="No"/>
    <s v="No"/>
    <n v="278030.99"/>
    <s v="CONVENIOS ESPECIALES DE TRABAJADORES INDEPENDIENTES"/>
    <n v="30"/>
  </r>
  <r>
    <n v="114"/>
    <s v="MUJER"/>
    <n v="382026.4"/>
    <s v="ASALARIADO"/>
    <s v="SECTOR PRIVADO"/>
    <x v="0"/>
    <s v="NO"/>
    <s v="NO"/>
    <n v="44"/>
    <s v="No"/>
    <s v="No"/>
    <n v="382026.4"/>
    <s v="ASALARIADO"/>
    <n v="44"/>
  </r>
  <r>
    <n v="115"/>
    <s v="MUJER"/>
    <n v="239485.57"/>
    <s v="ASALARIADO"/>
    <s v="SECTOR PRIVADO"/>
    <x v="0"/>
    <s v="NO"/>
    <s v="NO"/>
    <n v="21"/>
    <s v="No"/>
    <s v="No"/>
    <n v="239485.57"/>
    <s v="ASALARIADO"/>
    <n v="21"/>
  </r>
  <r>
    <n v="116"/>
    <s v="HOMBRE"/>
    <n v="672873.47"/>
    <s v="ASALARIADO"/>
    <s v="SECTOR PRIVADO"/>
    <x v="0"/>
    <s v="SI"/>
    <s v="NO"/>
    <n v="32"/>
    <s v="No"/>
    <s v="No"/>
    <n v="672873.47"/>
    <s v="ASALARIADO"/>
    <n v="32"/>
  </r>
  <r>
    <n v="117"/>
    <s v="MUJER"/>
    <n v="995442"/>
    <s v="ASALARIADO"/>
    <s v="SECTOR PRIVADO"/>
    <x v="0"/>
    <s v="SI"/>
    <s v="SI"/>
    <n v="52"/>
    <s v="No"/>
    <s v="No"/>
    <n v="995442"/>
    <s v="ASALARIADO"/>
    <n v="52"/>
  </r>
  <r>
    <n v="118"/>
    <s v="HOMBRE"/>
    <n v="659864.57999999996"/>
    <s v="ASALARIADO"/>
    <s v="SECTOR PRIVADO"/>
    <x v="0"/>
    <s v="NO"/>
    <s v="NO"/>
    <n v="27"/>
    <s v="No"/>
    <s v="No"/>
    <n v="659864.57999999996"/>
    <s v="ASALARIADO"/>
    <n v="27"/>
  </r>
  <r>
    <n v="119"/>
    <s v="HOMBRE"/>
    <n v="681758.7"/>
    <s v="ASALARIADO"/>
    <s v="SECTOR PRIVADO"/>
    <x v="0"/>
    <s v="NO"/>
    <s v="NO"/>
    <n v="30"/>
    <s v="No"/>
    <s v="No"/>
    <n v="681758.7"/>
    <s v="ASALARIADO"/>
    <n v="30"/>
  </r>
  <r>
    <n v="120"/>
    <s v="MUJER"/>
    <n v="297046"/>
    <s v="ASEGURADO VOLUNTARIO"/>
    <s v="SECTOR PRIVADO"/>
    <x v="0"/>
    <s v="SI"/>
    <s v="SI"/>
    <n v="37"/>
    <s v="No"/>
    <s v="No"/>
    <n v="297046"/>
    <s v="ASEGURADO VOLUNTARIO"/>
    <n v="37"/>
  </r>
  <r>
    <n v="121"/>
    <s v="MUJER"/>
    <n v="149929.63"/>
    <s v="ASALARIADO"/>
    <s v="SECTOR PRIVADO"/>
    <x v="0"/>
    <s v="SI"/>
    <s v="NO"/>
    <n v="28"/>
    <s v="No"/>
    <s v="No"/>
    <n v="149929.63"/>
    <s v="ASALARIADO"/>
    <n v="28"/>
  </r>
  <r>
    <n v="122"/>
    <s v="MUJER"/>
    <n v="297514"/>
    <s v="ASEGURADO VOLUNTARIO"/>
    <s v="SECTOR PRIVADO"/>
    <x v="0"/>
    <s v="NO"/>
    <s v="NO"/>
    <n v="45"/>
    <s v="No"/>
    <s v="No"/>
    <n v="297514"/>
    <s v="ASEGURADO VOLUNTARIO"/>
    <n v="45"/>
  </r>
  <r>
    <n v="123"/>
    <s v="MUJER"/>
    <n v="297062"/>
    <s v="ASEGURADO VOLUNTARIO"/>
    <s v="SECTOR PRIVADO"/>
    <x v="0"/>
    <s v="NO"/>
    <s v="NO"/>
    <n v="40"/>
    <s v="No"/>
    <s v="No"/>
    <n v="297062"/>
    <s v="ASEGURADO VOLUNTARIO"/>
    <n v="40"/>
  </r>
  <r>
    <n v="124"/>
    <s v="HOMBRE"/>
    <n v="1179097"/>
    <s v="ASALARIADO"/>
    <s v="SECTOR PRIVADO"/>
    <x v="0"/>
    <s v="NO"/>
    <s v="NO"/>
    <n v="41"/>
    <s v="No"/>
    <s v="No"/>
    <n v="1179097"/>
    <s v="ASALARIADO"/>
    <n v="41"/>
  </r>
  <r>
    <n v="125"/>
    <s v="HOMBRE"/>
    <n v="300018"/>
    <s v="ASEGURADO VOLUNTARIO"/>
    <s v="SECTOR PRIVADO"/>
    <x v="0"/>
    <s v="NO"/>
    <s v="NO"/>
    <n v="82"/>
    <s v="No"/>
    <s v="No"/>
    <n v="300018"/>
    <s v="ASEGURADO VOLUNTARIO"/>
    <n v="82"/>
  </r>
  <r>
    <n v="126"/>
    <s v="MUJER"/>
    <n v="366996.25"/>
    <s v="ASALARIADO"/>
    <s v="SECTOR PRIVADO"/>
    <x v="0"/>
    <s v="NO"/>
    <s v="NO"/>
    <n v="44"/>
    <s v="No"/>
    <s v="No"/>
    <n v="366996.25"/>
    <s v="ASALARIADO"/>
    <n v="44"/>
  </r>
  <r>
    <n v="127"/>
    <s v="MUJER"/>
    <n v="976712.18"/>
    <s v="ASALARIADO"/>
    <s v="SECTOR PRIVADO"/>
    <x v="0"/>
    <s v="NO"/>
    <s v="NO"/>
    <n v="32"/>
    <s v="No"/>
    <s v="No"/>
    <n v="976712.18"/>
    <s v="ASALARIADO"/>
    <n v="32"/>
  </r>
  <r>
    <n v="128"/>
    <s v="MUJER"/>
    <n v="212500"/>
    <s v="ASALARIADO"/>
    <s v="SECTOR PRIVADO"/>
    <x v="0"/>
    <s v="SI"/>
    <s v="NO"/>
    <n v="45"/>
    <s v="No"/>
    <s v="No"/>
    <n v="212500"/>
    <s v="ASALARIADO"/>
    <n v="45"/>
  </r>
  <r>
    <n v="129"/>
    <s v="HOMBRE"/>
    <n v="300018"/>
    <s v="TRABAJADOR INDEPENDIENTE"/>
    <s v="SECTOR PRIVADO"/>
    <x v="0"/>
    <s v="NO"/>
    <s v="NO"/>
    <n v="58"/>
    <s v="No"/>
    <s v="No"/>
    <n v="300018"/>
    <s v="TRABAJADOR INDEPENDIENTE"/>
    <n v="58"/>
  </r>
  <r>
    <n v="130"/>
    <s v="HOMBRE"/>
    <n v="489327"/>
    <s v="ASALARIADO"/>
    <s v="SECTOR PUBLICO"/>
    <x v="0"/>
    <s v="NO"/>
    <s v="NO"/>
    <n v="33"/>
    <s v="No"/>
    <s v="No"/>
    <n v="489327"/>
    <s v="ASALARIADO"/>
    <n v="33"/>
  </r>
  <r>
    <n v="131"/>
    <s v="MUJER"/>
    <n v="299647"/>
    <s v="ASEGURADO VOLUNTARIO"/>
    <s v="SECTOR PRIVADO"/>
    <x v="0"/>
    <s v="NO"/>
    <s v="NO"/>
    <n v="50"/>
    <s v="No"/>
    <s v="No"/>
    <n v="299647"/>
    <s v="ASEGURADO VOLUNTARIO"/>
    <n v="50"/>
  </r>
  <r>
    <n v="132"/>
    <s v="HOMBRE"/>
    <n v="1093666.56"/>
    <s v="ASALARIADO"/>
    <s v="SECTOR PRIVADO"/>
    <x v="0"/>
    <s v="NO"/>
    <s v="SI"/>
    <n v="55"/>
    <s v="No"/>
    <s v="No"/>
    <n v="1093666.56"/>
    <s v="ASALARIADO"/>
    <n v="55"/>
  </r>
  <r>
    <n v="133"/>
    <s v="HOMBRE"/>
    <n v="677626.04"/>
    <s v="ASALARIADO"/>
    <s v="SECTOR PRIVADO"/>
    <x v="0"/>
    <s v="NO"/>
    <s v="NO"/>
    <n v="57"/>
    <s v="No"/>
    <s v="No"/>
    <n v="677626.04"/>
    <s v="ASALARIADO"/>
    <n v="57"/>
  </r>
  <r>
    <n v="134"/>
    <s v="HOMBRE"/>
    <n v="462063.22"/>
    <s v="ASALARIADO"/>
    <s v="SECTOR PRIVADO"/>
    <x v="0"/>
    <s v="NO"/>
    <s v="NO"/>
    <n v="54"/>
    <s v="No"/>
    <s v="No"/>
    <n v="462063.22"/>
    <s v="ASALARIADO"/>
    <n v="54"/>
  </r>
  <r>
    <n v="135"/>
    <s v="HOMBRE"/>
    <n v="966790.5"/>
    <s v="ASALARIADO"/>
    <s v="SECTOR PUBLICO"/>
    <x v="0"/>
    <s v="NO"/>
    <s v="NO"/>
    <n v="43"/>
    <s v="No"/>
    <s v="No"/>
    <n v="966790.5"/>
    <s v="ASALARIADO"/>
    <n v="43"/>
  </r>
  <r>
    <n v="136"/>
    <s v="HOMBRE"/>
    <n v="318242.84000000003"/>
    <s v="ASALARIADO"/>
    <s v="SECTOR PUBLICO"/>
    <x v="0"/>
    <s v="NO"/>
    <s v="NO"/>
    <n v="59"/>
    <s v="No"/>
    <s v="No"/>
    <n v="318242.84000000003"/>
    <s v="ASALARIADO"/>
    <n v="59"/>
  </r>
  <r>
    <n v="137"/>
    <s v="HOMBRE"/>
    <n v="1411134.97"/>
    <s v="ASALARIADO"/>
    <s v="SECTOR PRIVADO"/>
    <x v="0"/>
    <s v="NO"/>
    <s v="NO"/>
    <n v="31"/>
    <s v="No"/>
    <s v="No"/>
    <n v="1411134.97"/>
    <s v="ASALARIADO"/>
    <n v="31"/>
  </r>
  <r>
    <n v="138"/>
    <s v="MUJER"/>
    <n v="402904"/>
    <s v="CONVENIOS ESPECIALES DE ASEGURADOS VOLUNTARIOS"/>
    <s v="SECTOR PRIVADO"/>
    <x v="0"/>
    <s v="SI"/>
    <s v="NO"/>
    <n v="24"/>
    <s v="No"/>
    <s v="No"/>
    <n v="402904"/>
    <s v="CONVENIOS ESPECIALES DE ASEGURADOS VOLUNTARIOS"/>
    <n v="24"/>
  </r>
  <r>
    <n v="139"/>
    <s v="HOMBRE"/>
    <n v="356903.88"/>
    <s v="ASALARIADO"/>
    <s v="SECTOR PRIVADO"/>
    <x v="0"/>
    <s v="NO"/>
    <s v="NO"/>
    <n v="43"/>
    <s v="No"/>
    <s v="No"/>
    <n v="356903.88"/>
    <s v="ASALARIADO"/>
    <n v="43"/>
  </r>
  <r>
    <n v="140"/>
    <s v="HOMBRE"/>
    <n v="278035"/>
    <s v="ASEGURADO VOLUNTARIO"/>
    <s v="SECTOR PRIVADO"/>
    <x v="0"/>
    <s v="NO"/>
    <s v="NO"/>
    <n v="41"/>
    <s v="No"/>
    <s v="No"/>
    <n v="278035"/>
    <s v="ASEGURADO VOLUNTARIO"/>
    <n v="41"/>
  </r>
  <r>
    <n v="141"/>
    <s v="MUJER"/>
    <n v="297046"/>
    <s v="TRABAJADOR INDEPENDIENTE"/>
    <s v="SECTOR PRIVADO"/>
    <x v="0"/>
    <s v="NO"/>
    <s v="NO"/>
    <n v="65"/>
    <s v="No"/>
    <s v="No"/>
    <n v="297046"/>
    <s v="TRABAJADOR INDEPENDIENTE"/>
    <n v="65"/>
  </r>
  <r>
    <n v="142"/>
    <s v="MUJER"/>
    <n v="400000"/>
    <s v="ASALARIADO"/>
    <s v="SECTOR PRIVADO"/>
    <x v="0"/>
    <s v="NO"/>
    <s v="NO"/>
    <n v="46"/>
    <s v="No"/>
    <s v="No"/>
    <n v="400000"/>
    <s v="ASALARIADO"/>
    <n v="46"/>
  </r>
  <r>
    <n v="143"/>
    <s v="MUJER"/>
    <n v="497114.36"/>
    <s v="ASALARIADO"/>
    <s v="SECTOR PUBLICO"/>
    <x v="0"/>
    <s v="NO"/>
    <s v="NO"/>
    <n v="28"/>
    <s v="No"/>
    <s v="No"/>
    <n v="497114.36"/>
    <s v="ASALARIADO"/>
    <n v="28"/>
  </r>
  <r>
    <n v="144"/>
    <s v="HOMBRE"/>
    <n v="270074"/>
    <s v="ASALARIADO"/>
    <s v="SECTOR PRIVADO"/>
    <x v="0"/>
    <s v="NO"/>
    <s v="SI"/>
    <n v="60"/>
    <s v="No"/>
    <s v="No"/>
    <n v="270074"/>
    <s v="ASALARIADO"/>
    <n v="60"/>
  </r>
  <r>
    <n v="145"/>
    <s v="HOMBRE"/>
    <n v="680668.64"/>
    <s v="ASALARIADO"/>
    <s v="SECTOR PRIVADO"/>
    <x v="0"/>
    <s v="NO"/>
    <s v="NO"/>
    <n v="37"/>
    <s v="No"/>
    <s v="No"/>
    <n v="680668.64"/>
    <s v="ASALARIADO"/>
    <n v="37"/>
  </r>
  <r>
    <n v="146"/>
    <s v="MUJER"/>
    <n v="148500"/>
    <s v="ASALARIADO"/>
    <s v="SECTOR PRIVADO"/>
    <x v="0"/>
    <s v="NO"/>
    <s v="NO"/>
    <n v="50"/>
    <s v="No"/>
    <s v="No"/>
    <n v="148500"/>
    <s v="ASALARIADO"/>
    <n v="50"/>
  </r>
  <r>
    <n v="147"/>
    <s v="MUJER"/>
    <n v="372323"/>
    <s v="ASALARIADO"/>
    <s v="SECTOR PUBLICO"/>
    <x v="0"/>
    <s v="NO"/>
    <s v="NO"/>
    <n v="29"/>
    <s v="No"/>
    <s v="No"/>
    <n v="372323"/>
    <s v="ASALARIADO"/>
    <n v="29"/>
  </r>
  <r>
    <n v="148"/>
    <s v="MUJER"/>
    <n v="1069289.8"/>
    <s v="PENSIONADOS EN SU PROPIO SISTEMA"/>
    <s v="SECTOR PUBLICO"/>
    <x v="0"/>
    <s v="NO"/>
    <s v="NO"/>
    <n v="86"/>
    <s v="No"/>
    <s v="No"/>
    <n v="1069289.8"/>
    <s v="PENSIONADOS EN SU PROPIO SISTEMA"/>
    <n v="86"/>
  </r>
  <r>
    <n v="149"/>
    <s v="MUJER"/>
    <n v="258000"/>
    <s v="ASALARIADO"/>
    <s v="SECTOR PRIVADO"/>
    <x v="0"/>
    <s v="NO"/>
    <s v="NO"/>
    <n v="30"/>
    <s v="No"/>
    <s v="No"/>
    <n v="258000"/>
    <s v="ASALARIADO"/>
    <n v="30"/>
  </r>
  <r>
    <n v="150"/>
    <s v="MUJER"/>
    <n v="304345"/>
    <s v="ASEGURADO VOLUNTARIO"/>
    <s v="SECTOR PRIVADO"/>
    <x v="0"/>
    <s v="NO"/>
    <s v="NO"/>
    <n v="50"/>
    <s v="No"/>
    <s v="No"/>
    <n v="304345"/>
    <s v="ASEGURADO VOLUNTARIO"/>
    <n v="50"/>
  </r>
  <r>
    <n v="151"/>
    <s v="MUJER"/>
    <n v="299647"/>
    <s v=""/>
    <s v="SECTOR PRIVADO"/>
    <x v="0"/>
    <s v="NO"/>
    <s v="NO"/>
    <n v="40"/>
    <s v="No"/>
    <s v="No"/>
    <n v="299647"/>
    <s v="ASALARIADO"/>
    <n v="40"/>
  </r>
  <r>
    <n v="152"/>
    <s v="HOMBRE"/>
    <n v="253472"/>
    <s v="ASALARIADO"/>
    <s v="SECTOR PRIVADO"/>
    <x v="0"/>
    <s v="SI"/>
    <s v="NO"/>
    <n v="21"/>
    <s v="No"/>
    <s v="No"/>
    <n v="253472"/>
    <s v="ASALARIADO"/>
    <n v="21"/>
  </r>
  <r>
    <n v="153"/>
    <s v="HOMBRE"/>
    <n v="851079"/>
    <s v="ASALARIADO"/>
    <s v="SECTOR PRIVADO"/>
    <x v="0"/>
    <s v="NO"/>
    <s v="NO"/>
    <n v="58"/>
    <s v="No"/>
    <s v="No"/>
    <n v="851079"/>
    <s v="ASALARIADO"/>
    <n v="58"/>
  </r>
  <r>
    <n v="154"/>
    <s v="MUJER"/>
    <n v="353911.5"/>
    <s v="ASALARIADO"/>
    <s v="SECTOR PUBLICO"/>
    <x v="0"/>
    <s v="NO"/>
    <s v="NO"/>
    <n v="41"/>
    <s v="No"/>
    <s v="No"/>
    <n v="353911.5"/>
    <s v="ASALARIADO"/>
    <n v="41"/>
  </r>
  <r>
    <n v="155"/>
    <s v="MUJER"/>
    <n v="513465"/>
    <s v="ASALARIADO"/>
    <s v="SECTOR PRIVADO"/>
    <x v="0"/>
    <s v="NO"/>
    <s v="NO"/>
    <n v="49"/>
    <s v="No"/>
    <s v="No"/>
    <n v="513465"/>
    <s v="ASALARIADO"/>
    <n v="49"/>
  </r>
  <r>
    <n v="156"/>
    <s v="HOMBRE"/>
    <n v="300018"/>
    <s v="ASEGURADO VOLUNTARIO"/>
    <s v="SECTOR PRIVADO"/>
    <x v="0"/>
    <s v="NO"/>
    <s v="NO"/>
    <n v="57"/>
    <s v="No"/>
    <s v="No"/>
    <n v="300018"/>
    <s v="ASEGURADO VOLUNTARIO"/>
    <n v="57"/>
  </r>
  <r>
    <n v="157"/>
    <s v="HOMBRE"/>
    <n v="659491.07999999996"/>
    <s v="ASALARIADO"/>
    <s v="SECTOR PRIVADO"/>
    <x v="0"/>
    <s v="NO"/>
    <s v="NO"/>
    <n v="27"/>
    <s v="No"/>
    <s v="No"/>
    <n v="659491.07999999996"/>
    <s v="ASALARIADO"/>
    <n v="27"/>
  </r>
  <r>
    <n v="158"/>
    <s v="HOMBRE"/>
    <n v="356000"/>
    <s v="ASALARIADO"/>
    <s v="SECTOR PRIVADO"/>
    <x v="0"/>
    <s v="NO"/>
    <s v="SI"/>
    <n v="56"/>
    <s v="No"/>
    <s v="No"/>
    <n v="356000"/>
    <s v="ASALARIADO"/>
    <n v="56"/>
  </r>
  <r>
    <n v="159"/>
    <s v="HOMBRE"/>
    <n v="315941"/>
    <s v="ASALARIADO"/>
    <s v="SECTOR PRIVADO"/>
    <x v="0"/>
    <s v="SI"/>
    <s v="NO"/>
    <n v="52"/>
    <s v="No"/>
    <s v="No"/>
    <n v="315941"/>
    <s v="ASALARIADO"/>
    <n v="52"/>
  </r>
  <r>
    <n v="160"/>
    <s v="HOMBRE"/>
    <n v="427506.38"/>
    <s v="CONVENIOS ESPECIALES DE TRABAJADORES INDEPENDIENTES"/>
    <s v="SECTOR PRIVADO"/>
    <x v="0"/>
    <s v="NO"/>
    <s v="NO"/>
    <n v="28"/>
    <s v="No"/>
    <s v="No"/>
    <n v="427506.38"/>
    <s v="CONVENIOS ESPECIALES DE TRABAJADORES INDEPENDIENTES"/>
    <n v="28"/>
  </r>
  <r>
    <n v="161"/>
    <s v="HOMBRE"/>
    <n v="299441"/>
    <s v="TRABAJADOR INDEPENDIENTE"/>
    <s v="SECTOR PRIVADO"/>
    <x v="0"/>
    <s v="NO"/>
    <s v="NO"/>
    <n v="54"/>
    <s v="No"/>
    <s v="No"/>
    <n v="299441"/>
    <s v="TRABAJADOR INDEPENDIENTE"/>
    <n v="54"/>
  </r>
  <r>
    <n v="162"/>
    <s v="HOMBRE"/>
    <n v="360458"/>
    <s v="ASALARIADO"/>
    <s v="SECTOR PUBLICO"/>
    <x v="0"/>
    <s v="NO"/>
    <s v="NO"/>
    <n v="30"/>
    <s v="No"/>
    <s v="No"/>
    <n v="360458"/>
    <s v="ASALARIADO"/>
    <n v="30"/>
  </r>
  <r>
    <n v="163"/>
    <s v="HOMBRE"/>
    <n v="297050"/>
    <s v="TRABAJADOR INDEPENDIENTE"/>
    <s v="SECTOR PRIVADO"/>
    <x v="0"/>
    <s v="NO"/>
    <s v="NO"/>
    <n v="46"/>
    <s v="No"/>
    <s v="No"/>
    <n v="297050"/>
    <s v="TRABAJADOR INDEPENDIENTE"/>
    <n v="46"/>
  </r>
  <r>
    <n v="164"/>
    <s v="HOMBRE"/>
    <n v="338659.6"/>
    <s v="ASALARIADO"/>
    <s v="SECTOR PRIVADO"/>
    <x v="0"/>
    <s v="SI"/>
    <s v="NO"/>
    <n v="33"/>
    <s v="No"/>
    <s v="No"/>
    <n v="338659.6"/>
    <s v="ASALARIADO"/>
    <n v="33"/>
  </r>
  <r>
    <n v="165"/>
    <s v="HOMBRE"/>
    <n v="4605901.54"/>
    <s v="ASALARIADO"/>
    <s v="SECTOR PUBLICO"/>
    <x v="0"/>
    <s v="NO"/>
    <s v="NO"/>
    <n v="68"/>
    <s v="Atípico"/>
    <s v="No"/>
    <n v="4605901.54"/>
    <s v="ASALARIADO"/>
    <n v="68"/>
  </r>
  <r>
    <n v="166"/>
    <s v="HOMBRE"/>
    <n v="299647"/>
    <s v="ASEGURADO VOLUNTARIO"/>
    <s v="SECTOR PRIVADO"/>
    <x v="0"/>
    <s v="NO"/>
    <s v="NO"/>
    <n v="68"/>
    <s v="No"/>
    <s v="No"/>
    <n v="299647"/>
    <s v="ASEGURADO VOLUNTARIO"/>
    <n v="68"/>
  </r>
  <r>
    <n v="167"/>
    <s v="MUJER"/>
    <n v="111053"/>
    <s v="ASALARIADO"/>
    <s v="SECTOR PRIVADO"/>
    <x v="0"/>
    <s v="NO"/>
    <s v="NO"/>
    <n v="54"/>
    <s v="No"/>
    <s v="No"/>
    <n v="111053"/>
    <s v="ASALARIADO"/>
    <n v="54"/>
  </r>
  <r>
    <n v="168"/>
    <s v="HOMBRE"/>
    <n v="371304"/>
    <s v="TRABAJADOR INDEPENDIENTE"/>
    <s v="SECTOR PRIVADO"/>
    <x v="0"/>
    <s v="NO"/>
    <s v="SI"/>
    <n v="46"/>
    <s v="No"/>
    <s v="No"/>
    <n v="371304"/>
    <s v="TRABAJADOR INDEPENDIENTE"/>
    <n v="46"/>
  </r>
  <r>
    <n v="169"/>
    <s v="MUJER"/>
    <n v="672365.54"/>
    <s v="ASALARIADO"/>
    <s v="SECTOR PRIVADO"/>
    <x v="0"/>
    <s v="NO"/>
    <s v="NO"/>
    <n v="38"/>
    <s v="No"/>
    <s v="No"/>
    <n v="672365.54"/>
    <s v="ASALARIADO"/>
    <n v="38"/>
  </r>
  <r>
    <n v="170"/>
    <s v="HOMBRE"/>
    <n v="475269"/>
    <s v="TRABAJADOR INDEPENDIENTE"/>
    <s v="SECTOR PRIVADO"/>
    <x v="0"/>
    <s v="NO"/>
    <s v="SI"/>
    <n v="63"/>
    <s v="No"/>
    <s v="No"/>
    <n v="475269"/>
    <s v="TRABAJADOR INDEPENDIENTE"/>
    <n v="63"/>
  </r>
  <r>
    <n v="171"/>
    <s v="HOMBRE"/>
    <n v="360420"/>
    <s v="TRABAJADOR INDEPENDIENTE"/>
    <s v="SECTOR PRIVADO"/>
    <x v="0"/>
    <s v="NO"/>
    <s v="SI"/>
    <n v="33"/>
    <s v="No"/>
    <s v="No"/>
    <n v="360420"/>
    <s v="TRABAJADOR INDEPENDIENTE"/>
    <n v="33"/>
  </r>
  <r>
    <n v="172"/>
    <s v="HOMBRE"/>
    <n v="278030"/>
    <s v="CONVENIOS ESPECIALES DE TRABAJADORES INDEPENDIENTES"/>
    <s v="SECTOR PRIVADO"/>
    <x v="0"/>
    <s v="NO"/>
    <s v="NO"/>
    <n v="48"/>
    <s v="No"/>
    <s v="No"/>
    <n v="278030"/>
    <s v="CONVENIOS ESPECIALES DE TRABAJADORES INDEPENDIENTES"/>
    <n v="48"/>
  </r>
  <r>
    <n v="173"/>
    <s v="HOMBRE"/>
    <n v="472546.14"/>
    <s v="ASALARIADO"/>
    <s v="SECTOR PRIVADO"/>
    <x v="0"/>
    <s v="NO"/>
    <s v="NO"/>
    <n v="28"/>
    <s v="No"/>
    <s v="No"/>
    <n v="472546.14"/>
    <s v="ASALARIADO"/>
    <n v="28"/>
  </r>
  <r>
    <n v="174"/>
    <s v="HOMBRE"/>
    <n v="11102.62"/>
    <s v="ASALARIADO"/>
    <s v="SECTOR PRIVADO"/>
    <x v="0"/>
    <s v="NO"/>
    <s v="NO"/>
    <n v="23"/>
    <s v="No"/>
    <s v="No"/>
    <n v="11102.62"/>
    <s v="ASALARIADO"/>
    <n v="23"/>
  </r>
  <r>
    <n v="175"/>
    <s v="MUJER"/>
    <n v="444259.2"/>
    <s v="ASALARIADO"/>
    <s v="SECTOR PRIVADO"/>
    <x v="0"/>
    <s v="NO"/>
    <s v="NO"/>
    <n v="28"/>
    <s v="No"/>
    <s v="No"/>
    <n v="444259.2"/>
    <s v="ASALARIADO"/>
    <n v="28"/>
  </r>
  <r>
    <n v="176"/>
    <s v="HOMBRE"/>
    <n v="793801.12"/>
    <s v="ASALARIADO"/>
    <s v="SECTOR PRIVADO"/>
    <x v="0"/>
    <s v="SI"/>
    <s v="NO"/>
    <n v="36"/>
    <s v="No"/>
    <s v="No"/>
    <n v="793801.12"/>
    <s v="ASALARIADO"/>
    <n v="36"/>
  </r>
  <r>
    <n v="177"/>
    <s v="MUJER"/>
    <n v="504963.25"/>
    <s v="ASALARIADO"/>
    <s v="SECTOR PRIVADO"/>
    <x v="0"/>
    <s v="NO"/>
    <s v="NO"/>
    <n v="44"/>
    <s v="No"/>
    <s v="No"/>
    <n v="504963.25"/>
    <s v="ASALARIADO"/>
    <n v="44"/>
  </r>
  <r>
    <n v="178"/>
    <s v="HOMBRE"/>
    <n v="345802.5"/>
    <s v="ASALARIADO"/>
    <s v="SECTOR PRIVADO"/>
    <x v="0"/>
    <s v="NO"/>
    <s v="NO"/>
    <n v="52"/>
    <s v="No"/>
    <s v="No"/>
    <n v="345802.5"/>
    <s v="ASALARIADO"/>
    <n v="52"/>
  </r>
  <r>
    <n v="179"/>
    <s v="HOMBRE"/>
    <n v="413497"/>
    <s v="TRABAJADOR INDEPENDIENTE"/>
    <s v="SECTOR PRIVADO"/>
    <x v="0"/>
    <s v="NO"/>
    <s v="SI"/>
    <n v="54"/>
    <s v="No"/>
    <s v="No"/>
    <n v="413497"/>
    <s v="TRABAJADOR INDEPENDIENTE"/>
    <n v="54"/>
  </r>
  <r>
    <n v="180"/>
    <s v="HOMBRE"/>
    <n v="683560"/>
    <s v="ASALARIADO"/>
    <s v="SECTOR PUBLICO"/>
    <x v="0"/>
    <s v="NO"/>
    <s v="NO"/>
    <n v="61"/>
    <s v="No"/>
    <s v="No"/>
    <n v="683560"/>
    <s v="ASALARIADO"/>
    <n v="61"/>
  </r>
  <r>
    <n v="181"/>
    <s v="HOMBRE"/>
    <n v="375000"/>
    <s v="ASALARIADO"/>
    <s v="SECTOR PRIVADO"/>
    <x v="0"/>
    <s v="NO"/>
    <s v="SI"/>
    <n v="27"/>
    <s v="No"/>
    <s v="No"/>
    <n v="375000"/>
    <s v="ASALARIADO"/>
    <n v="27"/>
  </r>
  <r>
    <n v="182"/>
    <s v="MUJER"/>
    <n v="1244526"/>
    <s v="ASALARIADO"/>
    <s v="SECTOR PRIVADO"/>
    <x v="0"/>
    <s v="NO"/>
    <s v="NO"/>
    <n v="26"/>
    <s v="No"/>
    <s v="No"/>
    <n v="1244526"/>
    <s v="ASALARIADO"/>
    <n v="26"/>
  </r>
  <r>
    <n v="183"/>
    <s v="MUJER"/>
    <n v="1379419"/>
    <s v="PENSIONADOS EN SU PROPIO SISTEMA"/>
    <s v="SECTOR PUBLICO"/>
    <x v="0"/>
    <s v="NO"/>
    <s v="NO"/>
    <n v="70"/>
    <s v="No"/>
    <s v="No"/>
    <n v="1379419"/>
    <s v="PENSIONADOS EN SU PROPIO SISTEMA"/>
    <n v="70"/>
  </r>
  <r>
    <n v="184"/>
    <s v="MUJER"/>
    <n v="987935"/>
    <s v="ASALARIADO"/>
    <s v="SECTOR PUBLICO"/>
    <x v="0"/>
    <s v="NO"/>
    <s v="NO"/>
    <n v="36"/>
    <s v="No"/>
    <s v="No"/>
    <n v="987935"/>
    <s v="ASALARIADO"/>
    <n v="36"/>
  </r>
  <r>
    <n v="185"/>
    <s v="HOMBRE"/>
    <n v="373465.3"/>
    <s v="ASALARIADO"/>
    <s v="SECTOR PRIVADO"/>
    <x v="0"/>
    <s v="NO"/>
    <s v="NO"/>
    <n v="39"/>
    <s v="No"/>
    <s v="No"/>
    <n v="373465.3"/>
    <s v="ASALARIADO"/>
    <n v="39"/>
  </r>
  <r>
    <n v="186"/>
    <s v="HOMBRE"/>
    <n v="165495"/>
    <s v="ASALARIADO"/>
    <s v="SECTOR PRIVADO"/>
    <x v="0"/>
    <s v="NO"/>
    <s v="NO"/>
    <n v="59"/>
    <s v="No"/>
    <s v="No"/>
    <n v="165495"/>
    <s v="ASALARIADO"/>
    <n v="59"/>
  </r>
  <r>
    <n v="187"/>
    <s v="MUJER"/>
    <n v="297046"/>
    <s v="ASEGURADO VOLUNTARIO"/>
    <s v="SECTOR PRIVADO"/>
    <x v="0"/>
    <s v="NO"/>
    <s v="NO"/>
    <n v="64"/>
    <s v="No"/>
    <s v="No"/>
    <n v="297046"/>
    <s v="ASEGURADO VOLUNTARIO"/>
    <n v="64"/>
  </r>
  <r>
    <n v="188"/>
    <s v="MUJER"/>
    <n v="2050000"/>
    <s v="ASALARIADO"/>
    <s v="SECTOR PRIVADO"/>
    <x v="0"/>
    <s v="NO"/>
    <s v="NO"/>
    <n v="46"/>
    <s v="No"/>
    <s v="No"/>
    <n v="2050000"/>
    <s v="ASALARIADO"/>
    <n v="46"/>
  </r>
  <r>
    <n v="189"/>
    <s v="MUJER"/>
    <n v="297045"/>
    <s v="TRABAJADOR INDEPENDIENTE"/>
    <s v="SECTOR PRIVADO"/>
    <x v="0"/>
    <s v="NO"/>
    <s v="SI"/>
    <n v="38"/>
    <s v="No"/>
    <s v="No"/>
    <n v="297045"/>
    <s v="TRABAJADOR INDEPENDIENTE"/>
    <n v="38"/>
  </r>
  <r>
    <n v="190"/>
    <s v="MUJER"/>
    <n v="297045"/>
    <s v="TRABAJADOR INDEPENDIENTE"/>
    <s v="SECTOR PRIVADO"/>
    <x v="1"/>
    <s v="NO"/>
    <s v="SI"/>
    <n v="42"/>
    <s v="No"/>
    <s v="No"/>
    <n v="297045"/>
    <s v="TRABAJADOR INDEPENDIENTE"/>
    <n v="42"/>
  </r>
  <r>
    <n v="191"/>
    <s v="MUJER"/>
    <n v="405063"/>
    <s v="TRABAJADOR INDEPENDIENTE"/>
    <s v="SECTOR PRIVADO"/>
    <x v="0"/>
    <s v="NO"/>
    <s v="SI"/>
    <n v="69"/>
    <s v="No"/>
    <s v="No"/>
    <n v="405063"/>
    <s v="TRABAJADOR INDEPENDIENTE"/>
    <n v="69"/>
  </r>
  <r>
    <n v="192"/>
    <s v="MUJER"/>
    <n v="496208.33"/>
    <s v="ASALARIADO"/>
    <s v="SECTOR PRIVADO"/>
    <x v="0"/>
    <s v="SI"/>
    <s v="NO"/>
    <n v="45"/>
    <s v="No"/>
    <s v="No"/>
    <n v="496208.33"/>
    <s v="ASALARIADO"/>
    <n v="45"/>
  </r>
  <r>
    <n v="193"/>
    <s v="HOMBRE"/>
    <n v="2033150.05"/>
    <s v="CONVENIOS ESPECIALES DE TRABAJADORES INDEPENDIENTES"/>
    <s v="SECTOR PRIVADO"/>
    <x v="0"/>
    <s v="NO"/>
    <s v="NO"/>
    <n v="46"/>
    <s v="No"/>
    <s v="No"/>
    <n v="2033150.05"/>
    <s v="CONVENIOS ESPECIALES DE TRABAJADORES INDEPENDIENTES"/>
    <n v="46"/>
  </r>
  <r>
    <n v="194"/>
    <s v="MUJER"/>
    <n v="155250"/>
    <s v="ASALARIADO"/>
    <s v="SECTOR PRIVADO"/>
    <x v="0"/>
    <s v="NO"/>
    <s v="NO"/>
    <n v="36"/>
    <s v="No"/>
    <s v="No"/>
    <n v="155250"/>
    <s v="ASALARIADO"/>
    <n v="36"/>
  </r>
  <r>
    <n v="195"/>
    <s v="MUJER"/>
    <n v="278030"/>
    <s v="TRABAJADOR INDEPENDIENTE"/>
    <s v="SECTOR PRIVADO"/>
    <x v="0"/>
    <s v="NO"/>
    <s v="SI"/>
    <n v="56"/>
    <s v="No"/>
    <s v="No"/>
    <n v="278030"/>
    <s v="TRABAJADOR INDEPENDIENTE"/>
    <n v="56"/>
  </r>
  <r>
    <n v="196"/>
    <s v="MUJER"/>
    <n v="846788"/>
    <s v="ASALARIADO"/>
    <s v="SECTOR PUBLICO"/>
    <x v="0"/>
    <s v="NO"/>
    <s v="SI"/>
    <n v="31"/>
    <s v="No"/>
    <s v="No"/>
    <n v="846788"/>
    <s v="ASALARIADO"/>
    <n v="31"/>
  </r>
  <r>
    <n v="197"/>
    <s v="HOMBRE"/>
    <n v="300018"/>
    <s v="TRABAJADOR INDEPENDIENTE"/>
    <s v="SECTOR PRIVADO"/>
    <x v="0"/>
    <s v="NO"/>
    <s v="NO"/>
    <n v="32"/>
    <s v="No"/>
    <s v="No"/>
    <n v="300018"/>
    <s v="TRABAJADOR INDEPENDIENTE"/>
    <n v="32"/>
  </r>
  <r>
    <n v="198"/>
    <s v="MUJER"/>
    <n v="1476004"/>
    <s v="PENSIONADOS EN SU PROPIO SISTEMA"/>
    <s v="SECTOR PUBLICO"/>
    <x v="0"/>
    <s v="NO"/>
    <s v="NO"/>
    <n v="68"/>
    <s v="No"/>
    <s v="No"/>
    <n v="1476004"/>
    <s v="PENSIONADOS EN SU PROPIO SISTEMA"/>
    <n v="68"/>
  </r>
  <r>
    <n v="199"/>
    <s v="HOMBRE"/>
    <n v="174167"/>
    <s v="ASALARIADO"/>
    <s v="SECTOR PRIVADO"/>
    <x v="0"/>
    <s v="SI"/>
    <s v="NO"/>
    <n v="32"/>
    <s v="No"/>
    <s v="No"/>
    <n v="174167"/>
    <s v="ASALARIADO"/>
    <n v="32"/>
  </r>
  <r>
    <n v="200"/>
    <s v="HOMBRE"/>
    <n v="622035.84"/>
    <s v="ASALARIADO"/>
    <s v="SECTOR PUBLICO"/>
    <x v="0"/>
    <s v="NO"/>
    <s v="NO"/>
    <n v="27"/>
    <s v="No"/>
    <s v="No"/>
    <n v="622035.84"/>
    <s v="ASALARIADO"/>
    <n v="27"/>
  </r>
  <r>
    <n v="201"/>
    <s v="HOMBRE"/>
    <n v="563607"/>
    <s v="TRABAJADOR INDEPENDIENTE"/>
    <s v="SECTOR PRIVADO"/>
    <x v="0"/>
    <s v="NO"/>
    <s v="SI"/>
    <n v="72"/>
    <s v="No"/>
    <s v="No"/>
    <n v="563607"/>
    <s v="TRABAJADOR INDEPENDIENTE"/>
    <n v="72"/>
  </r>
  <r>
    <n v="202"/>
    <s v="MUJER"/>
    <n v="386190.46"/>
    <s v="ASALARIADO"/>
    <s v="SECTOR PRIVADO"/>
    <x v="0"/>
    <s v="NO"/>
    <s v="NO"/>
    <n v="33"/>
    <s v="No"/>
    <s v="No"/>
    <n v="386190.46"/>
    <s v="ASALARIADO"/>
    <n v="33"/>
  </r>
  <r>
    <n v="203"/>
    <s v="HOMBRE"/>
    <n v="378684"/>
    <s v="TRABAJADOR INDEPENDIENTE"/>
    <s v="SECTOR PRIVADO"/>
    <x v="0"/>
    <s v="NO"/>
    <s v="SI"/>
    <n v="38"/>
    <s v="No"/>
    <s v="No"/>
    <n v="378684"/>
    <s v="TRABAJADOR INDEPENDIENTE"/>
    <n v="38"/>
  </r>
  <r>
    <n v="204"/>
    <s v="HOMBRE"/>
    <n v="1623057.2"/>
    <s v="ASALARIADO"/>
    <s v="SECTOR PRIVADO"/>
    <x v="0"/>
    <s v="NO"/>
    <s v="NO"/>
    <n v="31"/>
    <s v="No"/>
    <s v="No"/>
    <n v="1623057.2"/>
    <s v="ASALARIADO"/>
    <n v="31"/>
  </r>
  <r>
    <n v="205"/>
    <s v="MUJER"/>
    <n v="126835.08"/>
    <s v="PENSIONADOS EN SU PROPIO SISTEMA"/>
    <s v="SECTOR PUBLICO"/>
    <x v="0"/>
    <s v="NO"/>
    <s v="NO"/>
    <n v="67"/>
    <s v="No"/>
    <s v="No"/>
    <n v="126835.08"/>
    <s v="PENSIONADOS EN SU PROPIO SISTEMA"/>
    <n v="67"/>
  </r>
  <r>
    <n v="206"/>
    <s v="HOMBRE"/>
    <n v="404467"/>
    <s v="ASEGURADO VOLUNTARIO"/>
    <s v="SECTOR PRIVADO"/>
    <x v="0"/>
    <s v="NO"/>
    <s v="NO"/>
    <n v="64"/>
    <s v="No"/>
    <s v="No"/>
    <n v="404467"/>
    <s v="ASEGURADO VOLUNTARIO"/>
    <n v="64"/>
  </r>
  <r>
    <n v="207"/>
    <s v="HOMBRE"/>
    <n v="586511.31000000006"/>
    <s v="ASALARIADO"/>
    <s v="SECTOR PRIVADO"/>
    <x v="0"/>
    <s v="NO"/>
    <s v="NO"/>
    <n v="24"/>
    <s v="No"/>
    <s v="No"/>
    <n v="586511.31000000006"/>
    <s v="ASALARIADO"/>
    <n v="24"/>
  </r>
  <r>
    <n v="208"/>
    <s v="HOMBRE"/>
    <n v="808295.5"/>
    <s v="ASALARIADO"/>
    <s v="SECTOR PUBLICO"/>
    <x v="0"/>
    <s v="NO"/>
    <s v="NO"/>
    <n v="42"/>
    <s v="No"/>
    <s v="No"/>
    <n v="808295.5"/>
    <s v="ASALARIADO"/>
    <n v="42"/>
  </r>
  <r>
    <n v="209"/>
    <s v="MUJER"/>
    <n v="819816.67"/>
    <s v="ASALARIADO"/>
    <s v="SECTOR PRIVADO"/>
    <x v="0"/>
    <s v="SI"/>
    <s v="NO"/>
    <n v="32"/>
    <s v="No"/>
    <s v="No"/>
    <n v="819816.67"/>
    <s v="ASALARIADO"/>
    <n v="32"/>
  </r>
  <r>
    <n v="210"/>
    <s v="HOMBRE"/>
    <n v="57724"/>
    <s v="ASALARIADO"/>
    <s v="SECTOR PRIVADO"/>
    <x v="0"/>
    <s v="NO"/>
    <s v="SI"/>
    <n v="19"/>
    <s v="No"/>
    <s v="No"/>
    <n v="57724"/>
    <s v="ASALARIADO"/>
    <n v="19"/>
  </r>
  <r>
    <n v="211"/>
    <s v="MUJER"/>
    <n v="2230223.4"/>
    <s v="ASALARIADO"/>
    <s v="SECTOR PUBLICO"/>
    <x v="0"/>
    <s v="NO"/>
    <s v="NO"/>
    <n v="56"/>
    <s v="No"/>
    <s v="No"/>
    <n v="2230223.4"/>
    <s v="ASALARIADO"/>
    <n v="56"/>
  </r>
  <r>
    <n v="212"/>
    <s v="HOMBRE"/>
    <n v="681656.18"/>
    <s v="ASALARIADO"/>
    <s v="SECTOR PRIVADO"/>
    <x v="0"/>
    <s v="NO"/>
    <s v="NO"/>
    <n v="42"/>
    <s v="No"/>
    <s v="No"/>
    <n v="681656.18"/>
    <s v="ASALARIADO"/>
    <n v="42"/>
  </r>
  <r>
    <n v="213"/>
    <s v="MUJER"/>
    <n v="1611959.32"/>
    <s v="ASALARIADO"/>
    <s v="SECTOR PUBLICO"/>
    <x v="0"/>
    <s v="NO"/>
    <s v="NO"/>
    <n v="47"/>
    <s v="No"/>
    <s v="No"/>
    <n v="1611959.32"/>
    <s v="ASALARIADO"/>
    <n v="47"/>
  </r>
  <r>
    <n v="214"/>
    <s v="MUJER"/>
    <n v="1307797.8700000001"/>
    <s v="ASALARIADO"/>
    <s v="SECTOR PRIVADO"/>
    <x v="0"/>
    <s v="NO"/>
    <s v="NO"/>
    <n v="30"/>
    <s v="No"/>
    <s v="No"/>
    <n v="1307797.8700000001"/>
    <s v="ASALARIADO"/>
    <n v="30"/>
  </r>
  <r>
    <n v="215"/>
    <s v="HOMBRE"/>
    <n v="366599"/>
    <s v="ASALARIADO"/>
    <s v="SECTOR PRIVADO"/>
    <x v="0"/>
    <s v="NO"/>
    <s v="NO"/>
    <n v="53"/>
    <s v="No"/>
    <s v="No"/>
    <n v="366599"/>
    <s v="ASALARIADO"/>
    <n v="53"/>
  </r>
  <r>
    <n v="216"/>
    <s v="HOMBRE"/>
    <n v="462831"/>
    <s v="TRABAJADOR INDEPENDIENTE"/>
    <s v="SECTOR PRIVADO"/>
    <x v="0"/>
    <s v="NO"/>
    <s v="NO"/>
    <n v="32"/>
    <s v="No"/>
    <s v="No"/>
    <n v="462831"/>
    <s v="TRABAJADOR INDEPENDIENTE"/>
    <n v="32"/>
  </r>
  <r>
    <n v="217"/>
    <s v="HOMBRE"/>
    <n v="639148"/>
    <s v="TRABAJADOR INDEPENDIENTE"/>
    <s v="SECTOR PRIVADO"/>
    <x v="0"/>
    <s v="NO"/>
    <s v="SI"/>
    <n v="41"/>
    <s v="No"/>
    <s v="No"/>
    <n v="639148"/>
    <s v="TRABAJADOR INDEPENDIENTE"/>
    <n v="41"/>
  </r>
  <r>
    <n v="218"/>
    <s v="HOMBRE"/>
    <n v="310124"/>
    <s v="TRABAJADOR INDEPENDIENTE"/>
    <s v="SECTOR PRIVADO"/>
    <x v="0"/>
    <s v="NO"/>
    <s v="NO"/>
    <n v="34"/>
    <s v="No"/>
    <s v="No"/>
    <n v="310124"/>
    <s v="TRABAJADOR INDEPENDIENTE"/>
    <n v="34"/>
  </r>
  <r>
    <n v="219"/>
    <s v="MUJER"/>
    <n v="800000"/>
    <s v="ASALARIADO"/>
    <s v="SECTOR PRIVADO"/>
    <x v="0"/>
    <s v="NO"/>
    <s v="NO"/>
    <n v="30"/>
    <s v="No"/>
    <s v="No"/>
    <n v="800000"/>
    <s v="ASALARIADO"/>
    <n v="30"/>
  </r>
  <r>
    <n v="220"/>
    <s v="MUJER"/>
    <n v="1520118"/>
    <s v="ASALARIADO"/>
    <s v="SECTOR PUBLICO"/>
    <x v="0"/>
    <s v="NO"/>
    <s v="NO"/>
    <n v="32"/>
    <s v="No"/>
    <s v="No"/>
    <n v="1520118"/>
    <s v="ASALARIADO"/>
    <n v="32"/>
  </r>
  <r>
    <n v="221"/>
    <s v="MUJER"/>
    <n v="460000"/>
    <s v="ASALARIADO"/>
    <s v="SECTOR PRIVADO"/>
    <x v="0"/>
    <s v="NO"/>
    <s v="NO"/>
    <n v="28"/>
    <s v="No"/>
    <s v="No"/>
    <n v="460000"/>
    <s v="ASALARIADO"/>
    <n v="28"/>
  </r>
  <r>
    <n v="222"/>
    <s v="MUJER"/>
    <n v="446964"/>
    <s v="ASALARIADO"/>
    <s v="SECTOR PRIVADO"/>
    <x v="0"/>
    <s v="NO"/>
    <s v="NO"/>
    <n v="64"/>
    <s v="No"/>
    <s v="No"/>
    <n v="446964"/>
    <s v="ASALARIADO"/>
    <n v="64"/>
  </r>
  <r>
    <n v="223"/>
    <s v="MUJER"/>
    <n v="241000"/>
    <s v="ASALARIADO"/>
    <s v="SECTOR PRIVADO"/>
    <x v="0"/>
    <s v="SI"/>
    <s v="NO"/>
    <n v="35"/>
    <s v="No"/>
    <s v="No"/>
    <n v="241000"/>
    <s v="ASALARIADO"/>
    <n v="35"/>
  </r>
  <r>
    <n v="224"/>
    <s v="HOMBRE"/>
    <n v="1254322.1299999999"/>
    <s v="ASALARIADO"/>
    <s v="SECTOR PRIVADO"/>
    <x v="0"/>
    <s v="NO"/>
    <s v="NO"/>
    <n v="33"/>
    <s v="No"/>
    <s v="No"/>
    <n v="1254322.1299999999"/>
    <s v="ASALARIADO"/>
    <n v="33"/>
  </r>
  <r>
    <n v="225"/>
    <s v="HOMBRE"/>
    <n v="503396"/>
    <s v="ASALARIADO"/>
    <s v="SECTOR PUBLICO"/>
    <x v="0"/>
    <s v="NO"/>
    <s v="NO"/>
    <n v="55"/>
    <s v="No"/>
    <s v="No"/>
    <n v="503396"/>
    <s v="ASALARIADO"/>
    <n v="55"/>
  </r>
  <r>
    <n v="226"/>
    <s v="HOMBRE"/>
    <n v="1845300"/>
    <s v="ASALARIADO"/>
    <s v="SECTOR PRIVADO"/>
    <x v="0"/>
    <s v="NO"/>
    <s v="NO"/>
    <n v="37"/>
    <s v="No"/>
    <s v="No"/>
    <n v="1845300"/>
    <s v="ASALARIADO"/>
    <n v="37"/>
  </r>
  <r>
    <n v="227"/>
    <s v="HOMBRE"/>
    <n v="505464"/>
    <s v="TRABAJADOR INDEPENDIENTE"/>
    <s v="SECTOR PRIVADO"/>
    <x v="0"/>
    <s v="NO"/>
    <s v="NO"/>
    <n v="42"/>
    <s v="No"/>
    <s v="No"/>
    <n v="505464"/>
    <s v="TRABAJADOR INDEPENDIENTE"/>
    <n v="42"/>
  </r>
  <r>
    <n v="228"/>
    <s v="MUJER"/>
    <n v="1083593.7"/>
    <s v="ASALARIADO"/>
    <s v="SECTOR PUBLICO"/>
    <x v="0"/>
    <s v="NO"/>
    <s v="NO"/>
    <n v="30"/>
    <s v="No"/>
    <s v="No"/>
    <n v="1083593.7"/>
    <s v="ASALARIADO"/>
    <n v="30"/>
  </r>
  <r>
    <n v="229"/>
    <s v="MUJER"/>
    <n v="450680"/>
    <s v="TRABAJADOR INDEPENDIENTE"/>
    <s v="SECTOR PRIVADO"/>
    <x v="0"/>
    <s v="NO"/>
    <s v="SI"/>
    <n v="28"/>
    <s v="No"/>
    <s v="No"/>
    <n v="450680"/>
    <s v="TRABAJADOR INDEPENDIENTE"/>
    <n v="28"/>
  </r>
  <r>
    <n v="230"/>
    <s v="HOMBRE"/>
    <n v="407031"/>
    <s v="ASALARIADO"/>
    <s v="SECTOR PRIVADO"/>
    <x v="0"/>
    <s v="NO"/>
    <s v="NO"/>
    <n v="51"/>
    <s v="No"/>
    <s v="No"/>
    <n v="407031"/>
    <s v="ASALARIADO"/>
    <n v="51"/>
  </r>
  <r>
    <n v="231"/>
    <s v="HOMBRE"/>
    <n v="800000"/>
    <s v="ASALARIADO"/>
    <s v="SECTOR PRIVADO"/>
    <x v="0"/>
    <s v="NO"/>
    <s v="NO"/>
    <n v="54"/>
    <s v="No"/>
    <s v="No"/>
    <n v="800000"/>
    <s v="ASALARIADO"/>
    <n v="54"/>
  </r>
  <r>
    <n v="232"/>
    <s v="HOMBRE"/>
    <n v="366302.13"/>
    <s v="ASALARIADO"/>
    <s v="SECTOR PRIVADO"/>
    <x v="0"/>
    <s v="NO"/>
    <s v="NO"/>
    <n v="52"/>
    <s v="No"/>
    <s v="No"/>
    <n v="366302.13"/>
    <s v="ASALARIADO"/>
    <n v="52"/>
  </r>
  <r>
    <n v="233"/>
    <s v="MUJER"/>
    <n v="801100.65"/>
    <s v="ASALARIADO"/>
    <s v="SECTOR PRIVADO"/>
    <x v="0"/>
    <s v="NO"/>
    <s v="NO"/>
    <n v="46"/>
    <s v="No"/>
    <s v="No"/>
    <n v="801100.65"/>
    <s v="ASALARIADO"/>
    <n v="46"/>
  </r>
  <r>
    <n v="234"/>
    <s v="HOMBRE"/>
    <n v="278030"/>
    <s v="CONVENIOS ESPECIALES DE TRABAJADORES INDEPENDIENTES"/>
    <s v="SECTOR PRIVADO"/>
    <x v="0"/>
    <s v="NO"/>
    <s v="NO"/>
    <n v="37"/>
    <s v="No"/>
    <s v="No"/>
    <n v="278030"/>
    <s v="CONVENIOS ESPECIALES DE TRABAJADORES INDEPENDIENTES"/>
    <n v="37"/>
  </r>
  <r>
    <n v="235"/>
    <s v="MUJER"/>
    <n v="300018"/>
    <s v="ASEGURADO VOLUNTARIO"/>
    <s v="SECTOR PRIVADO"/>
    <x v="0"/>
    <s v="NO"/>
    <s v="NO"/>
    <n v="56"/>
    <s v="No"/>
    <s v="No"/>
    <n v="300018"/>
    <s v="ASEGURADO VOLUNTARIO"/>
    <n v="56"/>
  </r>
  <r>
    <n v="236"/>
    <s v="MUJER"/>
    <n v="1002472.71"/>
    <s v="ASALARIADO"/>
    <s v="SECTOR PUBLICO"/>
    <x v="0"/>
    <s v="NO"/>
    <s v="NO"/>
    <n v="51"/>
    <s v="No"/>
    <s v="No"/>
    <n v="1002472.71"/>
    <s v="ASALARIADO"/>
    <n v="51"/>
  </r>
  <r>
    <n v="237"/>
    <s v="HOMBRE"/>
    <n v="904595.72"/>
    <s v="ASALARIADO"/>
    <s v="SECTOR PRIVADO"/>
    <x v="0"/>
    <s v="NO"/>
    <s v="NO"/>
    <n v="39"/>
    <s v="No"/>
    <s v="No"/>
    <n v="904595.72"/>
    <s v="ASALARIADO"/>
    <n v="39"/>
  </r>
  <r>
    <n v="238"/>
    <s v="MUJER"/>
    <n v="354854"/>
    <s v="ASALARIADO"/>
    <s v="SECTOR PRIVADO"/>
    <x v="0"/>
    <s v="NO"/>
    <s v="NO"/>
    <n v="25"/>
    <s v="No"/>
    <s v="No"/>
    <n v="354854"/>
    <s v="ASALARIADO"/>
    <n v="25"/>
  </r>
  <r>
    <n v="239"/>
    <s v="MUJER"/>
    <n v="448927.5"/>
    <s v="ASALARIADO"/>
    <s v="SECTOR PRIVADO"/>
    <x v="0"/>
    <s v="NO"/>
    <s v="NO"/>
    <n v="45"/>
    <s v="No"/>
    <s v="No"/>
    <n v="448927.5"/>
    <s v="ASALARIADO"/>
    <n v="45"/>
  </r>
  <r>
    <n v="240"/>
    <s v="MUJER"/>
    <n v="762579"/>
    <s v="ASALARIADO"/>
    <s v="SECTOR PRIVADO"/>
    <x v="0"/>
    <s v="NO"/>
    <s v="NO"/>
    <n v="26"/>
    <s v="No"/>
    <s v="No"/>
    <n v="762579"/>
    <s v="ASALARIADO"/>
    <n v="26"/>
  </r>
  <r>
    <n v="241"/>
    <s v="HOMBRE"/>
    <n v="500000"/>
    <s v="ASALARIADO"/>
    <s v="SECTOR PRIVADO"/>
    <x v="0"/>
    <s v="NO"/>
    <s v="SI"/>
    <n v="61"/>
    <s v="No"/>
    <s v="No"/>
    <n v="500000"/>
    <s v="ASALARIADO"/>
    <n v="61"/>
  </r>
  <r>
    <n v="242"/>
    <s v="HOMBRE"/>
    <n v="606345.6"/>
    <s v="ASALARIADO"/>
    <s v="SECTOR PRIVADO"/>
    <x v="0"/>
    <s v="NO"/>
    <s v="NO"/>
    <n v="21"/>
    <s v="No"/>
    <s v="No"/>
    <n v="606345.6"/>
    <s v="ASALARIADO"/>
    <n v="21"/>
  </r>
  <r>
    <n v="243"/>
    <s v="MUJER"/>
    <n v="411069"/>
    <s v="TRABAJADOR INDEPENDIENTE"/>
    <s v="SECTOR PRIVADO"/>
    <x v="0"/>
    <s v="NO"/>
    <s v="SI"/>
    <n v="56"/>
    <s v="No"/>
    <s v="No"/>
    <n v="411069"/>
    <s v="TRABAJADOR INDEPENDIENTE"/>
    <n v="56"/>
  </r>
  <r>
    <n v="244"/>
    <s v="HOMBRE"/>
    <n v="636770"/>
    <s v="ASALARIADO"/>
    <s v="SECTOR PRIVADO"/>
    <x v="0"/>
    <s v="NO"/>
    <s v="NO"/>
    <n v="37"/>
    <s v="No"/>
    <s v="No"/>
    <n v="636770"/>
    <s v="ASALARIADO"/>
    <n v="37"/>
  </r>
  <r>
    <n v="245"/>
    <s v="HOMBRE"/>
    <n v="299647"/>
    <s v="ASEGURADO VOLUNTARIO"/>
    <s v="SECTOR PRIVADO"/>
    <x v="0"/>
    <s v="NO"/>
    <s v="NO"/>
    <n v="42"/>
    <s v="No"/>
    <s v="No"/>
    <n v="299647"/>
    <s v="ASEGURADO VOLUNTARIO"/>
    <n v="42"/>
  </r>
  <r>
    <n v="246"/>
    <s v="HOMBRE"/>
    <n v="435182.43"/>
    <s v="ASALARIADO"/>
    <s v="SECTOR PRIVADO"/>
    <x v="0"/>
    <s v="NO"/>
    <s v="NO"/>
    <n v="24"/>
    <s v="No"/>
    <s v="No"/>
    <n v="435182.43"/>
    <s v="ASALARIADO"/>
    <n v="24"/>
  </r>
  <r>
    <n v="247"/>
    <s v="MUJER"/>
    <n v="2891000"/>
    <s v="ASALARIADO"/>
    <s v="SECTOR PRIVADO"/>
    <x v="0"/>
    <s v="NO"/>
    <s v="NO"/>
    <n v="32"/>
    <s v="Atípico"/>
    <s v="No"/>
    <n v="2891000"/>
    <s v="ASALARIADO"/>
    <n v="32"/>
  </r>
  <r>
    <n v="248"/>
    <s v="HOMBRE"/>
    <n v="409154"/>
    <s v="ASALARIADO"/>
    <s v="SECTOR PUBLICO"/>
    <x v="0"/>
    <s v="NO"/>
    <s v="SI"/>
    <n v="36"/>
    <s v="No"/>
    <s v="No"/>
    <n v="409154"/>
    <s v="ASALARIADO"/>
    <n v="36"/>
  </r>
  <r>
    <n v="249"/>
    <s v="MUJER"/>
    <n v="556132"/>
    <s v="ASALARIADO"/>
    <s v="SECTOR PUBLICO"/>
    <x v="0"/>
    <s v="NO"/>
    <s v="NO"/>
    <n v="51"/>
    <s v="No"/>
    <s v="No"/>
    <n v="556132"/>
    <s v="ASALARIADO"/>
    <n v="51"/>
  </r>
  <r>
    <n v="250"/>
    <s v="MUJER"/>
    <n v="173710"/>
    <s v="ASALARIADO"/>
    <s v="SECTOR PRIVADO"/>
    <x v="0"/>
    <s v="NO"/>
    <s v="NO"/>
    <n v="20"/>
    <s v="No"/>
    <s v="No"/>
    <n v="173710"/>
    <s v="ASALARIADO"/>
    <n v="20"/>
  </r>
  <r>
    <n v="251"/>
    <s v="MUJER"/>
    <n v="601898.22"/>
    <s v="ASALARIADO"/>
    <s v="SECTOR PUBLICO"/>
    <x v="0"/>
    <s v="NO"/>
    <s v="NO"/>
    <n v="21"/>
    <s v="No"/>
    <s v="No"/>
    <n v="601898.22"/>
    <s v="ASALARIADO"/>
    <n v="21"/>
  </r>
  <r>
    <n v="252"/>
    <s v="HOMBRE"/>
    <n v="297046"/>
    <s v="ASEGURADO VOLUNTARIO"/>
    <s v="SECTOR PRIVADO"/>
    <x v="0"/>
    <s v="NO"/>
    <s v="NO"/>
    <n v="26"/>
    <s v="No"/>
    <s v="No"/>
    <n v="297046"/>
    <s v="ASEGURADO VOLUNTARIO"/>
    <n v="26"/>
  </r>
  <r>
    <n v="253"/>
    <s v="HOMBRE"/>
    <n v="455087.65"/>
    <s v="ASALARIADO"/>
    <s v="SECTOR PRIVADO"/>
    <x v="0"/>
    <s v="NO"/>
    <s v="NO"/>
    <n v="58"/>
    <s v="No"/>
    <s v="No"/>
    <n v="455087.65"/>
    <s v="ASALARIADO"/>
    <n v="58"/>
  </r>
  <r>
    <n v="254"/>
    <s v="HOMBRE"/>
    <n v="278030"/>
    <s v="CONVENIOS ESPECIALES DE TRABAJADORES INDEPENDIENTES"/>
    <s v="SECTOR PRIVADO"/>
    <x v="0"/>
    <s v="NO"/>
    <s v="SI"/>
    <n v="50"/>
    <s v="No"/>
    <s v="No"/>
    <n v="278030"/>
    <s v="CONVENIOS ESPECIALES DE TRABAJADORES INDEPENDIENTES"/>
    <n v="50"/>
  </r>
  <r>
    <n v="255"/>
    <s v="MUJER"/>
    <n v="1198261.6000000001"/>
    <s v="ASALARIADO"/>
    <s v="SECTOR PUBLICO"/>
    <x v="0"/>
    <s v="NO"/>
    <s v="NO"/>
    <n v="43"/>
    <s v="No"/>
    <s v="No"/>
    <n v="1198261.6000000001"/>
    <s v="ASALARIADO"/>
    <n v="43"/>
  </r>
  <r>
    <n v="256"/>
    <s v="MUJER"/>
    <n v="430147.81"/>
    <s v="ASALARIADO"/>
    <s v="SECTOR PRIVADO"/>
    <x v="0"/>
    <s v="NO"/>
    <s v="NO"/>
    <n v="50"/>
    <s v="No"/>
    <s v="No"/>
    <n v="430147.81"/>
    <s v="ASALARIADO"/>
    <n v="50"/>
  </r>
  <r>
    <n v="257"/>
    <s v="MUJER"/>
    <n v="500000"/>
    <s v="ASALARIADO"/>
    <s v="SECTOR PRIVADO"/>
    <x v="0"/>
    <s v="NO"/>
    <s v="SI"/>
    <n v="23"/>
    <s v="No"/>
    <s v="No"/>
    <n v="500000"/>
    <s v="ASALARIADO"/>
    <n v="23"/>
  </r>
  <r>
    <n v="258"/>
    <s v="MUJER"/>
    <n v="1819625.78"/>
    <s v="ASALARIADO"/>
    <s v="SECTOR PRIVADO"/>
    <x v="0"/>
    <s v="NO"/>
    <s v="NO"/>
    <n v="38"/>
    <s v="No"/>
    <s v="No"/>
    <n v="1819625.78"/>
    <s v="ASALARIADO"/>
    <n v="38"/>
  </r>
  <r>
    <n v="259"/>
    <s v="MUJER"/>
    <n v="355312"/>
    <s v="ASALARIADO"/>
    <s v="SECTOR PRIVADO"/>
    <x v="0"/>
    <s v="NO"/>
    <s v="NO"/>
    <n v="56"/>
    <s v="No"/>
    <s v="No"/>
    <n v="355312"/>
    <s v="ASALARIADO"/>
    <n v="56"/>
  </r>
  <r>
    <n v="260"/>
    <s v="HOMBRE"/>
    <n v="262016"/>
    <s v="ASALARIADO"/>
    <s v="SECTOR PRIVADO"/>
    <x v="0"/>
    <s v="NO"/>
    <s v="NO"/>
    <n v="40"/>
    <s v="No"/>
    <s v="No"/>
    <n v="262016"/>
    <s v="ASALARIADO"/>
    <n v="40"/>
  </r>
  <r>
    <n v="261"/>
    <s v="HOMBRE"/>
    <n v="507212.75"/>
    <s v="ASALARIADO"/>
    <s v="SECTOR PUBLICO"/>
    <x v="0"/>
    <s v="NO"/>
    <s v="NO"/>
    <n v="62"/>
    <s v="No"/>
    <s v="No"/>
    <n v="507212.75"/>
    <s v="ASALARIADO"/>
    <n v="62"/>
  </r>
  <r>
    <n v="262"/>
    <s v="HOMBRE"/>
    <n v="319590"/>
    <s v="ASALARIADO"/>
    <s v="SECTOR PRIVADO"/>
    <x v="0"/>
    <s v="NO"/>
    <s v="NO"/>
    <n v="28"/>
    <s v="No"/>
    <s v="No"/>
    <n v="319590"/>
    <s v="ASALARIADO"/>
    <n v="28"/>
  </r>
  <r>
    <n v="263"/>
    <s v="HOMBRE"/>
    <n v="331181"/>
    <s v="TRABAJADOR INDEPENDIENTE"/>
    <s v="SECTOR PRIVADO"/>
    <x v="0"/>
    <s v="NO"/>
    <s v="SI"/>
    <n v="62"/>
    <s v="No"/>
    <s v="No"/>
    <n v="331181"/>
    <s v="TRABAJADOR INDEPENDIENTE"/>
    <n v="62"/>
  </r>
  <r>
    <n v="264"/>
    <s v="HOMBRE"/>
    <n v="509509"/>
    <s v="TRABAJADOR INDEPENDIENTE"/>
    <s v="SECTOR PRIVADO"/>
    <x v="0"/>
    <s v="NO"/>
    <s v="NO"/>
    <n v="42"/>
    <s v="No"/>
    <s v="No"/>
    <n v="509509"/>
    <s v="TRABAJADOR INDEPENDIENTE"/>
    <n v="42"/>
  </r>
  <r>
    <n v="265"/>
    <s v="MUJER"/>
    <n v="820120"/>
    <s v="ASALARIADO"/>
    <s v="SECTOR PRIVADO"/>
    <x v="0"/>
    <s v="NO"/>
    <s v="NO"/>
    <n v="27"/>
    <s v="No"/>
    <s v="No"/>
    <n v="820120"/>
    <s v="ASALARIADO"/>
    <n v="27"/>
  </r>
  <r>
    <n v="266"/>
    <s v="MUJER"/>
    <n v="439400"/>
    <s v="ASALARIADO"/>
    <s v="SECTOR PRIVADO"/>
    <x v="0"/>
    <s v="NO"/>
    <s v="NO"/>
    <n v="34"/>
    <s v="No"/>
    <s v="No"/>
    <n v="439400"/>
    <s v="ASALARIADO"/>
    <n v="34"/>
  </r>
  <r>
    <n v="267"/>
    <s v="HOMBRE"/>
    <n v="2184000"/>
    <s v="ASALARIADO"/>
    <s v="SECTOR PRIVADO"/>
    <x v="0"/>
    <s v="NO"/>
    <s v="NO"/>
    <n v="41"/>
    <s v="No"/>
    <s v="No"/>
    <n v="2184000"/>
    <s v="ASALARIADO"/>
    <n v="41"/>
  </r>
  <r>
    <n v="268"/>
    <s v="MUJER"/>
    <n v="110000"/>
    <s v="ASALARIADO"/>
    <s v="SECTOR PRIVADO"/>
    <x v="0"/>
    <s v="SI"/>
    <s v="NO"/>
    <n v="28"/>
    <s v="No"/>
    <s v="No"/>
    <n v="110000"/>
    <s v="ASALARIADO"/>
    <n v="28"/>
  </r>
  <r>
    <n v="269"/>
    <s v="HOMBRE"/>
    <n v="180000"/>
    <s v="ASALARIADO"/>
    <s v="SECTOR PRIVADO"/>
    <x v="0"/>
    <s v="NO"/>
    <s v="NO"/>
    <n v="45"/>
    <s v="No"/>
    <s v="No"/>
    <n v="180000"/>
    <s v="ASALARIADO"/>
    <n v="45"/>
  </r>
  <r>
    <n v="270"/>
    <s v="MUJER"/>
    <n v="350000"/>
    <s v="ASALARIADO"/>
    <s v="SECTOR PRIVADO"/>
    <x v="0"/>
    <s v="NO"/>
    <s v="NO"/>
    <n v="29"/>
    <s v="No"/>
    <s v="No"/>
    <n v="350000"/>
    <s v="ASALARIADO"/>
    <n v="29"/>
  </r>
  <r>
    <n v="271"/>
    <s v="HOMBRE"/>
    <n v="281250"/>
    <s v="ASALARIADO"/>
    <s v="SECTOR PUBLICO"/>
    <x v="0"/>
    <s v="NO"/>
    <s v="NO"/>
    <n v="58"/>
    <s v="No"/>
    <s v="No"/>
    <n v="281250"/>
    <s v="ASALARIADO"/>
    <n v="58"/>
  </r>
  <r>
    <n v="272"/>
    <s v="MUJER"/>
    <n v="829364.58"/>
    <s v="ASALARIADO"/>
    <s v="SECTOR PRIVADO"/>
    <x v="0"/>
    <s v="NO"/>
    <s v="NO"/>
    <n v="30"/>
    <s v="No"/>
    <s v="No"/>
    <n v="829364.58"/>
    <s v="ASALARIADO"/>
    <n v="30"/>
  </r>
  <r>
    <n v="273"/>
    <s v="MUJER"/>
    <n v="403983"/>
    <s v="TRABAJADOR INDEPENDIENTE"/>
    <s v="SECTOR PRIVADO"/>
    <x v="0"/>
    <s v="NO"/>
    <s v="SI"/>
    <n v="41"/>
    <s v="No"/>
    <s v="No"/>
    <n v="403983"/>
    <s v="TRABAJADOR INDEPENDIENTE"/>
    <n v="41"/>
  </r>
  <r>
    <n v="274"/>
    <s v="MUJER"/>
    <n v="545646"/>
    <s v="ASALARIADO"/>
    <s v="SECTOR PRIVADO"/>
    <x v="0"/>
    <s v="NO"/>
    <s v="NO"/>
    <n v="44"/>
    <s v="No"/>
    <s v="No"/>
    <n v="545646"/>
    <s v="ASALARIADO"/>
    <n v="44"/>
  </r>
  <r>
    <n v="275"/>
    <s v="HOMBRE"/>
    <n v="417064"/>
    <s v="ASALARIADO"/>
    <s v="SECTOR PRIVADO"/>
    <x v="0"/>
    <s v="NO"/>
    <s v="NO"/>
    <n v="59"/>
    <s v="No"/>
    <s v="No"/>
    <n v="417064"/>
    <s v="ASALARIADO"/>
    <n v="59"/>
  </r>
  <r>
    <n v="276"/>
    <s v="HOMBRE"/>
    <n v="621333.79"/>
    <s v="ASALARIADO"/>
    <s v="SECTOR PRIVADO"/>
    <x v="0"/>
    <s v="NO"/>
    <s v="NO"/>
    <n v="47"/>
    <s v="No"/>
    <s v="No"/>
    <n v="621333.79"/>
    <s v="ASALARIADO"/>
    <n v="47"/>
  </r>
  <r>
    <n v="277"/>
    <s v="HOMBRE"/>
    <n v="297046"/>
    <s v="ASEGURADO VOLUNTARIO"/>
    <s v="SECTOR PRIVADO"/>
    <x v="0"/>
    <s v="NO"/>
    <s v="NO"/>
    <n v="24"/>
    <s v="No"/>
    <s v="No"/>
    <n v="297046"/>
    <s v="ASEGURADO VOLUNTARIO"/>
    <n v="24"/>
  </r>
  <r>
    <n v="278"/>
    <s v="MUJER"/>
    <n v="527824.5"/>
    <s v="PENSIONADOS EN SU PROPIO SISTEMA"/>
    <s v="SECTOR PUBLICO"/>
    <x v="0"/>
    <s v="NO"/>
    <s v="NO"/>
    <n v="68"/>
    <s v="No"/>
    <s v="No"/>
    <n v="527824.5"/>
    <s v="PENSIONADOS EN SU PROPIO SISTEMA"/>
    <n v="68"/>
  </r>
  <r>
    <n v="279"/>
    <s v="HOMBRE"/>
    <n v="278030"/>
    <s v="CONVENIOS ESPECIALES DE TRABAJADORES INDEPENDIENTES"/>
    <s v="SECTOR PRIVADO"/>
    <x v="0"/>
    <s v="NO"/>
    <s v="NO"/>
    <n v="43"/>
    <s v="No"/>
    <s v="No"/>
    <n v="278030"/>
    <s v="CONVENIOS ESPECIALES DE TRABAJADORES INDEPENDIENTES"/>
    <n v="43"/>
  </r>
  <r>
    <n v="280"/>
    <s v="MUJER"/>
    <n v="300000"/>
    <s v="ASEGURADO VOLUNTARIO"/>
    <s v="SECTOR PRIVADO"/>
    <x v="0"/>
    <s v="SI"/>
    <s v="NO"/>
    <n v="57"/>
    <s v="No"/>
    <s v="No"/>
    <n v="300000"/>
    <s v="ASEGURADO VOLUNTARIO"/>
    <n v="57"/>
  </r>
  <r>
    <n v="281"/>
    <s v="MUJER"/>
    <n v="453393.84"/>
    <s v="ASALARIADO"/>
    <s v="SECTOR PRIVADO"/>
    <x v="0"/>
    <s v="NO"/>
    <s v="NO"/>
    <n v="31"/>
    <s v="No"/>
    <s v="No"/>
    <n v="453393.84"/>
    <s v="ASALARIADO"/>
    <n v="31"/>
  </r>
  <r>
    <n v="282"/>
    <s v="MUJER"/>
    <n v="297062"/>
    <s v="TRABAJADOR INDEPENDIENTE"/>
    <s v="SECTOR PRIVADO"/>
    <x v="0"/>
    <s v="NO"/>
    <s v="SI"/>
    <n v="40"/>
    <s v="No"/>
    <s v="No"/>
    <n v="297062"/>
    <s v="TRABAJADOR INDEPENDIENTE"/>
    <n v="40"/>
  </r>
  <r>
    <n v="283"/>
    <s v="MUJER"/>
    <n v="245436.97"/>
    <s v="ASALARIADO"/>
    <s v="SECTOR PRIVADO"/>
    <x v="0"/>
    <s v="NO"/>
    <s v="NO"/>
    <n v="27"/>
    <s v="No"/>
    <s v="No"/>
    <n v="245436.97"/>
    <s v="ASALARIADO"/>
    <n v="27"/>
  </r>
  <r>
    <n v="284"/>
    <s v="HOMBRE"/>
    <n v="2005101"/>
    <s v="ASALARIADO"/>
    <s v="SECTOR PRIVADO"/>
    <x v="0"/>
    <s v="NO"/>
    <s v="NO"/>
    <n v="32"/>
    <s v="No"/>
    <s v="No"/>
    <n v="2005101"/>
    <s v="ASALARIADO"/>
    <n v="32"/>
  </r>
  <r>
    <n v="285"/>
    <s v="MUJER"/>
    <n v="342332"/>
    <s v="TRABAJADOR INDEPENDIENTE"/>
    <s v="SECTOR PRIVADO"/>
    <x v="0"/>
    <s v="NO"/>
    <s v="NO"/>
    <n v="61"/>
    <s v="No"/>
    <s v="No"/>
    <n v="342332"/>
    <s v="TRABAJADOR INDEPENDIENTE"/>
    <n v="61"/>
  </r>
  <r>
    <n v="286"/>
    <s v="HOMBRE"/>
    <n v="1000000"/>
    <s v="ASALARIADO"/>
    <s v="SECTOR PRIVADO"/>
    <x v="0"/>
    <s v="NO"/>
    <s v="SI"/>
    <n v="52"/>
    <s v="No"/>
    <s v="No"/>
    <n v="1000000"/>
    <s v="ASALARIADO"/>
    <n v="52"/>
  </r>
  <r>
    <n v="287"/>
    <s v="HOMBRE"/>
    <n v="347514.23"/>
    <s v="ASALARIADO"/>
    <s v="SECTOR PRIVADO"/>
    <x v="0"/>
    <s v="NO"/>
    <s v="NO"/>
    <n v="30"/>
    <s v="No"/>
    <s v="No"/>
    <n v="347514.23"/>
    <s v="ASALARIADO"/>
    <n v="30"/>
  </r>
  <r>
    <n v="288"/>
    <s v="MUJER"/>
    <n v="750000"/>
    <s v="ASALARIADO"/>
    <s v="SECTOR PRIVADO"/>
    <x v="0"/>
    <s v="NO"/>
    <s v="SI"/>
    <n v="28"/>
    <s v="No"/>
    <s v="No"/>
    <n v="750000"/>
    <s v="ASALARIADO"/>
    <n v="28"/>
  </r>
  <r>
    <n v="289"/>
    <s v="HOMBRE"/>
    <n v="336364.94"/>
    <s v="ASALARIADO"/>
    <s v="SECTOR PRIVADO"/>
    <x v="0"/>
    <s v="NO"/>
    <s v="NO"/>
    <n v="24"/>
    <s v="No"/>
    <s v="No"/>
    <n v="336364.94"/>
    <s v="ASALARIADO"/>
    <n v="24"/>
  </r>
  <r>
    <n v="290"/>
    <s v="HOMBRE"/>
    <n v="351055"/>
    <s v="TRABAJADOR INDEPENDIENTE"/>
    <s v="SECTOR PRIVADO"/>
    <x v="0"/>
    <s v="NO"/>
    <s v="SI"/>
    <n v="51"/>
    <s v="No"/>
    <s v="No"/>
    <n v="351055"/>
    <s v="TRABAJADOR INDEPENDIENTE"/>
    <n v="51"/>
  </r>
  <r>
    <n v="291"/>
    <s v="HOMBRE"/>
    <n v="345385"/>
    <s v="ASALARIADO"/>
    <s v="SECTOR PRIVADO"/>
    <x v="0"/>
    <s v="NO"/>
    <s v="NO"/>
    <n v="32"/>
    <s v="No"/>
    <s v="No"/>
    <n v="345385"/>
    <s v="ASALARIADO"/>
    <n v="32"/>
  </r>
  <r>
    <n v="292"/>
    <s v="HOMBRE"/>
    <n v="396805"/>
    <s v="ASALARIADO"/>
    <s v="SECTOR PRIVADO"/>
    <x v="0"/>
    <s v="NO"/>
    <s v="NO"/>
    <n v="40"/>
    <s v="No"/>
    <s v="No"/>
    <n v="396805"/>
    <s v="ASALARIADO"/>
    <n v="40"/>
  </r>
  <r>
    <n v="293"/>
    <s v="MUJER"/>
    <n v="297045"/>
    <s v="TRABAJADOR INDEPENDIENTE"/>
    <s v="SECTOR PRIVADO"/>
    <x v="0"/>
    <s v="NO"/>
    <s v="SI"/>
    <n v="62"/>
    <s v="No"/>
    <s v="No"/>
    <n v="297045"/>
    <s v="TRABAJADOR INDEPENDIENTE"/>
    <n v="62"/>
  </r>
  <r>
    <n v="294"/>
    <s v="HOMBRE"/>
    <n v="1313852.97"/>
    <s v="ASALARIADO"/>
    <s v="SECTOR PRIVADO"/>
    <x v="0"/>
    <s v="NO"/>
    <s v="NO"/>
    <n v="52"/>
    <s v="No"/>
    <s v="No"/>
    <n v="1313852.97"/>
    <s v="ASALARIADO"/>
    <n v="52"/>
  </r>
  <r>
    <n v="295"/>
    <s v="HOMBRE"/>
    <n v="328192"/>
    <s v="TRABAJADOR INDEPENDIENTE"/>
    <s v="SECTOR PRIVADO"/>
    <x v="0"/>
    <s v="SI"/>
    <s v="SI"/>
    <n v="32"/>
    <s v="No"/>
    <s v="No"/>
    <n v="328192"/>
    <s v="TRABAJADOR INDEPENDIENTE"/>
    <n v="32"/>
  </r>
  <r>
    <n v="296"/>
    <s v="MUJER"/>
    <n v="478452"/>
    <s v="TRABAJADOR INDEPENDIENTE"/>
    <s v="SECTOR PRIVADO"/>
    <x v="0"/>
    <s v="NO"/>
    <s v="SI"/>
    <n v="58"/>
    <s v="No"/>
    <s v="No"/>
    <n v="478452"/>
    <s v="TRABAJADOR INDEPENDIENTE"/>
    <n v="58"/>
  </r>
  <r>
    <n v="297"/>
    <s v="HOMBRE"/>
    <n v="299647"/>
    <s v="TRABAJADOR INDEPENDIENTE"/>
    <s v="SECTOR PRIVADO"/>
    <x v="0"/>
    <s v="NO"/>
    <s v="SI"/>
    <n v="57"/>
    <s v="No"/>
    <s v="No"/>
    <n v="299647"/>
    <s v="TRABAJADOR INDEPENDIENTE"/>
    <n v="57"/>
  </r>
  <r>
    <n v="298"/>
    <s v="HOMBRE"/>
    <n v="263360.19"/>
    <s v="ASALARIADO"/>
    <s v="SECTOR PRIVADO"/>
    <x v="0"/>
    <s v="NO"/>
    <s v="NO"/>
    <n v="24"/>
    <s v="No"/>
    <s v="No"/>
    <n v="263360.19"/>
    <s v="ASALARIADO"/>
    <n v="24"/>
  </r>
  <r>
    <n v="299"/>
    <s v="MUJER"/>
    <n v="2312395"/>
    <s v="ASALARIADO"/>
    <s v="SECTOR PUBLICO"/>
    <x v="0"/>
    <s v="NO"/>
    <s v="NO"/>
    <n v="61"/>
    <s v="Atípico"/>
    <s v="No"/>
    <n v="2312395"/>
    <s v="ASALARIADO"/>
    <n v="61"/>
  </r>
  <r>
    <n v="300"/>
    <s v="HOMBRE"/>
    <n v="300000"/>
    <s v="ASALARIADO"/>
    <s v="SECTOR PRIVADO"/>
    <x v="0"/>
    <s v="NO"/>
    <s v="NO"/>
    <n v="26"/>
    <s v="No"/>
    <s v="No"/>
    <n v="300000"/>
    <s v="ASALARIADO"/>
    <n v="26"/>
  </r>
  <r>
    <n v="301"/>
    <s v="HOMBRE"/>
    <n v="1819599"/>
    <s v="PENSIONADOS EN SU PROPIO SISTEMA"/>
    <s v="SECTOR PUBLICO"/>
    <x v="0"/>
    <s v="NO"/>
    <s v="NO"/>
    <n v="80"/>
    <s v="No"/>
    <s v="No"/>
    <n v="1819599"/>
    <s v="PENSIONADOS EN SU PROPIO SISTEMA"/>
    <n v="80"/>
  </r>
  <r>
    <n v="302"/>
    <s v="HOMBRE"/>
    <n v="551500"/>
    <s v="ASALARIADO"/>
    <s v="SECTOR PRIVADO"/>
    <x v="0"/>
    <s v="NO"/>
    <s v="NO"/>
    <n v="34"/>
    <s v="No"/>
    <s v="No"/>
    <n v="551500"/>
    <s v="ASALARIADO"/>
    <n v="34"/>
  </r>
  <r>
    <n v="303"/>
    <s v="MUJER"/>
    <n v="338775.81"/>
    <s v="ASALARIADO"/>
    <s v="SECTOR PRIVADO"/>
    <x v="0"/>
    <s v="NO"/>
    <s v="NO"/>
    <n v="46"/>
    <s v="No"/>
    <s v="No"/>
    <n v="338775.81"/>
    <s v="ASALARIADO"/>
    <n v="46"/>
  </r>
  <r>
    <n v="304"/>
    <s v="MUJER"/>
    <n v="278030"/>
    <s v="CONVENIOS ESPECIALES DE TRABAJADORES INDEPENDIENTES"/>
    <s v="SECTOR PRIVADO"/>
    <x v="0"/>
    <s v="NO"/>
    <s v="NO"/>
    <n v="70"/>
    <s v="No"/>
    <s v="No"/>
    <n v="278030"/>
    <s v="CONVENIOS ESPECIALES DE TRABAJADORES INDEPENDIENTES"/>
    <n v="70"/>
  </r>
  <r>
    <n v="305"/>
    <s v="MUJER"/>
    <n v="1068785"/>
    <s v="PENSIONADOS EN SU PROPIO SISTEMA"/>
    <s v="SECTOR PUBLICO"/>
    <x v="0"/>
    <s v="NO"/>
    <s v="NO"/>
    <n v="63"/>
    <s v="No"/>
    <s v="No"/>
    <n v="1068785"/>
    <s v="PENSIONADOS EN SU PROPIO SISTEMA"/>
    <n v="63"/>
  </r>
  <r>
    <n v="306"/>
    <s v="HOMBRE"/>
    <n v="2549958.42"/>
    <s v="ASALARIADO"/>
    <s v="SECTOR PRIVADO"/>
    <x v="0"/>
    <s v="NO"/>
    <s v="NO"/>
    <n v="41"/>
    <s v="Atípico"/>
    <s v="No"/>
    <n v="2549958.42"/>
    <s v="ASALARIADO"/>
    <n v="41"/>
  </r>
  <r>
    <n v="307"/>
    <s v="HOMBRE"/>
    <n v="181084"/>
    <s v="ASALARIADO"/>
    <s v="SECTOR PRIVADO"/>
    <x v="0"/>
    <s v="NO"/>
    <s v="NO"/>
    <n v="55"/>
    <s v="No"/>
    <s v="No"/>
    <n v="181084"/>
    <s v="ASALARIADO"/>
    <n v="55"/>
  </r>
  <r>
    <n v="308"/>
    <s v="HOMBRE"/>
    <n v="1059381.6000000001"/>
    <s v="ASALARIADO"/>
    <s v="SECTOR PRIVADO"/>
    <x v="0"/>
    <s v="NO"/>
    <s v="NO"/>
    <n v="28"/>
    <s v="No"/>
    <s v="No"/>
    <n v="1059381.6000000001"/>
    <s v="ASALARIADO"/>
    <n v="28"/>
  </r>
  <r>
    <n v="309"/>
    <s v="HOMBRE"/>
    <n v="343178"/>
    <s v="ASALARIADO"/>
    <s v="SECTOR PRIVADO"/>
    <x v="0"/>
    <s v="NO"/>
    <s v="SI"/>
    <n v="32"/>
    <s v="No"/>
    <s v="No"/>
    <n v="343178"/>
    <s v="ASALARIADO"/>
    <n v="32"/>
  </r>
  <r>
    <n v="310"/>
    <s v="HOMBRE"/>
    <n v="606620"/>
    <s v="ASALARIADO"/>
    <s v="SECTOR PRIVADO"/>
    <x v="0"/>
    <s v="NO"/>
    <s v="NO"/>
    <n v="20"/>
    <s v="No"/>
    <s v="No"/>
    <n v="606620"/>
    <s v="ASALARIADO"/>
    <n v="20"/>
  </r>
  <r>
    <n v="311"/>
    <s v="HOMBRE"/>
    <n v="320524.5"/>
    <s v="ASALARIADO"/>
    <s v="SECTOR PRIVADO"/>
    <x v="0"/>
    <s v="NO"/>
    <s v="NO"/>
    <n v="29"/>
    <s v="No"/>
    <s v="No"/>
    <n v="320524.5"/>
    <s v="ASALARIADO"/>
    <n v="29"/>
  </r>
  <r>
    <n v="312"/>
    <s v="MUJER"/>
    <n v="1171666.67"/>
    <s v="ASALARIADO"/>
    <s v="SECTOR PRIVADO"/>
    <x v="0"/>
    <s v="NO"/>
    <s v="NO"/>
    <n v="51"/>
    <s v="No"/>
    <s v="No"/>
    <n v="1171666.67"/>
    <s v="ASALARIADO"/>
    <n v="51"/>
  </r>
  <r>
    <n v="313"/>
    <s v="MUJER"/>
    <n v="113848"/>
    <s v="ASALARIADO"/>
    <s v="SECTOR PRIVADO"/>
    <x v="0"/>
    <s v="NO"/>
    <s v="NO"/>
    <n v="31"/>
    <s v="No"/>
    <s v="No"/>
    <n v="113848"/>
    <s v="ASALARIADO"/>
    <n v="31"/>
  </r>
  <r>
    <n v="314"/>
    <s v="HOMBRE"/>
    <n v="391476"/>
    <s v="ASALARIADO"/>
    <s v="SECTOR PUBLICO"/>
    <x v="0"/>
    <s v="NO"/>
    <s v="NO"/>
    <n v="60"/>
    <s v="No"/>
    <s v="No"/>
    <n v="391476"/>
    <s v="ASALARIADO"/>
    <n v="60"/>
  </r>
  <r>
    <n v="315"/>
    <s v="MUJER"/>
    <n v="558250"/>
    <s v="ASALARIADO"/>
    <s v="SECTOR PRIVADO"/>
    <x v="0"/>
    <s v="NO"/>
    <s v="NO"/>
    <n v="28"/>
    <s v="No"/>
    <s v="No"/>
    <n v="558250"/>
    <s v="ASALARIADO"/>
    <n v="28"/>
  </r>
  <r>
    <n v="316"/>
    <s v="HOMBRE"/>
    <n v="313164"/>
    <s v="ASALARIADO"/>
    <s v="SECTOR PRIVADO"/>
    <x v="0"/>
    <s v="NO"/>
    <s v="NO"/>
    <n v="56"/>
    <s v="No"/>
    <s v="No"/>
    <n v="313164"/>
    <s v="ASALARIADO"/>
    <n v="56"/>
  </r>
  <r>
    <n v="317"/>
    <s v="HOMBRE"/>
    <n v="433000"/>
    <s v="ASALARIADO"/>
    <s v="SECTOR PRIVADO"/>
    <x v="0"/>
    <s v="NO"/>
    <s v="NO"/>
    <n v="45"/>
    <s v="No"/>
    <s v="No"/>
    <n v="433000"/>
    <s v="ASALARIADO"/>
    <n v="45"/>
  </r>
  <r>
    <n v="318"/>
    <s v="HOMBRE"/>
    <n v="124453.88"/>
    <s v="ASALARIADO"/>
    <s v="SECTOR PRIVADO"/>
    <x v="0"/>
    <s v="NO"/>
    <s v="NO"/>
    <n v="40"/>
    <s v="No"/>
    <s v="No"/>
    <n v="124453.88"/>
    <s v="ASALARIADO"/>
    <n v="40"/>
  </r>
  <r>
    <n v="319"/>
    <s v="MUJER"/>
    <n v="382136"/>
    <s v="TRABAJADOR INDEPENDIENTE"/>
    <s v="SECTOR PRIVADO"/>
    <x v="0"/>
    <s v="NO"/>
    <s v="SI"/>
    <n v="42"/>
    <s v="No"/>
    <s v="No"/>
    <n v="382136"/>
    <s v="TRABAJADOR INDEPENDIENTE"/>
    <n v="42"/>
  </r>
  <r>
    <n v="320"/>
    <s v="HOMBRE"/>
    <n v="297046"/>
    <s v="TRABAJADOR INDEPENDIENTE"/>
    <s v="SECTOR PRIVADO"/>
    <x v="0"/>
    <s v="NO"/>
    <s v="NO"/>
    <n v="50"/>
    <s v="No"/>
    <s v="No"/>
    <n v="297046"/>
    <s v="TRABAJADOR INDEPENDIENTE"/>
    <n v="50"/>
  </r>
  <r>
    <n v="321"/>
    <s v="HOMBRE"/>
    <n v="401814.2"/>
    <s v="ASALARIADO"/>
    <s v="SECTOR PRIVADO"/>
    <x v="0"/>
    <s v="NO"/>
    <s v="NO"/>
    <n v="46"/>
    <s v="No"/>
    <s v="No"/>
    <n v="401814.2"/>
    <s v="ASALARIADO"/>
    <n v="46"/>
  </r>
  <r>
    <n v="322"/>
    <s v="MUJER"/>
    <n v="1103954"/>
    <s v="ASALARIADO"/>
    <s v="SECTOR PUBLICO"/>
    <x v="0"/>
    <s v="NO"/>
    <s v="SI"/>
    <n v="60"/>
    <s v="No"/>
    <s v="No"/>
    <n v="1103954"/>
    <s v="ASALARIADO"/>
    <n v="60"/>
  </r>
  <r>
    <n v="323"/>
    <s v="HOMBRE"/>
    <n v="207648"/>
    <s v="ASALARIADO"/>
    <s v="SECTOR PRIVADO"/>
    <x v="0"/>
    <s v="NO"/>
    <s v="NO"/>
    <n v="28"/>
    <s v="No"/>
    <s v="No"/>
    <n v="207648"/>
    <s v="ASALARIADO"/>
    <n v="28"/>
  </r>
  <r>
    <n v="324"/>
    <s v="HOMBRE"/>
    <n v="719752.5"/>
    <s v="ASALARIADO"/>
    <s v="SECTOR PUBLICO"/>
    <x v="0"/>
    <s v="NO"/>
    <s v="NO"/>
    <n v="39"/>
    <s v="No"/>
    <s v="No"/>
    <n v="719752.5"/>
    <s v="ASALARIADO"/>
    <n v="39"/>
  </r>
  <r>
    <n v="325"/>
    <s v="MUJER"/>
    <n v="140000"/>
    <s v="ASALARIADO"/>
    <s v="SECTOR PRIVADO"/>
    <x v="0"/>
    <s v="SI"/>
    <s v="SI"/>
    <n v="49"/>
    <s v="No"/>
    <s v="No"/>
    <n v="140000"/>
    <s v="ASALARIADO"/>
    <n v="49"/>
  </r>
  <r>
    <n v="326"/>
    <s v="MUJER"/>
    <n v="1883093.97"/>
    <s v="ASALARIADO"/>
    <s v="SECTOR PRIVADO"/>
    <x v="0"/>
    <s v="NO"/>
    <s v="NO"/>
    <n v="34"/>
    <s v="No"/>
    <s v="No"/>
    <n v="1883093.97"/>
    <s v="ASALARIADO"/>
    <n v="34"/>
  </r>
  <r>
    <n v="327"/>
    <s v="MUJER"/>
    <n v="1366089.12"/>
    <s v="PENSIONADOS EN SU PROPIO SISTEMA"/>
    <s v="SECTOR PUBLICO"/>
    <x v="0"/>
    <s v="SI"/>
    <s v="NO"/>
    <n v="73"/>
    <s v="No"/>
    <s v="No"/>
    <n v="1366089.12"/>
    <s v="PENSIONADOS EN SU PROPIO SISTEMA"/>
    <n v="73"/>
  </r>
  <r>
    <n v="328"/>
    <s v="HOMBRE"/>
    <n v="298155"/>
    <s v="TRABAJADOR INDEPENDIENTE"/>
    <s v="SECTOR PRIVADO"/>
    <x v="0"/>
    <s v="NO"/>
    <s v="SI"/>
    <n v="39"/>
    <s v="No"/>
    <s v="No"/>
    <n v="298155"/>
    <s v="TRABAJADOR INDEPENDIENTE"/>
    <n v="39"/>
  </r>
  <r>
    <n v="329"/>
    <s v="HOMBRE"/>
    <n v="499999"/>
    <s v="ASALARIADO"/>
    <s v="SECTOR PRIVADO"/>
    <x v="0"/>
    <s v="NO"/>
    <s v="NO"/>
    <n v="31"/>
    <s v="No"/>
    <s v="No"/>
    <n v="499999"/>
    <s v="ASALARIADO"/>
    <n v="31"/>
  </r>
  <r>
    <n v="330"/>
    <s v="HOMBRE"/>
    <n v="1340908"/>
    <s v="ASALARIADO"/>
    <s v="SECTOR PUBLICO"/>
    <x v="0"/>
    <s v="NO"/>
    <s v="NO"/>
    <n v="54"/>
    <s v="No"/>
    <s v="No"/>
    <n v="1340908"/>
    <s v="ASALARIADO"/>
    <n v="54"/>
  </r>
  <r>
    <n v="331"/>
    <s v="HOMBRE"/>
    <n v="300000"/>
    <s v="ASALARIADO"/>
    <s v="SECTOR PRIVADO"/>
    <x v="0"/>
    <s v="SI"/>
    <s v="NO"/>
    <n v="28"/>
    <s v="No"/>
    <s v="No"/>
    <n v="300000"/>
    <s v="ASALARIADO"/>
    <n v="28"/>
  </r>
  <r>
    <n v="332"/>
    <s v="MUJER"/>
    <n v="297046"/>
    <s v="ASEGURADO VOLUNTARIO"/>
    <s v="SECTOR PRIVADO"/>
    <x v="0"/>
    <s v="SI"/>
    <s v="NO"/>
    <n v="27"/>
    <s v="No"/>
    <s v="No"/>
    <n v="297046"/>
    <s v="ASEGURADO VOLUNTARIO"/>
    <n v="27"/>
  </r>
  <r>
    <n v="333"/>
    <s v="HOMBRE"/>
    <n v="304232.90000000002"/>
    <s v="ASALARIADO"/>
    <s v="SECTOR PRIVADO"/>
    <x v="0"/>
    <s v="SI"/>
    <s v="NO"/>
    <n v="24"/>
    <s v="No"/>
    <s v="No"/>
    <n v="304232.90000000002"/>
    <s v="ASALARIADO"/>
    <n v="24"/>
  </r>
  <r>
    <n v="334"/>
    <s v="HOMBRE"/>
    <n v="509509"/>
    <s v="TRABAJADOR INDEPENDIENTE"/>
    <s v="SECTOR PRIVADO"/>
    <x v="0"/>
    <s v="NO"/>
    <s v="SI"/>
    <n v="35"/>
    <s v="No"/>
    <s v="No"/>
    <n v="509509"/>
    <s v="TRABAJADOR INDEPENDIENTE"/>
    <n v="35"/>
  </r>
  <r>
    <n v="335"/>
    <s v="HOMBRE"/>
    <n v="1202425"/>
    <s v="ASALARIADO"/>
    <s v="SECTOR PUBLICO"/>
    <x v="0"/>
    <s v="NO"/>
    <s v="NO"/>
    <n v="40"/>
    <s v="No"/>
    <s v="No"/>
    <n v="1202425"/>
    <s v="ASALARIADO"/>
    <n v="40"/>
  </r>
  <r>
    <n v="336"/>
    <s v="HOMBRE"/>
    <n v="591445.27"/>
    <s v="ASALARIADO"/>
    <s v="SECTOR PRIVADO"/>
    <x v="0"/>
    <s v="NO"/>
    <s v="NO"/>
    <n v="30"/>
    <s v="No"/>
    <s v="No"/>
    <n v="591445.27"/>
    <s v="ASALARIADO"/>
    <n v="30"/>
  </r>
  <r>
    <n v="337"/>
    <s v="MUJER"/>
    <n v="1953183.27"/>
    <s v="ASALARIADO"/>
    <s v="SECTOR PRIVADO"/>
    <x v="0"/>
    <s v="NO"/>
    <s v="NO"/>
    <n v="36"/>
    <s v="No"/>
    <s v="No"/>
    <n v="1953183.27"/>
    <s v="ASALARIADO"/>
    <n v="36"/>
  </r>
  <r>
    <n v="338"/>
    <s v="MUJER"/>
    <n v="570798.64"/>
    <s v="ASALARIADO"/>
    <s v="SECTOR PRIVADO"/>
    <x v="0"/>
    <s v="NO"/>
    <s v="NO"/>
    <n v="26"/>
    <s v="No"/>
    <s v="No"/>
    <n v="570798.64"/>
    <s v="ASALARIADO"/>
    <n v="26"/>
  </r>
  <r>
    <n v="339"/>
    <s v="MUJER"/>
    <n v="539203"/>
    <s v="ASALARIADO"/>
    <s v="SECTOR PRIVADO"/>
    <x v="0"/>
    <s v="NO"/>
    <s v="NO"/>
    <n v="29"/>
    <s v="No"/>
    <s v="No"/>
    <n v="539203"/>
    <s v="ASALARIADO"/>
    <n v="29"/>
  </r>
  <r>
    <n v="340"/>
    <s v="MUJER"/>
    <n v="359544.27"/>
    <s v="CONVENIOS ESPECIALES DE ASEGURADOS VOLUNTARIOS"/>
    <s v="SECTOR PRIVADO"/>
    <x v="0"/>
    <s v="SI"/>
    <s v="NO"/>
    <n v="32"/>
    <s v="No"/>
    <s v="No"/>
    <n v="359544.27"/>
    <s v="CONVENIOS ESPECIALES DE ASEGURADOS VOLUNTARIOS"/>
    <n v="32"/>
  </r>
  <r>
    <n v="341"/>
    <s v="MUJER"/>
    <n v="516446.5"/>
    <s v="ASALARIADO"/>
    <s v="SECTOR PUBLICO"/>
    <x v="0"/>
    <s v="NO"/>
    <s v="NO"/>
    <n v="33"/>
    <s v="No"/>
    <s v="No"/>
    <n v="516446.5"/>
    <s v="ASALARIADO"/>
    <n v="33"/>
  </r>
  <r>
    <n v="342"/>
    <s v="MUJER"/>
    <n v="378355"/>
    <s v="ASALARIADO"/>
    <s v="SECTOR PRIVADO"/>
    <x v="0"/>
    <s v="SI"/>
    <s v="NO"/>
    <n v="62"/>
    <s v="No"/>
    <s v="No"/>
    <n v="378355"/>
    <s v="ASALARIADO"/>
    <n v="62"/>
  </r>
  <r>
    <n v="343"/>
    <s v="HOMBRE"/>
    <n v="454558.2"/>
    <s v="ASALARIADO"/>
    <s v="SECTOR PUBLICO"/>
    <x v="0"/>
    <s v="NO"/>
    <s v="NO"/>
    <n v="34"/>
    <s v="No"/>
    <s v="No"/>
    <n v="454558.2"/>
    <s v="ASALARIADO"/>
    <n v="34"/>
  </r>
  <r>
    <n v="344"/>
    <s v="MUJER"/>
    <n v="403983"/>
    <s v="TRABAJADOR INDEPENDIENTE"/>
    <s v="SECTOR PRIVADO"/>
    <x v="0"/>
    <s v="NO"/>
    <s v="SI"/>
    <n v="67"/>
    <s v="No"/>
    <s v="No"/>
    <n v="403983"/>
    <s v="TRABAJADOR INDEPENDIENTE"/>
    <n v="67"/>
  </r>
  <r>
    <n v="345"/>
    <s v="MUJER"/>
    <n v="1544187.5"/>
    <s v="ASALARIADO"/>
    <s v="SECTOR PRIVADO"/>
    <x v="0"/>
    <s v="SI"/>
    <s v="NO"/>
    <n v="28"/>
    <s v="No"/>
    <s v="No"/>
    <n v="1544187.5"/>
    <s v="ASALARIADO"/>
    <n v="28"/>
  </r>
  <r>
    <n v="346"/>
    <s v="HOMBRE"/>
    <n v="328196"/>
    <s v="TRABAJADOR INDEPENDIENTE"/>
    <s v="SECTOR PRIVADO"/>
    <x v="0"/>
    <s v="SI"/>
    <s v="SI"/>
    <n v="27"/>
    <s v="No"/>
    <s v="No"/>
    <n v="328196"/>
    <s v="TRABAJADOR INDEPENDIENTE"/>
    <n v="27"/>
  </r>
  <r>
    <n v="347"/>
    <s v="HOMBRE"/>
    <n v="574094.44999999995"/>
    <s v="ASALARIADO"/>
    <s v="SECTOR PRIVADO"/>
    <x v="0"/>
    <s v="NO"/>
    <s v="NO"/>
    <n v="57"/>
    <s v="No"/>
    <s v="No"/>
    <n v="574094.44999999995"/>
    <s v="ASALARIADO"/>
    <n v="57"/>
  </r>
  <r>
    <n v="348"/>
    <s v="MUJER"/>
    <n v="1320518.73"/>
    <s v="ASALARIADO"/>
    <s v="SECTOR PUBLICO"/>
    <x v="0"/>
    <s v="NO"/>
    <s v="NO"/>
    <n v="34"/>
    <s v="No"/>
    <s v="No"/>
    <n v="1320518.73"/>
    <s v="ASALARIADO"/>
    <n v="34"/>
  </r>
  <r>
    <n v="349"/>
    <s v="HOMBRE"/>
    <n v="356455"/>
    <s v="TRABAJADOR INDEPENDIENTE"/>
    <s v="SECTOR PRIVADO"/>
    <x v="0"/>
    <s v="NO"/>
    <s v="SI"/>
    <n v="40"/>
    <s v="No"/>
    <s v="No"/>
    <n v="356455"/>
    <s v="TRABAJADOR INDEPENDIENTE"/>
    <n v="40"/>
  </r>
  <r>
    <n v="350"/>
    <s v="HOMBRE"/>
    <n v="297046"/>
    <s v="TRABAJADOR INDEPENDIENTE"/>
    <s v="SECTOR PRIVADO"/>
    <x v="0"/>
    <s v="NO"/>
    <s v="NO"/>
    <n v="42"/>
    <s v="No"/>
    <s v="No"/>
    <n v="297046"/>
    <s v="TRABAJADOR INDEPENDIENTE"/>
    <n v="42"/>
  </r>
  <r>
    <n v="351"/>
    <s v="HOMBRE"/>
    <n v="505686.39"/>
    <s v="ASALARIADO"/>
    <s v="SECTOR PRIVADO"/>
    <x v="0"/>
    <s v="NO"/>
    <s v="NO"/>
    <n v="22"/>
    <s v="No"/>
    <s v="No"/>
    <n v="505686.39"/>
    <s v="ASALARIADO"/>
    <n v="22"/>
  </r>
  <r>
    <n v="352"/>
    <s v="MUJER"/>
    <n v="511789.2"/>
    <s v="ASALARIADO"/>
    <s v="SECTOR PRIVADO"/>
    <x v="0"/>
    <s v="NO"/>
    <s v="NO"/>
    <n v="29"/>
    <s v="No"/>
    <s v="No"/>
    <n v="511789.2"/>
    <s v="ASALARIADO"/>
    <n v="29"/>
  </r>
  <r>
    <n v="353"/>
    <s v="MUJER"/>
    <n v="333094.01"/>
    <s v="ASALARIADO"/>
    <s v="SECTOR PRIVADO"/>
    <x v="0"/>
    <s v="NO"/>
    <s v="NO"/>
    <n v="32"/>
    <s v="No"/>
    <s v="No"/>
    <n v="333094.01"/>
    <s v="ASALARIADO"/>
    <n v="32"/>
  </r>
  <r>
    <n v="354"/>
    <s v="MUJER"/>
    <n v="419608"/>
    <s v="TRABAJADOR INDEPENDIENTE"/>
    <s v="SECTOR PRIVADO"/>
    <x v="0"/>
    <s v="NO"/>
    <s v="NO"/>
    <n v="43"/>
    <s v="No"/>
    <s v="No"/>
    <n v="419608"/>
    <s v="TRABAJADOR INDEPENDIENTE"/>
    <n v="43"/>
  </r>
  <r>
    <n v="355"/>
    <s v="MUJER"/>
    <n v="297046"/>
    <s v="TRABAJADOR INDEPENDIENTE"/>
    <s v="SECTOR PRIVADO"/>
    <x v="0"/>
    <s v="NO"/>
    <s v="SI"/>
    <n v="28"/>
    <s v="No"/>
    <s v="No"/>
    <n v="297046"/>
    <s v="TRABAJADOR INDEPENDIENTE"/>
    <n v="28"/>
  </r>
  <r>
    <n v="356"/>
    <s v="HOMBRE"/>
    <n v="297046"/>
    <s v="TRABAJADOR INDEPENDIENTE"/>
    <s v="SECTOR PRIVADO"/>
    <x v="0"/>
    <s v="NO"/>
    <s v="SI"/>
    <n v="39"/>
    <s v="No"/>
    <s v="No"/>
    <n v="297046"/>
    <s v="TRABAJADOR INDEPENDIENTE"/>
    <n v="39"/>
  </r>
  <r>
    <n v="357"/>
    <s v="HOMBRE"/>
    <n v="1540950"/>
    <s v="ASEGURADO VOLUNTARIO"/>
    <s v="SECTOR PRIVADO"/>
    <x v="0"/>
    <s v="SI"/>
    <s v="NO"/>
    <n v="63"/>
    <s v="No"/>
    <s v="No"/>
    <n v="1540950"/>
    <s v="ASEGURADO VOLUNTARIO"/>
    <n v="63"/>
  </r>
  <r>
    <n v="358"/>
    <s v="MUJER"/>
    <n v="416150"/>
    <s v="ASALARIADO"/>
    <s v="SECTOR PRIVADO"/>
    <x v="0"/>
    <s v="SI"/>
    <s v="NO"/>
    <n v="30"/>
    <s v="No"/>
    <s v="No"/>
    <n v="416150"/>
    <s v="ASALARIADO"/>
    <n v="30"/>
  </r>
  <r>
    <n v="359"/>
    <s v="HOMBRE"/>
    <n v="400353"/>
    <s v="TRABAJADOR INDEPENDIENTE"/>
    <s v="SECTOR PRIVADO"/>
    <x v="0"/>
    <s v="NO"/>
    <s v="NO"/>
    <n v="30"/>
    <s v="No"/>
    <s v="No"/>
    <n v="400353"/>
    <s v="TRABAJADOR INDEPENDIENTE"/>
    <n v="30"/>
  </r>
  <r>
    <n v="360"/>
    <s v="HOMBRE"/>
    <n v="323296"/>
    <s v="TRABAJADOR INDEPENDIENTE"/>
    <s v="SECTOR PRIVADO"/>
    <x v="0"/>
    <s v="SI"/>
    <s v="SI"/>
    <n v="67"/>
    <s v="No"/>
    <s v="No"/>
    <n v="323296"/>
    <s v="TRABAJADOR INDEPENDIENTE"/>
    <n v="67"/>
  </r>
  <r>
    <n v="361"/>
    <s v="MUJER"/>
    <n v="159000"/>
    <s v="ASALARIADO"/>
    <s v="SECTOR PRIVADO"/>
    <x v="0"/>
    <s v="NO"/>
    <s v="NO"/>
    <n v="49"/>
    <s v="No"/>
    <s v="No"/>
    <n v="159000"/>
    <s v="ASALARIADO"/>
    <n v="49"/>
  </r>
  <r>
    <n v="362"/>
    <s v="MUJER"/>
    <n v="172428.6"/>
    <s v="ASALARIADO"/>
    <s v="SECTOR PRIVADO"/>
    <x v="0"/>
    <s v="NO"/>
    <s v="NO"/>
    <n v="27"/>
    <s v="No"/>
    <s v="No"/>
    <n v="172428.6"/>
    <s v="ASALARIADO"/>
    <n v="27"/>
  </r>
  <r>
    <n v="363"/>
    <s v="MUJER"/>
    <n v="1331904"/>
    <s v="ASALARIADO"/>
    <s v="SECTOR PUBLICO"/>
    <x v="0"/>
    <s v="NO"/>
    <s v="NO"/>
    <n v="42"/>
    <s v="No"/>
    <s v="No"/>
    <n v="1331904"/>
    <s v="ASALARIADO"/>
    <n v="42"/>
  </r>
  <r>
    <n v="364"/>
    <s v="HOMBRE"/>
    <n v="339750"/>
    <s v="ASEGURADO VOLUNTARIO"/>
    <s v="SECTOR PRIVADO"/>
    <x v="0"/>
    <s v="SI"/>
    <s v="NO"/>
    <n v="30"/>
    <s v="No"/>
    <s v="No"/>
    <n v="339750"/>
    <s v="ASEGURADO VOLUNTARIO"/>
    <n v="30"/>
  </r>
  <r>
    <n v="365"/>
    <s v="HOMBRE"/>
    <n v="445567"/>
    <s v="TRABAJADOR INDEPENDIENTE"/>
    <s v="SECTOR PRIVADO"/>
    <x v="0"/>
    <s v="NO"/>
    <s v="SI"/>
    <n v="74"/>
    <s v="No"/>
    <s v="No"/>
    <n v="445567"/>
    <s v="TRABAJADOR INDEPENDIENTE"/>
    <n v="74"/>
  </r>
  <r>
    <n v="366"/>
    <s v="HOMBRE"/>
    <n v="1076127.4099999999"/>
    <s v="ASALARIADO"/>
    <s v="SECTOR PRIVADO"/>
    <x v="0"/>
    <s v="NO"/>
    <s v="NO"/>
    <n v="48"/>
    <s v="No"/>
    <s v="No"/>
    <n v="1076127.4099999999"/>
    <s v="ASALARIADO"/>
    <n v="48"/>
  </r>
  <r>
    <n v="367"/>
    <s v="HOMBRE"/>
    <n v="597379.25"/>
    <s v="ASALARIADO"/>
    <s v="SECTOR PRIVADO"/>
    <x v="0"/>
    <s v="NO"/>
    <s v="NO"/>
    <n v="36"/>
    <s v="No"/>
    <s v="No"/>
    <n v="597379.25"/>
    <s v="ASALARIADO"/>
    <n v="36"/>
  </r>
  <r>
    <n v="368"/>
    <s v="HOMBRE"/>
    <n v="400000"/>
    <s v="ASALARIADO"/>
    <s v="SECTOR PRIVADO"/>
    <x v="0"/>
    <s v="SI"/>
    <s v="NO"/>
    <n v="34"/>
    <s v="No"/>
    <s v="No"/>
    <n v="400000"/>
    <s v="ASALARIADO"/>
    <n v="34"/>
  </r>
  <r>
    <n v="369"/>
    <s v="HOMBRE"/>
    <n v="10652"/>
    <s v="ASALARIADO"/>
    <s v="SECTOR PRIVADO"/>
    <x v="0"/>
    <s v="SI"/>
    <s v="NO"/>
    <n v="42"/>
    <s v="No"/>
    <s v="No"/>
    <n v="10652"/>
    <s v="ASALARIADO"/>
    <n v="42"/>
  </r>
  <r>
    <n v="370"/>
    <s v="MUJER"/>
    <n v="474509.98"/>
    <s v="ASALARIADO"/>
    <s v="SECTOR PRIVADO"/>
    <x v="0"/>
    <s v="NO"/>
    <s v="NO"/>
    <n v="28"/>
    <s v="No"/>
    <s v="No"/>
    <n v="474509.98"/>
    <s v="ASALARIADO"/>
    <n v="28"/>
  </r>
  <r>
    <n v="371"/>
    <s v="MUJER"/>
    <n v="3053247.24"/>
    <s v="PENSIONADOS EN SU PROPIO SISTEMA"/>
    <s v="SECTOR PUBLICO"/>
    <x v="0"/>
    <s v="NO"/>
    <s v="NO"/>
    <n v="99"/>
    <s v="Atípico"/>
    <s v="No"/>
    <n v="3053247.24"/>
    <s v="PENSIONADOS EN SU PROPIO SISTEMA"/>
    <n v="99"/>
  </r>
  <r>
    <n v="372"/>
    <s v="HOMBRE"/>
    <n v="1233060.23"/>
    <s v="ASALARIADO"/>
    <s v="SECTOR PRIVADO"/>
    <x v="0"/>
    <s v="NO"/>
    <s v="NO"/>
    <n v="30"/>
    <s v="No"/>
    <s v="No"/>
    <n v="1233060.23"/>
    <s v="ASALARIADO"/>
    <n v="30"/>
  </r>
  <r>
    <n v="373"/>
    <s v="MUJER"/>
    <n v="529014.48"/>
    <s v="ASALARIADO"/>
    <s v="SECTOR PRIVADO"/>
    <x v="0"/>
    <s v="NO"/>
    <s v="NO"/>
    <n v="29"/>
    <s v="No"/>
    <s v="No"/>
    <n v="529014.48"/>
    <s v="ASALARIADO"/>
    <n v="29"/>
  </r>
  <r>
    <n v="374"/>
    <s v="HOMBRE"/>
    <n v="297000"/>
    <s v="TRABAJADOR INDEPENDIENTE"/>
    <s v="SECTOR PRIVADO"/>
    <x v="0"/>
    <s v="NO"/>
    <s v="NO"/>
    <n v="21"/>
    <s v="No"/>
    <s v="No"/>
    <n v="297000"/>
    <s v="TRABAJADOR INDEPENDIENTE"/>
    <n v="21"/>
  </r>
  <r>
    <n v="375"/>
    <s v="HOMBRE"/>
    <n v="711457.86"/>
    <s v="ASALARIADO"/>
    <s v="SECTOR PRIVADO"/>
    <x v="0"/>
    <s v="SI"/>
    <s v="NO"/>
    <n v="44"/>
    <s v="No"/>
    <s v="No"/>
    <n v="711457.86"/>
    <s v="ASALARIADO"/>
    <n v="44"/>
  </r>
  <r>
    <n v="376"/>
    <s v="HOMBRE"/>
    <n v="765532.1"/>
    <s v="ASALARIADO"/>
    <s v="SECTOR PRIVADO"/>
    <x v="0"/>
    <s v="SI"/>
    <s v="NO"/>
    <n v="43"/>
    <s v="No"/>
    <s v="No"/>
    <n v="765532.1"/>
    <s v="ASALARIADO"/>
    <n v="43"/>
  </r>
  <r>
    <n v="377"/>
    <s v="MUJER"/>
    <n v="300018"/>
    <s v="TRABAJADOR INDEPENDIENTE"/>
    <s v="SECTOR PRIVADO"/>
    <x v="0"/>
    <s v="NO"/>
    <s v="NO"/>
    <n v="55"/>
    <s v="No"/>
    <s v="No"/>
    <n v="300018"/>
    <s v="TRABAJADOR INDEPENDIENTE"/>
    <n v="55"/>
  </r>
  <r>
    <n v="378"/>
    <s v="HOMBRE"/>
    <n v="594092"/>
    <s v="TRABAJADOR INDEPENDIENTE"/>
    <s v="SECTOR PRIVADO"/>
    <x v="0"/>
    <s v="NO"/>
    <s v="SI"/>
    <n v="53"/>
    <s v="No"/>
    <s v="No"/>
    <n v="594092"/>
    <s v="TRABAJADOR INDEPENDIENTE"/>
    <n v="53"/>
  </r>
  <r>
    <n v="379"/>
    <s v="MUJER"/>
    <n v="943396.65"/>
    <s v="ASALARIADO"/>
    <s v="SECTOR PUBLICO"/>
    <x v="0"/>
    <s v="NO"/>
    <s v="NO"/>
    <n v="38"/>
    <s v="No"/>
    <s v="No"/>
    <n v="943396.65"/>
    <s v="ASALARIADO"/>
    <n v="38"/>
  </r>
  <r>
    <n v="380"/>
    <s v="HOMBRE"/>
    <n v="280000"/>
    <s v="ASALARIADO"/>
    <s v="SECTOR PRIVADO"/>
    <x v="0"/>
    <s v="NO"/>
    <s v="NO"/>
    <n v="33"/>
    <s v="No"/>
    <s v="No"/>
    <n v="280000"/>
    <s v="ASALARIADO"/>
    <n v="33"/>
  </r>
  <r>
    <n v="381"/>
    <s v="HOMBRE"/>
    <n v="1414130.5"/>
    <s v="ASALARIADO"/>
    <s v="SECTOR PUBLICO"/>
    <x v="0"/>
    <s v="NO"/>
    <s v="NO"/>
    <n v="34"/>
    <s v="No"/>
    <s v="No"/>
    <n v="1414130.5"/>
    <s v="ASALARIADO"/>
    <n v="34"/>
  </r>
  <r>
    <n v="382"/>
    <s v="MUJER"/>
    <n v="300018"/>
    <s v="TRABAJADOR INDEPENDIENTE"/>
    <s v="SECTOR PRIVADO"/>
    <x v="0"/>
    <s v="NO"/>
    <s v="SI"/>
    <n v="32"/>
    <s v="No"/>
    <s v="No"/>
    <n v="300018"/>
    <s v="TRABAJADOR INDEPENDIENTE"/>
    <n v="32"/>
  </r>
  <r>
    <n v="383"/>
    <s v="HOMBRE"/>
    <n v="695508.19"/>
    <s v="ASALARIADO"/>
    <s v="SECTOR PRIVADO"/>
    <x v="0"/>
    <s v="NO"/>
    <s v="NO"/>
    <n v="36"/>
    <s v="No"/>
    <s v="No"/>
    <n v="695508.19"/>
    <s v="ASALARIADO"/>
    <n v="36"/>
  </r>
  <r>
    <n v="384"/>
    <s v="HOMBRE"/>
    <n v="343811"/>
    <s v="TRABAJADOR INDEPENDIENTE"/>
    <s v="SECTOR PRIVADO"/>
    <x v="0"/>
    <s v="NO"/>
    <s v="NO"/>
    <n v="64"/>
    <s v="No"/>
    <s v="No"/>
    <n v="343811"/>
    <s v="TRABAJADOR INDEPENDIENTE"/>
    <n v="64"/>
  </r>
  <r>
    <n v="385"/>
    <s v="HOMBRE"/>
    <n v="356858"/>
    <s v="TRABAJADOR INDEPENDIENTE"/>
    <s v="SECTOR PRIVADO"/>
    <x v="0"/>
    <s v="NO"/>
    <s v="NO"/>
    <n v="57"/>
    <s v="No"/>
    <s v="No"/>
    <n v="356858"/>
    <s v="TRABAJADOR INDEPENDIENTE"/>
    <n v="57"/>
  </r>
  <r>
    <n v="386"/>
    <s v="MUJER"/>
    <n v="1314924.8600000001"/>
    <s v="ASALARIADO"/>
    <s v="SECTOR PRIVADO"/>
    <x v="0"/>
    <s v="NO"/>
    <s v="NO"/>
    <n v="37"/>
    <s v="No"/>
    <s v="No"/>
    <n v="1314924.8600000001"/>
    <s v="ASALARIADO"/>
    <n v="37"/>
  </r>
  <r>
    <n v="387"/>
    <s v="HOMBRE"/>
    <n v="652872.57999999996"/>
    <s v="ASALARIADO"/>
    <s v="SECTOR PRIVADO"/>
    <x v="0"/>
    <s v="SI"/>
    <s v="NO"/>
    <n v="54"/>
    <s v="No"/>
    <s v="No"/>
    <n v="652872.57999999996"/>
    <s v="ASALARIADO"/>
    <n v="54"/>
  </r>
  <r>
    <n v="388"/>
    <s v="HOMBRE"/>
    <n v="297045"/>
    <s v="ASEGURADO VOLUNTARIO"/>
    <s v="SECTOR PRIVADO"/>
    <x v="0"/>
    <s v="NO"/>
    <s v="NO"/>
    <n v="44"/>
    <s v="No"/>
    <s v="No"/>
    <n v="297045"/>
    <s v="ASEGURADO VOLUNTARIO"/>
    <n v="44"/>
  </r>
  <r>
    <n v="389"/>
    <s v="HOMBRE"/>
    <n v="463313.7"/>
    <s v="ASALARIADO"/>
    <s v="SECTOR PUBLICO"/>
    <x v="0"/>
    <s v="NO"/>
    <s v="NO"/>
    <n v="36"/>
    <s v="No"/>
    <s v="No"/>
    <n v="463313.7"/>
    <s v="ASALARIADO"/>
    <n v="36"/>
  </r>
  <r>
    <n v="390"/>
    <s v="MUJER"/>
    <n v="144000"/>
    <s v="ASALARIADO"/>
    <s v="SECTOR PRIVADO"/>
    <x v="0"/>
    <s v="NO"/>
    <s v="NO"/>
    <n v="20"/>
    <s v="No"/>
    <s v="No"/>
    <n v="144000"/>
    <s v="ASALARIADO"/>
    <n v="20"/>
  </r>
  <r>
    <n v="391"/>
    <s v="HOMBRE"/>
    <n v="610513"/>
    <s v="TRABAJADOR INDEPENDIENTE"/>
    <s v="SECTOR PRIVADO"/>
    <x v="0"/>
    <s v="NO"/>
    <s v="SI"/>
    <n v="34"/>
    <s v="No"/>
    <s v="No"/>
    <n v="610513"/>
    <s v="TRABAJADOR INDEPENDIENTE"/>
    <n v="34"/>
  </r>
  <r>
    <n v="392"/>
    <s v="MUJER"/>
    <n v="950292"/>
    <s v="ASALARIADO"/>
    <s v="SECTOR PRIVADO"/>
    <x v="0"/>
    <s v="NO"/>
    <s v="NO"/>
    <n v="38"/>
    <s v="No"/>
    <s v="No"/>
    <n v="950292"/>
    <s v="ASALARIADO"/>
    <n v="38"/>
  </r>
  <r>
    <n v="393"/>
    <s v="HOMBRE"/>
    <n v="798210"/>
    <s v="ASALARIADO"/>
    <s v="SECTOR PUBLICO"/>
    <x v="0"/>
    <s v="NO"/>
    <s v="NO"/>
    <n v="39"/>
    <s v="No"/>
    <s v="No"/>
    <n v="798210"/>
    <s v="ASALARIADO"/>
    <n v="39"/>
  </r>
  <r>
    <n v="394"/>
    <s v="HOMBRE"/>
    <n v="783125"/>
    <s v="ASALARIADO"/>
    <s v="SECTOR PRIVADO"/>
    <x v="0"/>
    <s v="NO"/>
    <s v="SI"/>
    <n v="32"/>
    <s v="No"/>
    <s v="No"/>
    <n v="783125"/>
    <s v="ASALARIADO"/>
    <n v="32"/>
  </r>
  <r>
    <n v="395"/>
    <s v="HOMBRE"/>
    <n v="466553.21"/>
    <s v="ASALARIADO"/>
    <s v="SECTOR PRIVADO"/>
    <x v="0"/>
    <s v="NO"/>
    <s v="NO"/>
    <n v="36"/>
    <s v="No"/>
    <s v="No"/>
    <n v="466553.21"/>
    <s v="ASALARIADO"/>
    <n v="36"/>
  </r>
  <r>
    <n v="396"/>
    <s v="HOMBRE"/>
    <n v="14290"/>
    <s v="ASALARIADO"/>
    <s v="SECTOR PRIVADO"/>
    <x v="0"/>
    <s v="NO"/>
    <s v="NO"/>
    <n v="57"/>
    <s v="No"/>
    <s v="No"/>
    <n v="14290"/>
    <s v="ASALARIADO"/>
    <n v="57"/>
  </r>
  <r>
    <n v="397"/>
    <s v="HOMBRE"/>
    <n v="289448"/>
    <s v="TRABAJADOR INDEPENDIENTE"/>
    <s v="SECTOR PRIVADO"/>
    <x v="0"/>
    <s v="NO"/>
    <s v="NO"/>
    <n v="52"/>
    <s v="No"/>
    <s v="No"/>
    <n v="289448"/>
    <s v="TRABAJADOR INDEPENDIENTE"/>
    <n v="52"/>
  </r>
  <r>
    <n v="398"/>
    <s v="HOMBRE"/>
    <n v="323432.7"/>
    <s v="ASALARIADO"/>
    <s v="SECTOR PRIVADO"/>
    <x v="0"/>
    <s v="SI"/>
    <s v="NO"/>
    <n v="50"/>
    <s v="No"/>
    <s v="No"/>
    <n v="323432.7"/>
    <s v="ASALARIADO"/>
    <n v="50"/>
  </r>
  <r>
    <n v="399"/>
    <s v="MUJER"/>
    <n v="577151"/>
    <s v="ASALARIADO"/>
    <s v="SECTOR PUBLICO"/>
    <x v="0"/>
    <s v="NO"/>
    <s v="NO"/>
    <n v="34"/>
    <s v="No"/>
    <s v="No"/>
    <n v="577151"/>
    <s v="ASALARIADO"/>
    <n v="34"/>
  </r>
  <r>
    <n v="400"/>
    <s v="HOMBRE"/>
    <n v="622335.6"/>
    <s v="ASALARIADO"/>
    <s v="SECTOR PRIVADO"/>
    <x v="0"/>
    <s v="NO"/>
    <s v="NO"/>
    <n v="50"/>
    <s v="No"/>
    <s v="No"/>
    <n v="622335.6"/>
    <s v="ASALARIADO"/>
    <n v="50"/>
  </r>
  <r>
    <n v="401"/>
    <s v="MUJER"/>
    <n v="205048"/>
    <s v="ASALARIADO"/>
    <s v="SECTOR PRIVADO"/>
    <x v="0"/>
    <s v="SI"/>
    <s v="NO"/>
    <n v="36"/>
    <s v="No"/>
    <s v="No"/>
    <n v="205048"/>
    <s v="ASALARIADO"/>
    <n v="36"/>
  </r>
  <r>
    <n v="402"/>
    <s v="HOMBRE"/>
    <n v="278030.99"/>
    <s v="CONVENIOS ESPECIALES DE TRABAJADORES INDEPENDIENTES"/>
    <s v="SECTOR PRIVADO"/>
    <x v="0"/>
    <s v="NO"/>
    <s v="NO"/>
    <n v="52"/>
    <s v="No"/>
    <s v="No"/>
    <n v="278030.99"/>
    <s v="CONVENIOS ESPECIALES DE TRABAJADORES INDEPENDIENTES"/>
    <n v="52"/>
  </r>
  <r>
    <n v="403"/>
    <s v="HOMBRE"/>
    <n v="425699.65"/>
    <s v="ASALARIADO"/>
    <s v="SECTOR PRIVADO"/>
    <x v="0"/>
    <s v="NO"/>
    <s v="NO"/>
    <n v="42"/>
    <s v="No"/>
    <s v="No"/>
    <n v="425699.65"/>
    <s v="ASALARIADO"/>
    <n v="42"/>
  </r>
  <r>
    <n v="404"/>
    <s v="HOMBRE"/>
    <n v="74118.77"/>
    <s v="ASALARIADO"/>
    <s v="SECTOR PUBLICO"/>
    <x v="0"/>
    <s v="NO"/>
    <s v="NO"/>
    <n v="22"/>
    <s v="No"/>
    <s v="No"/>
    <n v="74118.77"/>
    <s v="ASALARIADO"/>
    <n v="22"/>
  </r>
  <r>
    <n v="405"/>
    <s v="HOMBRE"/>
    <n v="1063180"/>
    <s v="ASALARIADO"/>
    <s v="SECTOR PRIVADO"/>
    <x v="0"/>
    <s v="NO"/>
    <s v="NO"/>
    <n v="55"/>
    <s v="No"/>
    <s v="No"/>
    <n v="1063180"/>
    <s v="ASALARIADO"/>
    <n v="55"/>
  </r>
  <r>
    <n v="406"/>
    <s v="HOMBRE"/>
    <n v="614527"/>
    <s v="ASALARIADO"/>
    <s v="SECTOR PRIVADO"/>
    <x v="0"/>
    <s v="NO"/>
    <s v="NO"/>
    <n v="38"/>
    <s v="No"/>
    <s v="No"/>
    <n v="614527"/>
    <s v="ASALARIADO"/>
    <n v="38"/>
  </r>
  <r>
    <n v="407"/>
    <s v="HOMBRE"/>
    <n v="278030"/>
    <s v="CONVENIOS ESPECIALES DE TRABAJADORES INDEPENDIENTES"/>
    <s v="SECTOR PRIVADO"/>
    <x v="0"/>
    <s v="NO"/>
    <s v="NO"/>
    <n v="42"/>
    <s v="No"/>
    <s v="No"/>
    <n v="278030"/>
    <s v="CONVENIOS ESPECIALES DE TRABAJADORES INDEPENDIENTES"/>
    <n v="42"/>
  </r>
  <r>
    <n v="408"/>
    <s v="MUJER"/>
    <n v="398320"/>
    <s v="ASALARIADO"/>
    <s v="SECTOR PUBLICO"/>
    <x v="0"/>
    <s v="NO"/>
    <s v="SI"/>
    <n v="62"/>
    <s v="No"/>
    <s v="No"/>
    <n v="398320"/>
    <s v="ASALARIADO"/>
    <n v="62"/>
  </r>
  <r>
    <n v="409"/>
    <s v="HOMBRE"/>
    <n v="302188"/>
    <s v="ASEGURADO VOLUNTARIO"/>
    <s v="SECTOR PRIVADO"/>
    <x v="0"/>
    <s v="NO"/>
    <s v="NO"/>
    <n v="36"/>
    <s v="No"/>
    <s v="No"/>
    <n v="302188"/>
    <s v="ASEGURADO VOLUNTARIO"/>
    <n v="36"/>
  </r>
  <r>
    <n v="410"/>
    <s v="HOMBRE"/>
    <n v="500000"/>
    <s v="ASALARIADO"/>
    <s v="SECTOR PRIVADO"/>
    <x v="0"/>
    <s v="NO"/>
    <s v="NO"/>
    <n v="22"/>
    <s v="No"/>
    <s v="No"/>
    <n v="500000"/>
    <s v="ASALARIADO"/>
    <n v="22"/>
  </r>
  <r>
    <n v="411"/>
    <s v="MUJER"/>
    <n v="594092"/>
    <s v="TRABAJADOR INDEPENDIENTE"/>
    <s v="SECTOR PRIVADO"/>
    <x v="0"/>
    <s v="NO"/>
    <s v="NO"/>
    <n v="55"/>
    <s v="No"/>
    <s v="No"/>
    <n v="594092"/>
    <s v="TRABAJADOR INDEPENDIENTE"/>
    <n v="55"/>
  </r>
  <r>
    <n v="412"/>
    <s v="HOMBRE"/>
    <n v="639148"/>
    <s v="TRABAJADOR INDEPENDIENTE"/>
    <s v="SECTOR PRIVADO"/>
    <x v="0"/>
    <s v="SI"/>
    <s v="SI"/>
    <n v="49"/>
    <s v="No"/>
    <s v="No"/>
    <n v="639148"/>
    <s v="TRABAJADOR INDEPENDIENTE"/>
    <n v="49"/>
  </r>
  <r>
    <n v="413"/>
    <s v="HOMBRE"/>
    <n v="415861"/>
    <s v="TRABAJADOR INDEPENDIENTE"/>
    <s v="SECTOR PRIVADO"/>
    <x v="0"/>
    <s v="SI"/>
    <s v="SI"/>
    <n v="45"/>
    <s v="No"/>
    <s v="No"/>
    <n v="415861"/>
    <s v="TRABAJADOR INDEPENDIENTE"/>
    <n v="45"/>
  </r>
  <r>
    <n v="414"/>
    <s v="HOMBRE"/>
    <n v="854328.45"/>
    <s v="ASALARIADO"/>
    <s v="SECTOR PUBLICO"/>
    <x v="0"/>
    <s v="NO"/>
    <s v="NO"/>
    <n v="50"/>
    <s v="No"/>
    <s v="No"/>
    <n v="854328.45"/>
    <s v="ASALARIADO"/>
    <n v="50"/>
  </r>
  <r>
    <n v="415"/>
    <s v="HOMBRE"/>
    <n v="293000"/>
    <s v="ASALARIADO"/>
    <s v="SECTOR PRIVADO"/>
    <x v="0"/>
    <s v="NO"/>
    <s v="NO"/>
    <n v="38"/>
    <s v="No"/>
    <s v="No"/>
    <n v="293000"/>
    <s v="ASALARIADO"/>
    <n v="38"/>
  </r>
  <r>
    <n v="416"/>
    <s v="HOMBRE"/>
    <n v="213192"/>
    <s v="ASALARIADO"/>
    <s v="SECTOR PRIVADO"/>
    <x v="0"/>
    <s v="NO"/>
    <s v="NO"/>
    <n v="30"/>
    <s v="No"/>
    <s v="No"/>
    <n v="213192"/>
    <s v="ASALARIADO"/>
    <n v="30"/>
  </r>
  <r>
    <n v="417"/>
    <s v="MUJER"/>
    <n v="5063660"/>
    <s v="ASALARIADO"/>
    <s v="SECTOR PUBLICO"/>
    <x v="0"/>
    <s v="NO"/>
    <s v="SI"/>
    <n v="40"/>
    <s v="Atípico"/>
    <s v="No"/>
    <n v="5063660"/>
    <s v="ASALARIADO"/>
    <n v="40"/>
  </r>
  <r>
    <n v="418"/>
    <s v="MUJER"/>
    <n v="736280"/>
    <s v="ASALARIADO"/>
    <s v="SECTOR PRIVADO"/>
    <x v="0"/>
    <s v="NO"/>
    <s v="NO"/>
    <n v="33"/>
    <s v="No"/>
    <s v="No"/>
    <n v="736280"/>
    <s v="ASALARIADO"/>
    <n v="33"/>
  </r>
  <r>
    <n v="419"/>
    <s v="HOMBRE"/>
    <n v="200000"/>
    <s v="ASALARIADO"/>
    <s v="SECTOR PRIVADO"/>
    <x v="0"/>
    <s v="NO"/>
    <s v="NO"/>
    <n v="46"/>
    <s v="No"/>
    <s v="No"/>
    <n v="200000"/>
    <s v="ASALARIADO"/>
    <n v="46"/>
  </r>
  <r>
    <n v="420"/>
    <s v="HOMBRE"/>
    <n v="92670"/>
    <s v="ASALARIADO"/>
    <s v="SECTOR PRIVADO"/>
    <x v="0"/>
    <s v="NO"/>
    <s v="NO"/>
    <n v="22"/>
    <s v="No"/>
    <s v="No"/>
    <n v="92670"/>
    <s v="ASALARIADO"/>
    <n v="22"/>
  </r>
  <r>
    <n v="421"/>
    <s v="HOMBRE"/>
    <n v="492739.1"/>
    <s v="ASALARIADO"/>
    <s v="SECTOR PRIVADO"/>
    <x v="0"/>
    <s v="SI"/>
    <s v="NO"/>
    <n v="45"/>
    <s v="No"/>
    <s v="No"/>
    <n v="492739.1"/>
    <s v="ASALARIADO"/>
    <n v="45"/>
  </r>
  <r>
    <n v="422"/>
    <s v="HOMBRE"/>
    <n v="136224.42000000001"/>
    <s v="ASALARIADO"/>
    <s v="SECTOR PRIVADO"/>
    <x v="0"/>
    <s v="NO"/>
    <s v="NO"/>
    <n v="30"/>
    <s v="No"/>
    <s v="No"/>
    <n v="136224.42000000001"/>
    <s v="ASALARIADO"/>
    <n v="30"/>
  </r>
  <r>
    <n v="423"/>
    <s v="HOMBRE"/>
    <n v="1189549"/>
    <s v="TRABAJADOR INDEPENDIENTE"/>
    <s v="SECTOR PRIVADO"/>
    <x v="0"/>
    <s v="NO"/>
    <s v="NO"/>
    <n v="50"/>
    <s v="No"/>
    <s v="No"/>
    <n v="1189549"/>
    <s v="TRABAJADOR INDEPENDIENTE"/>
    <n v="50"/>
  </r>
  <r>
    <n v="424"/>
    <s v="MUJER"/>
    <n v="339035"/>
    <s v="ASALARIADO"/>
    <s v="SECTOR PRIVADO"/>
    <x v="0"/>
    <s v="NO"/>
    <s v="NO"/>
    <n v="40"/>
    <s v="No"/>
    <s v="No"/>
    <n v="339035"/>
    <s v="ASALARIADO"/>
    <n v="40"/>
  </r>
  <r>
    <n v="425"/>
    <s v="HOMBRE"/>
    <n v="581850"/>
    <s v="ASALARIADO"/>
    <s v="SECTOR PRIVADO"/>
    <x v="0"/>
    <s v="NO"/>
    <s v="NO"/>
    <n v="32"/>
    <s v="No"/>
    <s v="No"/>
    <n v="581850"/>
    <s v="ASALARIADO"/>
    <n v="32"/>
  </r>
  <r>
    <n v="426"/>
    <s v="HOMBRE"/>
    <n v="425737"/>
    <s v="TRABAJADOR INDEPENDIENTE"/>
    <s v="SECTOR PRIVADO"/>
    <x v="0"/>
    <s v="NO"/>
    <s v="SI"/>
    <n v="52"/>
    <s v="No"/>
    <s v="No"/>
    <n v="425737"/>
    <s v="TRABAJADOR INDEPENDIENTE"/>
    <n v="52"/>
  </r>
  <r>
    <n v="427"/>
    <s v="MUJER"/>
    <n v="622188"/>
    <s v="ASALARIADO"/>
    <s v="SECTOR PRIVADO"/>
    <x v="0"/>
    <s v="NO"/>
    <s v="NO"/>
    <n v="31"/>
    <s v="No"/>
    <s v="No"/>
    <n v="622188"/>
    <s v="ASALARIADO"/>
    <n v="31"/>
  </r>
  <r>
    <n v="428"/>
    <s v="MUJER"/>
    <n v="519825"/>
    <s v="TRABAJADOR INDEPENDIENTE"/>
    <s v="SECTOR PRIVADO"/>
    <x v="0"/>
    <s v="NO"/>
    <s v="SI"/>
    <n v="52"/>
    <s v="No"/>
    <s v="No"/>
    <n v="519825"/>
    <s v="TRABAJADOR INDEPENDIENTE"/>
    <n v="52"/>
  </r>
  <r>
    <n v="429"/>
    <s v="MUJER"/>
    <n v="651555"/>
    <s v="ASALARIADO"/>
    <s v="SECTOR PRIVADO"/>
    <x v="0"/>
    <s v="NO"/>
    <s v="NO"/>
    <n v="39"/>
    <s v="No"/>
    <s v="No"/>
    <n v="651555"/>
    <s v="ASALARIADO"/>
    <n v="39"/>
  </r>
  <r>
    <n v="430"/>
    <s v="HOMBRE"/>
    <n v="432667"/>
    <s v="ASALARIADO"/>
    <s v="SECTOR PRIVADO"/>
    <x v="0"/>
    <s v="NO"/>
    <s v="NO"/>
    <n v="23"/>
    <s v="No"/>
    <s v="No"/>
    <n v="432667"/>
    <s v="ASALARIADO"/>
    <n v="23"/>
  </r>
  <r>
    <n v="431"/>
    <s v="MUJER"/>
    <n v="575270"/>
    <s v="ASALARIADO"/>
    <s v="SECTOR PRIVADO"/>
    <x v="0"/>
    <s v="NO"/>
    <s v="NO"/>
    <n v="54"/>
    <s v="No"/>
    <s v="No"/>
    <n v="575270"/>
    <s v="ASALARIADO"/>
    <n v="54"/>
  </r>
  <r>
    <n v="432"/>
    <s v="MUJER"/>
    <n v="297046"/>
    <s v="ASEGURADO VOLUNTARIO"/>
    <s v="SECTOR PRIVADO"/>
    <x v="0"/>
    <s v="NO"/>
    <s v="NO"/>
    <n v="54"/>
    <s v="No"/>
    <s v="No"/>
    <n v="297046"/>
    <s v="ASEGURADO VOLUNTARIO"/>
    <n v="54"/>
  </r>
  <r>
    <n v="433"/>
    <s v="HOMBRE"/>
    <n v="107146.67"/>
    <s v="ASALARIADO"/>
    <s v="SECTOR PRIVADO"/>
    <x v="0"/>
    <s v="SI"/>
    <s v="NO"/>
    <n v="34"/>
    <s v="No"/>
    <s v="No"/>
    <n v="107146.67"/>
    <s v="ASALARIADO"/>
    <n v="34"/>
  </r>
  <r>
    <n v="434"/>
    <s v="MUJER"/>
    <n v="389357"/>
    <s v="ASALARIADO"/>
    <s v="SECTOR PRIVADO"/>
    <x v="0"/>
    <s v="NO"/>
    <s v="SI"/>
    <n v="51"/>
    <s v="No"/>
    <s v="No"/>
    <n v="389357"/>
    <s v="ASALARIADO"/>
    <n v="51"/>
  </r>
  <r>
    <n v="435"/>
    <s v="HOMBRE"/>
    <n v="408495"/>
    <s v="ASALARIADO"/>
    <s v="SECTOR PRIVADO"/>
    <x v="0"/>
    <s v="NO"/>
    <s v="NO"/>
    <n v="49"/>
    <s v="No"/>
    <s v="No"/>
    <n v="408495"/>
    <s v="ASALARIADO"/>
    <n v="49"/>
  </r>
  <r>
    <n v="436"/>
    <s v="HOMBRE"/>
    <n v="150222"/>
    <s v="ASALARIADO"/>
    <s v="SECTOR PRIVADO"/>
    <x v="0"/>
    <s v="NO"/>
    <s v="NO"/>
    <n v="56"/>
    <s v="No"/>
    <s v="No"/>
    <n v="150222"/>
    <s v="ASALARIADO"/>
    <n v="56"/>
  </r>
  <r>
    <n v="437"/>
    <s v="MUJER"/>
    <n v="297046"/>
    <s v="ASEGURADO VOLUNTARIO"/>
    <s v="SECTOR PRIVADO"/>
    <x v="0"/>
    <s v="SI"/>
    <s v="NO"/>
    <n v="47"/>
    <s v="No"/>
    <s v="No"/>
    <n v="297046"/>
    <s v="ASEGURADO VOLUNTARIO"/>
    <n v="47"/>
  </r>
  <r>
    <n v="438"/>
    <s v="HOMBRE"/>
    <n v="1042254.3"/>
    <s v="ASALARIADO"/>
    <s v="SECTOR PRIVADO"/>
    <x v="0"/>
    <s v="NO"/>
    <s v="NO"/>
    <n v="41"/>
    <s v="No"/>
    <s v="No"/>
    <n v="1042254.3"/>
    <s v="ASALARIADO"/>
    <n v="41"/>
  </r>
  <r>
    <n v="439"/>
    <s v="HOMBRE"/>
    <n v="685221"/>
    <s v="PENSIONADOS EN SU PROPIO SISTEMA"/>
    <s v="SECTOR PUBLICO"/>
    <x v="0"/>
    <s v="NO"/>
    <s v="NO"/>
    <n v="81"/>
    <s v="No"/>
    <s v="No"/>
    <n v="685221"/>
    <s v="PENSIONADOS EN SU PROPIO SISTEMA"/>
    <n v="81"/>
  </r>
  <r>
    <n v="440"/>
    <s v="HOMBRE"/>
    <n v="806740.07"/>
    <s v="ASALARIADO"/>
    <s v="SECTOR PRIVADO"/>
    <x v="0"/>
    <s v="NO"/>
    <s v="NO"/>
    <n v="23"/>
    <s v="No"/>
    <s v="No"/>
    <n v="806740.07"/>
    <s v="ASALARIADO"/>
    <n v="23"/>
  </r>
  <r>
    <n v="441"/>
    <s v="MUJER"/>
    <n v="140000"/>
    <s v="ASALARIADO"/>
    <s v="SECTOR PRIVADO"/>
    <x v="0"/>
    <s v="SI"/>
    <s v="NO"/>
    <n v="39"/>
    <s v="No"/>
    <s v="No"/>
    <n v="140000"/>
    <s v="ASALARIADO"/>
    <n v="39"/>
  </r>
  <r>
    <n v="442"/>
    <s v="MUJER"/>
    <n v="567930"/>
    <s v="TRABAJADOR INDEPENDIENTE"/>
    <s v="SECTOR PRIVADO"/>
    <x v="0"/>
    <s v="NO"/>
    <s v="SI"/>
    <n v="74"/>
    <s v="No"/>
    <s v="No"/>
    <n v="567930"/>
    <s v="TRABAJADOR INDEPENDIENTE"/>
    <n v="74"/>
  </r>
  <r>
    <n v="443"/>
    <s v="HOMBRE"/>
    <n v="539324"/>
    <s v="ASALARIADO"/>
    <s v="SECTOR PUBLICO"/>
    <x v="0"/>
    <s v="NO"/>
    <s v="NO"/>
    <n v="38"/>
    <s v="No"/>
    <s v="No"/>
    <n v="539324"/>
    <s v="ASALARIADO"/>
    <n v="38"/>
  </r>
  <r>
    <n v="444"/>
    <s v="MUJER"/>
    <n v="105633.33"/>
    <s v="ASALARIADO"/>
    <s v="SECTOR PUBLICO"/>
    <x v="0"/>
    <s v="NO"/>
    <s v="NO"/>
    <n v="40"/>
    <s v="No"/>
    <s v="No"/>
    <n v="105633.33"/>
    <s v="ASALARIADO"/>
    <n v="40"/>
  </r>
  <r>
    <n v="445"/>
    <s v="HOMBRE"/>
    <n v="310544"/>
    <s v="ASEGURADO VOLUNTARIO"/>
    <s v="SECTOR PRIVADO"/>
    <x v="0"/>
    <s v="NO"/>
    <s v="NO"/>
    <n v="58"/>
    <s v="No"/>
    <s v="No"/>
    <n v="310544"/>
    <s v="ASEGURADO VOLUNTARIO"/>
    <n v="58"/>
  </r>
  <r>
    <n v="446"/>
    <s v="MUJER"/>
    <n v="375321.53"/>
    <s v="ASALARIADO"/>
    <s v="SECTOR PRIVADO"/>
    <x v="0"/>
    <s v="NO"/>
    <s v="SI"/>
    <n v="32"/>
    <s v="No"/>
    <s v="No"/>
    <n v="375321.53"/>
    <s v="ASALARIADO"/>
    <n v="32"/>
  </r>
  <r>
    <n v="447"/>
    <s v="HOMBRE"/>
    <n v="255660"/>
    <s v="ASALARIADO"/>
    <s v="SECTOR PRIVADO"/>
    <x v="0"/>
    <s v="SI"/>
    <s v="NO"/>
    <n v="22"/>
    <s v="No"/>
    <s v="No"/>
    <n v="255660"/>
    <s v="ASALARIADO"/>
    <n v="22"/>
  </r>
  <r>
    <n v="448"/>
    <s v="MUJER"/>
    <n v="213862.5"/>
    <s v="ASALARIADO"/>
    <s v="SECTOR PRIVADO"/>
    <x v="0"/>
    <s v="NO"/>
    <s v="NO"/>
    <n v="32"/>
    <s v="No"/>
    <s v="No"/>
    <n v="213862.5"/>
    <s v="ASALARIADO"/>
    <n v="32"/>
  </r>
  <r>
    <n v="449"/>
    <s v="MUJER"/>
    <n v="404463"/>
    <s v="TRABAJADOR INDEPENDIENTE"/>
    <s v="SECTOR PRIVADO"/>
    <x v="0"/>
    <s v="NO"/>
    <s v="SI"/>
    <n v="38"/>
    <s v="No"/>
    <s v="No"/>
    <n v="404463"/>
    <s v="TRABAJADOR INDEPENDIENTE"/>
    <n v="38"/>
  </r>
  <r>
    <n v="450"/>
    <s v="HOMBRE"/>
    <n v="5712732"/>
    <s v="ASALARIADO"/>
    <s v="SECTOR PRIVADO"/>
    <x v="0"/>
    <s v="NO"/>
    <s v="NO"/>
    <n v="37"/>
    <s v="Atípico"/>
    <s v="No"/>
    <n v="5712732"/>
    <s v="ASALARIADO"/>
    <n v="37"/>
  </r>
  <r>
    <n v="451"/>
    <s v="MUJER"/>
    <n v="1633023.24"/>
    <s v="ASALARIADO"/>
    <s v="SECTOR PUBLICO"/>
    <x v="0"/>
    <s v="NO"/>
    <s v="NO"/>
    <n v="31"/>
    <s v="No"/>
    <s v="No"/>
    <n v="1633023.24"/>
    <s v="ASALARIADO"/>
    <n v="31"/>
  </r>
  <r>
    <n v="452"/>
    <s v="HOMBRE"/>
    <n v="269000"/>
    <s v="ASALARIADO"/>
    <s v="SECTOR PRIVADO"/>
    <x v="0"/>
    <s v="SI"/>
    <s v="NO"/>
    <n v="43"/>
    <s v="No"/>
    <s v="No"/>
    <n v="269000"/>
    <s v="ASALARIADO"/>
    <n v="43"/>
  </r>
  <r>
    <n v="453"/>
    <s v="HOMBRE"/>
    <n v="531666.67000000004"/>
    <s v="ASALARIADO"/>
    <s v="SECTOR PRIVADO"/>
    <x v="0"/>
    <s v="NO"/>
    <s v="NO"/>
    <n v="29"/>
    <s v="No"/>
    <s v="No"/>
    <n v="531666.67000000004"/>
    <s v="ASALARIADO"/>
    <n v="29"/>
  </r>
  <r>
    <n v="454"/>
    <s v="MUJER"/>
    <n v="3263393.64"/>
    <s v="ASALARIADO"/>
    <s v="SECTOR PUBLICO"/>
    <x v="0"/>
    <s v="NO"/>
    <s v="NO"/>
    <n v="39"/>
    <s v="Atípico"/>
    <s v="No"/>
    <n v="3263393.64"/>
    <s v="ASALARIADO"/>
    <n v="39"/>
  </r>
  <r>
    <n v="455"/>
    <s v="HOMBRE"/>
    <n v="404950"/>
    <s v="ASALARIADO"/>
    <s v="SECTOR PRIVADO"/>
    <x v="0"/>
    <s v="SI"/>
    <s v="NO"/>
    <n v="36"/>
    <s v="No"/>
    <s v="No"/>
    <n v="404950"/>
    <s v="ASALARIADO"/>
    <n v="36"/>
  </r>
  <r>
    <n v="456"/>
    <s v="HOMBRE"/>
    <n v="1549936.32"/>
    <s v="ASALARIADO"/>
    <s v="SECTOR PRIVADO"/>
    <x v="0"/>
    <s v="NO"/>
    <s v="NO"/>
    <n v="39"/>
    <s v="No"/>
    <s v="No"/>
    <n v="1549936.32"/>
    <s v="ASALARIADO"/>
    <n v="39"/>
  </r>
  <r>
    <n v="457"/>
    <s v="MUJER"/>
    <n v="300018"/>
    <s v="TRABAJADOR INDEPENDIENTE"/>
    <s v="SECTOR PRIVADO"/>
    <x v="0"/>
    <s v="NO"/>
    <s v="NO"/>
    <n v="56"/>
    <s v="No"/>
    <s v="No"/>
    <n v="300018"/>
    <s v="TRABAJADOR INDEPENDIENTE"/>
    <n v="56"/>
  </r>
  <r>
    <n v="458"/>
    <s v="MUJER"/>
    <n v="157790"/>
    <s v="ASALARIADO"/>
    <s v="SECTOR PRIVADO"/>
    <x v="0"/>
    <s v="NO"/>
    <s v="NO"/>
    <n v="24"/>
    <s v="No"/>
    <s v="No"/>
    <n v="157790"/>
    <s v="ASALARIADO"/>
    <n v="24"/>
  </r>
  <r>
    <n v="459"/>
    <s v="HOMBRE"/>
    <n v="1642037.78"/>
    <s v="PENSIONADOS EN SU PROPIO SISTEMA"/>
    <s v="SECTOR PUBLICO"/>
    <x v="0"/>
    <s v="NO"/>
    <s v="NO"/>
    <n v="80"/>
    <s v="No"/>
    <s v="No"/>
    <n v="1642037.78"/>
    <s v="PENSIONADOS EN SU PROPIO SISTEMA"/>
    <n v="80"/>
  </r>
  <r>
    <n v="460"/>
    <s v="HOMBRE"/>
    <n v="335205.06"/>
    <s v="ASALARIADO"/>
    <s v="SECTOR PRIVADO"/>
    <x v="0"/>
    <s v="SI"/>
    <s v="NO"/>
    <n v="52"/>
    <s v="No"/>
    <s v="No"/>
    <n v="335205.06"/>
    <s v="ASALARIADO"/>
    <n v="52"/>
  </r>
  <r>
    <n v="461"/>
    <s v="MUJER"/>
    <n v="639148"/>
    <s v="TRABAJADOR INDEPENDIENTE"/>
    <s v="SECTOR PRIVADO"/>
    <x v="0"/>
    <s v="SI"/>
    <s v="NO"/>
    <n v="44"/>
    <s v="No"/>
    <s v="No"/>
    <n v="639148"/>
    <s v="TRABAJADOR INDEPENDIENTE"/>
    <n v="44"/>
  </r>
  <r>
    <n v="462"/>
    <s v="HOMBRE"/>
    <n v="316964.69"/>
    <s v="ASALARIADO"/>
    <s v="SECTOR PRIVADO"/>
    <x v="0"/>
    <s v="SI"/>
    <s v="NO"/>
    <n v="19"/>
    <s v="No"/>
    <s v="No"/>
    <n v="316964.69"/>
    <s v="ASALARIADO"/>
    <n v="19"/>
  </r>
  <r>
    <n v="463"/>
    <s v="MUJER"/>
    <n v="525373.54"/>
    <s v="ASALARIADO"/>
    <s v="SECTOR PRIVADO"/>
    <x v="0"/>
    <s v="NO"/>
    <s v="NO"/>
    <n v="27"/>
    <s v="No"/>
    <s v="No"/>
    <n v="525373.54"/>
    <s v="ASALARIADO"/>
    <n v="27"/>
  </r>
  <r>
    <n v="464"/>
    <s v="MUJER"/>
    <n v="150000"/>
    <s v="ASALARIADO"/>
    <s v="SECTOR PRIVADO"/>
    <x v="0"/>
    <s v="NO"/>
    <s v="NO"/>
    <n v="42"/>
    <s v="No"/>
    <s v="No"/>
    <n v="150000"/>
    <s v="ASALARIADO"/>
    <n v="42"/>
  </r>
  <r>
    <n v="465"/>
    <s v="MUJER"/>
    <n v="1346033"/>
    <s v="PENSIONADOS EN SU PROPIO SISTEMA"/>
    <s v="SECTOR PUBLICO"/>
    <x v="0"/>
    <s v="NO"/>
    <s v="NO"/>
    <n v="55"/>
    <s v="No"/>
    <s v="No"/>
    <n v="1346033"/>
    <s v="PENSIONADOS EN SU PROPIO SISTEMA"/>
    <n v="55"/>
  </r>
  <r>
    <n v="466"/>
    <s v="MUJER"/>
    <n v="963278.53"/>
    <s v="ASALARIADO"/>
    <s v="SECTOR PUBLICO"/>
    <x v="0"/>
    <s v="NO"/>
    <s v="NO"/>
    <n v="57"/>
    <s v="No"/>
    <s v="No"/>
    <n v="963278.53"/>
    <s v="ASALARIADO"/>
    <n v="57"/>
  </r>
  <r>
    <n v="467"/>
    <s v="HOMBRE"/>
    <n v="2172786.41"/>
    <s v="ASALARIADO"/>
    <s v="SECTOR PUBLICO"/>
    <x v="0"/>
    <s v="NO"/>
    <s v="NO"/>
    <n v="34"/>
    <s v="No"/>
    <s v="No"/>
    <n v="2172786.41"/>
    <s v="ASALARIADO"/>
    <n v="34"/>
  </r>
  <r>
    <n v="468"/>
    <s v="HOMBRE"/>
    <n v="400000"/>
    <s v="ASALARIADO"/>
    <s v="SECTOR PRIVADO"/>
    <x v="0"/>
    <s v="NO"/>
    <s v="NO"/>
    <n v="35"/>
    <s v="No"/>
    <s v="No"/>
    <n v="400000"/>
    <s v="ASALARIADO"/>
    <n v="35"/>
  </r>
  <r>
    <n v="469"/>
    <s v="MUJER"/>
    <n v="355252.75"/>
    <s v="ASALARIADO"/>
    <s v="SECTOR PRIVADO"/>
    <x v="0"/>
    <s v="NO"/>
    <s v="NO"/>
    <n v="47"/>
    <s v="No"/>
    <s v="No"/>
    <n v="355252.75"/>
    <s v="ASALARIADO"/>
    <n v="47"/>
  </r>
  <r>
    <n v="470"/>
    <s v="HOMBRE"/>
    <n v="451135"/>
    <s v="ASALARIADO"/>
    <s v="SECTOR PRIVADO"/>
    <x v="0"/>
    <s v="NO"/>
    <s v="NO"/>
    <n v="28"/>
    <s v="No"/>
    <s v="No"/>
    <n v="451135"/>
    <s v="ASALARIADO"/>
    <n v="28"/>
  </r>
  <r>
    <n v="471"/>
    <s v="MUJER"/>
    <n v="1554200"/>
    <s v="ASALARIADO"/>
    <s v="SECTOR PUBLICO"/>
    <x v="0"/>
    <s v="NO"/>
    <s v="SI"/>
    <n v="55"/>
    <s v="No"/>
    <s v="No"/>
    <n v="1554200"/>
    <s v="ASALARIADO"/>
    <n v="55"/>
  </r>
  <r>
    <n v="472"/>
    <s v="MUJER"/>
    <n v="300000"/>
    <s v="TRABAJADOR INDEPENDIENTE"/>
    <s v="SECTOR PRIVADO"/>
    <x v="0"/>
    <s v="NO"/>
    <s v="NO"/>
    <n v="41"/>
    <s v="No"/>
    <s v="No"/>
    <n v="300000"/>
    <s v="TRABAJADOR INDEPENDIENTE"/>
    <n v="41"/>
  </r>
  <r>
    <n v="473"/>
    <s v="HOMBRE"/>
    <n v="229799.17"/>
    <s v="ASALARIADO"/>
    <s v="SECTOR PRIVADO"/>
    <x v="0"/>
    <s v="NO"/>
    <s v="NO"/>
    <n v="34"/>
    <s v="No"/>
    <s v="No"/>
    <n v="229799.17"/>
    <s v="ASALARIADO"/>
    <n v="34"/>
  </r>
  <r>
    <n v="474"/>
    <s v="HOMBRE"/>
    <n v="202270"/>
    <s v="ASALARIADO"/>
    <s v="SECTOR PRIVADO"/>
    <x v="0"/>
    <s v="NO"/>
    <s v="SI"/>
    <n v="27"/>
    <s v="No"/>
    <s v="No"/>
    <n v="202270"/>
    <s v="ASALARIADO"/>
    <n v="27"/>
  </r>
  <r>
    <n v="475"/>
    <s v="HOMBRE"/>
    <n v="278030"/>
    <s v="CONVENIOS ESPECIALES DE TRABAJADORES INDEPENDIENTES"/>
    <s v="SECTOR PRIVADO"/>
    <x v="0"/>
    <s v="NO"/>
    <s v="NO"/>
    <n v="43"/>
    <s v="No"/>
    <s v="No"/>
    <n v="278030"/>
    <s v="CONVENIOS ESPECIALES DE TRABAJADORES INDEPENDIENTES"/>
    <n v="43"/>
  </r>
  <r>
    <n v="476"/>
    <s v="HOMBRE"/>
    <n v="298195"/>
    <s v="TRABAJADOR INDEPENDIENTE"/>
    <s v="SECTOR PRIVADO"/>
    <x v="0"/>
    <s v="NO"/>
    <s v="SI"/>
    <n v="40"/>
    <s v="No"/>
    <s v="No"/>
    <n v="298195"/>
    <s v="TRABAJADOR INDEPENDIENTE"/>
    <n v="40"/>
  </r>
  <r>
    <n v="477"/>
    <s v="HOMBRE"/>
    <n v="297050"/>
    <s v="ASEGURADO VOLUNTARIO"/>
    <s v="SECTOR PRIVADO"/>
    <x v="0"/>
    <s v="NO"/>
    <s v="NO"/>
    <n v="48"/>
    <s v="No"/>
    <s v="No"/>
    <n v="297050"/>
    <s v="ASEGURADO VOLUNTARIO"/>
    <n v="48"/>
  </r>
  <r>
    <n v="478"/>
    <s v="HOMBRE"/>
    <n v="5189999.8"/>
    <s v="ASALARIADO"/>
    <s v="SECTOR PRIVADO"/>
    <x v="0"/>
    <s v="NO"/>
    <s v="NO"/>
    <n v="49"/>
    <s v="Atípico"/>
    <s v="No"/>
    <n v="5189999.8"/>
    <s v="ASALARIADO"/>
    <n v="49"/>
  </r>
  <r>
    <n v="479"/>
    <s v="HOMBRE"/>
    <n v="3309108"/>
    <s v="ASALARIADO"/>
    <s v="SECTOR PUBLICO"/>
    <x v="0"/>
    <s v="NO"/>
    <s v="NO"/>
    <n v="47"/>
    <s v="Atípico"/>
    <s v="No"/>
    <n v="3309108"/>
    <s v="ASALARIADO"/>
    <n v="47"/>
  </r>
  <r>
    <n v="480"/>
    <s v="HOMBRE"/>
    <n v="575846"/>
    <s v="TRABAJADOR INDEPENDIENTE"/>
    <s v="SECTOR PRIVADO"/>
    <x v="0"/>
    <s v="SI"/>
    <s v="SI"/>
    <n v="46"/>
    <s v="No"/>
    <s v="No"/>
    <n v="575846"/>
    <s v="TRABAJADOR INDEPENDIENTE"/>
    <n v="46"/>
  </r>
  <r>
    <n v="481"/>
    <s v="HOMBRE"/>
    <n v="458557"/>
    <s v="TRABAJADOR INDEPENDIENTE"/>
    <s v="SECTOR PRIVADO"/>
    <x v="0"/>
    <s v="NO"/>
    <s v="SI"/>
    <n v="49"/>
    <s v="No"/>
    <s v="No"/>
    <n v="458557"/>
    <s v="TRABAJADOR INDEPENDIENTE"/>
    <n v="49"/>
  </r>
  <r>
    <n v="482"/>
    <s v="HOMBRE"/>
    <n v="449214"/>
    <s v="ASALARIADO"/>
    <s v="SECTOR PRIVADO"/>
    <x v="0"/>
    <s v="SI"/>
    <s v="NO"/>
    <n v="47"/>
    <s v="No"/>
    <s v="No"/>
    <n v="449214"/>
    <s v="ASALARIADO"/>
    <n v="47"/>
  </r>
  <r>
    <n v="483"/>
    <s v="HOMBRE"/>
    <n v="957595"/>
    <s v="ASALARIADO"/>
    <s v="SECTOR PRIVADO"/>
    <x v="0"/>
    <s v="NO"/>
    <s v="NO"/>
    <n v="30"/>
    <s v="No"/>
    <s v="No"/>
    <n v="957595"/>
    <s v="ASALARIADO"/>
    <n v="30"/>
  </r>
  <r>
    <n v="484"/>
    <s v="HOMBRE"/>
    <n v="667314"/>
    <s v="ASALARIADO"/>
    <s v="SECTOR PUBLICO"/>
    <x v="0"/>
    <s v="NO"/>
    <s v="NO"/>
    <n v="40"/>
    <s v="No"/>
    <s v="No"/>
    <n v="667314"/>
    <s v="ASALARIADO"/>
    <n v="40"/>
  </r>
  <r>
    <n v="485"/>
    <s v="MUJER"/>
    <n v="297046"/>
    <s v="ASEGURADO VOLUNTARIO"/>
    <s v="SECTOR PRIVADO"/>
    <x v="0"/>
    <s v="NO"/>
    <s v="NO"/>
    <n v="49"/>
    <s v="No"/>
    <s v="No"/>
    <n v="297046"/>
    <s v="ASEGURADO VOLUNTARIO"/>
    <n v="49"/>
  </r>
  <r>
    <n v="486"/>
    <s v="MUJER"/>
    <n v="1476678"/>
    <s v="ASALARIADO"/>
    <s v="SECTOR PUBLICO"/>
    <x v="0"/>
    <s v="NO"/>
    <s v="SI"/>
    <n v="54"/>
    <s v="No"/>
    <s v="No"/>
    <n v="1476678"/>
    <s v="ASALARIADO"/>
    <n v="54"/>
  </r>
  <r>
    <n v="487"/>
    <s v="HOMBRE"/>
    <n v="1708336.5"/>
    <s v="ASALARIADO"/>
    <s v="SECTOR PUBLICO"/>
    <x v="0"/>
    <s v="NO"/>
    <s v="NO"/>
    <n v="25"/>
    <s v="No"/>
    <s v="No"/>
    <n v="1708336.5"/>
    <s v="ASALARIADO"/>
    <n v="25"/>
  </r>
  <r>
    <n v="488"/>
    <s v="HOMBRE"/>
    <n v="294619"/>
    <s v="ASALARIADO"/>
    <s v="SECTOR PRIVADO"/>
    <x v="0"/>
    <s v="NO"/>
    <s v="NO"/>
    <n v="46"/>
    <s v="No"/>
    <s v="No"/>
    <n v="294619"/>
    <s v="ASALARIADO"/>
    <n v="46"/>
  </r>
  <r>
    <n v="489"/>
    <s v="MUJER"/>
    <n v="480000"/>
    <s v="ASALARIADO"/>
    <s v="SECTOR PRIVADO"/>
    <x v="0"/>
    <s v="NO"/>
    <s v="NO"/>
    <n v="26"/>
    <s v="No"/>
    <s v="No"/>
    <n v="480000"/>
    <s v="ASALARIADO"/>
    <n v="26"/>
  </r>
  <r>
    <n v="490"/>
    <s v="HOMBRE"/>
    <n v="131000"/>
    <s v="ASALARIADO"/>
    <s v="SECTOR PRIVADO"/>
    <x v="0"/>
    <s v="NO"/>
    <s v="NO"/>
    <n v="53"/>
    <s v="No"/>
    <s v="No"/>
    <n v="131000"/>
    <s v="ASALARIADO"/>
    <n v="53"/>
  </r>
  <r>
    <n v="491"/>
    <s v="HOMBRE"/>
    <n v="2034486"/>
    <s v="ASALARIADO"/>
    <s v="SECTOR PRIVADO"/>
    <x v="0"/>
    <s v="NO"/>
    <s v="NO"/>
    <n v="36"/>
    <s v="No"/>
    <s v="No"/>
    <n v="2034486"/>
    <s v="ASALARIADO"/>
    <n v="36"/>
  </r>
  <r>
    <n v="492"/>
    <s v="HOMBRE"/>
    <n v="450886"/>
    <s v="TRABAJADOR INDEPENDIENTE"/>
    <s v="SECTOR PRIVADO"/>
    <x v="0"/>
    <s v="NO"/>
    <s v="NO"/>
    <n v="42"/>
    <s v="No"/>
    <s v="No"/>
    <n v="450886"/>
    <s v="TRABAJADOR INDEPENDIENTE"/>
    <n v="42"/>
  </r>
  <r>
    <n v="493"/>
    <s v="HOMBRE"/>
    <n v="911309"/>
    <s v="TRABAJADOR INDEPENDIENTE"/>
    <s v="SECTOR PRIVADO"/>
    <x v="0"/>
    <s v="NO"/>
    <s v="NO"/>
    <n v="51"/>
    <s v="No"/>
    <s v="No"/>
    <n v="911309"/>
    <s v="TRABAJADOR INDEPENDIENTE"/>
    <n v="51"/>
  </r>
  <r>
    <n v="494"/>
    <s v="HOMBRE"/>
    <n v="297046"/>
    <s v="ASEGURADO VOLUNTARIO"/>
    <s v="SECTOR PRIVADO"/>
    <x v="0"/>
    <s v="SI"/>
    <s v="NO"/>
    <n v="36"/>
    <s v="No"/>
    <s v="No"/>
    <n v="297046"/>
    <s v="ASEGURADO VOLUNTARIO"/>
    <n v="36"/>
  </r>
  <r>
    <n v="495"/>
    <s v="MUJER"/>
    <n v="570322.28"/>
    <s v="ASALARIADO"/>
    <s v="SECTOR PRIVADO"/>
    <x v="0"/>
    <s v="SI"/>
    <s v="NO"/>
    <n v="43"/>
    <s v="No"/>
    <s v="No"/>
    <n v="570322.28"/>
    <s v="ASALARIADO"/>
    <n v="43"/>
  </r>
  <r>
    <n v="496"/>
    <s v="HOMBRE"/>
    <n v="398239.35"/>
    <s v="ASALARIADO"/>
    <s v="SECTOR PRIVADO"/>
    <x v="0"/>
    <s v="NO"/>
    <s v="NO"/>
    <n v="20"/>
    <s v="No"/>
    <s v="No"/>
    <n v="398239.35"/>
    <s v="ASALARIADO"/>
    <n v="20"/>
  </r>
  <r>
    <n v="497"/>
    <s v="HOMBRE"/>
    <n v="525200"/>
    <s v="ASALARIADO"/>
    <s v="SECTOR PRIVADO"/>
    <x v="0"/>
    <s v="NO"/>
    <s v="NO"/>
    <n v="32"/>
    <s v="No"/>
    <s v="No"/>
    <n v="525200"/>
    <s v="ASALARIADO"/>
    <n v="32"/>
  </r>
  <r>
    <n v="498"/>
    <s v="MUJER"/>
    <n v="278030"/>
    <s v="CONVENIOS ESPECIALES DE TRABAJADORES INDEPENDIENTES"/>
    <s v="SECTOR PRIVADO"/>
    <x v="0"/>
    <s v="NO"/>
    <s v="NO"/>
    <n v="47"/>
    <s v="No"/>
    <s v="No"/>
    <n v="278030"/>
    <s v="CONVENIOS ESPECIALES DE TRABAJADORES INDEPENDIENTES"/>
    <n v="47"/>
  </r>
  <r>
    <n v="499"/>
    <s v="HOMBRE"/>
    <n v="447826"/>
    <s v="TRABAJADOR INDEPENDIENTE"/>
    <s v="SECTOR PRIVADO"/>
    <x v="0"/>
    <s v="NO"/>
    <s v="SI"/>
    <n v="56"/>
    <s v="No"/>
    <s v="No"/>
    <n v="447826"/>
    <s v="TRABAJADOR INDEPENDIENTE"/>
    <n v="56"/>
  </r>
  <r>
    <n v="500"/>
    <s v="MUJER"/>
    <n v="600000"/>
    <s v="ASALARIADO"/>
    <s v="SECTOR PRIVADO"/>
    <x v="0"/>
    <s v="NO"/>
    <s v="NO"/>
    <n v="37"/>
    <s v="No"/>
    <s v="No"/>
    <n v="600000"/>
    <s v="ASALARIADO"/>
    <n v="37"/>
  </r>
  <r>
    <n v="501"/>
    <s v="HOMBRE"/>
    <n v="461711"/>
    <s v="TRABAJADOR INDEPENDIENTE"/>
    <s v="SECTOR PRIVADO"/>
    <x v="0"/>
    <s v="SI"/>
    <s v="SI"/>
    <n v="40"/>
    <s v="No"/>
    <s v="No"/>
    <n v="461711"/>
    <s v="TRABAJADOR INDEPENDIENTE"/>
    <n v="40"/>
  </r>
  <r>
    <n v="502"/>
    <s v="HOMBRE"/>
    <n v="482134"/>
    <s v="TRABAJADOR INDEPENDIENTE"/>
    <s v="SECTOR PRIVADO"/>
    <x v="0"/>
    <s v="NO"/>
    <s v="NO"/>
    <n v="69"/>
    <s v="No"/>
    <s v="No"/>
    <n v="482134"/>
    <s v="TRABAJADOR INDEPENDIENTE"/>
    <n v="69"/>
  </r>
  <r>
    <n v="503"/>
    <s v="MUJER"/>
    <n v="355157"/>
    <s v="ASALARIADO"/>
    <s v="SECTOR PRIVADO"/>
    <x v="0"/>
    <s v="NO"/>
    <s v="NO"/>
    <n v="40"/>
    <s v="No"/>
    <s v="No"/>
    <n v="355157"/>
    <s v="ASALARIADO"/>
    <n v="40"/>
  </r>
  <r>
    <n v="504"/>
    <s v="HOMBRE"/>
    <n v="2029285.16"/>
    <s v="ASALARIADO"/>
    <s v="SECTOR PRIVADO"/>
    <x v="0"/>
    <s v="NO"/>
    <s v="NO"/>
    <n v="38"/>
    <s v="No"/>
    <s v="No"/>
    <n v="2029285.16"/>
    <s v="ASALARIADO"/>
    <n v="38"/>
  </r>
  <r>
    <n v="505"/>
    <s v="HOMBRE"/>
    <n v="278030"/>
    <s v="CONVENIOS ESPECIALES DE TRABAJADORES INDEPENDIENTES"/>
    <s v="SECTOR PRIVADO"/>
    <x v="0"/>
    <s v="NO"/>
    <s v="NO"/>
    <n v="54"/>
    <s v="No"/>
    <s v="No"/>
    <n v="278030"/>
    <s v="CONVENIOS ESPECIALES DE TRABAJADORES INDEPENDIENTES"/>
    <n v="54"/>
  </r>
  <r>
    <n v="506"/>
    <s v="HOMBRE"/>
    <n v="104180.5"/>
    <s v="ASALARIADO"/>
    <s v="SECTOR PRIVADO"/>
    <x v="0"/>
    <s v="NO"/>
    <s v="NO"/>
    <n v="28"/>
    <s v="No"/>
    <s v="No"/>
    <n v="104180.5"/>
    <s v="ASALARIADO"/>
    <n v="28"/>
  </r>
  <r>
    <n v="507"/>
    <s v="MUJER"/>
    <n v="450000"/>
    <s v="ASALARIADO"/>
    <s v="SECTOR PRIVADO"/>
    <x v="0"/>
    <s v="NO"/>
    <s v="NO"/>
    <n v="54"/>
    <s v="No"/>
    <s v="No"/>
    <n v="450000"/>
    <s v="ASALARIADO"/>
    <n v="54"/>
  </r>
  <r>
    <n v="508"/>
    <s v="MUJER"/>
    <n v="300018"/>
    <s v="ASEGURADO VOLUNTARIO"/>
    <s v="SECTOR PRIVADO"/>
    <x v="0"/>
    <s v="NO"/>
    <s v="NO"/>
    <n v="55"/>
    <s v="No"/>
    <s v="No"/>
    <n v="300018"/>
    <s v="ASEGURADO VOLUNTARIO"/>
    <n v="55"/>
  </r>
  <r>
    <n v="509"/>
    <s v="HOMBRE"/>
    <n v="562770.44999999995"/>
    <s v="ASALARIADO"/>
    <s v="SECTOR PRIVADO"/>
    <x v="0"/>
    <s v="NO"/>
    <s v="NO"/>
    <n v="36"/>
    <s v="No"/>
    <s v="No"/>
    <n v="562770.44999999995"/>
    <s v="ASALARIADO"/>
    <n v="36"/>
  </r>
  <r>
    <n v="510"/>
    <s v="MUJER"/>
    <n v="571789"/>
    <s v="TRABAJADOR INDEPENDIENTE"/>
    <s v="SECTOR PRIVADO"/>
    <x v="0"/>
    <s v="NO"/>
    <s v="NO"/>
    <n v="30"/>
    <s v="No"/>
    <s v="No"/>
    <n v="571789"/>
    <s v="TRABAJADOR INDEPENDIENTE"/>
    <n v="30"/>
  </r>
  <r>
    <n v="511"/>
    <s v="HOMBRE"/>
    <n v="896977"/>
    <s v="ASALARIADO"/>
    <s v="SECTOR PRIVADO"/>
    <x v="0"/>
    <s v="NO"/>
    <s v="NO"/>
    <n v="53"/>
    <s v="No"/>
    <s v="No"/>
    <n v="896977"/>
    <s v="ASALARIADO"/>
    <n v="53"/>
  </r>
  <r>
    <n v="512"/>
    <s v="MUJER"/>
    <n v="220000"/>
    <s v="ASALARIADO"/>
    <s v="SECTOR PRIVADO"/>
    <x v="0"/>
    <s v="NO"/>
    <s v="NO"/>
    <n v="19"/>
    <s v="No"/>
    <s v="No"/>
    <n v="220000"/>
    <s v="ASALARIADO"/>
    <n v="19"/>
  </r>
  <r>
    <n v="513"/>
    <s v="HOMBRE"/>
    <n v="447772"/>
    <s v="ASALARIADO"/>
    <s v="SECTOR PUBLICO"/>
    <x v="0"/>
    <s v="NO"/>
    <s v="NO"/>
    <n v="41"/>
    <s v="No"/>
    <s v="No"/>
    <n v="447772"/>
    <s v="ASALARIADO"/>
    <n v="41"/>
  </r>
  <r>
    <n v="514"/>
    <s v="HOMBRE"/>
    <n v="297046"/>
    <s v="ASEGURADO VOLUNTARIO"/>
    <s v="SECTOR PRIVADO"/>
    <x v="0"/>
    <s v="NO"/>
    <s v="NO"/>
    <n v="39"/>
    <s v="No"/>
    <s v="No"/>
    <n v="297046"/>
    <s v="ASEGURADO VOLUNTARIO"/>
    <n v="39"/>
  </r>
  <r>
    <n v="515"/>
    <s v="HOMBRE"/>
    <n v="319574.40000000002"/>
    <s v="ASALARIADO"/>
    <s v="SECTOR PRIVADO"/>
    <x v="0"/>
    <s v="NO"/>
    <s v="SI"/>
    <n v="52"/>
    <s v="No"/>
    <s v="No"/>
    <n v="319574.40000000002"/>
    <s v="ASALARIADO"/>
    <n v="52"/>
  </r>
  <r>
    <n v="516"/>
    <s v="HOMBRE"/>
    <n v="343390.86"/>
    <s v="ASALARIADO"/>
    <s v="SECTOR PRIVADO"/>
    <x v="0"/>
    <s v="SI"/>
    <s v="NO"/>
    <n v="64"/>
    <s v="No"/>
    <s v="No"/>
    <n v="343390.86"/>
    <s v="ASALARIADO"/>
    <n v="64"/>
  </r>
  <r>
    <n v="517"/>
    <s v="MUJER"/>
    <n v="184342.85"/>
    <s v="ASALARIADO"/>
    <s v="SECTOR PRIVADO"/>
    <x v="0"/>
    <s v="NO"/>
    <s v="NO"/>
    <n v="28"/>
    <s v="No"/>
    <s v="No"/>
    <n v="184342.85"/>
    <s v="ASALARIADO"/>
    <n v="28"/>
  </r>
  <r>
    <n v="518"/>
    <s v="HOMBRE"/>
    <n v="699800"/>
    <s v="ASALARIADO"/>
    <s v="SECTOR PRIVADO"/>
    <x v="0"/>
    <s v="NO"/>
    <s v="NO"/>
    <n v="26"/>
    <s v="No"/>
    <s v="No"/>
    <n v="699800"/>
    <s v="ASALARIADO"/>
    <n v="26"/>
  </r>
  <r>
    <n v="519"/>
    <s v="MUJER"/>
    <n v="177298.8"/>
    <s v="ASALARIADO"/>
    <s v="SECTOR PRIVADO"/>
    <x v="0"/>
    <s v="NO"/>
    <s v="NO"/>
    <n v="33"/>
    <s v="No"/>
    <s v="No"/>
    <n v="177298.8"/>
    <s v="ASALARIADO"/>
    <n v="33"/>
  </r>
  <r>
    <n v="520"/>
    <s v="HOMBRE"/>
    <n v="1599143.96"/>
    <s v="ASALARIADO"/>
    <s v="SECTOR PUBLICO"/>
    <x v="0"/>
    <s v="NO"/>
    <s v="NO"/>
    <n v="31"/>
    <s v="No"/>
    <s v="No"/>
    <n v="1599143.96"/>
    <s v="ASALARIADO"/>
    <n v="31"/>
  </r>
  <r>
    <n v="521"/>
    <s v="HOMBRE"/>
    <n v="556296.12"/>
    <s v="PENSIONADOS EN SU PROPIO SISTEMA"/>
    <s v="SECTOR PUBLICO"/>
    <x v="0"/>
    <s v="NO"/>
    <s v="NO"/>
    <n v="63"/>
    <s v="No"/>
    <s v="No"/>
    <n v="556296.12"/>
    <s v="PENSIONADOS EN SU PROPIO SISTEMA"/>
    <n v="63"/>
  </r>
  <r>
    <n v="522"/>
    <s v="MUJER"/>
    <n v="206538"/>
    <s v="ASALARIADO"/>
    <s v="SECTOR PRIVADO"/>
    <x v="0"/>
    <s v="NO"/>
    <s v="SI"/>
    <n v="56"/>
    <s v="No"/>
    <s v="No"/>
    <n v="206538"/>
    <s v="ASALARIADO"/>
    <n v="56"/>
  </r>
  <r>
    <n v="523"/>
    <s v="HOMBRE"/>
    <n v="436481"/>
    <s v="TRABAJADOR INDEPENDIENTE"/>
    <s v="SECTOR PRIVADO"/>
    <x v="0"/>
    <s v="NO"/>
    <s v="SI"/>
    <n v="51"/>
    <s v="No"/>
    <s v="No"/>
    <n v="436481"/>
    <s v="TRABAJADOR INDEPENDIENTE"/>
    <n v="51"/>
  </r>
  <r>
    <n v="524"/>
    <s v="HOMBRE"/>
    <n v="318445"/>
    <s v="TRABAJADOR INDEPENDIENTE"/>
    <s v="SECTOR PRIVADO"/>
    <x v="0"/>
    <s v="NO"/>
    <s v="NO"/>
    <n v="47"/>
    <s v="No"/>
    <s v="No"/>
    <n v="318445"/>
    <s v="TRABAJADOR INDEPENDIENTE"/>
    <n v="47"/>
  </r>
  <r>
    <n v="525"/>
    <s v="MUJER"/>
    <n v="280000"/>
    <s v="ASALARIADO"/>
    <s v="SECTOR PRIVADO"/>
    <x v="0"/>
    <s v="NO"/>
    <s v="NO"/>
    <n v="27"/>
    <s v="No"/>
    <s v="No"/>
    <n v="280000"/>
    <s v="ASALARIADO"/>
    <n v="27"/>
  </r>
  <r>
    <n v="526"/>
    <s v="MUJER"/>
    <n v="250070.75"/>
    <s v="ASALARIADO"/>
    <s v="SECTOR PRIVADO"/>
    <x v="0"/>
    <s v="NO"/>
    <s v="NO"/>
    <n v="54"/>
    <s v="No"/>
    <s v="No"/>
    <n v="250070.75"/>
    <s v="ASALARIADO"/>
    <n v="54"/>
  </r>
  <r>
    <n v="527"/>
    <s v="HOMBRE"/>
    <n v="1214203"/>
    <s v="ASALARIADO"/>
    <s v="SECTOR PUBLICO"/>
    <x v="0"/>
    <s v="NO"/>
    <s v="NO"/>
    <n v="36"/>
    <s v="No"/>
    <s v="No"/>
    <n v="1214203"/>
    <s v="ASALARIADO"/>
    <n v="36"/>
  </r>
  <r>
    <n v="528"/>
    <s v="HOMBRE"/>
    <n v="430371"/>
    <s v="TRABAJADOR INDEPENDIENTE"/>
    <s v="SECTOR PRIVADO"/>
    <x v="0"/>
    <s v="NO"/>
    <s v="SI"/>
    <n v="34"/>
    <s v="No"/>
    <s v="No"/>
    <n v="430371"/>
    <s v="TRABAJADOR INDEPENDIENTE"/>
    <n v="34"/>
  </r>
  <r>
    <n v="529"/>
    <s v="HOMBRE"/>
    <n v="558244.5"/>
    <s v="ASALARIADO"/>
    <s v="SECTOR PRIVADO"/>
    <x v="0"/>
    <s v="NO"/>
    <s v="NO"/>
    <n v="51"/>
    <s v="No"/>
    <s v="No"/>
    <n v="558244.5"/>
    <s v="ASALARIADO"/>
    <n v="51"/>
  </r>
  <r>
    <n v="530"/>
    <s v="MUJER"/>
    <n v="304913"/>
    <s v="ASALARIADO"/>
    <s v="SECTOR PUBLICO"/>
    <x v="0"/>
    <s v="NO"/>
    <s v="NO"/>
    <n v="45"/>
    <s v="No"/>
    <s v="No"/>
    <n v="304913"/>
    <s v="ASALARIADO"/>
    <n v="45"/>
  </r>
  <r>
    <n v="531"/>
    <s v="HOMBRE"/>
    <n v="1736277"/>
    <s v="ASALARIADO"/>
    <s v="SECTOR PUBLICO"/>
    <x v="0"/>
    <s v="NO"/>
    <s v="NO"/>
    <n v="42"/>
    <s v="No"/>
    <s v="No"/>
    <n v="1736277"/>
    <s v="ASALARIADO"/>
    <n v="42"/>
  </r>
  <r>
    <n v="532"/>
    <s v="MUJER"/>
    <n v="934810.14"/>
    <s v="ASALARIADO"/>
    <s v="SECTOR PUBLICO"/>
    <x v="0"/>
    <s v="NO"/>
    <s v="NO"/>
    <n v="44"/>
    <s v="No"/>
    <s v="No"/>
    <n v="934810.14"/>
    <s v="ASALARIADO"/>
    <n v="44"/>
  </r>
  <r>
    <n v="533"/>
    <s v="MUJER"/>
    <n v="319303"/>
    <s v="ASEGURADO VOLUNTARIO"/>
    <s v="SECTOR PRIVADO"/>
    <x v="0"/>
    <s v="SI"/>
    <s v="SI"/>
    <n v="42"/>
    <s v="No"/>
    <s v="No"/>
    <n v="319303"/>
    <s v="ASEGURADO VOLUNTARIO"/>
    <n v="42"/>
  </r>
  <r>
    <n v="534"/>
    <s v="MUJER"/>
    <n v="629752"/>
    <s v="ASALARIADO"/>
    <s v="SECTOR PUBLICO"/>
    <x v="0"/>
    <s v="NO"/>
    <s v="NO"/>
    <n v="35"/>
    <s v="No"/>
    <s v="No"/>
    <n v="629752"/>
    <s v="ASALARIADO"/>
    <n v="35"/>
  </r>
  <r>
    <n v="535"/>
    <s v="HOMBRE"/>
    <n v="10700"/>
    <s v="ASALARIADO"/>
    <s v="SECTOR PRIVADO"/>
    <x v="0"/>
    <s v="NO"/>
    <s v="NO"/>
    <n v="22"/>
    <s v="No"/>
    <s v="No"/>
    <n v="10700"/>
    <s v="ASALARIADO"/>
    <n v="22"/>
  </r>
  <r>
    <n v="536"/>
    <s v="HOMBRE"/>
    <n v="278030"/>
    <s v="CONVENIOS ESPECIALES DE TRABAJADORES INDEPENDIENTES"/>
    <s v="SECTOR PRIVADO"/>
    <x v="0"/>
    <s v="NO"/>
    <s v="NO"/>
    <n v="56"/>
    <s v="No"/>
    <s v="No"/>
    <n v="278030"/>
    <s v="CONVENIOS ESPECIALES DE TRABAJADORES INDEPENDIENTES"/>
    <n v="56"/>
  </r>
  <r>
    <n v="537"/>
    <s v="HOMBRE"/>
    <n v="1555300.2"/>
    <s v="ASALARIADO"/>
    <s v="SECTOR PUBLICO"/>
    <x v="0"/>
    <s v="NO"/>
    <s v="NO"/>
    <n v="51"/>
    <s v="No"/>
    <s v="No"/>
    <n v="1555300.2"/>
    <s v="ASALARIADO"/>
    <n v="51"/>
  </r>
  <r>
    <n v="538"/>
    <s v="HOMBRE"/>
    <n v="812000"/>
    <s v="ASALARIADO"/>
    <s v="SECTOR PRIVADO"/>
    <x v="0"/>
    <s v="NO"/>
    <s v="SI"/>
    <n v="30"/>
    <s v="No"/>
    <s v="No"/>
    <n v="812000"/>
    <s v="ASALARIADO"/>
    <n v="30"/>
  </r>
  <r>
    <n v="539"/>
    <s v="HOMBRE"/>
    <n v="563607"/>
    <s v="TRABAJADOR INDEPENDIENTE"/>
    <s v="SECTOR PRIVADO"/>
    <x v="0"/>
    <s v="SI"/>
    <s v="SI"/>
    <n v="53"/>
    <s v="No"/>
    <s v="No"/>
    <n v="563607"/>
    <s v="TRABAJADOR INDEPENDIENTE"/>
    <n v="53"/>
  </r>
  <r>
    <n v="540"/>
    <s v="HOMBRE"/>
    <n v="175000"/>
    <s v="ASALARIADO"/>
    <s v="SECTOR PRIVADO"/>
    <x v="0"/>
    <s v="NO"/>
    <s v="NO"/>
    <n v="29"/>
    <s v="No"/>
    <s v="No"/>
    <n v="175000"/>
    <s v="ASALARIADO"/>
    <n v="29"/>
  </r>
  <r>
    <n v="541"/>
    <s v="HOMBRE"/>
    <n v="403293"/>
    <s v="ASEGURADO VOLUNTARIO"/>
    <s v="SECTOR PRIVADO"/>
    <x v="0"/>
    <s v="SI"/>
    <s v="NO"/>
    <n v="29"/>
    <s v="No"/>
    <s v="No"/>
    <n v="403293"/>
    <s v="ASEGURADO VOLUNTARIO"/>
    <n v="29"/>
  </r>
  <r>
    <n v="542"/>
    <s v="HOMBRE"/>
    <n v="1523795.76"/>
    <s v="ASALARIADO"/>
    <s v="SECTOR PUBLICO"/>
    <x v="0"/>
    <s v="NO"/>
    <s v="NO"/>
    <n v="61"/>
    <s v="No"/>
    <s v="No"/>
    <n v="1523795.76"/>
    <s v="ASALARIADO"/>
    <n v="61"/>
  </r>
  <r>
    <n v="543"/>
    <s v="HOMBRE"/>
    <n v="997036"/>
    <s v="ASALARIADO"/>
    <s v="SECTOR PUBLICO"/>
    <x v="0"/>
    <s v="NO"/>
    <s v="NO"/>
    <n v="63"/>
    <s v="No"/>
    <s v="No"/>
    <n v="997036"/>
    <s v="ASALARIADO"/>
    <n v="63"/>
  </r>
  <r>
    <n v="544"/>
    <s v="HOMBRE"/>
    <n v="532934.25"/>
    <s v="ASALARIADO"/>
    <s v="SECTOR PRIVADO"/>
    <x v="0"/>
    <s v="NO"/>
    <s v="NO"/>
    <n v="36"/>
    <s v="No"/>
    <s v="No"/>
    <n v="532934.25"/>
    <s v="ASALARIADO"/>
    <n v="36"/>
  </r>
  <r>
    <n v="545"/>
    <s v="HOMBRE"/>
    <n v="877312.5"/>
    <s v="ASALARIADO"/>
    <s v="SECTOR PRIVADO"/>
    <x v="0"/>
    <s v="NO"/>
    <s v="NO"/>
    <n v="29"/>
    <s v="No"/>
    <s v="No"/>
    <n v="877312.5"/>
    <s v="ASALARIADO"/>
    <n v="29"/>
  </r>
  <r>
    <n v="546"/>
    <s v="HOMBRE"/>
    <n v="1738706"/>
    <s v="PENSIONADOS EN SU PROPIO SISTEMA"/>
    <s v="SECTOR PUBLICO"/>
    <x v="0"/>
    <s v="NO"/>
    <s v="NO"/>
    <n v="50"/>
    <s v="No"/>
    <s v="No"/>
    <n v="1738706"/>
    <s v="PENSIONADOS EN SU PROPIO SISTEMA"/>
    <n v="50"/>
  </r>
  <r>
    <n v="547"/>
    <s v="HOMBRE"/>
    <n v="487592.14"/>
    <s v="PENSIONADOS EN SU PROPIO SISTEMA"/>
    <s v="SECTOR PUBLICO"/>
    <x v="0"/>
    <s v="NO"/>
    <s v="NO"/>
    <n v="69"/>
    <s v="No"/>
    <s v="No"/>
    <n v="487592.14"/>
    <s v="PENSIONADOS EN SU PROPIO SISTEMA"/>
    <n v="69"/>
  </r>
  <r>
    <n v="548"/>
    <s v="MUJER"/>
    <n v="772981.75"/>
    <s v="ASALARIADO"/>
    <s v="SECTOR PRIVADO"/>
    <x v="0"/>
    <s v="NO"/>
    <s v="NO"/>
    <n v="37"/>
    <s v="No"/>
    <s v="No"/>
    <n v="772981.75"/>
    <s v="ASALARIADO"/>
    <n v="37"/>
  </r>
  <r>
    <n v="549"/>
    <s v="MUJER"/>
    <n v="297046"/>
    <s v="ASEGURADO VOLUNTARIO"/>
    <s v="SECTOR PRIVADO"/>
    <x v="0"/>
    <s v="NO"/>
    <s v="NO"/>
    <n v="43"/>
    <s v="No"/>
    <s v="No"/>
    <n v="297046"/>
    <s v="ASEGURADO VOLUNTARIO"/>
    <n v="43"/>
  </r>
  <r>
    <n v="550"/>
    <s v="HOMBRE"/>
    <n v="1769790"/>
    <s v="ASALARIADO"/>
    <s v="SECTOR PRIVADO"/>
    <x v="0"/>
    <s v="NO"/>
    <s v="NO"/>
    <n v="25"/>
    <s v="No"/>
    <s v="No"/>
    <n v="1769790"/>
    <s v="ASALARIADO"/>
    <n v="25"/>
  </r>
  <r>
    <n v="551"/>
    <s v="MUJER"/>
    <n v="561272.5"/>
    <s v="ASALARIADO"/>
    <s v="SECTOR PUBLICO"/>
    <x v="0"/>
    <s v="NO"/>
    <s v="NO"/>
    <n v="52"/>
    <s v="No"/>
    <s v="No"/>
    <n v="561272.5"/>
    <s v="ASALARIADO"/>
    <n v="52"/>
  </r>
  <r>
    <n v="552"/>
    <s v="HOMBRE"/>
    <n v="1088603.02"/>
    <s v="ASALARIADO"/>
    <s v="SECTOR PRIVADO"/>
    <x v="0"/>
    <s v="NO"/>
    <s v="NO"/>
    <n v="38"/>
    <s v="No"/>
    <s v="No"/>
    <n v="1088603.02"/>
    <s v="ASALARIADO"/>
    <n v="38"/>
  </r>
  <r>
    <n v="553"/>
    <s v="HOMBRE"/>
    <n v="1024300.76"/>
    <s v="ASALARIADO"/>
    <s v="SECTOR PRIVADO"/>
    <x v="0"/>
    <s v="NO"/>
    <s v="NO"/>
    <n v="38"/>
    <s v="No"/>
    <s v="No"/>
    <n v="1024300.76"/>
    <s v="ASALARIADO"/>
    <n v="38"/>
  </r>
  <r>
    <n v="554"/>
    <s v="HOMBRE"/>
    <n v="278030"/>
    <s v="CONVENIOS ESPECIALES DE TRABAJADORES INDEPENDIENTES"/>
    <s v="SECTOR PRIVADO"/>
    <x v="0"/>
    <s v="NO"/>
    <s v="NO"/>
    <n v="30"/>
    <s v="No"/>
    <s v="No"/>
    <n v="278030"/>
    <s v="CONVENIOS ESPECIALES DE TRABAJADORES INDEPENDIENTES"/>
    <n v="30"/>
  </r>
  <r>
    <n v="555"/>
    <s v="MUJER"/>
    <n v="426667"/>
    <s v="ASALARIADO"/>
    <s v="SECTOR PRIVADO"/>
    <x v="0"/>
    <s v="NO"/>
    <s v="NO"/>
    <n v="25"/>
    <s v="No"/>
    <s v="No"/>
    <n v="426667"/>
    <s v="ASALARIADO"/>
    <n v="25"/>
  </r>
  <r>
    <n v="556"/>
    <s v="HOMBRE"/>
    <n v="523027"/>
    <s v="TRABAJADOR INDEPENDIENTE"/>
    <s v="SECTOR PRIVADO"/>
    <x v="0"/>
    <s v="NO"/>
    <s v="SI"/>
    <n v="33"/>
    <s v="No"/>
    <s v="No"/>
    <n v="523027"/>
    <s v="TRABAJADOR INDEPENDIENTE"/>
    <n v="33"/>
  </r>
  <r>
    <n v="557"/>
    <s v="HOMBRE"/>
    <n v="358433"/>
    <s v="ASALARIADO"/>
    <s v="SECTOR PRIVADO"/>
    <x v="0"/>
    <s v="NO"/>
    <s v="NO"/>
    <n v="42"/>
    <s v="No"/>
    <s v="No"/>
    <n v="358433"/>
    <s v="ASALARIADO"/>
    <n v="42"/>
  </r>
  <r>
    <n v="558"/>
    <s v="MUJER"/>
    <n v="290307.3"/>
    <s v="ASALARIADO"/>
    <s v="SECTOR PUBLICO"/>
    <x v="0"/>
    <s v="NO"/>
    <s v="NO"/>
    <n v="25"/>
    <s v="No"/>
    <s v="No"/>
    <n v="290307.3"/>
    <s v="ASALARIADO"/>
    <n v="25"/>
  </r>
  <r>
    <n v="559"/>
    <s v="HOMBRE"/>
    <n v="475208"/>
    <s v="ASALARIADO"/>
    <s v="SECTOR PUBLICO"/>
    <x v="0"/>
    <s v="NO"/>
    <s v="NO"/>
    <n v="41"/>
    <s v="No"/>
    <s v="No"/>
    <n v="475208"/>
    <s v="ASALARIADO"/>
    <n v="41"/>
  </r>
  <r>
    <n v="560"/>
    <s v="HOMBRE"/>
    <n v="385702"/>
    <s v="ASEGURADO VOLUNTARIO"/>
    <s v="SECTOR PRIVADO"/>
    <x v="0"/>
    <s v="NO"/>
    <s v="NO"/>
    <n v="32"/>
    <s v="No"/>
    <s v="No"/>
    <n v="385702"/>
    <s v="ASEGURADO VOLUNTARIO"/>
    <n v="32"/>
  </r>
  <r>
    <n v="561"/>
    <s v="HOMBRE"/>
    <n v="297046"/>
    <s v="TRABAJADOR INDEPENDIENTE"/>
    <s v="SECTOR PRIVADO"/>
    <x v="0"/>
    <s v="NO"/>
    <s v="NO"/>
    <n v="61"/>
    <s v="No"/>
    <s v="No"/>
    <n v="297046"/>
    <s v="TRABAJADOR INDEPENDIENTE"/>
    <n v="61"/>
  </r>
  <r>
    <n v="562"/>
    <s v="MUJER"/>
    <n v="344000"/>
    <s v="ASALARIADO"/>
    <s v="SECTOR PRIVADO"/>
    <x v="0"/>
    <s v="NO"/>
    <s v="NO"/>
    <n v="26"/>
    <s v="No"/>
    <s v="No"/>
    <n v="344000"/>
    <s v="ASALARIADO"/>
    <n v="26"/>
  </r>
  <r>
    <n v="563"/>
    <s v="MUJER"/>
    <n v="1302556.5"/>
    <s v="ASALARIADO"/>
    <s v="SECTOR PUBLICO"/>
    <x v="0"/>
    <s v="NO"/>
    <s v="NO"/>
    <n v="41"/>
    <s v="No"/>
    <s v="No"/>
    <n v="1302556.5"/>
    <s v="ASALARIADO"/>
    <n v="41"/>
  </r>
  <r>
    <n v="564"/>
    <s v="MUJER"/>
    <n v="939461.54"/>
    <s v="ASALARIADO"/>
    <s v="SECTOR PRIVADO"/>
    <x v="0"/>
    <s v="NO"/>
    <s v="NO"/>
    <n v="25"/>
    <s v="No"/>
    <s v="No"/>
    <n v="939461.54"/>
    <s v="ASALARIADO"/>
    <n v="25"/>
  </r>
  <r>
    <n v="565"/>
    <s v="HOMBRE"/>
    <n v="402139.4"/>
    <s v="ASALARIADO"/>
    <s v="SECTOR PRIVADO"/>
    <x v="0"/>
    <s v="NO"/>
    <s v="NO"/>
    <n v="39"/>
    <s v="No"/>
    <s v="No"/>
    <n v="402139.4"/>
    <s v="ASALARIADO"/>
    <n v="39"/>
  </r>
  <r>
    <n v="566"/>
    <s v="HOMBRE"/>
    <n v="387763"/>
    <s v="TRABAJADOR INDEPENDIENTE"/>
    <s v="SECTOR PRIVADO"/>
    <x v="0"/>
    <s v="NO"/>
    <s v="NO"/>
    <n v="53"/>
    <s v="No"/>
    <s v="No"/>
    <n v="387763"/>
    <s v="TRABAJADOR INDEPENDIENTE"/>
    <n v="53"/>
  </r>
  <r>
    <n v="567"/>
    <s v="HOMBRE"/>
    <n v="370000"/>
    <s v="ASALARIADO"/>
    <s v="SECTOR PRIVADO"/>
    <x v="0"/>
    <s v="SI"/>
    <s v="NO"/>
    <n v="45"/>
    <s v="No"/>
    <s v="No"/>
    <n v="370000"/>
    <s v="ASALARIADO"/>
    <n v="45"/>
  </r>
  <r>
    <n v="568"/>
    <s v="MUJER"/>
    <n v="444333.33"/>
    <s v="ASALARIADO"/>
    <s v="SECTOR PRIVADO"/>
    <x v="0"/>
    <s v="NO"/>
    <s v="NO"/>
    <n v="23"/>
    <s v="No"/>
    <s v="No"/>
    <n v="444333.33"/>
    <s v="ASALARIADO"/>
    <n v="23"/>
  </r>
  <r>
    <n v="569"/>
    <s v="HOMBRE"/>
    <n v="179344"/>
    <s v="ASALARIADO"/>
    <s v="SECTOR PRIVADO"/>
    <x v="0"/>
    <s v="NO"/>
    <s v="NO"/>
    <n v="29"/>
    <s v="No"/>
    <s v="No"/>
    <n v="179344"/>
    <s v="ASALARIADO"/>
    <n v="29"/>
  </r>
  <r>
    <n v="570"/>
    <s v="MUJER"/>
    <n v="289448"/>
    <s v="TRABAJADOR INDEPENDIENTE"/>
    <s v="SECTOR PRIVADO"/>
    <x v="0"/>
    <s v="NO"/>
    <s v="NO"/>
    <n v="52"/>
    <s v="No"/>
    <s v="No"/>
    <n v="289448"/>
    <s v="TRABAJADOR INDEPENDIENTE"/>
    <n v="52"/>
  </r>
  <r>
    <n v="571"/>
    <s v="HOMBRE"/>
    <n v="588210"/>
    <s v="ASALARIADO"/>
    <s v="SECTOR PUBLICO"/>
    <x v="0"/>
    <s v="NO"/>
    <s v="SI"/>
    <n v="35"/>
    <s v="No"/>
    <s v="No"/>
    <n v="588210"/>
    <s v="ASALARIADO"/>
    <n v="35"/>
  </r>
  <r>
    <n v="572"/>
    <s v="HOMBRE"/>
    <n v="336000"/>
    <s v="ASALARIADO"/>
    <s v="SECTOR PRIVADO"/>
    <x v="0"/>
    <s v="NO"/>
    <s v="NO"/>
    <n v="53"/>
    <s v="No"/>
    <s v="No"/>
    <n v="336000"/>
    <s v="ASALARIADO"/>
    <n v="53"/>
  </r>
  <r>
    <n v="573"/>
    <s v="HOMBRE"/>
    <n v="452192.8"/>
    <s v="ASALARIADO"/>
    <s v="SECTOR PRIVADO"/>
    <x v="0"/>
    <s v="NO"/>
    <s v="NO"/>
    <n v="49"/>
    <s v="No"/>
    <s v="No"/>
    <n v="452192.8"/>
    <s v="ASALARIADO"/>
    <n v="49"/>
  </r>
  <r>
    <n v="574"/>
    <s v="HOMBRE"/>
    <n v="360000"/>
    <s v="ASALARIADO"/>
    <s v="SECTOR PRIVADO"/>
    <x v="0"/>
    <s v="NO"/>
    <s v="NO"/>
    <n v="36"/>
    <s v="No"/>
    <s v="No"/>
    <n v="360000"/>
    <s v="ASALARIADO"/>
    <n v="36"/>
  </r>
  <r>
    <n v="575"/>
    <s v="MUJER"/>
    <n v="3033354.29"/>
    <s v="ASALARIADO"/>
    <s v="SECTOR PUBLICO"/>
    <x v="0"/>
    <s v="NO"/>
    <s v="NO"/>
    <n v="27"/>
    <s v="Atípico"/>
    <s v="No"/>
    <n v="3033354.29"/>
    <s v="ASALARIADO"/>
    <n v="27"/>
  </r>
  <r>
    <n v="576"/>
    <s v="MUJER"/>
    <n v="1176797.18"/>
    <s v="ASALARIADO"/>
    <s v="SECTOR PRIVADO"/>
    <x v="0"/>
    <s v="NO"/>
    <s v="NO"/>
    <n v="60"/>
    <s v="No"/>
    <s v="No"/>
    <n v="1176797.18"/>
    <s v="ASALARIADO"/>
    <n v="60"/>
  </r>
  <r>
    <n v="577"/>
    <s v="HOMBRE"/>
    <n v="293293"/>
    <s v="ASALARIADO"/>
    <s v="SECTOR PRIVADO"/>
    <x v="0"/>
    <s v="NO"/>
    <s v="NO"/>
    <n v="51"/>
    <s v="No"/>
    <s v="No"/>
    <n v="293293"/>
    <s v="ASALARIADO"/>
    <n v="51"/>
  </r>
  <r>
    <n v="578"/>
    <s v="HOMBRE"/>
    <n v="297046"/>
    <s v="ASEGURADO VOLUNTARIO"/>
    <s v="SECTOR PRIVADO"/>
    <x v="0"/>
    <s v="NO"/>
    <s v="NO"/>
    <n v="30"/>
    <s v="No"/>
    <s v="No"/>
    <n v="297046"/>
    <s v="ASEGURADO VOLUNTARIO"/>
    <n v="30"/>
  </r>
  <r>
    <n v="579"/>
    <s v="MUJER"/>
    <n v="962128.4"/>
    <s v="ASALARIADO"/>
    <s v="SECTOR PRIVADO"/>
    <x v="0"/>
    <s v="NO"/>
    <s v="NO"/>
    <n v="32"/>
    <s v="No"/>
    <s v="No"/>
    <n v="962128.4"/>
    <s v="ASALARIADO"/>
    <n v="32"/>
  </r>
  <r>
    <n v="580"/>
    <s v="HOMBRE"/>
    <n v="800945.46"/>
    <s v="ASALARIADO"/>
    <s v="SECTOR PRIVADO"/>
    <x v="0"/>
    <s v="NO"/>
    <s v="NO"/>
    <n v="46"/>
    <s v="No"/>
    <s v="No"/>
    <n v="800945.46"/>
    <s v="ASALARIADO"/>
    <n v="46"/>
  </r>
  <r>
    <n v="581"/>
    <s v="HOMBRE"/>
    <n v="445567"/>
    <s v="TRABAJADOR INDEPENDIENTE"/>
    <s v="SECTOR PRIVADO"/>
    <x v="0"/>
    <s v="NO"/>
    <s v="SI"/>
    <n v="56"/>
    <s v="No"/>
    <s v="No"/>
    <n v="445567"/>
    <s v="TRABAJADOR INDEPENDIENTE"/>
    <n v="56"/>
  </r>
  <r>
    <n v="582"/>
    <s v="HOMBRE"/>
    <n v="130000"/>
    <s v="ASALARIADO"/>
    <s v="SECTOR PRIVADO"/>
    <x v="0"/>
    <s v="NO"/>
    <s v="NO"/>
    <n v="26"/>
    <s v="No"/>
    <s v="No"/>
    <n v="130000"/>
    <s v="ASALARIADO"/>
    <n v="26"/>
  </r>
  <r>
    <n v="583"/>
    <s v="HOMBRE"/>
    <n v="753130.72"/>
    <s v="ASALARIADO"/>
    <s v="SECTOR PRIVADO"/>
    <x v="0"/>
    <s v="NO"/>
    <s v="NO"/>
    <n v="22"/>
    <s v="No"/>
    <s v="No"/>
    <n v="753130.72"/>
    <s v="ASALARIADO"/>
    <n v="22"/>
  </r>
  <r>
    <n v="584"/>
    <s v="HOMBRE"/>
    <n v="180000"/>
    <s v="ASALARIADO"/>
    <s v="SECTOR PRIVADO"/>
    <x v="0"/>
    <s v="NO"/>
    <s v="NO"/>
    <n v="28"/>
    <s v="No"/>
    <s v="No"/>
    <n v="180000"/>
    <s v="ASALARIADO"/>
    <n v="28"/>
  </r>
  <r>
    <n v="585"/>
    <s v="HOMBRE"/>
    <n v="377035"/>
    <s v="TRABAJADOR INDEPENDIENTE"/>
    <s v="SECTOR PRIVADO"/>
    <x v="0"/>
    <s v="NO"/>
    <s v="SI"/>
    <n v="49"/>
    <s v="No"/>
    <s v="No"/>
    <n v="377035"/>
    <s v="TRABAJADOR INDEPENDIENTE"/>
    <n v="49"/>
  </r>
  <r>
    <n v="586"/>
    <s v="MUJER"/>
    <n v="308874"/>
    <s v="ASALARIADO"/>
    <s v="SECTOR PUBLICO"/>
    <x v="0"/>
    <s v="NO"/>
    <s v="SI"/>
    <n v="57"/>
    <s v="No"/>
    <s v="No"/>
    <n v="308874"/>
    <s v="ASALARIADO"/>
    <n v="57"/>
  </r>
  <r>
    <n v="587"/>
    <s v="MUJER"/>
    <n v="1591051.5"/>
    <s v="ASALARIADO"/>
    <s v="SECTOR PUBLICO"/>
    <x v="0"/>
    <s v="NO"/>
    <s v="NO"/>
    <n v="62"/>
    <s v="No"/>
    <s v="No"/>
    <n v="1591051.5"/>
    <s v="ASALARIADO"/>
    <n v="62"/>
  </r>
  <r>
    <n v="588"/>
    <s v="HOMBRE"/>
    <n v="415503"/>
    <s v="ASALARIADO"/>
    <s v="SECTOR PRIVADO"/>
    <x v="0"/>
    <s v="NO"/>
    <s v="NO"/>
    <n v="52"/>
    <s v="No"/>
    <s v="No"/>
    <n v="415503"/>
    <s v="ASALARIADO"/>
    <n v="52"/>
  </r>
  <r>
    <n v="589"/>
    <s v="MUJER"/>
    <n v="397559.9"/>
    <s v="ASALARIADO"/>
    <s v="SECTOR PRIVADO"/>
    <x v="0"/>
    <s v="NO"/>
    <s v="NO"/>
    <n v="21"/>
    <s v="No"/>
    <s v="No"/>
    <n v="397559.9"/>
    <s v="ASALARIADO"/>
    <n v="21"/>
  </r>
  <r>
    <n v="590"/>
    <s v="MUJER"/>
    <n v="1422244"/>
    <s v="PENSIONADOS EN SU PROPIO SISTEMA"/>
    <s v="SECTOR PUBLICO"/>
    <x v="0"/>
    <s v="NO"/>
    <s v="NO"/>
    <n v="77"/>
    <s v="No"/>
    <s v="No"/>
    <n v="1422244"/>
    <s v="PENSIONADOS EN SU PROPIO SISTEMA"/>
    <n v="77"/>
  </r>
  <r>
    <n v="591"/>
    <s v="MUJER"/>
    <n v="297046"/>
    <s v="ASEGURADO VOLUNTARIO"/>
    <s v="SECTOR PRIVADO"/>
    <x v="0"/>
    <s v="NO"/>
    <s v="NO"/>
    <n v="26"/>
    <s v="No"/>
    <s v="No"/>
    <n v="297046"/>
    <s v="ASEGURADO VOLUNTARIO"/>
    <n v="26"/>
  </r>
  <r>
    <n v="592"/>
    <s v="MUJER"/>
    <n v="1039384"/>
    <s v="ASALARIADO"/>
    <s v="SECTOR PUBLICO"/>
    <x v="0"/>
    <s v="NO"/>
    <s v="SI"/>
    <n v="43"/>
    <s v="No"/>
    <s v="No"/>
    <n v="1039384"/>
    <s v="ASALARIADO"/>
    <n v="43"/>
  </r>
  <r>
    <n v="593"/>
    <s v="HOMBRE"/>
    <n v="310363"/>
    <s v="ASEGURADO VOLUNTARIO"/>
    <s v="SECTOR PRIVADO"/>
    <x v="0"/>
    <s v="NO"/>
    <s v="NO"/>
    <n v="60"/>
    <s v="No"/>
    <s v="No"/>
    <n v="310363"/>
    <s v="ASEGURADO VOLUNTARIO"/>
    <n v="60"/>
  </r>
  <r>
    <n v="594"/>
    <s v="HOMBRE"/>
    <n v="1150000"/>
    <s v="ASALARIADO"/>
    <s v="SECTOR PRIVADO"/>
    <x v="0"/>
    <s v="NO"/>
    <s v="NO"/>
    <n v="37"/>
    <s v="No"/>
    <s v="No"/>
    <n v="1150000"/>
    <s v="ASALARIADO"/>
    <n v="37"/>
  </r>
  <r>
    <n v="595"/>
    <s v="MUJER"/>
    <n v="360191"/>
    <s v="ASALARIADO"/>
    <s v="SECTOR PUBLICO"/>
    <x v="0"/>
    <s v="NO"/>
    <s v="SI"/>
    <n v="42"/>
    <s v="No"/>
    <s v="No"/>
    <n v="360191"/>
    <s v="ASALARIADO"/>
    <n v="42"/>
  </r>
  <r>
    <n v="596"/>
    <s v="HOMBRE"/>
    <n v="2183437.7799999998"/>
    <s v="ASALARIADO"/>
    <s v="SECTOR PUBLICO"/>
    <x v="0"/>
    <s v="NO"/>
    <s v="NO"/>
    <n v="43"/>
    <s v="No"/>
    <s v="No"/>
    <n v="2183437.7799999998"/>
    <s v="ASALARIADO"/>
    <n v="43"/>
  </r>
  <r>
    <n v="597"/>
    <s v="HOMBRE"/>
    <n v="278030"/>
    <s v="CONVENIOS ESPECIALES DE TRABAJADORES INDEPENDIENTES"/>
    <s v="SECTOR PRIVADO"/>
    <x v="0"/>
    <s v="NO"/>
    <s v="NO"/>
    <n v="53"/>
    <s v="No"/>
    <s v="No"/>
    <n v="278030"/>
    <s v="CONVENIOS ESPECIALES DE TRABAJADORES INDEPENDIENTES"/>
    <n v="53"/>
  </r>
  <r>
    <n v="598"/>
    <s v="MUJER"/>
    <n v="518073.51"/>
    <s v="ASALARIADO"/>
    <s v="SECTOR PRIVADO"/>
    <x v="0"/>
    <s v="NO"/>
    <s v="NO"/>
    <n v="46"/>
    <s v="No"/>
    <s v="No"/>
    <n v="518073.51"/>
    <s v="ASALARIADO"/>
    <n v="46"/>
  </r>
  <r>
    <n v="599"/>
    <s v="HOMBRE"/>
    <n v="390486.2"/>
    <s v="ASALARIADO"/>
    <s v="SECTOR PUBLICO"/>
    <x v="0"/>
    <s v="NO"/>
    <s v="NO"/>
    <n v="51"/>
    <s v="No"/>
    <s v="No"/>
    <n v="390486.2"/>
    <s v="ASALARIADO"/>
    <n v="51"/>
  </r>
  <r>
    <n v="600"/>
    <s v="HOMBRE"/>
    <n v="2170393.56"/>
    <s v="ASALARIADO"/>
    <s v="SECTOR PUBLICO"/>
    <x v="0"/>
    <s v="NO"/>
    <s v="NO"/>
    <n v="41"/>
    <s v="No"/>
    <s v="No"/>
    <n v="2170393.56"/>
    <s v="ASALARIADO"/>
    <n v="41"/>
  </r>
  <r>
    <n v="601"/>
    <s v="HOMBRE"/>
    <n v="299825"/>
    <s v="TRABAJADOR INDEPENDIENTE"/>
    <s v="SECTOR PRIVADO"/>
    <x v="0"/>
    <s v="SI"/>
    <s v="SI"/>
    <n v="36"/>
    <s v="No"/>
    <s v="No"/>
    <n v="299825"/>
    <s v="TRABAJADOR INDEPENDIENTE"/>
    <n v="36"/>
  </r>
  <r>
    <n v="602"/>
    <s v="MUJER"/>
    <n v="273601"/>
    <s v="ASALARIADO"/>
    <s v="SECTOR PRIVADO"/>
    <x v="0"/>
    <s v="SI"/>
    <s v="NO"/>
    <n v="39"/>
    <s v="No"/>
    <s v="No"/>
    <n v="273601"/>
    <s v="ASALARIADO"/>
    <n v="39"/>
  </r>
  <r>
    <n v="603"/>
    <s v="HOMBRE"/>
    <n v="751546.8"/>
    <s v="ASALARIADO"/>
    <s v="SECTOR PRIVADO"/>
    <x v="0"/>
    <s v="NO"/>
    <s v="NO"/>
    <n v="29"/>
    <s v="No"/>
    <s v="No"/>
    <n v="751546.8"/>
    <s v="ASALARIADO"/>
    <n v="29"/>
  </r>
  <r>
    <n v="604"/>
    <s v="HOMBRE"/>
    <n v="839652"/>
    <s v="TRABAJADOR INDEPENDIENTE"/>
    <s v="SECTOR PRIVADO"/>
    <x v="0"/>
    <s v="NO"/>
    <s v="SI"/>
    <n v="77"/>
    <s v="No"/>
    <s v="No"/>
    <n v="839652"/>
    <s v="TRABAJADOR INDEPENDIENTE"/>
    <n v="77"/>
  </r>
  <r>
    <n v="605"/>
    <s v="MUJER"/>
    <n v="1742394.77"/>
    <s v="ASALARIADO"/>
    <s v="SECTOR PRIVADO"/>
    <x v="0"/>
    <s v="NO"/>
    <s v="NO"/>
    <n v="39"/>
    <s v="No"/>
    <s v="No"/>
    <n v="1742394.77"/>
    <s v="ASALARIADO"/>
    <n v="39"/>
  </r>
  <r>
    <n v="606"/>
    <s v="HOMBRE"/>
    <n v="1008778"/>
    <s v="PENSIONADOS EN SU PROPIO SISTEMA"/>
    <s v="SECTOR PUBLICO"/>
    <x v="0"/>
    <s v="NO"/>
    <s v="NO"/>
    <n v="75"/>
    <s v="No"/>
    <s v="No"/>
    <n v="1008778"/>
    <s v="PENSIONADOS EN SU PROPIO SISTEMA"/>
    <n v="75"/>
  </r>
  <r>
    <n v="607"/>
    <s v="HOMBRE"/>
    <n v="587551.63"/>
    <s v="PENSIONADOS EN SU PROPIO SISTEMA"/>
    <s v="SECTOR PUBLICO"/>
    <x v="0"/>
    <s v="NO"/>
    <s v="NO"/>
    <n v="68"/>
    <s v="No"/>
    <s v="No"/>
    <n v="587551.63"/>
    <s v="PENSIONADOS EN SU PROPIO SISTEMA"/>
    <n v="68"/>
  </r>
  <r>
    <n v="608"/>
    <s v="MUJER"/>
    <n v="112200"/>
    <s v="ASALARIADO"/>
    <s v="SECTOR PRIVADO"/>
    <x v="0"/>
    <s v="NO"/>
    <s v="NO"/>
    <n v="53"/>
    <s v="No"/>
    <s v="No"/>
    <n v="112200"/>
    <s v="ASALARIADO"/>
    <n v="53"/>
  </r>
  <r>
    <n v="609"/>
    <s v="MUJER"/>
    <n v="927718"/>
    <s v="ASALARIADO"/>
    <s v="SECTOR PUBLICO"/>
    <x v="0"/>
    <s v="NO"/>
    <s v="SI"/>
    <n v="29"/>
    <s v="No"/>
    <s v="No"/>
    <n v="927718"/>
    <s v="ASALARIADO"/>
    <n v="29"/>
  </r>
  <r>
    <n v="610"/>
    <s v="HOMBRE"/>
    <n v="400166.55"/>
    <s v="ASALARIADO"/>
    <s v="SECTOR PRIVADO"/>
    <x v="0"/>
    <s v="SI"/>
    <s v="NO"/>
    <n v="31"/>
    <s v="No"/>
    <s v="No"/>
    <n v="400166.55"/>
    <s v="ASALARIADO"/>
    <n v="31"/>
  </r>
  <r>
    <n v="611"/>
    <s v="MUJER"/>
    <n v="1173695"/>
    <s v="PENSIONADOS EN SU PROPIO SISTEMA"/>
    <s v="SECTOR PUBLICO"/>
    <x v="0"/>
    <s v="NO"/>
    <s v="NO"/>
    <n v="71"/>
    <s v="No"/>
    <s v="No"/>
    <n v="1173695"/>
    <s v="PENSIONADOS EN SU PROPIO SISTEMA"/>
    <n v="71"/>
  </r>
  <r>
    <n v="612"/>
    <s v="MUJER"/>
    <n v="317000"/>
    <s v="ASALARIADO"/>
    <s v="SECTOR PRIVADO"/>
    <x v="0"/>
    <s v="NO"/>
    <s v="SI"/>
    <n v="39"/>
    <s v="No"/>
    <s v="No"/>
    <n v="317000"/>
    <s v="ASALARIADO"/>
    <n v="39"/>
  </r>
  <r>
    <n v="613"/>
    <s v="HOMBRE"/>
    <n v="369367.93"/>
    <s v="ASALARIADO"/>
    <s v="SECTOR PUBLICO"/>
    <x v="0"/>
    <s v="NO"/>
    <s v="NO"/>
    <n v="35"/>
    <s v="No"/>
    <s v="No"/>
    <n v="369367.93"/>
    <s v="ASALARIADO"/>
    <n v="35"/>
  </r>
  <r>
    <n v="614"/>
    <s v="MUJER"/>
    <n v="453746"/>
    <s v="PENSIONADOS EN SU PROPIO SISTEMA"/>
    <s v="SECTOR PUBLICO"/>
    <x v="0"/>
    <s v="NO"/>
    <s v="NO"/>
    <n v="81"/>
    <s v="No"/>
    <s v="No"/>
    <n v="453746"/>
    <s v="PENSIONADOS EN SU PROPIO SISTEMA"/>
    <n v="81"/>
  </r>
  <r>
    <n v="615"/>
    <s v="HOMBRE"/>
    <n v="319572"/>
    <s v="ASALARIADO"/>
    <s v="SECTOR PRIVADO"/>
    <x v="0"/>
    <s v="SI"/>
    <s v="NO"/>
    <n v="43"/>
    <s v="No"/>
    <s v="No"/>
    <n v="319572"/>
    <s v="ASALARIADO"/>
    <n v="43"/>
  </r>
  <r>
    <n v="616"/>
    <s v="HOMBRE"/>
    <n v="1486691"/>
    <s v="ASALARIADO"/>
    <s v="SECTOR PUBLICO"/>
    <x v="0"/>
    <s v="NO"/>
    <s v="SI"/>
    <n v="31"/>
    <s v="No"/>
    <s v="No"/>
    <n v="1486691"/>
    <s v="ASALARIADO"/>
    <n v="31"/>
  </r>
  <r>
    <n v="617"/>
    <s v="HOMBRE"/>
    <n v="352881"/>
    <s v="TRABAJADOR INDEPENDIENTE"/>
    <s v="SECTOR PRIVADO"/>
    <x v="0"/>
    <s v="NO"/>
    <s v="NO"/>
    <n v="53"/>
    <s v="No"/>
    <s v="No"/>
    <n v="352881"/>
    <s v="TRABAJADOR INDEPENDIENTE"/>
    <n v="53"/>
  </r>
  <r>
    <n v="618"/>
    <s v="MUJER"/>
    <n v="352852"/>
    <s v="ASALARIADO"/>
    <s v="SECTOR PUBLICO"/>
    <x v="0"/>
    <s v="NO"/>
    <s v="NO"/>
    <n v="53"/>
    <s v="No"/>
    <s v="No"/>
    <n v="352852"/>
    <s v="ASALARIADO"/>
    <n v="53"/>
  </r>
  <r>
    <n v="619"/>
    <s v="HOMBRE"/>
    <n v="223463"/>
    <s v="ASALARIADO"/>
    <s v="SECTOR PRIVADO"/>
    <x v="0"/>
    <s v="SI"/>
    <s v="NO"/>
    <n v="20"/>
    <s v="No"/>
    <s v="No"/>
    <n v="223463"/>
    <s v="ASALARIADO"/>
    <n v="20"/>
  </r>
  <r>
    <n v="620"/>
    <s v="HOMBRE"/>
    <n v="573400"/>
    <s v="ASALARIADO"/>
    <s v="SECTOR PRIVADO"/>
    <x v="0"/>
    <s v="NO"/>
    <s v="NO"/>
    <n v="23"/>
    <s v="No"/>
    <s v="No"/>
    <n v="573400"/>
    <s v="ASALARIADO"/>
    <n v="23"/>
  </r>
  <r>
    <n v="621"/>
    <s v="HOMBRE"/>
    <n v="278030"/>
    <s v="CONVENIOS ESPECIALES DE TRABAJADORES INDEPENDIENTES"/>
    <s v="SECTOR PRIVADO"/>
    <x v="0"/>
    <s v="NO"/>
    <s v="NO"/>
    <n v="78"/>
    <s v="No"/>
    <s v="No"/>
    <n v="278030"/>
    <s v="CONVENIOS ESPECIALES DE TRABAJADORES INDEPENDIENTES"/>
    <n v="78"/>
  </r>
  <r>
    <n v="622"/>
    <s v="MUJER"/>
    <n v="502100"/>
    <s v="TRABAJADOR INDEPENDIENTE"/>
    <s v="SECTOR PRIVADO"/>
    <x v="0"/>
    <s v="NO"/>
    <s v="NO"/>
    <n v="48"/>
    <s v="No"/>
    <s v="No"/>
    <n v="502100"/>
    <s v="TRABAJADOR INDEPENDIENTE"/>
    <n v="48"/>
  </r>
  <r>
    <n v="623"/>
    <s v="HOMBRE"/>
    <n v="215000"/>
    <s v="ASALARIADO"/>
    <s v="SECTOR PRIVADO"/>
    <x v="0"/>
    <s v="NO"/>
    <s v="NO"/>
    <n v="60"/>
    <s v="No"/>
    <s v="No"/>
    <n v="215000"/>
    <s v="ASALARIADO"/>
    <n v="60"/>
  </r>
  <r>
    <n v="624"/>
    <s v="HOMBRE"/>
    <n v="367392"/>
    <s v="ASALARIADO"/>
    <s v="SECTOR PRIVADO"/>
    <x v="0"/>
    <s v="NO"/>
    <s v="NO"/>
    <n v="24"/>
    <s v="No"/>
    <s v="No"/>
    <n v="367392"/>
    <s v="ASALARIADO"/>
    <n v="24"/>
  </r>
  <r>
    <n v="625"/>
    <s v="MUJER"/>
    <n v="150000"/>
    <s v="ASALARIADO"/>
    <s v="SECTOR PRIVADO"/>
    <x v="0"/>
    <s v="NO"/>
    <s v="NO"/>
    <n v="44"/>
    <s v="No"/>
    <s v="No"/>
    <n v="150000"/>
    <s v="ASALARIADO"/>
    <n v="44"/>
  </r>
  <r>
    <n v="626"/>
    <s v="HOMBRE"/>
    <n v="679660.62"/>
    <s v="ASALARIADO"/>
    <s v="SECTOR PRIVADO"/>
    <x v="0"/>
    <s v="NO"/>
    <s v="NO"/>
    <n v="21"/>
    <s v="No"/>
    <s v="No"/>
    <n v="679660.62"/>
    <s v="ASALARIADO"/>
    <n v="21"/>
  </r>
  <r>
    <n v="627"/>
    <s v="HOMBRE"/>
    <n v="2796475"/>
    <s v="ASALARIADO"/>
    <s v="SECTOR PUBLICO"/>
    <x v="0"/>
    <s v="NO"/>
    <s v="SI"/>
    <n v="52"/>
    <s v="Atípico"/>
    <s v="No"/>
    <n v="2796475"/>
    <s v="ASALARIADO"/>
    <n v="52"/>
  </r>
  <r>
    <n v="628"/>
    <s v="MUJER"/>
    <n v="359544.27"/>
    <s v="CONVENIOS ESPECIALES DE ASEGURADOS VOLUNTARIOS"/>
    <s v="SECTOR PRIVADO"/>
    <x v="0"/>
    <s v="SI"/>
    <s v="NO"/>
    <n v="46"/>
    <s v="No"/>
    <s v="No"/>
    <n v="359544.27"/>
    <s v="CONVENIOS ESPECIALES DE ASEGURADOS VOLUNTARIOS"/>
    <n v="46"/>
  </r>
  <r>
    <n v="629"/>
    <s v="HOMBRE"/>
    <n v="298018"/>
    <s v="ASEGURADO VOLUNTARIO"/>
    <s v="SECTOR PRIVADO"/>
    <x v="0"/>
    <s v="NO"/>
    <s v="NO"/>
    <n v="36"/>
    <s v="No"/>
    <s v="No"/>
    <n v="298018"/>
    <s v="ASEGURADO VOLUNTARIO"/>
    <n v="36"/>
  </r>
  <r>
    <n v="630"/>
    <s v="MUJER"/>
    <n v="382136"/>
    <s v="TRABAJADOR INDEPENDIENTE"/>
    <s v="SECTOR PRIVADO"/>
    <x v="0"/>
    <s v="NO"/>
    <s v="NO"/>
    <n v="53"/>
    <s v="No"/>
    <s v="No"/>
    <n v="382136"/>
    <s v="TRABAJADOR INDEPENDIENTE"/>
    <n v="53"/>
  </r>
  <r>
    <n v="631"/>
    <s v="MUJER"/>
    <n v="297046"/>
    <s v="ASEGURADO VOLUNTARIO"/>
    <s v="SECTOR PRIVADO"/>
    <x v="0"/>
    <s v="NO"/>
    <s v="SI"/>
    <n v="35"/>
    <s v="No"/>
    <s v="No"/>
    <n v="297046"/>
    <s v="ASEGURADO VOLUNTARIO"/>
    <n v="35"/>
  </r>
  <r>
    <n v="632"/>
    <s v="HOMBRE"/>
    <n v="297046"/>
    <s v="ASEGURADO VOLUNTARIO"/>
    <s v="SECTOR PRIVADO"/>
    <x v="0"/>
    <s v="NO"/>
    <s v="NO"/>
    <n v="39"/>
    <s v="No"/>
    <s v="No"/>
    <n v="297046"/>
    <s v="ASEGURADO VOLUNTARIO"/>
    <n v="39"/>
  </r>
  <r>
    <n v="633"/>
    <s v="MUJER"/>
    <n v="347615"/>
    <s v="TRABAJADOR INDEPENDIENTE"/>
    <s v="SECTOR PRIVADO"/>
    <x v="0"/>
    <s v="NO"/>
    <s v="NO"/>
    <n v="36"/>
    <s v="No"/>
    <s v="No"/>
    <n v="347615"/>
    <s v="TRABAJADOR INDEPENDIENTE"/>
    <n v="36"/>
  </r>
  <r>
    <n v="634"/>
    <s v="MUJER"/>
    <n v="297044"/>
    <s v="ASEGURADO VOLUNTARIO"/>
    <s v="SECTOR PRIVADO"/>
    <x v="0"/>
    <s v="NO"/>
    <s v="NO"/>
    <n v="19"/>
    <s v="No"/>
    <s v="No"/>
    <n v="297044"/>
    <s v="ASEGURADO VOLUNTARIO"/>
    <n v="19"/>
  </r>
  <r>
    <n v="635"/>
    <s v="MUJER"/>
    <n v="297046"/>
    <s v="ASEGURADO VOLUNTARIO"/>
    <s v="SECTOR PRIVADO"/>
    <x v="0"/>
    <s v="NO"/>
    <s v="NO"/>
    <n v="31"/>
    <s v="No"/>
    <s v="No"/>
    <n v="297046"/>
    <s v="ASEGURADO VOLUNTARIO"/>
    <n v="31"/>
  </r>
  <r>
    <n v="636"/>
    <s v="HOMBRE"/>
    <n v="1169887"/>
    <s v="ASALARIADO"/>
    <s v="SECTOR PUBLICO"/>
    <x v="0"/>
    <s v="NO"/>
    <s v="NO"/>
    <n v="45"/>
    <s v="No"/>
    <s v="No"/>
    <n v="1169887"/>
    <s v="ASALARIADO"/>
    <n v="45"/>
  </r>
  <r>
    <n v="637"/>
    <s v="HOMBRE"/>
    <n v="1253145.82"/>
    <s v="ASALARIADO"/>
    <s v="SECTOR PUBLICO"/>
    <x v="0"/>
    <s v="NO"/>
    <s v="NO"/>
    <n v="34"/>
    <s v="No"/>
    <s v="No"/>
    <n v="1253145.82"/>
    <s v="ASALARIADO"/>
    <n v="34"/>
  </r>
  <r>
    <n v="638"/>
    <s v="HOMBRE"/>
    <n v="577032.5"/>
    <s v="ASALARIADO"/>
    <s v="SECTOR PRIVADO"/>
    <x v="0"/>
    <s v="NO"/>
    <s v="NO"/>
    <n v="53"/>
    <s v="No"/>
    <s v="No"/>
    <n v="577032.5"/>
    <s v="ASALARIADO"/>
    <n v="53"/>
  </r>
  <r>
    <n v="639"/>
    <s v="HOMBRE"/>
    <n v="305704"/>
    <s v="TRABAJADOR INDEPENDIENTE"/>
    <s v="SECTOR PRIVADO"/>
    <x v="0"/>
    <s v="NO"/>
    <s v="NO"/>
    <n v="68"/>
    <s v="No"/>
    <s v="No"/>
    <n v="305704"/>
    <s v="TRABAJADOR INDEPENDIENTE"/>
    <n v="68"/>
  </r>
  <r>
    <n v="640"/>
    <s v="MUJER"/>
    <n v="297045"/>
    <s v="ASEGURADO VOLUNTARIO"/>
    <s v="SECTOR PRIVADO"/>
    <x v="0"/>
    <s v="NO"/>
    <s v="NO"/>
    <n v="30"/>
    <s v="No"/>
    <s v="No"/>
    <n v="297045"/>
    <s v="ASEGURADO VOLUNTARIO"/>
    <n v="30"/>
  </r>
  <r>
    <n v="641"/>
    <s v="MUJER"/>
    <n v="697711"/>
    <s v="PENSIONADOS EN SU PROPIO SISTEMA"/>
    <s v="SECTOR PUBLICO"/>
    <x v="0"/>
    <s v="NO"/>
    <s v="NO"/>
    <n v="76"/>
    <s v="No"/>
    <s v="No"/>
    <n v="697711"/>
    <s v="PENSIONADOS EN SU PROPIO SISTEMA"/>
    <n v="76"/>
  </r>
  <r>
    <n v="642"/>
    <s v="HOMBRE"/>
    <n v="1611056.5"/>
    <s v="ASALARIADO"/>
    <s v="SECTOR PUBLICO"/>
    <x v="0"/>
    <s v="NO"/>
    <s v="NO"/>
    <n v="55"/>
    <s v="No"/>
    <s v="No"/>
    <n v="1611056.5"/>
    <s v="ASALARIADO"/>
    <n v="55"/>
  </r>
  <r>
    <n v="643"/>
    <s v="HOMBRE"/>
    <n v="278030"/>
    <s v="CONVENIOS ESPECIALES DE TRABAJADORES INDEPENDIENTES"/>
    <s v="SECTOR PRIVADO"/>
    <x v="0"/>
    <s v="NO"/>
    <s v="NO"/>
    <n v="26"/>
    <s v="No"/>
    <s v="No"/>
    <n v="278030"/>
    <s v="CONVENIOS ESPECIALES DE TRABAJADORES INDEPENDIENTES"/>
    <n v="26"/>
  </r>
  <r>
    <n v="644"/>
    <s v="MUJER"/>
    <n v="970360"/>
    <s v="ASALARIADO"/>
    <s v="SECTOR PUBLICO"/>
    <x v="0"/>
    <s v="NO"/>
    <s v="NO"/>
    <n v="41"/>
    <s v="No"/>
    <s v="No"/>
    <n v="970360"/>
    <s v="ASALARIADO"/>
    <n v="41"/>
  </r>
  <r>
    <n v="645"/>
    <s v="MUJER"/>
    <n v="159787.23000000001"/>
    <s v="ASALARIADO"/>
    <s v="SECTOR PRIVADO"/>
    <x v="0"/>
    <s v="NO"/>
    <s v="NO"/>
    <n v="36"/>
    <s v="No"/>
    <s v="No"/>
    <n v="159787.23000000001"/>
    <s v="ASALARIADO"/>
    <n v="36"/>
  </r>
  <r>
    <n v="646"/>
    <s v="HOMBRE"/>
    <n v="680400"/>
    <s v="ASALARIADO"/>
    <s v="SECTOR PRIVADO"/>
    <x v="0"/>
    <s v="NO"/>
    <s v="NO"/>
    <n v="63"/>
    <s v="No"/>
    <s v="No"/>
    <n v="680400"/>
    <s v="ASALARIADO"/>
    <n v="63"/>
  </r>
  <r>
    <n v="647"/>
    <s v="MUJER"/>
    <n v="1556653.39"/>
    <s v="ASALARIADO"/>
    <s v="SECTOR PRIVADO"/>
    <x v="0"/>
    <s v="NO"/>
    <s v="NO"/>
    <n v="44"/>
    <s v="No"/>
    <s v="No"/>
    <n v="1556653.39"/>
    <s v="ASALARIADO"/>
    <n v="44"/>
  </r>
  <r>
    <n v="648"/>
    <s v="MUJER"/>
    <n v="280000"/>
    <s v="ASALARIADO"/>
    <s v="SECTOR PRIVADO"/>
    <x v="0"/>
    <s v="SI"/>
    <s v="NO"/>
    <n v="59"/>
    <s v="No"/>
    <s v="No"/>
    <n v="280000"/>
    <s v="ASALARIADO"/>
    <n v="59"/>
  </r>
  <r>
    <n v="649"/>
    <s v="HOMBRE"/>
    <n v="311895"/>
    <s v="TRABAJADOR INDEPENDIENTE"/>
    <s v="SECTOR PRIVADO"/>
    <x v="0"/>
    <s v="NO"/>
    <s v="SI"/>
    <n v="41"/>
    <s v="No"/>
    <s v="No"/>
    <n v="311895"/>
    <s v="TRABAJADOR INDEPENDIENTE"/>
    <n v="41"/>
  </r>
  <r>
    <n v="650"/>
    <s v="HOMBRE"/>
    <n v="297046"/>
    <s v="ASEGURADO VOLUNTARIO"/>
    <s v="SECTOR PRIVADO"/>
    <x v="1"/>
    <s v="SI"/>
    <s v="NO"/>
    <n v="71"/>
    <s v="No"/>
    <s v="No"/>
    <n v="297046"/>
    <s v="ASEGURADO VOLUNTARIO"/>
    <n v="71"/>
  </r>
  <r>
    <n v="651"/>
    <s v="MUJER"/>
    <n v="540000"/>
    <s v="ASALARIADO"/>
    <s v="SECTOR PRIVADO"/>
    <x v="0"/>
    <s v="NO"/>
    <s v="NO"/>
    <n v="26"/>
    <s v="No"/>
    <s v="No"/>
    <n v="540000"/>
    <s v="ASALARIADO"/>
    <n v="26"/>
  </r>
  <r>
    <n v="652"/>
    <s v="MUJER"/>
    <n v="312690"/>
    <s v="ASALARIADO"/>
    <s v="SECTOR PUBLICO"/>
    <x v="0"/>
    <s v="NO"/>
    <s v="NO"/>
    <n v="57"/>
    <s v="No"/>
    <s v="No"/>
    <n v="312690"/>
    <s v="ASALARIADO"/>
    <n v="57"/>
  </r>
  <r>
    <n v="653"/>
    <s v="HOMBRE"/>
    <n v="216975"/>
    <s v="ASALARIADO"/>
    <s v="SECTOR PRIVADO"/>
    <x v="0"/>
    <s v="NO"/>
    <s v="NO"/>
    <n v="32"/>
    <s v="No"/>
    <s v="No"/>
    <n v="216975"/>
    <s v="ASALARIADO"/>
    <n v="32"/>
  </r>
  <r>
    <n v="654"/>
    <s v="HOMBRE"/>
    <n v="254494.92"/>
    <s v="ASALARIADO"/>
    <s v="SECTOR PUBLICO"/>
    <x v="0"/>
    <s v="NO"/>
    <s v="NO"/>
    <n v="31"/>
    <s v="No"/>
    <s v="No"/>
    <n v="254494.92"/>
    <s v="ASALARIADO"/>
    <n v="31"/>
  </r>
  <r>
    <n v="655"/>
    <s v="HOMBRE"/>
    <n v="278030"/>
    <s v="CONVENIOS ESPECIALES DE TRABAJADORES INDEPENDIENTES"/>
    <s v="SECTOR PRIVADO"/>
    <x v="0"/>
    <s v="SI"/>
    <s v="NO"/>
    <n v="38"/>
    <s v="No"/>
    <s v="No"/>
    <n v="278030"/>
    <s v="CONVENIOS ESPECIALES DE TRABAJADORES INDEPENDIENTES"/>
    <n v="38"/>
  </r>
  <r>
    <n v="656"/>
    <s v="HOMBRE"/>
    <n v="291178.01"/>
    <s v="ASALARIADO"/>
    <s v="SECTOR PRIVADO"/>
    <x v="0"/>
    <s v="NO"/>
    <s v="NO"/>
    <n v="34"/>
    <s v="No"/>
    <s v="No"/>
    <n v="291178.01"/>
    <s v="ASALARIADO"/>
    <n v="34"/>
  </r>
  <r>
    <n v="657"/>
    <s v="HOMBRE"/>
    <n v="1181901"/>
    <s v="ASALARIADO"/>
    <s v="SECTOR PUBLICO"/>
    <x v="0"/>
    <s v="NO"/>
    <s v="NO"/>
    <n v="55"/>
    <s v="No"/>
    <s v="No"/>
    <n v="1181901"/>
    <s v="ASALARIADO"/>
    <n v="55"/>
  </r>
  <r>
    <n v="658"/>
    <s v="HOMBRE"/>
    <n v="494539.06"/>
    <s v="ASALARIADO"/>
    <s v="SECTOR PRIVADO"/>
    <x v="0"/>
    <s v="SI"/>
    <s v="NO"/>
    <n v="39"/>
    <s v="No"/>
    <s v="No"/>
    <n v="494539.06"/>
    <s v="ASALARIADO"/>
    <n v="39"/>
  </r>
  <r>
    <n v="659"/>
    <s v="MUJER"/>
    <n v="299647"/>
    <s v="ASEGURADO VOLUNTARIO"/>
    <s v="SECTOR PRIVADO"/>
    <x v="0"/>
    <s v="NO"/>
    <s v="NO"/>
    <n v="51"/>
    <s v="No"/>
    <s v="No"/>
    <n v="299647"/>
    <s v="ASEGURADO VOLUNTARIO"/>
    <n v="51"/>
  </r>
  <r>
    <n v="660"/>
    <s v="HOMBRE"/>
    <n v="386161"/>
    <s v="TRABAJADOR INDEPENDIENTE"/>
    <s v="SECTOR PRIVADO"/>
    <x v="0"/>
    <s v="NO"/>
    <s v="SI"/>
    <n v="49"/>
    <s v="No"/>
    <s v="No"/>
    <n v="386161"/>
    <s v="TRABAJADOR INDEPENDIENTE"/>
    <n v="49"/>
  </r>
  <r>
    <n v="661"/>
    <s v="HOMBRE"/>
    <n v="300000"/>
    <s v="TRABAJADOR INDEPENDIENTE"/>
    <s v="SECTOR PRIVADO"/>
    <x v="0"/>
    <s v="NO"/>
    <s v="NO"/>
    <n v="30"/>
    <s v="No"/>
    <s v="No"/>
    <n v="300000"/>
    <s v="TRABAJADOR INDEPENDIENTE"/>
    <n v="30"/>
  </r>
  <r>
    <n v="662"/>
    <s v="HOMBRE"/>
    <n v="2425879.86"/>
    <s v="ASALARIADO"/>
    <s v="SECTOR PRIVADO"/>
    <x v="0"/>
    <s v="NO"/>
    <s v="NO"/>
    <n v="31"/>
    <s v="Atípico"/>
    <s v="No"/>
    <n v="2425879.86"/>
    <s v="ASALARIADO"/>
    <n v="31"/>
  </r>
  <r>
    <n v="663"/>
    <s v="HOMBRE"/>
    <n v="552616.01"/>
    <s v="ASALARIADO"/>
    <s v="SECTOR PRIVADO"/>
    <x v="0"/>
    <s v="NO"/>
    <s v="NO"/>
    <n v="30"/>
    <s v="No"/>
    <s v="No"/>
    <n v="552616.01"/>
    <s v="ASALARIADO"/>
    <n v="30"/>
  </r>
  <r>
    <n v="664"/>
    <s v="HOMBRE"/>
    <n v="454965.33"/>
    <s v="ASALARIADO"/>
    <s v="SECTOR PRIVADO"/>
    <x v="0"/>
    <s v="NO"/>
    <s v="SI"/>
    <n v="48"/>
    <s v="No"/>
    <s v="No"/>
    <n v="454965.33"/>
    <s v="ASALARIADO"/>
    <n v="48"/>
  </r>
  <r>
    <n v="665"/>
    <s v="MUJER"/>
    <n v="834260"/>
    <s v="ASALARIADO"/>
    <s v="SECTOR PUBLICO"/>
    <x v="0"/>
    <s v="NO"/>
    <s v="SI"/>
    <n v="42"/>
    <s v="No"/>
    <s v="No"/>
    <n v="834260"/>
    <s v="ASALARIADO"/>
    <n v="42"/>
  </r>
  <r>
    <n v="666"/>
    <s v="HOMBRE"/>
    <n v="329950"/>
    <s v="TRABAJADOR INDEPENDIENTE"/>
    <s v="SECTOR PRIVADO"/>
    <x v="0"/>
    <s v="NO"/>
    <s v="SI"/>
    <n v="41"/>
    <s v="No"/>
    <s v="No"/>
    <n v="329950"/>
    <s v="TRABAJADOR INDEPENDIENTE"/>
    <n v="41"/>
  </r>
  <r>
    <n v="667"/>
    <s v="HOMBRE"/>
    <n v="11.98"/>
    <s v="ASALARIADO"/>
    <s v="SECTOR PRIVADO"/>
    <x v="0"/>
    <s v="NO"/>
    <s v="NO"/>
    <n v="25"/>
    <s v="No"/>
    <s v="No"/>
    <n v="11.98"/>
    <s v="ASALARIADO"/>
    <n v="25"/>
  </r>
  <r>
    <n v="668"/>
    <s v="MUJER"/>
    <n v="293333.33"/>
    <s v="ASALARIADO"/>
    <s v="SECTOR PRIVADO"/>
    <x v="0"/>
    <s v="NO"/>
    <s v="NO"/>
    <n v="24"/>
    <s v="No"/>
    <s v="No"/>
    <n v="293333.33"/>
    <s v="ASALARIADO"/>
    <n v="24"/>
  </r>
  <r>
    <n v="669"/>
    <s v="HOMBRE"/>
    <n v="580000"/>
    <s v="ASALARIADO"/>
    <s v="SECTOR PRIVADO"/>
    <x v="0"/>
    <s v="NO"/>
    <s v="NO"/>
    <n v="36"/>
    <s v="No"/>
    <s v="No"/>
    <n v="580000"/>
    <s v="ASALARIADO"/>
    <n v="36"/>
  </r>
  <r>
    <n v="670"/>
    <s v="MUJER"/>
    <n v="817600"/>
    <s v="ASALARIADO"/>
    <s v="SECTOR PRIVADO"/>
    <x v="0"/>
    <s v="NO"/>
    <s v="NO"/>
    <n v="38"/>
    <s v="No"/>
    <s v="No"/>
    <n v="817600"/>
    <s v="ASALARIADO"/>
    <n v="38"/>
  </r>
  <r>
    <n v="671"/>
    <s v="MUJER"/>
    <n v="380590.81"/>
    <s v="ASALARIADO"/>
    <s v="SECTOR PRIVADO"/>
    <x v="0"/>
    <s v="NO"/>
    <s v="NO"/>
    <n v="33"/>
    <s v="No"/>
    <s v="No"/>
    <n v="380590.81"/>
    <s v="ASALARIADO"/>
    <n v="33"/>
  </r>
  <r>
    <n v="672"/>
    <s v="MUJER"/>
    <n v="278868"/>
    <s v="ASALARIADO"/>
    <s v="SECTOR PRIVADO"/>
    <x v="0"/>
    <s v="NO"/>
    <s v="NO"/>
    <n v="22"/>
    <s v="No"/>
    <s v="No"/>
    <n v="278868"/>
    <s v="ASALARIADO"/>
    <n v="22"/>
  </r>
  <r>
    <n v="673"/>
    <s v="HOMBRE"/>
    <n v="600538.5"/>
    <s v="ASALARIADO"/>
    <s v="SECTOR PRIVADO"/>
    <x v="0"/>
    <s v="NO"/>
    <s v="NO"/>
    <n v="27"/>
    <s v="No"/>
    <s v="No"/>
    <n v="600538.5"/>
    <s v="ASALARIADO"/>
    <n v="27"/>
  </r>
  <r>
    <n v="674"/>
    <s v="HOMBRE"/>
    <n v="4764816.1399999997"/>
    <s v="ASALARIADO"/>
    <s v="SECTOR PRIVADO"/>
    <x v="0"/>
    <s v="SI"/>
    <s v="NO"/>
    <n v="53"/>
    <s v="Atípico"/>
    <s v="No"/>
    <n v="4764816.1399999997"/>
    <s v="ASALARIADO"/>
    <n v="53"/>
  </r>
  <r>
    <n v="675"/>
    <s v="HOMBRE"/>
    <n v="278035"/>
    <s v="ASEGURADO VOLUNTARIO"/>
    <s v="SECTOR PRIVADO"/>
    <x v="0"/>
    <s v="NO"/>
    <s v="SI"/>
    <n v="54"/>
    <s v="No"/>
    <s v="No"/>
    <n v="278035"/>
    <s v="ASEGURADO VOLUNTARIO"/>
    <n v="54"/>
  </r>
  <r>
    <n v="676"/>
    <s v="MUJER"/>
    <n v="5215081"/>
    <s v="ASALARIADO"/>
    <s v="SECTOR PUBLICO"/>
    <x v="0"/>
    <s v="NO"/>
    <s v="NO"/>
    <n v="65"/>
    <s v="Atípico"/>
    <s v="No"/>
    <n v="5215081"/>
    <s v="ASALARIADO"/>
    <n v="65"/>
  </r>
  <r>
    <n v="677"/>
    <s v="HOMBRE"/>
    <n v="319600"/>
    <s v="ASALARIADO"/>
    <s v="SECTOR PRIVADO"/>
    <x v="0"/>
    <s v="NO"/>
    <s v="NO"/>
    <n v="61"/>
    <s v="No"/>
    <s v="No"/>
    <n v="319600"/>
    <s v="ASALARIADO"/>
    <n v="61"/>
  </r>
  <r>
    <n v="678"/>
    <s v="MUJER"/>
    <n v="152460"/>
    <s v="ASALARIADO"/>
    <s v="SECTOR PRIVADO"/>
    <x v="0"/>
    <s v="NO"/>
    <s v="NO"/>
    <n v="65"/>
    <s v="No"/>
    <s v="No"/>
    <n v="152460"/>
    <s v="ASALARIADO"/>
    <n v="65"/>
  </r>
  <r>
    <n v="679"/>
    <s v="HOMBRE"/>
    <n v="608941"/>
    <s v="TRABAJADOR INDEPENDIENTE"/>
    <s v="SECTOR PRIVADO"/>
    <x v="0"/>
    <s v="NO"/>
    <s v="SI"/>
    <n v="45"/>
    <s v="No"/>
    <s v="No"/>
    <n v="608941"/>
    <s v="TRABAJADOR INDEPENDIENTE"/>
    <n v="45"/>
  </r>
  <r>
    <n v="680"/>
    <s v="MUJER"/>
    <n v="454962.33"/>
    <s v="ASALARIADO"/>
    <s v="SECTOR PRIVADO"/>
    <x v="0"/>
    <s v="NO"/>
    <s v="NO"/>
    <n v="44"/>
    <s v="No"/>
    <s v="No"/>
    <n v="454962.33"/>
    <s v="ASALARIADO"/>
    <n v="44"/>
  </r>
  <r>
    <n v="681"/>
    <s v="HOMBRE"/>
    <n v="458557"/>
    <s v="TRABAJADOR INDEPENDIENTE"/>
    <s v="SECTOR PRIVADO"/>
    <x v="0"/>
    <s v="NO"/>
    <s v="NO"/>
    <n v="54"/>
    <s v="No"/>
    <s v="No"/>
    <n v="458557"/>
    <s v="TRABAJADOR INDEPENDIENTE"/>
    <n v="54"/>
  </r>
  <r>
    <n v="682"/>
    <s v="MUJER"/>
    <n v="791538.55"/>
    <s v="ASALARIADO"/>
    <s v="SECTOR PUBLICO"/>
    <x v="0"/>
    <s v="NO"/>
    <s v="NO"/>
    <n v="40"/>
    <s v="No"/>
    <s v="No"/>
    <n v="791538.55"/>
    <s v="ASALARIADO"/>
    <n v="40"/>
  </r>
  <r>
    <n v="683"/>
    <s v="HOMBRE"/>
    <n v="240000"/>
    <s v="ASALARIADO"/>
    <s v="SECTOR PRIVADO"/>
    <x v="0"/>
    <s v="NO"/>
    <s v="NO"/>
    <n v="18"/>
    <s v="No"/>
    <s v="No"/>
    <n v="240000"/>
    <s v="ASALARIADO"/>
    <n v="18"/>
  </r>
  <r>
    <n v="684"/>
    <s v="HOMBRE"/>
    <n v="278030"/>
    <s v="CONVENIOS ESPECIALES DE TRABAJADORES INDEPENDIENTES"/>
    <s v="SECTOR PRIVADO"/>
    <x v="0"/>
    <s v="NO"/>
    <s v="NO"/>
    <n v="52"/>
    <s v="No"/>
    <s v="No"/>
    <n v="278030"/>
    <s v="CONVENIOS ESPECIALES DE TRABAJADORES INDEPENDIENTES"/>
    <n v="52"/>
  </r>
  <r>
    <n v="685"/>
    <s v="MUJER"/>
    <n v="2115710.04"/>
    <s v="ASALARIADO"/>
    <s v="SECTOR PUBLICO"/>
    <x v="0"/>
    <s v="NO"/>
    <s v="NO"/>
    <n v="46"/>
    <s v="No"/>
    <s v="No"/>
    <n v="2115710.04"/>
    <s v="ASALARIADO"/>
    <n v="46"/>
  </r>
  <r>
    <n v="686"/>
    <s v="MUJER"/>
    <n v="450000"/>
    <s v="ASALARIADO"/>
    <s v="SECTOR PRIVADO"/>
    <x v="0"/>
    <s v="NO"/>
    <s v="NO"/>
    <n v="21"/>
    <s v="No"/>
    <s v="No"/>
    <n v="450000"/>
    <s v="ASALARIADO"/>
    <n v="21"/>
  </r>
  <r>
    <n v="687"/>
    <s v="HOMBRE"/>
    <n v="594527"/>
    <s v="TRABAJADOR INDEPENDIENTE"/>
    <s v="SECTOR PRIVADO"/>
    <x v="0"/>
    <s v="NO"/>
    <s v="SI"/>
    <n v="53"/>
    <s v="No"/>
    <s v="No"/>
    <n v="594527"/>
    <s v="TRABAJADOR INDEPENDIENTE"/>
    <n v="53"/>
  </r>
  <r>
    <n v="688"/>
    <s v="HOMBRE"/>
    <n v="311895"/>
    <s v="TRABAJADOR INDEPENDIENTE"/>
    <s v="SECTOR PRIVADO"/>
    <x v="0"/>
    <s v="NO"/>
    <s v="SI"/>
    <n v="37"/>
    <s v="No"/>
    <s v="No"/>
    <n v="311895"/>
    <s v="TRABAJADOR INDEPENDIENTE"/>
    <n v="37"/>
  </r>
  <r>
    <n v="689"/>
    <s v="MUJER"/>
    <n v="360000"/>
    <s v="ASALARIADO"/>
    <s v="SECTOR PRIVADO"/>
    <x v="0"/>
    <s v="NO"/>
    <s v="NO"/>
    <n v="52"/>
    <s v="No"/>
    <s v="No"/>
    <n v="360000"/>
    <s v="ASALARIADO"/>
    <n v="52"/>
  </r>
  <r>
    <n v="690"/>
    <s v="MUJER"/>
    <n v="369131"/>
    <s v="TRABAJADOR INDEPENDIENTE"/>
    <s v="SECTOR PRIVADO"/>
    <x v="0"/>
    <s v="NO"/>
    <s v="NO"/>
    <n v="47"/>
    <s v="No"/>
    <s v="No"/>
    <n v="369131"/>
    <s v="TRABAJADOR INDEPENDIENTE"/>
    <n v="47"/>
  </r>
  <r>
    <n v="691"/>
    <s v="MUJER"/>
    <n v="1041736"/>
    <s v="ASALARIADO"/>
    <s v="SECTOR PRIVADO"/>
    <x v="0"/>
    <s v="NO"/>
    <s v="NO"/>
    <n v="24"/>
    <s v="No"/>
    <s v="No"/>
    <n v="1041736"/>
    <s v="ASALARIADO"/>
    <n v="24"/>
  </r>
  <r>
    <n v="692"/>
    <s v="HOMBRE"/>
    <n v="311895"/>
    <s v="TRABAJADOR INDEPENDIENTE"/>
    <s v="SECTOR PRIVADO"/>
    <x v="0"/>
    <s v="NO"/>
    <s v="NO"/>
    <n v="40"/>
    <s v="No"/>
    <s v="No"/>
    <n v="311895"/>
    <s v="TRABAJADOR INDEPENDIENTE"/>
    <n v="40"/>
  </r>
  <r>
    <n v="693"/>
    <s v="HOMBRE"/>
    <n v="1256604.3"/>
    <s v="ASALARIADO"/>
    <s v="SECTOR PUBLICO"/>
    <x v="0"/>
    <s v="NO"/>
    <s v="NO"/>
    <n v="36"/>
    <s v="No"/>
    <s v="No"/>
    <n v="1256604.3"/>
    <s v="ASALARIADO"/>
    <n v="36"/>
  </r>
  <r>
    <n v="694"/>
    <s v="HOMBRE"/>
    <n v="292181.09999999998"/>
    <s v="ASALARIADO"/>
    <s v="SECTOR PRIVADO"/>
    <x v="0"/>
    <s v="NO"/>
    <s v="NO"/>
    <n v="42"/>
    <s v="No"/>
    <s v="No"/>
    <n v="292181.09999999998"/>
    <s v="ASALARIADO"/>
    <n v="42"/>
  </r>
  <r>
    <n v="695"/>
    <s v="HOMBRE"/>
    <n v="643426.84"/>
    <s v="ASALARIADO"/>
    <s v="SECTOR PUBLICO"/>
    <x v="0"/>
    <s v="NO"/>
    <s v="NO"/>
    <n v="34"/>
    <s v="No"/>
    <s v="No"/>
    <n v="643426.84"/>
    <s v="ASALARIADO"/>
    <n v="34"/>
  </r>
  <r>
    <n v="696"/>
    <s v="HOMBRE"/>
    <n v="377730.1"/>
    <s v="ASALARIADO"/>
    <s v="SECTOR PRIVADO"/>
    <x v="0"/>
    <s v="NO"/>
    <s v="NO"/>
    <n v="43"/>
    <s v="No"/>
    <s v="No"/>
    <n v="377730.1"/>
    <s v="ASALARIADO"/>
    <n v="43"/>
  </r>
  <r>
    <n v="697"/>
    <s v="HOMBRE"/>
    <n v="326653"/>
    <s v="ASALARIADO"/>
    <s v="SECTOR PRIVADO"/>
    <x v="0"/>
    <s v="NO"/>
    <s v="NO"/>
    <n v="53"/>
    <s v="No"/>
    <s v="No"/>
    <n v="326653"/>
    <s v="ASALARIADO"/>
    <n v="53"/>
  </r>
  <r>
    <n v="698"/>
    <s v="HOMBRE"/>
    <n v="814289.32"/>
    <s v="ASALARIADO"/>
    <s v="SECTOR PRIVADO"/>
    <x v="0"/>
    <s v="NO"/>
    <s v="NO"/>
    <n v="36"/>
    <s v="No"/>
    <s v="No"/>
    <n v="814289.32"/>
    <s v="ASALARIADO"/>
    <n v="36"/>
  </r>
  <r>
    <n v="699"/>
    <s v="HOMBRE"/>
    <n v="800000"/>
    <s v="ASALARIADO"/>
    <s v="SECTOR PRIVADO"/>
    <x v="0"/>
    <s v="NO"/>
    <s v="NO"/>
    <n v="25"/>
    <s v="No"/>
    <s v="No"/>
    <n v="800000"/>
    <s v="ASALARIADO"/>
    <n v="25"/>
  </r>
  <r>
    <n v="700"/>
    <s v="HOMBRE"/>
    <n v="127421.77"/>
    <s v="ASALARIADO"/>
    <s v="SECTOR PRIVADO"/>
    <x v="0"/>
    <s v="NO"/>
    <s v="NO"/>
    <n v="49"/>
    <s v="No"/>
    <s v="No"/>
    <n v="127421.77"/>
    <s v="ASALARIADO"/>
    <n v="49"/>
  </r>
  <r>
    <n v="701"/>
    <s v="HOMBRE"/>
    <n v="278030"/>
    <s v="CONVENIOS ESPECIALES DE TRABAJADORES INDEPENDIENTES"/>
    <s v="SECTOR PRIVADO"/>
    <x v="0"/>
    <s v="NO"/>
    <s v="NO"/>
    <n v="40"/>
    <s v="No"/>
    <s v="No"/>
    <n v="278030"/>
    <s v="CONVENIOS ESPECIALES DE TRABAJADORES INDEPENDIENTES"/>
    <n v="40"/>
  </r>
  <r>
    <n v="702"/>
    <s v="HOMBRE"/>
    <n v="1120849.99"/>
    <s v="PENSIONADOS EN SU PROPIO SISTEMA"/>
    <s v="SECTOR PUBLICO"/>
    <x v="0"/>
    <s v="NO"/>
    <s v="NO"/>
    <n v="63"/>
    <s v="No"/>
    <s v="No"/>
    <n v="1120849.99"/>
    <s v="PENSIONADOS EN SU PROPIO SISTEMA"/>
    <n v="63"/>
  </r>
  <r>
    <n v="703"/>
    <s v="MUJER"/>
    <n v="297078"/>
    <s v="ASALARIADO"/>
    <s v="SECTOR PRIVADO"/>
    <x v="0"/>
    <s v="NO"/>
    <s v="NO"/>
    <n v="26"/>
    <s v="No"/>
    <s v="No"/>
    <n v="297078"/>
    <s v="ASALARIADO"/>
    <n v="26"/>
  </r>
  <r>
    <n v="704"/>
    <s v="MUJER"/>
    <n v="890323"/>
    <s v="ASALARIADO"/>
    <s v="SECTOR PUBLICO"/>
    <x v="0"/>
    <s v="NO"/>
    <s v="NO"/>
    <n v="39"/>
    <s v="No"/>
    <s v="No"/>
    <n v="890323"/>
    <s v="ASALARIADO"/>
    <n v="39"/>
  </r>
  <r>
    <n v="705"/>
    <s v="HOMBRE"/>
    <n v="387953"/>
    <s v="TRABAJADOR INDEPENDIENTE"/>
    <s v="SECTOR PRIVADO"/>
    <x v="0"/>
    <s v="SI"/>
    <s v="SI"/>
    <n v="39"/>
    <s v="No"/>
    <s v="No"/>
    <n v="387953"/>
    <s v="TRABAJADOR INDEPENDIENTE"/>
    <n v="39"/>
  </r>
  <r>
    <n v="706"/>
    <s v="HOMBRE"/>
    <n v="148360"/>
    <s v="ASALARIADO"/>
    <s v="SECTOR PRIVADO"/>
    <x v="0"/>
    <s v="NO"/>
    <s v="NO"/>
    <n v="58"/>
    <s v="No"/>
    <s v="No"/>
    <n v="148360"/>
    <s v="ASALARIADO"/>
    <n v="58"/>
  </r>
  <r>
    <n v="707"/>
    <s v="MUJER"/>
    <n v="337511.75"/>
    <s v="ASALARIADO"/>
    <s v="SECTOR PUBLICO"/>
    <x v="0"/>
    <s v="NO"/>
    <s v="NO"/>
    <n v="30"/>
    <s v="No"/>
    <s v="No"/>
    <n v="337511.75"/>
    <s v="ASALARIADO"/>
    <n v="30"/>
  </r>
  <r>
    <n v="708"/>
    <s v="MUJER"/>
    <n v="223874"/>
    <s v="ASALARIADO"/>
    <s v="SECTOR PRIVADO"/>
    <x v="0"/>
    <s v="NO"/>
    <s v="NO"/>
    <n v="58"/>
    <s v="No"/>
    <s v="No"/>
    <n v="223874"/>
    <s v="ASALARIADO"/>
    <n v="58"/>
  </r>
  <r>
    <n v="709"/>
    <s v="HOMBRE"/>
    <n v="351531.84"/>
    <s v="ASALARIADO"/>
    <s v="SECTOR PRIVADO"/>
    <x v="0"/>
    <s v="NO"/>
    <s v="NO"/>
    <n v="26"/>
    <s v="No"/>
    <s v="No"/>
    <n v="351531.84"/>
    <s v="ASALARIADO"/>
    <n v="26"/>
  </r>
  <r>
    <n v="710"/>
    <s v="MUJER"/>
    <n v="300018"/>
    <s v="TRABAJADOR INDEPENDIENTE"/>
    <s v="SECTOR PRIVADO"/>
    <x v="0"/>
    <s v="SI"/>
    <s v="SI"/>
    <n v="38"/>
    <s v="No"/>
    <s v="No"/>
    <n v="300018"/>
    <s v="TRABAJADOR INDEPENDIENTE"/>
    <n v="38"/>
  </r>
  <r>
    <n v="711"/>
    <s v="HOMBRE"/>
    <n v="8081401.7800000003"/>
    <s v="ASALARIADO"/>
    <s v="SECTOR PRIVADO"/>
    <x v="0"/>
    <s v="NO"/>
    <s v="NO"/>
    <n v="34"/>
    <s v="Atípico"/>
    <s v="No"/>
    <n v="8081401.7800000003"/>
    <s v="ASALARIADO"/>
    <n v="34"/>
  </r>
  <r>
    <n v="712"/>
    <s v="MUJER"/>
    <n v="244860"/>
    <s v="ASALARIADO"/>
    <s v="SECTOR PRIVADO"/>
    <x v="0"/>
    <s v="NO"/>
    <s v="NO"/>
    <n v="56"/>
    <s v="No"/>
    <s v="No"/>
    <n v="244860"/>
    <s v="ASALARIADO"/>
    <n v="56"/>
  </r>
  <r>
    <n v="713"/>
    <s v="HOMBRE"/>
    <n v="278030.99"/>
    <s v="CONVENIOS ESPECIALES DE TRABAJADORES INDEPENDIENTES"/>
    <s v="SECTOR PRIVADO"/>
    <x v="0"/>
    <s v="NO"/>
    <s v="NO"/>
    <n v="73"/>
    <s v="No"/>
    <s v="No"/>
    <n v="278030.99"/>
    <s v="CONVENIOS ESPECIALES DE TRABAJADORES INDEPENDIENTES"/>
    <n v="73"/>
  </r>
  <r>
    <n v="714"/>
    <s v="MUJER"/>
    <n v="141509.48000000001"/>
    <s v="PENSIONADOS EN SU PROPIO SISTEMA"/>
    <s v="SECTOR PUBLICO"/>
    <x v="0"/>
    <s v="NO"/>
    <s v="NO"/>
    <n v="89"/>
    <s v="No"/>
    <s v="No"/>
    <n v="141509.48000000001"/>
    <s v="PENSIONADOS EN SU PROPIO SISTEMA"/>
    <n v="89"/>
  </r>
  <r>
    <n v="715"/>
    <s v="HOMBRE"/>
    <n v="806281.31"/>
    <s v="ASALARIADO"/>
    <s v="SECTOR PRIVADO"/>
    <x v="0"/>
    <s v="NO"/>
    <s v="NO"/>
    <n v="41"/>
    <s v="No"/>
    <s v="No"/>
    <n v="806281.31"/>
    <s v="ASALARIADO"/>
    <n v="41"/>
  </r>
  <r>
    <n v="716"/>
    <s v="HOMBRE"/>
    <n v="360561"/>
    <s v="ASALARIADO"/>
    <s v="SECTOR PRIVADO"/>
    <x v="0"/>
    <s v="NO"/>
    <s v="NO"/>
    <n v="28"/>
    <s v="No"/>
    <s v="No"/>
    <n v="360561"/>
    <s v="ASALARIADO"/>
    <n v="28"/>
  </r>
  <r>
    <n v="717"/>
    <s v="MUJER"/>
    <n v="593749.30000000005"/>
    <s v="ASALARIADO"/>
    <s v="SECTOR PRIVADO"/>
    <x v="0"/>
    <s v="NO"/>
    <s v="NO"/>
    <n v="27"/>
    <s v="No"/>
    <s v="No"/>
    <n v="593749.30000000005"/>
    <s v="ASALARIADO"/>
    <n v="27"/>
  </r>
  <r>
    <n v="718"/>
    <s v="MUJER"/>
    <n v="2992612.3"/>
    <s v="ASALARIADO"/>
    <s v="SECTOR PUBLICO"/>
    <x v="0"/>
    <s v="NO"/>
    <s v="NO"/>
    <n v="44"/>
    <s v="Atípico"/>
    <s v="No"/>
    <n v="2992612.3"/>
    <s v="ASALARIADO"/>
    <n v="44"/>
  </r>
  <r>
    <n v="719"/>
    <s v="HOMBRE"/>
    <n v="2269748.2000000002"/>
    <s v="ASALARIADO"/>
    <s v="SECTOR PRIVADO"/>
    <x v="0"/>
    <s v="NO"/>
    <s v="NO"/>
    <n v="31"/>
    <s v="Atípico"/>
    <s v="No"/>
    <n v="2269748.2000000002"/>
    <s v="ASALARIADO"/>
    <n v="31"/>
  </r>
  <r>
    <n v="720"/>
    <s v="HOMBRE"/>
    <n v="380825"/>
    <s v="PENSIONADOS EN SU PROPIO SISTEMA"/>
    <s v="SECTOR PUBLICO"/>
    <x v="0"/>
    <s v="NO"/>
    <s v="NO"/>
    <n v="68"/>
    <s v="No"/>
    <s v="No"/>
    <n v="380825"/>
    <s v="PENSIONADOS EN SU PROPIO SISTEMA"/>
    <n v="68"/>
  </r>
  <r>
    <n v="721"/>
    <s v="HOMBRE"/>
    <n v="403092"/>
    <s v="TRABAJADOR INDEPENDIENTE"/>
    <s v="SECTOR PRIVADO"/>
    <x v="0"/>
    <s v="NO"/>
    <s v="SI"/>
    <n v="55"/>
    <s v="No"/>
    <s v="No"/>
    <n v="403092"/>
    <s v="TRABAJADOR INDEPENDIENTE"/>
    <n v="55"/>
  </r>
  <r>
    <n v="722"/>
    <s v="HOMBRE"/>
    <n v="408100"/>
    <s v="ASALARIADO"/>
    <s v="SECTOR PRIVADO"/>
    <x v="0"/>
    <s v="SI"/>
    <s v="NO"/>
    <n v="50"/>
    <s v="No"/>
    <s v="No"/>
    <n v="408100"/>
    <s v="ASALARIADO"/>
    <n v="50"/>
  </r>
  <r>
    <n v="723"/>
    <s v="HOMBRE"/>
    <n v="463260.61"/>
    <s v="ASALARIADO"/>
    <s v="SECTOR PRIVADO"/>
    <x v="0"/>
    <s v="NO"/>
    <s v="NO"/>
    <n v="21"/>
    <s v="No"/>
    <s v="No"/>
    <n v="463260.61"/>
    <s v="ASALARIADO"/>
    <n v="21"/>
  </r>
  <r>
    <n v="724"/>
    <s v="HOMBRE"/>
    <n v="377506.13"/>
    <s v="ASALARIADO"/>
    <s v="SECTOR PRIVADO"/>
    <x v="0"/>
    <s v="NO"/>
    <s v="SI"/>
    <n v="23"/>
    <s v="No"/>
    <s v="No"/>
    <n v="377506.13"/>
    <s v="ASALARIADO"/>
    <n v="23"/>
  </r>
  <r>
    <n v="725"/>
    <s v="MUJER"/>
    <n v="297045"/>
    <s v="TRABAJADOR INDEPENDIENTE"/>
    <s v="SECTOR PRIVADO"/>
    <x v="0"/>
    <s v="SI"/>
    <s v="SI"/>
    <n v="43"/>
    <s v="No"/>
    <s v="No"/>
    <n v="297045"/>
    <s v="TRABAJADOR INDEPENDIENTE"/>
    <n v="43"/>
  </r>
  <r>
    <n v="726"/>
    <s v="HOMBRE"/>
    <n v="48602"/>
    <s v="ASALARIADO"/>
    <s v="SECTOR PRIVADO"/>
    <x v="0"/>
    <s v="NO"/>
    <s v="NO"/>
    <n v="33"/>
    <s v="No"/>
    <s v="No"/>
    <n v="48602"/>
    <s v="ASALARIADO"/>
    <n v="33"/>
  </r>
  <r>
    <n v="727"/>
    <s v="MUJER"/>
    <n v="375000"/>
    <s v="ASALARIADO"/>
    <s v="SECTOR PRIVADO"/>
    <x v="0"/>
    <s v="NO"/>
    <s v="NO"/>
    <n v="36"/>
    <s v="No"/>
    <s v="No"/>
    <n v="375000"/>
    <s v="ASALARIADO"/>
    <n v="36"/>
  </r>
  <r>
    <n v="728"/>
    <s v="HOMBRE"/>
    <n v="630761.15"/>
    <s v="ASALARIADO"/>
    <s v="SECTOR PRIVADO"/>
    <x v="0"/>
    <s v="NO"/>
    <s v="NO"/>
    <n v="20"/>
    <s v="No"/>
    <s v="No"/>
    <n v="630761.15"/>
    <s v="ASALARIADO"/>
    <n v="20"/>
  </r>
  <r>
    <n v="729"/>
    <s v="MUJER"/>
    <n v="195874.42"/>
    <s v="PENSIONADOS EN SU PROPIO SISTEMA"/>
    <s v="SECTOR PUBLICO"/>
    <x v="0"/>
    <s v="NO"/>
    <s v="NO"/>
    <n v="67"/>
    <s v="No"/>
    <s v="No"/>
    <n v="195874.42"/>
    <s v="PENSIONADOS EN SU PROPIO SISTEMA"/>
    <n v="67"/>
  </r>
  <r>
    <n v="730"/>
    <s v="MUJER"/>
    <n v="650000"/>
    <s v="ASALARIADO"/>
    <s v="SECTOR PRIVADO"/>
    <x v="0"/>
    <s v="NO"/>
    <s v="NO"/>
    <n v="39"/>
    <s v="No"/>
    <s v="No"/>
    <n v="650000"/>
    <s v="ASALARIADO"/>
    <n v="39"/>
  </r>
  <r>
    <n v="731"/>
    <s v="HOMBRE"/>
    <n v="1005435.78"/>
    <s v="PENSIONADOS EN SU PROPIO SISTEMA"/>
    <s v="SECTOR PUBLICO"/>
    <x v="0"/>
    <s v="NO"/>
    <s v="NO"/>
    <n v="60"/>
    <s v="No"/>
    <s v="No"/>
    <n v="1005435.78"/>
    <s v="PENSIONADOS EN SU PROPIO SISTEMA"/>
    <n v="60"/>
  </r>
  <r>
    <n v="732"/>
    <s v="MUJER"/>
    <n v="639148"/>
    <s v="TRABAJADOR INDEPENDIENTE"/>
    <s v="SECTOR PRIVADO"/>
    <x v="0"/>
    <s v="SI"/>
    <s v="SI"/>
    <n v="49"/>
    <s v="No"/>
    <s v="No"/>
    <n v="639148"/>
    <s v="TRABAJADOR INDEPENDIENTE"/>
    <n v="49"/>
  </r>
  <r>
    <n v="733"/>
    <s v="HOMBRE"/>
    <n v="1329203.8999999999"/>
    <s v="ASALARIADO"/>
    <s v="SECTOR PUBLICO"/>
    <x v="0"/>
    <s v="NO"/>
    <s v="NO"/>
    <n v="45"/>
    <s v="No"/>
    <s v="No"/>
    <n v="1329203.8999999999"/>
    <s v="ASALARIADO"/>
    <n v="45"/>
  </r>
  <r>
    <n v="734"/>
    <s v="MUJER"/>
    <n v="370861.03"/>
    <s v="ASALARIADO"/>
    <s v="SECTOR PRIVADO"/>
    <x v="0"/>
    <s v="NO"/>
    <s v="NO"/>
    <n v="48"/>
    <s v="No"/>
    <s v="No"/>
    <n v="370861.03"/>
    <s v="ASALARIADO"/>
    <n v="48"/>
  </r>
  <r>
    <n v="735"/>
    <s v="HOMBRE"/>
    <n v="266312"/>
    <s v="ASALARIADO"/>
    <s v="SECTOR PRIVADO"/>
    <x v="0"/>
    <s v="NO"/>
    <s v="NO"/>
    <n v="22"/>
    <s v="No"/>
    <s v="No"/>
    <n v="266312"/>
    <s v="ASALARIADO"/>
    <n v="22"/>
  </r>
  <r>
    <n v="736"/>
    <s v="MUJER"/>
    <n v="841070"/>
    <s v="ASALARIADO"/>
    <s v="SECTOR PRIVADO"/>
    <x v="0"/>
    <s v="NO"/>
    <s v="NO"/>
    <n v="25"/>
    <s v="No"/>
    <s v="No"/>
    <n v="841070"/>
    <s v="ASALARIADO"/>
    <n v="25"/>
  </r>
  <r>
    <n v="737"/>
    <s v="HOMBRE"/>
    <n v="278035"/>
    <s v="TRABAJADOR INDEPENDIENTE"/>
    <s v="SECTOR PRIVADO"/>
    <x v="0"/>
    <s v="NO"/>
    <s v="NO"/>
    <n v="30"/>
    <s v="No"/>
    <s v="No"/>
    <n v="278035"/>
    <s v="TRABAJADOR INDEPENDIENTE"/>
    <n v="30"/>
  </r>
  <r>
    <n v="738"/>
    <s v="MUJER"/>
    <n v="310124"/>
    <s v="TRABAJADOR INDEPENDIENTE"/>
    <s v="SECTOR PRIVADO"/>
    <x v="0"/>
    <s v="NO"/>
    <s v="NO"/>
    <n v="44"/>
    <s v="No"/>
    <s v="No"/>
    <n v="310124"/>
    <s v="TRABAJADOR INDEPENDIENTE"/>
    <n v="44"/>
  </r>
  <r>
    <n v="739"/>
    <s v="HOMBRE"/>
    <n v="299647"/>
    <s v="ASEGURADO VOLUNTARIO"/>
    <s v="SECTOR PRIVADO"/>
    <x v="0"/>
    <s v="NO"/>
    <s v="NO"/>
    <n v="67"/>
    <s v="No"/>
    <s v="No"/>
    <n v="299647"/>
    <s v="ASEGURADO VOLUNTARIO"/>
    <n v="67"/>
  </r>
  <r>
    <n v="740"/>
    <s v="MUJER"/>
    <n v="300018"/>
    <s v="ASEGURADO VOLUNTARIO"/>
    <s v="SECTOR PRIVADO"/>
    <x v="0"/>
    <s v="NO"/>
    <s v="NO"/>
    <n v="61"/>
    <s v="No"/>
    <s v="No"/>
    <n v="300018"/>
    <s v="ASEGURADO VOLUNTARIO"/>
    <n v="61"/>
  </r>
  <r>
    <n v="741"/>
    <s v="MUJER"/>
    <n v="278030"/>
    <s v="CONVENIOS ESPECIALES DE TRABAJADORES INDEPENDIENTES"/>
    <s v="SECTOR PRIVADO"/>
    <x v="0"/>
    <s v="NO"/>
    <s v="NO"/>
    <n v="41"/>
    <s v="No"/>
    <s v="No"/>
    <n v="278030"/>
    <s v="CONVENIOS ESPECIALES DE TRABAJADORES INDEPENDIENTES"/>
    <n v="41"/>
  </r>
  <r>
    <n v="742"/>
    <s v="MUJER"/>
    <n v="194000"/>
    <s v="ASALARIADO"/>
    <s v="SECTOR PRIVADO"/>
    <x v="0"/>
    <s v="SI"/>
    <s v="NO"/>
    <n v="33"/>
    <s v="No"/>
    <s v="No"/>
    <n v="194000"/>
    <s v="ASALARIADO"/>
    <n v="33"/>
  </r>
  <r>
    <n v="743"/>
    <s v="HOMBRE"/>
    <n v="639148"/>
    <s v="TRABAJADOR INDEPENDIENTE"/>
    <s v="SECTOR PRIVADO"/>
    <x v="0"/>
    <s v="NO"/>
    <s v="SI"/>
    <n v="39"/>
    <s v="No"/>
    <s v="No"/>
    <n v="639148"/>
    <s v="TRABAJADOR INDEPENDIENTE"/>
    <n v="39"/>
  </r>
  <r>
    <n v="744"/>
    <s v="MUJER"/>
    <n v="232016.33"/>
    <s v="ASALARIADO"/>
    <s v="SECTOR PRIVADO"/>
    <x v="0"/>
    <s v="SI"/>
    <s v="SI"/>
    <n v="47"/>
    <s v="No"/>
    <s v="No"/>
    <n v="232016.33"/>
    <s v="ASALARIADO"/>
    <n v="47"/>
  </r>
  <r>
    <n v="745"/>
    <s v="HOMBRE"/>
    <n v="255658.75"/>
    <s v="ASALARIADO"/>
    <s v="SECTOR PRIVADO"/>
    <x v="0"/>
    <s v="NO"/>
    <s v="NO"/>
    <n v="32"/>
    <s v="No"/>
    <s v="No"/>
    <n v="255658.75"/>
    <s v="ASALARIADO"/>
    <n v="32"/>
  </r>
  <r>
    <n v="746"/>
    <s v="HOMBRE"/>
    <n v="311586"/>
    <s v="ASALARIADO"/>
    <s v="SECTOR PRIVADO"/>
    <x v="0"/>
    <s v="NO"/>
    <s v="NO"/>
    <n v="51"/>
    <s v="No"/>
    <s v="No"/>
    <n v="311586"/>
    <s v="ASALARIADO"/>
    <n v="51"/>
  </r>
  <r>
    <n v="747"/>
    <s v="MUJER"/>
    <n v="933864.5"/>
    <s v="ASALARIADO"/>
    <s v="SECTOR PUBLICO"/>
    <x v="0"/>
    <s v="NO"/>
    <s v="NO"/>
    <n v="31"/>
    <s v="No"/>
    <s v="No"/>
    <n v="933864.5"/>
    <s v="ASALARIADO"/>
    <n v="31"/>
  </r>
  <r>
    <n v="748"/>
    <s v="HOMBRE"/>
    <n v="310124"/>
    <s v="TRABAJADOR INDEPENDIENTE"/>
    <s v="SECTOR PRIVADO"/>
    <x v="0"/>
    <s v="NO"/>
    <s v="NO"/>
    <n v="45"/>
    <s v="No"/>
    <s v="No"/>
    <n v="310124"/>
    <s v="TRABAJADOR INDEPENDIENTE"/>
    <n v="45"/>
  </r>
  <r>
    <n v="749"/>
    <s v="MUJER"/>
    <n v="359544.27"/>
    <s v="ASALARIADO"/>
    <s v="SECTOR PRIVADO"/>
    <x v="0"/>
    <s v="NO"/>
    <s v="NO"/>
    <n v="25"/>
    <s v="No"/>
    <s v="No"/>
    <n v="359544.27"/>
    <s v="ASALARIADO"/>
    <n v="25"/>
  </r>
  <r>
    <n v="750"/>
    <s v="HOMBRE"/>
    <n v="298000"/>
    <s v="ASEGURADO VOLUNTARIO"/>
    <s v="SECTOR PRIVADO"/>
    <x v="0"/>
    <s v="NO"/>
    <s v="NO"/>
    <n v="63"/>
    <s v="No"/>
    <s v="No"/>
    <n v="298000"/>
    <s v="ASEGURADO VOLUNTARIO"/>
    <n v="63"/>
  </r>
  <r>
    <n v="751"/>
    <s v="MUJER"/>
    <n v="990303"/>
    <s v="PENSIONADOS EN SU PROPIO SISTEMA"/>
    <s v="SECTOR PUBLICO"/>
    <x v="0"/>
    <s v="NO"/>
    <s v="NO"/>
    <n v="80"/>
    <s v="No"/>
    <s v="No"/>
    <n v="990303"/>
    <s v="PENSIONADOS EN SU PROPIO SISTEMA"/>
    <n v="80"/>
  </r>
  <r>
    <n v="752"/>
    <s v="MUJER"/>
    <n v="297046"/>
    <s v="ASEGURADO VOLUNTARIO"/>
    <s v="SECTOR PRIVADO"/>
    <x v="0"/>
    <s v="NO"/>
    <s v="NO"/>
    <n v="39"/>
    <s v="No"/>
    <s v="No"/>
    <n v="297046"/>
    <s v="ASEGURADO VOLUNTARIO"/>
    <n v="39"/>
  </r>
  <r>
    <n v="753"/>
    <s v="HOMBRE"/>
    <n v="2760356.1"/>
    <s v="ASALARIADO"/>
    <s v="SECTOR PUBLICO"/>
    <x v="0"/>
    <s v="NO"/>
    <s v="NO"/>
    <n v="28"/>
    <s v="Atípico"/>
    <s v="No"/>
    <n v="2760356.1"/>
    <s v="ASALARIADO"/>
    <n v="28"/>
  </r>
  <r>
    <n v="754"/>
    <s v="HOMBRE"/>
    <n v="2244669.12"/>
    <s v="ASALARIADO"/>
    <s v="SECTOR PRIVADO"/>
    <x v="0"/>
    <s v="NO"/>
    <s v="NO"/>
    <n v="37"/>
    <s v="No"/>
    <s v="No"/>
    <n v="2244669.12"/>
    <s v="ASALARIADO"/>
    <n v="37"/>
  </r>
  <r>
    <n v="755"/>
    <s v="MUJER"/>
    <n v="297045"/>
    <s v="TRABAJADOR INDEPENDIENTE"/>
    <s v="SECTOR PRIVADO"/>
    <x v="0"/>
    <s v="NO"/>
    <s v="SI"/>
    <n v="53"/>
    <s v="No"/>
    <s v="No"/>
    <n v="297045"/>
    <s v="TRABAJADOR INDEPENDIENTE"/>
    <n v="53"/>
  </r>
  <r>
    <n v="756"/>
    <s v="HOMBRE"/>
    <n v="1271852.72"/>
    <s v="ASALARIADO"/>
    <s v="SECTOR PRIVADO"/>
    <x v="0"/>
    <s v="NO"/>
    <s v="NO"/>
    <n v="34"/>
    <s v="No"/>
    <s v="No"/>
    <n v="1271852.72"/>
    <s v="ASALARIADO"/>
    <n v="34"/>
  </r>
  <r>
    <n v="757"/>
    <s v="MUJER"/>
    <n v="2058548.97"/>
    <s v="ASALARIADO"/>
    <s v="SECTOR PUBLICO"/>
    <x v="0"/>
    <s v="NO"/>
    <s v="NO"/>
    <n v="38"/>
    <s v="No"/>
    <s v="No"/>
    <n v="2058548.97"/>
    <s v="ASALARIADO"/>
    <n v="38"/>
  </r>
  <r>
    <n v="758"/>
    <s v="MUJER"/>
    <n v="352379"/>
    <s v="ASALARIADO"/>
    <s v="SECTOR PRIVADO"/>
    <x v="0"/>
    <s v="NO"/>
    <s v="NO"/>
    <n v="39"/>
    <s v="No"/>
    <s v="No"/>
    <n v="352379"/>
    <s v="ASALARIADO"/>
    <n v="39"/>
  </r>
  <r>
    <n v="759"/>
    <s v="MUJER"/>
    <n v="2389951.08"/>
    <s v="ASALARIADO"/>
    <s v="SECTOR PUBLICO"/>
    <x v="0"/>
    <s v="NO"/>
    <s v="NO"/>
    <n v="61"/>
    <s v="Atípico"/>
    <s v="No"/>
    <n v="2389951.08"/>
    <s v="ASALARIADO"/>
    <n v="61"/>
  </r>
  <r>
    <n v="760"/>
    <s v="MUJER"/>
    <n v="450886"/>
    <s v="TRABAJADOR INDEPENDIENTE"/>
    <s v="SECTOR PRIVADO"/>
    <x v="0"/>
    <s v="NO"/>
    <s v="SI"/>
    <n v="51"/>
    <s v="No"/>
    <s v="No"/>
    <n v="450886"/>
    <s v="TRABAJADOR INDEPENDIENTE"/>
    <n v="51"/>
  </r>
  <r>
    <n v="761"/>
    <s v="HOMBRE"/>
    <n v="558635.76"/>
    <s v="ASALARIADO"/>
    <s v="SECTOR PRIVADO"/>
    <x v="0"/>
    <s v="NO"/>
    <s v="NO"/>
    <n v="34"/>
    <s v="No"/>
    <s v="No"/>
    <n v="558635.76"/>
    <s v="ASALARIADO"/>
    <n v="34"/>
  </r>
  <r>
    <n v="762"/>
    <s v="HOMBRE"/>
    <n v="489159"/>
    <s v="ASALARIADO"/>
    <s v="SECTOR PRIVADO"/>
    <x v="0"/>
    <s v="SI"/>
    <s v="NO"/>
    <n v="34"/>
    <s v="No"/>
    <s v="No"/>
    <n v="489159"/>
    <s v="ASALARIADO"/>
    <n v="34"/>
  </r>
  <r>
    <n v="763"/>
    <s v="MUJER"/>
    <n v="463300"/>
    <s v="ASALARIADO"/>
    <s v="SECTOR PRIVADO"/>
    <x v="0"/>
    <s v="NO"/>
    <s v="NO"/>
    <n v="40"/>
    <s v="No"/>
    <s v="No"/>
    <n v="463300"/>
    <s v="ASALARIADO"/>
    <n v="40"/>
  </r>
  <r>
    <n v="764"/>
    <s v="HOMBRE"/>
    <n v="360904.76"/>
    <s v="ASALARIADO"/>
    <s v="SECTOR PRIVADO"/>
    <x v="0"/>
    <s v="SI"/>
    <s v="NO"/>
    <n v="43"/>
    <s v="No"/>
    <s v="No"/>
    <n v="360904.76"/>
    <s v="ASALARIADO"/>
    <n v="43"/>
  </r>
  <r>
    <n v="765"/>
    <s v="MUJER"/>
    <n v="1156421"/>
    <s v="ASALARIADO"/>
    <s v="SECTOR PUBLICO"/>
    <x v="0"/>
    <s v="NO"/>
    <s v="SI"/>
    <n v="36"/>
    <s v="No"/>
    <s v="No"/>
    <n v="1156421"/>
    <s v="ASALARIADO"/>
    <n v="36"/>
  </r>
  <r>
    <n v="766"/>
    <s v="HOMBRE"/>
    <n v="388293"/>
    <s v="ASALARIADO"/>
    <s v="SECTOR PRIVADO"/>
    <x v="0"/>
    <s v="NO"/>
    <s v="NO"/>
    <n v="53"/>
    <s v="No"/>
    <s v="No"/>
    <n v="388293"/>
    <s v="ASALARIADO"/>
    <n v="53"/>
  </r>
  <r>
    <n v="767"/>
    <s v="HOMBRE"/>
    <n v="1214906"/>
    <s v="ASALARIADO"/>
    <s v="SECTOR PUBLICO"/>
    <x v="0"/>
    <s v="NO"/>
    <s v="NO"/>
    <n v="29"/>
    <s v="No"/>
    <s v="No"/>
    <n v="1214906"/>
    <s v="ASALARIADO"/>
    <n v="29"/>
  </r>
  <r>
    <n v="768"/>
    <s v="HOMBRE"/>
    <n v="795801"/>
    <s v="ASALARIADO"/>
    <s v="SECTOR PUBLICO"/>
    <x v="0"/>
    <s v="NO"/>
    <s v="NO"/>
    <n v="36"/>
    <s v="No"/>
    <s v="No"/>
    <n v="795801"/>
    <s v="ASALARIADO"/>
    <n v="36"/>
  </r>
  <r>
    <n v="769"/>
    <s v="MUJER"/>
    <n v="318619.2"/>
    <s v="ASALARIADO"/>
    <s v="SECTOR PRIVADO"/>
    <x v="0"/>
    <s v="SI"/>
    <s v="NO"/>
    <n v="42"/>
    <s v="No"/>
    <s v="No"/>
    <n v="318619.2"/>
    <s v="ASALARIADO"/>
    <n v="42"/>
  </r>
  <r>
    <n v="770"/>
    <s v="HOMBRE"/>
    <n v="650078.5"/>
    <s v="ASALARIADO"/>
    <s v="SECTOR PUBLICO"/>
    <x v="0"/>
    <s v="NO"/>
    <s v="NO"/>
    <n v="34"/>
    <s v="No"/>
    <s v="No"/>
    <n v="650078.5"/>
    <s v="ASALARIADO"/>
    <n v="34"/>
  </r>
  <r>
    <n v="771"/>
    <s v="HOMBRE"/>
    <n v="433085"/>
    <s v="TRABAJADOR INDEPENDIENTE"/>
    <s v="SECTOR PRIVADO"/>
    <x v="0"/>
    <s v="SI"/>
    <s v="SI"/>
    <n v="53"/>
    <s v="No"/>
    <s v="No"/>
    <n v="433085"/>
    <s v="TRABAJADOR INDEPENDIENTE"/>
    <n v="53"/>
  </r>
  <r>
    <n v="772"/>
    <s v="MUJER"/>
    <n v="294000"/>
    <s v="ASALARIADO"/>
    <s v="SECTOR PRIVADO"/>
    <x v="0"/>
    <s v="NO"/>
    <s v="NO"/>
    <n v="24"/>
    <s v="No"/>
    <s v="No"/>
    <n v="294000"/>
    <s v="ASALARIADO"/>
    <n v="24"/>
  </r>
  <r>
    <n v="773"/>
    <s v="HOMBRE"/>
    <n v="405063"/>
    <s v="TRABAJADOR INDEPENDIENTE"/>
    <s v="SECTOR PRIVADO"/>
    <x v="0"/>
    <s v="NO"/>
    <s v="SI"/>
    <n v="72"/>
    <s v="No"/>
    <s v="No"/>
    <n v="405063"/>
    <s v="TRABAJADOR INDEPENDIENTE"/>
    <n v="72"/>
  </r>
  <r>
    <n v="774"/>
    <s v="HOMBRE"/>
    <n v="299647"/>
    <s v="ASEGURADO VOLUNTARIO"/>
    <s v="SECTOR PRIVADO"/>
    <x v="0"/>
    <s v="NO"/>
    <s v="NO"/>
    <n v="59"/>
    <s v="No"/>
    <s v="No"/>
    <n v="299647"/>
    <s v="ASEGURADO VOLUNTARIO"/>
    <n v="59"/>
  </r>
  <r>
    <n v="775"/>
    <s v="HOMBRE"/>
    <n v="10000"/>
    <s v="ASALARIADO"/>
    <s v="SECTOR PRIVADO"/>
    <x v="0"/>
    <s v="SI"/>
    <s v="NO"/>
    <n v="51"/>
    <s v="No"/>
    <s v="No"/>
    <n v="10000"/>
    <s v="ASALARIADO"/>
    <n v="51"/>
  </r>
  <r>
    <n v="776"/>
    <s v="HOMBRE"/>
    <n v="364976.92"/>
    <s v="ASALARIADO"/>
    <s v="SECTOR PRIVADO"/>
    <x v="0"/>
    <s v="NO"/>
    <s v="SI"/>
    <n v="51"/>
    <s v="No"/>
    <s v="No"/>
    <n v="364976.92"/>
    <s v="ASALARIADO"/>
    <n v="51"/>
  </r>
  <r>
    <n v="777"/>
    <s v="MUJER"/>
    <n v="102524"/>
    <s v="ASALARIADO"/>
    <s v="SECTOR PRIVADO"/>
    <x v="0"/>
    <s v="NO"/>
    <s v="NO"/>
    <n v="47"/>
    <s v="No"/>
    <s v="No"/>
    <n v="102524"/>
    <s v="ASALARIADO"/>
    <n v="47"/>
  </r>
  <r>
    <n v="778"/>
    <s v="HOMBRE"/>
    <n v="636512.32999999996"/>
    <s v="ASALARIADO"/>
    <s v="SECTOR PRIVADO"/>
    <x v="0"/>
    <s v="NO"/>
    <s v="NO"/>
    <n v="22"/>
    <s v="No"/>
    <s v="No"/>
    <n v="636512.32999999996"/>
    <s v="ASALARIADO"/>
    <n v="22"/>
  </r>
  <r>
    <n v="779"/>
    <s v="HOMBRE"/>
    <n v="278030"/>
    <s v="CONVENIOS ESPECIALES DE TRABAJADORES INDEPENDIENTES"/>
    <s v="SECTOR PRIVADO"/>
    <x v="0"/>
    <s v="NO"/>
    <s v="NO"/>
    <n v="55"/>
    <s v="No"/>
    <s v="No"/>
    <n v="278030"/>
    <s v="CONVENIOS ESPECIALES DE TRABAJADORES INDEPENDIENTES"/>
    <n v="55"/>
  </r>
  <r>
    <n v="780"/>
    <s v="HOMBRE"/>
    <n v="453693.52"/>
    <s v="ASALARIADO"/>
    <s v="SECTOR PRIVADO"/>
    <x v="0"/>
    <s v="SI"/>
    <s v="NO"/>
    <n v="49"/>
    <s v="No"/>
    <s v="No"/>
    <n v="453693.52"/>
    <s v="ASALARIADO"/>
    <n v="49"/>
  </r>
  <r>
    <n v="781"/>
    <s v="MUJER"/>
    <n v="1131487.6499999999"/>
    <s v="PENSIONADOS EN SU PROPIO SISTEMA"/>
    <s v="SECTOR PUBLICO"/>
    <x v="0"/>
    <s v="NO"/>
    <s v="NO"/>
    <n v="68"/>
    <s v="No"/>
    <s v="No"/>
    <n v="1131487.6499999999"/>
    <s v="PENSIONADOS EN SU PROPIO SISTEMA"/>
    <n v="68"/>
  </r>
  <r>
    <n v="782"/>
    <s v="HOMBRE"/>
    <n v="297045"/>
    <s v="ASEGURADO VOLUNTARIO"/>
    <s v="SECTOR PRIVADO"/>
    <x v="0"/>
    <s v="SI"/>
    <s v="NO"/>
    <n v="66"/>
    <s v="No"/>
    <s v="No"/>
    <n v="297045"/>
    <s v="ASEGURADO VOLUNTARIO"/>
    <n v="66"/>
  </r>
  <r>
    <n v="783"/>
    <s v="MUJER"/>
    <n v="629382"/>
    <s v="ASALARIADO"/>
    <s v="SECTOR PRIVADO"/>
    <x v="0"/>
    <s v="NO"/>
    <s v="NO"/>
    <n v="29"/>
    <s v="No"/>
    <s v="No"/>
    <n v="629382"/>
    <s v="ASALARIADO"/>
    <n v="29"/>
  </r>
  <r>
    <n v="784"/>
    <s v="HOMBRE"/>
    <n v="338166"/>
    <s v="TRABAJADOR INDEPENDIENTE"/>
    <s v="SECTOR PRIVADO"/>
    <x v="0"/>
    <s v="NO"/>
    <s v="NO"/>
    <n v="36"/>
    <s v="No"/>
    <s v="No"/>
    <n v="338166"/>
    <s v="TRABAJADOR INDEPENDIENTE"/>
    <n v="36"/>
  </r>
  <r>
    <n v="785"/>
    <s v="HOMBRE"/>
    <n v="350000"/>
    <s v="ASALARIADO"/>
    <s v="SECTOR PRIVADO"/>
    <x v="0"/>
    <s v="SI"/>
    <s v="NO"/>
    <n v="38"/>
    <s v="No"/>
    <s v="No"/>
    <n v="350000"/>
    <s v="ASALARIADO"/>
    <n v="38"/>
  </r>
  <r>
    <n v="786"/>
    <s v="HOMBRE"/>
    <n v="85000"/>
    <s v="ASALARIADO"/>
    <s v="SECTOR PRIVADO"/>
    <x v="0"/>
    <s v="SI"/>
    <s v="SI"/>
    <n v="38"/>
    <s v="No"/>
    <s v="No"/>
    <n v="85000"/>
    <s v="ASALARIADO"/>
    <n v="38"/>
  </r>
  <r>
    <n v="787"/>
    <s v="MUJER"/>
    <n v="675918.4"/>
    <s v="ASALARIADO"/>
    <s v="SECTOR PRIVADO"/>
    <x v="0"/>
    <s v="NO"/>
    <s v="NO"/>
    <n v="32"/>
    <s v="No"/>
    <s v="No"/>
    <n v="675918.4"/>
    <s v="ASALARIADO"/>
    <n v="32"/>
  </r>
  <r>
    <n v="788"/>
    <s v="MUJER"/>
    <n v="250000"/>
    <s v="ASALARIADO"/>
    <s v="SECTOR PRIVADO"/>
    <x v="0"/>
    <s v="NO"/>
    <s v="NO"/>
    <n v="37"/>
    <s v="No"/>
    <s v="No"/>
    <n v="250000"/>
    <s v="ASALARIADO"/>
    <n v="37"/>
  </r>
  <r>
    <n v="789"/>
    <s v="HOMBRE"/>
    <n v="1187649.48"/>
    <s v="ASALARIADO"/>
    <s v="SECTOR PUBLICO"/>
    <x v="0"/>
    <s v="NO"/>
    <s v="NO"/>
    <n v="51"/>
    <s v="No"/>
    <s v="No"/>
    <n v="1187649.48"/>
    <s v="ASALARIADO"/>
    <n v="51"/>
  </r>
  <r>
    <n v="790"/>
    <s v="HOMBRE"/>
    <n v="337254.54"/>
    <s v="ASALARIADO"/>
    <s v="SECTOR PRIVADO"/>
    <x v="0"/>
    <s v="NO"/>
    <s v="NO"/>
    <n v="38"/>
    <s v="No"/>
    <s v="No"/>
    <n v="337254.54"/>
    <s v="ASALARIADO"/>
    <n v="38"/>
  </r>
  <r>
    <n v="791"/>
    <s v="MUJER"/>
    <n v="297046"/>
    <s v="ASEGURADO VOLUNTARIO"/>
    <s v="SECTOR PRIVADO"/>
    <x v="0"/>
    <s v="NO"/>
    <s v="NO"/>
    <n v="52"/>
    <s v="No"/>
    <s v="No"/>
    <n v="297046"/>
    <s v="ASEGURADO VOLUNTARIO"/>
    <n v="52"/>
  </r>
  <r>
    <n v="792"/>
    <s v="MUJER"/>
    <n v="297102"/>
    <s v="ASEGURADO VOLUNTARIO"/>
    <s v="SECTOR PRIVADO"/>
    <x v="0"/>
    <s v="NO"/>
    <s v="NO"/>
    <n v="53"/>
    <s v="No"/>
    <s v="No"/>
    <n v="297102"/>
    <s v="ASEGURADO VOLUNTARIO"/>
    <n v="53"/>
  </r>
  <r>
    <n v="793"/>
    <s v="HOMBRE"/>
    <n v="1998877"/>
    <s v="ASALARIADO"/>
    <s v="SECTOR PUBLICO"/>
    <x v="0"/>
    <s v="NO"/>
    <s v="SI"/>
    <n v="50"/>
    <s v="No"/>
    <s v="No"/>
    <n v="1998877"/>
    <s v="ASALARIADO"/>
    <n v="50"/>
  </r>
  <r>
    <n v="794"/>
    <s v="HOMBRE"/>
    <n v="208000"/>
    <s v="ASALARIADO"/>
    <s v="SECTOR PRIVADO"/>
    <x v="0"/>
    <s v="NO"/>
    <s v="NO"/>
    <n v="29"/>
    <s v="No"/>
    <s v="No"/>
    <n v="208000"/>
    <s v="ASALARIADO"/>
    <n v="29"/>
  </r>
  <r>
    <n v="795"/>
    <s v="MUJER"/>
    <n v="479051.66"/>
    <s v="ASALARIADO"/>
    <s v="SECTOR PRIVADO"/>
    <x v="0"/>
    <s v="NO"/>
    <s v="NO"/>
    <n v="47"/>
    <s v="No"/>
    <s v="No"/>
    <n v="479051.66"/>
    <s v="ASALARIADO"/>
    <n v="47"/>
  </r>
  <r>
    <n v="796"/>
    <s v="HOMBRE"/>
    <n v="1146094.07"/>
    <s v="ASALARIADO"/>
    <s v="SECTOR PUBLICO"/>
    <x v="0"/>
    <s v="NO"/>
    <s v="NO"/>
    <n v="48"/>
    <s v="No"/>
    <s v="No"/>
    <n v="1146094.07"/>
    <s v="ASALARIADO"/>
    <n v="48"/>
  </r>
  <r>
    <n v="797"/>
    <s v="MUJER"/>
    <n v="720000"/>
    <s v="ASALARIADO"/>
    <s v="SECTOR PRIVADO"/>
    <x v="0"/>
    <s v="SI"/>
    <s v="NO"/>
    <n v="34"/>
    <s v="No"/>
    <s v="No"/>
    <n v="720000"/>
    <s v="ASALARIADO"/>
    <n v="34"/>
  </r>
  <r>
    <n v="798"/>
    <s v="MUJER"/>
    <n v="451549.84"/>
    <s v="ASALARIADO"/>
    <s v="SECTOR PRIVADO"/>
    <x v="0"/>
    <s v="NO"/>
    <s v="NO"/>
    <n v="44"/>
    <s v="No"/>
    <s v="No"/>
    <n v="451549.84"/>
    <s v="ASALARIADO"/>
    <n v="44"/>
  </r>
  <r>
    <n v="799"/>
    <s v="MUJER"/>
    <n v="382136"/>
    <s v="TRABAJADOR INDEPENDIENTE"/>
    <s v="SECTOR PRIVADO"/>
    <x v="0"/>
    <s v="NO"/>
    <s v="SI"/>
    <n v="35"/>
    <s v="No"/>
    <s v="No"/>
    <n v="382136"/>
    <s v="TRABAJADOR INDEPENDIENTE"/>
    <n v="35"/>
  </r>
  <r>
    <n v="800"/>
    <s v="HOMBRE"/>
    <n v="200000"/>
    <s v="ASALARIADO"/>
    <s v="SECTOR PRIVADO"/>
    <x v="0"/>
    <s v="NO"/>
    <s v="NO"/>
    <n v="38"/>
    <s v="No"/>
    <s v="No"/>
    <n v="200000"/>
    <s v="ASALARIADO"/>
    <n v="38"/>
  </r>
  <r>
    <n v="801"/>
    <s v="HOMBRE"/>
    <n v="1017758"/>
    <s v="TRABAJADOR INDEPENDIENTE"/>
    <s v="SECTOR PRIVADO"/>
    <x v="0"/>
    <s v="NO"/>
    <s v="NO"/>
    <n v="61"/>
    <s v="No"/>
    <s v="No"/>
    <n v="1017758"/>
    <s v="TRABAJADOR INDEPENDIENTE"/>
    <n v="61"/>
  </r>
  <r>
    <n v="802"/>
    <s v="MUJER"/>
    <n v="769515.15"/>
    <s v="ASALARIADO"/>
    <s v="SECTOR PUBLICO"/>
    <x v="0"/>
    <s v="NO"/>
    <s v="NO"/>
    <n v="42"/>
    <s v="No"/>
    <s v="No"/>
    <n v="769515.15"/>
    <s v="ASALARIADO"/>
    <n v="42"/>
  </r>
  <r>
    <n v="803"/>
    <s v="MUJER"/>
    <n v="938855"/>
    <s v="PENSIONADOS EN SU PROPIO SISTEMA"/>
    <s v="SECTOR PUBLICO"/>
    <x v="0"/>
    <s v="NO"/>
    <s v="NO"/>
    <n v="73"/>
    <s v="No"/>
    <s v="No"/>
    <n v="938855"/>
    <s v="PENSIONADOS EN SU PROPIO SISTEMA"/>
    <n v="73"/>
  </r>
  <r>
    <n v="804"/>
    <s v="HOMBRE"/>
    <n v="75000"/>
    <s v="ASALARIADO"/>
    <s v="SECTOR PRIVADO"/>
    <x v="0"/>
    <s v="NO"/>
    <s v="NO"/>
    <n v="26"/>
    <s v="No"/>
    <s v="No"/>
    <n v="75000"/>
    <s v="ASALARIADO"/>
    <n v="26"/>
  </r>
  <r>
    <n v="805"/>
    <s v="MUJER"/>
    <n v="430007.09"/>
    <s v="ASALARIADO"/>
    <s v="SECTOR PRIVADO"/>
    <x v="0"/>
    <s v="NO"/>
    <s v="NO"/>
    <n v="25"/>
    <s v="No"/>
    <s v="No"/>
    <n v="430007.09"/>
    <s v="ASALARIADO"/>
    <n v="25"/>
  </r>
  <r>
    <n v="806"/>
    <s v="HOMBRE"/>
    <n v="533558"/>
    <s v="TRABAJADOR INDEPENDIENTE"/>
    <s v="SECTOR PRIVADO"/>
    <x v="0"/>
    <s v="SI"/>
    <s v="SI"/>
    <n v="41"/>
    <s v="No"/>
    <s v="No"/>
    <n v="533558"/>
    <s v="TRABAJADOR INDEPENDIENTE"/>
    <n v="41"/>
  </r>
  <r>
    <n v="807"/>
    <s v="MUJER"/>
    <n v="347514"/>
    <s v="ASALARIADO"/>
    <s v="SECTOR PRIVADO"/>
    <x v="0"/>
    <s v="NO"/>
    <s v="NO"/>
    <n v="20"/>
    <s v="No"/>
    <s v="No"/>
    <n v="347514"/>
    <s v="ASALARIADO"/>
    <n v="20"/>
  </r>
  <r>
    <n v="808"/>
    <s v="HOMBRE"/>
    <n v="226500"/>
    <s v="ASALARIADO"/>
    <s v="SECTOR PRIVADO"/>
    <x v="0"/>
    <s v="NO"/>
    <s v="NO"/>
    <n v="35"/>
    <s v="No"/>
    <s v="No"/>
    <n v="226500"/>
    <s v="ASALARIADO"/>
    <n v="35"/>
  </r>
  <r>
    <n v="809"/>
    <s v="MUJER"/>
    <n v="545926"/>
    <s v="TRABAJADOR INDEPENDIENTE"/>
    <s v="SECTOR PRIVADO"/>
    <x v="0"/>
    <s v="NO"/>
    <s v="NO"/>
    <n v="40"/>
    <s v="No"/>
    <s v="No"/>
    <n v="545926"/>
    <s v="TRABAJADOR INDEPENDIENTE"/>
    <n v="40"/>
  </r>
  <r>
    <n v="810"/>
    <s v="HOMBRE"/>
    <n v="289717"/>
    <s v="TRABAJADOR INDEPENDIENTE"/>
    <s v="SECTOR PRIVADO"/>
    <x v="0"/>
    <s v="NO"/>
    <s v="SI"/>
    <n v="30"/>
    <s v="No"/>
    <s v="No"/>
    <n v="289717"/>
    <s v="TRABAJADOR INDEPENDIENTE"/>
    <n v="30"/>
  </r>
  <r>
    <n v="811"/>
    <s v="HOMBRE"/>
    <n v="1765910"/>
    <s v="ASALARIADO"/>
    <s v="SECTOR PRIVADO"/>
    <x v="0"/>
    <s v="NO"/>
    <s v="NO"/>
    <n v="56"/>
    <s v="No"/>
    <s v="No"/>
    <n v="1765910"/>
    <s v="ASALARIADO"/>
    <n v="56"/>
  </r>
  <r>
    <n v="812"/>
    <s v="HOMBRE"/>
    <n v="353119.82"/>
    <s v="ASALARIADO"/>
    <s v="SECTOR PRIVADO"/>
    <x v="0"/>
    <s v="NO"/>
    <s v="NO"/>
    <n v="36"/>
    <s v="No"/>
    <s v="No"/>
    <n v="353119.82"/>
    <s v="ASALARIADO"/>
    <n v="36"/>
  </r>
  <r>
    <n v="813"/>
    <s v="MUJER"/>
    <n v="44230.75"/>
    <s v="ASALARIADO"/>
    <s v="SECTOR PRIVADO"/>
    <x v="0"/>
    <s v="NO"/>
    <s v="NO"/>
    <n v="32"/>
    <s v="No"/>
    <s v="No"/>
    <n v="44230.75"/>
    <s v="ASALARIADO"/>
    <n v="32"/>
  </r>
  <r>
    <n v="814"/>
    <s v="HOMBRE"/>
    <n v="382136"/>
    <s v="TRABAJADOR INDEPENDIENTE"/>
    <s v="SECTOR PRIVADO"/>
    <x v="0"/>
    <s v="NO"/>
    <s v="SI"/>
    <n v="46"/>
    <s v="No"/>
    <s v="No"/>
    <n v="382136"/>
    <s v="TRABAJADOR INDEPENDIENTE"/>
    <n v="46"/>
  </r>
  <r>
    <n v="815"/>
    <s v="MUJER"/>
    <n v="115500"/>
    <s v="ASALARIADO"/>
    <s v="SECTOR PRIVADO"/>
    <x v="0"/>
    <s v="NO"/>
    <s v="NO"/>
    <n v="51"/>
    <s v="No"/>
    <s v="No"/>
    <n v="115500"/>
    <s v="ASALARIADO"/>
    <n v="51"/>
  </r>
  <r>
    <n v="816"/>
    <s v="MUJER"/>
    <n v="3289892.56"/>
    <s v="ASALARIADO"/>
    <s v="SECTOR PUBLICO"/>
    <x v="0"/>
    <s v="NO"/>
    <s v="NO"/>
    <n v="43"/>
    <s v="Atípico"/>
    <s v="No"/>
    <n v="3289892.56"/>
    <s v="ASALARIADO"/>
    <n v="43"/>
  </r>
  <r>
    <n v="817"/>
    <s v="HOMBRE"/>
    <n v="892687.5"/>
    <s v="ASALARIADO"/>
    <s v="SECTOR PRIVADO"/>
    <x v="0"/>
    <s v="NO"/>
    <s v="NO"/>
    <n v="35"/>
    <s v="No"/>
    <s v="No"/>
    <n v="892687.5"/>
    <s v="ASALARIADO"/>
    <n v="35"/>
  </r>
  <r>
    <n v="818"/>
    <s v="MUJER"/>
    <n v="261476.98"/>
    <s v="ASALARIADO"/>
    <s v="SECTOR PUBLICO"/>
    <x v="0"/>
    <s v="NO"/>
    <s v="NO"/>
    <n v="33"/>
    <s v="No"/>
    <s v="No"/>
    <n v="261476.98"/>
    <s v="ASALARIADO"/>
    <n v="33"/>
  </r>
  <r>
    <n v="819"/>
    <s v="HOMBRE"/>
    <n v="229395.18"/>
    <s v="ASALARIADO"/>
    <s v="SECTOR PRIVADO"/>
    <x v="0"/>
    <s v="NO"/>
    <s v="NO"/>
    <n v="57"/>
    <s v="No"/>
    <s v="No"/>
    <n v="229395.18"/>
    <s v="ASALARIADO"/>
    <n v="57"/>
  </r>
  <r>
    <n v="820"/>
    <s v="MUJER"/>
    <n v="854646.84"/>
    <s v="ASALARIADO"/>
    <s v="SECTOR PUBLICO"/>
    <x v="0"/>
    <s v="NO"/>
    <s v="NO"/>
    <n v="24"/>
    <s v="No"/>
    <s v="No"/>
    <n v="854646.84"/>
    <s v="ASALARIADO"/>
    <n v="24"/>
  </r>
  <r>
    <n v="821"/>
    <s v="HOMBRE"/>
    <n v="438402.25"/>
    <s v="ASALARIADO"/>
    <s v="SECTOR PRIVADO"/>
    <x v="0"/>
    <s v="NO"/>
    <s v="NO"/>
    <n v="28"/>
    <s v="No"/>
    <s v="No"/>
    <n v="438402.25"/>
    <s v="ASALARIADO"/>
    <n v="28"/>
  </r>
  <r>
    <n v="822"/>
    <s v="HOMBRE"/>
    <n v="440612.25"/>
    <s v="ASALARIADO"/>
    <s v="SECTOR PRIVADO"/>
    <x v="0"/>
    <s v="NO"/>
    <s v="NO"/>
    <n v="24"/>
    <s v="No"/>
    <s v="No"/>
    <n v="440612.25"/>
    <s v="ASALARIADO"/>
    <n v="24"/>
  </r>
  <r>
    <n v="823"/>
    <s v="HOMBRE"/>
    <n v="299784"/>
    <s v="ASEGURADO VOLUNTARIO"/>
    <s v="SECTOR PRIVADO"/>
    <x v="0"/>
    <s v="NO"/>
    <s v="NO"/>
    <n v="50"/>
    <s v="No"/>
    <s v="No"/>
    <n v="299784"/>
    <s v="ASEGURADO VOLUNTARIO"/>
    <n v="50"/>
  </r>
  <r>
    <n v="824"/>
    <s v="HOMBRE"/>
    <n v="320283"/>
    <s v="TRABAJADOR INDEPENDIENTE"/>
    <s v="SECTOR PRIVADO"/>
    <x v="0"/>
    <s v="NO"/>
    <s v="SI"/>
    <n v="36"/>
    <s v="No"/>
    <s v="No"/>
    <n v="320283"/>
    <s v="TRABAJADOR INDEPENDIENTE"/>
    <n v="36"/>
  </r>
  <r>
    <n v="825"/>
    <s v="HOMBRE"/>
    <n v="255360"/>
    <s v="ASALARIADO"/>
    <s v="SECTOR PRIVADO"/>
    <x v="0"/>
    <s v="NO"/>
    <s v="NO"/>
    <n v="25"/>
    <s v="No"/>
    <s v="No"/>
    <n v="255360"/>
    <s v="ASALARIADO"/>
    <n v="25"/>
  </r>
  <r>
    <n v="826"/>
    <s v="MUJER"/>
    <n v="387500"/>
    <s v="ASALARIADO"/>
    <s v="SECTOR PRIVADO"/>
    <x v="0"/>
    <s v="NO"/>
    <s v="NO"/>
    <n v="38"/>
    <s v="No"/>
    <s v="No"/>
    <n v="387500"/>
    <s v="ASALARIADO"/>
    <n v="38"/>
  </r>
  <r>
    <n v="827"/>
    <s v="HOMBRE"/>
    <n v="310124"/>
    <s v="TRABAJADOR INDEPENDIENTE"/>
    <s v="SECTOR PRIVADO"/>
    <x v="0"/>
    <s v="NO"/>
    <s v="NO"/>
    <n v="65"/>
    <s v="No"/>
    <s v="No"/>
    <n v="310124"/>
    <s v="TRABAJADOR INDEPENDIENTE"/>
    <n v="65"/>
  </r>
  <r>
    <n v="828"/>
    <s v="MUJER"/>
    <n v="343390.86"/>
    <s v="ASALARIADO"/>
    <s v="SECTOR PRIVADO"/>
    <x v="0"/>
    <s v="NO"/>
    <s v="NO"/>
    <n v="28"/>
    <s v="No"/>
    <s v="No"/>
    <n v="343390.86"/>
    <s v="ASALARIADO"/>
    <n v="28"/>
  </r>
  <r>
    <n v="829"/>
    <s v="MUJER"/>
    <n v="391062"/>
    <s v="ASALARIADO"/>
    <s v="SECTOR PRIVADO"/>
    <x v="0"/>
    <s v="NO"/>
    <s v="NO"/>
    <n v="33"/>
    <s v="No"/>
    <s v="No"/>
    <n v="391062"/>
    <s v="ASALARIADO"/>
    <n v="33"/>
  </r>
  <r>
    <n v="830"/>
    <s v="HOMBRE"/>
    <n v="584267"/>
    <s v="ASALARIADO"/>
    <s v="SECTOR PUBLICO"/>
    <x v="0"/>
    <s v="NO"/>
    <s v="NO"/>
    <n v="29"/>
    <s v="No"/>
    <s v="No"/>
    <n v="584267"/>
    <s v="ASALARIADO"/>
    <n v="29"/>
  </r>
  <r>
    <n v="831"/>
    <s v="HOMBRE"/>
    <n v="1034936.1"/>
    <s v="ASALARIADO"/>
    <s v="SECTOR PUBLICO"/>
    <x v="0"/>
    <s v="NO"/>
    <s v="NO"/>
    <n v="49"/>
    <s v="No"/>
    <s v="No"/>
    <n v="1034936.1"/>
    <s v="ASALARIADO"/>
    <n v="49"/>
  </r>
  <r>
    <n v="832"/>
    <s v="HOMBRE"/>
    <n v="410000"/>
    <s v="ASALARIADO"/>
    <s v="SECTOR PRIVADO"/>
    <x v="0"/>
    <s v="NO"/>
    <s v="NO"/>
    <n v="32"/>
    <s v="No"/>
    <s v="No"/>
    <n v="410000"/>
    <s v="ASALARIADO"/>
    <n v="32"/>
  </r>
  <r>
    <n v="833"/>
    <s v="HOMBRE"/>
    <n v="297046"/>
    <s v="ASEGURADO VOLUNTARIO"/>
    <s v="SECTOR PRIVADO"/>
    <x v="0"/>
    <s v="NO"/>
    <s v="NO"/>
    <n v="53"/>
    <s v="No"/>
    <s v="No"/>
    <n v="297046"/>
    <s v="ASEGURADO VOLUNTARIO"/>
    <n v="53"/>
  </r>
  <r>
    <n v="834"/>
    <s v="MUJER"/>
    <n v="622035.84"/>
    <s v="ASALARIADO"/>
    <s v="SECTOR PUBLICO"/>
    <x v="0"/>
    <s v="NO"/>
    <s v="NO"/>
    <n v="26"/>
    <s v="No"/>
    <s v="No"/>
    <n v="622035.84"/>
    <s v="ASALARIADO"/>
    <n v="26"/>
  </r>
  <r>
    <n v="835"/>
    <s v="MUJER"/>
    <n v="917703"/>
    <s v="ASALARIADO"/>
    <s v="SECTOR PUBLICO"/>
    <x v="0"/>
    <s v="NO"/>
    <s v="NO"/>
    <n v="44"/>
    <s v="No"/>
    <s v="No"/>
    <n v="917703"/>
    <s v="ASALARIADO"/>
    <n v="44"/>
  </r>
  <r>
    <n v="836"/>
    <s v="HOMBRE"/>
    <n v="241454.4"/>
    <s v="ASALARIADO"/>
    <s v="SECTOR PRIVADO"/>
    <x v="0"/>
    <s v="SI"/>
    <s v="NO"/>
    <n v="23"/>
    <s v="No"/>
    <s v="No"/>
    <n v="241454.4"/>
    <s v="ASALARIADO"/>
    <n v="23"/>
  </r>
  <r>
    <n v="837"/>
    <s v="MUJER"/>
    <n v="440000"/>
    <s v="ASALARIADO"/>
    <s v="SECTOR PRIVADO"/>
    <x v="0"/>
    <s v="SI"/>
    <s v="NO"/>
    <n v="39"/>
    <s v="No"/>
    <s v="No"/>
    <n v="440000"/>
    <s v="ASALARIADO"/>
    <n v="39"/>
  </r>
  <r>
    <n v="838"/>
    <s v="MUJER"/>
    <n v="623738"/>
    <s v="ASALARIADO"/>
    <s v="SECTOR PRIVADO"/>
    <x v="0"/>
    <s v="NO"/>
    <s v="NO"/>
    <n v="26"/>
    <s v="No"/>
    <s v="No"/>
    <n v="623738"/>
    <s v="ASALARIADO"/>
    <n v="26"/>
  </r>
  <r>
    <n v="839"/>
    <s v="HOMBRE"/>
    <n v="599294"/>
    <s v="ASEGURADO VOLUNTARIO"/>
    <s v="SECTOR PRIVADO"/>
    <x v="0"/>
    <s v="NO"/>
    <s v="NO"/>
    <n v="54"/>
    <s v="No"/>
    <s v="No"/>
    <n v="599294"/>
    <s v="ASEGURADO VOLUNTARIO"/>
    <n v="54"/>
  </r>
  <r>
    <n v="840"/>
    <s v="MUJER"/>
    <n v="555095.79"/>
    <s v="ASALARIADO"/>
    <s v="SECTOR PRIVADO"/>
    <x v="0"/>
    <s v="NO"/>
    <s v="NO"/>
    <n v="33"/>
    <s v="No"/>
    <s v="No"/>
    <n v="555095.79"/>
    <s v="ASALARIADO"/>
    <n v="33"/>
  </r>
  <r>
    <n v="841"/>
    <s v="MUJER"/>
    <n v="330550"/>
    <s v="ASALARIADO"/>
    <s v="SECTOR PRIVADO"/>
    <x v="0"/>
    <s v="NO"/>
    <s v="NO"/>
    <n v="59"/>
    <s v="No"/>
    <s v="No"/>
    <n v="330550"/>
    <s v="ASALARIADO"/>
    <n v="59"/>
  </r>
  <r>
    <n v="842"/>
    <s v="MUJER"/>
    <n v="291759.3"/>
    <s v="ASALARIADO"/>
    <s v="SECTOR PRIVADO"/>
    <x v="0"/>
    <s v="NO"/>
    <s v="SI"/>
    <n v="51"/>
    <s v="No"/>
    <s v="No"/>
    <n v="291759.3"/>
    <s v="ASALARIADO"/>
    <n v="51"/>
  </r>
  <r>
    <n v="843"/>
    <s v="MUJER"/>
    <n v="842365.76"/>
    <s v="ASALARIADO"/>
    <s v="SECTOR PRIVADO"/>
    <x v="0"/>
    <s v="NO"/>
    <s v="NO"/>
    <n v="29"/>
    <s v="No"/>
    <s v="No"/>
    <n v="842365.76"/>
    <s v="ASALARIADO"/>
    <n v="29"/>
  </r>
  <r>
    <n v="844"/>
    <s v="MUJER"/>
    <n v="432916.67"/>
    <s v="ASALARIADO"/>
    <s v="SECTOR PRIVADO"/>
    <x v="0"/>
    <s v="NO"/>
    <s v="NO"/>
    <n v="23"/>
    <s v="No"/>
    <s v="No"/>
    <n v="432916.67"/>
    <s v="ASALARIADO"/>
    <n v="23"/>
  </r>
  <r>
    <n v="845"/>
    <s v="HOMBRE"/>
    <n v="319224"/>
    <s v="ASALARIADO"/>
    <s v="SECTOR PRIVADO"/>
    <x v="0"/>
    <s v="NO"/>
    <s v="NO"/>
    <n v="27"/>
    <s v="No"/>
    <s v="No"/>
    <n v="319224"/>
    <s v="ASALARIADO"/>
    <n v="27"/>
  </r>
  <r>
    <n v="846"/>
    <s v="MUJER"/>
    <n v="3697124"/>
    <s v="PENSIONADOS EN SU PROPIO SISTEMA"/>
    <s v="SECTOR PUBLICO"/>
    <x v="0"/>
    <s v="NO"/>
    <s v="NO"/>
    <n v="73"/>
    <s v="Atípico"/>
    <s v="No"/>
    <n v="3697124"/>
    <s v="PENSIONADOS EN SU PROPIO SISTEMA"/>
    <n v="73"/>
  </r>
  <r>
    <n v="847"/>
    <s v="MUJER"/>
    <n v="278030"/>
    <s v="ASEGURADO VOLUNTARIO"/>
    <s v="SECTOR PRIVADO"/>
    <x v="0"/>
    <s v="NO"/>
    <s v="SI"/>
    <n v="56"/>
    <s v="No"/>
    <s v="No"/>
    <n v="278030"/>
    <s v="ASEGURADO VOLUNTARIO"/>
    <n v="56"/>
  </r>
  <r>
    <n v="848"/>
    <s v="MUJER"/>
    <n v="416328.46"/>
    <s v="ASALARIADO"/>
    <s v="SECTOR PUBLICO"/>
    <x v="0"/>
    <s v="NO"/>
    <s v="NO"/>
    <n v="55"/>
    <s v="No"/>
    <s v="No"/>
    <n v="416328.46"/>
    <s v="ASALARIADO"/>
    <n v="55"/>
  </r>
  <r>
    <n v="849"/>
    <s v="HOMBRE"/>
    <n v="1907539.5"/>
    <s v="ASALARIADO"/>
    <s v="SECTOR PUBLICO"/>
    <x v="0"/>
    <s v="NO"/>
    <s v="NO"/>
    <n v="56"/>
    <s v="No"/>
    <s v="No"/>
    <n v="1907539.5"/>
    <s v="ASALARIADO"/>
    <n v="56"/>
  </r>
  <r>
    <n v="850"/>
    <s v="MUJER"/>
    <n v="350000"/>
    <s v="ASALARIADO"/>
    <s v="SECTOR PRIVADO"/>
    <x v="0"/>
    <s v="NO"/>
    <s v="NO"/>
    <n v="51"/>
    <s v="No"/>
    <s v="No"/>
    <n v="350000"/>
    <s v="ASALARIADO"/>
    <n v="51"/>
  </r>
  <r>
    <n v="851"/>
    <s v="HOMBRE"/>
    <n v="310124"/>
    <s v="TRABAJADOR INDEPENDIENTE"/>
    <s v="SECTOR PRIVADO"/>
    <x v="0"/>
    <s v="SI"/>
    <s v="NO"/>
    <n v="41"/>
    <s v="No"/>
    <s v="No"/>
    <n v="310124"/>
    <s v="TRABAJADOR INDEPENDIENTE"/>
    <n v="41"/>
  </r>
  <r>
    <n v="852"/>
    <s v="MUJER"/>
    <n v="400000"/>
    <s v="ASALARIADO"/>
    <s v="SECTOR PRIVADO"/>
    <x v="0"/>
    <s v="NO"/>
    <s v="NO"/>
    <n v="41"/>
    <s v="No"/>
    <s v="No"/>
    <n v="400000"/>
    <s v="ASALARIADO"/>
    <n v="41"/>
  </r>
  <r>
    <n v="853"/>
    <s v="HOMBRE"/>
    <n v="353469"/>
    <s v="ASALARIADO"/>
    <s v="SECTOR PRIVADO"/>
    <x v="0"/>
    <s v="NO"/>
    <s v="NO"/>
    <n v="44"/>
    <s v="No"/>
    <s v="No"/>
    <n v="353469"/>
    <s v="ASALARIADO"/>
    <n v="44"/>
  </r>
  <r>
    <n v="854"/>
    <s v="HOMBRE"/>
    <n v="362010"/>
    <s v="ASALARIADO"/>
    <s v="SECTOR PRIVADO"/>
    <x v="0"/>
    <s v="NO"/>
    <s v="SI"/>
    <n v="72"/>
    <s v="No"/>
    <s v="No"/>
    <n v="362010"/>
    <s v="ASALARIADO"/>
    <n v="72"/>
  </r>
  <r>
    <n v="855"/>
    <s v="HOMBRE"/>
    <n v="1547953.43"/>
    <s v="ASALARIADO"/>
    <s v="SECTOR PRIVADO"/>
    <x v="0"/>
    <s v="NO"/>
    <s v="NO"/>
    <n v="25"/>
    <s v="No"/>
    <s v="No"/>
    <n v="1547953.43"/>
    <s v="ASALARIADO"/>
    <n v="25"/>
  </r>
  <r>
    <n v="856"/>
    <s v="MUJER"/>
    <n v="297046"/>
    <s v="TRABAJADOR INDEPENDIENTE"/>
    <s v="SECTOR PRIVADO"/>
    <x v="0"/>
    <s v="NO"/>
    <s v="NO"/>
    <n v="34"/>
    <s v="No"/>
    <s v="No"/>
    <n v="297046"/>
    <s v="TRABAJADOR INDEPENDIENTE"/>
    <n v="34"/>
  </r>
  <r>
    <n v="857"/>
    <s v="HOMBRE"/>
    <n v="653810.62"/>
    <s v="ASALARIADO"/>
    <s v="SECTOR PRIVADO"/>
    <x v="0"/>
    <s v="NO"/>
    <s v="NO"/>
    <n v="59"/>
    <s v="No"/>
    <s v="No"/>
    <n v="653810.62"/>
    <s v="ASALARIADO"/>
    <n v="59"/>
  </r>
  <r>
    <n v="858"/>
    <s v="MUJER"/>
    <n v="790070"/>
    <s v="PENSIONADOS EN SU PROPIO SISTEMA"/>
    <s v="SECTOR PUBLICO"/>
    <x v="0"/>
    <s v="NO"/>
    <s v="NO"/>
    <n v="69"/>
    <s v="No"/>
    <s v="No"/>
    <n v="790070"/>
    <s v="PENSIONADOS EN SU PROPIO SISTEMA"/>
    <n v="69"/>
  </r>
  <r>
    <n v="859"/>
    <s v="HOMBRE"/>
    <n v="546563"/>
    <s v="TRABAJADOR INDEPENDIENTE"/>
    <s v="SECTOR PRIVADO"/>
    <x v="0"/>
    <s v="NO"/>
    <s v="SI"/>
    <n v="51"/>
    <s v="No"/>
    <s v="No"/>
    <n v="546563"/>
    <s v="TRABAJADOR INDEPENDIENTE"/>
    <n v="51"/>
  </r>
  <r>
    <n v="860"/>
    <s v="MUJER"/>
    <n v="260000"/>
    <s v="ASALARIADO"/>
    <s v="SECTOR PRIVADO"/>
    <x v="0"/>
    <s v="NO"/>
    <s v="SI"/>
    <n v="37"/>
    <s v="No"/>
    <s v="No"/>
    <n v="260000"/>
    <s v="ASALARIADO"/>
    <n v="37"/>
  </r>
  <r>
    <n v="861"/>
    <s v="HOMBRE"/>
    <n v="343391"/>
    <s v="ASALARIADO"/>
    <s v="SECTOR PRIVADO"/>
    <x v="0"/>
    <s v="NO"/>
    <s v="NO"/>
    <n v="32"/>
    <s v="No"/>
    <s v="No"/>
    <n v="343391"/>
    <s v="ASALARIADO"/>
    <n v="32"/>
  </r>
  <r>
    <n v="862"/>
    <s v="MUJER"/>
    <n v="114247"/>
    <s v="ASALARIADO"/>
    <s v="SECTOR PUBLICO"/>
    <x v="0"/>
    <s v="NO"/>
    <s v="NO"/>
    <n v="29"/>
    <s v="No"/>
    <s v="No"/>
    <n v="114247"/>
    <s v="ASALARIADO"/>
    <n v="29"/>
  </r>
  <r>
    <n v="863"/>
    <s v="MUJER"/>
    <n v="100186"/>
    <s v="ASALARIADO"/>
    <s v="SECTOR PRIVADO"/>
    <x v="0"/>
    <s v="NO"/>
    <s v="NO"/>
    <n v="48"/>
    <s v="No"/>
    <s v="No"/>
    <n v="100186"/>
    <s v="ASALARIADO"/>
    <n v="48"/>
  </r>
  <r>
    <n v="864"/>
    <s v="HOMBRE"/>
    <n v="1500000"/>
    <s v="ASALARIADO"/>
    <s v="SECTOR PRIVADO"/>
    <x v="0"/>
    <s v="SI"/>
    <s v="NO"/>
    <n v="62"/>
    <s v="No"/>
    <s v="No"/>
    <n v="1500000"/>
    <s v="ASALARIADO"/>
    <n v="62"/>
  </r>
  <r>
    <n v="865"/>
    <s v="MUJER"/>
    <n v="278030"/>
    <s v="TRABAJADOR INDEPENDIENTE"/>
    <s v="SECTOR PRIVADO"/>
    <x v="0"/>
    <s v="SI"/>
    <s v="SI"/>
    <n v="40"/>
    <s v="No"/>
    <s v="No"/>
    <n v="278030"/>
    <s v="TRABAJADOR INDEPENDIENTE"/>
    <n v="40"/>
  </r>
  <r>
    <n v="866"/>
    <s v="HOMBRE"/>
    <n v="445258.23999999999"/>
    <s v="ASALARIADO"/>
    <s v="SECTOR PRIVADO"/>
    <x v="0"/>
    <s v="NO"/>
    <s v="NO"/>
    <n v="45"/>
    <s v="No"/>
    <s v="No"/>
    <n v="445258.23999999999"/>
    <s v="ASALARIADO"/>
    <n v="45"/>
  </r>
  <r>
    <n v="867"/>
    <s v="HOMBRE"/>
    <n v="257920"/>
    <s v="ASALARIADO"/>
    <s v="SECTOR PRIVADO"/>
    <x v="0"/>
    <s v="SI"/>
    <s v="NO"/>
    <n v="58"/>
    <s v="No"/>
    <s v="No"/>
    <n v="257920"/>
    <s v="ASALARIADO"/>
    <n v="58"/>
  </r>
  <r>
    <n v="868"/>
    <s v="HOMBRE"/>
    <n v="1776922.56"/>
    <s v="ASALARIADO"/>
    <s v="SECTOR PRIVADO"/>
    <x v="0"/>
    <s v="NO"/>
    <s v="NO"/>
    <n v="27"/>
    <s v="No"/>
    <s v="No"/>
    <n v="1776922.56"/>
    <s v="ASALARIADO"/>
    <n v="27"/>
  </r>
  <r>
    <n v="869"/>
    <s v="HOMBRE"/>
    <n v="757568"/>
    <s v="ASALARIADO"/>
    <s v="SECTOR PUBLICO"/>
    <x v="0"/>
    <s v="NO"/>
    <s v="NO"/>
    <n v="47"/>
    <s v="No"/>
    <s v="No"/>
    <n v="757568"/>
    <s v="ASALARIADO"/>
    <n v="47"/>
  </r>
  <r>
    <n v="870"/>
    <s v="HOMBRE"/>
    <n v="509509"/>
    <s v="TRABAJADOR INDEPENDIENTE"/>
    <s v="SECTOR PRIVADO"/>
    <x v="0"/>
    <s v="NO"/>
    <s v="SI"/>
    <n v="63"/>
    <s v="No"/>
    <s v="No"/>
    <n v="509509"/>
    <s v="TRABAJADOR INDEPENDIENTE"/>
    <n v="63"/>
  </r>
  <r>
    <n v="871"/>
    <s v="HOMBRE"/>
    <n v="805518"/>
    <s v="ASALARIADO"/>
    <s v="SECTOR PRIVADO"/>
    <x v="0"/>
    <s v="NO"/>
    <s v="NO"/>
    <n v="61"/>
    <s v="No"/>
    <s v="No"/>
    <n v="805518"/>
    <s v="ASALARIADO"/>
    <n v="61"/>
  </r>
  <r>
    <n v="872"/>
    <s v="HOMBRE"/>
    <n v="255660"/>
    <s v="ASALARIADO"/>
    <s v="SECTOR PRIVADO"/>
    <x v="0"/>
    <s v="NO"/>
    <s v="NO"/>
    <n v="30"/>
    <s v="No"/>
    <s v="No"/>
    <n v="255660"/>
    <s v="ASALARIADO"/>
    <n v="30"/>
  </r>
  <r>
    <n v="873"/>
    <s v="MUJER"/>
    <n v="517272"/>
    <s v="TRABAJADOR INDEPENDIENTE"/>
    <s v="SECTOR PRIVADO"/>
    <x v="0"/>
    <s v="NO"/>
    <s v="NO"/>
    <n v="60"/>
    <s v="No"/>
    <s v="No"/>
    <n v="517272"/>
    <s v="TRABAJADOR INDEPENDIENTE"/>
    <n v="60"/>
  </r>
  <r>
    <n v="874"/>
    <s v="HOMBRE"/>
    <n v="297050"/>
    <s v="ASEGURADO VOLUNTARIO"/>
    <s v="SECTOR PRIVADO"/>
    <x v="0"/>
    <s v="NO"/>
    <s v="SI"/>
    <n v="37"/>
    <s v="No"/>
    <s v="No"/>
    <n v="297050"/>
    <s v="ASEGURADO VOLUNTARIO"/>
    <n v="37"/>
  </r>
  <r>
    <n v="875"/>
    <s v="HOMBRE"/>
    <n v="315687"/>
    <s v="ASALARIADO"/>
    <s v="SECTOR PRIVADO"/>
    <x v="0"/>
    <s v="SI"/>
    <s v="SI"/>
    <n v="45"/>
    <s v="No"/>
    <s v="No"/>
    <n v="315687"/>
    <s v="ASALARIADO"/>
    <n v="45"/>
  </r>
  <r>
    <n v="876"/>
    <s v="MUJER"/>
    <n v="372300"/>
    <s v="ASALARIADO"/>
    <s v="SECTOR PRIVADO"/>
    <x v="0"/>
    <s v="NO"/>
    <s v="SI"/>
    <n v="26"/>
    <s v="No"/>
    <s v="No"/>
    <n v="372300"/>
    <s v="ASALARIADO"/>
    <n v="26"/>
  </r>
  <r>
    <n v="877"/>
    <s v="HOMBRE"/>
    <n v="678734.05"/>
    <s v="ASALARIADO"/>
    <s v="SECTOR PRIVADO"/>
    <x v="0"/>
    <s v="NO"/>
    <s v="NO"/>
    <n v="33"/>
    <s v="No"/>
    <s v="No"/>
    <n v="678734.05"/>
    <s v="ASALARIADO"/>
    <n v="33"/>
  </r>
  <r>
    <n v="878"/>
    <s v="MUJER"/>
    <n v="315617"/>
    <s v="ASEGURADO VOLUNTARIO"/>
    <s v="SECTOR PRIVADO"/>
    <x v="0"/>
    <s v="NO"/>
    <s v="NO"/>
    <n v="35"/>
    <s v="No"/>
    <s v="No"/>
    <n v="315617"/>
    <s v="ASEGURADO VOLUNTARIO"/>
    <n v="35"/>
  </r>
  <r>
    <n v="879"/>
    <s v="HOMBRE"/>
    <n v="1455906.15"/>
    <s v="CONVENIOS ESPECIALES DE TRABAJADORES INDEPENDIENTES"/>
    <s v="SECTOR PRIVADO"/>
    <x v="0"/>
    <s v="NO"/>
    <s v="NO"/>
    <n v="38"/>
    <s v="No"/>
    <s v="No"/>
    <n v="1455906.15"/>
    <s v="CONVENIOS ESPECIALES DE TRABAJADORES INDEPENDIENTES"/>
    <n v="38"/>
  </r>
  <r>
    <n v="880"/>
    <s v="MUJER"/>
    <n v="166295"/>
    <s v="ASALARIADO"/>
    <s v="SECTOR PRIVADO"/>
    <x v="0"/>
    <s v="NO"/>
    <s v="NO"/>
    <n v="50"/>
    <s v="No"/>
    <s v="No"/>
    <n v="166295"/>
    <s v="ASALARIADO"/>
    <n v="50"/>
  </r>
  <r>
    <n v="881"/>
    <s v="MUJER"/>
    <n v="5887012.5"/>
    <s v="ASALARIADO"/>
    <s v="SECTOR PRIVADO"/>
    <x v="0"/>
    <s v="NO"/>
    <s v="NO"/>
    <n v="27"/>
    <s v="Atípico"/>
    <s v="No"/>
    <n v="5887012.5"/>
    <s v="ASALARIADO"/>
    <n v="27"/>
  </r>
  <r>
    <n v="882"/>
    <s v="MUJER"/>
    <n v="297046"/>
    <s v="ASEGURADO VOLUNTARIO"/>
    <s v="SECTOR PRIVADO"/>
    <x v="0"/>
    <s v="NO"/>
    <s v="NO"/>
    <n v="61"/>
    <s v="No"/>
    <s v="No"/>
    <n v="297046"/>
    <s v="ASEGURADO VOLUNTARIO"/>
    <n v="61"/>
  </r>
  <r>
    <n v="883"/>
    <s v="HOMBRE"/>
    <n v="503465"/>
    <s v="ASALARIADO"/>
    <s v="SECTOR PUBLICO"/>
    <x v="0"/>
    <s v="NO"/>
    <s v="SI"/>
    <n v="56"/>
    <s v="No"/>
    <s v="No"/>
    <n v="503465"/>
    <s v="ASALARIADO"/>
    <n v="56"/>
  </r>
  <r>
    <n v="884"/>
    <s v="MUJER"/>
    <n v="534815.5"/>
    <s v="ASALARIADO"/>
    <s v="SECTOR PUBLICO"/>
    <x v="0"/>
    <s v="NO"/>
    <s v="NO"/>
    <n v="29"/>
    <s v="No"/>
    <s v="No"/>
    <n v="534815.5"/>
    <s v="ASALARIADO"/>
    <n v="29"/>
  </r>
  <r>
    <n v="885"/>
    <s v="MUJER"/>
    <n v="401010"/>
    <s v="TRABAJADOR INDEPENDIENTE"/>
    <s v="SECTOR PRIVADO"/>
    <x v="0"/>
    <s v="NO"/>
    <s v="SI"/>
    <n v="50"/>
    <s v="No"/>
    <s v="No"/>
    <n v="401010"/>
    <s v="TRABAJADOR INDEPENDIENTE"/>
    <n v="50"/>
  </r>
  <r>
    <n v="886"/>
    <s v="HOMBRE"/>
    <n v="325000"/>
    <s v="ASALARIADO"/>
    <s v="SECTOR PRIVADO"/>
    <x v="0"/>
    <s v="NO"/>
    <s v="NO"/>
    <n v="37"/>
    <s v="No"/>
    <s v="No"/>
    <n v="325000"/>
    <s v="ASALARIADO"/>
    <n v="37"/>
  </r>
  <r>
    <n v="887"/>
    <s v="HOMBRE"/>
    <n v="1142714"/>
    <s v="ASALARIADO"/>
    <s v="SECTOR PRIVADO"/>
    <x v="0"/>
    <s v="NO"/>
    <s v="NO"/>
    <n v="37"/>
    <s v="No"/>
    <s v="No"/>
    <n v="1142714"/>
    <s v="ASALARIADO"/>
    <n v="37"/>
  </r>
  <r>
    <n v="888"/>
    <s v="HOMBRE"/>
    <n v="553642.06000000006"/>
    <s v="ASALARIADO"/>
    <s v="SECTOR PRIVADO"/>
    <x v="0"/>
    <s v="NO"/>
    <s v="NO"/>
    <n v="27"/>
    <s v="No"/>
    <s v="No"/>
    <n v="553642.06000000006"/>
    <s v="ASALARIADO"/>
    <n v="27"/>
  </r>
  <r>
    <n v="889"/>
    <s v="HOMBRE"/>
    <n v="168300"/>
    <s v="ASALARIADO"/>
    <s v="SECTOR PRIVADO"/>
    <x v="0"/>
    <s v="SI"/>
    <s v="NO"/>
    <n v="23"/>
    <s v="No"/>
    <s v="No"/>
    <n v="168300"/>
    <s v="ASALARIADO"/>
    <n v="23"/>
  </r>
  <r>
    <n v="890"/>
    <s v="HOMBRE"/>
    <n v="290371"/>
    <s v="TRABAJADOR INDEPENDIENTE"/>
    <s v="SECTOR PRIVADO"/>
    <x v="0"/>
    <s v="NO"/>
    <s v="NO"/>
    <n v="34"/>
    <s v="No"/>
    <s v="No"/>
    <n v="290371"/>
    <s v="TRABAJADOR INDEPENDIENTE"/>
    <n v="34"/>
  </r>
  <r>
    <n v="891"/>
    <s v="HOMBRE"/>
    <n v="2687778.85"/>
    <s v="ASALARIADO"/>
    <s v="SECTOR PRIVADO"/>
    <x v="0"/>
    <s v="NO"/>
    <s v="NO"/>
    <n v="51"/>
    <s v="Atípico"/>
    <s v="No"/>
    <n v="2687778.85"/>
    <s v="ASALARIADO"/>
    <n v="51"/>
  </r>
  <r>
    <n v="892"/>
    <s v="HOMBRE"/>
    <n v="130000"/>
    <s v="ASALARIADO"/>
    <s v="SECTOR PRIVADO"/>
    <x v="0"/>
    <s v="SI"/>
    <s v="NO"/>
    <n v="22"/>
    <s v="No"/>
    <s v="No"/>
    <n v="130000"/>
    <s v="ASALARIADO"/>
    <n v="22"/>
  </r>
  <r>
    <n v="893"/>
    <s v="HOMBRE"/>
    <n v="575032.5"/>
    <s v="ASALARIADO"/>
    <s v="SECTOR PRIVADO"/>
    <x v="0"/>
    <s v="NO"/>
    <s v="NO"/>
    <n v="35"/>
    <s v="No"/>
    <s v="No"/>
    <n v="575032.5"/>
    <s v="ASALARIADO"/>
    <n v="35"/>
  </r>
  <r>
    <n v="894"/>
    <s v="HOMBRE"/>
    <n v="423268.13"/>
    <s v="ASALARIADO"/>
    <s v="SECTOR PRIVADO"/>
    <x v="0"/>
    <s v="NO"/>
    <s v="NO"/>
    <n v="59"/>
    <s v="No"/>
    <s v="No"/>
    <n v="423268.13"/>
    <s v="ASALARIADO"/>
    <n v="59"/>
  </r>
  <r>
    <n v="895"/>
    <s v="HOMBRE"/>
    <n v="447541.9"/>
    <s v="ASALARIADO"/>
    <s v="SECTOR PRIVADO"/>
    <x v="0"/>
    <s v="SI"/>
    <s v="NO"/>
    <n v="31"/>
    <s v="No"/>
    <s v="No"/>
    <n v="447541.9"/>
    <s v="ASALARIADO"/>
    <n v="31"/>
  </r>
  <r>
    <n v="896"/>
    <s v="HOMBRE"/>
    <n v="639148"/>
    <s v="TRABAJADOR INDEPENDIENTE"/>
    <s v="SECTOR PRIVADO"/>
    <x v="0"/>
    <s v="SI"/>
    <s v="NO"/>
    <n v="70"/>
    <s v="No"/>
    <s v="No"/>
    <n v="639148"/>
    <s v="TRABAJADOR INDEPENDIENTE"/>
    <n v="70"/>
  </r>
  <r>
    <n v="897"/>
    <s v="MUJER"/>
    <n v="406742.56"/>
    <s v="ASALARIADO"/>
    <s v="SECTOR PRIVADO"/>
    <x v="0"/>
    <s v="NO"/>
    <s v="NO"/>
    <n v="28"/>
    <s v="No"/>
    <s v="No"/>
    <n v="406742.56"/>
    <s v="ASALARIADO"/>
    <n v="28"/>
  </r>
  <r>
    <n v="898"/>
    <s v="HOMBRE"/>
    <n v="356653"/>
    <s v="TRABAJADOR INDEPENDIENTE"/>
    <s v="SECTOR PRIVADO"/>
    <x v="0"/>
    <s v="NO"/>
    <s v="SI"/>
    <n v="47"/>
    <s v="No"/>
    <s v="No"/>
    <n v="356653"/>
    <s v="TRABAJADOR INDEPENDIENTE"/>
    <n v="47"/>
  </r>
  <r>
    <n v="899"/>
    <s v="HOMBRE"/>
    <n v="550000"/>
    <s v="ASALARIADO"/>
    <s v="SECTOR PRIVADO"/>
    <x v="0"/>
    <s v="NO"/>
    <s v="SI"/>
    <n v="25"/>
    <s v="No"/>
    <s v="No"/>
    <n v="550000"/>
    <s v="ASALARIADO"/>
    <n v="25"/>
  </r>
  <r>
    <n v="900"/>
    <s v="HOMBRE"/>
    <n v="1813773.65"/>
    <s v="ASALARIADO"/>
    <s v="SECTOR PRIVADO"/>
    <x v="0"/>
    <s v="NO"/>
    <s v="NO"/>
    <n v="58"/>
    <s v="No"/>
    <s v="No"/>
    <n v="1813773.65"/>
    <s v="ASALARIADO"/>
    <n v="58"/>
  </r>
  <r>
    <n v="901"/>
    <s v="MUJER"/>
    <n v="1807234"/>
    <s v="ASALARIADO"/>
    <s v="SECTOR PRIVADO"/>
    <x v="0"/>
    <s v="NO"/>
    <s v="NO"/>
    <n v="39"/>
    <s v="No"/>
    <s v="No"/>
    <n v="1807234"/>
    <s v="ASALARIADO"/>
    <n v="39"/>
  </r>
  <r>
    <n v="902"/>
    <s v="HOMBRE"/>
    <n v="450000"/>
    <s v="ASALARIADO"/>
    <s v="SECTOR PRIVADO"/>
    <x v="0"/>
    <s v="NO"/>
    <s v="NO"/>
    <n v="58"/>
    <s v="No"/>
    <s v="No"/>
    <n v="450000"/>
    <s v="ASALARIADO"/>
    <n v="58"/>
  </r>
  <r>
    <n v="903"/>
    <s v="MUJER"/>
    <n v="297046"/>
    <s v="TRABAJADOR INDEPENDIENTE"/>
    <s v="SECTOR PRIVADO"/>
    <x v="0"/>
    <s v="NO"/>
    <s v="NO"/>
    <n v="34"/>
    <s v="No"/>
    <s v="No"/>
    <n v="297046"/>
    <s v="TRABAJADOR INDEPENDIENTE"/>
    <n v="34"/>
  </r>
  <r>
    <n v="904"/>
    <s v="HOMBRE"/>
    <n v="785016.42"/>
    <s v="ASALARIADO"/>
    <s v="SECTOR PRIVADO"/>
    <x v="0"/>
    <s v="NO"/>
    <s v="NO"/>
    <n v="22"/>
    <s v="No"/>
    <s v="No"/>
    <n v="785016.42"/>
    <s v="ASALARIADO"/>
    <n v="22"/>
  </r>
  <r>
    <n v="905"/>
    <s v="HOMBRE"/>
    <n v="299065"/>
    <s v="ASALARIADO"/>
    <s v="SECTOR PRIVADO"/>
    <x v="0"/>
    <s v="NO"/>
    <s v="NO"/>
    <n v="36"/>
    <s v="No"/>
    <s v="No"/>
    <n v="299065"/>
    <s v="ASALARIADO"/>
    <n v="36"/>
  </r>
  <r>
    <n v="906"/>
    <s v="MUJER"/>
    <n v="338166"/>
    <s v="TRABAJADOR INDEPENDIENTE"/>
    <s v="SECTOR PRIVADO"/>
    <x v="0"/>
    <s v="NO"/>
    <s v="SI"/>
    <n v="29"/>
    <s v="No"/>
    <s v="No"/>
    <n v="338166"/>
    <s v="TRABAJADOR INDEPENDIENTE"/>
    <n v="29"/>
  </r>
  <r>
    <n v="907"/>
    <s v="MUJER"/>
    <n v="2623756.52"/>
    <s v="ASALARIADO"/>
    <s v="SECTOR PUBLICO"/>
    <x v="0"/>
    <s v="NO"/>
    <s v="NO"/>
    <n v="42"/>
    <s v="Atípico"/>
    <s v="No"/>
    <n v="2623756.52"/>
    <s v="ASALARIADO"/>
    <n v="42"/>
  </r>
  <r>
    <n v="908"/>
    <s v="MUJER"/>
    <n v="2085526.5"/>
    <s v="ASALARIADO"/>
    <s v="SECTOR PUBLICO"/>
    <x v="0"/>
    <s v="NO"/>
    <s v="NO"/>
    <n v="56"/>
    <s v="No"/>
    <s v="No"/>
    <n v="2085526.5"/>
    <s v="ASALARIADO"/>
    <n v="56"/>
  </r>
  <r>
    <n v="909"/>
    <s v="HOMBRE"/>
    <n v="930427.8"/>
    <s v="ASALARIADO"/>
    <s v="SECTOR PRIVADO"/>
    <x v="0"/>
    <s v="NO"/>
    <s v="NO"/>
    <n v="33"/>
    <s v="No"/>
    <s v="No"/>
    <n v="930427.8"/>
    <s v="ASALARIADO"/>
    <n v="33"/>
  </r>
  <r>
    <n v="910"/>
    <s v="HOMBRE"/>
    <n v="150000"/>
    <s v="ASALARIADO"/>
    <s v="SECTOR PRIVADO"/>
    <x v="0"/>
    <s v="NO"/>
    <s v="NO"/>
    <n v="43"/>
    <s v="No"/>
    <s v="No"/>
    <n v="150000"/>
    <s v="ASALARIADO"/>
    <n v="43"/>
  </r>
  <r>
    <n v="911"/>
    <s v="HOMBRE"/>
    <n v="299647"/>
    <s v="ASEGURADO VOLUNTARIO"/>
    <s v="SECTOR PRIVADO"/>
    <x v="0"/>
    <s v="NO"/>
    <s v="NO"/>
    <n v="75"/>
    <s v="No"/>
    <s v="No"/>
    <n v="299647"/>
    <s v="ASEGURADO VOLUNTARIO"/>
    <n v="75"/>
  </r>
  <r>
    <n v="912"/>
    <s v="HOMBRE"/>
    <n v="385548"/>
    <s v="TRABAJADOR INDEPENDIENTE"/>
    <s v="SECTOR PRIVADO"/>
    <x v="0"/>
    <s v="NO"/>
    <s v="SI"/>
    <n v="66"/>
    <s v="No"/>
    <s v="No"/>
    <n v="385548"/>
    <s v="TRABAJADOR INDEPENDIENTE"/>
    <n v="66"/>
  </r>
  <r>
    <n v="913"/>
    <s v="HOMBRE"/>
    <n v="2894048.26"/>
    <s v="PENSIONADOS EN SU PROPIO SISTEMA"/>
    <s v="SECTOR PUBLICO"/>
    <x v="0"/>
    <s v="NO"/>
    <s v="NO"/>
    <n v="63"/>
    <s v="Atípico"/>
    <s v="No"/>
    <n v="2894048.26"/>
    <s v="PENSIONADOS EN SU PROPIO SISTEMA"/>
    <n v="63"/>
  </r>
  <r>
    <n v="914"/>
    <s v="MUJER"/>
    <n v="297046"/>
    <s v="ASEGURADO VOLUNTARIO"/>
    <s v="SECTOR PRIVADO"/>
    <x v="0"/>
    <s v="NO"/>
    <s v="SI"/>
    <n v="60"/>
    <s v="No"/>
    <s v="No"/>
    <n v="297046"/>
    <s v="ASEGURADO VOLUNTARIO"/>
    <n v="60"/>
  </r>
  <r>
    <n v="915"/>
    <s v="MUJER"/>
    <n v="451350"/>
    <s v="ASALARIADO"/>
    <s v="SECTOR PRIVADO"/>
    <x v="0"/>
    <s v="NO"/>
    <s v="NO"/>
    <n v="25"/>
    <s v="No"/>
    <s v="No"/>
    <n v="451350"/>
    <s v="ASALARIADO"/>
    <n v="25"/>
  </r>
  <r>
    <n v="916"/>
    <s v="MUJER"/>
    <n v="639148"/>
    <s v="TRABAJADOR INDEPENDIENTE"/>
    <s v="SECTOR PRIVADO"/>
    <x v="0"/>
    <s v="SI"/>
    <s v="NO"/>
    <n v="66"/>
    <s v="No"/>
    <s v="No"/>
    <n v="639148"/>
    <s v="TRABAJADOR INDEPENDIENTE"/>
    <n v="66"/>
  </r>
  <r>
    <n v="917"/>
    <s v="HOMBRE"/>
    <n v="1529085.26"/>
    <s v="ASALARIADO"/>
    <s v="SECTOR PUBLICO"/>
    <x v="0"/>
    <s v="NO"/>
    <s v="NO"/>
    <n v="28"/>
    <s v="No"/>
    <s v="No"/>
    <n v="1529085.26"/>
    <s v="ASALARIADO"/>
    <n v="28"/>
  </r>
  <r>
    <n v="918"/>
    <s v="HOMBRE"/>
    <n v="230212.72"/>
    <s v="ASALARIADO"/>
    <s v="SECTOR PRIVADO"/>
    <x v="0"/>
    <s v="NO"/>
    <s v="NO"/>
    <n v="20"/>
    <s v="No"/>
    <s v="No"/>
    <n v="230212.72"/>
    <s v="ASALARIADO"/>
    <n v="20"/>
  </r>
  <r>
    <n v="919"/>
    <s v="HOMBRE"/>
    <n v="620245"/>
    <s v="TRABAJADOR INDEPENDIENTE"/>
    <s v="SECTOR PRIVADO"/>
    <x v="0"/>
    <s v="NO"/>
    <s v="SI"/>
    <n v="37"/>
    <s v="No"/>
    <s v="No"/>
    <n v="620245"/>
    <s v="TRABAJADOR INDEPENDIENTE"/>
    <n v="37"/>
  </r>
  <r>
    <n v="920"/>
    <s v="HOMBRE"/>
    <n v="353240"/>
    <s v="ASALARIADO"/>
    <s v="SECTOR PUBLICO"/>
    <x v="0"/>
    <s v="NO"/>
    <s v="NO"/>
    <n v="35"/>
    <s v="No"/>
    <s v="No"/>
    <n v="353240"/>
    <s v="ASALARIADO"/>
    <n v="35"/>
  </r>
  <r>
    <n v="921"/>
    <s v="HOMBRE"/>
    <n v="523001.59999999998"/>
    <s v="ASALARIADO"/>
    <s v="SECTOR PRIVADO"/>
    <x v="0"/>
    <s v="NO"/>
    <s v="NO"/>
    <n v="38"/>
    <s v="No"/>
    <s v="No"/>
    <n v="523001.59999999998"/>
    <s v="ASALARIADO"/>
    <n v="38"/>
  </r>
  <r>
    <n v="922"/>
    <s v="HOMBRE"/>
    <n v="477172.1"/>
    <s v="ASALARIADO"/>
    <s v="SECTOR PRIVADO"/>
    <x v="0"/>
    <s v="NO"/>
    <s v="NO"/>
    <n v="20"/>
    <s v="No"/>
    <s v="No"/>
    <n v="477172.1"/>
    <s v="ASALARIADO"/>
    <n v="20"/>
  </r>
  <r>
    <n v="923"/>
    <s v="HOMBRE"/>
    <n v="297046"/>
    <s v="TRABAJADOR INDEPENDIENTE"/>
    <s v="SECTOR PRIVADO"/>
    <x v="0"/>
    <s v="NO"/>
    <s v="NO"/>
    <n v="35"/>
    <s v="No"/>
    <s v="No"/>
    <n v="297046"/>
    <s v="TRABAJADOR INDEPENDIENTE"/>
    <n v="35"/>
  </r>
  <r>
    <n v="924"/>
    <s v="HOMBRE"/>
    <n v="458557"/>
    <s v="TRABAJADOR INDEPENDIENTE"/>
    <s v="SECTOR PRIVADO"/>
    <x v="0"/>
    <s v="SI"/>
    <s v="SI"/>
    <n v="41"/>
    <s v="No"/>
    <s v="No"/>
    <n v="458557"/>
    <s v="TRABAJADOR INDEPENDIENTE"/>
    <n v="41"/>
  </r>
  <r>
    <n v="925"/>
    <s v="HOMBRE"/>
    <n v="639148"/>
    <s v="TRABAJADOR INDEPENDIENTE"/>
    <s v="SECTOR PRIVADO"/>
    <x v="0"/>
    <s v="NO"/>
    <s v="SI"/>
    <n v="50"/>
    <s v="No"/>
    <s v="No"/>
    <n v="639148"/>
    <s v="TRABAJADOR INDEPENDIENTE"/>
    <n v="50"/>
  </r>
  <r>
    <n v="926"/>
    <s v="MUJER"/>
    <n v="299647"/>
    <s v="ASEGURADO VOLUNTARIO"/>
    <s v="SECTOR PRIVADO"/>
    <x v="0"/>
    <s v="NO"/>
    <s v="NO"/>
    <n v="68"/>
    <s v="No"/>
    <s v="No"/>
    <n v="299647"/>
    <s v="ASEGURADO VOLUNTARIO"/>
    <n v="68"/>
  </r>
  <r>
    <n v="927"/>
    <s v="MUJER"/>
    <n v="996543.9"/>
    <s v="ASALARIADO"/>
    <s v="SECTOR PUBLICO"/>
    <x v="0"/>
    <s v="NO"/>
    <s v="NO"/>
    <n v="54"/>
    <s v="No"/>
    <s v="No"/>
    <n v="996543.9"/>
    <s v="ASALARIADO"/>
    <n v="54"/>
  </r>
  <r>
    <n v="928"/>
    <s v="HOMBRE"/>
    <n v="355000"/>
    <s v="ASALARIADO"/>
    <s v="SECTOR PRIVADO"/>
    <x v="0"/>
    <s v="NO"/>
    <s v="NO"/>
    <n v="60"/>
    <s v="No"/>
    <s v="No"/>
    <n v="355000"/>
    <s v="ASALARIADO"/>
    <n v="60"/>
  </r>
  <r>
    <n v="929"/>
    <s v="MUJER"/>
    <n v="319590"/>
    <s v="ASALARIADO"/>
    <s v="SECTOR PRIVADO"/>
    <x v="0"/>
    <s v="NO"/>
    <s v="NO"/>
    <n v="35"/>
    <s v="No"/>
    <s v="No"/>
    <n v="319590"/>
    <s v="ASALARIADO"/>
    <n v="35"/>
  </r>
  <r>
    <n v="930"/>
    <s v="MUJER"/>
    <n v="74000"/>
    <s v="ASALARIADO"/>
    <s v="SECTOR PRIVADO"/>
    <x v="0"/>
    <s v="NO"/>
    <s v="NO"/>
    <n v="34"/>
    <s v="No"/>
    <s v="No"/>
    <n v="74000"/>
    <s v="ASALARIADO"/>
    <n v="34"/>
  </r>
  <r>
    <n v="931"/>
    <s v="HOMBRE"/>
    <n v="442546.73"/>
    <s v="ASALARIADO"/>
    <s v="SECTOR PRIVADO"/>
    <x v="0"/>
    <s v="NO"/>
    <s v="NO"/>
    <n v="40"/>
    <s v="No"/>
    <s v="No"/>
    <n v="442546.73"/>
    <s v="ASALARIADO"/>
    <n v="40"/>
  </r>
  <r>
    <n v="932"/>
    <s v="HOMBRE"/>
    <n v="1249086"/>
    <s v="PENSIONADOS EN SU PROPIO SISTEMA"/>
    <s v="SECTOR PUBLICO"/>
    <x v="0"/>
    <s v="NO"/>
    <s v="NO"/>
    <n v="73"/>
    <s v="No"/>
    <s v="No"/>
    <n v="1249086"/>
    <s v="PENSIONADOS EN SU PROPIO SISTEMA"/>
    <n v="73"/>
  </r>
  <r>
    <n v="933"/>
    <s v="HOMBRE"/>
    <n v="505000"/>
    <s v="ASALARIADO"/>
    <s v="SECTOR PRIVADO"/>
    <x v="0"/>
    <s v="NO"/>
    <s v="NO"/>
    <n v="21"/>
    <s v="No"/>
    <s v="No"/>
    <n v="505000"/>
    <s v="ASALARIADO"/>
    <n v="21"/>
  </r>
  <r>
    <n v="934"/>
    <s v="HOMBRE"/>
    <n v="2471797"/>
    <s v="PENSIONADOS EN SU PROPIO SISTEMA"/>
    <s v="SECTOR PUBLICO"/>
    <x v="0"/>
    <s v="NO"/>
    <s v="NO"/>
    <n v="78"/>
    <s v="Atípico"/>
    <s v="No"/>
    <n v="2471797"/>
    <s v="PENSIONADOS EN SU PROPIO SISTEMA"/>
    <n v="78"/>
  </r>
  <r>
    <n v="935"/>
    <s v="MUJER"/>
    <n v="146600"/>
    <s v="ASALARIADO"/>
    <s v="SECTOR PRIVADO"/>
    <x v="0"/>
    <s v="NO"/>
    <s v="NO"/>
    <n v="36"/>
    <s v="No"/>
    <s v="No"/>
    <n v="146600"/>
    <s v="ASALARIADO"/>
    <n v="36"/>
  </r>
  <r>
    <n v="936"/>
    <s v="MUJER"/>
    <n v="300932.62"/>
    <s v="ASALARIADO"/>
    <s v="SECTOR PRIVADO"/>
    <x v="0"/>
    <s v="NO"/>
    <s v="NO"/>
    <n v="52"/>
    <s v="No"/>
    <s v="No"/>
    <n v="300932.62"/>
    <s v="ASALARIADO"/>
    <n v="52"/>
  </r>
  <r>
    <n v="937"/>
    <s v="HOMBRE"/>
    <n v="275000"/>
    <s v="ASALARIADO"/>
    <s v="SECTOR PRIVADO"/>
    <x v="0"/>
    <s v="NO"/>
    <s v="NO"/>
    <n v="42"/>
    <s v="No"/>
    <s v="No"/>
    <n v="275000"/>
    <s v="ASALARIADO"/>
    <n v="42"/>
  </r>
  <r>
    <n v="938"/>
    <s v="HOMBRE"/>
    <n v="515165"/>
    <s v="ASALARIADO"/>
    <s v="SECTOR PRIVADO"/>
    <x v="0"/>
    <s v="NO"/>
    <s v="NO"/>
    <n v="46"/>
    <s v="No"/>
    <s v="No"/>
    <n v="515165"/>
    <s v="ASALARIADO"/>
    <n v="46"/>
  </r>
  <r>
    <n v="939"/>
    <s v="MUJER"/>
    <n v="297046"/>
    <s v="ASEGURADO VOLUNTARIO"/>
    <s v="SECTOR PRIVADO"/>
    <x v="0"/>
    <s v="NO"/>
    <s v="NO"/>
    <n v="56"/>
    <s v="No"/>
    <s v="No"/>
    <n v="297046"/>
    <s v="ASEGURADO VOLUNTARIO"/>
    <n v="56"/>
  </r>
  <r>
    <n v="940"/>
    <s v="MUJER"/>
    <n v="1205262.5"/>
    <s v="ASALARIADO"/>
    <s v="SECTOR PUBLICO"/>
    <x v="0"/>
    <s v="NO"/>
    <s v="NO"/>
    <n v="31"/>
    <s v="No"/>
    <s v="No"/>
    <n v="1205262.5"/>
    <s v="ASALARIADO"/>
    <n v="31"/>
  </r>
  <r>
    <n v="941"/>
    <s v="HOMBRE"/>
    <n v="1578046.6"/>
    <s v="ASALARIADO"/>
    <s v="SECTOR PRIVADO"/>
    <x v="0"/>
    <s v="NO"/>
    <s v="NO"/>
    <n v="35"/>
    <s v="No"/>
    <s v="No"/>
    <n v="1578046.6"/>
    <s v="ASALARIADO"/>
    <n v="35"/>
  </r>
  <r>
    <n v="942"/>
    <s v="MUJER"/>
    <n v="271673.09000000003"/>
    <s v="ASALARIADO"/>
    <s v="SECTOR PRIVADO"/>
    <x v="0"/>
    <s v="NO"/>
    <s v="NO"/>
    <n v="24"/>
    <s v="No"/>
    <s v="No"/>
    <n v="271673.09000000003"/>
    <s v="ASALARIADO"/>
    <n v="24"/>
  </r>
  <r>
    <n v="943"/>
    <s v="HOMBRE"/>
    <n v="297050"/>
    <s v="ASEGURADO VOLUNTARIO"/>
    <s v="SECTOR PRIVADO"/>
    <x v="0"/>
    <s v="NO"/>
    <s v="NO"/>
    <n v="46"/>
    <s v="No"/>
    <s v="No"/>
    <n v="297050"/>
    <s v="ASEGURADO VOLUNTARIO"/>
    <n v="46"/>
  </r>
  <r>
    <n v="944"/>
    <s v="MUJER"/>
    <n v="691550"/>
    <s v="ASALARIADO"/>
    <s v="SECTOR PRIVADO"/>
    <x v="0"/>
    <s v="NO"/>
    <s v="SI"/>
    <n v="43"/>
    <s v="No"/>
    <s v="No"/>
    <n v="691550"/>
    <s v="ASALARIADO"/>
    <n v="43"/>
  </r>
  <r>
    <n v="945"/>
    <s v="MUJER"/>
    <n v="322474"/>
    <s v="ASEGURADO VOLUNTARIO"/>
    <s v="SECTOR PRIVADO"/>
    <x v="0"/>
    <s v="NO"/>
    <s v="NO"/>
    <n v="28"/>
    <s v="No"/>
    <s v="No"/>
    <n v="322474"/>
    <s v="ASEGURADO VOLUNTARIO"/>
    <n v="28"/>
  </r>
  <r>
    <n v="946"/>
    <s v="HOMBRE"/>
    <n v="540083"/>
    <s v="TRABAJADOR INDEPENDIENTE"/>
    <s v="SECTOR PRIVADO"/>
    <x v="0"/>
    <s v="NO"/>
    <s v="SI"/>
    <n v="60"/>
    <s v="No"/>
    <s v="No"/>
    <n v="540083"/>
    <s v="TRABAJADOR INDEPENDIENTE"/>
    <n v="60"/>
  </r>
  <r>
    <n v="947"/>
    <s v="MUJER"/>
    <n v="291108"/>
    <s v="ASALARIADO"/>
    <s v="SECTOR PRIVADO"/>
    <x v="0"/>
    <s v="SI"/>
    <s v="NO"/>
    <n v="40"/>
    <s v="No"/>
    <s v="No"/>
    <n v="291108"/>
    <s v="ASALARIADO"/>
    <n v="40"/>
  </r>
  <r>
    <n v="948"/>
    <s v="MUJER"/>
    <n v="557449.5"/>
    <s v="ASALARIADO"/>
    <s v="SECTOR PUBLICO"/>
    <x v="0"/>
    <s v="NO"/>
    <s v="NO"/>
    <n v="36"/>
    <s v="No"/>
    <s v="No"/>
    <n v="557449.5"/>
    <s v="ASALARIADO"/>
    <n v="36"/>
  </r>
  <r>
    <n v="949"/>
    <s v="HOMBRE"/>
    <n v="682612"/>
    <s v="ASALARIADO"/>
    <s v="SECTOR PRIVADO"/>
    <x v="0"/>
    <s v="NO"/>
    <s v="NO"/>
    <n v="31"/>
    <s v="No"/>
    <s v="No"/>
    <n v="682612"/>
    <s v="ASALARIADO"/>
    <n v="31"/>
  </r>
  <r>
    <n v="950"/>
    <s v="MUJER"/>
    <n v="359550"/>
    <s v="ASALARIADO"/>
    <s v="SECTOR PRIVADO"/>
    <x v="0"/>
    <s v="NO"/>
    <s v="NO"/>
    <n v="54"/>
    <s v="No"/>
    <s v="No"/>
    <n v="359550"/>
    <s v="ASALARIADO"/>
    <n v="54"/>
  </r>
  <r>
    <n v="951"/>
    <s v="MUJER"/>
    <n v="444886.15"/>
    <s v="ASALARIADO"/>
    <s v="SECTOR PRIVADO"/>
    <x v="0"/>
    <s v="NO"/>
    <s v="NO"/>
    <n v="43"/>
    <s v="No"/>
    <s v="No"/>
    <n v="444886.15"/>
    <s v="ASALARIADO"/>
    <n v="43"/>
  </r>
  <r>
    <n v="952"/>
    <s v="HOMBRE"/>
    <n v="1027375.02"/>
    <s v="PENSIONADOS EN SU PROPIO SISTEMA"/>
    <s v="SECTOR PUBLICO"/>
    <x v="0"/>
    <s v="NO"/>
    <s v="NO"/>
    <n v="65"/>
    <s v="No"/>
    <s v="No"/>
    <n v="1027375.02"/>
    <s v="PENSIONADOS EN SU PROPIO SISTEMA"/>
    <n v="65"/>
  </r>
  <r>
    <n v="953"/>
    <s v="HOMBRE"/>
    <n v="297046"/>
    <s v="ASEGURADO VOLUNTARIO"/>
    <s v="SECTOR PRIVADO"/>
    <x v="0"/>
    <s v="NO"/>
    <s v="NO"/>
    <n v="24"/>
    <s v="No"/>
    <s v="No"/>
    <n v="297046"/>
    <s v="ASEGURADO VOLUNTARIO"/>
    <n v="24"/>
  </r>
  <r>
    <n v="954"/>
    <s v="HOMBRE"/>
    <n v="266831.25"/>
    <s v="ASALARIADO"/>
    <s v="SECTOR PRIVADO"/>
    <x v="0"/>
    <s v="NO"/>
    <s v="NO"/>
    <n v="21"/>
    <s v="No"/>
    <s v="No"/>
    <n v="266831.25"/>
    <s v="ASALARIADO"/>
    <n v="21"/>
  </r>
  <r>
    <n v="955"/>
    <s v="HOMBRE"/>
    <n v="943684.2"/>
    <s v="ASALARIADO"/>
    <s v="SECTOR PUBLICO"/>
    <x v="0"/>
    <s v="NO"/>
    <s v="NO"/>
    <n v="39"/>
    <s v="No"/>
    <s v="No"/>
    <n v="943684.2"/>
    <s v="ASALARIADO"/>
    <n v="39"/>
  </r>
  <r>
    <n v="956"/>
    <s v="HOMBRE"/>
    <n v="814208"/>
    <s v="TRABAJADOR INDEPENDIENTE"/>
    <s v="SECTOR PRIVADO"/>
    <x v="0"/>
    <s v="NO"/>
    <s v="NO"/>
    <n v="49"/>
    <s v="No"/>
    <s v="No"/>
    <n v="814208"/>
    <s v="TRABAJADOR INDEPENDIENTE"/>
    <n v="49"/>
  </r>
  <r>
    <n v="957"/>
    <s v="HOMBRE"/>
    <n v="298155"/>
    <s v="TRABAJADOR INDEPENDIENTE"/>
    <s v="SECTOR PRIVADO"/>
    <x v="0"/>
    <s v="NO"/>
    <s v="NO"/>
    <n v="63"/>
    <s v="No"/>
    <s v="No"/>
    <n v="298155"/>
    <s v="TRABAJADOR INDEPENDIENTE"/>
    <n v="63"/>
  </r>
  <r>
    <n v="958"/>
    <s v="MUJER"/>
    <n v="1102583.95"/>
    <s v="ASALARIADO"/>
    <s v="SECTOR PRIVADO"/>
    <x v="0"/>
    <s v="NO"/>
    <s v="NO"/>
    <n v="36"/>
    <s v="No"/>
    <s v="No"/>
    <n v="1102583.95"/>
    <s v="ASALARIADO"/>
    <n v="36"/>
  </r>
  <r>
    <n v="959"/>
    <s v="HOMBRE"/>
    <n v="326749"/>
    <s v="ASEGURADO VOLUNTARIO"/>
    <s v="SECTOR PRIVADO"/>
    <x v="0"/>
    <s v="NO"/>
    <s v="NO"/>
    <n v="47"/>
    <s v="No"/>
    <s v="No"/>
    <n v="326749"/>
    <s v="ASEGURADO VOLUNTARIO"/>
    <n v="47"/>
  </r>
  <r>
    <n v="960"/>
    <s v="HOMBRE"/>
    <n v="419576"/>
    <s v="TRABAJADOR INDEPENDIENTE"/>
    <s v="SECTOR PRIVADO"/>
    <x v="0"/>
    <s v="NO"/>
    <s v="NO"/>
    <n v="59"/>
    <s v="No"/>
    <s v="No"/>
    <n v="419576"/>
    <s v="TRABAJADOR INDEPENDIENTE"/>
    <n v="59"/>
  </r>
  <r>
    <n v="961"/>
    <s v="MUJER"/>
    <n v="1828056.75"/>
    <s v="ASALARIADO"/>
    <s v="SECTOR PRIVADO"/>
    <x v="0"/>
    <s v="NO"/>
    <s v="NO"/>
    <n v="40"/>
    <s v="No"/>
    <s v="No"/>
    <n v="1828056.75"/>
    <s v="ASALARIADO"/>
    <n v="40"/>
  </r>
  <r>
    <n v="962"/>
    <s v="HOMBRE"/>
    <n v="1335784.1399999999"/>
    <s v="ASALARIADO"/>
    <s v="SECTOR PRIVADO"/>
    <x v="0"/>
    <s v="NO"/>
    <s v="NO"/>
    <n v="36"/>
    <s v="No"/>
    <s v="No"/>
    <n v="1335784.1399999999"/>
    <s v="ASALARIADO"/>
    <n v="36"/>
  </r>
  <r>
    <n v="963"/>
    <s v="HOMBRE"/>
    <n v="302470"/>
    <s v="ASEGURADO VOLUNTARIO"/>
    <s v="SECTOR PRIVADO"/>
    <x v="0"/>
    <s v="NO"/>
    <s v="NO"/>
    <n v="43"/>
    <s v="No"/>
    <s v="No"/>
    <n v="302470"/>
    <s v="ASEGURADO VOLUNTARIO"/>
    <n v="43"/>
  </r>
  <r>
    <n v="964"/>
    <s v="MUJER"/>
    <n v="538365"/>
    <s v="PENSIONADOS EN SU PROPIO SISTEMA"/>
    <s v="SECTOR PUBLICO"/>
    <x v="0"/>
    <s v="NO"/>
    <s v="NO"/>
    <n v="71"/>
    <s v="No"/>
    <s v="No"/>
    <n v="538365"/>
    <s v="PENSIONADOS EN SU PROPIO SISTEMA"/>
    <n v="71"/>
  </r>
  <r>
    <n v="965"/>
    <s v="MUJER"/>
    <n v="383420.24"/>
    <s v="ASALARIADO"/>
    <s v="SECTOR PRIVADO"/>
    <x v="0"/>
    <s v="NO"/>
    <s v="NO"/>
    <n v="23"/>
    <s v="No"/>
    <s v="No"/>
    <n v="383420.24"/>
    <s v="ASALARIADO"/>
    <n v="23"/>
  </r>
  <r>
    <n v="966"/>
    <s v="MUJER"/>
    <n v="2385230"/>
    <s v="ASALARIADO"/>
    <s v="SECTOR PRIVADO"/>
    <x v="0"/>
    <s v="NO"/>
    <s v="NO"/>
    <n v="61"/>
    <s v="Atípico"/>
    <s v="No"/>
    <n v="2385230"/>
    <s v="ASALARIADO"/>
    <n v="61"/>
  </r>
  <r>
    <n v="967"/>
    <s v="MUJER"/>
    <n v="300018"/>
    <s v="ASEGURADO VOLUNTARIO"/>
    <s v="SECTOR PRIVADO"/>
    <x v="0"/>
    <s v="NO"/>
    <s v="NO"/>
    <n v="47"/>
    <s v="No"/>
    <s v="No"/>
    <n v="300018"/>
    <s v="ASEGURADO VOLUNTARIO"/>
    <n v="47"/>
  </r>
  <r>
    <n v="968"/>
    <s v="MUJER"/>
    <n v="309100.09999999998"/>
    <s v="ASALARIADO"/>
    <s v="SECTOR PRIVADO"/>
    <x v="0"/>
    <s v="NO"/>
    <s v="NO"/>
    <n v="20"/>
    <s v="No"/>
    <s v="No"/>
    <n v="309100.09999999998"/>
    <s v="ASALARIADO"/>
    <n v="20"/>
  </r>
  <r>
    <n v="969"/>
    <s v="HOMBRE"/>
    <n v="300000"/>
    <s v="ASALARIADO"/>
    <s v="SECTOR PRIVADO"/>
    <x v="0"/>
    <s v="NO"/>
    <s v="NO"/>
    <n v="60"/>
    <s v="No"/>
    <s v="No"/>
    <n v="300000"/>
    <s v="ASALARIADO"/>
    <n v="60"/>
  </r>
  <r>
    <n v="970"/>
    <s v="HOMBRE"/>
    <n v="420000"/>
    <s v="ASALARIADO"/>
    <s v="SECTOR PRIVADO"/>
    <x v="0"/>
    <s v="NO"/>
    <s v="NO"/>
    <n v="25"/>
    <s v="No"/>
    <s v="No"/>
    <n v="420000"/>
    <s v="ASALARIADO"/>
    <n v="25"/>
  </r>
  <r>
    <n v="971"/>
    <s v="HOMBRE"/>
    <n v="1326988.8"/>
    <s v="ASALARIADO"/>
    <s v="SECTOR PUBLICO"/>
    <x v="0"/>
    <s v="NO"/>
    <s v="NO"/>
    <n v="38"/>
    <s v="No"/>
    <s v="No"/>
    <n v="1326988.8"/>
    <s v="ASALARIADO"/>
    <n v="38"/>
  </r>
  <r>
    <n v="972"/>
    <s v="HOMBRE"/>
    <n v="405798"/>
    <s v="TRABAJADOR INDEPENDIENTE"/>
    <s v="SECTOR PRIVADO"/>
    <x v="0"/>
    <s v="NO"/>
    <s v="SI"/>
    <n v="60"/>
    <s v="No"/>
    <s v="No"/>
    <n v="405798"/>
    <s v="TRABAJADOR INDEPENDIENTE"/>
    <n v="60"/>
  </r>
  <r>
    <n v="973"/>
    <s v="MUJER"/>
    <n v="299647"/>
    <s v="ASEGURADO VOLUNTARIO"/>
    <s v="SECTOR PRIVADO"/>
    <x v="0"/>
    <s v="NO"/>
    <s v="NO"/>
    <n v="40"/>
    <s v="No"/>
    <s v="No"/>
    <n v="299647"/>
    <s v="ASEGURADO VOLUNTARIO"/>
    <n v="40"/>
  </r>
  <r>
    <n v="974"/>
    <s v="MUJER"/>
    <n v="837414"/>
    <s v="TRABAJADOR INDEPENDIENTE"/>
    <s v="SECTOR PRIVADO"/>
    <x v="0"/>
    <s v="NO"/>
    <s v="NO"/>
    <n v="65"/>
    <s v="No"/>
    <s v="No"/>
    <n v="837414"/>
    <s v="TRABAJADOR INDEPENDIENTE"/>
    <n v="65"/>
  </r>
  <r>
    <n v="975"/>
    <s v="HOMBRE"/>
    <n v="329119.93"/>
    <s v="ASALARIADO"/>
    <s v="SECTOR PRIVADO"/>
    <x v="0"/>
    <s v="NO"/>
    <s v="NO"/>
    <n v="28"/>
    <s v="No"/>
    <s v="No"/>
    <n v="329119.93"/>
    <s v="ASALARIADO"/>
    <n v="28"/>
  </r>
  <r>
    <n v="976"/>
    <s v="HOMBRE"/>
    <n v="966467.2"/>
    <s v="ASALARIADO"/>
    <s v="SECTOR PRIVADO"/>
    <x v="0"/>
    <s v="SI"/>
    <s v="NO"/>
    <n v="29"/>
    <s v="No"/>
    <s v="No"/>
    <n v="966467.2"/>
    <s v="ASALARIADO"/>
    <n v="29"/>
  </r>
  <r>
    <n v="977"/>
    <s v="MUJER"/>
    <n v="424747.4"/>
    <s v="ASALARIADO"/>
    <s v="SECTOR PRIVADO"/>
    <x v="0"/>
    <s v="NO"/>
    <s v="NO"/>
    <n v="49"/>
    <s v="No"/>
    <s v="No"/>
    <n v="424747.4"/>
    <s v="ASALARIADO"/>
    <n v="49"/>
  </r>
  <r>
    <n v="978"/>
    <s v="MUJER"/>
    <n v="951165"/>
    <s v="PENSIONADOS EN SU PROPIO SISTEMA"/>
    <s v="SECTOR PUBLICO"/>
    <x v="0"/>
    <s v="NO"/>
    <s v="NO"/>
    <n v="69"/>
    <s v="No"/>
    <s v="No"/>
    <n v="951165"/>
    <s v="PENSIONADOS EN SU PROPIO SISTEMA"/>
    <n v="69"/>
  </r>
  <r>
    <n v="979"/>
    <s v="HOMBRE"/>
    <n v="480560.24"/>
    <s v="ASALARIADO"/>
    <s v="SECTOR PRIVADO"/>
    <x v="0"/>
    <s v="NO"/>
    <s v="NO"/>
    <n v="25"/>
    <s v="No"/>
    <s v="No"/>
    <n v="480560.24"/>
    <s v="ASALARIADO"/>
    <n v="25"/>
  </r>
  <r>
    <n v="980"/>
    <s v="MUJER"/>
    <n v="1713724"/>
    <s v="PENSIONADOS EN SU PROPIO SISTEMA"/>
    <s v="SECTOR PUBLICO"/>
    <x v="0"/>
    <s v="NO"/>
    <s v="NO"/>
    <n v="63"/>
    <s v="No"/>
    <s v="No"/>
    <n v="1713724"/>
    <s v="PENSIONADOS EN SU PROPIO SISTEMA"/>
    <n v="63"/>
  </r>
  <r>
    <n v="981"/>
    <s v="HOMBRE"/>
    <n v="848691.7"/>
    <s v="ASALARIADO"/>
    <s v="SECTOR PRIVADO"/>
    <x v="0"/>
    <s v="NO"/>
    <s v="NO"/>
    <n v="49"/>
    <s v="No"/>
    <s v="No"/>
    <n v="848691.7"/>
    <s v="ASALARIADO"/>
    <n v="49"/>
  </r>
  <r>
    <n v="982"/>
    <s v="MUJER"/>
    <n v="297046"/>
    <s v="ASEGURADO VOLUNTARIO"/>
    <s v="SECTOR PRIVADO"/>
    <x v="0"/>
    <s v="SI"/>
    <s v="NO"/>
    <n v="51"/>
    <s v="No"/>
    <s v="No"/>
    <n v="297046"/>
    <s v="ASEGURADO VOLUNTARIO"/>
    <n v="51"/>
  </r>
  <r>
    <n v="983"/>
    <s v="HOMBRE"/>
    <n v="278030.99"/>
    <s v="CONVENIOS ESPECIALES DE TRABAJADORES INDEPENDIENTES"/>
    <s v="SECTOR PRIVADO"/>
    <x v="0"/>
    <s v="NO"/>
    <s v="NO"/>
    <n v="30"/>
    <s v="No"/>
    <s v="No"/>
    <n v="278030.99"/>
    <s v="CONVENIOS ESPECIALES DE TRABAJADORES INDEPENDIENTES"/>
    <n v="30"/>
  </r>
  <r>
    <n v="984"/>
    <s v="MUJER"/>
    <n v="297045"/>
    <s v="ASEGURADO VOLUNTARIO"/>
    <s v="SECTOR PRIVADO"/>
    <x v="0"/>
    <s v="NO"/>
    <s v="NO"/>
    <n v="59"/>
    <s v="No"/>
    <s v="No"/>
    <n v="297045"/>
    <s v="ASEGURADO VOLUNTARIO"/>
    <n v="59"/>
  </r>
  <r>
    <n v="985"/>
    <s v="MUJER"/>
    <n v="297973.5"/>
    <s v="ASALARIADO"/>
    <s v="SECTOR PUBLICO"/>
    <x v="0"/>
    <s v="NO"/>
    <s v="SI"/>
    <n v="42"/>
    <s v="No"/>
    <s v="No"/>
    <n v="297973.5"/>
    <s v="ASALARIADO"/>
    <n v="42"/>
  </r>
  <r>
    <n v="986"/>
    <s v="MUJER"/>
    <n v="1079349.94"/>
    <s v="ASALARIADO"/>
    <s v="SECTOR PRIVADO"/>
    <x v="0"/>
    <s v="NO"/>
    <s v="NO"/>
    <n v="37"/>
    <s v="No"/>
    <s v="No"/>
    <n v="1079349.94"/>
    <s v="ASALARIADO"/>
    <n v="37"/>
  </r>
  <r>
    <n v="987"/>
    <s v="HOMBRE"/>
    <n v="326749"/>
    <s v="ASEGURADO VOLUNTARIO"/>
    <s v="SECTOR PRIVADO"/>
    <x v="0"/>
    <s v="NO"/>
    <s v="NO"/>
    <n v="56"/>
    <s v="No"/>
    <s v="No"/>
    <n v="326749"/>
    <s v="ASEGURADO VOLUNTARIO"/>
    <n v="56"/>
  </r>
  <r>
    <n v="988"/>
    <s v="HOMBRE"/>
    <n v="377926.85"/>
    <s v="ASALARIADO"/>
    <s v="SECTOR PRIVADO"/>
    <x v="0"/>
    <s v="NO"/>
    <s v="NO"/>
    <n v="22"/>
    <s v="No"/>
    <s v="No"/>
    <n v="377926.85"/>
    <s v="ASALARIADO"/>
    <n v="22"/>
  </r>
  <r>
    <n v="989"/>
    <s v="HOMBRE"/>
    <n v="324047"/>
    <s v="TRABAJADOR INDEPENDIENTE"/>
    <s v="SECTOR PRIVADO"/>
    <x v="0"/>
    <s v="SI"/>
    <s v="SI"/>
    <n v="48"/>
    <s v="No"/>
    <s v="No"/>
    <n v="324047"/>
    <s v="TRABAJADOR INDEPENDIENTE"/>
    <n v="48"/>
  </r>
  <r>
    <n v="990"/>
    <s v="MUJER"/>
    <n v="374301"/>
    <s v="TRABAJADOR INDEPENDIENTE"/>
    <s v="SECTOR PRIVADO"/>
    <x v="0"/>
    <s v="NO"/>
    <s v="NO"/>
    <n v="33"/>
    <s v="No"/>
    <s v="No"/>
    <n v="374301"/>
    <s v="TRABAJADOR INDEPENDIENTE"/>
    <n v="33"/>
  </r>
  <r>
    <n v="991"/>
    <s v="MUJER"/>
    <n v="297973.8"/>
    <s v="ASALARIADO"/>
    <s v="SECTOR PUBLICO"/>
    <x v="0"/>
    <s v="NO"/>
    <s v="NO"/>
    <n v="60"/>
    <s v="No"/>
    <s v="No"/>
    <n v="297973.8"/>
    <s v="ASALARIADO"/>
    <n v="60"/>
  </r>
  <r>
    <n v="992"/>
    <s v="MUJER"/>
    <n v="355060"/>
    <s v="ASALARIADO"/>
    <s v="SECTOR PRIVADO"/>
    <x v="0"/>
    <s v="SI"/>
    <s v="NO"/>
    <n v="56"/>
    <s v="No"/>
    <s v="No"/>
    <n v="355060"/>
    <s v="ASALARIADO"/>
    <n v="56"/>
  </r>
  <r>
    <n v="993"/>
    <s v="MUJER"/>
    <n v="297046"/>
    <s v="ASEGURADO VOLUNTARIO"/>
    <s v="SECTOR PRIVADO"/>
    <x v="0"/>
    <s v="NO"/>
    <s v="NO"/>
    <n v="19"/>
    <s v="No"/>
    <s v="No"/>
    <n v="297046"/>
    <s v="ASEGURADO VOLUNTARIO"/>
    <n v="19"/>
  </r>
  <r>
    <n v="994"/>
    <s v="HOMBRE"/>
    <n v="342028"/>
    <s v="ASALARIADO"/>
    <s v="SECTOR PRIVADO"/>
    <x v="0"/>
    <s v="NO"/>
    <s v="NO"/>
    <n v="35"/>
    <s v="No"/>
    <s v="No"/>
    <n v="342028"/>
    <s v="ASALARIADO"/>
    <n v="35"/>
  </r>
  <r>
    <n v="995"/>
    <s v="HOMBRE"/>
    <n v="343836"/>
    <s v="TRABAJADOR INDEPENDIENTE"/>
    <s v="SECTOR PRIVADO"/>
    <x v="0"/>
    <s v="SI"/>
    <s v="SI"/>
    <n v="40"/>
    <s v="No"/>
    <s v="No"/>
    <n v="343836"/>
    <s v="TRABAJADOR INDEPENDIENTE"/>
    <n v="40"/>
  </r>
  <r>
    <n v="996"/>
    <s v="HOMBRE"/>
    <n v="430591.65"/>
    <s v="ASALARIADO"/>
    <s v="SECTOR PRIVADO"/>
    <x v="0"/>
    <s v="NO"/>
    <s v="NO"/>
    <n v="23"/>
    <s v="No"/>
    <s v="No"/>
    <n v="430591.65"/>
    <s v="ASALARIADO"/>
    <n v="23"/>
  </r>
  <r>
    <n v="997"/>
    <s v="HOMBRE"/>
    <n v="979079.94"/>
    <s v="ASALARIADO"/>
    <s v="SECTOR PUBLICO"/>
    <x v="0"/>
    <s v="NO"/>
    <s v="NO"/>
    <n v="48"/>
    <s v="No"/>
    <s v="No"/>
    <n v="979079.94"/>
    <s v="ASALARIADO"/>
    <n v="48"/>
  </r>
  <r>
    <n v="998"/>
    <s v="MUJER"/>
    <n v="428662.7"/>
    <s v="ASALARIADO"/>
    <s v="SECTOR PRIVADO"/>
    <x v="0"/>
    <s v="SI"/>
    <s v="NO"/>
    <n v="45"/>
    <s v="No"/>
    <s v="No"/>
    <n v="428662.7"/>
    <s v="ASALARIADO"/>
    <n v="45"/>
  </r>
  <r>
    <n v="999"/>
    <s v="HOMBRE"/>
    <n v="278030"/>
    <s v="CONVENIOS ESPECIALES DE TRABAJADORES INDEPENDIENTES"/>
    <s v="SECTOR PRIVADO"/>
    <x v="0"/>
    <s v="NO"/>
    <s v="NO"/>
    <n v="62"/>
    <s v="No"/>
    <s v="No"/>
    <n v="278030"/>
    <s v="CONVENIOS ESPECIALES DE TRABAJADORES INDEPENDIENTES"/>
    <n v="62"/>
  </r>
  <r>
    <n v="1000"/>
    <s v="HOMBRE"/>
    <n v="324741.92"/>
    <s v="ASALARIADO"/>
    <s v="SECTOR PRIVADO"/>
    <x v="0"/>
    <s v="SI"/>
    <s v="NO"/>
    <n v="47"/>
    <s v="No"/>
    <s v="No"/>
    <n v="324741.92"/>
    <s v="ASALARIADO"/>
    <n v="47"/>
  </r>
  <r>
    <n v="1001"/>
    <s v="HOMBRE"/>
    <n v="390128.11"/>
    <s v="ASALARIADO"/>
    <s v="SECTOR PRIVADO"/>
    <x v="0"/>
    <s v="NO"/>
    <s v="NO"/>
    <n v="30"/>
    <s v="No"/>
    <s v="No"/>
    <n v="390128.11"/>
    <s v="ASALARIADO"/>
    <n v="30"/>
  </r>
  <r>
    <n v="1002"/>
    <s v="HOMBRE"/>
    <n v="713928"/>
    <s v="ASALARIADO"/>
    <s v="SECTOR PRIVADO"/>
    <x v="0"/>
    <s v="SI"/>
    <s v="NO"/>
    <n v="24"/>
    <s v="No"/>
    <s v="No"/>
    <n v="713928"/>
    <s v="ASALARIADO"/>
    <n v="24"/>
  </r>
  <r>
    <n v="1003"/>
    <s v="HOMBRE"/>
    <n v="1077120"/>
    <s v="ASALARIADO"/>
    <s v="SECTOR PRIVADO"/>
    <x v="0"/>
    <s v="NO"/>
    <s v="NO"/>
    <n v="44"/>
    <s v="No"/>
    <s v="No"/>
    <n v="1077120"/>
    <s v="ASALARIADO"/>
    <n v="44"/>
  </r>
  <r>
    <n v="1004"/>
    <s v="MUJER"/>
    <n v="433738.95"/>
    <s v="ASALARIADO"/>
    <s v="SECTOR PRIVADO"/>
    <x v="0"/>
    <s v="NO"/>
    <s v="NO"/>
    <n v="45"/>
    <s v="No"/>
    <s v="No"/>
    <n v="433738.95"/>
    <s v="ASALARIADO"/>
    <n v="45"/>
  </r>
  <r>
    <n v="1005"/>
    <s v="MUJER"/>
    <n v="176387.09"/>
    <s v="PENSIONADOS EN SU PROPIO SISTEMA"/>
    <s v="SECTOR PUBLICO"/>
    <x v="0"/>
    <s v="NO"/>
    <s v="NO"/>
    <n v="88"/>
    <s v="No"/>
    <s v="No"/>
    <n v="176387.09"/>
    <s v="PENSIONADOS EN SU PROPIO SISTEMA"/>
    <n v="88"/>
  </r>
  <r>
    <n v="1006"/>
    <s v="HOMBRE"/>
    <n v="278030"/>
    <s v="CONVENIOS ESPECIALES DE TRABAJADORES INDEPENDIENTES"/>
    <s v="SECTOR PRIVADO"/>
    <x v="0"/>
    <s v="NO"/>
    <s v="NO"/>
    <n v="50"/>
    <s v="No"/>
    <s v="No"/>
    <n v="278030"/>
    <s v="CONVENIOS ESPECIALES DE TRABAJADORES INDEPENDIENTES"/>
    <n v="50"/>
  </r>
  <r>
    <n v="1007"/>
    <s v="MUJER"/>
    <n v="1407034.2"/>
    <s v="ASALARIADO"/>
    <s v="SECTOR PRIVADO"/>
    <x v="0"/>
    <s v="NO"/>
    <s v="NO"/>
    <n v="31"/>
    <s v="No"/>
    <s v="No"/>
    <n v="1407034.2"/>
    <s v="ASALARIADO"/>
    <n v="31"/>
  </r>
  <r>
    <n v="1008"/>
    <s v="HOMBRE"/>
    <n v="1656666.67"/>
    <s v="ASALARIADO"/>
    <s v="SECTOR PRIVADO"/>
    <x v="0"/>
    <s v="NO"/>
    <s v="NO"/>
    <n v="37"/>
    <s v="No"/>
    <s v="No"/>
    <n v="1656666.67"/>
    <s v="ASALARIADO"/>
    <n v="37"/>
  </r>
  <r>
    <n v="1009"/>
    <s v="MUJER"/>
    <n v="199161"/>
    <s v="ASALARIADO"/>
    <s v="SECTOR PRIVADO"/>
    <x v="0"/>
    <s v="SI"/>
    <s v="SI"/>
    <n v="54"/>
    <s v="No"/>
    <s v="No"/>
    <n v="199161"/>
    <s v="ASALARIADO"/>
    <n v="54"/>
  </r>
  <r>
    <n v="1010"/>
    <s v="HOMBRE"/>
    <n v="600473"/>
    <s v="ASALARIADO"/>
    <s v="SECTOR PUBLICO"/>
    <x v="0"/>
    <s v="NO"/>
    <s v="NO"/>
    <n v="32"/>
    <s v="No"/>
    <s v="No"/>
    <n v="600473"/>
    <s v="ASALARIADO"/>
    <n v="32"/>
  </r>
  <r>
    <n v="1011"/>
    <s v="HOMBRE"/>
    <n v="544648"/>
    <s v="TRABAJADOR INDEPENDIENTE"/>
    <s v="SECTOR PRIVADO"/>
    <x v="0"/>
    <s v="NO"/>
    <s v="NO"/>
    <n v="39"/>
    <s v="No"/>
    <s v="No"/>
    <n v="544648"/>
    <s v="TRABAJADOR INDEPENDIENTE"/>
    <n v="39"/>
  </r>
  <r>
    <n v="1012"/>
    <s v="MUJER"/>
    <n v="757952.07"/>
    <s v="ASALARIADO"/>
    <s v="SECTOR PUBLICO"/>
    <x v="0"/>
    <s v="NO"/>
    <s v="NO"/>
    <n v="34"/>
    <s v="No"/>
    <s v="No"/>
    <n v="757952.07"/>
    <s v="ASALARIADO"/>
    <n v="34"/>
  </r>
  <r>
    <n v="1013"/>
    <s v="HOMBRE"/>
    <n v="297045"/>
    <s v="ASEGURADO VOLUNTARIO"/>
    <s v="SECTOR PRIVADO"/>
    <x v="0"/>
    <s v="NO"/>
    <s v="NO"/>
    <n v="60"/>
    <s v="No"/>
    <s v="No"/>
    <n v="297045"/>
    <s v="ASEGURADO VOLUNTARIO"/>
    <n v="60"/>
  </r>
  <r>
    <n v="1014"/>
    <s v="MUJER"/>
    <n v="514678"/>
    <s v="PENSIONADOS EN SU PROPIO SISTEMA"/>
    <s v="SECTOR PUBLICO"/>
    <x v="0"/>
    <s v="NO"/>
    <s v="NO"/>
    <n v="73"/>
    <s v="No"/>
    <s v="No"/>
    <n v="514678"/>
    <s v="PENSIONADOS EN SU PROPIO SISTEMA"/>
    <n v="73"/>
  </r>
  <r>
    <n v="1015"/>
    <s v="HOMBRE"/>
    <n v="207840"/>
    <s v="ASALARIADO"/>
    <s v="SECTOR PRIVADO"/>
    <x v="0"/>
    <s v="SI"/>
    <s v="NO"/>
    <n v="41"/>
    <s v="No"/>
    <s v="No"/>
    <n v="207840"/>
    <s v="ASALARIADO"/>
    <n v="41"/>
  </r>
  <r>
    <n v="1016"/>
    <s v="MUJER"/>
    <n v="592970"/>
    <s v="ASALARIADO"/>
    <s v="SECTOR PUBLICO"/>
    <x v="0"/>
    <s v="NO"/>
    <s v="SI"/>
    <n v="37"/>
    <s v="No"/>
    <s v="No"/>
    <n v="592970"/>
    <s v="ASALARIADO"/>
    <n v="37"/>
  </r>
  <r>
    <n v="1017"/>
    <s v="HOMBRE"/>
    <n v="418054"/>
    <s v="TRABAJADOR INDEPENDIENTE"/>
    <s v="SECTOR PRIVADO"/>
    <x v="0"/>
    <s v="NO"/>
    <s v="SI"/>
    <n v="48"/>
    <s v="No"/>
    <s v="No"/>
    <n v="418054"/>
    <s v="TRABAJADOR INDEPENDIENTE"/>
    <n v="48"/>
  </r>
  <r>
    <n v="1018"/>
    <s v="HOMBRE"/>
    <n v="140375"/>
    <s v="ASALARIADO"/>
    <s v="SECTOR PRIVADO"/>
    <x v="0"/>
    <s v="NO"/>
    <s v="NO"/>
    <n v="54"/>
    <s v="No"/>
    <s v="No"/>
    <n v="140375"/>
    <s v="ASALARIADO"/>
    <n v="54"/>
  </r>
  <r>
    <n v="1019"/>
    <s v="MUJER"/>
    <n v="2152089.7000000002"/>
    <s v="ASALARIADO"/>
    <s v="SECTOR PUBLICO"/>
    <x v="0"/>
    <s v="NO"/>
    <s v="NO"/>
    <n v="42"/>
    <s v="No"/>
    <s v="No"/>
    <n v="2152089.7000000002"/>
    <s v="ASALARIADO"/>
    <n v="42"/>
  </r>
  <r>
    <n v="1020"/>
    <s v="MUJER"/>
    <n v="1444541"/>
    <s v="PENSIONADOS EN SU PROPIO SISTEMA"/>
    <s v="SECTOR PUBLICO"/>
    <x v="0"/>
    <s v="NO"/>
    <s v="NO"/>
    <n v="69"/>
    <s v="No"/>
    <s v="No"/>
    <n v="1444541"/>
    <s v="PENSIONADOS EN SU PROPIO SISTEMA"/>
    <n v="69"/>
  </r>
  <r>
    <n v="1021"/>
    <s v="HOMBRE"/>
    <n v="326749"/>
    <s v="TRABAJADOR INDEPENDIENTE"/>
    <s v="SECTOR PRIVADO"/>
    <x v="0"/>
    <s v="NO"/>
    <s v="SI"/>
    <n v="58"/>
    <s v="No"/>
    <s v="No"/>
    <n v="326749"/>
    <s v="TRABAJADOR INDEPENDIENTE"/>
    <n v="58"/>
  </r>
  <r>
    <n v="1022"/>
    <s v="HOMBRE"/>
    <n v="4644820.8"/>
    <s v="ASALARIADO"/>
    <s v="SECTOR PUBLICO"/>
    <x v="0"/>
    <s v="NO"/>
    <s v="NO"/>
    <n v="37"/>
    <s v="Atípico"/>
    <s v="No"/>
    <n v="4644820.8"/>
    <s v="ASALARIADO"/>
    <n v="37"/>
  </r>
  <r>
    <n v="1023"/>
    <s v="MUJER"/>
    <n v="517053.85"/>
    <s v="ASALARIADO"/>
    <s v="SECTOR PRIVADO"/>
    <x v="0"/>
    <s v="NO"/>
    <s v="SI"/>
    <n v="28"/>
    <s v="No"/>
    <s v="No"/>
    <n v="517053.85"/>
    <s v="ASALARIADO"/>
    <n v="28"/>
  </r>
  <r>
    <n v="1024"/>
    <s v="HOMBRE"/>
    <n v="3692520"/>
    <s v="ASALARIADO"/>
    <s v="SECTOR PRIVADO"/>
    <x v="0"/>
    <s v="NO"/>
    <s v="NO"/>
    <n v="47"/>
    <s v="Atípico"/>
    <s v="No"/>
    <n v="3692520"/>
    <s v="ASALARIADO"/>
    <n v="47"/>
  </r>
  <r>
    <n v="1025"/>
    <s v="HOMBRE"/>
    <n v="333671"/>
    <s v="ASALARIADO"/>
    <s v="SECTOR PRIVADO"/>
    <x v="0"/>
    <s v="SI"/>
    <s v="NO"/>
    <n v="23"/>
    <s v="No"/>
    <s v="No"/>
    <n v="333671"/>
    <s v="ASALARIADO"/>
    <n v="23"/>
  </r>
  <r>
    <n v="1026"/>
    <s v="MUJER"/>
    <n v="504571.88"/>
    <s v="ASALARIADO"/>
    <s v="SECTOR PRIVADO"/>
    <x v="0"/>
    <s v="NO"/>
    <s v="NO"/>
    <n v="31"/>
    <s v="No"/>
    <s v="No"/>
    <n v="504571.88"/>
    <s v="ASALARIADO"/>
    <n v="31"/>
  </r>
  <r>
    <n v="1027"/>
    <s v="MUJER"/>
    <n v="264120"/>
    <s v="ASALARIADO"/>
    <s v="SECTOR PRIVADO"/>
    <x v="0"/>
    <s v="NO"/>
    <s v="SI"/>
    <n v="32"/>
    <s v="No"/>
    <s v="No"/>
    <n v="264120"/>
    <s v="ASALARIADO"/>
    <n v="32"/>
  </r>
  <r>
    <n v="1028"/>
    <s v="MUJER"/>
    <n v="766575.22"/>
    <s v="PENSIONADOS EN SU PROPIO SISTEMA"/>
    <s v="SECTOR PUBLICO"/>
    <x v="0"/>
    <s v="NO"/>
    <s v="NO"/>
    <n v="71"/>
    <s v="No"/>
    <s v="No"/>
    <n v="766575.22"/>
    <s v="PENSIONADOS EN SU PROPIO SISTEMA"/>
    <n v="71"/>
  </r>
  <r>
    <n v="1029"/>
    <s v="HOMBRE"/>
    <n v="1020006.8"/>
    <s v="ASALARIADO"/>
    <s v="SECTOR PRIVADO"/>
    <x v="0"/>
    <s v="NO"/>
    <s v="NO"/>
    <n v="30"/>
    <s v="No"/>
    <s v="No"/>
    <n v="1020006.8"/>
    <s v="ASALARIADO"/>
    <n v="30"/>
  </r>
  <r>
    <n v="1030"/>
    <s v="HOMBRE"/>
    <n v="701742"/>
    <s v="ASALARIADO"/>
    <s v="SECTOR PUBLICO"/>
    <x v="0"/>
    <s v="NO"/>
    <s v="NO"/>
    <n v="30"/>
    <s v="No"/>
    <s v="No"/>
    <n v="701742"/>
    <s v="ASALARIADO"/>
    <n v="30"/>
  </r>
  <r>
    <n v="1031"/>
    <s v="HOMBRE"/>
    <n v="320000"/>
    <s v="ASALARIADO"/>
    <s v="SECTOR PRIVADO"/>
    <x v="0"/>
    <s v="SI"/>
    <s v="NO"/>
    <n v="41"/>
    <s v="No"/>
    <s v="No"/>
    <n v="320000"/>
    <s v="ASALARIADO"/>
    <n v="41"/>
  </r>
  <r>
    <n v="1032"/>
    <s v="HOMBRE"/>
    <n v="1340270.3400000001"/>
    <s v="ASALARIADO"/>
    <s v="SECTOR PRIVADO"/>
    <x v="0"/>
    <s v="NO"/>
    <s v="NO"/>
    <n v="32"/>
    <s v="No"/>
    <s v="No"/>
    <n v="1340270.3400000001"/>
    <s v="ASALARIADO"/>
    <n v="32"/>
  </r>
  <r>
    <n v="1033"/>
    <s v="HOMBRE"/>
    <n v="639148"/>
    <s v="TRABAJADOR INDEPENDIENTE"/>
    <s v="SECTOR PRIVADO"/>
    <x v="0"/>
    <s v="NO"/>
    <s v="SI"/>
    <n v="73"/>
    <s v="No"/>
    <s v="No"/>
    <n v="639148"/>
    <s v="TRABAJADOR INDEPENDIENTE"/>
    <n v="73"/>
  </r>
  <r>
    <n v="1034"/>
    <s v="MUJER"/>
    <n v="1790761"/>
    <s v="ASALARIADO"/>
    <s v="SECTOR PUBLICO"/>
    <x v="0"/>
    <s v="NO"/>
    <s v="SI"/>
    <n v="54"/>
    <s v="No"/>
    <s v="No"/>
    <n v="1790761"/>
    <s v="ASALARIADO"/>
    <n v="54"/>
  </r>
  <r>
    <n v="1035"/>
    <s v="HOMBRE"/>
    <n v="1170360"/>
    <s v="CONVENIOS ESPECIALES DE TRABAJADORES INDEPENDIENTES"/>
    <s v="SECTOR PRIVADO"/>
    <x v="0"/>
    <s v="NO"/>
    <s v="NO"/>
    <n v="61"/>
    <s v="No"/>
    <s v="No"/>
    <n v="1170360"/>
    <s v="CONVENIOS ESPECIALES DE TRABAJADORES INDEPENDIENTES"/>
    <n v="61"/>
  </r>
  <r>
    <n v="1036"/>
    <s v="MUJER"/>
    <n v="196106.25"/>
    <s v="ASALARIADO"/>
    <s v="SECTOR PUBLICO"/>
    <x v="0"/>
    <s v="NO"/>
    <s v="NO"/>
    <n v="38"/>
    <s v="No"/>
    <s v="No"/>
    <n v="196106.25"/>
    <s v="ASALARIADO"/>
    <n v="38"/>
  </r>
  <r>
    <n v="1037"/>
    <s v="MUJER"/>
    <n v="1510021"/>
    <s v="ASALARIADO"/>
    <s v="SECTOR PUBLICO"/>
    <x v="0"/>
    <s v="NO"/>
    <s v="SI"/>
    <n v="46"/>
    <s v="No"/>
    <s v="No"/>
    <n v="1510021"/>
    <s v="ASALARIADO"/>
    <n v="46"/>
  </r>
  <r>
    <n v="1038"/>
    <s v="HOMBRE"/>
    <n v="297058"/>
    <s v="ASEGURADO VOLUNTARIO"/>
    <s v="SECTOR PRIVADO"/>
    <x v="1"/>
    <s v="NO"/>
    <s v="SI"/>
    <n v="43"/>
    <s v="No"/>
    <s v="No"/>
    <n v="297058"/>
    <s v="ASEGURADO VOLUNTARIO"/>
    <n v="43"/>
  </r>
  <r>
    <n v="1039"/>
    <s v="MUJER"/>
    <n v="465916"/>
    <s v="ASALARIADO"/>
    <s v="SECTOR PUBLICO"/>
    <x v="0"/>
    <s v="NO"/>
    <s v="NO"/>
    <n v="36"/>
    <s v="No"/>
    <s v="No"/>
    <n v="465916"/>
    <s v="ASALARIADO"/>
    <n v="36"/>
  </r>
  <r>
    <n v="1040"/>
    <s v="MUJER"/>
    <n v="632704.4"/>
    <s v="ASALARIADO"/>
    <s v="SECTOR PUBLICO"/>
    <x v="0"/>
    <s v="NO"/>
    <s v="NO"/>
    <n v="35"/>
    <s v="No"/>
    <s v="No"/>
    <n v="632704.4"/>
    <s v="ASALARIADO"/>
    <n v="35"/>
  </r>
  <r>
    <n v="1041"/>
    <s v="MUJER"/>
    <n v="952206"/>
    <s v="ASALARIADO"/>
    <s v="SECTOR PUBLICO"/>
    <x v="0"/>
    <s v="NO"/>
    <s v="SI"/>
    <n v="57"/>
    <s v="No"/>
    <s v="No"/>
    <n v="952206"/>
    <s v="ASALARIADO"/>
    <n v="57"/>
  </r>
  <r>
    <n v="1042"/>
    <s v="HOMBRE"/>
    <n v="1902994.84"/>
    <s v="ASALARIADO"/>
    <s v="SECTOR PUBLICO"/>
    <x v="0"/>
    <s v="NO"/>
    <s v="NO"/>
    <n v="40"/>
    <s v="No"/>
    <s v="No"/>
    <n v="1902994.84"/>
    <s v="ASALARIADO"/>
    <n v="40"/>
  </r>
  <r>
    <n v="1043"/>
    <s v="MUJER"/>
    <n v="1215206.99"/>
    <s v="ASALARIADO"/>
    <s v="SECTOR PRIVADO"/>
    <x v="0"/>
    <s v="NO"/>
    <s v="NO"/>
    <n v="36"/>
    <s v="No"/>
    <s v="No"/>
    <n v="1215206.99"/>
    <s v="ASALARIADO"/>
    <n v="36"/>
  </r>
  <r>
    <n v="1044"/>
    <s v="MUJER"/>
    <n v="518584.68"/>
    <s v="ASALARIADO"/>
    <s v="SECTOR PRIVADO"/>
    <x v="0"/>
    <s v="NO"/>
    <s v="NO"/>
    <n v="19"/>
    <s v="No"/>
    <s v="No"/>
    <n v="518584.68"/>
    <s v="ASALARIADO"/>
    <n v="19"/>
  </r>
  <r>
    <n v="1045"/>
    <s v="MUJER"/>
    <n v="426767.25"/>
    <s v="ASALARIADO"/>
    <s v="SECTOR PRIVADO"/>
    <x v="0"/>
    <s v="NO"/>
    <s v="NO"/>
    <n v="27"/>
    <s v="No"/>
    <s v="No"/>
    <n v="426767.25"/>
    <s v="ASALARIADO"/>
    <n v="27"/>
  </r>
  <r>
    <n v="1046"/>
    <s v="HOMBRE"/>
    <n v="325779.37"/>
    <s v="ASALARIADO"/>
    <s v="SECTOR PRIVADO"/>
    <x v="0"/>
    <s v="NO"/>
    <s v="NO"/>
    <n v="20"/>
    <s v="No"/>
    <s v="No"/>
    <n v="325779.37"/>
    <s v="ASALARIADO"/>
    <n v="20"/>
  </r>
  <r>
    <n v="1047"/>
    <s v="HOMBRE"/>
    <n v="355776"/>
    <s v="ASALARIADO"/>
    <s v="SECTOR PRIVADO"/>
    <x v="0"/>
    <s v="NO"/>
    <s v="NO"/>
    <n v="22"/>
    <s v="No"/>
    <s v="No"/>
    <n v="355776"/>
    <s v="ASALARIADO"/>
    <n v="22"/>
  </r>
  <r>
    <n v="1048"/>
    <s v="HOMBRE"/>
    <n v="150000"/>
    <s v="ASALARIADO"/>
    <s v="SECTOR PRIVADO"/>
    <x v="0"/>
    <s v="SI"/>
    <s v="NO"/>
    <n v="31"/>
    <s v="No"/>
    <s v="No"/>
    <n v="150000"/>
    <s v="ASALARIADO"/>
    <n v="31"/>
  </r>
  <r>
    <n v="1049"/>
    <s v="HOMBRE"/>
    <n v="297429"/>
    <s v="TRABAJADOR INDEPENDIENTE"/>
    <s v="SECTOR PRIVADO"/>
    <x v="0"/>
    <s v="NO"/>
    <s v="SI"/>
    <n v="28"/>
    <s v="No"/>
    <s v="No"/>
    <n v="297429"/>
    <s v="TRABAJADOR INDEPENDIENTE"/>
    <n v="28"/>
  </r>
  <r>
    <n v="1050"/>
    <s v="HOMBRE"/>
    <n v="327400"/>
    <s v="ASALARIADO"/>
    <s v="SECTOR PRIVADO"/>
    <x v="0"/>
    <s v="NO"/>
    <s v="NO"/>
    <n v="27"/>
    <s v="No"/>
    <s v="No"/>
    <n v="327400"/>
    <s v="ASALARIADO"/>
    <n v="27"/>
  </r>
  <r>
    <n v="1051"/>
    <s v="HOMBRE"/>
    <n v="4742229.6399999997"/>
    <s v="ASALARIADO"/>
    <s v="SECTOR PRIVADO"/>
    <x v="0"/>
    <s v="NO"/>
    <s v="NO"/>
    <n v="49"/>
    <s v="Atípico"/>
    <s v="No"/>
    <n v="4742229.6399999997"/>
    <s v="ASALARIADO"/>
    <n v="49"/>
  </r>
  <r>
    <n v="1052"/>
    <s v="MUJER"/>
    <n v="396057"/>
    <s v="TRABAJADOR INDEPENDIENTE"/>
    <s v="SECTOR PRIVADO"/>
    <x v="0"/>
    <s v="NO"/>
    <s v="NO"/>
    <n v="19"/>
    <s v="No"/>
    <s v="No"/>
    <n v="396057"/>
    <s v="TRABAJADOR INDEPENDIENTE"/>
    <n v="19"/>
  </r>
  <r>
    <n v="1053"/>
    <s v="HOMBRE"/>
    <n v="1492126.5"/>
    <s v="ASALARIADO"/>
    <s v="SECTOR PUBLICO"/>
    <x v="0"/>
    <s v="NO"/>
    <s v="NO"/>
    <n v="41"/>
    <s v="No"/>
    <s v="No"/>
    <n v="1492126.5"/>
    <s v="ASALARIADO"/>
    <n v="41"/>
  </r>
  <r>
    <n v="1054"/>
    <s v="HOMBRE"/>
    <n v="1301239"/>
    <s v="PENSIONADOS EN SU PROPIO SISTEMA"/>
    <s v="SECTOR PUBLICO"/>
    <x v="0"/>
    <s v="NO"/>
    <s v="NO"/>
    <n v="76"/>
    <s v="No"/>
    <s v="No"/>
    <n v="1301239"/>
    <s v="PENSIONADOS EN SU PROPIO SISTEMA"/>
    <n v="76"/>
  </r>
  <r>
    <n v="1055"/>
    <s v="MUJER"/>
    <n v="359544.27"/>
    <s v="CONVENIOS ESPECIALES DE ASEGURADOS VOLUNTARIOS"/>
    <s v="SECTOR PRIVADO"/>
    <x v="0"/>
    <s v="SI"/>
    <s v="NO"/>
    <n v="26"/>
    <s v="No"/>
    <s v="No"/>
    <n v="359544.27"/>
    <s v="CONVENIOS ESPECIALES DE ASEGURADOS VOLUNTARIOS"/>
    <n v="26"/>
  </r>
  <r>
    <n v="1056"/>
    <s v="MUJER"/>
    <n v="297110"/>
    <s v="TRABAJADOR INDEPENDIENTE"/>
    <s v="SECTOR PRIVADO"/>
    <x v="0"/>
    <s v="NO"/>
    <s v="SI"/>
    <n v="35"/>
    <s v="No"/>
    <s v="No"/>
    <n v="297110"/>
    <s v="TRABAJADOR INDEPENDIENTE"/>
    <n v="35"/>
  </r>
  <r>
    <n v="1057"/>
    <s v="MUJER"/>
    <n v="467500.65"/>
    <s v="ASALARIADO"/>
    <s v="SECTOR PRIVADO"/>
    <x v="0"/>
    <s v="NO"/>
    <s v="NO"/>
    <n v="43"/>
    <s v="No"/>
    <s v="No"/>
    <n v="467500.65"/>
    <s v="ASALARIADO"/>
    <n v="43"/>
  </r>
  <r>
    <n v="1058"/>
    <s v="MUJER"/>
    <n v="297046"/>
    <s v="ASEGURADO VOLUNTARIO"/>
    <s v="SECTOR PRIVADO"/>
    <x v="0"/>
    <s v="SI"/>
    <s v="NO"/>
    <n v="22"/>
    <s v="No"/>
    <s v="No"/>
    <n v="297046"/>
    <s v="ASEGURADO VOLUNTARIO"/>
    <n v="22"/>
  </r>
  <r>
    <n v="1059"/>
    <s v="HOMBRE"/>
    <n v="276964.83"/>
    <s v="ASALARIADO"/>
    <s v="SECTOR PRIVADO"/>
    <x v="0"/>
    <s v="NO"/>
    <s v="NO"/>
    <n v="58"/>
    <s v="No"/>
    <s v="No"/>
    <n v="276964.83"/>
    <s v="ASALARIADO"/>
    <n v="58"/>
  </r>
  <r>
    <n v="1060"/>
    <s v="HOMBRE"/>
    <n v="360000"/>
    <s v="ASALARIADO"/>
    <s v="SECTOR PRIVADO"/>
    <x v="0"/>
    <s v="NO"/>
    <s v="NO"/>
    <n v="40"/>
    <s v="No"/>
    <s v="No"/>
    <n v="360000"/>
    <s v="ASALARIADO"/>
    <n v="40"/>
  </r>
  <r>
    <n v="1061"/>
    <s v="HOMBRE"/>
    <n v="491540.23"/>
    <s v="ASALARIADO"/>
    <s v="SECTOR PRIVADO"/>
    <x v="0"/>
    <s v="NO"/>
    <s v="NO"/>
    <n v="50"/>
    <s v="No"/>
    <s v="No"/>
    <n v="491540.23"/>
    <s v="ASALARIADO"/>
    <n v="50"/>
  </r>
  <r>
    <n v="1062"/>
    <s v="MUJER"/>
    <n v="307401"/>
    <s v="ASALARIADO"/>
    <s v="SECTOR PUBLICO"/>
    <x v="0"/>
    <s v="NO"/>
    <s v="SI"/>
    <n v="28"/>
    <s v="No"/>
    <s v="No"/>
    <n v="307401"/>
    <s v="ASALARIADO"/>
    <n v="28"/>
  </r>
  <r>
    <n v="1063"/>
    <s v="HOMBRE"/>
    <n v="141510.22"/>
    <s v="PENSIONADOS EN SU PROPIO SISTEMA"/>
    <s v="SECTOR PUBLICO"/>
    <x v="0"/>
    <s v="NO"/>
    <s v="NO"/>
    <n v="90"/>
    <s v="No"/>
    <s v="No"/>
    <n v="141510.22"/>
    <s v="PENSIONADOS EN SU PROPIO SISTEMA"/>
    <n v="90"/>
  </r>
  <r>
    <n v="1064"/>
    <s v="MUJER"/>
    <n v="721809"/>
    <s v="ASALARIADO"/>
    <s v="SECTOR PUBLICO"/>
    <x v="0"/>
    <s v="NO"/>
    <s v="SI"/>
    <n v="46"/>
    <s v="No"/>
    <s v="No"/>
    <n v="721809"/>
    <s v="ASALARIADO"/>
    <n v="46"/>
  </r>
  <r>
    <n v="1065"/>
    <s v="HOMBRE"/>
    <n v="363793"/>
    <s v="ASALARIADO"/>
    <s v="SECTOR PRIVADO"/>
    <x v="0"/>
    <s v="SI"/>
    <s v="NO"/>
    <n v="51"/>
    <s v="No"/>
    <s v="No"/>
    <n v="363793"/>
    <s v="ASALARIADO"/>
    <n v="51"/>
  </r>
  <r>
    <n v="1066"/>
    <s v="HOMBRE"/>
    <n v="592200"/>
    <s v="ASALARIADO"/>
    <s v="SECTOR PRIVADO"/>
    <x v="0"/>
    <s v="SI"/>
    <s v="NO"/>
    <n v="53"/>
    <s v="No"/>
    <s v="No"/>
    <n v="592200"/>
    <s v="ASALARIADO"/>
    <n v="53"/>
  </r>
  <r>
    <n v="1067"/>
    <s v="MUJER"/>
    <n v="2196851"/>
    <s v="ASALARIADO"/>
    <s v="SECTOR PRIVADO"/>
    <x v="0"/>
    <s v="NO"/>
    <s v="NO"/>
    <n v="41"/>
    <s v="No"/>
    <s v="No"/>
    <n v="2196851"/>
    <s v="ASALARIADO"/>
    <n v="41"/>
  </r>
  <r>
    <n v="1068"/>
    <s v="HOMBRE"/>
    <n v="495108.62"/>
    <s v="ASALARIADO"/>
    <s v="SECTOR PUBLICO"/>
    <x v="0"/>
    <s v="NO"/>
    <s v="NO"/>
    <n v="25"/>
    <s v="No"/>
    <s v="No"/>
    <n v="495108.62"/>
    <s v="ASALARIADO"/>
    <n v="25"/>
  </r>
  <r>
    <n v="1069"/>
    <s v="MUJER"/>
    <n v="380000"/>
    <s v="ASALARIADO"/>
    <s v="SECTOR PRIVADO"/>
    <x v="0"/>
    <s v="NO"/>
    <s v="NO"/>
    <n v="57"/>
    <s v="No"/>
    <s v="No"/>
    <n v="380000"/>
    <s v="ASALARIADO"/>
    <n v="57"/>
  </r>
  <r>
    <n v="1070"/>
    <s v="MUJER"/>
    <n v="2183054.04"/>
    <s v="ASALARIADO"/>
    <s v="SECTOR PRIVADO"/>
    <x v="0"/>
    <s v="NO"/>
    <s v="NO"/>
    <n v="32"/>
    <s v="No"/>
    <s v="No"/>
    <n v="2183054.04"/>
    <s v="ASALARIADO"/>
    <n v="32"/>
  </r>
  <r>
    <n v="1071"/>
    <s v="HOMBRE"/>
    <n v="651535"/>
    <s v="ASALARIADO"/>
    <s v="SECTOR PRIVADO"/>
    <x v="0"/>
    <s v="NO"/>
    <s v="NO"/>
    <n v="34"/>
    <s v="No"/>
    <s v="No"/>
    <n v="651535"/>
    <s v="ASALARIADO"/>
    <n v="34"/>
  </r>
  <r>
    <n v="1072"/>
    <s v="MUJER"/>
    <n v="278030"/>
    <s v="CONVENIOS ESPECIALES DE TRABAJADORES INDEPENDIENTES"/>
    <s v="SECTOR PRIVADO"/>
    <x v="0"/>
    <s v="NO"/>
    <s v="NO"/>
    <n v="29"/>
    <s v="No"/>
    <s v="No"/>
    <n v="278030"/>
    <s v="CONVENIOS ESPECIALES DE TRABAJADORES INDEPENDIENTES"/>
    <n v="29"/>
  </r>
  <r>
    <n v="1073"/>
    <s v="HOMBRE"/>
    <n v="299647"/>
    <s v="ASEGURADO VOLUNTARIO"/>
    <s v="SECTOR PRIVADO"/>
    <x v="0"/>
    <s v="NO"/>
    <s v="NO"/>
    <n v="64"/>
    <s v="No"/>
    <s v="No"/>
    <n v="299647"/>
    <s v="ASEGURADO VOLUNTARIO"/>
    <n v="64"/>
  </r>
  <r>
    <n v="1074"/>
    <s v="MUJER"/>
    <n v="347520"/>
    <s v="ASALARIADO"/>
    <s v="SECTOR PRIVADO"/>
    <x v="0"/>
    <s v="NO"/>
    <s v="NO"/>
    <n v="35"/>
    <s v="No"/>
    <s v="No"/>
    <n v="347520"/>
    <s v="ASALARIADO"/>
    <n v="35"/>
  </r>
  <r>
    <n v="1075"/>
    <s v="HOMBRE"/>
    <n v="594640"/>
    <s v="ASALARIADO"/>
    <s v="SECTOR PRIVADO"/>
    <x v="0"/>
    <s v="NO"/>
    <s v="NO"/>
    <n v="36"/>
    <s v="No"/>
    <s v="No"/>
    <n v="594640"/>
    <s v="ASALARIADO"/>
    <n v="36"/>
  </r>
  <r>
    <n v="1076"/>
    <s v="HOMBRE"/>
    <n v="207858"/>
    <s v="ASALARIADO"/>
    <s v="SECTOR PRIVADO"/>
    <x v="0"/>
    <s v="NO"/>
    <s v="NO"/>
    <n v="55"/>
    <s v="No"/>
    <s v="No"/>
    <n v="207858"/>
    <s v="ASALARIADO"/>
    <n v="55"/>
  </r>
  <r>
    <n v="1077"/>
    <s v="HOMBRE"/>
    <n v="3211392"/>
    <s v="ASALARIADO"/>
    <s v="SECTOR PUBLICO"/>
    <x v="0"/>
    <s v="NO"/>
    <s v="NO"/>
    <n v="60"/>
    <s v="Atípico"/>
    <s v="No"/>
    <n v="3211392"/>
    <s v="ASALARIADO"/>
    <n v="60"/>
  </r>
  <r>
    <n v="1078"/>
    <s v="HOMBRE"/>
    <n v="631550.63"/>
    <s v="ASALARIADO"/>
    <s v="SECTOR PRIVADO"/>
    <x v="0"/>
    <s v="NO"/>
    <s v="NO"/>
    <n v="38"/>
    <s v="No"/>
    <s v="No"/>
    <n v="631550.63"/>
    <s v="ASALARIADO"/>
    <n v="38"/>
  </r>
  <r>
    <n v="1079"/>
    <s v="HOMBRE"/>
    <n v="374222.12"/>
    <s v="ASALARIADO"/>
    <s v="SECTOR PRIVADO"/>
    <x v="0"/>
    <s v="NO"/>
    <s v="NO"/>
    <n v="31"/>
    <s v="No"/>
    <s v="No"/>
    <n v="374222.12"/>
    <s v="ASALARIADO"/>
    <n v="31"/>
  </r>
  <r>
    <n v="1080"/>
    <s v="MUJER"/>
    <n v="338166"/>
    <s v="ASEGURADO VOLUNTARIO"/>
    <s v="SECTOR PRIVADO"/>
    <x v="0"/>
    <s v="NO"/>
    <s v="NO"/>
    <n v="63"/>
    <s v="No"/>
    <s v="No"/>
    <n v="338166"/>
    <s v="ASEGURADO VOLUNTARIO"/>
    <n v="63"/>
  </r>
  <r>
    <n v="1081"/>
    <s v="MUJER"/>
    <n v="180000"/>
    <s v="ASALARIADO"/>
    <s v="SECTOR PRIVADO"/>
    <x v="0"/>
    <s v="SI"/>
    <s v="NO"/>
    <n v="78"/>
    <s v="No"/>
    <s v="No"/>
    <n v="180000"/>
    <s v="ASALARIADO"/>
    <n v="78"/>
  </r>
  <r>
    <n v="1082"/>
    <s v="MUJER"/>
    <n v="582638"/>
    <s v="TRABAJADOR INDEPENDIENTE"/>
    <s v="SECTOR PRIVADO"/>
    <x v="0"/>
    <s v="SI"/>
    <s v="SI"/>
    <n v="60"/>
    <s v="No"/>
    <s v="No"/>
    <n v="582638"/>
    <s v="TRABAJADOR INDEPENDIENTE"/>
    <n v="60"/>
  </r>
  <r>
    <n v="1083"/>
    <s v="MUJER"/>
    <n v="818240.4"/>
    <s v="ASALARIADO"/>
    <s v="SECTOR PRIVADO"/>
    <x v="0"/>
    <s v="NO"/>
    <s v="NO"/>
    <n v="26"/>
    <s v="No"/>
    <s v="No"/>
    <n v="818240.4"/>
    <s v="ASALARIADO"/>
    <n v="26"/>
  </r>
  <r>
    <n v="1084"/>
    <s v="MUJER"/>
    <n v="317915"/>
    <s v="ASALARIADO"/>
    <s v="SECTOR PRIVADO"/>
    <x v="0"/>
    <s v="NO"/>
    <s v="NO"/>
    <n v="41"/>
    <s v="No"/>
    <s v="No"/>
    <n v="317915"/>
    <s v="ASALARIADO"/>
    <n v="41"/>
  </r>
  <r>
    <n v="1085"/>
    <s v="HOMBRE"/>
    <n v="449694.75"/>
    <s v="ASALARIADO"/>
    <s v="SECTOR PRIVADO"/>
    <x v="0"/>
    <s v="NO"/>
    <s v="NO"/>
    <n v="21"/>
    <s v="No"/>
    <s v="No"/>
    <n v="449694.75"/>
    <s v="ASALARIADO"/>
    <n v="21"/>
  </r>
  <r>
    <n v="1086"/>
    <s v="MUJER"/>
    <n v="607000"/>
    <s v="ASALARIADO"/>
    <s v="SECTOR PRIVADO"/>
    <x v="0"/>
    <s v="NO"/>
    <s v="NO"/>
    <n v="41"/>
    <s v="No"/>
    <s v="No"/>
    <n v="607000"/>
    <s v="ASALARIADO"/>
    <n v="41"/>
  </r>
  <r>
    <n v="1087"/>
    <s v="HOMBRE"/>
    <n v="302470"/>
    <s v="TRABAJADOR INDEPENDIENTE"/>
    <s v="SECTOR PRIVADO"/>
    <x v="0"/>
    <s v="NO"/>
    <s v="SI"/>
    <n v="31"/>
    <s v="No"/>
    <s v="No"/>
    <n v="302470"/>
    <s v="TRABAJADOR INDEPENDIENTE"/>
    <n v="31"/>
  </r>
  <r>
    <n v="1088"/>
    <s v="HOMBRE"/>
    <n v="300000"/>
    <s v="ASALARIADO"/>
    <s v="SECTOR PRIVADO"/>
    <x v="0"/>
    <s v="NO"/>
    <s v="NO"/>
    <n v="58"/>
    <s v="No"/>
    <s v="No"/>
    <n v="300000"/>
    <s v="ASALARIADO"/>
    <n v="58"/>
  </r>
  <r>
    <n v="1089"/>
    <s v="HOMBRE"/>
    <n v="359543"/>
    <s v="ASALARIADO"/>
    <s v="SECTOR PRIVADO"/>
    <x v="0"/>
    <s v="NO"/>
    <s v="NO"/>
    <n v="20"/>
    <s v="No"/>
    <s v="No"/>
    <n v="359543"/>
    <s v="ASALARIADO"/>
    <n v="20"/>
  </r>
  <r>
    <n v="1090"/>
    <s v="MUJER"/>
    <n v="717302"/>
    <s v="ASALARIADO"/>
    <s v="SECTOR PRIVADO"/>
    <x v="0"/>
    <s v="NO"/>
    <s v="NO"/>
    <n v="42"/>
    <s v="No"/>
    <s v="No"/>
    <n v="717302"/>
    <s v="ASALARIADO"/>
    <n v="42"/>
  </r>
  <r>
    <n v="1091"/>
    <s v="HOMBRE"/>
    <n v="301597.40000000002"/>
    <s v="ASALARIADO"/>
    <s v="SECTOR PRIVADO"/>
    <x v="0"/>
    <s v="SI"/>
    <s v="NO"/>
    <n v="46"/>
    <s v="No"/>
    <s v="No"/>
    <n v="301597.40000000002"/>
    <s v="ASALARIADO"/>
    <n v="46"/>
  </r>
  <r>
    <n v="1092"/>
    <s v="MUJER"/>
    <n v="297046"/>
    <s v="ASEGURADO VOLUNTARIO"/>
    <s v="SECTOR PRIVADO"/>
    <x v="0"/>
    <s v="NO"/>
    <s v="NO"/>
    <n v="34"/>
    <s v="No"/>
    <s v="No"/>
    <n v="297046"/>
    <s v="ASEGURADO VOLUNTARIO"/>
    <n v="34"/>
  </r>
  <r>
    <n v="1093"/>
    <s v="HOMBRE"/>
    <n v="700000"/>
    <s v="ASALARIADO"/>
    <s v="SECTOR PRIVADO"/>
    <x v="0"/>
    <s v="NO"/>
    <s v="NO"/>
    <n v="22"/>
    <s v="No"/>
    <s v="No"/>
    <n v="700000"/>
    <s v="ASALARIADO"/>
    <n v="22"/>
  </r>
  <r>
    <n v="1094"/>
    <s v="MUJER"/>
    <n v="384000"/>
    <s v="ASALARIADO"/>
    <s v="SECTOR PRIVADO"/>
    <x v="0"/>
    <s v="NO"/>
    <s v="NO"/>
    <n v="48"/>
    <s v="No"/>
    <s v="No"/>
    <n v="384000"/>
    <s v="ASALARIADO"/>
    <n v="48"/>
  </r>
  <r>
    <n v="1095"/>
    <s v="HOMBRE"/>
    <n v="783349.9"/>
    <s v="ASALARIADO"/>
    <s v="SECTOR PUBLICO"/>
    <x v="0"/>
    <s v="NO"/>
    <s v="NO"/>
    <n v="45"/>
    <s v="No"/>
    <s v="No"/>
    <n v="783349.9"/>
    <s v="ASALARIADO"/>
    <n v="45"/>
  </r>
  <r>
    <n v="1096"/>
    <s v="HOMBRE"/>
    <n v="1615550.07"/>
    <s v="ASALARIADO"/>
    <s v="SECTOR PRIVADO"/>
    <x v="0"/>
    <s v="NO"/>
    <s v="SI"/>
    <n v="37"/>
    <s v="No"/>
    <s v="No"/>
    <n v="1615550.07"/>
    <s v="ASALARIADO"/>
    <n v="37"/>
  </r>
  <r>
    <n v="1097"/>
    <s v="MUJER"/>
    <n v="247663"/>
    <s v="ASALARIADO"/>
    <s v="SECTOR PRIVADO"/>
    <x v="0"/>
    <s v="NO"/>
    <s v="NO"/>
    <n v="19"/>
    <s v="No"/>
    <s v="No"/>
    <n v="247663"/>
    <s v="ASALARIADO"/>
    <n v="19"/>
  </r>
  <r>
    <n v="1098"/>
    <s v="MUJER"/>
    <n v="1267616.3899999999"/>
    <s v="ASALARIADO"/>
    <s v="SECTOR PRIVADO"/>
    <x v="0"/>
    <s v="NO"/>
    <s v="NO"/>
    <n v="35"/>
    <s v="No"/>
    <s v="No"/>
    <n v="1267616.3899999999"/>
    <s v="ASALARIADO"/>
    <n v="35"/>
  </r>
  <r>
    <n v="1099"/>
    <s v="HOMBRE"/>
    <n v="377999"/>
    <s v="TRABAJADOR INDEPENDIENTE"/>
    <s v="SECTOR PRIVADO"/>
    <x v="0"/>
    <s v="NO"/>
    <s v="SI"/>
    <n v="37"/>
    <s v="No"/>
    <s v="No"/>
    <n v="377999"/>
    <s v="TRABAJADOR INDEPENDIENTE"/>
    <n v="37"/>
  </r>
  <r>
    <n v="1100"/>
    <s v="MUJER"/>
    <n v="297044"/>
    <s v="ASEGURADO VOLUNTARIO"/>
    <s v="SECTOR PRIVADO"/>
    <x v="0"/>
    <s v="NO"/>
    <s v="NO"/>
    <n v="53"/>
    <s v="No"/>
    <s v="No"/>
    <n v="297044"/>
    <s v="ASEGURADO VOLUNTARIO"/>
    <n v="53"/>
  </r>
  <r>
    <n v="1101"/>
    <s v="HOMBRE"/>
    <n v="278030"/>
    <s v="CONVENIOS ESPECIALES DE TRABAJADORES INDEPENDIENTES"/>
    <s v="SECTOR PRIVADO"/>
    <x v="0"/>
    <s v="NO"/>
    <s v="NO"/>
    <n v="24"/>
    <s v="No"/>
    <s v="No"/>
    <n v="278030"/>
    <s v="CONVENIOS ESPECIALES DE TRABAJADORES INDEPENDIENTES"/>
    <n v="24"/>
  </r>
  <r>
    <n v="1102"/>
    <s v="HOMBRE"/>
    <n v="297045"/>
    <s v="TRABAJADOR INDEPENDIENTE"/>
    <s v="SECTOR PRIVADO"/>
    <x v="0"/>
    <s v="NO"/>
    <s v="SI"/>
    <n v="33"/>
    <s v="No"/>
    <s v="No"/>
    <n v="297045"/>
    <s v="TRABAJADOR INDEPENDIENTE"/>
    <n v="33"/>
  </r>
  <r>
    <n v="1103"/>
    <s v="HOMBRE"/>
    <n v="239460"/>
    <s v="ASALARIADO"/>
    <s v="SECTOR PRIVADO"/>
    <x v="0"/>
    <s v="NO"/>
    <s v="NO"/>
    <n v="26"/>
    <s v="No"/>
    <s v="No"/>
    <n v="239460"/>
    <s v="ASALARIADO"/>
    <n v="26"/>
  </r>
  <r>
    <n v="1104"/>
    <s v="HOMBRE"/>
    <n v="331181"/>
    <s v="TRABAJADOR INDEPENDIENTE"/>
    <s v="SECTOR PRIVADO"/>
    <x v="0"/>
    <s v="SI"/>
    <s v="SI"/>
    <n v="30"/>
    <s v="No"/>
    <s v="No"/>
    <n v="331181"/>
    <s v="TRABAJADOR INDEPENDIENTE"/>
    <n v="30"/>
  </r>
  <r>
    <n v="1105"/>
    <s v="HOMBRE"/>
    <n v="580840.93999999994"/>
    <s v="ASALARIADO"/>
    <s v="SECTOR PRIVADO"/>
    <x v="0"/>
    <s v="NO"/>
    <s v="NO"/>
    <n v="37"/>
    <s v="No"/>
    <s v="No"/>
    <n v="580840.93999999994"/>
    <s v="ASALARIADO"/>
    <n v="37"/>
  </r>
  <r>
    <n v="1106"/>
    <s v="MUJER"/>
    <n v="850000"/>
    <s v="ASALARIADO"/>
    <s v="SECTOR PRIVADO"/>
    <x v="0"/>
    <s v="NO"/>
    <s v="NO"/>
    <n v="38"/>
    <s v="No"/>
    <s v="No"/>
    <n v="850000"/>
    <s v="ASALARIADO"/>
    <n v="38"/>
  </r>
  <r>
    <n v="1107"/>
    <s v="HOMBRE"/>
    <n v="367500"/>
    <s v="ASALARIADO"/>
    <s v="SECTOR PRIVADO"/>
    <x v="0"/>
    <s v="NO"/>
    <s v="NO"/>
    <n v="32"/>
    <s v="No"/>
    <s v="No"/>
    <n v="367500"/>
    <s v="ASALARIADO"/>
    <n v="32"/>
  </r>
  <r>
    <n v="1108"/>
    <s v="HOMBRE"/>
    <n v="594092"/>
    <s v="TRABAJADOR INDEPENDIENTE"/>
    <s v="SECTOR PRIVADO"/>
    <x v="0"/>
    <s v="NO"/>
    <s v="NO"/>
    <n v="62"/>
    <s v="No"/>
    <s v="No"/>
    <n v="594092"/>
    <s v="TRABAJADOR INDEPENDIENTE"/>
    <n v="62"/>
  </r>
  <r>
    <n v="1109"/>
    <s v="MUJER"/>
    <n v="297046"/>
    <s v="TRABAJADOR INDEPENDIENTE"/>
    <s v="SECTOR PRIVADO"/>
    <x v="0"/>
    <s v="NO"/>
    <s v="NO"/>
    <n v="33"/>
    <s v="No"/>
    <s v="No"/>
    <n v="297046"/>
    <s v="TRABAJADOR INDEPENDIENTE"/>
    <n v="33"/>
  </r>
  <r>
    <n v="1110"/>
    <s v="HOMBRE"/>
    <n v="429000"/>
    <s v="ASALARIADO"/>
    <s v="SECTOR PRIVADO"/>
    <x v="0"/>
    <s v="SI"/>
    <s v="NO"/>
    <n v="53"/>
    <s v="No"/>
    <s v="No"/>
    <n v="429000"/>
    <s v="ASALARIADO"/>
    <n v="53"/>
  </r>
  <r>
    <n v="1111"/>
    <s v="HOMBRE"/>
    <n v="460742.68"/>
    <s v="ASALARIADO"/>
    <s v="SECTOR PRIVADO"/>
    <x v="0"/>
    <s v="NO"/>
    <s v="NO"/>
    <n v="34"/>
    <s v="No"/>
    <s v="No"/>
    <n v="460742.68"/>
    <s v="ASALARIADO"/>
    <n v="34"/>
  </r>
  <r>
    <n v="1112"/>
    <s v="MUJER"/>
    <n v="469397.06"/>
    <s v="ASALARIADO"/>
    <s v="SECTOR PRIVADO"/>
    <x v="0"/>
    <s v="NO"/>
    <s v="NO"/>
    <n v="21"/>
    <s v="No"/>
    <s v="No"/>
    <n v="469397.06"/>
    <s v="ASALARIADO"/>
    <n v="21"/>
  </r>
  <r>
    <n v="1113"/>
    <s v="HOMBRE"/>
    <n v="509509"/>
    <s v="TRABAJADOR INDEPENDIENTE"/>
    <s v="SECTOR PRIVADO"/>
    <x v="0"/>
    <s v="NO"/>
    <s v="SI"/>
    <n v="48"/>
    <s v="No"/>
    <s v="No"/>
    <n v="509509"/>
    <s v="TRABAJADOR INDEPENDIENTE"/>
    <n v="48"/>
  </r>
  <r>
    <n v="1114"/>
    <s v="MUJER"/>
    <n v="297046"/>
    <s v="ASEGURADO VOLUNTARIO"/>
    <s v="SECTOR PRIVADO"/>
    <x v="0"/>
    <s v="NO"/>
    <s v="NO"/>
    <n v="43"/>
    <s v="No"/>
    <s v="No"/>
    <n v="297046"/>
    <s v="ASEGURADO VOLUNTARIO"/>
    <n v="43"/>
  </r>
  <r>
    <n v="1115"/>
    <s v="MUJER"/>
    <n v="326036"/>
    <s v="ASALARIADO"/>
    <s v="SECTOR PRIVADO"/>
    <x v="0"/>
    <s v="NO"/>
    <s v="SI"/>
    <n v="54"/>
    <s v="No"/>
    <s v="No"/>
    <n v="326036"/>
    <s v="ASALARIADO"/>
    <n v="54"/>
  </r>
  <r>
    <n v="1116"/>
    <s v="HOMBRE"/>
    <n v="297046"/>
    <s v="TRABAJADOR INDEPENDIENTE"/>
    <s v="SECTOR PRIVADO"/>
    <x v="0"/>
    <s v="NO"/>
    <s v="NO"/>
    <n v="53"/>
    <s v="No"/>
    <s v="No"/>
    <n v="297046"/>
    <s v="TRABAJADOR INDEPENDIENTE"/>
    <n v="53"/>
  </r>
  <r>
    <n v="1117"/>
    <s v="HOMBRE"/>
    <n v="425000"/>
    <s v="ASALARIADO"/>
    <s v="SECTOR PRIVADO"/>
    <x v="0"/>
    <s v="NO"/>
    <s v="NO"/>
    <n v="20"/>
    <s v="No"/>
    <s v="No"/>
    <n v="425000"/>
    <s v="ASALARIADO"/>
    <n v="20"/>
  </r>
  <r>
    <n v="1118"/>
    <s v="HOMBRE"/>
    <n v="1427100.52"/>
    <s v="ASALARIADO"/>
    <s v="SECTOR PUBLICO"/>
    <x v="0"/>
    <s v="NO"/>
    <s v="NO"/>
    <n v="44"/>
    <s v="No"/>
    <s v="No"/>
    <n v="1427100.52"/>
    <s v="ASALARIADO"/>
    <n v="44"/>
  </r>
  <r>
    <n v="1119"/>
    <s v="HOMBRE"/>
    <n v="321287"/>
    <s v="ASEGURADO VOLUNTARIO"/>
    <s v="SECTOR PRIVADO"/>
    <x v="0"/>
    <s v="NO"/>
    <s v="NO"/>
    <n v="54"/>
    <s v="No"/>
    <s v="No"/>
    <n v="321287"/>
    <s v="ASEGURADO VOLUNTARIO"/>
    <n v="54"/>
  </r>
  <r>
    <n v="1120"/>
    <s v="HOMBRE"/>
    <n v="610142"/>
    <s v="TRABAJADOR INDEPENDIENTE"/>
    <s v="SECTOR PRIVADO"/>
    <x v="0"/>
    <s v="NO"/>
    <s v="NO"/>
    <n v="61"/>
    <s v="No"/>
    <s v="No"/>
    <n v="610142"/>
    <s v="TRABAJADOR INDEPENDIENTE"/>
    <n v="61"/>
  </r>
  <r>
    <n v="1121"/>
    <s v="HOMBRE"/>
    <n v="1602501"/>
    <s v="PENSIONADOS EN SU PROPIO SISTEMA"/>
    <s v="SECTOR PUBLICO"/>
    <x v="0"/>
    <s v="NO"/>
    <s v="NO"/>
    <n v="60"/>
    <s v="No"/>
    <s v="No"/>
    <n v="1602501"/>
    <s v="PENSIONADOS EN SU PROPIO SISTEMA"/>
    <n v="60"/>
  </r>
  <r>
    <n v="1122"/>
    <s v="HOMBRE"/>
    <n v="440086.31"/>
    <s v="ASALARIADO"/>
    <s v="SECTOR PRIVADO"/>
    <x v="0"/>
    <s v="NO"/>
    <s v="NO"/>
    <n v="53"/>
    <s v="No"/>
    <s v="No"/>
    <n v="440086.31"/>
    <s v="ASALARIADO"/>
    <n v="53"/>
  </r>
  <r>
    <n v="1123"/>
    <s v="HOMBRE"/>
    <n v="812849"/>
    <s v="ASEGURADO VOLUNTARIO"/>
    <s v="SECTOR PRIVADO"/>
    <x v="0"/>
    <s v="SI"/>
    <s v="NO"/>
    <n v="74"/>
    <s v="No"/>
    <s v="No"/>
    <n v="812849"/>
    <s v="ASEGURADO VOLUNTARIO"/>
    <n v="74"/>
  </r>
  <r>
    <n v="1124"/>
    <s v="HOMBRE"/>
    <n v="449060"/>
    <s v="ASALARIADO"/>
    <s v="SECTOR PUBLICO"/>
    <x v="0"/>
    <s v="NO"/>
    <s v="SI"/>
    <n v="58"/>
    <s v="No"/>
    <s v="No"/>
    <n v="449060"/>
    <s v="ASALARIADO"/>
    <n v="58"/>
  </r>
  <r>
    <n v="1125"/>
    <s v="HOMBRE"/>
    <n v="326753"/>
    <s v="ASEGURADO VOLUNTARIO"/>
    <s v="SECTOR PRIVADO"/>
    <x v="0"/>
    <s v="NO"/>
    <s v="NO"/>
    <n v="42"/>
    <s v="No"/>
    <s v="No"/>
    <n v="326753"/>
    <s v="ASEGURADO VOLUNTARIO"/>
    <n v="42"/>
  </r>
  <r>
    <n v="1126"/>
    <s v="HOMBRE"/>
    <n v="364062.51"/>
    <s v="ASALARIADO"/>
    <s v="SECTOR PRIVADO"/>
    <x v="0"/>
    <s v="NO"/>
    <s v="NO"/>
    <n v="27"/>
    <s v="No"/>
    <s v="No"/>
    <n v="364062.51"/>
    <s v="ASALARIADO"/>
    <n v="27"/>
  </r>
  <r>
    <n v="1127"/>
    <s v="HOMBRE"/>
    <n v="278030.99"/>
    <s v="CONVENIOS ESPECIALES DE TRABAJADORES INDEPENDIENTES"/>
    <s v="SECTOR PRIVADO"/>
    <x v="0"/>
    <s v="NO"/>
    <s v="NO"/>
    <n v="31"/>
    <s v="No"/>
    <s v="No"/>
    <n v="278030.99"/>
    <s v="CONVENIOS ESPECIALES DE TRABAJADORES INDEPENDIENTES"/>
    <n v="31"/>
  </r>
  <r>
    <n v="1128"/>
    <s v="HOMBRE"/>
    <n v="876640.38"/>
    <s v="ASALARIADO"/>
    <s v="SECTOR PRIVADO"/>
    <x v="0"/>
    <s v="NO"/>
    <s v="NO"/>
    <n v="49"/>
    <s v="No"/>
    <s v="No"/>
    <n v="876640.38"/>
    <s v="ASALARIADO"/>
    <n v="49"/>
  </r>
  <r>
    <n v="1129"/>
    <s v="HOMBRE"/>
    <n v="288203"/>
    <s v="ASALARIADO"/>
    <s v="SECTOR PUBLICO"/>
    <x v="0"/>
    <s v="NO"/>
    <s v="SI"/>
    <n v="26"/>
    <s v="No"/>
    <s v="No"/>
    <n v="288203"/>
    <s v="ASALARIADO"/>
    <n v="26"/>
  </r>
  <r>
    <n v="1130"/>
    <s v="HOMBRE"/>
    <n v="51450.83"/>
    <s v="ASALARIADO"/>
    <s v="SECTOR PRIVADO"/>
    <x v="0"/>
    <s v="SI"/>
    <s v="NO"/>
    <n v="50"/>
    <s v="No"/>
    <s v="No"/>
    <n v="51450.83"/>
    <s v="ASALARIADO"/>
    <n v="50"/>
  </r>
  <r>
    <n v="1131"/>
    <s v="HOMBRE"/>
    <n v="538446.65"/>
    <s v="ASALARIADO"/>
    <s v="SECTOR PRIVADO"/>
    <x v="0"/>
    <s v="NO"/>
    <s v="NO"/>
    <n v="28"/>
    <s v="No"/>
    <s v="No"/>
    <n v="538446.65"/>
    <s v="ASALARIADO"/>
    <n v="28"/>
  </r>
  <r>
    <n v="1132"/>
    <s v="MUJER"/>
    <n v="198257.15"/>
    <s v="PENSIONADOS EN SU PROPIO SISTEMA"/>
    <s v="SECTOR PUBLICO"/>
    <x v="0"/>
    <s v="NO"/>
    <s v="NO"/>
    <n v="97"/>
    <s v="No"/>
    <s v="No"/>
    <n v="198257.15"/>
    <s v="PENSIONADOS EN SU PROPIO SISTEMA"/>
    <n v="97"/>
  </r>
  <r>
    <n v="1133"/>
    <s v="HOMBRE"/>
    <n v="278030"/>
    <s v="CONVENIOS ESPECIALES DE TRABAJADORES INDEPENDIENTES"/>
    <s v="SECTOR PRIVADO"/>
    <x v="0"/>
    <s v="SI"/>
    <s v="NO"/>
    <n v="39"/>
    <s v="No"/>
    <s v="No"/>
    <n v="278030"/>
    <s v="CONVENIOS ESPECIALES DE TRABAJADORES INDEPENDIENTES"/>
    <n v="39"/>
  </r>
  <r>
    <n v="1134"/>
    <s v="HOMBRE"/>
    <n v="636889"/>
    <s v="TRABAJADOR INDEPENDIENTE"/>
    <s v="SECTOR PRIVADO"/>
    <x v="0"/>
    <s v="NO"/>
    <s v="SI"/>
    <n v="49"/>
    <s v="No"/>
    <s v="No"/>
    <n v="636889"/>
    <s v="TRABAJADOR INDEPENDIENTE"/>
    <n v="49"/>
  </r>
  <r>
    <n v="1135"/>
    <s v="HOMBRE"/>
    <n v="600000"/>
    <s v="ASALARIADO"/>
    <s v="SECTOR PRIVADO"/>
    <x v="0"/>
    <s v="SI"/>
    <s v="SI"/>
    <n v="58"/>
    <s v="No"/>
    <s v="No"/>
    <n v="600000"/>
    <s v="ASALARIADO"/>
    <n v="58"/>
  </r>
  <r>
    <n v="1136"/>
    <s v="MUJER"/>
    <n v="297139"/>
    <s v="ASEGURADO VOLUNTARIO"/>
    <s v="SECTOR PRIVADO"/>
    <x v="1"/>
    <s v="NO"/>
    <s v="SI"/>
    <n v="41"/>
    <s v="No"/>
    <s v="No"/>
    <n v="297139"/>
    <s v="ASEGURADO VOLUNTARIO"/>
    <n v="41"/>
  </r>
  <r>
    <n v="1137"/>
    <s v="MUJER"/>
    <n v="277000"/>
    <s v="ASALARIADO"/>
    <s v="SECTOR PRIVADO"/>
    <x v="0"/>
    <s v="NO"/>
    <s v="NO"/>
    <n v="46"/>
    <s v="No"/>
    <s v="No"/>
    <n v="277000"/>
    <s v="ASALARIADO"/>
    <n v="46"/>
  </r>
  <r>
    <n v="1138"/>
    <s v="HOMBRE"/>
    <n v="635014"/>
    <s v="TRABAJADOR INDEPENDIENTE"/>
    <s v="SECTOR PRIVADO"/>
    <x v="0"/>
    <s v="NO"/>
    <s v="NO"/>
    <n v="51"/>
    <s v="No"/>
    <s v="No"/>
    <n v="635014"/>
    <s v="TRABAJADOR INDEPENDIENTE"/>
    <n v="51"/>
  </r>
  <r>
    <n v="1139"/>
    <s v="HOMBRE"/>
    <n v="79912"/>
    <s v="ASALARIADO"/>
    <s v="SECTOR PRIVADO"/>
    <x v="0"/>
    <s v="NO"/>
    <s v="NO"/>
    <n v="19"/>
    <s v="No"/>
    <s v="No"/>
    <n v="79912"/>
    <s v="ASALARIADO"/>
    <n v="19"/>
  </r>
  <r>
    <n v="1140"/>
    <s v="HOMBRE"/>
    <n v="393512.27"/>
    <s v="ASALARIADO"/>
    <s v="SECTOR PRIVADO"/>
    <x v="0"/>
    <s v="NO"/>
    <s v="NO"/>
    <n v="44"/>
    <s v="No"/>
    <s v="No"/>
    <n v="393512.27"/>
    <s v="ASALARIADO"/>
    <n v="44"/>
  </r>
  <r>
    <n v="1141"/>
    <s v="MUJER"/>
    <n v="297046"/>
    <s v="ASEGURADO VOLUNTARIO"/>
    <s v="SECTOR PRIVADO"/>
    <x v="0"/>
    <s v="NO"/>
    <s v="SI"/>
    <n v="21"/>
    <s v="No"/>
    <s v="No"/>
    <n v="297046"/>
    <s v="ASEGURADO VOLUNTARIO"/>
    <n v="21"/>
  </r>
  <r>
    <n v="1142"/>
    <s v="MUJER"/>
    <n v="125736.88"/>
    <s v="ASALARIADO"/>
    <s v="SECTOR PUBLICO"/>
    <x v="0"/>
    <s v="NO"/>
    <s v="NO"/>
    <n v="34"/>
    <s v="No"/>
    <s v="No"/>
    <n v="125736.88"/>
    <s v="ASALARIADO"/>
    <n v="34"/>
  </r>
  <r>
    <n v="1143"/>
    <s v="HOMBRE"/>
    <n v="1279854.5"/>
    <s v="ASALARIADO"/>
    <s v="SECTOR PUBLICO"/>
    <x v="0"/>
    <s v="NO"/>
    <s v="NO"/>
    <n v="39"/>
    <s v="No"/>
    <s v="No"/>
    <n v="1279854.5"/>
    <s v="ASALARIADO"/>
    <n v="39"/>
  </r>
  <r>
    <n v="1144"/>
    <s v="MUJER"/>
    <n v="385000"/>
    <s v="ASALARIADO"/>
    <s v="SECTOR PRIVADO"/>
    <x v="0"/>
    <s v="NO"/>
    <s v="NO"/>
    <n v="25"/>
    <s v="No"/>
    <s v="No"/>
    <n v="385000"/>
    <s v="ASALARIADO"/>
    <n v="25"/>
  </r>
  <r>
    <n v="1145"/>
    <s v="HOMBRE"/>
    <n v="555522"/>
    <s v="ASALARIADO"/>
    <s v="SECTOR PRIVADO"/>
    <x v="0"/>
    <s v="NO"/>
    <s v="NO"/>
    <n v="53"/>
    <s v="No"/>
    <s v="No"/>
    <n v="555522"/>
    <s v="ASALARIADO"/>
    <n v="53"/>
  </r>
  <r>
    <n v="1146"/>
    <s v="HOMBRE"/>
    <n v="1190185.8999999999"/>
    <s v="ASALARIADO"/>
    <s v="SECTOR PUBLICO"/>
    <x v="0"/>
    <s v="NO"/>
    <s v="NO"/>
    <n v="44"/>
    <s v="No"/>
    <s v="No"/>
    <n v="1190185.8999999999"/>
    <s v="ASALARIADO"/>
    <n v="44"/>
  </r>
  <r>
    <n v="1147"/>
    <s v="MUJER"/>
    <n v="550590.5"/>
    <s v="ASALARIADO"/>
    <s v="SECTOR PUBLICO"/>
    <x v="0"/>
    <s v="NO"/>
    <s v="NO"/>
    <n v="26"/>
    <s v="No"/>
    <s v="No"/>
    <n v="550590.5"/>
    <s v="ASALARIADO"/>
    <n v="26"/>
  </r>
  <r>
    <n v="1148"/>
    <s v="HOMBRE"/>
    <n v="297046"/>
    <s v="TRABAJADOR INDEPENDIENTE"/>
    <s v="SECTOR PRIVADO"/>
    <x v="0"/>
    <s v="NO"/>
    <s v="NO"/>
    <n v="50"/>
    <s v="No"/>
    <s v="No"/>
    <n v="297046"/>
    <s v="TRABAJADOR INDEPENDIENTE"/>
    <n v="50"/>
  </r>
  <r>
    <n v="1149"/>
    <s v="MUJER"/>
    <n v="475006"/>
    <s v="ASALARIADO"/>
    <s v="SECTOR PRIVADO"/>
    <x v="0"/>
    <s v="NO"/>
    <s v="NO"/>
    <n v="24"/>
    <s v="No"/>
    <s v="No"/>
    <n v="475006"/>
    <s v="ASALARIADO"/>
    <n v="24"/>
  </r>
  <r>
    <n v="1150"/>
    <s v="MUJER"/>
    <n v="356649"/>
    <s v="TRABAJADOR INDEPENDIENTE"/>
    <s v="SECTOR PRIVADO"/>
    <x v="0"/>
    <s v="NO"/>
    <s v="SI"/>
    <n v="48"/>
    <s v="No"/>
    <s v="No"/>
    <n v="356649"/>
    <s v="TRABAJADOR INDEPENDIENTE"/>
    <n v="48"/>
  </r>
  <r>
    <n v="1151"/>
    <s v="HOMBRE"/>
    <n v="278030"/>
    <s v="CONVENIOS ESPECIALES DE TRABAJADORES INDEPENDIENTES"/>
    <s v="SECTOR PRIVADO"/>
    <x v="0"/>
    <s v="NO"/>
    <s v="NO"/>
    <n v="38"/>
    <s v="No"/>
    <s v="No"/>
    <n v="278030"/>
    <s v="CONVENIOS ESPECIALES DE TRABAJADORES INDEPENDIENTES"/>
    <n v="38"/>
  </r>
  <r>
    <n v="1152"/>
    <s v="MUJER"/>
    <n v="290000"/>
    <s v="ASALARIADO"/>
    <s v="SECTOR PRIVADO"/>
    <x v="0"/>
    <s v="NO"/>
    <s v="NO"/>
    <n v="57"/>
    <s v="No"/>
    <s v="No"/>
    <n v="290000"/>
    <s v="ASALARIADO"/>
    <n v="57"/>
  </r>
  <r>
    <n v="1153"/>
    <s v="MUJER"/>
    <n v="1122731"/>
    <s v="PENSIONADOS EN SU PROPIO SISTEMA"/>
    <s v="SECTOR PUBLICO"/>
    <x v="0"/>
    <s v="NO"/>
    <s v="NO"/>
    <n v="63"/>
    <s v="No"/>
    <s v="No"/>
    <n v="1122731"/>
    <s v="PENSIONADOS EN SU PROPIO SISTEMA"/>
    <n v="63"/>
  </r>
  <r>
    <n v="1154"/>
    <s v="MUJER"/>
    <n v="1551166.5"/>
    <s v="ASALARIADO"/>
    <s v="SECTOR PUBLICO"/>
    <x v="0"/>
    <s v="NO"/>
    <s v="NO"/>
    <n v="31"/>
    <s v="No"/>
    <s v="No"/>
    <n v="1551166.5"/>
    <s v="ASALARIADO"/>
    <n v="31"/>
  </r>
  <r>
    <n v="1155"/>
    <s v="MUJER"/>
    <n v="479260"/>
    <s v="ASALARIADO"/>
    <s v="SECTOR PRIVADO"/>
    <x v="0"/>
    <s v="NO"/>
    <s v="NO"/>
    <n v="28"/>
    <s v="No"/>
    <s v="No"/>
    <n v="479260"/>
    <s v="ASALARIADO"/>
    <n v="28"/>
  </r>
  <r>
    <n v="1156"/>
    <s v="MUJER"/>
    <n v="1235915"/>
    <s v="PENSIONADOS EN SU PROPIO SISTEMA"/>
    <s v="SECTOR PUBLICO"/>
    <x v="0"/>
    <s v="NO"/>
    <s v="NO"/>
    <n v="64"/>
    <s v="No"/>
    <s v="No"/>
    <n v="1235915"/>
    <s v="PENSIONADOS EN SU PROPIO SISTEMA"/>
    <n v="64"/>
  </r>
  <r>
    <n v="1157"/>
    <s v="HOMBRE"/>
    <n v="454230.29"/>
    <s v="ASALARIADO"/>
    <s v="SECTOR PUBLICO"/>
    <x v="0"/>
    <s v="NO"/>
    <s v="NO"/>
    <n v="42"/>
    <s v="No"/>
    <s v="No"/>
    <n v="454230.29"/>
    <s v="ASALARIADO"/>
    <n v="42"/>
  </r>
  <r>
    <n v="1158"/>
    <s v="HOMBRE"/>
    <n v="767326.7"/>
    <s v="ASALARIADO"/>
    <s v="SECTOR PUBLICO"/>
    <x v="0"/>
    <s v="NO"/>
    <s v="NO"/>
    <n v="37"/>
    <s v="No"/>
    <s v="No"/>
    <n v="767326.7"/>
    <s v="ASALARIADO"/>
    <n v="37"/>
  </r>
  <r>
    <n v="1159"/>
    <s v="HOMBRE"/>
    <n v="322474"/>
    <s v="TRABAJADOR INDEPENDIENTE"/>
    <s v="SECTOR PRIVADO"/>
    <x v="0"/>
    <s v="NO"/>
    <s v="SI"/>
    <n v="28"/>
    <s v="No"/>
    <s v="No"/>
    <n v="322474"/>
    <s v="TRABAJADOR INDEPENDIENTE"/>
    <n v="28"/>
  </r>
  <r>
    <n v="1160"/>
    <s v="MUJER"/>
    <n v="400000"/>
    <s v="ASALARIADO"/>
    <s v="SECTOR PRIVADO"/>
    <x v="0"/>
    <s v="NO"/>
    <s v="SI"/>
    <n v="37"/>
    <s v="No"/>
    <s v="No"/>
    <n v="400000"/>
    <s v="ASALARIADO"/>
    <n v="37"/>
  </r>
  <r>
    <n v="1161"/>
    <s v="HOMBRE"/>
    <n v="445799.84"/>
    <s v="ASALARIADO"/>
    <s v="SECTOR PRIVADO"/>
    <x v="0"/>
    <s v="SI"/>
    <s v="NO"/>
    <n v="34"/>
    <s v="No"/>
    <s v="No"/>
    <n v="445799.84"/>
    <s v="ASALARIADO"/>
    <n v="34"/>
  </r>
  <r>
    <n v="1162"/>
    <s v="HOMBRE"/>
    <n v="297046"/>
    <s v="ASEGURADO VOLUNTARIO"/>
    <s v="SECTOR PRIVADO"/>
    <x v="0"/>
    <s v="NO"/>
    <s v="NO"/>
    <n v="48"/>
    <s v="No"/>
    <s v="No"/>
    <n v="297046"/>
    <s v="ASEGURADO VOLUNTARIO"/>
    <n v="48"/>
  </r>
  <r>
    <n v="1163"/>
    <s v="MUJER"/>
    <n v="627720.31000000006"/>
    <s v="ASALARIADO"/>
    <s v="SECTOR PRIVADO"/>
    <x v="0"/>
    <s v="NO"/>
    <s v="NO"/>
    <n v="20"/>
    <s v="No"/>
    <s v="No"/>
    <n v="627720.31000000006"/>
    <s v="ASALARIADO"/>
    <n v="20"/>
  </r>
  <r>
    <n v="1164"/>
    <s v="HOMBRE"/>
    <n v="540000"/>
    <s v="ASALARIADO"/>
    <s v="SECTOR PRIVADO"/>
    <x v="0"/>
    <s v="NO"/>
    <s v="NO"/>
    <n v="28"/>
    <s v="No"/>
    <s v="No"/>
    <n v="540000"/>
    <s v="ASALARIADO"/>
    <n v="28"/>
  </r>
  <r>
    <n v="1165"/>
    <s v="MUJER"/>
    <n v="475832.5"/>
    <s v="ASALARIADO"/>
    <s v="SECTOR PRIVADO"/>
    <x v="0"/>
    <s v="NO"/>
    <s v="NO"/>
    <n v="26"/>
    <s v="No"/>
    <s v="No"/>
    <n v="475832.5"/>
    <s v="ASALARIADO"/>
    <n v="26"/>
  </r>
  <r>
    <n v="1166"/>
    <s v="HOMBRE"/>
    <n v="324516.38"/>
    <s v="ASALARIADO"/>
    <s v="SECTOR PUBLICO"/>
    <x v="0"/>
    <s v="NO"/>
    <s v="NO"/>
    <n v="54"/>
    <s v="No"/>
    <s v="No"/>
    <n v="324516.38"/>
    <s v="ASALARIADO"/>
    <n v="54"/>
  </r>
  <r>
    <n v="1167"/>
    <s v="MUJER"/>
    <n v="3300500"/>
    <s v="ASALARIADO"/>
    <s v="SECTOR PRIVADO"/>
    <x v="0"/>
    <s v="NO"/>
    <s v="NO"/>
    <n v="48"/>
    <s v="Atípico"/>
    <s v="No"/>
    <n v="3300500"/>
    <s v="ASALARIADO"/>
    <n v="48"/>
  </r>
  <r>
    <n v="1168"/>
    <s v="HOMBRE"/>
    <n v="387626"/>
    <s v="TRABAJADOR INDEPENDIENTE"/>
    <s v="SECTOR PRIVADO"/>
    <x v="0"/>
    <s v="NO"/>
    <s v="SI"/>
    <n v="32"/>
    <s v="No"/>
    <s v="No"/>
    <n v="387626"/>
    <s v="TRABAJADOR INDEPENDIENTE"/>
    <n v="32"/>
  </r>
  <r>
    <n v="1169"/>
    <s v="HOMBRE"/>
    <n v="802029"/>
    <s v="TRABAJADOR INDEPENDIENTE"/>
    <s v="SECTOR PRIVADO"/>
    <x v="0"/>
    <s v="NO"/>
    <s v="NO"/>
    <n v="60"/>
    <s v="No"/>
    <s v="No"/>
    <n v="802029"/>
    <s v="TRABAJADOR INDEPENDIENTE"/>
    <n v="60"/>
  </r>
  <r>
    <n v="1170"/>
    <s v="HOMBRE"/>
    <n v="331171"/>
    <s v="ASALARIADO"/>
    <s v="SECTOR PRIVADO"/>
    <x v="0"/>
    <s v="NO"/>
    <s v="NO"/>
    <n v="47"/>
    <s v="No"/>
    <s v="No"/>
    <n v="331171"/>
    <s v="ASALARIADO"/>
    <n v="47"/>
  </r>
  <r>
    <n v="1171"/>
    <s v="HOMBRE"/>
    <n v="3652052.72"/>
    <s v="PENSIONADOS EN SU PROPIO SISTEMA"/>
    <s v="SECTOR PUBLICO"/>
    <x v="0"/>
    <s v="NO"/>
    <s v="NO"/>
    <n v="67"/>
    <s v="Atípico"/>
    <s v="No"/>
    <n v="3652052.72"/>
    <s v="PENSIONADOS EN SU PROPIO SISTEMA"/>
    <n v="67"/>
  </r>
  <r>
    <n v="1172"/>
    <s v="HOMBRE"/>
    <n v="2036980.28"/>
    <s v="ASALARIADO"/>
    <s v="SECTOR PRIVADO"/>
    <x v="0"/>
    <s v="NO"/>
    <s v="NO"/>
    <n v="36"/>
    <s v="No"/>
    <s v="No"/>
    <n v="2036980.28"/>
    <s v="ASALARIADO"/>
    <n v="36"/>
  </r>
  <r>
    <n v="1173"/>
    <s v="HOMBRE"/>
    <n v="279463.71999999997"/>
    <s v="PENSIONADOS EN SU PROPIO SISTEMA"/>
    <s v="SECTOR PUBLICO"/>
    <x v="0"/>
    <s v="NO"/>
    <s v="NO"/>
    <n v="72"/>
    <s v="No"/>
    <s v="No"/>
    <n v="279463.71999999997"/>
    <s v="PENSIONADOS EN SU PROPIO SISTEMA"/>
    <n v="72"/>
  </r>
  <r>
    <n v="1174"/>
    <s v="HOMBRE"/>
    <n v="170013.99"/>
    <s v="ASALARIADO"/>
    <s v="SECTOR PRIVADO"/>
    <x v="0"/>
    <s v="NO"/>
    <s v="NO"/>
    <n v="40"/>
    <s v="No"/>
    <s v="No"/>
    <n v="170013.99"/>
    <s v="ASALARIADO"/>
    <n v="40"/>
  </r>
  <r>
    <n v="1175"/>
    <s v="MUJER"/>
    <n v="307580"/>
    <s v="ASALARIADO"/>
    <s v="SECTOR PRIVADO"/>
    <x v="0"/>
    <s v="NO"/>
    <s v="NO"/>
    <n v="19"/>
    <s v="No"/>
    <s v="No"/>
    <n v="307580"/>
    <s v="ASALARIADO"/>
    <n v="19"/>
  </r>
  <r>
    <n v="1176"/>
    <s v="HOMBRE"/>
    <n v="729689.4"/>
    <s v="ASALARIADO"/>
    <s v="SECTOR PRIVADO"/>
    <x v="0"/>
    <s v="SI"/>
    <s v="NO"/>
    <n v="38"/>
    <s v="No"/>
    <s v="No"/>
    <n v="729689.4"/>
    <s v="ASALARIADO"/>
    <n v="38"/>
  </r>
  <r>
    <n v="1177"/>
    <s v="MUJER"/>
    <n v="287862.75"/>
    <s v="ASALARIADO"/>
    <s v="SECTOR PUBLICO"/>
    <x v="0"/>
    <s v="NO"/>
    <s v="NO"/>
    <n v="56"/>
    <s v="No"/>
    <s v="No"/>
    <n v="287862.75"/>
    <s v="ASALARIADO"/>
    <n v="56"/>
  </r>
  <r>
    <n v="1178"/>
    <s v="HOMBRE"/>
    <n v="420583.35"/>
    <s v="ASALARIADO"/>
    <s v="SECTOR PRIVADO"/>
    <x v="0"/>
    <s v="NO"/>
    <s v="NO"/>
    <n v="42"/>
    <s v="No"/>
    <s v="No"/>
    <n v="420583.35"/>
    <s v="ASALARIADO"/>
    <n v="42"/>
  </r>
  <r>
    <n v="1179"/>
    <s v="MUJER"/>
    <n v="716640"/>
    <s v="ASALARIADO"/>
    <s v="SECTOR PRIVADO"/>
    <x v="0"/>
    <s v="NO"/>
    <s v="NO"/>
    <n v="31"/>
    <s v="No"/>
    <s v="No"/>
    <n v="716640"/>
    <s v="ASALARIADO"/>
    <n v="31"/>
  </r>
  <r>
    <n v="1180"/>
    <s v="HOMBRE"/>
    <n v="330000"/>
    <s v="ASALARIADO"/>
    <s v="SECTOR PRIVADO"/>
    <x v="0"/>
    <s v="SI"/>
    <s v="SI"/>
    <n v="56"/>
    <s v="No"/>
    <s v="No"/>
    <n v="330000"/>
    <s v="ASALARIADO"/>
    <n v="56"/>
  </r>
  <r>
    <n v="1181"/>
    <s v="HOMBRE"/>
    <n v="389716.32"/>
    <s v="ASALARIADO"/>
    <s v="SECTOR PRIVADO"/>
    <x v="0"/>
    <s v="NO"/>
    <s v="NO"/>
    <n v="50"/>
    <s v="No"/>
    <s v="No"/>
    <n v="389716.32"/>
    <s v="ASALARIADO"/>
    <n v="50"/>
  </r>
  <r>
    <n v="1182"/>
    <s v="MUJER"/>
    <n v="297046"/>
    <s v="ASEGURADO VOLUNTARIO"/>
    <s v="SECTOR PRIVADO"/>
    <x v="0"/>
    <s v="NO"/>
    <s v="NO"/>
    <n v="42"/>
    <s v="No"/>
    <s v="No"/>
    <n v="297046"/>
    <s v="ASEGURADO VOLUNTARIO"/>
    <n v="42"/>
  </r>
  <r>
    <n v="1183"/>
    <s v="MUJER"/>
    <n v="299647"/>
    <s v="ASEGURADO VOLUNTARIO"/>
    <s v="SECTOR PRIVADO"/>
    <x v="0"/>
    <s v="NO"/>
    <s v="NO"/>
    <n v="83"/>
    <s v="No"/>
    <s v="No"/>
    <n v="299647"/>
    <s v="ASEGURADO VOLUNTARIO"/>
    <n v="83"/>
  </r>
  <r>
    <n v="1184"/>
    <s v="MUJER"/>
    <n v="530654.96"/>
    <s v="ASALARIADO"/>
    <s v="SECTOR PRIVADO"/>
    <x v="0"/>
    <s v="NO"/>
    <s v="NO"/>
    <n v="26"/>
    <s v="No"/>
    <s v="No"/>
    <n v="530654.96"/>
    <s v="ASALARIADO"/>
    <n v="26"/>
  </r>
  <r>
    <n v="1185"/>
    <s v="MUJER"/>
    <n v="580000"/>
    <s v="ASALARIADO"/>
    <s v="SECTOR PRIVADO"/>
    <x v="0"/>
    <s v="NO"/>
    <s v="NO"/>
    <n v="29"/>
    <s v="No"/>
    <s v="No"/>
    <n v="580000"/>
    <s v="ASALARIADO"/>
    <n v="29"/>
  </r>
  <r>
    <n v="1186"/>
    <s v="MUJER"/>
    <n v="590156.81999999995"/>
    <s v="ASALARIADO"/>
    <s v="SECTOR PRIVADO"/>
    <x v="0"/>
    <s v="NO"/>
    <s v="NO"/>
    <n v="27"/>
    <s v="No"/>
    <s v="No"/>
    <n v="590156.81999999995"/>
    <s v="ASALARIADO"/>
    <n v="27"/>
  </r>
  <r>
    <n v="1187"/>
    <s v="MUJER"/>
    <n v="1136716.6599999999"/>
    <s v="ASALARIADO"/>
    <s v="SECTOR PRIVADO"/>
    <x v="0"/>
    <s v="NO"/>
    <s v="NO"/>
    <n v="27"/>
    <s v="No"/>
    <s v="No"/>
    <n v="1136716.6599999999"/>
    <s v="ASALARIADO"/>
    <n v="27"/>
  </r>
  <r>
    <n v="1188"/>
    <s v="HOMBRE"/>
    <n v="458557"/>
    <s v="TRABAJADOR INDEPENDIENTE"/>
    <s v="SECTOR PRIVADO"/>
    <x v="0"/>
    <s v="NO"/>
    <s v="NO"/>
    <n v="42"/>
    <s v="No"/>
    <s v="No"/>
    <n v="458557"/>
    <s v="TRABAJADOR INDEPENDIENTE"/>
    <n v="42"/>
  </r>
  <r>
    <n v="1189"/>
    <s v="HOMBRE"/>
    <n v="1273490.6299999999"/>
    <s v="ASALARIADO"/>
    <s v="SECTOR PRIVADO"/>
    <x v="0"/>
    <s v="NO"/>
    <s v="NO"/>
    <n v="27"/>
    <s v="No"/>
    <s v="No"/>
    <n v="1273490.6299999999"/>
    <s v="ASALARIADO"/>
    <n v="27"/>
  </r>
  <r>
    <n v="1190"/>
    <s v="HOMBRE"/>
    <n v="403983"/>
    <s v="TRABAJADOR INDEPENDIENTE"/>
    <s v="SECTOR PRIVADO"/>
    <x v="0"/>
    <s v="NO"/>
    <s v="SI"/>
    <n v="43"/>
    <s v="No"/>
    <s v="No"/>
    <n v="403983"/>
    <s v="TRABAJADOR INDEPENDIENTE"/>
    <n v="43"/>
  </r>
  <r>
    <n v="1191"/>
    <s v="HOMBRE"/>
    <n v="1646695"/>
    <s v="ASALARIADO"/>
    <s v="SECTOR PUBLICO"/>
    <x v="0"/>
    <s v="NO"/>
    <s v="SI"/>
    <n v="54"/>
    <s v="No"/>
    <s v="No"/>
    <n v="1646695"/>
    <s v="ASALARIADO"/>
    <n v="54"/>
  </r>
  <r>
    <n v="1192"/>
    <s v="MUJER"/>
    <n v="634764"/>
    <s v="PENSIONADOS EN SU PROPIO SISTEMA"/>
    <s v="SECTOR PUBLICO"/>
    <x v="0"/>
    <s v="NO"/>
    <s v="NO"/>
    <n v="69"/>
    <s v="No"/>
    <s v="No"/>
    <n v="634764"/>
    <s v="PENSIONADOS EN SU PROPIO SISTEMA"/>
    <n v="69"/>
  </r>
  <r>
    <n v="1193"/>
    <s v="HOMBRE"/>
    <n v="303131"/>
    <s v="PENSIONADOS EN SU PROPIO SISTEMA"/>
    <s v="SECTOR PUBLICO"/>
    <x v="0"/>
    <s v="NO"/>
    <s v="NO"/>
    <n v="88"/>
    <s v="No"/>
    <s v="No"/>
    <n v="303131"/>
    <s v="PENSIONADOS EN SU PROPIO SISTEMA"/>
    <n v="88"/>
  </r>
  <r>
    <n v="1194"/>
    <s v="MUJER"/>
    <n v="298751"/>
    <s v="TRABAJADOR INDEPENDIENTE"/>
    <s v="SECTOR PRIVADO"/>
    <x v="0"/>
    <s v="NO"/>
    <s v="SI"/>
    <n v="36"/>
    <s v="No"/>
    <s v="No"/>
    <n v="298751"/>
    <s v="TRABAJADOR INDEPENDIENTE"/>
    <n v="36"/>
  </r>
  <r>
    <n v="1195"/>
    <s v="MUJER"/>
    <n v="220000"/>
    <s v="ASALARIADO"/>
    <s v="SECTOR PRIVADO"/>
    <x v="0"/>
    <s v="NO"/>
    <s v="NO"/>
    <n v="25"/>
    <s v="No"/>
    <s v="No"/>
    <n v="220000"/>
    <s v="ASALARIADO"/>
    <n v="25"/>
  </r>
  <r>
    <n v="1196"/>
    <s v="HOMBRE"/>
    <n v="446228"/>
    <s v="ASALARIADO"/>
    <s v="SECTOR PRIVADO"/>
    <x v="0"/>
    <s v="NO"/>
    <s v="NO"/>
    <n v="30"/>
    <s v="No"/>
    <s v="No"/>
    <n v="446228"/>
    <s v="ASALARIADO"/>
    <n v="30"/>
  </r>
  <r>
    <n v="1197"/>
    <s v="HOMBRE"/>
    <n v="24000"/>
    <s v="ASALARIADO"/>
    <s v="SECTOR PRIVADO"/>
    <x v="0"/>
    <s v="SI"/>
    <s v="NO"/>
    <n v="35"/>
    <s v="No"/>
    <s v="No"/>
    <n v="24000"/>
    <s v="ASALARIADO"/>
    <n v="35"/>
  </r>
  <r>
    <n v="1198"/>
    <s v="HOMBRE"/>
    <n v="120159.3"/>
    <s v="ASALARIADO"/>
    <s v="SECTOR PRIVADO"/>
    <x v="0"/>
    <s v="NO"/>
    <s v="NO"/>
    <n v="66"/>
    <s v="No"/>
    <s v="No"/>
    <n v="120159.3"/>
    <s v="ASALARIADO"/>
    <n v="66"/>
  </r>
  <r>
    <n v="1199"/>
    <s v="HOMBRE"/>
    <n v="296822.51"/>
    <s v="ASALARIADO"/>
    <s v="SECTOR PRIVADO"/>
    <x v="0"/>
    <s v="SI"/>
    <s v="NO"/>
    <n v="27"/>
    <s v="No"/>
    <s v="No"/>
    <n v="296822.51"/>
    <s v="ASALARIADO"/>
    <n v="27"/>
  </r>
  <r>
    <n v="1200"/>
    <s v="MUJER"/>
    <n v="278031"/>
    <s v="ASEGURADO VOLUNTARIO"/>
    <s v="SECTOR PRIVADO"/>
    <x v="0"/>
    <s v="NO"/>
    <s v="SI"/>
    <n v="46"/>
    <s v="No"/>
    <s v="No"/>
    <n v="278031"/>
    <s v="ASEGURADO VOLUNTARIO"/>
    <n v="46"/>
  </r>
  <r>
    <n v="1201"/>
    <s v="HOMBRE"/>
    <n v="305704"/>
    <s v="TRABAJADOR INDEPENDIENTE"/>
    <s v="SECTOR PRIVADO"/>
    <x v="0"/>
    <s v="NO"/>
    <s v="SI"/>
    <n v="62"/>
    <s v="No"/>
    <s v="No"/>
    <n v="305704"/>
    <s v="TRABAJADOR INDEPENDIENTE"/>
    <n v="62"/>
  </r>
  <r>
    <n v="1202"/>
    <s v="MUJER"/>
    <n v="164917"/>
    <s v="ASALARIADO"/>
    <s v="SECTOR PUBLICO"/>
    <x v="0"/>
    <s v="NO"/>
    <s v="NO"/>
    <n v="42"/>
    <s v="No"/>
    <s v="No"/>
    <n v="164917"/>
    <s v="ASALARIADO"/>
    <n v="42"/>
  </r>
  <r>
    <n v="1203"/>
    <s v="HOMBRE"/>
    <n v="278030"/>
    <s v="CONVENIOS ESPECIALES DE TRABAJADORES INDEPENDIENTES"/>
    <s v="SECTOR PRIVADO"/>
    <x v="0"/>
    <s v="NO"/>
    <s v="SI"/>
    <n v="68"/>
    <s v="No"/>
    <s v="No"/>
    <n v="278030"/>
    <s v="CONVENIOS ESPECIALES DE TRABAJADORES INDEPENDIENTES"/>
    <n v="68"/>
  </r>
  <r>
    <n v="1204"/>
    <s v="HOMBRE"/>
    <n v="297046"/>
    <s v="TRABAJADOR INDEPENDIENTE"/>
    <s v="SECTOR PRIVADO"/>
    <x v="0"/>
    <s v="SI"/>
    <s v="SI"/>
    <n v="51"/>
    <s v="No"/>
    <s v="No"/>
    <n v="297046"/>
    <s v="TRABAJADOR INDEPENDIENTE"/>
    <n v="51"/>
  </r>
  <r>
    <n v="1205"/>
    <s v="HOMBRE"/>
    <n v="1489400.5"/>
    <s v="ASALARIADO"/>
    <s v="SECTOR PUBLICO"/>
    <x v="0"/>
    <s v="NO"/>
    <s v="NO"/>
    <n v="33"/>
    <s v="No"/>
    <s v="No"/>
    <n v="1489400.5"/>
    <s v="ASALARIADO"/>
    <n v="33"/>
  </r>
  <r>
    <n v="1206"/>
    <s v="HOMBRE"/>
    <n v="355741"/>
    <s v="TRABAJADOR INDEPENDIENTE"/>
    <s v="SECTOR PRIVADO"/>
    <x v="0"/>
    <s v="NO"/>
    <s v="SI"/>
    <n v="66"/>
    <s v="No"/>
    <s v="No"/>
    <n v="355741"/>
    <s v="TRABAJADOR INDEPENDIENTE"/>
    <n v="66"/>
  </r>
  <r>
    <n v="1207"/>
    <s v="MUJER"/>
    <n v="314828.5"/>
    <s v="ASALARIADO"/>
    <s v="SECTOR PRIVADO"/>
    <x v="0"/>
    <s v="SI"/>
    <s v="NO"/>
    <n v="22"/>
    <s v="No"/>
    <s v="No"/>
    <n v="314828.5"/>
    <s v="ASALARIADO"/>
    <n v="22"/>
  </r>
  <r>
    <n v="1208"/>
    <s v="MUJER"/>
    <n v="297045"/>
    <s v="ASEGURADO VOLUNTARIO"/>
    <s v="SECTOR PRIVADO"/>
    <x v="0"/>
    <s v="NO"/>
    <s v="NO"/>
    <n v="49"/>
    <s v="No"/>
    <s v="No"/>
    <n v="297045"/>
    <s v="ASEGURADO VOLUNTARIO"/>
    <n v="49"/>
  </r>
  <r>
    <n v="1209"/>
    <s v="HOMBRE"/>
    <n v="3355438.16"/>
    <s v="ASALARIADO"/>
    <s v="SECTOR PUBLICO"/>
    <x v="0"/>
    <s v="NO"/>
    <s v="NO"/>
    <n v="34"/>
    <s v="Atípico"/>
    <s v="No"/>
    <n v="3355438.16"/>
    <s v="ASALARIADO"/>
    <n v="34"/>
  </r>
  <r>
    <n v="1210"/>
    <s v="HOMBRE"/>
    <n v="278030"/>
    <s v="CONVENIOS ESPECIALES DE TRABAJADORES INDEPENDIENTES"/>
    <s v="SECTOR PRIVADO"/>
    <x v="0"/>
    <s v="NO"/>
    <s v="NO"/>
    <n v="42"/>
    <s v="No"/>
    <s v="No"/>
    <n v="278030"/>
    <s v="CONVENIOS ESPECIALES DE TRABAJADORES INDEPENDIENTES"/>
    <n v="42"/>
  </r>
  <r>
    <n v="1211"/>
    <s v="HOMBRE"/>
    <n v="1177801"/>
    <s v="PENSIONADOS EN SU PROPIO SISTEMA"/>
    <s v="SECTOR PUBLICO"/>
    <x v="0"/>
    <s v="NO"/>
    <s v="NO"/>
    <n v="82"/>
    <s v="No"/>
    <s v="No"/>
    <n v="1177801"/>
    <s v="PENSIONADOS EN SU PROPIO SISTEMA"/>
    <n v="82"/>
  </r>
  <r>
    <n v="1212"/>
    <s v="HOMBRE"/>
    <n v="297046"/>
    <s v="TRABAJADOR INDEPENDIENTE"/>
    <s v="SECTOR PRIVADO"/>
    <x v="0"/>
    <s v="NO"/>
    <s v="NO"/>
    <n v="38"/>
    <s v="No"/>
    <s v="No"/>
    <n v="297046"/>
    <s v="TRABAJADOR INDEPENDIENTE"/>
    <n v="38"/>
  </r>
  <r>
    <n v="1213"/>
    <s v="HOMBRE"/>
    <n v="278030"/>
    <s v="CONVENIOS ESPECIALES DE TRABAJADORES INDEPENDIENTES"/>
    <s v="SECTOR PRIVADO"/>
    <x v="0"/>
    <s v="NO"/>
    <s v="NO"/>
    <n v="64"/>
    <s v="No"/>
    <s v="No"/>
    <n v="278030"/>
    <s v="CONVENIOS ESPECIALES DE TRABAJADORES INDEPENDIENTES"/>
    <n v="64"/>
  </r>
  <r>
    <n v="1214"/>
    <s v="HOMBRE"/>
    <n v="3580557"/>
    <s v="PENSIONADOS EN SU PROPIO SISTEMA"/>
    <s v="SECTOR PUBLICO"/>
    <x v="0"/>
    <s v="NO"/>
    <s v="NO"/>
    <n v="82"/>
    <s v="Atípico"/>
    <s v="No"/>
    <n v="3580557"/>
    <s v="PENSIONADOS EN SU PROPIO SISTEMA"/>
    <n v="82"/>
  </r>
  <r>
    <n v="1215"/>
    <s v="HOMBRE"/>
    <n v="159780"/>
    <s v="ASALARIADO"/>
    <s v="SECTOR PRIVADO"/>
    <x v="0"/>
    <s v="SI"/>
    <s v="SI"/>
    <n v="37"/>
    <s v="No"/>
    <s v="No"/>
    <n v="159780"/>
    <s v="ASALARIADO"/>
    <n v="37"/>
  </r>
  <r>
    <n v="1216"/>
    <s v="HOMBRE"/>
    <n v="592110"/>
    <s v="ASALARIADO"/>
    <s v="SECTOR PRIVADO"/>
    <x v="0"/>
    <s v="NO"/>
    <s v="NO"/>
    <n v="21"/>
    <s v="No"/>
    <s v="No"/>
    <n v="592110"/>
    <s v="ASALARIADO"/>
    <n v="21"/>
  </r>
  <r>
    <n v="1217"/>
    <s v="HOMBRE"/>
    <n v="640705.61"/>
    <s v="ASALARIADO"/>
    <s v="SECTOR PRIVADO"/>
    <x v="0"/>
    <s v="SI"/>
    <s v="NO"/>
    <n v="25"/>
    <s v="No"/>
    <s v="No"/>
    <n v="640705.61"/>
    <s v="ASALARIADO"/>
    <n v="25"/>
  </r>
  <r>
    <n v="1218"/>
    <s v="HOMBRE"/>
    <n v="3000000"/>
    <s v="ASALARIADO"/>
    <s v="SECTOR PRIVADO"/>
    <x v="0"/>
    <s v="NO"/>
    <s v="NO"/>
    <n v="53"/>
    <s v="Atípico"/>
    <s v="No"/>
    <n v="3000000"/>
    <s v="ASALARIADO"/>
    <n v="53"/>
  </r>
  <r>
    <n v="1219"/>
    <s v="HOMBRE"/>
    <n v="286990.48"/>
    <s v="ASALARIADO"/>
    <s v="SECTOR PRIVADO"/>
    <x v="0"/>
    <s v="NO"/>
    <s v="NO"/>
    <n v="20"/>
    <s v="No"/>
    <s v="No"/>
    <n v="286990.48"/>
    <s v="ASALARIADO"/>
    <n v="20"/>
  </r>
  <r>
    <n v="1220"/>
    <s v="MUJER"/>
    <n v="297046"/>
    <s v="ASEGURADO VOLUNTARIO"/>
    <s v="SECTOR PRIVADO"/>
    <x v="0"/>
    <s v="SI"/>
    <s v="NO"/>
    <n v="19"/>
    <s v="No"/>
    <s v="No"/>
    <n v="297046"/>
    <s v="ASEGURADO VOLUNTARIO"/>
    <n v="19"/>
  </r>
  <r>
    <n v="1221"/>
    <s v="MUJER"/>
    <n v="486139.05"/>
    <s v="ASALARIADO"/>
    <s v="SECTOR PRIVADO"/>
    <x v="0"/>
    <s v="NO"/>
    <s v="NO"/>
    <n v="48"/>
    <s v="No"/>
    <s v="No"/>
    <n v="486139.05"/>
    <s v="ASALARIADO"/>
    <n v="48"/>
  </r>
  <r>
    <n v="1222"/>
    <s v="HOMBRE"/>
    <n v="404181.98"/>
    <s v="ASALARIADO"/>
    <s v="SECTOR PRIVADO"/>
    <x v="0"/>
    <s v="SI"/>
    <s v="NO"/>
    <n v="57"/>
    <s v="No"/>
    <s v="No"/>
    <n v="404181.98"/>
    <s v="ASALARIADO"/>
    <n v="57"/>
  </r>
  <r>
    <n v="1223"/>
    <s v="HOMBRE"/>
    <n v="297046"/>
    <s v="ASEGURADO VOLUNTARIO"/>
    <s v="SECTOR PRIVADO"/>
    <x v="0"/>
    <s v="NO"/>
    <s v="NO"/>
    <n v="31"/>
    <s v="No"/>
    <s v="No"/>
    <n v="297046"/>
    <s v="ASEGURADO VOLUNTARIO"/>
    <n v="31"/>
  </r>
  <r>
    <n v="1224"/>
    <s v="MUJER"/>
    <n v="227097.48"/>
    <s v="ASALARIADO"/>
    <s v="SECTOR PRIVADO"/>
    <x v="0"/>
    <s v="NO"/>
    <s v="NO"/>
    <n v="36"/>
    <s v="No"/>
    <s v="No"/>
    <n v="227097.48"/>
    <s v="ASALARIADO"/>
    <n v="36"/>
  </r>
  <r>
    <n v="1225"/>
    <s v="HOMBRE"/>
    <n v="415869"/>
    <s v="TRABAJADOR INDEPENDIENTE"/>
    <s v="SECTOR PRIVADO"/>
    <x v="0"/>
    <s v="SI"/>
    <s v="SI"/>
    <n v="61"/>
    <s v="No"/>
    <s v="No"/>
    <n v="415869"/>
    <s v="TRABAJADOR INDEPENDIENTE"/>
    <n v="61"/>
  </r>
  <r>
    <n v="1226"/>
    <s v="MUJER"/>
    <n v="418017"/>
    <s v="ASALARIADO"/>
    <s v="SECTOR PRIVADO"/>
    <x v="0"/>
    <s v="NO"/>
    <s v="NO"/>
    <n v="33"/>
    <s v="No"/>
    <s v="No"/>
    <n v="418017"/>
    <s v="ASALARIADO"/>
    <n v="33"/>
  </r>
  <r>
    <n v="1227"/>
    <s v="HOMBRE"/>
    <n v="403320.12"/>
    <s v="ASALARIADO"/>
    <s v="SECTOR PRIVADO"/>
    <x v="0"/>
    <s v="NO"/>
    <s v="NO"/>
    <n v="40"/>
    <s v="No"/>
    <s v="No"/>
    <n v="403320.12"/>
    <s v="ASALARIADO"/>
    <n v="40"/>
  </r>
  <r>
    <n v="1228"/>
    <s v="MUJER"/>
    <n v="293611"/>
    <s v="TRABAJADOR INDEPENDIENTE"/>
    <s v="SECTOR PRIVADO"/>
    <x v="0"/>
    <s v="NO"/>
    <s v="NO"/>
    <n v="29"/>
    <s v="No"/>
    <s v="No"/>
    <n v="293611"/>
    <s v="TRABAJADOR INDEPENDIENTE"/>
    <n v="29"/>
  </r>
  <r>
    <n v="1229"/>
    <s v="HOMBRE"/>
    <n v="404463"/>
    <s v="TRABAJADOR INDEPENDIENTE"/>
    <s v="SECTOR PRIVADO"/>
    <x v="0"/>
    <s v="NO"/>
    <s v="SI"/>
    <n v="57"/>
    <s v="No"/>
    <s v="No"/>
    <n v="404463"/>
    <s v="TRABAJADOR INDEPENDIENTE"/>
    <n v="57"/>
  </r>
  <r>
    <n v="1230"/>
    <s v="HOMBRE"/>
    <n v="790612.8"/>
    <s v="ASALARIADO"/>
    <s v="SECTOR PRIVADO"/>
    <x v="0"/>
    <s v="NO"/>
    <s v="NO"/>
    <n v="45"/>
    <s v="No"/>
    <s v="No"/>
    <n v="790612.8"/>
    <s v="ASALARIADO"/>
    <n v="45"/>
  </r>
  <r>
    <n v="1231"/>
    <s v="MUJER"/>
    <n v="351475.79"/>
    <s v="ASALARIADO"/>
    <s v="SECTOR PRIVADO"/>
    <x v="0"/>
    <s v="NO"/>
    <s v="NO"/>
    <n v="33"/>
    <s v="No"/>
    <s v="No"/>
    <n v="351475.79"/>
    <s v="ASALARIADO"/>
    <n v="33"/>
  </r>
  <r>
    <n v="1232"/>
    <s v="HOMBRE"/>
    <n v="140000"/>
    <s v="ASALARIADO"/>
    <s v="SECTOR PRIVADO"/>
    <x v="0"/>
    <s v="NO"/>
    <s v="NO"/>
    <n v="24"/>
    <s v="No"/>
    <s v="No"/>
    <n v="140000"/>
    <s v="ASALARIADO"/>
    <n v="24"/>
  </r>
  <r>
    <n v="1233"/>
    <s v="HOMBRE"/>
    <n v="367656"/>
    <s v="ASALARIADO"/>
    <s v="SECTOR PRIVADO"/>
    <x v="0"/>
    <s v="NO"/>
    <s v="NO"/>
    <n v="46"/>
    <s v="No"/>
    <s v="No"/>
    <n v="367656"/>
    <s v="ASALARIADO"/>
    <n v="46"/>
  </r>
  <r>
    <n v="1234"/>
    <s v="HOMBRE"/>
    <n v="437356.05"/>
    <s v="ASALARIADO"/>
    <s v="SECTOR PRIVADO"/>
    <x v="0"/>
    <s v="SI"/>
    <s v="NO"/>
    <n v="29"/>
    <s v="No"/>
    <s v="No"/>
    <n v="437356.05"/>
    <s v="ASALARIADO"/>
    <n v="29"/>
  </r>
  <r>
    <n v="1235"/>
    <s v="MUJER"/>
    <n v="650000"/>
    <s v="ASALARIADO"/>
    <s v="SECTOR PRIVADO"/>
    <x v="0"/>
    <s v="NO"/>
    <s v="NO"/>
    <n v="39"/>
    <s v="No"/>
    <s v="No"/>
    <n v="650000"/>
    <s v="ASALARIADO"/>
    <n v="39"/>
  </r>
  <r>
    <n v="1236"/>
    <s v="HOMBRE"/>
    <n v="297046"/>
    <s v="TRABAJADOR INDEPENDIENTE"/>
    <s v="SECTOR PRIVADO"/>
    <x v="0"/>
    <s v="NO"/>
    <s v="SI"/>
    <n v="30"/>
    <s v="No"/>
    <s v="No"/>
    <n v="297046"/>
    <s v="TRABAJADOR INDEPENDIENTE"/>
    <n v="30"/>
  </r>
  <r>
    <n v="1237"/>
    <s v="MUJER"/>
    <n v="694194"/>
    <s v="ASALARIADO"/>
    <s v="SECTOR PUBLICO"/>
    <x v="0"/>
    <s v="NO"/>
    <s v="NO"/>
    <n v="33"/>
    <s v="No"/>
    <s v="No"/>
    <n v="694194"/>
    <s v="ASALARIADO"/>
    <n v="33"/>
  </r>
  <r>
    <n v="1238"/>
    <s v="HOMBRE"/>
    <n v="297046"/>
    <s v="ASEGURADO VOLUNTARIO"/>
    <s v="SECTOR PRIVADO"/>
    <x v="0"/>
    <s v="SI"/>
    <s v="NO"/>
    <n v="26"/>
    <s v="No"/>
    <s v="No"/>
    <n v="297046"/>
    <s v="ASEGURADO VOLUNTARIO"/>
    <n v="26"/>
  </r>
  <r>
    <n v="1239"/>
    <s v="MUJER"/>
    <n v="1990669.08"/>
    <s v="ASALARIADO"/>
    <s v="SECTOR PUBLICO"/>
    <x v="0"/>
    <s v="NO"/>
    <s v="NO"/>
    <n v="38"/>
    <s v="No"/>
    <s v="No"/>
    <n v="1990669.08"/>
    <s v="ASALARIADO"/>
    <n v="38"/>
  </r>
  <r>
    <n v="1240"/>
    <s v="HOMBRE"/>
    <n v="716480.5"/>
    <s v="ASALARIADO"/>
    <s v="SECTOR PUBLICO"/>
    <x v="0"/>
    <s v="NO"/>
    <s v="NO"/>
    <n v="59"/>
    <s v="No"/>
    <s v="No"/>
    <n v="716480.5"/>
    <s v="ASALARIADO"/>
    <n v="59"/>
  </r>
  <r>
    <n v="1241"/>
    <s v="HOMBRE"/>
    <n v="629602.69999999995"/>
    <s v="ASALARIADO"/>
    <s v="SECTOR PRIVADO"/>
    <x v="0"/>
    <s v="NO"/>
    <s v="NO"/>
    <n v="36"/>
    <s v="No"/>
    <s v="No"/>
    <n v="629602.69999999995"/>
    <s v="ASALARIADO"/>
    <n v="36"/>
  </r>
  <r>
    <n v="1242"/>
    <s v="MUJER"/>
    <n v="139857.5"/>
    <s v="ASALARIADO"/>
    <s v="SECTOR PRIVADO"/>
    <x v="0"/>
    <s v="NO"/>
    <s v="NO"/>
    <n v="33"/>
    <s v="No"/>
    <s v="No"/>
    <n v="139857.5"/>
    <s v="ASALARIADO"/>
    <n v="33"/>
  </r>
  <r>
    <n v="1243"/>
    <s v="MUJER"/>
    <n v="627456"/>
    <s v="ASALARIADO"/>
    <s v="SECTOR PRIVADO"/>
    <x v="0"/>
    <s v="NO"/>
    <s v="NO"/>
    <n v="50"/>
    <s v="No"/>
    <s v="No"/>
    <n v="627456"/>
    <s v="ASALARIADO"/>
    <n v="50"/>
  </r>
  <r>
    <n v="1244"/>
    <s v="HOMBRE"/>
    <n v="387148.05"/>
    <s v="ASALARIADO"/>
    <s v="SECTOR PRIVADO"/>
    <x v="0"/>
    <s v="NO"/>
    <s v="NO"/>
    <n v="61"/>
    <s v="No"/>
    <s v="No"/>
    <n v="387148.05"/>
    <s v="ASALARIADO"/>
    <n v="61"/>
  </r>
  <r>
    <n v="1245"/>
    <s v="HOMBRE"/>
    <n v="1021093.09"/>
    <s v="ASALARIADO"/>
    <s v="SECTOR PRIVADO"/>
    <x v="0"/>
    <s v="NO"/>
    <s v="NO"/>
    <n v="61"/>
    <s v="No"/>
    <s v="No"/>
    <n v="1021093.09"/>
    <s v="ASALARIADO"/>
    <n v="61"/>
  </r>
  <r>
    <n v="1246"/>
    <s v="HOMBRE"/>
    <n v="350000"/>
    <s v="ASALARIADO"/>
    <s v="SECTOR PRIVADO"/>
    <x v="0"/>
    <s v="NO"/>
    <s v="NO"/>
    <n v="38"/>
    <s v="No"/>
    <s v="No"/>
    <n v="350000"/>
    <s v="ASALARIADO"/>
    <n v="38"/>
  </r>
  <r>
    <n v="1247"/>
    <s v="HOMBRE"/>
    <n v="260000"/>
    <s v="ASALARIADO"/>
    <s v="SECTOR PRIVADO"/>
    <x v="0"/>
    <s v="NO"/>
    <s v="SI"/>
    <n v="40"/>
    <s v="No"/>
    <s v="No"/>
    <n v="260000"/>
    <s v="ASALARIADO"/>
    <n v="40"/>
  </r>
  <r>
    <n v="1248"/>
    <s v="HOMBRE"/>
    <n v="2276454.04"/>
    <s v="ASALARIADO"/>
    <s v="SECTOR PRIVADO"/>
    <x v="0"/>
    <s v="NO"/>
    <s v="NO"/>
    <n v="49"/>
    <s v="Atípico"/>
    <s v="No"/>
    <n v="2276454.04"/>
    <s v="ASALARIADO"/>
    <n v="49"/>
  </r>
  <r>
    <n v="1249"/>
    <s v="MUJER"/>
    <n v="278030"/>
    <s v="ASEGURADO VOLUNTARIO"/>
    <s v="SECTOR PRIVADO"/>
    <x v="0"/>
    <s v="SI"/>
    <s v="NO"/>
    <n v="67"/>
    <s v="No"/>
    <s v="No"/>
    <n v="278030"/>
    <s v="ASEGURADO VOLUNTARIO"/>
    <n v="67"/>
  </r>
  <r>
    <n v="1250"/>
    <s v="MUJER"/>
    <n v="346913"/>
    <s v="ASALARIADO"/>
    <s v="SECTOR PRIVADO"/>
    <x v="0"/>
    <s v="NO"/>
    <s v="NO"/>
    <n v="52"/>
    <s v="No"/>
    <s v="No"/>
    <n v="346913"/>
    <s v="ASALARIADO"/>
    <n v="52"/>
  </r>
  <r>
    <n v="1251"/>
    <s v="HOMBRE"/>
    <n v="426096.65"/>
    <s v="ASALARIADO"/>
    <s v="SECTOR PRIVADO"/>
    <x v="0"/>
    <s v="NO"/>
    <s v="NO"/>
    <n v="63"/>
    <s v="No"/>
    <s v="No"/>
    <n v="426096.65"/>
    <s v="ASALARIADO"/>
    <n v="63"/>
  </r>
  <r>
    <n v="1252"/>
    <s v="MUJER"/>
    <n v="251072.18"/>
    <s v="PENSIONADOS EN SU PROPIO SISTEMA"/>
    <s v="SECTOR PUBLICO"/>
    <x v="0"/>
    <s v="NO"/>
    <s v="NO"/>
    <n v="14"/>
    <s v="No"/>
    <s v="No"/>
    <n v="251072.18"/>
    <s v="PENSIONADOS EN SU PROPIO SISTEMA"/>
    <n v="14"/>
  </r>
  <r>
    <n v="1253"/>
    <s v="MUJER"/>
    <n v="747594"/>
    <s v="ASALARIADO"/>
    <s v="SECTOR PUBLICO"/>
    <x v="0"/>
    <s v="NO"/>
    <s v="NO"/>
    <n v="31"/>
    <s v="No"/>
    <s v="No"/>
    <n v="747594"/>
    <s v="ASALARIADO"/>
    <n v="31"/>
  </r>
  <r>
    <n v="1254"/>
    <s v="HOMBRE"/>
    <n v="593740.05000000005"/>
    <s v="ASALARIADO"/>
    <s v="SECTOR PRIVADO"/>
    <x v="0"/>
    <s v="NO"/>
    <s v="NO"/>
    <n v="26"/>
    <s v="No"/>
    <s v="No"/>
    <n v="593740.05000000005"/>
    <s v="ASALARIADO"/>
    <n v="26"/>
  </r>
  <r>
    <n v="1255"/>
    <s v="HOMBRE"/>
    <n v="714425"/>
    <s v="ASALARIADO"/>
    <s v="SECTOR PRIVADO"/>
    <x v="0"/>
    <s v="NO"/>
    <s v="NO"/>
    <n v="33"/>
    <s v="No"/>
    <s v="No"/>
    <n v="714425"/>
    <s v="ASALARIADO"/>
    <n v="33"/>
  </r>
  <r>
    <n v="1256"/>
    <s v="HOMBRE"/>
    <n v="1176482.04"/>
    <s v="ASALARIADO"/>
    <s v="SECTOR PRIVADO"/>
    <x v="0"/>
    <s v="NO"/>
    <s v="NO"/>
    <n v="52"/>
    <s v="No"/>
    <s v="No"/>
    <n v="1176482.04"/>
    <s v="ASALARIADO"/>
    <n v="52"/>
  </r>
  <r>
    <n v="1257"/>
    <s v="HOMBRE"/>
    <n v="1006388.25"/>
    <s v="ASALARIADO"/>
    <s v="SECTOR PRIVADO"/>
    <x v="0"/>
    <s v="NO"/>
    <s v="NO"/>
    <n v="52"/>
    <s v="No"/>
    <s v="No"/>
    <n v="1006388.25"/>
    <s v="ASALARIADO"/>
    <n v="52"/>
  </r>
  <r>
    <n v="1258"/>
    <s v="HOMBRE"/>
    <n v="278035"/>
    <s v="TRABAJADOR INDEPENDIENTE"/>
    <s v="SECTOR PRIVADO"/>
    <x v="0"/>
    <s v="NO"/>
    <s v="NO"/>
    <n v="32"/>
    <s v="No"/>
    <s v="No"/>
    <n v="278035"/>
    <s v="TRABAJADOR INDEPENDIENTE"/>
    <n v="32"/>
  </r>
  <r>
    <n v="1259"/>
    <s v="MUJER"/>
    <n v="353398.58"/>
    <s v="ASALARIADO"/>
    <s v="SECTOR PRIVADO"/>
    <x v="0"/>
    <s v="NO"/>
    <s v="NO"/>
    <n v="27"/>
    <s v="No"/>
    <s v="No"/>
    <n v="353398.58"/>
    <s v="ASALARIADO"/>
    <n v="27"/>
  </r>
  <r>
    <n v="1260"/>
    <s v="HOMBRE"/>
    <n v="278030"/>
    <s v="CONVENIOS ESPECIALES DE TRABAJADORES INDEPENDIENTES"/>
    <s v="SECTOR PRIVADO"/>
    <x v="0"/>
    <s v="NO"/>
    <s v="NO"/>
    <n v="68"/>
    <s v="No"/>
    <s v="No"/>
    <n v="278030"/>
    <s v="CONVENIOS ESPECIALES DE TRABAJADORES INDEPENDIENTES"/>
    <n v="68"/>
  </r>
  <r>
    <n v="1261"/>
    <s v="HOMBRE"/>
    <n v="531911.06000000006"/>
    <s v="ASALARIADO"/>
    <s v="SECTOR PRIVADO"/>
    <x v="0"/>
    <s v="NO"/>
    <s v="NO"/>
    <n v="27"/>
    <s v="No"/>
    <s v="No"/>
    <n v="531911.06000000006"/>
    <s v="ASALARIADO"/>
    <n v="27"/>
  </r>
  <r>
    <n v="1262"/>
    <s v="MUJER"/>
    <n v="273622"/>
    <s v="ASALARIADO"/>
    <s v="SECTOR PRIVADO"/>
    <x v="0"/>
    <s v="NO"/>
    <s v="NO"/>
    <n v="47"/>
    <s v="No"/>
    <s v="No"/>
    <n v="273622"/>
    <s v="ASALARIADO"/>
    <n v="47"/>
  </r>
  <r>
    <n v="1263"/>
    <s v="HOMBRE"/>
    <n v="347320"/>
    <s v="ASALARIADO"/>
    <s v="SECTOR PRIVADO"/>
    <x v="0"/>
    <s v="SI"/>
    <s v="NO"/>
    <n v="42"/>
    <s v="No"/>
    <s v="No"/>
    <n v="347320"/>
    <s v="ASALARIADO"/>
    <n v="42"/>
  </r>
  <r>
    <n v="1264"/>
    <s v="MUJER"/>
    <n v="1124791.5"/>
    <s v="ASALARIADO"/>
    <s v="SECTOR PRIVADO"/>
    <x v="0"/>
    <s v="NO"/>
    <s v="NO"/>
    <n v="28"/>
    <s v="No"/>
    <s v="No"/>
    <n v="1124791.5"/>
    <s v="ASALARIADO"/>
    <n v="28"/>
  </r>
  <r>
    <n v="1265"/>
    <s v="MUJER"/>
    <n v="205000"/>
    <s v="ASALARIADO"/>
    <s v="SECTOR PRIVADO"/>
    <x v="0"/>
    <s v="NO"/>
    <s v="NO"/>
    <n v="45"/>
    <s v="No"/>
    <s v="No"/>
    <n v="205000"/>
    <s v="ASALARIADO"/>
    <n v="45"/>
  </r>
  <r>
    <n v="1266"/>
    <s v="MUJER"/>
    <n v="630000"/>
    <s v="ASALARIADO"/>
    <s v="SECTOR PRIVADO"/>
    <x v="0"/>
    <s v="NO"/>
    <s v="NO"/>
    <n v="64"/>
    <s v="No"/>
    <s v="No"/>
    <n v="630000"/>
    <s v="ASALARIADO"/>
    <n v="64"/>
  </r>
  <r>
    <n v="1267"/>
    <s v="HOMBRE"/>
    <n v="920750"/>
    <s v="ASALARIADO"/>
    <s v="SECTOR PRIVADO"/>
    <x v="0"/>
    <s v="NO"/>
    <s v="SI"/>
    <n v="46"/>
    <s v="No"/>
    <s v="No"/>
    <n v="920750"/>
    <s v="ASALARIADO"/>
    <n v="46"/>
  </r>
  <r>
    <n v="1268"/>
    <s v="HOMBRE"/>
    <n v="703681"/>
    <s v="ASALARIADO"/>
    <s v="SECTOR PRIVADO"/>
    <x v="0"/>
    <s v="NO"/>
    <s v="NO"/>
    <n v="32"/>
    <s v="No"/>
    <s v="No"/>
    <n v="703681"/>
    <s v="ASALARIADO"/>
    <n v="32"/>
  </r>
  <r>
    <n v="1269"/>
    <s v="MUJER"/>
    <n v="365528"/>
    <s v="ASALARIADO"/>
    <s v="SECTOR PUBLICO"/>
    <x v="0"/>
    <s v="NO"/>
    <s v="NO"/>
    <n v="34"/>
    <s v="No"/>
    <s v="No"/>
    <n v="365528"/>
    <s v="ASALARIADO"/>
    <n v="34"/>
  </r>
  <r>
    <n v="1270"/>
    <s v="HOMBRE"/>
    <n v="305704"/>
    <s v="TRABAJADOR INDEPENDIENTE"/>
    <s v="SECTOR PRIVADO"/>
    <x v="0"/>
    <s v="NO"/>
    <s v="NO"/>
    <n v="57"/>
    <s v="No"/>
    <s v="No"/>
    <n v="305704"/>
    <s v="TRABAJADOR INDEPENDIENTE"/>
    <n v="57"/>
  </r>
  <r>
    <n v="1271"/>
    <s v="HOMBRE"/>
    <n v="179401.84"/>
    <s v="ASALARIADO"/>
    <s v="SECTOR PRIVADO"/>
    <x v="0"/>
    <s v="NO"/>
    <s v="NO"/>
    <n v="24"/>
    <s v="No"/>
    <s v="No"/>
    <n v="179401.84"/>
    <s v="ASALARIADO"/>
    <n v="24"/>
  </r>
  <r>
    <n v="1272"/>
    <s v="HOMBRE"/>
    <n v="308333"/>
    <s v="ASALARIADO"/>
    <s v="SECTOR PRIVADO"/>
    <x v="0"/>
    <s v="NO"/>
    <s v="NO"/>
    <n v="25"/>
    <s v="No"/>
    <s v="No"/>
    <n v="308333"/>
    <s v="ASALARIADO"/>
    <n v="25"/>
  </r>
  <r>
    <n v="1273"/>
    <s v="HOMBRE"/>
    <n v="2334718.75"/>
    <s v="ASALARIADO"/>
    <s v="SECTOR PRIVADO"/>
    <x v="0"/>
    <s v="NO"/>
    <s v="NO"/>
    <n v="33"/>
    <s v="Atípico"/>
    <s v="No"/>
    <n v="2334718.75"/>
    <s v="ASALARIADO"/>
    <n v="33"/>
  </r>
  <r>
    <n v="1274"/>
    <s v="MUJER"/>
    <n v="1720445.3"/>
    <s v="ASALARIADO"/>
    <s v="SECTOR PUBLICO"/>
    <x v="0"/>
    <s v="NO"/>
    <s v="NO"/>
    <n v="43"/>
    <s v="No"/>
    <s v="No"/>
    <n v="1720445.3"/>
    <s v="ASALARIADO"/>
    <n v="43"/>
  </r>
  <r>
    <n v="1275"/>
    <s v="MUJER"/>
    <n v="542281.48"/>
    <s v="ASALARIADO"/>
    <s v="SECTOR PRIVADO"/>
    <x v="0"/>
    <s v="NO"/>
    <s v="NO"/>
    <n v="36"/>
    <s v="No"/>
    <s v="No"/>
    <n v="542281.48"/>
    <s v="ASALARIADO"/>
    <n v="36"/>
  </r>
  <r>
    <n v="1276"/>
    <s v="HOMBRE"/>
    <n v="486470.39"/>
    <s v="ASALARIADO"/>
    <s v="SECTOR PRIVADO"/>
    <x v="0"/>
    <s v="NO"/>
    <s v="NO"/>
    <n v="69"/>
    <s v="No"/>
    <s v="No"/>
    <n v="486470.39"/>
    <s v="ASALARIADO"/>
    <n v="69"/>
  </r>
  <r>
    <n v="1277"/>
    <s v="HOMBRE"/>
    <n v="170502"/>
    <s v="ASALARIADO"/>
    <s v="SECTOR PRIVADO"/>
    <x v="0"/>
    <s v="SI"/>
    <s v="SI"/>
    <n v="52"/>
    <s v="No"/>
    <s v="No"/>
    <n v="170502"/>
    <s v="ASALARIADO"/>
    <n v="52"/>
  </r>
  <r>
    <n v="1278"/>
    <s v="HOMBRE"/>
    <n v="762500"/>
    <s v="ASALARIADO"/>
    <s v="SECTOR PRIVADO"/>
    <x v="0"/>
    <s v="NO"/>
    <s v="NO"/>
    <n v="38"/>
    <s v="No"/>
    <s v="No"/>
    <n v="762500"/>
    <s v="ASALARIADO"/>
    <n v="38"/>
  </r>
  <r>
    <n v="1279"/>
    <s v="HOMBRE"/>
    <n v="282305"/>
    <s v="ASEGURADO VOLUNTARIO"/>
    <s v="SECTOR PRIVADO"/>
    <x v="0"/>
    <s v="SI"/>
    <s v="NO"/>
    <n v="45"/>
    <s v="No"/>
    <s v="No"/>
    <n v="282305"/>
    <s v="ASEGURADO VOLUNTARIO"/>
    <n v="45"/>
  </r>
  <r>
    <n v="1280"/>
    <s v="HOMBRE"/>
    <n v="297045"/>
    <s v="ASEGURADO VOLUNTARIO"/>
    <s v="SECTOR PRIVADO"/>
    <x v="0"/>
    <s v="NO"/>
    <s v="NO"/>
    <n v="42"/>
    <s v="No"/>
    <s v="No"/>
    <n v="297045"/>
    <s v="ASEGURADO VOLUNTARIO"/>
    <n v="42"/>
  </r>
  <r>
    <n v="1281"/>
    <s v="MUJER"/>
    <n v="400228.96"/>
    <s v="ASALARIADO"/>
    <s v="SECTOR PRIVADO"/>
    <x v="0"/>
    <s v="NO"/>
    <s v="NO"/>
    <n v="44"/>
    <s v="No"/>
    <s v="No"/>
    <n v="400228.96"/>
    <s v="ASALARIADO"/>
    <n v="44"/>
  </r>
  <r>
    <n v="1282"/>
    <s v="HOMBRE"/>
    <n v="490013.49"/>
    <s v="ASALARIADO"/>
    <s v="SECTOR PRIVADO"/>
    <x v="0"/>
    <s v="SI"/>
    <s v="NO"/>
    <n v="40"/>
    <s v="No"/>
    <s v="No"/>
    <n v="490013.49"/>
    <s v="ASALARIADO"/>
    <n v="40"/>
  </r>
  <r>
    <n v="1283"/>
    <s v="HOMBRE"/>
    <n v="343391.57"/>
    <s v="ASALARIADO"/>
    <s v="SECTOR PRIVADO"/>
    <x v="0"/>
    <s v="NO"/>
    <s v="NO"/>
    <n v="36"/>
    <s v="No"/>
    <s v="No"/>
    <n v="343391.57"/>
    <s v="ASALARIADO"/>
    <n v="36"/>
  </r>
  <r>
    <n v="1284"/>
    <s v="MUJER"/>
    <n v="332161"/>
    <s v="ASEGURADO VOLUNTARIO"/>
    <s v="SECTOR PRIVADO"/>
    <x v="0"/>
    <s v="SI"/>
    <s v="NO"/>
    <n v="40"/>
    <s v="No"/>
    <s v="No"/>
    <n v="332161"/>
    <s v="ASEGURADO VOLUNTARIO"/>
    <n v="40"/>
  </r>
  <r>
    <n v="1285"/>
    <s v="HOMBRE"/>
    <n v="1083336.99"/>
    <s v="ASALARIADO"/>
    <s v="SECTOR PRIVADO"/>
    <x v="0"/>
    <s v="SI"/>
    <s v="NO"/>
    <n v="48"/>
    <s v="No"/>
    <s v="No"/>
    <n v="1083336.99"/>
    <s v="ASALARIADO"/>
    <n v="48"/>
  </r>
  <r>
    <n v="1286"/>
    <s v="HOMBRE"/>
    <n v="289083.33"/>
    <s v="ASALARIADO"/>
    <s v="SECTOR PRIVADO"/>
    <x v="0"/>
    <s v="NO"/>
    <s v="NO"/>
    <n v="26"/>
    <s v="No"/>
    <s v="No"/>
    <n v="289083.33"/>
    <s v="ASALARIADO"/>
    <n v="26"/>
  </r>
  <r>
    <n v="1287"/>
    <s v="MUJER"/>
    <n v="377634.82"/>
    <s v="ASALARIADO"/>
    <s v="SECTOR PRIVADO"/>
    <x v="0"/>
    <s v="NO"/>
    <s v="NO"/>
    <n v="23"/>
    <s v="No"/>
    <s v="No"/>
    <n v="377634.82"/>
    <s v="ASALARIADO"/>
    <n v="23"/>
  </r>
  <r>
    <n v="1288"/>
    <s v="HOMBRE"/>
    <n v="278030"/>
    <s v="CONVENIOS ESPECIALES DE TRABAJADORES INDEPENDIENTES"/>
    <s v="SECTOR PRIVADO"/>
    <x v="0"/>
    <s v="NO"/>
    <s v="NO"/>
    <n v="56"/>
    <s v="No"/>
    <s v="No"/>
    <n v="278030"/>
    <s v="CONVENIOS ESPECIALES DE TRABAJADORES INDEPENDIENTES"/>
    <n v="56"/>
  </r>
  <r>
    <n v="1289"/>
    <s v="MUJER"/>
    <n v="297046"/>
    <s v="TRABAJADOR INDEPENDIENTE"/>
    <s v="SECTOR PRIVADO"/>
    <x v="0"/>
    <s v="NO"/>
    <s v="NO"/>
    <n v="40"/>
    <s v="No"/>
    <s v="No"/>
    <n v="297046"/>
    <s v="TRABAJADOR INDEPENDIENTE"/>
    <n v="40"/>
  </r>
  <r>
    <n v="1290"/>
    <s v="HOMBRE"/>
    <n v="382136"/>
    <s v="TRABAJADOR INDEPENDIENTE"/>
    <s v="SECTOR PRIVADO"/>
    <x v="0"/>
    <s v="SI"/>
    <s v="SI"/>
    <n v="55"/>
    <s v="No"/>
    <s v="No"/>
    <n v="382136"/>
    <s v="TRABAJADOR INDEPENDIENTE"/>
    <n v="55"/>
  </r>
  <r>
    <n v="1291"/>
    <s v="HOMBRE"/>
    <n v="609030"/>
    <s v="TRABAJADOR INDEPENDIENTE"/>
    <s v="SECTOR PRIVADO"/>
    <x v="0"/>
    <s v="NO"/>
    <s v="SI"/>
    <n v="57"/>
    <s v="No"/>
    <s v="No"/>
    <n v="609030"/>
    <s v="TRABAJADOR INDEPENDIENTE"/>
    <n v="57"/>
  </r>
  <r>
    <n v="1292"/>
    <s v="HOMBRE"/>
    <n v="465239"/>
    <s v="TRABAJADOR INDEPENDIENTE"/>
    <s v="SECTOR PRIVADO"/>
    <x v="0"/>
    <s v="NO"/>
    <s v="SI"/>
    <n v="36"/>
    <s v="No"/>
    <s v="No"/>
    <n v="465239"/>
    <s v="TRABAJADOR INDEPENDIENTE"/>
    <n v="36"/>
  </r>
  <r>
    <n v="1293"/>
    <s v="HOMBRE"/>
    <n v="449243.84"/>
    <s v="ASALARIADO"/>
    <s v="SECTOR PRIVADO"/>
    <x v="0"/>
    <s v="NO"/>
    <s v="NO"/>
    <n v="34"/>
    <s v="No"/>
    <s v="No"/>
    <n v="449243.84"/>
    <s v="ASALARIADO"/>
    <n v="34"/>
  </r>
  <r>
    <n v="1294"/>
    <s v="HOMBRE"/>
    <n v="60000"/>
    <s v="ASALARIADO"/>
    <s v="SECTOR PRIVADO"/>
    <x v="0"/>
    <s v="NO"/>
    <s v="SI"/>
    <n v="18"/>
    <s v="No"/>
    <s v="No"/>
    <n v="60000"/>
    <s v="ASALARIADO"/>
    <n v="18"/>
  </r>
  <r>
    <n v="1295"/>
    <s v="HOMBRE"/>
    <n v="395499"/>
    <s v="ASALARIADO"/>
    <s v="SECTOR PRIVADO"/>
    <x v="0"/>
    <s v="NO"/>
    <s v="NO"/>
    <n v="27"/>
    <s v="No"/>
    <s v="No"/>
    <n v="395499"/>
    <s v="ASALARIADO"/>
    <n v="27"/>
  </r>
  <r>
    <n v="1296"/>
    <s v="MUJER"/>
    <n v="382136"/>
    <s v="TRABAJADOR INDEPENDIENTE"/>
    <s v="SECTOR PRIVADO"/>
    <x v="0"/>
    <s v="NO"/>
    <s v="SI"/>
    <n v="62"/>
    <s v="No"/>
    <s v="No"/>
    <n v="382136"/>
    <s v="TRABAJADOR INDEPENDIENTE"/>
    <n v="62"/>
  </r>
  <r>
    <n v="1297"/>
    <s v="MUJER"/>
    <n v="558849"/>
    <s v="ASALARIADO"/>
    <s v="SECTOR PUBLICO"/>
    <x v="0"/>
    <s v="NO"/>
    <s v="NO"/>
    <n v="33"/>
    <s v="No"/>
    <s v="No"/>
    <n v="558849"/>
    <s v="ASALARIADO"/>
    <n v="33"/>
  </r>
  <r>
    <n v="1298"/>
    <s v="HOMBRE"/>
    <n v="300000"/>
    <s v="ASALARIADO"/>
    <s v="SECTOR PRIVADO"/>
    <x v="0"/>
    <s v="SI"/>
    <s v="NO"/>
    <n v="36"/>
    <s v="No"/>
    <s v="No"/>
    <n v="300000"/>
    <s v="ASALARIADO"/>
    <n v="36"/>
  </r>
  <r>
    <n v="1299"/>
    <s v="MUJER"/>
    <n v="280000"/>
    <s v="ASALARIADO"/>
    <s v="SECTOR PRIVADO"/>
    <x v="0"/>
    <s v="NO"/>
    <s v="NO"/>
    <n v="33"/>
    <s v="No"/>
    <s v="No"/>
    <n v="280000"/>
    <s v="ASALARIADO"/>
    <n v="33"/>
  </r>
  <r>
    <n v="1300"/>
    <s v="MUJER"/>
    <n v="448387.72"/>
    <s v="ASALARIADO"/>
    <s v="SECTOR PRIVADO"/>
    <x v="0"/>
    <s v="NO"/>
    <s v="NO"/>
    <n v="49"/>
    <s v="No"/>
    <s v="No"/>
    <n v="448387.72"/>
    <s v="ASALARIADO"/>
    <n v="49"/>
  </r>
  <r>
    <n v="1301"/>
    <s v="MUJER"/>
    <n v="302470"/>
    <s v="ASEGURADO VOLUNTARIO"/>
    <s v="SECTOR PRIVADO"/>
    <x v="0"/>
    <s v="SI"/>
    <s v="NO"/>
    <n v="29"/>
    <s v="No"/>
    <s v="No"/>
    <n v="302470"/>
    <s v="ASEGURADO VOLUNTARIO"/>
    <n v="29"/>
  </r>
  <r>
    <n v="1302"/>
    <s v="MUJER"/>
    <n v="195143"/>
    <s v="ASALARIADO"/>
    <s v="SECTOR PUBLICO"/>
    <x v="0"/>
    <s v="NO"/>
    <s v="NO"/>
    <n v="39"/>
    <s v="No"/>
    <s v="No"/>
    <n v="195143"/>
    <s v="ASALARIADO"/>
    <n v="39"/>
  </r>
  <r>
    <n v="1303"/>
    <s v="HOMBRE"/>
    <n v="513383.02"/>
    <s v="ASALARIADO"/>
    <s v="SECTOR PRIVADO"/>
    <x v="0"/>
    <s v="NO"/>
    <s v="NO"/>
    <n v="42"/>
    <s v="No"/>
    <s v="No"/>
    <n v="513383.02"/>
    <s v="ASALARIADO"/>
    <n v="42"/>
  </r>
  <r>
    <n v="1304"/>
    <s v="HOMBRE"/>
    <n v="278030"/>
    <s v="CONVENIOS ESPECIALES DE TRABAJADORES INDEPENDIENTES"/>
    <s v="SECTOR PRIVADO"/>
    <x v="0"/>
    <s v="NO"/>
    <s v="NO"/>
    <n v="61"/>
    <s v="No"/>
    <s v="No"/>
    <n v="278030"/>
    <s v="CONVENIOS ESPECIALES DE TRABAJADORES INDEPENDIENTES"/>
    <n v="61"/>
  </r>
  <r>
    <n v="1305"/>
    <s v="HOMBRE"/>
    <n v="343390"/>
    <s v="ASALARIADO"/>
    <s v="SECTOR PRIVADO"/>
    <x v="0"/>
    <s v="NO"/>
    <s v="NO"/>
    <n v="28"/>
    <s v="No"/>
    <s v="No"/>
    <n v="343390"/>
    <s v="ASALARIADO"/>
    <n v="28"/>
  </r>
  <r>
    <n v="1306"/>
    <s v="MUJER"/>
    <n v="1204805.5900000001"/>
    <s v="ASALARIADO"/>
    <s v="SECTOR PRIVADO"/>
    <x v="0"/>
    <s v="NO"/>
    <s v="NO"/>
    <n v="41"/>
    <s v="No"/>
    <s v="No"/>
    <n v="1204805.5900000001"/>
    <s v="ASALARIADO"/>
    <n v="41"/>
  </r>
  <r>
    <n v="1307"/>
    <s v="HOMBRE"/>
    <n v="1611500"/>
    <s v="ASALARIADO"/>
    <s v="SECTOR PRIVADO"/>
    <x v="0"/>
    <s v="NO"/>
    <s v="NO"/>
    <n v="26"/>
    <s v="No"/>
    <s v="No"/>
    <n v="1611500"/>
    <s v="ASALARIADO"/>
    <n v="26"/>
  </r>
  <r>
    <n v="1308"/>
    <s v="MUJER"/>
    <n v="1047569"/>
    <s v="ASALARIADO"/>
    <s v="SECTOR PUBLICO"/>
    <x v="0"/>
    <s v="NO"/>
    <s v="NO"/>
    <n v="47"/>
    <s v="No"/>
    <s v="No"/>
    <n v="1047569"/>
    <s v="ASALARIADO"/>
    <n v="47"/>
  </r>
  <r>
    <n v="1309"/>
    <s v="HOMBRE"/>
    <n v="526800"/>
    <s v="ASALARIADO"/>
    <s v="SECTOR PRIVADO"/>
    <x v="0"/>
    <s v="NO"/>
    <s v="NO"/>
    <n v="44"/>
    <s v="No"/>
    <s v="No"/>
    <n v="526800"/>
    <s v="ASALARIADO"/>
    <n v="44"/>
  </r>
  <r>
    <n v="1310"/>
    <s v="HOMBRE"/>
    <n v="580021.27"/>
    <s v="ASALARIADO"/>
    <s v="SECTOR PUBLICO"/>
    <x v="0"/>
    <s v="NO"/>
    <s v="NO"/>
    <n v="29"/>
    <s v="No"/>
    <s v="No"/>
    <n v="580021.27"/>
    <s v="ASALARIADO"/>
    <n v="29"/>
  </r>
  <r>
    <n v="1311"/>
    <s v="HOMBRE"/>
    <n v="526083.62"/>
    <s v="ASALARIADO"/>
    <s v="SECTOR PRIVADO"/>
    <x v="0"/>
    <s v="NO"/>
    <s v="NO"/>
    <n v="24"/>
    <s v="No"/>
    <s v="No"/>
    <n v="526083.62"/>
    <s v="ASALARIADO"/>
    <n v="24"/>
  </r>
  <r>
    <n v="1312"/>
    <s v="MUJER"/>
    <n v="910693.65"/>
    <s v="ASALARIADO"/>
    <s v="SECTOR PUBLICO"/>
    <x v="0"/>
    <s v="NO"/>
    <s v="NO"/>
    <n v="40"/>
    <s v="No"/>
    <s v="No"/>
    <n v="910693.65"/>
    <s v="ASALARIADO"/>
    <n v="40"/>
  </r>
  <r>
    <n v="1313"/>
    <s v="HOMBRE"/>
    <n v="493046.78"/>
    <s v="ASALARIADO"/>
    <s v="SECTOR PRIVADO"/>
    <x v="0"/>
    <s v="NO"/>
    <s v="NO"/>
    <n v="22"/>
    <s v="No"/>
    <s v="No"/>
    <n v="493046.78"/>
    <s v="ASALARIADO"/>
    <n v="22"/>
  </r>
  <r>
    <n v="1314"/>
    <s v="HOMBRE"/>
    <n v="330798"/>
    <s v="TRABAJADOR INDEPENDIENTE"/>
    <s v="SECTOR PRIVADO"/>
    <x v="0"/>
    <s v="NO"/>
    <s v="NO"/>
    <n v="33"/>
    <s v="No"/>
    <s v="No"/>
    <n v="330798"/>
    <s v="TRABAJADOR INDEPENDIENTE"/>
    <n v="33"/>
  </r>
  <r>
    <n v="1315"/>
    <s v="HOMBRE"/>
    <n v="2520949.98"/>
    <s v="PENSIONADOS EN SU PROPIO SISTEMA"/>
    <s v="SECTOR PUBLICO"/>
    <x v="0"/>
    <s v="NO"/>
    <s v="NO"/>
    <n v="67"/>
    <s v="Atípico"/>
    <s v="No"/>
    <n v="2520949.98"/>
    <s v="PENSIONADOS EN SU PROPIO SISTEMA"/>
    <n v="67"/>
  </r>
  <r>
    <n v="1316"/>
    <s v="MUJER"/>
    <n v="297045"/>
    <s v="ASEGURADO VOLUNTARIO"/>
    <s v="SECTOR PRIVADO"/>
    <x v="0"/>
    <s v="NO"/>
    <s v="NO"/>
    <n v="28"/>
    <s v="No"/>
    <s v="No"/>
    <n v="297045"/>
    <s v="ASEGURADO VOLUNTARIO"/>
    <n v="28"/>
  </r>
  <r>
    <n v="1317"/>
    <s v="HOMBRE"/>
    <n v="306723.3"/>
    <s v="ASALARIADO"/>
    <s v="SECTOR PRIVADO"/>
    <x v="0"/>
    <s v="SI"/>
    <s v="NO"/>
    <n v="41"/>
    <s v="No"/>
    <s v="No"/>
    <n v="306723.3"/>
    <s v="ASALARIADO"/>
    <n v="41"/>
  </r>
  <r>
    <n v="1318"/>
    <s v="MUJER"/>
    <n v="300000"/>
    <s v="ASALARIADO"/>
    <s v="SECTOR PRIVADO"/>
    <x v="0"/>
    <s v="SI"/>
    <s v="NO"/>
    <n v="37"/>
    <s v="No"/>
    <s v="No"/>
    <n v="300000"/>
    <s v="ASALARIADO"/>
    <n v="37"/>
  </r>
  <r>
    <n v="1319"/>
    <s v="HOMBRE"/>
    <n v="666854.69999999995"/>
    <s v="ASALARIADO"/>
    <s v="SECTOR PRIVADO"/>
    <x v="0"/>
    <s v="NO"/>
    <s v="NO"/>
    <n v="23"/>
    <s v="No"/>
    <s v="No"/>
    <n v="666854.69999999995"/>
    <s v="ASALARIADO"/>
    <n v="23"/>
  </r>
  <r>
    <n v="1320"/>
    <s v="MUJER"/>
    <n v="397927"/>
    <s v="ASALARIADO"/>
    <s v="SECTOR PRIVADO"/>
    <x v="0"/>
    <s v="NO"/>
    <s v="NO"/>
    <n v="27"/>
    <s v="No"/>
    <s v="No"/>
    <n v="397927"/>
    <s v="ASALARIADO"/>
    <n v="27"/>
  </r>
  <r>
    <n v="1321"/>
    <s v="HOMBRE"/>
    <n v="1214487"/>
    <s v="ASALARIADO"/>
    <s v="SECTOR PUBLICO"/>
    <x v="0"/>
    <s v="NO"/>
    <s v="NO"/>
    <n v="47"/>
    <s v="No"/>
    <s v="No"/>
    <n v="1214487"/>
    <s v="ASALARIADO"/>
    <n v="47"/>
  </r>
  <r>
    <n v="1322"/>
    <s v="MUJER"/>
    <n v="778239"/>
    <s v="ASALARIADO"/>
    <s v="SECTOR PUBLICO"/>
    <x v="0"/>
    <s v="NO"/>
    <s v="NO"/>
    <n v="33"/>
    <s v="No"/>
    <s v="No"/>
    <n v="778239"/>
    <s v="ASALARIADO"/>
    <n v="33"/>
  </r>
  <r>
    <n v="1323"/>
    <s v="HOMBRE"/>
    <n v="870468.31"/>
    <s v="ASALARIADO"/>
    <s v="SECTOR PRIVADO"/>
    <x v="0"/>
    <s v="NO"/>
    <s v="NO"/>
    <n v="45"/>
    <s v="No"/>
    <s v="No"/>
    <n v="870468.31"/>
    <s v="ASALARIADO"/>
    <n v="45"/>
  </r>
  <r>
    <n v="1324"/>
    <s v="HOMBRE"/>
    <n v="370000"/>
    <s v="ASALARIADO"/>
    <s v="SECTOR PRIVADO"/>
    <x v="0"/>
    <s v="NO"/>
    <s v="SI"/>
    <n v="41"/>
    <s v="No"/>
    <s v="No"/>
    <n v="370000"/>
    <s v="ASALARIADO"/>
    <n v="41"/>
  </r>
  <r>
    <n v="1325"/>
    <s v="MUJER"/>
    <n v="289546.95"/>
    <s v="ASALARIADO"/>
    <s v="SECTOR PRIVADO"/>
    <x v="0"/>
    <s v="NO"/>
    <s v="SI"/>
    <n v="22"/>
    <s v="No"/>
    <s v="No"/>
    <n v="289546.95"/>
    <s v="ASALARIADO"/>
    <n v="22"/>
  </r>
  <r>
    <n v="1326"/>
    <s v="HOMBRE"/>
    <n v="278030"/>
    <s v="CONVENIOS ESPECIALES DE TRABAJADORES INDEPENDIENTES"/>
    <s v="SECTOR PRIVADO"/>
    <x v="0"/>
    <s v="NO"/>
    <s v="NO"/>
    <n v="36"/>
    <s v="No"/>
    <s v="No"/>
    <n v="278030"/>
    <s v="CONVENIOS ESPECIALES DE TRABAJADORES INDEPENDIENTES"/>
    <n v="36"/>
  </r>
  <r>
    <n v="1327"/>
    <s v="MUJER"/>
    <n v="190000"/>
    <s v="ASALARIADO"/>
    <s v="SECTOR PRIVADO"/>
    <x v="0"/>
    <s v="SI"/>
    <s v="NO"/>
    <n v="45"/>
    <s v="No"/>
    <s v="No"/>
    <n v="190000"/>
    <s v="ASALARIADO"/>
    <n v="45"/>
  </r>
  <r>
    <n v="1328"/>
    <s v="HOMBRE"/>
    <n v="385702"/>
    <s v="TRABAJADOR INDEPENDIENTE"/>
    <s v="SECTOR PRIVADO"/>
    <x v="0"/>
    <s v="NO"/>
    <s v="SI"/>
    <n v="60"/>
    <s v="No"/>
    <s v="No"/>
    <n v="385702"/>
    <s v="TRABAJADOR INDEPENDIENTE"/>
    <n v="60"/>
  </r>
  <r>
    <n v="1329"/>
    <s v="HOMBRE"/>
    <n v="278030"/>
    <s v="CONVENIOS ESPECIALES DE TRABAJADORES INDEPENDIENTES"/>
    <s v="SECTOR PRIVADO"/>
    <x v="0"/>
    <s v="SI"/>
    <s v="NO"/>
    <n v="37"/>
    <s v="No"/>
    <s v="No"/>
    <n v="278030"/>
    <s v="CONVENIOS ESPECIALES DE TRABAJADORES INDEPENDIENTES"/>
    <n v="37"/>
  </r>
  <r>
    <n v="1330"/>
    <s v="HOMBRE"/>
    <n v="324390"/>
    <s v="ASALARIADO"/>
    <s v="SECTOR PRIVADO"/>
    <x v="0"/>
    <s v="NO"/>
    <s v="NO"/>
    <n v="24"/>
    <s v="No"/>
    <s v="No"/>
    <n v="324390"/>
    <s v="ASALARIADO"/>
    <n v="24"/>
  </r>
  <r>
    <n v="1331"/>
    <s v="MUJER"/>
    <n v="2187872"/>
    <s v="PENSIONADOS EN SU PROPIO SISTEMA"/>
    <s v="SECTOR PUBLICO"/>
    <x v="0"/>
    <s v="NO"/>
    <s v="NO"/>
    <n v="68"/>
    <s v="No"/>
    <s v="No"/>
    <n v="2187872"/>
    <s v="PENSIONADOS EN SU PROPIO SISTEMA"/>
    <n v="68"/>
  </r>
  <r>
    <n v="1332"/>
    <s v="HOMBRE"/>
    <n v="305704"/>
    <s v="ASEGURADO VOLUNTARIO"/>
    <s v="SECTOR PRIVADO"/>
    <x v="0"/>
    <s v="SI"/>
    <s v="NO"/>
    <n v="87"/>
    <s v="No"/>
    <s v="No"/>
    <n v="305704"/>
    <s v="ASEGURADO VOLUNTARIO"/>
    <n v="87"/>
  </r>
  <r>
    <n v="1333"/>
    <s v="MUJER"/>
    <n v="389481.25"/>
    <s v="ASALARIADO"/>
    <s v="SECTOR PRIVADO"/>
    <x v="0"/>
    <s v="SI"/>
    <s v="NO"/>
    <n v="45"/>
    <s v="No"/>
    <s v="No"/>
    <n v="389481.25"/>
    <s v="ASALARIADO"/>
    <n v="45"/>
  </r>
  <r>
    <n v="1334"/>
    <s v="HOMBRE"/>
    <n v="450000"/>
    <s v="ASALARIADO"/>
    <s v="SECTOR PRIVADO"/>
    <x v="0"/>
    <s v="NO"/>
    <s v="NO"/>
    <n v="23"/>
    <s v="No"/>
    <s v="No"/>
    <n v="450000"/>
    <s v="ASALARIADO"/>
    <n v="23"/>
  </r>
  <r>
    <n v="1335"/>
    <s v="MUJER"/>
    <n v="48989.7"/>
    <s v="ASALARIADO"/>
    <s v="SECTOR PRIVADO"/>
    <x v="0"/>
    <s v="NO"/>
    <s v="NO"/>
    <n v="21"/>
    <s v="No"/>
    <s v="No"/>
    <n v="48989.7"/>
    <s v="ASALARIADO"/>
    <n v="21"/>
  </r>
  <r>
    <n v="1336"/>
    <s v="HOMBRE"/>
    <n v="977750"/>
    <s v="ASALARIADO"/>
    <s v="SECTOR PRIVADO"/>
    <x v="0"/>
    <s v="NO"/>
    <s v="NO"/>
    <n v="31"/>
    <s v="No"/>
    <s v="No"/>
    <n v="977750"/>
    <s v="ASALARIADO"/>
    <n v="31"/>
  </r>
  <r>
    <n v="1337"/>
    <s v="HOMBRE"/>
    <n v="305000"/>
    <s v="ASALARIADO"/>
    <s v="SECTOR PRIVADO"/>
    <x v="0"/>
    <s v="SI"/>
    <s v="NO"/>
    <n v="37"/>
    <s v="No"/>
    <s v="No"/>
    <n v="305000"/>
    <s v="ASALARIADO"/>
    <n v="37"/>
  </r>
  <r>
    <n v="1338"/>
    <s v="MUJER"/>
    <n v="297046"/>
    <s v="ASEGURADO VOLUNTARIO"/>
    <s v="SECTOR PRIVADO"/>
    <x v="0"/>
    <s v="NO"/>
    <s v="NO"/>
    <n v="31"/>
    <s v="No"/>
    <s v="No"/>
    <n v="297046"/>
    <s v="ASEGURADO VOLUNTARIO"/>
    <n v="31"/>
  </r>
  <r>
    <n v="1339"/>
    <s v="HOMBRE"/>
    <n v="65249.56"/>
    <s v="ASALARIADO"/>
    <s v="SECTOR PRIVADO"/>
    <x v="0"/>
    <s v="SI"/>
    <s v="NO"/>
    <n v="26"/>
    <s v="No"/>
    <s v="No"/>
    <n v="65249.56"/>
    <s v="ASALARIADO"/>
    <n v="26"/>
  </r>
  <r>
    <n v="1340"/>
    <s v="MUJER"/>
    <n v="659264"/>
    <s v="ASALARIADO"/>
    <s v="SECTOR PUBLICO"/>
    <x v="0"/>
    <s v="NO"/>
    <s v="NO"/>
    <n v="40"/>
    <s v="No"/>
    <s v="No"/>
    <n v="659264"/>
    <s v="ASALARIADO"/>
    <n v="40"/>
  </r>
  <r>
    <n v="1341"/>
    <s v="MUJER"/>
    <n v="896802.93"/>
    <s v="ASALARIADO"/>
    <s v="SECTOR PUBLICO"/>
    <x v="0"/>
    <s v="NO"/>
    <s v="NO"/>
    <n v="38"/>
    <s v="No"/>
    <s v="No"/>
    <n v="896802.93"/>
    <s v="ASALARIADO"/>
    <n v="38"/>
  </r>
  <r>
    <n v="1342"/>
    <s v="HOMBRE"/>
    <n v="319572"/>
    <s v="ASALARIADO"/>
    <s v="SECTOR PRIVADO"/>
    <x v="0"/>
    <s v="NO"/>
    <s v="SI"/>
    <n v="38"/>
    <s v="No"/>
    <s v="No"/>
    <n v="319572"/>
    <s v="ASALARIADO"/>
    <n v="38"/>
  </r>
  <r>
    <n v="1343"/>
    <s v="HOMBRE"/>
    <n v="629292.61"/>
    <s v="ASALARIADO"/>
    <s v="SECTOR PRIVADO"/>
    <x v="0"/>
    <s v="NO"/>
    <s v="NO"/>
    <n v="42"/>
    <s v="No"/>
    <s v="No"/>
    <n v="629292.61"/>
    <s v="ASALARIADO"/>
    <n v="42"/>
  </r>
  <r>
    <n v="1344"/>
    <s v="MUJER"/>
    <n v="1408126"/>
    <s v="ASALARIADO"/>
    <s v="SECTOR PUBLICO"/>
    <x v="0"/>
    <s v="NO"/>
    <s v="NO"/>
    <n v="37"/>
    <s v="No"/>
    <s v="No"/>
    <n v="1408126"/>
    <s v="ASALARIADO"/>
    <n v="37"/>
  </r>
  <r>
    <n v="1345"/>
    <s v="HOMBRE"/>
    <n v="1575682"/>
    <s v="ASALARIADO"/>
    <s v="SECTOR PUBLICO"/>
    <x v="0"/>
    <s v="NO"/>
    <s v="NO"/>
    <n v="38"/>
    <s v="No"/>
    <s v="No"/>
    <n v="1575682"/>
    <s v="ASALARIADO"/>
    <n v="38"/>
  </r>
  <r>
    <n v="1346"/>
    <s v="MUJER"/>
    <n v="268333.33"/>
    <s v="ASALARIADO"/>
    <s v="SECTOR PRIVADO"/>
    <x v="0"/>
    <s v="NO"/>
    <s v="NO"/>
    <n v="29"/>
    <s v="No"/>
    <s v="No"/>
    <n v="268333.33"/>
    <s v="ASALARIADO"/>
    <n v="29"/>
  </r>
  <r>
    <n v="1347"/>
    <s v="MUJER"/>
    <n v="308000"/>
    <s v="ASALARIADO"/>
    <s v="SECTOR PRIVADO"/>
    <x v="0"/>
    <s v="NO"/>
    <s v="NO"/>
    <n v="57"/>
    <s v="No"/>
    <s v="No"/>
    <n v="308000"/>
    <s v="ASALARIADO"/>
    <n v="57"/>
  </r>
  <r>
    <n v="1348"/>
    <s v="HOMBRE"/>
    <n v="350000"/>
    <s v="ASALARIADO"/>
    <s v="SECTOR PRIVADO"/>
    <x v="0"/>
    <s v="NO"/>
    <s v="SI"/>
    <n v="31"/>
    <s v="No"/>
    <s v="No"/>
    <n v="350000"/>
    <s v="ASALARIADO"/>
    <n v="31"/>
  </r>
  <r>
    <n v="1349"/>
    <s v="MUJER"/>
    <n v="590706.5"/>
    <s v="ASALARIADO"/>
    <s v="SECTOR PUBLICO"/>
    <x v="0"/>
    <s v="NO"/>
    <s v="NO"/>
    <n v="32"/>
    <s v="No"/>
    <s v="No"/>
    <n v="590706.5"/>
    <s v="ASALARIADO"/>
    <n v="32"/>
  </r>
  <r>
    <n v="1350"/>
    <s v="MUJER"/>
    <n v="759928"/>
    <s v="PENSIONADOS EN SU PROPIO SISTEMA"/>
    <s v="SECTOR PUBLICO"/>
    <x v="0"/>
    <s v="NO"/>
    <s v="NO"/>
    <n v="78"/>
    <s v="No"/>
    <s v="No"/>
    <n v="759928"/>
    <s v="PENSIONADOS EN SU PROPIO SISTEMA"/>
    <n v="78"/>
  </r>
  <r>
    <n v="1351"/>
    <s v="HOMBRE"/>
    <n v="182669.09"/>
    <s v="ASALARIADO"/>
    <s v="SECTOR PUBLICO"/>
    <x v="0"/>
    <s v="NO"/>
    <s v="NO"/>
    <n v="37"/>
    <s v="No"/>
    <s v="No"/>
    <n v="182669.09"/>
    <s v="ASALARIADO"/>
    <n v="37"/>
  </r>
  <r>
    <n v="1352"/>
    <s v="HOMBRE"/>
    <n v="1954127"/>
    <s v="ASALARIADO"/>
    <s v="SECTOR PUBLICO"/>
    <x v="0"/>
    <s v="NO"/>
    <s v="NO"/>
    <n v="63"/>
    <s v="No"/>
    <s v="No"/>
    <n v="1954127"/>
    <s v="ASALARIADO"/>
    <n v="63"/>
  </r>
  <r>
    <n v="1353"/>
    <s v="MUJER"/>
    <n v="727896.34"/>
    <s v="ASALARIADO"/>
    <s v="SECTOR PUBLICO"/>
    <x v="0"/>
    <s v="NO"/>
    <s v="NO"/>
    <n v="28"/>
    <s v="No"/>
    <s v="No"/>
    <n v="727896.34"/>
    <s v="ASALARIADO"/>
    <n v="28"/>
  </r>
  <r>
    <n v="1354"/>
    <s v="HOMBRE"/>
    <n v="300018"/>
    <s v="TRABAJADOR INDEPENDIENTE"/>
    <s v="SECTOR PRIVADO"/>
    <x v="0"/>
    <s v="NO"/>
    <s v="SI"/>
    <n v="53"/>
    <s v="No"/>
    <s v="No"/>
    <n v="300018"/>
    <s v="TRABAJADOR INDEPENDIENTE"/>
    <n v="53"/>
  </r>
  <r>
    <n v="1355"/>
    <s v="HOMBRE"/>
    <n v="428100"/>
    <s v="ASALARIADO"/>
    <s v="SECTOR PUBLICO"/>
    <x v="0"/>
    <s v="NO"/>
    <s v="NO"/>
    <n v="22"/>
    <s v="No"/>
    <s v="No"/>
    <n v="428100"/>
    <s v="ASALARIADO"/>
    <n v="22"/>
  </r>
  <r>
    <n v="1356"/>
    <s v="MUJER"/>
    <n v="359544.27"/>
    <s v="CONVENIOS ESPECIALES DE ASEGURADOS VOLUNTARIOS"/>
    <s v="SECTOR PRIVADO"/>
    <x v="0"/>
    <s v="SI"/>
    <s v="NO"/>
    <n v="35"/>
    <s v="No"/>
    <s v="No"/>
    <n v="359544.27"/>
    <s v="CONVENIOS ESPECIALES DE ASEGURADOS VOLUNTARIOS"/>
    <n v="35"/>
  </r>
  <r>
    <n v="1357"/>
    <s v="MUJER"/>
    <n v="297046"/>
    <s v="ASEGURADO VOLUNTARIO"/>
    <s v="SECTOR PRIVADO"/>
    <x v="0"/>
    <s v="NO"/>
    <s v="NO"/>
    <n v="40"/>
    <s v="No"/>
    <s v="No"/>
    <n v="297046"/>
    <s v="ASEGURADO VOLUNTARIO"/>
    <n v="40"/>
  </r>
  <r>
    <n v="1358"/>
    <s v="HOMBRE"/>
    <n v="589282.56000000006"/>
    <s v="ASALARIADO"/>
    <s v="SECTOR PUBLICO"/>
    <x v="0"/>
    <s v="NO"/>
    <s v="NO"/>
    <n v="30"/>
    <s v="No"/>
    <s v="No"/>
    <n v="589282.56000000006"/>
    <s v="ASALARIADO"/>
    <n v="30"/>
  </r>
  <r>
    <n v="1359"/>
    <s v="HOMBRE"/>
    <n v="129988"/>
    <s v="ASALARIADO"/>
    <s v="SECTOR PUBLICO"/>
    <x v="0"/>
    <s v="NO"/>
    <s v="SI"/>
    <n v="32"/>
    <s v="No"/>
    <s v="No"/>
    <n v="129988"/>
    <s v="ASALARIADO"/>
    <n v="32"/>
  </r>
  <r>
    <n v="1360"/>
    <s v="HOMBRE"/>
    <n v="417954.15"/>
    <s v="ASALARIADO"/>
    <s v="SECTOR PRIVADO"/>
    <x v="0"/>
    <s v="NO"/>
    <s v="SI"/>
    <n v="31"/>
    <s v="No"/>
    <s v="No"/>
    <n v="417954.15"/>
    <s v="ASALARIADO"/>
    <n v="31"/>
  </r>
  <r>
    <n v="1361"/>
    <s v="HOMBRE"/>
    <n v="807282.52"/>
    <s v="ASALARIADO"/>
    <s v="SECTOR PRIVADO"/>
    <x v="0"/>
    <s v="NO"/>
    <s v="NO"/>
    <n v="24"/>
    <s v="No"/>
    <s v="No"/>
    <n v="807282.52"/>
    <s v="ASALARIADO"/>
    <n v="24"/>
  </r>
  <r>
    <n v="1362"/>
    <s v="MUJER"/>
    <n v="801760"/>
    <s v="ASALARIADO"/>
    <s v="SECTOR PRIVADO"/>
    <x v="0"/>
    <s v="NO"/>
    <s v="SI"/>
    <n v="45"/>
    <s v="No"/>
    <s v="No"/>
    <n v="801760"/>
    <s v="ASALARIADO"/>
    <n v="45"/>
  </r>
  <r>
    <n v="1363"/>
    <s v="HOMBRE"/>
    <n v="145670.5"/>
    <s v="ASALARIADO"/>
    <s v="SECTOR PRIVADO"/>
    <x v="0"/>
    <s v="NO"/>
    <s v="NO"/>
    <n v="51"/>
    <s v="No"/>
    <s v="No"/>
    <n v="145670.5"/>
    <s v="ASALARIADO"/>
    <n v="51"/>
  </r>
  <r>
    <n v="1364"/>
    <s v="MUJER"/>
    <n v="337920"/>
    <s v="ASALARIADO"/>
    <s v="SECTOR PRIVADO"/>
    <x v="0"/>
    <s v="NO"/>
    <s v="SI"/>
    <n v="27"/>
    <s v="No"/>
    <s v="No"/>
    <n v="337920"/>
    <s v="ASALARIADO"/>
    <n v="27"/>
  </r>
  <r>
    <n v="1365"/>
    <s v="MUJER"/>
    <n v="387279.29"/>
    <s v="ASALARIADO"/>
    <s v="SECTOR PRIVADO"/>
    <x v="0"/>
    <s v="NO"/>
    <s v="NO"/>
    <n v="35"/>
    <s v="No"/>
    <s v="No"/>
    <n v="387279.29"/>
    <s v="ASALARIADO"/>
    <n v="35"/>
  </r>
  <r>
    <n v="1366"/>
    <s v="HOMBRE"/>
    <n v="351604"/>
    <s v="ASALARIADO"/>
    <s v="SECTOR PRIVADO"/>
    <x v="0"/>
    <s v="NO"/>
    <s v="NO"/>
    <n v="22"/>
    <s v="No"/>
    <s v="No"/>
    <n v="351604"/>
    <s v="ASALARIADO"/>
    <n v="22"/>
  </r>
  <r>
    <n v="1367"/>
    <s v="MUJER"/>
    <n v="300018"/>
    <s v="ASEGURADO VOLUNTARIO"/>
    <s v="SECTOR PRIVADO"/>
    <x v="0"/>
    <s v="SI"/>
    <s v="NO"/>
    <n v="45"/>
    <s v="No"/>
    <s v="No"/>
    <n v="300018"/>
    <s v="ASEGURADO VOLUNTARIO"/>
    <n v="45"/>
  </r>
  <r>
    <n v="1368"/>
    <s v="HOMBRE"/>
    <n v="232960"/>
    <s v="ASALARIADO"/>
    <s v="SECTOR PRIVADO"/>
    <x v="0"/>
    <s v="NO"/>
    <s v="NO"/>
    <n v="60"/>
    <s v="No"/>
    <s v="No"/>
    <n v="232960"/>
    <s v="ASALARIADO"/>
    <n v="60"/>
  </r>
  <r>
    <n v="1369"/>
    <s v="MUJER"/>
    <n v="297046"/>
    <s v="ASEGURADO VOLUNTARIO"/>
    <s v="SECTOR PRIVADO"/>
    <x v="0"/>
    <s v="NO"/>
    <s v="NO"/>
    <n v="56"/>
    <s v="No"/>
    <s v="No"/>
    <n v="297046"/>
    <s v="ASEGURADO VOLUNTARIO"/>
    <n v="56"/>
  </r>
  <r>
    <n v="1370"/>
    <s v="HOMBRE"/>
    <n v="683000"/>
    <s v="ASALARIADO"/>
    <s v="SECTOR PRIVADO"/>
    <x v="0"/>
    <s v="NO"/>
    <s v="NO"/>
    <n v="38"/>
    <s v="No"/>
    <s v="No"/>
    <n v="683000"/>
    <s v="ASALARIADO"/>
    <n v="38"/>
  </r>
  <r>
    <n v="1371"/>
    <s v="MUJER"/>
    <n v="876520"/>
    <s v="ASALARIADO"/>
    <s v="SECTOR PRIVADO"/>
    <x v="0"/>
    <s v="NO"/>
    <s v="NO"/>
    <n v="32"/>
    <s v="No"/>
    <s v="No"/>
    <n v="876520"/>
    <s v="ASALARIADO"/>
    <n v="32"/>
  </r>
  <r>
    <n v="1372"/>
    <s v="HOMBRE"/>
    <n v="409455"/>
    <s v="ASALARIADO"/>
    <s v="SECTOR PRIVADO"/>
    <x v="0"/>
    <s v="NO"/>
    <s v="NO"/>
    <n v="25"/>
    <s v="No"/>
    <s v="No"/>
    <n v="409455"/>
    <s v="ASALARIADO"/>
    <n v="25"/>
  </r>
  <r>
    <n v="1373"/>
    <s v="HOMBRE"/>
    <n v="3654908.92"/>
    <s v="PENSIONADOS EN SU PROPIO SISTEMA"/>
    <s v="SECTOR PUBLICO"/>
    <x v="0"/>
    <s v="NO"/>
    <s v="NO"/>
    <n v="62"/>
    <s v="Atípico"/>
    <s v="No"/>
    <n v="3654908.92"/>
    <s v="PENSIONADOS EN SU PROPIO SISTEMA"/>
    <n v="62"/>
  </r>
  <r>
    <n v="1374"/>
    <s v="HOMBRE"/>
    <n v="1202466.6200000001"/>
    <s v="ASALARIADO"/>
    <s v="SECTOR PRIVADO"/>
    <x v="0"/>
    <s v="NO"/>
    <s v="NO"/>
    <n v="39"/>
    <s v="No"/>
    <s v="No"/>
    <n v="1202466.6200000001"/>
    <s v="ASALARIADO"/>
    <n v="39"/>
  </r>
  <r>
    <n v="1375"/>
    <s v="MUJER"/>
    <n v="297082.46999999997"/>
    <s v="ASALARIADO"/>
    <s v="SECTOR PUBLICO"/>
    <x v="0"/>
    <s v="NO"/>
    <s v="NO"/>
    <n v="41"/>
    <s v="No"/>
    <s v="No"/>
    <n v="297082.46999999997"/>
    <s v="ASALARIADO"/>
    <n v="41"/>
  </r>
  <r>
    <n v="1376"/>
    <s v="HOMBRE"/>
    <n v="350000"/>
    <s v="ASALARIADO"/>
    <s v="SECTOR PRIVADO"/>
    <x v="0"/>
    <s v="NO"/>
    <s v="NO"/>
    <n v="53"/>
    <s v="No"/>
    <s v="No"/>
    <n v="350000"/>
    <s v="ASALARIADO"/>
    <n v="53"/>
  </r>
  <r>
    <n v="1377"/>
    <s v="MUJER"/>
    <n v="243000"/>
    <s v="ASALARIADO"/>
    <s v="SECTOR PRIVADO"/>
    <x v="0"/>
    <s v="NO"/>
    <s v="NO"/>
    <n v="46"/>
    <s v="No"/>
    <s v="No"/>
    <n v="243000"/>
    <s v="ASALARIADO"/>
    <n v="46"/>
  </r>
  <r>
    <n v="1378"/>
    <s v="MUJER"/>
    <n v="210000"/>
    <s v="ASALARIADO"/>
    <s v="SECTOR PRIVADO"/>
    <x v="0"/>
    <s v="SI"/>
    <s v="NO"/>
    <n v="38"/>
    <s v="No"/>
    <s v="No"/>
    <n v="210000"/>
    <s v="ASALARIADO"/>
    <n v="38"/>
  </r>
  <r>
    <n v="1379"/>
    <s v="MUJER"/>
    <n v="1154739.48"/>
    <s v="ASALARIADO"/>
    <s v="SECTOR PUBLICO"/>
    <x v="0"/>
    <s v="NO"/>
    <s v="NO"/>
    <n v="30"/>
    <s v="No"/>
    <s v="No"/>
    <n v="1154739.48"/>
    <s v="ASALARIADO"/>
    <n v="30"/>
  </r>
  <r>
    <n v="1380"/>
    <s v="HOMBRE"/>
    <n v="305704"/>
    <s v="TRABAJADOR INDEPENDIENTE"/>
    <s v="SECTOR PRIVADO"/>
    <x v="0"/>
    <s v="NO"/>
    <s v="SI"/>
    <n v="41"/>
    <s v="No"/>
    <s v="No"/>
    <n v="305704"/>
    <s v="TRABAJADOR INDEPENDIENTE"/>
    <n v="41"/>
  </r>
  <r>
    <n v="1381"/>
    <s v="HOMBRE"/>
    <n v="2438887.83"/>
    <s v="ASALARIADO"/>
    <s v="SECTOR PRIVADO"/>
    <x v="0"/>
    <s v="NO"/>
    <s v="NO"/>
    <n v="32"/>
    <s v="Atípico"/>
    <s v="No"/>
    <n v="2438887.83"/>
    <s v="ASALARIADO"/>
    <n v="32"/>
  </r>
  <r>
    <n v="1382"/>
    <s v="MUJER"/>
    <n v="285127"/>
    <s v="ASALARIADO"/>
    <s v="SECTOR PUBLICO"/>
    <x v="0"/>
    <s v="NO"/>
    <s v="NO"/>
    <n v="59"/>
    <s v="No"/>
    <s v="No"/>
    <n v="285127"/>
    <s v="ASALARIADO"/>
    <n v="59"/>
  </r>
  <r>
    <n v="1383"/>
    <s v="HOMBRE"/>
    <n v="278030.99"/>
    <s v="CONVENIOS ESPECIALES DE TRABAJADORES INDEPENDIENTES"/>
    <s v="SECTOR PRIVADO"/>
    <x v="0"/>
    <s v="NO"/>
    <s v="NO"/>
    <n v="52"/>
    <s v="No"/>
    <s v="No"/>
    <n v="278030.99"/>
    <s v="CONVENIOS ESPECIALES DE TRABAJADORES INDEPENDIENTES"/>
    <n v="52"/>
  </r>
  <r>
    <n v="1384"/>
    <s v="HOMBRE"/>
    <n v="1580792"/>
    <s v="ASALARIADO"/>
    <s v="SECTOR PRIVADO"/>
    <x v="0"/>
    <s v="NO"/>
    <s v="NO"/>
    <n v="28"/>
    <s v="No"/>
    <s v="No"/>
    <n v="1580792"/>
    <s v="ASALARIADO"/>
    <n v="28"/>
  </r>
  <r>
    <n v="1385"/>
    <s v="MUJER"/>
    <n v="297139"/>
    <s v="ASEGURADO VOLUNTARIO"/>
    <s v="SECTOR PRIVADO"/>
    <x v="0"/>
    <s v="SI"/>
    <s v="NO"/>
    <n v="43"/>
    <s v="No"/>
    <s v="No"/>
    <n v="297139"/>
    <s v="ASEGURADO VOLUNTARIO"/>
    <n v="43"/>
  </r>
  <r>
    <n v="1386"/>
    <s v="MUJER"/>
    <n v="297046"/>
    <s v="ASEGURADO VOLUNTARIO"/>
    <s v="SECTOR PRIVADO"/>
    <x v="0"/>
    <s v="NO"/>
    <s v="NO"/>
    <n v="64"/>
    <s v="No"/>
    <s v="No"/>
    <n v="297046"/>
    <s v="ASEGURADO VOLUNTARIO"/>
    <n v="64"/>
  </r>
  <r>
    <n v="1387"/>
    <s v="HOMBRE"/>
    <n v="278030"/>
    <s v="CONVENIOS ESPECIALES DE TRABAJADORES INDEPENDIENTES"/>
    <s v="SECTOR PRIVADO"/>
    <x v="0"/>
    <s v="NO"/>
    <s v="NO"/>
    <n v="32"/>
    <s v="No"/>
    <s v="No"/>
    <n v="278030"/>
    <s v="CONVENIOS ESPECIALES DE TRABAJADORES INDEPENDIENTES"/>
    <n v="32"/>
  </r>
  <r>
    <n v="1388"/>
    <s v="HOMBRE"/>
    <n v="580000"/>
    <s v="ASALARIADO"/>
    <s v="SECTOR PRIVADO"/>
    <x v="0"/>
    <s v="NO"/>
    <s v="NO"/>
    <n v="24"/>
    <s v="No"/>
    <s v="No"/>
    <n v="580000"/>
    <s v="ASALARIADO"/>
    <n v="24"/>
  </r>
  <r>
    <n v="1389"/>
    <s v="MUJER"/>
    <n v="504976"/>
    <s v="TRABAJADOR INDEPENDIENTE"/>
    <s v="SECTOR PRIVADO"/>
    <x v="0"/>
    <s v="NO"/>
    <s v="NO"/>
    <n v="36"/>
    <s v="No"/>
    <s v="No"/>
    <n v="504976"/>
    <s v="TRABAJADOR INDEPENDIENTE"/>
    <n v="36"/>
  </r>
  <r>
    <n v="1390"/>
    <s v="HOMBRE"/>
    <n v="482000"/>
    <s v="ASALARIADO"/>
    <s v="SECTOR PRIVADO"/>
    <x v="0"/>
    <s v="NO"/>
    <s v="SI"/>
    <n v="36"/>
    <s v="No"/>
    <s v="No"/>
    <n v="482000"/>
    <s v="ASALARIADO"/>
    <n v="36"/>
  </r>
  <r>
    <n v="1391"/>
    <s v="HOMBRE"/>
    <n v="639148"/>
    <s v="ASEGURADO VOLUNTARIO"/>
    <s v="SECTOR PRIVADO"/>
    <x v="0"/>
    <s v="NO"/>
    <s v="NO"/>
    <n v="79"/>
    <s v="No"/>
    <s v="No"/>
    <n v="639148"/>
    <s v="ASEGURADO VOLUNTARIO"/>
    <n v="79"/>
  </r>
  <r>
    <n v="1392"/>
    <s v="HOMBRE"/>
    <n v="263640"/>
    <s v="ASALARIADO"/>
    <s v="SECTOR PRIVADO"/>
    <x v="0"/>
    <s v="NO"/>
    <s v="NO"/>
    <n v="31"/>
    <s v="No"/>
    <s v="No"/>
    <n v="263640"/>
    <s v="ASALARIADO"/>
    <n v="31"/>
  </r>
  <r>
    <n v="1393"/>
    <s v="MUJER"/>
    <n v="846529"/>
    <s v="ASALARIADO"/>
    <s v="SECTOR PUBLICO"/>
    <x v="0"/>
    <s v="NO"/>
    <s v="NO"/>
    <n v="28"/>
    <s v="No"/>
    <s v="No"/>
    <n v="846529"/>
    <s v="ASALARIADO"/>
    <n v="28"/>
  </r>
  <r>
    <n v="1394"/>
    <s v="MUJER"/>
    <n v="240890.9"/>
    <s v="PENSIONADOS EN SU PROPIO SISTEMA"/>
    <s v="SECTOR PUBLICO"/>
    <x v="0"/>
    <s v="NO"/>
    <s v="NO"/>
    <n v="83"/>
    <s v="No"/>
    <s v="No"/>
    <n v="240890.9"/>
    <s v="PENSIONADOS EN SU PROPIO SISTEMA"/>
    <n v="83"/>
  </r>
  <r>
    <n v="1395"/>
    <s v="HOMBRE"/>
    <n v="924156"/>
    <s v="ASALARIADO"/>
    <s v="SECTOR PRIVADO"/>
    <x v="0"/>
    <s v="NO"/>
    <s v="NO"/>
    <n v="28"/>
    <s v="No"/>
    <s v="No"/>
    <n v="924156"/>
    <s v="ASALARIADO"/>
    <n v="28"/>
  </r>
  <r>
    <n v="1396"/>
    <s v="MUJER"/>
    <n v="1815071.5"/>
    <s v="ASALARIADO"/>
    <s v="SECTOR PUBLICO"/>
    <x v="0"/>
    <s v="NO"/>
    <s v="NO"/>
    <n v="35"/>
    <s v="No"/>
    <s v="No"/>
    <n v="1815071.5"/>
    <s v="ASALARIADO"/>
    <n v="35"/>
  </r>
  <r>
    <n v="1397"/>
    <s v="HOMBRE"/>
    <n v="585937"/>
    <s v="TRABAJADOR INDEPENDIENTE"/>
    <s v="SECTOR PRIVADO"/>
    <x v="0"/>
    <s v="NO"/>
    <s v="SI"/>
    <n v="57"/>
    <s v="No"/>
    <s v="No"/>
    <n v="585937"/>
    <s v="TRABAJADOR INDEPENDIENTE"/>
    <n v="57"/>
  </r>
  <r>
    <n v="1398"/>
    <s v="HOMBRE"/>
    <n v="223702.12"/>
    <s v="ASALARIADO"/>
    <s v="SECTOR PRIVADO"/>
    <x v="0"/>
    <s v="NO"/>
    <s v="NO"/>
    <n v="53"/>
    <s v="No"/>
    <s v="No"/>
    <n v="223702.12"/>
    <s v="ASALARIADO"/>
    <n v="53"/>
  </r>
  <r>
    <n v="1399"/>
    <s v="HOMBRE"/>
    <n v="155807.99"/>
    <s v="ASALARIADO"/>
    <s v="SECTOR PRIVADO"/>
    <x v="0"/>
    <s v="NO"/>
    <s v="NO"/>
    <n v="42"/>
    <s v="No"/>
    <s v="No"/>
    <n v="155807.99"/>
    <s v="ASALARIADO"/>
    <n v="42"/>
  </r>
  <r>
    <n v="1400"/>
    <s v="HOMBRE"/>
    <n v="361976.88"/>
    <s v="ASALARIADO"/>
    <s v="SECTOR PRIVADO"/>
    <x v="0"/>
    <s v="NO"/>
    <s v="NO"/>
    <n v="48"/>
    <s v="No"/>
    <s v="No"/>
    <n v="361976.88"/>
    <s v="ASALARIADO"/>
    <n v="48"/>
  </r>
  <r>
    <n v="1401"/>
    <s v="HOMBRE"/>
    <n v="573500"/>
    <s v="ASALARIADO"/>
    <s v="SECTOR PRIVADO"/>
    <x v="0"/>
    <s v="NO"/>
    <s v="NO"/>
    <n v="26"/>
    <s v="No"/>
    <s v="No"/>
    <n v="573500"/>
    <s v="ASALARIADO"/>
    <n v="26"/>
  </r>
  <r>
    <n v="1402"/>
    <s v="HOMBRE"/>
    <n v="180000"/>
    <s v="ASALARIADO"/>
    <s v="SECTOR PRIVADO"/>
    <x v="0"/>
    <s v="NO"/>
    <s v="SI"/>
    <n v="47"/>
    <s v="No"/>
    <s v="No"/>
    <n v="180000"/>
    <s v="ASALARIADO"/>
    <n v="47"/>
  </r>
  <r>
    <n v="1403"/>
    <s v="HOMBRE"/>
    <n v="811540"/>
    <s v="ASALARIADO"/>
    <s v="SECTOR PRIVADO"/>
    <x v="0"/>
    <s v="NO"/>
    <s v="NO"/>
    <n v="21"/>
    <s v="No"/>
    <s v="No"/>
    <n v="811540"/>
    <s v="ASALARIADO"/>
    <n v="21"/>
  </r>
  <r>
    <n v="1404"/>
    <s v="MUJER"/>
    <n v="760842"/>
    <s v="PENSIONADOS EN SU PROPIO SISTEMA"/>
    <s v="SECTOR PUBLICO"/>
    <x v="0"/>
    <s v="NO"/>
    <s v="NO"/>
    <n v="75"/>
    <s v="No"/>
    <s v="No"/>
    <n v="760842"/>
    <s v="PENSIONADOS EN SU PROPIO SISTEMA"/>
    <n v="75"/>
  </r>
  <r>
    <n v="1405"/>
    <s v="HOMBRE"/>
    <n v="1255736.08"/>
    <s v="ASALARIADO"/>
    <s v="SECTOR PRIVADO"/>
    <x v="0"/>
    <s v="NO"/>
    <s v="NO"/>
    <n v="41"/>
    <s v="No"/>
    <s v="No"/>
    <n v="1255736.08"/>
    <s v="ASALARIADO"/>
    <n v="41"/>
  </r>
  <r>
    <n v="1406"/>
    <s v="HOMBRE"/>
    <n v="1146611.22"/>
    <s v="ASALARIADO"/>
    <s v="SECTOR PUBLICO"/>
    <x v="0"/>
    <s v="NO"/>
    <s v="NO"/>
    <n v="27"/>
    <s v="No"/>
    <s v="No"/>
    <n v="1146611.22"/>
    <s v="ASALARIADO"/>
    <n v="27"/>
  </r>
  <r>
    <n v="1407"/>
    <s v="HOMBRE"/>
    <n v="1497172.49"/>
    <s v="ASALARIADO"/>
    <s v="SECTOR PUBLICO"/>
    <x v="0"/>
    <s v="NO"/>
    <s v="NO"/>
    <n v="47"/>
    <s v="No"/>
    <s v="No"/>
    <n v="1497172.49"/>
    <s v="ASALARIADO"/>
    <n v="47"/>
  </r>
  <r>
    <n v="1408"/>
    <s v="HOMBRE"/>
    <n v="1372847.55"/>
    <s v="ASALARIADO"/>
    <s v="SECTOR PUBLICO"/>
    <x v="0"/>
    <s v="NO"/>
    <s v="NO"/>
    <n v="56"/>
    <s v="No"/>
    <s v="No"/>
    <n v="1372847.55"/>
    <s v="ASALARIADO"/>
    <n v="56"/>
  </r>
  <r>
    <n v="1409"/>
    <s v="MUJER"/>
    <n v="830543"/>
    <s v="ASALARIADO"/>
    <s v="SECTOR PUBLICO"/>
    <x v="0"/>
    <s v="NO"/>
    <s v="SI"/>
    <n v="39"/>
    <s v="No"/>
    <s v="No"/>
    <n v="830543"/>
    <s v="ASALARIADO"/>
    <n v="39"/>
  </r>
  <r>
    <n v="1410"/>
    <s v="HOMBRE"/>
    <n v="650897.42000000004"/>
    <s v="ASALARIADO"/>
    <s v="SECTOR PRIVADO"/>
    <x v="0"/>
    <s v="NO"/>
    <s v="NO"/>
    <n v="38"/>
    <s v="No"/>
    <s v="No"/>
    <n v="650897.42000000004"/>
    <s v="ASALARIADO"/>
    <n v="38"/>
  </r>
  <r>
    <n v="1411"/>
    <s v="HOMBRE"/>
    <n v="463597.72"/>
    <s v="ASALARIADO"/>
    <s v="SECTOR PRIVADO"/>
    <x v="0"/>
    <s v="SI"/>
    <s v="NO"/>
    <n v="47"/>
    <s v="No"/>
    <s v="No"/>
    <n v="463597.72"/>
    <s v="ASALARIADO"/>
    <n v="47"/>
  </r>
  <r>
    <n v="1412"/>
    <s v="MUJER"/>
    <n v="297050"/>
    <s v="ASEGURADO VOLUNTARIO"/>
    <s v="SECTOR PRIVADO"/>
    <x v="0"/>
    <s v="NO"/>
    <s v="NO"/>
    <n v="31"/>
    <s v="No"/>
    <s v="No"/>
    <n v="297050"/>
    <s v="ASEGURADO VOLUNTARIO"/>
    <n v="31"/>
  </r>
  <r>
    <n v="1413"/>
    <s v="HOMBRE"/>
    <n v="297110"/>
    <s v="ASEGURADO VOLUNTARIO"/>
    <s v="SECTOR PRIVADO"/>
    <x v="0"/>
    <s v="NO"/>
    <s v="NO"/>
    <n v="36"/>
    <s v="No"/>
    <s v="No"/>
    <n v="297110"/>
    <s v="ASEGURADO VOLUNTARIO"/>
    <n v="36"/>
  </r>
  <r>
    <n v="1414"/>
    <s v="MUJER"/>
    <n v="297045"/>
    <s v="ASEGURADO VOLUNTARIO"/>
    <s v="SECTOR PRIVADO"/>
    <x v="0"/>
    <s v="NO"/>
    <s v="NO"/>
    <n v="33"/>
    <s v="No"/>
    <s v="No"/>
    <n v="297045"/>
    <s v="ASEGURADO VOLUNTARIO"/>
    <n v="33"/>
  </r>
  <r>
    <n v="1415"/>
    <s v="MUJER"/>
    <n v="278030"/>
    <s v="CONVENIOS ESPECIALES DE TRABAJADORES INDEPENDIENTES"/>
    <s v="SECTOR PRIVADO"/>
    <x v="0"/>
    <s v="NO"/>
    <s v="NO"/>
    <n v="35"/>
    <s v="No"/>
    <s v="No"/>
    <n v="278030"/>
    <s v="CONVENIOS ESPECIALES DE TRABAJADORES INDEPENDIENTES"/>
    <n v="35"/>
  </r>
  <r>
    <n v="1416"/>
    <s v="MUJER"/>
    <n v="11580185.98"/>
    <s v="ASALARIADO"/>
    <s v="SECTOR PRIVADO"/>
    <x v="0"/>
    <s v="NO"/>
    <s v="NO"/>
    <n v="46"/>
    <s v="Atípico"/>
    <s v="No"/>
    <n v="11580185.98"/>
    <s v="ASALARIADO"/>
    <n v="46"/>
  </r>
  <r>
    <n v="1417"/>
    <s v="HOMBRE"/>
    <n v="2007029.76"/>
    <s v="ASALARIADO"/>
    <s v="SECTOR PUBLICO"/>
    <x v="0"/>
    <s v="NO"/>
    <s v="NO"/>
    <n v="54"/>
    <s v="No"/>
    <s v="No"/>
    <n v="2007029.76"/>
    <s v="ASALARIADO"/>
    <n v="54"/>
  </r>
  <r>
    <n v="1418"/>
    <s v="HOMBRE"/>
    <n v="740237.33"/>
    <s v="ASALARIADO"/>
    <s v="SECTOR PUBLICO"/>
    <x v="0"/>
    <s v="NO"/>
    <s v="NO"/>
    <n v="52"/>
    <s v="No"/>
    <s v="No"/>
    <n v="740237.33"/>
    <s v="ASALARIADO"/>
    <n v="52"/>
  </r>
  <r>
    <n v="1419"/>
    <s v="HOMBRE"/>
    <n v="140000"/>
    <s v="ASALARIADO"/>
    <s v="SECTOR PRIVADO"/>
    <x v="0"/>
    <s v="NO"/>
    <s v="NO"/>
    <n v="42"/>
    <s v="No"/>
    <s v="No"/>
    <n v="140000"/>
    <s v="ASALARIADO"/>
    <n v="42"/>
  </r>
  <r>
    <n v="1420"/>
    <s v="MUJER"/>
    <n v="300018"/>
    <s v="TRABAJADOR INDEPENDIENTE"/>
    <s v="SECTOR PRIVADO"/>
    <x v="0"/>
    <s v="NO"/>
    <s v="SI"/>
    <n v="58"/>
    <s v="No"/>
    <s v="No"/>
    <n v="300018"/>
    <s v="TRABAJADOR INDEPENDIENTE"/>
    <n v="58"/>
  </r>
  <r>
    <n v="1421"/>
    <s v="MUJER"/>
    <n v="297045"/>
    <s v="ASEGURADO VOLUNTARIO"/>
    <s v="SECTOR PRIVADO"/>
    <x v="0"/>
    <s v="NO"/>
    <s v="SI"/>
    <n v="27"/>
    <s v="No"/>
    <s v="No"/>
    <n v="297045"/>
    <s v="ASEGURADO VOLUNTARIO"/>
    <n v="27"/>
  </r>
  <r>
    <n v="1422"/>
    <s v="HOMBRE"/>
    <n v="266625"/>
    <s v="ASALARIADO"/>
    <s v="SECTOR PRIVADO"/>
    <x v="0"/>
    <s v="NO"/>
    <s v="NO"/>
    <n v="50"/>
    <s v="No"/>
    <s v="No"/>
    <n v="266625"/>
    <s v="ASALARIADO"/>
    <n v="50"/>
  </r>
  <r>
    <n v="1423"/>
    <s v="HOMBRE"/>
    <n v="282305"/>
    <s v="TRABAJADOR INDEPENDIENTE"/>
    <s v="SECTOR PRIVADO"/>
    <x v="0"/>
    <s v="NO"/>
    <s v="SI"/>
    <n v="34"/>
    <s v="No"/>
    <s v="No"/>
    <n v="282305"/>
    <s v="TRABAJADOR INDEPENDIENTE"/>
    <n v="34"/>
  </r>
  <r>
    <n v="1424"/>
    <s v="HOMBRE"/>
    <n v="574141.48"/>
    <s v="ASALARIADO"/>
    <s v="SECTOR PRIVADO"/>
    <x v="0"/>
    <s v="NO"/>
    <s v="NO"/>
    <n v="22"/>
    <s v="No"/>
    <s v="No"/>
    <n v="574141.48"/>
    <s v="ASALARIADO"/>
    <n v="22"/>
  </r>
  <r>
    <n v="1425"/>
    <s v="MUJER"/>
    <n v="2072167"/>
    <s v="PENSIONADOS EN SU PROPIO SISTEMA"/>
    <s v="SECTOR PUBLICO"/>
    <x v="0"/>
    <s v="NO"/>
    <s v="NO"/>
    <n v="67"/>
    <s v="No"/>
    <s v="No"/>
    <n v="2072167"/>
    <s v="PENSIONADOS EN SU PROPIO SISTEMA"/>
    <n v="67"/>
  </r>
  <r>
    <n v="1426"/>
    <s v="HOMBRE"/>
    <n v="278030"/>
    <s v="CONVENIOS ESPECIALES DE TRABAJADORES INDEPENDIENTES"/>
    <s v="SECTOR PRIVADO"/>
    <x v="0"/>
    <s v="NO"/>
    <s v="NO"/>
    <n v="56"/>
    <s v="No"/>
    <s v="No"/>
    <n v="278030"/>
    <s v="CONVENIOS ESPECIALES DE TRABAJADORES INDEPENDIENTES"/>
    <n v="56"/>
  </r>
  <r>
    <n v="1427"/>
    <s v="MUJER"/>
    <n v="2166746.5"/>
    <s v="ASALARIADO"/>
    <s v="SECTOR PUBLICO"/>
    <x v="0"/>
    <s v="NO"/>
    <s v="NO"/>
    <n v="32"/>
    <s v="No"/>
    <s v="No"/>
    <n v="2166746.5"/>
    <s v="ASALARIADO"/>
    <n v="32"/>
  </r>
  <r>
    <n v="1428"/>
    <s v="MUJER"/>
    <n v="532257.68999999994"/>
    <s v="ASALARIADO"/>
    <s v="SECTOR PRIVADO"/>
    <x v="0"/>
    <s v="NO"/>
    <s v="NO"/>
    <n v="42"/>
    <s v="No"/>
    <s v="No"/>
    <n v="532257.68999999994"/>
    <s v="ASALARIADO"/>
    <n v="42"/>
  </r>
  <r>
    <n v="1429"/>
    <s v="HOMBRE"/>
    <n v="2762536.65"/>
    <s v="ASALARIADO"/>
    <s v="SECTOR PRIVADO"/>
    <x v="0"/>
    <s v="SI"/>
    <s v="NO"/>
    <n v="42"/>
    <s v="Atípico"/>
    <s v="No"/>
    <n v="2762536.65"/>
    <s v="ASALARIADO"/>
    <n v="42"/>
  </r>
  <r>
    <n v="1430"/>
    <s v="MUJER"/>
    <n v="278030"/>
    <s v="CONVENIOS ESPECIALES DE TRABAJADORES INDEPENDIENTES"/>
    <s v="SECTOR PRIVADO"/>
    <x v="0"/>
    <s v="NO"/>
    <s v="NO"/>
    <n v="60"/>
    <s v="No"/>
    <s v="No"/>
    <n v="278030"/>
    <s v="CONVENIOS ESPECIALES DE TRABAJADORES INDEPENDIENTES"/>
    <n v="60"/>
  </r>
  <r>
    <n v="1431"/>
    <s v="HOMBRE"/>
    <n v="437183.54"/>
    <s v="ASALARIADO"/>
    <s v="SECTOR PRIVADO"/>
    <x v="0"/>
    <s v="NO"/>
    <s v="NO"/>
    <n v="46"/>
    <s v="No"/>
    <s v="No"/>
    <n v="437183.54"/>
    <s v="ASALARIADO"/>
    <n v="46"/>
  </r>
  <r>
    <n v="1432"/>
    <s v="HOMBRE"/>
    <n v="417623.03"/>
    <s v="ASALARIADO"/>
    <s v="SECTOR PRIVADO"/>
    <x v="0"/>
    <s v="NO"/>
    <s v="NO"/>
    <n v="27"/>
    <s v="No"/>
    <s v="No"/>
    <n v="417623.03"/>
    <s v="ASALARIADO"/>
    <n v="27"/>
  </r>
  <r>
    <n v="1433"/>
    <s v="MUJER"/>
    <n v="170502"/>
    <s v="ASALARIADO"/>
    <s v="SECTOR PRIVADO"/>
    <x v="0"/>
    <s v="NO"/>
    <s v="NO"/>
    <n v="47"/>
    <s v="No"/>
    <s v="No"/>
    <n v="170502"/>
    <s v="ASALARIADO"/>
    <n v="47"/>
  </r>
  <r>
    <n v="1434"/>
    <s v="HOMBRE"/>
    <n v="573826"/>
    <s v="TRABAJADOR INDEPENDIENTE"/>
    <s v="SECTOR PRIVADO"/>
    <x v="0"/>
    <s v="NO"/>
    <s v="SI"/>
    <n v="61"/>
    <s v="No"/>
    <s v="No"/>
    <n v="573826"/>
    <s v="TRABAJADOR INDEPENDIENTE"/>
    <n v="61"/>
  </r>
  <r>
    <n v="1435"/>
    <s v="MUJER"/>
    <n v="297045"/>
    <s v="ASEGURADO VOLUNTARIO"/>
    <s v="SECTOR PRIVADO"/>
    <x v="0"/>
    <s v="NO"/>
    <s v="SI"/>
    <n v="23"/>
    <s v="No"/>
    <s v="No"/>
    <n v="297045"/>
    <s v="ASEGURADO VOLUNTARIO"/>
    <n v="23"/>
  </r>
  <r>
    <n v="1436"/>
    <s v="HOMBRE"/>
    <n v="406190.91"/>
    <s v="ASALARIADO"/>
    <s v="SECTOR PUBLICO"/>
    <x v="0"/>
    <s v="SI"/>
    <s v="NO"/>
    <n v="22"/>
    <s v="No"/>
    <s v="No"/>
    <n v="406190.91"/>
    <s v="ASALARIADO"/>
    <n v="22"/>
  </r>
  <r>
    <n v="1437"/>
    <s v="HOMBRE"/>
    <n v="297046"/>
    <s v="ASEGURADO VOLUNTARIO"/>
    <s v="SECTOR PRIVADO"/>
    <x v="0"/>
    <s v="SI"/>
    <s v="NO"/>
    <n v="44"/>
    <s v="No"/>
    <s v="No"/>
    <n v="297046"/>
    <s v="ASEGURADO VOLUNTARIO"/>
    <n v="44"/>
  </r>
  <r>
    <n v="1438"/>
    <s v="MUJER"/>
    <n v="313897"/>
    <s v="ASALARIADO"/>
    <s v="SECTOR PUBLICO"/>
    <x v="0"/>
    <s v="NO"/>
    <s v="SI"/>
    <n v="31"/>
    <s v="No"/>
    <s v="No"/>
    <n v="313897"/>
    <s v="ASALARIADO"/>
    <n v="31"/>
  </r>
  <r>
    <n v="1439"/>
    <s v="MUJER"/>
    <n v="496170"/>
    <s v="ASALARIADO"/>
    <s v="SECTOR PRIVADO"/>
    <x v="0"/>
    <s v="SI"/>
    <s v="NO"/>
    <n v="28"/>
    <s v="No"/>
    <s v="No"/>
    <n v="496170"/>
    <s v="ASALARIADO"/>
    <n v="28"/>
  </r>
  <r>
    <n v="1440"/>
    <s v="HOMBRE"/>
    <n v="952596"/>
    <s v="ASALARIADO"/>
    <s v="SECTOR PRIVADO"/>
    <x v="0"/>
    <s v="NO"/>
    <s v="NO"/>
    <n v="61"/>
    <s v="No"/>
    <s v="No"/>
    <n v="952596"/>
    <s v="ASALARIADO"/>
    <n v="61"/>
  </r>
  <r>
    <n v="1441"/>
    <s v="MUJER"/>
    <n v="644244"/>
    <s v="ASALARIADO"/>
    <s v="SECTOR PRIVADO"/>
    <x v="0"/>
    <s v="NO"/>
    <s v="NO"/>
    <n v="25"/>
    <s v="No"/>
    <s v="No"/>
    <n v="644244"/>
    <s v="ASALARIADO"/>
    <n v="25"/>
  </r>
  <r>
    <n v="1442"/>
    <s v="HOMBRE"/>
    <n v="297045"/>
    <s v="ASEGURADO VOLUNTARIO"/>
    <s v="SECTOR PRIVADO"/>
    <x v="0"/>
    <s v="NO"/>
    <s v="NO"/>
    <n v="36"/>
    <s v="No"/>
    <s v="No"/>
    <n v="297045"/>
    <s v="ASEGURADO VOLUNTARIO"/>
    <n v="36"/>
  </r>
  <r>
    <n v="1443"/>
    <s v="MUJER"/>
    <n v="297044.99"/>
    <s v="CONVENIOS ESPECIALES DE TRABAJADORES INDEPENDIENTES"/>
    <s v="SECTOR PRIVADO"/>
    <x v="0"/>
    <s v="SI"/>
    <s v="NO"/>
    <n v="56"/>
    <s v="No"/>
    <s v="No"/>
    <n v="297044.99"/>
    <s v="CONVENIOS ESPECIALES DE TRABAJADORES INDEPENDIENTES"/>
    <n v="56"/>
  </r>
  <r>
    <n v="1444"/>
    <s v="MUJER"/>
    <n v="1591132.4"/>
    <s v="ASALARIADO"/>
    <s v="SECTOR PUBLICO"/>
    <x v="0"/>
    <s v="NO"/>
    <s v="NO"/>
    <n v="51"/>
    <s v="No"/>
    <s v="No"/>
    <n v="1591132.4"/>
    <s v="ASALARIADO"/>
    <n v="51"/>
  </r>
  <r>
    <n v="1445"/>
    <s v="HOMBRE"/>
    <n v="130000"/>
    <s v="ASALARIADO"/>
    <s v="SECTOR PRIVADO"/>
    <x v="0"/>
    <s v="SI"/>
    <s v="NO"/>
    <n v="40"/>
    <s v="No"/>
    <s v="No"/>
    <n v="130000"/>
    <s v="ASALARIADO"/>
    <n v="40"/>
  </r>
  <r>
    <n v="1446"/>
    <s v="HOMBRE"/>
    <n v="868191.39"/>
    <s v="ASALARIADO"/>
    <s v="SECTOR PRIVADO"/>
    <x v="0"/>
    <s v="NO"/>
    <s v="NO"/>
    <n v="30"/>
    <s v="No"/>
    <s v="No"/>
    <n v="868191.39"/>
    <s v="ASALARIADO"/>
    <n v="30"/>
  </r>
  <r>
    <n v="1447"/>
    <s v="MUJER"/>
    <n v="122313.33"/>
    <s v="ASALARIADO"/>
    <s v="SECTOR PRIVADO"/>
    <x v="0"/>
    <s v="NO"/>
    <s v="NO"/>
    <n v="42"/>
    <s v="No"/>
    <s v="No"/>
    <n v="122313.33"/>
    <s v="ASALARIADO"/>
    <n v="42"/>
  </r>
  <r>
    <n v="1448"/>
    <s v="HOMBRE"/>
    <n v="337000"/>
    <s v="ASALARIADO"/>
    <s v="SECTOR PRIVADO"/>
    <x v="0"/>
    <s v="SI"/>
    <s v="NO"/>
    <n v="42"/>
    <s v="No"/>
    <s v="No"/>
    <n v="337000"/>
    <s v="ASALARIADO"/>
    <n v="42"/>
  </r>
  <r>
    <n v="1449"/>
    <s v="MUJER"/>
    <n v="1448116.5"/>
    <s v="ASALARIADO"/>
    <s v="SECTOR PUBLICO"/>
    <x v="0"/>
    <s v="NO"/>
    <s v="NO"/>
    <n v="42"/>
    <s v="No"/>
    <s v="No"/>
    <n v="1448116.5"/>
    <s v="ASALARIADO"/>
    <n v="42"/>
  </r>
  <r>
    <n v="1450"/>
    <s v="MUJER"/>
    <n v="327716"/>
    <s v="ASEGURADO VOLUNTARIO"/>
    <s v="SECTOR PRIVADO"/>
    <x v="0"/>
    <s v="NO"/>
    <s v="NO"/>
    <n v="40"/>
    <s v="No"/>
    <s v="No"/>
    <n v="327716"/>
    <s v="ASEGURADO VOLUNTARIO"/>
    <n v="40"/>
  </r>
  <r>
    <n v="1451"/>
    <s v="MUJER"/>
    <n v="297044"/>
    <s v="CONVENIOS ESPECIALES DE ASEGURADOS VOLUNTARIOS"/>
    <s v="SECTOR PRIVADO"/>
    <x v="0"/>
    <s v="NO"/>
    <s v="NO"/>
    <n v="27"/>
    <s v="No"/>
    <s v="No"/>
    <n v="297044"/>
    <s v="CONVENIOS ESPECIALES DE ASEGURADOS VOLUNTARIOS"/>
    <n v="27"/>
  </r>
  <r>
    <n v="1452"/>
    <s v="HOMBRE"/>
    <n v="278030"/>
    <s v="CONVENIOS ESPECIALES DE TRABAJADORES INDEPENDIENTES"/>
    <s v="SECTOR PRIVADO"/>
    <x v="0"/>
    <s v="NO"/>
    <s v="NO"/>
    <n v="48"/>
    <s v="No"/>
    <s v="No"/>
    <n v="278030"/>
    <s v="CONVENIOS ESPECIALES DE TRABAJADORES INDEPENDIENTES"/>
    <n v="48"/>
  </r>
  <r>
    <n v="1453"/>
    <s v="HOMBRE"/>
    <n v="477915"/>
    <s v="ASALARIADO"/>
    <s v="SECTOR PUBLICO"/>
    <x v="0"/>
    <s v="NO"/>
    <s v="NO"/>
    <n v="21"/>
    <s v="No"/>
    <s v="No"/>
    <n v="477915"/>
    <s v="ASALARIADO"/>
    <n v="21"/>
  </r>
  <r>
    <n v="1454"/>
    <s v="HOMBRE"/>
    <n v="5472090.3399999999"/>
    <s v="ASALARIADO"/>
    <s v="SECTOR PUBLICO"/>
    <x v="0"/>
    <s v="NO"/>
    <s v="NO"/>
    <n v="42"/>
    <s v="Atípico"/>
    <s v="No"/>
    <n v="5472090.3399999999"/>
    <s v="ASALARIADO"/>
    <n v="42"/>
  </r>
  <r>
    <n v="1455"/>
    <s v="MUJER"/>
    <n v="196822.39"/>
    <s v="PENSIONADOS EN SU PROPIO SISTEMA"/>
    <s v="SECTOR PUBLICO"/>
    <x v="0"/>
    <s v="NO"/>
    <s v="NO"/>
    <n v="94"/>
    <s v="No"/>
    <s v="No"/>
    <n v="196822.39"/>
    <s v="PENSIONADOS EN SU PROPIO SISTEMA"/>
    <n v="94"/>
  </r>
  <r>
    <n v="1456"/>
    <s v="MUJER"/>
    <n v="575000"/>
    <s v="ASALARIADO"/>
    <s v="SECTOR PRIVADO"/>
    <x v="0"/>
    <s v="NO"/>
    <s v="SI"/>
    <n v="32"/>
    <s v="No"/>
    <s v="No"/>
    <n v="575000"/>
    <s v="ASALARIADO"/>
    <n v="32"/>
  </r>
  <r>
    <n v="1457"/>
    <s v="MUJER"/>
    <n v="298957"/>
    <s v="ASEGURADO VOLUNTARIO"/>
    <s v="SECTOR PRIVADO"/>
    <x v="0"/>
    <s v="NO"/>
    <s v="NO"/>
    <n v="32"/>
    <s v="No"/>
    <s v="No"/>
    <n v="298957"/>
    <s v="ASEGURADO VOLUNTARIO"/>
    <n v="32"/>
  </r>
  <r>
    <n v="1458"/>
    <s v="MUJER"/>
    <n v="75294.7"/>
    <s v="ASALARIADO"/>
    <s v="SECTOR PRIVADO"/>
    <x v="0"/>
    <s v="NO"/>
    <s v="NO"/>
    <n v="25"/>
    <s v="No"/>
    <s v="No"/>
    <n v="75294.7"/>
    <s v="ASALARIADO"/>
    <n v="25"/>
  </r>
  <r>
    <n v="1459"/>
    <s v="HOMBRE"/>
    <n v="278030"/>
    <s v="CONVENIOS ESPECIALES DE TRABAJADORES INDEPENDIENTES"/>
    <s v="SECTOR PRIVADO"/>
    <x v="0"/>
    <s v="NO"/>
    <s v="NO"/>
    <n v="61"/>
    <s v="No"/>
    <s v="No"/>
    <n v="278030"/>
    <s v="CONVENIOS ESPECIALES DE TRABAJADORES INDEPENDIENTES"/>
    <n v="61"/>
  </r>
  <r>
    <n v="1460"/>
    <s v="MUJER"/>
    <n v="278030.99"/>
    <s v="CONVENIOS ESPECIALES DE TRABAJADORES INDEPENDIENTES"/>
    <s v="SECTOR PRIVADO"/>
    <x v="0"/>
    <s v="NO"/>
    <s v="NO"/>
    <n v="34"/>
    <s v="No"/>
    <s v="No"/>
    <n v="278030.99"/>
    <s v="CONVENIOS ESPECIALES DE TRABAJADORES INDEPENDIENTES"/>
    <n v="34"/>
  </r>
  <r>
    <n v="1461"/>
    <s v="MUJER"/>
    <n v="791499.02"/>
    <s v="ASALARIADO"/>
    <s v="SECTOR PRIVADO"/>
    <x v="0"/>
    <s v="NO"/>
    <s v="NO"/>
    <n v="29"/>
    <s v="No"/>
    <s v="No"/>
    <n v="791499.02"/>
    <s v="ASALARIADO"/>
    <n v="29"/>
  </r>
  <r>
    <n v="1462"/>
    <s v="HOMBRE"/>
    <n v="371304"/>
    <s v="TRABAJADOR INDEPENDIENTE"/>
    <s v="SECTOR PRIVADO"/>
    <x v="0"/>
    <s v="NO"/>
    <s v="SI"/>
    <n v="37"/>
    <s v="No"/>
    <s v="No"/>
    <n v="371304"/>
    <s v="TRABAJADOR INDEPENDIENTE"/>
    <n v="37"/>
  </r>
  <r>
    <n v="1463"/>
    <s v="MUJER"/>
    <n v="1611870.5"/>
    <s v="ASALARIADO"/>
    <s v="SECTOR PUBLICO"/>
    <x v="0"/>
    <s v="NO"/>
    <s v="NO"/>
    <n v="33"/>
    <s v="No"/>
    <s v="No"/>
    <n v="1611870.5"/>
    <s v="ASALARIADO"/>
    <n v="33"/>
  </r>
  <r>
    <n v="1464"/>
    <s v="HOMBRE"/>
    <n v="771947.42"/>
    <s v="ASALARIADO"/>
    <s v="SECTOR PRIVADO"/>
    <x v="0"/>
    <s v="NO"/>
    <s v="NO"/>
    <n v="40"/>
    <s v="No"/>
    <s v="No"/>
    <n v="771947.42"/>
    <s v="ASALARIADO"/>
    <n v="40"/>
  </r>
  <r>
    <n v="1465"/>
    <s v="HOMBRE"/>
    <n v="278030"/>
    <s v="CONVENIOS ESPECIALES DE TRABAJADORES INDEPENDIENTES"/>
    <s v="SECTOR PRIVADO"/>
    <x v="0"/>
    <s v="NO"/>
    <s v="NO"/>
    <n v="53"/>
    <s v="No"/>
    <s v="No"/>
    <n v="278030"/>
    <s v="CONVENIOS ESPECIALES DE TRABAJADORES INDEPENDIENTES"/>
    <n v="53"/>
  </r>
  <r>
    <n v="1466"/>
    <s v="MUJER"/>
    <n v="1358025.5"/>
    <s v="ASALARIADO"/>
    <s v="SECTOR PUBLICO"/>
    <x v="0"/>
    <s v="NO"/>
    <s v="NO"/>
    <n v="32"/>
    <s v="No"/>
    <s v="No"/>
    <n v="1358025.5"/>
    <s v="ASALARIADO"/>
    <n v="32"/>
  </r>
  <r>
    <n v="1467"/>
    <s v="HOMBRE"/>
    <n v="1049700.32"/>
    <s v="ASALARIADO"/>
    <s v="SECTOR PRIVADO"/>
    <x v="0"/>
    <s v="NO"/>
    <s v="NO"/>
    <n v="37"/>
    <s v="No"/>
    <s v="No"/>
    <n v="1049700.32"/>
    <s v="ASALARIADO"/>
    <n v="37"/>
  </r>
  <r>
    <n v="1468"/>
    <s v="HOMBRE"/>
    <n v="311173"/>
    <s v="TRABAJADOR INDEPENDIENTE"/>
    <s v="SECTOR PRIVADO"/>
    <x v="0"/>
    <s v="NO"/>
    <s v="SI"/>
    <n v="33"/>
    <s v="No"/>
    <s v="No"/>
    <n v="311173"/>
    <s v="TRABAJADOR INDEPENDIENTE"/>
    <n v="33"/>
  </r>
  <r>
    <n v="1469"/>
    <s v="HOMBRE"/>
    <n v="266800"/>
    <s v="ASALARIADO"/>
    <s v="SECTOR PRIVADO"/>
    <x v="0"/>
    <s v="NO"/>
    <s v="NO"/>
    <n v="44"/>
    <s v="No"/>
    <s v="No"/>
    <n v="266800"/>
    <s v="ASALARIADO"/>
    <n v="44"/>
  </r>
  <r>
    <n v="1470"/>
    <s v="HOMBRE"/>
    <n v="196925"/>
    <s v="ASALARIADO"/>
    <s v="SECTOR PRIVADO"/>
    <x v="0"/>
    <s v="NO"/>
    <s v="SI"/>
    <n v="22"/>
    <s v="No"/>
    <s v="No"/>
    <n v="196925"/>
    <s v="ASALARIADO"/>
    <n v="22"/>
  </r>
  <r>
    <n v="1471"/>
    <s v="HOMBRE"/>
    <n v="342027"/>
    <s v="ASALARIADO"/>
    <s v="SECTOR PRIVADO"/>
    <x v="0"/>
    <s v="SI"/>
    <s v="NO"/>
    <n v="61"/>
    <s v="No"/>
    <s v="No"/>
    <n v="342027"/>
    <s v="ASALARIADO"/>
    <n v="61"/>
  </r>
  <r>
    <n v="1472"/>
    <s v="MUJER"/>
    <n v="1104062"/>
    <s v="PENSIONADOS EN SU PROPIO SISTEMA"/>
    <s v="SECTOR PUBLICO"/>
    <x v="0"/>
    <s v="NO"/>
    <s v="NO"/>
    <n v="91"/>
    <s v="No"/>
    <s v="No"/>
    <n v="1104062"/>
    <s v="PENSIONADOS EN SU PROPIO SISTEMA"/>
    <n v="91"/>
  </r>
  <r>
    <n v="1473"/>
    <s v="HOMBRE"/>
    <n v="155880"/>
    <s v="ASALARIADO"/>
    <s v="SECTOR PRIVADO"/>
    <x v="0"/>
    <s v="NO"/>
    <s v="NO"/>
    <n v="36"/>
    <s v="No"/>
    <s v="No"/>
    <n v="155880"/>
    <s v="ASALARIADO"/>
    <n v="36"/>
  </r>
  <r>
    <n v="1474"/>
    <s v="HOMBRE"/>
    <n v="297046"/>
    <s v="ASEGURADO VOLUNTARIO"/>
    <s v="SECTOR PRIVADO"/>
    <x v="0"/>
    <s v="NO"/>
    <s v="NO"/>
    <n v="51"/>
    <s v="No"/>
    <s v="No"/>
    <n v="297046"/>
    <s v="ASEGURADO VOLUNTARIO"/>
    <n v="51"/>
  </r>
  <r>
    <n v="1475"/>
    <s v="HOMBRE"/>
    <n v="338166"/>
    <s v="TRABAJADOR INDEPENDIENTE"/>
    <s v="SECTOR PRIVADO"/>
    <x v="0"/>
    <s v="NO"/>
    <s v="NO"/>
    <n v="56"/>
    <s v="No"/>
    <s v="No"/>
    <n v="338166"/>
    <s v="TRABAJADOR INDEPENDIENTE"/>
    <n v="56"/>
  </r>
  <r>
    <n v="1476"/>
    <s v="HOMBRE"/>
    <n v="650000"/>
    <s v="ASALARIADO"/>
    <s v="SECTOR PRIVADO"/>
    <x v="0"/>
    <s v="NO"/>
    <s v="SI"/>
    <n v="31"/>
    <s v="No"/>
    <s v="No"/>
    <n v="650000"/>
    <s v="ASALARIADO"/>
    <n v="31"/>
  </r>
  <r>
    <n v="1477"/>
    <s v="HOMBRE"/>
    <n v="490638.83"/>
    <s v="ASALARIADO"/>
    <s v="SECTOR PUBLICO"/>
    <x v="0"/>
    <s v="NO"/>
    <s v="NO"/>
    <n v="55"/>
    <s v="No"/>
    <s v="No"/>
    <n v="490638.83"/>
    <s v="ASALARIADO"/>
    <n v="55"/>
  </r>
  <r>
    <n v="1478"/>
    <s v="MUJER"/>
    <n v="432363"/>
    <s v="PENSIONADOS EN SU PROPIO SISTEMA"/>
    <s v="SECTOR PUBLICO"/>
    <x v="0"/>
    <s v="NO"/>
    <s v="NO"/>
    <n v="80"/>
    <s v="No"/>
    <s v="No"/>
    <n v="432363"/>
    <s v="PENSIONADOS EN SU PROPIO SISTEMA"/>
    <n v="80"/>
  </r>
  <r>
    <n v="1479"/>
    <s v="HOMBRE"/>
    <n v="360420"/>
    <s v="TRABAJADOR INDEPENDIENTE"/>
    <s v="SECTOR PRIVADO"/>
    <x v="0"/>
    <s v="NO"/>
    <s v="SI"/>
    <n v="32"/>
    <s v="No"/>
    <s v="No"/>
    <n v="360420"/>
    <s v="TRABAJADOR INDEPENDIENTE"/>
    <n v="32"/>
  </r>
  <r>
    <n v="1480"/>
    <s v="HOMBRE"/>
    <n v="351670.01"/>
    <s v="ASALARIADO"/>
    <s v="SECTOR PRIVADO"/>
    <x v="0"/>
    <s v="NO"/>
    <s v="NO"/>
    <n v="21"/>
    <s v="No"/>
    <s v="No"/>
    <n v="351670.01"/>
    <s v="ASALARIADO"/>
    <n v="21"/>
  </r>
  <r>
    <n v="1481"/>
    <s v="MUJER"/>
    <n v="528606.29"/>
    <s v="ASALARIADO"/>
    <s v="SECTOR PUBLICO"/>
    <x v="0"/>
    <s v="NO"/>
    <s v="NO"/>
    <n v="29"/>
    <s v="No"/>
    <s v="No"/>
    <n v="528606.29"/>
    <s v="ASALARIADO"/>
    <n v="29"/>
  </r>
  <r>
    <n v="1482"/>
    <s v="MUJER"/>
    <n v="2398731.5"/>
    <s v="ASALARIADO"/>
    <s v="SECTOR PUBLICO"/>
    <x v="0"/>
    <s v="NO"/>
    <s v="NO"/>
    <n v="29"/>
    <s v="Atípico"/>
    <s v="No"/>
    <n v="2398731.5"/>
    <s v="ASALARIADO"/>
    <n v="29"/>
  </r>
  <r>
    <n v="1483"/>
    <s v="HOMBRE"/>
    <n v="327400"/>
    <s v="ASALARIADO"/>
    <s v="SECTOR PRIVADO"/>
    <x v="0"/>
    <s v="NO"/>
    <s v="NO"/>
    <n v="21"/>
    <s v="No"/>
    <s v="No"/>
    <n v="327400"/>
    <s v="ASALARIADO"/>
    <n v="21"/>
  </r>
  <r>
    <n v="1484"/>
    <s v="MUJER"/>
    <n v="228749"/>
    <s v="ASALARIADO"/>
    <s v="SECTOR PUBLICO"/>
    <x v="0"/>
    <s v="NO"/>
    <s v="SI"/>
    <n v="56"/>
    <s v="No"/>
    <s v="No"/>
    <n v="228749"/>
    <s v="ASALARIADO"/>
    <n v="56"/>
  </r>
  <r>
    <n v="1485"/>
    <s v="MUJER"/>
    <n v="1139623"/>
    <s v="PENSIONADOS EN SU PROPIO SISTEMA"/>
    <s v="SECTOR PUBLICO"/>
    <x v="0"/>
    <s v="NO"/>
    <s v="NO"/>
    <n v="78"/>
    <s v="No"/>
    <s v="No"/>
    <n v="1139623"/>
    <s v="PENSIONADOS EN SU PROPIO SISTEMA"/>
    <n v="78"/>
  </r>
  <r>
    <n v="1486"/>
    <s v="HOMBRE"/>
    <n v="286145.68"/>
    <s v="ASALARIADO"/>
    <s v="SECTOR PRIVADO"/>
    <x v="0"/>
    <s v="NO"/>
    <s v="NO"/>
    <n v="51"/>
    <s v="No"/>
    <s v="No"/>
    <n v="286145.68"/>
    <s v="ASALARIADO"/>
    <n v="51"/>
  </r>
  <r>
    <n v="1487"/>
    <s v="HOMBRE"/>
    <n v="297045"/>
    <s v="ASEGURADO VOLUNTARIO"/>
    <s v="SECTOR PRIVADO"/>
    <x v="0"/>
    <s v="NO"/>
    <s v="NO"/>
    <n v="25"/>
    <s v="No"/>
    <s v="No"/>
    <n v="297045"/>
    <s v="ASEGURADO VOLUNTARIO"/>
    <n v="25"/>
  </r>
  <r>
    <n v="1488"/>
    <s v="HOMBRE"/>
    <n v="734252.96"/>
    <s v="ASALARIADO"/>
    <s v="SECTOR PRIVADO"/>
    <x v="0"/>
    <s v="NO"/>
    <s v="NO"/>
    <n v="60"/>
    <s v="No"/>
    <s v="No"/>
    <n v="734252.96"/>
    <s v="ASALARIADO"/>
    <n v="60"/>
  </r>
  <r>
    <n v="1489"/>
    <s v="HOMBRE"/>
    <n v="592772.23"/>
    <s v="ASALARIADO"/>
    <s v="SECTOR PUBLICO"/>
    <x v="0"/>
    <s v="NO"/>
    <s v="NO"/>
    <n v="25"/>
    <s v="No"/>
    <s v="No"/>
    <n v="592772.23"/>
    <s v="ASALARIADO"/>
    <n v="25"/>
  </r>
  <r>
    <n v="1490"/>
    <s v="HOMBRE"/>
    <n v="303333"/>
    <s v="ASALARIADO"/>
    <s v="SECTOR PRIVADO"/>
    <x v="0"/>
    <s v="SI"/>
    <s v="NO"/>
    <n v="38"/>
    <s v="No"/>
    <s v="No"/>
    <n v="303333"/>
    <s v="ASALARIADO"/>
    <n v="38"/>
  </r>
  <r>
    <n v="1491"/>
    <s v="HOMBRE"/>
    <n v="347135"/>
    <s v="ASEGURADO VOLUNTARIO"/>
    <s v="SECTOR PRIVADO"/>
    <x v="0"/>
    <s v="NO"/>
    <s v="NO"/>
    <n v="54"/>
    <s v="No"/>
    <s v="No"/>
    <n v="347135"/>
    <s v="ASEGURADO VOLUNTARIO"/>
    <n v="54"/>
  </r>
  <r>
    <n v="1492"/>
    <s v="HOMBRE"/>
    <n v="639148"/>
    <s v="TRABAJADOR INDEPENDIENTE"/>
    <s v="SECTOR PRIVADO"/>
    <x v="0"/>
    <s v="NO"/>
    <s v="NO"/>
    <n v="63"/>
    <s v="No"/>
    <s v="No"/>
    <n v="639148"/>
    <s v="TRABAJADOR INDEPENDIENTE"/>
    <n v="63"/>
  </r>
  <r>
    <n v="1493"/>
    <s v="HOMBRE"/>
    <n v="435801"/>
    <s v="ASALARIADO"/>
    <s v="SECTOR PRIVADO"/>
    <x v="0"/>
    <s v="SI"/>
    <s v="NO"/>
    <n v="47"/>
    <s v="No"/>
    <s v="No"/>
    <n v="435801"/>
    <s v="ASALARIADO"/>
    <n v="47"/>
  </r>
  <r>
    <n v="1494"/>
    <s v="HOMBRE"/>
    <n v="484829.52"/>
    <s v="ASALARIADO"/>
    <s v="SECTOR PRIVADO"/>
    <x v="0"/>
    <s v="NO"/>
    <s v="NO"/>
    <n v="25"/>
    <s v="No"/>
    <s v="No"/>
    <n v="484829.52"/>
    <s v="ASALARIADO"/>
    <n v="25"/>
  </r>
  <r>
    <n v="1495"/>
    <s v="MUJER"/>
    <n v="92366.25"/>
    <s v="ASALARIADO"/>
    <s v="SECTOR PUBLICO"/>
    <x v="0"/>
    <s v="NO"/>
    <s v="NO"/>
    <n v="23"/>
    <s v="No"/>
    <s v="No"/>
    <n v="92366.25"/>
    <s v="ASALARIADO"/>
    <n v="23"/>
  </r>
  <r>
    <n v="1496"/>
    <s v="MUJER"/>
    <n v="863546"/>
    <s v="ASALARIADO"/>
    <s v="SECTOR PUBLICO"/>
    <x v="0"/>
    <s v="NO"/>
    <s v="SI"/>
    <n v="31"/>
    <s v="No"/>
    <s v="No"/>
    <n v="863546"/>
    <s v="ASALARIADO"/>
    <n v="31"/>
  </r>
  <r>
    <n v="1497"/>
    <s v="MUJER"/>
    <n v="399659"/>
    <s v="TRABAJADOR INDEPENDIENTE"/>
    <s v="SECTOR PRIVADO"/>
    <x v="0"/>
    <s v="SI"/>
    <s v="SI"/>
    <n v="46"/>
    <s v="No"/>
    <s v="No"/>
    <n v="399659"/>
    <s v="TRABAJADOR INDEPENDIENTE"/>
    <n v="46"/>
  </r>
  <r>
    <n v="1498"/>
    <s v="MUJER"/>
    <n v="1940476.41"/>
    <s v="ASALARIADO"/>
    <s v="SECTOR PRIVADO"/>
    <x v="0"/>
    <s v="NO"/>
    <s v="NO"/>
    <n v="34"/>
    <s v="No"/>
    <s v="No"/>
    <n v="1940476.41"/>
    <s v="ASALARIADO"/>
    <n v="34"/>
  </r>
  <r>
    <n v="1499"/>
    <s v="MUJER"/>
    <n v="571508"/>
    <s v="ASALARIADO"/>
    <s v="SECTOR PUBLICO"/>
    <x v="0"/>
    <s v="NO"/>
    <s v="NO"/>
    <n v="29"/>
    <s v="No"/>
    <s v="No"/>
    <n v="571508"/>
    <s v="ASALARIADO"/>
    <n v="29"/>
  </r>
  <r>
    <n v="1500"/>
    <s v="HOMBRE"/>
    <n v="932109.37"/>
    <s v="ASALARIADO"/>
    <s v="SECTOR PRIVADO"/>
    <x v="0"/>
    <s v="NO"/>
    <s v="NO"/>
    <n v="41"/>
    <s v="No"/>
    <s v="No"/>
    <n v="932109.37"/>
    <s v="ASALARIADO"/>
    <n v="41"/>
  </r>
  <r>
    <n v="1501"/>
    <s v="HOMBRE"/>
    <n v="155000"/>
    <s v="ASALARIADO"/>
    <s v="SECTOR PRIVADO"/>
    <x v="0"/>
    <s v="NO"/>
    <s v="SI"/>
    <n v="53"/>
    <s v="No"/>
    <s v="No"/>
    <n v="155000"/>
    <s v="ASALARIADO"/>
    <n v="53"/>
  </r>
  <r>
    <n v="1502"/>
    <s v="MUJER"/>
    <n v="859613"/>
    <s v="ASALARIADO"/>
    <s v="SECTOR PRIVADO"/>
    <x v="0"/>
    <s v="NO"/>
    <s v="NO"/>
    <n v="22"/>
    <s v="No"/>
    <s v="No"/>
    <n v="859613"/>
    <s v="ASALARIADO"/>
    <n v="22"/>
  </r>
  <r>
    <n v="1503"/>
    <s v="MUJER"/>
    <n v="159000"/>
    <s v="ASALARIADO"/>
    <s v="SECTOR PRIVADO"/>
    <x v="0"/>
    <s v="SI"/>
    <s v="SI"/>
    <n v="49"/>
    <s v="No"/>
    <s v="No"/>
    <n v="159000"/>
    <s v="ASALARIADO"/>
    <n v="49"/>
  </r>
  <r>
    <n v="1504"/>
    <s v="HOMBRE"/>
    <n v="540083"/>
    <s v="TRABAJADOR INDEPENDIENTE"/>
    <s v="SECTOR PRIVADO"/>
    <x v="0"/>
    <s v="NO"/>
    <s v="SI"/>
    <n v="60"/>
    <s v="No"/>
    <s v="No"/>
    <n v="540083"/>
    <s v="TRABAJADOR INDEPENDIENTE"/>
    <n v="60"/>
  </r>
  <r>
    <n v="1505"/>
    <s v="HOMBRE"/>
    <n v="2817770"/>
    <s v="ASALARIADO"/>
    <s v="SECTOR PUBLICO"/>
    <x v="0"/>
    <s v="NO"/>
    <s v="NO"/>
    <n v="59"/>
    <s v="Atípico"/>
    <s v="No"/>
    <n v="2817770"/>
    <s v="ASALARIADO"/>
    <n v="59"/>
  </r>
  <r>
    <n v="1506"/>
    <s v="MUJER"/>
    <n v="688069.8"/>
    <s v="ASALARIADO"/>
    <s v="SECTOR PRIVADO"/>
    <x v="0"/>
    <s v="SI"/>
    <s v="NO"/>
    <n v="25"/>
    <s v="No"/>
    <s v="No"/>
    <n v="688069.8"/>
    <s v="ASALARIADO"/>
    <n v="25"/>
  </r>
  <r>
    <n v="1507"/>
    <s v="MUJER"/>
    <n v="361500"/>
    <s v="ASALARIADO"/>
    <s v="SECTOR PRIVADO"/>
    <x v="0"/>
    <s v="NO"/>
    <s v="SI"/>
    <n v="49"/>
    <s v="No"/>
    <s v="No"/>
    <n v="361500"/>
    <s v="ASALARIADO"/>
    <n v="49"/>
  </r>
  <r>
    <n v="1508"/>
    <s v="MUJER"/>
    <n v="937245"/>
    <s v="TRABAJADOR INDEPENDIENTE"/>
    <s v="SECTOR PRIVADO"/>
    <x v="0"/>
    <s v="NO"/>
    <s v="SI"/>
    <n v="61"/>
    <s v="No"/>
    <s v="No"/>
    <n v="937245"/>
    <s v="TRABAJADOR INDEPENDIENTE"/>
    <n v="61"/>
  </r>
  <r>
    <n v="1509"/>
    <s v="HOMBRE"/>
    <n v="1858320"/>
    <s v="ASALARIADO"/>
    <s v="SECTOR PRIVADO"/>
    <x v="0"/>
    <s v="NO"/>
    <s v="NO"/>
    <n v="36"/>
    <s v="No"/>
    <s v="No"/>
    <n v="1858320"/>
    <s v="ASALARIADO"/>
    <n v="36"/>
  </r>
  <r>
    <n v="1510"/>
    <s v="HOMBRE"/>
    <n v="297046"/>
    <s v="TRABAJADOR INDEPENDIENTE"/>
    <s v="SECTOR PRIVADO"/>
    <x v="0"/>
    <s v="SI"/>
    <s v="SI"/>
    <n v="29"/>
    <s v="No"/>
    <s v="No"/>
    <n v="297046"/>
    <s v="TRABAJADOR INDEPENDIENTE"/>
    <n v="29"/>
  </r>
  <r>
    <n v="1511"/>
    <s v="HOMBRE"/>
    <n v="546457.48"/>
    <s v="ASALARIADO"/>
    <s v="SECTOR PRIVADO"/>
    <x v="0"/>
    <s v="NO"/>
    <s v="NO"/>
    <n v="33"/>
    <s v="No"/>
    <s v="No"/>
    <n v="546457.48"/>
    <s v="ASALARIADO"/>
    <n v="33"/>
  </r>
  <r>
    <n v="1512"/>
    <s v="HOMBRE"/>
    <n v="297044"/>
    <s v="CONVENIOS ESPECIALES DE TRABAJADORES INDEPENDIENTES"/>
    <s v="SECTOR PRIVADO"/>
    <x v="0"/>
    <s v="NO"/>
    <s v="NO"/>
    <n v="61"/>
    <s v="No"/>
    <s v="No"/>
    <n v="297044"/>
    <s v="CONVENIOS ESPECIALES DE TRABAJADORES INDEPENDIENTES"/>
    <n v="61"/>
  </r>
  <r>
    <n v="1513"/>
    <s v="MUJER"/>
    <n v="120000"/>
    <s v="ASALARIADO"/>
    <s v="SECTOR PRIVADO"/>
    <x v="0"/>
    <s v="NO"/>
    <s v="NO"/>
    <n v="42"/>
    <s v="No"/>
    <s v="No"/>
    <n v="120000"/>
    <s v="ASALARIADO"/>
    <n v="42"/>
  </r>
  <r>
    <n v="1514"/>
    <s v="MUJER"/>
    <n v="1296001.6000000001"/>
    <s v="ASALARIADO"/>
    <s v="SECTOR PUBLICO"/>
    <x v="0"/>
    <s v="NO"/>
    <s v="NO"/>
    <n v="47"/>
    <s v="No"/>
    <s v="No"/>
    <n v="1296001.6000000001"/>
    <s v="ASALARIADO"/>
    <n v="47"/>
  </r>
  <r>
    <n v="1515"/>
    <s v="HOMBRE"/>
    <n v="1346350"/>
    <s v="ASALARIADO"/>
    <s v="SECTOR PRIVADO"/>
    <x v="0"/>
    <s v="NO"/>
    <s v="NO"/>
    <n v="47"/>
    <s v="No"/>
    <s v="No"/>
    <n v="1346350"/>
    <s v="ASALARIADO"/>
    <n v="47"/>
  </r>
  <r>
    <n v="1516"/>
    <s v="MUJER"/>
    <n v="1089100"/>
    <s v="ASALARIADO"/>
    <s v="SECTOR PRIVADO"/>
    <x v="0"/>
    <s v="NO"/>
    <s v="NO"/>
    <n v="35"/>
    <s v="No"/>
    <s v="No"/>
    <n v="1089100"/>
    <s v="ASALARIADO"/>
    <n v="35"/>
  </r>
  <r>
    <n v="1517"/>
    <s v="HOMBRE"/>
    <n v="766610"/>
    <s v="ASALARIADO"/>
    <s v="SECTOR PUBLICO"/>
    <x v="0"/>
    <s v="NO"/>
    <s v="NO"/>
    <n v="53"/>
    <s v="No"/>
    <s v="No"/>
    <n v="766610"/>
    <s v="ASALARIADO"/>
    <n v="53"/>
  </r>
  <r>
    <n v="1518"/>
    <s v="MUJER"/>
    <n v="727896.34"/>
    <s v="ASALARIADO"/>
    <s v="SECTOR PUBLICO"/>
    <x v="0"/>
    <s v="NO"/>
    <s v="NO"/>
    <n v="34"/>
    <s v="No"/>
    <s v="No"/>
    <n v="727896.34"/>
    <s v="ASALARIADO"/>
    <n v="34"/>
  </r>
  <r>
    <n v="1519"/>
    <s v="HOMBRE"/>
    <n v="2577656.4700000002"/>
    <s v="ASALARIADO"/>
    <s v="SECTOR PUBLICO"/>
    <x v="0"/>
    <s v="NO"/>
    <s v="NO"/>
    <n v="37"/>
    <s v="Atípico"/>
    <s v="No"/>
    <n v="2577656.4700000002"/>
    <s v="ASALARIADO"/>
    <n v="37"/>
  </r>
  <r>
    <n v="1520"/>
    <s v="MUJER"/>
    <n v="2694159.76"/>
    <s v="ASALARIADO"/>
    <s v="SECTOR PRIVADO"/>
    <x v="0"/>
    <s v="NO"/>
    <s v="NO"/>
    <n v="28"/>
    <s v="Atípico"/>
    <s v="No"/>
    <n v="2694159.76"/>
    <s v="ASALARIADO"/>
    <n v="28"/>
  </r>
  <r>
    <n v="1521"/>
    <s v="MUJER"/>
    <n v="36204.74"/>
    <s v="ASALARIADO"/>
    <s v="SECTOR PUBLICO"/>
    <x v="0"/>
    <s v="NO"/>
    <s v="NO"/>
    <n v="32"/>
    <s v="No"/>
    <s v="No"/>
    <n v="36204.74"/>
    <s v="ASALARIADO"/>
    <n v="32"/>
  </r>
  <r>
    <n v="1522"/>
    <s v="MUJER"/>
    <n v="300018"/>
    <s v="TRABAJADOR INDEPENDIENTE"/>
    <s v="SECTOR PRIVADO"/>
    <x v="0"/>
    <s v="NO"/>
    <s v="NO"/>
    <n v="47"/>
    <s v="No"/>
    <s v="No"/>
    <n v="300018"/>
    <s v="TRABAJADOR INDEPENDIENTE"/>
    <n v="47"/>
  </r>
  <r>
    <n v="1523"/>
    <s v="MUJER"/>
    <n v="382325"/>
    <s v="ASALARIADO"/>
    <s v="SECTOR PRIVADO"/>
    <x v="0"/>
    <s v="SI"/>
    <s v="NO"/>
    <n v="33"/>
    <s v="No"/>
    <s v="No"/>
    <n v="382325"/>
    <s v="ASALARIADO"/>
    <n v="33"/>
  </r>
  <r>
    <n v="1524"/>
    <s v="MUJER"/>
    <n v="326749"/>
    <s v="TRABAJADOR INDEPENDIENTE"/>
    <s v="SECTOR PRIVADO"/>
    <x v="0"/>
    <s v="NO"/>
    <s v="NO"/>
    <n v="56"/>
    <s v="No"/>
    <s v="No"/>
    <n v="326749"/>
    <s v="TRABAJADOR INDEPENDIENTE"/>
    <n v="56"/>
  </r>
  <r>
    <n v="1525"/>
    <s v="HOMBRE"/>
    <n v="611036.43999999994"/>
    <s v="PENSIONADOS EN SU PROPIO SISTEMA"/>
    <s v="SECTOR PUBLICO"/>
    <x v="0"/>
    <s v="NO"/>
    <s v="NO"/>
    <n v="93"/>
    <s v="No"/>
    <s v="No"/>
    <n v="611036.43999999994"/>
    <s v="PENSIONADOS EN SU PROPIO SISTEMA"/>
    <n v="93"/>
  </r>
  <r>
    <n v="1526"/>
    <s v="MUJER"/>
    <n v="278031"/>
    <s v="ASEGURADO VOLUNTARIO"/>
    <s v="SECTOR PRIVADO"/>
    <x v="0"/>
    <s v="NO"/>
    <s v="SI"/>
    <n v="43"/>
    <s v="No"/>
    <s v="No"/>
    <n v="278031"/>
    <s v="ASEGURADO VOLUNTARIO"/>
    <n v="43"/>
  </r>
  <r>
    <n v="1527"/>
    <s v="HOMBRE"/>
    <n v="275191.65000000002"/>
    <s v="ASALARIADO"/>
    <s v="SECTOR PRIVADO"/>
    <x v="0"/>
    <s v="NO"/>
    <s v="NO"/>
    <n v="22"/>
    <s v="No"/>
    <s v="No"/>
    <n v="275191.65000000002"/>
    <s v="ASALARIADO"/>
    <n v="22"/>
  </r>
  <r>
    <n v="1528"/>
    <s v="HOMBRE"/>
    <n v="273980"/>
    <s v="ASALARIADO"/>
    <s v="SECTOR PRIVADO"/>
    <x v="0"/>
    <s v="NO"/>
    <s v="NO"/>
    <n v="23"/>
    <s v="No"/>
    <s v="No"/>
    <n v="273980"/>
    <s v="ASALARIADO"/>
    <n v="23"/>
  </r>
  <r>
    <n v="1529"/>
    <s v="MUJER"/>
    <n v="1664567.5"/>
    <s v="ASALARIADO"/>
    <s v="SECTOR PUBLICO"/>
    <x v="0"/>
    <s v="NO"/>
    <s v="NO"/>
    <n v="45"/>
    <s v="No"/>
    <s v="No"/>
    <n v="1664567.5"/>
    <s v="ASALARIADO"/>
    <n v="45"/>
  </r>
  <r>
    <n v="1530"/>
    <s v="HOMBRE"/>
    <n v="185046.87"/>
    <s v="ASALARIADO"/>
    <s v="SECTOR PUBLICO"/>
    <x v="0"/>
    <s v="NO"/>
    <s v="NO"/>
    <n v="25"/>
    <s v="No"/>
    <s v="No"/>
    <n v="185046.87"/>
    <s v="ASALARIADO"/>
    <n v="25"/>
  </r>
  <r>
    <n v="1531"/>
    <s v="HOMBRE"/>
    <n v="634576.92000000004"/>
    <s v="ASALARIADO"/>
    <s v="SECTOR PRIVADO"/>
    <x v="0"/>
    <s v="NO"/>
    <s v="NO"/>
    <n v="44"/>
    <s v="No"/>
    <s v="No"/>
    <n v="634576.92000000004"/>
    <s v="ASALARIADO"/>
    <n v="44"/>
  </r>
  <r>
    <n v="1532"/>
    <s v="HOMBRE"/>
    <n v="513543"/>
    <s v="ASALARIADO"/>
    <s v="SECTOR PUBLICO"/>
    <x v="0"/>
    <s v="NO"/>
    <s v="NO"/>
    <n v="32"/>
    <s v="No"/>
    <s v="No"/>
    <n v="513543"/>
    <s v="ASALARIADO"/>
    <n v="32"/>
  </r>
  <r>
    <n v="1533"/>
    <s v="MUJER"/>
    <n v="383318.62"/>
    <s v="ASALARIADO"/>
    <s v="SECTOR PRIVADO"/>
    <x v="0"/>
    <s v="NO"/>
    <s v="NO"/>
    <n v="25"/>
    <s v="No"/>
    <s v="No"/>
    <n v="383318.62"/>
    <s v="ASALARIADO"/>
    <n v="25"/>
  </r>
  <r>
    <n v="1534"/>
    <s v="MUJER"/>
    <n v="1161325"/>
    <s v="ASALARIADO"/>
    <s v="SECTOR PRIVADO"/>
    <x v="0"/>
    <s v="NO"/>
    <s v="NO"/>
    <n v="35"/>
    <s v="No"/>
    <s v="No"/>
    <n v="1161325"/>
    <s v="ASALARIADO"/>
    <n v="35"/>
  </r>
  <r>
    <n v="1535"/>
    <s v="MUJER"/>
    <n v="297139"/>
    <s v="ASEGURADO VOLUNTARIO"/>
    <s v="SECTOR PRIVADO"/>
    <x v="0"/>
    <s v="NO"/>
    <s v="NO"/>
    <n v="25"/>
    <s v="No"/>
    <s v="No"/>
    <n v="297139"/>
    <s v="ASEGURADO VOLUNTARIO"/>
    <n v="25"/>
  </r>
  <r>
    <n v="1536"/>
    <s v="HOMBRE"/>
    <n v="278030"/>
    <s v="CONVENIOS ESPECIALES DE TRABAJADORES INDEPENDIENTES"/>
    <s v="SECTOR PRIVADO"/>
    <x v="0"/>
    <s v="NO"/>
    <s v="NO"/>
    <n v="25"/>
    <s v="No"/>
    <s v="No"/>
    <n v="278030"/>
    <s v="CONVENIOS ESPECIALES DE TRABAJADORES INDEPENDIENTES"/>
    <n v="25"/>
  </r>
  <r>
    <n v="1537"/>
    <s v="MUJER"/>
    <n v="101340"/>
    <s v="ASALARIADO"/>
    <s v="SECTOR PRIVADO"/>
    <x v="0"/>
    <s v="NO"/>
    <s v="NO"/>
    <n v="20"/>
    <s v="No"/>
    <s v="No"/>
    <n v="101340"/>
    <s v="ASALARIADO"/>
    <n v="20"/>
  </r>
  <r>
    <n v="1538"/>
    <s v="MUJER"/>
    <n v="397630.9"/>
    <s v="ASALARIADO"/>
    <s v="SECTOR PRIVADO"/>
    <x v="0"/>
    <s v="NO"/>
    <s v="NO"/>
    <n v="32"/>
    <s v="No"/>
    <s v="No"/>
    <n v="397630.9"/>
    <s v="ASALARIADO"/>
    <n v="32"/>
  </r>
  <r>
    <n v="1539"/>
    <s v="HOMBRE"/>
    <n v="500060"/>
    <s v="ASALARIADO"/>
    <s v="SECTOR PRIVADO"/>
    <x v="0"/>
    <s v="SI"/>
    <s v="SI"/>
    <n v="49"/>
    <s v="No"/>
    <s v="No"/>
    <n v="500060"/>
    <s v="ASALARIADO"/>
    <n v="49"/>
  </r>
  <r>
    <n v="1540"/>
    <s v="MUJER"/>
    <n v="1000000"/>
    <s v="ASALARIADO"/>
    <s v="SECTOR PRIVADO"/>
    <x v="0"/>
    <s v="NO"/>
    <s v="NO"/>
    <n v="22"/>
    <s v="No"/>
    <s v="No"/>
    <n v="1000000"/>
    <s v="ASALARIADO"/>
    <n v="22"/>
  </r>
  <r>
    <n v="1541"/>
    <s v="MUJER"/>
    <n v="308568"/>
    <s v="ASEGURADO VOLUNTARIO"/>
    <s v="SECTOR PRIVADO"/>
    <x v="0"/>
    <s v="NO"/>
    <s v="NO"/>
    <n v="48"/>
    <s v="No"/>
    <s v="No"/>
    <n v="308568"/>
    <s v="ASEGURADO VOLUNTARIO"/>
    <n v="48"/>
  </r>
  <r>
    <n v="1542"/>
    <s v="HOMBRE"/>
    <n v="297046"/>
    <s v="TRABAJADOR INDEPENDIENTE"/>
    <s v="SECTOR PRIVADO"/>
    <x v="0"/>
    <s v="SI"/>
    <s v="NO"/>
    <n v="35"/>
    <s v="No"/>
    <s v="No"/>
    <n v="297046"/>
    <s v="TRABAJADOR INDEPENDIENTE"/>
    <n v="35"/>
  </r>
  <r>
    <n v="1543"/>
    <s v="HOMBRE"/>
    <n v="297046"/>
    <s v="TRABAJADOR INDEPENDIENTE"/>
    <s v="SECTOR PRIVADO"/>
    <x v="0"/>
    <s v="SI"/>
    <s v="NO"/>
    <n v="32"/>
    <s v="No"/>
    <s v="No"/>
    <n v="297046"/>
    <s v="TRABAJADOR INDEPENDIENTE"/>
    <n v="32"/>
  </r>
  <r>
    <n v="1544"/>
    <s v="MUJER"/>
    <n v="704142.51"/>
    <s v="ASALARIADO"/>
    <s v="SECTOR PRIVADO"/>
    <x v="0"/>
    <s v="NO"/>
    <s v="NO"/>
    <n v="41"/>
    <s v="No"/>
    <s v="No"/>
    <n v="704142.51"/>
    <s v="ASALARIADO"/>
    <n v="41"/>
  </r>
  <r>
    <n v="1545"/>
    <s v="HOMBRE"/>
    <n v="306667"/>
    <s v="ASALARIADO"/>
    <s v="SECTOR PRIVADO"/>
    <x v="0"/>
    <s v="SI"/>
    <s v="NO"/>
    <n v="27"/>
    <s v="No"/>
    <s v="No"/>
    <n v="306667"/>
    <s v="ASALARIADO"/>
    <n v="27"/>
  </r>
  <r>
    <n v="1546"/>
    <s v="MUJER"/>
    <n v="639148"/>
    <s v="TRABAJADOR INDEPENDIENTE"/>
    <s v="SECTOR PRIVADO"/>
    <x v="0"/>
    <s v="NO"/>
    <s v="NO"/>
    <n v="68"/>
    <s v="No"/>
    <s v="No"/>
    <n v="639148"/>
    <s v="TRABAJADOR INDEPENDIENTE"/>
    <n v="68"/>
  </r>
  <r>
    <n v="1547"/>
    <s v="HOMBRE"/>
    <n v="439063.24"/>
    <s v="ASALARIADO"/>
    <s v="SECTOR PRIVADO"/>
    <x v="0"/>
    <s v="NO"/>
    <s v="NO"/>
    <n v="41"/>
    <s v="No"/>
    <s v="No"/>
    <n v="439063.24"/>
    <s v="ASALARIADO"/>
    <n v="41"/>
  </r>
  <r>
    <n v="1548"/>
    <s v="MUJER"/>
    <n v="359544.27"/>
    <s v="CONVENIOS ESPECIALES DE ASEGURADOS VOLUNTARIOS"/>
    <s v="SECTOR PRIVADO"/>
    <x v="0"/>
    <s v="SI"/>
    <s v="NO"/>
    <n v="59"/>
    <s v="No"/>
    <s v="No"/>
    <n v="359544.27"/>
    <s v="CONVENIOS ESPECIALES DE ASEGURADOS VOLUNTARIOS"/>
    <n v="59"/>
  </r>
  <r>
    <n v="1549"/>
    <s v="MUJER"/>
    <n v="313256"/>
    <s v="ASALARIADO"/>
    <s v="SECTOR PRIVADO"/>
    <x v="0"/>
    <s v="SI"/>
    <s v="NO"/>
    <n v="34"/>
    <s v="No"/>
    <s v="No"/>
    <n v="313256"/>
    <s v="ASALARIADO"/>
    <n v="34"/>
  </r>
  <r>
    <n v="1550"/>
    <s v="MUJER"/>
    <n v="299152"/>
    <s v="ASALARIADO"/>
    <s v="SECTOR PUBLICO"/>
    <x v="0"/>
    <s v="NO"/>
    <s v="NO"/>
    <n v="38"/>
    <s v="No"/>
    <s v="No"/>
    <n v="299152"/>
    <s v="ASALARIADO"/>
    <n v="38"/>
  </r>
  <r>
    <n v="1551"/>
    <s v="MUJER"/>
    <n v="1397631"/>
    <s v="ASALARIADO"/>
    <s v="SECTOR PUBLICO"/>
    <x v="0"/>
    <s v="NO"/>
    <s v="SI"/>
    <n v="48"/>
    <s v="No"/>
    <s v="No"/>
    <n v="1397631"/>
    <s v="ASALARIADO"/>
    <n v="48"/>
  </r>
  <r>
    <n v="1552"/>
    <s v="MUJER"/>
    <n v="571830.07999999996"/>
    <s v="ASALARIADO"/>
    <s v="SECTOR PRIVADO"/>
    <x v="0"/>
    <s v="SI"/>
    <s v="NO"/>
    <n v="33"/>
    <s v="No"/>
    <s v="No"/>
    <n v="571830.07999999996"/>
    <s v="ASALARIADO"/>
    <n v="33"/>
  </r>
  <r>
    <n v="1553"/>
    <s v="HOMBRE"/>
    <n v="297046"/>
    <s v="ASEGURADO VOLUNTARIO"/>
    <s v="SECTOR PRIVADO"/>
    <x v="0"/>
    <s v="NO"/>
    <s v="NO"/>
    <n v="49"/>
    <s v="No"/>
    <s v="No"/>
    <n v="297046"/>
    <s v="ASEGURADO VOLUNTARIO"/>
    <n v="49"/>
  </r>
  <r>
    <n v="1554"/>
    <s v="MUJER"/>
    <n v="2401743.04"/>
    <s v="ASALARIADO"/>
    <s v="SECTOR PRIVADO"/>
    <x v="0"/>
    <s v="NO"/>
    <s v="NO"/>
    <n v="45"/>
    <s v="Atípico"/>
    <s v="No"/>
    <n v="2401743.04"/>
    <s v="ASALARIADO"/>
    <n v="45"/>
  </r>
  <r>
    <n v="1555"/>
    <s v="MUJER"/>
    <n v="263473.09000000003"/>
    <s v="PENSIONADOS EN SU PROPIO SISTEMA"/>
    <s v="SECTOR PUBLICO"/>
    <x v="0"/>
    <s v="NO"/>
    <s v="NO"/>
    <n v="73"/>
    <s v="No"/>
    <s v="No"/>
    <n v="263473.09000000003"/>
    <s v="PENSIONADOS EN SU PROPIO SISTEMA"/>
    <n v="73"/>
  </r>
  <r>
    <n v="1556"/>
    <s v="HOMBRE"/>
    <n v="764250.3"/>
    <s v="ASALARIADO"/>
    <s v="SECTOR PUBLICO"/>
    <x v="0"/>
    <s v="NO"/>
    <s v="NO"/>
    <n v="45"/>
    <s v="No"/>
    <s v="No"/>
    <n v="764250.3"/>
    <s v="ASALARIADO"/>
    <n v="45"/>
  </r>
  <r>
    <n v="1557"/>
    <s v="MUJER"/>
    <n v="310124"/>
    <s v="TRABAJADOR INDEPENDIENTE"/>
    <s v="SECTOR PRIVADO"/>
    <x v="1"/>
    <s v="NO"/>
    <s v="NO"/>
    <n v="36"/>
    <s v="No"/>
    <s v="No"/>
    <n v="310124"/>
    <s v="TRABAJADOR INDEPENDIENTE"/>
    <n v="36"/>
  </r>
  <r>
    <n v="1558"/>
    <s v="MUJER"/>
    <n v="412923.5"/>
    <s v="ASALARIADO"/>
    <s v="SECTOR PUBLICO"/>
    <x v="0"/>
    <s v="NO"/>
    <s v="NO"/>
    <n v="30"/>
    <s v="No"/>
    <s v="No"/>
    <n v="412923.5"/>
    <s v="ASALARIADO"/>
    <n v="30"/>
  </r>
  <r>
    <n v="1559"/>
    <s v="HOMBRE"/>
    <n v="639148"/>
    <s v="TRABAJADOR INDEPENDIENTE"/>
    <s v="SECTOR PRIVADO"/>
    <x v="0"/>
    <s v="SI"/>
    <s v="SI"/>
    <n v="47"/>
    <s v="No"/>
    <s v="No"/>
    <n v="639148"/>
    <s v="TRABAJADOR INDEPENDIENTE"/>
    <n v="47"/>
  </r>
  <r>
    <n v="1560"/>
    <s v="MUJER"/>
    <n v="787019"/>
    <s v="ASALARIADO"/>
    <s v="SECTOR PRIVADO"/>
    <x v="0"/>
    <s v="NO"/>
    <s v="NO"/>
    <n v="45"/>
    <s v="No"/>
    <s v="No"/>
    <n v="787019"/>
    <s v="ASALARIADO"/>
    <n v="45"/>
  </r>
  <r>
    <n v="1561"/>
    <s v="MUJER"/>
    <n v="355312"/>
    <s v="ASALARIADO"/>
    <s v="SECTOR PRIVADO"/>
    <x v="0"/>
    <s v="NO"/>
    <s v="NO"/>
    <n v="44"/>
    <s v="No"/>
    <s v="No"/>
    <n v="355312"/>
    <s v="ASALARIADO"/>
    <n v="44"/>
  </r>
  <r>
    <n v="1562"/>
    <s v="HOMBRE"/>
    <n v="399910"/>
    <s v="ASEGURADO VOLUNTARIO"/>
    <s v="SECTOR PRIVADO"/>
    <x v="0"/>
    <s v="SI"/>
    <s v="NO"/>
    <n v="46"/>
    <s v="No"/>
    <s v="No"/>
    <n v="399910"/>
    <s v="ASEGURADO VOLUNTARIO"/>
    <n v="46"/>
  </r>
  <r>
    <n v="1563"/>
    <s v="MUJER"/>
    <n v="500383"/>
    <s v="ASALARIADO"/>
    <s v="SECTOR PRIVADO"/>
    <x v="0"/>
    <s v="NO"/>
    <s v="NO"/>
    <n v="36"/>
    <s v="No"/>
    <s v="No"/>
    <n v="500383"/>
    <s v="ASALARIADO"/>
    <n v="36"/>
  </r>
  <r>
    <n v="1564"/>
    <s v="HOMBRE"/>
    <n v="1069544.74"/>
    <s v="ASALARIADO"/>
    <s v="SECTOR PRIVADO"/>
    <x v="0"/>
    <s v="NO"/>
    <s v="NO"/>
    <n v="46"/>
    <s v="No"/>
    <s v="No"/>
    <n v="1069544.74"/>
    <s v="ASALARIADO"/>
    <n v="46"/>
  </r>
  <r>
    <n v="1565"/>
    <s v="MUJER"/>
    <n v="284512"/>
    <s v="ASALARIADO"/>
    <s v="SECTOR PRIVADO"/>
    <x v="0"/>
    <s v="NO"/>
    <s v="NO"/>
    <n v="29"/>
    <s v="No"/>
    <s v="No"/>
    <n v="284512"/>
    <s v="ASALARIADO"/>
    <n v="29"/>
  </r>
  <r>
    <n v="1566"/>
    <s v="HOMBRE"/>
    <n v="2900000"/>
    <s v="ASALARIADO"/>
    <s v="SECTOR PRIVADO"/>
    <x v="0"/>
    <s v="NO"/>
    <s v="NO"/>
    <n v="35"/>
    <s v="Atípico"/>
    <s v="No"/>
    <n v="2900000"/>
    <s v="ASALARIADO"/>
    <n v="35"/>
  </r>
  <r>
    <n v="1567"/>
    <s v="HOMBRE"/>
    <n v="398327.08"/>
    <s v="ASALARIADO"/>
    <s v="SECTOR PRIVADO"/>
    <x v="0"/>
    <s v="NO"/>
    <s v="NO"/>
    <n v="38"/>
    <s v="No"/>
    <s v="No"/>
    <n v="398327.08"/>
    <s v="ASALARIADO"/>
    <n v="38"/>
  </r>
  <r>
    <n v="1568"/>
    <s v="HOMBRE"/>
    <n v="642418.54"/>
    <s v="ASALARIADO"/>
    <s v="SECTOR PRIVADO"/>
    <x v="0"/>
    <s v="NO"/>
    <s v="NO"/>
    <n v="53"/>
    <s v="No"/>
    <s v="No"/>
    <n v="642418.54"/>
    <s v="ASALARIADO"/>
    <n v="53"/>
  </r>
  <r>
    <n v="1569"/>
    <s v="HOMBRE"/>
    <n v="509509"/>
    <s v="TRABAJADOR INDEPENDIENTE"/>
    <s v="SECTOR PRIVADO"/>
    <x v="0"/>
    <s v="NO"/>
    <s v="NO"/>
    <n v="56"/>
    <s v="No"/>
    <s v="No"/>
    <n v="509509"/>
    <s v="TRABAJADOR INDEPENDIENTE"/>
    <n v="56"/>
  </r>
  <r>
    <n v="1570"/>
    <s v="HOMBRE"/>
    <n v="608941"/>
    <s v="TRABAJADOR INDEPENDIENTE"/>
    <s v="SECTOR PRIVADO"/>
    <x v="0"/>
    <s v="NO"/>
    <s v="SI"/>
    <n v="57"/>
    <s v="No"/>
    <s v="No"/>
    <n v="608941"/>
    <s v="TRABAJADOR INDEPENDIENTE"/>
    <n v="57"/>
  </r>
  <r>
    <n v="1571"/>
    <s v="HOMBRE"/>
    <n v="537156.98"/>
    <s v="ASALARIADO"/>
    <s v="SECTOR PRIVADO"/>
    <x v="0"/>
    <s v="NO"/>
    <s v="NO"/>
    <n v="21"/>
    <s v="No"/>
    <s v="No"/>
    <n v="537156.98"/>
    <s v="ASALARIADO"/>
    <n v="21"/>
  </r>
  <r>
    <n v="1572"/>
    <s v="MUJER"/>
    <n v="1545800"/>
    <s v="ASALARIADO"/>
    <s v="SECTOR PUBLICO"/>
    <x v="0"/>
    <s v="NO"/>
    <s v="NO"/>
    <n v="55"/>
    <s v="No"/>
    <s v="No"/>
    <n v="1545800"/>
    <s v="ASALARIADO"/>
    <n v="55"/>
  </r>
  <r>
    <n v="1573"/>
    <s v="MUJER"/>
    <n v="1070405"/>
    <s v="ASALARIADO"/>
    <s v="SECTOR PUBLICO"/>
    <x v="0"/>
    <s v="NO"/>
    <s v="NO"/>
    <n v="30"/>
    <s v="No"/>
    <s v="No"/>
    <n v="1070405"/>
    <s v="ASALARIADO"/>
    <n v="30"/>
  </r>
  <r>
    <n v="1574"/>
    <s v="HOMBRE"/>
    <n v="625396"/>
    <s v="TRABAJADOR INDEPENDIENTE"/>
    <s v="SECTOR PRIVADO"/>
    <x v="0"/>
    <s v="NO"/>
    <s v="NO"/>
    <n v="44"/>
    <s v="No"/>
    <s v="No"/>
    <n v="625396"/>
    <s v="TRABAJADOR INDEPENDIENTE"/>
    <n v="44"/>
  </r>
  <r>
    <n v="1575"/>
    <s v="MUJER"/>
    <n v="925000"/>
    <s v="ASALARIADO"/>
    <s v="SECTOR PRIVADO"/>
    <x v="0"/>
    <s v="NO"/>
    <s v="NO"/>
    <n v="49"/>
    <s v="No"/>
    <s v="No"/>
    <n v="925000"/>
    <s v="ASALARIADO"/>
    <n v="49"/>
  </r>
  <r>
    <n v="1576"/>
    <s v="HOMBRE"/>
    <n v="261897.3"/>
    <s v="ASALARIADO"/>
    <s v="SECTOR PRIVADO"/>
    <x v="0"/>
    <s v="SI"/>
    <s v="NO"/>
    <n v="57"/>
    <s v="No"/>
    <s v="No"/>
    <n v="261897.3"/>
    <s v="ASALARIADO"/>
    <n v="57"/>
  </r>
  <r>
    <n v="1577"/>
    <s v="MUJER"/>
    <n v="297046"/>
    <s v="ASEGURADO VOLUNTARIO"/>
    <s v="SECTOR PRIVADO"/>
    <x v="0"/>
    <s v="SI"/>
    <s v="SI"/>
    <n v="43"/>
    <s v="No"/>
    <s v="No"/>
    <n v="297046"/>
    <s v="ASEGURADO VOLUNTARIO"/>
    <n v="43"/>
  </r>
  <r>
    <n v="1578"/>
    <s v="MUJER"/>
    <n v="582705.18000000005"/>
    <s v="ASALARIADO"/>
    <s v="SECTOR PRIVADO"/>
    <x v="0"/>
    <s v="NO"/>
    <s v="NO"/>
    <n v="30"/>
    <s v="No"/>
    <s v="No"/>
    <n v="582705.18000000005"/>
    <s v="ASALARIADO"/>
    <n v="30"/>
  </r>
  <r>
    <n v="1579"/>
    <s v="HOMBRE"/>
    <n v="49684.32"/>
    <s v="ASALARIADO"/>
    <s v="SECTOR PRIVADO"/>
    <x v="0"/>
    <s v="NO"/>
    <s v="NO"/>
    <n v="42"/>
    <s v="No"/>
    <s v="No"/>
    <n v="49684.32"/>
    <s v="ASALARIADO"/>
    <n v="42"/>
  </r>
  <r>
    <n v="1580"/>
    <s v="HOMBRE"/>
    <n v="427025"/>
    <s v="ASALARIADO"/>
    <s v="SECTOR PRIVADO"/>
    <x v="0"/>
    <s v="NO"/>
    <s v="NO"/>
    <n v="32"/>
    <s v="No"/>
    <s v="No"/>
    <n v="427025"/>
    <s v="ASALARIADO"/>
    <n v="32"/>
  </r>
  <r>
    <n v="1581"/>
    <s v="MUJER"/>
    <n v="188362.97"/>
    <s v="ASALARIADO"/>
    <s v="SECTOR PRIVADO"/>
    <x v="0"/>
    <s v="NO"/>
    <s v="NO"/>
    <n v="34"/>
    <s v="No"/>
    <s v="No"/>
    <n v="188362.97"/>
    <s v="ASALARIADO"/>
    <n v="34"/>
  </r>
  <r>
    <n v="1582"/>
    <s v="HOMBRE"/>
    <n v="527956.5"/>
    <s v="ASALARIADO"/>
    <s v="SECTOR PUBLICO"/>
    <x v="0"/>
    <s v="NO"/>
    <s v="NO"/>
    <n v="23"/>
    <s v="No"/>
    <s v="No"/>
    <n v="527956.5"/>
    <s v="ASALARIADO"/>
    <n v="23"/>
  </r>
  <r>
    <n v="1583"/>
    <s v="HOMBRE"/>
    <n v="811305.9"/>
    <s v="PENSIONADOS EN SU PROPIO SISTEMA"/>
    <s v="SECTOR PUBLICO"/>
    <x v="0"/>
    <s v="NO"/>
    <s v="NO"/>
    <n v="83"/>
    <s v="No"/>
    <s v="No"/>
    <n v="811305.9"/>
    <s v="PENSIONADOS EN SU PROPIO SISTEMA"/>
    <n v="83"/>
  </r>
  <r>
    <n v="1584"/>
    <s v="MUJER"/>
    <n v="165972.39000000001"/>
    <s v="ASALARIADO"/>
    <s v="SECTOR PRIVADO"/>
    <x v="0"/>
    <s v="SI"/>
    <s v="NO"/>
    <n v="28"/>
    <s v="No"/>
    <s v="No"/>
    <n v="165972.39000000001"/>
    <s v="ASALARIADO"/>
    <n v="28"/>
  </r>
  <r>
    <n v="1585"/>
    <s v="HOMBRE"/>
    <n v="749651.26"/>
    <s v="ASALARIADO"/>
    <s v="SECTOR PRIVADO"/>
    <x v="0"/>
    <s v="NO"/>
    <s v="NO"/>
    <n v="32"/>
    <s v="No"/>
    <s v="No"/>
    <n v="749651.26"/>
    <s v="ASALARIADO"/>
    <n v="32"/>
  </r>
  <r>
    <n v="1586"/>
    <s v="MUJER"/>
    <n v="6120159.5"/>
    <s v="ASALARIADO"/>
    <s v="SECTOR PRIVADO"/>
    <x v="0"/>
    <s v="NO"/>
    <s v="NO"/>
    <n v="42"/>
    <s v="Atípico"/>
    <s v="No"/>
    <n v="6120159.5"/>
    <s v="ASALARIADO"/>
    <n v="42"/>
  </r>
  <r>
    <n v="1587"/>
    <s v="HOMBRE"/>
    <n v="825000"/>
    <s v="ASALARIADO"/>
    <s v="SECTOR PRIVADO"/>
    <x v="0"/>
    <s v="NO"/>
    <s v="NO"/>
    <n v="50"/>
    <s v="No"/>
    <s v="No"/>
    <n v="825000"/>
    <s v="ASALARIADO"/>
    <n v="50"/>
  </r>
  <r>
    <n v="1588"/>
    <s v="MUJER"/>
    <n v="190076.47"/>
    <s v="ASALARIADO"/>
    <s v="SECTOR PRIVADO"/>
    <x v="0"/>
    <s v="NO"/>
    <s v="NO"/>
    <n v="26"/>
    <s v="No"/>
    <s v="No"/>
    <n v="190076.47"/>
    <s v="ASALARIADO"/>
    <n v="26"/>
  </r>
  <r>
    <n v="1589"/>
    <s v="MUJER"/>
    <n v="300018"/>
    <s v="ASEGURADO VOLUNTARIO"/>
    <s v="SECTOR PRIVADO"/>
    <x v="0"/>
    <s v="NO"/>
    <s v="NO"/>
    <n v="47"/>
    <s v="No"/>
    <s v="No"/>
    <n v="300018"/>
    <s v="ASEGURADO VOLUNTARIO"/>
    <n v="47"/>
  </r>
  <r>
    <n v="1590"/>
    <s v="MUJER"/>
    <n v="657366.39"/>
    <s v="ASALARIADO"/>
    <s v="SECTOR PUBLICO"/>
    <x v="0"/>
    <s v="NO"/>
    <s v="NO"/>
    <n v="40"/>
    <s v="No"/>
    <s v="No"/>
    <n v="657366.39"/>
    <s v="ASALARIADO"/>
    <n v="40"/>
  </r>
  <r>
    <n v="1591"/>
    <s v="HOMBRE"/>
    <n v="4107395"/>
    <s v="PENSIONADOS EN SU PROPIO SISTEMA"/>
    <s v="SECTOR PUBLICO"/>
    <x v="0"/>
    <s v="NO"/>
    <s v="NO"/>
    <n v="80"/>
    <s v="Atípico"/>
    <s v="No"/>
    <n v="4107395"/>
    <s v="PENSIONADOS EN SU PROPIO SISTEMA"/>
    <n v="80"/>
  </r>
  <r>
    <n v="1592"/>
    <s v="HOMBRE"/>
    <n v="534683"/>
    <s v="TRABAJADOR INDEPENDIENTE"/>
    <s v="SECTOR PRIVADO"/>
    <x v="0"/>
    <s v="NO"/>
    <s v="NO"/>
    <n v="48"/>
    <s v="No"/>
    <s v="No"/>
    <n v="534683"/>
    <s v="TRABAJADOR INDEPENDIENTE"/>
    <n v="48"/>
  </r>
  <r>
    <n v="1593"/>
    <s v="HOMBRE"/>
    <n v="1316155"/>
    <s v="ASALARIADO"/>
    <s v="SECTOR PRIVADO"/>
    <x v="0"/>
    <s v="SI"/>
    <s v="NO"/>
    <n v="39"/>
    <s v="No"/>
    <s v="No"/>
    <n v="1316155"/>
    <s v="ASALARIADO"/>
    <n v="39"/>
  </r>
  <r>
    <n v="1594"/>
    <s v="MUJER"/>
    <n v="300000"/>
    <s v="ASEGURADO VOLUNTARIO"/>
    <s v="SECTOR PRIVADO"/>
    <x v="0"/>
    <s v="NO"/>
    <s v="NO"/>
    <n v="21"/>
    <s v="No"/>
    <s v="No"/>
    <n v="300000"/>
    <s v="ASEGURADO VOLUNTARIO"/>
    <n v="21"/>
  </r>
  <r>
    <n v="1595"/>
    <s v="HOMBRE"/>
    <n v="1400000"/>
    <s v="ASALARIADO"/>
    <s v="SECTOR PRIVADO"/>
    <x v="0"/>
    <s v="NO"/>
    <s v="NO"/>
    <n v="34"/>
    <s v="No"/>
    <s v="No"/>
    <n v="1400000"/>
    <s v="ASALARIADO"/>
    <n v="34"/>
  </r>
  <r>
    <n v="1596"/>
    <s v="HOMBRE"/>
    <n v="200000"/>
    <s v="ASALARIADO"/>
    <s v="SECTOR PRIVADO"/>
    <x v="0"/>
    <s v="NO"/>
    <s v="NO"/>
    <n v="32"/>
    <s v="No"/>
    <s v="No"/>
    <n v="200000"/>
    <s v="ASALARIADO"/>
    <n v="32"/>
  </r>
  <r>
    <n v="1597"/>
    <s v="MUJER"/>
    <n v="216423.45"/>
    <s v="ASALARIADO"/>
    <s v="SECTOR PRIVADO"/>
    <x v="0"/>
    <s v="NO"/>
    <s v="NO"/>
    <n v="28"/>
    <s v="No"/>
    <s v="No"/>
    <n v="216423.45"/>
    <s v="ASALARIADO"/>
    <n v="28"/>
  </r>
  <r>
    <n v="1598"/>
    <s v="HOMBRE"/>
    <n v="829250"/>
    <s v="ASALARIADO"/>
    <s v="SECTOR PUBLICO"/>
    <x v="0"/>
    <s v="NO"/>
    <s v="NO"/>
    <n v="47"/>
    <s v="No"/>
    <s v="No"/>
    <n v="829250"/>
    <s v="ASALARIADO"/>
    <n v="47"/>
  </r>
  <r>
    <n v="1599"/>
    <s v="HOMBRE"/>
    <n v="370090"/>
    <s v="TRABAJADOR INDEPENDIENTE"/>
    <s v="SECTOR PRIVADO"/>
    <x v="0"/>
    <s v="NO"/>
    <s v="SI"/>
    <n v="40"/>
    <s v="No"/>
    <s v="No"/>
    <n v="370090"/>
    <s v="TRABAJADOR INDEPENDIENTE"/>
    <n v="40"/>
  </r>
  <r>
    <n v="1600"/>
    <s v="MUJER"/>
    <n v="328127.06"/>
    <s v="ASALARIADO"/>
    <s v="SECTOR PRIVADO"/>
    <x v="0"/>
    <s v="NO"/>
    <s v="NO"/>
    <n v="45"/>
    <s v="No"/>
    <s v="No"/>
    <n v="328127.06"/>
    <s v="ASALARIADO"/>
    <n v="45"/>
  </r>
  <r>
    <n v="1601"/>
    <s v="HOMBRE"/>
    <n v="1414186"/>
    <s v="ASALARIADO"/>
    <s v="SECTOR PUBLICO"/>
    <x v="0"/>
    <s v="NO"/>
    <s v="SI"/>
    <n v="50"/>
    <s v="No"/>
    <s v="No"/>
    <n v="1414186"/>
    <s v="ASALARIADO"/>
    <n v="50"/>
  </r>
  <r>
    <n v="1602"/>
    <s v="HOMBRE"/>
    <n v="1183623.3999999999"/>
    <s v="ASALARIADO"/>
    <s v="SECTOR PUBLICO"/>
    <x v="0"/>
    <s v="NO"/>
    <s v="NO"/>
    <n v="41"/>
    <s v="No"/>
    <s v="No"/>
    <n v="1183623.3999999999"/>
    <s v="ASALARIADO"/>
    <n v="41"/>
  </r>
  <r>
    <n v="1603"/>
    <s v="MUJER"/>
    <n v="43350"/>
    <s v="ASALARIADO"/>
    <s v="SECTOR PRIVADO"/>
    <x v="0"/>
    <s v="NO"/>
    <s v="NO"/>
    <n v="51"/>
    <s v="No"/>
    <s v="No"/>
    <n v="43350"/>
    <s v="ASALARIADO"/>
    <n v="51"/>
  </r>
  <r>
    <n v="1604"/>
    <s v="MUJER"/>
    <n v="1063647.5"/>
    <s v="ASALARIADO"/>
    <s v="SECTOR PUBLICO"/>
    <x v="0"/>
    <s v="NO"/>
    <s v="NO"/>
    <n v="56"/>
    <s v="No"/>
    <s v="No"/>
    <n v="1063647.5"/>
    <s v="ASALARIADO"/>
    <n v="56"/>
  </r>
  <r>
    <n v="1605"/>
    <s v="MUJER"/>
    <n v="297046"/>
    <s v="TRABAJADOR INDEPENDIENTE"/>
    <s v="SECTOR PRIVADO"/>
    <x v="0"/>
    <s v="NO"/>
    <s v="SI"/>
    <n v="42"/>
    <s v="No"/>
    <s v="No"/>
    <n v="297046"/>
    <s v="TRABAJADOR INDEPENDIENTE"/>
    <n v="42"/>
  </r>
  <r>
    <n v="1606"/>
    <s v="MUJER"/>
    <n v="659230"/>
    <s v="ASALARIADO"/>
    <s v="SECTOR PRIVADO"/>
    <x v="0"/>
    <s v="NO"/>
    <s v="NO"/>
    <n v="21"/>
    <s v="No"/>
    <s v="No"/>
    <n v="659230"/>
    <s v="ASALARIADO"/>
    <n v="21"/>
  </r>
  <r>
    <n v="1607"/>
    <s v="HOMBRE"/>
    <n v="386699.62"/>
    <s v="ASALARIADO"/>
    <s v="SECTOR PRIVADO"/>
    <x v="0"/>
    <s v="NO"/>
    <s v="NO"/>
    <n v="58"/>
    <s v="No"/>
    <s v="No"/>
    <n v="386699.62"/>
    <s v="ASALARIADO"/>
    <n v="58"/>
  </r>
  <r>
    <n v="1608"/>
    <s v="MUJER"/>
    <n v="400000"/>
    <s v="ASALARIADO"/>
    <s v="SECTOR PRIVADO"/>
    <x v="0"/>
    <s v="NO"/>
    <s v="NO"/>
    <n v="20"/>
    <s v="No"/>
    <s v="No"/>
    <n v="400000"/>
    <s v="ASALARIADO"/>
    <n v="20"/>
  </r>
  <r>
    <n v="1609"/>
    <s v="HOMBRE"/>
    <n v="933004.5"/>
    <s v="ASALARIADO"/>
    <s v="SECTOR PUBLICO"/>
    <x v="0"/>
    <s v="NO"/>
    <s v="NO"/>
    <n v="38"/>
    <s v="No"/>
    <s v="No"/>
    <n v="933004.5"/>
    <s v="ASALARIADO"/>
    <n v="38"/>
  </r>
  <r>
    <n v="1610"/>
    <s v="HOMBRE"/>
    <n v="1552521"/>
    <s v="ASALARIADO"/>
    <s v="SECTOR PUBLICO"/>
    <x v="0"/>
    <s v="NO"/>
    <s v="SI"/>
    <n v="38"/>
    <s v="No"/>
    <s v="No"/>
    <n v="1552521"/>
    <s v="ASALARIADO"/>
    <n v="38"/>
  </r>
  <r>
    <n v="1611"/>
    <s v="MUJER"/>
    <n v="695944.8"/>
    <s v="ASALARIADO"/>
    <s v="SECTOR PUBLICO"/>
    <x v="0"/>
    <s v="NO"/>
    <s v="NO"/>
    <n v="54"/>
    <s v="No"/>
    <s v="No"/>
    <n v="695944.8"/>
    <s v="ASALARIADO"/>
    <n v="54"/>
  </r>
  <r>
    <n v="1612"/>
    <s v="HOMBRE"/>
    <n v="636889"/>
    <s v="TRABAJADOR INDEPENDIENTE"/>
    <s v="SECTOR PRIVADO"/>
    <x v="0"/>
    <s v="SI"/>
    <s v="SI"/>
    <n v="59"/>
    <s v="No"/>
    <s v="No"/>
    <n v="636889"/>
    <s v="TRABAJADOR INDEPENDIENTE"/>
    <n v="59"/>
  </r>
  <r>
    <n v="1613"/>
    <s v="MUJER"/>
    <n v="374751"/>
    <s v="ASALARIADO"/>
    <s v="SECTOR PUBLICO"/>
    <x v="0"/>
    <s v="NO"/>
    <s v="NO"/>
    <n v="58"/>
    <s v="No"/>
    <s v="No"/>
    <n v="374751"/>
    <s v="ASALARIADO"/>
    <n v="58"/>
  </r>
  <r>
    <n v="1614"/>
    <s v="HOMBRE"/>
    <n v="299644.2"/>
    <s v="ASALARIADO"/>
    <s v="SECTOR PRIVADO"/>
    <x v="0"/>
    <s v="NO"/>
    <s v="NO"/>
    <n v="43"/>
    <s v="No"/>
    <s v="No"/>
    <n v="299644.2"/>
    <s v="ASALARIADO"/>
    <n v="43"/>
  </r>
  <r>
    <n v="1615"/>
    <s v="MUJER"/>
    <n v="462759.86"/>
    <s v="ASALARIADO"/>
    <s v="SECTOR PRIVADO"/>
    <x v="0"/>
    <s v="NO"/>
    <s v="NO"/>
    <n v="57"/>
    <s v="No"/>
    <s v="No"/>
    <n v="462759.86"/>
    <s v="ASALARIADO"/>
    <n v="57"/>
  </r>
  <r>
    <n v="1616"/>
    <s v="HOMBRE"/>
    <n v="516873"/>
    <s v="TRABAJADOR INDEPENDIENTE"/>
    <s v="SECTOR PRIVADO"/>
    <x v="0"/>
    <s v="NO"/>
    <s v="NO"/>
    <n v="45"/>
    <s v="No"/>
    <s v="No"/>
    <n v="516873"/>
    <s v="TRABAJADOR INDEPENDIENTE"/>
    <n v="45"/>
  </r>
  <r>
    <n v="1617"/>
    <s v="MUJER"/>
    <n v="732301.32"/>
    <s v="ASALARIADO"/>
    <s v="SECTOR PRIVADO"/>
    <x v="0"/>
    <s v="NO"/>
    <s v="NO"/>
    <n v="44"/>
    <s v="No"/>
    <s v="No"/>
    <n v="732301.32"/>
    <s v="ASALARIADO"/>
    <n v="44"/>
  </r>
  <r>
    <n v="1618"/>
    <s v="HOMBRE"/>
    <n v="298018"/>
    <s v="TRABAJADOR INDEPENDIENTE"/>
    <s v="SECTOR PRIVADO"/>
    <x v="0"/>
    <s v="NO"/>
    <s v="SI"/>
    <n v="26"/>
    <s v="No"/>
    <s v="No"/>
    <n v="298018"/>
    <s v="TRABAJADOR INDEPENDIENTE"/>
    <n v="26"/>
  </r>
  <r>
    <n v="1619"/>
    <s v="MUJER"/>
    <n v="297046"/>
    <s v="ASEGURADO VOLUNTARIO"/>
    <s v="SECTOR PRIVADO"/>
    <x v="0"/>
    <s v="NO"/>
    <s v="NO"/>
    <n v="58"/>
    <s v="No"/>
    <s v="No"/>
    <n v="297046"/>
    <s v="ASEGURADO VOLUNTARIO"/>
    <n v="58"/>
  </r>
  <r>
    <n v="1620"/>
    <s v="MUJER"/>
    <n v="282216"/>
    <s v="ASALARIADO"/>
    <s v="SECTOR PRIVADO"/>
    <x v="0"/>
    <s v="SI"/>
    <s v="NO"/>
    <n v="22"/>
    <s v="No"/>
    <s v="No"/>
    <n v="282216"/>
    <s v="ASALARIADO"/>
    <n v="22"/>
  </r>
  <r>
    <n v="1621"/>
    <s v="HOMBRE"/>
    <n v="838586.07"/>
    <s v="ASALARIADO"/>
    <s v="SECTOR PUBLICO"/>
    <x v="0"/>
    <s v="NO"/>
    <s v="NO"/>
    <n v="31"/>
    <s v="No"/>
    <s v="No"/>
    <n v="838586.07"/>
    <s v="ASALARIADO"/>
    <n v="31"/>
  </r>
  <r>
    <n v="1622"/>
    <s v="HOMBRE"/>
    <n v="774142.69"/>
    <s v="ASALARIADO"/>
    <s v="SECTOR PRIVADO"/>
    <x v="0"/>
    <s v="NO"/>
    <s v="NO"/>
    <n v="41"/>
    <s v="No"/>
    <s v="No"/>
    <n v="774142.69"/>
    <s v="ASALARIADO"/>
    <n v="41"/>
  </r>
  <r>
    <n v="1623"/>
    <s v="HOMBRE"/>
    <n v="297429"/>
    <s v="TRABAJADOR INDEPENDIENTE"/>
    <s v="SECTOR PRIVADO"/>
    <x v="0"/>
    <s v="NO"/>
    <s v="SI"/>
    <n v="52"/>
    <s v="No"/>
    <s v="No"/>
    <n v="297429"/>
    <s v="TRABAJADOR INDEPENDIENTE"/>
    <n v="52"/>
  </r>
  <r>
    <n v="1624"/>
    <s v="MUJER"/>
    <n v="283588.21999999997"/>
    <s v="ASALARIADO"/>
    <s v="SECTOR PRIVADO"/>
    <x v="0"/>
    <s v="NO"/>
    <s v="NO"/>
    <n v="29"/>
    <s v="No"/>
    <s v="No"/>
    <n v="283588.21999999997"/>
    <s v="ASALARIADO"/>
    <n v="29"/>
  </r>
  <r>
    <n v="1625"/>
    <s v="HOMBRE"/>
    <n v="1357187.5"/>
    <s v="ASALARIADO"/>
    <s v="SECTOR PRIVADO"/>
    <x v="0"/>
    <s v="NO"/>
    <s v="NO"/>
    <n v="36"/>
    <s v="No"/>
    <s v="No"/>
    <n v="1357187.5"/>
    <s v="ASALARIADO"/>
    <n v="36"/>
  </r>
  <r>
    <n v="1626"/>
    <s v="MUJER"/>
    <n v="546794.78"/>
    <s v="ASALARIADO"/>
    <s v="SECTOR PRIVADO"/>
    <x v="0"/>
    <s v="NO"/>
    <s v="NO"/>
    <n v="41"/>
    <s v="No"/>
    <s v="No"/>
    <n v="546794.78"/>
    <s v="ASALARIADO"/>
    <n v="41"/>
  </r>
  <r>
    <n v="1627"/>
    <s v="MUJER"/>
    <n v="442840"/>
    <s v="ASALARIADO"/>
    <s v="SECTOR PUBLICO"/>
    <x v="0"/>
    <s v="NO"/>
    <s v="SI"/>
    <n v="46"/>
    <s v="No"/>
    <s v="No"/>
    <n v="442840"/>
    <s v="ASALARIADO"/>
    <n v="46"/>
  </r>
  <r>
    <n v="1628"/>
    <s v="MUJER"/>
    <n v="299441"/>
    <s v="TRABAJADOR INDEPENDIENTE"/>
    <s v="SECTOR PRIVADO"/>
    <x v="0"/>
    <s v="NO"/>
    <s v="NO"/>
    <n v="45"/>
    <s v="No"/>
    <s v="No"/>
    <n v="299441"/>
    <s v="TRABAJADOR INDEPENDIENTE"/>
    <n v="45"/>
  </r>
  <r>
    <n v="1629"/>
    <s v="HOMBRE"/>
    <n v="297045"/>
    <s v="ASEGURADO VOLUNTARIO"/>
    <s v="SECTOR PRIVADO"/>
    <x v="1"/>
    <s v="NO"/>
    <s v="SI"/>
    <n v="70"/>
    <s v="No"/>
    <s v="No"/>
    <n v="297045"/>
    <s v="ASEGURADO VOLUNTARIO"/>
    <n v="70"/>
  </r>
  <r>
    <n v="1630"/>
    <s v="HOMBRE"/>
    <n v="299647"/>
    <s v="ASEGURADO VOLUNTARIO"/>
    <s v="SECTOR PRIVADO"/>
    <x v="0"/>
    <s v="NO"/>
    <s v="NO"/>
    <n v="78"/>
    <s v="No"/>
    <s v="No"/>
    <n v="299647"/>
    <s v="ASEGURADO VOLUNTARIO"/>
    <n v="78"/>
  </r>
  <r>
    <n v="1631"/>
    <s v="MUJER"/>
    <n v="581394"/>
    <s v="ASALARIADO"/>
    <s v="SECTOR PUBLICO"/>
    <x v="0"/>
    <s v="NO"/>
    <s v="SI"/>
    <n v="30"/>
    <s v="No"/>
    <s v="No"/>
    <n v="581394"/>
    <s v="ASALARIADO"/>
    <n v="30"/>
  </r>
  <r>
    <n v="1632"/>
    <s v="HOMBRE"/>
    <n v="335195.53000000003"/>
    <s v="ASALARIADO"/>
    <s v="SECTOR PRIVADO"/>
    <x v="0"/>
    <s v="NO"/>
    <s v="SI"/>
    <n v="47"/>
    <s v="No"/>
    <s v="No"/>
    <n v="335195.53000000003"/>
    <s v="ASALARIADO"/>
    <n v="47"/>
  </r>
  <r>
    <n v="1633"/>
    <s v="HOMBRE"/>
    <n v="412441"/>
    <s v="ASALARIADO"/>
    <s v="SECTOR PRIVADO"/>
    <x v="0"/>
    <s v="NO"/>
    <s v="NO"/>
    <n v="57"/>
    <s v="No"/>
    <s v="No"/>
    <n v="412441"/>
    <s v="ASALARIADO"/>
    <n v="57"/>
  </r>
  <r>
    <n v="1634"/>
    <s v="MUJER"/>
    <n v="297044"/>
    <s v="ASALARIADO"/>
    <s v="SECTOR PRIVADO"/>
    <x v="0"/>
    <s v="NO"/>
    <s v="NO"/>
    <n v="32"/>
    <s v="No"/>
    <s v="No"/>
    <n v="297044"/>
    <s v="ASALARIADO"/>
    <n v="32"/>
  </r>
  <r>
    <n v="1635"/>
    <s v="MUJER"/>
    <n v="400000"/>
    <s v="ASALARIADO"/>
    <s v="SECTOR PRIVADO"/>
    <x v="0"/>
    <s v="NO"/>
    <s v="NO"/>
    <n v="36"/>
    <s v="No"/>
    <s v="No"/>
    <n v="400000"/>
    <s v="ASALARIADO"/>
    <n v="36"/>
  </r>
  <r>
    <n v="1636"/>
    <s v="HOMBRE"/>
    <n v="676443.1"/>
    <s v="ASALARIADO"/>
    <s v="SECTOR PRIVADO"/>
    <x v="0"/>
    <s v="NO"/>
    <s v="NO"/>
    <n v="38"/>
    <s v="No"/>
    <s v="No"/>
    <n v="676443.1"/>
    <s v="ASALARIADO"/>
    <n v="38"/>
  </r>
  <r>
    <n v="1637"/>
    <s v="HOMBRE"/>
    <n v="12160184"/>
    <s v="ASALARIADO"/>
    <s v="SECTOR PRIVADO"/>
    <x v="0"/>
    <s v="NO"/>
    <s v="NO"/>
    <n v="52"/>
    <s v="Atípico"/>
    <s v="No"/>
    <n v="12160184"/>
    <s v="ASALARIADO"/>
    <n v="52"/>
  </r>
  <r>
    <n v="1638"/>
    <s v="HOMBRE"/>
    <n v="509509"/>
    <s v="TRABAJADOR INDEPENDIENTE"/>
    <s v="SECTOR PRIVADO"/>
    <x v="0"/>
    <s v="SI"/>
    <s v="SI"/>
    <n v="38"/>
    <s v="No"/>
    <s v="No"/>
    <n v="509509"/>
    <s v="TRABAJADOR INDEPENDIENTE"/>
    <n v="38"/>
  </r>
  <r>
    <n v="1639"/>
    <s v="HOMBRE"/>
    <n v="356653"/>
    <s v="TRABAJADOR INDEPENDIENTE"/>
    <s v="SECTOR PRIVADO"/>
    <x v="0"/>
    <s v="SI"/>
    <s v="SI"/>
    <n v="51"/>
    <s v="No"/>
    <s v="No"/>
    <n v="356653"/>
    <s v="TRABAJADOR INDEPENDIENTE"/>
    <n v="51"/>
  </r>
  <r>
    <n v="1640"/>
    <s v="MUJER"/>
    <n v="219280"/>
    <s v="ASALARIADO"/>
    <s v="SECTOR PUBLICO"/>
    <x v="0"/>
    <s v="NO"/>
    <s v="NO"/>
    <n v="26"/>
    <s v="No"/>
    <s v="No"/>
    <n v="219280"/>
    <s v="ASALARIADO"/>
    <n v="26"/>
  </r>
  <r>
    <n v="1641"/>
    <s v="HOMBRE"/>
    <n v="245006.35"/>
    <s v="ASALARIADO"/>
    <s v="SECTOR PRIVADO"/>
    <x v="0"/>
    <s v="NO"/>
    <s v="NO"/>
    <n v="61"/>
    <s v="No"/>
    <s v="No"/>
    <n v="245006.35"/>
    <s v="ASALARIADO"/>
    <n v="61"/>
  </r>
  <r>
    <n v="1642"/>
    <s v="HOMBRE"/>
    <n v="359544.27"/>
    <s v="TRABAJADOR INDEPENDIENTE"/>
    <s v="SECTOR PRIVADO"/>
    <x v="0"/>
    <s v="NO"/>
    <s v="NO"/>
    <n v="29"/>
    <s v="No"/>
    <s v="No"/>
    <n v="359544.27"/>
    <s v="TRABAJADOR INDEPENDIENTE"/>
    <n v="29"/>
  </r>
  <r>
    <n v="1643"/>
    <s v="MUJER"/>
    <n v="88243.75"/>
    <s v="PENSIONADOS EN SU PROPIO SISTEMA"/>
    <s v="SECTOR PUBLICO"/>
    <x v="0"/>
    <s v="NO"/>
    <s v="NO"/>
    <n v="92"/>
    <s v="No"/>
    <s v="No"/>
    <n v="88243.75"/>
    <s v="PENSIONADOS EN SU PROPIO SISTEMA"/>
    <n v="92"/>
  </r>
  <r>
    <n v="1644"/>
    <s v="HOMBRE"/>
    <n v="297045"/>
    <s v="ASEGURADO VOLUNTARIO"/>
    <s v="SECTOR PRIVADO"/>
    <x v="0"/>
    <s v="NO"/>
    <s v="NO"/>
    <n v="35"/>
    <s v="No"/>
    <s v="No"/>
    <n v="297045"/>
    <s v="ASEGURADO VOLUNTARIO"/>
    <n v="35"/>
  </r>
  <r>
    <n v="1645"/>
    <s v="HOMBRE"/>
    <n v="852982.67"/>
    <s v="ASALARIADO"/>
    <s v="SECTOR PRIVADO"/>
    <x v="0"/>
    <s v="NO"/>
    <s v="NO"/>
    <n v="31"/>
    <s v="No"/>
    <s v="No"/>
    <n v="852982.67"/>
    <s v="ASALARIADO"/>
    <n v="31"/>
  </r>
  <r>
    <n v="1646"/>
    <s v="HOMBRE"/>
    <n v="251559"/>
    <s v="ASALARIADO"/>
    <s v="SECTOR PRIVADO"/>
    <x v="0"/>
    <s v="SI"/>
    <s v="NO"/>
    <n v="20"/>
    <s v="No"/>
    <s v="No"/>
    <n v="251559"/>
    <s v="ASALARIADO"/>
    <n v="20"/>
  </r>
  <r>
    <n v="1647"/>
    <s v="HOMBRE"/>
    <n v="3255213.87"/>
    <s v="CONVENIOS ESPECIALES DE ASEGURADOS VOLUNTARIOS"/>
    <s v="SECTOR PRIVADO"/>
    <x v="0"/>
    <s v="NO"/>
    <s v="NO"/>
    <n v="58"/>
    <s v="Atípico"/>
    <s v="No"/>
    <n v="3255213.87"/>
    <s v="CONVENIOS ESPECIALES DE ASEGURADOS VOLUNTARIOS"/>
    <n v="58"/>
  </r>
  <r>
    <n v="1648"/>
    <s v="MUJER"/>
    <n v="790843.09"/>
    <s v="ASALARIADO"/>
    <s v="SECTOR PRIVADO"/>
    <x v="0"/>
    <s v="NO"/>
    <s v="NO"/>
    <n v="37"/>
    <s v="No"/>
    <s v="No"/>
    <n v="790843.09"/>
    <s v="ASALARIADO"/>
    <n v="37"/>
  </r>
  <r>
    <n v="1649"/>
    <s v="HOMBRE"/>
    <n v="1129271"/>
    <s v="ASALARIADO"/>
    <s v="SECTOR PUBLICO"/>
    <x v="0"/>
    <s v="NO"/>
    <s v="NO"/>
    <n v="32"/>
    <s v="No"/>
    <s v="No"/>
    <n v="1129271"/>
    <s v="ASALARIADO"/>
    <n v="32"/>
  </r>
  <r>
    <n v="1650"/>
    <s v="HOMBRE"/>
    <n v="87500"/>
    <s v="ASALARIADO"/>
    <s v="SECTOR PRIVADO"/>
    <x v="0"/>
    <s v="NO"/>
    <s v="NO"/>
    <n v="25"/>
    <s v="No"/>
    <s v="No"/>
    <n v="87500"/>
    <s v="ASALARIADO"/>
    <n v="25"/>
  </r>
  <r>
    <n v="1651"/>
    <s v="MUJER"/>
    <n v="480000"/>
    <s v="ASALARIADO"/>
    <s v="SECTOR PRIVADO"/>
    <x v="0"/>
    <s v="NO"/>
    <s v="NO"/>
    <n v="24"/>
    <s v="No"/>
    <s v="No"/>
    <n v="480000"/>
    <s v="ASALARIADO"/>
    <n v="24"/>
  </r>
  <r>
    <n v="1652"/>
    <s v="MUJER"/>
    <n v="299647"/>
    <s v="ASEGURADO VOLUNTARIO"/>
    <s v="SECTOR PRIVADO"/>
    <x v="0"/>
    <s v="NO"/>
    <s v="NO"/>
    <n v="60"/>
    <s v="No"/>
    <s v="No"/>
    <n v="299647"/>
    <s v="ASEGURADO VOLUNTARIO"/>
    <n v="60"/>
  </r>
  <r>
    <n v="1653"/>
    <s v="HOMBRE"/>
    <n v="278030.99"/>
    <s v="CONVENIOS ESPECIALES DE TRABAJADORES INDEPENDIENTES"/>
    <s v="SECTOR PRIVADO"/>
    <x v="0"/>
    <s v="NO"/>
    <s v="NO"/>
    <n v="27"/>
    <s v="No"/>
    <s v="No"/>
    <n v="278030.99"/>
    <s v="CONVENIOS ESPECIALES DE TRABAJADORES INDEPENDIENTES"/>
    <n v="27"/>
  </r>
  <r>
    <n v="1654"/>
    <s v="HOMBRE"/>
    <n v="3350588.86"/>
    <s v="ASALARIADO"/>
    <s v="SECTOR PRIVADO"/>
    <x v="0"/>
    <s v="NO"/>
    <s v="NO"/>
    <n v="38"/>
    <s v="Atípico"/>
    <s v="No"/>
    <n v="3350588.86"/>
    <s v="ASALARIADO"/>
    <n v="38"/>
  </r>
  <r>
    <n v="1655"/>
    <s v="HOMBRE"/>
    <n v="2349011"/>
    <s v="ASALARIADO"/>
    <s v="SECTOR PRIVADO"/>
    <x v="0"/>
    <s v="NO"/>
    <s v="NO"/>
    <n v="36"/>
    <s v="Atípico"/>
    <s v="No"/>
    <n v="2349011"/>
    <s v="ASALARIADO"/>
    <n v="36"/>
  </r>
  <r>
    <n v="1656"/>
    <s v="HOMBRE"/>
    <n v="1108537.5"/>
    <s v="ASALARIADO"/>
    <s v="SECTOR PRIVADO"/>
    <x v="0"/>
    <s v="NO"/>
    <s v="NO"/>
    <n v="45"/>
    <s v="No"/>
    <s v="No"/>
    <n v="1108537.5"/>
    <s v="ASALARIADO"/>
    <n v="45"/>
  </r>
  <r>
    <n v="1657"/>
    <s v="MUJER"/>
    <n v="600414.9"/>
    <s v="ASALARIADO"/>
    <s v="SECTOR PRIVADO"/>
    <x v="0"/>
    <s v="NO"/>
    <s v="SI"/>
    <n v="21"/>
    <s v="No"/>
    <s v="No"/>
    <n v="600414.9"/>
    <s v="ASALARIADO"/>
    <n v="21"/>
  </r>
  <r>
    <n v="1658"/>
    <s v="HOMBRE"/>
    <n v="418000"/>
    <s v="ASALARIADO"/>
    <s v="SECTOR PRIVADO"/>
    <x v="0"/>
    <s v="NO"/>
    <s v="NO"/>
    <n v="51"/>
    <s v="No"/>
    <s v="No"/>
    <n v="418000"/>
    <s v="ASALARIADO"/>
    <n v="51"/>
  </r>
  <r>
    <n v="1659"/>
    <s v="HOMBRE"/>
    <n v="287787"/>
    <s v="ASALARIADO"/>
    <s v="SECTOR PRIVADO"/>
    <x v="0"/>
    <s v="NO"/>
    <s v="NO"/>
    <n v="19"/>
    <s v="No"/>
    <s v="No"/>
    <n v="287787"/>
    <s v="ASALARIADO"/>
    <n v="19"/>
  </r>
  <r>
    <n v="1660"/>
    <s v="MUJER"/>
    <n v="538738.04"/>
    <s v="ASALARIADO"/>
    <s v="SECTOR PRIVADO"/>
    <x v="0"/>
    <s v="NO"/>
    <s v="NO"/>
    <n v="36"/>
    <s v="No"/>
    <s v="No"/>
    <n v="538738.04"/>
    <s v="ASALARIADO"/>
    <n v="36"/>
  </r>
  <r>
    <n v="1661"/>
    <s v="HOMBRE"/>
    <n v="597533.32999999996"/>
    <s v="ASALARIADO"/>
    <s v="SECTOR PRIVADO"/>
    <x v="0"/>
    <s v="SI"/>
    <s v="NO"/>
    <n v="30"/>
    <s v="No"/>
    <s v="No"/>
    <n v="597533.32999999996"/>
    <s v="ASALARIADO"/>
    <n v="30"/>
  </r>
  <r>
    <n v="1662"/>
    <s v="MUJER"/>
    <n v="619489"/>
    <s v="ASALARIADO"/>
    <s v="SECTOR PUBLICO"/>
    <x v="0"/>
    <s v="NO"/>
    <s v="NO"/>
    <n v="37"/>
    <s v="No"/>
    <s v="No"/>
    <n v="619489"/>
    <s v="ASALARIADO"/>
    <n v="37"/>
  </r>
  <r>
    <n v="1663"/>
    <s v="MUJER"/>
    <n v="278032"/>
    <s v="ASEGURADO VOLUNTARIO"/>
    <s v="SECTOR PRIVADO"/>
    <x v="0"/>
    <s v="NO"/>
    <s v="NO"/>
    <n v="45"/>
    <s v="No"/>
    <s v="No"/>
    <n v="278032"/>
    <s v="ASEGURADO VOLUNTARIO"/>
    <n v="45"/>
  </r>
  <r>
    <n v="1664"/>
    <s v="MUJER"/>
    <n v="297650"/>
    <s v="ASALARIADO"/>
    <s v="SECTOR PRIVADO"/>
    <x v="0"/>
    <s v="SI"/>
    <s v="SI"/>
    <n v="39"/>
    <s v="No"/>
    <s v="No"/>
    <n v="297650"/>
    <s v="ASALARIADO"/>
    <n v="39"/>
  </r>
  <r>
    <n v="1665"/>
    <s v="HOMBRE"/>
    <n v="266312"/>
    <s v="ASALARIADO"/>
    <s v="SECTOR PRIVADO"/>
    <x v="0"/>
    <s v="NO"/>
    <s v="NO"/>
    <n v="29"/>
    <s v="No"/>
    <s v="No"/>
    <n v="266312"/>
    <s v="ASALARIADO"/>
    <n v="29"/>
  </r>
  <r>
    <n v="1666"/>
    <s v="HOMBRE"/>
    <n v="403764.18"/>
    <s v="ASALARIADO"/>
    <s v="SECTOR PRIVADO"/>
    <x v="0"/>
    <s v="NO"/>
    <s v="NO"/>
    <n v="31"/>
    <s v="No"/>
    <s v="No"/>
    <n v="403764.18"/>
    <s v="ASALARIADO"/>
    <n v="31"/>
  </r>
  <r>
    <n v="1667"/>
    <s v="HOMBRE"/>
    <n v="440373"/>
    <s v="ASALARIADO"/>
    <s v="SECTOR PUBLICO"/>
    <x v="0"/>
    <s v="SI"/>
    <s v="NO"/>
    <n v="27"/>
    <s v="No"/>
    <s v="No"/>
    <n v="440373"/>
    <s v="ASALARIADO"/>
    <n v="27"/>
  </r>
  <r>
    <n v="1668"/>
    <s v="MUJER"/>
    <n v="381211.3"/>
    <s v="PENSIONADOS EN SU PROPIO SISTEMA"/>
    <s v="SECTOR PUBLICO"/>
    <x v="0"/>
    <s v="NO"/>
    <s v="NO"/>
    <n v="66"/>
    <s v="No"/>
    <s v="No"/>
    <n v="381211.3"/>
    <s v="PENSIONADOS EN SU PROPIO SISTEMA"/>
    <n v="66"/>
  </r>
  <r>
    <n v="1669"/>
    <s v="MUJER"/>
    <n v="908129"/>
    <s v="ASALARIADO"/>
    <s v="SECTOR PUBLICO"/>
    <x v="0"/>
    <s v="NO"/>
    <s v="SI"/>
    <n v="49"/>
    <s v="No"/>
    <s v="No"/>
    <n v="908129"/>
    <s v="ASALARIADO"/>
    <n v="49"/>
  </r>
  <r>
    <n v="1670"/>
    <s v="HOMBRE"/>
    <n v="131198"/>
    <s v="ASALARIADO"/>
    <s v="SECTOR PRIVADO"/>
    <x v="0"/>
    <s v="NO"/>
    <s v="NO"/>
    <n v="20"/>
    <s v="No"/>
    <s v="No"/>
    <n v="131198"/>
    <s v="ASALARIADO"/>
    <n v="20"/>
  </r>
  <r>
    <n v="1671"/>
    <s v="MUJER"/>
    <n v="582921.03"/>
    <s v="ASALARIADO"/>
    <s v="SECTOR PRIVADO"/>
    <x v="0"/>
    <s v="NO"/>
    <s v="NO"/>
    <n v="31"/>
    <s v="No"/>
    <s v="No"/>
    <n v="582921.03"/>
    <s v="ASALARIADO"/>
    <n v="31"/>
  </r>
  <r>
    <n v="1672"/>
    <s v="HOMBRE"/>
    <n v="251103.9"/>
    <s v="ASALARIADO"/>
    <s v="SECTOR PRIVADO"/>
    <x v="0"/>
    <s v="NO"/>
    <s v="NO"/>
    <n v="19"/>
    <s v="No"/>
    <s v="No"/>
    <n v="251103.9"/>
    <s v="ASALARIADO"/>
    <n v="19"/>
  </r>
  <r>
    <n v="1673"/>
    <s v="MUJER"/>
    <n v="297046"/>
    <s v="ASEGURADO VOLUNTARIO"/>
    <s v="SECTOR PRIVADO"/>
    <x v="0"/>
    <s v="NO"/>
    <s v="NO"/>
    <n v="38"/>
    <s v="No"/>
    <s v="No"/>
    <n v="297046"/>
    <s v="ASEGURADO VOLUNTARIO"/>
    <n v="38"/>
  </r>
  <r>
    <n v="1674"/>
    <s v="MUJER"/>
    <n v="278030.99"/>
    <s v="ASEGURADO VOLUNTARIO"/>
    <s v="SECTOR PRIVADO"/>
    <x v="0"/>
    <s v="SI"/>
    <s v="NO"/>
    <n v="44"/>
    <s v="No"/>
    <s v="No"/>
    <n v="278030.99"/>
    <s v="ASEGURADO VOLUNTARIO"/>
    <n v="44"/>
  </r>
  <r>
    <n v="1675"/>
    <s v="MUJER"/>
    <n v="373396"/>
    <s v="ASALARIADO"/>
    <s v="SECTOR PUBLICO"/>
    <x v="0"/>
    <s v="NO"/>
    <s v="NO"/>
    <n v="29"/>
    <s v="No"/>
    <s v="No"/>
    <n v="373396"/>
    <s v="ASALARIADO"/>
    <n v="29"/>
  </r>
  <r>
    <n v="1676"/>
    <s v="HOMBRE"/>
    <n v="297110"/>
    <s v="TRABAJADOR INDEPENDIENTE"/>
    <s v="SECTOR PRIVADO"/>
    <x v="0"/>
    <s v="NO"/>
    <s v="SI"/>
    <n v="35"/>
    <s v="No"/>
    <s v="No"/>
    <n v="297110"/>
    <s v="TRABAJADOR INDEPENDIENTE"/>
    <n v="35"/>
  </r>
  <r>
    <n v="1677"/>
    <s v="HOMBRE"/>
    <n v="296000"/>
    <s v="ASALARIADO"/>
    <s v="SECTOR PRIVADO"/>
    <x v="0"/>
    <s v="NO"/>
    <s v="NO"/>
    <n v="28"/>
    <s v="No"/>
    <s v="No"/>
    <n v="296000"/>
    <s v="ASALARIADO"/>
    <n v="28"/>
  </r>
  <r>
    <n v="1678"/>
    <s v="HOMBRE"/>
    <n v="424103"/>
    <s v="TRABAJADOR INDEPENDIENTE"/>
    <s v="SECTOR PRIVADO"/>
    <x v="0"/>
    <s v="NO"/>
    <s v="SI"/>
    <n v="35"/>
    <s v="No"/>
    <s v="No"/>
    <n v="424103"/>
    <s v="TRABAJADOR INDEPENDIENTE"/>
    <n v="35"/>
  </r>
  <r>
    <n v="1679"/>
    <s v="HOMBRE"/>
    <n v="11000"/>
    <s v="ASALARIADO"/>
    <s v="SECTOR PRIVADO"/>
    <x v="0"/>
    <s v="NO"/>
    <s v="SI"/>
    <n v="32"/>
    <s v="No"/>
    <s v="No"/>
    <n v="11000"/>
    <s v="ASALARIADO"/>
    <n v="32"/>
  </r>
  <r>
    <n v="1680"/>
    <s v="HOMBRE"/>
    <n v="365500"/>
    <s v="ASALARIADO"/>
    <s v="SECTOR PRIVADO"/>
    <x v="0"/>
    <s v="NO"/>
    <s v="NO"/>
    <n v="32"/>
    <s v="No"/>
    <s v="No"/>
    <n v="365500"/>
    <s v="ASALARIADO"/>
    <n v="32"/>
  </r>
  <r>
    <n v="1681"/>
    <s v="HOMBRE"/>
    <n v="25600"/>
    <s v="ASALARIADO"/>
    <s v="SECTOR PRIVADO"/>
    <x v="0"/>
    <s v="SI"/>
    <s v="SI"/>
    <n v="45"/>
    <s v="No"/>
    <s v="No"/>
    <n v="25600"/>
    <s v="ASALARIADO"/>
    <n v="45"/>
  </r>
  <r>
    <n v="1682"/>
    <s v="HOMBRE"/>
    <n v="276964.47999999998"/>
    <s v="ASALARIADO"/>
    <s v="SECTOR PRIVADO"/>
    <x v="0"/>
    <s v="NO"/>
    <s v="NO"/>
    <n v="25"/>
    <s v="No"/>
    <s v="No"/>
    <n v="276964.47999999998"/>
    <s v="ASALARIADO"/>
    <n v="25"/>
  </r>
  <r>
    <n v="1683"/>
    <s v="HOMBRE"/>
    <n v="103846.15"/>
    <s v="ASALARIADO"/>
    <s v="SECTOR PRIVADO"/>
    <x v="0"/>
    <s v="NO"/>
    <s v="NO"/>
    <n v="58"/>
    <s v="No"/>
    <s v="No"/>
    <n v="103846.15"/>
    <s v="ASALARIADO"/>
    <n v="58"/>
  </r>
  <r>
    <n v="1684"/>
    <s v="HOMBRE"/>
    <n v="249691.35"/>
    <s v="ASALARIADO"/>
    <s v="SECTOR PRIVADO"/>
    <x v="0"/>
    <s v="NO"/>
    <s v="NO"/>
    <n v="24"/>
    <s v="No"/>
    <s v="No"/>
    <n v="249691.35"/>
    <s v="ASALARIADO"/>
    <n v="24"/>
  </r>
  <r>
    <n v="1685"/>
    <s v="HOMBRE"/>
    <n v="306480.65999999997"/>
    <s v="ASALARIADO"/>
    <s v="SECTOR PUBLICO"/>
    <x v="0"/>
    <s v="NO"/>
    <s v="NO"/>
    <n v="25"/>
    <s v="No"/>
    <s v="No"/>
    <n v="306480.65999999997"/>
    <s v="ASALARIADO"/>
    <n v="25"/>
  </r>
  <r>
    <n v="1686"/>
    <s v="HOMBRE"/>
    <n v="280000"/>
    <s v="ASALARIADO"/>
    <s v="SECTOR PRIVADO"/>
    <x v="0"/>
    <s v="NO"/>
    <s v="NO"/>
    <n v="85"/>
    <s v="No"/>
    <s v="No"/>
    <n v="280000"/>
    <s v="ASALARIADO"/>
    <n v="85"/>
  </r>
  <r>
    <n v="1687"/>
    <s v="HOMBRE"/>
    <n v="165000"/>
    <s v="ASALARIADO"/>
    <s v="SECTOR PRIVADO"/>
    <x v="0"/>
    <s v="NO"/>
    <s v="NO"/>
    <n v="38"/>
    <s v="No"/>
    <s v="No"/>
    <n v="165000"/>
    <s v="ASALARIADO"/>
    <n v="38"/>
  </r>
  <r>
    <n v="1688"/>
    <s v="MUJER"/>
    <n v="296265.63"/>
    <s v="ASALARIADO"/>
    <s v="SECTOR PRIVADO"/>
    <x v="0"/>
    <s v="NO"/>
    <s v="SI"/>
    <n v="38"/>
    <s v="No"/>
    <s v="No"/>
    <n v="296265.63"/>
    <s v="ASALARIADO"/>
    <n v="38"/>
  </r>
  <r>
    <n v="1689"/>
    <s v="MUJER"/>
    <n v="1766548"/>
    <s v="ASALARIADO"/>
    <s v="SECTOR PRIVADO"/>
    <x v="0"/>
    <s v="NO"/>
    <s v="NO"/>
    <n v="32"/>
    <s v="No"/>
    <s v="No"/>
    <n v="1766548"/>
    <s v="ASALARIADO"/>
    <n v="32"/>
  </r>
  <r>
    <n v="1690"/>
    <s v="HOMBRE"/>
    <n v="297046"/>
    <s v="ASEGURADO VOLUNTARIO"/>
    <s v="SECTOR PRIVADO"/>
    <x v="0"/>
    <s v="NO"/>
    <s v="NO"/>
    <n v="21"/>
    <s v="No"/>
    <s v="No"/>
    <n v="297046"/>
    <s v="ASEGURADO VOLUNTARIO"/>
    <n v="21"/>
  </r>
  <r>
    <n v="1691"/>
    <s v="HOMBRE"/>
    <n v="278030"/>
    <s v="CONVENIOS ESPECIALES DE TRABAJADORES INDEPENDIENTES"/>
    <s v="SECTOR PRIVADO"/>
    <x v="0"/>
    <s v="NO"/>
    <s v="NO"/>
    <n v="36"/>
    <s v="No"/>
    <s v="No"/>
    <n v="278030"/>
    <s v="CONVENIOS ESPECIALES DE TRABAJADORES INDEPENDIENTES"/>
    <n v="36"/>
  </r>
  <r>
    <n v="1692"/>
    <s v="HOMBRE"/>
    <n v="838098"/>
    <s v="ASALARIADO"/>
    <s v="SECTOR PRIVADO"/>
    <x v="0"/>
    <s v="NO"/>
    <s v="NO"/>
    <n v="40"/>
    <s v="No"/>
    <s v="No"/>
    <n v="838098"/>
    <s v="ASALARIADO"/>
    <n v="40"/>
  </r>
  <r>
    <n v="1693"/>
    <s v="HOMBRE"/>
    <n v="594092"/>
    <s v="TRABAJADOR INDEPENDIENTE"/>
    <s v="SECTOR PRIVADO"/>
    <x v="0"/>
    <s v="NO"/>
    <s v="NO"/>
    <n v="68"/>
    <s v="No"/>
    <s v="No"/>
    <n v="594092"/>
    <s v="TRABAJADOR INDEPENDIENTE"/>
    <n v="68"/>
  </r>
  <r>
    <n v="1694"/>
    <s v="MUJER"/>
    <n v="615805.6"/>
    <s v="ASALARIADO"/>
    <s v="SECTOR PRIVADO"/>
    <x v="0"/>
    <s v="NO"/>
    <s v="NO"/>
    <n v="29"/>
    <s v="No"/>
    <s v="No"/>
    <n v="615805.6"/>
    <s v="ASALARIADO"/>
    <n v="29"/>
  </r>
  <r>
    <n v="1695"/>
    <s v="HOMBRE"/>
    <n v="625322.5"/>
    <s v="ASALARIADO"/>
    <s v="SECTOR PRIVADO"/>
    <x v="0"/>
    <s v="NO"/>
    <s v="NO"/>
    <n v="54"/>
    <s v="No"/>
    <s v="No"/>
    <n v="625322.5"/>
    <s v="ASALARIADO"/>
    <n v="54"/>
  </r>
  <r>
    <n v="1696"/>
    <s v="HOMBRE"/>
    <n v="364086"/>
    <s v="TRABAJADOR INDEPENDIENTE"/>
    <s v="SECTOR PRIVADO"/>
    <x v="0"/>
    <s v="SI"/>
    <s v="SI"/>
    <n v="31"/>
    <s v="No"/>
    <s v="No"/>
    <n v="364086"/>
    <s v="TRABAJADOR INDEPENDIENTE"/>
    <n v="31"/>
  </r>
  <r>
    <n v="1697"/>
    <s v="HOMBRE"/>
    <n v="976390"/>
    <s v="ASALARIADO"/>
    <s v="SECTOR PUBLICO"/>
    <x v="0"/>
    <s v="NO"/>
    <s v="NO"/>
    <n v="32"/>
    <s v="No"/>
    <s v="No"/>
    <n v="976390"/>
    <s v="ASALARIADO"/>
    <n v="32"/>
  </r>
  <r>
    <n v="1698"/>
    <s v="HOMBRE"/>
    <n v="297046"/>
    <s v="ASEGURADO VOLUNTARIO"/>
    <s v="SECTOR PRIVADO"/>
    <x v="0"/>
    <s v="NO"/>
    <s v="NO"/>
    <n v="42"/>
    <s v="No"/>
    <s v="No"/>
    <n v="297046"/>
    <s v="ASEGURADO VOLUNTARIO"/>
    <n v="42"/>
  </r>
  <r>
    <n v="1699"/>
    <s v="MUJER"/>
    <n v="3108698.61"/>
    <s v="ASALARIADO"/>
    <s v="SECTOR PRIVADO"/>
    <x v="0"/>
    <s v="NO"/>
    <s v="NO"/>
    <n v="37"/>
    <s v="Atípico"/>
    <s v="No"/>
    <n v="3108698.61"/>
    <s v="ASALARIADO"/>
    <n v="37"/>
  </r>
  <r>
    <n v="1700"/>
    <s v="HOMBRE"/>
    <n v="309927.25"/>
    <s v="ASALARIADO"/>
    <s v="SECTOR PRIVADO"/>
    <x v="0"/>
    <s v="NO"/>
    <s v="NO"/>
    <n v="18"/>
    <s v="No"/>
    <s v="No"/>
    <n v="309927.25"/>
    <s v="ASALARIADO"/>
    <n v="18"/>
  </r>
  <r>
    <n v="1701"/>
    <s v="MUJER"/>
    <n v="370905"/>
    <s v="ASALARIADO"/>
    <s v="SECTOR PUBLICO"/>
    <x v="0"/>
    <s v="NO"/>
    <s v="NO"/>
    <n v="27"/>
    <s v="No"/>
    <s v="No"/>
    <n v="370905"/>
    <s v="ASALARIADO"/>
    <n v="27"/>
  </r>
  <r>
    <n v="1702"/>
    <s v="HOMBRE"/>
    <n v="352000"/>
    <s v="ASALARIADO"/>
    <s v="SECTOR PRIVADO"/>
    <x v="0"/>
    <s v="NO"/>
    <s v="NO"/>
    <n v="28"/>
    <s v="No"/>
    <s v="No"/>
    <n v="352000"/>
    <s v="ASALARIADO"/>
    <n v="28"/>
  </r>
  <r>
    <n v="1703"/>
    <s v="HOMBRE"/>
    <n v="390899.95"/>
    <s v="ASALARIADO"/>
    <s v="SECTOR PRIVADO"/>
    <x v="0"/>
    <s v="NO"/>
    <s v="NO"/>
    <n v="61"/>
    <s v="No"/>
    <s v="No"/>
    <n v="390899.95"/>
    <s v="ASALARIADO"/>
    <n v="61"/>
  </r>
  <r>
    <n v="1704"/>
    <s v="MUJER"/>
    <n v="460692.92"/>
    <s v="ASALARIADO"/>
    <s v="SECTOR PRIVADO"/>
    <x v="0"/>
    <s v="NO"/>
    <s v="NO"/>
    <n v="22"/>
    <s v="No"/>
    <s v="No"/>
    <n v="460692.92"/>
    <s v="ASALARIADO"/>
    <n v="22"/>
  </r>
  <r>
    <n v="1705"/>
    <s v="MUJER"/>
    <n v="484267.8"/>
    <s v="PENSIONADOS EN SU PROPIO SISTEMA"/>
    <s v="SECTOR PUBLICO"/>
    <x v="0"/>
    <s v="NO"/>
    <s v="NO"/>
    <n v="84"/>
    <s v="No"/>
    <s v="No"/>
    <n v="484267.8"/>
    <s v="PENSIONADOS EN SU PROPIO SISTEMA"/>
    <n v="84"/>
  </r>
  <r>
    <n v="1706"/>
    <s v="HOMBRE"/>
    <n v="724116.7"/>
    <s v="ASALARIADO"/>
    <s v="SECTOR PUBLICO"/>
    <x v="0"/>
    <s v="NO"/>
    <s v="NO"/>
    <n v="56"/>
    <s v="No"/>
    <s v="No"/>
    <n v="724116.7"/>
    <s v="ASALARIADO"/>
    <n v="56"/>
  </r>
  <r>
    <n v="1707"/>
    <s v="HOMBRE"/>
    <n v="620713"/>
    <s v="TRABAJADOR INDEPENDIENTE"/>
    <s v="SECTOR PRIVADO"/>
    <x v="0"/>
    <s v="NO"/>
    <s v="SI"/>
    <n v="43"/>
    <s v="No"/>
    <s v="No"/>
    <n v="620713"/>
    <s v="TRABAJADOR INDEPENDIENTE"/>
    <n v="43"/>
  </r>
  <r>
    <n v="1708"/>
    <s v="HOMBRE"/>
    <n v="297044"/>
    <s v="ASALARIADO"/>
    <s v="SECTOR PRIVADO"/>
    <x v="0"/>
    <s v="NO"/>
    <s v="NO"/>
    <n v="28"/>
    <s v="No"/>
    <s v="No"/>
    <n v="297044"/>
    <s v="ASALARIADO"/>
    <n v="28"/>
  </r>
  <r>
    <n v="1709"/>
    <s v="HOMBRE"/>
    <n v="170439.67999999999"/>
    <s v="ASALARIADO"/>
    <s v="SECTOR PRIVADO"/>
    <x v="0"/>
    <s v="NO"/>
    <s v="SI"/>
    <n v="24"/>
    <s v="No"/>
    <s v="No"/>
    <n v="170439.67999999999"/>
    <s v="ASALARIADO"/>
    <n v="24"/>
  </r>
  <r>
    <n v="1710"/>
    <s v="HOMBRE"/>
    <n v="94935"/>
    <s v="ASALARIADO"/>
    <s v="SECTOR PRIVADO"/>
    <x v="0"/>
    <s v="NO"/>
    <s v="NO"/>
    <n v="24"/>
    <s v="No"/>
    <s v="No"/>
    <n v="94935"/>
    <s v="ASALARIADO"/>
    <n v="24"/>
  </r>
  <r>
    <n v="1711"/>
    <s v="MUJER"/>
    <n v="374966.22"/>
    <s v="PENSIONADOS EN SU PROPIO SISTEMA"/>
    <s v="SECTOR PUBLICO"/>
    <x v="0"/>
    <s v="NO"/>
    <s v="NO"/>
    <n v="85"/>
    <s v="No"/>
    <s v="No"/>
    <n v="374966.22"/>
    <s v="PENSIONADOS EN SU PROPIO SISTEMA"/>
    <n v="85"/>
  </r>
  <r>
    <n v="1712"/>
    <s v="MUJER"/>
    <n v="787800"/>
    <s v="ASALARIADO"/>
    <s v="SECTOR PRIVADO"/>
    <x v="0"/>
    <s v="NO"/>
    <s v="SI"/>
    <n v="29"/>
    <s v="No"/>
    <s v="No"/>
    <n v="787800"/>
    <s v="ASALARIADO"/>
    <n v="29"/>
  </r>
  <r>
    <n v="1713"/>
    <s v="MUJER"/>
    <n v="1292205.2"/>
    <s v="ASALARIADO"/>
    <s v="SECTOR PUBLICO"/>
    <x v="0"/>
    <s v="NO"/>
    <s v="NO"/>
    <n v="50"/>
    <s v="No"/>
    <s v="No"/>
    <n v="1292205.2"/>
    <s v="ASALARIADO"/>
    <n v="50"/>
  </r>
  <r>
    <n v="1714"/>
    <s v="MUJER"/>
    <n v="278030.99"/>
    <s v="CONVENIOS ESPECIALES DE TRABAJADORES INDEPENDIENTES"/>
    <s v="SECTOR PRIVADO"/>
    <x v="0"/>
    <s v="NO"/>
    <s v="NO"/>
    <n v="44"/>
    <s v="No"/>
    <s v="No"/>
    <n v="278030.99"/>
    <s v="CONVENIOS ESPECIALES DE TRABAJADORES INDEPENDIENTES"/>
    <n v="44"/>
  </r>
  <r>
    <n v="1715"/>
    <s v="HOMBRE"/>
    <n v="513333"/>
    <s v="ASALARIADO"/>
    <s v="SECTOR PRIVADO"/>
    <x v="0"/>
    <s v="NO"/>
    <s v="NO"/>
    <n v="55"/>
    <s v="No"/>
    <s v="No"/>
    <n v="513333"/>
    <s v="ASALARIADO"/>
    <n v="55"/>
  </r>
  <r>
    <n v="1716"/>
    <s v="HOMBRE"/>
    <n v="703205"/>
    <s v="PENSIONADOS EN SU PROPIO SISTEMA"/>
    <s v="SECTOR PUBLICO"/>
    <x v="0"/>
    <s v="NO"/>
    <s v="NO"/>
    <n v="81"/>
    <s v="No"/>
    <s v="No"/>
    <n v="703205"/>
    <s v="PENSIONADOS EN SU PROPIO SISTEMA"/>
    <n v="81"/>
  </r>
  <r>
    <n v="1717"/>
    <s v="HOMBRE"/>
    <n v="300018"/>
    <s v="TRABAJADOR INDEPENDIENTE"/>
    <s v="SECTOR PRIVADO"/>
    <x v="0"/>
    <s v="NO"/>
    <s v="NO"/>
    <n v="32"/>
    <s v="No"/>
    <s v="No"/>
    <n v="300018"/>
    <s v="TRABAJADOR INDEPENDIENTE"/>
    <n v="32"/>
  </r>
  <r>
    <n v="1718"/>
    <s v="HOMBRE"/>
    <n v="611625"/>
    <s v="ASALARIADO"/>
    <s v="SECTOR PRIVADO"/>
    <x v="0"/>
    <s v="NO"/>
    <s v="NO"/>
    <n v="41"/>
    <s v="No"/>
    <s v="No"/>
    <n v="611625"/>
    <s v="ASALARIADO"/>
    <n v="41"/>
  </r>
  <r>
    <n v="1719"/>
    <s v="MUJER"/>
    <n v="8457783.5700000003"/>
    <s v="ASALARIADO"/>
    <s v="SECTOR PRIVADO"/>
    <x v="0"/>
    <s v="SI"/>
    <s v="NO"/>
    <n v="55"/>
    <s v="Atípico"/>
    <s v="No"/>
    <n v="8457783.5700000003"/>
    <s v="ASALARIADO"/>
    <n v="55"/>
  </r>
  <r>
    <n v="1720"/>
    <s v="HOMBRE"/>
    <n v="412400.56"/>
    <s v="ASALARIADO"/>
    <s v="SECTOR PRIVADO"/>
    <x v="0"/>
    <s v="NO"/>
    <s v="NO"/>
    <n v="23"/>
    <s v="No"/>
    <s v="No"/>
    <n v="412400.56"/>
    <s v="ASALARIADO"/>
    <n v="23"/>
  </r>
  <r>
    <n v="1721"/>
    <s v="HOMBRE"/>
    <n v="341319"/>
    <s v="ASALARIADO"/>
    <s v="SECTOR PRIVADO"/>
    <x v="0"/>
    <s v="NO"/>
    <s v="NO"/>
    <n v="39"/>
    <s v="No"/>
    <s v="No"/>
    <n v="341319"/>
    <s v="ASALARIADO"/>
    <n v="39"/>
  </r>
  <r>
    <n v="1722"/>
    <s v="MUJER"/>
    <n v="1268597"/>
    <s v="PENSIONADOS EN SU PROPIO SISTEMA"/>
    <s v="SECTOR PUBLICO"/>
    <x v="0"/>
    <s v="NO"/>
    <s v="NO"/>
    <n v="58"/>
    <s v="No"/>
    <s v="No"/>
    <n v="1268597"/>
    <s v="PENSIONADOS EN SU PROPIO SISTEMA"/>
    <n v="58"/>
  </r>
  <r>
    <n v="1723"/>
    <s v="HOMBRE"/>
    <n v="796400.95"/>
    <s v="ASALARIADO"/>
    <s v="SECTOR PUBLICO"/>
    <x v="0"/>
    <s v="NO"/>
    <s v="NO"/>
    <n v="36"/>
    <s v="No"/>
    <s v="No"/>
    <n v="796400.95"/>
    <s v="ASALARIADO"/>
    <n v="36"/>
  </r>
  <r>
    <n v="1724"/>
    <s v="MUJER"/>
    <n v="736729"/>
    <s v="PENSIONADOS EN SU PROPIO SISTEMA"/>
    <s v="SECTOR PUBLICO"/>
    <x v="0"/>
    <s v="NO"/>
    <s v="NO"/>
    <n v="61"/>
    <s v="No"/>
    <s v="No"/>
    <n v="736729"/>
    <s v="PENSIONADOS EN SU PROPIO SISTEMA"/>
    <n v="61"/>
  </r>
  <r>
    <n v="1725"/>
    <s v="HOMBRE"/>
    <n v="393988.8"/>
    <s v="ASALARIADO"/>
    <s v="SECTOR PUBLICO"/>
    <x v="0"/>
    <s v="NO"/>
    <s v="NO"/>
    <n v="58"/>
    <s v="No"/>
    <s v="No"/>
    <n v="393988.8"/>
    <s v="ASALARIADO"/>
    <n v="58"/>
  </r>
  <r>
    <n v="1726"/>
    <s v="HOMBRE"/>
    <n v="730846.3"/>
    <s v="PENSIONADOS EN SU PROPIO SISTEMA"/>
    <s v="SECTOR PUBLICO"/>
    <x v="0"/>
    <s v="NO"/>
    <s v="NO"/>
    <n v="73"/>
    <s v="No"/>
    <s v="No"/>
    <n v="730846.3"/>
    <s v="PENSIONADOS EN SU PROPIO SISTEMA"/>
    <n v="73"/>
  </r>
  <r>
    <n v="1727"/>
    <s v="HOMBRE"/>
    <n v="3410000"/>
    <s v="ASALARIADO"/>
    <s v="SECTOR PRIVADO"/>
    <x v="0"/>
    <s v="NO"/>
    <s v="NO"/>
    <n v="49"/>
    <s v="Atípico"/>
    <s v="No"/>
    <n v="3410000"/>
    <s v="ASALARIADO"/>
    <n v="49"/>
  </r>
  <r>
    <n v="1728"/>
    <s v="HOMBRE"/>
    <n v="460741.72"/>
    <s v="ASALARIADO"/>
    <s v="SECTOR PRIVADO"/>
    <x v="0"/>
    <s v="SI"/>
    <s v="NO"/>
    <n v="31"/>
    <s v="No"/>
    <s v="No"/>
    <n v="460741.72"/>
    <s v="ASALARIADO"/>
    <n v="31"/>
  </r>
  <r>
    <n v="1729"/>
    <s v="MUJER"/>
    <n v="297046"/>
    <s v="ASEGURADO VOLUNTARIO"/>
    <s v="SECTOR PRIVADO"/>
    <x v="0"/>
    <s v="NO"/>
    <s v="NO"/>
    <n v="39"/>
    <s v="No"/>
    <s v="No"/>
    <n v="297046"/>
    <s v="ASEGURADO VOLUNTARIO"/>
    <n v="39"/>
  </r>
  <r>
    <n v="1730"/>
    <s v="HOMBRE"/>
    <n v="772177.52"/>
    <s v="ASALARIADO"/>
    <s v="SECTOR PRIVADO"/>
    <x v="0"/>
    <s v="NO"/>
    <s v="NO"/>
    <n v="28"/>
    <s v="No"/>
    <s v="No"/>
    <n v="772177.52"/>
    <s v="ASALARIADO"/>
    <n v="28"/>
  </r>
  <r>
    <n v="1731"/>
    <s v="MUJER"/>
    <n v="289717"/>
    <s v="TRABAJADOR INDEPENDIENTE"/>
    <s v="SECTOR PRIVADO"/>
    <x v="0"/>
    <s v="NO"/>
    <s v="NO"/>
    <n v="59"/>
    <s v="No"/>
    <s v="No"/>
    <n v="289717"/>
    <s v="TRABAJADOR INDEPENDIENTE"/>
    <n v="59"/>
  </r>
  <r>
    <n v="1732"/>
    <s v="MUJER"/>
    <n v="380000"/>
    <s v="ASALARIADO"/>
    <s v="SECTOR PRIVADO"/>
    <x v="0"/>
    <s v="NO"/>
    <s v="NO"/>
    <n v="57"/>
    <s v="No"/>
    <s v="No"/>
    <n v="380000"/>
    <s v="ASALARIADO"/>
    <n v="57"/>
  </r>
  <r>
    <n v="1733"/>
    <s v="MUJER"/>
    <n v="1156841.8400000001"/>
    <s v="ASALARIADO"/>
    <s v="SECTOR PUBLICO"/>
    <x v="0"/>
    <s v="NO"/>
    <s v="NO"/>
    <n v="43"/>
    <s v="No"/>
    <s v="No"/>
    <n v="1156841.8400000001"/>
    <s v="ASALARIADO"/>
    <n v="43"/>
  </r>
  <r>
    <n v="1734"/>
    <s v="HOMBRE"/>
    <n v="387489.4"/>
    <s v="ASALARIADO"/>
    <s v="SECTOR PRIVADO"/>
    <x v="0"/>
    <s v="NO"/>
    <s v="NO"/>
    <n v="35"/>
    <s v="No"/>
    <s v="No"/>
    <n v="387489.4"/>
    <s v="ASALARIADO"/>
    <n v="35"/>
  </r>
  <r>
    <n v="1735"/>
    <s v="HOMBRE"/>
    <n v="449596"/>
    <s v="ASALARIADO"/>
    <s v="SECTOR PUBLICO"/>
    <x v="0"/>
    <s v="NO"/>
    <s v="NO"/>
    <n v="36"/>
    <s v="No"/>
    <s v="No"/>
    <n v="449596"/>
    <s v="ASALARIADO"/>
    <n v="36"/>
  </r>
  <r>
    <n v="1736"/>
    <s v="HOMBRE"/>
    <n v="477300"/>
    <s v="ASALARIADO"/>
    <s v="SECTOR PRIVADO"/>
    <x v="0"/>
    <s v="NO"/>
    <s v="NO"/>
    <n v="63"/>
    <s v="No"/>
    <s v="No"/>
    <n v="477300"/>
    <s v="ASALARIADO"/>
    <n v="63"/>
  </r>
  <r>
    <n v="1737"/>
    <s v="HOMBRE"/>
    <n v="425703.55"/>
    <s v="ASALARIADO"/>
    <s v="SECTOR PRIVADO"/>
    <x v="0"/>
    <s v="NO"/>
    <s v="NO"/>
    <n v="44"/>
    <s v="No"/>
    <s v="No"/>
    <n v="425703.55"/>
    <s v="ASALARIADO"/>
    <n v="44"/>
  </r>
  <r>
    <n v="1738"/>
    <s v="HOMBRE"/>
    <n v="871427.3"/>
    <s v="ASALARIADO"/>
    <s v="SECTOR PRIVADO"/>
    <x v="0"/>
    <s v="NO"/>
    <s v="NO"/>
    <n v="51"/>
    <s v="No"/>
    <s v="No"/>
    <n v="871427.3"/>
    <s v="ASALARIADO"/>
    <n v="51"/>
  </r>
  <r>
    <n v="1739"/>
    <s v="HOMBRE"/>
    <n v="368750"/>
    <s v="ASALARIADO"/>
    <s v="SECTOR PRIVADO"/>
    <x v="0"/>
    <s v="NO"/>
    <s v="NO"/>
    <n v="41"/>
    <s v="No"/>
    <s v="No"/>
    <n v="368750"/>
    <s v="ASALARIADO"/>
    <n v="41"/>
  </r>
  <r>
    <n v="1740"/>
    <s v="HOMBRE"/>
    <n v="744158.02"/>
    <s v="ASALARIADO"/>
    <s v="SECTOR PUBLICO"/>
    <x v="0"/>
    <s v="NO"/>
    <s v="NO"/>
    <n v="26"/>
    <s v="No"/>
    <s v="No"/>
    <n v="744158.02"/>
    <s v="ASALARIADO"/>
    <n v="26"/>
  </r>
  <r>
    <n v="1741"/>
    <s v="HOMBRE"/>
    <n v="280000"/>
    <s v="ASALARIADO"/>
    <s v="SECTOR PRIVADO"/>
    <x v="0"/>
    <s v="NO"/>
    <s v="SI"/>
    <n v="56"/>
    <s v="No"/>
    <s v="No"/>
    <n v="280000"/>
    <s v="ASALARIADO"/>
    <n v="56"/>
  </r>
  <r>
    <n v="1742"/>
    <s v="HOMBRE"/>
    <n v="382584.15"/>
    <s v="ASALARIADO"/>
    <s v="SECTOR PUBLICO"/>
    <x v="0"/>
    <s v="NO"/>
    <s v="NO"/>
    <n v="47"/>
    <s v="No"/>
    <s v="No"/>
    <n v="382584.15"/>
    <s v="ASALARIADO"/>
    <n v="47"/>
  </r>
  <r>
    <n v="1743"/>
    <s v="MUJER"/>
    <n v="1275440.5"/>
    <s v="ASALARIADO"/>
    <s v="SECTOR PUBLICO"/>
    <x v="0"/>
    <s v="NO"/>
    <s v="NO"/>
    <n v="58"/>
    <s v="No"/>
    <s v="No"/>
    <n v="1275440.5"/>
    <s v="ASALARIADO"/>
    <n v="58"/>
  </r>
  <r>
    <n v="1744"/>
    <s v="MUJER"/>
    <n v="1566046.1"/>
    <s v="ASALARIADO"/>
    <s v="SECTOR PUBLICO"/>
    <x v="0"/>
    <s v="NO"/>
    <s v="NO"/>
    <n v="28"/>
    <s v="No"/>
    <s v="No"/>
    <n v="1566046.1"/>
    <s v="ASALARIADO"/>
    <n v="28"/>
  </r>
  <r>
    <n v="1745"/>
    <s v="MUJER"/>
    <n v="477915"/>
    <s v="ASALARIADO"/>
    <s v="SECTOR PUBLICO"/>
    <x v="0"/>
    <s v="NO"/>
    <s v="NO"/>
    <n v="29"/>
    <s v="No"/>
    <s v="No"/>
    <n v="477915"/>
    <s v="ASALARIADO"/>
    <n v="29"/>
  </r>
  <r>
    <n v="1746"/>
    <s v="HOMBRE"/>
    <n v="389617"/>
    <s v="ASALARIADO"/>
    <s v="SECTOR PRIVADO"/>
    <x v="0"/>
    <s v="NO"/>
    <s v="NO"/>
    <n v="61"/>
    <s v="No"/>
    <s v="No"/>
    <n v="389617"/>
    <s v="ASALARIADO"/>
    <n v="61"/>
  </r>
  <r>
    <n v="1747"/>
    <s v="MUJER"/>
    <n v="3312186.43"/>
    <s v="ASALARIADO"/>
    <s v="SECTOR PUBLICO"/>
    <x v="0"/>
    <s v="NO"/>
    <s v="NO"/>
    <n v="41"/>
    <s v="Atípico"/>
    <s v="No"/>
    <n v="3312186.43"/>
    <s v="ASALARIADO"/>
    <n v="41"/>
  </r>
  <r>
    <n v="1748"/>
    <s v="HOMBRE"/>
    <n v="331181"/>
    <s v="TRABAJADOR INDEPENDIENTE"/>
    <s v="SECTOR PRIVADO"/>
    <x v="0"/>
    <s v="NO"/>
    <s v="SI"/>
    <n v="57"/>
    <s v="No"/>
    <s v="No"/>
    <n v="331181"/>
    <s v="TRABAJADOR INDEPENDIENTE"/>
    <n v="57"/>
  </r>
  <r>
    <n v="1749"/>
    <s v="HOMBRE"/>
    <n v="196000"/>
    <s v="ASALARIADO"/>
    <s v="SECTOR PRIVADO"/>
    <x v="0"/>
    <s v="NO"/>
    <s v="NO"/>
    <n v="52"/>
    <s v="No"/>
    <s v="No"/>
    <n v="196000"/>
    <s v="ASALARIADO"/>
    <n v="52"/>
  </r>
  <r>
    <n v="1750"/>
    <s v="HOMBRE"/>
    <n v="430000"/>
    <s v="ASALARIADO"/>
    <s v="SECTOR PRIVADO"/>
    <x v="0"/>
    <s v="NO"/>
    <s v="NO"/>
    <n v="39"/>
    <s v="No"/>
    <s v="No"/>
    <n v="430000"/>
    <s v="ASALARIADO"/>
    <n v="39"/>
  </r>
  <r>
    <n v="1751"/>
    <s v="MUJER"/>
    <n v="340000"/>
    <s v="ASALARIADO"/>
    <s v="SECTOR PRIVADO"/>
    <x v="0"/>
    <s v="NO"/>
    <s v="NO"/>
    <n v="26"/>
    <s v="No"/>
    <s v="No"/>
    <n v="340000"/>
    <s v="ASALARIADO"/>
    <n v="26"/>
  </r>
  <r>
    <n v="1752"/>
    <s v="MUJER"/>
    <n v="1183227.01"/>
    <s v="ASALARIADO"/>
    <s v="SECTOR PRIVADO"/>
    <x v="0"/>
    <s v="NO"/>
    <s v="NO"/>
    <n v="32"/>
    <s v="No"/>
    <s v="No"/>
    <n v="1183227.01"/>
    <s v="ASALARIADO"/>
    <n v="32"/>
  </r>
  <r>
    <n v="1753"/>
    <s v="MUJER"/>
    <n v="392375"/>
    <s v="ASALARIADO"/>
    <s v="SECTOR PRIVADO"/>
    <x v="0"/>
    <s v="NO"/>
    <s v="NO"/>
    <n v="33"/>
    <s v="No"/>
    <s v="No"/>
    <n v="392375"/>
    <s v="ASALARIADO"/>
    <n v="33"/>
  </r>
  <r>
    <n v="1754"/>
    <s v="MUJER"/>
    <n v="278030"/>
    <s v="CONVENIOS ESPECIALES DE TRABAJADORES INDEPENDIENTES"/>
    <s v="SECTOR PRIVADO"/>
    <x v="0"/>
    <s v="NO"/>
    <s v="NO"/>
    <n v="53"/>
    <s v="No"/>
    <s v="No"/>
    <n v="278030"/>
    <s v="CONVENIOS ESPECIALES DE TRABAJADORES INDEPENDIENTES"/>
    <n v="53"/>
  </r>
  <r>
    <n v="1755"/>
    <s v="MUJER"/>
    <n v="436448"/>
    <s v="TRABAJADOR INDEPENDIENTE"/>
    <s v="SECTOR PRIVADO"/>
    <x v="0"/>
    <s v="NO"/>
    <s v="NO"/>
    <n v="37"/>
    <s v="No"/>
    <s v="No"/>
    <n v="436448"/>
    <s v="TRABAJADOR INDEPENDIENTE"/>
    <n v="37"/>
  </r>
  <r>
    <n v="1756"/>
    <s v="HOMBRE"/>
    <n v="219381.52"/>
    <s v="ASALARIADO"/>
    <s v="SECTOR PRIVADO"/>
    <x v="0"/>
    <s v="SI"/>
    <s v="NO"/>
    <n v="53"/>
    <s v="No"/>
    <s v="No"/>
    <n v="219381.52"/>
    <s v="ASALARIADO"/>
    <n v="53"/>
  </r>
  <r>
    <n v="1757"/>
    <s v="MUJER"/>
    <n v="359500"/>
    <s v="ASALARIADO"/>
    <s v="SECTOR PRIVADO"/>
    <x v="0"/>
    <s v="NO"/>
    <s v="NO"/>
    <n v="41"/>
    <s v="No"/>
    <s v="No"/>
    <n v="359500"/>
    <s v="ASALARIADO"/>
    <n v="41"/>
  </r>
  <r>
    <n v="1758"/>
    <s v="HOMBRE"/>
    <n v="300018"/>
    <s v="TRABAJADOR INDEPENDIENTE"/>
    <s v="SECTOR PRIVADO"/>
    <x v="0"/>
    <s v="NO"/>
    <s v="SI"/>
    <n v="62"/>
    <s v="No"/>
    <s v="No"/>
    <n v="300018"/>
    <s v="TRABAJADOR INDEPENDIENTE"/>
    <n v="62"/>
  </r>
  <r>
    <n v="1759"/>
    <s v="HOMBRE"/>
    <n v="300018"/>
    <s v="ASEGURADO VOLUNTARIO"/>
    <s v="SECTOR PRIVADO"/>
    <x v="0"/>
    <s v="NO"/>
    <s v="NO"/>
    <n v="60"/>
    <s v="No"/>
    <s v="No"/>
    <n v="300018"/>
    <s v="ASEGURADO VOLUNTARIO"/>
    <n v="60"/>
  </r>
  <r>
    <n v="1760"/>
    <s v="HOMBRE"/>
    <n v="297046"/>
    <s v="ASEGURADO VOLUNTARIO"/>
    <s v="SECTOR PRIVADO"/>
    <x v="0"/>
    <s v="NO"/>
    <s v="NO"/>
    <n v="68"/>
    <s v="No"/>
    <s v="No"/>
    <n v="297046"/>
    <s v="ASEGURADO VOLUNTARIO"/>
    <n v="68"/>
  </r>
  <r>
    <n v="1761"/>
    <s v="HOMBRE"/>
    <n v="425916.67"/>
    <s v="ASALARIADO"/>
    <s v="SECTOR PRIVADO"/>
    <x v="0"/>
    <s v="NO"/>
    <s v="NO"/>
    <n v="22"/>
    <s v="No"/>
    <s v="No"/>
    <n v="425916.67"/>
    <s v="ASALARIADO"/>
    <n v="22"/>
  </r>
  <r>
    <n v="1762"/>
    <s v="MUJER"/>
    <n v="318064"/>
    <s v="TRABAJADOR INDEPENDIENTE"/>
    <s v="SECTOR PRIVADO"/>
    <x v="0"/>
    <s v="NO"/>
    <s v="SI"/>
    <n v="38"/>
    <s v="No"/>
    <s v="No"/>
    <n v="318064"/>
    <s v="TRABAJADOR INDEPENDIENTE"/>
    <n v="38"/>
  </r>
  <r>
    <n v="1763"/>
    <s v="HOMBRE"/>
    <n v="949245.1"/>
    <s v="ASALARIADO"/>
    <s v="SECTOR PUBLICO"/>
    <x v="0"/>
    <s v="NO"/>
    <s v="NO"/>
    <n v="44"/>
    <s v="No"/>
    <s v="No"/>
    <n v="949245.1"/>
    <s v="ASALARIADO"/>
    <n v="44"/>
  </r>
  <r>
    <n v="1764"/>
    <s v="HOMBRE"/>
    <n v="329608"/>
    <s v="TRABAJADOR INDEPENDIENTE"/>
    <s v="SECTOR PRIVADO"/>
    <x v="0"/>
    <s v="NO"/>
    <s v="NO"/>
    <n v="44"/>
    <s v="No"/>
    <s v="No"/>
    <n v="329608"/>
    <s v="TRABAJADOR INDEPENDIENTE"/>
    <n v="44"/>
  </r>
  <r>
    <n v="1765"/>
    <s v="MUJER"/>
    <n v="339188.14"/>
    <s v="ASALARIADO"/>
    <s v="SECTOR PRIVADO"/>
    <x v="0"/>
    <s v="NO"/>
    <s v="NO"/>
    <n v="24"/>
    <s v="No"/>
    <s v="No"/>
    <n v="339188.14"/>
    <s v="ASALARIADO"/>
    <n v="24"/>
  </r>
  <r>
    <n v="1766"/>
    <s v="MUJER"/>
    <n v="377760.6"/>
    <s v="ASALARIADO"/>
    <s v="SECTOR PRIVADO"/>
    <x v="0"/>
    <s v="NO"/>
    <s v="NO"/>
    <n v="19"/>
    <s v="No"/>
    <s v="No"/>
    <n v="377760.6"/>
    <s v="ASALARIADO"/>
    <n v="19"/>
  </r>
  <r>
    <n v="1767"/>
    <s v="HOMBRE"/>
    <n v="300010"/>
    <s v="ASEGURADO VOLUNTARIO"/>
    <s v="SECTOR PRIVADO"/>
    <x v="0"/>
    <s v="NO"/>
    <s v="NO"/>
    <n v="44"/>
    <s v="No"/>
    <s v="No"/>
    <n v="300010"/>
    <s v="ASEGURADO VOLUNTARIO"/>
    <n v="44"/>
  </r>
  <r>
    <n v="1768"/>
    <s v="MUJER"/>
    <n v="360000"/>
    <s v="ASALARIADO"/>
    <s v="SECTOR PRIVADO"/>
    <x v="0"/>
    <s v="NO"/>
    <s v="NO"/>
    <n v="23"/>
    <s v="No"/>
    <s v="No"/>
    <n v="360000"/>
    <s v="ASALARIADO"/>
    <n v="23"/>
  </r>
  <r>
    <n v="1769"/>
    <s v="HOMBRE"/>
    <n v="305704"/>
    <s v="ASEGURADO VOLUNTARIO"/>
    <s v="SECTOR PRIVADO"/>
    <x v="0"/>
    <s v="NO"/>
    <s v="NO"/>
    <n v="60"/>
    <s v="No"/>
    <s v="No"/>
    <n v="305704"/>
    <s v="ASEGURADO VOLUNTARIO"/>
    <n v="60"/>
  </r>
  <r>
    <n v="1770"/>
    <s v="HOMBRE"/>
    <n v="349670.3"/>
    <s v="ASALARIADO"/>
    <s v="SECTOR PRIVADO"/>
    <x v="0"/>
    <s v="NO"/>
    <s v="NO"/>
    <n v="32"/>
    <s v="No"/>
    <s v="No"/>
    <n v="349670.3"/>
    <s v="ASALARIADO"/>
    <n v="32"/>
  </r>
  <r>
    <n v="1771"/>
    <s v="HOMBRE"/>
    <n v="381385.92"/>
    <s v="ASALARIADO"/>
    <s v="SECTOR PRIVADO"/>
    <x v="0"/>
    <s v="NO"/>
    <s v="NO"/>
    <n v="43"/>
    <s v="No"/>
    <s v="No"/>
    <n v="381385.92"/>
    <s v="ASALARIADO"/>
    <n v="43"/>
  </r>
  <r>
    <n v="1772"/>
    <s v="HOMBRE"/>
    <n v="1272000"/>
    <s v="ASALARIADO"/>
    <s v="SECTOR PRIVADO"/>
    <x v="0"/>
    <s v="NO"/>
    <s v="NO"/>
    <n v="32"/>
    <s v="No"/>
    <s v="No"/>
    <n v="1272000"/>
    <s v="ASALARIADO"/>
    <n v="32"/>
  </r>
  <r>
    <n v="1773"/>
    <s v="HOMBRE"/>
    <n v="297046"/>
    <s v="ASEGURADO VOLUNTARIO"/>
    <s v="SECTOR PRIVADO"/>
    <x v="1"/>
    <s v="NO"/>
    <s v="SI"/>
    <n v="73"/>
    <s v="No"/>
    <s v="No"/>
    <n v="297046"/>
    <s v="ASEGURADO VOLUNTARIO"/>
    <n v="73"/>
  </r>
  <r>
    <n v="1774"/>
    <s v="HOMBRE"/>
    <n v="343391"/>
    <s v="ASALARIADO"/>
    <s v="SECTOR PRIVADO"/>
    <x v="0"/>
    <s v="NO"/>
    <s v="NO"/>
    <n v="70"/>
    <s v="No"/>
    <s v="No"/>
    <n v="343391"/>
    <s v="ASALARIADO"/>
    <n v="70"/>
  </r>
  <r>
    <n v="1775"/>
    <s v="HOMBRE"/>
    <n v="1662042.88"/>
    <s v="ASALARIADO"/>
    <s v="SECTOR PUBLICO"/>
    <x v="0"/>
    <s v="NO"/>
    <s v="NO"/>
    <n v="57"/>
    <s v="No"/>
    <s v="No"/>
    <n v="1662042.88"/>
    <s v="ASALARIADO"/>
    <n v="57"/>
  </r>
  <r>
    <n v="1776"/>
    <s v="HOMBRE"/>
    <n v="50000"/>
    <s v="ASALARIADO"/>
    <s v="SECTOR PRIVADO"/>
    <x v="0"/>
    <s v="NO"/>
    <s v="NO"/>
    <n v="29"/>
    <s v="No"/>
    <s v="No"/>
    <n v="50000"/>
    <s v="ASALARIADO"/>
    <n v="29"/>
  </r>
  <r>
    <n v="1777"/>
    <s v="MUJER"/>
    <n v="376500"/>
    <s v="ASALARIADO"/>
    <s v="SECTOR PRIVADO"/>
    <x v="0"/>
    <s v="SI"/>
    <s v="NO"/>
    <n v="28"/>
    <s v="No"/>
    <s v="No"/>
    <n v="376500"/>
    <s v="ASALARIADO"/>
    <n v="28"/>
  </r>
  <r>
    <n v="1778"/>
    <s v="HOMBRE"/>
    <n v="1099863.75"/>
    <s v="ASALARIADO"/>
    <s v="SECTOR PUBLICO"/>
    <x v="0"/>
    <s v="NO"/>
    <s v="NO"/>
    <n v="40"/>
    <s v="No"/>
    <s v="No"/>
    <n v="1099863.75"/>
    <s v="ASALARIADO"/>
    <n v="40"/>
  </r>
  <r>
    <n v="1779"/>
    <s v="MUJER"/>
    <n v="420000"/>
    <s v="ASALARIADO"/>
    <s v="SECTOR PRIVADO"/>
    <x v="0"/>
    <s v="NO"/>
    <s v="NO"/>
    <n v="25"/>
    <s v="No"/>
    <s v="No"/>
    <n v="420000"/>
    <s v="ASALARIADO"/>
    <n v="25"/>
  </r>
  <r>
    <n v="1780"/>
    <s v="HOMBRE"/>
    <n v="480747.21"/>
    <s v="ASALARIADO"/>
    <s v="SECTOR PRIVADO"/>
    <x v="0"/>
    <s v="NO"/>
    <s v="NO"/>
    <n v="62"/>
    <s v="No"/>
    <s v="No"/>
    <n v="480747.21"/>
    <s v="ASALARIADO"/>
    <n v="62"/>
  </r>
  <r>
    <n v="1781"/>
    <s v="HOMBRE"/>
    <n v="401499.84"/>
    <s v="ASALARIADO"/>
    <s v="SECTOR PRIVADO"/>
    <x v="0"/>
    <s v="NO"/>
    <s v="NO"/>
    <n v="32"/>
    <s v="No"/>
    <s v="No"/>
    <n v="401499.84"/>
    <s v="ASALARIADO"/>
    <n v="32"/>
  </r>
  <r>
    <n v="1782"/>
    <s v="HOMBRE"/>
    <n v="297046"/>
    <s v="TRABAJADOR INDEPENDIENTE"/>
    <s v="SECTOR PRIVADO"/>
    <x v="0"/>
    <s v="NO"/>
    <s v="SI"/>
    <n v="34"/>
    <s v="No"/>
    <s v="No"/>
    <n v="297046"/>
    <s v="TRABAJADOR INDEPENDIENTE"/>
    <n v="34"/>
  </r>
  <r>
    <n v="1783"/>
    <s v="MUJER"/>
    <n v="580000"/>
    <s v="ASALARIADO"/>
    <s v="SECTOR PRIVADO"/>
    <x v="0"/>
    <s v="NO"/>
    <s v="NO"/>
    <n v="21"/>
    <s v="No"/>
    <s v="No"/>
    <n v="580000"/>
    <s v="ASALARIADO"/>
    <n v="21"/>
  </r>
  <r>
    <n v="1784"/>
    <s v="HOMBRE"/>
    <n v="319574"/>
    <s v="ASALARIADO"/>
    <s v="SECTOR PRIVADO"/>
    <x v="0"/>
    <s v="SI"/>
    <s v="SI"/>
    <n v="43"/>
    <s v="No"/>
    <s v="No"/>
    <n v="319574"/>
    <s v="ASALARIADO"/>
    <n v="43"/>
  </r>
  <r>
    <n v="1785"/>
    <s v="MUJER"/>
    <n v="297719"/>
    <s v="ASEGURADO VOLUNTARIO"/>
    <s v="SECTOR PRIVADO"/>
    <x v="0"/>
    <s v="SI"/>
    <s v="NO"/>
    <n v="43"/>
    <s v="No"/>
    <s v="No"/>
    <n v="297719"/>
    <s v="ASEGURADO VOLUNTARIO"/>
    <n v="43"/>
  </r>
  <r>
    <n v="1786"/>
    <s v="HOMBRE"/>
    <n v="297046"/>
    <s v="ASEGURADO VOLUNTARIO"/>
    <s v="SECTOR PRIVADO"/>
    <x v="0"/>
    <s v="NO"/>
    <s v="NO"/>
    <n v="41"/>
    <s v="No"/>
    <s v="No"/>
    <n v="297046"/>
    <s v="ASEGURADO VOLUNTARIO"/>
    <n v="41"/>
  </r>
  <r>
    <n v="1787"/>
    <s v="HOMBRE"/>
    <n v="1578033.17"/>
    <s v="ASALARIADO"/>
    <s v="SECTOR PUBLICO"/>
    <x v="0"/>
    <s v="NO"/>
    <s v="NO"/>
    <n v="50"/>
    <s v="No"/>
    <s v="No"/>
    <n v="1578033.17"/>
    <s v="ASALARIADO"/>
    <n v="50"/>
  </r>
  <r>
    <n v="1788"/>
    <s v="MUJER"/>
    <n v="361421"/>
    <s v="TRABAJADOR INDEPENDIENTE"/>
    <s v="SECTOR PRIVADO"/>
    <x v="0"/>
    <s v="SI"/>
    <s v="NO"/>
    <n v="56"/>
    <s v="No"/>
    <s v="No"/>
    <n v="361421"/>
    <s v="TRABAJADOR INDEPENDIENTE"/>
    <n v="56"/>
  </r>
  <r>
    <n v="1789"/>
    <s v="MUJER"/>
    <n v="1431628"/>
    <s v="ASALARIADO"/>
    <s v="SECTOR PUBLICO"/>
    <x v="0"/>
    <s v="NO"/>
    <s v="SI"/>
    <n v="37"/>
    <s v="No"/>
    <s v="No"/>
    <n v="1431628"/>
    <s v="ASALARIADO"/>
    <n v="37"/>
  </r>
  <r>
    <n v="1790"/>
    <s v="HOMBRE"/>
    <n v="554862.32999999996"/>
    <s v="ASALARIADO"/>
    <s v="SECTOR PRIVADO"/>
    <x v="0"/>
    <s v="NO"/>
    <s v="NO"/>
    <n v="56"/>
    <s v="No"/>
    <s v="No"/>
    <n v="554862.32999999996"/>
    <s v="ASALARIADO"/>
    <n v="56"/>
  </r>
  <r>
    <n v="1791"/>
    <s v="HOMBRE"/>
    <n v="200000"/>
    <s v="ASALARIADO"/>
    <s v="SECTOR PRIVADO"/>
    <x v="0"/>
    <s v="NO"/>
    <s v="SI"/>
    <n v="27"/>
    <s v="No"/>
    <s v="No"/>
    <n v="200000"/>
    <s v="ASALARIADO"/>
    <n v="27"/>
  </r>
  <r>
    <n v="1792"/>
    <s v="HOMBRE"/>
    <n v="2534444.9500000002"/>
    <s v="ASALARIADO"/>
    <s v="SECTOR PUBLICO"/>
    <x v="0"/>
    <s v="NO"/>
    <s v="NO"/>
    <n v="38"/>
    <s v="Atípico"/>
    <s v="No"/>
    <n v="2534444.9500000002"/>
    <s v="ASALARIADO"/>
    <n v="38"/>
  </r>
  <r>
    <n v="1793"/>
    <s v="HOMBRE"/>
    <n v="253000"/>
    <s v="ASALARIADO"/>
    <s v="SECTOR PRIVADO"/>
    <x v="0"/>
    <s v="NO"/>
    <s v="NO"/>
    <n v="48"/>
    <s v="No"/>
    <s v="No"/>
    <n v="253000"/>
    <s v="ASALARIADO"/>
    <n v="48"/>
  </r>
  <r>
    <n v="1794"/>
    <s v="MUJER"/>
    <n v="325925"/>
    <s v="TRABAJADOR INDEPENDIENTE"/>
    <s v="SECTOR PRIVADO"/>
    <x v="0"/>
    <s v="NO"/>
    <s v="NO"/>
    <n v="64"/>
    <s v="No"/>
    <s v="No"/>
    <n v="325925"/>
    <s v="TRABAJADOR INDEPENDIENTE"/>
    <n v="64"/>
  </r>
  <r>
    <n v="1795"/>
    <s v="MUJER"/>
    <n v="200000"/>
    <s v="ASALARIADO"/>
    <s v="SECTOR PRIVADO"/>
    <x v="0"/>
    <s v="SI"/>
    <s v="NO"/>
    <n v="59"/>
    <s v="No"/>
    <s v="No"/>
    <n v="200000"/>
    <s v="ASALARIADO"/>
    <n v="59"/>
  </r>
  <r>
    <n v="1796"/>
    <s v="HOMBRE"/>
    <n v="329794"/>
    <s v="TRABAJADOR INDEPENDIENTE"/>
    <s v="SECTOR PRIVADO"/>
    <x v="0"/>
    <s v="NO"/>
    <s v="SI"/>
    <n v="41"/>
    <s v="No"/>
    <s v="No"/>
    <n v="329794"/>
    <s v="TRABAJADOR INDEPENDIENTE"/>
    <n v="41"/>
  </r>
  <r>
    <n v="1797"/>
    <s v="HOMBRE"/>
    <n v="3702872.8"/>
    <s v="ASALARIADO"/>
    <s v="SECTOR PUBLICO"/>
    <x v="0"/>
    <s v="NO"/>
    <s v="NO"/>
    <n v="46"/>
    <s v="Atípico"/>
    <s v="No"/>
    <n v="3702872.8"/>
    <s v="ASALARIADO"/>
    <n v="46"/>
  </r>
  <r>
    <n v="1798"/>
    <s v="MUJER"/>
    <n v="1229350"/>
    <s v="ASALARIADO"/>
    <s v="SECTOR PRIVADO"/>
    <x v="0"/>
    <s v="NO"/>
    <s v="NO"/>
    <n v="33"/>
    <s v="No"/>
    <s v="No"/>
    <n v="1229350"/>
    <s v="ASALARIADO"/>
    <n v="33"/>
  </r>
  <r>
    <n v="1799"/>
    <s v="HOMBRE"/>
    <n v="300000"/>
    <s v="ASALARIADO"/>
    <s v="SECTOR PRIVADO"/>
    <x v="0"/>
    <s v="NO"/>
    <s v="NO"/>
    <n v="26"/>
    <s v="No"/>
    <s v="No"/>
    <n v="300000"/>
    <s v="ASALARIADO"/>
    <n v="26"/>
  </r>
  <r>
    <n v="1800"/>
    <s v="HOMBRE"/>
    <n v="298155"/>
    <s v="TRABAJADOR INDEPENDIENTE"/>
    <s v="SECTOR PRIVADO"/>
    <x v="0"/>
    <s v="NO"/>
    <s v="NO"/>
    <n v="29"/>
    <s v="No"/>
    <s v="No"/>
    <n v="298155"/>
    <s v="TRABAJADOR INDEPENDIENTE"/>
    <n v="29"/>
  </r>
  <r>
    <n v="1801"/>
    <s v="MUJER"/>
    <n v="761027.05"/>
    <s v="ASALARIADO"/>
    <s v="SECTOR PUBLICO"/>
    <x v="0"/>
    <s v="NO"/>
    <s v="NO"/>
    <n v="28"/>
    <s v="No"/>
    <s v="No"/>
    <n v="761027.05"/>
    <s v="ASALARIADO"/>
    <n v="28"/>
  </r>
  <r>
    <n v="1802"/>
    <s v="HOMBRE"/>
    <n v="347539.5"/>
    <s v="ASALARIADO"/>
    <s v="SECTOR PRIVADO"/>
    <x v="0"/>
    <s v="NO"/>
    <s v="NO"/>
    <n v="28"/>
    <s v="No"/>
    <s v="No"/>
    <n v="347539.5"/>
    <s v="ASALARIADO"/>
    <n v="28"/>
  </r>
  <r>
    <n v="1803"/>
    <s v="MUJER"/>
    <n v="319574"/>
    <s v="ASALARIADO"/>
    <s v="SECTOR PRIVADO"/>
    <x v="0"/>
    <s v="SI"/>
    <s v="NO"/>
    <n v="30"/>
    <s v="No"/>
    <s v="No"/>
    <n v="319574"/>
    <s v="ASALARIADO"/>
    <n v="30"/>
  </r>
  <r>
    <n v="1804"/>
    <s v="HOMBRE"/>
    <n v="352782.75"/>
    <s v="ASALARIADO"/>
    <s v="SECTOR PRIVADO"/>
    <x v="0"/>
    <s v="SI"/>
    <s v="NO"/>
    <n v="27"/>
    <s v="No"/>
    <s v="No"/>
    <n v="352782.75"/>
    <s v="ASALARIADO"/>
    <n v="27"/>
  </r>
  <r>
    <n v="1805"/>
    <s v="HOMBRE"/>
    <n v="453413.8"/>
    <s v="ASALARIADO"/>
    <s v="SECTOR PRIVADO"/>
    <x v="0"/>
    <s v="NO"/>
    <s v="NO"/>
    <n v="52"/>
    <s v="No"/>
    <s v="No"/>
    <n v="453413.8"/>
    <s v="ASALARIADO"/>
    <n v="52"/>
  </r>
  <r>
    <n v="1806"/>
    <s v="MUJER"/>
    <n v="329950"/>
    <s v="TRABAJADOR INDEPENDIENTE"/>
    <s v="SECTOR PRIVADO"/>
    <x v="0"/>
    <s v="NO"/>
    <s v="SI"/>
    <n v="43"/>
    <s v="No"/>
    <s v="No"/>
    <n v="329950"/>
    <s v="TRABAJADOR INDEPENDIENTE"/>
    <n v="43"/>
  </r>
  <r>
    <n v="1807"/>
    <s v="HOMBRE"/>
    <n v="734449.38"/>
    <s v="ASALARIADO"/>
    <s v="SECTOR PUBLICO"/>
    <x v="0"/>
    <s v="NO"/>
    <s v="NO"/>
    <n v="24"/>
    <s v="No"/>
    <s v="No"/>
    <n v="734449.38"/>
    <s v="ASALARIADO"/>
    <n v="24"/>
  </r>
  <r>
    <n v="1808"/>
    <s v="HOMBRE"/>
    <n v="746380.68"/>
    <s v="ASALARIADO"/>
    <s v="SECTOR PRIVADO"/>
    <x v="0"/>
    <s v="NO"/>
    <s v="NO"/>
    <n v="37"/>
    <s v="No"/>
    <s v="No"/>
    <n v="746380.68"/>
    <s v="ASALARIADO"/>
    <n v="37"/>
  </r>
  <r>
    <n v="1809"/>
    <s v="MUJER"/>
    <n v="420000"/>
    <s v="ASALARIADO"/>
    <s v="SECTOR PRIVADO"/>
    <x v="0"/>
    <s v="NO"/>
    <s v="NO"/>
    <n v="29"/>
    <s v="No"/>
    <s v="No"/>
    <n v="420000"/>
    <s v="ASALARIADO"/>
    <n v="29"/>
  </r>
  <r>
    <n v="1810"/>
    <s v="HOMBRE"/>
    <n v="829520"/>
    <s v="ASALARIADO"/>
    <s v="SECTOR PRIVADO"/>
    <x v="0"/>
    <s v="NO"/>
    <s v="NO"/>
    <n v="61"/>
    <s v="No"/>
    <s v="No"/>
    <n v="829520"/>
    <s v="ASALARIADO"/>
    <n v="61"/>
  </r>
  <r>
    <n v="1811"/>
    <s v="MUJER"/>
    <n v="297046"/>
    <s v="ASEGURADO VOLUNTARIO"/>
    <s v="SECTOR PRIVADO"/>
    <x v="0"/>
    <s v="NO"/>
    <s v="NO"/>
    <n v="53"/>
    <s v="No"/>
    <s v="No"/>
    <n v="297046"/>
    <s v="ASEGURADO VOLUNTARIO"/>
    <n v="53"/>
  </r>
  <r>
    <n v="1812"/>
    <s v="HOMBRE"/>
    <n v="2921803.69"/>
    <s v="ASALARIADO"/>
    <s v="SECTOR PRIVADO"/>
    <x v="0"/>
    <s v="NO"/>
    <s v="NO"/>
    <n v="38"/>
    <s v="Atípico"/>
    <s v="No"/>
    <n v="2921803.69"/>
    <s v="ASALARIADO"/>
    <n v="38"/>
  </r>
  <r>
    <n v="1813"/>
    <s v="HOMBRE"/>
    <n v="299647"/>
    <s v="ASEGURADO VOLUNTARIO"/>
    <s v="SECTOR PRIVADO"/>
    <x v="0"/>
    <s v="NO"/>
    <s v="NO"/>
    <n v="58"/>
    <s v="No"/>
    <s v="No"/>
    <n v="299647"/>
    <s v="ASEGURADO VOLUNTARIO"/>
    <n v="58"/>
  </r>
  <r>
    <n v="1814"/>
    <s v="MUJER"/>
    <n v="385548"/>
    <s v="ASEGURADO VOLUNTARIO"/>
    <s v="SECTOR PRIVADO"/>
    <x v="0"/>
    <s v="SI"/>
    <s v="NO"/>
    <n v="55"/>
    <s v="No"/>
    <s v="No"/>
    <n v="385548"/>
    <s v="ASEGURADO VOLUNTARIO"/>
    <n v="55"/>
  </r>
  <r>
    <n v="1815"/>
    <s v="MUJER"/>
    <n v="639148"/>
    <s v="TRABAJADOR INDEPENDIENTE"/>
    <s v="SECTOR PRIVADO"/>
    <x v="0"/>
    <s v="NO"/>
    <s v="NO"/>
    <n v="34"/>
    <s v="No"/>
    <s v="No"/>
    <n v="639148"/>
    <s v="TRABAJADOR INDEPENDIENTE"/>
    <n v="34"/>
  </r>
  <r>
    <n v="1816"/>
    <s v="HOMBRE"/>
    <n v="202600.91"/>
    <s v="ASALARIADO"/>
    <s v="SECTOR PRIVADO"/>
    <x v="0"/>
    <s v="NO"/>
    <s v="NO"/>
    <n v="40"/>
    <s v="No"/>
    <s v="No"/>
    <n v="202600.91"/>
    <s v="ASALARIADO"/>
    <n v="40"/>
  </r>
  <r>
    <n v="1817"/>
    <s v="HOMBRE"/>
    <n v="594092"/>
    <s v="TRABAJADOR INDEPENDIENTE"/>
    <s v="SECTOR PRIVADO"/>
    <x v="0"/>
    <s v="NO"/>
    <s v="SI"/>
    <n v="61"/>
    <s v="No"/>
    <s v="No"/>
    <n v="594092"/>
    <s v="TRABAJADOR INDEPENDIENTE"/>
    <n v="61"/>
  </r>
  <r>
    <n v="1818"/>
    <s v="MUJER"/>
    <n v="347514"/>
    <s v="ASALARIADO"/>
    <s v="SECTOR PRIVADO"/>
    <x v="0"/>
    <s v="NO"/>
    <s v="SI"/>
    <n v="20"/>
    <s v="No"/>
    <s v="No"/>
    <n v="347514"/>
    <s v="ASALARIADO"/>
    <n v="20"/>
  </r>
  <r>
    <n v="1819"/>
    <s v="HOMBRE"/>
    <n v="356858"/>
    <s v="TRABAJADOR INDEPENDIENTE"/>
    <s v="SECTOR PRIVADO"/>
    <x v="0"/>
    <s v="NO"/>
    <s v="SI"/>
    <n v="42"/>
    <s v="No"/>
    <s v="No"/>
    <n v="356858"/>
    <s v="TRABAJADOR INDEPENDIENTE"/>
    <n v="42"/>
  </r>
  <r>
    <n v="1820"/>
    <s v="HOMBRE"/>
    <n v="387953"/>
    <s v="TRABAJADOR INDEPENDIENTE"/>
    <s v="SECTOR PRIVADO"/>
    <x v="1"/>
    <s v="NO"/>
    <s v="SI"/>
    <n v="32"/>
    <s v="No"/>
    <s v="No"/>
    <n v="387953"/>
    <s v="TRABAJADOR INDEPENDIENTE"/>
    <n v="32"/>
  </r>
  <r>
    <n v="1821"/>
    <s v="HOMBRE"/>
    <n v="1742310"/>
    <s v="ASALARIADO"/>
    <s v="SECTOR PRIVADO"/>
    <x v="0"/>
    <s v="NO"/>
    <s v="NO"/>
    <n v="28"/>
    <s v="No"/>
    <s v="No"/>
    <n v="1742310"/>
    <s v="ASALARIADO"/>
    <n v="28"/>
  </r>
  <r>
    <n v="1822"/>
    <s v="HOMBRE"/>
    <n v="550000"/>
    <s v="ASALARIADO"/>
    <s v="SECTOR PRIVADO"/>
    <x v="0"/>
    <s v="NO"/>
    <s v="NO"/>
    <n v="28"/>
    <s v="No"/>
    <s v="No"/>
    <n v="550000"/>
    <s v="ASALARIADO"/>
    <n v="28"/>
  </r>
  <r>
    <n v="1823"/>
    <s v="HOMBRE"/>
    <n v="1524359"/>
    <s v="ASALARIADO"/>
    <s v="SECTOR PUBLICO"/>
    <x v="0"/>
    <s v="NO"/>
    <s v="SI"/>
    <n v="51"/>
    <s v="No"/>
    <s v="No"/>
    <n v="1524359"/>
    <s v="ASALARIADO"/>
    <n v="51"/>
  </r>
  <r>
    <n v="1824"/>
    <s v="MUJER"/>
    <n v="50000"/>
    <s v="ASALARIADO"/>
    <s v="SECTOR PRIVADO"/>
    <x v="0"/>
    <s v="SI"/>
    <s v="NO"/>
    <n v="35"/>
    <s v="No"/>
    <s v="No"/>
    <n v="50000"/>
    <s v="ASALARIADO"/>
    <n v="35"/>
  </r>
  <r>
    <n v="1825"/>
    <s v="MUJER"/>
    <n v="310124"/>
    <s v="ASEGURADO VOLUNTARIO"/>
    <s v="SECTOR PRIVADO"/>
    <x v="0"/>
    <s v="NO"/>
    <s v="SI"/>
    <n v="32"/>
    <s v="No"/>
    <s v="No"/>
    <n v="310124"/>
    <s v="ASEGURADO VOLUNTARIO"/>
    <n v="32"/>
  </r>
  <r>
    <n v="1826"/>
    <s v="HOMBRE"/>
    <n v="216200"/>
    <s v="ASALARIADO"/>
    <s v="SECTOR PRIVADO"/>
    <x v="0"/>
    <s v="SI"/>
    <s v="SI"/>
    <n v="29"/>
    <s v="No"/>
    <s v="No"/>
    <n v="216200"/>
    <s v="ASALARIADO"/>
    <n v="29"/>
  </r>
  <r>
    <n v="1827"/>
    <s v="MUJER"/>
    <n v="577181"/>
    <s v="ASALARIADO"/>
    <s v="SECTOR PUBLICO"/>
    <x v="0"/>
    <s v="NO"/>
    <s v="SI"/>
    <n v="55"/>
    <s v="No"/>
    <s v="No"/>
    <n v="577181"/>
    <s v="ASALARIADO"/>
    <n v="55"/>
  </r>
  <r>
    <n v="1828"/>
    <s v="MUJER"/>
    <n v="719873.23"/>
    <s v="ASALARIADO"/>
    <s v="SECTOR PRIVADO"/>
    <x v="0"/>
    <s v="NO"/>
    <s v="NO"/>
    <n v="26"/>
    <s v="No"/>
    <s v="No"/>
    <n v="719873.23"/>
    <s v="ASALARIADO"/>
    <n v="26"/>
  </r>
  <r>
    <n v="1829"/>
    <s v="MUJER"/>
    <n v="625201.97"/>
    <s v="ASALARIADO"/>
    <s v="SECTOR PRIVADO"/>
    <x v="0"/>
    <s v="NO"/>
    <s v="NO"/>
    <n v="24"/>
    <s v="No"/>
    <s v="No"/>
    <n v="625201.97"/>
    <s v="ASALARIADO"/>
    <n v="24"/>
  </r>
  <r>
    <n v="1830"/>
    <s v="HOMBRE"/>
    <n v="294101"/>
    <s v="ASALARIADO"/>
    <s v="SECTOR PRIVADO"/>
    <x v="0"/>
    <s v="NO"/>
    <s v="NO"/>
    <n v="25"/>
    <s v="No"/>
    <s v="No"/>
    <n v="294101"/>
    <s v="ASALARIADO"/>
    <n v="25"/>
  </r>
  <r>
    <n v="1831"/>
    <s v="MUJER"/>
    <n v="278272"/>
    <s v="ASEGURADO VOLUNTARIO"/>
    <s v="SECTOR PRIVADO"/>
    <x v="0"/>
    <s v="NO"/>
    <s v="NO"/>
    <n v="25"/>
    <s v="No"/>
    <s v="No"/>
    <n v="278272"/>
    <s v="ASEGURADO VOLUNTARIO"/>
    <n v="25"/>
  </r>
  <r>
    <n v="1832"/>
    <s v="MUJER"/>
    <n v="370275"/>
    <s v="ASALARIADO"/>
    <s v="SECTOR PRIVADO"/>
    <x v="0"/>
    <s v="NO"/>
    <s v="NO"/>
    <n v="36"/>
    <s v="No"/>
    <s v="No"/>
    <n v="370275"/>
    <s v="ASALARIADO"/>
    <n v="36"/>
  </r>
  <r>
    <n v="1833"/>
    <s v="HOMBRE"/>
    <n v="503329.68"/>
    <s v="ASALARIADO"/>
    <s v="SECTOR PRIVADO"/>
    <x v="0"/>
    <s v="SI"/>
    <s v="NO"/>
    <n v="26"/>
    <s v="No"/>
    <s v="No"/>
    <n v="503329.68"/>
    <s v="ASALARIADO"/>
    <n v="26"/>
  </r>
  <r>
    <n v="1834"/>
    <s v="HOMBRE"/>
    <n v="432986.25"/>
    <s v="ASALARIADO"/>
    <s v="SECTOR PRIVADO"/>
    <x v="0"/>
    <s v="SI"/>
    <s v="NO"/>
    <n v="45"/>
    <s v="No"/>
    <s v="No"/>
    <n v="432986.25"/>
    <s v="ASALARIADO"/>
    <n v="45"/>
  </r>
  <r>
    <n v="1835"/>
    <s v="HOMBRE"/>
    <n v="346480"/>
    <s v="ASALARIADO"/>
    <s v="SECTOR PRIVADO"/>
    <x v="0"/>
    <s v="NO"/>
    <s v="NO"/>
    <n v="25"/>
    <s v="No"/>
    <s v="No"/>
    <n v="346480"/>
    <s v="ASALARIADO"/>
    <n v="25"/>
  </r>
  <r>
    <n v="1836"/>
    <s v="HOMBRE"/>
    <n v="903246"/>
    <s v="ASALARIADO"/>
    <s v="SECTOR PUBLICO"/>
    <x v="0"/>
    <s v="NO"/>
    <s v="NO"/>
    <n v="34"/>
    <s v="No"/>
    <s v="No"/>
    <n v="903246"/>
    <s v="ASALARIADO"/>
    <n v="34"/>
  </r>
  <r>
    <n v="1837"/>
    <s v="HOMBRE"/>
    <n v="320283"/>
    <s v="TRABAJADOR INDEPENDIENTE"/>
    <s v="SECTOR PRIVADO"/>
    <x v="0"/>
    <s v="NO"/>
    <s v="SI"/>
    <n v="24"/>
    <s v="No"/>
    <s v="No"/>
    <n v="320283"/>
    <s v="TRABAJADOR INDEPENDIENTE"/>
    <n v="24"/>
  </r>
  <r>
    <n v="1838"/>
    <s v="MUJER"/>
    <n v="297045"/>
    <s v="ASEGURADO VOLUNTARIO"/>
    <s v="SECTOR PRIVADO"/>
    <x v="0"/>
    <s v="NO"/>
    <s v="NO"/>
    <n v="41"/>
    <s v="No"/>
    <s v="No"/>
    <n v="297045"/>
    <s v="ASEGURADO VOLUNTARIO"/>
    <n v="41"/>
  </r>
  <r>
    <n v="1839"/>
    <s v="MUJER"/>
    <n v="1019557"/>
    <s v="ASALARIADO"/>
    <s v="SECTOR PUBLICO"/>
    <x v="0"/>
    <s v="NO"/>
    <s v="NO"/>
    <n v="33"/>
    <s v="No"/>
    <s v="No"/>
    <n v="1019557"/>
    <s v="ASALARIADO"/>
    <n v="33"/>
  </r>
  <r>
    <n v="1840"/>
    <s v="HOMBRE"/>
    <n v="370440.66"/>
    <s v="ASALARIADO"/>
    <s v="SECTOR PRIVADO"/>
    <x v="0"/>
    <s v="NO"/>
    <s v="NO"/>
    <n v="42"/>
    <s v="No"/>
    <s v="No"/>
    <n v="370440.66"/>
    <s v="ASALARIADO"/>
    <n v="42"/>
  </r>
  <r>
    <n v="1841"/>
    <s v="MUJER"/>
    <n v="133838"/>
    <s v="ASALARIADO"/>
    <s v="SECTOR PRIVADO"/>
    <x v="0"/>
    <s v="NO"/>
    <s v="NO"/>
    <n v="53"/>
    <s v="No"/>
    <s v="No"/>
    <n v="133838"/>
    <s v="ASALARIADO"/>
    <n v="53"/>
  </r>
  <r>
    <n v="1842"/>
    <s v="HOMBRE"/>
    <n v="1578511.16"/>
    <s v="ASALARIADO"/>
    <s v="SECTOR PRIVADO"/>
    <x v="0"/>
    <s v="NO"/>
    <s v="NO"/>
    <n v="36"/>
    <s v="No"/>
    <s v="No"/>
    <n v="1578511.16"/>
    <s v="ASALARIADO"/>
    <n v="36"/>
  </r>
  <r>
    <n v="1843"/>
    <s v="HOMBRE"/>
    <n v="639148"/>
    <s v="TRABAJADOR INDEPENDIENTE"/>
    <s v="SECTOR PRIVADO"/>
    <x v="0"/>
    <s v="NO"/>
    <s v="NO"/>
    <n v="45"/>
    <s v="No"/>
    <s v="No"/>
    <n v="639148"/>
    <s v="TRABAJADOR INDEPENDIENTE"/>
    <n v="45"/>
  </r>
  <r>
    <n v="1844"/>
    <s v="HOMBRE"/>
    <n v="300018"/>
    <s v="TRABAJADOR INDEPENDIENTE"/>
    <s v="SECTOR PRIVADO"/>
    <x v="0"/>
    <s v="NO"/>
    <s v="SI"/>
    <n v="42"/>
    <s v="No"/>
    <s v="No"/>
    <n v="300018"/>
    <s v="TRABAJADOR INDEPENDIENTE"/>
    <n v="42"/>
  </r>
  <r>
    <n v="1845"/>
    <s v="MUJER"/>
    <n v="390000"/>
    <s v="ASALARIADO"/>
    <s v="SECTOR PRIVADO"/>
    <x v="0"/>
    <s v="NO"/>
    <s v="NO"/>
    <n v="32"/>
    <s v="No"/>
    <s v="No"/>
    <n v="390000"/>
    <s v="ASALARIADO"/>
    <n v="32"/>
  </r>
  <r>
    <n v="1846"/>
    <s v="HOMBRE"/>
    <n v="299784"/>
    <s v="ASEGURADO VOLUNTARIO"/>
    <s v="SECTOR PRIVADO"/>
    <x v="0"/>
    <s v="NO"/>
    <s v="NO"/>
    <n v="59"/>
    <s v="No"/>
    <s v="No"/>
    <n v="299784"/>
    <s v="ASEGURADO VOLUNTARIO"/>
    <n v="59"/>
  </r>
  <r>
    <n v="1847"/>
    <s v="HOMBRE"/>
    <n v="648421"/>
    <s v="ASALARIADO"/>
    <s v="SECTOR PRIVADO"/>
    <x v="0"/>
    <s v="NO"/>
    <s v="NO"/>
    <n v="53"/>
    <s v="No"/>
    <s v="No"/>
    <n v="648421"/>
    <s v="ASALARIADO"/>
    <n v="53"/>
  </r>
  <r>
    <n v="1848"/>
    <s v="MUJER"/>
    <n v="298018"/>
    <s v="TRABAJADOR INDEPENDIENTE"/>
    <s v="SECTOR PRIVADO"/>
    <x v="0"/>
    <s v="NO"/>
    <s v="SI"/>
    <n v="54"/>
    <s v="No"/>
    <s v="No"/>
    <n v="298018"/>
    <s v="TRABAJADOR INDEPENDIENTE"/>
    <n v="54"/>
  </r>
  <r>
    <n v="1849"/>
    <s v="MUJER"/>
    <n v="299046"/>
    <s v="TRABAJADOR INDEPENDIENTE"/>
    <s v="SECTOR PRIVADO"/>
    <x v="0"/>
    <s v="SI"/>
    <s v="NO"/>
    <n v="40"/>
    <s v="No"/>
    <s v="No"/>
    <n v="299046"/>
    <s v="TRABAJADOR INDEPENDIENTE"/>
    <n v="40"/>
  </r>
  <r>
    <n v="1850"/>
    <s v="HOMBRE"/>
    <n v="472038"/>
    <s v="ASALARIADO"/>
    <s v="SECTOR PRIVADO"/>
    <x v="0"/>
    <s v="NO"/>
    <s v="NO"/>
    <n v="28"/>
    <s v="No"/>
    <s v="No"/>
    <n v="472038"/>
    <s v="ASALARIADO"/>
    <n v="28"/>
  </r>
  <r>
    <n v="1851"/>
    <s v="HOMBRE"/>
    <n v="1509803.5"/>
    <s v="ASALARIADO"/>
    <s v="SECTOR PUBLICO"/>
    <x v="0"/>
    <s v="NO"/>
    <s v="NO"/>
    <n v="34"/>
    <s v="No"/>
    <s v="No"/>
    <n v="1509803.5"/>
    <s v="ASALARIADO"/>
    <n v="34"/>
  </r>
  <r>
    <n v="1852"/>
    <s v="MUJER"/>
    <n v="278030"/>
    <s v="ASEGURADO VOLUNTARIO"/>
    <s v="SECTOR PRIVADO"/>
    <x v="0"/>
    <s v="NO"/>
    <s v="NO"/>
    <n v="37"/>
    <s v="No"/>
    <s v="No"/>
    <n v="278030"/>
    <s v="ASEGURADO VOLUNTARIO"/>
    <n v="37"/>
  </r>
  <r>
    <n v="1853"/>
    <s v="MUJER"/>
    <n v="259800"/>
    <s v="ASALARIADO"/>
    <s v="SECTOR PRIVADO"/>
    <x v="0"/>
    <s v="NO"/>
    <s v="NO"/>
    <n v="38"/>
    <s v="No"/>
    <s v="No"/>
    <n v="259800"/>
    <s v="ASALARIADO"/>
    <n v="38"/>
  </r>
  <r>
    <n v="1854"/>
    <s v="HOMBRE"/>
    <n v="973600"/>
    <s v="ASALARIADO"/>
    <s v="SECTOR PRIVADO"/>
    <x v="0"/>
    <s v="NO"/>
    <s v="NO"/>
    <n v="25"/>
    <s v="No"/>
    <s v="No"/>
    <n v="973600"/>
    <s v="ASALARIADO"/>
    <n v="25"/>
  </r>
  <r>
    <n v="1855"/>
    <s v="HOMBRE"/>
    <n v="4853991.51"/>
    <s v="ASALARIADO"/>
    <s v="SECTOR PRIVADO"/>
    <x v="0"/>
    <s v="NO"/>
    <s v="NO"/>
    <n v="43"/>
    <s v="Atípico"/>
    <s v="No"/>
    <n v="4853991.51"/>
    <s v="ASALARIADO"/>
    <n v="43"/>
  </r>
  <r>
    <n v="1856"/>
    <s v="HOMBRE"/>
    <n v="849678"/>
    <s v="TRABAJADOR INDEPENDIENTE"/>
    <s v="SECTOR PRIVADO"/>
    <x v="0"/>
    <s v="NO"/>
    <s v="SI"/>
    <n v="51"/>
    <s v="No"/>
    <s v="No"/>
    <n v="849678"/>
    <s v="TRABAJADOR INDEPENDIENTE"/>
    <n v="51"/>
  </r>
  <r>
    <n v="1857"/>
    <s v="HOMBRE"/>
    <n v="200000"/>
    <s v="ASALARIADO"/>
    <s v="SECTOR PRIVADO"/>
    <x v="0"/>
    <s v="NO"/>
    <s v="SI"/>
    <n v="58"/>
    <s v="No"/>
    <s v="No"/>
    <n v="200000"/>
    <s v="ASALARIADO"/>
    <n v="58"/>
  </r>
  <r>
    <n v="1858"/>
    <s v="HOMBRE"/>
    <n v="1842399.71"/>
    <s v="ASALARIADO"/>
    <s v="SECTOR PUBLICO"/>
    <x v="0"/>
    <s v="NO"/>
    <s v="NO"/>
    <n v="51"/>
    <s v="No"/>
    <s v="No"/>
    <n v="1842399.71"/>
    <s v="ASALARIADO"/>
    <n v="51"/>
  </r>
  <r>
    <n v="1859"/>
    <s v="HOMBRE"/>
    <n v="30310"/>
    <s v="ASALARIADO"/>
    <s v="SECTOR PRIVADO"/>
    <x v="0"/>
    <s v="NO"/>
    <s v="SI"/>
    <n v="34"/>
    <s v="No"/>
    <s v="No"/>
    <n v="30310"/>
    <s v="ASALARIADO"/>
    <n v="34"/>
  </r>
  <r>
    <n v="1860"/>
    <s v="MUJER"/>
    <n v="359545"/>
    <s v="ASALARIADO"/>
    <s v="SECTOR PRIVADO"/>
    <x v="0"/>
    <s v="NO"/>
    <s v="NO"/>
    <n v="27"/>
    <s v="No"/>
    <s v="No"/>
    <n v="359545"/>
    <s v="ASALARIADO"/>
    <n v="27"/>
  </r>
  <r>
    <n v="1861"/>
    <s v="HOMBRE"/>
    <n v="555920.49"/>
    <s v="ASALARIADO"/>
    <s v="SECTOR PRIVADO"/>
    <x v="0"/>
    <s v="SI"/>
    <s v="NO"/>
    <n v="47"/>
    <s v="No"/>
    <s v="No"/>
    <n v="555920.49"/>
    <s v="ASALARIADO"/>
    <n v="47"/>
  </r>
  <r>
    <n v="1862"/>
    <s v="MUJER"/>
    <n v="297046"/>
    <s v="TRABAJADOR INDEPENDIENTE"/>
    <s v="SECTOR PRIVADO"/>
    <x v="0"/>
    <s v="NO"/>
    <s v="SI"/>
    <n v="25"/>
    <s v="No"/>
    <s v="No"/>
    <n v="297046"/>
    <s v="TRABAJADOR INDEPENDIENTE"/>
    <n v="25"/>
  </r>
  <r>
    <n v="1863"/>
    <s v="HOMBRE"/>
    <n v="317915.58"/>
    <s v="ASALARIADO"/>
    <s v="SECTOR PRIVADO"/>
    <x v="0"/>
    <s v="NO"/>
    <s v="NO"/>
    <n v="49"/>
    <s v="No"/>
    <s v="No"/>
    <n v="317915.58"/>
    <s v="ASALARIADO"/>
    <n v="49"/>
  </r>
  <r>
    <n v="1864"/>
    <s v="HOMBRE"/>
    <n v="297045"/>
    <s v="ASEGURADO VOLUNTARIO"/>
    <s v="SECTOR PRIVADO"/>
    <x v="0"/>
    <s v="NO"/>
    <s v="SI"/>
    <n v="49"/>
    <s v="No"/>
    <s v="No"/>
    <n v="297045"/>
    <s v="ASEGURADO VOLUNTARIO"/>
    <n v="49"/>
  </r>
  <r>
    <n v="1865"/>
    <s v="MUJER"/>
    <n v="1094119.6000000001"/>
    <s v="ASALARIADO"/>
    <s v="SECTOR PUBLICO"/>
    <x v="0"/>
    <s v="NO"/>
    <s v="NO"/>
    <n v="49"/>
    <s v="No"/>
    <s v="No"/>
    <n v="1094119.6000000001"/>
    <s v="ASALARIADO"/>
    <n v="49"/>
  </r>
  <r>
    <n v="1866"/>
    <s v="HOMBRE"/>
    <n v="276587"/>
    <s v="ASALARIADO"/>
    <s v="SECTOR PRIVADO"/>
    <x v="0"/>
    <s v="NO"/>
    <s v="NO"/>
    <n v="34"/>
    <s v="No"/>
    <s v="No"/>
    <n v="276587"/>
    <s v="ASALARIADO"/>
    <n v="34"/>
  </r>
  <r>
    <n v="1867"/>
    <s v="HOMBRE"/>
    <n v="918351.77"/>
    <s v="ASALARIADO"/>
    <s v="SECTOR PRIVADO"/>
    <x v="0"/>
    <s v="NO"/>
    <s v="NO"/>
    <n v="33"/>
    <s v="No"/>
    <s v="No"/>
    <n v="918351.77"/>
    <s v="ASALARIADO"/>
    <n v="33"/>
  </r>
  <r>
    <n v="1868"/>
    <s v="HOMBRE"/>
    <n v="639148"/>
    <s v="TRABAJADOR INDEPENDIENTE"/>
    <s v="SECTOR PRIVADO"/>
    <x v="0"/>
    <s v="NO"/>
    <s v="SI"/>
    <n v="57"/>
    <s v="No"/>
    <s v="No"/>
    <n v="639148"/>
    <s v="TRABAJADOR INDEPENDIENTE"/>
    <n v="57"/>
  </r>
  <r>
    <n v="1869"/>
    <s v="HOMBRE"/>
    <n v="414225.5"/>
    <s v="ASALARIADO"/>
    <s v="SECTOR PRIVADO"/>
    <x v="0"/>
    <s v="NO"/>
    <s v="NO"/>
    <n v="63"/>
    <s v="No"/>
    <s v="No"/>
    <n v="414225.5"/>
    <s v="ASALARIADO"/>
    <n v="63"/>
  </r>
  <r>
    <n v="1870"/>
    <s v="HOMBRE"/>
    <n v="85219.45"/>
    <s v="ASALARIADO"/>
    <s v="SECTOR PRIVADO"/>
    <x v="0"/>
    <s v="NO"/>
    <s v="NO"/>
    <n v="47"/>
    <s v="No"/>
    <s v="No"/>
    <n v="85219.45"/>
    <s v="ASALARIADO"/>
    <n v="47"/>
  </r>
  <r>
    <n v="1871"/>
    <s v="HOMBRE"/>
    <n v="399647"/>
    <s v="TRABAJADOR INDEPENDIENTE"/>
    <s v="SECTOR PRIVADO"/>
    <x v="0"/>
    <s v="NO"/>
    <s v="NO"/>
    <n v="58"/>
    <s v="No"/>
    <s v="No"/>
    <n v="399647"/>
    <s v="TRABAJADOR INDEPENDIENTE"/>
    <n v="58"/>
  </r>
  <r>
    <n v="1872"/>
    <s v="MUJER"/>
    <n v="574387.6"/>
    <s v="ASALARIADO"/>
    <s v="SECTOR PUBLICO"/>
    <x v="0"/>
    <s v="NO"/>
    <s v="NO"/>
    <n v="54"/>
    <s v="No"/>
    <s v="No"/>
    <n v="574387.6"/>
    <s v="ASALARIADO"/>
    <n v="54"/>
  </r>
  <r>
    <n v="1873"/>
    <s v="MUJER"/>
    <n v="550988.74"/>
    <s v="ASALARIADO"/>
    <s v="SECTOR PUBLICO"/>
    <x v="0"/>
    <s v="NO"/>
    <s v="NO"/>
    <n v="47"/>
    <s v="No"/>
    <s v="No"/>
    <n v="550988.74"/>
    <s v="ASALARIADO"/>
    <n v="47"/>
  </r>
  <r>
    <n v="1874"/>
    <s v="HOMBRE"/>
    <n v="738540"/>
    <s v="ASALARIADO"/>
    <s v="SECTOR PRIVADO"/>
    <x v="0"/>
    <s v="NO"/>
    <s v="NO"/>
    <n v="36"/>
    <s v="No"/>
    <s v="No"/>
    <n v="738540"/>
    <s v="ASALARIADO"/>
    <n v="36"/>
  </r>
  <r>
    <n v="1875"/>
    <s v="MUJER"/>
    <n v="955500"/>
    <s v="ASALARIADO"/>
    <s v="SECTOR PRIVADO"/>
    <x v="0"/>
    <s v="NO"/>
    <s v="NO"/>
    <n v="45"/>
    <s v="No"/>
    <s v="No"/>
    <n v="955500"/>
    <s v="ASALARIADO"/>
    <n v="45"/>
  </r>
  <r>
    <n v="1876"/>
    <s v="HOMBRE"/>
    <n v="522287.6"/>
    <s v="ASALARIADO"/>
    <s v="SECTOR PRIVADO"/>
    <x v="0"/>
    <s v="NO"/>
    <s v="NO"/>
    <n v="36"/>
    <s v="No"/>
    <s v="No"/>
    <n v="522287.6"/>
    <s v="ASALARIADO"/>
    <n v="36"/>
  </r>
  <r>
    <n v="1877"/>
    <s v="MUJER"/>
    <n v="342968.37"/>
    <s v="ASALARIADO"/>
    <s v="SECTOR PRIVADO"/>
    <x v="0"/>
    <s v="NO"/>
    <s v="NO"/>
    <n v="43"/>
    <s v="No"/>
    <s v="No"/>
    <n v="342968.37"/>
    <s v="ASALARIADO"/>
    <n v="43"/>
  </r>
  <r>
    <n v="1878"/>
    <s v="MUJER"/>
    <n v="619612"/>
    <s v="TRABAJADOR INDEPENDIENTE"/>
    <s v="SECTOR PRIVADO"/>
    <x v="0"/>
    <s v="NO"/>
    <s v="NO"/>
    <n v="40"/>
    <s v="No"/>
    <s v="No"/>
    <n v="619612"/>
    <s v="TRABAJADOR INDEPENDIENTE"/>
    <n v="40"/>
  </r>
  <r>
    <n v="1879"/>
    <s v="HOMBRE"/>
    <n v="952753.45"/>
    <s v="PENSIONADOS EN SU PROPIO SISTEMA"/>
    <s v="SECTOR PUBLICO"/>
    <x v="0"/>
    <s v="NO"/>
    <s v="NO"/>
    <n v="86"/>
    <s v="No"/>
    <s v="No"/>
    <n v="952753.45"/>
    <s v="PENSIONADOS EN SU PROPIO SISTEMA"/>
    <n v="86"/>
  </r>
  <r>
    <n v="1880"/>
    <s v="MUJER"/>
    <n v="422091"/>
    <s v="TRABAJADOR INDEPENDIENTE"/>
    <s v="SECTOR PRIVADO"/>
    <x v="0"/>
    <s v="NO"/>
    <s v="NO"/>
    <n v="36"/>
    <s v="No"/>
    <s v="No"/>
    <n v="422091"/>
    <s v="TRABAJADOR INDEPENDIENTE"/>
    <n v="36"/>
  </r>
  <r>
    <n v="1881"/>
    <s v="HOMBRE"/>
    <n v="150000"/>
    <s v="ASALARIADO"/>
    <s v="SECTOR PRIVADO"/>
    <x v="0"/>
    <s v="NO"/>
    <s v="NO"/>
    <n v="73"/>
    <s v="No"/>
    <s v="No"/>
    <n v="150000"/>
    <s v="ASALARIADO"/>
    <n v="73"/>
  </r>
  <r>
    <n v="1882"/>
    <s v="HOMBRE"/>
    <n v="10500"/>
    <s v="ASALARIADO"/>
    <s v="SECTOR PRIVADO"/>
    <x v="0"/>
    <s v="SI"/>
    <s v="NO"/>
    <n v="29"/>
    <s v="No"/>
    <s v="No"/>
    <n v="10500"/>
    <s v="ASALARIADO"/>
    <n v="29"/>
  </r>
  <r>
    <n v="1883"/>
    <s v="HOMBRE"/>
    <n v="278030.99"/>
    <s v="CONVENIOS ESPECIALES DE TRABAJADORES INDEPENDIENTES"/>
    <s v="SECTOR PRIVADO"/>
    <x v="0"/>
    <s v="NO"/>
    <s v="NO"/>
    <n v="37"/>
    <s v="No"/>
    <s v="No"/>
    <n v="278030.99"/>
    <s v="CONVENIOS ESPECIALES DE TRABAJADORES INDEPENDIENTES"/>
    <n v="37"/>
  </r>
  <r>
    <n v="1884"/>
    <s v="MUJER"/>
    <n v="756240"/>
    <s v="ASALARIADO"/>
    <s v="SECTOR PUBLICO"/>
    <x v="0"/>
    <s v="NO"/>
    <s v="SI"/>
    <n v="64"/>
    <s v="No"/>
    <s v="No"/>
    <n v="756240"/>
    <s v="ASALARIADO"/>
    <n v="64"/>
  </r>
  <r>
    <n v="1885"/>
    <s v="HOMBRE"/>
    <n v="600000"/>
    <s v="ASALARIADO"/>
    <s v="SECTOR PRIVADO"/>
    <x v="0"/>
    <s v="NO"/>
    <s v="SI"/>
    <n v="53"/>
    <s v="No"/>
    <s v="No"/>
    <n v="600000"/>
    <s v="ASALARIADO"/>
    <n v="53"/>
  </r>
  <r>
    <n v="1886"/>
    <s v="HOMBRE"/>
    <n v="359544.27"/>
    <s v="CONVENIOS ESPECIALES DE ASEGURADOS VOLUNTARIOS"/>
    <s v="SECTOR PRIVADO"/>
    <x v="0"/>
    <s v="SI"/>
    <s v="NO"/>
    <n v="26"/>
    <s v="No"/>
    <s v="No"/>
    <n v="359544.27"/>
    <s v="CONVENIOS ESPECIALES DE ASEGURADOS VOLUNTARIOS"/>
    <n v="26"/>
  </r>
  <r>
    <n v="1887"/>
    <s v="HOMBRE"/>
    <n v="529650"/>
    <s v="ASALARIADO"/>
    <s v="SECTOR PRIVADO"/>
    <x v="0"/>
    <s v="NO"/>
    <s v="NO"/>
    <n v="55"/>
    <s v="No"/>
    <s v="No"/>
    <n v="529650"/>
    <s v="ASALARIADO"/>
    <n v="55"/>
  </r>
  <r>
    <n v="1888"/>
    <s v="HOMBRE"/>
    <n v="406966.63"/>
    <s v="ASALARIADO"/>
    <s v="SECTOR PRIVADO"/>
    <x v="0"/>
    <s v="NO"/>
    <s v="NO"/>
    <n v="37"/>
    <s v="No"/>
    <s v="No"/>
    <n v="406966.63"/>
    <s v="ASALARIADO"/>
    <n v="37"/>
  </r>
  <r>
    <n v="1889"/>
    <s v="HOMBRE"/>
    <n v="185000"/>
    <s v="ASALARIADO"/>
    <s v="SECTOR PRIVADO"/>
    <x v="0"/>
    <s v="NO"/>
    <s v="NO"/>
    <n v="36"/>
    <s v="No"/>
    <s v="No"/>
    <n v="185000"/>
    <s v="ASALARIADO"/>
    <n v="36"/>
  </r>
  <r>
    <n v="1890"/>
    <s v="MUJER"/>
    <n v="299152.38"/>
    <s v="ASALARIADO"/>
    <s v="SECTOR PUBLICO"/>
    <x v="0"/>
    <s v="NO"/>
    <s v="NO"/>
    <n v="36"/>
    <s v="No"/>
    <s v="No"/>
    <n v="299152.38"/>
    <s v="ASALARIADO"/>
    <n v="36"/>
  </r>
  <r>
    <n v="1891"/>
    <s v="HOMBRE"/>
    <n v="170502"/>
    <s v="ASALARIADO"/>
    <s v="SECTOR PRIVADO"/>
    <x v="0"/>
    <s v="NO"/>
    <s v="NO"/>
    <n v="64"/>
    <s v="No"/>
    <s v="No"/>
    <n v="170502"/>
    <s v="ASALARIADO"/>
    <n v="64"/>
  </r>
  <r>
    <n v="1892"/>
    <s v="MUJER"/>
    <n v="758880"/>
    <s v="ASALARIADO"/>
    <s v="SECTOR PRIVADO"/>
    <x v="0"/>
    <s v="NO"/>
    <s v="NO"/>
    <n v="27"/>
    <s v="No"/>
    <s v="No"/>
    <n v="758880"/>
    <s v="ASALARIADO"/>
    <n v="27"/>
  </r>
  <r>
    <n v="1893"/>
    <s v="MUJER"/>
    <n v="345600"/>
    <s v="ASALARIADO"/>
    <s v="SECTOR PRIVADO"/>
    <x v="0"/>
    <s v="NO"/>
    <s v="NO"/>
    <n v="23"/>
    <s v="No"/>
    <s v="No"/>
    <n v="345600"/>
    <s v="ASALARIADO"/>
    <n v="23"/>
  </r>
  <r>
    <n v="1894"/>
    <s v="HOMBRE"/>
    <n v="309333.33"/>
    <s v="ASALARIADO"/>
    <s v="SECTOR PRIVADO"/>
    <x v="0"/>
    <s v="NO"/>
    <s v="SI"/>
    <n v="61"/>
    <s v="No"/>
    <s v="No"/>
    <n v="309333.33"/>
    <s v="ASALARIADO"/>
    <n v="61"/>
  </r>
  <r>
    <n v="1895"/>
    <s v="MUJER"/>
    <n v="1188000"/>
    <s v="ASALARIADO"/>
    <s v="SECTOR PRIVADO"/>
    <x v="0"/>
    <s v="NO"/>
    <s v="NO"/>
    <n v="27"/>
    <s v="No"/>
    <s v="No"/>
    <n v="1188000"/>
    <s v="ASALARIADO"/>
    <n v="27"/>
  </r>
  <r>
    <n v="1896"/>
    <s v="MUJER"/>
    <n v="4442960.54"/>
    <s v="ASALARIADO"/>
    <s v="SECTOR PRIVADO"/>
    <x v="0"/>
    <s v="NO"/>
    <s v="NO"/>
    <n v="34"/>
    <s v="Atípico"/>
    <s v="No"/>
    <n v="4442960.54"/>
    <s v="ASALARIADO"/>
    <n v="34"/>
  </r>
  <r>
    <n v="1897"/>
    <s v="HOMBRE"/>
    <n v="451891"/>
    <s v="TRABAJADOR INDEPENDIENTE"/>
    <s v="SECTOR PRIVADO"/>
    <x v="0"/>
    <s v="NO"/>
    <s v="SI"/>
    <n v="46"/>
    <s v="No"/>
    <s v="No"/>
    <n v="451891"/>
    <s v="TRABAJADOR INDEPENDIENTE"/>
    <n v="46"/>
  </r>
  <r>
    <n v="1898"/>
    <s v="MUJER"/>
    <n v="1103237"/>
    <s v="ASALARIADO"/>
    <s v="SECTOR PUBLICO"/>
    <x v="0"/>
    <s v="NO"/>
    <s v="SI"/>
    <n v="30"/>
    <s v="No"/>
    <s v="No"/>
    <n v="1103237"/>
    <s v="ASALARIADO"/>
    <n v="30"/>
  </r>
  <r>
    <n v="1899"/>
    <s v="HOMBRE"/>
    <n v="387468"/>
    <s v="ASALARIADO"/>
    <s v="SECTOR PUBLICO"/>
    <x v="0"/>
    <s v="NO"/>
    <s v="NO"/>
    <n v="32"/>
    <s v="No"/>
    <s v="No"/>
    <n v="387468"/>
    <s v="ASALARIADO"/>
    <n v="32"/>
  </r>
  <r>
    <n v="1900"/>
    <s v="MUJER"/>
    <n v="594092"/>
    <s v="TRABAJADOR INDEPENDIENTE"/>
    <s v="SECTOR PRIVADO"/>
    <x v="0"/>
    <s v="NO"/>
    <s v="NO"/>
    <n v="57"/>
    <s v="No"/>
    <s v="No"/>
    <n v="594092"/>
    <s v="TRABAJADOR INDEPENDIENTE"/>
    <n v="57"/>
  </r>
  <r>
    <n v="1901"/>
    <s v="MUJER"/>
    <n v="299647"/>
    <s v="ASEGURADO VOLUNTARIO"/>
    <s v="SECTOR PRIVADO"/>
    <x v="0"/>
    <s v="NO"/>
    <s v="NO"/>
    <n v="78"/>
    <s v="No"/>
    <s v="No"/>
    <n v="299647"/>
    <s v="ASEGURADO VOLUNTARIO"/>
    <n v="78"/>
  </r>
  <r>
    <n v="1902"/>
    <s v="HOMBRE"/>
    <n v="340566"/>
    <s v="TRABAJADOR INDEPENDIENTE"/>
    <s v="SECTOR PRIVADO"/>
    <x v="0"/>
    <s v="SI"/>
    <s v="NO"/>
    <n v="32"/>
    <s v="No"/>
    <s v="No"/>
    <n v="340566"/>
    <s v="TRABAJADOR INDEPENDIENTE"/>
    <n v="32"/>
  </r>
  <r>
    <n v="1903"/>
    <s v="HOMBRE"/>
    <n v="539000"/>
    <s v="ASALARIADO"/>
    <s v="SECTOR PRIVADO"/>
    <x v="0"/>
    <s v="SI"/>
    <s v="NO"/>
    <n v="36"/>
    <s v="No"/>
    <s v="No"/>
    <n v="539000"/>
    <s v="ASALARIADO"/>
    <n v="36"/>
  </r>
  <r>
    <n v="1904"/>
    <s v="MUJER"/>
    <n v="298155"/>
    <s v="ASEGURADO VOLUNTARIO"/>
    <s v="SECTOR PRIVADO"/>
    <x v="0"/>
    <s v="NO"/>
    <s v="SI"/>
    <n v="54"/>
    <s v="No"/>
    <s v="No"/>
    <n v="298155"/>
    <s v="ASEGURADO VOLUNTARIO"/>
    <n v="54"/>
  </r>
  <r>
    <n v="1905"/>
    <s v="HOMBRE"/>
    <n v="278030"/>
    <s v="CONVENIOS ESPECIALES DE TRABAJADORES INDEPENDIENTES"/>
    <s v="SECTOR PRIVADO"/>
    <x v="0"/>
    <s v="SI"/>
    <s v="NO"/>
    <n v="54"/>
    <s v="No"/>
    <s v="No"/>
    <n v="278030"/>
    <s v="CONVENIOS ESPECIALES DE TRABAJADORES INDEPENDIENTES"/>
    <n v="54"/>
  </r>
  <r>
    <n v="1906"/>
    <s v="MUJER"/>
    <n v="653122.46"/>
    <s v="ASALARIADO"/>
    <s v="SECTOR PRIVADO"/>
    <x v="0"/>
    <s v="NO"/>
    <s v="NO"/>
    <n v="29"/>
    <s v="No"/>
    <s v="No"/>
    <n v="653122.46"/>
    <s v="ASALARIADO"/>
    <n v="29"/>
  </r>
  <r>
    <n v="1907"/>
    <s v="MUJER"/>
    <n v="899559"/>
    <s v="ASALARIADO"/>
    <s v="SECTOR PUBLICO"/>
    <x v="0"/>
    <s v="NO"/>
    <s v="NO"/>
    <n v="51"/>
    <s v="No"/>
    <s v="No"/>
    <n v="899559"/>
    <s v="ASALARIADO"/>
    <n v="51"/>
  </r>
  <r>
    <n v="1908"/>
    <s v="HOMBRE"/>
    <n v="374003.1"/>
    <s v="ASALARIADO"/>
    <s v="SECTOR PRIVADO"/>
    <x v="0"/>
    <s v="NO"/>
    <s v="NO"/>
    <n v="38"/>
    <s v="No"/>
    <s v="No"/>
    <n v="374003.1"/>
    <s v="ASALARIADO"/>
    <n v="38"/>
  </r>
  <r>
    <n v="1909"/>
    <s v="HOMBRE"/>
    <n v="297046"/>
    <s v="ASEGURADO VOLUNTARIO"/>
    <s v="SECTOR PRIVADO"/>
    <x v="0"/>
    <s v="NO"/>
    <s v="NO"/>
    <n v="67"/>
    <s v="No"/>
    <s v="No"/>
    <n v="297046"/>
    <s v="ASEGURADO VOLUNTARIO"/>
    <n v="67"/>
  </r>
  <r>
    <n v="1910"/>
    <s v="MUJER"/>
    <n v="1150000"/>
    <s v="ASALARIADO"/>
    <s v="SECTOR PRIVADO"/>
    <x v="0"/>
    <s v="NO"/>
    <s v="NO"/>
    <n v="32"/>
    <s v="No"/>
    <s v="No"/>
    <n v="1150000"/>
    <s v="ASALARIADO"/>
    <n v="32"/>
  </r>
  <r>
    <n v="1911"/>
    <s v="HOMBRE"/>
    <n v="51833.33"/>
    <s v="ASALARIADO"/>
    <s v="SECTOR PRIVADO"/>
    <x v="0"/>
    <s v="NO"/>
    <s v="NO"/>
    <n v="37"/>
    <s v="No"/>
    <s v="No"/>
    <n v="51833.33"/>
    <s v="ASALARIADO"/>
    <n v="37"/>
  </r>
  <r>
    <n v="1912"/>
    <s v="HOMBRE"/>
    <n v="225024.95"/>
    <s v="ASALARIADO"/>
    <s v="SECTOR PRIVADO"/>
    <x v="0"/>
    <s v="NO"/>
    <s v="NO"/>
    <n v="19"/>
    <s v="No"/>
    <s v="No"/>
    <n v="225024.95"/>
    <s v="ASALARIADO"/>
    <n v="19"/>
  </r>
  <r>
    <n v="1913"/>
    <s v="HOMBRE"/>
    <n v="704330"/>
    <s v="ASALARIADO"/>
    <s v="SECTOR PUBLICO"/>
    <x v="0"/>
    <s v="NO"/>
    <s v="NO"/>
    <n v="32"/>
    <s v="No"/>
    <s v="No"/>
    <n v="704330"/>
    <s v="ASALARIADO"/>
    <n v="32"/>
  </r>
  <r>
    <n v="1914"/>
    <s v="MUJER"/>
    <n v="277520"/>
    <s v="ASALARIADO"/>
    <s v="SECTOR PRIVADO"/>
    <x v="0"/>
    <s v="SI"/>
    <s v="NO"/>
    <n v="46"/>
    <s v="No"/>
    <s v="No"/>
    <n v="277520"/>
    <s v="ASALARIADO"/>
    <n v="46"/>
  </r>
  <r>
    <n v="1915"/>
    <s v="MUJER"/>
    <n v="1610392"/>
    <s v="ASALARIADO"/>
    <s v="SECTOR PUBLICO"/>
    <x v="0"/>
    <s v="NO"/>
    <s v="NO"/>
    <n v="46"/>
    <s v="No"/>
    <s v="No"/>
    <n v="1610392"/>
    <s v="ASALARIADO"/>
    <n v="46"/>
  </r>
  <r>
    <n v="1916"/>
    <s v="MUJER"/>
    <n v="280000"/>
    <s v="ASALARIADO"/>
    <s v="SECTOR PRIVADO"/>
    <x v="0"/>
    <s v="NO"/>
    <s v="NO"/>
    <n v="38"/>
    <s v="No"/>
    <s v="No"/>
    <n v="280000"/>
    <s v="ASALARIADO"/>
    <n v="38"/>
  </r>
  <r>
    <n v="1917"/>
    <s v="HOMBRE"/>
    <n v="322500"/>
    <s v="ASALARIADO"/>
    <s v="SECTOR PRIVADO"/>
    <x v="0"/>
    <s v="NO"/>
    <s v="SI"/>
    <n v="46"/>
    <s v="No"/>
    <s v="No"/>
    <n v="322500"/>
    <s v="ASALARIADO"/>
    <n v="46"/>
  </r>
  <r>
    <n v="1918"/>
    <s v="HOMBRE"/>
    <n v="3599311.8"/>
    <s v="ASALARIADO"/>
    <s v="SECTOR PUBLICO"/>
    <x v="0"/>
    <s v="NO"/>
    <s v="NO"/>
    <n v="60"/>
    <s v="Atípico"/>
    <s v="No"/>
    <n v="3599311.8"/>
    <s v="ASALARIADO"/>
    <n v="60"/>
  </r>
  <r>
    <n v="1919"/>
    <s v="MUJER"/>
    <n v="512557.9"/>
    <s v="ASALARIADO"/>
    <s v="SECTOR PRIVADO"/>
    <x v="0"/>
    <s v="NO"/>
    <s v="NO"/>
    <n v="35"/>
    <s v="No"/>
    <s v="No"/>
    <n v="512557.9"/>
    <s v="ASALARIADO"/>
    <n v="35"/>
  </r>
  <r>
    <n v="1920"/>
    <s v="MUJER"/>
    <n v="500000"/>
    <s v="ASALARIADO"/>
    <s v="SECTOR PRIVADO"/>
    <x v="0"/>
    <s v="NO"/>
    <s v="NO"/>
    <n v="57"/>
    <s v="No"/>
    <s v="No"/>
    <n v="500000"/>
    <s v="ASALARIADO"/>
    <n v="57"/>
  </r>
  <r>
    <n v="1921"/>
    <s v="HOMBRE"/>
    <n v="1744445"/>
    <s v="ASALARIADO"/>
    <s v="SECTOR PUBLICO"/>
    <x v="0"/>
    <s v="NO"/>
    <s v="NO"/>
    <n v="40"/>
    <s v="No"/>
    <s v="No"/>
    <n v="1744445"/>
    <s v="ASALARIADO"/>
    <n v="40"/>
  </r>
  <r>
    <n v="1922"/>
    <s v="MUJER"/>
    <n v="357576.42"/>
    <s v="ASALARIADO"/>
    <s v="SECTOR PRIVADO"/>
    <x v="0"/>
    <s v="NO"/>
    <s v="NO"/>
    <n v="35"/>
    <s v="No"/>
    <s v="No"/>
    <n v="357576.42"/>
    <s v="ASALARIADO"/>
    <n v="35"/>
  </r>
  <r>
    <n v="1923"/>
    <s v="HOMBRE"/>
    <n v="2724750"/>
    <s v="ASALARIADO"/>
    <s v="SECTOR PRIVADO"/>
    <x v="0"/>
    <s v="NO"/>
    <s v="NO"/>
    <n v="25"/>
    <s v="Atípico"/>
    <s v="No"/>
    <n v="2724750"/>
    <s v="ASALARIADO"/>
    <n v="25"/>
  </r>
  <r>
    <n v="1924"/>
    <s v="HOMBRE"/>
    <n v="655672"/>
    <s v="ASEGURADO VOLUNTARIO"/>
    <s v="SECTOR PRIVADO"/>
    <x v="0"/>
    <s v="NO"/>
    <s v="NO"/>
    <n v="58"/>
    <s v="No"/>
    <s v="No"/>
    <n v="655672"/>
    <s v="ASEGURADO VOLUNTARIO"/>
    <n v="58"/>
  </r>
  <r>
    <n v="1925"/>
    <s v="HOMBRE"/>
    <n v="1257384"/>
    <s v="PENSIONADOS EN SU PROPIO SISTEMA"/>
    <s v="SECTOR PUBLICO"/>
    <x v="0"/>
    <s v="NO"/>
    <s v="NO"/>
    <n v="68"/>
    <s v="No"/>
    <s v="No"/>
    <n v="1257384"/>
    <s v="PENSIONADOS EN SU PROPIO SISTEMA"/>
    <n v="68"/>
  </r>
  <r>
    <n v="1926"/>
    <s v="HOMBRE"/>
    <n v="385460.82"/>
    <s v="ASALARIADO"/>
    <s v="SECTOR PRIVADO"/>
    <x v="0"/>
    <s v="NO"/>
    <s v="NO"/>
    <n v="20"/>
    <s v="No"/>
    <s v="No"/>
    <n v="385460.82"/>
    <s v="ASALARIADO"/>
    <n v="20"/>
  </r>
  <r>
    <n v="1927"/>
    <s v="HOMBRE"/>
    <n v="454461.58"/>
    <s v="ASALARIADO"/>
    <s v="SECTOR PRIVADO"/>
    <x v="0"/>
    <s v="NO"/>
    <s v="SI"/>
    <n v="29"/>
    <s v="No"/>
    <s v="No"/>
    <n v="454461.58"/>
    <s v="ASALARIADO"/>
    <n v="29"/>
  </r>
  <r>
    <n v="1928"/>
    <s v="MUJER"/>
    <n v="277402"/>
    <s v="ASALARIADO"/>
    <s v="SECTOR PRIVADO"/>
    <x v="0"/>
    <s v="NO"/>
    <s v="NO"/>
    <n v="41"/>
    <s v="No"/>
    <s v="No"/>
    <n v="277402"/>
    <s v="ASALARIADO"/>
    <n v="41"/>
  </r>
  <r>
    <n v="1929"/>
    <s v="HOMBRE"/>
    <n v="297046"/>
    <s v="TRABAJADOR INDEPENDIENTE"/>
    <s v="SECTOR PRIVADO"/>
    <x v="0"/>
    <s v="NO"/>
    <s v="SI"/>
    <n v="27"/>
    <s v="No"/>
    <s v="No"/>
    <n v="297046"/>
    <s v="TRABAJADOR INDEPENDIENTE"/>
    <n v="27"/>
  </r>
  <r>
    <n v="1930"/>
    <s v="HOMBRE"/>
    <n v="1541263.51"/>
    <s v="ASALARIADO"/>
    <s v="SECTOR PRIVADO"/>
    <x v="0"/>
    <s v="NO"/>
    <s v="NO"/>
    <n v="46"/>
    <s v="No"/>
    <s v="No"/>
    <n v="1541263.51"/>
    <s v="ASALARIADO"/>
    <n v="46"/>
  </r>
  <r>
    <n v="1931"/>
    <s v="MUJER"/>
    <n v="1017485"/>
    <s v="TRABAJADOR INDEPENDIENTE"/>
    <s v="SECTOR PRIVADO"/>
    <x v="0"/>
    <s v="NO"/>
    <s v="NO"/>
    <n v="53"/>
    <s v="No"/>
    <s v="No"/>
    <n v="1017485"/>
    <s v="TRABAJADOR INDEPENDIENTE"/>
    <n v="53"/>
  </r>
  <r>
    <n v="1932"/>
    <s v="HOMBRE"/>
    <n v="1854952.25"/>
    <s v="ASALARIADO"/>
    <s v="SECTOR PRIVADO"/>
    <x v="0"/>
    <s v="NO"/>
    <s v="NO"/>
    <n v="33"/>
    <s v="No"/>
    <s v="No"/>
    <n v="1854952.25"/>
    <s v="ASALARIADO"/>
    <n v="33"/>
  </r>
  <r>
    <n v="1933"/>
    <s v="HOMBRE"/>
    <n v="315617"/>
    <s v="ASEGURADO VOLUNTARIO"/>
    <s v="SECTOR PRIVADO"/>
    <x v="0"/>
    <s v="NO"/>
    <s v="NO"/>
    <n v="56"/>
    <s v="No"/>
    <s v="No"/>
    <n v="315617"/>
    <s v="ASEGURADO VOLUNTARIO"/>
    <n v="56"/>
  </r>
  <r>
    <n v="1934"/>
    <s v="MUJER"/>
    <n v="310124"/>
    <s v="TRABAJADOR INDEPENDIENTE"/>
    <s v="SECTOR PRIVADO"/>
    <x v="0"/>
    <s v="NO"/>
    <s v="SI"/>
    <n v="59"/>
    <s v="No"/>
    <s v="No"/>
    <n v="310124"/>
    <s v="TRABAJADOR INDEPENDIENTE"/>
    <n v="59"/>
  </r>
  <r>
    <n v="1935"/>
    <s v="HOMBRE"/>
    <n v="240000"/>
    <s v="ASALARIADO"/>
    <s v="SECTOR PRIVADO"/>
    <x v="0"/>
    <s v="NO"/>
    <s v="NO"/>
    <n v="39"/>
    <s v="No"/>
    <s v="No"/>
    <n v="240000"/>
    <s v="ASALARIADO"/>
    <n v="39"/>
  </r>
  <r>
    <n v="1936"/>
    <s v="MUJER"/>
    <n v="446061.6"/>
    <s v="ASALARIADO"/>
    <s v="SECTOR PRIVADO"/>
    <x v="0"/>
    <s v="NO"/>
    <s v="SI"/>
    <n v="59"/>
    <s v="No"/>
    <s v="No"/>
    <n v="446061.6"/>
    <s v="ASALARIADO"/>
    <n v="59"/>
  </r>
  <r>
    <n v="1937"/>
    <s v="HOMBRE"/>
    <n v="566297"/>
    <s v="TRABAJADOR INDEPENDIENTE"/>
    <s v="SECTOR PRIVADO"/>
    <x v="0"/>
    <s v="NO"/>
    <s v="NO"/>
    <n v="49"/>
    <s v="No"/>
    <s v="No"/>
    <n v="566297"/>
    <s v="TRABAJADOR INDEPENDIENTE"/>
    <n v="49"/>
  </r>
  <r>
    <n v="1938"/>
    <s v="MUJER"/>
    <n v="50000"/>
    <s v="ASALARIADO"/>
    <s v="SECTOR PRIVADO"/>
    <x v="0"/>
    <s v="NO"/>
    <s v="SI"/>
    <n v="21"/>
    <s v="No"/>
    <s v="No"/>
    <n v="50000"/>
    <s v="ASALARIADO"/>
    <n v="21"/>
  </r>
  <r>
    <n v="1939"/>
    <s v="MUJER"/>
    <n v="394998"/>
    <s v="ASALARIADO"/>
    <s v="SECTOR PRIVADO"/>
    <x v="0"/>
    <s v="NO"/>
    <s v="NO"/>
    <n v="29"/>
    <s v="No"/>
    <s v="No"/>
    <n v="394998"/>
    <s v="ASALARIADO"/>
    <n v="29"/>
  </r>
  <r>
    <n v="1940"/>
    <s v="MUJER"/>
    <n v="320000"/>
    <s v="ASALARIADO"/>
    <s v="SECTOR PRIVADO"/>
    <x v="0"/>
    <s v="NO"/>
    <s v="NO"/>
    <n v="27"/>
    <s v="No"/>
    <s v="No"/>
    <n v="320000"/>
    <s v="ASALARIADO"/>
    <n v="27"/>
  </r>
  <r>
    <n v="1941"/>
    <s v="HOMBRE"/>
    <n v="953728.87"/>
    <s v="ASALARIADO"/>
    <s v="SECTOR PRIVADO"/>
    <x v="0"/>
    <s v="NO"/>
    <s v="NO"/>
    <n v="60"/>
    <s v="No"/>
    <s v="No"/>
    <n v="953728.87"/>
    <s v="ASALARIADO"/>
    <n v="60"/>
  </r>
  <r>
    <n v="1942"/>
    <s v="HOMBRE"/>
    <n v="507443.6"/>
    <s v="ASALARIADO"/>
    <s v="SECTOR PRIVADO"/>
    <x v="0"/>
    <s v="NO"/>
    <s v="NO"/>
    <n v="20"/>
    <s v="No"/>
    <s v="No"/>
    <n v="507443.6"/>
    <s v="ASALARIADO"/>
    <n v="20"/>
  </r>
  <r>
    <n v="1943"/>
    <s v="MUJER"/>
    <n v="995680"/>
    <s v="ASALARIADO"/>
    <s v="SECTOR PUBLICO"/>
    <x v="0"/>
    <s v="NO"/>
    <s v="NO"/>
    <n v="35"/>
    <s v="No"/>
    <s v="No"/>
    <n v="995680"/>
    <s v="ASALARIADO"/>
    <n v="35"/>
  </r>
  <r>
    <n v="1944"/>
    <s v="HOMBRE"/>
    <n v="278030"/>
    <s v="CONVENIOS ESPECIALES DE TRABAJADORES INDEPENDIENTES"/>
    <s v="SECTOR PRIVADO"/>
    <x v="0"/>
    <s v="NO"/>
    <s v="NO"/>
    <n v="64"/>
    <s v="No"/>
    <s v="No"/>
    <n v="278030"/>
    <s v="CONVENIOS ESPECIALES DE TRABAJADORES INDEPENDIENTES"/>
    <n v="64"/>
  </r>
  <r>
    <n v="1945"/>
    <s v="HOMBRE"/>
    <n v="340100.8"/>
    <s v="ASALARIADO"/>
    <s v="SECTOR PRIVADO"/>
    <x v="0"/>
    <s v="NO"/>
    <s v="NO"/>
    <n v="22"/>
    <s v="No"/>
    <s v="No"/>
    <n v="340100.8"/>
    <s v="ASALARIADO"/>
    <n v="22"/>
  </r>
  <r>
    <n v="1946"/>
    <s v="HOMBRE"/>
    <n v="889976.5"/>
    <s v="ASALARIADO"/>
    <s v="SECTOR PUBLICO"/>
    <x v="0"/>
    <s v="NO"/>
    <s v="NO"/>
    <n v="30"/>
    <s v="No"/>
    <s v="No"/>
    <n v="889976.5"/>
    <s v="ASALARIADO"/>
    <n v="30"/>
  </r>
  <r>
    <n v="1947"/>
    <s v="HOMBRE"/>
    <n v="558420.11"/>
    <s v="ASALARIADO"/>
    <s v="SECTOR PRIVADO"/>
    <x v="0"/>
    <s v="NO"/>
    <s v="NO"/>
    <n v="26"/>
    <s v="No"/>
    <s v="No"/>
    <n v="558420.11"/>
    <s v="ASALARIADO"/>
    <n v="26"/>
  </r>
  <r>
    <n v="1948"/>
    <s v="HOMBRE"/>
    <n v="478452"/>
    <s v="TRABAJADOR INDEPENDIENTE"/>
    <s v="SECTOR PRIVADO"/>
    <x v="0"/>
    <s v="SI"/>
    <s v="NO"/>
    <n v="49"/>
    <s v="No"/>
    <s v="No"/>
    <n v="478452"/>
    <s v="TRABAJADOR INDEPENDIENTE"/>
    <n v="49"/>
  </r>
  <r>
    <n v="1949"/>
    <s v="MUJER"/>
    <n v="594092"/>
    <s v="TRABAJADOR INDEPENDIENTE"/>
    <s v="SECTOR PRIVADO"/>
    <x v="0"/>
    <s v="NO"/>
    <s v="SI"/>
    <n v="54"/>
    <s v="No"/>
    <s v="No"/>
    <n v="594092"/>
    <s v="TRABAJADOR INDEPENDIENTE"/>
    <n v="54"/>
  </r>
  <r>
    <n v="1950"/>
    <s v="MUJER"/>
    <n v="1281095"/>
    <s v="ASALARIADO"/>
    <s v="SECTOR PUBLICO"/>
    <x v="0"/>
    <s v="NO"/>
    <s v="SI"/>
    <n v="43"/>
    <s v="No"/>
    <s v="No"/>
    <n v="1281095"/>
    <s v="ASALARIADO"/>
    <n v="43"/>
  </r>
  <r>
    <n v="1951"/>
    <s v="HOMBRE"/>
    <n v="610146"/>
    <s v="ASEGURADO VOLUNTARIO"/>
    <s v="SECTOR PRIVADO"/>
    <x v="0"/>
    <s v="NO"/>
    <s v="NO"/>
    <n v="49"/>
    <s v="No"/>
    <s v="No"/>
    <n v="610146"/>
    <s v="ASEGURADO VOLUNTARIO"/>
    <n v="49"/>
  </r>
  <r>
    <n v="1952"/>
    <s v="HOMBRE"/>
    <n v="278030"/>
    <s v="CONVENIOS ESPECIALES DE TRABAJADORES INDEPENDIENTES"/>
    <s v="SECTOR PRIVADO"/>
    <x v="0"/>
    <s v="NO"/>
    <s v="NO"/>
    <n v="55"/>
    <s v="No"/>
    <s v="No"/>
    <n v="278030"/>
    <s v="CONVENIOS ESPECIALES DE TRABAJADORES INDEPENDIENTES"/>
    <n v="55"/>
  </r>
  <r>
    <n v="1953"/>
    <s v="MUJER"/>
    <n v="752666"/>
    <s v="ASALARIADO"/>
    <s v="SECTOR PRIVADO"/>
    <x v="0"/>
    <s v="NO"/>
    <s v="NO"/>
    <n v="31"/>
    <s v="No"/>
    <s v="No"/>
    <n v="752666"/>
    <s v="ASALARIADO"/>
    <n v="31"/>
  </r>
  <r>
    <n v="1954"/>
    <s v="HOMBRE"/>
    <n v="96000"/>
    <s v="ASALARIADO"/>
    <s v="SECTOR PRIVADO"/>
    <x v="0"/>
    <s v="SI"/>
    <s v="NO"/>
    <n v="47"/>
    <s v="No"/>
    <s v="No"/>
    <n v="96000"/>
    <s v="ASALARIADO"/>
    <n v="47"/>
  </r>
  <r>
    <n v="1955"/>
    <s v="MUJER"/>
    <n v="363604.49"/>
    <s v="ASALARIADO"/>
    <s v="SECTOR PRIVADO"/>
    <x v="0"/>
    <s v="NO"/>
    <s v="NO"/>
    <n v="21"/>
    <s v="No"/>
    <s v="No"/>
    <n v="363604.49"/>
    <s v="ASALARIADO"/>
    <n v="21"/>
  </r>
  <r>
    <n v="1956"/>
    <s v="HOMBRE"/>
    <n v="1094727.6000000001"/>
    <s v="PENSIONADOS EN SU PROPIO SISTEMA"/>
    <s v="SECTOR PUBLICO"/>
    <x v="0"/>
    <s v="NO"/>
    <s v="NO"/>
    <n v="70"/>
    <s v="No"/>
    <s v="No"/>
    <n v="1094727.6000000001"/>
    <s v="PENSIONADOS EN SU PROPIO SISTEMA"/>
    <n v="70"/>
  </r>
  <r>
    <n v="1957"/>
    <s v="MUJER"/>
    <n v="297046"/>
    <s v="ASEGURADO VOLUNTARIO"/>
    <s v="SECTOR PRIVADO"/>
    <x v="0"/>
    <s v="NO"/>
    <s v="NO"/>
    <n v="25"/>
    <s v="No"/>
    <s v="No"/>
    <n v="297046"/>
    <s v="ASEGURADO VOLUNTARIO"/>
    <n v="25"/>
  </r>
  <r>
    <n v="1958"/>
    <s v="HOMBRE"/>
    <n v="297046"/>
    <s v="ASEGURADO VOLUNTARIO"/>
    <s v="SECTOR PRIVADO"/>
    <x v="0"/>
    <s v="NO"/>
    <s v="NO"/>
    <n v="45"/>
    <s v="No"/>
    <s v="No"/>
    <n v="297046"/>
    <s v="ASEGURADO VOLUNTARIO"/>
    <n v="45"/>
  </r>
  <r>
    <n v="1959"/>
    <s v="MUJER"/>
    <n v="350899.48"/>
    <s v="ASALARIADO"/>
    <s v="SECTOR PRIVADO"/>
    <x v="0"/>
    <s v="SI"/>
    <s v="NO"/>
    <n v="38"/>
    <s v="No"/>
    <s v="No"/>
    <n v="350899.48"/>
    <s v="ASALARIADO"/>
    <n v="38"/>
  </r>
  <r>
    <n v="1960"/>
    <s v="HOMBRE"/>
    <n v="639148"/>
    <s v="TRABAJADOR INDEPENDIENTE"/>
    <s v="SECTOR PRIVADO"/>
    <x v="0"/>
    <s v="NO"/>
    <s v="SI"/>
    <n v="50"/>
    <s v="No"/>
    <s v="No"/>
    <n v="639148"/>
    <s v="TRABAJADOR INDEPENDIENTE"/>
    <n v="50"/>
  </r>
  <r>
    <n v="1961"/>
    <s v="MUJER"/>
    <n v="798237"/>
    <s v="ASALARIADO"/>
    <s v="SECTOR PUBLICO"/>
    <x v="0"/>
    <s v="NO"/>
    <s v="SI"/>
    <n v="36"/>
    <s v="No"/>
    <s v="No"/>
    <n v="798237"/>
    <s v="ASALARIADO"/>
    <n v="36"/>
  </r>
  <r>
    <n v="1962"/>
    <s v="HOMBRE"/>
    <n v="445567"/>
    <s v="TRABAJADOR INDEPENDIENTE"/>
    <s v="SECTOR PRIVADO"/>
    <x v="0"/>
    <s v="NO"/>
    <s v="SI"/>
    <n v="33"/>
    <s v="No"/>
    <s v="No"/>
    <n v="445567"/>
    <s v="TRABAJADOR INDEPENDIENTE"/>
    <n v="33"/>
  </r>
  <r>
    <n v="1963"/>
    <s v="HOMBRE"/>
    <n v="537540"/>
    <s v="ASALARIADO"/>
    <s v="SECTOR PRIVADO"/>
    <x v="0"/>
    <s v="NO"/>
    <s v="NO"/>
    <n v="36"/>
    <s v="No"/>
    <s v="No"/>
    <n v="537540"/>
    <s v="ASALARIADO"/>
    <n v="36"/>
  </r>
  <r>
    <n v="1964"/>
    <s v="HOMBRE"/>
    <n v="300018"/>
    <s v="TRABAJADOR INDEPENDIENTE"/>
    <s v="SECTOR PRIVADO"/>
    <x v="0"/>
    <s v="NO"/>
    <s v="NO"/>
    <n v="71"/>
    <s v="No"/>
    <s v="No"/>
    <n v="300018"/>
    <s v="TRABAJADOR INDEPENDIENTE"/>
    <n v="71"/>
  </r>
  <r>
    <n v="1965"/>
    <s v="HOMBRE"/>
    <n v="1500808.75"/>
    <s v="ASALARIADO"/>
    <s v="SECTOR PRIVADO"/>
    <x v="0"/>
    <s v="NO"/>
    <s v="NO"/>
    <n v="37"/>
    <s v="No"/>
    <s v="No"/>
    <n v="1500808.75"/>
    <s v="ASALARIADO"/>
    <n v="37"/>
  </r>
  <r>
    <n v="1966"/>
    <s v="MUJER"/>
    <n v="285000"/>
    <s v="ASALARIADO"/>
    <s v="SECTOR PRIVADO"/>
    <x v="0"/>
    <s v="NO"/>
    <s v="NO"/>
    <n v="27"/>
    <s v="No"/>
    <s v="No"/>
    <n v="285000"/>
    <s v="ASALARIADO"/>
    <n v="27"/>
  </r>
  <r>
    <n v="1967"/>
    <s v="HOMBRE"/>
    <n v="282305"/>
    <s v="TRABAJADOR INDEPENDIENTE"/>
    <s v="SECTOR PRIVADO"/>
    <x v="0"/>
    <s v="NO"/>
    <s v="NO"/>
    <n v="29"/>
    <s v="No"/>
    <s v="No"/>
    <n v="282305"/>
    <s v="TRABAJADOR INDEPENDIENTE"/>
    <n v="29"/>
  </r>
  <r>
    <n v="1968"/>
    <s v="HOMBRE"/>
    <n v="2546628.4"/>
    <s v="ASALARIADO"/>
    <s v="SECTOR PUBLICO"/>
    <x v="0"/>
    <s v="NO"/>
    <s v="NO"/>
    <n v="59"/>
    <s v="Atípico"/>
    <s v="No"/>
    <n v="2546628.4"/>
    <s v="ASALARIADO"/>
    <n v="59"/>
  </r>
  <r>
    <n v="1969"/>
    <s v="HOMBRE"/>
    <n v="461935.5"/>
    <s v="ASALARIADO"/>
    <s v="SECTOR PRIVADO"/>
    <x v="0"/>
    <s v="NO"/>
    <s v="NO"/>
    <n v="28"/>
    <s v="No"/>
    <s v="No"/>
    <n v="461935.5"/>
    <s v="ASALARIADO"/>
    <n v="28"/>
  </r>
  <r>
    <n v="1970"/>
    <s v="MUJER"/>
    <n v="212356.1"/>
    <s v="ASALARIADO"/>
    <s v="SECTOR PRIVADO"/>
    <x v="0"/>
    <s v="NO"/>
    <s v="NO"/>
    <n v="27"/>
    <s v="No"/>
    <s v="No"/>
    <n v="212356.1"/>
    <s v="ASALARIADO"/>
    <n v="27"/>
  </r>
  <r>
    <n v="1971"/>
    <s v="HOMBRE"/>
    <n v="297046"/>
    <s v="TRABAJADOR INDEPENDIENTE"/>
    <s v="SECTOR PRIVADO"/>
    <x v="0"/>
    <s v="NO"/>
    <s v="SI"/>
    <n v="38"/>
    <s v="No"/>
    <s v="No"/>
    <n v="297046"/>
    <s v="TRABAJADOR INDEPENDIENTE"/>
    <n v="38"/>
  </r>
  <r>
    <n v="1972"/>
    <s v="MUJER"/>
    <n v="367734"/>
    <s v="TRABAJADOR INDEPENDIENTE"/>
    <s v="SECTOR PRIVADO"/>
    <x v="0"/>
    <s v="NO"/>
    <s v="NO"/>
    <n v="45"/>
    <s v="No"/>
    <s v="No"/>
    <n v="367734"/>
    <s v="TRABAJADOR INDEPENDIENTE"/>
    <n v="45"/>
  </r>
  <r>
    <n v="1973"/>
    <s v="MUJER"/>
    <n v="355311.3"/>
    <s v="ASALARIADO"/>
    <s v="SECTOR PUBLICO"/>
    <x v="0"/>
    <s v="NO"/>
    <s v="NO"/>
    <n v="46"/>
    <s v="No"/>
    <s v="No"/>
    <n v="355311.3"/>
    <s v="ASALARIADO"/>
    <n v="46"/>
  </r>
  <r>
    <n v="1974"/>
    <s v="HOMBRE"/>
    <n v="4340894"/>
    <s v="PENSIONADOS EN SU PROPIO SISTEMA"/>
    <s v="SECTOR PUBLICO"/>
    <x v="0"/>
    <s v="NO"/>
    <s v="NO"/>
    <n v="54"/>
    <s v="Atípico"/>
    <s v="No"/>
    <n v="4340894"/>
    <s v="PENSIONADOS EN SU PROPIO SISTEMA"/>
    <n v="54"/>
  </r>
  <r>
    <n v="1975"/>
    <s v="MUJER"/>
    <n v="300056"/>
    <s v="PENSIONADOS EN SU PROPIO SISTEMA"/>
    <s v="SECTOR PUBLICO"/>
    <x v="0"/>
    <s v="NO"/>
    <s v="NO"/>
    <n v="60"/>
    <s v="No"/>
    <s v="No"/>
    <n v="300056"/>
    <s v="PENSIONADOS EN SU PROPIO SISTEMA"/>
    <n v="60"/>
  </r>
  <r>
    <n v="1976"/>
    <s v="HOMBRE"/>
    <n v="222597.23"/>
    <s v="ASALARIADO"/>
    <s v="SECTOR PRIVADO"/>
    <x v="0"/>
    <s v="NO"/>
    <s v="NO"/>
    <n v="23"/>
    <s v="No"/>
    <s v="No"/>
    <n v="222597.23"/>
    <s v="ASALARIADO"/>
    <n v="23"/>
  </r>
  <r>
    <n v="1977"/>
    <s v="HOMBRE"/>
    <n v="409746"/>
    <s v="TRABAJADOR INDEPENDIENTE"/>
    <s v="SECTOR PRIVADO"/>
    <x v="0"/>
    <s v="NO"/>
    <s v="SI"/>
    <n v="30"/>
    <s v="No"/>
    <s v="No"/>
    <n v="409746"/>
    <s v="TRABAJADOR INDEPENDIENTE"/>
    <n v="30"/>
  </r>
  <r>
    <n v="1978"/>
    <s v="HOMBRE"/>
    <n v="346474.5"/>
    <s v="ASALARIADO"/>
    <s v="SECTOR PRIVADO"/>
    <x v="0"/>
    <s v="NO"/>
    <s v="NO"/>
    <n v="28"/>
    <s v="No"/>
    <s v="No"/>
    <n v="346474.5"/>
    <s v="ASALARIADO"/>
    <n v="28"/>
  </r>
  <r>
    <n v="1979"/>
    <s v="HOMBRE"/>
    <n v="278030"/>
    <s v="CONVENIOS ESPECIALES DE TRABAJADORES INDEPENDIENTES"/>
    <s v="SECTOR PRIVADO"/>
    <x v="0"/>
    <s v="NO"/>
    <s v="NO"/>
    <n v="86"/>
    <s v="No"/>
    <s v="No"/>
    <n v="278030"/>
    <s v="CONVENIOS ESPECIALES DE TRABAJADORES INDEPENDIENTES"/>
    <n v="86"/>
  </r>
  <r>
    <n v="1980"/>
    <s v="HOMBRE"/>
    <n v="278030.99"/>
    <s v="CONVENIOS ESPECIALES DE TRABAJADORES INDEPENDIENTES"/>
    <s v="SECTOR PRIVADO"/>
    <x v="0"/>
    <s v="NO"/>
    <s v="NO"/>
    <n v="27"/>
    <s v="No"/>
    <s v="No"/>
    <n v="278030.99"/>
    <s v="CONVENIOS ESPECIALES DE TRABAJADORES INDEPENDIENTES"/>
    <n v="27"/>
  </r>
  <r>
    <n v="1981"/>
    <s v="HOMBRE"/>
    <n v="530000"/>
    <s v="ASALARIADO"/>
    <s v="SECTOR PRIVADO"/>
    <x v="0"/>
    <s v="NO"/>
    <s v="NO"/>
    <n v="24"/>
    <s v="No"/>
    <s v="No"/>
    <n v="530000"/>
    <s v="ASALARIADO"/>
    <n v="24"/>
  </r>
  <r>
    <n v="1982"/>
    <s v="MUJER"/>
    <n v="1583743"/>
    <s v="ASALARIADO"/>
    <s v="SECTOR PUBLICO"/>
    <x v="0"/>
    <s v="NO"/>
    <s v="NO"/>
    <n v="58"/>
    <s v="No"/>
    <s v="No"/>
    <n v="1583743"/>
    <s v="ASALARIADO"/>
    <n v="58"/>
  </r>
  <r>
    <n v="1983"/>
    <s v="MUJER"/>
    <n v="1178626"/>
    <s v="ASALARIADO"/>
    <s v="SECTOR PUBLICO"/>
    <x v="0"/>
    <s v="NO"/>
    <s v="NO"/>
    <n v="36"/>
    <s v="No"/>
    <s v="No"/>
    <n v="1178626"/>
    <s v="ASALARIADO"/>
    <n v="36"/>
  </r>
  <r>
    <n v="1984"/>
    <s v="HOMBRE"/>
    <n v="297045"/>
    <s v="ASEGURADO VOLUNTARIO"/>
    <s v="SECTOR PRIVADO"/>
    <x v="0"/>
    <s v="NO"/>
    <s v="NO"/>
    <n v="78"/>
    <s v="No"/>
    <s v="No"/>
    <n v="297045"/>
    <s v="ASEGURADO VOLUNTARIO"/>
    <n v="78"/>
  </r>
  <r>
    <n v="1985"/>
    <s v="MUJER"/>
    <n v="484699.48"/>
    <s v="ASALARIADO"/>
    <s v="SECTOR PRIVADO"/>
    <x v="0"/>
    <s v="NO"/>
    <s v="NO"/>
    <n v="21"/>
    <s v="No"/>
    <s v="No"/>
    <n v="484699.48"/>
    <s v="ASALARIADO"/>
    <n v="21"/>
  </r>
  <r>
    <n v="1986"/>
    <s v="HOMBRE"/>
    <n v="1782316"/>
    <s v="ASALARIADO"/>
    <s v="SECTOR PUBLICO"/>
    <x v="0"/>
    <s v="NO"/>
    <s v="SI"/>
    <n v="50"/>
    <s v="No"/>
    <s v="No"/>
    <n v="1782316"/>
    <s v="ASALARIADO"/>
    <n v="50"/>
  </r>
  <r>
    <n v="1987"/>
    <s v="MUJER"/>
    <n v="454673.58"/>
    <s v="ASALARIADO"/>
    <s v="SECTOR PRIVADO"/>
    <x v="0"/>
    <s v="NO"/>
    <s v="NO"/>
    <n v="39"/>
    <s v="No"/>
    <s v="No"/>
    <n v="454673.58"/>
    <s v="ASALARIADO"/>
    <n v="39"/>
  </r>
  <r>
    <n v="1988"/>
    <s v="MUJER"/>
    <n v="120000"/>
    <s v="ASALARIADO"/>
    <s v="SECTOR PRIVADO"/>
    <x v="0"/>
    <s v="NO"/>
    <s v="NO"/>
    <n v="32"/>
    <s v="No"/>
    <s v="No"/>
    <n v="120000"/>
    <s v="ASALARIADO"/>
    <n v="32"/>
  </r>
  <r>
    <n v="1989"/>
    <s v="HOMBRE"/>
    <n v="513274"/>
    <s v="ASALARIADO"/>
    <s v="SECTOR PUBLICO"/>
    <x v="0"/>
    <s v="NO"/>
    <s v="NO"/>
    <n v="57"/>
    <s v="No"/>
    <s v="No"/>
    <n v="513274"/>
    <s v="ASALARIADO"/>
    <n v="57"/>
  </r>
  <r>
    <n v="1990"/>
    <s v="MUJER"/>
    <n v="457059"/>
    <s v="ASALARIADO"/>
    <s v="SECTOR PUBLICO"/>
    <x v="0"/>
    <s v="NO"/>
    <s v="SI"/>
    <n v="59"/>
    <s v="No"/>
    <s v="No"/>
    <n v="457059"/>
    <s v="ASALARIADO"/>
    <n v="59"/>
  </r>
  <r>
    <n v="1991"/>
    <s v="MUJER"/>
    <n v="1708013"/>
    <s v="PENSIONADOS EN SU PROPIO SISTEMA"/>
    <s v="SECTOR PUBLICO"/>
    <x v="0"/>
    <s v="NO"/>
    <s v="NO"/>
    <n v="57"/>
    <s v="No"/>
    <s v="No"/>
    <n v="1708013"/>
    <s v="PENSIONADOS EN SU PROPIO SISTEMA"/>
    <n v="57"/>
  </r>
  <r>
    <n v="1992"/>
    <s v="HOMBRE"/>
    <n v="362989.67"/>
    <s v="ASALARIADO"/>
    <s v="SECTOR PRIVADO"/>
    <x v="0"/>
    <s v="NO"/>
    <s v="NO"/>
    <n v="20"/>
    <s v="No"/>
    <s v="No"/>
    <n v="362989.67"/>
    <s v="ASALARIADO"/>
    <n v="20"/>
  </r>
  <r>
    <n v="1993"/>
    <s v="HOMBRE"/>
    <n v="393714"/>
    <s v="ASALARIADO"/>
    <s v="SECTOR PRIVADO"/>
    <x v="0"/>
    <s v="NO"/>
    <s v="NO"/>
    <n v="48"/>
    <s v="No"/>
    <s v="No"/>
    <n v="393714"/>
    <s v="ASALARIADO"/>
    <n v="48"/>
  </r>
  <r>
    <n v="1994"/>
    <s v="HOMBRE"/>
    <n v="444719"/>
    <s v="TRABAJADOR INDEPENDIENTE"/>
    <s v="SECTOR PRIVADO"/>
    <x v="0"/>
    <s v="NO"/>
    <s v="SI"/>
    <n v="36"/>
    <s v="No"/>
    <s v="No"/>
    <n v="444719"/>
    <s v="TRABAJADOR INDEPENDIENTE"/>
    <n v="36"/>
  </r>
  <r>
    <n v="1995"/>
    <s v="HOMBRE"/>
    <n v="1352723.7"/>
    <s v="ASALARIADO"/>
    <s v="SECTOR PUBLICO"/>
    <x v="0"/>
    <s v="NO"/>
    <s v="NO"/>
    <n v="29"/>
    <s v="No"/>
    <s v="No"/>
    <n v="1352723.7"/>
    <s v="ASALARIADO"/>
    <n v="29"/>
  </r>
  <r>
    <n v="1996"/>
    <s v="HOMBRE"/>
    <n v="299647"/>
    <s v="TRABAJADOR INDEPENDIENTE"/>
    <s v="SECTOR PRIVADO"/>
    <x v="0"/>
    <s v="NO"/>
    <s v="SI"/>
    <n v="38"/>
    <s v="No"/>
    <s v="No"/>
    <n v="299647"/>
    <s v="TRABAJADOR INDEPENDIENTE"/>
    <n v="38"/>
  </r>
  <r>
    <n v="1997"/>
    <s v="MUJER"/>
    <n v="141509.48000000001"/>
    <s v="PENSIONADOS EN SU PROPIO SISTEMA"/>
    <s v="SECTOR PUBLICO"/>
    <x v="0"/>
    <s v="NO"/>
    <s v="NO"/>
    <n v="91"/>
    <s v="No"/>
    <s v="No"/>
    <n v="141509.48000000001"/>
    <s v="PENSIONADOS EN SU PROPIO SISTEMA"/>
    <n v="91"/>
  </r>
  <r>
    <n v="1998"/>
    <s v="MUJER"/>
    <n v="350000"/>
    <s v="ASALARIADO"/>
    <s v="SECTOR PUBLICO"/>
    <x v="0"/>
    <s v="NO"/>
    <s v="NO"/>
    <n v="41"/>
    <s v="No"/>
    <s v="No"/>
    <n v="350000"/>
    <s v="ASALARIADO"/>
    <n v="41"/>
  </r>
  <r>
    <n v="1999"/>
    <s v="MUJER"/>
    <n v="127421.8"/>
    <s v="ASALARIADO"/>
    <s v="SECTOR PRIVADO"/>
    <x v="0"/>
    <s v="NO"/>
    <s v="NO"/>
    <n v="25"/>
    <s v="No"/>
    <s v="No"/>
    <n v="127421.8"/>
    <s v="ASALARIADO"/>
    <n v="25"/>
  </r>
  <r>
    <n v="2000"/>
    <s v="HOMBRE"/>
    <n v="266719"/>
    <s v="ASALARIADO"/>
    <s v="SECTOR PRIVADO"/>
    <x v="0"/>
    <s v="NO"/>
    <s v="NO"/>
    <n v="36"/>
    <s v="No"/>
    <s v="No"/>
    <n v="266719"/>
    <s v="ASALARIADO"/>
    <n v="36"/>
  </r>
  <r>
    <n v="2001"/>
    <s v="MUJER"/>
    <n v="766198.68"/>
    <s v="ASALARIADO"/>
    <s v="SECTOR PUBLICO"/>
    <x v="0"/>
    <s v="SI"/>
    <s v="NO"/>
    <n v="36"/>
    <s v="No"/>
    <s v="No"/>
    <n v="766198.68"/>
    <s v="ASALARIADO"/>
    <n v="36"/>
  </r>
  <r>
    <n v="2002"/>
    <s v="HOMBRE"/>
    <n v="1528849.72"/>
    <s v="ASALARIADO"/>
    <s v="SECTOR PUBLICO"/>
    <x v="0"/>
    <s v="NO"/>
    <s v="NO"/>
    <n v="45"/>
    <s v="No"/>
    <s v="No"/>
    <n v="1528849.72"/>
    <s v="ASALARIADO"/>
    <n v="45"/>
  </r>
  <r>
    <n v="2003"/>
    <s v="HOMBRE"/>
    <n v="297047"/>
    <s v="TRABAJADOR INDEPENDIENTE"/>
    <s v="SECTOR PRIVADO"/>
    <x v="0"/>
    <s v="NO"/>
    <s v="NO"/>
    <n v="59"/>
    <s v="No"/>
    <s v="No"/>
    <n v="297047"/>
    <s v="TRABAJADOR INDEPENDIENTE"/>
    <n v="59"/>
  </r>
  <r>
    <n v="2004"/>
    <s v="MUJER"/>
    <n v="50000"/>
    <s v="ASALARIADO"/>
    <s v="SECTOR PRIVADO"/>
    <x v="0"/>
    <s v="NO"/>
    <s v="NO"/>
    <n v="40"/>
    <s v="No"/>
    <s v="No"/>
    <n v="50000"/>
    <s v="ASALARIADO"/>
    <n v="40"/>
  </r>
  <r>
    <n v="2005"/>
    <s v="HOMBRE"/>
    <n v="379361"/>
    <s v="ASALARIADO"/>
    <s v="SECTOR PRIVADO"/>
    <x v="0"/>
    <s v="NO"/>
    <s v="NO"/>
    <n v="39"/>
    <s v="No"/>
    <s v="No"/>
    <n v="379361"/>
    <s v="ASALARIADO"/>
    <n v="39"/>
  </r>
  <r>
    <n v="2006"/>
    <s v="HOMBRE"/>
    <n v="594388.81000000006"/>
    <s v="ASALARIADO"/>
    <s v="SECTOR PRIVADO"/>
    <x v="0"/>
    <s v="NO"/>
    <s v="NO"/>
    <n v="24"/>
    <s v="No"/>
    <s v="No"/>
    <n v="594388.81000000006"/>
    <s v="ASALARIADO"/>
    <n v="24"/>
  </r>
  <r>
    <n v="2007"/>
    <s v="MUJER"/>
    <n v="354029.89"/>
    <s v="ASALARIADO"/>
    <s v="SECTOR PRIVADO"/>
    <x v="0"/>
    <s v="NO"/>
    <s v="NO"/>
    <n v="33"/>
    <s v="No"/>
    <s v="No"/>
    <n v="354029.89"/>
    <s v="ASALARIADO"/>
    <n v="33"/>
  </r>
  <r>
    <n v="2008"/>
    <s v="HOMBRE"/>
    <n v="342027"/>
    <s v="ASALARIADO"/>
    <s v="SECTOR PRIVADO"/>
    <x v="0"/>
    <s v="NO"/>
    <s v="NO"/>
    <n v="53"/>
    <s v="No"/>
    <s v="No"/>
    <n v="342027"/>
    <s v="ASALARIADO"/>
    <n v="53"/>
  </r>
  <r>
    <n v="2009"/>
    <s v="MUJER"/>
    <n v="1059620"/>
    <s v="ASEGURADO VOLUNTARIO"/>
    <s v="SECTOR PRIVADO"/>
    <x v="0"/>
    <s v="SI"/>
    <s v="NO"/>
    <n v="76"/>
    <s v="No"/>
    <s v="No"/>
    <n v="1059620"/>
    <s v="ASEGURADO VOLUNTARIO"/>
    <n v="76"/>
  </r>
  <r>
    <n v="2010"/>
    <s v="MUJER"/>
    <n v="233537.36"/>
    <s v="ASALARIADO"/>
    <s v="SECTOR PRIVADO"/>
    <x v="0"/>
    <s v="NO"/>
    <s v="NO"/>
    <n v="33"/>
    <s v="No"/>
    <s v="No"/>
    <n v="233537.36"/>
    <s v="ASALARIADO"/>
    <n v="33"/>
  </r>
  <r>
    <n v="2011"/>
    <s v="HOMBRE"/>
    <n v="2161351.1"/>
    <s v="ASALARIADO"/>
    <s v="SECTOR PUBLICO"/>
    <x v="0"/>
    <s v="NO"/>
    <s v="NO"/>
    <n v="56"/>
    <s v="No"/>
    <s v="No"/>
    <n v="2161351.1"/>
    <s v="ASALARIADO"/>
    <n v="56"/>
  </r>
  <r>
    <n v="2012"/>
    <s v="HOMBRE"/>
    <n v="158034.53"/>
    <s v="ASALARIADO"/>
    <s v="SECTOR PRIVADO"/>
    <x v="0"/>
    <s v="SI"/>
    <s v="SI"/>
    <n v="34"/>
    <s v="No"/>
    <s v="No"/>
    <n v="158034.53"/>
    <s v="ASALARIADO"/>
    <n v="34"/>
  </r>
  <r>
    <n v="2013"/>
    <s v="HOMBRE"/>
    <n v="433085"/>
    <s v="TRABAJADOR INDEPENDIENTE"/>
    <s v="SECTOR PRIVADO"/>
    <x v="0"/>
    <s v="NO"/>
    <s v="SI"/>
    <n v="46"/>
    <s v="No"/>
    <s v="No"/>
    <n v="433085"/>
    <s v="TRABAJADOR INDEPENDIENTE"/>
    <n v="46"/>
  </r>
  <r>
    <n v="2014"/>
    <s v="HOMBRE"/>
    <n v="765111.68"/>
    <s v="PENSIONADOS EN SU PROPIO SISTEMA"/>
    <s v="SECTOR PUBLICO"/>
    <x v="0"/>
    <s v="NO"/>
    <s v="NO"/>
    <n v="62"/>
    <s v="No"/>
    <s v="No"/>
    <n v="765111.68"/>
    <s v="PENSIONADOS EN SU PROPIO SISTEMA"/>
    <n v="62"/>
  </r>
  <r>
    <n v="2015"/>
    <s v="HOMBRE"/>
    <n v="175000"/>
    <s v="ASALARIADO"/>
    <s v="SECTOR PRIVADO"/>
    <x v="0"/>
    <s v="NO"/>
    <s v="NO"/>
    <n v="39"/>
    <s v="No"/>
    <s v="No"/>
    <n v="175000"/>
    <s v="ASALARIADO"/>
    <n v="39"/>
  </r>
  <r>
    <n v="2016"/>
    <s v="HOMBRE"/>
    <n v="611409"/>
    <s v="TRABAJADOR INDEPENDIENTE"/>
    <s v="SECTOR PRIVADO"/>
    <x v="0"/>
    <s v="NO"/>
    <s v="SI"/>
    <n v="68"/>
    <s v="No"/>
    <s v="No"/>
    <n v="611409"/>
    <s v="TRABAJADOR INDEPENDIENTE"/>
    <n v="68"/>
  </r>
  <r>
    <n v="2017"/>
    <s v="HOMBRE"/>
    <n v="405473.29"/>
    <s v="ASALARIADO"/>
    <s v="SECTOR PRIVADO"/>
    <x v="0"/>
    <s v="SI"/>
    <s v="NO"/>
    <n v="29"/>
    <s v="No"/>
    <s v="No"/>
    <n v="405473.29"/>
    <s v="ASALARIADO"/>
    <n v="29"/>
  </r>
  <r>
    <n v="2018"/>
    <s v="MUJER"/>
    <n v="297046"/>
    <s v="ASEGURADO VOLUNTARIO"/>
    <s v="SECTOR PRIVADO"/>
    <x v="1"/>
    <s v="NO"/>
    <s v="SI"/>
    <n v="27"/>
    <s v="No"/>
    <s v="No"/>
    <n v="297046"/>
    <s v="ASEGURADO VOLUNTARIO"/>
    <n v="27"/>
  </r>
  <r>
    <n v="2019"/>
    <s v="MUJER"/>
    <n v="297046"/>
    <s v="ASEGURADO VOLUNTARIO"/>
    <s v="SECTOR PRIVADO"/>
    <x v="0"/>
    <s v="NO"/>
    <s v="NO"/>
    <n v="26"/>
    <s v="No"/>
    <s v="No"/>
    <n v="297046"/>
    <s v="ASEGURADO VOLUNTARIO"/>
    <n v="26"/>
  </r>
  <r>
    <n v="2020"/>
    <s v="MUJER"/>
    <n v="970529.5"/>
    <s v="ASALARIADO"/>
    <s v="SECTOR PUBLICO"/>
    <x v="0"/>
    <s v="NO"/>
    <s v="NO"/>
    <n v="37"/>
    <s v="No"/>
    <s v="No"/>
    <n v="970529.5"/>
    <s v="ASALARIADO"/>
    <n v="37"/>
  </r>
  <r>
    <n v="2021"/>
    <s v="MUJER"/>
    <n v="1789161.05"/>
    <s v="ASALARIADO"/>
    <s v="SECTOR PUBLICO"/>
    <x v="0"/>
    <s v="NO"/>
    <s v="NO"/>
    <n v="41"/>
    <s v="No"/>
    <s v="No"/>
    <n v="1789161.05"/>
    <s v="ASALARIADO"/>
    <n v="41"/>
  </r>
  <r>
    <n v="2022"/>
    <s v="HOMBRE"/>
    <n v="417000"/>
    <s v="ASALARIADO"/>
    <s v="SECTOR PRIVADO"/>
    <x v="0"/>
    <s v="NO"/>
    <s v="NO"/>
    <n v="42"/>
    <s v="No"/>
    <s v="No"/>
    <n v="417000"/>
    <s v="ASALARIADO"/>
    <n v="42"/>
  </r>
  <r>
    <n v="2023"/>
    <s v="HOMBRE"/>
    <n v="500000"/>
    <s v="TRABAJADOR INDEPENDIENTE"/>
    <s v="SECTOR PRIVADO"/>
    <x v="0"/>
    <s v="NO"/>
    <s v="NO"/>
    <n v="31"/>
    <s v="No"/>
    <s v="No"/>
    <n v="500000"/>
    <s v="TRABAJADOR INDEPENDIENTE"/>
    <n v="31"/>
  </r>
  <r>
    <n v="2024"/>
    <s v="HOMBRE"/>
    <n v="351360"/>
    <s v="ASALARIADO"/>
    <s v="SECTOR PRIVADO"/>
    <x v="0"/>
    <s v="NO"/>
    <s v="SI"/>
    <n v="61"/>
    <s v="No"/>
    <s v="No"/>
    <n v="351360"/>
    <s v="ASALARIADO"/>
    <n v="61"/>
  </r>
  <r>
    <n v="2025"/>
    <s v="MUJER"/>
    <n v="297046"/>
    <s v="ASEGURADO VOLUNTARIO"/>
    <s v="SECTOR PRIVADO"/>
    <x v="1"/>
    <s v="NO"/>
    <s v="SI"/>
    <n v="54"/>
    <s v="No"/>
    <s v="No"/>
    <n v="297046"/>
    <s v="ASEGURADO VOLUNTARIO"/>
    <n v="54"/>
  </r>
  <r>
    <n v="2026"/>
    <s v="MUJER"/>
    <n v="297042"/>
    <s v="TRABAJADOR INDEPENDIENTE"/>
    <s v="SECTOR PRIVADO"/>
    <x v="0"/>
    <s v="NO"/>
    <s v="NO"/>
    <n v="25"/>
    <s v="No"/>
    <s v="No"/>
    <n v="297042"/>
    <s v="TRABAJADOR INDEPENDIENTE"/>
    <n v="25"/>
  </r>
  <r>
    <n v="2027"/>
    <s v="HOMBRE"/>
    <n v="356455"/>
    <s v="TRABAJADOR INDEPENDIENTE"/>
    <s v="SECTOR PRIVADO"/>
    <x v="0"/>
    <s v="NO"/>
    <s v="SI"/>
    <n v="55"/>
    <s v="No"/>
    <s v="No"/>
    <n v="356455"/>
    <s v="TRABAJADOR INDEPENDIENTE"/>
    <n v="55"/>
  </r>
  <r>
    <n v="2028"/>
    <s v="MUJER"/>
    <n v="369338.24"/>
    <s v="ASALARIADO"/>
    <s v="SECTOR PRIVADO"/>
    <x v="0"/>
    <s v="NO"/>
    <s v="NO"/>
    <n v="48"/>
    <s v="No"/>
    <s v="No"/>
    <n v="369338.24"/>
    <s v="ASALARIADO"/>
    <n v="48"/>
  </r>
  <r>
    <n v="2029"/>
    <s v="MUJER"/>
    <n v="299837"/>
    <s v="ASEGURADO VOLUNTARIO"/>
    <s v="SECTOR PRIVADO"/>
    <x v="1"/>
    <s v="SI"/>
    <s v="NO"/>
    <n v="52"/>
    <s v="No"/>
    <s v="No"/>
    <n v="299837"/>
    <s v="ASEGURADO VOLUNTARIO"/>
    <n v="52"/>
  </r>
  <r>
    <n v="2030"/>
    <s v="MUJER"/>
    <n v="267366"/>
    <s v="ASALARIADO"/>
    <s v="SECTOR PRIVADO"/>
    <x v="0"/>
    <s v="NO"/>
    <s v="NO"/>
    <n v="27"/>
    <s v="No"/>
    <s v="No"/>
    <n v="267366"/>
    <s v="ASALARIADO"/>
    <n v="27"/>
  </r>
  <r>
    <n v="2031"/>
    <s v="HOMBRE"/>
    <n v="340000"/>
    <s v="ASALARIADO"/>
    <s v="SECTOR PRIVADO"/>
    <x v="0"/>
    <s v="NO"/>
    <s v="NO"/>
    <n v="40"/>
    <s v="No"/>
    <s v="No"/>
    <n v="340000"/>
    <s v="ASALARIADO"/>
    <n v="40"/>
  </r>
  <r>
    <n v="2032"/>
    <s v="HOMBRE"/>
    <n v="505930"/>
    <s v="ASALARIADO"/>
    <s v="SECTOR PRIVADO"/>
    <x v="0"/>
    <s v="NO"/>
    <s v="NO"/>
    <n v="20"/>
    <s v="No"/>
    <s v="No"/>
    <n v="505930"/>
    <s v="ASALARIADO"/>
    <n v="20"/>
  </r>
  <r>
    <n v="2033"/>
    <s v="HOMBRE"/>
    <n v="275658"/>
    <s v="ASALARIADO"/>
    <s v="SECTOR PRIVADO"/>
    <x v="0"/>
    <s v="SI"/>
    <s v="NO"/>
    <n v="52"/>
    <s v="No"/>
    <s v="No"/>
    <n v="275658"/>
    <s v="ASALARIADO"/>
    <n v="52"/>
  </r>
  <r>
    <n v="2034"/>
    <s v="HOMBRE"/>
    <n v="278035"/>
    <s v="TRABAJADOR INDEPENDIENTE"/>
    <s v="SECTOR PRIVADO"/>
    <x v="0"/>
    <s v="NO"/>
    <s v="NO"/>
    <n v="28"/>
    <s v="No"/>
    <s v="No"/>
    <n v="278035"/>
    <s v="TRABAJADOR INDEPENDIENTE"/>
    <n v="28"/>
  </r>
  <r>
    <n v="2035"/>
    <s v="MUJER"/>
    <n v="1546084"/>
    <s v="ASALARIADO"/>
    <s v="SECTOR PUBLICO"/>
    <x v="0"/>
    <s v="NO"/>
    <s v="NO"/>
    <n v="47"/>
    <s v="No"/>
    <s v="No"/>
    <n v="1546084"/>
    <s v="ASALARIADO"/>
    <n v="47"/>
  </r>
  <r>
    <n v="2036"/>
    <s v="HOMBRE"/>
    <n v="810097"/>
    <s v="ASALARIADO"/>
    <s v="SECTOR PRIVADO"/>
    <x v="0"/>
    <s v="NO"/>
    <s v="NO"/>
    <n v="31"/>
    <s v="No"/>
    <s v="No"/>
    <n v="810097"/>
    <s v="ASALARIADO"/>
    <n v="31"/>
  </r>
  <r>
    <n v="2037"/>
    <s v="HOMBRE"/>
    <n v="1068679.67"/>
    <s v="ASALARIADO"/>
    <s v="SECTOR PUBLICO"/>
    <x v="0"/>
    <s v="NO"/>
    <s v="NO"/>
    <n v="28"/>
    <s v="No"/>
    <s v="No"/>
    <n v="1068679.67"/>
    <s v="ASALARIADO"/>
    <n v="28"/>
  </r>
  <r>
    <n v="2038"/>
    <s v="MUJER"/>
    <n v="1511481"/>
    <s v="PENSIONADOS EN SU PROPIO SISTEMA"/>
    <s v="SECTOR PUBLICO"/>
    <x v="0"/>
    <s v="NO"/>
    <s v="NO"/>
    <n v="69"/>
    <s v="No"/>
    <s v="No"/>
    <n v="1511481"/>
    <s v="PENSIONADOS EN SU PROPIO SISTEMA"/>
    <n v="69"/>
  </r>
  <r>
    <n v="2039"/>
    <s v="HOMBRE"/>
    <n v="360000"/>
    <s v="ASALARIADO"/>
    <s v="SECTOR PRIVADO"/>
    <x v="0"/>
    <s v="NO"/>
    <s v="NO"/>
    <n v="49"/>
    <s v="No"/>
    <s v="No"/>
    <n v="360000"/>
    <s v="ASALARIADO"/>
    <n v="49"/>
  </r>
  <r>
    <n v="2040"/>
    <s v="HOMBRE"/>
    <n v="639148"/>
    <s v="TRABAJADOR INDEPENDIENTE"/>
    <s v="SECTOR PRIVADO"/>
    <x v="0"/>
    <s v="NO"/>
    <s v="NO"/>
    <n v="54"/>
    <s v="No"/>
    <s v="No"/>
    <n v="639148"/>
    <s v="TRABAJADOR INDEPENDIENTE"/>
    <n v="54"/>
  </r>
  <r>
    <n v="2041"/>
    <s v="HOMBRE"/>
    <n v="300277.90000000002"/>
    <s v="ASALARIADO"/>
    <s v="SECTOR PRIVADO"/>
    <x v="0"/>
    <s v="SI"/>
    <s v="NO"/>
    <n v="39"/>
    <s v="No"/>
    <s v="No"/>
    <n v="300277.90000000002"/>
    <s v="ASALARIADO"/>
    <n v="39"/>
  </r>
  <r>
    <n v="2042"/>
    <s v="HOMBRE"/>
    <n v="505376"/>
    <s v="ASALARIADO"/>
    <s v="SECTOR PUBLICO"/>
    <x v="0"/>
    <s v="NO"/>
    <s v="SI"/>
    <n v="29"/>
    <s v="No"/>
    <s v="No"/>
    <n v="505376"/>
    <s v="ASALARIADO"/>
    <n v="29"/>
  </r>
  <r>
    <n v="2043"/>
    <s v="MUJER"/>
    <n v="26956.799999999999"/>
    <s v="ASALARIADO"/>
    <s v="SECTOR PRIVADO"/>
    <x v="0"/>
    <s v="NO"/>
    <s v="NO"/>
    <n v="28"/>
    <s v="No"/>
    <s v="No"/>
    <n v="26956.799999999999"/>
    <s v="ASALARIADO"/>
    <n v="28"/>
  </r>
  <r>
    <n v="2044"/>
    <s v="HOMBRE"/>
    <n v="366000"/>
    <s v="ASALARIADO"/>
    <s v="SECTOR PRIVADO"/>
    <x v="0"/>
    <s v="NO"/>
    <s v="NO"/>
    <n v="51"/>
    <s v="No"/>
    <s v="No"/>
    <n v="366000"/>
    <s v="ASALARIADO"/>
    <n v="51"/>
  </r>
  <r>
    <n v="2045"/>
    <s v="HOMBRE"/>
    <n v="357240.53"/>
    <s v="ASALARIADO"/>
    <s v="SECTOR PRIVADO"/>
    <x v="0"/>
    <s v="NO"/>
    <s v="NO"/>
    <n v="21"/>
    <s v="No"/>
    <s v="No"/>
    <n v="357240.53"/>
    <s v="ASALARIADO"/>
    <n v="21"/>
  </r>
  <r>
    <n v="2046"/>
    <s v="HOMBRE"/>
    <n v="310124"/>
    <s v="TRABAJADOR INDEPENDIENTE"/>
    <s v="SECTOR PRIVADO"/>
    <x v="0"/>
    <s v="NO"/>
    <s v="SI"/>
    <n v="66"/>
    <s v="No"/>
    <s v="No"/>
    <n v="310124"/>
    <s v="TRABAJADOR INDEPENDIENTE"/>
    <n v="66"/>
  </r>
  <r>
    <n v="2047"/>
    <s v="HOMBRE"/>
    <n v="505875.11"/>
    <s v="ASALARIADO"/>
    <s v="SECTOR PRIVADO"/>
    <x v="0"/>
    <s v="NO"/>
    <s v="NO"/>
    <n v="29"/>
    <s v="No"/>
    <s v="No"/>
    <n v="505875.11"/>
    <s v="ASALARIADO"/>
    <n v="29"/>
  </r>
  <r>
    <n v="2048"/>
    <s v="HOMBRE"/>
    <n v="344041.81"/>
    <s v="ASALARIADO"/>
    <s v="SECTOR PRIVADO"/>
    <x v="0"/>
    <s v="NO"/>
    <s v="NO"/>
    <n v="23"/>
    <s v="No"/>
    <s v="No"/>
    <n v="344041.81"/>
    <s v="ASALARIADO"/>
    <n v="23"/>
  </r>
  <r>
    <n v="2049"/>
    <s v="MUJER"/>
    <n v="731044"/>
    <s v="ASALARIADO"/>
    <s v="SECTOR PUBLICO"/>
    <x v="0"/>
    <s v="NO"/>
    <s v="SI"/>
    <n v="36"/>
    <s v="No"/>
    <s v="No"/>
    <n v="731044"/>
    <s v="ASALARIADO"/>
    <n v="36"/>
  </r>
  <r>
    <n v="2050"/>
    <s v="MUJER"/>
    <n v="3026789.5"/>
    <s v="ASALARIADO"/>
    <s v="SECTOR PUBLICO"/>
    <x v="0"/>
    <s v="NO"/>
    <s v="NO"/>
    <n v="58"/>
    <s v="Atípico"/>
    <s v="No"/>
    <n v="3026789.5"/>
    <s v="ASALARIADO"/>
    <n v="58"/>
  </r>
  <r>
    <n v="2051"/>
    <s v="MUJER"/>
    <n v="791106.77"/>
    <s v="ASALARIADO"/>
    <s v="SECTOR PRIVADO"/>
    <x v="0"/>
    <s v="NO"/>
    <s v="NO"/>
    <n v="48"/>
    <s v="No"/>
    <s v="No"/>
    <n v="791106.77"/>
    <s v="ASALARIADO"/>
    <n v="48"/>
  </r>
  <r>
    <n v="2052"/>
    <s v="MUJER"/>
    <n v="112068.94"/>
    <s v="PENSIONADOS EN SU PROPIO SISTEMA"/>
    <s v="SECTOR PUBLICO"/>
    <x v="0"/>
    <s v="NO"/>
    <s v="NO"/>
    <n v="68"/>
    <s v="No"/>
    <s v="No"/>
    <n v="112068.94"/>
    <s v="PENSIONADOS EN SU PROPIO SISTEMA"/>
    <n v="68"/>
  </r>
  <r>
    <n v="2053"/>
    <s v="HOMBRE"/>
    <n v="297046"/>
    <s v="ASEGURADO VOLUNTARIO"/>
    <s v="SECTOR PRIVADO"/>
    <x v="0"/>
    <s v="NO"/>
    <s v="SI"/>
    <n v="31"/>
    <s v="No"/>
    <s v="No"/>
    <n v="297046"/>
    <s v="ASEGURADO VOLUNTARIO"/>
    <n v="31"/>
  </r>
  <r>
    <n v="2054"/>
    <s v="MUJER"/>
    <n v="2024000"/>
    <s v="ASALARIADO"/>
    <s v="SECTOR PRIVADO"/>
    <x v="0"/>
    <s v="NO"/>
    <s v="NO"/>
    <n v="26"/>
    <s v="No"/>
    <s v="No"/>
    <n v="2024000"/>
    <s v="ASALARIADO"/>
    <n v="26"/>
  </r>
  <r>
    <n v="2055"/>
    <s v="MUJER"/>
    <n v="220000"/>
    <s v="ASALARIADO"/>
    <s v="SECTOR PRIVADO"/>
    <x v="0"/>
    <s v="NO"/>
    <s v="NO"/>
    <n v="24"/>
    <s v="No"/>
    <s v="No"/>
    <n v="220000"/>
    <s v="ASALARIADO"/>
    <n v="24"/>
  </r>
  <r>
    <n v="2056"/>
    <s v="HOMBRE"/>
    <n v="297659"/>
    <s v="TRABAJADOR INDEPENDIENTE"/>
    <s v="SECTOR PRIVADO"/>
    <x v="0"/>
    <s v="NO"/>
    <s v="NO"/>
    <n v="60"/>
    <s v="No"/>
    <s v="No"/>
    <n v="297659"/>
    <s v="TRABAJADOR INDEPENDIENTE"/>
    <n v="60"/>
  </r>
  <r>
    <n v="2057"/>
    <s v="MUJER"/>
    <n v="1286116"/>
    <s v="ASALARIADO"/>
    <s v="SECTOR PUBLICO"/>
    <x v="0"/>
    <s v="NO"/>
    <s v="SI"/>
    <n v="51"/>
    <s v="No"/>
    <s v="No"/>
    <n v="1286116"/>
    <s v="ASALARIADO"/>
    <n v="51"/>
  </r>
  <r>
    <n v="2058"/>
    <s v="HOMBRE"/>
    <n v="180800"/>
    <s v="ASALARIADO"/>
    <s v="SECTOR PRIVADO"/>
    <x v="0"/>
    <s v="NO"/>
    <s v="SI"/>
    <n v="35"/>
    <s v="No"/>
    <s v="No"/>
    <n v="180800"/>
    <s v="ASALARIADO"/>
    <n v="35"/>
  </r>
  <r>
    <n v="2059"/>
    <s v="HOMBRE"/>
    <n v="334141"/>
    <s v="TRABAJADOR INDEPENDIENTE"/>
    <s v="SECTOR PRIVADO"/>
    <x v="0"/>
    <s v="NO"/>
    <s v="SI"/>
    <n v="38"/>
    <s v="No"/>
    <s v="No"/>
    <n v="334141"/>
    <s v="TRABAJADOR INDEPENDIENTE"/>
    <n v="38"/>
  </r>
  <r>
    <n v="2060"/>
    <s v="MUJER"/>
    <n v="356549.6"/>
    <s v="ASALARIADO"/>
    <s v="SECTOR PRIVADO"/>
    <x v="0"/>
    <s v="NO"/>
    <s v="SI"/>
    <n v="43"/>
    <s v="No"/>
    <s v="No"/>
    <n v="356549.6"/>
    <s v="ASALARIADO"/>
    <n v="43"/>
  </r>
  <r>
    <n v="2061"/>
    <s v="HOMBRE"/>
    <n v="526441.80000000005"/>
    <s v="ASALARIADO"/>
    <s v="SECTOR PRIVADO"/>
    <x v="0"/>
    <s v="NO"/>
    <s v="NO"/>
    <n v="43"/>
    <s v="No"/>
    <s v="No"/>
    <n v="526441.80000000005"/>
    <s v="ASALARIADO"/>
    <n v="43"/>
  </r>
  <r>
    <n v="2062"/>
    <s v="MUJER"/>
    <n v="297046"/>
    <s v="ASEGURADO VOLUNTARIO"/>
    <s v="SECTOR PRIVADO"/>
    <x v="0"/>
    <s v="NO"/>
    <s v="NO"/>
    <n v="30"/>
    <s v="No"/>
    <s v="No"/>
    <n v="297046"/>
    <s v="ASEGURADO VOLUNTARIO"/>
    <n v="30"/>
  </r>
  <r>
    <n v="2063"/>
    <s v="MUJER"/>
    <n v="269640.95"/>
    <s v="ASALARIADO"/>
    <s v="SECTOR PRIVADO"/>
    <x v="0"/>
    <s v="NO"/>
    <s v="NO"/>
    <n v="26"/>
    <s v="No"/>
    <s v="No"/>
    <n v="269640.95"/>
    <s v="ASALARIADO"/>
    <n v="26"/>
  </r>
  <r>
    <n v="2064"/>
    <s v="HOMBRE"/>
    <n v="601793"/>
    <s v="ASALARIADO"/>
    <s v="SECTOR PUBLICO"/>
    <x v="0"/>
    <s v="NO"/>
    <s v="NO"/>
    <n v="58"/>
    <s v="No"/>
    <s v="No"/>
    <n v="601793"/>
    <s v="ASALARIADO"/>
    <n v="58"/>
  </r>
  <r>
    <n v="2065"/>
    <s v="MUJER"/>
    <n v="1000000"/>
    <s v="ASALARIADO"/>
    <s v="SECTOR PRIVADO"/>
    <x v="0"/>
    <s v="NO"/>
    <s v="NO"/>
    <n v="23"/>
    <s v="No"/>
    <s v="No"/>
    <n v="1000000"/>
    <s v="ASALARIADO"/>
    <n v="23"/>
  </r>
  <r>
    <n v="2066"/>
    <s v="HOMBRE"/>
    <n v="255672"/>
    <s v="ASALARIADO"/>
    <s v="SECTOR PRIVADO"/>
    <x v="0"/>
    <s v="NO"/>
    <s v="NO"/>
    <n v="50"/>
    <s v="No"/>
    <s v="No"/>
    <n v="255672"/>
    <s v="ASALARIADO"/>
    <n v="50"/>
  </r>
  <r>
    <n v="2067"/>
    <s v="HOMBRE"/>
    <n v="69361.600000000006"/>
    <s v="ASALARIADO"/>
    <s v="SECTOR PRIVADO"/>
    <x v="0"/>
    <s v="NO"/>
    <s v="NO"/>
    <n v="60"/>
    <s v="No"/>
    <s v="No"/>
    <n v="69361.600000000006"/>
    <s v="ASALARIADO"/>
    <n v="60"/>
  </r>
  <r>
    <n v="2068"/>
    <s v="HOMBRE"/>
    <n v="326749"/>
    <s v="TRABAJADOR INDEPENDIENTE"/>
    <s v="SECTOR PRIVADO"/>
    <x v="0"/>
    <s v="NO"/>
    <s v="SI"/>
    <n v="36"/>
    <s v="No"/>
    <s v="No"/>
    <n v="326749"/>
    <s v="TRABAJADOR INDEPENDIENTE"/>
    <n v="36"/>
  </r>
  <r>
    <n v="2069"/>
    <s v="MUJER"/>
    <n v="319576"/>
    <s v="ASALARIADO"/>
    <s v="SECTOR PRIVADO"/>
    <x v="0"/>
    <s v="NO"/>
    <s v="NO"/>
    <n v="44"/>
    <s v="No"/>
    <s v="No"/>
    <n v="319576"/>
    <s v="ASALARIADO"/>
    <n v="44"/>
  </r>
  <r>
    <n v="2070"/>
    <s v="HOMBRE"/>
    <n v="278030.99"/>
    <s v="CONVENIOS ESPECIALES DE TRABAJADORES INDEPENDIENTES"/>
    <s v="SECTOR PRIVADO"/>
    <x v="0"/>
    <s v="NO"/>
    <s v="NO"/>
    <n v="43"/>
    <s v="No"/>
    <s v="No"/>
    <n v="278030.99"/>
    <s v="CONVENIOS ESPECIALES DE TRABAJADORES INDEPENDIENTES"/>
    <n v="43"/>
  </r>
  <r>
    <n v="2071"/>
    <s v="MUJER"/>
    <n v="400000"/>
    <s v="ASALARIADO"/>
    <s v="SECTOR PRIVADO"/>
    <x v="0"/>
    <s v="NO"/>
    <s v="NO"/>
    <n v="40"/>
    <s v="No"/>
    <s v="No"/>
    <n v="400000"/>
    <s v="ASALARIADO"/>
    <n v="40"/>
  </r>
  <r>
    <n v="2072"/>
    <s v="HOMBRE"/>
    <n v="328192"/>
    <s v="TRABAJADOR INDEPENDIENTE"/>
    <s v="SECTOR PRIVADO"/>
    <x v="0"/>
    <s v="NO"/>
    <s v="SI"/>
    <n v="43"/>
    <s v="No"/>
    <s v="No"/>
    <n v="328192"/>
    <s v="TRABAJADOR INDEPENDIENTE"/>
    <n v="43"/>
  </r>
  <r>
    <n v="2073"/>
    <s v="MUJER"/>
    <n v="1314059"/>
    <s v="PENSIONADOS EN SU PROPIO SISTEMA"/>
    <s v="SECTOR PUBLICO"/>
    <x v="0"/>
    <s v="NO"/>
    <s v="NO"/>
    <n v="67"/>
    <s v="No"/>
    <s v="No"/>
    <n v="1314059"/>
    <s v="PENSIONADOS EN SU PROPIO SISTEMA"/>
    <n v="67"/>
  </r>
  <r>
    <n v="2074"/>
    <s v="MUJER"/>
    <n v="300018"/>
    <s v="ASEGURADO VOLUNTARIO"/>
    <s v="SECTOR PRIVADO"/>
    <x v="0"/>
    <s v="NO"/>
    <s v="NO"/>
    <n v="59"/>
    <s v="No"/>
    <s v="No"/>
    <n v="300018"/>
    <s v="ASEGURADO VOLUNTARIO"/>
    <n v="59"/>
  </r>
  <r>
    <n v="2075"/>
    <s v="MUJER"/>
    <n v="400000"/>
    <s v="ASALARIADO"/>
    <s v="SECTOR PRIVADO"/>
    <x v="0"/>
    <s v="NO"/>
    <s v="NO"/>
    <n v="35"/>
    <s v="No"/>
    <s v="No"/>
    <n v="400000"/>
    <s v="ASALARIADO"/>
    <n v="35"/>
  </r>
  <r>
    <n v="2076"/>
    <s v="HOMBRE"/>
    <n v="550000"/>
    <s v="ASALARIADO"/>
    <s v="SECTOR PRIVADO"/>
    <x v="0"/>
    <s v="NO"/>
    <s v="NO"/>
    <n v="25"/>
    <s v="No"/>
    <s v="No"/>
    <n v="550000"/>
    <s v="ASALARIADO"/>
    <n v="25"/>
  </r>
  <r>
    <n v="2077"/>
    <s v="MUJER"/>
    <n v="686170"/>
    <s v="TRABAJADOR INDEPENDIENTE"/>
    <s v="SECTOR PRIVADO"/>
    <x v="0"/>
    <s v="NO"/>
    <s v="SI"/>
    <n v="43"/>
    <s v="No"/>
    <s v="No"/>
    <n v="686170"/>
    <s v="TRABAJADOR INDEPENDIENTE"/>
    <n v="43"/>
  </r>
  <r>
    <n v="2078"/>
    <s v="MUJER"/>
    <n v="161550"/>
    <s v="ASALARIADO"/>
    <s v="SECTOR PRIVADO"/>
    <x v="0"/>
    <s v="NO"/>
    <s v="NO"/>
    <n v="39"/>
    <s v="No"/>
    <s v="No"/>
    <n v="161550"/>
    <s v="ASALARIADO"/>
    <n v="39"/>
  </r>
  <r>
    <n v="2079"/>
    <s v="HOMBRE"/>
    <n v="1038456"/>
    <s v="ASALARIADO"/>
    <s v="SECTOR PRIVADO"/>
    <x v="0"/>
    <s v="NO"/>
    <s v="NO"/>
    <n v="36"/>
    <s v="No"/>
    <s v="No"/>
    <n v="1038456"/>
    <s v="ASALARIADO"/>
    <n v="36"/>
  </r>
  <r>
    <n v="2080"/>
    <s v="HOMBRE"/>
    <n v="685653.34"/>
    <s v="ASALARIADO"/>
    <s v="SECTOR PRIVADO"/>
    <x v="0"/>
    <s v="NO"/>
    <s v="NO"/>
    <n v="44"/>
    <s v="No"/>
    <s v="No"/>
    <n v="685653.34"/>
    <s v="ASALARIADO"/>
    <n v="44"/>
  </r>
  <r>
    <n v="2081"/>
    <s v="HOMBRE"/>
    <n v="594092"/>
    <s v="TRABAJADOR INDEPENDIENTE"/>
    <s v="SECTOR PRIVADO"/>
    <x v="0"/>
    <s v="SI"/>
    <s v="NO"/>
    <n v="55"/>
    <s v="No"/>
    <s v="No"/>
    <n v="594092"/>
    <s v="TRABAJADOR INDEPENDIENTE"/>
    <n v="55"/>
  </r>
  <r>
    <n v="2082"/>
    <s v="HOMBRE"/>
    <n v="457059"/>
    <s v="ASALARIADO"/>
    <s v="SECTOR PUBLICO"/>
    <x v="0"/>
    <s v="NO"/>
    <s v="SI"/>
    <n v="44"/>
    <s v="No"/>
    <s v="No"/>
    <n v="457059"/>
    <s v="ASALARIADO"/>
    <n v="44"/>
  </r>
  <r>
    <n v="2083"/>
    <s v="HOMBRE"/>
    <n v="250000"/>
    <s v="ASALARIADO"/>
    <s v="SECTOR PRIVADO"/>
    <x v="0"/>
    <s v="SI"/>
    <s v="SI"/>
    <n v="47"/>
    <s v="No"/>
    <s v="No"/>
    <n v="250000"/>
    <s v="ASALARIADO"/>
    <n v="47"/>
  </r>
  <r>
    <n v="2084"/>
    <s v="MUJER"/>
    <n v="356600"/>
    <s v="ASALARIADO"/>
    <s v="SECTOR PRIVADO"/>
    <x v="0"/>
    <s v="NO"/>
    <s v="NO"/>
    <n v="49"/>
    <s v="No"/>
    <s v="No"/>
    <n v="356600"/>
    <s v="ASALARIADO"/>
    <n v="49"/>
  </r>
  <r>
    <n v="2085"/>
    <s v="HOMBRE"/>
    <n v="3983343"/>
    <s v="PENSIONADOS EN SU PROPIO SISTEMA"/>
    <s v="SECTOR PUBLICO"/>
    <x v="0"/>
    <s v="NO"/>
    <s v="NO"/>
    <n v="69"/>
    <s v="Atípico"/>
    <s v="No"/>
    <n v="3983343"/>
    <s v="PENSIONADOS EN SU PROPIO SISTEMA"/>
    <n v="69"/>
  </r>
  <r>
    <n v="2086"/>
    <s v="HOMBRE"/>
    <n v="300000"/>
    <s v="ASALARIADO"/>
    <s v="SECTOR PRIVADO"/>
    <x v="0"/>
    <s v="NO"/>
    <s v="NO"/>
    <n v="20"/>
    <s v="No"/>
    <s v="No"/>
    <n v="300000"/>
    <s v="ASALARIADO"/>
    <n v="20"/>
  </r>
  <r>
    <n v="2087"/>
    <s v="HOMBRE"/>
    <n v="110000"/>
    <s v="ASALARIADO"/>
    <s v="SECTOR PRIVADO"/>
    <x v="0"/>
    <s v="NO"/>
    <s v="SI"/>
    <n v="57"/>
    <s v="No"/>
    <s v="No"/>
    <n v="110000"/>
    <s v="ASALARIADO"/>
    <n v="57"/>
  </r>
  <r>
    <n v="2088"/>
    <s v="MUJER"/>
    <n v="799650"/>
    <s v="ASALARIADO"/>
    <s v="SECTOR PRIVADO"/>
    <x v="0"/>
    <s v="NO"/>
    <s v="NO"/>
    <n v="25"/>
    <s v="No"/>
    <s v="No"/>
    <n v="799650"/>
    <s v="ASALARIADO"/>
    <n v="25"/>
  </r>
  <r>
    <n v="2089"/>
    <s v="MUJER"/>
    <n v="488750"/>
    <s v="ASALARIADO"/>
    <s v="SECTOR PRIVADO"/>
    <x v="0"/>
    <s v="NO"/>
    <s v="NO"/>
    <n v="24"/>
    <s v="No"/>
    <s v="No"/>
    <n v="488750"/>
    <s v="ASALARIADO"/>
    <n v="24"/>
  </r>
  <r>
    <n v="2090"/>
    <s v="HOMBRE"/>
    <n v="2038867"/>
    <s v="ASALARIADO"/>
    <s v="SECTOR PRIVADO"/>
    <x v="0"/>
    <s v="NO"/>
    <s v="NO"/>
    <n v="34"/>
    <s v="No"/>
    <s v="No"/>
    <n v="2038867"/>
    <s v="ASALARIADO"/>
    <n v="34"/>
  </r>
  <r>
    <n v="2091"/>
    <s v="MUJER"/>
    <n v="793930.98"/>
    <s v="ASALARIADO"/>
    <s v="SECTOR PUBLICO"/>
    <x v="0"/>
    <s v="NO"/>
    <s v="NO"/>
    <n v="35"/>
    <s v="No"/>
    <s v="No"/>
    <n v="793930.98"/>
    <s v="ASALARIADO"/>
    <n v="35"/>
  </r>
  <r>
    <n v="2092"/>
    <s v="HOMBRE"/>
    <n v="452337.26"/>
    <s v="ASALARIADO"/>
    <s v="SECTOR PRIVADO"/>
    <x v="0"/>
    <s v="NO"/>
    <s v="NO"/>
    <n v="40"/>
    <s v="No"/>
    <s v="No"/>
    <n v="452337.26"/>
    <s v="ASALARIADO"/>
    <n v="40"/>
  </r>
  <r>
    <n v="2093"/>
    <s v="HOMBRE"/>
    <n v="401258.65"/>
    <s v="ASALARIADO"/>
    <s v="SECTOR PRIVADO"/>
    <x v="0"/>
    <s v="NO"/>
    <s v="NO"/>
    <n v="59"/>
    <s v="No"/>
    <s v="No"/>
    <n v="401258.65"/>
    <s v="ASALARIADO"/>
    <n v="59"/>
  </r>
  <r>
    <n v="2094"/>
    <s v="MUJER"/>
    <n v="476344.45"/>
    <s v="ASALARIADO"/>
    <s v="SECTOR PRIVADO"/>
    <x v="0"/>
    <s v="NO"/>
    <s v="NO"/>
    <n v="24"/>
    <s v="No"/>
    <s v="No"/>
    <n v="476344.45"/>
    <s v="ASALARIADO"/>
    <n v="24"/>
  </r>
  <r>
    <n v="2095"/>
    <s v="HOMBRE"/>
    <n v="1934551"/>
    <s v="ASALARIADO"/>
    <s v="SECTOR PRIVADO"/>
    <x v="0"/>
    <s v="NO"/>
    <s v="SI"/>
    <n v="58"/>
    <s v="No"/>
    <s v="No"/>
    <n v="1934551"/>
    <s v="ASALARIADO"/>
    <n v="58"/>
  </r>
  <r>
    <n v="2096"/>
    <s v="HOMBRE"/>
    <n v="1995482.54"/>
    <s v="ASALARIADO"/>
    <s v="SECTOR PUBLICO"/>
    <x v="0"/>
    <s v="NO"/>
    <s v="NO"/>
    <n v="34"/>
    <s v="No"/>
    <s v="No"/>
    <n v="1995482.54"/>
    <s v="ASALARIADO"/>
    <n v="34"/>
  </r>
  <r>
    <n v="2097"/>
    <s v="HOMBRE"/>
    <n v="297949"/>
    <s v="ASEGURADO VOLUNTARIO"/>
    <s v="SECTOR PRIVADO"/>
    <x v="0"/>
    <s v="NO"/>
    <s v="NO"/>
    <n v="37"/>
    <s v="No"/>
    <s v="No"/>
    <n v="297949"/>
    <s v="ASEGURADO VOLUNTARIO"/>
    <n v="37"/>
  </r>
  <r>
    <n v="2098"/>
    <s v="HOMBRE"/>
    <n v="722064"/>
    <s v="ASALARIADO"/>
    <s v="SECTOR PRIVADO"/>
    <x v="0"/>
    <s v="NO"/>
    <s v="NO"/>
    <n v="33"/>
    <s v="No"/>
    <s v="No"/>
    <n v="722064"/>
    <s v="ASALARIADO"/>
    <n v="33"/>
  </r>
  <r>
    <n v="2099"/>
    <s v="HOMBRE"/>
    <n v="753913.5"/>
    <s v="ASALARIADO"/>
    <s v="SECTOR PUBLICO"/>
    <x v="0"/>
    <s v="NO"/>
    <s v="NO"/>
    <n v="56"/>
    <s v="No"/>
    <s v="No"/>
    <n v="753913.5"/>
    <s v="ASALARIADO"/>
    <n v="56"/>
  </r>
  <r>
    <n v="2100"/>
    <s v="HOMBRE"/>
    <n v="607142.85"/>
    <s v="ASALARIADO"/>
    <s v="SECTOR PRIVADO"/>
    <x v="0"/>
    <s v="NO"/>
    <s v="NO"/>
    <n v="31"/>
    <s v="No"/>
    <s v="No"/>
    <n v="607142.85"/>
    <s v="ASALARIADO"/>
    <n v="31"/>
  </r>
  <r>
    <n v="2101"/>
    <s v="HOMBRE"/>
    <n v="260000"/>
    <s v="ASALARIADO"/>
    <s v="SECTOR PRIVADO"/>
    <x v="0"/>
    <s v="NO"/>
    <s v="SI"/>
    <n v="37"/>
    <s v="No"/>
    <s v="No"/>
    <n v="260000"/>
    <s v="ASALARIADO"/>
    <n v="37"/>
  </r>
  <r>
    <n v="2102"/>
    <s v="HOMBRE"/>
    <n v="742000"/>
    <s v="ASALARIADO"/>
    <s v="SECTOR PRIVADO"/>
    <x v="0"/>
    <s v="NO"/>
    <s v="NO"/>
    <n v="57"/>
    <s v="No"/>
    <s v="No"/>
    <n v="742000"/>
    <s v="ASALARIADO"/>
    <n v="57"/>
  </r>
  <r>
    <n v="2103"/>
    <s v="HOMBRE"/>
    <n v="170440"/>
    <s v="ASALARIADO"/>
    <s v="SECTOR PRIVADO"/>
    <x v="0"/>
    <s v="NO"/>
    <s v="NO"/>
    <n v="42"/>
    <s v="No"/>
    <s v="No"/>
    <n v="170440"/>
    <s v="ASALARIADO"/>
    <n v="42"/>
  </r>
  <r>
    <n v="2104"/>
    <s v="MUJER"/>
    <n v="242860"/>
    <s v="ASALARIADO"/>
    <s v="SECTOR PRIVADO"/>
    <x v="0"/>
    <s v="NO"/>
    <s v="SI"/>
    <n v="62"/>
    <s v="No"/>
    <s v="No"/>
    <n v="242860"/>
    <s v="ASALARIADO"/>
    <n v="62"/>
  </r>
  <r>
    <n v="2105"/>
    <s v="HOMBRE"/>
    <n v="1860734"/>
    <s v="TRABAJADOR INDEPENDIENTE"/>
    <s v="SECTOR PRIVADO"/>
    <x v="0"/>
    <s v="SI"/>
    <s v="SI"/>
    <n v="52"/>
    <s v="No"/>
    <s v="No"/>
    <n v="1860734"/>
    <s v="TRABAJADOR INDEPENDIENTE"/>
    <n v="52"/>
  </r>
  <r>
    <n v="2106"/>
    <s v="HOMBRE"/>
    <n v="620373.67000000004"/>
    <s v="ASALARIADO"/>
    <s v="SECTOR PRIVADO"/>
    <x v="0"/>
    <s v="NO"/>
    <s v="NO"/>
    <n v="46"/>
    <s v="No"/>
    <s v="No"/>
    <n v="620373.67000000004"/>
    <s v="ASALARIADO"/>
    <n v="46"/>
  </r>
  <r>
    <n v="2107"/>
    <s v="MUJER"/>
    <n v="1233708"/>
    <s v="ASALARIADO"/>
    <s v="SECTOR PRIVADO"/>
    <x v="0"/>
    <s v="NO"/>
    <s v="NO"/>
    <n v="40"/>
    <s v="No"/>
    <s v="No"/>
    <n v="1233708"/>
    <s v="ASALARIADO"/>
    <n v="40"/>
  </r>
  <r>
    <n v="2108"/>
    <s v="HOMBRE"/>
    <n v="520000"/>
    <s v="ASALARIADO"/>
    <s v="SECTOR PRIVADO"/>
    <x v="0"/>
    <s v="NO"/>
    <s v="NO"/>
    <n v="45"/>
    <s v="No"/>
    <s v="No"/>
    <n v="520000"/>
    <s v="ASALARIADO"/>
    <n v="45"/>
  </r>
  <r>
    <n v="2109"/>
    <s v="HOMBRE"/>
    <n v="160000"/>
    <s v="ASALARIADO"/>
    <s v="SECTOR PRIVADO"/>
    <x v="0"/>
    <s v="SI"/>
    <s v="NO"/>
    <n v="26"/>
    <s v="No"/>
    <s v="No"/>
    <n v="160000"/>
    <s v="ASALARIADO"/>
    <n v="26"/>
  </r>
  <r>
    <n v="2110"/>
    <s v="HOMBRE"/>
    <n v="296346.2"/>
    <s v="ASALARIADO"/>
    <s v="SECTOR PRIVADO"/>
    <x v="0"/>
    <s v="NO"/>
    <s v="NO"/>
    <n v="48"/>
    <s v="No"/>
    <s v="No"/>
    <n v="296346.2"/>
    <s v="ASALARIADO"/>
    <n v="48"/>
  </r>
  <r>
    <n v="2111"/>
    <s v="MUJER"/>
    <n v="32942.089999999997"/>
    <s v="ASALARIADO"/>
    <s v="SECTOR PUBLICO"/>
    <x v="0"/>
    <s v="NO"/>
    <s v="NO"/>
    <n v="24"/>
    <s v="No"/>
    <s v="No"/>
    <n v="32942.089999999997"/>
    <s v="ASALARIADO"/>
    <n v="24"/>
  </r>
  <r>
    <n v="2112"/>
    <s v="HOMBRE"/>
    <n v="297102"/>
    <s v="TRABAJADOR INDEPENDIENTE"/>
    <s v="SECTOR PRIVADO"/>
    <x v="0"/>
    <s v="NO"/>
    <s v="NO"/>
    <n v="29"/>
    <s v="No"/>
    <s v="No"/>
    <n v="297102"/>
    <s v="TRABAJADOR INDEPENDIENTE"/>
    <n v="29"/>
  </r>
  <r>
    <n v="2113"/>
    <s v="HOMBRE"/>
    <n v="297139"/>
    <s v="ASEGURADO VOLUNTARIO"/>
    <s v="SECTOR PRIVADO"/>
    <x v="0"/>
    <s v="NO"/>
    <s v="NO"/>
    <n v="36"/>
    <s v="No"/>
    <s v="No"/>
    <n v="297139"/>
    <s v="ASEGURADO VOLUNTARIO"/>
    <n v="36"/>
  </r>
  <r>
    <n v="2114"/>
    <s v="HOMBRE"/>
    <n v="1069013.75"/>
    <s v="ASALARIADO"/>
    <s v="SECTOR PRIVADO"/>
    <x v="0"/>
    <s v="NO"/>
    <s v="NO"/>
    <n v="27"/>
    <s v="No"/>
    <s v="No"/>
    <n v="1069013.75"/>
    <s v="ASALARIADO"/>
    <n v="27"/>
  </r>
  <r>
    <n v="2115"/>
    <s v="MUJER"/>
    <n v="358405"/>
    <s v="ASALARIADO"/>
    <s v="SECTOR PRIVADO"/>
    <x v="0"/>
    <s v="NO"/>
    <s v="NO"/>
    <n v="24"/>
    <s v="No"/>
    <s v="No"/>
    <n v="358405"/>
    <s v="ASALARIADO"/>
    <n v="24"/>
  </r>
  <r>
    <n v="2116"/>
    <s v="HOMBRE"/>
    <n v="1596417"/>
    <s v="ASALARIADO"/>
    <s v="SECTOR PUBLICO"/>
    <x v="0"/>
    <s v="NO"/>
    <s v="SI"/>
    <n v="47"/>
    <s v="No"/>
    <s v="No"/>
    <n v="1596417"/>
    <s v="ASALARIADO"/>
    <n v="47"/>
  </r>
  <r>
    <n v="2117"/>
    <s v="HOMBRE"/>
    <n v="303000"/>
    <s v="ASALARIADO"/>
    <s v="SECTOR PRIVADO"/>
    <x v="0"/>
    <s v="NO"/>
    <s v="NO"/>
    <n v="24"/>
    <s v="No"/>
    <s v="No"/>
    <n v="303000"/>
    <s v="ASALARIADO"/>
    <n v="24"/>
  </r>
  <r>
    <n v="2118"/>
    <s v="HOMBRE"/>
    <n v="400944.9"/>
    <s v="ASALARIADO"/>
    <s v="SECTOR PRIVADO"/>
    <x v="0"/>
    <s v="NO"/>
    <s v="NO"/>
    <n v="27"/>
    <s v="No"/>
    <s v="No"/>
    <n v="400944.9"/>
    <s v="ASALARIADO"/>
    <n v="27"/>
  </r>
  <r>
    <n v="2119"/>
    <s v="HOMBRE"/>
    <n v="130000"/>
    <s v="ASALARIADO"/>
    <s v="SECTOR PRIVADO"/>
    <x v="0"/>
    <s v="NO"/>
    <s v="SI"/>
    <n v="27"/>
    <s v="No"/>
    <s v="No"/>
    <n v="130000"/>
    <s v="ASALARIADO"/>
    <n v="27"/>
  </r>
  <r>
    <n v="2120"/>
    <s v="MUJER"/>
    <n v="284392"/>
    <s v="ASALARIADO"/>
    <s v="SECTOR PUBLICO"/>
    <x v="0"/>
    <s v="NO"/>
    <s v="SI"/>
    <n v="56"/>
    <s v="No"/>
    <s v="No"/>
    <n v="284392"/>
    <s v="ASALARIADO"/>
    <n v="56"/>
  </r>
  <r>
    <n v="2121"/>
    <s v="HOMBRE"/>
    <n v="681308.01"/>
    <s v="ASALARIADO"/>
    <s v="SECTOR PRIVADO"/>
    <x v="0"/>
    <s v="NO"/>
    <s v="NO"/>
    <n v="31"/>
    <s v="No"/>
    <s v="No"/>
    <n v="681308.01"/>
    <s v="ASALARIADO"/>
    <n v="31"/>
  </r>
  <r>
    <n v="2122"/>
    <s v="MUJER"/>
    <n v="1436096"/>
    <s v="PENSIONADOS EN SU PROPIO SISTEMA"/>
    <s v="SECTOR PUBLICO"/>
    <x v="0"/>
    <s v="NO"/>
    <s v="NO"/>
    <n v="60"/>
    <s v="No"/>
    <s v="No"/>
    <n v="1436096"/>
    <s v="PENSIONADOS EN SU PROPIO SISTEMA"/>
    <n v="60"/>
  </r>
  <r>
    <n v="2123"/>
    <s v="HOMBRE"/>
    <n v="299647"/>
    <s v="TRABAJADOR INDEPENDIENTE"/>
    <s v="SECTOR PRIVADO"/>
    <x v="0"/>
    <s v="NO"/>
    <s v="SI"/>
    <n v="48"/>
    <s v="No"/>
    <s v="No"/>
    <n v="299647"/>
    <s v="TRABAJADOR INDEPENDIENTE"/>
    <n v="48"/>
  </r>
  <r>
    <n v="2124"/>
    <s v="HOMBRE"/>
    <n v="522249"/>
    <s v="TRABAJADOR INDEPENDIENTE"/>
    <s v="SECTOR PRIVADO"/>
    <x v="0"/>
    <s v="NO"/>
    <s v="SI"/>
    <n v="30"/>
    <s v="No"/>
    <s v="No"/>
    <n v="522249"/>
    <s v="TRABAJADOR INDEPENDIENTE"/>
    <n v="30"/>
  </r>
  <r>
    <n v="2125"/>
    <s v="HOMBRE"/>
    <n v="2399117.94"/>
    <s v="ASALARIADO"/>
    <s v="SECTOR PRIVADO"/>
    <x v="0"/>
    <s v="NO"/>
    <s v="NO"/>
    <n v="36"/>
    <s v="Atípico"/>
    <s v="No"/>
    <n v="2399117.94"/>
    <s v="ASALARIADO"/>
    <n v="36"/>
  </r>
  <r>
    <n v="2126"/>
    <s v="HOMBRE"/>
    <n v="1431680.32"/>
    <s v="ASALARIADO"/>
    <s v="SECTOR PUBLICO"/>
    <x v="0"/>
    <s v="NO"/>
    <s v="NO"/>
    <n v="37"/>
    <s v="No"/>
    <s v="No"/>
    <n v="1431680.32"/>
    <s v="ASALARIADO"/>
    <n v="37"/>
  </r>
  <r>
    <n v="2127"/>
    <s v="HOMBRE"/>
    <n v="299647"/>
    <s v="ASEGURADO VOLUNTARIO"/>
    <s v="SECTOR PRIVADO"/>
    <x v="0"/>
    <s v="NO"/>
    <s v="SI"/>
    <n v="63"/>
    <s v="No"/>
    <s v="No"/>
    <n v="299647"/>
    <s v="ASEGURADO VOLUNTARIO"/>
    <n v="63"/>
  </r>
  <r>
    <n v="2128"/>
    <s v="HOMBRE"/>
    <n v="297046"/>
    <s v="TRABAJADOR INDEPENDIENTE"/>
    <s v="SECTOR PRIVADO"/>
    <x v="0"/>
    <s v="SI"/>
    <s v="SI"/>
    <n v="25"/>
    <s v="No"/>
    <s v="No"/>
    <n v="297046"/>
    <s v="TRABAJADOR INDEPENDIENTE"/>
    <n v="25"/>
  </r>
  <r>
    <n v="2129"/>
    <s v="HOMBRE"/>
    <n v="347510"/>
    <s v="ASALARIADO"/>
    <s v="SECTOR PRIVADO"/>
    <x v="0"/>
    <s v="NO"/>
    <s v="NO"/>
    <n v="37"/>
    <s v="No"/>
    <s v="No"/>
    <n v="347510"/>
    <s v="ASALARIADO"/>
    <n v="37"/>
  </r>
  <r>
    <n v="2130"/>
    <s v="HOMBRE"/>
    <n v="315000"/>
    <s v="ASALARIADO"/>
    <s v="SECTOR PRIVADO"/>
    <x v="0"/>
    <s v="NO"/>
    <s v="NO"/>
    <n v="53"/>
    <s v="No"/>
    <s v="No"/>
    <n v="315000"/>
    <s v="ASALARIADO"/>
    <n v="53"/>
  </r>
  <r>
    <n v="2131"/>
    <s v="HOMBRE"/>
    <n v="297046"/>
    <s v="TRABAJADOR INDEPENDIENTE"/>
    <s v="SECTOR PRIVADO"/>
    <x v="0"/>
    <s v="NO"/>
    <s v="NO"/>
    <n v="43"/>
    <s v="No"/>
    <s v="No"/>
    <n v="297046"/>
    <s v="TRABAJADOR INDEPENDIENTE"/>
    <n v="43"/>
  </r>
  <r>
    <n v="2132"/>
    <s v="HOMBRE"/>
    <n v="278030"/>
    <s v="CONVENIOS ESPECIALES DE TRABAJADORES INDEPENDIENTES"/>
    <s v="SECTOR PRIVADO"/>
    <x v="0"/>
    <s v="SI"/>
    <s v="NO"/>
    <n v="54"/>
    <s v="No"/>
    <s v="No"/>
    <n v="278030"/>
    <s v="CONVENIOS ESPECIALES DE TRABAJADORES INDEPENDIENTES"/>
    <n v="54"/>
  </r>
  <r>
    <n v="2133"/>
    <s v="MUJER"/>
    <n v="445821"/>
    <s v="TRABAJADOR INDEPENDIENTE"/>
    <s v="SECTOR PRIVADO"/>
    <x v="0"/>
    <s v="NO"/>
    <s v="NO"/>
    <n v="39"/>
    <s v="No"/>
    <s v="No"/>
    <n v="445821"/>
    <s v="TRABAJADOR INDEPENDIENTE"/>
    <n v="39"/>
  </r>
  <r>
    <n v="2134"/>
    <s v="HOMBRE"/>
    <n v="306723.3"/>
    <s v="TRABAJADOR INDEPENDIENTE"/>
    <s v="SECTOR PRIVADO"/>
    <x v="0"/>
    <s v="SI"/>
    <s v="SI"/>
    <n v="45"/>
    <s v="No"/>
    <s v="No"/>
    <n v="306723.3"/>
    <s v="TRABAJADOR INDEPENDIENTE"/>
    <n v="45"/>
  </r>
  <r>
    <n v="2135"/>
    <s v="MUJER"/>
    <n v="445431.32"/>
    <s v="ASALARIADO"/>
    <s v="SECTOR PRIVADO"/>
    <x v="0"/>
    <s v="NO"/>
    <s v="NO"/>
    <n v="25"/>
    <s v="No"/>
    <s v="No"/>
    <n v="445431.32"/>
    <s v="ASALARIADO"/>
    <n v="25"/>
  </r>
  <r>
    <n v="2136"/>
    <s v="HOMBRE"/>
    <n v="1460786.78"/>
    <s v="ASALARIADO"/>
    <s v="SECTOR PRIVADO"/>
    <x v="0"/>
    <s v="NO"/>
    <s v="NO"/>
    <n v="32"/>
    <s v="No"/>
    <s v="No"/>
    <n v="1460786.78"/>
    <s v="ASALARIADO"/>
    <n v="32"/>
  </r>
  <r>
    <n v="2137"/>
    <s v="HOMBRE"/>
    <n v="10652"/>
    <s v="ASALARIADO"/>
    <s v="SECTOR PRIVADO"/>
    <x v="0"/>
    <s v="SI"/>
    <s v="NO"/>
    <n v="24"/>
    <s v="No"/>
    <s v="No"/>
    <n v="10652"/>
    <s v="ASALARIADO"/>
    <n v="24"/>
  </r>
  <r>
    <n v="2138"/>
    <s v="MUJER"/>
    <n v="278030"/>
    <s v="ASEGURADO VOLUNTARIO"/>
    <s v="SECTOR PRIVADO"/>
    <x v="0"/>
    <s v="NO"/>
    <s v="SI"/>
    <n v="27"/>
    <s v="No"/>
    <s v="No"/>
    <n v="278030"/>
    <s v="ASEGURADO VOLUNTARIO"/>
    <n v="27"/>
  </r>
  <r>
    <n v="2139"/>
    <s v="MUJER"/>
    <n v="1160116"/>
    <s v="PENSIONADOS EN SU PROPIO SISTEMA"/>
    <s v="SECTOR PUBLICO"/>
    <x v="0"/>
    <s v="NO"/>
    <s v="NO"/>
    <n v="66"/>
    <s v="No"/>
    <s v="No"/>
    <n v="1160116"/>
    <s v="PENSIONADOS EN SU PROPIO SISTEMA"/>
    <n v="66"/>
  </r>
  <r>
    <n v="2140"/>
    <s v="HOMBRE"/>
    <n v="342028"/>
    <s v="ASALARIADO"/>
    <s v="SECTOR PRIVADO"/>
    <x v="0"/>
    <s v="NO"/>
    <s v="NO"/>
    <n v="58"/>
    <s v="No"/>
    <s v="No"/>
    <n v="342028"/>
    <s v="ASALARIADO"/>
    <n v="58"/>
  </r>
  <r>
    <n v="2141"/>
    <s v="HOMBRE"/>
    <n v="239390"/>
    <s v="ASALARIADO"/>
    <s v="SECTOR PRIVADO"/>
    <x v="0"/>
    <s v="NO"/>
    <s v="NO"/>
    <n v="46"/>
    <s v="No"/>
    <s v="No"/>
    <n v="239390"/>
    <s v="ASALARIADO"/>
    <n v="46"/>
  </r>
  <r>
    <n v="2142"/>
    <s v="HOMBRE"/>
    <n v="1347519"/>
    <s v="ASALARIADO"/>
    <s v="SECTOR PUBLICO"/>
    <x v="0"/>
    <s v="NO"/>
    <s v="NO"/>
    <n v="57"/>
    <s v="No"/>
    <s v="No"/>
    <n v="1347519"/>
    <s v="ASALARIADO"/>
    <n v="57"/>
  </r>
  <r>
    <n v="2143"/>
    <s v="HOMBRE"/>
    <n v="350000"/>
    <s v="ASALARIADO"/>
    <s v="SECTOR PRIVADO"/>
    <x v="0"/>
    <s v="NO"/>
    <s v="NO"/>
    <n v="37"/>
    <s v="No"/>
    <s v="No"/>
    <n v="350000"/>
    <s v="ASALARIADO"/>
    <n v="37"/>
  </r>
  <r>
    <n v="2144"/>
    <s v="MUJER"/>
    <n v="295000"/>
    <s v="ASALARIADO"/>
    <s v="SECTOR PRIVADO"/>
    <x v="0"/>
    <s v="NO"/>
    <s v="SI"/>
    <n v="19"/>
    <s v="No"/>
    <s v="No"/>
    <n v="295000"/>
    <s v="ASALARIADO"/>
    <n v="19"/>
  </r>
  <r>
    <n v="2145"/>
    <s v="HOMBRE"/>
    <n v="302470"/>
    <s v="TRABAJADOR INDEPENDIENTE"/>
    <s v="SECTOR PRIVADO"/>
    <x v="0"/>
    <s v="NO"/>
    <s v="NO"/>
    <n v="48"/>
    <s v="No"/>
    <s v="No"/>
    <n v="302470"/>
    <s v="TRABAJADOR INDEPENDIENTE"/>
    <n v="48"/>
  </r>
  <r>
    <n v="2146"/>
    <s v="MUJER"/>
    <n v="2613281.4500000002"/>
    <s v="ASALARIADO"/>
    <s v="SECTOR PUBLICO"/>
    <x v="0"/>
    <s v="NO"/>
    <s v="NO"/>
    <n v="47"/>
    <s v="Atípico"/>
    <s v="No"/>
    <n v="2613281.4500000002"/>
    <s v="ASALARIADO"/>
    <n v="47"/>
  </r>
  <r>
    <n v="2147"/>
    <s v="MUJER"/>
    <n v="150409.17000000001"/>
    <s v="PENSIONADOS EN SU PROPIO SISTEMA"/>
    <s v="SECTOR PUBLICO"/>
    <x v="0"/>
    <s v="NO"/>
    <s v="NO"/>
    <n v="86"/>
    <s v="No"/>
    <s v="No"/>
    <n v="150409.17000000001"/>
    <s v="PENSIONADOS EN SU PROPIO SISTEMA"/>
    <n v="86"/>
  </r>
  <r>
    <n v="2148"/>
    <s v="HOMBRE"/>
    <n v="77065"/>
    <s v="ASALARIADO"/>
    <s v="SECTOR PRIVADO"/>
    <x v="0"/>
    <s v="NO"/>
    <s v="SI"/>
    <n v="43"/>
    <s v="No"/>
    <s v="No"/>
    <n v="77065"/>
    <s v="ASALARIADO"/>
    <n v="43"/>
  </r>
  <r>
    <n v="2149"/>
    <s v="HOMBRE"/>
    <n v="426459.38"/>
    <s v="ASALARIADO"/>
    <s v="SECTOR PRIVADO"/>
    <x v="0"/>
    <s v="NO"/>
    <s v="NO"/>
    <n v="25"/>
    <s v="No"/>
    <s v="No"/>
    <n v="426459.38"/>
    <s v="ASALARIADO"/>
    <n v="25"/>
  </r>
  <r>
    <n v="2150"/>
    <s v="HOMBRE"/>
    <n v="448880"/>
    <s v="ASALARIADO"/>
    <s v="SECTOR PRIVADO"/>
    <x v="0"/>
    <s v="NO"/>
    <s v="NO"/>
    <n v="33"/>
    <s v="No"/>
    <s v="No"/>
    <n v="448880"/>
    <s v="ASALARIADO"/>
    <n v="33"/>
  </r>
  <r>
    <n v="2151"/>
    <s v="MUJER"/>
    <n v="10"/>
    <s v="ASALARIADO"/>
    <s v="SECTOR PRIVADO"/>
    <x v="0"/>
    <s v="NO"/>
    <s v="NO"/>
    <n v="26"/>
    <s v="No"/>
    <s v="No"/>
    <n v="10"/>
    <s v="ASALARIADO"/>
    <n v="26"/>
  </r>
  <r>
    <n v="2152"/>
    <s v="HOMBRE"/>
    <n v="237717.86"/>
    <s v="ASALARIADO"/>
    <s v="SECTOR PRIVADO"/>
    <x v="0"/>
    <s v="NO"/>
    <s v="SI"/>
    <n v="23"/>
    <s v="No"/>
    <s v="No"/>
    <n v="237717.86"/>
    <s v="ASALARIADO"/>
    <n v="23"/>
  </r>
  <r>
    <n v="2153"/>
    <s v="HOMBRE"/>
    <n v="297045"/>
    <s v="ASEGURADO VOLUNTARIO"/>
    <s v="SECTOR PRIVADO"/>
    <x v="0"/>
    <s v="SI"/>
    <s v="NO"/>
    <n v="30"/>
    <s v="No"/>
    <s v="No"/>
    <n v="297045"/>
    <s v="ASEGURADO VOLUNTARIO"/>
    <n v="30"/>
  </r>
  <r>
    <n v="2154"/>
    <s v="MUJER"/>
    <n v="585854"/>
    <s v="PENSIONADOS EN SU PROPIO SISTEMA"/>
    <s v="SECTOR PUBLICO"/>
    <x v="0"/>
    <s v="NO"/>
    <s v="NO"/>
    <n v="76"/>
    <s v="No"/>
    <s v="No"/>
    <n v="585854"/>
    <s v="PENSIONADOS EN SU PROPIO SISTEMA"/>
    <n v="76"/>
  </r>
  <r>
    <n v="2155"/>
    <s v="HOMBRE"/>
    <n v="404467"/>
    <s v="ASEGURADO VOLUNTARIO"/>
    <s v="SECTOR PRIVADO"/>
    <x v="0"/>
    <s v="NO"/>
    <s v="NO"/>
    <n v="58"/>
    <s v="No"/>
    <s v="No"/>
    <n v="404467"/>
    <s v="ASEGURADO VOLUNTARIO"/>
    <n v="58"/>
  </r>
  <r>
    <n v="2156"/>
    <s v="HOMBRE"/>
    <n v="594092"/>
    <s v="TRABAJADOR INDEPENDIENTE"/>
    <s v="SECTOR PRIVADO"/>
    <x v="0"/>
    <s v="SI"/>
    <s v="SI"/>
    <n v="48"/>
    <s v="No"/>
    <s v="No"/>
    <n v="594092"/>
    <s v="TRABAJADOR INDEPENDIENTE"/>
    <n v="48"/>
  </r>
  <r>
    <n v="2157"/>
    <s v="HOMBRE"/>
    <n v="138580"/>
    <s v="ASALARIADO"/>
    <s v="SECTOR PRIVADO"/>
    <x v="0"/>
    <s v="NO"/>
    <s v="NO"/>
    <n v="46"/>
    <s v="No"/>
    <s v="No"/>
    <n v="138580"/>
    <s v="ASALARIADO"/>
    <n v="46"/>
  </r>
  <r>
    <n v="2158"/>
    <s v="MUJER"/>
    <n v="1241627.95"/>
    <s v="PENSIONADOS EN SU PROPIO SISTEMA"/>
    <s v="SECTOR PUBLICO"/>
    <x v="0"/>
    <s v="NO"/>
    <s v="NO"/>
    <n v="63"/>
    <s v="No"/>
    <s v="No"/>
    <n v="1241627.95"/>
    <s v="PENSIONADOS EN SU PROPIO SISTEMA"/>
    <n v="63"/>
  </r>
  <r>
    <n v="2159"/>
    <s v="HOMBRE"/>
    <n v="915020.56"/>
    <s v="ASALARIADO"/>
    <s v="SECTOR PRIVADO"/>
    <x v="0"/>
    <s v="NO"/>
    <s v="NO"/>
    <n v="52"/>
    <s v="No"/>
    <s v="No"/>
    <n v="915020.56"/>
    <s v="ASALARIADO"/>
    <n v="52"/>
  </r>
  <r>
    <n v="2160"/>
    <s v="HOMBRE"/>
    <n v="569373.16"/>
    <s v="ASALARIADO"/>
    <s v="SECTOR PRIVADO"/>
    <x v="0"/>
    <s v="NO"/>
    <s v="NO"/>
    <n v="41"/>
    <s v="No"/>
    <s v="No"/>
    <n v="569373.16"/>
    <s v="ASALARIADO"/>
    <n v="41"/>
  </r>
  <r>
    <n v="2161"/>
    <s v="HOMBRE"/>
    <n v="457000"/>
    <s v="ASALARIADO"/>
    <s v="SECTOR PRIVADO"/>
    <x v="0"/>
    <s v="NO"/>
    <s v="NO"/>
    <n v="19"/>
    <s v="No"/>
    <s v="No"/>
    <n v="457000"/>
    <s v="ASALARIADO"/>
    <n v="19"/>
  </r>
  <r>
    <n v="2162"/>
    <s v="HOMBRE"/>
    <n v="440696.47"/>
    <s v="ASALARIADO"/>
    <s v="SECTOR PRIVADO"/>
    <x v="0"/>
    <s v="NO"/>
    <s v="NO"/>
    <n v="27"/>
    <s v="No"/>
    <s v="No"/>
    <n v="440696.47"/>
    <s v="ASALARIADO"/>
    <n v="27"/>
  </r>
  <r>
    <n v="2163"/>
    <s v="MUJER"/>
    <n v="1057538"/>
    <s v="ASALARIADO"/>
    <s v="SECTOR PUBLICO"/>
    <x v="0"/>
    <s v="NO"/>
    <s v="SI"/>
    <n v="38"/>
    <s v="No"/>
    <s v="No"/>
    <n v="1057538"/>
    <s v="ASALARIADO"/>
    <n v="38"/>
  </r>
  <r>
    <n v="2164"/>
    <s v="HOMBRE"/>
    <n v="428222.68"/>
    <s v="ASALARIADO"/>
    <s v="SECTOR PRIVADO"/>
    <x v="0"/>
    <s v="NO"/>
    <s v="SI"/>
    <n v="21"/>
    <s v="No"/>
    <s v="No"/>
    <n v="428222.68"/>
    <s v="ASALARIADO"/>
    <n v="21"/>
  </r>
  <r>
    <n v="2165"/>
    <s v="HOMBRE"/>
    <n v="301566"/>
    <s v="TRABAJADOR INDEPENDIENTE"/>
    <s v="SECTOR PRIVADO"/>
    <x v="0"/>
    <s v="NO"/>
    <s v="NO"/>
    <n v="20"/>
    <s v="No"/>
    <s v="No"/>
    <n v="301566"/>
    <s v="TRABAJADOR INDEPENDIENTE"/>
    <n v="20"/>
  </r>
  <r>
    <n v="2166"/>
    <s v="HOMBRE"/>
    <n v="183333"/>
    <s v="ASALARIADO"/>
    <s v="SECTOR PRIVADO"/>
    <x v="0"/>
    <s v="SI"/>
    <s v="SI"/>
    <n v="30"/>
    <s v="No"/>
    <s v="No"/>
    <n v="183333"/>
    <s v="ASALARIADO"/>
    <n v="30"/>
  </r>
  <r>
    <n v="2167"/>
    <s v="HOMBRE"/>
    <n v="297045"/>
    <s v="ASEGURADO VOLUNTARIO"/>
    <s v="SECTOR PRIVADO"/>
    <x v="0"/>
    <s v="SI"/>
    <s v="NO"/>
    <n v="28"/>
    <s v="No"/>
    <s v="No"/>
    <n v="297045"/>
    <s v="ASEGURADO VOLUNTARIO"/>
    <n v="28"/>
  </r>
  <r>
    <n v="2168"/>
    <s v="HOMBRE"/>
    <n v="335377.5"/>
    <s v="ASALARIADO"/>
    <s v="SECTOR PRIVADO"/>
    <x v="0"/>
    <s v="NO"/>
    <s v="NO"/>
    <n v="22"/>
    <s v="No"/>
    <s v="No"/>
    <n v="335377.5"/>
    <s v="ASALARIADO"/>
    <n v="22"/>
  </r>
  <r>
    <n v="2169"/>
    <s v="HOMBRE"/>
    <n v="210000"/>
    <s v="ASALARIADO"/>
    <s v="SECTOR PRIVADO"/>
    <x v="0"/>
    <s v="NO"/>
    <s v="NO"/>
    <n v="26"/>
    <s v="No"/>
    <s v="No"/>
    <n v="210000"/>
    <s v="ASALARIADO"/>
    <n v="26"/>
  </r>
  <r>
    <n v="2170"/>
    <s v="MUJER"/>
    <n v="813888.34"/>
    <s v="ASALARIADO"/>
    <s v="SECTOR PUBLICO"/>
    <x v="0"/>
    <s v="NO"/>
    <s v="NO"/>
    <n v="29"/>
    <s v="No"/>
    <s v="No"/>
    <n v="813888.34"/>
    <s v="ASALARIADO"/>
    <n v="29"/>
  </r>
  <r>
    <n v="2171"/>
    <s v="MUJER"/>
    <n v="297045"/>
    <s v="TRABAJADOR INDEPENDIENTE"/>
    <s v="SECTOR PRIVADO"/>
    <x v="0"/>
    <s v="SI"/>
    <s v="SI"/>
    <n v="41"/>
    <s v="No"/>
    <s v="No"/>
    <n v="297045"/>
    <s v="TRABAJADOR INDEPENDIENTE"/>
    <n v="41"/>
  </r>
  <r>
    <n v="2172"/>
    <s v="MUJER"/>
    <n v="912428.05"/>
    <s v="ASALARIADO"/>
    <s v="SECTOR PRIVADO"/>
    <x v="0"/>
    <s v="NO"/>
    <s v="NO"/>
    <n v="24"/>
    <s v="No"/>
    <s v="No"/>
    <n v="912428.05"/>
    <s v="ASALARIADO"/>
    <n v="24"/>
  </r>
  <r>
    <n v="2173"/>
    <s v="HOMBRE"/>
    <n v="762283.34"/>
    <s v="ASALARIADO"/>
    <s v="SECTOR PRIVADO"/>
    <x v="0"/>
    <s v="NO"/>
    <s v="NO"/>
    <n v="46"/>
    <s v="No"/>
    <s v="No"/>
    <n v="762283.34"/>
    <s v="ASALARIADO"/>
    <n v="46"/>
  </r>
  <r>
    <n v="2174"/>
    <s v="HOMBRE"/>
    <n v="213049"/>
    <s v="ASALARIADO"/>
    <s v="SECTOR PRIVADO"/>
    <x v="0"/>
    <s v="NO"/>
    <s v="NO"/>
    <n v="42"/>
    <s v="No"/>
    <s v="No"/>
    <n v="213049"/>
    <s v="ASALARIADO"/>
    <n v="42"/>
  </r>
  <r>
    <n v="2175"/>
    <s v="HOMBRE"/>
    <n v="560000"/>
    <s v="ASALARIADO"/>
    <s v="SECTOR PRIVADO"/>
    <x v="0"/>
    <s v="NO"/>
    <s v="NO"/>
    <n v="47"/>
    <s v="No"/>
    <s v="No"/>
    <n v="560000"/>
    <s v="ASALARIADO"/>
    <n v="47"/>
  </r>
  <r>
    <n v="2176"/>
    <s v="MUJER"/>
    <n v="127390.96"/>
    <s v="ASALARIADO"/>
    <s v="SECTOR PRIVADO"/>
    <x v="0"/>
    <s v="SI"/>
    <s v="NO"/>
    <n v="48"/>
    <s v="No"/>
    <s v="No"/>
    <n v="127390.96"/>
    <s v="ASALARIADO"/>
    <n v="48"/>
  </r>
  <r>
    <n v="2177"/>
    <s v="HOMBRE"/>
    <n v="12000"/>
    <s v="ASALARIADO"/>
    <s v="SECTOR PRIVADO"/>
    <x v="0"/>
    <s v="NO"/>
    <s v="SI"/>
    <n v="24"/>
    <s v="No"/>
    <s v="No"/>
    <n v="12000"/>
    <s v="ASALARIADO"/>
    <n v="24"/>
  </r>
  <r>
    <n v="2178"/>
    <s v="HOMBRE"/>
    <n v="1154586.75"/>
    <s v="ASALARIADO"/>
    <s v="SECTOR PRIVADO"/>
    <x v="0"/>
    <s v="NO"/>
    <s v="NO"/>
    <n v="30"/>
    <s v="No"/>
    <s v="No"/>
    <n v="1154586.75"/>
    <s v="ASALARIADO"/>
    <n v="30"/>
  </r>
  <r>
    <n v="2179"/>
    <s v="HOMBRE"/>
    <n v="394295.68"/>
    <s v="ASALARIADO"/>
    <s v="SECTOR PRIVADO"/>
    <x v="0"/>
    <s v="NO"/>
    <s v="NO"/>
    <n v="42"/>
    <s v="No"/>
    <s v="No"/>
    <n v="394295.68"/>
    <s v="ASALARIADO"/>
    <n v="42"/>
  </r>
  <r>
    <n v="2180"/>
    <s v="HOMBRE"/>
    <n v="10000"/>
    <s v="ASALARIADO"/>
    <s v="SECTOR PRIVADO"/>
    <x v="0"/>
    <s v="SI"/>
    <s v="NO"/>
    <n v="34"/>
    <s v="No"/>
    <s v="No"/>
    <n v="10000"/>
    <s v="ASALARIADO"/>
    <n v="34"/>
  </r>
  <r>
    <n v="2181"/>
    <s v="HOMBRE"/>
    <n v="295970"/>
    <s v="TRABAJADOR INDEPENDIENTE"/>
    <s v="SECTOR PRIVADO"/>
    <x v="0"/>
    <s v="NO"/>
    <s v="NO"/>
    <n v="28"/>
    <s v="No"/>
    <s v="No"/>
    <n v="295970"/>
    <s v="TRABAJADOR INDEPENDIENTE"/>
    <n v="28"/>
  </r>
  <r>
    <n v="2182"/>
    <s v="HOMBRE"/>
    <n v="1042448"/>
    <s v="ASALARIADO"/>
    <s v="SECTOR PRIVADO"/>
    <x v="0"/>
    <s v="NO"/>
    <s v="NO"/>
    <n v="33"/>
    <s v="No"/>
    <s v="No"/>
    <n v="1042448"/>
    <s v="ASALARIADO"/>
    <n v="33"/>
  </r>
  <r>
    <n v="2183"/>
    <s v="HOMBRE"/>
    <n v="313109.76000000001"/>
    <s v="ASALARIADO"/>
    <s v="SECTOR PRIVADO"/>
    <x v="0"/>
    <s v="SI"/>
    <s v="NO"/>
    <n v="55"/>
    <s v="No"/>
    <s v="No"/>
    <n v="313109.76000000001"/>
    <s v="ASALARIADO"/>
    <n v="55"/>
  </r>
  <r>
    <n v="2184"/>
    <s v="HOMBRE"/>
    <n v="2030634.72"/>
    <s v="ASALARIADO"/>
    <s v="SECTOR PUBLICO"/>
    <x v="0"/>
    <s v="NO"/>
    <s v="NO"/>
    <n v="45"/>
    <s v="No"/>
    <s v="No"/>
    <n v="2030634.72"/>
    <s v="ASALARIADO"/>
    <n v="45"/>
  </r>
  <r>
    <n v="2185"/>
    <s v="HOMBRE"/>
    <n v="975000"/>
    <s v="ASALARIADO"/>
    <s v="SECTOR PRIVADO"/>
    <x v="0"/>
    <s v="NO"/>
    <s v="NO"/>
    <n v="47"/>
    <s v="No"/>
    <s v="No"/>
    <n v="975000"/>
    <s v="ASALARIADO"/>
    <n v="47"/>
  </r>
  <r>
    <n v="2186"/>
    <s v="HOMBRE"/>
    <n v="1271336.5"/>
    <s v="ASALARIADO"/>
    <s v="SECTOR PUBLICO"/>
    <x v="0"/>
    <s v="NO"/>
    <s v="NO"/>
    <n v="35"/>
    <s v="No"/>
    <s v="No"/>
    <n v="1271336.5"/>
    <s v="ASALARIADO"/>
    <n v="35"/>
  </r>
  <r>
    <n v="2187"/>
    <s v="HOMBRE"/>
    <n v="3551482"/>
    <s v="PENSIONADOS EN SU PROPIO SISTEMA"/>
    <s v="SECTOR PUBLICO"/>
    <x v="0"/>
    <s v="NO"/>
    <s v="NO"/>
    <n v="64"/>
    <s v="Atípico"/>
    <s v="No"/>
    <n v="3551482"/>
    <s v="PENSIONADOS EN SU PROPIO SISTEMA"/>
    <n v="64"/>
  </r>
  <r>
    <n v="2188"/>
    <s v="MUJER"/>
    <n v="297046"/>
    <s v="ASEGURADO VOLUNTARIO"/>
    <s v="SECTOR PRIVADO"/>
    <x v="0"/>
    <s v="NO"/>
    <s v="NO"/>
    <n v="35"/>
    <s v="No"/>
    <s v="No"/>
    <n v="297046"/>
    <s v="ASEGURADO VOLUNTARIO"/>
    <n v="35"/>
  </r>
  <r>
    <n v="2189"/>
    <s v="MUJER"/>
    <n v="301260"/>
    <s v="ASEGURADO VOLUNTARIO"/>
    <s v="SECTOR PRIVADO"/>
    <x v="0"/>
    <s v="NO"/>
    <s v="NO"/>
    <n v="24"/>
    <s v="No"/>
    <s v="No"/>
    <n v="301260"/>
    <s v="ASEGURADO VOLUNTARIO"/>
    <n v="24"/>
  </r>
  <r>
    <n v="2190"/>
    <s v="HOMBRE"/>
    <n v="329054"/>
    <s v="ASALARIADO"/>
    <s v="SECTOR PRIVADO"/>
    <x v="0"/>
    <s v="NO"/>
    <s v="NO"/>
    <n v="25"/>
    <s v="No"/>
    <s v="No"/>
    <n v="329054"/>
    <s v="ASALARIADO"/>
    <n v="25"/>
  </r>
  <r>
    <n v="2191"/>
    <s v="HOMBRE"/>
    <n v="1218000"/>
    <s v="ASALARIADO"/>
    <s v="SECTOR PRIVADO"/>
    <x v="0"/>
    <s v="SI"/>
    <s v="NO"/>
    <n v="49"/>
    <s v="No"/>
    <s v="No"/>
    <n v="1218000"/>
    <s v="ASALARIADO"/>
    <n v="49"/>
  </r>
  <r>
    <n v="2192"/>
    <s v="MUJER"/>
    <n v="782118.81"/>
    <s v="ASALARIADO"/>
    <s v="SECTOR PRIVADO"/>
    <x v="0"/>
    <s v="NO"/>
    <s v="NO"/>
    <n v="27"/>
    <s v="No"/>
    <s v="No"/>
    <n v="782118.81"/>
    <s v="ASALARIADO"/>
    <n v="27"/>
  </r>
  <r>
    <n v="2193"/>
    <s v="MUJER"/>
    <n v="1914699"/>
    <s v="ASALARIADO"/>
    <s v="SECTOR PUBLICO"/>
    <x v="0"/>
    <s v="NO"/>
    <s v="NO"/>
    <n v="59"/>
    <s v="No"/>
    <s v="No"/>
    <n v="1914699"/>
    <s v="ASALARIADO"/>
    <n v="59"/>
  </r>
  <r>
    <n v="2194"/>
    <s v="HOMBRE"/>
    <n v="347514"/>
    <s v="ASALARIADO"/>
    <s v="SECTOR PRIVADO"/>
    <x v="0"/>
    <s v="NO"/>
    <s v="NO"/>
    <n v="27"/>
    <s v="No"/>
    <s v="No"/>
    <n v="347514"/>
    <s v="ASALARIADO"/>
    <n v="27"/>
  </r>
  <r>
    <n v="2195"/>
    <s v="MUJER"/>
    <n v="136001"/>
    <s v="ASALARIADO"/>
    <s v="SECTOR PRIVADO"/>
    <x v="0"/>
    <s v="NO"/>
    <s v="NO"/>
    <n v="52"/>
    <s v="No"/>
    <s v="No"/>
    <n v="136001"/>
    <s v="ASALARIADO"/>
    <n v="52"/>
  </r>
  <r>
    <n v="2196"/>
    <s v="MUJER"/>
    <n v="1002612"/>
    <s v="PENSIONADOS EN SU PROPIO SISTEMA"/>
    <s v="SECTOR PUBLICO"/>
    <x v="0"/>
    <s v="NO"/>
    <s v="NO"/>
    <n v="63"/>
    <s v="No"/>
    <s v="No"/>
    <n v="1002612"/>
    <s v="PENSIONADOS EN SU PROPIO SISTEMA"/>
    <n v="63"/>
  </r>
  <r>
    <n v="2197"/>
    <s v="HOMBRE"/>
    <n v="543686"/>
    <s v="ASALARIADO"/>
    <s v="SECTOR PUBLICO"/>
    <x v="0"/>
    <s v="NO"/>
    <s v="SI"/>
    <n v="49"/>
    <s v="No"/>
    <s v="No"/>
    <n v="543686"/>
    <s v="ASALARIADO"/>
    <n v="49"/>
  </r>
  <r>
    <n v="2198"/>
    <s v="HOMBRE"/>
    <n v="187645.6"/>
    <s v="ASALARIADO"/>
    <s v="SECTOR PRIVADO"/>
    <x v="0"/>
    <s v="NO"/>
    <s v="NO"/>
    <n v="47"/>
    <s v="No"/>
    <s v="No"/>
    <n v="187645.6"/>
    <s v="ASALARIADO"/>
    <n v="47"/>
  </r>
  <r>
    <n v="2199"/>
    <s v="HOMBRE"/>
    <n v="837414"/>
    <s v="TRABAJADOR INDEPENDIENTE"/>
    <s v="SECTOR PRIVADO"/>
    <x v="0"/>
    <s v="NO"/>
    <s v="NO"/>
    <n v="64"/>
    <s v="No"/>
    <s v="No"/>
    <n v="837414"/>
    <s v="TRABAJADOR INDEPENDIENTE"/>
    <n v="64"/>
  </r>
  <r>
    <n v="2200"/>
    <s v="HOMBRE"/>
    <n v="140978.96"/>
    <s v="ASALARIADO"/>
    <s v="SECTOR PRIVADO"/>
    <x v="0"/>
    <s v="NO"/>
    <s v="NO"/>
    <n v="46"/>
    <s v="No"/>
    <s v="No"/>
    <n v="140978.96"/>
    <s v="ASALARIADO"/>
    <n v="46"/>
  </r>
  <r>
    <n v="2201"/>
    <s v="HOMBRE"/>
    <n v="297046"/>
    <s v="ASEGURADO VOLUNTARIO"/>
    <s v="SECTOR PRIVADO"/>
    <x v="0"/>
    <s v="SI"/>
    <s v="SI"/>
    <n v="37"/>
    <s v="No"/>
    <s v="No"/>
    <n v="297046"/>
    <s v="ASEGURADO VOLUNTARIO"/>
    <n v="37"/>
  </r>
  <r>
    <n v="2202"/>
    <s v="MUJER"/>
    <n v="376750"/>
    <s v="ASALARIADO"/>
    <s v="SECTOR PRIVADO"/>
    <x v="0"/>
    <s v="NO"/>
    <s v="NO"/>
    <n v="24"/>
    <s v="No"/>
    <s v="No"/>
    <n v="376750"/>
    <s v="ASALARIADO"/>
    <n v="24"/>
  </r>
  <r>
    <n v="2203"/>
    <s v="HOMBRE"/>
    <n v="50000"/>
    <s v="ASALARIADO"/>
    <s v="SECTOR PRIVADO"/>
    <x v="0"/>
    <s v="SI"/>
    <s v="NO"/>
    <n v="34"/>
    <s v="No"/>
    <s v="No"/>
    <n v="50000"/>
    <s v="ASALARIADO"/>
    <n v="34"/>
  </r>
  <r>
    <n v="2204"/>
    <s v="MUJER"/>
    <n v="278030"/>
    <s v="CONVENIOS ESPECIALES DE TRABAJADORES INDEPENDIENTES"/>
    <s v="SECTOR PRIVADO"/>
    <x v="0"/>
    <s v="NO"/>
    <s v="NO"/>
    <n v="51"/>
    <s v="No"/>
    <s v="No"/>
    <n v="278030"/>
    <s v="CONVENIOS ESPECIALES DE TRABAJADORES INDEPENDIENTES"/>
    <n v="51"/>
  </r>
  <r>
    <n v="2205"/>
    <s v="HOMBRE"/>
    <n v="305704"/>
    <s v="ASEGURADO VOLUNTARIO"/>
    <s v="SECTOR PRIVADO"/>
    <x v="1"/>
    <s v="NO"/>
    <s v="NO"/>
    <n v="40"/>
    <s v="No"/>
    <s v="No"/>
    <n v="305704"/>
    <s v="ASEGURADO VOLUNTARIO"/>
    <n v="40"/>
  </r>
  <r>
    <n v="2206"/>
    <s v="MUJER"/>
    <n v="719271.8"/>
    <s v="PENSIONADOS EN SU PROPIO SISTEMA"/>
    <s v="SECTOR PUBLICO"/>
    <x v="0"/>
    <s v="NO"/>
    <s v="NO"/>
    <n v="81"/>
    <s v="No"/>
    <s v="No"/>
    <n v="719271.8"/>
    <s v="PENSIONADOS EN SU PROPIO SISTEMA"/>
    <n v="81"/>
  </r>
  <r>
    <n v="2207"/>
    <s v="MUJER"/>
    <n v="1111989"/>
    <s v="ASALARIADO"/>
    <s v="SECTOR PUBLICO"/>
    <x v="0"/>
    <s v="NO"/>
    <s v="SI"/>
    <n v="53"/>
    <s v="No"/>
    <s v="No"/>
    <n v="1111989"/>
    <s v="ASALARIADO"/>
    <n v="53"/>
  </r>
  <r>
    <n v="2208"/>
    <s v="MUJER"/>
    <n v="1214632"/>
    <s v="ASALARIADO"/>
    <s v="SECTOR PUBLICO"/>
    <x v="0"/>
    <s v="NO"/>
    <s v="SI"/>
    <n v="57"/>
    <s v="No"/>
    <s v="No"/>
    <n v="1214632"/>
    <s v="ASALARIADO"/>
    <n v="57"/>
  </r>
  <r>
    <n v="2209"/>
    <s v="MUJER"/>
    <n v="550000"/>
    <s v="ASALARIADO"/>
    <s v="SECTOR PRIVADO"/>
    <x v="0"/>
    <s v="NO"/>
    <s v="NO"/>
    <n v="31"/>
    <s v="No"/>
    <s v="No"/>
    <n v="550000"/>
    <s v="ASALARIADO"/>
    <n v="31"/>
  </r>
  <r>
    <n v="2210"/>
    <s v="HOMBRE"/>
    <n v="721187.76"/>
    <s v="ASALARIADO"/>
    <s v="SECTOR PUBLICO"/>
    <x v="0"/>
    <s v="NO"/>
    <s v="NO"/>
    <n v="49"/>
    <s v="No"/>
    <s v="No"/>
    <n v="721187.76"/>
    <s v="ASALARIADO"/>
    <n v="49"/>
  </r>
  <r>
    <n v="2211"/>
    <s v="HOMBRE"/>
    <n v="333500"/>
    <s v="ASALARIADO"/>
    <s v="SECTOR PRIVADO"/>
    <x v="0"/>
    <s v="NO"/>
    <s v="NO"/>
    <n v="41"/>
    <s v="No"/>
    <s v="No"/>
    <n v="333500"/>
    <s v="ASALARIADO"/>
    <n v="41"/>
  </r>
  <r>
    <n v="2212"/>
    <s v="HOMBRE"/>
    <n v="1371326"/>
    <s v="ASALARIADO"/>
    <s v="SECTOR PUBLICO"/>
    <x v="0"/>
    <s v="NO"/>
    <s v="NO"/>
    <n v="51"/>
    <s v="No"/>
    <s v="No"/>
    <n v="1371326"/>
    <s v="ASALARIADO"/>
    <n v="51"/>
  </r>
  <r>
    <n v="2213"/>
    <s v="MUJER"/>
    <n v="619970"/>
    <s v="TRABAJADOR INDEPENDIENTE"/>
    <s v="SECTOR PRIVADO"/>
    <x v="0"/>
    <s v="NO"/>
    <s v="NO"/>
    <n v="53"/>
    <s v="No"/>
    <s v="No"/>
    <n v="619970"/>
    <s v="TRABAJADOR INDEPENDIENTE"/>
    <n v="53"/>
  </r>
  <r>
    <n v="2214"/>
    <s v="HOMBRE"/>
    <n v="361811"/>
    <s v="TRABAJADOR INDEPENDIENTE"/>
    <s v="SECTOR PRIVADO"/>
    <x v="0"/>
    <s v="NO"/>
    <s v="SI"/>
    <n v="44"/>
    <s v="No"/>
    <s v="No"/>
    <n v="361811"/>
    <s v="TRABAJADOR INDEPENDIENTE"/>
    <n v="44"/>
  </r>
  <r>
    <n v="2215"/>
    <s v="MUJER"/>
    <n v="2329738.04"/>
    <s v="ASALARIADO"/>
    <s v="SECTOR PUBLICO"/>
    <x v="0"/>
    <s v="NO"/>
    <s v="NO"/>
    <n v="59"/>
    <s v="Atípico"/>
    <s v="No"/>
    <n v="2329738.04"/>
    <s v="ASALARIADO"/>
    <n v="59"/>
  </r>
  <r>
    <n v="2216"/>
    <s v="MUJER"/>
    <n v="343085"/>
    <s v="TRABAJADOR INDEPENDIENTE"/>
    <s v="SECTOR PRIVADO"/>
    <x v="0"/>
    <s v="NO"/>
    <s v="NO"/>
    <n v="42"/>
    <s v="No"/>
    <s v="No"/>
    <n v="343085"/>
    <s v="TRABAJADOR INDEPENDIENTE"/>
    <n v="42"/>
  </r>
  <r>
    <n v="2217"/>
    <s v="MUJER"/>
    <n v="1029228"/>
    <s v="ASALARIADO"/>
    <s v="SECTOR PUBLICO"/>
    <x v="0"/>
    <s v="NO"/>
    <s v="NO"/>
    <n v="38"/>
    <s v="No"/>
    <s v="No"/>
    <n v="1029228"/>
    <s v="ASALARIADO"/>
    <n v="38"/>
  </r>
  <r>
    <n v="2218"/>
    <s v="MUJER"/>
    <n v="2725702"/>
    <s v="ASALARIADO"/>
    <s v="SECTOR PUBLICO"/>
    <x v="0"/>
    <s v="NO"/>
    <s v="NO"/>
    <n v="55"/>
    <s v="Atípico"/>
    <s v="No"/>
    <n v="2725702"/>
    <s v="ASALARIADO"/>
    <n v="55"/>
  </r>
  <r>
    <n v="2219"/>
    <s v="HOMBRE"/>
    <n v="297046"/>
    <s v="ASEGURADO VOLUNTARIO"/>
    <s v="SECTOR PRIVADO"/>
    <x v="0"/>
    <s v="NO"/>
    <s v="SI"/>
    <n v="28"/>
    <s v="No"/>
    <s v="No"/>
    <n v="297046"/>
    <s v="ASEGURADO VOLUNTARIO"/>
    <n v="28"/>
  </r>
  <r>
    <n v="2220"/>
    <s v="HOMBRE"/>
    <n v="807000"/>
    <s v="ASALARIADO"/>
    <s v="SECTOR PRIVADO"/>
    <x v="0"/>
    <s v="NO"/>
    <s v="NO"/>
    <n v="36"/>
    <s v="No"/>
    <s v="No"/>
    <n v="807000"/>
    <s v="ASALARIADO"/>
    <n v="36"/>
  </r>
  <r>
    <n v="2221"/>
    <s v="HOMBRE"/>
    <n v="299647"/>
    <s v="ASEGURADO VOLUNTARIO"/>
    <s v="SECTOR PRIVADO"/>
    <x v="0"/>
    <s v="NO"/>
    <s v="NO"/>
    <n v="88"/>
    <s v="No"/>
    <s v="No"/>
    <n v="299647"/>
    <s v="ASEGURADO VOLUNTARIO"/>
    <n v="88"/>
  </r>
  <r>
    <n v="2222"/>
    <s v="MUJER"/>
    <n v="370090"/>
    <s v="TRABAJADOR INDEPENDIENTE"/>
    <s v="SECTOR PRIVADO"/>
    <x v="0"/>
    <s v="NO"/>
    <s v="NO"/>
    <n v="63"/>
    <s v="No"/>
    <s v="No"/>
    <n v="370090"/>
    <s v="TRABAJADOR INDEPENDIENTE"/>
    <n v="63"/>
  </r>
  <r>
    <n v="2223"/>
    <s v="HOMBRE"/>
    <n v="263208.75"/>
    <s v="ASALARIADO"/>
    <s v="SECTOR PRIVADO"/>
    <x v="0"/>
    <s v="NO"/>
    <s v="NO"/>
    <n v="25"/>
    <s v="No"/>
    <s v="No"/>
    <n v="263208.75"/>
    <s v="ASALARIADO"/>
    <n v="25"/>
  </r>
  <r>
    <n v="2224"/>
    <s v="MUJER"/>
    <n v="343050"/>
    <s v="ASALARIADO"/>
    <s v="SECTOR PUBLICO"/>
    <x v="0"/>
    <s v="NO"/>
    <s v="NO"/>
    <n v="34"/>
    <s v="No"/>
    <s v="No"/>
    <n v="343050"/>
    <s v="ASALARIADO"/>
    <n v="34"/>
  </r>
  <r>
    <n v="2225"/>
    <s v="HOMBRE"/>
    <n v="848107"/>
    <s v="ASALARIADO"/>
    <s v="SECTOR PUBLICO"/>
    <x v="0"/>
    <s v="NO"/>
    <s v="NO"/>
    <n v="40"/>
    <s v="No"/>
    <s v="No"/>
    <n v="848107"/>
    <s v="ASALARIADO"/>
    <n v="40"/>
  </r>
  <r>
    <n v="2226"/>
    <s v="MUJER"/>
    <n v="668166.67000000004"/>
    <s v="ASALARIADO"/>
    <s v="SECTOR PUBLICO"/>
    <x v="0"/>
    <s v="NO"/>
    <s v="NO"/>
    <n v="34"/>
    <s v="No"/>
    <s v="No"/>
    <n v="668166.67000000004"/>
    <s v="ASALARIADO"/>
    <n v="34"/>
  </r>
  <r>
    <n v="2227"/>
    <s v="HOMBRE"/>
    <n v="992801.25"/>
    <s v="ASALARIADO"/>
    <s v="SECTOR PRIVADO"/>
    <x v="0"/>
    <s v="NO"/>
    <s v="NO"/>
    <n v="27"/>
    <s v="No"/>
    <s v="No"/>
    <n v="992801.25"/>
    <s v="ASALARIADO"/>
    <n v="27"/>
  </r>
  <r>
    <n v="2228"/>
    <s v="HOMBRE"/>
    <n v="87475"/>
    <s v="ASALARIADO"/>
    <s v="SECTOR PRIVADO"/>
    <x v="0"/>
    <s v="NO"/>
    <s v="NO"/>
    <n v="53"/>
    <s v="No"/>
    <s v="No"/>
    <n v="87475"/>
    <s v="ASALARIADO"/>
    <n v="53"/>
  </r>
  <r>
    <n v="2229"/>
    <s v="MUJER"/>
    <n v="404467"/>
    <s v="ASEGURADO VOLUNTARIO"/>
    <s v="SECTOR PRIVADO"/>
    <x v="0"/>
    <s v="NO"/>
    <s v="NO"/>
    <n v="61"/>
    <s v="No"/>
    <s v="No"/>
    <n v="404467"/>
    <s v="ASEGURADO VOLUNTARIO"/>
    <n v="61"/>
  </r>
  <r>
    <n v="2230"/>
    <s v="HOMBRE"/>
    <n v="1038228.44"/>
    <s v="ASALARIADO"/>
    <s v="SECTOR PUBLICO"/>
    <x v="0"/>
    <s v="NO"/>
    <s v="NO"/>
    <n v="37"/>
    <s v="No"/>
    <s v="No"/>
    <n v="1038228.44"/>
    <s v="ASALARIADO"/>
    <n v="37"/>
  </r>
  <r>
    <n v="2231"/>
    <s v="MUJER"/>
    <n v="297719"/>
    <s v="ASEGURADO VOLUNTARIO"/>
    <s v="SECTOR PRIVADO"/>
    <x v="0"/>
    <s v="NO"/>
    <s v="NO"/>
    <n v="30"/>
    <s v="No"/>
    <s v="No"/>
    <n v="297719"/>
    <s v="ASEGURADO VOLUNTARIO"/>
    <n v="30"/>
  </r>
  <r>
    <n v="2232"/>
    <s v="MUJER"/>
    <n v="329950"/>
    <s v="TRABAJADOR INDEPENDIENTE"/>
    <s v="SECTOR PRIVADO"/>
    <x v="0"/>
    <s v="NO"/>
    <s v="NO"/>
    <n v="52"/>
    <s v="No"/>
    <s v="No"/>
    <n v="329950"/>
    <s v="TRABAJADOR INDEPENDIENTE"/>
    <n v="52"/>
  </r>
  <r>
    <n v="2233"/>
    <s v="MUJER"/>
    <n v="1813790.96"/>
    <s v="ASALARIADO"/>
    <s v="SECTOR PRIVADO"/>
    <x v="0"/>
    <s v="NO"/>
    <s v="NO"/>
    <n v="35"/>
    <s v="No"/>
    <s v="No"/>
    <n v="1813790.96"/>
    <s v="ASALARIADO"/>
    <n v="35"/>
  </r>
  <r>
    <n v="2234"/>
    <s v="HOMBRE"/>
    <n v="639148"/>
    <s v="TRABAJADOR INDEPENDIENTE"/>
    <s v="SECTOR PRIVADO"/>
    <x v="0"/>
    <s v="NO"/>
    <s v="SI"/>
    <n v="61"/>
    <s v="No"/>
    <s v="No"/>
    <n v="639148"/>
    <s v="TRABAJADOR INDEPENDIENTE"/>
    <n v="61"/>
  </r>
  <r>
    <n v="2235"/>
    <s v="HOMBRE"/>
    <n v="1080638"/>
    <s v="ASALARIADO"/>
    <s v="SECTOR PUBLICO"/>
    <x v="0"/>
    <s v="NO"/>
    <s v="NO"/>
    <n v="37"/>
    <s v="No"/>
    <s v="No"/>
    <n v="1080638"/>
    <s v="ASALARIADO"/>
    <n v="37"/>
  </r>
  <r>
    <n v="2236"/>
    <s v="MUJER"/>
    <n v="784000.75"/>
    <s v="ASALARIADO"/>
    <s v="SECTOR PUBLICO"/>
    <x v="0"/>
    <s v="NO"/>
    <s v="NO"/>
    <n v="42"/>
    <s v="No"/>
    <s v="No"/>
    <n v="784000.75"/>
    <s v="ASALARIADO"/>
    <n v="42"/>
  </r>
  <r>
    <n v="2237"/>
    <s v="MUJER"/>
    <n v="635827.4"/>
    <s v="PENSIONADOS EN SU PROPIO SISTEMA"/>
    <s v="SECTOR PUBLICO"/>
    <x v="0"/>
    <s v="NO"/>
    <s v="NO"/>
    <n v="64"/>
    <s v="No"/>
    <s v="No"/>
    <n v="635827.4"/>
    <s v="PENSIONADOS EN SU PROPIO SISTEMA"/>
    <n v="64"/>
  </r>
  <r>
    <n v="2238"/>
    <s v="MUJER"/>
    <n v="278030"/>
    <s v="CONVENIOS ESPECIALES DE TRABAJADORES INDEPENDIENTES"/>
    <s v="SECTOR PRIVADO"/>
    <x v="0"/>
    <s v="NO"/>
    <s v="NO"/>
    <n v="89"/>
    <s v="No"/>
    <s v="No"/>
    <n v="278030"/>
    <s v="CONVENIOS ESPECIALES DE TRABAJADORES INDEPENDIENTES"/>
    <n v="89"/>
  </r>
  <r>
    <n v="2239"/>
    <s v="MUJER"/>
    <n v="627774.12"/>
    <s v="ASALARIADO"/>
    <s v="SECTOR PRIVADO"/>
    <x v="0"/>
    <s v="NO"/>
    <s v="NO"/>
    <n v="35"/>
    <s v="No"/>
    <s v="No"/>
    <n v="627774.12"/>
    <s v="ASALARIADO"/>
    <n v="35"/>
  </r>
  <r>
    <n v="2240"/>
    <s v="HOMBRE"/>
    <n v="450000"/>
    <s v="ASALARIADO"/>
    <s v="SECTOR PRIVADO"/>
    <x v="0"/>
    <s v="NO"/>
    <s v="NO"/>
    <n v="58"/>
    <s v="No"/>
    <s v="No"/>
    <n v="450000"/>
    <s v="ASALARIADO"/>
    <n v="58"/>
  </r>
  <r>
    <n v="2241"/>
    <s v="HOMBRE"/>
    <n v="320000"/>
    <s v="ASALARIADO"/>
    <s v="SECTOR PRIVADO"/>
    <x v="0"/>
    <s v="NO"/>
    <s v="NO"/>
    <n v="31"/>
    <s v="No"/>
    <s v="No"/>
    <n v="320000"/>
    <s v="ASALARIADO"/>
    <n v="31"/>
  </r>
  <r>
    <n v="2242"/>
    <s v="HOMBRE"/>
    <n v="407782"/>
    <s v="ASALARIADO"/>
    <s v="SECTOR PRIVADO"/>
    <x v="0"/>
    <s v="NO"/>
    <s v="NO"/>
    <n v="22"/>
    <s v="No"/>
    <s v="No"/>
    <n v="407782"/>
    <s v="ASALARIADO"/>
    <n v="22"/>
  </r>
  <r>
    <n v="2243"/>
    <s v="MUJER"/>
    <n v="297045"/>
    <s v="TRABAJADOR INDEPENDIENTE"/>
    <s v="SECTOR PRIVADO"/>
    <x v="0"/>
    <s v="NO"/>
    <s v="NO"/>
    <n v="66"/>
    <s v="No"/>
    <s v="No"/>
    <n v="297045"/>
    <s v="TRABAJADOR INDEPENDIENTE"/>
    <n v="66"/>
  </r>
  <r>
    <n v="2244"/>
    <s v="HOMBRE"/>
    <n v="430434"/>
    <s v="ASALARIADO"/>
    <s v="SECTOR PRIVADO"/>
    <x v="0"/>
    <s v="NO"/>
    <s v="SI"/>
    <n v="28"/>
    <s v="No"/>
    <s v="No"/>
    <n v="430434"/>
    <s v="ASALARIADO"/>
    <n v="28"/>
  </r>
  <r>
    <n v="2245"/>
    <s v="HOMBRE"/>
    <n v="476646.28"/>
    <s v="ASALARIADO"/>
    <s v="SECTOR PRIVADO"/>
    <x v="0"/>
    <s v="NO"/>
    <s v="NO"/>
    <n v="29"/>
    <s v="No"/>
    <s v="No"/>
    <n v="476646.28"/>
    <s v="ASALARIADO"/>
    <n v="29"/>
  </r>
  <r>
    <n v="2246"/>
    <s v="MUJER"/>
    <n v="1566842"/>
    <s v="ASALARIADO"/>
    <s v="SECTOR PUBLICO"/>
    <x v="0"/>
    <s v="NO"/>
    <s v="NO"/>
    <n v="59"/>
    <s v="No"/>
    <s v="No"/>
    <n v="1566842"/>
    <s v="ASALARIADO"/>
    <n v="59"/>
  </r>
  <r>
    <n v="2247"/>
    <s v="MUJER"/>
    <n v="868869.23"/>
    <s v="ASALARIADO"/>
    <s v="SECTOR PRIVADO"/>
    <x v="0"/>
    <s v="NO"/>
    <s v="NO"/>
    <n v="40"/>
    <s v="No"/>
    <s v="No"/>
    <n v="868869.23"/>
    <s v="ASALARIADO"/>
    <n v="40"/>
  </r>
  <r>
    <n v="2248"/>
    <s v="MUJER"/>
    <n v="306400"/>
    <s v="ASALARIADO"/>
    <s v="SECTOR PRIVADO"/>
    <x v="0"/>
    <s v="NO"/>
    <s v="NO"/>
    <n v="61"/>
    <s v="No"/>
    <s v="No"/>
    <n v="306400"/>
    <s v="ASALARIADO"/>
    <n v="61"/>
  </r>
  <r>
    <n v="2249"/>
    <s v="HOMBRE"/>
    <n v="408800"/>
    <s v="ASALARIADO"/>
    <s v="SECTOR PRIVADO"/>
    <x v="0"/>
    <s v="NO"/>
    <s v="NO"/>
    <n v="39"/>
    <s v="No"/>
    <s v="No"/>
    <n v="408800"/>
    <s v="ASALARIADO"/>
    <n v="39"/>
  </r>
  <r>
    <n v="2250"/>
    <s v="HOMBRE"/>
    <n v="467167.61"/>
    <s v="ASALARIADO"/>
    <s v="SECTOR PUBLICO"/>
    <x v="0"/>
    <s v="SI"/>
    <s v="NO"/>
    <n v="46"/>
    <s v="No"/>
    <s v="No"/>
    <n v="467167.61"/>
    <s v="ASALARIADO"/>
    <n v="46"/>
  </r>
  <r>
    <n v="2251"/>
    <s v="MUJER"/>
    <n v="376344"/>
    <s v="ASALARIADO"/>
    <s v="SECTOR PRIVADO"/>
    <x v="0"/>
    <s v="NO"/>
    <s v="NO"/>
    <n v="39"/>
    <s v="No"/>
    <s v="No"/>
    <n v="376344"/>
    <s v="ASALARIADO"/>
    <n v="39"/>
  </r>
  <r>
    <n v="2252"/>
    <s v="HOMBRE"/>
    <n v="327264"/>
    <s v="ASALARIADO"/>
    <s v="SECTOR PUBLICO"/>
    <x v="0"/>
    <s v="NO"/>
    <s v="NO"/>
    <n v="32"/>
    <s v="No"/>
    <s v="No"/>
    <n v="327264"/>
    <s v="ASALARIADO"/>
    <n v="32"/>
  </r>
  <r>
    <n v="2253"/>
    <s v="HOMBRE"/>
    <n v="750000"/>
    <s v="ASALARIADO"/>
    <s v="SECTOR PRIVADO"/>
    <x v="0"/>
    <s v="NO"/>
    <s v="NO"/>
    <n v="55"/>
    <s v="No"/>
    <s v="No"/>
    <n v="750000"/>
    <s v="ASALARIADO"/>
    <n v="55"/>
  </r>
  <r>
    <n v="2254"/>
    <s v="HOMBRE"/>
    <n v="423289"/>
    <s v="TRABAJADOR INDEPENDIENTE"/>
    <s v="SECTOR PRIVADO"/>
    <x v="0"/>
    <s v="NO"/>
    <s v="NO"/>
    <n v="59"/>
    <s v="No"/>
    <s v="No"/>
    <n v="423289"/>
    <s v="TRABAJADOR INDEPENDIENTE"/>
    <n v="59"/>
  </r>
  <r>
    <n v="2255"/>
    <s v="MUJER"/>
    <n v="619506.39"/>
    <s v="ASALARIADO"/>
    <s v="SECTOR PUBLICO"/>
    <x v="0"/>
    <s v="NO"/>
    <s v="NO"/>
    <n v="34"/>
    <s v="No"/>
    <s v="No"/>
    <n v="619506.39"/>
    <s v="ASALARIADO"/>
    <n v="34"/>
  </r>
  <r>
    <n v="2256"/>
    <s v="MUJER"/>
    <n v="465179.89"/>
    <s v="ASALARIADO"/>
    <s v="SECTOR PRIVADO"/>
    <x v="0"/>
    <s v="NO"/>
    <s v="NO"/>
    <n v="39"/>
    <s v="No"/>
    <s v="No"/>
    <n v="465179.89"/>
    <s v="ASALARIADO"/>
    <n v="39"/>
  </r>
  <r>
    <n v="2257"/>
    <s v="HOMBRE"/>
    <n v="562152.61"/>
    <s v="ASALARIADO"/>
    <s v="SECTOR PUBLICO"/>
    <x v="0"/>
    <s v="NO"/>
    <s v="NO"/>
    <n v="38"/>
    <s v="No"/>
    <s v="No"/>
    <n v="562152.61"/>
    <s v="ASALARIADO"/>
    <n v="38"/>
  </r>
  <r>
    <n v="2258"/>
    <s v="HOMBRE"/>
    <n v="811421.65"/>
    <s v="ASALARIADO"/>
    <s v="SECTOR PUBLICO"/>
    <x v="0"/>
    <s v="NO"/>
    <s v="NO"/>
    <n v="32"/>
    <s v="No"/>
    <s v="No"/>
    <n v="811421.65"/>
    <s v="ASALARIADO"/>
    <n v="32"/>
  </r>
  <r>
    <n v="2259"/>
    <s v="MUJER"/>
    <n v="338933.34"/>
    <s v="ASALARIADO"/>
    <s v="SECTOR PRIVADO"/>
    <x v="0"/>
    <s v="NO"/>
    <s v="NO"/>
    <n v="27"/>
    <s v="No"/>
    <s v="No"/>
    <n v="338933.34"/>
    <s v="ASALARIADO"/>
    <n v="27"/>
  </r>
  <r>
    <n v="2260"/>
    <s v="MUJER"/>
    <n v="100000"/>
    <s v="ASALARIADO"/>
    <s v="SECTOR PRIVADO"/>
    <x v="0"/>
    <s v="NO"/>
    <s v="NO"/>
    <n v="29"/>
    <s v="No"/>
    <s v="No"/>
    <n v="100000"/>
    <s v="ASALARIADO"/>
    <n v="29"/>
  </r>
  <r>
    <n v="2261"/>
    <s v="HOMBRE"/>
    <n v="697648"/>
    <s v="ASALARIADO"/>
    <s v="SECTOR PRIVADO"/>
    <x v="0"/>
    <s v="NO"/>
    <s v="NO"/>
    <n v="61"/>
    <s v="No"/>
    <s v="No"/>
    <n v="697648"/>
    <s v="ASALARIADO"/>
    <n v="61"/>
  </r>
  <r>
    <n v="2262"/>
    <s v="HOMBRE"/>
    <n v="377498"/>
    <s v="TRABAJADOR INDEPENDIENTE"/>
    <s v="SECTOR PRIVADO"/>
    <x v="0"/>
    <s v="NO"/>
    <s v="NO"/>
    <n v="37"/>
    <s v="No"/>
    <s v="No"/>
    <n v="377498"/>
    <s v="TRABAJADOR INDEPENDIENTE"/>
    <n v="37"/>
  </r>
  <r>
    <n v="2263"/>
    <s v="HOMBRE"/>
    <n v="308750"/>
    <s v="ASALARIADO"/>
    <s v="SECTOR PRIVADO"/>
    <x v="0"/>
    <s v="NO"/>
    <s v="SI"/>
    <n v="35"/>
    <s v="No"/>
    <s v="No"/>
    <n v="308750"/>
    <s v="ASALARIADO"/>
    <n v="35"/>
  </r>
  <r>
    <n v="2264"/>
    <s v="HOMBRE"/>
    <n v="451354.46"/>
    <s v="ASALARIADO"/>
    <s v="SECTOR PRIVADO"/>
    <x v="0"/>
    <s v="NO"/>
    <s v="NO"/>
    <n v="58"/>
    <s v="No"/>
    <s v="No"/>
    <n v="451354.46"/>
    <s v="ASALARIADO"/>
    <n v="58"/>
  </r>
  <r>
    <n v="2265"/>
    <s v="HOMBRE"/>
    <n v="455001.5"/>
    <s v="ASALARIADO"/>
    <s v="SECTOR PRIVADO"/>
    <x v="0"/>
    <s v="NO"/>
    <s v="NO"/>
    <n v="20"/>
    <s v="No"/>
    <s v="No"/>
    <n v="455001.5"/>
    <s v="ASALARIADO"/>
    <n v="20"/>
  </r>
  <r>
    <n v="2266"/>
    <s v="MUJER"/>
    <n v="994882.5"/>
    <s v="ASALARIADO"/>
    <s v="SECTOR PRIVADO"/>
    <x v="0"/>
    <s v="NO"/>
    <s v="NO"/>
    <n v="50"/>
    <s v="No"/>
    <s v="No"/>
    <n v="994882.5"/>
    <s v="ASALARIADO"/>
    <n v="50"/>
  </r>
  <r>
    <n v="2267"/>
    <s v="HOMBRE"/>
    <n v="509509"/>
    <s v="TRABAJADOR INDEPENDIENTE"/>
    <s v="SECTOR PRIVADO"/>
    <x v="0"/>
    <s v="SI"/>
    <s v="SI"/>
    <n v="59"/>
    <s v="No"/>
    <s v="No"/>
    <n v="509509"/>
    <s v="TRABAJADOR INDEPENDIENTE"/>
    <n v="59"/>
  </r>
  <r>
    <n v="2268"/>
    <s v="HOMBRE"/>
    <n v="349920"/>
    <s v="ASALARIADO"/>
    <s v="SECTOR PRIVADO"/>
    <x v="0"/>
    <s v="NO"/>
    <s v="NO"/>
    <n v="34"/>
    <s v="No"/>
    <s v="No"/>
    <n v="349920"/>
    <s v="ASALARIADO"/>
    <n v="34"/>
  </r>
  <r>
    <n v="2269"/>
    <s v="HOMBRE"/>
    <n v="17760.8"/>
    <s v="ASALARIADO"/>
    <s v="SECTOR PRIVADO"/>
    <x v="0"/>
    <s v="SI"/>
    <s v="NO"/>
    <n v="29"/>
    <s v="No"/>
    <s v="No"/>
    <n v="17760.8"/>
    <s v="ASALARIADO"/>
    <n v="29"/>
  </r>
  <r>
    <n v="2270"/>
    <s v="MUJER"/>
    <n v="526736.80000000005"/>
    <s v="ASALARIADO"/>
    <s v="SECTOR PRIVADO"/>
    <x v="0"/>
    <s v="NO"/>
    <s v="NO"/>
    <n v="25"/>
    <s v="No"/>
    <s v="No"/>
    <n v="526736.80000000005"/>
    <s v="ASALARIADO"/>
    <n v="25"/>
  </r>
  <r>
    <n v="2271"/>
    <s v="HOMBRE"/>
    <n v="497155.33"/>
    <s v="ASALARIADO"/>
    <s v="SECTOR PRIVADO"/>
    <x v="0"/>
    <s v="NO"/>
    <s v="NO"/>
    <n v="27"/>
    <s v="No"/>
    <s v="No"/>
    <n v="497155.33"/>
    <s v="ASALARIADO"/>
    <n v="27"/>
  </r>
  <r>
    <n v="2272"/>
    <s v="MUJER"/>
    <n v="423675"/>
    <s v="ASALARIADO"/>
    <s v="SECTOR PRIVADO"/>
    <x v="0"/>
    <s v="NO"/>
    <s v="NO"/>
    <n v="26"/>
    <s v="No"/>
    <s v="No"/>
    <n v="423675"/>
    <s v="ASALARIADO"/>
    <n v="26"/>
  </r>
  <r>
    <n v="2273"/>
    <s v="HOMBRE"/>
    <n v="292387"/>
    <s v="ASEGURADO VOLUNTARIO"/>
    <s v="SECTOR PRIVADO"/>
    <x v="0"/>
    <s v="SI"/>
    <s v="NO"/>
    <n v="33"/>
    <s v="No"/>
    <s v="No"/>
    <n v="292387"/>
    <s v="ASEGURADO VOLUNTARIO"/>
    <n v="33"/>
  </r>
  <r>
    <n v="2274"/>
    <s v="MUJER"/>
    <n v="430993"/>
    <s v="PENSIONADOS EN SU PROPIO SISTEMA"/>
    <s v="SECTOR PUBLICO"/>
    <x v="0"/>
    <s v="NO"/>
    <s v="NO"/>
    <n v="64"/>
    <s v="No"/>
    <s v="No"/>
    <n v="430993"/>
    <s v="PENSIONADOS EN SU PROPIO SISTEMA"/>
    <n v="64"/>
  </r>
  <r>
    <n v="2275"/>
    <s v="HOMBRE"/>
    <n v="298000"/>
    <s v="ASALARIADO"/>
    <s v="SECTOR PRIVADO"/>
    <x v="0"/>
    <s v="SI"/>
    <s v="NO"/>
    <n v="42"/>
    <s v="No"/>
    <s v="No"/>
    <n v="298000"/>
    <s v="ASALARIADO"/>
    <n v="42"/>
  </r>
  <r>
    <n v="2276"/>
    <s v="HOMBRE"/>
    <n v="405063"/>
    <s v="TRABAJADOR INDEPENDIENTE"/>
    <s v="SECTOR PRIVADO"/>
    <x v="0"/>
    <s v="SI"/>
    <s v="SI"/>
    <n v="40"/>
    <s v="No"/>
    <s v="No"/>
    <n v="405063"/>
    <s v="TRABAJADOR INDEPENDIENTE"/>
    <n v="40"/>
  </r>
  <r>
    <n v="2277"/>
    <s v="HOMBRE"/>
    <n v="1400000"/>
    <s v="ASALARIADO"/>
    <s v="SECTOR PRIVADO"/>
    <x v="0"/>
    <s v="NO"/>
    <s v="NO"/>
    <n v="30"/>
    <s v="No"/>
    <s v="No"/>
    <n v="1400000"/>
    <s v="ASALARIADO"/>
    <n v="30"/>
  </r>
  <r>
    <n v="2278"/>
    <s v="MUJER"/>
    <n v="341602"/>
    <s v="TRABAJADOR INDEPENDIENTE"/>
    <s v="SECTOR PRIVADO"/>
    <x v="0"/>
    <s v="NO"/>
    <s v="NO"/>
    <n v="42"/>
    <s v="No"/>
    <s v="No"/>
    <n v="341602"/>
    <s v="TRABAJADOR INDEPENDIENTE"/>
    <n v="42"/>
  </r>
  <r>
    <n v="2279"/>
    <s v="HOMBRE"/>
    <n v="915000"/>
    <s v="ASALARIADO"/>
    <s v="SECTOR PRIVADO"/>
    <x v="0"/>
    <s v="NO"/>
    <s v="NO"/>
    <n v="24"/>
    <s v="No"/>
    <s v="No"/>
    <n v="915000"/>
    <s v="ASALARIADO"/>
    <n v="24"/>
  </r>
  <r>
    <n v="2280"/>
    <s v="MUJER"/>
    <n v="339164.62"/>
    <s v="PENSIONADOS EN SU PROPIO SISTEMA"/>
    <s v="SECTOR PUBLICO"/>
    <x v="0"/>
    <s v="NO"/>
    <s v="NO"/>
    <n v="70"/>
    <s v="No"/>
    <s v="No"/>
    <n v="339164.62"/>
    <s v="PENSIONADOS EN SU PROPIO SISTEMA"/>
    <n v="70"/>
  </r>
  <r>
    <n v="2281"/>
    <s v="HOMBRE"/>
    <n v="278030"/>
    <s v="CONVENIOS ESPECIALES DE TRABAJADORES INDEPENDIENTES"/>
    <s v="SECTOR PRIVADO"/>
    <x v="0"/>
    <s v="NO"/>
    <s v="NO"/>
    <n v="71"/>
    <s v="No"/>
    <s v="No"/>
    <n v="278030"/>
    <s v="CONVENIOS ESPECIALES DE TRABAJADORES INDEPENDIENTES"/>
    <n v="71"/>
  </r>
  <r>
    <n v="2282"/>
    <s v="MUJER"/>
    <n v="490713.59999999998"/>
    <s v="ASALARIADO"/>
    <s v="SECTOR PRIVADO"/>
    <x v="0"/>
    <s v="NO"/>
    <s v="NO"/>
    <n v="47"/>
    <s v="No"/>
    <s v="No"/>
    <n v="490713.59999999998"/>
    <s v="ASALARIADO"/>
    <n v="47"/>
  </r>
  <r>
    <n v="2283"/>
    <s v="HOMBRE"/>
    <n v="1051374.8"/>
    <s v="ASALARIADO"/>
    <s v="SECTOR PUBLICO"/>
    <x v="0"/>
    <s v="NO"/>
    <s v="NO"/>
    <n v="62"/>
    <s v="No"/>
    <s v="No"/>
    <n v="1051374.8"/>
    <s v="ASALARIADO"/>
    <n v="62"/>
  </r>
  <r>
    <n v="2284"/>
    <s v="HOMBRE"/>
    <n v="445841.44"/>
    <s v="ASALARIADO"/>
    <s v="SECTOR PRIVADO"/>
    <x v="0"/>
    <s v="SI"/>
    <s v="NO"/>
    <n v="57"/>
    <s v="No"/>
    <s v="No"/>
    <n v="445841.44"/>
    <s v="ASALARIADO"/>
    <n v="57"/>
  </r>
  <r>
    <n v="2285"/>
    <s v="MUJER"/>
    <n v="485843.98"/>
    <s v="ASALARIADO"/>
    <s v="SECTOR PRIVADO"/>
    <x v="0"/>
    <s v="NO"/>
    <s v="NO"/>
    <n v="25"/>
    <s v="No"/>
    <s v="No"/>
    <n v="485843.98"/>
    <s v="ASALARIADO"/>
    <n v="25"/>
  </r>
  <r>
    <n v="2286"/>
    <s v="HOMBRE"/>
    <n v="370647"/>
    <s v="TRABAJADOR INDEPENDIENTE"/>
    <s v="SECTOR PRIVADO"/>
    <x v="0"/>
    <s v="NO"/>
    <s v="NO"/>
    <n v="49"/>
    <s v="No"/>
    <s v="No"/>
    <n v="370647"/>
    <s v="TRABAJADOR INDEPENDIENTE"/>
    <n v="49"/>
  </r>
  <r>
    <n v="2287"/>
    <s v="MUJER"/>
    <n v="138101.79999999999"/>
    <s v="ASALARIADO"/>
    <s v="SECTOR PUBLICO"/>
    <x v="0"/>
    <s v="NO"/>
    <s v="NO"/>
    <n v="31"/>
    <s v="No"/>
    <s v="No"/>
    <n v="138101.79999999999"/>
    <s v="ASALARIADO"/>
    <n v="31"/>
  </r>
  <r>
    <n v="2288"/>
    <s v="HOMBRE"/>
    <n v="338629"/>
    <s v="TRABAJADOR INDEPENDIENTE"/>
    <s v="SECTOR PRIVADO"/>
    <x v="0"/>
    <s v="NO"/>
    <s v="SI"/>
    <n v="50"/>
    <s v="No"/>
    <s v="No"/>
    <n v="338629"/>
    <s v="TRABAJADOR INDEPENDIENTE"/>
    <n v="50"/>
  </r>
  <r>
    <n v="2289"/>
    <s v="HOMBRE"/>
    <n v="1080496.5"/>
    <s v="ASALARIADO"/>
    <s v="SECTOR PRIVADO"/>
    <x v="0"/>
    <s v="NO"/>
    <s v="NO"/>
    <n v="37"/>
    <s v="No"/>
    <s v="No"/>
    <n v="1080496.5"/>
    <s v="ASALARIADO"/>
    <n v="37"/>
  </r>
  <r>
    <n v="2290"/>
    <s v="MUJER"/>
    <n v="294025"/>
    <s v="ASALARIADO"/>
    <s v="SECTOR PRIVADO"/>
    <x v="0"/>
    <s v="NO"/>
    <s v="NO"/>
    <n v="49"/>
    <s v="No"/>
    <s v="No"/>
    <n v="294025"/>
    <s v="ASALARIADO"/>
    <n v="49"/>
  </r>
  <r>
    <n v="2291"/>
    <s v="HOMBRE"/>
    <n v="300018"/>
    <s v="TRABAJADOR INDEPENDIENTE"/>
    <s v="SECTOR PRIVADO"/>
    <x v="0"/>
    <s v="NO"/>
    <s v="SI"/>
    <n v="54"/>
    <s v="No"/>
    <s v="No"/>
    <n v="300018"/>
    <s v="TRABAJADOR INDEPENDIENTE"/>
    <n v="54"/>
  </r>
  <r>
    <n v="2292"/>
    <s v="HOMBRE"/>
    <n v="278030"/>
    <s v="CONVENIOS ESPECIALES DE TRABAJADORES INDEPENDIENTES"/>
    <s v="SECTOR PRIVADO"/>
    <x v="0"/>
    <s v="NO"/>
    <s v="NO"/>
    <n v="53"/>
    <s v="No"/>
    <s v="No"/>
    <n v="278030"/>
    <s v="CONVENIOS ESPECIALES DE TRABAJADORES INDEPENDIENTES"/>
    <n v="53"/>
  </r>
  <r>
    <n v="2293"/>
    <s v="HOMBRE"/>
    <n v="299647"/>
    <s v="ASEGURADO VOLUNTARIO"/>
    <s v="SECTOR PRIVADO"/>
    <x v="0"/>
    <s v="NO"/>
    <s v="NO"/>
    <n v="61"/>
    <s v="No"/>
    <s v="No"/>
    <n v="299647"/>
    <s v="ASEGURADO VOLUNTARIO"/>
    <n v="61"/>
  </r>
  <r>
    <n v="2294"/>
    <s v="MUJER"/>
    <n v="2376310"/>
    <s v="ASALARIADO"/>
    <s v="SECTOR PUBLICO"/>
    <x v="0"/>
    <s v="NO"/>
    <s v="NO"/>
    <n v="45"/>
    <s v="Atípico"/>
    <s v="No"/>
    <n v="2376310"/>
    <s v="ASALARIADO"/>
    <n v="45"/>
  </r>
  <r>
    <n v="2295"/>
    <s v="MUJER"/>
    <n v="257784"/>
    <s v="ASALARIADO"/>
    <s v="SECTOR PRIVADO"/>
    <x v="0"/>
    <s v="NO"/>
    <s v="NO"/>
    <n v="44"/>
    <s v="No"/>
    <s v="No"/>
    <n v="257784"/>
    <s v="ASALARIADO"/>
    <n v="44"/>
  </r>
  <r>
    <n v="2296"/>
    <s v="MUJER"/>
    <n v="149800.53"/>
    <s v="ASALARIADO"/>
    <s v="SECTOR PRIVADO"/>
    <x v="0"/>
    <s v="NO"/>
    <s v="NO"/>
    <n v="63"/>
    <s v="No"/>
    <s v="No"/>
    <n v="149800.53"/>
    <s v="ASALARIADO"/>
    <n v="63"/>
  </r>
  <r>
    <n v="2297"/>
    <s v="MUJER"/>
    <n v="282305"/>
    <s v="ASEGURADO VOLUNTARIO"/>
    <s v="SECTOR PRIVADO"/>
    <x v="0"/>
    <s v="NO"/>
    <s v="NO"/>
    <n v="52"/>
    <s v="No"/>
    <s v="No"/>
    <n v="282305"/>
    <s v="ASEGURADO VOLUNTARIO"/>
    <n v="52"/>
  </r>
  <r>
    <n v="2298"/>
    <s v="HOMBRE"/>
    <n v="458557"/>
    <s v="TRABAJADOR INDEPENDIENTE"/>
    <s v="SECTOR PRIVADO"/>
    <x v="0"/>
    <s v="NO"/>
    <s v="SI"/>
    <n v="30"/>
    <s v="No"/>
    <s v="No"/>
    <n v="458557"/>
    <s v="TRABAJADOR INDEPENDIENTE"/>
    <n v="30"/>
  </r>
  <r>
    <n v="2299"/>
    <s v="HOMBRE"/>
    <n v="299647"/>
    <s v="ASEGURADO VOLUNTARIO"/>
    <s v="SECTOR PRIVADO"/>
    <x v="0"/>
    <s v="NO"/>
    <s v="NO"/>
    <n v="54"/>
    <s v="No"/>
    <s v="No"/>
    <n v="299647"/>
    <s v="ASEGURADO VOLUNTARIO"/>
    <n v="54"/>
  </r>
  <r>
    <n v="2300"/>
    <s v="HOMBRE"/>
    <n v="347000"/>
    <s v="ASALARIADO"/>
    <s v="SECTOR PRIVADO"/>
    <x v="0"/>
    <s v="NO"/>
    <s v="NO"/>
    <n v="18"/>
    <s v="No"/>
    <s v="No"/>
    <n v="347000"/>
    <s v="ASALARIADO"/>
    <n v="18"/>
  </r>
  <r>
    <n v="2301"/>
    <s v="MUJER"/>
    <n v="297046"/>
    <s v="ASEGURADO VOLUNTARIO"/>
    <s v="SECTOR PRIVADO"/>
    <x v="0"/>
    <s v="NO"/>
    <s v="NO"/>
    <n v="58"/>
    <s v="No"/>
    <s v="No"/>
    <n v="297046"/>
    <s v="ASEGURADO VOLUNTARIO"/>
    <n v="58"/>
  </r>
  <r>
    <n v="2302"/>
    <s v="HOMBRE"/>
    <n v="1329256"/>
    <s v="ASALARIADO"/>
    <s v="SECTOR PUBLICO"/>
    <x v="0"/>
    <s v="NO"/>
    <s v="SI"/>
    <n v="30"/>
    <s v="No"/>
    <s v="No"/>
    <n v="1329256"/>
    <s v="ASALARIADO"/>
    <n v="30"/>
  </r>
  <r>
    <n v="2303"/>
    <s v="HOMBRE"/>
    <n v="382333.34"/>
    <s v="ASALARIADO"/>
    <s v="SECTOR PRIVADO"/>
    <x v="0"/>
    <s v="NO"/>
    <s v="NO"/>
    <n v="22"/>
    <s v="No"/>
    <s v="No"/>
    <n v="382333.34"/>
    <s v="ASALARIADO"/>
    <n v="22"/>
  </r>
  <r>
    <n v="2304"/>
    <s v="HOMBRE"/>
    <n v="330000"/>
    <s v="ASALARIADO"/>
    <s v="SECTOR PRIVADO"/>
    <x v="0"/>
    <s v="NO"/>
    <s v="NO"/>
    <n v="21"/>
    <s v="No"/>
    <s v="No"/>
    <n v="330000"/>
    <s v="ASALARIADO"/>
    <n v="21"/>
  </r>
  <r>
    <n v="2305"/>
    <s v="HOMBRE"/>
    <n v="483976.7"/>
    <s v="PENSIONADOS EN SU PROPIO SISTEMA"/>
    <s v="SECTOR PUBLICO"/>
    <x v="0"/>
    <s v="NO"/>
    <s v="NO"/>
    <n v="72"/>
    <s v="No"/>
    <s v="No"/>
    <n v="483976.7"/>
    <s v="PENSIONADOS EN SU PROPIO SISTEMA"/>
    <n v="72"/>
  </r>
  <r>
    <n v="2306"/>
    <s v="MUJER"/>
    <n v="343390.86"/>
    <s v="ASALARIADO"/>
    <s v="SECTOR PRIVADO"/>
    <x v="0"/>
    <s v="NO"/>
    <s v="SI"/>
    <n v="25"/>
    <s v="No"/>
    <s v="No"/>
    <n v="343390.86"/>
    <s v="ASALARIADO"/>
    <n v="25"/>
  </r>
  <r>
    <n v="2307"/>
    <s v="HOMBRE"/>
    <n v="278030"/>
    <s v="CONVENIOS ESPECIALES DE TRABAJADORES INDEPENDIENTES"/>
    <s v="SECTOR PRIVADO"/>
    <x v="0"/>
    <s v="NO"/>
    <s v="NO"/>
    <n v="59"/>
    <s v="No"/>
    <s v="No"/>
    <n v="278030"/>
    <s v="CONVENIOS ESPECIALES DE TRABAJADORES INDEPENDIENTES"/>
    <n v="59"/>
  </r>
  <r>
    <n v="2308"/>
    <s v="HOMBRE"/>
    <n v="417995"/>
    <s v="ASALARIADO"/>
    <s v="SECTOR PRIVADO"/>
    <x v="0"/>
    <s v="NO"/>
    <s v="NO"/>
    <n v="40"/>
    <s v="No"/>
    <s v="No"/>
    <n v="417995"/>
    <s v="ASALARIADO"/>
    <n v="40"/>
  </r>
  <r>
    <n v="2309"/>
    <s v="HOMBRE"/>
    <n v="400000"/>
    <s v="ASALARIADO"/>
    <s v="SECTOR PRIVADO"/>
    <x v="0"/>
    <s v="NO"/>
    <s v="NO"/>
    <n v="56"/>
    <s v="No"/>
    <s v="No"/>
    <n v="400000"/>
    <s v="ASALARIADO"/>
    <n v="56"/>
  </r>
  <r>
    <n v="2310"/>
    <s v="HOMBRE"/>
    <n v="278030"/>
    <s v="CONVENIOS ESPECIALES DE TRABAJADORES INDEPENDIENTES"/>
    <s v="SECTOR PRIVADO"/>
    <x v="0"/>
    <s v="NO"/>
    <s v="NO"/>
    <n v="45"/>
    <s v="No"/>
    <s v="No"/>
    <n v="278030"/>
    <s v="CONVENIOS ESPECIALES DE TRABAJADORES INDEPENDIENTES"/>
    <n v="45"/>
  </r>
  <r>
    <n v="2311"/>
    <s v="MUJER"/>
    <n v="297046"/>
    <s v="TRABAJADOR INDEPENDIENTE"/>
    <s v="SECTOR PRIVADO"/>
    <x v="0"/>
    <s v="NO"/>
    <s v="NO"/>
    <n v="41"/>
    <s v="No"/>
    <s v="No"/>
    <n v="297046"/>
    <s v="TRABAJADOR INDEPENDIENTE"/>
    <n v="41"/>
  </r>
  <r>
    <n v="2312"/>
    <s v="HOMBRE"/>
    <n v="639148"/>
    <s v="TRABAJADOR INDEPENDIENTE"/>
    <s v="SECTOR PRIVADO"/>
    <x v="0"/>
    <s v="NO"/>
    <s v="SI"/>
    <n v="41"/>
    <s v="No"/>
    <s v="No"/>
    <n v="639148"/>
    <s v="TRABAJADOR INDEPENDIENTE"/>
    <n v="41"/>
  </r>
  <r>
    <n v="2313"/>
    <s v="HOMBRE"/>
    <n v="690952.85"/>
    <s v="ASALARIADO"/>
    <s v="SECTOR PRIVADO"/>
    <x v="0"/>
    <s v="NO"/>
    <s v="NO"/>
    <n v="38"/>
    <s v="No"/>
    <s v="No"/>
    <n v="690952.85"/>
    <s v="ASALARIADO"/>
    <n v="38"/>
  </r>
  <r>
    <n v="2314"/>
    <s v="HOMBRE"/>
    <n v="150000"/>
    <s v="ASALARIADO"/>
    <s v="SECTOR PRIVADO"/>
    <x v="0"/>
    <s v="SI"/>
    <s v="SI"/>
    <n v="41"/>
    <s v="No"/>
    <s v="No"/>
    <n v="150000"/>
    <s v="ASALARIADO"/>
    <n v="41"/>
  </r>
  <r>
    <n v="2315"/>
    <s v="MUJER"/>
    <n v="750000"/>
    <s v="ASALARIADO"/>
    <s v="SECTOR PRIVADO"/>
    <x v="0"/>
    <s v="NO"/>
    <s v="NO"/>
    <n v="32"/>
    <s v="No"/>
    <s v="No"/>
    <n v="750000"/>
    <s v="ASALARIADO"/>
    <n v="32"/>
  </r>
  <r>
    <n v="2316"/>
    <s v="MUJER"/>
    <n v="1458494"/>
    <s v="ASALARIADO"/>
    <s v="SECTOR PUBLICO"/>
    <x v="0"/>
    <s v="NO"/>
    <s v="SI"/>
    <n v="49"/>
    <s v="No"/>
    <s v="No"/>
    <n v="1458494"/>
    <s v="ASALARIADO"/>
    <n v="49"/>
  </r>
  <r>
    <n v="2317"/>
    <s v="MUJER"/>
    <n v="500460"/>
    <s v="ASALARIADO"/>
    <s v="SECTOR PUBLICO"/>
    <x v="0"/>
    <s v="NO"/>
    <s v="NO"/>
    <n v="43"/>
    <s v="No"/>
    <s v="No"/>
    <n v="500460"/>
    <s v="ASALARIADO"/>
    <n v="43"/>
  </r>
  <r>
    <n v="2318"/>
    <s v="MUJER"/>
    <n v="453432"/>
    <s v="PENSIONADOS EN SU PROPIO SISTEMA"/>
    <s v="SECTOR PUBLICO"/>
    <x v="0"/>
    <s v="NO"/>
    <s v="NO"/>
    <n v="67"/>
    <s v="No"/>
    <s v="No"/>
    <n v="453432"/>
    <s v="PENSIONADOS EN SU PROPIO SISTEMA"/>
    <n v="67"/>
  </r>
  <r>
    <n v="2319"/>
    <s v="HOMBRE"/>
    <n v="297046"/>
    <s v="ASEGURADO VOLUNTARIO"/>
    <s v="SECTOR PRIVADO"/>
    <x v="0"/>
    <s v="NO"/>
    <s v="NO"/>
    <n v="53"/>
    <s v="No"/>
    <s v="No"/>
    <n v="297046"/>
    <s v="ASEGURADO VOLUNTARIO"/>
    <n v="53"/>
  </r>
  <r>
    <n v="2320"/>
    <s v="HOMBRE"/>
    <n v="536142.9"/>
    <s v="ASALARIADO"/>
    <s v="SECTOR PRIVADO"/>
    <x v="0"/>
    <s v="NO"/>
    <s v="NO"/>
    <n v="20"/>
    <s v="No"/>
    <s v="No"/>
    <n v="536142.9"/>
    <s v="ASALARIADO"/>
    <n v="20"/>
  </r>
  <r>
    <n v="2321"/>
    <s v="MUJER"/>
    <n v="1584930"/>
    <s v="PENSIONADOS EN SU PROPIO SISTEMA"/>
    <s v="SECTOR PUBLICO"/>
    <x v="0"/>
    <s v="NO"/>
    <s v="NO"/>
    <n v="71"/>
    <s v="No"/>
    <s v="No"/>
    <n v="1584930"/>
    <s v="PENSIONADOS EN SU PROPIO SISTEMA"/>
    <n v="71"/>
  </r>
  <r>
    <n v="2322"/>
    <s v="MUJER"/>
    <n v="241729.4"/>
    <s v="ASALARIADO"/>
    <s v="SECTOR PRIVADO"/>
    <x v="0"/>
    <s v="NO"/>
    <s v="NO"/>
    <n v="34"/>
    <s v="No"/>
    <s v="No"/>
    <n v="241729.4"/>
    <s v="ASALARIADO"/>
    <n v="34"/>
  </r>
  <r>
    <n v="2323"/>
    <s v="HOMBRE"/>
    <n v="297046"/>
    <s v="TRABAJADOR INDEPENDIENTE"/>
    <s v="SECTOR PRIVADO"/>
    <x v="0"/>
    <s v="NO"/>
    <s v="SI"/>
    <n v="43"/>
    <s v="No"/>
    <s v="No"/>
    <n v="297046"/>
    <s v="TRABAJADOR INDEPENDIENTE"/>
    <n v="43"/>
  </r>
  <r>
    <n v="2324"/>
    <s v="MUJER"/>
    <n v="402249.06"/>
    <s v="ASALARIADO"/>
    <s v="SECTOR PRIVADO"/>
    <x v="0"/>
    <s v="NO"/>
    <s v="NO"/>
    <n v="29"/>
    <s v="No"/>
    <s v="No"/>
    <n v="402249.06"/>
    <s v="ASALARIADO"/>
    <n v="29"/>
  </r>
  <r>
    <n v="2325"/>
    <s v="HOMBRE"/>
    <n v="639148"/>
    <s v="TRABAJADOR INDEPENDIENTE"/>
    <s v="SECTOR PRIVADO"/>
    <x v="0"/>
    <s v="NO"/>
    <s v="SI"/>
    <n v="46"/>
    <s v="No"/>
    <s v="No"/>
    <n v="639148"/>
    <s v="TRABAJADOR INDEPENDIENTE"/>
    <n v="46"/>
  </r>
  <r>
    <n v="2326"/>
    <s v="HOMBRE"/>
    <n v="328210.2"/>
    <s v="ASALARIADO"/>
    <s v="SECTOR PRIVADO"/>
    <x v="0"/>
    <s v="NO"/>
    <s v="NO"/>
    <n v="42"/>
    <s v="No"/>
    <s v="No"/>
    <n v="328210.2"/>
    <s v="ASALARIADO"/>
    <n v="42"/>
  </r>
  <r>
    <n v="2327"/>
    <s v="MUJER"/>
    <n v="361045"/>
    <s v="TRABAJADOR INDEPENDIENTE"/>
    <s v="SECTOR PRIVADO"/>
    <x v="0"/>
    <s v="NO"/>
    <s v="SI"/>
    <n v="42"/>
    <s v="No"/>
    <s v="No"/>
    <n v="361045"/>
    <s v="TRABAJADOR INDEPENDIENTE"/>
    <n v="42"/>
  </r>
  <r>
    <n v="2328"/>
    <s v="HOMBRE"/>
    <n v="999312"/>
    <s v="ASALARIADO"/>
    <s v="SECTOR PUBLICO"/>
    <x v="0"/>
    <s v="NO"/>
    <s v="SI"/>
    <n v="28"/>
    <s v="No"/>
    <s v="No"/>
    <n v="999312"/>
    <s v="ASALARIADO"/>
    <n v="28"/>
  </r>
  <r>
    <n v="2329"/>
    <s v="MUJER"/>
    <n v="121300"/>
    <s v="ASALARIADO"/>
    <s v="SECTOR PRIVADO"/>
    <x v="0"/>
    <s v="NO"/>
    <s v="SI"/>
    <n v="40"/>
    <s v="No"/>
    <s v="No"/>
    <n v="121300"/>
    <s v="ASALARIADO"/>
    <n v="40"/>
  </r>
  <r>
    <n v="2330"/>
    <s v="HOMBRE"/>
    <n v="279960.49"/>
    <s v="ASALARIADO"/>
    <s v="SECTOR PRIVADO"/>
    <x v="0"/>
    <s v="NO"/>
    <s v="NO"/>
    <n v="23"/>
    <s v="No"/>
    <s v="No"/>
    <n v="279960.49"/>
    <s v="ASALARIADO"/>
    <n v="23"/>
  </r>
  <r>
    <n v="2331"/>
    <s v="MUJER"/>
    <n v="119219.91"/>
    <s v="PENSIONADOS EN SU PROPIO SISTEMA"/>
    <s v="SECTOR PUBLICO"/>
    <x v="0"/>
    <s v="NO"/>
    <s v="NO"/>
    <n v="59"/>
    <s v="No"/>
    <s v="No"/>
    <n v="119219.91"/>
    <s v="PENSIONADOS EN SU PROPIO SISTEMA"/>
    <n v="59"/>
  </r>
  <r>
    <n v="2332"/>
    <s v="MUJER"/>
    <n v="430000"/>
    <s v="ASALARIADO"/>
    <s v="SECTOR PRIVADO"/>
    <x v="0"/>
    <s v="NO"/>
    <s v="NO"/>
    <n v="42"/>
    <s v="No"/>
    <s v="No"/>
    <n v="430000"/>
    <s v="ASALARIADO"/>
    <n v="42"/>
  </r>
  <r>
    <n v="2333"/>
    <s v="MUJER"/>
    <n v="278030"/>
    <s v="ASEGURADO VOLUNTARIO"/>
    <s v="SECTOR PRIVADO"/>
    <x v="0"/>
    <s v="NO"/>
    <s v="SI"/>
    <n v="20"/>
    <s v="No"/>
    <s v="No"/>
    <n v="278030"/>
    <s v="ASEGURADO VOLUNTARIO"/>
    <n v="20"/>
  </r>
  <r>
    <n v="2334"/>
    <s v="HOMBRE"/>
    <n v="1613702.64"/>
    <s v="ASALARIADO"/>
    <s v="SECTOR PRIVADO"/>
    <x v="0"/>
    <s v="NO"/>
    <s v="NO"/>
    <n v="32"/>
    <s v="No"/>
    <s v="No"/>
    <n v="1613702.64"/>
    <s v="ASALARIADO"/>
    <n v="32"/>
  </r>
  <r>
    <n v="2335"/>
    <s v="HOMBRE"/>
    <n v="2545183.7000000002"/>
    <s v="ASALARIADO"/>
    <s v="SECTOR PRIVADO"/>
    <x v="0"/>
    <s v="NO"/>
    <s v="NO"/>
    <n v="46"/>
    <s v="Atípico"/>
    <s v="No"/>
    <n v="2545183.7000000002"/>
    <s v="ASALARIADO"/>
    <n v="46"/>
  </r>
  <r>
    <n v="2336"/>
    <s v="HOMBRE"/>
    <n v="2133715"/>
    <s v="PENSIONADOS EN SU PROPIO SISTEMA"/>
    <s v="SECTOR PUBLICO"/>
    <x v="0"/>
    <s v="NO"/>
    <s v="NO"/>
    <n v="83"/>
    <s v="No"/>
    <s v="No"/>
    <n v="2133715"/>
    <s v="PENSIONADOS EN SU PROPIO SISTEMA"/>
    <n v="83"/>
  </r>
  <r>
    <n v="2337"/>
    <s v="MUJER"/>
    <n v="81536"/>
    <s v="ASALARIADO"/>
    <s v="SECTOR PUBLICO"/>
    <x v="0"/>
    <s v="NO"/>
    <s v="SI"/>
    <n v="31"/>
    <s v="No"/>
    <s v="No"/>
    <n v="81536"/>
    <s v="ASALARIADO"/>
    <n v="31"/>
  </r>
  <r>
    <n v="2338"/>
    <s v="MUJER"/>
    <n v="157177"/>
    <s v="ASALARIADO"/>
    <s v="SECTOR PRIVADO"/>
    <x v="0"/>
    <s v="NO"/>
    <s v="NO"/>
    <n v="23"/>
    <s v="No"/>
    <s v="No"/>
    <n v="157177"/>
    <s v="ASALARIADO"/>
    <n v="23"/>
  </r>
  <r>
    <n v="2339"/>
    <s v="HOMBRE"/>
    <n v="505609"/>
    <s v="ASALARIADO"/>
    <s v="SECTOR PRIVADO"/>
    <x v="0"/>
    <s v="NO"/>
    <s v="NO"/>
    <n v="44"/>
    <s v="No"/>
    <s v="No"/>
    <n v="505609"/>
    <s v="ASALARIADO"/>
    <n v="44"/>
  </r>
  <r>
    <n v="2340"/>
    <s v="MUJER"/>
    <n v="6177.62"/>
    <s v="ASALARIADO"/>
    <s v="SECTOR PRIVADO"/>
    <x v="0"/>
    <s v="NO"/>
    <s v="NO"/>
    <n v="61"/>
    <s v="No"/>
    <s v="No"/>
    <n v="6177.62"/>
    <s v="ASALARIADO"/>
    <n v="61"/>
  </r>
  <r>
    <n v="2341"/>
    <s v="MUJER"/>
    <n v="299137"/>
    <s v="ASALARIADO"/>
    <s v="SECTOR PUBLICO"/>
    <x v="0"/>
    <s v="NO"/>
    <s v="NO"/>
    <n v="44"/>
    <s v="No"/>
    <s v="No"/>
    <n v="299137"/>
    <s v="ASALARIADO"/>
    <n v="44"/>
  </r>
  <r>
    <n v="2342"/>
    <s v="MUJER"/>
    <n v="338166"/>
    <s v="TRABAJADOR INDEPENDIENTE"/>
    <s v="SECTOR PRIVADO"/>
    <x v="0"/>
    <s v="NO"/>
    <s v="NO"/>
    <n v="61"/>
    <s v="No"/>
    <s v="No"/>
    <n v="338166"/>
    <s v="TRABAJADOR INDEPENDIENTE"/>
    <n v="61"/>
  </r>
  <r>
    <n v="2343"/>
    <s v="HOMBRE"/>
    <n v="1250000"/>
    <s v="ASALARIADO"/>
    <s v="SECTOR PRIVADO"/>
    <x v="0"/>
    <s v="NO"/>
    <s v="NO"/>
    <n v="29"/>
    <s v="No"/>
    <s v="No"/>
    <n v="1250000"/>
    <s v="ASALARIADO"/>
    <n v="29"/>
  </r>
  <r>
    <n v="2344"/>
    <s v="MUJER"/>
    <n v="305704"/>
    <s v="ASEGURADO VOLUNTARIO"/>
    <s v="SECTOR PRIVADO"/>
    <x v="1"/>
    <s v="NO"/>
    <s v="NO"/>
    <n v="60"/>
    <s v="No"/>
    <s v="No"/>
    <n v="305704"/>
    <s v="ASEGURADO VOLUNTARIO"/>
    <n v="60"/>
  </r>
  <r>
    <n v="2345"/>
    <s v="HOMBRE"/>
    <n v="502063.88"/>
    <s v="ASALARIADO"/>
    <s v="SECTOR PRIVADO"/>
    <x v="0"/>
    <s v="NO"/>
    <s v="NO"/>
    <n v="22"/>
    <s v="No"/>
    <s v="No"/>
    <n v="502063.88"/>
    <s v="ASALARIADO"/>
    <n v="22"/>
  </r>
  <r>
    <n v="2346"/>
    <s v="HOMBRE"/>
    <n v="843824.96"/>
    <s v="ASALARIADO"/>
    <s v="SECTOR PRIVADO"/>
    <x v="0"/>
    <s v="NO"/>
    <s v="NO"/>
    <n v="31"/>
    <s v="No"/>
    <s v="No"/>
    <n v="843824.96"/>
    <s v="ASALARIADO"/>
    <n v="31"/>
  </r>
  <r>
    <n v="2347"/>
    <s v="HOMBRE"/>
    <n v="278030"/>
    <s v="TRABAJADOR INDEPENDIENTE"/>
    <s v="SECTOR PRIVADO"/>
    <x v="0"/>
    <s v="NO"/>
    <s v="SI"/>
    <n v="39"/>
    <s v="No"/>
    <s v="No"/>
    <n v="278030"/>
    <s v="TRABAJADOR INDEPENDIENTE"/>
    <n v="39"/>
  </r>
  <r>
    <n v="2348"/>
    <s v="HOMBRE"/>
    <n v="347504.4"/>
    <s v="ASALARIADO"/>
    <s v="SECTOR PRIVADO"/>
    <x v="0"/>
    <s v="SI"/>
    <s v="NO"/>
    <n v="24"/>
    <s v="No"/>
    <s v="No"/>
    <n v="347504.4"/>
    <s v="ASALARIADO"/>
    <n v="24"/>
  </r>
  <r>
    <n v="2349"/>
    <s v="HOMBRE"/>
    <n v="1811308.47"/>
    <s v="ASALARIADO"/>
    <s v="SECTOR PRIVADO"/>
    <x v="0"/>
    <s v="NO"/>
    <s v="NO"/>
    <n v="43"/>
    <s v="No"/>
    <s v="No"/>
    <n v="1811308.47"/>
    <s v="ASALARIADO"/>
    <n v="43"/>
  </r>
  <r>
    <n v="2350"/>
    <s v="MUJER"/>
    <n v="359544.27"/>
    <s v="CONVENIOS ESPECIALES DE ASEGURADOS VOLUNTARIOS"/>
    <s v="SECTOR PRIVADO"/>
    <x v="0"/>
    <s v="SI"/>
    <s v="NO"/>
    <n v="51"/>
    <s v="No"/>
    <s v="No"/>
    <n v="359544.27"/>
    <s v="CONVENIOS ESPECIALES DE ASEGURADOS VOLUNTARIOS"/>
    <n v="51"/>
  </r>
  <r>
    <n v="2351"/>
    <s v="MUJER"/>
    <n v="278030"/>
    <s v="CONVENIOS ESPECIALES DE TRABAJADORES INDEPENDIENTES"/>
    <s v="SECTOR PRIVADO"/>
    <x v="0"/>
    <s v="NO"/>
    <s v="NO"/>
    <n v="32"/>
    <s v="No"/>
    <s v="No"/>
    <n v="278030"/>
    <s v="CONVENIOS ESPECIALES DE TRABAJADORES INDEPENDIENTES"/>
    <n v="32"/>
  </r>
  <r>
    <n v="2352"/>
    <s v="MUJER"/>
    <n v="278035"/>
    <s v="ASEGURADO VOLUNTARIO"/>
    <s v="SECTOR PRIVADO"/>
    <x v="0"/>
    <s v="NO"/>
    <s v="NO"/>
    <n v="27"/>
    <s v="No"/>
    <s v="No"/>
    <n v="278035"/>
    <s v="ASEGURADO VOLUNTARIO"/>
    <n v="27"/>
  </r>
  <r>
    <n v="2353"/>
    <s v="HOMBRE"/>
    <n v="888101.64"/>
    <s v="ASALARIADO"/>
    <s v="SECTOR PUBLICO"/>
    <x v="0"/>
    <s v="NO"/>
    <s v="NO"/>
    <n v="30"/>
    <s v="No"/>
    <s v="No"/>
    <n v="888101.64"/>
    <s v="ASALARIADO"/>
    <n v="30"/>
  </r>
  <r>
    <n v="2354"/>
    <s v="MUJER"/>
    <n v="417971.20000000001"/>
    <s v="ASALARIADO"/>
    <s v="SECTOR PRIVADO"/>
    <x v="0"/>
    <s v="NO"/>
    <s v="SI"/>
    <n v="40"/>
    <s v="No"/>
    <s v="No"/>
    <n v="417971.20000000001"/>
    <s v="ASALARIADO"/>
    <n v="40"/>
  </r>
  <r>
    <n v="2355"/>
    <s v="MUJER"/>
    <n v="380732"/>
    <s v="ASALARIADO"/>
    <s v="SECTOR PUBLICO"/>
    <x v="0"/>
    <s v="NO"/>
    <s v="SI"/>
    <n v="55"/>
    <s v="No"/>
    <s v="No"/>
    <n v="380732"/>
    <s v="ASALARIADO"/>
    <n v="55"/>
  </r>
  <r>
    <n v="2356"/>
    <s v="HOMBRE"/>
    <n v="3173069.67"/>
    <s v="ASALARIADO"/>
    <s v="SECTOR PUBLICO"/>
    <x v="0"/>
    <s v="NO"/>
    <s v="NO"/>
    <n v="54"/>
    <s v="Atípico"/>
    <s v="No"/>
    <n v="3173069.67"/>
    <s v="ASALARIADO"/>
    <n v="54"/>
  </r>
  <r>
    <n v="2357"/>
    <s v="MUJER"/>
    <n v="355000"/>
    <s v="TRABAJADOR INDEPENDIENTE"/>
    <s v="SECTOR PRIVADO"/>
    <x v="0"/>
    <s v="NO"/>
    <s v="SI"/>
    <n v="28"/>
    <s v="No"/>
    <s v="No"/>
    <n v="355000"/>
    <s v="TRABAJADOR INDEPENDIENTE"/>
    <n v="28"/>
  </r>
  <r>
    <n v="2358"/>
    <s v="HOMBRE"/>
    <n v="563202"/>
    <s v="ASALARIADO"/>
    <s v="SECTOR PRIVADO"/>
    <x v="0"/>
    <s v="NO"/>
    <s v="NO"/>
    <n v="37"/>
    <s v="No"/>
    <s v="No"/>
    <n v="563202"/>
    <s v="ASALARIADO"/>
    <n v="37"/>
  </r>
  <r>
    <n v="2359"/>
    <s v="HOMBRE"/>
    <n v="299647"/>
    <s v="ASEGURADO VOLUNTARIO"/>
    <s v="SECTOR PRIVADO"/>
    <x v="0"/>
    <s v="NO"/>
    <s v="NO"/>
    <n v="74"/>
    <s v="No"/>
    <s v="No"/>
    <n v="299647"/>
    <s v="ASEGURADO VOLUNTARIO"/>
    <n v="74"/>
  </r>
  <r>
    <n v="2360"/>
    <s v="HOMBRE"/>
    <n v="564955.81999999995"/>
    <s v="ASALARIADO"/>
    <s v="SECTOR PRIVADO"/>
    <x v="0"/>
    <s v="NO"/>
    <s v="NO"/>
    <n v="60"/>
    <s v="No"/>
    <s v="No"/>
    <n v="564955.81999999995"/>
    <s v="ASALARIADO"/>
    <n v="60"/>
  </r>
  <r>
    <n v="2361"/>
    <s v="HOMBRE"/>
    <n v="326749"/>
    <s v="TRABAJADOR INDEPENDIENTE"/>
    <s v="SECTOR PRIVADO"/>
    <x v="0"/>
    <s v="NO"/>
    <s v="SI"/>
    <n v="52"/>
    <s v="No"/>
    <s v="No"/>
    <n v="326749"/>
    <s v="TRABAJADOR INDEPENDIENTE"/>
    <n v="52"/>
  </r>
  <r>
    <n v="2362"/>
    <s v="HOMBRE"/>
    <n v="2190000"/>
    <s v="ASALARIADO"/>
    <s v="SECTOR PRIVADO"/>
    <x v="0"/>
    <s v="NO"/>
    <s v="NO"/>
    <n v="59"/>
    <s v="No"/>
    <s v="No"/>
    <n v="2190000"/>
    <s v="ASALARIADO"/>
    <n v="59"/>
  </r>
  <r>
    <n v="2363"/>
    <s v="MUJER"/>
    <n v="1248185"/>
    <s v="ASALARIADO"/>
    <s v="SECTOR PUBLICO"/>
    <x v="0"/>
    <s v="NO"/>
    <s v="SI"/>
    <n v="60"/>
    <s v="No"/>
    <s v="No"/>
    <n v="1248185"/>
    <s v="ASALARIADO"/>
    <n v="60"/>
  </r>
  <r>
    <n v="2364"/>
    <s v="MUJER"/>
    <n v="360000"/>
    <s v="ASALARIADO"/>
    <s v="SECTOR PRIVADO"/>
    <x v="0"/>
    <s v="NO"/>
    <s v="NO"/>
    <n v="27"/>
    <s v="No"/>
    <s v="No"/>
    <n v="360000"/>
    <s v="ASALARIADO"/>
    <n v="27"/>
  </r>
  <r>
    <n v="2365"/>
    <s v="HOMBRE"/>
    <n v="190000"/>
    <s v="ASALARIADO"/>
    <s v="SECTOR PRIVADO"/>
    <x v="0"/>
    <s v="NO"/>
    <s v="SI"/>
    <n v="45"/>
    <s v="No"/>
    <s v="No"/>
    <n v="190000"/>
    <s v="ASALARIADO"/>
    <n v="45"/>
  </r>
  <r>
    <n v="2366"/>
    <s v="MUJER"/>
    <n v="1287284"/>
    <s v="ASALARIADO"/>
    <s v="SECTOR PUBLICO"/>
    <x v="0"/>
    <s v="NO"/>
    <s v="NO"/>
    <n v="37"/>
    <s v="No"/>
    <s v="No"/>
    <n v="1287284"/>
    <s v="ASALARIADO"/>
    <n v="37"/>
  </r>
  <r>
    <n v="2367"/>
    <s v="HOMBRE"/>
    <n v="1161697.8500000001"/>
    <s v="ASALARIADO"/>
    <s v="SECTOR PUBLICO"/>
    <x v="0"/>
    <s v="NO"/>
    <s v="NO"/>
    <n v="41"/>
    <s v="No"/>
    <s v="No"/>
    <n v="1161697.8500000001"/>
    <s v="ASALARIADO"/>
    <n v="41"/>
  </r>
  <r>
    <n v="2368"/>
    <s v="HOMBRE"/>
    <n v="520000"/>
    <s v="ASALARIADO"/>
    <s v="SECTOR PRIVADO"/>
    <x v="0"/>
    <s v="NO"/>
    <s v="SI"/>
    <n v="62"/>
    <s v="No"/>
    <s v="No"/>
    <n v="520000"/>
    <s v="ASALARIADO"/>
    <n v="62"/>
  </r>
  <r>
    <n v="2369"/>
    <s v="HOMBRE"/>
    <n v="1459164"/>
    <s v="ASALARIADO"/>
    <s v="SECTOR PRIVADO"/>
    <x v="0"/>
    <s v="NO"/>
    <s v="NO"/>
    <n v="55"/>
    <s v="No"/>
    <s v="No"/>
    <n v="1459164"/>
    <s v="ASALARIADO"/>
    <n v="55"/>
  </r>
  <r>
    <n v="2370"/>
    <s v="HOMBRE"/>
    <n v="785103.77"/>
    <s v="ASALARIADO"/>
    <s v="SECTOR PRIVADO"/>
    <x v="0"/>
    <s v="NO"/>
    <s v="NO"/>
    <n v="49"/>
    <s v="No"/>
    <s v="No"/>
    <n v="785103.77"/>
    <s v="ASALARIADO"/>
    <n v="49"/>
  </r>
  <r>
    <n v="2371"/>
    <s v="HOMBRE"/>
    <n v="175874.58"/>
    <s v="ASALARIADO"/>
    <s v="SECTOR PRIVADO"/>
    <x v="0"/>
    <s v="NO"/>
    <s v="SI"/>
    <n v="38"/>
    <s v="No"/>
    <s v="No"/>
    <n v="175874.58"/>
    <s v="ASALARIADO"/>
    <n v="38"/>
  </r>
  <r>
    <n v="2372"/>
    <s v="HOMBRE"/>
    <n v="341004"/>
    <s v="ASALARIADO"/>
    <s v="SECTOR PRIVADO"/>
    <x v="0"/>
    <s v="SI"/>
    <s v="NO"/>
    <n v="57"/>
    <s v="No"/>
    <s v="No"/>
    <n v="341004"/>
    <s v="ASALARIADO"/>
    <n v="57"/>
  </r>
  <r>
    <n v="2373"/>
    <s v="MUJER"/>
    <n v="3426447.35"/>
    <s v="ASALARIADO"/>
    <s v="SECTOR PUBLICO"/>
    <x v="0"/>
    <s v="NO"/>
    <s v="NO"/>
    <n v="42"/>
    <s v="Atípico"/>
    <s v="No"/>
    <n v="3426447.35"/>
    <s v="ASALARIADO"/>
    <n v="42"/>
  </r>
  <r>
    <n v="2374"/>
    <s v="MUJER"/>
    <n v="638675"/>
    <s v="ASALARIADO"/>
    <s v="SECTOR PRIVADO"/>
    <x v="0"/>
    <s v="NO"/>
    <s v="NO"/>
    <n v="18"/>
    <s v="No"/>
    <s v="No"/>
    <n v="638675"/>
    <s v="ASALARIADO"/>
    <n v="18"/>
  </r>
  <r>
    <n v="2375"/>
    <s v="HOMBRE"/>
    <n v="587574"/>
    <s v="TRABAJADOR INDEPENDIENTE"/>
    <s v="SECTOR PRIVADO"/>
    <x v="0"/>
    <s v="SI"/>
    <s v="NO"/>
    <n v="53"/>
    <s v="No"/>
    <s v="No"/>
    <n v="587574"/>
    <s v="TRABAJADOR INDEPENDIENTE"/>
    <n v="53"/>
  </r>
  <r>
    <n v="2376"/>
    <s v="MUJER"/>
    <n v="120000"/>
    <s v="ASALARIADO"/>
    <s v="SECTOR PRIVADO"/>
    <x v="0"/>
    <s v="NO"/>
    <s v="SI"/>
    <n v="47"/>
    <s v="No"/>
    <s v="No"/>
    <n v="120000"/>
    <s v="ASALARIADO"/>
    <n v="47"/>
  </r>
  <r>
    <n v="2377"/>
    <s v="HOMBRE"/>
    <n v="498141.67"/>
    <s v="ASALARIADO"/>
    <s v="SECTOR PRIVADO"/>
    <x v="0"/>
    <s v="NO"/>
    <s v="NO"/>
    <n v="49"/>
    <s v="No"/>
    <s v="No"/>
    <n v="498141.67"/>
    <s v="ASALARIADO"/>
    <n v="49"/>
  </r>
  <r>
    <n v="2378"/>
    <s v="HOMBRE"/>
    <n v="562493.75"/>
    <s v="ASALARIADO"/>
    <s v="SECTOR PRIVADO"/>
    <x v="0"/>
    <s v="NO"/>
    <s v="NO"/>
    <n v="34"/>
    <s v="No"/>
    <s v="No"/>
    <n v="562493.75"/>
    <s v="ASALARIADO"/>
    <n v="34"/>
  </r>
  <r>
    <n v="2379"/>
    <s v="HOMBRE"/>
    <n v="464100"/>
    <s v="ASALARIADO"/>
    <s v="SECTOR PRIVADO"/>
    <x v="0"/>
    <s v="SI"/>
    <s v="NO"/>
    <n v="29"/>
    <s v="No"/>
    <s v="No"/>
    <n v="464100"/>
    <s v="ASALARIADO"/>
    <n v="29"/>
  </r>
  <r>
    <n v="2380"/>
    <s v="HOMBRE"/>
    <n v="324953"/>
    <s v="ASEGURADO VOLUNTARIO"/>
    <s v="SECTOR PRIVADO"/>
    <x v="0"/>
    <s v="NO"/>
    <s v="NO"/>
    <n v="33"/>
    <s v="No"/>
    <s v="No"/>
    <n v="324953"/>
    <s v="ASEGURADO VOLUNTARIO"/>
    <n v="33"/>
  </r>
  <r>
    <n v="2381"/>
    <s v="MUJER"/>
    <n v="318550"/>
    <s v="ASALARIADO"/>
    <s v="SECTOR PRIVADO"/>
    <x v="0"/>
    <s v="NO"/>
    <s v="NO"/>
    <n v="41"/>
    <s v="No"/>
    <s v="No"/>
    <n v="318550"/>
    <s v="ASALARIADO"/>
    <n v="41"/>
  </r>
  <r>
    <n v="2382"/>
    <s v="HOMBRE"/>
    <n v="336217.85"/>
    <s v="ASALARIADO"/>
    <s v="SECTOR PRIVADO"/>
    <x v="0"/>
    <s v="SI"/>
    <s v="NO"/>
    <n v="43"/>
    <s v="No"/>
    <s v="No"/>
    <n v="336217.85"/>
    <s v="ASALARIADO"/>
    <n v="43"/>
  </r>
  <r>
    <n v="2383"/>
    <s v="HOMBRE"/>
    <n v="297045"/>
    <s v="ASEGURADO VOLUNTARIO"/>
    <s v="SECTOR PRIVADO"/>
    <x v="0"/>
    <s v="NO"/>
    <s v="NO"/>
    <n v="24"/>
    <s v="No"/>
    <s v="No"/>
    <n v="297045"/>
    <s v="ASEGURADO VOLUNTARIO"/>
    <n v="24"/>
  </r>
  <r>
    <n v="2384"/>
    <s v="HOMBRE"/>
    <n v="1614330"/>
    <s v="ASALARIADO"/>
    <s v="SECTOR PUBLICO"/>
    <x v="0"/>
    <s v="NO"/>
    <s v="SI"/>
    <n v="30"/>
    <s v="No"/>
    <s v="No"/>
    <n v="1614330"/>
    <s v="ASALARIADO"/>
    <n v="30"/>
  </r>
  <r>
    <n v="2385"/>
    <s v="MUJER"/>
    <n v="260000"/>
    <s v="ASALARIADO"/>
    <s v="SECTOR PRIVADO"/>
    <x v="0"/>
    <s v="NO"/>
    <s v="SI"/>
    <n v="39"/>
    <s v="No"/>
    <s v="No"/>
    <n v="260000"/>
    <s v="ASALARIADO"/>
    <n v="39"/>
  </r>
  <r>
    <n v="2386"/>
    <s v="MUJER"/>
    <n v="278030"/>
    <s v="TRABAJADOR INDEPENDIENTE"/>
    <s v="SECTOR PRIVADO"/>
    <x v="0"/>
    <s v="NO"/>
    <s v="NO"/>
    <n v="52"/>
    <s v="No"/>
    <s v="No"/>
    <n v="278030"/>
    <s v="TRABAJADOR INDEPENDIENTE"/>
    <n v="52"/>
  </r>
  <r>
    <n v="2387"/>
    <s v="MUJER"/>
    <n v="297046"/>
    <s v="TRABAJADOR INDEPENDIENTE"/>
    <s v="SECTOR PRIVADO"/>
    <x v="0"/>
    <s v="NO"/>
    <s v="SI"/>
    <n v="40"/>
    <s v="No"/>
    <s v="No"/>
    <n v="297046"/>
    <s v="TRABAJADOR INDEPENDIENTE"/>
    <n v="40"/>
  </r>
  <r>
    <n v="2388"/>
    <s v="HOMBRE"/>
    <n v="491706.2"/>
    <s v="ASALARIADO"/>
    <s v="SECTOR PRIVADO"/>
    <x v="0"/>
    <s v="NO"/>
    <s v="NO"/>
    <n v="50"/>
    <s v="No"/>
    <s v="No"/>
    <n v="491706.2"/>
    <s v="ASALARIADO"/>
    <n v="50"/>
  </r>
  <r>
    <n v="2389"/>
    <s v="HOMBRE"/>
    <n v="1308403"/>
    <s v="ASALARIADO"/>
    <s v="SECTOR PUBLICO"/>
    <x v="0"/>
    <s v="NO"/>
    <s v="NO"/>
    <n v="40"/>
    <s v="No"/>
    <s v="No"/>
    <n v="1308403"/>
    <s v="ASALARIADO"/>
    <n v="40"/>
  </r>
  <r>
    <n v="2390"/>
    <s v="HOMBRE"/>
    <n v="278030"/>
    <s v="CONVENIOS ESPECIALES DE TRABAJADORES INDEPENDIENTES"/>
    <s v="SECTOR PRIVADO"/>
    <x v="0"/>
    <s v="NO"/>
    <s v="NO"/>
    <n v="28"/>
    <s v="No"/>
    <s v="No"/>
    <n v="278030"/>
    <s v="CONVENIOS ESPECIALES DE TRABAJADORES INDEPENDIENTES"/>
    <n v="28"/>
  </r>
  <r>
    <n v="2391"/>
    <s v="HOMBRE"/>
    <n v="338629"/>
    <s v="TRABAJADOR INDEPENDIENTE"/>
    <s v="SECTOR PRIVADO"/>
    <x v="0"/>
    <s v="NO"/>
    <s v="SI"/>
    <n v="39"/>
    <s v="No"/>
    <s v="No"/>
    <n v="338629"/>
    <s v="TRABAJADOR INDEPENDIENTE"/>
    <n v="39"/>
  </r>
  <r>
    <n v="2392"/>
    <s v="HOMBRE"/>
    <n v="639148"/>
    <s v="TRABAJADOR INDEPENDIENTE"/>
    <s v="SECTOR PRIVADO"/>
    <x v="0"/>
    <s v="NO"/>
    <s v="NO"/>
    <n v="48"/>
    <s v="No"/>
    <s v="No"/>
    <n v="639148"/>
    <s v="TRABAJADOR INDEPENDIENTE"/>
    <n v="48"/>
  </r>
  <r>
    <n v="2393"/>
    <s v="HOMBRE"/>
    <n v="869420"/>
    <s v="ASALARIADO"/>
    <s v="SECTOR PUBLICO"/>
    <x v="0"/>
    <s v="NO"/>
    <s v="SI"/>
    <n v="46"/>
    <s v="No"/>
    <s v="No"/>
    <n v="869420"/>
    <s v="ASALARIADO"/>
    <n v="46"/>
  </r>
  <r>
    <n v="2394"/>
    <s v="HOMBRE"/>
    <n v="86400"/>
    <s v="ASALARIADO"/>
    <s v="SECTOR PRIVADO"/>
    <x v="0"/>
    <s v="NO"/>
    <s v="NO"/>
    <n v="24"/>
    <s v="No"/>
    <s v="No"/>
    <n v="86400"/>
    <s v="ASALARIADO"/>
    <n v="24"/>
  </r>
  <r>
    <n v="2395"/>
    <s v="MUJER"/>
    <n v="466740"/>
    <s v="ASALARIADO"/>
    <s v="SECTOR PUBLICO"/>
    <x v="0"/>
    <s v="NO"/>
    <s v="SI"/>
    <n v="35"/>
    <s v="No"/>
    <s v="No"/>
    <n v="466740"/>
    <s v="ASALARIADO"/>
    <n v="35"/>
  </r>
  <r>
    <n v="2396"/>
    <s v="MUJER"/>
    <n v="319560"/>
    <s v="ASALARIADO"/>
    <s v="SECTOR PRIVADO"/>
    <x v="0"/>
    <s v="NO"/>
    <s v="SI"/>
    <n v="30"/>
    <s v="No"/>
    <s v="No"/>
    <n v="319560"/>
    <s v="ASALARIADO"/>
    <n v="30"/>
  </r>
  <r>
    <n v="2397"/>
    <s v="HOMBRE"/>
    <n v="545579.25"/>
    <s v="ASALARIADO"/>
    <s v="SECTOR PRIVADO"/>
    <x v="0"/>
    <s v="NO"/>
    <s v="NO"/>
    <n v="39"/>
    <s v="No"/>
    <s v="No"/>
    <n v="545579.25"/>
    <s v="ASALARIADO"/>
    <n v="39"/>
  </r>
  <r>
    <n v="2398"/>
    <s v="HOMBRE"/>
    <n v="297046"/>
    <s v="TRABAJADOR INDEPENDIENTE"/>
    <s v="SECTOR PRIVADO"/>
    <x v="0"/>
    <s v="SI"/>
    <s v="SI"/>
    <n v="43"/>
    <s v="No"/>
    <s v="No"/>
    <n v="297046"/>
    <s v="TRABAJADOR INDEPENDIENTE"/>
    <n v="43"/>
  </r>
  <r>
    <n v="2399"/>
    <s v="HOMBRE"/>
    <n v="464335.96"/>
    <s v="ASALARIADO"/>
    <s v="SECTOR PRIVADO"/>
    <x v="0"/>
    <s v="NO"/>
    <s v="NO"/>
    <n v="54"/>
    <s v="No"/>
    <s v="No"/>
    <n v="464335.96"/>
    <s v="ASALARIADO"/>
    <n v="54"/>
  </r>
  <r>
    <n v="2400"/>
    <s v="HOMBRE"/>
    <n v="35000"/>
    <s v="ASALARIADO"/>
    <s v="SECTOR PRIVADO"/>
    <x v="0"/>
    <s v="NO"/>
    <s v="NO"/>
    <n v="34"/>
    <s v="No"/>
    <s v="No"/>
    <n v="35000"/>
    <s v="ASALARIADO"/>
    <n v="34"/>
  </r>
  <r>
    <n v="2401"/>
    <s v="HOMBRE"/>
    <n v="344805"/>
    <s v="ASALARIADO"/>
    <s v="SECTOR PRIVADO"/>
    <x v="0"/>
    <s v="NO"/>
    <s v="NO"/>
    <n v="47"/>
    <s v="No"/>
    <s v="No"/>
    <n v="344805"/>
    <s v="ASALARIADO"/>
    <n v="47"/>
  </r>
  <r>
    <n v="2402"/>
    <s v="MUJER"/>
    <n v="323562"/>
    <s v="TRABAJADOR INDEPENDIENTE"/>
    <s v="SECTOR PRIVADO"/>
    <x v="0"/>
    <s v="NO"/>
    <s v="SI"/>
    <n v="38"/>
    <s v="No"/>
    <s v="No"/>
    <n v="323562"/>
    <s v="TRABAJADOR INDEPENDIENTE"/>
    <n v="38"/>
  </r>
  <r>
    <n v="2403"/>
    <s v="MUJER"/>
    <n v="1095589"/>
    <s v="ASALARIADO"/>
    <s v="SECTOR PUBLICO"/>
    <x v="0"/>
    <s v="NO"/>
    <s v="SI"/>
    <n v="37"/>
    <s v="No"/>
    <s v="No"/>
    <n v="1095589"/>
    <s v="ASALARIADO"/>
    <n v="37"/>
  </r>
  <r>
    <n v="2404"/>
    <s v="HOMBRE"/>
    <n v="549445.32999999996"/>
    <s v="ASALARIADO"/>
    <s v="SECTOR PRIVADO"/>
    <x v="0"/>
    <s v="NO"/>
    <s v="NO"/>
    <n v="20"/>
    <s v="No"/>
    <s v="No"/>
    <n v="549445.32999999996"/>
    <s v="ASALARIADO"/>
    <n v="20"/>
  </r>
  <r>
    <n v="2405"/>
    <s v="MUJER"/>
    <n v="245079.8"/>
    <s v="ASALARIADO"/>
    <s v="SECTOR PRIVADO"/>
    <x v="0"/>
    <s v="NO"/>
    <s v="NO"/>
    <n v="21"/>
    <s v="No"/>
    <s v="No"/>
    <n v="245079.8"/>
    <s v="ASALARIADO"/>
    <n v="21"/>
  </r>
  <r>
    <n v="2406"/>
    <s v="MUJER"/>
    <n v="387099.75"/>
    <s v="ASALARIADO"/>
    <s v="SECTOR PRIVADO"/>
    <x v="0"/>
    <s v="NO"/>
    <s v="NO"/>
    <n v="41"/>
    <s v="No"/>
    <s v="No"/>
    <n v="387099.75"/>
    <s v="ASALARIADO"/>
    <n v="41"/>
  </r>
  <r>
    <n v="2407"/>
    <s v="HOMBRE"/>
    <n v="253571"/>
    <s v="PENSIONADOS EN SU PROPIO SISTEMA"/>
    <s v="SECTOR PUBLICO"/>
    <x v="0"/>
    <s v="NO"/>
    <s v="NO"/>
    <n v="56"/>
    <s v="No"/>
    <s v="No"/>
    <n v="253571"/>
    <s v="PENSIONADOS EN SU PROPIO SISTEMA"/>
    <n v="56"/>
  </r>
  <r>
    <n v="2408"/>
    <s v="HOMBRE"/>
    <n v="1187224"/>
    <s v="ASALARIADO"/>
    <s v="SECTOR PUBLICO"/>
    <x v="0"/>
    <s v="NO"/>
    <s v="SI"/>
    <n v="46"/>
    <s v="No"/>
    <s v="No"/>
    <n v="1187224"/>
    <s v="ASALARIADO"/>
    <n v="46"/>
  </r>
  <r>
    <n v="2409"/>
    <s v="HOMBRE"/>
    <n v="584115.32999999996"/>
    <s v="ASALARIADO"/>
    <s v="SECTOR PRIVADO"/>
    <x v="0"/>
    <s v="NO"/>
    <s v="NO"/>
    <n v="46"/>
    <s v="No"/>
    <s v="No"/>
    <n v="584115.32999999996"/>
    <s v="ASALARIADO"/>
    <n v="46"/>
  </r>
  <r>
    <n v="2410"/>
    <s v="MUJER"/>
    <n v="446928"/>
    <s v="ASALARIADO"/>
    <s v="SECTOR PRIVADO"/>
    <x v="0"/>
    <s v="NO"/>
    <s v="NO"/>
    <n v="23"/>
    <s v="No"/>
    <s v="No"/>
    <n v="446928"/>
    <s v="ASALARIADO"/>
    <n v="23"/>
  </r>
  <r>
    <n v="2411"/>
    <s v="HOMBRE"/>
    <n v="302470"/>
    <s v="ASEGURADO VOLUNTARIO"/>
    <s v="SECTOR PRIVADO"/>
    <x v="0"/>
    <s v="SI"/>
    <s v="NO"/>
    <n v="34"/>
    <s v="No"/>
    <s v="No"/>
    <n v="302470"/>
    <s v="ASEGURADO VOLUNTARIO"/>
    <n v="34"/>
  </r>
  <r>
    <n v="2412"/>
    <s v="HOMBRE"/>
    <n v="277000"/>
    <s v="ASALARIADO"/>
    <s v="SECTOR PRIVADO"/>
    <x v="0"/>
    <s v="SI"/>
    <s v="SI"/>
    <n v="23"/>
    <s v="No"/>
    <s v="No"/>
    <n v="277000"/>
    <s v="ASALARIADO"/>
    <n v="23"/>
  </r>
  <r>
    <n v="2413"/>
    <s v="HOMBRE"/>
    <n v="241458"/>
    <s v="ASALARIADO"/>
    <s v="SECTOR PRIVADO"/>
    <x v="0"/>
    <s v="NO"/>
    <s v="SI"/>
    <n v="41"/>
    <s v="No"/>
    <s v="No"/>
    <n v="241458"/>
    <s v="ASALARIADO"/>
    <n v="41"/>
  </r>
  <r>
    <n v="2414"/>
    <s v="HOMBRE"/>
    <n v="255000"/>
    <s v="ASALARIADO"/>
    <s v="SECTOR PRIVADO"/>
    <x v="0"/>
    <s v="SI"/>
    <s v="SI"/>
    <n v="55"/>
    <s v="No"/>
    <s v="No"/>
    <n v="255000"/>
    <s v="ASALARIADO"/>
    <n v="55"/>
  </r>
  <r>
    <n v="2415"/>
    <s v="MUJER"/>
    <n v="1332081"/>
    <s v="PENSIONADOS EN SU PROPIO SISTEMA"/>
    <s v="SECTOR PUBLICO"/>
    <x v="0"/>
    <s v="NO"/>
    <s v="NO"/>
    <n v="65"/>
    <s v="No"/>
    <s v="No"/>
    <n v="1332081"/>
    <s v="PENSIONADOS EN SU PROPIO SISTEMA"/>
    <n v="65"/>
  </r>
  <r>
    <n v="2416"/>
    <s v="HOMBRE"/>
    <n v="323296"/>
    <s v="TRABAJADOR INDEPENDIENTE"/>
    <s v="SECTOR PRIVADO"/>
    <x v="0"/>
    <s v="NO"/>
    <s v="NO"/>
    <n v="33"/>
    <s v="No"/>
    <s v="No"/>
    <n v="323296"/>
    <s v="TRABAJADOR INDEPENDIENTE"/>
    <n v="33"/>
  </r>
  <r>
    <n v="2417"/>
    <s v="HOMBRE"/>
    <n v="362000"/>
    <s v="ASALARIADO"/>
    <s v="SECTOR PRIVADO"/>
    <x v="0"/>
    <s v="NO"/>
    <s v="NO"/>
    <n v="31"/>
    <s v="No"/>
    <s v="No"/>
    <n v="362000"/>
    <s v="ASALARIADO"/>
    <n v="31"/>
  </r>
  <r>
    <n v="2418"/>
    <s v="HOMBRE"/>
    <n v="501467"/>
    <s v="TRABAJADOR INDEPENDIENTE"/>
    <s v="SECTOR PRIVADO"/>
    <x v="0"/>
    <s v="NO"/>
    <s v="NO"/>
    <n v="37"/>
    <s v="No"/>
    <s v="No"/>
    <n v="501467"/>
    <s v="TRABAJADOR INDEPENDIENTE"/>
    <n v="37"/>
  </r>
  <r>
    <n v="2419"/>
    <s v="MUJER"/>
    <n v="534933"/>
    <s v="ASALARIADO"/>
    <s v="SECTOR PRIVADO"/>
    <x v="0"/>
    <s v="NO"/>
    <s v="NO"/>
    <n v="59"/>
    <s v="No"/>
    <s v="No"/>
    <n v="534933"/>
    <s v="ASALARIADO"/>
    <n v="59"/>
  </r>
  <r>
    <n v="2420"/>
    <s v="MUJER"/>
    <n v="375584"/>
    <s v="ASALARIADO"/>
    <s v="SECTOR PUBLICO"/>
    <x v="0"/>
    <s v="NO"/>
    <s v="NO"/>
    <n v="26"/>
    <s v="No"/>
    <s v="No"/>
    <n v="375584"/>
    <s v="ASALARIADO"/>
    <n v="26"/>
  </r>
  <r>
    <n v="2421"/>
    <s v="HOMBRE"/>
    <n v="414094.87"/>
    <s v="ASALARIADO"/>
    <s v="SECTOR PRIVADO"/>
    <x v="0"/>
    <s v="NO"/>
    <s v="NO"/>
    <n v="19"/>
    <s v="No"/>
    <s v="No"/>
    <n v="414094.87"/>
    <s v="ASALARIADO"/>
    <n v="19"/>
  </r>
  <r>
    <n v="2422"/>
    <s v="HOMBRE"/>
    <n v="292387"/>
    <s v="ASEGURADO VOLUNTARIO"/>
    <s v="SECTOR PRIVADO"/>
    <x v="0"/>
    <s v="NO"/>
    <s v="SI"/>
    <n v="52"/>
    <s v="No"/>
    <s v="No"/>
    <n v="292387"/>
    <s v="ASEGURADO VOLUNTARIO"/>
    <n v="52"/>
  </r>
  <r>
    <n v="2423"/>
    <s v="MUJER"/>
    <n v="753003.24"/>
    <s v="ASALARIADO"/>
    <s v="SECTOR PUBLICO"/>
    <x v="0"/>
    <s v="NO"/>
    <s v="NO"/>
    <n v="22"/>
    <s v="No"/>
    <s v="No"/>
    <n v="753003.24"/>
    <s v="ASALARIADO"/>
    <n v="22"/>
  </r>
  <r>
    <n v="2424"/>
    <s v="MUJER"/>
    <n v="375740"/>
    <s v="TRABAJADOR INDEPENDIENTE"/>
    <s v="SECTOR PRIVADO"/>
    <x v="0"/>
    <s v="NO"/>
    <s v="SI"/>
    <n v="50"/>
    <s v="No"/>
    <s v="No"/>
    <n v="375740"/>
    <s v="TRABAJADOR INDEPENDIENTE"/>
    <n v="50"/>
  </r>
  <r>
    <n v="2425"/>
    <s v="MUJER"/>
    <n v="1070560"/>
    <s v="ASALARIADO"/>
    <s v="SECTOR PUBLICO"/>
    <x v="0"/>
    <s v="NO"/>
    <s v="SI"/>
    <n v="34"/>
    <s v="No"/>
    <s v="No"/>
    <n v="1070560"/>
    <s v="ASALARIADO"/>
    <n v="34"/>
  </r>
  <r>
    <n v="2426"/>
    <s v="MUJER"/>
    <n v="297046"/>
    <s v="ASEGURADO VOLUNTARIO"/>
    <s v="SECTOR PRIVADO"/>
    <x v="0"/>
    <s v="SI"/>
    <s v="NO"/>
    <n v="55"/>
    <s v="No"/>
    <s v="No"/>
    <n v="297046"/>
    <s v="ASEGURADO VOLUNTARIO"/>
    <n v="55"/>
  </r>
  <r>
    <n v="2427"/>
    <s v="HOMBRE"/>
    <n v="391510"/>
    <s v="ASALARIADO"/>
    <s v="SECTOR PRIVADO"/>
    <x v="0"/>
    <s v="NO"/>
    <s v="NO"/>
    <n v="31"/>
    <s v="No"/>
    <s v="No"/>
    <n v="391510"/>
    <s v="ASALARIADO"/>
    <n v="31"/>
  </r>
  <r>
    <n v="2428"/>
    <s v="HOMBRE"/>
    <n v="447250"/>
    <s v="ASALARIADO"/>
    <s v="SECTOR PRIVADO"/>
    <x v="0"/>
    <s v="NO"/>
    <s v="NO"/>
    <n v="37"/>
    <s v="No"/>
    <s v="No"/>
    <n v="447250"/>
    <s v="ASALARIADO"/>
    <n v="37"/>
  </r>
  <r>
    <n v="2429"/>
    <s v="HOMBRE"/>
    <n v="518738.06"/>
    <s v="ASALARIADO"/>
    <s v="SECTOR PRIVADO"/>
    <x v="0"/>
    <s v="SI"/>
    <s v="NO"/>
    <n v="41"/>
    <s v="No"/>
    <s v="No"/>
    <n v="518738.06"/>
    <s v="ASALARIADO"/>
    <n v="41"/>
  </r>
  <r>
    <n v="2430"/>
    <s v="MUJER"/>
    <n v="1373096"/>
    <s v="ASALARIADO"/>
    <s v="SECTOR PUBLICO"/>
    <x v="0"/>
    <s v="NO"/>
    <s v="NO"/>
    <n v="37"/>
    <s v="No"/>
    <s v="No"/>
    <n v="1373096"/>
    <s v="ASALARIADO"/>
    <n v="37"/>
  </r>
  <r>
    <n v="2431"/>
    <s v="MUJER"/>
    <n v="574611.66"/>
    <s v="ASALARIADO"/>
    <s v="SECTOR PRIVADO"/>
    <x v="0"/>
    <s v="NO"/>
    <s v="NO"/>
    <n v="37"/>
    <s v="No"/>
    <s v="No"/>
    <n v="574611.66"/>
    <s v="ASALARIADO"/>
    <n v="37"/>
  </r>
  <r>
    <n v="2432"/>
    <s v="HOMBRE"/>
    <n v="450297.7"/>
    <s v="ASALARIADO"/>
    <s v="SECTOR PRIVADO"/>
    <x v="0"/>
    <s v="NO"/>
    <s v="NO"/>
    <n v="43"/>
    <s v="No"/>
    <s v="No"/>
    <n v="450297.7"/>
    <s v="ASALARIADO"/>
    <n v="43"/>
  </r>
  <r>
    <n v="2433"/>
    <s v="MUJER"/>
    <n v="477000"/>
    <s v="ASALARIADO"/>
    <s v="SECTOR PRIVADO"/>
    <x v="0"/>
    <s v="NO"/>
    <s v="NO"/>
    <n v="34"/>
    <s v="No"/>
    <s v="No"/>
    <n v="477000"/>
    <s v="ASALARIADO"/>
    <n v="34"/>
  </r>
  <r>
    <n v="2434"/>
    <s v="HOMBRE"/>
    <n v="4164181.77"/>
    <s v="ASALARIADO"/>
    <s v="SECTOR PRIVADO"/>
    <x v="0"/>
    <s v="NO"/>
    <s v="NO"/>
    <n v="35"/>
    <s v="Atípico"/>
    <s v="No"/>
    <n v="4164181.77"/>
    <s v="ASALARIADO"/>
    <n v="35"/>
  </r>
  <r>
    <n v="2435"/>
    <s v="MUJER"/>
    <n v="1476693.45"/>
    <s v="PENSIONADOS EN SU PROPIO SISTEMA"/>
    <s v="SECTOR PUBLICO"/>
    <x v="0"/>
    <s v="NO"/>
    <s v="NO"/>
    <n v="62"/>
    <s v="No"/>
    <s v="No"/>
    <n v="1476693.45"/>
    <s v="PENSIONADOS EN SU PROPIO SISTEMA"/>
    <n v="62"/>
  </r>
  <r>
    <n v="2436"/>
    <s v="HOMBRE"/>
    <n v="278030"/>
    <s v="TRABAJADOR INDEPENDIENTE"/>
    <s v="SECTOR PRIVADO"/>
    <x v="0"/>
    <s v="NO"/>
    <s v="NO"/>
    <n v="38"/>
    <s v="No"/>
    <s v="No"/>
    <n v="278030"/>
    <s v="TRABAJADOR INDEPENDIENTE"/>
    <n v="38"/>
  </r>
  <r>
    <n v="2437"/>
    <s v="HOMBRE"/>
    <n v="534815.5"/>
    <s v="ASALARIADO"/>
    <s v="SECTOR PUBLICO"/>
    <x v="0"/>
    <s v="NO"/>
    <s v="NO"/>
    <n v="26"/>
    <s v="No"/>
    <s v="No"/>
    <n v="534815.5"/>
    <s v="ASALARIADO"/>
    <n v="26"/>
  </r>
  <r>
    <n v="2438"/>
    <s v="HOMBRE"/>
    <n v="2767500"/>
    <s v="ASALARIADO"/>
    <s v="SECTOR PRIVADO"/>
    <x v="0"/>
    <s v="NO"/>
    <s v="NO"/>
    <n v="24"/>
    <s v="Atípico"/>
    <s v="No"/>
    <n v="2767500"/>
    <s v="ASALARIADO"/>
    <n v="24"/>
  </r>
  <r>
    <n v="2439"/>
    <s v="HOMBRE"/>
    <n v="297046"/>
    <s v="TRABAJADOR INDEPENDIENTE"/>
    <s v="SECTOR PRIVADO"/>
    <x v="0"/>
    <s v="NO"/>
    <s v="NO"/>
    <n v="29"/>
    <s v="No"/>
    <s v="No"/>
    <n v="297046"/>
    <s v="TRABAJADOR INDEPENDIENTE"/>
    <n v="29"/>
  </r>
  <r>
    <n v="2440"/>
    <s v="MUJER"/>
    <n v="278030"/>
    <s v="CONVENIOS ESPECIALES DE TRABAJADORES INDEPENDIENTES"/>
    <s v="SECTOR PRIVADO"/>
    <x v="0"/>
    <s v="NO"/>
    <s v="NO"/>
    <n v="39"/>
    <s v="No"/>
    <s v="No"/>
    <n v="278030"/>
    <s v="CONVENIOS ESPECIALES DE TRABAJADORES INDEPENDIENTES"/>
    <n v="39"/>
  </r>
  <r>
    <n v="2441"/>
    <s v="MUJER"/>
    <n v="436419"/>
    <s v="PENSIONADOS EN SU PROPIO SISTEMA"/>
    <s v="SECTOR PUBLICO"/>
    <x v="0"/>
    <s v="NO"/>
    <s v="NO"/>
    <n v="79"/>
    <s v="No"/>
    <s v="No"/>
    <n v="436419"/>
    <s v="PENSIONADOS EN SU PROPIO SISTEMA"/>
    <n v="79"/>
  </r>
  <r>
    <n v="2442"/>
    <s v="MUJER"/>
    <n v="734801"/>
    <s v="ASALARIADO"/>
    <s v="SECTOR PUBLICO"/>
    <x v="0"/>
    <s v="NO"/>
    <s v="NO"/>
    <n v="43"/>
    <s v="No"/>
    <s v="No"/>
    <n v="734801"/>
    <s v="ASALARIADO"/>
    <n v="43"/>
  </r>
  <r>
    <n v="2443"/>
    <s v="HOMBRE"/>
    <n v="639148"/>
    <s v="TRABAJADOR INDEPENDIENTE"/>
    <s v="SECTOR PRIVADO"/>
    <x v="0"/>
    <s v="NO"/>
    <s v="SI"/>
    <n v="44"/>
    <s v="No"/>
    <s v="No"/>
    <n v="639148"/>
    <s v="TRABAJADOR INDEPENDIENTE"/>
    <n v="44"/>
  </r>
  <r>
    <n v="2444"/>
    <s v="MUJER"/>
    <n v="454899.51"/>
    <s v="ASALARIADO"/>
    <s v="SECTOR PUBLICO"/>
    <x v="0"/>
    <s v="NO"/>
    <s v="NO"/>
    <n v="59"/>
    <s v="No"/>
    <s v="No"/>
    <n v="454899.51"/>
    <s v="ASALARIADO"/>
    <n v="59"/>
  </r>
  <r>
    <n v="2445"/>
    <s v="MUJER"/>
    <n v="3622084.85"/>
    <s v="ASALARIADO"/>
    <s v="SECTOR PRIVADO"/>
    <x v="0"/>
    <s v="NO"/>
    <s v="NO"/>
    <n v="35"/>
    <s v="Atípico"/>
    <s v="No"/>
    <n v="3622084.85"/>
    <s v="ASALARIADO"/>
    <n v="35"/>
  </r>
  <r>
    <n v="2446"/>
    <s v="HOMBRE"/>
    <n v="360000"/>
    <s v="ASALARIADO"/>
    <s v="SECTOR PRIVADO"/>
    <x v="0"/>
    <s v="NO"/>
    <s v="NO"/>
    <n v="37"/>
    <s v="No"/>
    <s v="No"/>
    <n v="360000"/>
    <s v="ASALARIADO"/>
    <n v="37"/>
  </r>
  <r>
    <n v="2447"/>
    <s v="MUJER"/>
    <n v="1064830"/>
    <s v="ASALARIADO"/>
    <s v="SECTOR PUBLICO"/>
    <x v="0"/>
    <s v="NO"/>
    <s v="SI"/>
    <n v="51"/>
    <s v="No"/>
    <s v="No"/>
    <n v="1064830"/>
    <s v="ASALARIADO"/>
    <n v="51"/>
  </r>
  <r>
    <n v="2448"/>
    <s v="MUJER"/>
    <n v="62402.9"/>
    <s v="ASALARIADO"/>
    <s v="SECTOR PRIVADO"/>
    <x v="0"/>
    <s v="NO"/>
    <s v="NO"/>
    <n v="21"/>
    <s v="No"/>
    <s v="No"/>
    <n v="62402.9"/>
    <s v="ASALARIADO"/>
    <n v="21"/>
  </r>
  <r>
    <n v="2449"/>
    <s v="HOMBRE"/>
    <n v="297046"/>
    <s v="TRABAJADOR INDEPENDIENTE"/>
    <s v="SECTOR PRIVADO"/>
    <x v="0"/>
    <s v="NO"/>
    <s v="SI"/>
    <n v="30"/>
    <s v="No"/>
    <s v="No"/>
    <n v="297046"/>
    <s v="TRABAJADOR INDEPENDIENTE"/>
    <n v="30"/>
  </r>
  <r>
    <n v="2450"/>
    <s v="MUJER"/>
    <n v="338125"/>
    <s v="ASALARIADO"/>
    <s v="SECTOR PRIVADO"/>
    <x v="0"/>
    <s v="NO"/>
    <s v="NO"/>
    <n v="50"/>
    <s v="No"/>
    <s v="No"/>
    <n v="338125"/>
    <s v="ASALARIADO"/>
    <n v="50"/>
  </r>
  <r>
    <n v="2451"/>
    <s v="HOMBRE"/>
    <n v="423458"/>
    <s v="TRABAJADOR INDEPENDIENTE"/>
    <s v="SECTOR PRIVADO"/>
    <x v="0"/>
    <s v="NO"/>
    <s v="NO"/>
    <n v="42"/>
    <s v="No"/>
    <s v="No"/>
    <n v="423458"/>
    <s v="TRABAJADOR INDEPENDIENTE"/>
    <n v="42"/>
  </r>
  <r>
    <n v="2452"/>
    <s v="HOMBRE"/>
    <n v="75000"/>
    <s v="ASALARIADO"/>
    <s v="SECTOR PRIVADO"/>
    <x v="0"/>
    <s v="NO"/>
    <s v="SI"/>
    <n v="28"/>
    <s v="No"/>
    <s v="No"/>
    <n v="75000"/>
    <s v="ASALARIADO"/>
    <n v="28"/>
  </r>
  <r>
    <n v="2453"/>
    <s v="HOMBRE"/>
    <n v="318000"/>
    <s v="ASALARIADO"/>
    <s v="SECTOR PRIVADO"/>
    <x v="0"/>
    <s v="NO"/>
    <s v="SI"/>
    <n v="50"/>
    <s v="No"/>
    <s v="No"/>
    <n v="318000"/>
    <s v="ASALARIADO"/>
    <n v="50"/>
  </r>
  <r>
    <n v="2454"/>
    <s v="HOMBRE"/>
    <n v="297187"/>
    <s v="TRABAJADOR INDEPENDIENTE"/>
    <s v="SECTOR PRIVADO"/>
    <x v="0"/>
    <s v="NO"/>
    <s v="NO"/>
    <n v="41"/>
    <s v="No"/>
    <s v="No"/>
    <n v="297187"/>
    <s v="TRABAJADOR INDEPENDIENTE"/>
    <n v="41"/>
  </r>
  <r>
    <n v="2455"/>
    <s v="MUJER"/>
    <n v="1023887.95"/>
    <s v="ASALARIADO"/>
    <s v="SECTOR PUBLICO"/>
    <x v="0"/>
    <s v="NO"/>
    <s v="NO"/>
    <n v="33"/>
    <s v="No"/>
    <s v="No"/>
    <n v="1023887.95"/>
    <s v="ASALARIADO"/>
    <n v="33"/>
  </r>
  <r>
    <n v="2456"/>
    <s v="MUJER"/>
    <n v="297046"/>
    <s v="TRABAJADOR INDEPENDIENTE"/>
    <s v="SECTOR PRIVADO"/>
    <x v="0"/>
    <s v="NO"/>
    <s v="SI"/>
    <n v="34"/>
    <s v="No"/>
    <s v="No"/>
    <n v="297046"/>
    <s v="TRABAJADOR INDEPENDIENTE"/>
    <n v="34"/>
  </r>
  <r>
    <n v="2457"/>
    <s v="MUJER"/>
    <n v="937593"/>
    <s v="ASALARIADO"/>
    <s v="SECTOR PUBLICO"/>
    <x v="0"/>
    <s v="NO"/>
    <s v="NO"/>
    <n v="56"/>
    <s v="No"/>
    <s v="No"/>
    <n v="937593"/>
    <s v="ASALARIADO"/>
    <n v="56"/>
  </r>
  <r>
    <n v="2458"/>
    <s v="MUJER"/>
    <n v="697616.29"/>
    <s v="ASALARIADO"/>
    <s v="SECTOR PRIVADO"/>
    <x v="0"/>
    <s v="NO"/>
    <s v="NO"/>
    <n v="34"/>
    <s v="No"/>
    <s v="No"/>
    <n v="697616.29"/>
    <s v="ASALARIADO"/>
    <n v="34"/>
  </r>
  <r>
    <n v="2459"/>
    <s v="HOMBRE"/>
    <n v="620581"/>
    <s v="ASALARIADO"/>
    <s v="SECTOR PUBLICO"/>
    <x v="0"/>
    <s v="NO"/>
    <s v="NO"/>
    <n v="24"/>
    <s v="No"/>
    <s v="No"/>
    <n v="620581"/>
    <s v="ASALARIADO"/>
    <n v="24"/>
  </r>
  <r>
    <n v="2460"/>
    <s v="MUJER"/>
    <n v="297045"/>
    <s v="ASEGURADO VOLUNTARIO"/>
    <s v="SECTOR PRIVADO"/>
    <x v="0"/>
    <s v="NO"/>
    <s v="NO"/>
    <n v="62"/>
    <s v="No"/>
    <s v="No"/>
    <n v="297045"/>
    <s v="ASEGURADO VOLUNTARIO"/>
    <n v="62"/>
  </r>
  <r>
    <n v="2461"/>
    <s v="HOMBRE"/>
    <n v="299647"/>
    <s v="ASEGURADO VOLUNTARIO"/>
    <s v="SECTOR PRIVADO"/>
    <x v="0"/>
    <s v="NO"/>
    <s v="NO"/>
    <n v="54"/>
    <s v="No"/>
    <s v="No"/>
    <n v="299647"/>
    <s v="ASEGURADO VOLUNTARIO"/>
    <n v="54"/>
  </r>
  <r>
    <n v="2462"/>
    <s v="HOMBRE"/>
    <n v="458490"/>
    <s v="ASALARIADO"/>
    <s v="SECTOR PRIVADO"/>
    <x v="0"/>
    <s v="NO"/>
    <s v="NO"/>
    <n v="27"/>
    <s v="No"/>
    <s v="No"/>
    <n v="458490"/>
    <s v="ASALARIADO"/>
    <n v="27"/>
  </r>
  <r>
    <n v="2463"/>
    <s v="MUJER"/>
    <n v="297044"/>
    <s v="ASEGURADO VOLUNTARIO"/>
    <s v="SECTOR PRIVADO"/>
    <x v="0"/>
    <s v="SI"/>
    <s v="NO"/>
    <n v="57"/>
    <s v="No"/>
    <s v="No"/>
    <n v="297044"/>
    <s v="ASEGURADO VOLUNTARIO"/>
    <n v="57"/>
  </r>
  <r>
    <n v="2464"/>
    <s v="HOMBRE"/>
    <n v="639148"/>
    <s v="TRABAJADOR INDEPENDIENTE"/>
    <s v="SECTOR PRIVADO"/>
    <x v="0"/>
    <s v="NO"/>
    <s v="NO"/>
    <n v="42"/>
    <s v="No"/>
    <s v="No"/>
    <n v="639148"/>
    <s v="TRABAJADOR INDEPENDIENTE"/>
    <n v="42"/>
  </r>
  <r>
    <n v="2465"/>
    <s v="MUJER"/>
    <n v="700882.78"/>
    <s v="ASALARIADO"/>
    <s v="SECTOR PRIVADO"/>
    <x v="0"/>
    <s v="NO"/>
    <s v="NO"/>
    <n v="44"/>
    <s v="No"/>
    <s v="No"/>
    <n v="700882.78"/>
    <s v="ASALARIADO"/>
    <n v="44"/>
  </r>
  <r>
    <n v="2466"/>
    <s v="HOMBRE"/>
    <n v="278030"/>
    <s v="CONVENIOS ESPECIALES DE TRABAJADORES INDEPENDIENTES"/>
    <s v="SECTOR PRIVADO"/>
    <x v="0"/>
    <s v="NO"/>
    <s v="NO"/>
    <n v="64"/>
    <s v="No"/>
    <s v="No"/>
    <n v="278030"/>
    <s v="CONVENIOS ESPECIALES DE TRABAJADORES INDEPENDIENTES"/>
    <n v="64"/>
  </r>
  <r>
    <n v="2467"/>
    <s v="MUJER"/>
    <n v="697309.5"/>
    <s v="ASALARIADO"/>
    <s v="SECTOR PUBLICO"/>
    <x v="0"/>
    <s v="NO"/>
    <s v="NO"/>
    <n v="55"/>
    <s v="No"/>
    <s v="No"/>
    <n v="697309.5"/>
    <s v="ASALARIADO"/>
    <n v="55"/>
  </r>
  <r>
    <n v="2468"/>
    <s v="MUJER"/>
    <n v="278030"/>
    <s v="ASEGURADO VOLUNTARIO"/>
    <s v="SECTOR PRIVADO"/>
    <x v="0"/>
    <s v="NO"/>
    <s v="NO"/>
    <n v="40"/>
    <s v="No"/>
    <s v="No"/>
    <n v="278030"/>
    <s v="ASEGURADO VOLUNTARIO"/>
    <n v="40"/>
  </r>
  <r>
    <n v="2469"/>
    <s v="MUJER"/>
    <n v="888615.5"/>
    <s v="ASALARIADO"/>
    <s v="SECTOR PRIVADO"/>
    <x v="0"/>
    <s v="NO"/>
    <s v="NO"/>
    <n v="39"/>
    <s v="No"/>
    <s v="No"/>
    <n v="888615.5"/>
    <s v="ASALARIADO"/>
    <n v="39"/>
  </r>
  <r>
    <n v="2470"/>
    <s v="HOMBRE"/>
    <n v="386161"/>
    <s v="TRABAJADOR INDEPENDIENTE"/>
    <s v="SECTOR PRIVADO"/>
    <x v="0"/>
    <s v="NO"/>
    <s v="SI"/>
    <n v="44"/>
    <s v="No"/>
    <s v="No"/>
    <n v="386161"/>
    <s v="TRABAJADOR INDEPENDIENTE"/>
    <n v="44"/>
  </r>
  <r>
    <n v="2471"/>
    <s v="MUJER"/>
    <n v="130000"/>
    <s v="ASALARIADO"/>
    <s v="SECTOR PRIVADO"/>
    <x v="0"/>
    <s v="NO"/>
    <s v="SI"/>
    <n v="33"/>
    <s v="No"/>
    <s v="No"/>
    <n v="130000"/>
    <s v="ASALARIADO"/>
    <n v="33"/>
  </r>
  <r>
    <n v="2472"/>
    <s v="HOMBRE"/>
    <n v="300056"/>
    <s v="PENSIONADOS EN SU PROPIO SISTEMA"/>
    <s v="SECTOR PUBLICO"/>
    <x v="0"/>
    <s v="NO"/>
    <s v="NO"/>
    <n v="75"/>
    <s v="No"/>
    <s v="No"/>
    <n v="300056"/>
    <s v="PENSIONADOS EN SU PROPIO SISTEMA"/>
    <n v="75"/>
  </r>
  <r>
    <n v="2473"/>
    <s v="HOMBRE"/>
    <n v="842404.4"/>
    <s v="ASALARIADO"/>
    <s v="SECTOR PUBLICO"/>
    <x v="0"/>
    <s v="NO"/>
    <s v="NO"/>
    <n v="57"/>
    <s v="No"/>
    <s v="No"/>
    <n v="842404.4"/>
    <s v="ASALARIADO"/>
    <n v="57"/>
  </r>
  <r>
    <n v="2474"/>
    <s v="MUJER"/>
    <n v="287616"/>
    <s v="ASALARIADO"/>
    <s v="SECTOR PRIVADO"/>
    <x v="0"/>
    <s v="NO"/>
    <s v="NO"/>
    <n v="24"/>
    <s v="No"/>
    <s v="No"/>
    <n v="287616"/>
    <s v="ASALARIADO"/>
    <n v="24"/>
  </r>
  <r>
    <n v="2475"/>
    <s v="HOMBRE"/>
    <n v="205612"/>
    <s v="ASALARIADO"/>
    <s v="SECTOR PRIVADO"/>
    <x v="0"/>
    <s v="NO"/>
    <s v="NO"/>
    <n v="33"/>
    <s v="No"/>
    <s v="No"/>
    <n v="205612"/>
    <s v="ASALARIADO"/>
    <n v="33"/>
  </r>
  <r>
    <n v="2476"/>
    <s v="HOMBRE"/>
    <n v="377729.94"/>
    <s v="ASALARIADO"/>
    <s v="SECTOR PRIVADO"/>
    <x v="0"/>
    <s v="NO"/>
    <s v="NO"/>
    <n v="63"/>
    <s v="No"/>
    <s v="No"/>
    <n v="377729.94"/>
    <s v="ASALARIADO"/>
    <n v="63"/>
  </r>
  <r>
    <n v="2477"/>
    <s v="MUJER"/>
    <n v="212000"/>
    <s v="ASALARIADO"/>
    <s v="SECTOR PRIVADO"/>
    <x v="0"/>
    <s v="NO"/>
    <s v="NO"/>
    <n v="55"/>
    <s v="No"/>
    <s v="No"/>
    <n v="212000"/>
    <s v="ASALARIADO"/>
    <n v="55"/>
  </r>
  <r>
    <n v="2478"/>
    <s v="HOMBRE"/>
    <n v="356455"/>
    <s v="TRABAJADOR INDEPENDIENTE"/>
    <s v="SECTOR PRIVADO"/>
    <x v="0"/>
    <s v="NO"/>
    <s v="SI"/>
    <n v="57"/>
    <s v="No"/>
    <s v="No"/>
    <n v="356455"/>
    <s v="TRABAJADOR INDEPENDIENTE"/>
    <n v="57"/>
  </r>
  <r>
    <n v="2479"/>
    <s v="MUJER"/>
    <n v="1298980"/>
    <s v="PENSIONADOS EN SU PROPIO SISTEMA"/>
    <s v="SECTOR PUBLICO"/>
    <x v="0"/>
    <s v="NO"/>
    <s v="NO"/>
    <n v="59"/>
    <s v="No"/>
    <s v="No"/>
    <n v="1298980"/>
    <s v="PENSIONADOS EN SU PROPIO SISTEMA"/>
    <n v="59"/>
  </r>
  <r>
    <n v="2480"/>
    <s v="MUJER"/>
    <n v="141510.16"/>
    <s v="PENSIONADOS EN SU PROPIO SISTEMA"/>
    <s v="SECTOR PUBLICO"/>
    <x v="0"/>
    <s v="NO"/>
    <s v="NO"/>
    <n v="85"/>
    <s v="No"/>
    <s v="No"/>
    <n v="141510.16"/>
    <s v="PENSIONADOS EN SU PROPIO SISTEMA"/>
    <n v="85"/>
  </r>
  <r>
    <n v="2481"/>
    <s v="HOMBRE"/>
    <n v="278030"/>
    <s v="CONVENIOS ESPECIALES DE TRABAJADORES INDEPENDIENTES"/>
    <s v="SECTOR PRIVADO"/>
    <x v="0"/>
    <s v="NO"/>
    <s v="NO"/>
    <n v="22"/>
    <s v="No"/>
    <s v="No"/>
    <n v="278030"/>
    <s v="CONVENIOS ESPECIALES DE TRABAJADORES INDEPENDIENTES"/>
    <n v="22"/>
  </r>
  <r>
    <n v="2482"/>
    <s v="HOMBRE"/>
    <n v="347607"/>
    <s v="TRABAJADOR INDEPENDIENTE"/>
    <s v="SECTOR PRIVADO"/>
    <x v="0"/>
    <s v="NO"/>
    <s v="SI"/>
    <n v="57"/>
    <s v="No"/>
    <s v="No"/>
    <n v="347607"/>
    <s v="TRABAJADOR INDEPENDIENTE"/>
    <n v="57"/>
  </r>
  <r>
    <n v="2483"/>
    <s v="HOMBRE"/>
    <n v="176400"/>
    <s v="ASALARIADO"/>
    <s v="SECTOR PRIVADO"/>
    <x v="0"/>
    <s v="NO"/>
    <s v="NO"/>
    <n v="27"/>
    <s v="No"/>
    <s v="No"/>
    <n v="176400"/>
    <s v="ASALARIADO"/>
    <n v="27"/>
  </r>
  <r>
    <n v="2484"/>
    <s v="MUJER"/>
    <n v="808947.75"/>
    <s v="ASALARIADO"/>
    <s v="SECTOR PUBLICO"/>
    <x v="0"/>
    <s v="NO"/>
    <s v="NO"/>
    <n v="58"/>
    <s v="No"/>
    <s v="No"/>
    <n v="808947.75"/>
    <s v="ASALARIADO"/>
    <n v="58"/>
  </r>
  <r>
    <n v="2485"/>
    <s v="MUJER"/>
    <n v="413333.5"/>
    <s v="ASALARIADO"/>
    <s v="SECTOR PRIVADO"/>
    <x v="0"/>
    <s v="NO"/>
    <s v="NO"/>
    <n v="25"/>
    <s v="No"/>
    <s v="No"/>
    <n v="413333.5"/>
    <s v="ASALARIADO"/>
    <n v="25"/>
  </r>
  <r>
    <n v="2486"/>
    <s v="MUJER"/>
    <n v="297046"/>
    <s v="ASEGURADO VOLUNTARIO"/>
    <s v="SECTOR PRIVADO"/>
    <x v="0"/>
    <s v="NO"/>
    <s v="SI"/>
    <n v="31"/>
    <s v="No"/>
    <s v="No"/>
    <n v="297046"/>
    <s v="ASEGURADO VOLUNTARIO"/>
    <n v="31"/>
  </r>
  <r>
    <n v="2487"/>
    <s v="HOMBRE"/>
    <n v="544001.92000000004"/>
    <s v="ASALARIADO"/>
    <s v="SECTOR PRIVADO"/>
    <x v="0"/>
    <s v="NO"/>
    <s v="NO"/>
    <n v="22"/>
    <s v="No"/>
    <s v="No"/>
    <n v="544001.92000000004"/>
    <s v="ASALARIADO"/>
    <n v="22"/>
  </r>
  <r>
    <n v="2488"/>
    <s v="MUJER"/>
    <n v="85441.75"/>
    <s v="ASALARIADO"/>
    <s v="SECTOR PRIVADO"/>
    <x v="0"/>
    <s v="NO"/>
    <s v="NO"/>
    <n v="26"/>
    <s v="No"/>
    <s v="No"/>
    <n v="85441.75"/>
    <s v="ASALARIADO"/>
    <n v="26"/>
  </r>
  <r>
    <n v="2489"/>
    <s v="HOMBRE"/>
    <n v="216000"/>
    <s v="ASALARIADO"/>
    <s v="SECTOR PRIVADO"/>
    <x v="0"/>
    <s v="NO"/>
    <s v="SI"/>
    <n v="71"/>
    <s v="No"/>
    <s v="No"/>
    <n v="216000"/>
    <s v="ASALARIADO"/>
    <n v="71"/>
  </r>
  <r>
    <n v="2490"/>
    <s v="HOMBRE"/>
    <n v="516897.85"/>
    <s v="ASALARIADO"/>
    <s v="SECTOR PRIVADO"/>
    <x v="0"/>
    <s v="NO"/>
    <s v="NO"/>
    <n v="61"/>
    <s v="No"/>
    <s v="No"/>
    <n v="516897.85"/>
    <s v="ASALARIADO"/>
    <n v="61"/>
  </r>
  <r>
    <n v="2491"/>
    <s v="HOMBRE"/>
    <n v="761122.15"/>
    <s v="ASALARIADO"/>
    <s v="SECTOR PUBLICO"/>
    <x v="0"/>
    <s v="NO"/>
    <s v="NO"/>
    <n v="30"/>
    <s v="No"/>
    <s v="No"/>
    <n v="761122.15"/>
    <s v="ASALARIADO"/>
    <n v="30"/>
  </r>
  <r>
    <n v="2492"/>
    <s v="HOMBRE"/>
    <n v="54621.5"/>
    <s v="ASALARIADO"/>
    <s v="SECTOR PRIVADO"/>
    <x v="0"/>
    <s v="NO"/>
    <s v="NO"/>
    <n v="23"/>
    <s v="No"/>
    <s v="No"/>
    <n v="54621.5"/>
    <s v="ASALARIADO"/>
    <n v="23"/>
  </r>
  <r>
    <n v="2493"/>
    <s v="MUJER"/>
    <n v="1864865.72"/>
    <s v="ASALARIADO"/>
    <s v="SECTOR PUBLICO"/>
    <x v="0"/>
    <s v="NO"/>
    <s v="NO"/>
    <n v="34"/>
    <s v="No"/>
    <s v="No"/>
    <n v="1864865.72"/>
    <s v="ASALARIADO"/>
    <n v="34"/>
  </r>
  <r>
    <n v="2494"/>
    <s v="HOMBRE"/>
    <n v="60000"/>
    <s v="ASALARIADO"/>
    <s v="SECTOR PRIVADO"/>
    <x v="0"/>
    <s v="SI"/>
    <s v="NO"/>
    <n v="38"/>
    <s v="No"/>
    <s v="No"/>
    <n v="60000"/>
    <s v="ASALARIADO"/>
    <n v="38"/>
  </r>
  <r>
    <n v="2495"/>
    <s v="HOMBRE"/>
    <n v="385137"/>
    <s v="TRABAJADOR INDEPENDIENTE"/>
    <s v="SECTOR PRIVADO"/>
    <x v="0"/>
    <s v="NO"/>
    <s v="NO"/>
    <n v="36"/>
    <s v="No"/>
    <s v="No"/>
    <n v="385137"/>
    <s v="TRABAJADOR INDEPENDIENTE"/>
    <n v="36"/>
  </r>
  <r>
    <n v="2496"/>
    <s v="MUJER"/>
    <n v="3231114.56"/>
    <s v="PENSIONADOS EN SU PROPIO SISTEMA"/>
    <s v="SECTOR PUBLICO"/>
    <x v="0"/>
    <s v="NO"/>
    <s v="NO"/>
    <n v="75"/>
    <s v="Atípico"/>
    <s v="No"/>
    <n v="3231114.56"/>
    <s v="PENSIONADOS EN SU PROPIO SISTEMA"/>
    <n v="75"/>
  </r>
  <r>
    <n v="2497"/>
    <s v="MUJER"/>
    <n v="2755981"/>
    <s v="ASALARIADO"/>
    <s v="SECTOR PRIVADO"/>
    <x v="0"/>
    <s v="NO"/>
    <s v="NO"/>
    <n v="52"/>
    <s v="Atípico"/>
    <s v="No"/>
    <n v="2755981"/>
    <s v="ASALARIADO"/>
    <n v="52"/>
  </r>
  <r>
    <n v="2498"/>
    <s v="HOMBRE"/>
    <n v="33865.5"/>
    <s v="ASALARIADO"/>
    <s v="SECTOR PRIVADO"/>
    <x v="0"/>
    <s v="NO"/>
    <s v="NO"/>
    <n v="36"/>
    <s v="No"/>
    <s v="No"/>
    <n v="33865.5"/>
    <s v="ASALARIADO"/>
    <n v="36"/>
  </r>
  <r>
    <n v="2499"/>
    <s v="HOMBRE"/>
    <n v="297046"/>
    <s v="ASEGURADO VOLUNTARIO"/>
    <s v="SECTOR PRIVADO"/>
    <x v="0"/>
    <s v="SI"/>
    <s v="SI"/>
    <n v="52"/>
    <s v="No"/>
    <s v="No"/>
    <n v="297046"/>
    <s v="ASEGURADO VOLUNTARIO"/>
    <n v="52"/>
  </r>
  <r>
    <n v="2500"/>
    <s v="HOMBRE"/>
    <n v="258000"/>
    <s v="ASALARIADO"/>
    <s v="SECTOR PRIVADO"/>
    <x v="0"/>
    <s v="SI"/>
    <s v="SI"/>
    <n v="41"/>
    <s v="No"/>
    <s v="No"/>
    <n v="258000"/>
    <s v="ASALARIADO"/>
    <n v="41"/>
  </r>
  <r>
    <n v="2501"/>
    <s v="HOMBRE"/>
    <n v="428100"/>
    <s v="ASALARIADO"/>
    <s v="SECTOR PUBLICO"/>
    <x v="0"/>
    <s v="NO"/>
    <s v="NO"/>
    <n v="36"/>
    <s v="No"/>
    <s v="No"/>
    <n v="428100"/>
    <s v="ASALARIADO"/>
    <n v="36"/>
  </r>
  <r>
    <n v="2502"/>
    <s v="HOMBRE"/>
    <n v="1814153"/>
    <s v="ASALARIADO"/>
    <s v="SECTOR PUBLICO"/>
    <x v="0"/>
    <s v="NO"/>
    <s v="SI"/>
    <n v="35"/>
    <s v="No"/>
    <s v="No"/>
    <n v="1814153"/>
    <s v="ASALARIADO"/>
    <n v="35"/>
  </r>
  <r>
    <n v="2503"/>
    <s v="MUJER"/>
    <n v="599078"/>
    <s v="ASALARIADO"/>
    <s v="SECTOR PUBLICO"/>
    <x v="0"/>
    <s v="NO"/>
    <s v="NO"/>
    <n v="63"/>
    <s v="No"/>
    <s v="No"/>
    <n v="599078"/>
    <s v="ASALARIADO"/>
    <n v="63"/>
  </r>
  <r>
    <n v="2504"/>
    <s v="HOMBRE"/>
    <n v="2425268.1"/>
    <s v="ASALARIADO"/>
    <s v="SECTOR PUBLICO"/>
    <x v="0"/>
    <s v="NO"/>
    <s v="NO"/>
    <n v="60"/>
    <s v="Atípico"/>
    <s v="No"/>
    <n v="2425268.1"/>
    <s v="ASALARIADO"/>
    <n v="60"/>
  </r>
  <r>
    <n v="2505"/>
    <s v="HOMBRE"/>
    <n v="1756493.5"/>
    <s v="ASALARIADO"/>
    <s v="SECTOR PUBLICO"/>
    <x v="0"/>
    <s v="NO"/>
    <s v="NO"/>
    <n v="31"/>
    <s v="No"/>
    <s v="No"/>
    <n v="1756493.5"/>
    <s v="ASALARIADO"/>
    <n v="31"/>
  </r>
  <r>
    <n v="2506"/>
    <s v="MUJER"/>
    <n v="1185569"/>
    <s v="ASALARIADO"/>
    <s v="SECTOR PRIVADO"/>
    <x v="0"/>
    <s v="NO"/>
    <s v="NO"/>
    <n v="42"/>
    <s v="No"/>
    <s v="No"/>
    <n v="1185569"/>
    <s v="ASALARIADO"/>
    <n v="42"/>
  </r>
  <r>
    <n v="2507"/>
    <s v="HOMBRE"/>
    <n v="1031332.08"/>
    <s v="ASALARIADO"/>
    <s v="SECTOR PRIVADO"/>
    <x v="0"/>
    <s v="NO"/>
    <s v="NO"/>
    <n v="29"/>
    <s v="No"/>
    <s v="No"/>
    <n v="1031332.08"/>
    <s v="ASALARIADO"/>
    <n v="29"/>
  </r>
  <r>
    <n v="2508"/>
    <s v="HOMBRE"/>
    <n v="276773.19"/>
    <s v="ASALARIADO"/>
    <s v="SECTOR PRIVADO"/>
    <x v="0"/>
    <s v="NO"/>
    <s v="NO"/>
    <n v="47"/>
    <s v="No"/>
    <s v="No"/>
    <n v="276773.19"/>
    <s v="ASALARIADO"/>
    <n v="47"/>
  </r>
  <r>
    <n v="2509"/>
    <s v="MUJER"/>
    <n v="193077.5"/>
    <s v="ASALARIADO"/>
    <s v="SECTOR PRIVADO"/>
    <x v="0"/>
    <s v="NO"/>
    <s v="NO"/>
    <n v="52"/>
    <s v="No"/>
    <s v="No"/>
    <n v="193077.5"/>
    <s v="ASALARIADO"/>
    <n v="52"/>
  </r>
  <r>
    <n v="2510"/>
    <s v="HOMBRE"/>
    <n v="246175"/>
    <s v="ASALARIADO"/>
    <s v="SECTOR PRIVADO"/>
    <x v="0"/>
    <s v="NO"/>
    <s v="NO"/>
    <n v="54"/>
    <s v="No"/>
    <s v="No"/>
    <n v="246175"/>
    <s v="ASALARIADO"/>
    <n v="54"/>
  </r>
  <r>
    <n v="2511"/>
    <s v="HOMBRE"/>
    <n v="394755.25"/>
    <s v="ASALARIADO"/>
    <s v="SECTOR PRIVADO"/>
    <x v="0"/>
    <s v="NO"/>
    <s v="NO"/>
    <n v="37"/>
    <s v="No"/>
    <s v="No"/>
    <n v="394755.25"/>
    <s v="ASALARIADO"/>
    <n v="37"/>
  </r>
  <r>
    <n v="2512"/>
    <s v="MUJER"/>
    <n v="500000"/>
    <s v="ASALARIADO"/>
    <s v="SECTOR PRIVADO"/>
    <x v="0"/>
    <s v="NO"/>
    <s v="NO"/>
    <n v="40"/>
    <s v="No"/>
    <s v="No"/>
    <n v="500000"/>
    <s v="ASALARIADO"/>
    <n v="40"/>
  </r>
  <r>
    <n v="2513"/>
    <s v="HOMBRE"/>
    <n v="352881"/>
    <s v="TRABAJADOR INDEPENDIENTE"/>
    <s v="SECTOR PRIVADO"/>
    <x v="0"/>
    <s v="NO"/>
    <s v="SI"/>
    <n v="35"/>
    <s v="No"/>
    <s v="No"/>
    <n v="352881"/>
    <s v="TRABAJADOR INDEPENDIENTE"/>
    <n v="35"/>
  </r>
  <r>
    <n v="2514"/>
    <s v="HOMBRE"/>
    <n v="639148"/>
    <s v="TRABAJADOR INDEPENDIENTE"/>
    <s v="SECTOR PRIVADO"/>
    <x v="0"/>
    <s v="NO"/>
    <s v="SI"/>
    <n v="38"/>
    <s v="No"/>
    <s v="No"/>
    <n v="639148"/>
    <s v="TRABAJADOR INDEPENDIENTE"/>
    <n v="38"/>
  </r>
  <r>
    <n v="2515"/>
    <s v="HOMBRE"/>
    <n v="347135"/>
    <s v="TRABAJADOR INDEPENDIENTE"/>
    <s v="SECTOR PRIVADO"/>
    <x v="0"/>
    <s v="SI"/>
    <s v="SI"/>
    <n v="44"/>
    <s v="No"/>
    <s v="No"/>
    <n v="347135"/>
    <s v="TRABAJADOR INDEPENDIENTE"/>
    <n v="44"/>
  </r>
  <r>
    <n v="2516"/>
    <s v="HOMBRE"/>
    <n v="447789.6"/>
    <s v="ASALARIADO"/>
    <s v="SECTOR PUBLICO"/>
    <x v="0"/>
    <s v="NO"/>
    <s v="NO"/>
    <n v="31"/>
    <s v="No"/>
    <s v="No"/>
    <n v="447789.6"/>
    <s v="ASALARIADO"/>
    <n v="31"/>
  </r>
  <r>
    <n v="2517"/>
    <s v="HOMBRE"/>
    <n v="310124"/>
    <s v="TRABAJADOR INDEPENDIENTE"/>
    <s v="SECTOR PRIVADO"/>
    <x v="0"/>
    <s v="SI"/>
    <s v="SI"/>
    <n v="41"/>
    <s v="No"/>
    <s v="No"/>
    <n v="310124"/>
    <s v="TRABAJADOR INDEPENDIENTE"/>
    <n v="41"/>
  </r>
  <r>
    <n v="2518"/>
    <s v="MUJER"/>
    <n v="1110079.17"/>
    <s v="ASALARIADO"/>
    <s v="SECTOR PRIVADO"/>
    <x v="0"/>
    <s v="NO"/>
    <s v="NO"/>
    <n v="24"/>
    <s v="No"/>
    <s v="No"/>
    <n v="1110079.17"/>
    <s v="ASALARIADO"/>
    <n v="24"/>
  </r>
  <r>
    <n v="2519"/>
    <s v="HOMBRE"/>
    <n v="347500"/>
    <s v="ASALARIADO"/>
    <s v="SECTOR PRIVADO"/>
    <x v="0"/>
    <s v="NO"/>
    <s v="NO"/>
    <n v="42"/>
    <s v="No"/>
    <s v="No"/>
    <n v="347500"/>
    <s v="ASALARIADO"/>
    <n v="42"/>
  </r>
  <r>
    <n v="2520"/>
    <s v="MUJER"/>
    <n v="1341415.6399999999"/>
    <s v="ASALARIADO"/>
    <s v="SECTOR PRIVADO"/>
    <x v="0"/>
    <s v="NO"/>
    <s v="NO"/>
    <n v="38"/>
    <s v="No"/>
    <s v="No"/>
    <n v="1341415.6399999999"/>
    <s v="ASALARIADO"/>
    <n v="38"/>
  </r>
  <r>
    <n v="2521"/>
    <s v="MUJER"/>
    <n v="319575.36"/>
    <s v="ASALARIADO"/>
    <s v="SECTOR PRIVADO"/>
    <x v="0"/>
    <s v="NO"/>
    <s v="NO"/>
    <n v="64"/>
    <s v="No"/>
    <s v="No"/>
    <n v="319575.36"/>
    <s v="ASALARIADO"/>
    <n v="64"/>
  </r>
  <r>
    <n v="2522"/>
    <s v="HOMBRE"/>
    <n v="594092"/>
    <s v="TRABAJADOR INDEPENDIENTE"/>
    <s v="SECTOR PRIVADO"/>
    <x v="0"/>
    <s v="NO"/>
    <s v="SI"/>
    <n v="42"/>
    <s v="No"/>
    <s v="No"/>
    <n v="594092"/>
    <s v="TRABAJADOR INDEPENDIENTE"/>
    <n v="42"/>
  </r>
  <r>
    <n v="2523"/>
    <s v="MUJER"/>
    <n v="405000"/>
    <s v="ASALARIADO"/>
    <s v="SECTOR PRIVADO"/>
    <x v="0"/>
    <s v="NO"/>
    <s v="SI"/>
    <n v="34"/>
    <s v="No"/>
    <s v="No"/>
    <n v="405000"/>
    <s v="ASALARIADO"/>
    <n v="34"/>
  </r>
  <r>
    <n v="2524"/>
    <s v="MUJER"/>
    <n v="298155"/>
    <s v="ASEGURADO VOLUNTARIO"/>
    <s v="SECTOR PRIVADO"/>
    <x v="0"/>
    <s v="NO"/>
    <s v="NO"/>
    <n v="30"/>
    <s v="No"/>
    <s v="No"/>
    <n v="298155"/>
    <s v="ASEGURADO VOLUNTARIO"/>
    <n v="30"/>
  </r>
  <r>
    <n v="2525"/>
    <s v="MUJER"/>
    <n v="301260"/>
    <s v="ASEGURADO VOLUNTARIO"/>
    <s v="SECTOR PRIVADO"/>
    <x v="0"/>
    <s v="NO"/>
    <s v="NO"/>
    <n v="38"/>
    <s v="No"/>
    <s v="No"/>
    <n v="301260"/>
    <s v="ASEGURADO VOLUNTARIO"/>
    <n v="38"/>
  </r>
  <r>
    <n v="2526"/>
    <s v="MUJER"/>
    <n v="1221155"/>
    <s v="ASALARIADO"/>
    <s v="SECTOR PUBLICO"/>
    <x v="0"/>
    <s v="NO"/>
    <s v="SI"/>
    <n v="54"/>
    <s v="No"/>
    <s v="No"/>
    <n v="1221155"/>
    <s v="ASALARIADO"/>
    <n v="54"/>
  </r>
  <r>
    <n v="2527"/>
    <s v="HOMBRE"/>
    <n v="297046"/>
    <s v="TRABAJADOR INDEPENDIENTE"/>
    <s v="SECTOR PRIVADO"/>
    <x v="0"/>
    <s v="NO"/>
    <s v="NO"/>
    <n v="43"/>
    <s v="No"/>
    <s v="No"/>
    <n v="297046"/>
    <s v="TRABAJADOR INDEPENDIENTE"/>
    <n v="43"/>
  </r>
  <r>
    <n v="2528"/>
    <s v="HOMBRE"/>
    <n v="907355.22"/>
    <s v="ASALARIADO"/>
    <s v="SECTOR PRIVADO"/>
    <x v="0"/>
    <s v="NO"/>
    <s v="NO"/>
    <n v="37"/>
    <s v="No"/>
    <s v="No"/>
    <n v="907355.22"/>
    <s v="ASALARIADO"/>
    <n v="37"/>
  </r>
  <r>
    <n v="2529"/>
    <s v="HOMBRE"/>
    <n v="299744"/>
    <s v="TRABAJADOR INDEPENDIENTE"/>
    <s v="SECTOR PRIVADO"/>
    <x v="0"/>
    <s v="NO"/>
    <s v="SI"/>
    <n v="37"/>
    <s v="No"/>
    <s v="No"/>
    <n v="299744"/>
    <s v="TRABAJADOR INDEPENDIENTE"/>
    <n v="37"/>
  </r>
  <r>
    <n v="2530"/>
    <s v="HOMBRE"/>
    <n v="650779.6"/>
    <s v="ASALARIADO"/>
    <s v="SECTOR PRIVADO"/>
    <x v="0"/>
    <s v="NO"/>
    <s v="NO"/>
    <n v="38"/>
    <s v="No"/>
    <s v="No"/>
    <n v="650779.6"/>
    <s v="ASALARIADO"/>
    <n v="38"/>
  </r>
  <r>
    <n v="2531"/>
    <s v="HOMBRE"/>
    <n v="3340086.25"/>
    <s v="ASALARIADO"/>
    <s v="SECTOR PUBLICO"/>
    <x v="0"/>
    <s v="NO"/>
    <s v="NO"/>
    <n v="42"/>
    <s v="Atípico"/>
    <s v="No"/>
    <n v="3340086.25"/>
    <s v="ASALARIADO"/>
    <n v="42"/>
  </r>
  <r>
    <n v="2532"/>
    <s v="HOMBRE"/>
    <n v="303386"/>
    <s v="ASALARIADO"/>
    <s v="SECTOR PRIVADO"/>
    <x v="0"/>
    <s v="SI"/>
    <s v="NO"/>
    <n v="35"/>
    <s v="No"/>
    <s v="No"/>
    <n v="303386"/>
    <s v="ASALARIADO"/>
    <n v="35"/>
  </r>
  <r>
    <n v="2533"/>
    <s v="HOMBRE"/>
    <n v="320000"/>
    <s v="ASALARIADO"/>
    <s v="SECTOR PRIVADO"/>
    <x v="0"/>
    <s v="NO"/>
    <s v="SI"/>
    <n v="22"/>
    <s v="No"/>
    <s v="No"/>
    <n v="320000"/>
    <s v="ASALARIADO"/>
    <n v="22"/>
  </r>
  <r>
    <n v="2534"/>
    <s v="HOMBRE"/>
    <n v="297045"/>
    <s v="TRABAJADOR INDEPENDIENTE"/>
    <s v="SECTOR PRIVADO"/>
    <x v="0"/>
    <s v="NO"/>
    <s v="NO"/>
    <n v="56"/>
    <s v="No"/>
    <s v="No"/>
    <n v="297045"/>
    <s v="TRABAJADOR INDEPENDIENTE"/>
    <n v="56"/>
  </r>
  <r>
    <n v="2535"/>
    <s v="MUJER"/>
    <n v="2481900.46"/>
    <s v="ASALARIADO"/>
    <s v="SECTOR PRIVADO"/>
    <x v="0"/>
    <s v="NO"/>
    <s v="NO"/>
    <n v="33"/>
    <s v="Atípico"/>
    <s v="No"/>
    <n v="2481900.46"/>
    <s v="ASALARIADO"/>
    <n v="33"/>
  </r>
  <r>
    <n v="2536"/>
    <s v="MUJER"/>
    <n v="33658.400000000001"/>
    <s v="ASALARIADO"/>
    <s v="SECTOR PUBLICO"/>
    <x v="0"/>
    <s v="NO"/>
    <s v="NO"/>
    <n v="58"/>
    <s v="No"/>
    <s v="No"/>
    <n v="33658.400000000001"/>
    <s v="ASALARIADO"/>
    <n v="58"/>
  </r>
  <r>
    <n v="2537"/>
    <s v="HOMBRE"/>
    <n v="297046"/>
    <s v="ASEGURADO VOLUNTARIO"/>
    <s v="SECTOR PRIVADO"/>
    <x v="0"/>
    <s v="NO"/>
    <s v="NO"/>
    <n v="53"/>
    <s v="No"/>
    <s v="No"/>
    <n v="297046"/>
    <s v="ASEGURADO VOLUNTARIO"/>
    <n v="53"/>
  </r>
  <r>
    <n v="2538"/>
    <s v="MUJER"/>
    <n v="85500"/>
    <s v="ASALARIADO"/>
    <s v="SECTOR PRIVADO"/>
    <x v="0"/>
    <s v="NO"/>
    <s v="SI"/>
    <n v="27"/>
    <s v="No"/>
    <s v="No"/>
    <n v="85500"/>
    <s v="ASALARIADO"/>
    <n v="27"/>
  </r>
  <r>
    <n v="2539"/>
    <s v="HOMBRE"/>
    <n v="508656"/>
    <s v="ASALARIADO"/>
    <s v="SECTOR PRIVADO"/>
    <x v="0"/>
    <s v="NO"/>
    <s v="NO"/>
    <n v="49"/>
    <s v="No"/>
    <s v="No"/>
    <n v="508656"/>
    <s v="ASALARIADO"/>
    <n v="49"/>
  </r>
  <r>
    <n v="2540"/>
    <s v="MUJER"/>
    <n v="402500"/>
    <s v="ASALARIADO"/>
    <s v="SECTOR PRIVADO"/>
    <x v="0"/>
    <s v="NO"/>
    <s v="SI"/>
    <n v="41"/>
    <s v="No"/>
    <s v="No"/>
    <n v="402500"/>
    <s v="ASALARIADO"/>
    <n v="41"/>
  </r>
  <r>
    <n v="2541"/>
    <s v="MUJER"/>
    <n v="461014"/>
    <s v="ASALARIADO"/>
    <s v="SECTOR PUBLICO"/>
    <x v="0"/>
    <s v="NO"/>
    <s v="SI"/>
    <n v="52"/>
    <s v="No"/>
    <s v="No"/>
    <n v="461014"/>
    <s v="ASALARIADO"/>
    <n v="52"/>
  </r>
  <r>
    <n v="2542"/>
    <s v="MUJER"/>
    <n v="529279"/>
    <s v="ASALARIADO"/>
    <s v="SECTOR PUBLICO"/>
    <x v="0"/>
    <s v="NO"/>
    <s v="SI"/>
    <n v="23"/>
    <s v="No"/>
    <s v="No"/>
    <n v="529279"/>
    <s v="ASALARIADO"/>
    <n v="23"/>
  </r>
  <r>
    <n v="2543"/>
    <s v="MUJER"/>
    <n v="759597.67"/>
    <s v="ASALARIADO"/>
    <s v="SECTOR PUBLICO"/>
    <x v="0"/>
    <s v="NO"/>
    <s v="NO"/>
    <n v="27"/>
    <s v="No"/>
    <s v="No"/>
    <n v="759597.67"/>
    <s v="ASALARIADO"/>
    <n v="27"/>
  </r>
  <r>
    <n v="2544"/>
    <s v="MUJER"/>
    <n v="688085.2"/>
    <s v="ASALARIADO"/>
    <s v="SECTOR PUBLICO"/>
    <x v="0"/>
    <s v="NO"/>
    <s v="NO"/>
    <n v="36"/>
    <s v="No"/>
    <s v="No"/>
    <n v="688085.2"/>
    <s v="ASALARIADO"/>
    <n v="36"/>
  </r>
  <r>
    <n v="2545"/>
    <s v="HOMBRE"/>
    <n v="361666.7"/>
    <s v="ASALARIADO"/>
    <s v="SECTOR PRIVADO"/>
    <x v="0"/>
    <s v="SI"/>
    <s v="NO"/>
    <n v="37"/>
    <s v="No"/>
    <s v="No"/>
    <n v="361666.7"/>
    <s v="ASALARIADO"/>
    <n v="37"/>
  </r>
  <r>
    <n v="2546"/>
    <s v="MUJER"/>
    <n v="297046"/>
    <s v="ASEGURADO VOLUNTARIO"/>
    <s v="SECTOR PRIVADO"/>
    <x v="1"/>
    <s v="SI"/>
    <s v="NO"/>
    <n v="50"/>
    <s v="No"/>
    <s v="No"/>
    <n v="297046"/>
    <s v="ASEGURADO VOLUNTARIO"/>
    <n v="50"/>
  </r>
  <r>
    <n v="2547"/>
    <s v="MUJER"/>
    <n v="309143.36"/>
    <s v="ASALARIADO"/>
    <s v="SECTOR PRIVADO"/>
    <x v="0"/>
    <s v="SI"/>
    <s v="NO"/>
    <n v="55"/>
    <s v="No"/>
    <s v="No"/>
    <n v="309143.36"/>
    <s v="ASALARIADO"/>
    <n v="55"/>
  </r>
  <r>
    <n v="2548"/>
    <s v="HOMBRE"/>
    <n v="360000"/>
    <s v="ASALARIADO"/>
    <s v="SECTOR PRIVADO"/>
    <x v="0"/>
    <s v="NO"/>
    <s v="SI"/>
    <n v="32"/>
    <s v="No"/>
    <s v="No"/>
    <n v="360000"/>
    <s v="ASALARIADO"/>
    <n v="32"/>
  </r>
  <r>
    <n v="2549"/>
    <s v="HOMBRE"/>
    <n v="600000"/>
    <s v="ASALARIADO"/>
    <s v="SECTOR PRIVADO"/>
    <x v="0"/>
    <s v="NO"/>
    <s v="SI"/>
    <n v="50"/>
    <s v="No"/>
    <s v="No"/>
    <n v="600000"/>
    <s v="ASALARIADO"/>
    <n v="50"/>
  </r>
  <r>
    <n v="2550"/>
    <s v="HOMBRE"/>
    <n v="278030"/>
    <s v="CONVENIOS ESPECIALES DE TRABAJADORES INDEPENDIENTES"/>
    <s v="SECTOR PRIVADO"/>
    <x v="0"/>
    <s v="NO"/>
    <s v="NO"/>
    <n v="40"/>
    <s v="No"/>
    <s v="No"/>
    <n v="278030"/>
    <s v="CONVENIOS ESPECIALES DE TRABAJADORES INDEPENDIENTES"/>
    <n v="40"/>
  </r>
  <r>
    <n v="2551"/>
    <s v="HOMBRE"/>
    <n v="2512306.2999999998"/>
    <s v="ASALARIADO"/>
    <s v="SECTOR PRIVADO"/>
    <x v="0"/>
    <s v="NO"/>
    <s v="NO"/>
    <n v="44"/>
    <s v="Atípico"/>
    <s v="No"/>
    <n v="2512306.2999999998"/>
    <s v="ASALARIADO"/>
    <n v="44"/>
  </r>
  <r>
    <n v="2552"/>
    <s v="MUJER"/>
    <n v="50000"/>
    <s v="ASALARIADO"/>
    <s v="SECTOR PRIVADO"/>
    <x v="0"/>
    <s v="NO"/>
    <s v="NO"/>
    <n v="20"/>
    <s v="No"/>
    <s v="No"/>
    <n v="50000"/>
    <s v="ASALARIADO"/>
    <n v="20"/>
  </r>
  <r>
    <n v="2553"/>
    <s v="MUJER"/>
    <n v="358500"/>
    <s v="ASALARIADO"/>
    <s v="SECTOR PRIVADO"/>
    <x v="0"/>
    <s v="NO"/>
    <s v="NO"/>
    <n v="41"/>
    <s v="No"/>
    <s v="No"/>
    <n v="358500"/>
    <s v="ASALARIADO"/>
    <n v="41"/>
  </r>
  <r>
    <n v="2554"/>
    <s v="HOMBRE"/>
    <n v="456792"/>
    <s v="ASALARIADO"/>
    <s v="SECTOR PRIVADO"/>
    <x v="0"/>
    <s v="NO"/>
    <s v="NO"/>
    <n v="41"/>
    <s v="No"/>
    <s v="No"/>
    <n v="456792"/>
    <s v="ASALARIADO"/>
    <n v="41"/>
  </r>
  <r>
    <n v="2555"/>
    <s v="HOMBRE"/>
    <n v="381590"/>
    <s v="ASALARIADO"/>
    <s v="SECTOR PRIVADO"/>
    <x v="0"/>
    <s v="NO"/>
    <s v="NO"/>
    <n v="21"/>
    <s v="No"/>
    <s v="No"/>
    <n v="381590"/>
    <s v="ASALARIADO"/>
    <n v="21"/>
  </r>
  <r>
    <n v="2556"/>
    <s v="HOMBRE"/>
    <n v="330000"/>
    <s v="ASALARIADO"/>
    <s v="SECTOR PRIVADO"/>
    <x v="0"/>
    <s v="NO"/>
    <s v="NO"/>
    <n v="59"/>
    <s v="No"/>
    <s v="No"/>
    <n v="330000"/>
    <s v="ASALARIADO"/>
    <n v="59"/>
  </r>
  <r>
    <n v="2557"/>
    <s v="MUJER"/>
    <n v="976390"/>
    <s v="ASALARIADO"/>
    <s v="SECTOR PUBLICO"/>
    <x v="0"/>
    <s v="NO"/>
    <s v="NO"/>
    <n v="35"/>
    <s v="No"/>
    <s v="No"/>
    <n v="976390"/>
    <s v="ASALARIADO"/>
    <n v="35"/>
  </r>
  <r>
    <n v="2558"/>
    <s v="HOMBRE"/>
    <n v="300010"/>
    <s v="ASEGURADO VOLUNTARIO"/>
    <s v="SECTOR PRIVADO"/>
    <x v="0"/>
    <s v="NO"/>
    <s v="NO"/>
    <n v="57"/>
    <s v="No"/>
    <s v="No"/>
    <n v="300010"/>
    <s v="ASEGURADO VOLUNTARIO"/>
    <n v="57"/>
  </r>
  <r>
    <n v="2559"/>
    <s v="HOMBRE"/>
    <n v="349852.8"/>
    <s v="ASALARIADO"/>
    <s v="SECTOR PRIVADO"/>
    <x v="0"/>
    <s v="SI"/>
    <s v="NO"/>
    <n v="40"/>
    <s v="No"/>
    <s v="No"/>
    <n v="349852.8"/>
    <s v="ASALARIADO"/>
    <n v="40"/>
  </r>
  <r>
    <n v="2560"/>
    <s v="MUJER"/>
    <n v="278030"/>
    <s v="CONVENIOS ESPECIALES DE TRABAJADORES INDEPENDIENTES"/>
    <s v="SECTOR PRIVADO"/>
    <x v="0"/>
    <s v="NO"/>
    <s v="SI"/>
    <n v="28"/>
    <s v="No"/>
    <s v="No"/>
    <n v="278030"/>
    <s v="CONVENIOS ESPECIALES DE TRABAJADORES INDEPENDIENTES"/>
    <n v="28"/>
  </r>
  <r>
    <n v="2561"/>
    <s v="HOMBRE"/>
    <n v="486162.3"/>
    <s v="ASALARIADO"/>
    <s v="SECTOR PRIVADO"/>
    <x v="0"/>
    <s v="SI"/>
    <s v="NO"/>
    <n v="35"/>
    <s v="No"/>
    <s v="No"/>
    <n v="486162.3"/>
    <s v="ASALARIADO"/>
    <n v="35"/>
  </r>
  <r>
    <n v="2562"/>
    <s v="HOMBRE"/>
    <n v="589097"/>
    <s v="ASALARIADO"/>
    <s v="SECTOR PRIVADO"/>
    <x v="0"/>
    <s v="NO"/>
    <s v="NO"/>
    <n v="54"/>
    <s v="No"/>
    <s v="No"/>
    <n v="589097"/>
    <s v="ASALARIADO"/>
    <n v="54"/>
  </r>
  <r>
    <n v="2563"/>
    <s v="HOMBRE"/>
    <n v="446149.5"/>
    <s v="ASALARIADO"/>
    <s v="SECTOR PUBLICO"/>
    <x v="0"/>
    <s v="NO"/>
    <s v="NO"/>
    <n v="57"/>
    <s v="No"/>
    <s v="No"/>
    <n v="446149.5"/>
    <s v="ASALARIADO"/>
    <n v="57"/>
  </r>
  <r>
    <n v="2564"/>
    <s v="MUJER"/>
    <n v="681819"/>
    <s v="ASALARIADO"/>
    <s v="SECTOR PUBLICO"/>
    <x v="0"/>
    <s v="NO"/>
    <s v="NO"/>
    <n v="40"/>
    <s v="No"/>
    <s v="No"/>
    <n v="681819"/>
    <s v="ASALARIADO"/>
    <n v="40"/>
  </r>
  <r>
    <n v="2565"/>
    <s v="HOMBRE"/>
    <n v="287609.93"/>
    <s v="ASALARIADO"/>
    <s v="SECTOR PRIVADO"/>
    <x v="0"/>
    <s v="NO"/>
    <s v="NO"/>
    <n v="33"/>
    <s v="No"/>
    <s v="No"/>
    <n v="287609.93"/>
    <s v="ASALARIADO"/>
    <n v="33"/>
  </r>
  <r>
    <n v="2566"/>
    <s v="HOMBRE"/>
    <n v="711460.6"/>
    <s v="ASALARIADO"/>
    <s v="SECTOR PUBLICO"/>
    <x v="0"/>
    <s v="NO"/>
    <s v="NO"/>
    <n v="43"/>
    <s v="No"/>
    <s v="No"/>
    <n v="711460.6"/>
    <s v="ASALARIADO"/>
    <n v="43"/>
  </r>
  <r>
    <n v="2567"/>
    <s v="HOMBRE"/>
    <n v="304357"/>
    <s v="TRABAJADOR INDEPENDIENTE"/>
    <s v="SECTOR PRIVADO"/>
    <x v="0"/>
    <s v="NO"/>
    <s v="SI"/>
    <n v="27"/>
    <s v="No"/>
    <s v="No"/>
    <n v="304357"/>
    <s v="TRABAJADOR INDEPENDIENTE"/>
    <n v="27"/>
  </r>
  <r>
    <n v="2568"/>
    <s v="HOMBRE"/>
    <n v="359544.27"/>
    <s v="CONVENIOS ESPECIALES DE ASEGURADOS VOLUNTARIOS"/>
    <s v="SECTOR PRIVADO"/>
    <x v="0"/>
    <s v="SI"/>
    <s v="NO"/>
    <n v="28"/>
    <s v="No"/>
    <s v="No"/>
    <n v="359544.27"/>
    <s v="CONVENIOS ESPECIALES DE ASEGURADOS VOLUNTARIOS"/>
    <n v="28"/>
  </r>
  <r>
    <n v="2569"/>
    <s v="HOMBRE"/>
    <n v="145000"/>
    <s v="ASALARIADO"/>
    <s v="SECTOR PRIVADO"/>
    <x v="0"/>
    <s v="NO"/>
    <s v="NO"/>
    <n v="63"/>
    <s v="No"/>
    <s v="No"/>
    <n v="145000"/>
    <s v="ASALARIADO"/>
    <n v="63"/>
  </r>
  <r>
    <n v="2570"/>
    <s v="HOMBRE"/>
    <n v="634623"/>
    <s v="PENSIONADOS EN SU PROPIO SISTEMA"/>
    <s v="SECTOR PUBLICO"/>
    <x v="0"/>
    <s v="NO"/>
    <s v="NO"/>
    <n v="56"/>
    <s v="No"/>
    <s v="No"/>
    <n v="634623"/>
    <s v="PENSIONADOS EN SU PROPIO SISTEMA"/>
    <n v="56"/>
  </r>
  <r>
    <n v="2571"/>
    <s v="MUJER"/>
    <n v="547200"/>
    <s v="ASALARIADO"/>
    <s v="SECTOR PRIVADO"/>
    <x v="0"/>
    <s v="NO"/>
    <s v="NO"/>
    <n v="48"/>
    <s v="No"/>
    <s v="No"/>
    <n v="547200"/>
    <s v="ASALARIADO"/>
    <n v="48"/>
  </r>
  <r>
    <n v="2572"/>
    <s v="MUJER"/>
    <n v="1044273"/>
    <s v="ASALARIADO"/>
    <s v="SECTOR PUBLICO"/>
    <x v="0"/>
    <s v="NO"/>
    <s v="SI"/>
    <n v="33"/>
    <s v="No"/>
    <s v="No"/>
    <n v="1044273"/>
    <s v="ASALARIADO"/>
    <n v="33"/>
  </r>
  <r>
    <n v="2573"/>
    <s v="HOMBRE"/>
    <n v="329836.81"/>
    <s v="ASALARIADO"/>
    <s v="SECTOR PRIVADO"/>
    <x v="0"/>
    <s v="NO"/>
    <s v="NO"/>
    <n v="55"/>
    <s v="No"/>
    <s v="No"/>
    <n v="329836.81"/>
    <s v="ASALARIADO"/>
    <n v="55"/>
  </r>
  <r>
    <n v="2574"/>
    <s v="HOMBRE"/>
    <n v="297046"/>
    <s v="TRABAJADOR INDEPENDIENTE"/>
    <s v="SECTOR PRIVADO"/>
    <x v="0"/>
    <s v="NO"/>
    <s v="NO"/>
    <n v="68"/>
    <s v="No"/>
    <s v="No"/>
    <n v="297046"/>
    <s v="TRABAJADOR INDEPENDIENTE"/>
    <n v="68"/>
  </r>
  <r>
    <n v="2575"/>
    <s v="HOMBRE"/>
    <n v="470823.31"/>
    <s v="ASALARIADO"/>
    <s v="SECTOR PRIVADO"/>
    <x v="0"/>
    <s v="NO"/>
    <s v="NO"/>
    <n v="34"/>
    <s v="No"/>
    <s v="No"/>
    <n v="470823.31"/>
    <s v="ASALARIADO"/>
    <n v="34"/>
  </r>
  <r>
    <n v="2576"/>
    <s v="MUJER"/>
    <n v="1002900.02"/>
    <s v="ASALARIADO"/>
    <s v="SECTOR PUBLICO"/>
    <x v="0"/>
    <s v="NO"/>
    <s v="NO"/>
    <n v="46"/>
    <s v="No"/>
    <s v="No"/>
    <n v="1002900.02"/>
    <s v="ASALARIADO"/>
    <n v="46"/>
  </r>
  <r>
    <n v="2577"/>
    <s v="HOMBRE"/>
    <n v="490140.74"/>
    <s v="ASALARIADO"/>
    <s v="SECTOR PRIVADO"/>
    <x v="0"/>
    <s v="NO"/>
    <s v="NO"/>
    <n v="22"/>
    <s v="No"/>
    <s v="No"/>
    <n v="490140.74"/>
    <s v="ASALARIADO"/>
    <n v="22"/>
  </r>
  <r>
    <n v="2578"/>
    <s v="HOMBRE"/>
    <n v="386489"/>
    <s v="ASALARIADO"/>
    <s v="SECTOR PRIVADO"/>
    <x v="0"/>
    <s v="NO"/>
    <s v="NO"/>
    <n v="23"/>
    <s v="No"/>
    <s v="No"/>
    <n v="386489"/>
    <s v="ASALARIADO"/>
    <n v="23"/>
  </r>
  <r>
    <n v="2579"/>
    <s v="MUJER"/>
    <n v="159787.23000000001"/>
    <s v="ASALARIADO"/>
    <s v="SECTOR PRIVADO"/>
    <x v="0"/>
    <s v="NO"/>
    <s v="NO"/>
    <n v="44"/>
    <s v="No"/>
    <s v="No"/>
    <n v="159787.23000000001"/>
    <s v="ASALARIADO"/>
    <n v="44"/>
  </r>
  <r>
    <n v="2580"/>
    <s v="HOMBRE"/>
    <n v="297046"/>
    <s v="ASEGURADO VOLUNTARIO"/>
    <s v="SECTOR PRIVADO"/>
    <x v="0"/>
    <s v="NO"/>
    <s v="NO"/>
    <n v="40"/>
    <s v="No"/>
    <s v="No"/>
    <n v="297046"/>
    <s v="ASEGURADO VOLUNTARIO"/>
    <n v="40"/>
  </r>
  <r>
    <n v="2581"/>
    <s v="MUJER"/>
    <n v="661866.11"/>
    <s v="ASALARIADO"/>
    <s v="SECTOR PRIVADO"/>
    <x v="0"/>
    <s v="NO"/>
    <s v="NO"/>
    <n v="28"/>
    <s v="No"/>
    <s v="No"/>
    <n v="661866.11"/>
    <s v="ASALARIADO"/>
    <n v="28"/>
  </r>
  <r>
    <n v="2582"/>
    <s v="MUJER"/>
    <n v="300611"/>
    <s v="TRABAJADOR INDEPENDIENTE"/>
    <s v="SECTOR PRIVADO"/>
    <x v="0"/>
    <s v="NO"/>
    <s v="NO"/>
    <n v="51"/>
    <s v="No"/>
    <s v="No"/>
    <n v="300611"/>
    <s v="TRABAJADOR INDEPENDIENTE"/>
    <n v="51"/>
  </r>
  <r>
    <n v="2583"/>
    <s v="HOMBRE"/>
    <n v="278030"/>
    <s v="ASEGURADO VOLUNTARIO"/>
    <s v="SECTOR PRIVADO"/>
    <x v="0"/>
    <s v="SI"/>
    <s v="SI"/>
    <n v="34"/>
    <s v="No"/>
    <s v="No"/>
    <n v="278030"/>
    <s v="ASEGURADO VOLUNTARIO"/>
    <n v="34"/>
  </r>
  <r>
    <n v="2584"/>
    <s v="MUJER"/>
    <n v="1172054"/>
    <s v="PENSIONADOS EN SU PROPIO SISTEMA"/>
    <s v="SECTOR PUBLICO"/>
    <x v="0"/>
    <s v="NO"/>
    <s v="NO"/>
    <n v="64"/>
    <s v="No"/>
    <s v="No"/>
    <n v="1172054"/>
    <s v="PENSIONADOS EN SU PROPIO SISTEMA"/>
    <n v="64"/>
  </r>
  <r>
    <n v="2585"/>
    <s v="HOMBRE"/>
    <n v="912169"/>
    <s v="ASALARIADO"/>
    <s v="SECTOR PUBLICO"/>
    <x v="0"/>
    <s v="NO"/>
    <s v="SI"/>
    <n v="36"/>
    <s v="No"/>
    <s v="No"/>
    <n v="912169"/>
    <s v="ASALARIADO"/>
    <n v="36"/>
  </r>
  <r>
    <n v="2586"/>
    <s v="HOMBRE"/>
    <n v="93363.8"/>
    <s v="ASALARIADO"/>
    <s v="SECTOR PRIVADO"/>
    <x v="0"/>
    <s v="NO"/>
    <s v="NO"/>
    <n v="46"/>
    <s v="No"/>
    <s v="No"/>
    <n v="93363.8"/>
    <s v="ASALARIADO"/>
    <n v="46"/>
  </r>
  <r>
    <n v="2587"/>
    <s v="HOMBRE"/>
    <n v="762828"/>
    <s v="ASALARIADO"/>
    <s v="SECTOR PUBLICO"/>
    <x v="0"/>
    <s v="NO"/>
    <s v="SI"/>
    <n v="60"/>
    <s v="No"/>
    <s v="No"/>
    <n v="762828"/>
    <s v="ASALARIADO"/>
    <n v="60"/>
  </r>
  <r>
    <n v="2588"/>
    <s v="HOMBRE"/>
    <n v="847871"/>
    <s v="TRABAJADOR INDEPENDIENTE"/>
    <s v="SECTOR PRIVADO"/>
    <x v="0"/>
    <s v="NO"/>
    <s v="NO"/>
    <n v="51"/>
    <s v="No"/>
    <s v="No"/>
    <n v="847871"/>
    <s v="TRABAJADOR INDEPENDIENTE"/>
    <n v="51"/>
  </r>
  <r>
    <n v="2589"/>
    <s v="MUJER"/>
    <n v="388987.92"/>
    <s v="ASALARIADO"/>
    <s v="SECTOR PUBLICO"/>
    <x v="0"/>
    <s v="NO"/>
    <s v="NO"/>
    <n v="25"/>
    <s v="No"/>
    <s v="No"/>
    <n v="388987.92"/>
    <s v="ASALARIADO"/>
    <n v="25"/>
  </r>
  <r>
    <n v="2590"/>
    <s v="HOMBRE"/>
    <n v="348650"/>
    <s v="ASALARIADO"/>
    <s v="SECTOR PRIVADO"/>
    <x v="0"/>
    <s v="SI"/>
    <s v="NO"/>
    <n v="52"/>
    <s v="No"/>
    <s v="No"/>
    <n v="348650"/>
    <s v="ASALARIADO"/>
    <n v="52"/>
  </r>
  <r>
    <n v="2591"/>
    <s v="HOMBRE"/>
    <n v="520560"/>
    <s v="ASALARIADO"/>
    <s v="SECTOR PRIVADO"/>
    <x v="0"/>
    <s v="NO"/>
    <s v="NO"/>
    <n v="40"/>
    <s v="No"/>
    <s v="No"/>
    <n v="520560"/>
    <s v="ASALARIADO"/>
    <n v="40"/>
  </r>
  <r>
    <n v="2592"/>
    <s v="HOMBRE"/>
    <n v="369500"/>
    <s v="ASALARIADO"/>
    <s v="SECTOR PRIVADO"/>
    <x v="0"/>
    <s v="NO"/>
    <s v="NO"/>
    <n v="43"/>
    <s v="No"/>
    <s v="No"/>
    <n v="369500"/>
    <s v="ASALARIADO"/>
    <n v="43"/>
  </r>
  <r>
    <n v="2593"/>
    <s v="HOMBRE"/>
    <n v="101351.8"/>
    <s v="ASALARIADO"/>
    <s v="SECTOR PRIVADO"/>
    <x v="0"/>
    <s v="NO"/>
    <s v="NO"/>
    <n v="25"/>
    <s v="No"/>
    <s v="No"/>
    <n v="101351.8"/>
    <s v="ASALARIADO"/>
    <n v="25"/>
  </r>
  <r>
    <n v="2594"/>
    <s v="HOMBRE"/>
    <n v="3080767.52"/>
    <s v="ASALARIADO"/>
    <s v="SECTOR PUBLICO"/>
    <x v="0"/>
    <s v="NO"/>
    <s v="NO"/>
    <n v="42"/>
    <s v="Atípico"/>
    <s v="No"/>
    <n v="3080767.52"/>
    <s v="ASALARIADO"/>
    <n v="42"/>
  </r>
  <r>
    <n v="2595"/>
    <s v="HOMBRE"/>
    <n v="380217"/>
    <s v="TRABAJADOR INDEPENDIENTE"/>
    <s v="SECTOR PRIVADO"/>
    <x v="0"/>
    <s v="NO"/>
    <s v="SI"/>
    <n v="46"/>
    <s v="No"/>
    <s v="No"/>
    <n v="380217"/>
    <s v="TRABAJADOR INDEPENDIENTE"/>
    <n v="46"/>
  </r>
  <r>
    <n v="2596"/>
    <s v="MUJER"/>
    <n v="285000"/>
    <s v="ASALARIADO"/>
    <s v="SECTOR PRIVADO"/>
    <x v="0"/>
    <s v="NO"/>
    <s v="NO"/>
    <n v="42"/>
    <s v="No"/>
    <s v="No"/>
    <n v="285000"/>
    <s v="ASALARIADO"/>
    <n v="42"/>
  </r>
  <r>
    <n v="2597"/>
    <s v="HOMBRE"/>
    <n v="169374"/>
    <s v="ASALARIADO"/>
    <s v="SECTOR PRIVADO"/>
    <x v="0"/>
    <s v="SI"/>
    <s v="SI"/>
    <n v="44"/>
    <s v="No"/>
    <s v="No"/>
    <n v="169374"/>
    <s v="ASALARIADO"/>
    <n v="44"/>
  </r>
  <r>
    <n v="2598"/>
    <s v="HOMBRE"/>
    <n v="359250"/>
    <s v="ASALARIADO"/>
    <s v="SECTOR PRIVADO"/>
    <x v="0"/>
    <s v="NO"/>
    <s v="NO"/>
    <n v="24"/>
    <s v="No"/>
    <s v="No"/>
    <n v="359250"/>
    <s v="ASALARIADO"/>
    <n v="24"/>
  </r>
  <r>
    <n v="2599"/>
    <s v="MUJER"/>
    <n v="278030"/>
    <s v="CONVENIOS ESPECIALES DE ASEGURADOS VOLUNTARIOS"/>
    <s v="SECTOR PRIVADO"/>
    <x v="0"/>
    <s v="NO"/>
    <s v="NO"/>
    <n v="25"/>
    <s v="No"/>
    <s v="No"/>
    <n v="278030"/>
    <s v="CONVENIOS ESPECIALES DE ASEGURADOS VOLUNTARIOS"/>
    <n v="25"/>
  </r>
  <r>
    <n v="2600"/>
    <s v="HOMBRE"/>
    <n v="517494"/>
    <s v="TRABAJADOR INDEPENDIENTE"/>
    <s v="SECTOR PRIVADO"/>
    <x v="0"/>
    <s v="NO"/>
    <s v="SI"/>
    <n v="38"/>
    <s v="No"/>
    <s v="No"/>
    <n v="517494"/>
    <s v="TRABAJADOR INDEPENDIENTE"/>
    <n v="38"/>
  </r>
  <r>
    <n v="2601"/>
    <s v="HOMBRE"/>
    <n v="300366"/>
    <s v="ASALARIADO"/>
    <s v="SECTOR PRIVADO"/>
    <x v="0"/>
    <s v="SI"/>
    <s v="NO"/>
    <n v="25"/>
    <s v="No"/>
    <s v="No"/>
    <n v="300366"/>
    <s v="ASALARIADO"/>
    <n v="25"/>
  </r>
  <r>
    <n v="2602"/>
    <s v="HOMBRE"/>
    <n v="297045"/>
    <s v="TRABAJADOR INDEPENDIENTE"/>
    <s v="SECTOR PRIVADO"/>
    <x v="0"/>
    <s v="NO"/>
    <s v="NO"/>
    <n v="22"/>
    <s v="No"/>
    <s v="No"/>
    <n v="297045"/>
    <s v="TRABAJADOR INDEPENDIENTE"/>
    <n v="22"/>
  </r>
  <r>
    <n v="2603"/>
    <s v="MUJER"/>
    <n v="1214327"/>
    <s v="ASALARIADO"/>
    <s v="SECTOR PUBLICO"/>
    <x v="0"/>
    <s v="NO"/>
    <s v="NO"/>
    <n v="56"/>
    <s v="No"/>
    <s v="No"/>
    <n v="1214327"/>
    <s v="ASALARIADO"/>
    <n v="56"/>
  </r>
  <r>
    <n v="2604"/>
    <s v="MUJER"/>
    <n v="353400"/>
    <s v="ASALARIADO"/>
    <s v="SECTOR PRIVADO"/>
    <x v="0"/>
    <s v="SI"/>
    <s v="NO"/>
    <n v="47"/>
    <s v="No"/>
    <s v="No"/>
    <n v="353400"/>
    <s v="ASALARIADO"/>
    <n v="47"/>
  </r>
  <r>
    <n v="2605"/>
    <s v="HOMBRE"/>
    <n v="1614177"/>
    <s v="PENSIONADOS EN SU PROPIO SISTEMA"/>
    <s v="SECTOR PUBLICO"/>
    <x v="0"/>
    <s v="NO"/>
    <s v="NO"/>
    <n v="56"/>
    <s v="No"/>
    <s v="No"/>
    <n v="1614177"/>
    <s v="PENSIONADOS EN SU PROPIO SISTEMA"/>
    <n v="56"/>
  </r>
  <r>
    <n v="2606"/>
    <s v="MUJER"/>
    <n v="1488158"/>
    <s v="ASALARIADO"/>
    <s v="SECTOR PUBLICO"/>
    <x v="0"/>
    <s v="NO"/>
    <s v="SI"/>
    <n v="41"/>
    <s v="No"/>
    <s v="No"/>
    <n v="1488158"/>
    <s v="ASALARIADO"/>
    <n v="41"/>
  </r>
  <r>
    <n v="2607"/>
    <s v="MUJER"/>
    <n v="353418"/>
    <s v="ASEGURADO VOLUNTARIO"/>
    <s v="SECTOR PRIVADO"/>
    <x v="0"/>
    <s v="SI"/>
    <s v="NO"/>
    <n v="56"/>
    <s v="No"/>
    <s v="No"/>
    <n v="353418"/>
    <s v="ASEGURADO VOLUNTARIO"/>
    <n v="56"/>
  </r>
  <r>
    <n v="2608"/>
    <s v="HOMBRE"/>
    <n v="819375"/>
    <s v="ASALARIADO"/>
    <s v="SECTOR PRIVADO"/>
    <x v="0"/>
    <s v="NO"/>
    <s v="NO"/>
    <n v="41"/>
    <s v="No"/>
    <s v="No"/>
    <n v="819375"/>
    <s v="ASALARIADO"/>
    <n v="41"/>
  </r>
  <r>
    <n v="2609"/>
    <s v="MUJER"/>
    <n v="1389523"/>
    <s v="ASALARIADO"/>
    <s v="SECTOR PUBLICO"/>
    <x v="0"/>
    <s v="NO"/>
    <s v="SI"/>
    <n v="48"/>
    <s v="No"/>
    <s v="No"/>
    <n v="1389523"/>
    <s v="ASALARIADO"/>
    <n v="48"/>
  </r>
  <r>
    <n v="2610"/>
    <s v="HOMBRE"/>
    <n v="284326"/>
    <s v="ASALARIADO"/>
    <s v="SECTOR PRIVADO"/>
    <x v="0"/>
    <s v="NO"/>
    <s v="NO"/>
    <n v="28"/>
    <s v="No"/>
    <s v="No"/>
    <n v="284326"/>
    <s v="ASALARIADO"/>
    <n v="28"/>
  </r>
  <r>
    <n v="2611"/>
    <s v="HOMBRE"/>
    <n v="1333022.48"/>
    <s v="ASALARIADO"/>
    <s v="SECTOR PUBLICO"/>
    <x v="0"/>
    <s v="NO"/>
    <s v="NO"/>
    <n v="40"/>
    <s v="No"/>
    <s v="No"/>
    <n v="1333022.48"/>
    <s v="ASALARIADO"/>
    <n v="40"/>
  </r>
  <r>
    <n v="2612"/>
    <s v="HOMBRE"/>
    <n v="215720.6"/>
    <s v="ASALARIADO"/>
    <s v="SECTOR PRIVADO"/>
    <x v="0"/>
    <s v="NO"/>
    <s v="NO"/>
    <n v="30"/>
    <s v="No"/>
    <s v="No"/>
    <n v="215720.6"/>
    <s v="ASALARIADO"/>
    <n v="30"/>
  </r>
  <r>
    <n v="2613"/>
    <s v="HOMBRE"/>
    <n v="327709.14"/>
    <s v="ASALARIADO"/>
    <s v="SECTOR PRIVADO"/>
    <x v="0"/>
    <s v="NO"/>
    <s v="NO"/>
    <n v="21"/>
    <s v="No"/>
    <s v="No"/>
    <n v="327709.14"/>
    <s v="ASALARIADO"/>
    <n v="21"/>
  </r>
  <r>
    <n v="2614"/>
    <s v="HOMBRE"/>
    <n v="342027"/>
    <s v="ASALARIADO"/>
    <s v="SECTOR PRIVADO"/>
    <x v="0"/>
    <s v="NO"/>
    <s v="NO"/>
    <n v="37"/>
    <s v="No"/>
    <s v="No"/>
    <n v="342027"/>
    <s v="ASALARIADO"/>
    <n v="37"/>
  </r>
  <r>
    <n v="2615"/>
    <s v="MUJER"/>
    <n v="1688298"/>
    <s v="ASALARIADO"/>
    <s v="SECTOR PUBLICO"/>
    <x v="0"/>
    <s v="NO"/>
    <s v="NO"/>
    <n v="48"/>
    <s v="No"/>
    <s v="No"/>
    <n v="1688298"/>
    <s v="ASALARIADO"/>
    <n v="48"/>
  </r>
  <r>
    <n v="2616"/>
    <s v="HOMBRE"/>
    <n v="1000000"/>
    <s v="ASALARIADO"/>
    <s v="SECTOR PRIVADO"/>
    <x v="0"/>
    <s v="NO"/>
    <s v="NO"/>
    <n v="29"/>
    <s v="No"/>
    <s v="No"/>
    <n v="1000000"/>
    <s v="ASALARIADO"/>
    <n v="29"/>
  </r>
  <r>
    <n v="2617"/>
    <s v="MUJER"/>
    <n v="280000"/>
    <s v="ASALARIADO"/>
    <s v="SECTOR PRIVADO"/>
    <x v="0"/>
    <s v="SI"/>
    <s v="NO"/>
    <n v="25"/>
    <s v="No"/>
    <s v="No"/>
    <n v="280000"/>
    <s v="ASALARIADO"/>
    <n v="25"/>
  </r>
  <r>
    <n v="2618"/>
    <s v="HOMBRE"/>
    <n v="246504.81"/>
    <s v="ASALARIADO"/>
    <s v="SECTOR PRIVADO"/>
    <x v="0"/>
    <s v="NO"/>
    <s v="NO"/>
    <n v="19"/>
    <s v="No"/>
    <s v="No"/>
    <n v="246504.81"/>
    <s v="ASALARIADO"/>
    <n v="19"/>
  </r>
  <r>
    <n v="2619"/>
    <s v="MUJER"/>
    <n v="2128000"/>
    <s v="ASALARIADO"/>
    <s v="SECTOR PRIVADO"/>
    <x v="0"/>
    <s v="NO"/>
    <s v="NO"/>
    <n v="37"/>
    <s v="No"/>
    <s v="No"/>
    <n v="2128000"/>
    <s v="ASALARIADO"/>
    <n v="37"/>
  </r>
  <r>
    <n v="2620"/>
    <s v="HOMBRE"/>
    <n v="608414.30000000005"/>
    <s v="ASALARIADO"/>
    <s v="SECTOR PUBLICO"/>
    <x v="0"/>
    <s v="NO"/>
    <s v="NO"/>
    <n v="38"/>
    <s v="No"/>
    <s v="No"/>
    <n v="608414.30000000005"/>
    <s v="ASALARIADO"/>
    <n v="38"/>
  </r>
  <r>
    <n v="2621"/>
    <s v="HOMBRE"/>
    <n v="297046"/>
    <s v="TRABAJADOR INDEPENDIENTE"/>
    <s v="SECTOR PRIVADO"/>
    <x v="0"/>
    <s v="NO"/>
    <s v="SI"/>
    <n v="33"/>
    <s v="No"/>
    <s v="No"/>
    <n v="297046"/>
    <s v="TRABAJADOR INDEPENDIENTE"/>
    <n v="33"/>
  </r>
  <r>
    <n v="2622"/>
    <s v="HOMBRE"/>
    <n v="297056"/>
    <s v="TRABAJADOR INDEPENDIENTE"/>
    <s v="SECTOR PRIVADO"/>
    <x v="0"/>
    <s v="NO"/>
    <s v="NO"/>
    <n v="76"/>
    <s v="No"/>
    <s v="No"/>
    <n v="297056"/>
    <s v="TRABAJADOR INDEPENDIENTE"/>
    <n v="76"/>
  </r>
  <r>
    <n v="2623"/>
    <s v="MUJER"/>
    <n v="60000"/>
    <s v="ASALARIADO"/>
    <s v="SECTOR PRIVADO"/>
    <x v="0"/>
    <s v="SI"/>
    <s v="NO"/>
    <n v="35"/>
    <s v="No"/>
    <s v="No"/>
    <n v="60000"/>
    <s v="ASALARIADO"/>
    <n v="35"/>
  </r>
  <r>
    <n v="2624"/>
    <s v="HOMBRE"/>
    <n v="512234.88"/>
    <s v="ASALARIADO"/>
    <s v="SECTOR PRIVADO"/>
    <x v="0"/>
    <s v="NO"/>
    <s v="NO"/>
    <n v="28"/>
    <s v="No"/>
    <s v="No"/>
    <n v="512234.88"/>
    <s v="ASALARIADO"/>
    <n v="28"/>
  </r>
  <r>
    <n v="2625"/>
    <s v="HOMBRE"/>
    <n v="842310.04"/>
    <s v="ASALARIADO"/>
    <s v="SECTOR PRIVADO"/>
    <x v="0"/>
    <s v="NO"/>
    <s v="NO"/>
    <n v="43"/>
    <s v="No"/>
    <s v="No"/>
    <n v="842310.04"/>
    <s v="ASALARIADO"/>
    <n v="43"/>
  </r>
  <r>
    <n v="2626"/>
    <s v="MUJER"/>
    <n v="378558"/>
    <s v="ASALARIADO"/>
    <s v="SECTOR PUBLICO"/>
    <x v="0"/>
    <s v="NO"/>
    <s v="SI"/>
    <n v="34"/>
    <s v="No"/>
    <s v="No"/>
    <n v="378558"/>
    <s v="ASALARIADO"/>
    <n v="34"/>
  </r>
  <r>
    <n v="2627"/>
    <s v="HOMBRE"/>
    <n v="290000"/>
    <s v="ASALARIADO"/>
    <s v="SECTOR PRIVADO"/>
    <x v="0"/>
    <s v="NO"/>
    <s v="NO"/>
    <n v="38"/>
    <s v="No"/>
    <s v="No"/>
    <n v="290000"/>
    <s v="ASALARIADO"/>
    <n v="38"/>
  </r>
  <r>
    <n v="2628"/>
    <s v="HOMBRE"/>
    <n v="278030"/>
    <s v="CONVENIOS ESPECIALES DE TRABAJADORES INDEPENDIENTES"/>
    <s v="SECTOR PRIVADO"/>
    <x v="0"/>
    <s v="NO"/>
    <s v="NO"/>
    <n v="43"/>
    <s v="No"/>
    <s v="No"/>
    <n v="278030"/>
    <s v="CONVENIOS ESPECIALES DE TRABAJADORES INDEPENDIENTES"/>
    <n v="43"/>
  </r>
  <r>
    <n v="2629"/>
    <s v="HOMBRE"/>
    <n v="634725"/>
    <s v="ASALARIADO"/>
    <s v="SECTOR PRIVADO"/>
    <x v="0"/>
    <s v="NO"/>
    <s v="NO"/>
    <n v="34"/>
    <s v="No"/>
    <s v="No"/>
    <n v="634725"/>
    <s v="ASALARIADO"/>
    <n v="34"/>
  </r>
  <r>
    <n v="2630"/>
    <s v="HOMBRE"/>
    <n v="470974.5"/>
    <s v="ASALARIADO"/>
    <s v="SECTOR PRIVADO"/>
    <x v="0"/>
    <s v="NO"/>
    <s v="NO"/>
    <n v="36"/>
    <s v="No"/>
    <s v="No"/>
    <n v="470974.5"/>
    <s v="ASALARIADO"/>
    <n v="36"/>
  </r>
  <r>
    <n v="2631"/>
    <s v="HOMBRE"/>
    <n v="550590.5"/>
    <s v="ASALARIADO"/>
    <s v="SECTOR PUBLICO"/>
    <x v="0"/>
    <s v="NO"/>
    <s v="NO"/>
    <n v="24"/>
    <s v="No"/>
    <s v="No"/>
    <n v="550590.5"/>
    <s v="ASALARIADO"/>
    <n v="24"/>
  </r>
  <r>
    <n v="2632"/>
    <s v="HOMBRE"/>
    <n v="278030"/>
    <s v="CONVENIOS ESPECIALES DE TRABAJADORES INDEPENDIENTES"/>
    <s v="SECTOR PRIVADO"/>
    <x v="0"/>
    <s v="NO"/>
    <s v="NO"/>
    <n v="37"/>
    <s v="No"/>
    <s v="No"/>
    <n v="278030"/>
    <s v="CONVENIOS ESPECIALES DE TRABAJADORES INDEPENDIENTES"/>
    <n v="37"/>
  </r>
  <r>
    <n v="2633"/>
    <s v="MUJER"/>
    <n v="278030"/>
    <s v="ASEGURADO VOLUNTARIO"/>
    <s v="SECTOR PRIVADO"/>
    <x v="0"/>
    <s v="SI"/>
    <s v="NO"/>
    <n v="25"/>
    <s v="No"/>
    <s v="No"/>
    <n v="278030"/>
    <s v="ASEGURADO VOLUNTARIO"/>
    <n v="25"/>
  </r>
  <r>
    <n v="2634"/>
    <s v="HOMBRE"/>
    <n v="369875"/>
    <s v="ASALARIADO"/>
    <s v="SECTOR PRIVADO"/>
    <x v="0"/>
    <s v="NO"/>
    <s v="NO"/>
    <n v="28"/>
    <s v="No"/>
    <s v="No"/>
    <n v="369875"/>
    <s v="ASALARIADO"/>
    <n v="28"/>
  </r>
  <r>
    <n v="2635"/>
    <s v="MUJER"/>
    <n v="386020"/>
    <s v="ASALARIADO"/>
    <s v="SECTOR PRIVADO"/>
    <x v="0"/>
    <s v="NO"/>
    <s v="NO"/>
    <n v="59"/>
    <s v="No"/>
    <s v="No"/>
    <n v="386020"/>
    <s v="ASALARIADO"/>
    <n v="59"/>
  </r>
  <r>
    <n v="2636"/>
    <s v="MUJER"/>
    <n v="539036"/>
    <s v="ASALARIADO"/>
    <s v="SECTOR PUBLICO"/>
    <x v="0"/>
    <s v="NO"/>
    <s v="NO"/>
    <n v="32"/>
    <s v="No"/>
    <s v="No"/>
    <n v="539036"/>
    <s v="ASALARIADO"/>
    <n v="32"/>
  </r>
  <r>
    <n v="2637"/>
    <s v="HOMBRE"/>
    <n v="623700"/>
    <s v="ASALARIADO"/>
    <s v="SECTOR PRIVADO"/>
    <x v="0"/>
    <s v="NO"/>
    <s v="NO"/>
    <n v="35"/>
    <s v="No"/>
    <s v="No"/>
    <n v="623700"/>
    <s v="ASALARIADO"/>
    <n v="35"/>
  </r>
  <r>
    <n v="2638"/>
    <s v="HOMBRE"/>
    <n v="302470"/>
    <s v="ASEGURADO VOLUNTARIO"/>
    <s v="SECTOR PRIVADO"/>
    <x v="0"/>
    <s v="NO"/>
    <s v="NO"/>
    <n v="29"/>
    <s v="No"/>
    <s v="No"/>
    <n v="302470"/>
    <s v="ASEGURADO VOLUNTARIO"/>
    <n v="29"/>
  </r>
  <r>
    <n v="2639"/>
    <s v="MUJER"/>
    <n v="81757.47"/>
    <s v="ASALARIADO"/>
    <s v="SECTOR PRIVADO"/>
    <x v="0"/>
    <s v="NO"/>
    <s v="NO"/>
    <n v="22"/>
    <s v="No"/>
    <s v="No"/>
    <n v="81757.47"/>
    <s v="ASALARIADO"/>
    <n v="22"/>
  </r>
  <r>
    <n v="2640"/>
    <s v="HOMBRE"/>
    <n v="703766.13"/>
    <s v="ASALARIADO"/>
    <s v="SECTOR PRIVADO"/>
    <x v="0"/>
    <s v="NO"/>
    <s v="NO"/>
    <n v="45"/>
    <s v="No"/>
    <s v="No"/>
    <n v="703766.13"/>
    <s v="ASALARIADO"/>
    <n v="45"/>
  </r>
  <r>
    <n v="2641"/>
    <s v="HOMBRE"/>
    <n v="361421"/>
    <s v="TRABAJADOR INDEPENDIENTE"/>
    <s v="SECTOR PRIVADO"/>
    <x v="0"/>
    <s v="NO"/>
    <s v="NO"/>
    <n v="51"/>
    <s v="No"/>
    <s v="No"/>
    <n v="361421"/>
    <s v="TRABAJADOR INDEPENDIENTE"/>
    <n v="51"/>
  </r>
  <r>
    <n v="2642"/>
    <s v="MUJER"/>
    <n v="330722.57"/>
    <s v="ASALARIADO"/>
    <s v="SECTOR PRIVADO"/>
    <x v="0"/>
    <s v="NO"/>
    <s v="NO"/>
    <n v="37"/>
    <s v="No"/>
    <s v="No"/>
    <n v="330722.57"/>
    <s v="ASALARIADO"/>
    <n v="37"/>
  </r>
  <r>
    <n v="2643"/>
    <s v="HOMBRE"/>
    <n v="291514"/>
    <s v="TRABAJADOR INDEPENDIENTE"/>
    <s v="SECTOR PRIVADO"/>
    <x v="0"/>
    <s v="NO"/>
    <s v="SI"/>
    <n v="28"/>
    <s v="No"/>
    <s v="No"/>
    <n v="291514"/>
    <s v="TRABAJADOR INDEPENDIENTE"/>
    <n v="28"/>
  </r>
  <r>
    <n v="2644"/>
    <s v="MUJER"/>
    <n v="199067"/>
    <s v="ASALARIADO"/>
    <s v="SECTOR PUBLICO"/>
    <x v="0"/>
    <s v="NO"/>
    <s v="SI"/>
    <n v="25"/>
    <s v="No"/>
    <s v="No"/>
    <n v="199067"/>
    <s v="ASALARIADO"/>
    <n v="25"/>
  </r>
  <r>
    <n v="2645"/>
    <s v="HOMBRE"/>
    <n v="1461505.5"/>
    <s v="ASALARIADO"/>
    <s v="SECTOR PRIVADO"/>
    <x v="0"/>
    <s v="NO"/>
    <s v="NO"/>
    <n v="46"/>
    <s v="No"/>
    <s v="No"/>
    <n v="1461505.5"/>
    <s v="ASALARIADO"/>
    <n v="46"/>
  </r>
  <r>
    <n v="2646"/>
    <s v="HOMBRE"/>
    <n v="745392.94"/>
    <s v="ASALARIADO"/>
    <s v="SECTOR PRIVADO"/>
    <x v="0"/>
    <s v="NO"/>
    <s v="NO"/>
    <n v="56"/>
    <s v="No"/>
    <s v="No"/>
    <n v="745392.94"/>
    <s v="ASALARIADO"/>
    <n v="56"/>
  </r>
  <r>
    <n v="2647"/>
    <s v="HOMBRE"/>
    <n v="297046"/>
    <s v="TRABAJADOR INDEPENDIENTE"/>
    <s v="SECTOR PRIVADO"/>
    <x v="1"/>
    <s v="NO"/>
    <s v="NO"/>
    <n v="58"/>
    <s v="No"/>
    <s v="No"/>
    <n v="297046"/>
    <s v="TRABAJADOR INDEPENDIENTE"/>
    <n v="58"/>
  </r>
  <r>
    <n v="2648"/>
    <s v="MUJER"/>
    <n v="2029604"/>
    <s v="PENSIONADOS EN SU PROPIO SISTEMA"/>
    <s v="SECTOR PUBLICO"/>
    <x v="0"/>
    <s v="NO"/>
    <s v="NO"/>
    <n v="72"/>
    <s v="No"/>
    <s v="No"/>
    <n v="2029604"/>
    <s v="PENSIONADOS EN SU PROPIO SISTEMA"/>
    <n v="72"/>
  </r>
  <r>
    <n v="2649"/>
    <s v="MUJER"/>
    <n v="360000"/>
    <s v="ASALARIADO"/>
    <s v="SECTOR PRIVADO"/>
    <x v="0"/>
    <s v="NO"/>
    <s v="NO"/>
    <n v="30"/>
    <s v="No"/>
    <s v="No"/>
    <n v="360000"/>
    <s v="ASALARIADO"/>
    <n v="30"/>
  </r>
  <r>
    <n v="2650"/>
    <s v="HOMBRE"/>
    <n v="300018"/>
    <s v="TRABAJADOR INDEPENDIENTE"/>
    <s v="SECTOR PRIVADO"/>
    <x v="0"/>
    <s v="NO"/>
    <s v="SI"/>
    <n v="62"/>
    <s v="No"/>
    <s v="No"/>
    <n v="300018"/>
    <s v="TRABAJADOR INDEPENDIENTE"/>
    <n v="62"/>
  </r>
  <r>
    <n v="2651"/>
    <s v="MUJER"/>
    <n v="200000"/>
    <s v="ASALARIADO"/>
    <s v="SECTOR PRIVADO"/>
    <x v="0"/>
    <s v="SI"/>
    <s v="SI"/>
    <n v="42"/>
    <s v="No"/>
    <s v="No"/>
    <n v="200000"/>
    <s v="ASALARIADO"/>
    <n v="42"/>
  </r>
  <r>
    <n v="2652"/>
    <s v="MUJER"/>
    <n v="799000"/>
    <s v="ASALARIADO"/>
    <s v="SECTOR PRIVADO"/>
    <x v="0"/>
    <s v="NO"/>
    <s v="SI"/>
    <n v="24"/>
    <s v="No"/>
    <s v="No"/>
    <n v="799000"/>
    <s v="ASALARIADO"/>
    <n v="24"/>
  </r>
  <r>
    <n v="2653"/>
    <s v="MUJER"/>
    <n v="397504.45"/>
    <s v="ASALARIADO"/>
    <s v="SECTOR PRIVADO"/>
    <x v="0"/>
    <s v="NO"/>
    <s v="NO"/>
    <n v="22"/>
    <s v="No"/>
    <s v="No"/>
    <n v="397504.45"/>
    <s v="ASALARIADO"/>
    <n v="22"/>
  </r>
  <r>
    <n v="2654"/>
    <s v="MUJER"/>
    <n v="636889"/>
    <s v="TRABAJADOR INDEPENDIENTE"/>
    <s v="SECTOR PRIVADO"/>
    <x v="0"/>
    <s v="NO"/>
    <s v="NO"/>
    <n v="50"/>
    <s v="No"/>
    <s v="No"/>
    <n v="636889"/>
    <s v="TRABAJADOR INDEPENDIENTE"/>
    <n v="50"/>
  </r>
  <r>
    <n v="2655"/>
    <s v="HOMBRE"/>
    <n v="360585"/>
    <s v="ASALARIADO"/>
    <s v="SECTOR PRIVADO"/>
    <x v="0"/>
    <s v="NO"/>
    <s v="NO"/>
    <n v="48"/>
    <s v="No"/>
    <s v="No"/>
    <n v="360585"/>
    <s v="ASALARIADO"/>
    <n v="48"/>
  </r>
  <r>
    <n v="2656"/>
    <s v="HOMBRE"/>
    <n v="639605"/>
    <s v="ASALARIADO"/>
    <s v="SECTOR PUBLICO"/>
    <x v="0"/>
    <s v="NO"/>
    <s v="NO"/>
    <n v="45"/>
    <s v="No"/>
    <s v="No"/>
    <n v="639605"/>
    <s v="ASALARIADO"/>
    <n v="45"/>
  </r>
  <r>
    <n v="2657"/>
    <s v="MUJER"/>
    <n v="1644679"/>
    <s v="ASALARIADO"/>
    <s v="SECTOR PUBLICO"/>
    <x v="0"/>
    <s v="NO"/>
    <s v="SI"/>
    <n v="36"/>
    <s v="No"/>
    <s v="No"/>
    <n v="1644679"/>
    <s v="ASALARIADO"/>
    <n v="36"/>
  </r>
  <r>
    <n v="2658"/>
    <s v="HOMBRE"/>
    <n v="421650.26"/>
    <s v="ASALARIADO"/>
    <s v="SECTOR PRIVADO"/>
    <x v="0"/>
    <s v="NO"/>
    <s v="NO"/>
    <n v="37"/>
    <s v="No"/>
    <s v="No"/>
    <n v="421650.26"/>
    <s v="ASALARIADO"/>
    <n v="37"/>
  </r>
  <r>
    <n v="2659"/>
    <s v="HOMBRE"/>
    <n v="678531.4"/>
    <s v="ASALARIADO"/>
    <s v="SECTOR PUBLICO"/>
    <x v="0"/>
    <s v="NO"/>
    <s v="NO"/>
    <n v="48"/>
    <s v="No"/>
    <s v="No"/>
    <n v="678531.4"/>
    <s v="ASALARIADO"/>
    <n v="48"/>
  </r>
  <r>
    <n v="2660"/>
    <s v="HOMBRE"/>
    <n v="175367.76"/>
    <s v="ASALARIADO"/>
    <s v="SECTOR PRIVADO"/>
    <x v="0"/>
    <s v="NO"/>
    <s v="NO"/>
    <n v="36"/>
    <s v="No"/>
    <s v="No"/>
    <n v="175367.76"/>
    <s v="ASALARIADO"/>
    <n v="36"/>
  </r>
  <r>
    <n v="2661"/>
    <s v="MUJER"/>
    <n v="522906.95"/>
    <s v="ASALARIADO"/>
    <s v="SECTOR PRIVADO"/>
    <x v="0"/>
    <s v="SI"/>
    <s v="NO"/>
    <n v="37"/>
    <s v="No"/>
    <s v="No"/>
    <n v="522906.95"/>
    <s v="ASALARIADO"/>
    <n v="37"/>
  </r>
  <r>
    <n v="2662"/>
    <s v="HOMBRE"/>
    <n v="699251.07"/>
    <s v="ASALARIADO"/>
    <s v="SECTOR PRIVADO"/>
    <x v="0"/>
    <s v="NO"/>
    <s v="NO"/>
    <n v="24"/>
    <s v="No"/>
    <s v="No"/>
    <n v="699251.07"/>
    <s v="ASALARIADO"/>
    <n v="24"/>
  </r>
  <r>
    <n v="2663"/>
    <s v="MUJER"/>
    <n v="233842.77"/>
    <s v="ASALARIADO"/>
    <s v="SECTOR PRIVADO"/>
    <x v="0"/>
    <s v="NO"/>
    <s v="NO"/>
    <n v="22"/>
    <s v="No"/>
    <s v="No"/>
    <n v="233842.77"/>
    <s v="ASALARIADO"/>
    <n v="22"/>
  </r>
  <r>
    <n v="2664"/>
    <s v="MUJER"/>
    <n v="297045"/>
    <s v="ASEGURADO VOLUNTARIO"/>
    <s v="SECTOR PRIVADO"/>
    <x v="0"/>
    <s v="SI"/>
    <s v="NO"/>
    <n v="52"/>
    <s v="No"/>
    <s v="No"/>
    <n v="297045"/>
    <s v="ASEGURADO VOLUNTARIO"/>
    <n v="52"/>
  </r>
  <r>
    <n v="2665"/>
    <s v="HOMBRE"/>
    <n v="385165"/>
    <s v="TRABAJADOR INDEPENDIENTE"/>
    <s v="SECTOR PRIVADO"/>
    <x v="0"/>
    <s v="NO"/>
    <s v="SI"/>
    <n v="71"/>
    <s v="No"/>
    <s v="No"/>
    <n v="385165"/>
    <s v="TRABAJADOR INDEPENDIENTE"/>
    <n v="71"/>
  </r>
  <r>
    <n v="2666"/>
    <s v="HOMBRE"/>
    <n v="405573.35"/>
    <s v="ASALARIADO"/>
    <s v="SECTOR PRIVADO"/>
    <x v="0"/>
    <s v="NO"/>
    <s v="NO"/>
    <n v="24"/>
    <s v="No"/>
    <s v="No"/>
    <n v="405573.35"/>
    <s v="ASALARIADO"/>
    <n v="24"/>
  </r>
  <r>
    <n v="2667"/>
    <s v="HOMBRE"/>
    <n v="299441"/>
    <s v="TRABAJADOR INDEPENDIENTE"/>
    <s v="SECTOR PRIVADO"/>
    <x v="0"/>
    <s v="NO"/>
    <s v="NO"/>
    <n v="61"/>
    <s v="No"/>
    <s v="No"/>
    <n v="299441"/>
    <s v="TRABAJADOR INDEPENDIENTE"/>
    <n v="61"/>
  </r>
  <r>
    <n v="2668"/>
    <s v="HOMBRE"/>
    <n v="410402"/>
    <s v="ASALARIADO"/>
    <s v="SECTOR PRIVADO"/>
    <x v="0"/>
    <s v="NO"/>
    <s v="NO"/>
    <n v="45"/>
    <s v="No"/>
    <s v="No"/>
    <n v="410402"/>
    <s v="ASALARIADO"/>
    <n v="45"/>
  </r>
  <r>
    <n v="2669"/>
    <s v="HOMBRE"/>
    <n v="516112.73"/>
    <s v="ASALARIADO"/>
    <s v="SECTOR PRIVADO"/>
    <x v="0"/>
    <s v="NO"/>
    <s v="NO"/>
    <n v="27"/>
    <s v="No"/>
    <s v="No"/>
    <n v="516112.73"/>
    <s v="ASALARIADO"/>
    <n v="27"/>
  </r>
  <r>
    <n v="2670"/>
    <s v="HOMBRE"/>
    <n v="356686.25"/>
    <s v="ASALARIADO"/>
    <s v="SECTOR PRIVADO"/>
    <x v="0"/>
    <s v="NO"/>
    <s v="NO"/>
    <n v="38"/>
    <s v="No"/>
    <s v="No"/>
    <n v="356686.25"/>
    <s v="ASALARIADO"/>
    <n v="38"/>
  </r>
  <r>
    <n v="2671"/>
    <s v="MUJER"/>
    <n v="1794936"/>
    <s v="ASALARIADO"/>
    <s v="SECTOR PRIVADO"/>
    <x v="0"/>
    <s v="NO"/>
    <s v="NO"/>
    <n v="29"/>
    <s v="No"/>
    <s v="No"/>
    <n v="1794936"/>
    <s v="ASALARIADO"/>
    <n v="29"/>
  </r>
  <r>
    <n v="2672"/>
    <s v="HOMBRE"/>
    <n v="68371.649999999994"/>
    <s v="ASALARIADO"/>
    <s v="SECTOR PUBLICO"/>
    <x v="0"/>
    <s v="NO"/>
    <s v="NO"/>
    <n v="42"/>
    <s v="No"/>
    <s v="No"/>
    <n v="68371.649999999994"/>
    <s v="ASALARIADO"/>
    <n v="42"/>
  </r>
  <r>
    <n v="2673"/>
    <s v="HOMBRE"/>
    <n v="186718"/>
    <s v="ASALARIADO"/>
    <s v="SECTOR PRIVADO"/>
    <x v="0"/>
    <s v="NO"/>
    <s v="NO"/>
    <n v="31"/>
    <s v="No"/>
    <s v="No"/>
    <n v="186718"/>
    <s v="ASALARIADO"/>
    <n v="31"/>
  </r>
  <r>
    <n v="2674"/>
    <s v="HOMBRE"/>
    <n v="399603.16"/>
    <s v="ASALARIADO"/>
    <s v="SECTOR PRIVADO"/>
    <x v="0"/>
    <s v="NO"/>
    <s v="NO"/>
    <n v="43"/>
    <s v="No"/>
    <s v="No"/>
    <n v="399603.16"/>
    <s v="ASALARIADO"/>
    <n v="43"/>
  </r>
  <r>
    <n v="2675"/>
    <s v="MUJER"/>
    <n v="354822.98"/>
    <s v="PENSIONADOS EN SU PROPIO SISTEMA"/>
    <s v="SECTOR PUBLICO"/>
    <x v="0"/>
    <s v="NO"/>
    <s v="NO"/>
    <n v="75"/>
    <s v="No"/>
    <s v="No"/>
    <n v="354822.98"/>
    <s v="PENSIONADOS EN SU PROPIO SISTEMA"/>
    <n v="75"/>
  </r>
  <r>
    <n v="2676"/>
    <s v="MUJER"/>
    <n v="425829.6"/>
    <s v="ASALARIADO"/>
    <s v="SECTOR PRIVADO"/>
    <x v="0"/>
    <s v="NO"/>
    <s v="NO"/>
    <n v="19"/>
    <s v="No"/>
    <s v="No"/>
    <n v="425829.6"/>
    <s v="ASALARIADO"/>
    <n v="19"/>
  </r>
  <r>
    <n v="2677"/>
    <s v="HOMBRE"/>
    <n v="452229"/>
    <s v="TRABAJADOR INDEPENDIENTE"/>
    <s v="SECTOR PRIVADO"/>
    <x v="0"/>
    <s v="NO"/>
    <s v="NO"/>
    <n v="34"/>
    <s v="No"/>
    <s v="No"/>
    <n v="452229"/>
    <s v="TRABAJADOR INDEPENDIENTE"/>
    <n v="34"/>
  </r>
  <r>
    <n v="2678"/>
    <s v="HOMBRE"/>
    <n v="315605"/>
    <s v="ASEGURADO VOLUNTARIO"/>
    <s v="SECTOR PRIVADO"/>
    <x v="0"/>
    <s v="NO"/>
    <s v="NO"/>
    <n v="58"/>
    <s v="No"/>
    <s v="No"/>
    <n v="315605"/>
    <s v="ASEGURADO VOLUNTARIO"/>
    <n v="58"/>
  </r>
  <r>
    <n v="2679"/>
    <s v="MUJER"/>
    <n v="749235.3"/>
    <s v="ASALARIADO"/>
    <s v="SECTOR PRIVADO"/>
    <x v="0"/>
    <s v="NO"/>
    <s v="NO"/>
    <n v="40"/>
    <s v="No"/>
    <s v="No"/>
    <n v="749235.3"/>
    <s v="ASALARIADO"/>
    <n v="40"/>
  </r>
  <r>
    <n v="2680"/>
    <s v="HOMBRE"/>
    <n v="366495.32"/>
    <s v="ASALARIADO"/>
    <s v="SECTOR PRIVADO"/>
    <x v="0"/>
    <s v="NO"/>
    <s v="NO"/>
    <n v="22"/>
    <s v="No"/>
    <s v="No"/>
    <n v="366495.32"/>
    <s v="ASALARIADO"/>
    <n v="22"/>
  </r>
  <r>
    <n v="2681"/>
    <s v="HOMBRE"/>
    <n v="80000"/>
    <s v="ASALARIADO"/>
    <s v="SECTOR PRIVADO"/>
    <x v="0"/>
    <s v="SI"/>
    <s v="NO"/>
    <n v="21"/>
    <s v="No"/>
    <s v="No"/>
    <n v="80000"/>
    <s v="ASALARIADO"/>
    <n v="21"/>
  </r>
  <r>
    <n v="2682"/>
    <s v="HOMBRE"/>
    <n v="316964.69"/>
    <s v="ASALARIADO"/>
    <s v="SECTOR PRIVADO"/>
    <x v="0"/>
    <s v="NO"/>
    <s v="NO"/>
    <n v="20"/>
    <s v="No"/>
    <s v="No"/>
    <n v="316964.69"/>
    <s v="ASALARIADO"/>
    <n v="20"/>
  </r>
  <r>
    <n v="2683"/>
    <s v="MUJER"/>
    <n v="370500"/>
    <s v="ASALARIADO"/>
    <s v="SECTOR PRIVADO"/>
    <x v="0"/>
    <s v="NO"/>
    <s v="NO"/>
    <n v="28"/>
    <s v="No"/>
    <s v="No"/>
    <n v="370500"/>
    <s v="ASALARIADO"/>
    <n v="28"/>
  </r>
  <r>
    <n v="2684"/>
    <s v="HOMBRE"/>
    <n v="1081709.6000000001"/>
    <s v="ASALARIADO"/>
    <s v="SECTOR PUBLICO"/>
    <x v="0"/>
    <s v="NO"/>
    <s v="NO"/>
    <n v="59"/>
    <s v="No"/>
    <s v="No"/>
    <n v="1081709.6000000001"/>
    <s v="ASALARIADO"/>
    <n v="59"/>
  </r>
  <r>
    <n v="2685"/>
    <s v="MUJER"/>
    <n v="698426.7"/>
    <s v="ASALARIADO"/>
    <s v="SECTOR PUBLICO"/>
    <x v="0"/>
    <s v="NO"/>
    <s v="NO"/>
    <n v="35"/>
    <s v="No"/>
    <s v="No"/>
    <n v="698426.7"/>
    <s v="ASALARIADO"/>
    <n v="35"/>
  </r>
  <r>
    <n v="2686"/>
    <s v="HOMBRE"/>
    <n v="431290"/>
    <s v="ASALARIADO"/>
    <s v="SECTOR PRIVADO"/>
    <x v="0"/>
    <s v="NO"/>
    <s v="NO"/>
    <n v="60"/>
    <s v="No"/>
    <s v="No"/>
    <n v="431290"/>
    <s v="ASALARIADO"/>
    <n v="60"/>
  </r>
  <r>
    <n v="2687"/>
    <s v="HOMBRE"/>
    <n v="297045"/>
    <s v="ASEGURADO VOLUNTARIO"/>
    <s v="SECTOR PRIVADO"/>
    <x v="0"/>
    <s v="NO"/>
    <s v="NO"/>
    <n v="51"/>
    <s v="No"/>
    <s v="No"/>
    <n v="297045"/>
    <s v="ASEGURADO VOLUNTARIO"/>
    <n v="51"/>
  </r>
  <r>
    <n v="2688"/>
    <s v="HOMBRE"/>
    <n v="610312"/>
    <s v="ASALARIADO"/>
    <s v="SECTOR PRIVADO"/>
    <x v="0"/>
    <s v="NO"/>
    <s v="NO"/>
    <n v="33"/>
    <s v="No"/>
    <s v="No"/>
    <n v="610312"/>
    <s v="ASALARIADO"/>
    <n v="33"/>
  </r>
  <r>
    <n v="2689"/>
    <s v="MUJER"/>
    <n v="550022"/>
    <s v="ASALARIADO"/>
    <s v="SECTOR PRIVADO"/>
    <x v="0"/>
    <s v="SI"/>
    <s v="NO"/>
    <n v="29"/>
    <s v="No"/>
    <s v="No"/>
    <n v="550022"/>
    <s v="ASALARIADO"/>
    <n v="29"/>
  </r>
  <r>
    <n v="2690"/>
    <s v="MUJER"/>
    <n v="1264065"/>
    <s v="ASALARIADO"/>
    <s v="SECTOR PUBLICO"/>
    <x v="0"/>
    <s v="NO"/>
    <s v="NO"/>
    <n v="49"/>
    <s v="No"/>
    <s v="No"/>
    <n v="1264065"/>
    <s v="ASALARIADO"/>
    <n v="49"/>
  </r>
  <r>
    <n v="2691"/>
    <s v="MUJER"/>
    <n v="911982.5"/>
    <s v="ASALARIADO"/>
    <s v="SECTOR PUBLICO"/>
    <x v="0"/>
    <s v="NO"/>
    <s v="NO"/>
    <n v="29"/>
    <s v="No"/>
    <s v="No"/>
    <n v="911982.5"/>
    <s v="ASALARIADO"/>
    <n v="29"/>
  </r>
  <r>
    <n v="2692"/>
    <s v="HOMBRE"/>
    <n v="40800"/>
    <s v="ASALARIADO"/>
    <s v="SECTOR PRIVADO"/>
    <x v="0"/>
    <s v="NO"/>
    <s v="NO"/>
    <n v="25"/>
    <s v="No"/>
    <s v="No"/>
    <n v="40800"/>
    <s v="ASALARIADO"/>
    <n v="25"/>
  </r>
  <r>
    <n v="2693"/>
    <s v="HOMBRE"/>
    <n v="278030"/>
    <s v="CONVENIOS ESPECIALES DE TRABAJADORES INDEPENDIENTES"/>
    <s v="SECTOR PRIVADO"/>
    <x v="0"/>
    <s v="NO"/>
    <s v="NO"/>
    <n v="35"/>
    <s v="No"/>
    <s v="No"/>
    <n v="278030"/>
    <s v="CONVENIOS ESPECIALES DE TRABAJADORES INDEPENDIENTES"/>
    <n v="35"/>
  </r>
  <r>
    <n v="2694"/>
    <s v="MUJER"/>
    <n v="439474"/>
    <s v="ASALARIADO"/>
    <s v="SECTOR PUBLICO"/>
    <x v="0"/>
    <s v="NO"/>
    <s v="SI"/>
    <n v="57"/>
    <s v="No"/>
    <s v="No"/>
    <n v="439474"/>
    <s v="ASALARIADO"/>
    <n v="57"/>
  </r>
  <r>
    <n v="2695"/>
    <s v="HOMBRE"/>
    <n v="3500000"/>
    <s v="ASALARIADO"/>
    <s v="SECTOR PRIVADO"/>
    <x v="0"/>
    <s v="NO"/>
    <s v="NO"/>
    <n v="60"/>
    <s v="Atípico"/>
    <s v="No"/>
    <n v="3500000"/>
    <s v="ASALARIADO"/>
    <n v="60"/>
  </r>
  <r>
    <n v="2696"/>
    <s v="HOMBRE"/>
    <n v="517500"/>
    <s v="ASALARIADO"/>
    <s v="SECTOR PRIVADO"/>
    <x v="0"/>
    <s v="NO"/>
    <s v="NO"/>
    <n v="31"/>
    <s v="No"/>
    <s v="No"/>
    <n v="517500"/>
    <s v="ASALARIADO"/>
    <n v="31"/>
  </r>
  <r>
    <n v="2697"/>
    <s v="MUJER"/>
    <n v="376000"/>
    <s v="ASALARIADO"/>
    <s v="SECTOR PRIVADO"/>
    <x v="0"/>
    <s v="NO"/>
    <s v="NO"/>
    <n v="32"/>
    <s v="No"/>
    <s v="No"/>
    <n v="376000"/>
    <s v="ASALARIADO"/>
    <n v="32"/>
  </r>
  <r>
    <n v="2698"/>
    <s v="HOMBRE"/>
    <n v="297230"/>
    <s v="ASALARIADO"/>
    <s v="SECTOR PRIVADO"/>
    <x v="0"/>
    <s v="NO"/>
    <s v="NO"/>
    <n v="24"/>
    <s v="No"/>
    <s v="No"/>
    <n v="297230"/>
    <s v="ASALARIADO"/>
    <n v="24"/>
  </r>
  <r>
    <n v="2699"/>
    <s v="MUJER"/>
    <n v="300000"/>
    <s v="ASALARIADO"/>
    <s v="SECTOR PRIVADO"/>
    <x v="0"/>
    <s v="NO"/>
    <s v="NO"/>
    <n v="32"/>
    <s v="No"/>
    <s v="No"/>
    <n v="300000"/>
    <s v="ASALARIADO"/>
    <n v="32"/>
  </r>
  <r>
    <n v="2700"/>
    <s v="MUJER"/>
    <n v="430103.9"/>
    <s v="ASALARIADO"/>
    <s v="SECTOR PRIVADO"/>
    <x v="0"/>
    <s v="NO"/>
    <s v="NO"/>
    <n v="22"/>
    <s v="No"/>
    <s v="No"/>
    <n v="430103.9"/>
    <s v="ASALARIADO"/>
    <n v="22"/>
  </r>
  <r>
    <n v="2701"/>
    <s v="HOMBRE"/>
    <n v="858401"/>
    <s v="ASALARIADO"/>
    <s v="SECTOR PRIVADO"/>
    <x v="0"/>
    <s v="NO"/>
    <s v="NO"/>
    <n v="32"/>
    <s v="No"/>
    <s v="No"/>
    <n v="858401"/>
    <s v="ASALARIADO"/>
    <n v="32"/>
  </r>
  <r>
    <n v="2702"/>
    <s v="MUJER"/>
    <n v="1452304"/>
    <s v="PENSIONADOS EN SU PROPIO SISTEMA"/>
    <s v="SECTOR PUBLICO"/>
    <x v="0"/>
    <s v="NO"/>
    <s v="NO"/>
    <n v="60"/>
    <s v="No"/>
    <s v="No"/>
    <n v="1452304"/>
    <s v="PENSIONADOS EN SU PROPIO SISTEMA"/>
    <n v="60"/>
  </r>
  <r>
    <n v="2703"/>
    <s v="MUJER"/>
    <n v="358838"/>
    <s v="ASALARIADO"/>
    <s v="SECTOR PUBLICO"/>
    <x v="0"/>
    <s v="NO"/>
    <s v="NO"/>
    <n v="38"/>
    <s v="No"/>
    <s v="No"/>
    <n v="358838"/>
    <s v="ASALARIADO"/>
    <n v="38"/>
  </r>
  <r>
    <n v="2704"/>
    <s v="HOMBRE"/>
    <n v="356903.47"/>
    <s v="ASALARIADO"/>
    <s v="SECTOR PRIVADO"/>
    <x v="0"/>
    <s v="NO"/>
    <s v="NO"/>
    <n v="49"/>
    <s v="No"/>
    <s v="No"/>
    <n v="356903.47"/>
    <s v="ASALARIADO"/>
    <n v="49"/>
  </r>
  <r>
    <n v="2705"/>
    <s v="HOMBRE"/>
    <n v="300018"/>
    <s v="TRABAJADOR INDEPENDIENTE"/>
    <s v="SECTOR PRIVADO"/>
    <x v="0"/>
    <s v="NO"/>
    <s v="NO"/>
    <n v="39"/>
    <s v="No"/>
    <s v="No"/>
    <n v="300018"/>
    <s v="TRABAJADOR INDEPENDIENTE"/>
    <n v="39"/>
  </r>
  <r>
    <n v="2706"/>
    <s v="MUJER"/>
    <n v="1061946.5"/>
    <s v="ASALARIADO"/>
    <s v="SECTOR PUBLICO"/>
    <x v="0"/>
    <s v="NO"/>
    <s v="NO"/>
    <n v="29"/>
    <s v="No"/>
    <s v="No"/>
    <n v="1061946.5"/>
    <s v="ASALARIADO"/>
    <n v="29"/>
  </r>
  <r>
    <n v="2707"/>
    <s v="HOMBRE"/>
    <n v="795975.32"/>
    <s v="ASALARIADO"/>
    <s v="SECTOR PUBLICO"/>
    <x v="0"/>
    <s v="NO"/>
    <s v="NO"/>
    <n v="38"/>
    <s v="No"/>
    <s v="No"/>
    <n v="795975.32"/>
    <s v="ASALARIADO"/>
    <n v="38"/>
  </r>
  <r>
    <n v="2708"/>
    <s v="HOMBRE"/>
    <n v="385200.2"/>
    <s v="ASALARIADO"/>
    <s v="SECTOR PRIVADO"/>
    <x v="0"/>
    <s v="NO"/>
    <s v="NO"/>
    <n v="27"/>
    <s v="No"/>
    <s v="No"/>
    <n v="385200.2"/>
    <s v="ASALARIADO"/>
    <n v="27"/>
  </r>
  <r>
    <n v="2709"/>
    <s v="HOMBRE"/>
    <n v="507944"/>
    <s v="TRABAJADOR INDEPENDIENTE"/>
    <s v="SECTOR PRIVADO"/>
    <x v="0"/>
    <s v="SI"/>
    <s v="SI"/>
    <n v="54"/>
    <s v="No"/>
    <s v="No"/>
    <n v="507944"/>
    <s v="TRABAJADOR INDEPENDIENTE"/>
    <n v="54"/>
  </r>
  <r>
    <n v="2710"/>
    <s v="HOMBRE"/>
    <n v="1196608"/>
    <s v="ASALARIADO"/>
    <s v="SECTOR PRIVADO"/>
    <x v="0"/>
    <s v="NO"/>
    <s v="NO"/>
    <n v="33"/>
    <s v="No"/>
    <s v="No"/>
    <n v="1196608"/>
    <s v="ASALARIADO"/>
    <n v="33"/>
  </r>
  <r>
    <n v="2711"/>
    <s v="HOMBRE"/>
    <n v="388315.75"/>
    <s v="ASALARIADO"/>
    <s v="SECTOR PRIVADO"/>
    <x v="0"/>
    <s v="NO"/>
    <s v="NO"/>
    <n v="59"/>
    <s v="No"/>
    <s v="No"/>
    <n v="388315.75"/>
    <s v="ASALARIADO"/>
    <n v="59"/>
  </r>
  <r>
    <n v="2712"/>
    <s v="MUJER"/>
    <n v="2109522.85"/>
    <s v="ASALARIADO"/>
    <s v="SECTOR PUBLICO"/>
    <x v="0"/>
    <s v="NO"/>
    <s v="NO"/>
    <n v="45"/>
    <s v="No"/>
    <s v="No"/>
    <n v="2109522.85"/>
    <s v="ASALARIADO"/>
    <n v="45"/>
  </r>
  <r>
    <n v="2713"/>
    <s v="HOMBRE"/>
    <n v="297046"/>
    <s v="ASEGURADO VOLUNTARIO"/>
    <s v="SECTOR PRIVADO"/>
    <x v="0"/>
    <s v="SI"/>
    <s v="SI"/>
    <n v="46"/>
    <s v="No"/>
    <s v="No"/>
    <n v="297046"/>
    <s v="ASEGURADO VOLUNTARIO"/>
    <n v="46"/>
  </r>
  <r>
    <n v="2714"/>
    <s v="HOMBRE"/>
    <n v="389232"/>
    <s v="ASALARIADO"/>
    <s v="SECTOR PRIVADO"/>
    <x v="0"/>
    <s v="NO"/>
    <s v="NO"/>
    <n v="39"/>
    <s v="No"/>
    <s v="No"/>
    <n v="389232"/>
    <s v="ASALARIADO"/>
    <n v="39"/>
  </r>
  <r>
    <n v="2715"/>
    <s v="MUJER"/>
    <n v="746903"/>
    <s v="ASALARIADO"/>
    <s v="SECTOR PUBLICO"/>
    <x v="0"/>
    <s v="NO"/>
    <s v="SI"/>
    <n v="31"/>
    <s v="No"/>
    <s v="No"/>
    <n v="746903"/>
    <s v="ASALARIADO"/>
    <n v="31"/>
  </r>
  <r>
    <n v="2716"/>
    <s v="HOMBRE"/>
    <n v="362250"/>
    <s v="ASALARIADO"/>
    <s v="SECTOR PRIVADO"/>
    <x v="0"/>
    <s v="NO"/>
    <s v="NO"/>
    <n v="44"/>
    <s v="No"/>
    <s v="No"/>
    <n v="362250"/>
    <s v="ASALARIADO"/>
    <n v="44"/>
  </r>
  <r>
    <n v="2717"/>
    <s v="HOMBRE"/>
    <n v="278030"/>
    <s v="CONVENIOS ESPECIALES DE TRABAJADORES INDEPENDIENTES"/>
    <s v="SECTOR PRIVADO"/>
    <x v="0"/>
    <s v="NO"/>
    <s v="NO"/>
    <n v="30"/>
    <s v="No"/>
    <s v="No"/>
    <n v="278030"/>
    <s v="CONVENIOS ESPECIALES DE TRABAJADORES INDEPENDIENTES"/>
    <n v="30"/>
  </r>
  <r>
    <n v="2718"/>
    <s v="MUJER"/>
    <n v="250000"/>
    <s v="ASALARIADO"/>
    <s v="SECTOR PRIVADO"/>
    <x v="0"/>
    <s v="SI"/>
    <s v="SI"/>
    <n v="54"/>
    <s v="No"/>
    <s v="No"/>
    <n v="250000"/>
    <s v="ASALARIADO"/>
    <n v="54"/>
  </r>
  <r>
    <n v="2719"/>
    <s v="MUJER"/>
    <n v="297046"/>
    <s v="ASEGURADO VOLUNTARIO"/>
    <s v="SECTOR PRIVADO"/>
    <x v="0"/>
    <s v="SI"/>
    <s v="NO"/>
    <n v="44"/>
    <s v="No"/>
    <s v="No"/>
    <n v="297046"/>
    <s v="ASEGURADO VOLUNTARIO"/>
    <n v="44"/>
  </r>
  <r>
    <n v="2720"/>
    <s v="MUJER"/>
    <n v="120000"/>
    <s v="ASALARIADO"/>
    <s v="SECTOR PRIVADO"/>
    <x v="0"/>
    <s v="NO"/>
    <s v="SI"/>
    <n v="55"/>
    <s v="No"/>
    <s v="No"/>
    <n v="120000"/>
    <s v="ASALARIADO"/>
    <n v="55"/>
  </r>
  <r>
    <n v="2721"/>
    <s v="MUJER"/>
    <n v="315617"/>
    <s v="ASEGURADO VOLUNTARIO"/>
    <s v="SECTOR PRIVADO"/>
    <x v="0"/>
    <s v="NO"/>
    <s v="NO"/>
    <n v="65"/>
    <s v="No"/>
    <s v="No"/>
    <n v="315617"/>
    <s v="ASEGURADO VOLUNTARIO"/>
    <n v="65"/>
  </r>
  <r>
    <n v="2722"/>
    <s v="HOMBRE"/>
    <n v="1034183.15"/>
    <s v="ASALARIADO"/>
    <s v="SECTOR PRIVADO"/>
    <x v="0"/>
    <s v="NO"/>
    <s v="NO"/>
    <n v="28"/>
    <s v="No"/>
    <s v="No"/>
    <n v="1034183.15"/>
    <s v="ASALARIADO"/>
    <n v="28"/>
  </r>
  <r>
    <n v="2723"/>
    <s v="HOMBRE"/>
    <n v="484022.45"/>
    <s v="ASALARIADO"/>
    <s v="SECTOR PRIVADO"/>
    <x v="0"/>
    <s v="NO"/>
    <s v="NO"/>
    <n v="42"/>
    <s v="No"/>
    <s v="No"/>
    <n v="484022.45"/>
    <s v="ASALARIADO"/>
    <n v="42"/>
  </r>
  <r>
    <n v="2724"/>
    <s v="MUJER"/>
    <n v="200000"/>
    <s v="ASALARIADO"/>
    <s v="SECTOR PRIVADO"/>
    <x v="0"/>
    <s v="SI"/>
    <s v="NO"/>
    <n v="53"/>
    <s v="No"/>
    <s v="No"/>
    <n v="200000"/>
    <s v="ASALARIADO"/>
    <n v="53"/>
  </r>
  <r>
    <n v="2725"/>
    <s v="HOMBRE"/>
    <n v="594092"/>
    <s v="TRABAJADOR INDEPENDIENTE"/>
    <s v="SECTOR PRIVADO"/>
    <x v="0"/>
    <s v="NO"/>
    <s v="SI"/>
    <n v="67"/>
    <s v="No"/>
    <s v="No"/>
    <n v="594092"/>
    <s v="TRABAJADOR INDEPENDIENTE"/>
    <n v="67"/>
  </r>
  <r>
    <n v="2726"/>
    <s v="HOMBRE"/>
    <n v="501950.24"/>
    <s v="ASALARIADO"/>
    <s v="SECTOR PRIVADO"/>
    <x v="0"/>
    <s v="NO"/>
    <s v="NO"/>
    <n v="46"/>
    <s v="No"/>
    <s v="No"/>
    <n v="501950.24"/>
    <s v="ASALARIADO"/>
    <n v="46"/>
  </r>
  <r>
    <n v="2727"/>
    <s v="HOMBRE"/>
    <n v="297046"/>
    <s v="ASEGURADO VOLUNTARIO"/>
    <s v="SECTOR PRIVADO"/>
    <x v="0"/>
    <s v="NO"/>
    <s v="NO"/>
    <n v="46"/>
    <s v="No"/>
    <s v="No"/>
    <n v="297046"/>
    <s v="ASEGURADO VOLUNTARIO"/>
    <n v="46"/>
  </r>
  <r>
    <n v="2728"/>
    <s v="HOMBRE"/>
    <n v="360061"/>
    <s v="ASALARIADO"/>
    <s v="SECTOR PRIVADO"/>
    <x v="0"/>
    <s v="NO"/>
    <s v="NO"/>
    <n v="32"/>
    <s v="No"/>
    <s v="No"/>
    <n v="360061"/>
    <s v="ASALARIADO"/>
    <n v="32"/>
  </r>
  <r>
    <n v="2729"/>
    <s v="MUJER"/>
    <n v="350325"/>
    <s v="ASALARIADO"/>
    <s v="SECTOR PRIVADO"/>
    <x v="0"/>
    <s v="NO"/>
    <s v="NO"/>
    <n v="27"/>
    <s v="No"/>
    <s v="No"/>
    <n v="350325"/>
    <s v="ASALARIADO"/>
    <n v="27"/>
  </r>
  <r>
    <n v="2730"/>
    <s v="HOMBRE"/>
    <n v="687802.61"/>
    <s v="ASALARIADO"/>
    <s v="SECTOR PRIVADO"/>
    <x v="0"/>
    <s v="SI"/>
    <s v="NO"/>
    <n v="47"/>
    <s v="No"/>
    <s v="No"/>
    <n v="687802.61"/>
    <s v="ASALARIADO"/>
    <n v="47"/>
  </r>
  <r>
    <n v="2731"/>
    <s v="MUJER"/>
    <n v="300000"/>
    <s v="ASALARIADO"/>
    <s v="SECTOR PRIVADO"/>
    <x v="0"/>
    <s v="NO"/>
    <s v="NO"/>
    <n v="43"/>
    <s v="No"/>
    <s v="No"/>
    <n v="300000"/>
    <s v="ASALARIADO"/>
    <n v="43"/>
  </r>
  <r>
    <n v="2732"/>
    <s v="HOMBRE"/>
    <n v="473527.9"/>
    <s v="ASALARIADO"/>
    <s v="SECTOR PRIVADO"/>
    <x v="0"/>
    <s v="NO"/>
    <s v="NO"/>
    <n v="29"/>
    <s v="No"/>
    <s v="No"/>
    <n v="473527.9"/>
    <s v="ASALARIADO"/>
    <n v="29"/>
  </r>
  <r>
    <n v="2733"/>
    <s v="HOMBRE"/>
    <n v="404467"/>
    <s v="ASEGURADO VOLUNTARIO"/>
    <s v="SECTOR PRIVADO"/>
    <x v="0"/>
    <s v="NO"/>
    <s v="NO"/>
    <n v="62"/>
    <s v="No"/>
    <s v="No"/>
    <n v="404467"/>
    <s v="ASEGURADO VOLUNTARIO"/>
    <n v="62"/>
  </r>
  <r>
    <n v="2734"/>
    <s v="MUJER"/>
    <n v="681958.86"/>
    <s v="ASALARIADO"/>
    <s v="SECTOR PRIVADO"/>
    <x v="0"/>
    <s v="NO"/>
    <s v="NO"/>
    <n v="28"/>
    <s v="No"/>
    <s v="No"/>
    <n v="681958.86"/>
    <s v="ASALARIADO"/>
    <n v="28"/>
  </r>
  <r>
    <n v="2735"/>
    <s v="HOMBRE"/>
    <n v="1109112"/>
    <s v="ASALARIADO"/>
    <s v="SECTOR PUBLICO"/>
    <x v="0"/>
    <s v="NO"/>
    <s v="NO"/>
    <n v="32"/>
    <s v="No"/>
    <s v="No"/>
    <n v="1109112"/>
    <s v="ASALARIADO"/>
    <n v="32"/>
  </r>
  <r>
    <n v="2736"/>
    <s v="HOMBRE"/>
    <n v="356025"/>
    <s v="ASALARIADO"/>
    <s v="SECTOR PRIVADO"/>
    <x v="0"/>
    <s v="NO"/>
    <s v="NO"/>
    <n v="22"/>
    <s v="No"/>
    <s v="No"/>
    <n v="356025"/>
    <s v="ASALARIADO"/>
    <n v="22"/>
  </r>
  <r>
    <n v="2737"/>
    <s v="HOMBRE"/>
    <n v="513238.95"/>
    <s v="ASALARIADO"/>
    <s v="SECTOR PRIVADO"/>
    <x v="0"/>
    <s v="NO"/>
    <s v="NO"/>
    <n v="34"/>
    <s v="No"/>
    <s v="No"/>
    <n v="513238.95"/>
    <s v="ASALARIADO"/>
    <n v="34"/>
  </r>
  <r>
    <n v="2738"/>
    <s v="HOMBRE"/>
    <n v="278030"/>
    <s v="CONVENIOS ESPECIALES DE ASEGURADOS VOLUNTARIOS"/>
    <s v="SECTOR PRIVADO"/>
    <x v="0"/>
    <s v="SI"/>
    <s v="NO"/>
    <n v="27"/>
    <s v="No"/>
    <s v="No"/>
    <n v="278030"/>
    <s v="CONVENIOS ESPECIALES DE ASEGURADOS VOLUNTARIOS"/>
    <n v="27"/>
  </r>
  <r>
    <n v="2739"/>
    <s v="MUJER"/>
    <n v="141510.17000000001"/>
    <s v="PENSIONADOS EN SU PROPIO SISTEMA"/>
    <s v="SECTOR PUBLICO"/>
    <x v="0"/>
    <s v="NO"/>
    <s v="NO"/>
    <n v="85"/>
    <s v="No"/>
    <s v="No"/>
    <n v="141510.17000000001"/>
    <s v="PENSIONADOS EN SU PROPIO SISTEMA"/>
    <n v="85"/>
  </r>
  <r>
    <n v="2740"/>
    <s v="MUJER"/>
    <n v="135000"/>
    <s v="ASALARIADO"/>
    <s v="SECTOR PRIVADO"/>
    <x v="0"/>
    <s v="NO"/>
    <s v="SI"/>
    <n v="37"/>
    <s v="No"/>
    <s v="No"/>
    <n v="135000"/>
    <s v="ASALARIADO"/>
    <n v="37"/>
  </r>
  <r>
    <n v="2741"/>
    <s v="HOMBRE"/>
    <n v="6787104.5199999996"/>
    <s v="ASALARIADO"/>
    <s v="SECTOR PUBLICO"/>
    <x v="0"/>
    <s v="NO"/>
    <s v="NO"/>
    <n v="56"/>
    <s v="Atípico"/>
    <s v="No"/>
    <n v="6787104.5199999996"/>
    <s v="ASALARIADO"/>
    <n v="56"/>
  </r>
  <r>
    <n v="2742"/>
    <s v="MUJER"/>
    <n v="777494.45"/>
    <s v="ASALARIADO"/>
    <s v="SECTOR PUBLICO"/>
    <x v="0"/>
    <s v="NO"/>
    <s v="NO"/>
    <n v="32"/>
    <s v="No"/>
    <s v="No"/>
    <n v="777494.45"/>
    <s v="ASALARIADO"/>
    <n v="32"/>
  </r>
  <r>
    <n v="2743"/>
    <s v="HOMBRE"/>
    <n v="550491"/>
    <s v="ASALARIADO"/>
    <s v="SECTOR PRIVADO"/>
    <x v="0"/>
    <s v="NO"/>
    <s v="NO"/>
    <n v="45"/>
    <s v="No"/>
    <s v="No"/>
    <n v="550491"/>
    <s v="ASALARIADO"/>
    <n v="45"/>
  </r>
  <r>
    <n v="2744"/>
    <s v="MUJER"/>
    <n v="298018"/>
    <s v="ASEGURADO VOLUNTARIO"/>
    <s v="SECTOR PRIVADO"/>
    <x v="0"/>
    <s v="SI"/>
    <s v="NO"/>
    <n v="51"/>
    <s v="No"/>
    <s v="No"/>
    <n v="298018"/>
    <s v="ASEGURADO VOLUNTARIO"/>
    <n v="51"/>
  </r>
  <r>
    <n v="2745"/>
    <s v="HOMBRE"/>
    <n v="802400"/>
    <s v="ASALARIADO"/>
    <s v="SECTOR PRIVADO"/>
    <x v="0"/>
    <s v="NO"/>
    <s v="NO"/>
    <n v="39"/>
    <s v="No"/>
    <s v="No"/>
    <n v="802400"/>
    <s v="ASALARIADO"/>
    <n v="39"/>
  </r>
  <r>
    <n v="2746"/>
    <s v="MUJER"/>
    <n v="270000"/>
    <s v="ASALARIADO"/>
    <s v="SECTOR PRIVADO"/>
    <x v="0"/>
    <s v="SI"/>
    <s v="NO"/>
    <n v="28"/>
    <s v="No"/>
    <s v="No"/>
    <n v="270000"/>
    <s v="ASALARIADO"/>
    <n v="28"/>
  </r>
  <r>
    <n v="2747"/>
    <s v="HOMBRE"/>
    <n v="296700"/>
    <s v="ASALARIADO"/>
    <s v="SECTOR PRIVADO"/>
    <x v="0"/>
    <s v="NO"/>
    <s v="NO"/>
    <n v="31"/>
    <s v="No"/>
    <s v="No"/>
    <n v="296700"/>
    <s v="ASALARIADO"/>
    <n v="31"/>
  </r>
  <r>
    <n v="2748"/>
    <s v="MUJER"/>
    <n v="1332247"/>
    <s v="ASALARIADO"/>
    <s v="SECTOR PUBLICO"/>
    <x v="0"/>
    <s v="NO"/>
    <s v="NO"/>
    <n v="33"/>
    <s v="No"/>
    <s v="No"/>
    <n v="1332247"/>
    <s v="ASALARIADO"/>
    <n v="33"/>
  </r>
  <r>
    <n v="2749"/>
    <s v="MUJER"/>
    <n v="327400"/>
    <s v="ASALARIADO"/>
    <s v="SECTOR PRIVADO"/>
    <x v="0"/>
    <s v="NO"/>
    <s v="NO"/>
    <n v="35"/>
    <s v="No"/>
    <s v="No"/>
    <n v="327400"/>
    <s v="ASALARIADO"/>
    <n v="35"/>
  </r>
  <r>
    <n v="2750"/>
    <s v="HOMBRE"/>
    <n v="454803"/>
    <s v="ASALARIADO"/>
    <s v="SECTOR PRIVADO"/>
    <x v="0"/>
    <s v="NO"/>
    <s v="NO"/>
    <n v="26"/>
    <s v="No"/>
    <s v="No"/>
    <n v="454803"/>
    <s v="ASALARIADO"/>
    <n v="26"/>
  </r>
  <r>
    <n v="2751"/>
    <s v="MUJER"/>
    <n v="297045"/>
    <s v="TRABAJADOR INDEPENDIENTE"/>
    <s v="SECTOR PRIVADO"/>
    <x v="0"/>
    <s v="NO"/>
    <s v="NO"/>
    <n v="53"/>
    <s v="No"/>
    <s v="No"/>
    <n v="297045"/>
    <s v="TRABAJADOR INDEPENDIENTE"/>
    <n v="53"/>
  </r>
  <r>
    <n v="2752"/>
    <s v="HOMBRE"/>
    <n v="310544"/>
    <s v="TRABAJADOR INDEPENDIENTE"/>
    <s v="SECTOR PRIVADO"/>
    <x v="0"/>
    <s v="NO"/>
    <s v="SI"/>
    <n v="42"/>
    <s v="No"/>
    <s v="No"/>
    <n v="310544"/>
    <s v="TRABAJADOR INDEPENDIENTE"/>
    <n v="42"/>
  </r>
  <r>
    <n v="2753"/>
    <s v="MUJER"/>
    <n v="1402150.95"/>
    <s v="ASALARIADO"/>
    <s v="SECTOR PRIVADO"/>
    <x v="0"/>
    <s v="NO"/>
    <s v="NO"/>
    <n v="32"/>
    <s v="No"/>
    <s v="No"/>
    <n v="1402150.95"/>
    <s v="ASALARIADO"/>
    <n v="32"/>
  </r>
  <r>
    <n v="2754"/>
    <s v="MUJER"/>
    <n v="812430"/>
    <s v="ASALARIADO"/>
    <s v="SECTOR PRIVADO"/>
    <x v="0"/>
    <s v="NO"/>
    <s v="NO"/>
    <n v="27"/>
    <s v="No"/>
    <s v="No"/>
    <n v="812430"/>
    <s v="ASALARIADO"/>
    <n v="27"/>
  </r>
  <r>
    <n v="2755"/>
    <s v="HOMBRE"/>
    <n v="610243.4"/>
    <s v="ASALARIADO"/>
    <s v="SECTOR PRIVADO"/>
    <x v="0"/>
    <s v="NO"/>
    <s v="NO"/>
    <n v="52"/>
    <s v="No"/>
    <s v="No"/>
    <n v="610243.4"/>
    <s v="ASALARIADO"/>
    <n v="52"/>
  </r>
  <r>
    <n v="2756"/>
    <s v="HOMBRE"/>
    <n v="129133.33"/>
    <s v="ASALARIADO"/>
    <s v="SECTOR PRIVADO"/>
    <x v="0"/>
    <s v="NO"/>
    <s v="NO"/>
    <n v="35"/>
    <s v="No"/>
    <s v="No"/>
    <n v="129133.33"/>
    <s v="ASALARIADO"/>
    <n v="35"/>
  </r>
  <r>
    <n v="2757"/>
    <s v="HOMBRE"/>
    <n v="1119534"/>
    <s v="TRABAJADOR INDEPENDIENTE"/>
    <s v="SECTOR PRIVADO"/>
    <x v="0"/>
    <s v="SI"/>
    <s v="SI"/>
    <n v="53"/>
    <s v="No"/>
    <s v="No"/>
    <n v="1119534"/>
    <s v="TRABAJADOR INDEPENDIENTE"/>
    <n v="53"/>
  </r>
  <r>
    <n v="2758"/>
    <s v="MUJER"/>
    <n v="302010"/>
    <s v="TRABAJADOR INDEPENDIENTE"/>
    <s v="SECTOR PRIVADO"/>
    <x v="0"/>
    <s v="NO"/>
    <s v="NO"/>
    <n v="24"/>
    <s v="No"/>
    <s v="No"/>
    <n v="302010"/>
    <s v="TRABAJADOR INDEPENDIENTE"/>
    <n v="24"/>
  </r>
  <r>
    <n v="2759"/>
    <s v="MUJER"/>
    <n v="325000"/>
    <s v="ASALARIADO"/>
    <s v="SECTOR PRIVADO"/>
    <x v="0"/>
    <s v="SI"/>
    <s v="NO"/>
    <n v="24"/>
    <s v="No"/>
    <s v="No"/>
    <n v="325000"/>
    <s v="ASALARIADO"/>
    <n v="24"/>
  </r>
  <r>
    <n v="2760"/>
    <s v="HOMBRE"/>
    <n v="278030"/>
    <s v="CONVENIOS ESPECIALES DE TRABAJADORES INDEPENDIENTES"/>
    <s v="SECTOR PRIVADO"/>
    <x v="0"/>
    <s v="NO"/>
    <s v="NO"/>
    <n v="24"/>
    <s v="No"/>
    <s v="No"/>
    <n v="278030"/>
    <s v="CONVENIOS ESPECIALES DE TRABAJADORES INDEPENDIENTES"/>
    <n v="24"/>
  </r>
  <r>
    <n v="2761"/>
    <s v="MUJER"/>
    <n v="359544.27"/>
    <s v="CONVENIOS ESPECIALES DE ASEGURADOS VOLUNTARIOS"/>
    <s v="SECTOR PRIVADO"/>
    <x v="0"/>
    <s v="SI"/>
    <s v="NO"/>
    <n v="66"/>
    <s v="No"/>
    <s v="No"/>
    <n v="359544.27"/>
    <s v="CONVENIOS ESPECIALES DE ASEGURADOS VOLUNTARIOS"/>
    <n v="66"/>
  </r>
  <r>
    <n v="2762"/>
    <s v="HOMBRE"/>
    <n v="680000"/>
    <s v="ASALARIADO"/>
    <s v="SECTOR PRIVADO"/>
    <x v="0"/>
    <s v="NO"/>
    <s v="NO"/>
    <n v="33"/>
    <s v="No"/>
    <s v="No"/>
    <n v="680000"/>
    <s v="ASALARIADO"/>
    <n v="33"/>
  </r>
  <r>
    <n v="2763"/>
    <s v="MUJER"/>
    <n v="610000"/>
    <s v="ASALARIADO"/>
    <s v="SECTOR PRIVADO"/>
    <x v="0"/>
    <s v="NO"/>
    <s v="NO"/>
    <n v="30"/>
    <s v="No"/>
    <s v="No"/>
    <n v="610000"/>
    <s v="ASALARIADO"/>
    <n v="30"/>
  </r>
  <r>
    <n v="2764"/>
    <s v="HOMBRE"/>
    <n v="477307.36"/>
    <s v="ASALARIADO"/>
    <s v="SECTOR PRIVADO"/>
    <x v="0"/>
    <s v="NO"/>
    <s v="NO"/>
    <n v="63"/>
    <s v="No"/>
    <s v="No"/>
    <n v="477307.36"/>
    <s v="ASALARIADO"/>
    <n v="63"/>
  </r>
  <r>
    <n v="2765"/>
    <s v="HOMBRE"/>
    <n v="385938"/>
    <s v="ASALARIADO"/>
    <s v="SECTOR PRIVADO"/>
    <x v="0"/>
    <s v="NO"/>
    <s v="SI"/>
    <n v="51"/>
    <s v="No"/>
    <s v="No"/>
    <n v="385938"/>
    <s v="ASALARIADO"/>
    <n v="51"/>
  </r>
  <r>
    <n v="2766"/>
    <s v="MUJER"/>
    <n v="450000"/>
    <s v="ASALARIADO"/>
    <s v="SECTOR PRIVADO"/>
    <x v="0"/>
    <s v="SI"/>
    <s v="NO"/>
    <n v="29"/>
    <s v="No"/>
    <s v="No"/>
    <n v="450000"/>
    <s v="ASALARIADO"/>
    <n v="29"/>
  </r>
  <r>
    <n v="2767"/>
    <s v="HOMBRE"/>
    <n v="359544.27"/>
    <s v="CONVENIOS ESPECIALES DE ASEGURADOS VOLUNTARIOS"/>
    <s v="SECTOR PRIVADO"/>
    <x v="0"/>
    <s v="SI"/>
    <s v="NO"/>
    <n v="59"/>
    <s v="No"/>
    <s v="No"/>
    <n v="359544.27"/>
    <s v="CONVENIOS ESPECIALES DE ASEGURADOS VOLUNTARIOS"/>
    <n v="59"/>
  </r>
  <r>
    <n v="2768"/>
    <s v="HOMBRE"/>
    <n v="759569.6"/>
    <s v="ASALARIADO"/>
    <s v="SECTOR PUBLICO"/>
    <x v="0"/>
    <s v="NO"/>
    <s v="NO"/>
    <n v="34"/>
    <s v="No"/>
    <s v="No"/>
    <n v="759569.6"/>
    <s v="ASALARIADO"/>
    <n v="34"/>
  </r>
  <r>
    <n v="2769"/>
    <s v="MUJER"/>
    <n v="894532"/>
    <s v="ASALARIADO"/>
    <s v="SECTOR PUBLICO"/>
    <x v="0"/>
    <s v="NO"/>
    <s v="SI"/>
    <n v="44"/>
    <s v="No"/>
    <s v="No"/>
    <n v="894532"/>
    <s v="ASALARIADO"/>
    <n v="44"/>
  </r>
  <r>
    <n v="2770"/>
    <s v="HOMBRE"/>
    <n v="117186.67"/>
    <s v="ASALARIADO"/>
    <s v="SECTOR PRIVADO"/>
    <x v="0"/>
    <s v="NO"/>
    <s v="NO"/>
    <n v="25"/>
    <s v="No"/>
    <s v="No"/>
    <n v="117186.67"/>
    <s v="ASALARIADO"/>
    <n v="25"/>
  </r>
  <r>
    <n v="2771"/>
    <s v="MUJER"/>
    <n v="1314609"/>
    <s v="ASALARIADO"/>
    <s v="SECTOR PUBLICO"/>
    <x v="0"/>
    <s v="NO"/>
    <s v="NO"/>
    <n v="48"/>
    <s v="No"/>
    <s v="No"/>
    <n v="1314609"/>
    <s v="ASALARIADO"/>
    <n v="48"/>
  </r>
  <r>
    <n v="2772"/>
    <s v="MUJER"/>
    <n v="298925"/>
    <s v="TRABAJADOR INDEPENDIENTE"/>
    <s v="SECTOR PRIVADO"/>
    <x v="0"/>
    <s v="SI"/>
    <s v="SI"/>
    <n v="28"/>
    <s v="No"/>
    <s v="No"/>
    <n v="298925"/>
    <s v="TRABAJADOR INDEPENDIENTE"/>
    <n v="28"/>
  </r>
  <r>
    <n v="2773"/>
    <s v="HOMBRE"/>
    <n v="410982"/>
    <s v="ASALARIADO"/>
    <s v="SECTOR PRIVADO"/>
    <x v="0"/>
    <s v="NO"/>
    <s v="NO"/>
    <n v="30"/>
    <s v="No"/>
    <s v="No"/>
    <n v="410982"/>
    <s v="ASALARIADO"/>
    <n v="30"/>
  </r>
  <r>
    <n v="2774"/>
    <s v="MUJER"/>
    <n v="1511127"/>
    <s v="ASALARIADO"/>
    <s v="SECTOR PUBLICO"/>
    <x v="0"/>
    <s v="NO"/>
    <s v="NO"/>
    <n v="36"/>
    <s v="No"/>
    <s v="No"/>
    <n v="1511127"/>
    <s v="ASALARIADO"/>
    <n v="36"/>
  </r>
  <r>
    <n v="2775"/>
    <s v="MUJER"/>
    <n v="361080"/>
    <s v="ASALARIADO"/>
    <s v="SECTOR PRIVADO"/>
    <x v="0"/>
    <s v="NO"/>
    <s v="NO"/>
    <n v="29"/>
    <s v="No"/>
    <s v="No"/>
    <n v="361080"/>
    <s v="ASALARIADO"/>
    <n v="29"/>
  </r>
  <r>
    <n v="2776"/>
    <s v="HOMBRE"/>
    <n v="2676486.65"/>
    <s v="ASALARIADO"/>
    <s v="SECTOR PRIVADO"/>
    <x v="0"/>
    <s v="NO"/>
    <s v="NO"/>
    <n v="26"/>
    <s v="Atípico"/>
    <s v="No"/>
    <n v="2676486.65"/>
    <s v="ASALARIADO"/>
    <n v="26"/>
  </r>
  <r>
    <n v="2777"/>
    <s v="MUJER"/>
    <n v="298482"/>
    <s v="TRABAJADOR INDEPENDIENTE"/>
    <s v="SECTOR PRIVADO"/>
    <x v="0"/>
    <s v="NO"/>
    <s v="NO"/>
    <n v="47"/>
    <s v="No"/>
    <s v="No"/>
    <n v="298482"/>
    <s v="TRABAJADOR INDEPENDIENTE"/>
    <n v="47"/>
  </r>
  <r>
    <n v="2778"/>
    <s v="HOMBRE"/>
    <n v="1603638.49"/>
    <s v="ASALARIADO"/>
    <s v="SECTOR PRIVADO"/>
    <x v="0"/>
    <s v="NO"/>
    <s v="NO"/>
    <n v="43"/>
    <s v="No"/>
    <s v="No"/>
    <n v="1603638.49"/>
    <s v="ASALARIADO"/>
    <n v="43"/>
  </r>
  <r>
    <n v="2779"/>
    <s v="HOMBRE"/>
    <n v="757822.41"/>
    <s v="ASALARIADO"/>
    <s v="SECTOR PRIVADO"/>
    <x v="0"/>
    <s v="NO"/>
    <s v="NO"/>
    <n v="31"/>
    <s v="No"/>
    <s v="No"/>
    <n v="757822.41"/>
    <s v="ASALARIADO"/>
    <n v="31"/>
  </r>
  <r>
    <n v="2780"/>
    <s v="MUJER"/>
    <n v="298000"/>
    <s v="TRABAJADOR INDEPENDIENTE"/>
    <s v="SECTOR PRIVADO"/>
    <x v="0"/>
    <s v="NO"/>
    <s v="NO"/>
    <n v="23"/>
    <s v="No"/>
    <s v="No"/>
    <n v="298000"/>
    <s v="TRABAJADOR INDEPENDIENTE"/>
    <n v="23"/>
  </r>
  <r>
    <n v="2781"/>
    <s v="MUJER"/>
    <n v="300018"/>
    <s v="TRABAJADOR INDEPENDIENTE"/>
    <s v="SECTOR PRIVADO"/>
    <x v="0"/>
    <s v="SI"/>
    <s v="SI"/>
    <n v="49"/>
    <s v="No"/>
    <s v="No"/>
    <n v="300018"/>
    <s v="TRABAJADOR INDEPENDIENTE"/>
    <n v="49"/>
  </r>
  <r>
    <n v="2782"/>
    <s v="HOMBRE"/>
    <n v="651569.96"/>
    <s v="ASALARIADO"/>
    <s v="SECTOR PRIVADO"/>
    <x v="0"/>
    <s v="NO"/>
    <s v="NO"/>
    <n v="33"/>
    <s v="No"/>
    <s v="No"/>
    <n v="651569.96"/>
    <s v="ASALARIADO"/>
    <n v="33"/>
  </r>
  <r>
    <n v="2783"/>
    <s v="MUJER"/>
    <n v="359544.27"/>
    <s v="CONVENIOS ESPECIALES DE ASEGURADOS VOLUNTARIOS"/>
    <s v="SECTOR PRIVADO"/>
    <x v="0"/>
    <s v="SI"/>
    <s v="NO"/>
    <n v="47"/>
    <s v="No"/>
    <s v="No"/>
    <n v="359544.27"/>
    <s v="CONVENIOS ESPECIALES DE ASEGURADOS VOLUNTARIOS"/>
    <n v="47"/>
  </r>
  <r>
    <n v="2784"/>
    <s v="MUJER"/>
    <n v="554128"/>
    <s v="ASALARIADO"/>
    <s v="SECTOR PUBLICO"/>
    <x v="0"/>
    <s v="NO"/>
    <s v="NO"/>
    <n v="26"/>
    <s v="No"/>
    <s v="No"/>
    <n v="554128"/>
    <s v="ASALARIADO"/>
    <n v="26"/>
  </r>
  <r>
    <n v="2785"/>
    <s v="HOMBRE"/>
    <n v="493352.64"/>
    <s v="ASALARIADO"/>
    <s v="SECTOR PRIVADO"/>
    <x v="0"/>
    <s v="NO"/>
    <s v="NO"/>
    <n v="25"/>
    <s v="No"/>
    <s v="No"/>
    <n v="493352.64"/>
    <s v="ASALARIADO"/>
    <n v="25"/>
  </r>
  <r>
    <n v="2786"/>
    <s v="HOMBRE"/>
    <n v="264600"/>
    <s v="ASALARIADO"/>
    <s v="SECTOR PRIVADO"/>
    <x v="0"/>
    <s v="NO"/>
    <s v="NO"/>
    <n v="30"/>
    <s v="No"/>
    <s v="No"/>
    <n v="264600"/>
    <s v="ASALARIADO"/>
    <n v="30"/>
  </r>
  <r>
    <n v="2787"/>
    <s v="MUJER"/>
    <n v="681931.83"/>
    <s v="ASALARIADO"/>
    <s v="SECTOR PRIVADO"/>
    <x v="0"/>
    <s v="NO"/>
    <s v="NO"/>
    <n v="34"/>
    <s v="No"/>
    <s v="No"/>
    <n v="681931.83"/>
    <s v="ASALARIADO"/>
    <n v="34"/>
  </r>
  <r>
    <n v="2788"/>
    <s v="MUJER"/>
    <n v="278030"/>
    <s v="CONVENIOS ESPECIALES DE TRABAJADORES INDEPENDIENTES"/>
    <s v="SECTOR PRIVADO"/>
    <x v="0"/>
    <s v="NO"/>
    <s v="NO"/>
    <n v="25"/>
    <s v="No"/>
    <s v="No"/>
    <n v="278030"/>
    <s v="CONVENIOS ESPECIALES DE TRABAJADORES INDEPENDIENTES"/>
    <n v="25"/>
  </r>
  <r>
    <n v="2789"/>
    <s v="MUJER"/>
    <n v="1725833"/>
    <s v="ASALARIADO"/>
    <s v="SECTOR PUBLICO"/>
    <x v="0"/>
    <s v="NO"/>
    <s v="NO"/>
    <n v="54"/>
    <s v="No"/>
    <s v="No"/>
    <n v="1725833"/>
    <s v="ASALARIADO"/>
    <n v="54"/>
  </r>
  <r>
    <n v="2790"/>
    <s v="HOMBRE"/>
    <n v="1213114.5"/>
    <s v="ASALARIADO"/>
    <s v="SECTOR PUBLICO"/>
    <x v="0"/>
    <s v="NO"/>
    <s v="NO"/>
    <n v="39"/>
    <s v="No"/>
    <s v="No"/>
    <n v="1213114.5"/>
    <s v="ASALARIADO"/>
    <n v="39"/>
  </r>
  <r>
    <n v="2791"/>
    <s v="MUJER"/>
    <n v="335772"/>
    <s v="ASALARIADO"/>
    <s v="SECTOR PUBLICO"/>
    <x v="0"/>
    <s v="NO"/>
    <s v="SI"/>
    <n v="51"/>
    <s v="No"/>
    <s v="No"/>
    <n v="335772"/>
    <s v="ASALARIADO"/>
    <n v="51"/>
  </r>
  <r>
    <n v="2792"/>
    <s v="MUJER"/>
    <n v="497847.64"/>
    <s v="ASALARIADO"/>
    <s v="SECTOR PRIVADO"/>
    <x v="0"/>
    <s v="NO"/>
    <s v="NO"/>
    <n v="45"/>
    <s v="No"/>
    <s v="No"/>
    <n v="497847.64"/>
    <s v="ASALARIADO"/>
    <n v="45"/>
  </r>
  <r>
    <n v="2793"/>
    <s v="HOMBRE"/>
    <n v="480488"/>
    <s v="ASALARIADO"/>
    <s v="SECTOR PRIVADO"/>
    <x v="0"/>
    <s v="SI"/>
    <s v="NO"/>
    <n v="23"/>
    <s v="No"/>
    <s v="No"/>
    <n v="480488"/>
    <s v="ASALARIADO"/>
    <n v="23"/>
  </r>
  <r>
    <n v="2794"/>
    <s v="HOMBRE"/>
    <n v="359544.27"/>
    <s v="CONVENIOS ESPECIALES DE ASEGURADOS VOLUNTARIOS"/>
    <s v="SECTOR PRIVADO"/>
    <x v="0"/>
    <s v="SI"/>
    <s v="NO"/>
    <n v="61"/>
    <s v="No"/>
    <s v="No"/>
    <n v="359544.27"/>
    <s v="CONVENIOS ESPECIALES DE ASEGURADOS VOLUNTARIOS"/>
    <n v="61"/>
  </r>
  <r>
    <n v="2795"/>
    <s v="MUJER"/>
    <n v="602634"/>
    <s v="ASALARIADO"/>
    <s v="SECTOR PUBLICO"/>
    <x v="0"/>
    <s v="NO"/>
    <s v="NO"/>
    <n v="35"/>
    <s v="No"/>
    <s v="No"/>
    <n v="602634"/>
    <s v="ASALARIADO"/>
    <n v="35"/>
  </r>
  <r>
    <n v="2796"/>
    <s v="MUJER"/>
    <n v="297046"/>
    <s v="TRABAJADOR INDEPENDIENTE"/>
    <s v="SECTOR PRIVADO"/>
    <x v="0"/>
    <s v="NO"/>
    <s v="NO"/>
    <n v="43"/>
    <s v="No"/>
    <s v="No"/>
    <n v="297046"/>
    <s v="TRABAJADOR INDEPENDIENTE"/>
    <n v="43"/>
  </r>
  <r>
    <n v="2797"/>
    <s v="MUJER"/>
    <n v="1840146.75"/>
    <s v="ASALARIADO"/>
    <s v="SECTOR PUBLICO"/>
    <x v="0"/>
    <s v="NO"/>
    <s v="NO"/>
    <n v="49"/>
    <s v="No"/>
    <s v="No"/>
    <n v="1840146.75"/>
    <s v="ASALARIADO"/>
    <n v="49"/>
  </r>
  <r>
    <n v="2798"/>
    <s v="MUJER"/>
    <n v="297046"/>
    <s v="ASEGURADO VOLUNTARIO"/>
    <s v="SECTOR PRIVADO"/>
    <x v="0"/>
    <s v="NO"/>
    <s v="NO"/>
    <n v="62"/>
    <s v="No"/>
    <s v="No"/>
    <n v="297046"/>
    <s v="ASEGURADO VOLUNTARIO"/>
    <n v="62"/>
  </r>
  <r>
    <n v="2799"/>
    <s v="MUJER"/>
    <n v="358000"/>
    <s v="ASALARIADO"/>
    <s v="SECTOR PRIVADO"/>
    <x v="0"/>
    <s v="SI"/>
    <s v="NO"/>
    <n v="29"/>
    <s v="No"/>
    <s v="No"/>
    <n v="358000"/>
    <s v="ASALARIADO"/>
    <n v="29"/>
  </r>
  <r>
    <n v="2800"/>
    <s v="HOMBRE"/>
    <n v="436134"/>
    <s v="ASALARIADO"/>
    <s v="SECTOR PRIVADO"/>
    <x v="0"/>
    <s v="NO"/>
    <s v="NO"/>
    <n v="23"/>
    <s v="No"/>
    <s v="No"/>
    <n v="436134"/>
    <s v="ASALARIADO"/>
    <n v="23"/>
  </r>
  <r>
    <n v="2801"/>
    <s v="HOMBRE"/>
    <n v="375277"/>
    <s v="ASALARIADO"/>
    <s v="SECTOR PUBLICO"/>
    <x v="0"/>
    <s v="NO"/>
    <s v="SI"/>
    <n v="54"/>
    <s v="No"/>
    <s v="No"/>
    <n v="375277"/>
    <s v="ASALARIADO"/>
    <n v="54"/>
  </r>
  <r>
    <n v="2802"/>
    <s v="HOMBRE"/>
    <n v="1037264"/>
    <s v="ASALARIADO"/>
    <s v="SECTOR PRIVADO"/>
    <x v="0"/>
    <s v="NO"/>
    <s v="NO"/>
    <n v="36"/>
    <s v="No"/>
    <s v="No"/>
    <n v="1037264"/>
    <s v="ASALARIADO"/>
    <n v="36"/>
  </r>
  <r>
    <n v="2803"/>
    <s v="HOMBRE"/>
    <n v="70000"/>
    <s v="ASALARIADO"/>
    <s v="SECTOR PRIVADO"/>
    <x v="0"/>
    <s v="NO"/>
    <s v="NO"/>
    <n v="47"/>
    <s v="No"/>
    <s v="No"/>
    <n v="70000"/>
    <s v="ASALARIADO"/>
    <n v="47"/>
  </r>
  <r>
    <n v="2804"/>
    <s v="HOMBRE"/>
    <n v="383265.76"/>
    <s v="ASALARIADO"/>
    <s v="SECTOR PRIVADO"/>
    <x v="0"/>
    <s v="NO"/>
    <s v="NO"/>
    <n v="56"/>
    <s v="No"/>
    <s v="No"/>
    <n v="383265.76"/>
    <s v="ASALARIADO"/>
    <n v="56"/>
  </r>
  <r>
    <n v="2805"/>
    <s v="HOMBRE"/>
    <n v="1302821"/>
    <s v="ASALARIADO"/>
    <s v="SECTOR PUBLICO"/>
    <x v="0"/>
    <s v="NO"/>
    <s v="NO"/>
    <n v="42"/>
    <s v="No"/>
    <s v="No"/>
    <n v="1302821"/>
    <s v="ASALARIADO"/>
    <n v="42"/>
  </r>
  <r>
    <n v="2806"/>
    <s v="MUJER"/>
    <n v="385886"/>
    <s v="PENSIONADOS EN SU PROPIO SISTEMA"/>
    <s v="SECTOR PUBLICO"/>
    <x v="0"/>
    <s v="NO"/>
    <s v="NO"/>
    <n v="73"/>
    <s v="No"/>
    <s v="No"/>
    <n v="385886"/>
    <s v="PENSIONADOS EN SU PROPIO SISTEMA"/>
    <n v="73"/>
  </r>
  <r>
    <n v="2807"/>
    <s v="HOMBRE"/>
    <n v="297046"/>
    <s v="TRABAJADOR INDEPENDIENTE"/>
    <s v="SECTOR PRIVADO"/>
    <x v="0"/>
    <s v="NO"/>
    <s v="SI"/>
    <n v="39"/>
    <s v="No"/>
    <s v="No"/>
    <n v="297046"/>
    <s v="TRABAJADOR INDEPENDIENTE"/>
    <n v="39"/>
  </r>
  <r>
    <n v="2808"/>
    <s v="HOMBRE"/>
    <n v="500936"/>
    <s v="ASALARIADO"/>
    <s v="SECTOR PUBLICO"/>
    <x v="0"/>
    <s v="NO"/>
    <s v="NO"/>
    <n v="32"/>
    <s v="No"/>
    <s v="No"/>
    <n v="500936"/>
    <s v="ASALARIADO"/>
    <n v="32"/>
  </r>
  <r>
    <n v="2809"/>
    <s v="MUJER"/>
    <n v="860036.5"/>
    <s v="ASALARIADO"/>
    <s v="SECTOR PUBLICO"/>
    <x v="0"/>
    <s v="NO"/>
    <s v="NO"/>
    <n v="49"/>
    <s v="No"/>
    <s v="No"/>
    <n v="860036.5"/>
    <s v="ASALARIADO"/>
    <n v="49"/>
  </r>
  <r>
    <n v="2810"/>
    <s v="HOMBRE"/>
    <n v="273450.7"/>
    <s v="ASALARIADO"/>
    <s v="SECTOR PRIVADO"/>
    <x v="0"/>
    <s v="NO"/>
    <s v="NO"/>
    <n v="18"/>
    <s v="No"/>
    <s v="No"/>
    <n v="273450.7"/>
    <s v="ASALARIADO"/>
    <n v="18"/>
  </r>
  <r>
    <n v="2811"/>
    <s v="MUJER"/>
    <n v="320000"/>
    <s v="ASALARIADO"/>
    <s v="SECTOR PRIVADO"/>
    <x v="0"/>
    <s v="NO"/>
    <s v="SI"/>
    <n v="61"/>
    <s v="No"/>
    <s v="No"/>
    <n v="320000"/>
    <s v="ASALARIADO"/>
    <n v="61"/>
  </r>
  <r>
    <n v="2812"/>
    <s v="HOMBRE"/>
    <n v="297046"/>
    <s v="ASEGURADO VOLUNTARIO"/>
    <s v="SECTOR PRIVADO"/>
    <x v="0"/>
    <s v="NO"/>
    <s v="NO"/>
    <n v="55"/>
    <s v="No"/>
    <s v="No"/>
    <n v="297046"/>
    <s v="ASEGURADO VOLUNTARIO"/>
    <n v="55"/>
  </r>
  <r>
    <n v="2813"/>
    <s v="MUJER"/>
    <n v="2083266.59"/>
    <s v="ASALARIADO"/>
    <s v="SECTOR PUBLICO"/>
    <x v="0"/>
    <s v="NO"/>
    <s v="NO"/>
    <n v="43"/>
    <s v="No"/>
    <s v="No"/>
    <n v="2083266.59"/>
    <s v="ASALARIADO"/>
    <n v="43"/>
  </r>
  <r>
    <n v="2814"/>
    <s v="HOMBRE"/>
    <n v="349790"/>
    <s v="ASALARIADO"/>
    <s v="SECTOR PRIVADO"/>
    <x v="0"/>
    <s v="SI"/>
    <s v="NO"/>
    <n v="20"/>
    <s v="No"/>
    <s v="No"/>
    <n v="349790"/>
    <s v="ASALARIADO"/>
    <n v="20"/>
  </r>
  <r>
    <n v="2815"/>
    <s v="MUJER"/>
    <n v="682608"/>
    <s v="ASALARIADO"/>
    <s v="SECTOR PRIVADO"/>
    <x v="0"/>
    <s v="NO"/>
    <s v="NO"/>
    <n v="29"/>
    <s v="No"/>
    <s v="No"/>
    <n v="682608"/>
    <s v="ASALARIADO"/>
    <n v="29"/>
  </r>
  <r>
    <n v="2816"/>
    <s v="HOMBRE"/>
    <n v="1203600"/>
    <s v="ASALARIADO"/>
    <s v="SECTOR PRIVADO"/>
    <x v="0"/>
    <s v="NO"/>
    <s v="NO"/>
    <n v="41"/>
    <s v="No"/>
    <s v="No"/>
    <n v="1203600"/>
    <s v="ASALARIADO"/>
    <n v="41"/>
  </r>
  <r>
    <n v="2817"/>
    <s v="MUJER"/>
    <n v="728114.38"/>
    <s v="ASALARIADO"/>
    <s v="SECTOR PRIVADO"/>
    <x v="0"/>
    <s v="NO"/>
    <s v="NO"/>
    <n v="46"/>
    <s v="No"/>
    <s v="No"/>
    <n v="728114.38"/>
    <s v="ASALARIADO"/>
    <n v="46"/>
  </r>
  <r>
    <n v="2818"/>
    <s v="HOMBRE"/>
    <n v="568333.32999999996"/>
    <s v="ASALARIADO"/>
    <s v="SECTOR PRIVADO"/>
    <x v="0"/>
    <s v="NO"/>
    <s v="NO"/>
    <n v="20"/>
    <s v="No"/>
    <s v="No"/>
    <n v="568333.32999999996"/>
    <s v="ASALARIADO"/>
    <n v="20"/>
  </r>
  <r>
    <n v="2819"/>
    <s v="MUJER"/>
    <n v="340654"/>
    <s v="ASALARIADO"/>
    <s v="SECTOR PRIVADO"/>
    <x v="0"/>
    <s v="NO"/>
    <s v="NO"/>
    <n v="45"/>
    <s v="No"/>
    <s v="No"/>
    <n v="340654"/>
    <s v="ASALARIADO"/>
    <n v="45"/>
  </r>
  <r>
    <n v="2820"/>
    <s v="MUJER"/>
    <n v="188120.81"/>
    <s v="PENSIONADOS EN SU PROPIO SISTEMA"/>
    <s v="SECTOR PUBLICO"/>
    <x v="0"/>
    <s v="NO"/>
    <s v="NO"/>
    <n v="75"/>
    <s v="No"/>
    <s v="No"/>
    <n v="188120.81"/>
    <s v="PENSIONADOS EN SU PROPIO SISTEMA"/>
    <n v="75"/>
  </r>
  <r>
    <n v="2821"/>
    <s v="HOMBRE"/>
    <n v="639148"/>
    <s v="TRABAJADOR INDEPENDIENTE"/>
    <s v="SECTOR PRIVADO"/>
    <x v="0"/>
    <s v="NO"/>
    <s v="SI"/>
    <n v="67"/>
    <s v="No"/>
    <s v="No"/>
    <n v="639148"/>
    <s v="TRABAJADOR INDEPENDIENTE"/>
    <n v="67"/>
  </r>
  <r>
    <n v="2822"/>
    <s v="HOMBRE"/>
    <n v="768846.82"/>
    <s v="ASALARIADO"/>
    <s v="SECTOR PRIVADO"/>
    <x v="0"/>
    <s v="NO"/>
    <s v="NO"/>
    <n v="32"/>
    <s v="No"/>
    <s v="No"/>
    <n v="768846.82"/>
    <s v="ASALARIADO"/>
    <n v="32"/>
  </r>
  <r>
    <n v="2823"/>
    <s v="MUJER"/>
    <n v="1292336"/>
    <s v="ASALARIADO"/>
    <s v="SECTOR PUBLICO"/>
    <x v="0"/>
    <s v="NO"/>
    <s v="NO"/>
    <n v="36"/>
    <s v="No"/>
    <s v="No"/>
    <n v="1292336"/>
    <s v="ASALARIADO"/>
    <n v="36"/>
  </r>
  <r>
    <n v="2824"/>
    <s v="HOMBRE"/>
    <n v="813799"/>
    <s v="ASALARIADO"/>
    <s v="SECTOR PUBLICO"/>
    <x v="0"/>
    <s v="NO"/>
    <s v="NO"/>
    <n v="43"/>
    <s v="No"/>
    <s v="No"/>
    <n v="813799"/>
    <s v="ASALARIADO"/>
    <n v="43"/>
  </r>
  <r>
    <n v="2825"/>
    <s v="HOMBRE"/>
    <n v="1507112"/>
    <s v="ASALARIADO"/>
    <s v="SECTOR PUBLICO"/>
    <x v="0"/>
    <s v="NO"/>
    <s v="SI"/>
    <n v="50"/>
    <s v="No"/>
    <s v="No"/>
    <n v="1507112"/>
    <s v="ASALARIADO"/>
    <n v="50"/>
  </r>
  <r>
    <n v="2826"/>
    <s v="HOMBRE"/>
    <n v="1158776.94"/>
    <s v="ASALARIADO"/>
    <s v="SECTOR PRIVADO"/>
    <x v="0"/>
    <s v="NO"/>
    <s v="NO"/>
    <n v="22"/>
    <s v="No"/>
    <s v="No"/>
    <n v="1158776.94"/>
    <s v="ASALARIADO"/>
    <n v="22"/>
  </r>
  <r>
    <n v="2827"/>
    <s v="HOMBRE"/>
    <n v="504705.31"/>
    <s v="ASALARIADO"/>
    <s v="SECTOR PRIVADO"/>
    <x v="0"/>
    <s v="NO"/>
    <s v="NO"/>
    <n v="35"/>
    <s v="No"/>
    <s v="No"/>
    <n v="504705.31"/>
    <s v="ASALARIADO"/>
    <n v="35"/>
  </r>
  <r>
    <n v="2828"/>
    <s v="HOMBRE"/>
    <n v="714074"/>
    <s v="ASALARIADO"/>
    <s v="SECTOR PRIVADO"/>
    <x v="0"/>
    <s v="NO"/>
    <s v="NO"/>
    <n v="37"/>
    <s v="No"/>
    <s v="No"/>
    <n v="714074"/>
    <s v="ASALARIADO"/>
    <n v="37"/>
  </r>
  <r>
    <n v="2829"/>
    <s v="HOMBRE"/>
    <n v="283181.96000000002"/>
    <s v="ASALARIADO"/>
    <s v="SECTOR PRIVADO"/>
    <x v="0"/>
    <s v="NO"/>
    <s v="NO"/>
    <n v="50"/>
    <s v="No"/>
    <s v="No"/>
    <n v="283181.96000000002"/>
    <s v="ASALARIADO"/>
    <n v="50"/>
  </r>
  <r>
    <n v="2830"/>
    <s v="HOMBRE"/>
    <n v="528970.51"/>
    <s v="ASALARIADO"/>
    <s v="SECTOR PRIVADO"/>
    <x v="0"/>
    <s v="NO"/>
    <s v="NO"/>
    <n v="59"/>
    <s v="No"/>
    <s v="No"/>
    <n v="528970.51"/>
    <s v="ASALARIADO"/>
    <n v="59"/>
  </r>
  <r>
    <n v="2831"/>
    <s v="HOMBRE"/>
    <n v="310124"/>
    <s v="TRABAJADOR INDEPENDIENTE"/>
    <s v="SECTOR PRIVADO"/>
    <x v="0"/>
    <s v="NO"/>
    <s v="SI"/>
    <n v="29"/>
    <s v="No"/>
    <s v="No"/>
    <n v="310124"/>
    <s v="TRABAJADOR INDEPENDIENTE"/>
    <n v="29"/>
  </r>
  <r>
    <n v="2832"/>
    <s v="MUJER"/>
    <n v="371911"/>
    <s v="ASALARIADO"/>
    <s v="SECTOR PUBLICO"/>
    <x v="0"/>
    <s v="NO"/>
    <s v="NO"/>
    <n v="33"/>
    <s v="No"/>
    <s v="No"/>
    <n v="371911"/>
    <s v="ASALARIADO"/>
    <n v="33"/>
  </r>
  <r>
    <n v="2833"/>
    <s v="HOMBRE"/>
    <n v="220575"/>
    <s v="ASALARIADO"/>
    <s v="SECTOR PRIVADO"/>
    <x v="0"/>
    <s v="SI"/>
    <s v="NO"/>
    <n v="48"/>
    <s v="No"/>
    <s v="No"/>
    <n v="220575"/>
    <s v="ASALARIADO"/>
    <n v="48"/>
  </r>
  <r>
    <n v="2834"/>
    <s v="HOMBRE"/>
    <n v="233662"/>
    <s v="ASALARIADO"/>
    <s v="SECTOR PRIVADO"/>
    <x v="0"/>
    <s v="NO"/>
    <s v="SI"/>
    <n v="32"/>
    <s v="No"/>
    <s v="No"/>
    <n v="233662"/>
    <s v="ASALARIADO"/>
    <n v="32"/>
  </r>
  <r>
    <n v="2835"/>
    <s v="HOMBRE"/>
    <n v="448447"/>
    <s v="ASALARIADO"/>
    <s v="SECTOR PRIVADO"/>
    <x v="0"/>
    <s v="NO"/>
    <s v="NO"/>
    <n v="41"/>
    <s v="No"/>
    <s v="No"/>
    <n v="448447"/>
    <s v="ASALARIADO"/>
    <n v="41"/>
  </r>
  <r>
    <n v="2836"/>
    <s v="MUJER"/>
    <n v="847616"/>
    <s v="ASALARIADO"/>
    <s v="SECTOR PUBLICO"/>
    <x v="0"/>
    <s v="NO"/>
    <s v="NO"/>
    <n v="31"/>
    <s v="No"/>
    <s v="No"/>
    <n v="847616"/>
    <s v="ASALARIADO"/>
    <n v="31"/>
  </r>
  <r>
    <n v="2837"/>
    <s v="HOMBRE"/>
    <n v="300056"/>
    <s v="PENSIONADOS EN SU PROPIO SISTEMA"/>
    <s v="SECTOR PUBLICO"/>
    <x v="0"/>
    <s v="NO"/>
    <s v="NO"/>
    <n v="61"/>
    <s v="No"/>
    <s v="No"/>
    <n v="300056"/>
    <s v="PENSIONADOS EN SU PROPIO SISTEMA"/>
    <n v="61"/>
  </r>
  <r>
    <n v="2838"/>
    <s v="MUJER"/>
    <n v="278030"/>
    <s v="CONVENIOS ESPECIALES DE TRABAJADORES INDEPENDIENTES"/>
    <s v="SECTOR PRIVADO"/>
    <x v="0"/>
    <s v="NO"/>
    <s v="NO"/>
    <n v="23"/>
    <s v="No"/>
    <s v="No"/>
    <n v="278030"/>
    <s v="CONVENIOS ESPECIALES DE TRABAJADORES INDEPENDIENTES"/>
    <n v="23"/>
  </r>
  <r>
    <n v="2839"/>
    <s v="HOMBRE"/>
    <n v="956230"/>
    <s v="ASALARIADO"/>
    <s v="SECTOR PUBLICO"/>
    <x v="0"/>
    <s v="NO"/>
    <s v="SI"/>
    <n v="60"/>
    <s v="No"/>
    <s v="No"/>
    <n v="956230"/>
    <s v="ASALARIADO"/>
    <n v="60"/>
  </r>
  <r>
    <n v="2840"/>
    <s v="MUJER"/>
    <n v="410738.26"/>
    <s v="ASALARIADO"/>
    <s v="SECTOR PRIVADO"/>
    <x v="0"/>
    <s v="NO"/>
    <s v="NO"/>
    <n v="30"/>
    <s v="No"/>
    <s v="No"/>
    <n v="410738.26"/>
    <s v="ASALARIADO"/>
    <n v="30"/>
  </r>
  <r>
    <n v="2841"/>
    <s v="HOMBRE"/>
    <n v="451015"/>
    <s v="ASALARIADO"/>
    <s v="SECTOR PRIVADO"/>
    <x v="0"/>
    <s v="NO"/>
    <s v="NO"/>
    <n v="28"/>
    <s v="No"/>
    <s v="No"/>
    <n v="451015"/>
    <s v="ASALARIADO"/>
    <n v="28"/>
  </r>
  <r>
    <n v="2842"/>
    <s v="HOMBRE"/>
    <n v="370000"/>
    <s v="ASALARIADO"/>
    <s v="SECTOR PRIVADO"/>
    <x v="0"/>
    <s v="NO"/>
    <s v="NO"/>
    <n v="45"/>
    <s v="No"/>
    <s v="No"/>
    <n v="370000"/>
    <s v="ASALARIADO"/>
    <n v="45"/>
  </r>
  <r>
    <n v="2843"/>
    <s v="MUJER"/>
    <n v="297046"/>
    <s v="ASEGURADO VOLUNTARIO"/>
    <s v="SECTOR PRIVADO"/>
    <x v="1"/>
    <s v="NO"/>
    <s v="SI"/>
    <n v="19"/>
    <s v="No"/>
    <s v="No"/>
    <n v="297046"/>
    <s v="ASEGURADO VOLUNTARIO"/>
    <n v="19"/>
  </r>
  <r>
    <n v="2844"/>
    <s v="HOMBRE"/>
    <n v="519483.5"/>
    <s v="ASALARIADO"/>
    <s v="SECTOR PRIVADO"/>
    <x v="0"/>
    <s v="SI"/>
    <s v="SI"/>
    <n v="37"/>
    <s v="No"/>
    <s v="No"/>
    <n v="519483.5"/>
    <s v="ASALARIADO"/>
    <n v="37"/>
  </r>
  <r>
    <n v="2845"/>
    <s v="MUJER"/>
    <n v="2216750.36"/>
    <s v="ASALARIADO"/>
    <s v="SECTOR PRIVADO"/>
    <x v="0"/>
    <s v="SI"/>
    <s v="NO"/>
    <n v="30"/>
    <s v="No"/>
    <s v="No"/>
    <n v="2216750.36"/>
    <s v="ASALARIADO"/>
    <n v="30"/>
  </r>
  <r>
    <n v="2846"/>
    <s v="HOMBRE"/>
    <n v="241999"/>
    <s v="ASALARIADO"/>
    <s v="SECTOR PRIVADO"/>
    <x v="0"/>
    <s v="NO"/>
    <s v="SI"/>
    <n v="45"/>
    <s v="No"/>
    <s v="No"/>
    <n v="241999"/>
    <s v="ASALARIADO"/>
    <n v="45"/>
  </r>
  <r>
    <n v="2847"/>
    <s v="MUJER"/>
    <n v="300018"/>
    <s v="ASEGURADO VOLUNTARIO"/>
    <s v="SECTOR PRIVADO"/>
    <x v="0"/>
    <s v="NO"/>
    <s v="NO"/>
    <n v="59"/>
    <s v="No"/>
    <s v="No"/>
    <n v="300018"/>
    <s v="ASEGURADO VOLUNTARIO"/>
    <n v="59"/>
  </r>
  <r>
    <n v="2848"/>
    <s v="HOMBRE"/>
    <n v="309288"/>
    <s v="ASALARIADO"/>
    <s v="SECTOR PRIVADO"/>
    <x v="0"/>
    <s v="NO"/>
    <s v="NO"/>
    <n v="39"/>
    <s v="No"/>
    <s v="No"/>
    <n v="309288"/>
    <s v="ASALARIADO"/>
    <n v="39"/>
  </r>
  <r>
    <n v="2849"/>
    <s v="MUJER"/>
    <n v="250750"/>
    <s v="ASALARIADO"/>
    <s v="SECTOR PRIVADO"/>
    <x v="0"/>
    <s v="NO"/>
    <s v="NO"/>
    <n v="31"/>
    <s v="No"/>
    <s v="No"/>
    <n v="250750"/>
    <s v="ASALARIADO"/>
    <n v="31"/>
  </r>
  <r>
    <n v="2850"/>
    <s v="MUJER"/>
    <n v="155636"/>
    <s v="ASALARIADO"/>
    <s v="SECTOR PRIVADO"/>
    <x v="0"/>
    <s v="NO"/>
    <s v="NO"/>
    <n v="61"/>
    <s v="No"/>
    <s v="No"/>
    <n v="155636"/>
    <s v="ASALARIADO"/>
    <n v="61"/>
  </r>
  <r>
    <n v="2851"/>
    <s v="HOMBRE"/>
    <n v="617586"/>
    <s v="ASALARIADO"/>
    <s v="SECTOR PRIVADO"/>
    <x v="0"/>
    <s v="NO"/>
    <s v="SI"/>
    <n v="36"/>
    <s v="No"/>
    <s v="No"/>
    <n v="617586"/>
    <s v="ASALARIADO"/>
    <n v="36"/>
  </r>
  <r>
    <n v="2852"/>
    <s v="HOMBRE"/>
    <n v="450886"/>
    <s v="TRABAJADOR INDEPENDIENTE"/>
    <s v="SECTOR PRIVADO"/>
    <x v="0"/>
    <s v="NO"/>
    <s v="NO"/>
    <n v="49"/>
    <s v="No"/>
    <s v="No"/>
    <n v="450886"/>
    <s v="TRABAJADOR INDEPENDIENTE"/>
    <n v="49"/>
  </r>
  <r>
    <n v="2853"/>
    <s v="MUJER"/>
    <n v="297046"/>
    <s v="ASEGURADO VOLUNTARIO"/>
    <s v="SECTOR PRIVADO"/>
    <x v="0"/>
    <s v="NO"/>
    <s v="NO"/>
    <n v="61"/>
    <s v="No"/>
    <s v="No"/>
    <n v="297046"/>
    <s v="ASEGURADO VOLUNTARIO"/>
    <n v="61"/>
  </r>
  <r>
    <n v="2854"/>
    <s v="HOMBRE"/>
    <n v="446000"/>
    <s v="ASALARIADO"/>
    <s v="SECTOR PRIVADO"/>
    <x v="0"/>
    <s v="NO"/>
    <s v="NO"/>
    <n v="28"/>
    <s v="No"/>
    <s v="No"/>
    <n v="446000"/>
    <s v="ASALARIADO"/>
    <n v="28"/>
  </r>
  <r>
    <n v="2855"/>
    <s v="HOMBRE"/>
    <n v="509509"/>
    <s v="TRABAJADOR INDEPENDIENTE"/>
    <s v="SECTOR PRIVADO"/>
    <x v="0"/>
    <s v="NO"/>
    <s v="SI"/>
    <n v="37"/>
    <s v="No"/>
    <s v="No"/>
    <n v="509509"/>
    <s v="TRABAJADOR INDEPENDIENTE"/>
    <n v="37"/>
  </r>
  <r>
    <n v="2856"/>
    <s v="HOMBRE"/>
    <n v="799571.5"/>
    <s v="ASALARIADO"/>
    <s v="SECTOR PRIVADO"/>
    <x v="0"/>
    <s v="NO"/>
    <s v="NO"/>
    <n v="22"/>
    <s v="No"/>
    <s v="No"/>
    <n v="799571.5"/>
    <s v="ASALARIADO"/>
    <n v="22"/>
  </r>
  <r>
    <n v="2857"/>
    <s v="HOMBRE"/>
    <n v="297046"/>
    <s v="ASEGURADO VOLUNTARIO"/>
    <s v="SECTOR PRIVADO"/>
    <x v="0"/>
    <s v="SI"/>
    <s v="SI"/>
    <n v="57"/>
    <s v="No"/>
    <s v="No"/>
    <n v="297046"/>
    <s v="ASEGURADO VOLUNTARIO"/>
    <n v="57"/>
  </r>
  <r>
    <n v="2858"/>
    <s v="MUJER"/>
    <n v="130000"/>
    <s v="ASALARIADO"/>
    <s v="SECTOR PRIVADO"/>
    <x v="0"/>
    <s v="NO"/>
    <s v="NO"/>
    <n v="51"/>
    <s v="No"/>
    <s v="No"/>
    <n v="130000"/>
    <s v="ASALARIADO"/>
    <n v="51"/>
  </r>
  <r>
    <n v="2859"/>
    <s v="HOMBRE"/>
    <n v="429740"/>
    <s v="ASALARIADO"/>
    <s v="SECTOR PRIVADO"/>
    <x v="0"/>
    <s v="NO"/>
    <s v="NO"/>
    <n v="27"/>
    <s v="No"/>
    <s v="No"/>
    <n v="429740"/>
    <s v="ASALARIADO"/>
    <n v="27"/>
  </r>
  <r>
    <n v="2860"/>
    <s v="HOMBRE"/>
    <n v="356858"/>
    <s v="TRABAJADOR INDEPENDIENTE"/>
    <s v="SECTOR PRIVADO"/>
    <x v="0"/>
    <s v="SI"/>
    <s v="SI"/>
    <n v="25"/>
    <s v="No"/>
    <s v="No"/>
    <n v="356858"/>
    <s v="TRABAJADOR INDEPENDIENTE"/>
    <n v="25"/>
  </r>
  <r>
    <n v="2861"/>
    <s v="MUJER"/>
    <n v="375000"/>
    <s v="ASALARIADO"/>
    <s v="SECTOR PRIVADO"/>
    <x v="0"/>
    <s v="NO"/>
    <s v="NO"/>
    <n v="42"/>
    <s v="No"/>
    <s v="No"/>
    <n v="375000"/>
    <s v="ASALARIADO"/>
    <n v="42"/>
  </r>
  <r>
    <n v="2862"/>
    <s v="MUJER"/>
    <n v="384500"/>
    <s v="ASALARIADO"/>
    <s v="SECTOR PRIVADO"/>
    <x v="0"/>
    <s v="NO"/>
    <s v="NO"/>
    <n v="33"/>
    <s v="No"/>
    <s v="No"/>
    <n v="384500"/>
    <s v="ASALARIADO"/>
    <n v="33"/>
  </r>
  <r>
    <n v="2863"/>
    <s v="HOMBRE"/>
    <n v="368127"/>
    <s v="TRABAJADOR INDEPENDIENTE"/>
    <s v="SECTOR PRIVADO"/>
    <x v="0"/>
    <s v="NO"/>
    <s v="SI"/>
    <n v="35"/>
    <s v="No"/>
    <s v="No"/>
    <n v="368127"/>
    <s v="TRABAJADOR INDEPENDIENTE"/>
    <n v="35"/>
  </r>
  <r>
    <n v="2864"/>
    <s v="HOMBRE"/>
    <n v="258000"/>
    <s v="ASALARIADO"/>
    <s v="SECTOR PRIVADO"/>
    <x v="0"/>
    <s v="NO"/>
    <s v="NO"/>
    <n v="50"/>
    <s v="No"/>
    <s v="No"/>
    <n v="258000"/>
    <s v="ASALARIADO"/>
    <n v="50"/>
  </r>
  <r>
    <n v="2865"/>
    <s v="HOMBRE"/>
    <n v="2396657.2000000002"/>
    <s v="ASALARIADO"/>
    <s v="SECTOR PRIVADO"/>
    <x v="0"/>
    <s v="NO"/>
    <s v="NO"/>
    <n v="34"/>
    <s v="Atípico"/>
    <s v="No"/>
    <n v="2396657.2000000002"/>
    <s v="ASALARIADO"/>
    <n v="34"/>
  </r>
  <r>
    <n v="2866"/>
    <s v="MUJER"/>
    <n v="297046"/>
    <s v="ASEGURADO VOLUNTARIO"/>
    <s v="SECTOR PRIVADO"/>
    <x v="0"/>
    <s v="NO"/>
    <s v="NO"/>
    <n v="29"/>
    <s v="No"/>
    <s v="No"/>
    <n v="297046"/>
    <s v="ASEGURADO VOLUNTARIO"/>
    <n v="29"/>
  </r>
  <r>
    <n v="2867"/>
    <s v="HOMBRE"/>
    <n v="335930"/>
    <s v="ASALARIADO"/>
    <s v="SECTOR PRIVADO"/>
    <x v="0"/>
    <s v="NO"/>
    <s v="NO"/>
    <n v="49"/>
    <s v="No"/>
    <s v="No"/>
    <n v="335930"/>
    <s v="ASALARIADO"/>
    <n v="49"/>
  </r>
  <r>
    <n v="2868"/>
    <s v="MUJER"/>
    <n v="278030"/>
    <s v="CONVENIOS ESPECIALES DE TRABAJADORES INDEPENDIENTES"/>
    <s v="SECTOR PRIVADO"/>
    <x v="0"/>
    <s v="NO"/>
    <s v="NO"/>
    <n v="40"/>
    <s v="No"/>
    <s v="No"/>
    <n v="278030"/>
    <s v="CONVENIOS ESPECIALES DE TRABAJADORES INDEPENDIENTES"/>
    <n v="40"/>
  </r>
  <r>
    <n v="2869"/>
    <s v="HOMBRE"/>
    <n v="1739925"/>
    <s v="ASALARIADO"/>
    <s v="SECTOR PRIVADO"/>
    <x v="0"/>
    <s v="NO"/>
    <s v="NO"/>
    <n v="43"/>
    <s v="No"/>
    <s v="No"/>
    <n v="1739925"/>
    <s v="ASALARIADO"/>
    <n v="43"/>
  </r>
  <r>
    <n v="2870"/>
    <s v="MUJER"/>
    <n v="2688750"/>
    <s v="PENSIONADOS EN SU PROPIO SISTEMA"/>
    <s v="SECTOR PUBLICO"/>
    <x v="0"/>
    <s v="NO"/>
    <s v="NO"/>
    <n v="80"/>
    <s v="Atípico"/>
    <s v="No"/>
    <n v="2688750"/>
    <s v="PENSIONADOS EN SU PROPIO SISTEMA"/>
    <n v="80"/>
  </r>
  <r>
    <n v="2871"/>
    <s v="HOMBRE"/>
    <n v="539969"/>
    <s v="ASALARIADO"/>
    <s v="SECTOR PRIVADO"/>
    <x v="0"/>
    <s v="NO"/>
    <s v="NO"/>
    <n v="47"/>
    <s v="No"/>
    <s v="No"/>
    <n v="539969"/>
    <s v="ASALARIADO"/>
    <n v="47"/>
  </r>
  <r>
    <n v="2872"/>
    <s v="HOMBRE"/>
    <n v="297045"/>
    <s v="TRABAJADOR INDEPENDIENTE"/>
    <s v="SECTOR PRIVADO"/>
    <x v="0"/>
    <s v="NO"/>
    <s v="NO"/>
    <n v="54"/>
    <s v="No"/>
    <s v="No"/>
    <n v="297045"/>
    <s v="TRABAJADOR INDEPENDIENTE"/>
    <n v="54"/>
  </r>
  <r>
    <n v="2873"/>
    <s v="HOMBRE"/>
    <n v="747205"/>
    <s v="ASALARIADO"/>
    <s v="SECTOR PRIVADO"/>
    <x v="0"/>
    <s v="SI"/>
    <s v="NO"/>
    <n v="31"/>
    <s v="No"/>
    <s v="No"/>
    <n v="747205"/>
    <s v="ASALARIADO"/>
    <n v="31"/>
  </r>
  <r>
    <n v="2874"/>
    <s v="MUJER"/>
    <n v="390136.8"/>
    <s v="ASALARIADO"/>
    <s v="SECTOR PRIVADO"/>
    <x v="0"/>
    <s v="NO"/>
    <s v="NO"/>
    <n v="25"/>
    <s v="No"/>
    <s v="No"/>
    <n v="390136.8"/>
    <s v="ASALARIADO"/>
    <n v="25"/>
  </r>
  <r>
    <n v="2875"/>
    <s v="MUJER"/>
    <n v="338192"/>
    <s v="ASALARIADO"/>
    <s v="SECTOR PUBLICO"/>
    <x v="0"/>
    <s v="NO"/>
    <s v="NO"/>
    <n v="51"/>
    <s v="No"/>
    <s v="No"/>
    <n v="338192"/>
    <s v="ASALARIADO"/>
    <n v="51"/>
  </r>
  <r>
    <n v="2876"/>
    <s v="MUJER"/>
    <n v="1350000"/>
    <s v="ASALARIADO"/>
    <s v="SECTOR PRIVADO"/>
    <x v="0"/>
    <s v="NO"/>
    <s v="NO"/>
    <n v="57"/>
    <s v="No"/>
    <s v="No"/>
    <n v="1350000"/>
    <s v="ASALARIADO"/>
    <n v="57"/>
  </r>
  <r>
    <n v="2877"/>
    <s v="MUJER"/>
    <n v="3609554.14"/>
    <s v="ASALARIADO"/>
    <s v="SECTOR PUBLICO"/>
    <x v="0"/>
    <s v="NO"/>
    <s v="NO"/>
    <n v="55"/>
    <s v="Atípico"/>
    <s v="No"/>
    <n v="3609554.14"/>
    <s v="ASALARIADO"/>
    <n v="55"/>
  </r>
  <r>
    <n v="2878"/>
    <s v="HOMBRE"/>
    <n v="1220413.97"/>
    <s v="ASALARIADO"/>
    <s v="SECTOR PRIVADO"/>
    <x v="0"/>
    <s v="NO"/>
    <s v="NO"/>
    <n v="27"/>
    <s v="No"/>
    <s v="No"/>
    <n v="1220413.97"/>
    <s v="ASALARIADO"/>
    <n v="27"/>
  </r>
  <r>
    <n v="2879"/>
    <s v="HOMBRE"/>
    <n v="278030"/>
    <s v="CONVENIOS ESPECIALES DE TRABAJADORES INDEPENDIENTES"/>
    <s v="SECTOR PRIVADO"/>
    <x v="0"/>
    <s v="NO"/>
    <s v="NO"/>
    <n v="32"/>
    <s v="No"/>
    <s v="No"/>
    <n v="278030"/>
    <s v="CONVENIOS ESPECIALES DE TRABAJADORES INDEPENDIENTES"/>
    <n v="32"/>
  </r>
  <r>
    <n v="2880"/>
    <s v="HOMBRE"/>
    <n v="762796.88"/>
    <s v="ASALARIADO"/>
    <s v="SECTOR PRIVADO"/>
    <x v="0"/>
    <s v="NO"/>
    <s v="NO"/>
    <n v="26"/>
    <s v="No"/>
    <s v="No"/>
    <n v="762796.88"/>
    <s v="ASALARIADO"/>
    <n v="26"/>
  </r>
  <r>
    <n v="2881"/>
    <s v="HOMBRE"/>
    <n v="413751.05"/>
    <s v="ASALARIADO"/>
    <s v="SECTOR PRIVADO"/>
    <x v="0"/>
    <s v="NO"/>
    <s v="NO"/>
    <n v="28"/>
    <s v="No"/>
    <s v="No"/>
    <n v="413751.05"/>
    <s v="ASALARIADO"/>
    <n v="28"/>
  </r>
  <r>
    <n v="2882"/>
    <s v="HOMBRE"/>
    <n v="362000"/>
    <s v="ASEGURADO VOLUNTARIO"/>
    <s v="SECTOR PRIVADO"/>
    <x v="0"/>
    <s v="NO"/>
    <s v="NO"/>
    <n v="35"/>
    <s v="No"/>
    <s v="No"/>
    <n v="362000"/>
    <s v="ASEGURADO VOLUNTARIO"/>
    <n v="35"/>
  </r>
  <r>
    <n v="2883"/>
    <s v="MUJER"/>
    <n v="297044"/>
    <s v="ASALARIADO"/>
    <s v="SECTOR PRIVADO"/>
    <x v="0"/>
    <s v="NO"/>
    <s v="NO"/>
    <n v="58"/>
    <s v="No"/>
    <s v="No"/>
    <n v="297044"/>
    <s v="ASALARIADO"/>
    <n v="58"/>
  </r>
  <r>
    <n v="2884"/>
    <s v="HOMBRE"/>
    <n v="2414456"/>
    <s v="ASALARIADO"/>
    <s v="SECTOR PRIVADO"/>
    <x v="0"/>
    <s v="NO"/>
    <s v="NO"/>
    <n v="36"/>
    <s v="Atípico"/>
    <s v="No"/>
    <n v="2414456"/>
    <s v="ASALARIADO"/>
    <n v="36"/>
  </r>
  <r>
    <n v="2885"/>
    <s v="HOMBRE"/>
    <n v="406659.45"/>
    <s v="ASALARIADO"/>
    <s v="SECTOR PUBLICO"/>
    <x v="0"/>
    <s v="NO"/>
    <s v="NO"/>
    <n v="27"/>
    <s v="No"/>
    <s v="No"/>
    <n v="406659.45"/>
    <s v="ASALARIADO"/>
    <n v="27"/>
  </r>
  <r>
    <n v="2886"/>
    <s v="HOMBRE"/>
    <n v="514435.14"/>
    <s v="ASALARIADO"/>
    <s v="SECTOR PRIVADO"/>
    <x v="0"/>
    <s v="NO"/>
    <s v="NO"/>
    <n v="48"/>
    <s v="No"/>
    <s v="No"/>
    <n v="514435.14"/>
    <s v="ASALARIADO"/>
    <n v="48"/>
  </r>
  <r>
    <n v="2887"/>
    <s v="MUJER"/>
    <n v="705807.13"/>
    <s v="ASALARIADO"/>
    <s v="SECTOR PUBLICO"/>
    <x v="0"/>
    <s v="NO"/>
    <s v="NO"/>
    <n v="34"/>
    <s v="No"/>
    <s v="No"/>
    <n v="705807.13"/>
    <s v="ASALARIADO"/>
    <n v="34"/>
  </r>
  <r>
    <n v="2888"/>
    <s v="MUJER"/>
    <n v="462569.85"/>
    <s v="ASALARIADO"/>
    <s v="SECTOR PRIVADO"/>
    <x v="0"/>
    <s v="NO"/>
    <s v="NO"/>
    <n v="27"/>
    <s v="No"/>
    <s v="No"/>
    <n v="462569.85"/>
    <s v="ASALARIADO"/>
    <n v="27"/>
  </r>
  <r>
    <n v="2889"/>
    <s v="HOMBRE"/>
    <n v="100000"/>
    <s v="ASALARIADO"/>
    <s v="SECTOR PRIVADO"/>
    <x v="0"/>
    <s v="NO"/>
    <s v="NO"/>
    <n v="24"/>
    <s v="No"/>
    <s v="No"/>
    <n v="100000"/>
    <s v="ASALARIADO"/>
    <n v="24"/>
  </r>
  <r>
    <n v="2890"/>
    <s v="HOMBRE"/>
    <n v="337811"/>
    <s v="PENSIONADOS EN SU PROPIO SISTEMA"/>
    <s v="SECTOR PUBLICO"/>
    <x v="0"/>
    <s v="NO"/>
    <s v="NO"/>
    <n v="81"/>
    <s v="No"/>
    <s v="No"/>
    <n v="337811"/>
    <s v="PENSIONADOS EN SU PROPIO SISTEMA"/>
    <n v="81"/>
  </r>
  <r>
    <n v="2891"/>
    <s v="MUJER"/>
    <n v="359544.27"/>
    <s v="CONVENIOS ESPECIALES DE ASEGURADOS VOLUNTARIOS"/>
    <s v="SECTOR PRIVADO"/>
    <x v="0"/>
    <s v="SI"/>
    <s v="NO"/>
    <n v="38"/>
    <s v="No"/>
    <s v="No"/>
    <n v="359544.27"/>
    <s v="CONVENIOS ESPECIALES DE ASEGURADOS VOLUNTARIOS"/>
    <n v="38"/>
  </r>
  <r>
    <n v="2892"/>
    <s v="HOMBRE"/>
    <n v="444389.01"/>
    <s v="ASALARIADO"/>
    <s v="SECTOR PUBLICO"/>
    <x v="0"/>
    <s v="NO"/>
    <s v="NO"/>
    <n v="60"/>
    <s v="No"/>
    <s v="No"/>
    <n v="444389.01"/>
    <s v="ASALARIADO"/>
    <n v="60"/>
  </r>
  <r>
    <n v="2893"/>
    <s v="HOMBRE"/>
    <n v="299046"/>
    <s v="ASEGURADO VOLUNTARIO"/>
    <s v="SECTOR PRIVADO"/>
    <x v="0"/>
    <s v="NO"/>
    <s v="NO"/>
    <n v="31"/>
    <s v="No"/>
    <s v="No"/>
    <n v="299046"/>
    <s v="ASEGURADO VOLUNTARIO"/>
    <n v="31"/>
  </r>
  <r>
    <n v="2894"/>
    <s v="HOMBRE"/>
    <n v="1270596.6499999999"/>
    <s v="ASALARIADO"/>
    <s v="SECTOR PUBLICO"/>
    <x v="0"/>
    <s v="NO"/>
    <s v="NO"/>
    <n v="44"/>
    <s v="No"/>
    <s v="No"/>
    <n v="1270596.6499999999"/>
    <s v="ASALARIADO"/>
    <n v="44"/>
  </r>
  <r>
    <n v="2895"/>
    <s v="HOMBRE"/>
    <n v="922788.75"/>
    <s v="ASALARIADO"/>
    <s v="SECTOR PRIVADO"/>
    <x v="0"/>
    <s v="NO"/>
    <s v="NO"/>
    <n v="25"/>
    <s v="No"/>
    <s v="No"/>
    <n v="922788.75"/>
    <s v="ASALARIADO"/>
    <n v="25"/>
  </r>
  <r>
    <n v="2896"/>
    <s v="HOMBRE"/>
    <n v="297045"/>
    <s v="TRABAJADOR INDEPENDIENTE"/>
    <s v="SECTOR PRIVADO"/>
    <x v="0"/>
    <s v="NO"/>
    <s v="NO"/>
    <n v="49"/>
    <s v="No"/>
    <s v="No"/>
    <n v="297045"/>
    <s v="TRABAJADOR INDEPENDIENTE"/>
    <n v="49"/>
  </r>
  <r>
    <n v="2897"/>
    <s v="MUJER"/>
    <n v="1055938.04"/>
    <s v="ASALARIADO"/>
    <s v="SECTOR PUBLICO"/>
    <x v="0"/>
    <s v="NO"/>
    <s v="NO"/>
    <n v="30"/>
    <s v="No"/>
    <s v="No"/>
    <n v="1055938.04"/>
    <s v="ASALARIADO"/>
    <n v="30"/>
  </r>
  <r>
    <n v="2898"/>
    <s v="MUJER"/>
    <n v="639148"/>
    <s v="ASEGURADO VOLUNTARIO"/>
    <s v="SECTOR PRIVADO"/>
    <x v="0"/>
    <s v="NO"/>
    <s v="NO"/>
    <n v="75"/>
    <s v="No"/>
    <s v="No"/>
    <n v="639148"/>
    <s v="ASEGURADO VOLUNTARIO"/>
    <n v="75"/>
  </r>
  <r>
    <n v="2899"/>
    <s v="HOMBRE"/>
    <n v="385093.62"/>
    <s v="ASALARIADO"/>
    <s v="SECTOR PRIVADO"/>
    <x v="0"/>
    <s v="NO"/>
    <s v="NO"/>
    <n v="44"/>
    <s v="No"/>
    <s v="No"/>
    <n v="385093.62"/>
    <s v="ASALARIADO"/>
    <n v="44"/>
  </r>
  <r>
    <n v="2900"/>
    <s v="HOMBRE"/>
    <n v="646251.66"/>
    <s v="ASALARIADO"/>
    <s v="SECTOR PRIVADO"/>
    <x v="0"/>
    <s v="NO"/>
    <s v="NO"/>
    <n v="27"/>
    <s v="No"/>
    <s v="No"/>
    <n v="646251.66"/>
    <s v="ASALARIADO"/>
    <n v="27"/>
  </r>
  <r>
    <n v="2901"/>
    <s v="HOMBRE"/>
    <n v="330000"/>
    <s v="ASALARIADO"/>
    <s v="SECTOR PRIVADO"/>
    <x v="0"/>
    <s v="SI"/>
    <s v="NO"/>
    <n v="47"/>
    <s v="No"/>
    <s v="No"/>
    <n v="330000"/>
    <s v="ASALARIADO"/>
    <n v="47"/>
  </r>
  <r>
    <n v="2902"/>
    <s v="HOMBRE"/>
    <n v="297046"/>
    <s v="TRABAJADOR INDEPENDIENTE"/>
    <s v="SECTOR PRIVADO"/>
    <x v="0"/>
    <s v="NO"/>
    <s v="NO"/>
    <n v="63"/>
    <s v="No"/>
    <s v="No"/>
    <n v="297046"/>
    <s v="TRABAJADOR INDEPENDIENTE"/>
    <n v="63"/>
  </r>
  <r>
    <n v="2903"/>
    <s v="MUJER"/>
    <n v="622394.65"/>
    <s v="ASALARIADO"/>
    <s v="SECTOR PRIVADO"/>
    <x v="0"/>
    <s v="NO"/>
    <s v="SI"/>
    <n v="23"/>
    <s v="No"/>
    <s v="No"/>
    <n v="622394.65"/>
    <s v="ASALARIADO"/>
    <n v="23"/>
  </r>
  <r>
    <n v="2904"/>
    <s v="HOMBRE"/>
    <n v="171000"/>
    <s v="ASALARIADO"/>
    <s v="SECTOR PRIVADO"/>
    <x v="0"/>
    <s v="NO"/>
    <s v="NO"/>
    <n v="56"/>
    <s v="No"/>
    <s v="No"/>
    <n v="171000"/>
    <s v="ASALARIADO"/>
    <n v="56"/>
  </r>
  <r>
    <n v="2905"/>
    <s v="MUJER"/>
    <n v="385400.61"/>
    <s v="ASALARIADO"/>
    <s v="SECTOR PRIVADO"/>
    <x v="0"/>
    <s v="SI"/>
    <s v="NO"/>
    <n v="30"/>
    <s v="No"/>
    <s v="No"/>
    <n v="385400.61"/>
    <s v="ASALARIADO"/>
    <n v="30"/>
  </r>
  <r>
    <n v="2906"/>
    <s v="MUJER"/>
    <n v="1619313.26"/>
    <s v="ASALARIADO"/>
    <s v="SECTOR PRIVADO"/>
    <x v="0"/>
    <s v="NO"/>
    <s v="NO"/>
    <n v="33"/>
    <s v="No"/>
    <s v="No"/>
    <n v="1619313.26"/>
    <s v="ASALARIADO"/>
    <n v="33"/>
  </r>
  <r>
    <n v="2907"/>
    <s v="HOMBRE"/>
    <n v="403541.67"/>
    <s v="ASALARIADO"/>
    <s v="SECTOR PRIVADO"/>
    <x v="0"/>
    <s v="NO"/>
    <s v="NO"/>
    <n v="43"/>
    <s v="No"/>
    <s v="No"/>
    <n v="403541.67"/>
    <s v="ASALARIADO"/>
    <n v="43"/>
  </r>
  <r>
    <n v="2908"/>
    <s v="HOMBRE"/>
    <n v="600000"/>
    <s v="ASALARIADO"/>
    <s v="SECTOR PRIVADO"/>
    <x v="0"/>
    <s v="NO"/>
    <s v="NO"/>
    <n v="24"/>
    <s v="No"/>
    <s v="No"/>
    <n v="600000"/>
    <s v="ASALARIADO"/>
    <n v="24"/>
  </r>
  <r>
    <n v="2909"/>
    <s v="HOMBRE"/>
    <n v="319300"/>
    <s v="ASALARIADO"/>
    <s v="SECTOR PRIVADO"/>
    <x v="0"/>
    <s v="NO"/>
    <s v="NO"/>
    <n v="69"/>
    <s v="No"/>
    <s v="No"/>
    <n v="319300"/>
    <s v="ASALARIADO"/>
    <n v="69"/>
  </r>
  <r>
    <n v="2910"/>
    <s v="HOMBRE"/>
    <n v="445567"/>
    <s v="TRABAJADOR INDEPENDIENTE"/>
    <s v="SECTOR PRIVADO"/>
    <x v="0"/>
    <s v="NO"/>
    <s v="SI"/>
    <n v="35"/>
    <s v="No"/>
    <s v="No"/>
    <n v="445567"/>
    <s v="TRABAJADOR INDEPENDIENTE"/>
    <n v="35"/>
  </r>
  <r>
    <n v="2911"/>
    <s v="HOMBRE"/>
    <n v="314396"/>
    <s v="ASALARIADO"/>
    <s v="SECTOR PUBLICO"/>
    <x v="0"/>
    <s v="NO"/>
    <s v="SI"/>
    <n v="53"/>
    <s v="No"/>
    <s v="No"/>
    <n v="314396"/>
    <s v="ASALARIADO"/>
    <n v="53"/>
  </r>
  <r>
    <n v="2912"/>
    <s v="MUJER"/>
    <n v="1165110"/>
    <s v="ASALARIADO"/>
    <s v="SECTOR PUBLICO"/>
    <x v="0"/>
    <s v="NO"/>
    <s v="SI"/>
    <n v="38"/>
    <s v="No"/>
    <s v="No"/>
    <n v="1165110"/>
    <s v="ASALARIADO"/>
    <n v="38"/>
  </r>
  <r>
    <n v="2913"/>
    <s v="HOMBRE"/>
    <n v="639148"/>
    <s v="TRABAJADOR INDEPENDIENTE"/>
    <s v="SECTOR PRIVADO"/>
    <x v="0"/>
    <s v="NO"/>
    <s v="SI"/>
    <n v="69"/>
    <s v="No"/>
    <s v="No"/>
    <n v="639148"/>
    <s v="TRABAJADOR INDEPENDIENTE"/>
    <n v="69"/>
  </r>
  <r>
    <n v="2914"/>
    <s v="MUJER"/>
    <n v="659819.65"/>
    <s v="ASALARIADO"/>
    <s v="SECTOR PUBLICO"/>
    <x v="0"/>
    <s v="NO"/>
    <s v="NO"/>
    <n v="26"/>
    <s v="No"/>
    <s v="No"/>
    <n v="659819.65"/>
    <s v="ASALARIADO"/>
    <n v="26"/>
  </r>
  <r>
    <n v="2915"/>
    <s v="MUJER"/>
    <n v="297500"/>
    <s v="ASEGURADO VOLUNTARIO"/>
    <s v="SECTOR PRIVADO"/>
    <x v="0"/>
    <s v="SI"/>
    <s v="NO"/>
    <n v="29"/>
    <s v="No"/>
    <s v="No"/>
    <n v="297500"/>
    <s v="ASEGURADO VOLUNTARIO"/>
    <n v="29"/>
  </r>
  <r>
    <n v="2916"/>
    <s v="HOMBRE"/>
    <n v="756084.19"/>
    <s v="ASALARIADO"/>
    <s v="SECTOR PRIVADO"/>
    <x v="0"/>
    <s v="NO"/>
    <s v="NO"/>
    <n v="21"/>
    <s v="No"/>
    <s v="No"/>
    <n v="756084.19"/>
    <s v="ASALARIADO"/>
    <n v="21"/>
  </r>
  <r>
    <n v="2917"/>
    <s v="MUJER"/>
    <n v="379237.5"/>
    <s v="ASALARIADO"/>
    <s v="SECTOR PUBLICO"/>
    <x v="0"/>
    <s v="NO"/>
    <s v="NO"/>
    <n v="25"/>
    <s v="No"/>
    <s v="No"/>
    <n v="379237.5"/>
    <s v="ASALARIADO"/>
    <n v="25"/>
  </r>
  <r>
    <n v="2918"/>
    <s v="HOMBRE"/>
    <n v="311585.03999999998"/>
    <s v="ASALARIADO"/>
    <s v="SECTOR PRIVADO"/>
    <x v="0"/>
    <s v="NO"/>
    <s v="NO"/>
    <n v="26"/>
    <s v="No"/>
    <s v="No"/>
    <n v="311585.03999999998"/>
    <s v="ASALARIADO"/>
    <n v="26"/>
  </r>
  <r>
    <n v="2919"/>
    <s v="MUJER"/>
    <n v="1983460.5"/>
    <s v="ASALARIADO"/>
    <s v="SECTOR PUBLICO"/>
    <x v="0"/>
    <s v="NO"/>
    <s v="NO"/>
    <n v="61"/>
    <s v="No"/>
    <s v="No"/>
    <n v="1983460.5"/>
    <s v="ASALARIADO"/>
    <n v="61"/>
  </r>
  <r>
    <n v="2920"/>
    <s v="HOMBRE"/>
    <n v="723495"/>
    <s v="ASALARIADO"/>
    <s v="SECTOR PUBLICO"/>
    <x v="0"/>
    <s v="NO"/>
    <s v="NO"/>
    <n v="37"/>
    <s v="No"/>
    <s v="No"/>
    <n v="723495"/>
    <s v="ASALARIADO"/>
    <n v="37"/>
  </r>
  <r>
    <n v="2921"/>
    <s v="HOMBRE"/>
    <n v="426977.82"/>
    <s v="ASALARIADO"/>
    <s v="SECTOR PRIVADO"/>
    <x v="0"/>
    <s v="SI"/>
    <s v="NO"/>
    <n v="53"/>
    <s v="No"/>
    <s v="No"/>
    <n v="426977.82"/>
    <s v="ASALARIADO"/>
    <n v="53"/>
  </r>
  <r>
    <n v="2922"/>
    <s v="MUJER"/>
    <n v="1459586"/>
    <s v="ASALARIADO"/>
    <s v="SECTOR PUBLICO"/>
    <x v="0"/>
    <s v="NO"/>
    <s v="NO"/>
    <n v="47"/>
    <s v="No"/>
    <s v="No"/>
    <n v="1459586"/>
    <s v="ASALARIADO"/>
    <n v="47"/>
  </r>
  <r>
    <n v="2923"/>
    <s v="HOMBRE"/>
    <n v="447825.78"/>
    <s v="ASALARIADO"/>
    <s v="SECTOR PRIVADO"/>
    <x v="0"/>
    <s v="NO"/>
    <s v="NO"/>
    <n v="53"/>
    <s v="No"/>
    <s v="No"/>
    <n v="447825.78"/>
    <s v="ASALARIADO"/>
    <n v="53"/>
  </r>
  <r>
    <n v="2924"/>
    <s v="MUJER"/>
    <n v="297865"/>
    <s v="TRABAJADOR INDEPENDIENTE"/>
    <s v="SECTOR PRIVADO"/>
    <x v="0"/>
    <s v="NO"/>
    <s v="NO"/>
    <n v="41"/>
    <s v="No"/>
    <s v="No"/>
    <n v="297865"/>
    <s v="TRABAJADOR INDEPENDIENTE"/>
    <n v="41"/>
  </r>
  <r>
    <n v="2925"/>
    <s v="HOMBRE"/>
    <n v="416406.24"/>
    <s v="ASALARIADO"/>
    <s v="SECTOR PRIVADO"/>
    <x v="0"/>
    <s v="NO"/>
    <s v="NO"/>
    <n v="35"/>
    <s v="No"/>
    <s v="No"/>
    <n v="416406.24"/>
    <s v="ASALARIADO"/>
    <n v="35"/>
  </r>
  <r>
    <n v="2926"/>
    <s v="HOMBRE"/>
    <n v="548611.75"/>
    <s v="ASALARIADO"/>
    <s v="SECTOR PRIVADO"/>
    <x v="0"/>
    <s v="NO"/>
    <s v="NO"/>
    <n v="27"/>
    <s v="No"/>
    <s v="No"/>
    <n v="548611.75"/>
    <s v="ASALARIADO"/>
    <n v="27"/>
  </r>
  <r>
    <n v="2927"/>
    <s v="HOMBRE"/>
    <n v="445567"/>
    <s v="TRABAJADOR INDEPENDIENTE"/>
    <s v="SECTOR PRIVADO"/>
    <x v="0"/>
    <s v="NO"/>
    <s v="SI"/>
    <n v="52"/>
    <s v="No"/>
    <s v="No"/>
    <n v="445567"/>
    <s v="TRABAJADOR INDEPENDIENTE"/>
    <n v="52"/>
  </r>
  <r>
    <n v="2928"/>
    <s v="MUJER"/>
    <n v="918531"/>
    <s v="ASALARIADO"/>
    <s v="SECTOR PRIVADO"/>
    <x v="0"/>
    <s v="NO"/>
    <s v="NO"/>
    <n v="33"/>
    <s v="No"/>
    <s v="No"/>
    <n v="918531"/>
    <s v="ASALARIADO"/>
    <n v="33"/>
  </r>
  <r>
    <n v="2929"/>
    <s v="HOMBRE"/>
    <n v="484083"/>
    <s v="ASALARIADO"/>
    <s v="SECTOR PRIVADO"/>
    <x v="0"/>
    <s v="NO"/>
    <s v="NO"/>
    <n v="33"/>
    <s v="No"/>
    <s v="No"/>
    <n v="484083"/>
    <s v="ASALARIADO"/>
    <n v="33"/>
  </r>
  <r>
    <n v="2930"/>
    <s v="HOMBRE"/>
    <n v="437310"/>
    <s v="ASALARIADO"/>
    <s v="SECTOR PRIVADO"/>
    <x v="0"/>
    <s v="NO"/>
    <s v="NO"/>
    <n v="31"/>
    <s v="No"/>
    <s v="No"/>
    <n v="437310"/>
    <s v="ASALARIADO"/>
    <n v="31"/>
  </r>
  <r>
    <n v="2931"/>
    <s v="HOMBRE"/>
    <n v="330226.88"/>
    <s v="ASALARIADO"/>
    <s v="SECTOR PRIVADO"/>
    <x v="0"/>
    <s v="SI"/>
    <s v="NO"/>
    <n v="49"/>
    <s v="No"/>
    <s v="No"/>
    <n v="330226.88"/>
    <s v="ASALARIADO"/>
    <n v="49"/>
  </r>
  <r>
    <n v="2932"/>
    <s v="HOMBRE"/>
    <n v="3217274"/>
    <s v="PENSIONADOS EN SU PROPIO SISTEMA"/>
    <s v="SECTOR PUBLICO"/>
    <x v="0"/>
    <s v="NO"/>
    <s v="NO"/>
    <n v="80"/>
    <s v="Atípico"/>
    <s v="No"/>
    <n v="3217274"/>
    <s v="PENSIONADOS EN SU PROPIO SISTEMA"/>
    <n v="80"/>
  </r>
  <r>
    <n v="2933"/>
    <s v="MUJER"/>
    <n v="250000"/>
    <s v="ASALARIADO"/>
    <s v="SECTOR PRIVADO"/>
    <x v="0"/>
    <s v="SI"/>
    <s v="NO"/>
    <n v="53"/>
    <s v="No"/>
    <s v="No"/>
    <n v="250000"/>
    <s v="ASALARIADO"/>
    <n v="53"/>
  </r>
  <r>
    <n v="2934"/>
    <s v="MUJER"/>
    <n v="297046"/>
    <s v="ASEGURADO VOLUNTARIO"/>
    <s v="SECTOR PRIVADO"/>
    <x v="0"/>
    <s v="NO"/>
    <s v="NO"/>
    <n v="55"/>
    <s v="No"/>
    <s v="No"/>
    <n v="297046"/>
    <s v="ASEGURADO VOLUNTARIO"/>
    <n v="55"/>
  </r>
  <r>
    <n v="2935"/>
    <s v="HOMBRE"/>
    <n v="359544.27"/>
    <s v="CONVENIOS ESPECIALES DE ASEGURADOS VOLUNTARIOS"/>
    <s v="SECTOR PRIVADO"/>
    <x v="0"/>
    <s v="SI"/>
    <s v="NO"/>
    <n v="66"/>
    <s v="No"/>
    <s v="No"/>
    <n v="359544.27"/>
    <s v="CONVENIOS ESPECIALES DE ASEGURADOS VOLUNTARIOS"/>
    <n v="66"/>
  </r>
  <r>
    <n v="2936"/>
    <s v="HOMBRE"/>
    <n v="924999.9"/>
    <s v="ASALARIADO"/>
    <s v="SECTOR PRIVADO"/>
    <x v="0"/>
    <s v="NO"/>
    <s v="NO"/>
    <n v="27"/>
    <s v="No"/>
    <s v="No"/>
    <n v="924999.9"/>
    <s v="ASALARIADO"/>
    <n v="27"/>
  </r>
  <r>
    <n v="2937"/>
    <s v="MUJER"/>
    <n v="323296"/>
    <s v="ASEGURADO VOLUNTARIO"/>
    <s v="SECTOR PRIVADO"/>
    <x v="0"/>
    <s v="SI"/>
    <s v="NO"/>
    <n v="38"/>
    <s v="No"/>
    <s v="No"/>
    <n v="323296"/>
    <s v="ASEGURADO VOLUNTARIO"/>
    <n v="38"/>
  </r>
  <r>
    <n v="2938"/>
    <s v="HOMBRE"/>
    <n v="348000"/>
    <s v="ASALARIADO"/>
    <s v="SECTOR PRIVADO"/>
    <x v="0"/>
    <s v="NO"/>
    <s v="SI"/>
    <n v="19"/>
    <s v="No"/>
    <s v="No"/>
    <n v="348000"/>
    <s v="ASALARIADO"/>
    <n v="19"/>
  </r>
  <r>
    <n v="2939"/>
    <s v="MUJER"/>
    <n v="295000"/>
    <s v="ASEGURADO VOLUNTARIO"/>
    <s v="SECTOR PRIVADO"/>
    <x v="0"/>
    <s v="SI"/>
    <s v="NO"/>
    <n v="33"/>
    <s v="No"/>
    <s v="No"/>
    <n v="295000"/>
    <s v="ASEGURADO VOLUNTARIO"/>
    <n v="33"/>
  </r>
  <r>
    <n v="2940"/>
    <s v="HOMBRE"/>
    <n v="297045"/>
    <s v="TRABAJADOR INDEPENDIENTE"/>
    <s v="SECTOR PRIVADO"/>
    <x v="0"/>
    <s v="NO"/>
    <s v="NO"/>
    <n v="49"/>
    <s v="No"/>
    <s v="No"/>
    <n v="297045"/>
    <s v="TRABAJADOR INDEPENDIENTE"/>
    <n v="49"/>
  </r>
  <r>
    <n v="2941"/>
    <s v="HOMBRE"/>
    <n v="1889038"/>
    <s v="PENSIONADOS EN SU PROPIO SISTEMA"/>
    <s v="SECTOR PUBLICO"/>
    <x v="0"/>
    <s v="NO"/>
    <s v="NO"/>
    <n v="67"/>
    <s v="No"/>
    <s v="No"/>
    <n v="1889038"/>
    <s v="PENSIONADOS EN SU PROPIO SISTEMA"/>
    <n v="67"/>
  </r>
  <r>
    <n v="2942"/>
    <s v="MUJER"/>
    <n v="1675853"/>
    <s v="PENSIONADOS EN SU PROPIO SISTEMA"/>
    <s v="SECTOR PUBLICO"/>
    <x v="0"/>
    <s v="NO"/>
    <s v="NO"/>
    <n v="55"/>
    <s v="No"/>
    <s v="No"/>
    <n v="1675853"/>
    <s v="PENSIONADOS EN SU PROPIO SISTEMA"/>
    <n v="55"/>
  </r>
  <r>
    <n v="2943"/>
    <s v="HOMBRE"/>
    <n v="25000"/>
    <s v="ASALARIADO"/>
    <s v="SECTOR PRIVADO"/>
    <x v="0"/>
    <s v="NO"/>
    <s v="NO"/>
    <n v="18"/>
    <s v="No"/>
    <s v="No"/>
    <n v="25000"/>
    <s v="ASALARIADO"/>
    <n v="18"/>
  </r>
  <r>
    <n v="2944"/>
    <s v="HOMBRE"/>
    <n v="377730.1"/>
    <s v="ASALARIADO"/>
    <s v="SECTOR PRIVADO"/>
    <x v="0"/>
    <s v="NO"/>
    <s v="NO"/>
    <n v="46"/>
    <s v="No"/>
    <s v="No"/>
    <n v="377730.1"/>
    <s v="ASALARIADO"/>
    <n v="46"/>
  </r>
  <r>
    <n v="2945"/>
    <s v="HOMBRE"/>
    <n v="385411.82"/>
    <s v="ASALARIADO"/>
    <s v="SECTOR PRIVADO"/>
    <x v="0"/>
    <s v="NO"/>
    <s v="NO"/>
    <n v="24"/>
    <s v="No"/>
    <s v="No"/>
    <n v="385411.82"/>
    <s v="ASALARIADO"/>
    <n v="24"/>
  </r>
  <r>
    <n v="2946"/>
    <s v="MUJER"/>
    <n v="1621195"/>
    <s v="ASALARIADO"/>
    <s v="SECTOR PUBLICO"/>
    <x v="0"/>
    <s v="NO"/>
    <s v="NO"/>
    <n v="31"/>
    <s v="No"/>
    <s v="No"/>
    <n v="1621195"/>
    <s v="ASALARIADO"/>
    <n v="31"/>
  </r>
  <r>
    <n v="2947"/>
    <s v="MUJER"/>
    <n v="782500"/>
    <s v="ASALARIADO"/>
    <s v="SECTOR PUBLICO"/>
    <x v="0"/>
    <s v="NO"/>
    <s v="NO"/>
    <n v="28"/>
    <s v="No"/>
    <s v="No"/>
    <n v="782500"/>
    <s v="ASALARIADO"/>
    <n v="28"/>
  </r>
  <r>
    <n v="2948"/>
    <s v="HOMBRE"/>
    <n v="467011"/>
    <s v="ASALARIADO"/>
    <s v="SECTOR PRIVADO"/>
    <x v="0"/>
    <s v="NO"/>
    <s v="NO"/>
    <n v="57"/>
    <s v="No"/>
    <s v="No"/>
    <n v="467011"/>
    <s v="ASALARIADO"/>
    <n v="57"/>
  </r>
  <r>
    <n v="2949"/>
    <s v="MUJER"/>
    <n v="240000"/>
    <s v="ASALARIADO"/>
    <s v="SECTOR PRIVADO"/>
    <x v="0"/>
    <s v="NO"/>
    <s v="NO"/>
    <n v="41"/>
    <s v="No"/>
    <s v="No"/>
    <n v="240000"/>
    <s v="ASALARIADO"/>
    <n v="41"/>
  </r>
  <r>
    <n v="2950"/>
    <s v="MUJER"/>
    <n v="806421.08"/>
    <s v="ASALARIADO"/>
    <s v="SECTOR PRIVADO"/>
    <x v="0"/>
    <s v="NO"/>
    <s v="NO"/>
    <n v="58"/>
    <s v="No"/>
    <s v="No"/>
    <n v="806421.08"/>
    <s v="ASALARIADO"/>
    <n v="58"/>
  </r>
  <r>
    <n v="2951"/>
    <s v="MUJER"/>
    <n v="400000"/>
    <s v="ASALARIADO"/>
    <s v="SECTOR PRIVADO"/>
    <x v="0"/>
    <s v="NO"/>
    <s v="NO"/>
    <n v="25"/>
    <s v="No"/>
    <s v="No"/>
    <n v="400000"/>
    <s v="ASALARIADO"/>
    <n v="25"/>
  </r>
  <r>
    <n v="2952"/>
    <s v="HOMBRE"/>
    <n v="299441"/>
    <s v="TRABAJADOR INDEPENDIENTE"/>
    <s v="SECTOR PRIVADO"/>
    <x v="0"/>
    <s v="SI"/>
    <s v="SI"/>
    <n v="53"/>
    <s v="No"/>
    <s v="No"/>
    <n v="299441"/>
    <s v="TRABAJADOR INDEPENDIENTE"/>
    <n v="53"/>
  </r>
  <r>
    <n v="2953"/>
    <s v="HOMBRE"/>
    <n v="377164.37"/>
    <s v="ASALARIADO"/>
    <s v="SECTOR PRIVADO"/>
    <x v="0"/>
    <s v="NO"/>
    <s v="NO"/>
    <n v="39"/>
    <s v="No"/>
    <s v="No"/>
    <n v="377164.37"/>
    <s v="ASALARIADO"/>
    <n v="39"/>
  </r>
  <r>
    <n v="2954"/>
    <s v="MUJER"/>
    <n v="523392"/>
    <s v="ASALARIADO"/>
    <s v="SECTOR PRIVADO"/>
    <x v="0"/>
    <s v="NO"/>
    <s v="NO"/>
    <n v="21"/>
    <s v="No"/>
    <s v="No"/>
    <n v="523392"/>
    <s v="ASALARIADO"/>
    <n v="21"/>
  </r>
  <r>
    <n v="2955"/>
    <s v="HOMBRE"/>
    <n v="297046"/>
    <s v="TRABAJADOR INDEPENDIENTE"/>
    <s v="SECTOR PRIVADO"/>
    <x v="1"/>
    <s v="NO"/>
    <s v="SI"/>
    <n v="69"/>
    <s v="No"/>
    <s v="No"/>
    <n v="297046"/>
    <s v="TRABAJADOR INDEPENDIENTE"/>
    <n v="69"/>
  </r>
  <r>
    <n v="2956"/>
    <s v="MUJER"/>
    <n v="397559.9"/>
    <s v="ASALARIADO"/>
    <s v="SECTOR PRIVADO"/>
    <x v="0"/>
    <s v="SI"/>
    <s v="NO"/>
    <n v="26"/>
    <s v="No"/>
    <s v="No"/>
    <n v="397559.9"/>
    <s v="ASALARIADO"/>
    <n v="26"/>
  </r>
  <r>
    <n v="2957"/>
    <s v="HOMBRE"/>
    <n v="566795.41"/>
    <s v="ASALARIADO"/>
    <s v="SECTOR PUBLICO"/>
    <x v="0"/>
    <s v="NO"/>
    <s v="NO"/>
    <n v="45"/>
    <s v="No"/>
    <s v="No"/>
    <n v="566795.41"/>
    <s v="ASALARIADO"/>
    <n v="45"/>
  </r>
  <r>
    <n v="2958"/>
    <s v="HOMBRE"/>
    <n v="590421.69999999995"/>
    <s v="ASALARIADO"/>
    <s v="SECTOR PUBLICO"/>
    <x v="0"/>
    <s v="NO"/>
    <s v="NO"/>
    <n v="34"/>
    <s v="No"/>
    <s v="No"/>
    <n v="590421.69999999995"/>
    <s v="ASALARIADO"/>
    <n v="34"/>
  </r>
  <r>
    <n v="2959"/>
    <s v="HOMBRE"/>
    <n v="363833.34"/>
    <s v="ASALARIADO"/>
    <s v="SECTOR PRIVADO"/>
    <x v="0"/>
    <s v="NO"/>
    <s v="NO"/>
    <n v="33"/>
    <s v="No"/>
    <s v="No"/>
    <n v="363833.34"/>
    <s v="ASALARIADO"/>
    <n v="33"/>
  </r>
  <r>
    <n v="2960"/>
    <s v="HOMBRE"/>
    <n v="297046"/>
    <s v="TRABAJADOR INDEPENDIENTE"/>
    <s v="SECTOR PRIVADO"/>
    <x v="0"/>
    <s v="SI"/>
    <s v="SI"/>
    <n v="36"/>
    <s v="No"/>
    <s v="No"/>
    <n v="297046"/>
    <s v="TRABAJADOR INDEPENDIENTE"/>
    <n v="36"/>
  </r>
  <r>
    <n v="2961"/>
    <s v="HOMBRE"/>
    <n v="225000"/>
    <s v="ASALARIADO"/>
    <s v="SECTOR PRIVADO"/>
    <x v="0"/>
    <s v="SI"/>
    <s v="SI"/>
    <n v="47"/>
    <s v="No"/>
    <s v="No"/>
    <n v="225000"/>
    <s v="ASALARIADO"/>
    <n v="47"/>
  </r>
  <r>
    <n v="2962"/>
    <s v="HOMBRE"/>
    <n v="1054914.8899999999"/>
    <s v="ASALARIADO"/>
    <s v="SECTOR PUBLICO"/>
    <x v="0"/>
    <s v="NO"/>
    <s v="NO"/>
    <n v="50"/>
    <s v="No"/>
    <s v="No"/>
    <n v="1054914.8899999999"/>
    <s v="ASALARIADO"/>
    <n v="50"/>
  </r>
  <r>
    <n v="2963"/>
    <s v="HOMBRE"/>
    <n v="229028"/>
    <s v="ASALARIADO"/>
    <s v="SECTOR PRIVADO"/>
    <x v="0"/>
    <s v="NO"/>
    <s v="NO"/>
    <n v="20"/>
    <s v="No"/>
    <s v="No"/>
    <n v="229028"/>
    <s v="ASALARIADO"/>
    <n v="20"/>
  </r>
  <r>
    <n v="2964"/>
    <s v="HOMBRE"/>
    <n v="836076"/>
    <s v="ASALARIADO"/>
    <s v="SECTOR PUBLICO"/>
    <x v="0"/>
    <s v="NO"/>
    <s v="NO"/>
    <n v="32"/>
    <s v="No"/>
    <s v="No"/>
    <n v="836076"/>
    <s v="ASALARIADO"/>
    <n v="32"/>
  </r>
  <r>
    <n v="2965"/>
    <s v="MUJER"/>
    <n v="297046"/>
    <s v="TRABAJADOR INDEPENDIENTE"/>
    <s v="SECTOR PRIVADO"/>
    <x v="0"/>
    <s v="NO"/>
    <s v="SI"/>
    <n v="38"/>
    <s v="No"/>
    <s v="No"/>
    <n v="297046"/>
    <s v="TRABAJADOR INDEPENDIENTE"/>
    <n v="38"/>
  </r>
  <r>
    <n v="2966"/>
    <s v="MUJER"/>
    <n v="660259.69999999995"/>
    <s v="ASALARIADO"/>
    <s v="SECTOR PUBLICO"/>
    <x v="0"/>
    <s v="NO"/>
    <s v="NO"/>
    <n v="24"/>
    <s v="No"/>
    <s v="No"/>
    <n v="660259.69999999995"/>
    <s v="ASALARIADO"/>
    <n v="24"/>
  </r>
  <r>
    <n v="2967"/>
    <s v="MUJER"/>
    <n v="297139"/>
    <s v="ASEGURADO VOLUNTARIO"/>
    <s v="SECTOR PRIVADO"/>
    <x v="0"/>
    <s v="NO"/>
    <s v="NO"/>
    <n v="56"/>
    <s v="No"/>
    <s v="No"/>
    <n v="297139"/>
    <s v="ASEGURADO VOLUNTARIO"/>
    <n v="56"/>
  </r>
  <r>
    <n v="2968"/>
    <s v="MUJER"/>
    <n v="1253343.1200000001"/>
    <s v="ASALARIADO"/>
    <s v="SECTOR PRIVADO"/>
    <x v="0"/>
    <s v="NO"/>
    <s v="NO"/>
    <n v="35"/>
    <s v="No"/>
    <s v="No"/>
    <n v="1253343.1200000001"/>
    <s v="ASALARIADO"/>
    <n v="35"/>
  </r>
  <r>
    <n v="2969"/>
    <s v="HOMBRE"/>
    <n v="297046"/>
    <s v="TRABAJADOR INDEPENDIENTE"/>
    <s v="SECTOR PRIVADO"/>
    <x v="0"/>
    <s v="NO"/>
    <s v="NO"/>
    <n v="59"/>
    <s v="No"/>
    <s v="No"/>
    <n v="297046"/>
    <s v="TRABAJADOR INDEPENDIENTE"/>
    <n v="59"/>
  </r>
  <r>
    <n v="2970"/>
    <s v="HOMBRE"/>
    <n v="392675"/>
    <s v="TRABAJADOR INDEPENDIENTE"/>
    <s v="SECTOR PRIVADO"/>
    <x v="0"/>
    <s v="NO"/>
    <s v="NO"/>
    <n v="44"/>
    <s v="No"/>
    <s v="No"/>
    <n v="392675"/>
    <s v="TRABAJADOR INDEPENDIENTE"/>
    <n v="44"/>
  </r>
  <r>
    <n v="2971"/>
    <s v="MUJER"/>
    <n v="300018"/>
    <s v="ASEGURADO VOLUNTARIO"/>
    <s v="SECTOR PRIVADO"/>
    <x v="0"/>
    <s v="NO"/>
    <s v="NO"/>
    <n v="58"/>
    <s v="No"/>
    <s v="No"/>
    <n v="300018"/>
    <s v="ASEGURADO VOLUNTARIO"/>
    <n v="58"/>
  </r>
  <r>
    <n v="2972"/>
    <s v="MUJER"/>
    <n v="127500"/>
    <s v="ASALARIADO"/>
    <s v="SECTOR PRIVADO"/>
    <x v="0"/>
    <s v="NO"/>
    <s v="SI"/>
    <n v="52"/>
    <s v="No"/>
    <s v="No"/>
    <n v="127500"/>
    <s v="ASALARIADO"/>
    <n v="52"/>
  </r>
  <r>
    <n v="2973"/>
    <s v="MUJER"/>
    <n v="296000"/>
    <s v="ASALARIADO"/>
    <s v="SECTOR PRIVADO"/>
    <x v="0"/>
    <s v="NO"/>
    <s v="NO"/>
    <n v="57"/>
    <s v="No"/>
    <s v="No"/>
    <n v="296000"/>
    <s v="ASALARIADO"/>
    <n v="57"/>
  </r>
  <r>
    <n v="2974"/>
    <s v="MUJER"/>
    <n v="64851.19"/>
    <s v="ASALARIADO"/>
    <s v="SECTOR PRIVADO"/>
    <x v="0"/>
    <s v="NO"/>
    <s v="NO"/>
    <n v="25"/>
    <s v="No"/>
    <s v="No"/>
    <n v="64851.19"/>
    <s v="ASALARIADO"/>
    <n v="25"/>
  </r>
  <r>
    <n v="2975"/>
    <s v="MUJER"/>
    <n v="10"/>
    <s v="ASALARIADO"/>
    <s v="SECTOR PUBLICO"/>
    <x v="0"/>
    <s v="NO"/>
    <s v="NO"/>
    <n v="51"/>
    <s v="No"/>
    <s v="No"/>
    <n v="10"/>
    <s v="ASALARIADO"/>
    <n v="51"/>
  </r>
  <r>
    <n v="2976"/>
    <s v="MUJER"/>
    <n v="976868.32"/>
    <s v="ASALARIADO"/>
    <s v="SECTOR PRIVADO"/>
    <x v="0"/>
    <s v="NO"/>
    <s v="NO"/>
    <n v="37"/>
    <s v="No"/>
    <s v="No"/>
    <n v="976868.32"/>
    <s v="ASALARIADO"/>
    <n v="37"/>
  </r>
  <r>
    <n v="2977"/>
    <s v="HOMBRE"/>
    <n v="301783"/>
    <s v="ASALARIADO"/>
    <s v="SECTOR PRIVADO"/>
    <x v="0"/>
    <s v="NO"/>
    <s v="SI"/>
    <n v="36"/>
    <s v="No"/>
    <s v="No"/>
    <n v="301783"/>
    <s v="ASALARIADO"/>
    <n v="36"/>
  </r>
  <r>
    <n v="2978"/>
    <s v="HOMBRE"/>
    <n v="299647"/>
    <s v="ASEGURADO VOLUNTARIO"/>
    <s v="SECTOR PRIVADO"/>
    <x v="0"/>
    <s v="NO"/>
    <s v="NO"/>
    <n v="62"/>
    <s v="No"/>
    <s v="No"/>
    <n v="299647"/>
    <s v="ASEGURADO VOLUNTARIO"/>
    <n v="62"/>
  </r>
  <r>
    <n v="2979"/>
    <s v="MUJER"/>
    <n v="1893569.1"/>
    <s v="ASALARIADO"/>
    <s v="SECTOR PUBLICO"/>
    <x v="0"/>
    <s v="NO"/>
    <s v="NO"/>
    <n v="54"/>
    <s v="No"/>
    <s v="No"/>
    <n v="1893569.1"/>
    <s v="ASALARIADO"/>
    <n v="54"/>
  </r>
  <r>
    <n v="2980"/>
    <s v="HOMBRE"/>
    <n v="173700"/>
    <s v="ASALARIADO"/>
    <s v="SECTOR PRIVADO"/>
    <x v="0"/>
    <s v="NO"/>
    <s v="NO"/>
    <n v="51"/>
    <s v="No"/>
    <s v="No"/>
    <n v="173700"/>
    <s v="ASALARIADO"/>
    <n v="51"/>
  </r>
  <r>
    <n v="2981"/>
    <s v="MUJER"/>
    <n v="766774"/>
    <s v="ASALARIADO"/>
    <s v="SECTOR PRIVADO"/>
    <x v="0"/>
    <s v="SI"/>
    <s v="NO"/>
    <n v="52"/>
    <s v="No"/>
    <s v="No"/>
    <n v="766774"/>
    <s v="ASALARIADO"/>
    <n v="52"/>
  </r>
  <r>
    <n v="2982"/>
    <s v="HOMBRE"/>
    <n v="291514"/>
    <s v="ASEGURADO VOLUNTARIO"/>
    <s v="SECTOR PRIVADO"/>
    <x v="0"/>
    <s v="NO"/>
    <s v="NO"/>
    <n v="51"/>
    <s v="No"/>
    <s v="No"/>
    <n v="291514"/>
    <s v="ASEGURADO VOLUNTARIO"/>
    <n v="51"/>
  </r>
  <r>
    <n v="2983"/>
    <s v="HOMBRE"/>
    <n v="490122"/>
    <s v="TRABAJADOR INDEPENDIENTE"/>
    <s v="SECTOR PRIVADO"/>
    <x v="0"/>
    <s v="NO"/>
    <s v="NO"/>
    <n v="63"/>
    <s v="No"/>
    <s v="No"/>
    <n v="490122"/>
    <s v="TRABAJADOR INDEPENDIENTE"/>
    <n v="63"/>
  </r>
  <r>
    <n v="2984"/>
    <s v="MUJER"/>
    <n v="299647"/>
    <s v="ASEGURADO VOLUNTARIO"/>
    <s v="SECTOR PRIVADO"/>
    <x v="0"/>
    <s v="SI"/>
    <s v="NO"/>
    <n v="69"/>
    <s v="No"/>
    <s v="No"/>
    <n v="299647"/>
    <s v="ASEGURADO VOLUNTARIO"/>
    <n v="69"/>
  </r>
  <r>
    <n v="2985"/>
    <s v="HOMBRE"/>
    <n v="297046"/>
    <s v="TRABAJADOR INDEPENDIENTE"/>
    <s v="SECTOR PRIVADO"/>
    <x v="1"/>
    <s v="NO"/>
    <s v="SI"/>
    <n v="55"/>
    <s v="No"/>
    <s v="No"/>
    <n v="297046"/>
    <s v="TRABAJADOR INDEPENDIENTE"/>
    <n v="55"/>
  </r>
  <r>
    <n v="2986"/>
    <s v="MUJER"/>
    <n v="300018"/>
    <s v="ASEGURADO VOLUNTARIO"/>
    <s v="SECTOR PRIVADO"/>
    <x v="0"/>
    <s v="NO"/>
    <s v="NO"/>
    <n v="53"/>
    <s v="No"/>
    <s v="No"/>
    <n v="300018"/>
    <s v="ASEGURADO VOLUNTARIO"/>
    <n v="53"/>
  </r>
  <r>
    <n v="2987"/>
    <s v="HOMBRE"/>
    <n v="321550"/>
    <s v="TRABAJADOR INDEPENDIENTE"/>
    <s v="SECTOR PRIVADO"/>
    <x v="0"/>
    <s v="NO"/>
    <s v="SI"/>
    <n v="51"/>
    <s v="No"/>
    <s v="No"/>
    <n v="321550"/>
    <s v="TRABAJADOR INDEPENDIENTE"/>
    <n v="51"/>
  </r>
  <r>
    <n v="2988"/>
    <s v="HOMBRE"/>
    <n v="422424"/>
    <s v="ASALARIADO"/>
    <s v="SECTOR PRIVADO"/>
    <x v="0"/>
    <s v="NO"/>
    <s v="NO"/>
    <n v="27"/>
    <s v="No"/>
    <s v="No"/>
    <n v="422424"/>
    <s v="ASALARIADO"/>
    <n v="27"/>
  </r>
  <r>
    <n v="2989"/>
    <s v="MUJER"/>
    <n v="351531.84"/>
    <s v="ASALARIADO"/>
    <s v="SECTOR PRIVADO"/>
    <x v="0"/>
    <s v="NO"/>
    <s v="NO"/>
    <n v="38"/>
    <s v="No"/>
    <s v="No"/>
    <n v="351531.84"/>
    <s v="ASALARIADO"/>
    <n v="38"/>
  </r>
  <r>
    <n v="2990"/>
    <s v="HOMBRE"/>
    <n v="356000"/>
    <s v="ASALARIADO"/>
    <s v="SECTOR PRIVADO"/>
    <x v="0"/>
    <s v="NO"/>
    <s v="NO"/>
    <n v="57"/>
    <s v="No"/>
    <s v="No"/>
    <n v="356000"/>
    <s v="ASALARIADO"/>
    <n v="57"/>
  </r>
  <r>
    <n v="2991"/>
    <s v="MUJER"/>
    <n v="278031"/>
    <s v="ASEGURADO VOLUNTARIO"/>
    <s v="SECTOR PRIVADO"/>
    <x v="0"/>
    <s v="NO"/>
    <s v="NO"/>
    <n v="39"/>
    <s v="No"/>
    <s v="No"/>
    <n v="278031"/>
    <s v="ASEGURADO VOLUNTARIO"/>
    <n v="39"/>
  </r>
  <r>
    <n v="2992"/>
    <s v="HOMBRE"/>
    <n v="2247500"/>
    <s v="ASALARIADO"/>
    <s v="SECTOR PRIVADO"/>
    <x v="0"/>
    <s v="NO"/>
    <s v="NO"/>
    <n v="45"/>
    <s v="Atípico"/>
    <s v="No"/>
    <n v="2247500"/>
    <s v="ASALARIADO"/>
    <n v="45"/>
  </r>
  <r>
    <n v="2993"/>
    <s v="HOMBRE"/>
    <n v="340000"/>
    <s v="ASALARIADO"/>
    <s v="SECTOR PRIVADO"/>
    <x v="0"/>
    <s v="NO"/>
    <s v="NO"/>
    <n v="34"/>
    <s v="No"/>
    <s v="No"/>
    <n v="340000"/>
    <s v="ASALARIADO"/>
    <n v="34"/>
  </r>
  <r>
    <n v="2994"/>
    <s v="HOMBRE"/>
    <n v="50000"/>
    <s v="ASALARIADO"/>
    <s v="SECTOR PRIVADO"/>
    <x v="0"/>
    <s v="SI"/>
    <s v="SI"/>
    <n v="53"/>
    <s v="No"/>
    <s v="No"/>
    <n v="50000"/>
    <s v="ASALARIADO"/>
    <n v="53"/>
  </r>
  <r>
    <n v="2995"/>
    <s v="HOMBRE"/>
    <n v="389718"/>
    <s v="ASALARIADO"/>
    <s v="SECTOR PRIVADO"/>
    <x v="0"/>
    <s v="NO"/>
    <s v="NO"/>
    <n v="41"/>
    <s v="No"/>
    <s v="No"/>
    <n v="389718"/>
    <s v="ASALARIADO"/>
    <n v="41"/>
  </r>
  <r>
    <n v="2996"/>
    <s v="MUJER"/>
    <n v="2032262.93"/>
    <s v="ASALARIADO"/>
    <s v="SECTOR PRIVADO"/>
    <x v="0"/>
    <s v="NO"/>
    <s v="NO"/>
    <n v="54"/>
    <s v="No"/>
    <s v="No"/>
    <n v="2032262.93"/>
    <s v="ASALARIADO"/>
    <n v="54"/>
  </r>
  <r>
    <n v="2997"/>
    <s v="MUJER"/>
    <n v="89567"/>
    <s v="ASALARIADO"/>
    <s v="SECTOR PUBLICO"/>
    <x v="0"/>
    <s v="NO"/>
    <s v="NO"/>
    <n v="34"/>
    <s v="No"/>
    <s v="No"/>
    <n v="89567"/>
    <s v="ASALARIADO"/>
    <n v="34"/>
  </r>
  <r>
    <n v="2998"/>
    <s v="HOMBRE"/>
    <n v="316965"/>
    <s v="ASALARIADO"/>
    <s v="SECTOR PRIVADO"/>
    <x v="0"/>
    <s v="NO"/>
    <s v="NO"/>
    <n v="25"/>
    <s v="No"/>
    <s v="No"/>
    <n v="316965"/>
    <s v="ASALARIADO"/>
    <n v="25"/>
  </r>
  <r>
    <n v="2999"/>
    <s v="MUJER"/>
    <n v="347135"/>
    <s v="ASEGURADO VOLUNTARIO"/>
    <s v="SECTOR PRIVADO"/>
    <x v="0"/>
    <s v="SI"/>
    <s v="NO"/>
    <n v="63"/>
    <s v="No"/>
    <s v="No"/>
    <n v="347135"/>
    <s v="ASEGURADO VOLUNTARIO"/>
    <n v="63"/>
  </r>
  <r>
    <n v="3000"/>
    <s v="MUJER"/>
    <n v="1501649.3"/>
    <s v="ASALARIADO"/>
    <s v="SECTOR PRIVADO"/>
    <x v="0"/>
    <s v="SI"/>
    <s v="NO"/>
    <n v="35"/>
    <s v="No"/>
    <s v="No"/>
    <n v="1501649.3"/>
    <s v="ASALARIADO"/>
    <n v="35"/>
  </r>
  <r>
    <n v="3001"/>
    <s v="HOMBRE"/>
    <n v="302470"/>
    <s v="TRABAJADOR INDEPENDIENTE"/>
    <s v="SECTOR PRIVADO"/>
    <x v="0"/>
    <s v="NO"/>
    <s v="NO"/>
    <n v="61"/>
    <s v="No"/>
    <s v="No"/>
    <n v="302470"/>
    <s v="TRABAJADOR INDEPENDIENTE"/>
    <n v="61"/>
  </r>
  <r>
    <n v="3002"/>
    <s v="MUJER"/>
    <n v="477140"/>
    <s v="ASALARIADO"/>
    <s v="SECTOR PUBLICO"/>
    <x v="0"/>
    <s v="NO"/>
    <s v="NO"/>
    <n v="48"/>
    <s v="No"/>
    <s v="No"/>
    <n v="477140"/>
    <s v="ASALARIADO"/>
    <n v="48"/>
  </r>
  <r>
    <n v="3003"/>
    <s v="HOMBRE"/>
    <n v="1194392"/>
    <s v="ASALARIADO"/>
    <s v="SECTOR PRIVADO"/>
    <x v="0"/>
    <s v="NO"/>
    <s v="NO"/>
    <n v="28"/>
    <s v="No"/>
    <s v="No"/>
    <n v="1194392"/>
    <s v="ASALARIADO"/>
    <n v="28"/>
  </r>
  <r>
    <n v="3004"/>
    <s v="MUJER"/>
    <n v="1876023.5"/>
    <s v="ASALARIADO"/>
    <s v="SECTOR PUBLICO"/>
    <x v="0"/>
    <s v="NO"/>
    <s v="NO"/>
    <n v="46"/>
    <s v="No"/>
    <s v="No"/>
    <n v="1876023.5"/>
    <s v="ASALARIADO"/>
    <n v="46"/>
  </r>
  <r>
    <n v="3005"/>
    <s v="MUJER"/>
    <n v="582000"/>
    <s v="ASALARIADO"/>
    <s v="SECTOR PRIVADO"/>
    <x v="0"/>
    <s v="NO"/>
    <s v="NO"/>
    <n v="23"/>
    <s v="No"/>
    <s v="No"/>
    <n v="582000"/>
    <s v="ASALARIADO"/>
    <n v="23"/>
  </r>
  <r>
    <n v="3006"/>
    <s v="MUJER"/>
    <n v="627691"/>
    <s v="ASALARIADO"/>
    <s v="SECTOR PUBLICO"/>
    <x v="0"/>
    <s v="NO"/>
    <s v="NO"/>
    <n v="41"/>
    <s v="No"/>
    <s v="No"/>
    <n v="627691"/>
    <s v="ASALARIADO"/>
    <n v="41"/>
  </r>
  <r>
    <n v="3007"/>
    <s v="HOMBRE"/>
    <n v="297046"/>
    <s v="ASEGURADO VOLUNTARIO"/>
    <s v="SECTOR PRIVADO"/>
    <x v="0"/>
    <s v="NO"/>
    <s v="NO"/>
    <n v="59"/>
    <s v="No"/>
    <s v="No"/>
    <n v="297046"/>
    <s v="ASEGURADO VOLUNTARIO"/>
    <n v="59"/>
  </r>
  <r>
    <n v="3008"/>
    <s v="MUJER"/>
    <n v="944226"/>
    <s v="ASALARIADO"/>
    <s v="SECTOR PUBLICO"/>
    <x v="0"/>
    <s v="NO"/>
    <s v="SI"/>
    <n v="40"/>
    <s v="No"/>
    <s v="No"/>
    <n v="944226"/>
    <s v="ASALARIADO"/>
    <n v="40"/>
  </r>
  <r>
    <n v="3009"/>
    <s v="MUJER"/>
    <n v="5249730"/>
    <s v="ASALARIADO"/>
    <s v="SECTOR PUBLICO"/>
    <x v="0"/>
    <s v="NO"/>
    <s v="NO"/>
    <n v="63"/>
    <s v="Atípico"/>
    <s v="No"/>
    <n v="5249730"/>
    <s v="ASALARIADO"/>
    <n v="63"/>
  </r>
  <r>
    <n v="3010"/>
    <s v="MUJER"/>
    <n v="737925"/>
    <s v="ASALARIADO"/>
    <s v="SECTOR PRIVADO"/>
    <x v="0"/>
    <s v="NO"/>
    <s v="NO"/>
    <n v="51"/>
    <s v="No"/>
    <s v="No"/>
    <n v="737925"/>
    <s v="ASALARIADO"/>
    <n v="51"/>
  </r>
  <r>
    <n v="3011"/>
    <s v="MUJER"/>
    <n v="700000"/>
    <s v="ASALARIADO"/>
    <s v="SECTOR PRIVADO"/>
    <x v="0"/>
    <s v="NO"/>
    <s v="NO"/>
    <n v="27"/>
    <s v="No"/>
    <s v="No"/>
    <n v="700000"/>
    <s v="ASALARIADO"/>
    <n v="27"/>
  </r>
  <r>
    <n v="3012"/>
    <s v="HOMBRE"/>
    <n v="278030"/>
    <s v="CONVENIOS ESPECIALES DE TRABAJADORES INDEPENDIENTES"/>
    <s v="SECTOR PRIVADO"/>
    <x v="0"/>
    <s v="NO"/>
    <s v="NO"/>
    <n v="42"/>
    <s v="No"/>
    <s v="No"/>
    <n v="278030"/>
    <s v="CONVENIOS ESPECIALES DE TRABAJADORES INDEPENDIENTES"/>
    <n v="42"/>
  </r>
  <r>
    <n v="3013"/>
    <s v="HOMBRE"/>
    <n v="398401.34"/>
    <s v="ASALARIADO"/>
    <s v="SECTOR PRIVADO"/>
    <x v="0"/>
    <s v="NO"/>
    <s v="NO"/>
    <n v="38"/>
    <s v="No"/>
    <s v="No"/>
    <n v="398401.34"/>
    <s v="ASALARIADO"/>
    <n v="38"/>
  </r>
  <r>
    <n v="3014"/>
    <s v="HOMBRE"/>
    <n v="361529.4"/>
    <s v="ASALARIADO"/>
    <s v="SECTOR PRIVADO"/>
    <x v="0"/>
    <s v="NO"/>
    <s v="NO"/>
    <n v="32"/>
    <s v="No"/>
    <s v="No"/>
    <n v="361529.4"/>
    <s v="ASALARIADO"/>
    <n v="32"/>
  </r>
  <r>
    <n v="3015"/>
    <s v="HOMBRE"/>
    <n v="2399594.0699999998"/>
    <s v="ASALARIADO"/>
    <s v="SECTOR PRIVADO"/>
    <x v="0"/>
    <s v="NO"/>
    <s v="NO"/>
    <n v="44"/>
    <s v="Atípico"/>
    <s v="No"/>
    <n v="2399594.0699999998"/>
    <s v="ASALARIADO"/>
    <n v="44"/>
  </r>
  <r>
    <n v="3016"/>
    <s v="MUJER"/>
    <n v="610142"/>
    <s v="TRABAJADOR INDEPENDIENTE"/>
    <s v="SECTOR PRIVADO"/>
    <x v="0"/>
    <s v="NO"/>
    <s v="NO"/>
    <n v="46"/>
    <s v="No"/>
    <s v="No"/>
    <n v="610142"/>
    <s v="TRABAJADOR INDEPENDIENTE"/>
    <n v="46"/>
  </r>
  <r>
    <n v="3017"/>
    <s v="HOMBRE"/>
    <n v="1465627.44"/>
    <s v="PENSIONADOS EN SU PROPIO SISTEMA"/>
    <s v="SECTOR PUBLICO"/>
    <x v="0"/>
    <s v="NO"/>
    <s v="NO"/>
    <n v="61"/>
    <s v="No"/>
    <s v="No"/>
    <n v="1465627.44"/>
    <s v="PENSIONADOS EN SU PROPIO SISTEMA"/>
    <n v="61"/>
  </r>
  <r>
    <n v="3018"/>
    <s v="HOMBRE"/>
    <n v="298500"/>
    <s v="ASEGURADO VOLUNTARIO"/>
    <s v="SECTOR PRIVADO"/>
    <x v="0"/>
    <s v="SI"/>
    <s v="NO"/>
    <n v="27"/>
    <s v="No"/>
    <s v="No"/>
    <n v="298500"/>
    <s v="ASEGURADO VOLUNTARIO"/>
    <n v="27"/>
  </r>
  <r>
    <n v="3019"/>
    <s v="HOMBRE"/>
    <n v="278030"/>
    <s v="CONVENIOS ESPECIALES DE TRABAJADORES INDEPENDIENTES"/>
    <s v="SECTOR PRIVADO"/>
    <x v="0"/>
    <s v="NO"/>
    <s v="NO"/>
    <n v="50"/>
    <s v="No"/>
    <s v="No"/>
    <n v="278030"/>
    <s v="CONVENIOS ESPECIALES DE TRABAJADORES INDEPENDIENTES"/>
    <n v="50"/>
  </r>
  <r>
    <n v="3020"/>
    <s v="MUJER"/>
    <n v="1921928.32"/>
    <s v="ASALARIADO"/>
    <s v="SECTOR PUBLICO"/>
    <x v="0"/>
    <s v="NO"/>
    <s v="NO"/>
    <n v="51"/>
    <s v="No"/>
    <s v="No"/>
    <n v="1921928.32"/>
    <s v="ASALARIADO"/>
    <n v="51"/>
  </r>
  <r>
    <n v="3021"/>
    <s v="HOMBRE"/>
    <n v="639148"/>
    <s v="ASEGURADO VOLUNTARIO"/>
    <s v="SECTOR PRIVADO"/>
    <x v="0"/>
    <s v="SI"/>
    <s v="NO"/>
    <n v="79"/>
    <s v="No"/>
    <s v="No"/>
    <n v="639148"/>
    <s v="ASEGURADO VOLUNTARIO"/>
    <n v="79"/>
  </r>
  <r>
    <n v="3022"/>
    <s v="MUJER"/>
    <n v="322866"/>
    <s v="ASALARIADO"/>
    <s v="SECTOR PRIVADO"/>
    <x v="0"/>
    <s v="NO"/>
    <s v="NO"/>
    <n v="19"/>
    <s v="No"/>
    <s v="No"/>
    <n v="322866"/>
    <s v="ASALARIADO"/>
    <n v="19"/>
  </r>
  <r>
    <n v="3023"/>
    <s v="HOMBRE"/>
    <n v="405002.33"/>
    <s v="ASALARIADO"/>
    <s v="SECTOR PUBLICO"/>
    <x v="0"/>
    <s v="NO"/>
    <s v="NO"/>
    <n v="47"/>
    <s v="No"/>
    <s v="No"/>
    <n v="405002.33"/>
    <s v="ASALARIADO"/>
    <n v="47"/>
  </r>
  <r>
    <n v="3024"/>
    <s v="HOMBRE"/>
    <n v="297046"/>
    <s v="ASEGURADO VOLUNTARIO"/>
    <s v="SECTOR PRIVADO"/>
    <x v="0"/>
    <s v="NO"/>
    <s v="NO"/>
    <n v="64"/>
    <s v="No"/>
    <s v="No"/>
    <n v="297046"/>
    <s v="ASEGURADO VOLUNTARIO"/>
    <n v="64"/>
  </r>
  <r>
    <n v="3025"/>
    <s v="MUJER"/>
    <n v="651333.19999999995"/>
    <s v="ASALARIADO"/>
    <s v="SECTOR PUBLICO"/>
    <x v="0"/>
    <s v="NO"/>
    <s v="NO"/>
    <n v="36"/>
    <s v="No"/>
    <s v="No"/>
    <n v="651333.19999999995"/>
    <s v="ASALARIADO"/>
    <n v="36"/>
  </r>
  <r>
    <n v="3026"/>
    <s v="HOMBRE"/>
    <n v="577384"/>
    <s v="ASALARIADO"/>
    <s v="SECTOR PRIVADO"/>
    <x v="0"/>
    <s v="NO"/>
    <s v="NO"/>
    <n v="41"/>
    <s v="No"/>
    <s v="No"/>
    <n v="577384"/>
    <s v="ASALARIADO"/>
    <n v="41"/>
  </r>
  <r>
    <n v="3027"/>
    <s v="MUJER"/>
    <n v="1207004.3999999999"/>
    <s v="ASALARIADO"/>
    <s v="SECTOR PUBLICO"/>
    <x v="0"/>
    <s v="NO"/>
    <s v="NO"/>
    <n v="45"/>
    <s v="No"/>
    <s v="No"/>
    <n v="1207004.3999999999"/>
    <s v="ASALARIADO"/>
    <n v="45"/>
  </r>
  <r>
    <n v="3028"/>
    <s v="HOMBRE"/>
    <n v="355880"/>
    <s v="ASALARIADO"/>
    <s v="SECTOR PRIVADO"/>
    <x v="0"/>
    <s v="NO"/>
    <s v="NO"/>
    <n v="41"/>
    <s v="No"/>
    <s v="No"/>
    <n v="355880"/>
    <s v="ASALARIADO"/>
    <n v="41"/>
  </r>
  <r>
    <n v="3029"/>
    <s v="MUJER"/>
    <n v="278030"/>
    <s v="CONVENIOS ESPECIALES DE TRABAJADORES INDEPENDIENTES"/>
    <s v="SECTOR PRIVADO"/>
    <x v="0"/>
    <s v="NO"/>
    <s v="NO"/>
    <n v="40"/>
    <s v="No"/>
    <s v="No"/>
    <n v="278030"/>
    <s v="CONVENIOS ESPECIALES DE TRABAJADORES INDEPENDIENTES"/>
    <n v="40"/>
  </r>
  <r>
    <n v="3030"/>
    <s v="HOMBRE"/>
    <n v="156631.5"/>
    <s v="PENSIONADOS EN SU PROPIO SISTEMA"/>
    <s v="SECTOR PUBLICO"/>
    <x v="0"/>
    <s v="NO"/>
    <s v="NO"/>
    <n v="91"/>
    <s v="No"/>
    <s v="No"/>
    <n v="156631.5"/>
    <s v="PENSIONADOS EN SU PROPIO SISTEMA"/>
    <n v="91"/>
  </r>
  <r>
    <n v="3031"/>
    <s v="HOMBRE"/>
    <n v="341207"/>
    <s v="ASALARIADO"/>
    <s v="SECTOR PRIVADO"/>
    <x v="0"/>
    <s v="NO"/>
    <s v="SI"/>
    <n v="38"/>
    <s v="No"/>
    <s v="No"/>
    <n v="341207"/>
    <s v="ASALARIADO"/>
    <n v="38"/>
  </r>
  <r>
    <n v="3032"/>
    <s v="MUJER"/>
    <n v="1517417.52"/>
    <s v="ASALARIADO"/>
    <s v="SECTOR PUBLICO"/>
    <x v="0"/>
    <s v="NO"/>
    <s v="NO"/>
    <n v="42"/>
    <s v="No"/>
    <s v="No"/>
    <n v="1517417.52"/>
    <s v="ASALARIADO"/>
    <n v="42"/>
  </r>
  <r>
    <n v="3033"/>
    <s v="HOMBRE"/>
    <n v="292945.2"/>
    <s v="ASALARIADO"/>
    <s v="SECTOR PRIVADO"/>
    <x v="0"/>
    <s v="NO"/>
    <s v="NO"/>
    <n v="47"/>
    <s v="No"/>
    <s v="No"/>
    <n v="292945.2"/>
    <s v="ASALARIADO"/>
    <n v="47"/>
  </r>
  <r>
    <n v="3034"/>
    <s v="HOMBRE"/>
    <n v="514062"/>
    <s v="TRABAJADOR INDEPENDIENTE"/>
    <s v="SECTOR PRIVADO"/>
    <x v="0"/>
    <s v="NO"/>
    <s v="SI"/>
    <n v="45"/>
    <s v="No"/>
    <s v="No"/>
    <n v="514062"/>
    <s v="TRABAJADOR INDEPENDIENTE"/>
    <n v="45"/>
  </r>
  <r>
    <n v="3035"/>
    <s v="MUJER"/>
    <n v="192657.4"/>
    <s v="ASALARIADO"/>
    <s v="SECTOR PUBLICO"/>
    <x v="0"/>
    <s v="NO"/>
    <s v="NO"/>
    <n v="36"/>
    <s v="No"/>
    <s v="No"/>
    <n v="192657.4"/>
    <s v="ASALARIADO"/>
    <n v="36"/>
  </r>
  <r>
    <n v="3036"/>
    <s v="HOMBRE"/>
    <n v="331181"/>
    <s v="ASEGURADO VOLUNTARIO"/>
    <s v="SECTOR PRIVADO"/>
    <x v="0"/>
    <s v="NO"/>
    <s v="NO"/>
    <n v="41"/>
    <s v="No"/>
    <s v="No"/>
    <n v="331181"/>
    <s v="ASEGURADO VOLUNTARIO"/>
    <n v="41"/>
  </r>
  <r>
    <n v="3037"/>
    <s v="HOMBRE"/>
    <n v="1346208.75"/>
    <s v="ASALARIADO"/>
    <s v="SECTOR PRIVADO"/>
    <x v="0"/>
    <s v="NO"/>
    <s v="NO"/>
    <n v="38"/>
    <s v="No"/>
    <s v="No"/>
    <n v="1346208.75"/>
    <s v="ASALARIADO"/>
    <n v="38"/>
  </r>
  <r>
    <n v="3038"/>
    <s v="HOMBRE"/>
    <n v="639143"/>
    <s v="CONVENIOS ESPECIALES DE ASEGURADOS VOLUNTARIOS"/>
    <s v="SECTOR PRIVADO"/>
    <x v="0"/>
    <s v="SI"/>
    <s v="NO"/>
    <n v="75"/>
    <s v="No"/>
    <s v="No"/>
    <n v="639143"/>
    <s v="CONVENIOS ESPECIALES DE ASEGURADOS VOLUNTARIOS"/>
    <n v="75"/>
  </r>
  <r>
    <n v="3039"/>
    <s v="MUJER"/>
    <n v="545338.75"/>
    <s v="ASALARIADO"/>
    <s v="SECTOR PUBLICO"/>
    <x v="0"/>
    <s v="NO"/>
    <s v="NO"/>
    <n v="27"/>
    <s v="No"/>
    <s v="No"/>
    <n v="545338.75"/>
    <s v="ASALARIADO"/>
    <n v="27"/>
  </r>
  <r>
    <n v="3040"/>
    <s v="HOMBRE"/>
    <n v="396543.85"/>
    <s v="ASALARIADO"/>
    <s v="SECTOR PRIVADO"/>
    <x v="0"/>
    <s v="NO"/>
    <s v="NO"/>
    <n v="27"/>
    <s v="No"/>
    <s v="No"/>
    <n v="396543.85"/>
    <s v="ASALARIADO"/>
    <n v="27"/>
  </r>
  <r>
    <n v="3041"/>
    <s v="MUJER"/>
    <n v="941448"/>
    <s v="ASALARIADO"/>
    <s v="SECTOR PUBLICO"/>
    <x v="0"/>
    <s v="NO"/>
    <s v="NO"/>
    <n v="27"/>
    <s v="No"/>
    <s v="No"/>
    <n v="941448"/>
    <s v="ASALARIADO"/>
    <n v="27"/>
  </r>
  <r>
    <n v="3042"/>
    <s v="MUJER"/>
    <n v="929129"/>
    <s v="ASALARIADO"/>
    <s v="SECTOR PUBLICO"/>
    <x v="0"/>
    <s v="NO"/>
    <s v="NO"/>
    <n v="38"/>
    <s v="No"/>
    <s v="No"/>
    <n v="929129"/>
    <s v="ASALARIADO"/>
    <n v="38"/>
  </r>
  <r>
    <n v="3043"/>
    <s v="HOMBRE"/>
    <n v="352881"/>
    <s v="ASEGURADO VOLUNTARIO"/>
    <s v="SECTOR PRIVADO"/>
    <x v="0"/>
    <s v="SI"/>
    <s v="NO"/>
    <n v="57"/>
    <s v="No"/>
    <s v="No"/>
    <n v="352881"/>
    <s v="ASEGURADO VOLUNTARIO"/>
    <n v="57"/>
  </r>
  <r>
    <n v="3044"/>
    <s v="HOMBRE"/>
    <n v="340369.08"/>
    <s v="ASALARIADO"/>
    <s v="SECTOR PRIVADO"/>
    <x v="0"/>
    <s v="NO"/>
    <s v="NO"/>
    <n v="29"/>
    <s v="No"/>
    <s v="No"/>
    <n v="340369.08"/>
    <s v="ASALARIADO"/>
    <n v="29"/>
  </r>
  <r>
    <n v="3045"/>
    <s v="HOMBRE"/>
    <n v="358468"/>
    <s v="ASALARIADO"/>
    <s v="SECTOR PRIVADO"/>
    <x v="0"/>
    <s v="NO"/>
    <s v="NO"/>
    <n v="42"/>
    <s v="No"/>
    <s v="No"/>
    <n v="358468"/>
    <s v="ASALARIADO"/>
    <n v="42"/>
  </r>
  <r>
    <n v="3046"/>
    <s v="HOMBRE"/>
    <n v="814688"/>
    <s v="ASALARIADO"/>
    <s v="SECTOR PRIVADO"/>
    <x v="0"/>
    <s v="NO"/>
    <s v="NO"/>
    <n v="36"/>
    <s v="No"/>
    <s v="No"/>
    <n v="814688"/>
    <s v="ASALARIADO"/>
    <n v="36"/>
  </r>
  <r>
    <n v="3047"/>
    <s v="MUJER"/>
    <n v="358640"/>
    <s v="ASEGURADO VOLUNTARIO"/>
    <s v="SECTOR PRIVADO"/>
    <x v="0"/>
    <s v="SI"/>
    <s v="NO"/>
    <n v="67"/>
    <s v="No"/>
    <s v="No"/>
    <n v="358640"/>
    <s v="ASEGURADO VOLUNTARIO"/>
    <n v="67"/>
  </r>
  <r>
    <n v="3048"/>
    <s v="MUJER"/>
    <n v="1324052"/>
    <s v="ASALARIADO"/>
    <s v="SECTOR PUBLICO"/>
    <x v="0"/>
    <s v="NO"/>
    <s v="SI"/>
    <n v="43"/>
    <s v="No"/>
    <s v="No"/>
    <n v="1324052"/>
    <s v="ASALARIADO"/>
    <n v="43"/>
  </r>
  <r>
    <n v="3049"/>
    <s v="HOMBRE"/>
    <n v="298018"/>
    <s v="ASEGURADO VOLUNTARIO"/>
    <s v="SECTOR PRIVADO"/>
    <x v="0"/>
    <s v="NO"/>
    <s v="NO"/>
    <n v="29"/>
    <s v="No"/>
    <s v="No"/>
    <n v="298018"/>
    <s v="ASEGURADO VOLUNTARIO"/>
    <n v="29"/>
  </r>
  <r>
    <n v="3050"/>
    <s v="HOMBRE"/>
    <n v="316030"/>
    <s v="ASALARIADO"/>
    <s v="SECTOR PRIVADO"/>
    <x v="0"/>
    <s v="NO"/>
    <s v="NO"/>
    <n v="52"/>
    <s v="No"/>
    <s v="No"/>
    <n v="316030"/>
    <s v="ASALARIADO"/>
    <n v="52"/>
  </r>
  <r>
    <n v="3051"/>
    <s v="HOMBRE"/>
    <n v="304299.8"/>
    <s v="PENSIONADOS EN SU PROPIO SISTEMA"/>
    <s v="SECTOR PUBLICO"/>
    <x v="0"/>
    <s v="NO"/>
    <s v="NO"/>
    <n v="55"/>
    <s v="No"/>
    <s v="No"/>
    <n v="304299.8"/>
    <s v="PENSIONADOS EN SU PROPIO SISTEMA"/>
    <n v="55"/>
  </r>
  <r>
    <n v="3052"/>
    <s v="MUJER"/>
    <n v="297046"/>
    <s v="ASEGURADO VOLUNTARIO"/>
    <s v="SECTOR PRIVADO"/>
    <x v="0"/>
    <s v="NO"/>
    <s v="SI"/>
    <n v="36"/>
    <s v="No"/>
    <s v="No"/>
    <n v="297046"/>
    <s v="ASEGURADO VOLUNTARIO"/>
    <n v="36"/>
  </r>
  <r>
    <n v="3053"/>
    <s v="HOMBRE"/>
    <n v="106560"/>
    <s v="ASALARIADO"/>
    <s v="SECTOR PRIVADO"/>
    <x v="0"/>
    <s v="NO"/>
    <s v="NO"/>
    <n v="47"/>
    <s v="No"/>
    <s v="No"/>
    <n v="106560"/>
    <s v="ASALARIADO"/>
    <n v="47"/>
  </r>
  <r>
    <n v="3054"/>
    <s v="MUJER"/>
    <n v="407609"/>
    <s v="TRABAJADOR INDEPENDIENTE"/>
    <s v="SECTOR PRIVADO"/>
    <x v="0"/>
    <s v="NO"/>
    <s v="NO"/>
    <n v="59"/>
    <s v="No"/>
    <s v="No"/>
    <n v="407609"/>
    <s v="TRABAJADOR INDEPENDIENTE"/>
    <n v="59"/>
  </r>
  <r>
    <n v="3055"/>
    <s v="HOMBRE"/>
    <n v="639148"/>
    <s v="TRABAJADOR INDEPENDIENTE"/>
    <s v="SECTOR PRIVADO"/>
    <x v="0"/>
    <s v="NO"/>
    <s v="NO"/>
    <n v="53"/>
    <s v="No"/>
    <s v="No"/>
    <n v="639148"/>
    <s v="TRABAJADOR INDEPENDIENTE"/>
    <n v="53"/>
  </r>
  <r>
    <n v="3056"/>
    <s v="HOMBRE"/>
    <n v="405063"/>
    <s v="TRABAJADOR INDEPENDIENTE"/>
    <s v="SECTOR PRIVADO"/>
    <x v="0"/>
    <s v="NO"/>
    <s v="SI"/>
    <n v="42"/>
    <s v="No"/>
    <s v="No"/>
    <n v="405063"/>
    <s v="TRABAJADOR INDEPENDIENTE"/>
    <n v="42"/>
  </r>
  <r>
    <n v="3057"/>
    <s v="MUJER"/>
    <n v="1828114.74"/>
    <s v="ASALARIADO"/>
    <s v="SECTOR PUBLICO"/>
    <x v="0"/>
    <s v="NO"/>
    <s v="NO"/>
    <n v="33"/>
    <s v="No"/>
    <s v="No"/>
    <n v="1828114.74"/>
    <s v="ASALARIADO"/>
    <n v="33"/>
  </r>
  <r>
    <n v="3058"/>
    <s v="MUJER"/>
    <n v="383625"/>
    <s v="ASALARIADO"/>
    <s v="SECTOR PRIVADO"/>
    <x v="0"/>
    <s v="NO"/>
    <s v="NO"/>
    <n v="26"/>
    <s v="No"/>
    <s v="No"/>
    <n v="383625"/>
    <s v="ASALARIADO"/>
    <n v="26"/>
  </r>
  <r>
    <n v="3059"/>
    <s v="HOMBRE"/>
    <n v="278030"/>
    <s v="CONVENIOS ESPECIALES DE TRABAJADORES INDEPENDIENTES"/>
    <s v="SECTOR PRIVADO"/>
    <x v="0"/>
    <s v="NO"/>
    <s v="NO"/>
    <n v="26"/>
    <s v="No"/>
    <s v="No"/>
    <n v="278030"/>
    <s v="CONVENIOS ESPECIALES DE TRABAJADORES INDEPENDIENTES"/>
    <n v="26"/>
  </r>
  <r>
    <n v="3060"/>
    <s v="MUJER"/>
    <n v="381783.6"/>
    <s v="ASALARIADO"/>
    <s v="SECTOR PRIVADO"/>
    <x v="0"/>
    <s v="NO"/>
    <s v="NO"/>
    <n v="31"/>
    <s v="No"/>
    <s v="No"/>
    <n v="381783.6"/>
    <s v="ASALARIADO"/>
    <n v="31"/>
  </r>
  <r>
    <n v="3061"/>
    <s v="MUJER"/>
    <n v="485000"/>
    <s v="ASALARIADO"/>
    <s v="SECTOR PRIVADO"/>
    <x v="0"/>
    <s v="NO"/>
    <s v="NO"/>
    <n v="39"/>
    <s v="No"/>
    <s v="No"/>
    <n v="485000"/>
    <s v="ASALARIADO"/>
    <n v="39"/>
  </r>
  <r>
    <n v="3062"/>
    <s v="HOMBRE"/>
    <n v="301566"/>
    <s v="TRABAJADOR INDEPENDIENTE"/>
    <s v="SECTOR PRIVADO"/>
    <x v="0"/>
    <s v="NO"/>
    <s v="SI"/>
    <n v="28"/>
    <s v="No"/>
    <s v="No"/>
    <n v="301566"/>
    <s v="TRABAJADOR INDEPENDIENTE"/>
    <n v="28"/>
  </r>
  <r>
    <n v="3063"/>
    <s v="HOMBRE"/>
    <n v="1492800.6"/>
    <s v="ASALARIADO"/>
    <s v="SECTOR PUBLICO"/>
    <x v="0"/>
    <s v="NO"/>
    <s v="NO"/>
    <n v="37"/>
    <s v="No"/>
    <s v="No"/>
    <n v="1492800.6"/>
    <s v="ASALARIADO"/>
    <n v="37"/>
  </r>
  <r>
    <n v="3064"/>
    <s v="MUJER"/>
    <n v="749840"/>
    <s v="ASALARIADO"/>
    <s v="SECTOR PRIVADO"/>
    <x v="0"/>
    <s v="NO"/>
    <s v="NO"/>
    <n v="23"/>
    <s v="No"/>
    <s v="No"/>
    <n v="749840"/>
    <s v="ASALARIADO"/>
    <n v="23"/>
  </r>
  <r>
    <n v="3065"/>
    <s v="MUJER"/>
    <n v="371527"/>
    <s v="ASALARIADO"/>
    <s v="SECTOR PRIVADO"/>
    <x v="0"/>
    <s v="NO"/>
    <s v="NO"/>
    <n v="35"/>
    <s v="No"/>
    <s v="No"/>
    <n v="371527"/>
    <s v="ASALARIADO"/>
    <n v="35"/>
  </r>
  <r>
    <n v="3066"/>
    <s v="MUJER"/>
    <n v="297044"/>
    <s v="ASEGURADO VOLUNTARIO"/>
    <s v="SECTOR PRIVADO"/>
    <x v="0"/>
    <s v="SI"/>
    <s v="SI"/>
    <n v="33"/>
    <s v="No"/>
    <s v="No"/>
    <n v="297044"/>
    <s v="ASEGURADO VOLUNTARIO"/>
    <n v="33"/>
  </r>
  <r>
    <n v="3067"/>
    <s v="MUJER"/>
    <n v="1498971"/>
    <s v="ASALARIADO"/>
    <s v="SECTOR PUBLICO"/>
    <x v="0"/>
    <s v="NO"/>
    <s v="SI"/>
    <n v="42"/>
    <s v="No"/>
    <s v="No"/>
    <n v="1498971"/>
    <s v="ASALARIADO"/>
    <n v="42"/>
  </r>
  <r>
    <n v="3068"/>
    <s v="HOMBRE"/>
    <n v="611409"/>
    <s v="TRABAJADOR INDEPENDIENTE"/>
    <s v="SECTOR PRIVADO"/>
    <x v="0"/>
    <s v="NO"/>
    <s v="NO"/>
    <n v="45"/>
    <s v="No"/>
    <s v="No"/>
    <n v="611409"/>
    <s v="TRABAJADOR INDEPENDIENTE"/>
    <n v="45"/>
  </r>
  <r>
    <n v="3069"/>
    <s v="MUJER"/>
    <n v="390655"/>
    <s v="PENSIONADOS EN SU PROPIO SISTEMA"/>
    <s v="SECTOR PUBLICO"/>
    <x v="0"/>
    <s v="NO"/>
    <s v="NO"/>
    <n v="57"/>
    <s v="No"/>
    <s v="No"/>
    <n v="390655"/>
    <s v="PENSIONADOS EN SU PROPIO SISTEMA"/>
    <n v="57"/>
  </r>
  <r>
    <n v="3070"/>
    <s v="HOMBRE"/>
    <n v="406358"/>
    <s v="TRABAJADOR INDEPENDIENTE"/>
    <s v="SECTOR PRIVADO"/>
    <x v="0"/>
    <s v="SI"/>
    <s v="SI"/>
    <n v="71"/>
    <s v="No"/>
    <s v="No"/>
    <n v="406358"/>
    <s v="TRABAJADOR INDEPENDIENTE"/>
    <n v="71"/>
  </r>
  <r>
    <n v="3071"/>
    <s v="MUJER"/>
    <n v="148986.9"/>
    <s v="ASALARIADO"/>
    <s v="SECTOR PUBLICO"/>
    <x v="0"/>
    <s v="NO"/>
    <s v="NO"/>
    <n v="28"/>
    <s v="No"/>
    <s v="No"/>
    <n v="148986.9"/>
    <s v="ASALARIADO"/>
    <n v="28"/>
  </r>
  <r>
    <n v="3072"/>
    <s v="MUJER"/>
    <n v="1044634.5"/>
    <s v="ASALARIADO"/>
    <s v="SECTOR PUBLICO"/>
    <x v="0"/>
    <s v="NO"/>
    <s v="NO"/>
    <n v="37"/>
    <s v="No"/>
    <s v="No"/>
    <n v="1044634.5"/>
    <s v="ASALARIADO"/>
    <n v="37"/>
  </r>
  <r>
    <n v="3073"/>
    <s v="MUJER"/>
    <n v="377729.94"/>
    <s v="ASALARIADO"/>
    <s v="SECTOR PRIVADO"/>
    <x v="0"/>
    <s v="NO"/>
    <s v="NO"/>
    <n v="40"/>
    <s v="No"/>
    <s v="No"/>
    <n v="377729.94"/>
    <s v="ASALARIADO"/>
    <n v="40"/>
  </r>
  <r>
    <n v="3074"/>
    <s v="HOMBRE"/>
    <n v="75000"/>
    <s v="ASALARIADO"/>
    <s v="SECTOR PRIVADO"/>
    <x v="0"/>
    <s v="NO"/>
    <s v="NO"/>
    <n v="29"/>
    <s v="No"/>
    <s v="No"/>
    <n v="75000"/>
    <s v="ASALARIADO"/>
    <n v="29"/>
  </r>
  <r>
    <n v="3075"/>
    <s v="MUJER"/>
    <n v="341091"/>
    <s v="ASALARIADO"/>
    <s v="SECTOR PRIVADO"/>
    <x v="0"/>
    <s v="NO"/>
    <s v="NO"/>
    <n v="43"/>
    <s v="No"/>
    <s v="No"/>
    <n v="341091"/>
    <s v="ASALARIADO"/>
    <n v="43"/>
  </r>
  <r>
    <n v="3076"/>
    <s v="MUJER"/>
    <n v="297045"/>
    <s v="ASEGURADO VOLUNTARIO"/>
    <s v="SECTOR PRIVADO"/>
    <x v="0"/>
    <s v="NO"/>
    <s v="NO"/>
    <n v="54"/>
    <s v="No"/>
    <s v="No"/>
    <n v="297045"/>
    <s v="ASEGURADO VOLUNTARIO"/>
    <n v="54"/>
  </r>
  <r>
    <n v="3077"/>
    <s v="HOMBRE"/>
    <n v="300000"/>
    <s v="ASALARIADO"/>
    <s v="SECTOR PRIVADO"/>
    <x v="0"/>
    <s v="SI"/>
    <s v="NO"/>
    <n v="33"/>
    <s v="No"/>
    <s v="No"/>
    <n v="300000"/>
    <s v="ASALARIADO"/>
    <n v="33"/>
  </r>
  <r>
    <n v="3078"/>
    <s v="HOMBRE"/>
    <n v="488266.33"/>
    <s v="ASALARIADO"/>
    <s v="SECTOR PRIVADO"/>
    <x v="0"/>
    <s v="NO"/>
    <s v="NO"/>
    <n v="31"/>
    <s v="No"/>
    <s v="No"/>
    <n v="488266.33"/>
    <s v="ASALARIADO"/>
    <n v="31"/>
  </r>
  <r>
    <n v="3079"/>
    <s v="HOMBRE"/>
    <n v="278031"/>
    <s v="ASEGURADO VOLUNTARIO"/>
    <s v="SECTOR PRIVADO"/>
    <x v="1"/>
    <s v="NO"/>
    <s v="SI"/>
    <n v="47"/>
    <s v="No"/>
    <s v="No"/>
    <n v="278031"/>
    <s v="ASEGURADO VOLUNTARIO"/>
    <n v="47"/>
  </r>
  <r>
    <n v="3080"/>
    <s v="HOMBRE"/>
    <n v="705577.5"/>
    <s v="ASALARIADO"/>
    <s v="SECTOR PRIVADO"/>
    <x v="0"/>
    <s v="NO"/>
    <s v="NO"/>
    <n v="53"/>
    <s v="No"/>
    <s v="No"/>
    <n v="705577.5"/>
    <s v="ASALARIADO"/>
    <n v="53"/>
  </r>
  <r>
    <n v="3081"/>
    <s v="HOMBRE"/>
    <n v="1291732"/>
    <s v="ASALARIADO"/>
    <s v="SECTOR PUBLICO"/>
    <x v="0"/>
    <s v="NO"/>
    <s v="NO"/>
    <n v="49"/>
    <s v="No"/>
    <s v="No"/>
    <n v="1291732"/>
    <s v="ASALARIADO"/>
    <n v="49"/>
  </r>
  <r>
    <n v="3082"/>
    <s v="HOMBRE"/>
    <n v="786256.75"/>
    <s v="ASALARIADO"/>
    <s v="SECTOR PUBLICO"/>
    <x v="0"/>
    <s v="NO"/>
    <s v="NO"/>
    <n v="26"/>
    <s v="No"/>
    <s v="No"/>
    <n v="786256.75"/>
    <s v="ASALARIADO"/>
    <n v="26"/>
  </r>
  <r>
    <n v="3083"/>
    <s v="MUJER"/>
    <n v="385548"/>
    <s v="TRABAJADOR INDEPENDIENTE"/>
    <s v="SECTOR PRIVADO"/>
    <x v="0"/>
    <s v="NO"/>
    <s v="SI"/>
    <n v="37"/>
    <s v="No"/>
    <s v="No"/>
    <n v="385548"/>
    <s v="TRABAJADOR INDEPENDIENTE"/>
    <n v="37"/>
  </r>
  <r>
    <n v="3084"/>
    <s v="HOMBRE"/>
    <n v="793190.96"/>
    <s v="ASALARIADO"/>
    <s v="SECTOR PRIVADO"/>
    <x v="0"/>
    <s v="NO"/>
    <s v="NO"/>
    <n v="59"/>
    <s v="No"/>
    <s v="No"/>
    <n v="793190.96"/>
    <s v="ASALARIADO"/>
    <n v="59"/>
  </r>
  <r>
    <n v="3085"/>
    <s v="HOMBRE"/>
    <n v="297046"/>
    <s v="TRABAJADOR INDEPENDIENTE"/>
    <s v="SECTOR PRIVADO"/>
    <x v="0"/>
    <s v="NO"/>
    <s v="NO"/>
    <n v="60"/>
    <s v="No"/>
    <s v="No"/>
    <n v="297046"/>
    <s v="TRABAJADOR INDEPENDIENTE"/>
    <n v="60"/>
  </r>
  <r>
    <n v="3086"/>
    <s v="MUJER"/>
    <n v="1762215.6"/>
    <s v="ASALARIADO"/>
    <s v="SECTOR PUBLICO"/>
    <x v="0"/>
    <s v="NO"/>
    <s v="NO"/>
    <n v="57"/>
    <s v="No"/>
    <s v="No"/>
    <n v="1762215.6"/>
    <s v="ASALARIADO"/>
    <n v="57"/>
  </r>
  <r>
    <n v="3087"/>
    <s v="MUJER"/>
    <n v="615850.17000000004"/>
    <s v="ASALARIADO"/>
    <s v="SECTOR PRIVADO"/>
    <x v="0"/>
    <s v="NO"/>
    <s v="NO"/>
    <n v="53"/>
    <s v="No"/>
    <s v="No"/>
    <n v="615850.17000000004"/>
    <s v="ASALARIADO"/>
    <n v="53"/>
  </r>
  <r>
    <n v="3088"/>
    <s v="HOMBRE"/>
    <n v="299647"/>
    <s v="ASEGURADO VOLUNTARIO"/>
    <s v="SECTOR PRIVADO"/>
    <x v="0"/>
    <s v="NO"/>
    <s v="SI"/>
    <n v="46"/>
    <s v="No"/>
    <s v="No"/>
    <n v="299647"/>
    <s v="ASEGURADO VOLUNTARIO"/>
    <n v="46"/>
  </r>
  <r>
    <n v="3089"/>
    <s v="HOMBRE"/>
    <n v="1400000"/>
    <s v="ASALARIADO"/>
    <s v="SECTOR PRIVADO"/>
    <x v="0"/>
    <s v="NO"/>
    <s v="NO"/>
    <n v="68"/>
    <s v="No"/>
    <s v="No"/>
    <n v="1400000"/>
    <s v="ASALARIADO"/>
    <n v="68"/>
  </r>
  <r>
    <n v="3090"/>
    <s v="MUJER"/>
    <n v="370682.66"/>
    <s v="ASALARIADO"/>
    <s v="SECTOR PRIVADO"/>
    <x v="0"/>
    <s v="NO"/>
    <s v="SI"/>
    <n v="50"/>
    <s v="No"/>
    <s v="No"/>
    <n v="370682.66"/>
    <s v="ASALARIADO"/>
    <n v="50"/>
  </r>
  <r>
    <n v="3091"/>
    <s v="HOMBRE"/>
    <n v="299441"/>
    <s v="TRABAJADOR INDEPENDIENTE"/>
    <s v="SECTOR PRIVADO"/>
    <x v="0"/>
    <s v="SI"/>
    <s v="SI"/>
    <n v="40"/>
    <s v="No"/>
    <s v="No"/>
    <n v="299441"/>
    <s v="TRABAJADOR INDEPENDIENTE"/>
    <n v="40"/>
  </r>
  <r>
    <n v="3092"/>
    <s v="MUJER"/>
    <n v="1095319"/>
    <s v="ASALARIADO"/>
    <s v="SECTOR PUBLICO"/>
    <x v="0"/>
    <s v="NO"/>
    <s v="SI"/>
    <n v="28"/>
    <s v="No"/>
    <s v="No"/>
    <n v="1095319"/>
    <s v="ASALARIADO"/>
    <n v="28"/>
  </r>
  <r>
    <n v="3093"/>
    <s v="HOMBRE"/>
    <n v="298698"/>
    <s v="ASALARIADO"/>
    <s v="SECTOR PRIVADO"/>
    <x v="0"/>
    <s v="SI"/>
    <s v="NO"/>
    <n v="49"/>
    <s v="No"/>
    <s v="No"/>
    <n v="298698"/>
    <s v="ASALARIADO"/>
    <n v="49"/>
  </r>
  <r>
    <n v="3094"/>
    <s v="MUJER"/>
    <n v="1248224.55"/>
    <s v="ASALARIADO"/>
    <s v="SECTOR PRIVADO"/>
    <x v="0"/>
    <s v="NO"/>
    <s v="NO"/>
    <n v="35"/>
    <s v="No"/>
    <s v="No"/>
    <n v="1248224.55"/>
    <s v="ASALARIADO"/>
    <n v="35"/>
  </r>
  <r>
    <n v="3095"/>
    <s v="MUJER"/>
    <n v="329333.44"/>
    <s v="ASALARIADO"/>
    <s v="SECTOR PRIVADO"/>
    <x v="0"/>
    <s v="NO"/>
    <s v="NO"/>
    <n v="43"/>
    <s v="No"/>
    <s v="No"/>
    <n v="329333.44"/>
    <s v="ASALARIADO"/>
    <n v="43"/>
  </r>
  <r>
    <n v="3096"/>
    <s v="HOMBRE"/>
    <n v="465084.15999999997"/>
    <s v="ASALARIADO"/>
    <s v="SECTOR PRIVADO"/>
    <x v="0"/>
    <s v="NO"/>
    <s v="NO"/>
    <n v="27"/>
    <s v="No"/>
    <s v="No"/>
    <n v="465084.15999999997"/>
    <s v="ASALARIADO"/>
    <n v="27"/>
  </r>
  <r>
    <n v="3097"/>
    <s v="MUJER"/>
    <n v="446160"/>
    <s v="ASALARIADO"/>
    <s v="SECTOR PRIVADO"/>
    <x v="0"/>
    <s v="SI"/>
    <s v="NO"/>
    <n v="29"/>
    <s v="No"/>
    <s v="No"/>
    <n v="446160"/>
    <s v="ASALARIADO"/>
    <n v="29"/>
  </r>
  <r>
    <n v="3098"/>
    <s v="HOMBRE"/>
    <n v="1484376"/>
    <s v="ASALARIADO"/>
    <s v="SECTOR PRIVADO"/>
    <x v="0"/>
    <s v="NO"/>
    <s v="NO"/>
    <n v="55"/>
    <s v="No"/>
    <s v="No"/>
    <n v="1484376"/>
    <s v="ASALARIADO"/>
    <n v="55"/>
  </r>
  <r>
    <n v="3099"/>
    <s v="HOMBRE"/>
    <n v="604899.99"/>
    <s v="ASALARIADO"/>
    <s v="SECTOR PRIVADO"/>
    <x v="0"/>
    <s v="NO"/>
    <s v="NO"/>
    <n v="22"/>
    <s v="No"/>
    <s v="No"/>
    <n v="604899.99"/>
    <s v="ASALARIADO"/>
    <n v="22"/>
  </r>
  <r>
    <n v="3100"/>
    <s v="HOMBRE"/>
    <n v="758002.24"/>
    <s v="ASALARIADO"/>
    <s v="SECTOR PRIVADO"/>
    <x v="0"/>
    <s v="NO"/>
    <s v="NO"/>
    <n v="32"/>
    <s v="No"/>
    <s v="No"/>
    <n v="758002.24"/>
    <s v="ASALARIADO"/>
    <n v="32"/>
  </r>
  <r>
    <n v="3101"/>
    <s v="MUJER"/>
    <n v="146988"/>
    <s v="ASALARIADO"/>
    <s v="SECTOR PRIVADO"/>
    <x v="0"/>
    <s v="NO"/>
    <s v="NO"/>
    <n v="36"/>
    <s v="No"/>
    <s v="No"/>
    <n v="146988"/>
    <s v="ASALARIADO"/>
    <n v="36"/>
  </r>
  <r>
    <n v="3102"/>
    <s v="HOMBRE"/>
    <n v="278031"/>
    <s v="ASEGURADO VOLUNTARIO"/>
    <s v="SECTOR PRIVADO"/>
    <x v="1"/>
    <s v="NO"/>
    <s v="NO"/>
    <n v="34"/>
    <s v="No"/>
    <s v="No"/>
    <n v="278031"/>
    <s v="ASEGURADO VOLUNTARIO"/>
    <n v="34"/>
  </r>
  <r>
    <n v="3103"/>
    <s v="MUJER"/>
    <n v="477903"/>
    <s v="TRABAJADOR INDEPENDIENTE"/>
    <s v="SECTOR PRIVADO"/>
    <x v="0"/>
    <s v="NO"/>
    <s v="NO"/>
    <n v="51"/>
    <s v="No"/>
    <s v="No"/>
    <n v="477903"/>
    <s v="TRABAJADOR INDEPENDIENTE"/>
    <n v="51"/>
  </r>
  <r>
    <n v="3104"/>
    <s v="HOMBRE"/>
    <n v="744238"/>
    <s v="PENSIONADOS EN SU PROPIO SISTEMA"/>
    <s v="SECTOR PUBLICO"/>
    <x v="0"/>
    <s v="NO"/>
    <s v="NO"/>
    <n v="56"/>
    <s v="No"/>
    <s v="No"/>
    <n v="744238"/>
    <s v="PENSIONADOS EN SU PROPIO SISTEMA"/>
    <n v="56"/>
  </r>
  <r>
    <n v="3105"/>
    <s v="MUJER"/>
    <n v="297046"/>
    <s v="ASEGURADO VOLUNTARIO"/>
    <s v="SECTOR PRIVADO"/>
    <x v="0"/>
    <s v="NO"/>
    <s v="NO"/>
    <n v="60"/>
    <s v="No"/>
    <s v="No"/>
    <n v="297046"/>
    <s v="ASEGURADO VOLUNTARIO"/>
    <n v="60"/>
  </r>
  <r>
    <n v="3106"/>
    <s v="HOMBRE"/>
    <n v="1353797"/>
    <s v="ASALARIADO"/>
    <s v="SECTOR PUBLICO"/>
    <x v="0"/>
    <s v="NO"/>
    <s v="SI"/>
    <n v="44"/>
    <s v="No"/>
    <s v="No"/>
    <n v="1353797"/>
    <s v="ASALARIADO"/>
    <n v="44"/>
  </r>
  <r>
    <n v="3107"/>
    <s v="MUJER"/>
    <n v="486013"/>
    <s v="TRABAJADOR INDEPENDIENTE"/>
    <s v="SECTOR PRIVADO"/>
    <x v="0"/>
    <s v="NO"/>
    <s v="NO"/>
    <n v="63"/>
    <s v="No"/>
    <s v="No"/>
    <n v="486013"/>
    <s v="TRABAJADOR INDEPENDIENTE"/>
    <n v="63"/>
  </r>
  <r>
    <n v="3108"/>
    <s v="HOMBRE"/>
    <n v="278030"/>
    <s v="CONVENIOS ESPECIALES DE TRABAJADORES INDEPENDIENTES"/>
    <s v="SECTOR PRIVADO"/>
    <x v="0"/>
    <s v="NO"/>
    <s v="NO"/>
    <n v="33"/>
    <s v="No"/>
    <s v="No"/>
    <n v="278030"/>
    <s v="CONVENIOS ESPECIALES DE TRABAJADORES INDEPENDIENTES"/>
    <n v="33"/>
  </r>
  <r>
    <n v="3109"/>
    <s v="MUJER"/>
    <n v="278030"/>
    <s v="CONVENIOS ESPECIALES DE TRABAJADORES INDEPENDIENTES"/>
    <s v="SECTOR PRIVADO"/>
    <x v="0"/>
    <s v="NO"/>
    <s v="NO"/>
    <n v="40"/>
    <s v="No"/>
    <s v="No"/>
    <n v="278030"/>
    <s v="CONVENIOS ESPECIALES DE TRABAJADORES INDEPENDIENTES"/>
    <n v="40"/>
  </r>
  <r>
    <n v="3110"/>
    <s v="HOMBRE"/>
    <n v="255744"/>
    <s v="ASALARIADO"/>
    <s v="SECTOR PRIVADO"/>
    <x v="0"/>
    <s v="NO"/>
    <s v="SI"/>
    <n v="26"/>
    <s v="No"/>
    <s v="No"/>
    <n v="255744"/>
    <s v="ASALARIADO"/>
    <n v="26"/>
  </r>
  <r>
    <n v="3111"/>
    <s v="HOMBRE"/>
    <n v="1602326.3"/>
    <s v="ASALARIADO"/>
    <s v="SECTOR PUBLICO"/>
    <x v="0"/>
    <s v="NO"/>
    <s v="NO"/>
    <n v="62"/>
    <s v="No"/>
    <s v="No"/>
    <n v="1602326.3"/>
    <s v="ASALARIADO"/>
    <n v="62"/>
  </r>
  <r>
    <n v="3112"/>
    <s v="HOMBRE"/>
    <n v="356455"/>
    <s v="TRABAJADOR INDEPENDIENTE"/>
    <s v="SECTOR PRIVADO"/>
    <x v="0"/>
    <s v="NO"/>
    <s v="SI"/>
    <n v="41"/>
    <s v="No"/>
    <s v="No"/>
    <n v="356455"/>
    <s v="TRABAJADOR INDEPENDIENTE"/>
    <n v="41"/>
  </r>
  <r>
    <n v="3113"/>
    <s v="HOMBRE"/>
    <n v="389940"/>
    <s v="TRABAJADOR INDEPENDIENTE"/>
    <s v="SECTOR PRIVADO"/>
    <x v="0"/>
    <s v="NO"/>
    <s v="SI"/>
    <n v="47"/>
    <s v="No"/>
    <s v="No"/>
    <n v="389940"/>
    <s v="TRABAJADOR INDEPENDIENTE"/>
    <n v="47"/>
  </r>
  <r>
    <n v="3114"/>
    <s v="MUJER"/>
    <n v="300018"/>
    <s v="ASEGURADO VOLUNTARIO"/>
    <s v="SECTOR PRIVADO"/>
    <x v="0"/>
    <s v="NO"/>
    <s v="NO"/>
    <n v="43"/>
    <s v="No"/>
    <s v="No"/>
    <n v="300018"/>
    <s v="ASEGURADO VOLUNTARIO"/>
    <n v="43"/>
  </r>
  <r>
    <n v="3115"/>
    <s v="MUJER"/>
    <n v="110300"/>
    <s v="ASALARIADO"/>
    <s v="SECTOR PRIVADO"/>
    <x v="0"/>
    <s v="NO"/>
    <s v="NO"/>
    <n v="53"/>
    <s v="No"/>
    <s v="No"/>
    <n v="110300"/>
    <s v="ASALARIADO"/>
    <n v="53"/>
  </r>
  <r>
    <n v="3116"/>
    <s v="HOMBRE"/>
    <n v="247406.29"/>
    <s v="ASALARIADO"/>
    <s v="SECTOR PRIVADO"/>
    <x v="0"/>
    <s v="NO"/>
    <s v="NO"/>
    <n v="33"/>
    <s v="No"/>
    <s v="No"/>
    <n v="247406.29"/>
    <s v="ASALARIADO"/>
    <n v="33"/>
  </r>
  <r>
    <n v="3117"/>
    <s v="HOMBRE"/>
    <n v="594092"/>
    <s v="TRABAJADOR INDEPENDIENTE"/>
    <s v="SECTOR PRIVADO"/>
    <x v="0"/>
    <s v="NO"/>
    <s v="SI"/>
    <n v="62"/>
    <s v="No"/>
    <s v="No"/>
    <n v="594092"/>
    <s v="TRABAJADOR INDEPENDIENTE"/>
    <n v="62"/>
  </r>
  <r>
    <n v="3118"/>
    <s v="MUJER"/>
    <n v="297046"/>
    <s v="TRABAJADOR INDEPENDIENTE"/>
    <s v="SECTOR PRIVADO"/>
    <x v="0"/>
    <s v="NO"/>
    <s v="SI"/>
    <n v="40"/>
    <s v="No"/>
    <s v="No"/>
    <n v="297046"/>
    <s v="TRABAJADOR INDEPENDIENTE"/>
    <n v="40"/>
  </r>
  <r>
    <n v="3119"/>
    <s v="HOMBRE"/>
    <n v="546000"/>
    <s v="ASALARIADO"/>
    <s v="SECTOR PRIVADO"/>
    <x v="0"/>
    <s v="NO"/>
    <s v="NO"/>
    <n v="54"/>
    <s v="No"/>
    <s v="No"/>
    <n v="546000"/>
    <s v="ASALARIADO"/>
    <n v="54"/>
  </r>
  <r>
    <n v="3120"/>
    <s v="HOMBRE"/>
    <n v="3446699"/>
    <s v="ASALARIADO"/>
    <s v="SECTOR PUBLICO"/>
    <x v="0"/>
    <s v="NO"/>
    <s v="NO"/>
    <n v="57"/>
    <s v="Atípico"/>
    <s v="No"/>
    <n v="3446699"/>
    <s v="ASALARIADO"/>
    <n v="57"/>
  </r>
  <r>
    <n v="3121"/>
    <s v="HOMBRE"/>
    <n v="442605.85"/>
    <s v="ASALARIADO"/>
    <s v="SECTOR PRIVADO"/>
    <x v="0"/>
    <s v="NO"/>
    <s v="NO"/>
    <n v="22"/>
    <s v="No"/>
    <s v="No"/>
    <n v="442605.85"/>
    <s v="ASALARIADO"/>
    <n v="22"/>
  </r>
  <r>
    <n v="3122"/>
    <s v="HOMBRE"/>
    <n v="1326601"/>
    <s v="PENSIONADOS EN SU PROPIO SISTEMA"/>
    <s v="SECTOR PUBLICO"/>
    <x v="0"/>
    <s v="NO"/>
    <s v="NO"/>
    <n v="72"/>
    <s v="No"/>
    <s v="No"/>
    <n v="1326601"/>
    <s v="PENSIONADOS EN SU PROPIO SISTEMA"/>
    <n v="72"/>
  </r>
  <r>
    <n v="3123"/>
    <s v="HOMBRE"/>
    <n v="300018"/>
    <s v="TRABAJADOR INDEPENDIENTE"/>
    <s v="SECTOR PRIVADO"/>
    <x v="0"/>
    <s v="SI"/>
    <s v="SI"/>
    <n v="45"/>
    <s v="No"/>
    <s v="No"/>
    <n v="300018"/>
    <s v="TRABAJADOR INDEPENDIENTE"/>
    <n v="45"/>
  </r>
  <r>
    <n v="3124"/>
    <s v="MUJER"/>
    <n v="299000"/>
    <s v="TRABAJADOR INDEPENDIENTE"/>
    <s v="SECTOR PRIVADO"/>
    <x v="0"/>
    <s v="NO"/>
    <s v="NO"/>
    <n v="28"/>
    <s v="No"/>
    <s v="No"/>
    <n v="299000"/>
    <s v="TRABAJADOR INDEPENDIENTE"/>
    <n v="28"/>
  </r>
  <r>
    <n v="3125"/>
    <s v="HOMBRE"/>
    <n v="296540"/>
    <s v="TRABAJADOR INDEPENDIENTE"/>
    <s v="SECTOR PRIVADO"/>
    <x v="0"/>
    <s v="NO"/>
    <s v="SI"/>
    <n v="44"/>
    <s v="No"/>
    <s v="No"/>
    <n v="296540"/>
    <s v="TRABAJADOR INDEPENDIENTE"/>
    <n v="44"/>
  </r>
  <r>
    <n v="3126"/>
    <s v="HOMBRE"/>
    <n v="639148"/>
    <s v="ASEGURADO VOLUNTARIO"/>
    <s v="SECTOR PRIVADO"/>
    <x v="0"/>
    <s v="SI"/>
    <s v="NO"/>
    <n v="76"/>
    <s v="No"/>
    <s v="No"/>
    <n v="639148"/>
    <s v="ASEGURADO VOLUNTARIO"/>
    <n v="76"/>
  </r>
  <r>
    <n v="3127"/>
    <s v="HOMBRE"/>
    <n v="616500"/>
    <s v="ASALARIADO"/>
    <s v="SECTOR PRIVADO"/>
    <x v="0"/>
    <s v="NO"/>
    <s v="NO"/>
    <n v="21"/>
    <s v="No"/>
    <s v="No"/>
    <n v="616500"/>
    <s v="ASALARIADO"/>
    <n v="21"/>
  </r>
  <r>
    <n v="3128"/>
    <s v="MUJER"/>
    <n v="557959.78"/>
    <s v="ASALARIADO"/>
    <s v="SECTOR PUBLICO"/>
    <x v="0"/>
    <s v="NO"/>
    <s v="NO"/>
    <n v="30"/>
    <s v="No"/>
    <s v="No"/>
    <n v="557959.78"/>
    <s v="ASALARIADO"/>
    <n v="30"/>
  </r>
  <r>
    <n v="3129"/>
    <s v="HOMBRE"/>
    <n v="594267.31999999995"/>
    <s v="ASALARIADO"/>
    <s v="SECTOR PRIVADO"/>
    <x v="0"/>
    <s v="NO"/>
    <s v="NO"/>
    <n v="34"/>
    <s v="No"/>
    <s v="No"/>
    <n v="594267.31999999995"/>
    <s v="ASALARIADO"/>
    <n v="34"/>
  </r>
  <r>
    <n v="3130"/>
    <s v="HOMBRE"/>
    <n v="375277"/>
    <s v="ASALARIADO"/>
    <s v="SECTOR PUBLICO"/>
    <x v="0"/>
    <s v="NO"/>
    <s v="NO"/>
    <n v="63"/>
    <s v="No"/>
    <s v="No"/>
    <n v="375277"/>
    <s v="ASALARIADO"/>
    <n v="63"/>
  </r>
  <r>
    <n v="3131"/>
    <s v="HOMBRE"/>
    <n v="153968"/>
    <s v="ASALARIADO"/>
    <s v="SECTOR PRIVADO"/>
    <x v="0"/>
    <s v="NO"/>
    <s v="NO"/>
    <n v="42"/>
    <s v="No"/>
    <s v="No"/>
    <n v="153968"/>
    <s v="ASALARIADO"/>
    <n v="42"/>
  </r>
  <r>
    <n v="3132"/>
    <s v="HOMBRE"/>
    <n v="352314"/>
    <s v="TRABAJADOR INDEPENDIENTE"/>
    <s v="SECTOR PRIVADO"/>
    <x v="0"/>
    <s v="NO"/>
    <s v="SI"/>
    <n v="37"/>
    <s v="No"/>
    <s v="No"/>
    <n v="352314"/>
    <s v="TRABAJADOR INDEPENDIENTE"/>
    <n v="37"/>
  </r>
  <r>
    <n v="3133"/>
    <s v="HOMBRE"/>
    <n v="1389242.41"/>
    <s v="ASALARIADO"/>
    <s v="SECTOR PRIVADO"/>
    <x v="0"/>
    <s v="NO"/>
    <s v="NO"/>
    <n v="45"/>
    <s v="No"/>
    <s v="No"/>
    <n v="1389242.41"/>
    <s v="ASALARIADO"/>
    <n v="45"/>
  </r>
  <r>
    <n v="3134"/>
    <s v="HOMBRE"/>
    <n v="376977.2"/>
    <s v="ASALARIADO"/>
    <s v="SECTOR PUBLICO"/>
    <x v="0"/>
    <s v="NO"/>
    <s v="NO"/>
    <n v="47"/>
    <s v="No"/>
    <s v="No"/>
    <n v="376977.2"/>
    <s v="ASALARIADO"/>
    <n v="47"/>
  </r>
  <r>
    <n v="3135"/>
    <s v="HOMBRE"/>
    <n v="350955"/>
    <s v="ASALARIADO"/>
    <s v="SECTOR PRIVADO"/>
    <x v="0"/>
    <s v="NO"/>
    <s v="NO"/>
    <n v="41"/>
    <s v="No"/>
    <s v="No"/>
    <n v="350955"/>
    <s v="ASALARIADO"/>
    <n v="41"/>
  </r>
  <r>
    <n v="3136"/>
    <s v="MUJER"/>
    <n v="1275143"/>
    <s v="ASALARIADO"/>
    <s v="SECTOR PRIVADO"/>
    <x v="0"/>
    <s v="NO"/>
    <s v="NO"/>
    <n v="53"/>
    <s v="No"/>
    <s v="No"/>
    <n v="1275143"/>
    <s v="ASALARIADO"/>
    <n v="53"/>
  </r>
  <r>
    <n v="3137"/>
    <s v="MUJER"/>
    <n v="666437.5"/>
    <s v="ASALARIADO"/>
    <s v="SECTOR PUBLICO"/>
    <x v="0"/>
    <s v="NO"/>
    <s v="NO"/>
    <n v="26"/>
    <s v="No"/>
    <s v="No"/>
    <n v="666437.5"/>
    <s v="ASALARIADO"/>
    <n v="26"/>
  </r>
  <r>
    <n v="3138"/>
    <s v="HOMBRE"/>
    <n v="10652"/>
    <s v="ASALARIADO"/>
    <s v="SECTOR PRIVADO"/>
    <x v="0"/>
    <s v="SI"/>
    <s v="NO"/>
    <n v="23"/>
    <s v="No"/>
    <s v="No"/>
    <n v="10652"/>
    <s v="ASALARIADO"/>
    <n v="23"/>
  </r>
  <r>
    <n v="3139"/>
    <s v="HOMBRE"/>
    <n v="698559.5"/>
    <s v="ASALARIADO"/>
    <s v="SECTOR PUBLICO"/>
    <x v="0"/>
    <s v="NO"/>
    <s v="NO"/>
    <n v="31"/>
    <s v="No"/>
    <s v="No"/>
    <n v="698559.5"/>
    <s v="ASALARIADO"/>
    <n v="31"/>
  </r>
  <r>
    <n v="3140"/>
    <s v="MUJER"/>
    <n v="150000"/>
    <s v="ASALARIADO"/>
    <s v="SECTOR PRIVADO"/>
    <x v="0"/>
    <s v="NO"/>
    <s v="NO"/>
    <n v="21"/>
    <s v="No"/>
    <s v="No"/>
    <n v="150000"/>
    <s v="ASALARIADO"/>
    <n v="21"/>
  </r>
  <r>
    <n v="3141"/>
    <s v="MUJER"/>
    <n v="406159.28"/>
    <s v="ASALARIADO"/>
    <s v="SECTOR PRIVADO"/>
    <x v="0"/>
    <s v="NO"/>
    <s v="NO"/>
    <n v="25"/>
    <s v="No"/>
    <s v="No"/>
    <n v="406159.28"/>
    <s v="ASALARIADO"/>
    <n v="25"/>
  </r>
  <r>
    <n v="3142"/>
    <s v="MUJER"/>
    <n v="801190.2"/>
    <s v="ASALARIADO"/>
    <s v="SECTOR PRIVADO"/>
    <x v="0"/>
    <s v="NO"/>
    <s v="NO"/>
    <n v="43"/>
    <s v="No"/>
    <s v="No"/>
    <n v="801190.2"/>
    <s v="ASALARIADO"/>
    <n v="43"/>
  </r>
  <r>
    <n v="3143"/>
    <s v="HOMBRE"/>
    <n v="980353.5"/>
    <s v="ASALARIADO"/>
    <s v="SECTOR PUBLICO"/>
    <x v="0"/>
    <s v="NO"/>
    <s v="NO"/>
    <n v="34"/>
    <s v="No"/>
    <s v="No"/>
    <n v="980353.5"/>
    <s v="ASALARIADO"/>
    <n v="34"/>
  </r>
  <r>
    <n v="3144"/>
    <s v="HOMBRE"/>
    <n v="847403.34"/>
    <s v="ASALARIADO"/>
    <s v="SECTOR PRIVADO"/>
    <x v="0"/>
    <s v="NO"/>
    <s v="NO"/>
    <n v="45"/>
    <s v="No"/>
    <s v="No"/>
    <n v="847403.34"/>
    <s v="ASALARIADO"/>
    <n v="45"/>
  </r>
  <r>
    <n v="3145"/>
    <s v="HOMBRE"/>
    <n v="295505"/>
    <s v="ASALARIADO"/>
    <s v="SECTOR PRIVADO"/>
    <x v="0"/>
    <s v="NO"/>
    <s v="NO"/>
    <n v="36"/>
    <s v="No"/>
    <s v="No"/>
    <n v="295505"/>
    <s v="ASALARIADO"/>
    <n v="36"/>
  </r>
  <r>
    <n v="3146"/>
    <s v="HOMBRE"/>
    <n v="297046"/>
    <s v="ASEGURADO VOLUNTARIO"/>
    <s v="SECTOR PRIVADO"/>
    <x v="0"/>
    <s v="NO"/>
    <s v="NO"/>
    <n v="25"/>
    <s v="No"/>
    <s v="No"/>
    <n v="297046"/>
    <s v="ASEGURADO VOLUNTARIO"/>
    <n v="25"/>
  </r>
  <r>
    <n v="3147"/>
    <s v="MUJER"/>
    <n v="457220"/>
    <s v="ASALARIADO"/>
    <s v="SECTOR PUBLICO"/>
    <x v="0"/>
    <s v="NO"/>
    <s v="NO"/>
    <n v="25"/>
    <s v="No"/>
    <s v="No"/>
    <n v="457220"/>
    <s v="ASALARIADO"/>
    <n v="25"/>
  </r>
  <r>
    <n v="3148"/>
    <s v="HOMBRE"/>
    <n v="458557"/>
    <s v="TRABAJADOR INDEPENDIENTE"/>
    <s v="SECTOR PRIVADO"/>
    <x v="0"/>
    <s v="NO"/>
    <s v="SI"/>
    <n v="33"/>
    <s v="No"/>
    <s v="No"/>
    <n v="458557"/>
    <s v="TRABAJADOR INDEPENDIENTE"/>
    <n v="33"/>
  </r>
  <r>
    <n v="3149"/>
    <s v="MUJER"/>
    <n v="308439"/>
    <s v="TRABAJADOR INDEPENDIENTE"/>
    <s v="SECTOR PRIVADO"/>
    <x v="0"/>
    <s v="NO"/>
    <s v="SI"/>
    <n v="31"/>
    <s v="No"/>
    <s v="No"/>
    <n v="308439"/>
    <s v="TRABAJADOR INDEPENDIENTE"/>
    <n v="31"/>
  </r>
  <r>
    <n v="3150"/>
    <s v="MUJER"/>
    <n v="456605"/>
    <s v="PENSIONADOS EN SU PROPIO SISTEMA"/>
    <s v="SECTOR PUBLICO"/>
    <x v="0"/>
    <s v="NO"/>
    <s v="NO"/>
    <n v="67"/>
    <s v="No"/>
    <s v="No"/>
    <n v="456605"/>
    <s v="PENSIONADOS EN SU PROPIO SISTEMA"/>
    <n v="67"/>
  </r>
  <r>
    <n v="3151"/>
    <s v="MUJER"/>
    <n v="1542959.58"/>
    <s v="ASALARIADO"/>
    <s v="SECTOR PRIVADO"/>
    <x v="0"/>
    <s v="NO"/>
    <s v="NO"/>
    <n v="58"/>
    <s v="No"/>
    <s v="No"/>
    <n v="1542959.58"/>
    <s v="ASALARIADO"/>
    <n v="58"/>
  </r>
  <r>
    <n v="3152"/>
    <s v="HOMBRE"/>
    <n v="297046"/>
    <s v="TRABAJADOR INDEPENDIENTE"/>
    <s v="SECTOR PRIVADO"/>
    <x v="0"/>
    <s v="NO"/>
    <s v="NO"/>
    <n v="52"/>
    <s v="No"/>
    <s v="No"/>
    <n v="297046"/>
    <s v="TRABAJADOR INDEPENDIENTE"/>
    <n v="52"/>
  </r>
  <r>
    <n v="3153"/>
    <s v="HOMBRE"/>
    <n v="433254"/>
    <s v="TRABAJADOR INDEPENDIENTE"/>
    <s v="SECTOR PRIVADO"/>
    <x v="0"/>
    <s v="NO"/>
    <s v="SI"/>
    <n v="59"/>
    <s v="No"/>
    <s v="No"/>
    <n v="433254"/>
    <s v="TRABAJADOR INDEPENDIENTE"/>
    <n v="59"/>
  </r>
  <r>
    <n v="3154"/>
    <s v="HOMBRE"/>
    <n v="471223.1"/>
    <s v="ASALARIADO"/>
    <s v="SECTOR PRIVADO"/>
    <x v="0"/>
    <s v="NO"/>
    <s v="NO"/>
    <n v="23"/>
    <s v="No"/>
    <s v="No"/>
    <n v="471223.1"/>
    <s v="ASALARIADO"/>
    <n v="23"/>
  </r>
  <r>
    <n v="3155"/>
    <s v="MUJER"/>
    <n v="532710.84"/>
    <s v="ASALARIADO"/>
    <s v="SECTOR PUBLICO"/>
    <x v="0"/>
    <s v="NO"/>
    <s v="NO"/>
    <n v="44"/>
    <s v="No"/>
    <s v="No"/>
    <n v="532710.84"/>
    <s v="ASALARIADO"/>
    <n v="44"/>
  </r>
  <r>
    <n v="3156"/>
    <s v="HOMBRE"/>
    <n v="800000"/>
    <s v="ASALARIADO"/>
    <s v="SECTOR PRIVADO"/>
    <x v="0"/>
    <s v="NO"/>
    <s v="NO"/>
    <n v="35"/>
    <s v="No"/>
    <s v="No"/>
    <n v="800000"/>
    <s v="ASALARIADO"/>
    <n v="35"/>
  </r>
  <r>
    <n v="3157"/>
    <s v="MUJER"/>
    <n v="2467875.73"/>
    <s v="ASALARIADO"/>
    <s v="SECTOR PUBLICO"/>
    <x v="0"/>
    <s v="NO"/>
    <s v="NO"/>
    <n v="31"/>
    <s v="Atípico"/>
    <s v="No"/>
    <n v="2467875.73"/>
    <s v="ASALARIADO"/>
    <n v="31"/>
  </r>
  <r>
    <n v="3158"/>
    <s v="MUJER"/>
    <n v="384515.19"/>
    <s v="ASALARIADO"/>
    <s v="SECTOR PRIVADO"/>
    <x v="0"/>
    <s v="NO"/>
    <s v="NO"/>
    <n v="26"/>
    <s v="No"/>
    <s v="No"/>
    <n v="384515.19"/>
    <s v="ASALARIADO"/>
    <n v="26"/>
  </r>
  <r>
    <n v="3159"/>
    <s v="HOMBRE"/>
    <n v="784810.69"/>
    <s v="ASALARIADO"/>
    <s v="SECTOR PUBLICO"/>
    <x v="0"/>
    <s v="NO"/>
    <s v="NO"/>
    <n v="35"/>
    <s v="No"/>
    <s v="No"/>
    <n v="784810.69"/>
    <s v="ASALARIADO"/>
    <n v="35"/>
  </r>
  <r>
    <n v="3160"/>
    <s v="MUJER"/>
    <n v="532793"/>
    <s v="ASALARIADO"/>
    <s v="SECTOR PRIVADO"/>
    <x v="0"/>
    <s v="NO"/>
    <s v="NO"/>
    <n v="47"/>
    <s v="No"/>
    <s v="No"/>
    <n v="532793"/>
    <s v="ASALARIADO"/>
    <n v="47"/>
  </r>
  <r>
    <n v="3161"/>
    <s v="HOMBRE"/>
    <n v="388390"/>
    <s v="ASALARIADO"/>
    <s v="SECTOR PRIVADO"/>
    <x v="0"/>
    <s v="NO"/>
    <s v="NO"/>
    <n v="55"/>
    <s v="No"/>
    <s v="No"/>
    <n v="388390"/>
    <s v="ASALARIADO"/>
    <n v="55"/>
  </r>
  <r>
    <n v="3162"/>
    <s v="MUJER"/>
    <n v="410367"/>
    <s v="ASALARIADO"/>
    <s v="SECTOR PRIVADO"/>
    <x v="0"/>
    <s v="NO"/>
    <s v="NO"/>
    <n v="38"/>
    <s v="No"/>
    <s v="No"/>
    <n v="410367"/>
    <s v="ASALARIADO"/>
    <n v="38"/>
  </r>
  <r>
    <n v="3163"/>
    <s v="HOMBRE"/>
    <n v="1583534"/>
    <s v="ASALARIADO"/>
    <s v="SECTOR PUBLICO"/>
    <x v="0"/>
    <s v="NO"/>
    <s v="NO"/>
    <n v="59"/>
    <s v="No"/>
    <s v="No"/>
    <n v="1583534"/>
    <s v="ASALARIADO"/>
    <n v="59"/>
  </r>
  <r>
    <n v="3164"/>
    <s v="HOMBRE"/>
    <n v="356455"/>
    <s v="TRABAJADOR INDEPENDIENTE"/>
    <s v="SECTOR PRIVADO"/>
    <x v="0"/>
    <s v="NO"/>
    <s v="SI"/>
    <n v="36"/>
    <s v="No"/>
    <s v="No"/>
    <n v="356455"/>
    <s v="TRABAJADOR INDEPENDIENTE"/>
    <n v="36"/>
  </r>
  <r>
    <n v="3165"/>
    <s v="MUJER"/>
    <n v="125727.03999999999"/>
    <s v="PENSIONADOS EN SU PROPIO SISTEMA"/>
    <s v="SECTOR PUBLICO"/>
    <x v="0"/>
    <s v="NO"/>
    <s v="NO"/>
    <n v="73"/>
    <s v="No"/>
    <s v="No"/>
    <n v="125727.03999999999"/>
    <s v="PENSIONADOS EN SU PROPIO SISTEMA"/>
    <n v="73"/>
  </r>
  <r>
    <n v="3166"/>
    <s v="HOMBRE"/>
    <n v="268811.75"/>
    <s v="ASALARIADO"/>
    <s v="SECTOR PUBLICO"/>
    <x v="0"/>
    <s v="NO"/>
    <s v="NO"/>
    <n v="33"/>
    <s v="No"/>
    <s v="No"/>
    <n v="268811.75"/>
    <s v="ASALARIADO"/>
    <n v="33"/>
  </r>
  <r>
    <n v="3167"/>
    <s v="HOMBRE"/>
    <n v="406824"/>
    <s v="ASALARIADO"/>
    <s v="SECTOR PRIVADO"/>
    <x v="0"/>
    <s v="NO"/>
    <s v="NO"/>
    <n v="25"/>
    <s v="No"/>
    <s v="No"/>
    <n v="406824"/>
    <s v="ASALARIADO"/>
    <n v="25"/>
  </r>
  <r>
    <n v="3168"/>
    <s v="HOMBRE"/>
    <n v="1872119"/>
    <s v="ASALARIADO"/>
    <s v="SECTOR PUBLICO"/>
    <x v="0"/>
    <s v="NO"/>
    <s v="NO"/>
    <n v="37"/>
    <s v="No"/>
    <s v="No"/>
    <n v="1872119"/>
    <s v="ASALARIADO"/>
    <n v="37"/>
  </r>
  <r>
    <n v="3169"/>
    <s v="HOMBRE"/>
    <n v="1562879"/>
    <s v="ASALARIADO"/>
    <s v="SECTOR PUBLICO"/>
    <x v="0"/>
    <s v="NO"/>
    <s v="SI"/>
    <n v="42"/>
    <s v="No"/>
    <s v="No"/>
    <n v="1562879"/>
    <s v="ASALARIADO"/>
    <n v="42"/>
  </r>
  <r>
    <n v="3170"/>
    <s v="MUJER"/>
    <n v="501500"/>
    <s v="ASALARIADO"/>
    <s v="SECTOR PRIVADO"/>
    <x v="0"/>
    <s v="NO"/>
    <s v="SI"/>
    <n v="55"/>
    <s v="No"/>
    <s v="No"/>
    <n v="501500"/>
    <s v="ASALARIADO"/>
    <n v="55"/>
  </r>
  <r>
    <n v="3171"/>
    <s v="MUJER"/>
    <n v="458371"/>
    <s v="ASALARIADO"/>
    <s v="SECTOR PUBLICO"/>
    <x v="0"/>
    <s v="NO"/>
    <s v="SI"/>
    <n v="43"/>
    <s v="No"/>
    <s v="No"/>
    <n v="458371"/>
    <s v="ASALARIADO"/>
    <n v="43"/>
  </r>
  <r>
    <n v="3172"/>
    <s v="MUJER"/>
    <n v="466740"/>
    <s v="ASALARIADO"/>
    <s v="SECTOR PUBLICO"/>
    <x v="0"/>
    <s v="NO"/>
    <s v="SI"/>
    <n v="30"/>
    <s v="No"/>
    <s v="No"/>
    <n v="466740"/>
    <s v="ASALARIADO"/>
    <n v="30"/>
  </r>
  <r>
    <n v="3173"/>
    <s v="HOMBRE"/>
    <n v="416721.88"/>
    <s v="ASALARIADO"/>
    <s v="SECTOR PRIVADO"/>
    <x v="0"/>
    <s v="NO"/>
    <s v="NO"/>
    <n v="29"/>
    <s v="No"/>
    <s v="No"/>
    <n v="416721.88"/>
    <s v="ASALARIADO"/>
    <n v="29"/>
  </r>
  <r>
    <n v="3174"/>
    <s v="HOMBRE"/>
    <n v="518642.73"/>
    <s v="ASALARIADO"/>
    <s v="SECTOR PRIVADO"/>
    <x v="0"/>
    <s v="SI"/>
    <s v="NO"/>
    <n v="40"/>
    <s v="No"/>
    <s v="No"/>
    <n v="518642.73"/>
    <s v="ASALARIADO"/>
    <n v="40"/>
  </r>
  <r>
    <n v="3175"/>
    <s v="HOMBRE"/>
    <n v="297046"/>
    <s v="TRABAJADOR INDEPENDIENTE"/>
    <s v="SECTOR PRIVADO"/>
    <x v="0"/>
    <s v="SI"/>
    <s v="SI"/>
    <n v="36"/>
    <s v="No"/>
    <s v="No"/>
    <n v="297046"/>
    <s v="TRABAJADOR INDEPENDIENTE"/>
    <n v="36"/>
  </r>
  <r>
    <n v="3176"/>
    <s v="HOMBRE"/>
    <n v="326749"/>
    <s v="TRABAJADOR INDEPENDIENTE"/>
    <s v="SECTOR PRIVADO"/>
    <x v="0"/>
    <s v="NO"/>
    <s v="SI"/>
    <n v="50"/>
    <s v="No"/>
    <s v="No"/>
    <n v="326749"/>
    <s v="TRABAJADOR INDEPENDIENTE"/>
    <n v="50"/>
  </r>
  <r>
    <n v="3177"/>
    <s v="MUJER"/>
    <n v="703520.79"/>
    <s v="ASALARIADO"/>
    <s v="SECTOR PRIVADO"/>
    <x v="0"/>
    <s v="NO"/>
    <s v="NO"/>
    <n v="36"/>
    <s v="No"/>
    <s v="No"/>
    <n v="703520.79"/>
    <s v="ASALARIADO"/>
    <n v="36"/>
  </r>
  <r>
    <n v="3178"/>
    <s v="HOMBRE"/>
    <n v="360000"/>
    <s v="ASALARIADO"/>
    <s v="SECTOR PRIVADO"/>
    <x v="0"/>
    <s v="NO"/>
    <s v="NO"/>
    <n v="23"/>
    <s v="No"/>
    <s v="No"/>
    <n v="360000"/>
    <s v="ASALARIADO"/>
    <n v="23"/>
  </r>
  <r>
    <n v="3179"/>
    <s v="MUJER"/>
    <n v="1251585"/>
    <s v="ASALARIADO"/>
    <s v="SECTOR PUBLICO"/>
    <x v="0"/>
    <s v="NO"/>
    <s v="SI"/>
    <n v="50"/>
    <s v="No"/>
    <s v="No"/>
    <n v="1251585"/>
    <s v="ASALARIADO"/>
    <n v="50"/>
  </r>
  <r>
    <n v="3180"/>
    <s v="MUJER"/>
    <n v="278030"/>
    <s v="CONVENIOS ESPECIALES DE TRABAJADORES INDEPENDIENTES"/>
    <s v="SECTOR PRIVADO"/>
    <x v="0"/>
    <s v="NO"/>
    <s v="NO"/>
    <n v="35"/>
    <s v="No"/>
    <s v="No"/>
    <n v="278030"/>
    <s v="CONVENIOS ESPECIALES DE TRABAJADORES INDEPENDIENTES"/>
    <n v="35"/>
  </r>
  <r>
    <n v="3181"/>
    <s v="MUJER"/>
    <n v="473621"/>
    <s v="ASALARIADO"/>
    <s v="SECTOR PUBLICO"/>
    <x v="0"/>
    <s v="NO"/>
    <s v="SI"/>
    <n v="48"/>
    <s v="No"/>
    <s v="No"/>
    <n v="473621"/>
    <s v="ASALARIADO"/>
    <n v="48"/>
  </r>
  <r>
    <n v="3182"/>
    <s v="HOMBRE"/>
    <n v="559000"/>
    <s v="ASALARIADO"/>
    <s v="SECTOR PRIVADO"/>
    <x v="0"/>
    <s v="NO"/>
    <s v="NO"/>
    <n v="33"/>
    <s v="No"/>
    <s v="No"/>
    <n v="559000"/>
    <s v="ASALARIADO"/>
    <n v="33"/>
  </r>
  <r>
    <n v="3183"/>
    <s v="HOMBRE"/>
    <n v="484144"/>
    <s v="ASALARIADO"/>
    <s v="SECTOR PRIVADO"/>
    <x v="0"/>
    <s v="NO"/>
    <s v="NO"/>
    <n v="46"/>
    <s v="No"/>
    <s v="No"/>
    <n v="484144"/>
    <s v="ASALARIADO"/>
    <n v="46"/>
  </r>
  <r>
    <n v="3184"/>
    <s v="MUJER"/>
    <n v="278030"/>
    <s v="ASEGURADO VOLUNTARIO"/>
    <s v="SECTOR PRIVADO"/>
    <x v="0"/>
    <s v="NO"/>
    <s v="NO"/>
    <n v="26"/>
    <s v="No"/>
    <s v="No"/>
    <n v="278030"/>
    <s v="ASEGURADO VOLUNTARIO"/>
    <n v="26"/>
  </r>
  <r>
    <n v="3185"/>
    <s v="HOMBRE"/>
    <n v="1000000"/>
    <s v="ASALARIADO"/>
    <s v="SECTOR PRIVADO"/>
    <x v="0"/>
    <s v="NO"/>
    <s v="NO"/>
    <n v="24"/>
    <s v="No"/>
    <s v="No"/>
    <n v="1000000"/>
    <s v="ASALARIADO"/>
    <n v="24"/>
  </r>
  <r>
    <n v="3186"/>
    <s v="HOMBRE"/>
    <n v="532896.9"/>
    <s v="ASALARIADO"/>
    <s v="SECTOR PUBLICO"/>
    <x v="0"/>
    <s v="NO"/>
    <s v="NO"/>
    <n v="35"/>
    <s v="No"/>
    <s v="No"/>
    <n v="532896.9"/>
    <s v="ASALARIADO"/>
    <n v="35"/>
  </r>
  <r>
    <n v="3187"/>
    <s v="HOMBRE"/>
    <n v="914404.3"/>
    <s v="ASALARIADO"/>
    <s v="SECTOR PRIVADO"/>
    <x v="0"/>
    <s v="NO"/>
    <s v="NO"/>
    <n v="29"/>
    <s v="No"/>
    <s v="No"/>
    <n v="914404.3"/>
    <s v="ASALARIADO"/>
    <n v="29"/>
  </r>
  <r>
    <n v="3188"/>
    <s v="HOMBRE"/>
    <n v="680960"/>
    <s v="ASALARIADO"/>
    <s v="SECTOR PUBLICO"/>
    <x v="0"/>
    <s v="NO"/>
    <s v="NO"/>
    <n v="32"/>
    <s v="No"/>
    <s v="No"/>
    <n v="680960"/>
    <s v="ASALARIADO"/>
    <n v="32"/>
  </r>
  <r>
    <n v="3189"/>
    <s v="HOMBRE"/>
    <n v="409256.03"/>
    <s v="ASALARIADO"/>
    <s v="SECTOR PRIVADO"/>
    <x v="0"/>
    <s v="NO"/>
    <s v="NO"/>
    <n v="34"/>
    <s v="No"/>
    <s v="No"/>
    <n v="409256.03"/>
    <s v="ASALARIADO"/>
    <n v="34"/>
  </r>
  <r>
    <n v="3190"/>
    <s v="MUJER"/>
    <n v="297045"/>
    <s v="TRABAJADOR INDEPENDIENTE"/>
    <s v="SECTOR PRIVADO"/>
    <x v="0"/>
    <s v="NO"/>
    <s v="NO"/>
    <n v="39"/>
    <s v="No"/>
    <s v="No"/>
    <n v="297045"/>
    <s v="TRABAJADOR INDEPENDIENTE"/>
    <n v="39"/>
  </r>
  <r>
    <n v="3191"/>
    <s v="HOMBRE"/>
    <n v="278030"/>
    <s v="CONVENIOS ESPECIALES DE TRABAJADORES INDEPENDIENTES"/>
    <s v="SECTOR PRIVADO"/>
    <x v="0"/>
    <s v="NO"/>
    <s v="NO"/>
    <n v="45"/>
    <s v="No"/>
    <s v="No"/>
    <n v="278030"/>
    <s v="CONVENIOS ESPECIALES DE TRABAJADORES INDEPENDIENTES"/>
    <n v="45"/>
  </r>
  <r>
    <n v="3192"/>
    <s v="HOMBRE"/>
    <n v="762359.6"/>
    <s v="ASALARIADO"/>
    <s v="SECTOR PRIVADO"/>
    <x v="0"/>
    <s v="NO"/>
    <s v="NO"/>
    <n v="34"/>
    <s v="No"/>
    <s v="No"/>
    <n v="762359.6"/>
    <s v="ASALARIADO"/>
    <n v="34"/>
  </r>
  <r>
    <n v="3193"/>
    <s v="MUJER"/>
    <n v="639148"/>
    <s v="TRABAJADOR INDEPENDIENTE"/>
    <s v="SECTOR PRIVADO"/>
    <x v="0"/>
    <s v="NO"/>
    <s v="SI"/>
    <n v="74"/>
    <s v="No"/>
    <s v="No"/>
    <n v="639148"/>
    <s v="TRABAJADOR INDEPENDIENTE"/>
    <n v="74"/>
  </r>
  <r>
    <n v="3194"/>
    <s v="HOMBRE"/>
    <n v="410495.2"/>
    <s v="ASALARIADO"/>
    <s v="SECTOR PRIVADO"/>
    <x v="0"/>
    <s v="SI"/>
    <s v="SI"/>
    <n v="29"/>
    <s v="No"/>
    <s v="No"/>
    <n v="410495.2"/>
    <s v="ASALARIADO"/>
    <n v="29"/>
  </r>
  <r>
    <n v="3195"/>
    <s v="MUJER"/>
    <n v="504218.48"/>
    <s v="ASALARIADO"/>
    <s v="SECTOR PRIVADO"/>
    <x v="0"/>
    <s v="SI"/>
    <s v="NO"/>
    <n v="49"/>
    <s v="No"/>
    <s v="No"/>
    <n v="504218.48"/>
    <s v="ASALARIADO"/>
    <n v="49"/>
  </r>
  <r>
    <n v="3196"/>
    <s v="HOMBRE"/>
    <n v="660746"/>
    <s v="ASALARIADO"/>
    <s v="SECTOR PUBLICO"/>
    <x v="0"/>
    <s v="NO"/>
    <s v="NO"/>
    <n v="35"/>
    <s v="No"/>
    <s v="No"/>
    <n v="660746"/>
    <s v="ASALARIADO"/>
    <n v="35"/>
  </r>
  <r>
    <n v="3197"/>
    <s v="MUJER"/>
    <n v="874538.66"/>
    <s v="ASALARIADO"/>
    <s v="SECTOR PRIVADO"/>
    <x v="0"/>
    <s v="NO"/>
    <s v="NO"/>
    <n v="40"/>
    <s v="No"/>
    <s v="No"/>
    <n v="874538.66"/>
    <s v="ASALARIADO"/>
    <n v="40"/>
  </r>
  <r>
    <n v="3198"/>
    <s v="MUJER"/>
    <n v="346062"/>
    <s v="ASEGURADO VOLUNTARIO"/>
    <s v="SECTOR PRIVADO"/>
    <x v="0"/>
    <s v="NO"/>
    <s v="NO"/>
    <n v="43"/>
    <s v="No"/>
    <s v="No"/>
    <n v="346062"/>
    <s v="ASEGURADO VOLUNTARIO"/>
    <n v="43"/>
  </r>
  <r>
    <n v="3199"/>
    <s v="MUJER"/>
    <n v="641782.9"/>
    <s v="ASALARIADO"/>
    <s v="SECTOR PUBLICO"/>
    <x v="0"/>
    <s v="SI"/>
    <s v="NO"/>
    <n v="55"/>
    <s v="No"/>
    <s v="No"/>
    <n v="641782.9"/>
    <s v="ASALARIADO"/>
    <n v="55"/>
  </r>
  <r>
    <n v="3200"/>
    <s v="MUJER"/>
    <n v="359544.27"/>
    <s v="CONVENIOS ESPECIALES DE ASEGURADOS VOLUNTARIOS"/>
    <s v="SECTOR PRIVADO"/>
    <x v="0"/>
    <s v="SI"/>
    <s v="NO"/>
    <n v="32"/>
    <s v="No"/>
    <s v="No"/>
    <n v="359544.27"/>
    <s v="CONVENIOS ESPECIALES DE ASEGURADOS VOLUNTARIOS"/>
    <n v="32"/>
  </r>
  <r>
    <n v="3201"/>
    <s v="HOMBRE"/>
    <n v="326704.05"/>
    <s v="ASALARIADO"/>
    <s v="SECTOR PUBLICO"/>
    <x v="0"/>
    <s v="NO"/>
    <s v="NO"/>
    <n v="33"/>
    <s v="No"/>
    <s v="No"/>
    <n v="326704.05"/>
    <s v="ASALARIADO"/>
    <n v="33"/>
  </r>
  <r>
    <n v="3202"/>
    <s v="HOMBRE"/>
    <n v="300018"/>
    <s v="ASEGURADO VOLUNTARIO"/>
    <s v="SECTOR PRIVADO"/>
    <x v="0"/>
    <s v="NO"/>
    <s v="NO"/>
    <n v="85"/>
    <s v="No"/>
    <s v="No"/>
    <n v="300018"/>
    <s v="ASEGURADO VOLUNTARIO"/>
    <n v="85"/>
  </r>
  <r>
    <n v="3203"/>
    <s v="HOMBRE"/>
    <n v="1160637.07"/>
    <s v="ASALARIADO"/>
    <s v="SECTOR PRIVADO"/>
    <x v="0"/>
    <s v="NO"/>
    <s v="SI"/>
    <n v="29"/>
    <s v="No"/>
    <s v="No"/>
    <n v="1160637.07"/>
    <s v="ASALARIADO"/>
    <n v="29"/>
  </r>
  <r>
    <n v="3204"/>
    <s v="HOMBRE"/>
    <n v="367220"/>
    <s v="ASALARIADO"/>
    <s v="SECTOR PRIVADO"/>
    <x v="0"/>
    <s v="SI"/>
    <s v="NO"/>
    <n v="25"/>
    <s v="No"/>
    <s v="No"/>
    <n v="367220"/>
    <s v="ASALARIADO"/>
    <n v="25"/>
  </r>
  <r>
    <n v="3205"/>
    <s v="HOMBRE"/>
    <n v="450886"/>
    <s v="TRABAJADOR INDEPENDIENTE"/>
    <s v="SECTOR PRIVADO"/>
    <x v="0"/>
    <s v="SI"/>
    <s v="SI"/>
    <n v="45"/>
    <s v="No"/>
    <s v="No"/>
    <n v="450886"/>
    <s v="TRABAJADOR INDEPENDIENTE"/>
    <n v="45"/>
  </r>
  <r>
    <n v="3206"/>
    <s v="MUJER"/>
    <n v="80000"/>
    <s v="ASALARIADO"/>
    <s v="SECTOR PRIVADO"/>
    <x v="0"/>
    <s v="NO"/>
    <s v="NO"/>
    <n v="44"/>
    <s v="No"/>
    <s v="No"/>
    <n v="80000"/>
    <s v="ASALARIADO"/>
    <n v="44"/>
  </r>
  <r>
    <n v="3207"/>
    <s v="HOMBRE"/>
    <n v="297046"/>
    <s v="TRABAJADOR INDEPENDIENTE"/>
    <s v="SECTOR PRIVADO"/>
    <x v="0"/>
    <s v="SI"/>
    <s v="SI"/>
    <n v="50"/>
    <s v="No"/>
    <s v="No"/>
    <n v="297046"/>
    <s v="TRABAJADOR INDEPENDIENTE"/>
    <n v="50"/>
  </r>
  <r>
    <n v="3208"/>
    <s v="MUJER"/>
    <n v="280000"/>
    <s v="ASALARIADO"/>
    <s v="SECTOR PRIVADO"/>
    <x v="0"/>
    <s v="SI"/>
    <s v="SI"/>
    <n v="44"/>
    <s v="No"/>
    <s v="No"/>
    <n v="280000"/>
    <s v="ASALARIADO"/>
    <n v="44"/>
  </r>
  <r>
    <n v="3209"/>
    <s v="MUJER"/>
    <n v="575000"/>
    <s v="ASALARIADO"/>
    <s v="SECTOR PRIVADO"/>
    <x v="0"/>
    <s v="NO"/>
    <s v="SI"/>
    <n v="21"/>
    <s v="No"/>
    <s v="No"/>
    <n v="575000"/>
    <s v="ASALARIADO"/>
    <n v="21"/>
  </r>
  <r>
    <n v="3210"/>
    <s v="HOMBRE"/>
    <n v="356455"/>
    <s v="TRABAJADOR INDEPENDIENTE"/>
    <s v="SECTOR PRIVADO"/>
    <x v="0"/>
    <s v="NO"/>
    <s v="SI"/>
    <n v="50"/>
    <s v="No"/>
    <s v="No"/>
    <n v="356455"/>
    <s v="TRABAJADOR INDEPENDIENTE"/>
    <n v="50"/>
  </r>
  <r>
    <n v="3211"/>
    <s v="HOMBRE"/>
    <n v="1250882.3500000001"/>
    <s v="ASALARIADO"/>
    <s v="SECTOR PUBLICO"/>
    <x v="0"/>
    <s v="NO"/>
    <s v="NO"/>
    <n v="30"/>
    <s v="No"/>
    <s v="No"/>
    <n v="1250882.3500000001"/>
    <s v="ASALARIADO"/>
    <n v="30"/>
  </r>
  <r>
    <n v="3212"/>
    <s v="HOMBRE"/>
    <n v="1065177"/>
    <s v="ASEGURADO VOLUNTARIO"/>
    <s v="SECTOR PRIVADO"/>
    <x v="0"/>
    <s v="NO"/>
    <s v="NO"/>
    <n v="59"/>
    <s v="No"/>
    <s v="No"/>
    <n v="1065177"/>
    <s v="ASEGURADO VOLUNTARIO"/>
    <n v="59"/>
  </r>
  <r>
    <n v="3213"/>
    <s v="HOMBRE"/>
    <n v="285000"/>
    <s v="ASALARIADO"/>
    <s v="SECTOR PRIVADO"/>
    <x v="0"/>
    <s v="NO"/>
    <s v="SI"/>
    <n v="51"/>
    <s v="No"/>
    <s v="No"/>
    <n v="285000"/>
    <s v="ASALARIADO"/>
    <n v="51"/>
  </r>
  <r>
    <n v="3214"/>
    <s v="MUJER"/>
    <n v="1279275"/>
    <s v="ASALARIADO"/>
    <s v="SECTOR PUBLICO"/>
    <x v="0"/>
    <s v="NO"/>
    <s v="NO"/>
    <n v="31"/>
    <s v="No"/>
    <s v="No"/>
    <n v="1279275"/>
    <s v="ASALARIADO"/>
    <n v="31"/>
  </r>
  <r>
    <n v="3215"/>
    <s v="MUJER"/>
    <n v="563332"/>
    <s v="ASALARIADO"/>
    <s v="SECTOR PRIVADO"/>
    <x v="0"/>
    <s v="NO"/>
    <s v="NO"/>
    <n v="34"/>
    <s v="No"/>
    <s v="No"/>
    <n v="563332"/>
    <s v="ASALARIADO"/>
    <n v="34"/>
  </r>
  <r>
    <n v="3216"/>
    <s v="MUJER"/>
    <n v="450886"/>
    <s v="ASEGURADO VOLUNTARIO"/>
    <s v="SECTOR PRIVADO"/>
    <x v="0"/>
    <s v="SI"/>
    <s v="NO"/>
    <n v="95"/>
    <s v="No"/>
    <s v="No"/>
    <n v="450886"/>
    <s v="ASEGURADO VOLUNTARIO"/>
    <n v="95"/>
  </r>
  <r>
    <n v="3217"/>
    <s v="HOMBRE"/>
    <n v="58985"/>
    <s v="ASALARIADO"/>
    <s v="SECTOR PRIVADO"/>
    <x v="0"/>
    <s v="NO"/>
    <s v="SI"/>
    <n v="45"/>
    <s v="No"/>
    <s v="No"/>
    <n v="58985"/>
    <s v="ASALARIADO"/>
    <n v="45"/>
  </r>
  <r>
    <n v="3218"/>
    <s v="HOMBRE"/>
    <n v="278030"/>
    <s v="CONVENIOS ESPECIALES DE TRABAJADORES INDEPENDIENTES"/>
    <s v="SECTOR PRIVADO"/>
    <x v="0"/>
    <s v="NO"/>
    <s v="NO"/>
    <n v="35"/>
    <s v="No"/>
    <s v="No"/>
    <n v="278030"/>
    <s v="CONVENIOS ESPECIALES DE TRABAJADORES INDEPENDIENTES"/>
    <n v="35"/>
  </r>
  <r>
    <n v="3219"/>
    <s v="HOMBRE"/>
    <n v="347737.5"/>
    <s v="ASALARIADO"/>
    <s v="SECTOR PRIVADO"/>
    <x v="0"/>
    <s v="NO"/>
    <s v="NO"/>
    <n v="27"/>
    <s v="No"/>
    <s v="No"/>
    <n v="347737.5"/>
    <s v="ASALARIADO"/>
    <n v="27"/>
  </r>
  <r>
    <n v="3220"/>
    <s v="MUJER"/>
    <n v="455206.04"/>
    <s v="ASALARIADO"/>
    <s v="SECTOR PRIVADO"/>
    <x v="0"/>
    <s v="NO"/>
    <s v="NO"/>
    <n v="32"/>
    <s v="No"/>
    <s v="No"/>
    <n v="455206.04"/>
    <s v="ASALARIADO"/>
    <n v="32"/>
  </r>
  <r>
    <n v="3221"/>
    <s v="MUJER"/>
    <n v="339794.4"/>
    <s v="ASALARIADO"/>
    <s v="SECTOR PUBLICO"/>
    <x v="0"/>
    <s v="NO"/>
    <s v="NO"/>
    <n v="46"/>
    <s v="No"/>
    <s v="No"/>
    <n v="339794.4"/>
    <s v="ASALARIADO"/>
    <n v="46"/>
  </r>
  <r>
    <n v="3222"/>
    <s v="MUJER"/>
    <n v="445821"/>
    <s v="TRABAJADOR INDEPENDIENTE"/>
    <s v="SECTOR PRIVADO"/>
    <x v="0"/>
    <s v="NO"/>
    <s v="NO"/>
    <n v="63"/>
    <s v="No"/>
    <s v="No"/>
    <n v="445821"/>
    <s v="TRABAJADOR INDEPENDIENTE"/>
    <n v="63"/>
  </r>
  <r>
    <n v="3223"/>
    <s v="HOMBRE"/>
    <n v="326322"/>
    <s v="ASALARIADO"/>
    <s v="SECTOR PRIVADO"/>
    <x v="0"/>
    <s v="NO"/>
    <s v="NO"/>
    <n v="57"/>
    <s v="No"/>
    <s v="No"/>
    <n v="326322"/>
    <s v="ASALARIADO"/>
    <n v="57"/>
  </r>
  <r>
    <n v="3224"/>
    <s v="HOMBRE"/>
    <n v="278030"/>
    <s v="CONVENIOS ESPECIALES DE TRABAJADORES INDEPENDIENTES"/>
    <s v="SECTOR PRIVADO"/>
    <x v="0"/>
    <s v="NO"/>
    <s v="NO"/>
    <n v="57"/>
    <s v="No"/>
    <s v="No"/>
    <n v="278030"/>
    <s v="CONVENIOS ESPECIALES DE TRABAJADORES INDEPENDIENTES"/>
    <n v="57"/>
  </r>
  <r>
    <n v="3225"/>
    <s v="HOMBRE"/>
    <n v="300018"/>
    <s v="ASEGURADO VOLUNTARIO"/>
    <s v="SECTOR PRIVADO"/>
    <x v="0"/>
    <s v="NO"/>
    <s v="NO"/>
    <n v="60"/>
    <s v="No"/>
    <s v="No"/>
    <n v="300018"/>
    <s v="ASEGURADO VOLUNTARIO"/>
    <n v="60"/>
  </r>
  <r>
    <n v="3226"/>
    <s v="MUJER"/>
    <n v="420214.94"/>
    <s v="ASALARIADO"/>
    <s v="SECTOR PRIVADO"/>
    <x v="0"/>
    <s v="NO"/>
    <s v="NO"/>
    <n v="34"/>
    <s v="No"/>
    <s v="No"/>
    <n v="420214.94"/>
    <s v="ASALARIADO"/>
    <n v="34"/>
  </r>
  <r>
    <n v="3227"/>
    <s v="HOMBRE"/>
    <n v="202396.55"/>
    <s v="ASALARIADO"/>
    <s v="SECTOR PRIVADO"/>
    <x v="0"/>
    <s v="NO"/>
    <s v="NO"/>
    <n v="22"/>
    <s v="No"/>
    <s v="No"/>
    <n v="202396.55"/>
    <s v="ASALARIADO"/>
    <n v="22"/>
  </r>
  <r>
    <n v="3228"/>
    <s v="HOMBRE"/>
    <n v="1000025.21"/>
    <s v="PENSIONADOS EN SU PROPIO SISTEMA"/>
    <s v="SECTOR PUBLICO"/>
    <x v="0"/>
    <s v="NO"/>
    <s v="NO"/>
    <n v="67"/>
    <s v="No"/>
    <s v="No"/>
    <n v="1000025.21"/>
    <s v="PENSIONADOS EN SU PROPIO SISTEMA"/>
    <n v="67"/>
  </r>
  <r>
    <n v="3229"/>
    <s v="HOMBRE"/>
    <n v="924499"/>
    <s v="ASALARIADO"/>
    <s v="SECTOR PUBLICO"/>
    <x v="0"/>
    <s v="NO"/>
    <s v="NO"/>
    <n v="42"/>
    <s v="No"/>
    <s v="No"/>
    <n v="924499"/>
    <s v="ASALARIADO"/>
    <n v="42"/>
  </r>
  <r>
    <n v="3230"/>
    <s v="HOMBRE"/>
    <n v="336000"/>
    <s v="ASALARIADO"/>
    <s v="SECTOR PRIVADO"/>
    <x v="0"/>
    <s v="NO"/>
    <s v="SI"/>
    <n v="39"/>
    <s v="No"/>
    <s v="No"/>
    <n v="336000"/>
    <s v="ASALARIADO"/>
    <n v="39"/>
  </r>
  <r>
    <n v="3231"/>
    <s v="HOMBRE"/>
    <n v="278030"/>
    <s v="CONVENIOS ESPECIALES DE TRABAJADORES INDEPENDIENTES"/>
    <s v="SECTOR PRIVADO"/>
    <x v="0"/>
    <s v="NO"/>
    <s v="NO"/>
    <n v="89"/>
    <s v="No"/>
    <s v="No"/>
    <n v="278030"/>
    <s v="CONVENIOS ESPECIALES DE TRABAJADORES INDEPENDIENTES"/>
    <n v="89"/>
  </r>
  <r>
    <n v="3232"/>
    <s v="HOMBRE"/>
    <n v="1529457.14"/>
    <s v="ASALARIADO"/>
    <s v="SECTOR PRIVADO"/>
    <x v="0"/>
    <s v="NO"/>
    <s v="NO"/>
    <n v="32"/>
    <s v="No"/>
    <s v="No"/>
    <n v="1529457.14"/>
    <s v="ASALARIADO"/>
    <n v="32"/>
  </r>
  <r>
    <n v="3233"/>
    <s v="HOMBRE"/>
    <n v="297046"/>
    <s v="TRABAJADOR INDEPENDIENTE"/>
    <s v="SECTOR PRIVADO"/>
    <x v="0"/>
    <s v="NO"/>
    <s v="SI"/>
    <n v="59"/>
    <s v="No"/>
    <s v="No"/>
    <n v="297046"/>
    <s v="TRABAJADOR INDEPENDIENTE"/>
    <n v="59"/>
  </r>
  <r>
    <n v="3234"/>
    <s v="HOMBRE"/>
    <n v="358640"/>
    <s v="TRABAJADOR INDEPENDIENTE"/>
    <s v="SECTOR PRIVADO"/>
    <x v="0"/>
    <s v="NO"/>
    <s v="SI"/>
    <n v="63"/>
    <s v="No"/>
    <s v="No"/>
    <n v="358640"/>
    <s v="TRABAJADOR INDEPENDIENTE"/>
    <n v="63"/>
  </r>
  <r>
    <n v="3235"/>
    <s v="HOMBRE"/>
    <n v="414416"/>
    <s v="ASALARIADO"/>
    <s v="SECTOR PRIVADO"/>
    <x v="0"/>
    <s v="NO"/>
    <s v="NO"/>
    <n v="61"/>
    <s v="No"/>
    <s v="No"/>
    <n v="414416"/>
    <s v="ASALARIADO"/>
    <n v="61"/>
  </r>
  <r>
    <n v="3236"/>
    <s v="MUJER"/>
    <n v="347256"/>
    <s v="ASALARIADO"/>
    <s v="SECTOR PUBLICO"/>
    <x v="0"/>
    <s v="NO"/>
    <s v="SI"/>
    <n v="47"/>
    <s v="No"/>
    <s v="No"/>
    <n v="347256"/>
    <s v="ASALARIADO"/>
    <n v="47"/>
  </r>
  <r>
    <n v="3237"/>
    <s v="HOMBRE"/>
    <n v="1119534"/>
    <s v="TRABAJADOR INDEPENDIENTE"/>
    <s v="SECTOR PRIVADO"/>
    <x v="0"/>
    <s v="NO"/>
    <s v="NO"/>
    <n v="71"/>
    <s v="No"/>
    <s v="No"/>
    <n v="1119534"/>
    <s v="TRABAJADOR INDEPENDIENTE"/>
    <n v="71"/>
  </r>
  <r>
    <n v="3238"/>
    <s v="MUJER"/>
    <n v="346666.67"/>
    <s v="ASALARIADO"/>
    <s v="SECTOR PRIVADO"/>
    <x v="0"/>
    <s v="NO"/>
    <s v="NO"/>
    <n v="38"/>
    <s v="No"/>
    <s v="No"/>
    <n v="346666.67"/>
    <s v="ASALARIADO"/>
    <n v="38"/>
  </r>
  <r>
    <n v="3239"/>
    <s v="HOMBRE"/>
    <n v="594092"/>
    <s v="TRABAJADOR INDEPENDIENTE"/>
    <s v="SECTOR PRIVADO"/>
    <x v="0"/>
    <s v="NO"/>
    <s v="SI"/>
    <n v="39"/>
    <s v="No"/>
    <s v="No"/>
    <n v="594092"/>
    <s v="TRABAJADOR INDEPENDIENTE"/>
    <n v="39"/>
  </r>
  <r>
    <n v="3240"/>
    <s v="MUJER"/>
    <n v="175000"/>
    <s v="ASALARIADO"/>
    <s v="SECTOR PRIVADO"/>
    <x v="0"/>
    <s v="NO"/>
    <s v="NO"/>
    <n v="31"/>
    <s v="No"/>
    <s v="No"/>
    <n v="175000"/>
    <s v="ASALARIADO"/>
    <n v="31"/>
  </r>
  <r>
    <n v="3241"/>
    <s v="MUJER"/>
    <n v="2214734.2999999998"/>
    <s v="ASALARIADO"/>
    <s v="SECTOR PUBLICO"/>
    <x v="0"/>
    <s v="NO"/>
    <s v="NO"/>
    <n v="54"/>
    <s v="No"/>
    <s v="No"/>
    <n v="2214734.2999999998"/>
    <s v="ASALARIADO"/>
    <n v="54"/>
  </r>
  <r>
    <n v="3242"/>
    <s v="MUJER"/>
    <n v="657562.5"/>
    <s v="ASALARIADO"/>
    <s v="SECTOR PUBLICO"/>
    <x v="0"/>
    <s v="NO"/>
    <s v="NO"/>
    <n v="27"/>
    <s v="No"/>
    <s v="No"/>
    <n v="657562.5"/>
    <s v="ASALARIADO"/>
    <n v="27"/>
  </r>
  <r>
    <n v="3243"/>
    <s v="HOMBRE"/>
    <n v="297502"/>
    <s v="ASEGURADO VOLUNTARIO"/>
    <s v="SECTOR PRIVADO"/>
    <x v="0"/>
    <s v="NO"/>
    <s v="NO"/>
    <n v="67"/>
    <s v="No"/>
    <s v="No"/>
    <n v="297502"/>
    <s v="ASEGURADO VOLUNTARIO"/>
    <n v="67"/>
  </r>
  <r>
    <n v="3244"/>
    <s v="HOMBRE"/>
    <n v="422231"/>
    <s v="ASALARIADO"/>
    <s v="SECTOR PUBLICO"/>
    <x v="0"/>
    <s v="NO"/>
    <s v="NO"/>
    <n v="49"/>
    <s v="No"/>
    <s v="No"/>
    <n v="422231"/>
    <s v="ASALARIADO"/>
    <n v="49"/>
  </r>
  <r>
    <n v="3245"/>
    <s v="MUJER"/>
    <n v="500937.8"/>
    <s v="ASALARIADO"/>
    <s v="SECTOR PRIVADO"/>
    <x v="0"/>
    <s v="NO"/>
    <s v="NO"/>
    <n v="50"/>
    <s v="No"/>
    <s v="No"/>
    <n v="500937.8"/>
    <s v="ASALARIADO"/>
    <n v="50"/>
  </r>
  <r>
    <n v="3246"/>
    <s v="HOMBRE"/>
    <n v="278031"/>
    <s v="TRABAJADOR INDEPENDIENTE"/>
    <s v="SECTOR PRIVADO"/>
    <x v="0"/>
    <s v="NO"/>
    <s v="NO"/>
    <n v="42"/>
    <s v="No"/>
    <s v="No"/>
    <n v="278031"/>
    <s v="TRABAJADOR INDEPENDIENTE"/>
    <n v="42"/>
  </r>
  <r>
    <n v="3247"/>
    <s v="HOMBRE"/>
    <n v="180000"/>
    <s v="ASALARIADO"/>
    <s v="SECTOR PRIVADO"/>
    <x v="0"/>
    <s v="NO"/>
    <s v="SI"/>
    <n v="41"/>
    <s v="No"/>
    <s v="No"/>
    <n v="180000"/>
    <s v="ASALARIADO"/>
    <n v="41"/>
  </r>
  <r>
    <n v="3248"/>
    <s v="HOMBRE"/>
    <n v="194000"/>
    <s v="ASALARIADO"/>
    <s v="SECTOR PRIVADO"/>
    <x v="0"/>
    <s v="NO"/>
    <s v="NO"/>
    <n v="57"/>
    <s v="No"/>
    <s v="No"/>
    <n v="194000"/>
    <s v="ASALARIADO"/>
    <n v="57"/>
  </r>
  <r>
    <n v="3249"/>
    <s v="HOMBRE"/>
    <n v="606313.31000000006"/>
    <s v="PENSIONADOS EN SU PROPIO SISTEMA"/>
    <s v="SECTOR PUBLICO"/>
    <x v="0"/>
    <s v="NO"/>
    <s v="NO"/>
    <n v="62"/>
    <s v="No"/>
    <s v="No"/>
    <n v="606313.31000000006"/>
    <s v="PENSIONADOS EN SU PROPIO SISTEMA"/>
    <n v="62"/>
  </r>
  <r>
    <n v="3250"/>
    <s v="HOMBRE"/>
    <n v="556116.75"/>
    <s v="ASALARIADO"/>
    <s v="SECTOR PRIVADO"/>
    <x v="0"/>
    <s v="NO"/>
    <s v="NO"/>
    <n v="52"/>
    <s v="No"/>
    <s v="No"/>
    <n v="556116.75"/>
    <s v="ASALARIADO"/>
    <n v="52"/>
  </r>
  <r>
    <n v="3251"/>
    <s v="HOMBRE"/>
    <n v="1106966.42"/>
    <s v="ASALARIADO"/>
    <s v="SECTOR PUBLICO"/>
    <x v="0"/>
    <s v="NO"/>
    <s v="NO"/>
    <n v="36"/>
    <s v="No"/>
    <s v="No"/>
    <n v="1106966.42"/>
    <s v="ASALARIADO"/>
    <n v="36"/>
  </r>
  <r>
    <n v="3252"/>
    <s v="HOMBRE"/>
    <n v="415064.04"/>
    <s v="ASALARIADO"/>
    <s v="SECTOR PRIVADO"/>
    <x v="0"/>
    <s v="NO"/>
    <s v="NO"/>
    <n v="24"/>
    <s v="No"/>
    <s v="No"/>
    <n v="415064.04"/>
    <s v="ASALARIADO"/>
    <n v="24"/>
  </r>
  <r>
    <n v="3253"/>
    <s v="HOMBRE"/>
    <n v="500700"/>
    <s v="ASALARIADO"/>
    <s v="SECTOR PRIVADO"/>
    <x v="0"/>
    <s v="NO"/>
    <s v="NO"/>
    <n v="50"/>
    <s v="No"/>
    <s v="No"/>
    <n v="500700"/>
    <s v="ASALARIADO"/>
    <n v="50"/>
  </r>
  <r>
    <n v="3254"/>
    <s v="MUJER"/>
    <n v="1585515"/>
    <s v="ASALARIADO"/>
    <s v="SECTOR PUBLICO"/>
    <x v="0"/>
    <s v="NO"/>
    <s v="NO"/>
    <n v="61"/>
    <s v="No"/>
    <s v="No"/>
    <n v="1585515"/>
    <s v="ASALARIADO"/>
    <n v="61"/>
  </r>
  <r>
    <n v="3255"/>
    <s v="HOMBRE"/>
    <n v="567425"/>
    <s v="ASALARIADO"/>
    <s v="SECTOR PUBLICO"/>
    <x v="0"/>
    <s v="NO"/>
    <s v="NO"/>
    <n v="35"/>
    <s v="No"/>
    <s v="No"/>
    <n v="567425"/>
    <s v="ASALARIADO"/>
    <n v="35"/>
  </r>
  <r>
    <n v="3256"/>
    <s v="HOMBRE"/>
    <n v="3623771"/>
    <s v="ASALARIADO"/>
    <s v="SECTOR PUBLICO"/>
    <x v="0"/>
    <s v="NO"/>
    <s v="NO"/>
    <n v="60"/>
    <s v="Atípico"/>
    <s v="No"/>
    <n v="3623771"/>
    <s v="ASALARIADO"/>
    <n v="60"/>
  </r>
  <r>
    <n v="3257"/>
    <s v="MUJER"/>
    <n v="310124"/>
    <s v="TRABAJADOR INDEPENDIENTE"/>
    <s v="SECTOR PRIVADO"/>
    <x v="0"/>
    <s v="NO"/>
    <s v="NO"/>
    <n v="48"/>
    <s v="No"/>
    <s v="No"/>
    <n v="310124"/>
    <s v="TRABAJADOR INDEPENDIENTE"/>
    <n v="48"/>
  </r>
  <r>
    <n v="3258"/>
    <s v="HOMBRE"/>
    <n v="559014.66"/>
    <s v="ASALARIADO"/>
    <s v="SECTOR PRIVADO"/>
    <x v="0"/>
    <s v="NO"/>
    <s v="SI"/>
    <n v="44"/>
    <s v="No"/>
    <s v="No"/>
    <n v="559014.66"/>
    <s v="ASALARIADO"/>
    <n v="44"/>
  </r>
  <r>
    <n v="3259"/>
    <s v="HOMBRE"/>
    <n v="150000"/>
    <s v="ASALARIADO"/>
    <s v="SECTOR PRIVADO"/>
    <x v="0"/>
    <s v="NO"/>
    <s v="NO"/>
    <n v="24"/>
    <s v="No"/>
    <s v="No"/>
    <n v="150000"/>
    <s v="ASALARIADO"/>
    <n v="24"/>
  </r>
  <r>
    <n v="3260"/>
    <s v="HOMBRE"/>
    <n v="280000"/>
    <s v="ASALARIADO"/>
    <s v="SECTOR PRIVADO"/>
    <x v="0"/>
    <s v="NO"/>
    <s v="NO"/>
    <n v="40"/>
    <s v="No"/>
    <s v="No"/>
    <n v="280000"/>
    <s v="ASALARIADO"/>
    <n v="40"/>
  </r>
  <r>
    <n v="3261"/>
    <s v="HOMBRE"/>
    <n v="2667169.88"/>
    <s v="ASALARIADO"/>
    <s v="SECTOR PUBLICO"/>
    <x v="0"/>
    <s v="NO"/>
    <s v="NO"/>
    <n v="31"/>
    <s v="Atípico"/>
    <s v="No"/>
    <n v="2667169.88"/>
    <s v="ASALARIADO"/>
    <n v="31"/>
  </r>
  <r>
    <n v="3262"/>
    <s v="HOMBRE"/>
    <n v="315617"/>
    <s v="ASEGURADO VOLUNTARIO"/>
    <s v="SECTOR PRIVADO"/>
    <x v="0"/>
    <s v="NO"/>
    <s v="NO"/>
    <n v="44"/>
    <s v="No"/>
    <s v="No"/>
    <n v="315617"/>
    <s v="ASEGURADO VOLUNTARIO"/>
    <n v="44"/>
  </r>
  <r>
    <n v="3263"/>
    <s v="MUJER"/>
    <n v="446610.91"/>
    <s v="ASALARIADO"/>
    <s v="SECTOR PRIVADO"/>
    <x v="0"/>
    <s v="NO"/>
    <s v="NO"/>
    <n v="23"/>
    <s v="No"/>
    <s v="No"/>
    <n v="446610.91"/>
    <s v="ASALARIADO"/>
    <n v="23"/>
  </r>
  <r>
    <n v="3264"/>
    <s v="HOMBRE"/>
    <n v="549000"/>
    <s v="ASALARIADO"/>
    <s v="SECTOR PRIVADO"/>
    <x v="0"/>
    <s v="NO"/>
    <s v="NO"/>
    <n v="35"/>
    <s v="No"/>
    <s v="No"/>
    <n v="549000"/>
    <s v="ASALARIADO"/>
    <n v="35"/>
  </r>
  <r>
    <n v="3265"/>
    <s v="MUJER"/>
    <n v="370123"/>
    <s v="ASEGURADO VOLUNTARIO"/>
    <s v="SECTOR PRIVADO"/>
    <x v="0"/>
    <s v="NO"/>
    <s v="NO"/>
    <n v="53"/>
    <s v="No"/>
    <s v="No"/>
    <n v="370123"/>
    <s v="ASEGURADO VOLUNTARIO"/>
    <n v="53"/>
  </r>
  <r>
    <n v="3266"/>
    <s v="HOMBRE"/>
    <n v="5412755.4900000002"/>
    <s v="ASALARIADO"/>
    <s v="SECTOR PRIVADO"/>
    <x v="0"/>
    <s v="NO"/>
    <s v="NO"/>
    <n v="34"/>
    <s v="Atípico"/>
    <s v="No"/>
    <n v="5412755.4900000002"/>
    <s v="ASALARIADO"/>
    <n v="34"/>
  </r>
  <r>
    <n v="3267"/>
    <s v="HOMBRE"/>
    <n v="271250"/>
    <s v="ASALARIADO"/>
    <s v="SECTOR PRIVADO"/>
    <x v="0"/>
    <s v="NO"/>
    <s v="SI"/>
    <n v="19"/>
    <s v="No"/>
    <s v="No"/>
    <n v="271250"/>
    <s v="ASALARIADO"/>
    <n v="19"/>
  </r>
  <r>
    <n v="3268"/>
    <s v="MUJER"/>
    <n v="300018"/>
    <s v="ASEGURADO VOLUNTARIO"/>
    <s v="SECTOR PRIVADO"/>
    <x v="0"/>
    <s v="NO"/>
    <s v="NO"/>
    <n v="57"/>
    <s v="No"/>
    <s v="No"/>
    <n v="300018"/>
    <s v="ASEGURADO VOLUNTARIO"/>
    <n v="57"/>
  </r>
  <r>
    <n v="3269"/>
    <s v="HOMBRE"/>
    <n v="516873"/>
    <s v="TRABAJADOR INDEPENDIENTE"/>
    <s v="SECTOR PRIVADO"/>
    <x v="0"/>
    <s v="NO"/>
    <s v="NO"/>
    <n v="38"/>
    <s v="No"/>
    <s v="No"/>
    <n v="516873"/>
    <s v="TRABAJADOR INDEPENDIENTE"/>
    <n v="38"/>
  </r>
  <r>
    <n v="3270"/>
    <s v="HOMBRE"/>
    <n v="678863"/>
    <s v="PENSIONADOS EN SU PROPIO SISTEMA"/>
    <s v="SECTOR PUBLICO"/>
    <x v="0"/>
    <s v="NO"/>
    <s v="NO"/>
    <n v="79"/>
    <s v="No"/>
    <s v="No"/>
    <n v="678863"/>
    <s v="PENSIONADOS EN SU PROPIO SISTEMA"/>
    <n v="79"/>
  </r>
  <r>
    <n v="3271"/>
    <s v="HOMBRE"/>
    <n v="362964"/>
    <s v="TRABAJADOR INDEPENDIENTE"/>
    <s v="SECTOR PRIVADO"/>
    <x v="0"/>
    <s v="NO"/>
    <s v="SI"/>
    <n v="52"/>
    <s v="No"/>
    <s v="No"/>
    <n v="362964"/>
    <s v="TRABAJADOR INDEPENDIENTE"/>
    <n v="52"/>
  </r>
  <r>
    <n v="3272"/>
    <s v="HOMBRE"/>
    <n v="639148"/>
    <s v="TRABAJADOR INDEPENDIENTE"/>
    <s v="SECTOR PRIVADO"/>
    <x v="0"/>
    <s v="NO"/>
    <s v="SI"/>
    <n v="43"/>
    <s v="No"/>
    <s v="No"/>
    <n v="639148"/>
    <s v="TRABAJADOR INDEPENDIENTE"/>
    <n v="43"/>
  </r>
  <r>
    <n v="3273"/>
    <s v="MUJER"/>
    <n v="100000"/>
    <s v="ASALARIADO"/>
    <s v="SECTOR PRIVADO"/>
    <x v="0"/>
    <s v="SI"/>
    <s v="NO"/>
    <n v="30"/>
    <s v="No"/>
    <s v="No"/>
    <n v="100000"/>
    <s v="ASALARIADO"/>
    <n v="30"/>
  </r>
  <r>
    <n v="3274"/>
    <s v="MUJER"/>
    <n v="1160614"/>
    <s v="PENSIONADOS EN SU PROPIO SISTEMA"/>
    <s v="SECTOR PUBLICO"/>
    <x v="0"/>
    <s v="NO"/>
    <s v="NO"/>
    <n v="65"/>
    <s v="No"/>
    <s v="No"/>
    <n v="1160614"/>
    <s v="PENSIONADOS EN SU PROPIO SISTEMA"/>
    <n v="65"/>
  </r>
  <r>
    <n v="3275"/>
    <s v="HOMBRE"/>
    <n v="298018"/>
    <s v="TRABAJADOR INDEPENDIENTE"/>
    <s v="SECTOR PRIVADO"/>
    <x v="0"/>
    <s v="SI"/>
    <s v="SI"/>
    <n v="43"/>
    <s v="No"/>
    <s v="No"/>
    <n v="298018"/>
    <s v="TRABAJADOR INDEPENDIENTE"/>
    <n v="43"/>
  </r>
  <r>
    <n v="3276"/>
    <s v="HOMBRE"/>
    <n v="278030.99"/>
    <s v="CONVENIOS ESPECIALES DE TRABAJADORES INDEPENDIENTES"/>
    <s v="SECTOR PRIVADO"/>
    <x v="0"/>
    <s v="NO"/>
    <s v="NO"/>
    <n v="25"/>
    <s v="No"/>
    <s v="No"/>
    <n v="278030.99"/>
    <s v="CONVENIOS ESPECIALES DE TRABAJADORES INDEPENDIENTES"/>
    <n v="25"/>
  </r>
  <r>
    <n v="3277"/>
    <s v="HOMBRE"/>
    <n v="1718999.67"/>
    <s v="ASALARIADO"/>
    <s v="SECTOR PRIVADO"/>
    <x v="0"/>
    <s v="SI"/>
    <s v="NO"/>
    <n v="32"/>
    <s v="No"/>
    <s v="No"/>
    <n v="1718999.67"/>
    <s v="ASALARIADO"/>
    <n v="32"/>
  </r>
  <r>
    <n v="3278"/>
    <s v="HOMBRE"/>
    <n v="358468.86"/>
    <s v="ASALARIADO"/>
    <s v="SECTOR PRIVADO"/>
    <x v="0"/>
    <s v="NO"/>
    <s v="NO"/>
    <n v="52"/>
    <s v="No"/>
    <s v="No"/>
    <n v="358468.86"/>
    <s v="ASALARIADO"/>
    <n v="52"/>
  </r>
  <r>
    <n v="3279"/>
    <s v="HOMBRE"/>
    <n v="439167"/>
    <s v="ASALARIADO"/>
    <s v="SECTOR PRIVADO"/>
    <x v="0"/>
    <s v="NO"/>
    <s v="NO"/>
    <n v="44"/>
    <s v="No"/>
    <s v="No"/>
    <n v="439167"/>
    <s v="ASALARIADO"/>
    <n v="44"/>
  </r>
  <r>
    <n v="3280"/>
    <s v="HOMBRE"/>
    <n v="639148"/>
    <s v="TRABAJADOR INDEPENDIENTE"/>
    <s v="SECTOR PRIVADO"/>
    <x v="0"/>
    <s v="NO"/>
    <s v="NO"/>
    <n v="54"/>
    <s v="No"/>
    <s v="No"/>
    <n v="639148"/>
    <s v="TRABAJADOR INDEPENDIENTE"/>
    <n v="54"/>
  </r>
  <r>
    <n v="3281"/>
    <s v="HOMBRE"/>
    <n v="589824.6"/>
    <s v="ASALARIADO"/>
    <s v="SECTOR PRIVADO"/>
    <x v="0"/>
    <s v="NO"/>
    <s v="NO"/>
    <n v="33"/>
    <s v="No"/>
    <s v="No"/>
    <n v="589824.6"/>
    <s v="ASALARIADO"/>
    <n v="33"/>
  </r>
  <r>
    <n v="3282"/>
    <s v="MUJER"/>
    <n v="264315.09999999998"/>
    <s v="ASALARIADO"/>
    <s v="SECTOR PRIVADO"/>
    <x v="0"/>
    <s v="NO"/>
    <s v="NO"/>
    <n v="23"/>
    <s v="No"/>
    <s v="No"/>
    <n v="264315.09999999998"/>
    <s v="ASALARIADO"/>
    <n v="23"/>
  </r>
  <r>
    <n v="3283"/>
    <s v="HOMBRE"/>
    <n v="939801.74"/>
    <s v="ASALARIADO"/>
    <s v="SECTOR PUBLICO"/>
    <x v="0"/>
    <s v="NO"/>
    <s v="NO"/>
    <n v="34"/>
    <s v="No"/>
    <s v="No"/>
    <n v="939801.74"/>
    <s v="ASALARIADO"/>
    <n v="34"/>
  </r>
  <r>
    <n v="3284"/>
    <s v="HOMBRE"/>
    <n v="297045"/>
    <s v="ASEGURADO VOLUNTARIO"/>
    <s v="SECTOR PRIVADO"/>
    <x v="0"/>
    <s v="SI"/>
    <s v="NO"/>
    <n v="61"/>
    <s v="No"/>
    <s v="No"/>
    <n v="297045"/>
    <s v="ASEGURADO VOLUNTARIO"/>
    <n v="61"/>
  </r>
  <r>
    <n v="3285"/>
    <s v="MUJER"/>
    <n v="996628.96"/>
    <s v="ASALARIADO"/>
    <s v="SECTOR PUBLICO"/>
    <x v="0"/>
    <s v="NO"/>
    <s v="NO"/>
    <n v="34"/>
    <s v="No"/>
    <s v="No"/>
    <n v="996628.96"/>
    <s v="ASALARIADO"/>
    <n v="34"/>
  </r>
  <r>
    <n v="3286"/>
    <s v="HOMBRE"/>
    <n v="600000"/>
    <s v="ASALARIADO"/>
    <s v="SECTOR PRIVADO"/>
    <x v="0"/>
    <s v="NO"/>
    <s v="NO"/>
    <n v="48"/>
    <s v="No"/>
    <s v="No"/>
    <n v="600000"/>
    <s v="ASALARIADO"/>
    <n v="48"/>
  </r>
  <r>
    <n v="3287"/>
    <s v="HOMBRE"/>
    <n v="193800"/>
    <s v="ASALARIADO"/>
    <s v="SECTOR PRIVADO"/>
    <x v="0"/>
    <s v="NO"/>
    <s v="NO"/>
    <n v="28"/>
    <s v="No"/>
    <s v="No"/>
    <n v="193800"/>
    <s v="ASALARIADO"/>
    <n v="28"/>
  </r>
  <r>
    <n v="3288"/>
    <s v="HOMBRE"/>
    <n v="278030"/>
    <s v="CONVENIOS ESPECIALES DE TRABAJADORES INDEPENDIENTES"/>
    <s v="SECTOR PRIVADO"/>
    <x v="0"/>
    <s v="NO"/>
    <s v="NO"/>
    <n v="30"/>
    <s v="No"/>
    <s v="No"/>
    <n v="278030"/>
    <s v="CONVENIOS ESPECIALES DE TRABAJADORES INDEPENDIENTES"/>
    <n v="30"/>
  </r>
  <r>
    <n v="3289"/>
    <s v="HOMBRE"/>
    <n v="538043.07999999996"/>
    <s v="ASALARIADO"/>
    <s v="SECTOR PRIVADO"/>
    <x v="0"/>
    <s v="NO"/>
    <s v="NO"/>
    <n v="45"/>
    <s v="No"/>
    <s v="No"/>
    <n v="538043.07999999996"/>
    <s v="ASALARIADO"/>
    <n v="45"/>
  </r>
  <r>
    <n v="3290"/>
    <s v="MUJER"/>
    <n v="465000"/>
    <s v="ASALARIADO"/>
    <s v="SECTOR PRIVADO"/>
    <x v="0"/>
    <s v="NO"/>
    <s v="SI"/>
    <n v="28"/>
    <s v="No"/>
    <s v="No"/>
    <n v="465000"/>
    <s v="ASALARIADO"/>
    <n v="28"/>
  </r>
  <r>
    <n v="3291"/>
    <s v="HOMBRE"/>
    <n v="318610"/>
    <s v="TRABAJADOR INDEPENDIENTE"/>
    <s v="SECTOR PRIVADO"/>
    <x v="0"/>
    <s v="NO"/>
    <s v="NO"/>
    <n v="44"/>
    <s v="No"/>
    <s v="No"/>
    <n v="318610"/>
    <s v="TRABAJADOR INDEPENDIENTE"/>
    <n v="44"/>
  </r>
  <r>
    <n v="3292"/>
    <s v="MUJER"/>
    <n v="272000"/>
    <s v="ASALARIADO"/>
    <s v="SECTOR PRIVADO"/>
    <x v="0"/>
    <s v="NO"/>
    <s v="NO"/>
    <n v="60"/>
    <s v="No"/>
    <s v="No"/>
    <n v="272000"/>
    <s v="ASALARIADO"/>
    <n v="60"/>
  </r>
  <r>
    <n v="3293"/>
    <s v="MUJER"/>
    <n v="2588242.2000000002"/>
    <s v="ASALARIADO"/>
    <s v="SECTOR PUBLICO"/>
    <x v="0"/>
    <s v="NO"/>
    <s v="NO"/>
    <n v="32"/>
    <s v="Atípico"/>
    <s v="No"/>
    <n v="2588242.2000000002"/>
    <s v="ASALARIADO"/>
    <n v="32"/>
  </r>
  <r>
    <n v="3294"/>
    <s v="MUJER"/>
    <n v="302470"/>
    <s v="TRABAJADOR INDEPENDIENTE"/>
    <s v="SECTOR PRIVADO"/>
    <x v="0"/>
    <s v="NO"/>
    <s v="NO"/>
    <n v="28"/>
    <s v="No"/>
    <s v="No"/>
    <n v="302470"/>
    <s v="TRABAJADOR INDEPENDIENTE"/>
    <n v="28"/>
  </r>
  <r>
    <n v="3295"/>
    <s v="HOMBRE"/>
    <n v="300018"/>
    <s v="ASEGURADO VOLUNTARIO"/>
    <s v="SECTOR PRIVADO"/>
    <x v="1"/>
    <s v="NO"/>
    <s v="NO"/>
    <n v="85"/>
    <s v="No"/>
    <s v="No"/>
    <n v="300018"/>
    <s v="ASEGURADO VOLUNTARIO"/>
    <n v="85"/>
  </r>
  <r>
    <n v="3296"/>
    <s v="MUJER"/>
    <n v="509509"/>
    <s v="TRABAJADOR INDEPENDIENTE"/>
    <s v="SECTOR PRIVADO"/>
    <x v="0"/>
    <s v="NO"/>
    <s v="SI"/>
    <n v="36"/>
    <s v="No"/>
    <s v="No"/>
    <n v="509509"/>
    <s v="TRABAJADOR INDEPENDIENTE"/>
    <n v="36"/>
  </r>
  <r>
    <n v="3297"/>
    <s v="HOMBRE"/>
    <n v="25000"/>
    <s v="ASALARIADO"/>
    <s v="SECTOR PRIVADO"/>
    <x v="0"/>
    <s v="NO"/>
    <s v="NO"/>
    <n v="27"/>
    <s v="No"/>
    <s v="No"/>
    <n v="25000"/>
    <s v="ASALARIADO"/>
    <n v="27"/>
  </r>
  <r>
    <n v="3298"/>
    <s v="MUJER"/>
    <n v="355022.46"/>
    <s v="ASALARIADO"/>
    <s v="SECTOR PRIVADO"/>
    <x v="0"/>
    <s v="NO"/>
    <s v="NO"/>
    <n v="37"/>
    <s v="No"/>
    <s v="No"/>
    <n v="355022.46"/>
    <s v="ASALARIADO"/>
    <n v="37"/>
  </r>
  <r>
    <n v="3299"/>
    <s v="MUJER"/>
    <n v="727896.34"/>
    <s v="ASALARIADO"/>
    <s v="SECTOR PUBLICO"/>
    <x v="0"/>
    <s v="NO"/>
    <s v="NO"/>
    <n v="28"/>
    <s v="No"/>
    <s v="No"/>
    <n v="727896.34"/>
    <s v="ASALARIADO"/>
    <n v="28"/>
  </r>
  <r>
    <n v="3300"/>
    <s v="HOMBRE"/>
    <n v="343393"/>
    <s v="ASALARIADO"/>
    <s v="SECTOR PRIVADO"/>
    <x v="0"/>
    <s v="NO"/>
    <s v="NO"/>
    <n v="37"/>
    <s v="No"/>
    <s v="No"/>
    <n v="343393"/>
    <s v="ASALARIADO"/>
    <n v="37"/>
  </r>
  <r>
    <n v="3301"/>
    <s v="MUJER"/>
    <n v="296610"/>
    <s v="ASEGURADO VOLUNTARIO"/>
    <s v="SECTOR PRIVADO"/>
    <x v="0"/>
    <s v="NO"/>
    <s v="NO"/>
    <n v="22"/>
    <s v="No"/>
    <s v="No"/>
    <n v="296610"/>
    <s v="ASEGURADO VOLUNTARIO"/>
    <n v="22"/>
  </r>
  <r>
    <n v="3302"/>
    <s v="HOMBRE"/>
    <n v="1309556"/>
    <s v="PENSIONADOS EN SU PROPIO SISTEMA"/>
    <s v="SECTOR PUBLICO"/>
    <x v="0"/>
    <s v="NO"/>
    <s v="NO"/>
    <n v="55"/>
    <s v="No"/>
    <s v="No"/>
    <n v="1309556"/>
    <s v="PENSIONADOS EN SU PROPIO SISTEMA"/>
    <n v="55"/>
  </r>
  <r>
    <n v="3303"/>
    <s v="HOMBRE"/>
    <n v="278030.99"/>
    <s v="CONVENIOS ESPECIALES DE TRABAJADORES INDEPENDIENTES"/>
    <s v="SECTOR PRIVADO"/>
    <x v="0"/>
    <s v="NO"/>
    <s v="NO"/>
    <n v="64"/>
    <s v="No"/>
    <s v="No"/>
    <n v="278030.99"/>
    <s v="CONVENIOS ESPECIALES DE TRABAJADORES INDEPENDIENTES"/>
    <n v="64"/>
  </r>
  <r>
    <n v="3304"/>
    <s v="HOMBRE"/>
    <n v="184600"/>
    <s v="ASALARIADO"/>
    <s v="SECTOR PRIVADO"/>
    <x v="0"/>
    <s v="NO"/>
    <s v="NO"/>
    <n v="35"/>
    <s v="No"/>
    <s v="No"/>
    <n v="184600"/>
    <s v="ASALARIADO"/>
    <n v="35"/>
  </r>
  <r>
    <n v="3305"/>
    <s v="MUJER"/>
    <n v="1437897"/>
    <s v="ASALARIADO"/>
    <s v="SECTOR PUBLICO"/>
    <x v="0"/>
    <s v="NO"/>
    <s v="NO"/>
    <n v="59"/>
    <s v="No"/>
    <s v="No"/>
    <n v="1437897"/>
    <s v="ASALARIADO"/>
    <n v="59"/>
  </r>
  <r>
    <n v="3306"/>
    <s v="HOMBRE"/>
    <n v="298000"/>
    <s v="ASALARIADO"/>
    <s v="SECTOR PRIVADO"/>
    <x v="0"/>
    <s v="NO"/>
    <s v="NO"/>
    <n v="31"/>
    <s v="No"/>
    <s v="No"/>
    <n v="298000"/>
    <s v="ASALARIADO"/>
    <n v="31"/>
  </r>
  <r>
    <n v="3307"/>
    <s v="HOMBRE"/>
    <n v="324750"/>
    <s v="ASALARIADO"/>
    <s v="SECTOR PRIVADO"/>
    <x v="0"/>
    <s v="NO"/>
    <s v="NO"/>
    <n v="33"/>
    <s v="No"/>
    <s v="No"/>
    <n v="324750"/>
    <s v="ASALARIADO"/>
    <n v="33"/>
  </r>
  <r>
    <n v="3308"/>
    <s v="MUJER"/>
    <n v="1120416.72"/>
    <s v="ASALARIADO"/>
    <s v="SECTOR PRIVADO"/>
    <x v="0"/>
    <s v="NO"/>
    <s v="NO"/>
    <n v="33"/>
    <s v="No"/>
    <s v="No"/>
    <n v="1120416.72"/>
    <s v="ASALARIADO"/>
    <n v="33"/>
  </r>
  <r>
    <n v="3309"/>
    <s v="HOMBRE"/>
    <n v="484940"/>
    <s v="TRABAJADOR INDEPENDIENTE"/>
    <s v="SECTOR PRIVADO"/>
    <x v="0"/>
    <s v="NO"/>
    <s v="SI"/>
    <n v="33"/>
    <s v="No"/>
    <s v="No"/>
    <n v="484940"/>
    <s v="TRABAJADOR INDEPENDIENTE"/>
    <n v="33"/>
  </r>
  <r>
    <n v="3310"/>
    <s v="MUJER"/>
    <n v="467175.25"/>
    <s v="ASALARIADO"/>
    <s v="SECTOR PRIVADO"/>
    <x v="0"/>
    <s v="NO"/>
    <s v="NO"/>
    <n v="28"/>
    <s v="No"/>
    <s v="No"/>
    <n v="467175.25"/>
    <s v="ASALARIADO"/>
    <n v="28"/>
  </r>
  <r>
    <n v="3311"/>
    <s v="MUJER"/>
    <n v="405000"/>
    <s v="ASALARIADO"/>
    <s v="SECTOR PRIVADO"/>
    <x v="0"/>
    <s v="NO"/>
    <s v="NO"/>
    <n v="41"/>
    <s v="No"/>
    <s v="No"/>
    <n v="405000"/>
    <s v="ASALARIADO"/>
    <n v="41"/>
  </r>
  <r>
    <n v="3312"/>
    <s v="HOMBRE"/>
    <n v="597549.97"/>
    <s v="ASALARIADO"/>
    <s v="SECTOR PRIVADO"/>
    <x v="0"/>
    <s v="NO"/>
    <s v="NO"/>
    <n v="25"/>
    <s v="No"/>
    <s v="No"/>
    <n v="597549.97"/>
    <s v="ASALARIADO"/>
    <n v="25"/>
  </r>
  <r>
    <n v="3313"/>
    <s v="MUJER"/>
    <n v="643308"/>
    <s v="PENSIONADOS EN SU PROPIO SISTEMA"/>
    <s v="SECTOR PUBLICO"/>
    <x v="0"/>
    <s v="NO"/>
    <s v="NO"/>
    <n v="74"/>
    <s v="No"/>
    <s v="No"/>
    <n v="643308"/>
    <s v="PENSIONADOS EN SU PROPIO SISTEMA"/>
    <n v="74"/>
  </r>
  <r>
    <n v="3314"/>
    <s v="MUJER"/>
    <n v="510866"/>
    <s v="ASALARIADO"/>
    <s v="SECTOR PRIVADO"/>
    <x v="0"/>
    <s v="NO"/>
    <s v="NO"/>
    <n v="26"/>
    <s v="No"/>
    <s v="No"/>
    <n v="510866"/>
    <s v="ASALARIADO"/>
    <n v="26"/>
  </r>
  <r>
    <n v="3315"/>
    <s v="HOMBRE"/>
    <n v="297046"/>
    <s v="ASEGURADO VOLUNTARIO"/>
    <s v="SECTOR PRIVADO"/>
    <x v="0"/>
    <s v="NO"/>
    <s v="NO"/>
    <n v="36"/>
    <s v="No"/>
    <s v="No"/>
    <n v="297046"/>
    <s v="ASEGURADO VOLUNTARIO"/>
    <n v="36"/>
  </r>
  <r>
    <n v="3316"/>
    <s v="MUJER"/>
    <n v="688499"/>
    <s v="ASALARIADO"/>
    <s v="SECTOR PRIVADO"/>
    <x v="0"/>
    <s v="NO"/>
    <s v="NO"/>
    <n v="32"/>
    <s v="No"/>
    <s v="No"/>
    <n v="688499"/>
    <s v="ASALARIADO"/>
    <n v="32"/>
  </r>
  <r>
    <n v="3317"/>
    <s v="HOMBRE"/>
    <n v="310253.48"/>
    <s v="ASALARIADO"/>
    <s v="SECTOR PRIVADO"/>
    <x v="0"/>
    <s v="NO"/>
    <s v="NO"/>
    <n v="59"/>
    <s v="No"/>
    <s v="No"/>
    <n v="310253.48"/>
    <s v="ASALARIADO"/>
    <n v="59"/>
  </r>
  <r>
    <n v="3318"/>
    <s v="MUJER"/>
    <n v="297046"/>
    <s v="ASEGURADO VOLUNTARIO"/>
    <s v="SECTOR PRIVADO"/>
    <x v="0"/>
    <s v="NO"/>
    <s v="NO"/>
    <n v="57"/>
    <s v="No"/>
    <s v="No"/>
    <n v="297046"/>
    <s v="ASEGURADO VOLUNTARIO"/>
    <n v="57"/>
  </r>
  <r>
    <n v="3319"/>
    <s v="HOMBRE"/>
    <n v="877095.21"/>
    <s v="ASALARIADO"/>
    <s v="SECTOR PRIVADO"/>
    <x v="0"/>
    <s v="NO"/>
    <s v="NO"/>
    <n v="43"/>
    <s v="No"/>
    <s v="No"/>
    <n v="877095.21"/>
    <s v="ASALARIADO"/>
    <n v="43"/>
  </r>
  <r>
    <n v="3320"/>
    <s v="HOMBRE"/>
    <n v="689245.69"/>
    <s v="ASALARIADO"/>
    <s v="SECTOR PRIVADO"/>
    <x v="0"/>
    <s v="NO"/>
    <s v="NO"/>
    <n v="38"/>
    <s v="No"/>
    <s v="No"/>
    <n v="689245.69"/>
    <s v="ASALARIADO"/>
    <n v="38"/>
  </r>
  <r>
    <n v="3321"/>
    <s v="MUJER"/>
    <n v="1314275"/>
    <s v="ASALARIADO"/>
    <s v="SECTOR PUBLICO"/>
    <x v="0"/>
    <s v="NO"/>
    <s v="NO"/>
    <n v="46"/>
    <s v="No"/>
    <s v="No"/>
    <n v="1314275"/>
    <s v="ASALARIADO"/>
    <n v="46"/>
  </r>
  <r>
    <n v="3322"/>
    <s v="MUJER"/>
    <n v="540083"/>
    <s v="ASEGURADO VOLUNTARIO"/>
    <s v="SECTOR PRIVADO"/>
    <x v="1"/>
    <s v="SI"/>
    <s v="SI"/>
    <n v="73"/>
    <s v="No"/>
    <s v="No"/>
    <n v="540083"/>
    <s v="ASEGURADO VOLUNTARIO"/>
    <n v="73"/>
  </r>
  <r>
    <n v="3323"/>
    <s v="HOMBRE"/>
    <n v="609663"/>
    <s v="ASALARIADO"/>
    <s v="SECTOR PRIVADO"/>
    <x v="0"/>
    <s v="NO"/>
    <s v="SI"/>
    <n v="41"/>
    <s v="No"/>
    <s v="No"/>
    <n v="609663"/>
    <s v="ASALARIADO"/>
    <n v="41"/>
  </r>
  <r>
    <n v="3324"/>
    <s v="HOMBRE"/>
    <n v="727926.26"/>
    <s v="ASALARIADO"/>
    <s v="SECTOR PRIVADO"/>
    <x v="0"/>
    <s v="NO"/>
    <s v="NO"/>
    <n v="48"/>
    <s v="No"/>
    <s v="No"/>
    <n v="727926.26"/>
    <s v="ASALARIADO"/>
    <n v="48"/>
  </r>
  <r>
    <n v="3325"/>
    <s v="MUJER"/>
    <n v="1632331"/>
    <s v="ASALARIADO"/>
    <s v="SECTOR PUBLICO"/>
    <x v="0"/>
    <s v="NO"/>
    <s v="NO"/>
    <n v="44"/>
    <s v="No"/>
    <s v="No"/>
    <n v="1632331"/>
    <s v="ASALARIADO"/>
    <n v="44"/>
  </r>
  <r>
    <n v="3326"/>
    <s v="HOMBRE"/>
    <n v="444937.63"/>
    <s v="ASALARIADO"/>
    <s v="SECTOR PRIVADO"/>
    <x v="0"/>
    <s v="SI"/>
    <s v="NO"/>
    <n v="48"/>
    <s v="No"/>
    <s v="No"/>
    <n v="444937.63"/>
    <s v="ASALARIADO"/>
    <n v="48"/>
  </r>
  <r>
    <n v="3327"/>
    <s v="HOMBRE"/>
    <n v="185956"/>
    <s v="ASALARIADO"/>
    <s v="SECTOR PRIVADO"/>
    <x v="0"/>
    <s v="NO"/>
    <s v="NO"/>
    <n v="64"/>
    <s v="No"/>
    <s v="No"/>
    <n v="185956"/>
    <s v="ASALARIADO"/>
    <n v="64"/>
  </r>
  <r>
    <n v="3328"/>
    <s v="HOMBRE"/>
    <n v="121368.02"/>
    <s v="ASALARIADO"/>
    <s v="SECTOR PRIVADO"/>
    <x v="0"/>
    <s v="NO"/>
    <s v="NO"/>
    <n v="26"/>
    <s v="No"/>
    <s v="No"/>
    <n v="121368.02"/>
    <s v="ASALARIADO"/>
    <n v="26"/>
  </r>
  <r>
    <n v="3329"/>
    <s v="HOMBRE"/>
    <n v="532800"/>
    <s v="ASALARIADO"/>
    <s v="SECTOR PRIVADO"/>
    <x v="0"/>
    <s v="NO"/>
    <s v="NO"/>
    <n v="31"/>
    <s v="No"/>
    <s v="No"/>
    <n v="532800"/>
    <s v="ASALARIADO"/>
    <n v="31"/>
  </r>
  <r>
    <n v="3330"/>
    <s v="HOMBRE"/>
    <n v="1066381.08"/>
    <s v="ASALARIADO"/>
    <s v="SECTOR PRIVADO"/>
    <x v="0"/>
    <s v="NO"/>
    <s v="NO"/>
    <n v="29"/>
    <s v="No"/>
    <s v="No"/>
    <n v="1066381.08"/>
    <s v="ASALARIADO"/>
    <n v="29"/>
  </r>
  <r>
    <n v="3331"/>
    <s v="HOMBRE"/>
    <n v="280000"/>
    <s v="TRABAJADOR INDEPENDIENTE"/>
    <s v="SECTOR PRIVADO"/>
    <x v="0"/>
    <s v="NO"/>
    <s v="NO"/>
    <n v="40"/>
    <s v="No"/>
    <s v="No"/>
    <n v="280000"/>
    <s v="TRABAJADOR INDEPENDIENTE"/>
    <n v="40"/>
  </r>
  <r>
    <n v="3332"/>
    <s v="HOMBRE"/>
    <n v="342225.26"/>
    <s v="ASALARIADO"/>
    <s v="SECTOR PRIVADO"/>
    <x v="0"/>
    <s v="NO"/>
    <s v="NO"/>
    <n v="44"/>
    <s v="No"/>
    <s v="No"/>
    <n v="342225.26"/>
    <s v="ASALARIADO"/>
    <n v="44"/>
  </r>
  <r>
    <n v="3333"/>
    <s v="MUJER"/>
    <n v="535736.47"/>
    <s v="ASALARIADO"/>
    <s v="SECTOR PRIVADO"/>
    <x v="0"/>
    <s v="NO"/>
    <s v="NO"/>
    <n v="35"/>
    <s v="No"/>
    <s v="No"/>
    <n v="535736.47"/>
    <s v="ASALARIADO"/>
    <n v="35"/>
  </r>
  <r>
    <n v="3334"/>
    <s v="HOMBRE"/>
    <n v="288313.38"/>
    <s v="ASALARIADO"/>
    <s v="SECTOR PRIVADO"/>
    <x v="0"/>
    <s v="NO"/>
    <s v="NO"/>
    <n v="57"/>
    <s v="No"/>
    <s v="No"/>
    <n v="288313.38"/>
    <s v="ASALARIADO"/>
    <n v="57"/>
  </r>
  <r>
    <n v="3335"/>
    <s v="HOMBRE"/>
    <n v="1374999.99"/>
    <s v="ASALARIADO"/>
    <s v="SECTOR PRIVADO"/>
    <x v="0"/>
    <s v="SI"/>
    <s v="NO"/>
    <n v="37"/>
    <s v="No"/>
    <s v="No"/>
    <n v="1374999.99"/>
    <s v="ASALARIADO"/>
    <n v="37"/>
  </r>
  <r>
    <n v="3336"/>
    <s v="MUJER"/>
    <n v="748465"/>
    <s v="ASALARIADO"/>
    <s v="SECTOR PUBLICO"/>
    <x v="0"/>
    <s v="NO"/>
    <s v="NO"/>
    <n v="40"/>
    <s v="No"/>
    <s v="No"/>
    <n v="748465"/>
    <s v="ASALARIADO"/>
    <n v="40"/>
  </r>
  <r>
    <n v="3337"/>
    <s v="MUJER"/>
    <n v="235768.2"/>
    <s v="ASALARIADO"/>
    <s v="SECTOR PUBLICO"/>
    <x v="0"/>
    <s v="NO"/>
    <s v="NO"/>
    <n v="47"/>
    <s v="No"/>
    <s v="No"/>
    <n v="235768.2"/>
    <s v="ASALARIADO"/>
    <n v="47"/>
  </r>
  <r>
    <n v="3338"/>
    <s v="HOMBRE"/>
    <n v="11200"/>
    <s v="ASALARIADO"/>
    <s v="SECTOR PRIVADO"/>
    <x v="0"/>
    <s v="SI"/>
    <s v="SI"/>
    <n v="24"/>
    <s v="No"/>
    <s v="No"/>
    <n v="11200"/>
    <s v="ASALARIADO"/>
    <n v="24"/>
  </r>
  <r>
    <n v="3339"/>
    <s v="HOMBRE"/>
    <n v="377425.93"/>
    <s v="ASALARIADO"/>
    <s v="SECTOR PRIVADO"/>
    <x v="0"/>
    <s v="NO"/>
    <s v="NO"/>
    <n v="54"/>
    <s v="No"/>
    <s v="No"/>
    <n v="377425.93"/>
    <s v="ASALARIADO"/>
    <n v="54"/>
  </r>
  <r>
    <n v="3340"/>
    <s v="HOMBRE"/>
    <n v="297044"/>
    <s v="ASEGURADO VOLUNTARIO"/>
    <s v="SECTOR PRIVADO"/>
    <x v="0"/>
    <s v="SI"/>
    <s v="NO"/>
    <n v="55"/>
    <s v="No"/>
    <s v="No"/>
    <n v="297044"/>
    <s v="ASEGURADO VOLUNTARIO"/>
    <n v="55"/>
  </r>
  <r>
    <n v="3341"/>
    <s v="HOMBRE"/>
    <n v="85221.33"/>
    <s v="ASALARIADO"/>
    <s v="SECTOR PRIVADO"/>
    <x v="0"/>
    <s v="NO"/>
    <s v="NO"/>
    <n v="52"/>
    <s v="No"/>
    <s v="No"/>
    <n v="85221.33"/>
    <s v="ASALARIADO"/>
    <n v="52"/>
  </r>
  <r>
    <n v="3342"/>
    <s v="HOMBRE"/>
    <n v="297046"/>
    <s v="TRABAJADOR INDEPENDIENTE"/>
    <s v="SECTOR PRIVADO"/>
    <x v="0"/>
    <s v="NO"/>
    <s v="NO"/>
    <n v="59"/>
    <s v="No"/>
    <s v="No"/>
    <n v="297046"/>
    <s v="TRABAJADOR INDEPENDIENTE"/>
    <n v="59"/>
  </r>
  <r>
    <n v="3343"/>
    <s v="HOMBRE"/>
    <n v="280000"/>
    <s v="ASALARIADO"/>
    <s v="SECTOR PRIVADO"/>
    <x v="0"/>
    <s v="NO"/>
    <s v="NO"/>
    <n v="70"/>
    <s v="No"/>
    <s v="No"/>
    <n v="280000"/>
    <s v="ASALARIADO"/>
    <n v="70"/>
  </r>
  <r>
    <n v="3344"/>
    <s v="HOMBRE"/>
    <n v="400000"/>
    <s v="ASALARIADO"/>
    <s v="SECTOR PRIVADO"/>
    <x v="0"/>
    <s v="NO"/>
    <s v="NO"/>
    <n v="47"/>
    <s v="No"/>
    <s v="No"/>
    <n v="400000"/>
    <s v="ASALARIADO"/>
    <n v="47"/>
  </r>
  <r>
    <n v="3345"/>
    <s v="HOMBRE"/>
    <n v="664950.56000000006"/>
    <s v="ASALARIADO"/>
    <s v="SECTOR PRIVADO"/>
    <x v="0"/>
    <s v="SI"/>
    <s v="NO"/>
    <n v="38"/>
    <s v="No"/>
    <s v="No"/>
    <n v="664950.56000000006"/>
    <s v="ASALARIADO"/>
    <n v="38"/>
  </r>
  <r>
    <n v="3346"/>
    <s v="MUJER"/>
    <n v="580000"/>
    <s v="ASALARIADO"/>
    <s v="SECTOR PRIVADO"/>
    <x v="0"/>
    <s v="NO"/>
    <s v="NO"/>
    <n v="25"/>
    <s v="No"/>
    <s v="No"/>
    <n v="580000"/>
    <s v="ASALARIADO"/>
    <n v="25"/>
  </r>
  <r>
    <n v="3347"/>
    <s v="MUJER"/>
    <n v="183760"/>
    <s v="ASALARIADO"/>
    <s v="SECTOR PRIVADO"/>
    <x v="0"/>
    <s v="SI"/>
    <s v="NO"/>
    <n v="53"/>
    <s v="No"/>
    <s v="No"/>
    <n v="183760"/>
    <s v="ASALARIADO"/>
    <n v="53"/>
  </r>
  <r>
    <n v="3348"/>
    <s v="MUJER"/>
    <n v="591000"/>
    <s v="ASALARIADO"/>
    <s v="SECTOR PRIVADO"/>
    <x v="0"/>
    <s v="NO"/>
    <s v="NO"/>
    <n v="45"/>
    <s v="No"/>
    <s v="No"/>
    <n v="591000"/>
    <s v="ASALARIADO"/>
    <n v="45"/>
  </r>
  <r>
    <n v="3349"/>
    <s v="HOMBRE"/>
    <n v="1461023.23"/>
    <s v="ASALARIADO"/>
    <s v="SECTOR PRIVADO"/>
    <x v="0"/>
    <s v="NO"/>
    <s v="NO"/>
    <n v="30"/>
    <s v="No"/>
    <s v="No"/>
    <n v="1461023.23"/>
    <s v="ASALARIADO"/>
    <n v="30"/>
  </r>
  <r>
    <n v="3350"/>
    <s v="MUJER"/>
    <n v="1167041"/>
    <s v="ASALARIADO"/>
    <s v="SECTOR PUBLICO"/>
    <x v="0"/>
    <s v="NO"/>
    <s v="SI"/>
    <n v="32"/>
    <s v="No"/>
    <s v="No"/>
    <n v="1167041"/>
    <s v="ASALARIADO"/>
    <n v="32"/>
  </r>
  <r>
    <n v="3351"/>
    <s v="MUJER"/>
    <n v="240000"/>
    <s v="ASALARIADO"/>
    <s v="SECTOR PRIVADO"/>
    <x v="0"/>
    <s v="SI"/>
    <s v="SI"/>
    <n v="42"/>
    <s v="No"/>
    <s v="No"/>
    <n v="240000"/>
    <s v="ASALARIADO"/>
    <n v="42"/>
  </r>
  <r>
    <n v="3352"/>
    <s v="MUJER"/>
    <n v="227197.58"/>
    <s v="ASALARIADO"/>
    <s v="SECTOR PRIVADO"/>
    <x v="0"/>
    <s v="NO"/>
    <s v="NO"/>
    <n v="36"/>
    <s v="No"/>
    <s v="No"/>
    <n v="227197.58"/>
    <s v="ASALARIADO"/>
    <n v="36"/>
  </r>
  <r>
    <n v="3353"/>
    <s v="MUJER"/>
    <n v="346384"/>
    <s v="ASALARIADO"/>
    <s v="SECTOR PUBLICO"/>
    <x v="0"/>
    <s v="NO"/>
    <s v="NO"/>
    <n v="43"/>
    <s v="No"/>
    <s v="No"/>
    <n v="346384"/>
    <s v="ASALARIADO"/>
    <n v="43"/>
  </r>
  <r>
    <n v="3354"/>
    <s v="HOMBRE"/>
    <n v="821327.28"/>
    <s v="ASALARIADO"/>
    <s v="SECTOR PRIVADO"/>
    <x v="0"/>
    <s v="NO"/>
    <s v="NO"/>
    <n v="60"/>
    <s v="No"/>
    <s v="No"/>
    <n v="821327.28"/>
    <s v="ASALARIADO"/>
    <n v="60"/>
  </r>
  <r>
    <n v="3355"/>
    <s v="HOMBRE"/>
    <n v="350000"/>
    <s v="ASALARIADO"/>
    <s v="SECTOR PRIVADO"/>
    <x v="0"/>
    <s v="NO"/>
    <s v="NO"/>
    <n v="36"/>
    <s v="No"/>
    <s v="No"/>
    <n v="350000"/>
    <s v="ASALARIADO"/>
    <n v="36"/>
  </r>
  <r>
    <n v="3356"/>
    <s v="HOMBRE"/>
    <n v="351536.79"/>
    <s v="ASALARIADO"/>
    <s v="SECTOR PRIVADO"/>
    <x v="0"/>
    <s v="NO"/>
    <s v="NO"/>
    <n v="46"/>
    <s v="No"/>
    <s v="No"/>
    <n v="351536.79"/>
    <s v="ASALARIADO"/>
    <n v="46"/>
  </r>
  <r>
    <n v="3357"/>
    <s v="MUJER"/>
    <n v="258542.5"/>
    <s v="ASALARIADO"/>
    <s v="SECTOR PRIVADO"/>
    <x v="0"/>
    <s v="NO"/>
    <s v="NO"/>
    <n v="53"/>
    <s v="No"/>
    <s v="No"/>
    <n v="258542.5"/>
    <s v="ASALARIADO"/>
    <n v="53"/>
  </r>
  <r>
    <n v="3358"/>
    <s v="MUJER"/>
    <n v="297045"/>
    <s v="ASEGURADO VOLUNTARIO"/>
    <s v="SECTOR PRIVADO"/>
    <x v="0"/>
    <s v="SI"/>
    <s v="NO"/>
    <n v="40"/>
    <s v="No"/>
    <s v="No"/>
    <n v="297045"/>
    <s v="ASEGURADO VOLUNTARIO"/>
    <n v="40"/>
  </r>
  <r>
    <n v="3359"/>
    <s v="MUJER"/>
    <n v="289729"/>
    <s v="ASALARIADO"/>
    <s v="SECTOR PUBLICO"/>
    <x v="0"/>
    <s v="NO"/>
    <s v="SI"/>
    <n v="41"/>
    <s v="No"/>
    <s v="No"/>
    <n v="289729"/>
    <s v="ASALARIADO"/>
    <n v="41"/>
  </r>
  <r>
    <n v="3360"/>
    <s v="MUJER"/>
    <n v="550000"/>
    <s v="ASALARIADO"/>
    <s v="SECTOR PRIVADO"/>
    <x v="0"/>
    <s v="NO"/>
    <s v="NO"/>
    <n v="22"/>
    <s v="No"/>
    <s v="No"/>
    <n v="550000"/>
    <s v="ASALARIADO"/>
    <n v="22"/>
  </r>
  <r>
    <n v="3361"/>
    <s v="MUJER"/>
    <n v="1418498.89"/>
    <s v="ASALARIADO"/>
    <s v="SECTOR PRIVADO"/>
    <x v="0"/>
    <s v="NO"/>
    <s v="NO"/>
    <n v="48"/>
    <s v="No"/>
    <s v="No"/>
    <n v="1418498.89"/>
    <s v="ASALARIADO"/>
    <n v="48"/>
  </r>
  <r>
    <n v="3362"/>
    <s v="HOMBRE"/>
    <n v="2409620.6"/>
    <s v="ASALARIADO"/>
    <s v="SECTOR PUBLICO"/>
    <x v="0"/>
    <s v="NO"/>
    <s v="NO"/>
    <n v="52"/>
    <s v="Atípico"/>
    <s v="No"/>
    <n v="2409620.6"/>
    <s v="ASALARIADO"/>
    <n v="52"/>
  </r>
  <r>
    <n v="3363"/>
    <s v="MUJER"/>
    <n v="225000"/>
    <s v="ASALARIADO"/>
    <s v="SECTOR PRIVADO"/>
    <x v="0"/>
    <s v="NO"/>
    <s v="NO"/>
    <n v="36"/>
    <s v="No"/>
    <s v="No"/>
    <n v="225000"/>
    <s v="ASALARIADO"/>
    <n v="36"/>
  </r>
  <r>
    <n v="3364"/>
    <s v="MUJER"/>
    <n v="578167.4"/>
    <s v="ASALARIADO"/>
    <s v="SECTOR PUBLICO"/>
    <x v="0"/>
    <s v="NO"/>
    <s v="NO"/>
    <n v="40"/>
    <s v="No"/>
    <s v="No"/>
    <n v="578167.4"/>
    <s v="ASALARIADO"/>
    <n v="40"/>
  </r>
  <r>
    <n v="3365"/>
    <s v="MUJER"/>
    <n v="282305"/>
    <s v="ASEGURADO VOLUNTARIO"/>
    <s v="SECTOR PRIVADO"/>
    <x v="1"/>
    <s v="NO"/>
    <s v="NO"/>
    <n v="65"/>
    <s v="No"/>
    <s v="No"/>
    <n v="282305"/>
    <s v="ASEGURADO VOLUNTARIO"/>
    <n v="65"/>
  </r>
  <r>
    <n v="3366"/>
    <s v="MUJER"/>
    <n v="585519.47"/>
    <s v="ASALARIADO"/>
    <s v="SECTOR PUBLICO"/>
    <x v="0"/>
    <s v="NO"/>
    <s v="NO"/>
    <n v="54"/>
    <s v="No"/>
    <s v="No"/>
    <n v="585519.47"/>
    <s v="ASALARIADO"/>
    <n v="54"/>
  </r>
  <r>
    <n v="3367"/>
    <s v="HOMBRE"/>
    <n v="477206.99"/>
    <s v="ASALARIADO"/>
    <s v="SECTOR PRIVADO"/>
    <x v="0"/>
    <s v="NO"/>
    <s v="NO"/>
    <n v="27"/>
    <s v="No"/>
    <s v="No"/>
    <n v="477206.99"/>
    <s v="ASALARIADO"/>
    <n v="27"/>
  </r>
  <r>
    <n v="3368"/>
    <s v="MUJER"/>
    <n v="366740.15"/>
    <s v="ASALARIADO"/>
    <s v="SECTOR PRIVADO"/>
    <x v="0"/>
    <s v="NO"/>
    <s v="NO"/>
    <n v="37"/>
    <s v="No"/>
    <s v="No"/>
    <n v="366740.15"/>
    <s v="ASALARIADO"/>
    <n v="37"/>
  </r>
  <r>
    <n v="3369"/>
    <s v="MUJER"/>
    <n v="297045"/>
    <s v="ASEGURADO VOLUNTARIO"/>
    <s v="SECTOR PRIVADO"/>
    <x v="0"/>
    <s v="NO"/>
    <s v="NO"/>
    <n v="29"/>
    <s v="No"/>
    <s v="No"/>
    <n v="297045"/>
    <s v="ASEGURADO VOLUNTARIO"/>
    <n v="29"/>
  </r>
  <r>
    <n v="3370"/>
    <s v="MUJER"/>
    <n v="375728"/>
    <s v="ASALARIADO"/>
    <s v="SECTOR PRIVADO"/>
    <x v="0"/>
    <s v="SI"/>
    <s v="NO"/>
    <n v="41"/>
    <s v="No"/>
    <s v="No"/>
    <n v="375728"/>
    <s v="ASALARIADO"/>
    <n v="41"/>
  </r>
  <r>
    <n v="3371"/>
    <s v="HOMBRE"/>
    <n v="541286.99"/>
    <s v="ASALARIADO"/>
    <s v="SECTOR PRIVADO"/>
    <x v="0"/>
    <s v="NO"/>
    <s v="NO"/>
    <n v="38"/>
    <s v="No"/>
    <s v="No"/>
    <n v="541286.99"/>
    <s v="ASALARIADO"/>
    <n v="38"/>
  </r>
  <r>
    <n v="3372"/>
    <s v="HOMBRE"/>
    <n v="1486779"/>
    <s v="PENSIONADOS EN SU PROPIO SISTEMA"/>
    <s v="SECTOR PUBLICO"/>
    <x v="0"/>
    <s v="NO"/>
    <s v="NO"/>
    <n v="60"/>
    <s v="No"/>
    <s v="No"/>
    <n v="1486779"/>
    <s v="PENSIONADOS EN SU PROPIO SISTEMA"/>
    <n v="60"/>
  </r>
  <r>
    <n v="3373"/>
    <s v="MUJER"/>
    <n v="297045"/>
    <s v="ASEGURADO VOLUNTARIO"/>
    <s v="SECTOR PRIVADO"/>
    <x v="0"/>
    <s v="NO"/>
    <s v="NO"/>
    <n v="62"/>
    <s v="No"/>
    <s v="No"/>
    <n v="297045"/>
    <s v="ASEGURADO VOLUNTARIO"/>
    <n v="62"/>
  </r>
  <r>
    <n v="3374"/>
    <s v="HOMBRE"/>
    <n v="297046"/>
    <s v="ASEGURADO VOLUNTARIO"/>
    <s v="SECTOR PRIVADO"/>
    <x v="0"/>
    <s v="SI"/>
    <s v="NO"/>
    <n v="38"/>
    <s v="No"/>
    <s v="No"/>
    <n v="297046"/>
    <s v="ASEGURADO VOLUNTARIO"/>
    <n v="38"/>
  </r>
  <r>
    <n v="3375"/>
    <s v="MUJER"/>
    <n v="557319"/>
    <s v="TRABAJADOR INDEPENDIENTE"/>
    <s v="SECTOR PRIVADO"/>
    <x v="0"/>
    <s v="NO"/>
    <s v="NO"/>
    <n v="57"/>
    <s v="No"/>
    <s v="No"/>
    <n v="557319"/>
    <s v="TRABAJADOR INDEPENDIENTE"/>
    <n v="57"/>
  </r>
  <r>
    <n v="3376"/>
    <s v="HOMBRE"/>
    <n v="833592.1"/>
    <s v="ASALARIADO"/>
    <s v="SECTOR PUBLICO"/>
    <x v="0"/>
    <s v="NO"/>
    <s v="NO"/>
    <n v="31"/>
    <s v="No"/>
    <s v="No"/>
    <n v="833592.1"/>
    <s v="ASALARIADO"/>
    <n v="31"/>
  </r>
  <r>
    <n v="3377"/>
    <s v="HOMBRE"/>
    <n v="297950"/>
    <s v="CONVENIOS ESPECIALES DE TRABAJADORES INDEPENDIENTES"/>
    <s v="SECTOR PRIVADO"/>
    <x v="0"/>
    <s v="NO"/>
    <s v="NO"/>
    <n v="44"/>
    <s v="No"/>
    <s v="No"/>
    <n v="297950"/>
    <s v="CONVENIOS ESPECIALES DE TRABAJADORES INDEPENDIENTES"/>
    <n v="44"/>
  </r>
  <r>
    <n v="3378"/>
    <s v="HOMBRE"/>
    <n v="356455"/>
    <s v="TRABAJADOR INDEPENDIENTE"/>
    <s v="SECTOR PRIVADO"/>
    <x v="0"/>
    <s v="NO"/>
    <s v="SI"/>
    <n v="40"/>
    <s v="No"/>
    <s v="No"/>
    <n v="356455"/>
    <s v="TRABAJADOR INDEPENDIENTE"/>
    <n v="40"/>
  </r>
  <r>
    <n v="3379"/>
    <s v="HOMBRE"/>
    <n v="300438.55"/>
    <s v="ASALARIADO"/>
    <s v="SECTOR PRIVADO"/>
    <x v="0"/>
    <s v="NO"/>
    <s v="NO"/>
    <n v="19"/>
    <s v="No"/>
    <s v="No"/>
    <n v="300438.55"/>
    <s v="ASALARIADO"/>
    <n v="19"/>
  </r>
  <r>
    <n v="3380"/>
    <s v="MUJER"/>
    <n v="278030"/>
    <s v="CONVENIOS ESPECIALES DE ASEGURADOS VOLUNTARIOS"/>
    <s v="SECTOR PRIVADO"/>
    <x v="0"/>
    <s v="NO"/>
    <s v="NO"/>
    <n v="27"/>
    <s v="No"/>
    <s v="No"/>
    <n v="278030"/>
    <s v="CONVENIOS ESPECIALES DE ASEGURADOS VOLUNTARIOS"/>
    <n v="27"/>
  </r>
  <r>
    <n v="3381"/>
    <s v="HOMBRE"/>
    <n v="354166"/>
    <s v="ASALARIADO"/>
    <s v="SECTOR PRIVADO"/>
    <x v="0"/>
    <s v="NO"/>
    <s v="NO"/>
    <n v="25"/>
    <s v="No"/>
    <s v="No"/>
    <n v="354166"/>
    <s v="ASALARIADO"/>
    <n v="25"/>
  </r>
  <r>
    <n v="3382"/>
    <s v="HOMBRE"/>
    <n v="963859.52"/>
    <s v="ASALARIADO"/>
    <s v="SECTOR PUBLICO"/>
    <x v="0"/>
    <s v="NO"/>
    <s v="NO"/>
    <n v="55"/>
    <s v="No"/>
    <s v="No"/>
    <n v="963859.52"/>
    <s v="ASALARIADO"/>
    <n v="55"/>
  </r>
  <r>
    <n v="3383"/>
    <s v="HOMBRE"/>
    <n v="1057967.08"/>
    <s v="ASALARIADO"/>
    <s v="SECTOR PRIVADO"/>
    <x v="0"/>
    <s v="NO"/>
    <s v="NO"/>
    <n v="31"/>
    <s v="No"/>
    <s v="No"/>
    <n v="1057967.08"/>
    <s v="ASALARIADO"/>
    <n v="31"/>
  </r>
  <r>
    <n v="3384"/>
    <s v="HOMBRE"/>
    <n v="586234.97"/>
    <s v="ASALARIADO"/>
    <s v="SECTOR PRIVADO"/>
    <x v="0"/>
    <s v="NO"/>
    <s v="NO"/>
    <n v="57"/>
    <s v="No"/>
    <s v="No"/>
    <n v="586234.97"/>
    <s v="ASALARIADO"/>
    <n v="57"/>
  </r>
  <r>
    <n v="3385"/>
    <s v="HOMBRE"/>
    <n v="278030"/>
    <s v="CONVENIOS ESPECIALES DE TRABAJADORES INDEPENDIENTES"/>
    <s v="SECTOR PRIVADO"/>
    <x v="0"/>
    <s v="NO"/>
    <s v="NO"/>
    <n v="29"/>
    <s v="No"/>
    <s v="No"/>
    <n v="278030"/>
    <s v="CONVENIOS ESPECIALES DE TRABAJADORES INDEPENDIENTES"/>
    <n v="29"/>
  </r>
  <r>
    <n v="3386"/>
    <s v="HOMBRE"/>
    <n v="399148"/>
    <s v="TRABAJADOR INDEPENDIENTE"/>
    <s v="SECTOR PRIVADO"/>
    <x v="0"/>
    <s v="NO"/>
    <s v="SI"/>
    <n v="59"/>
    <s v="No"/>
    <s v="No"/>
    <n v="399148"/>
    <s v="TRABAJADOR INDEPENDIENTE"/>
    <n v="59"/>
  </r>
  <r>
    <n v="3387"/>
    <s v="MUJER"/>
    <n v="1377923.86"/>
    <s v="ASALARIADO"/>
    <s v="SECTOR PRIVADO"/>
    <x v="0"/>
    <s v="NO"/>
    <s v="NO"/>
    <n v="56"/>
    <s v="No"/>
    <s v="No"/>
    <n v="1377923.86"/>
    <s v="ASALARIADO"/>
    <n v="56"/>
  </r>
  <r>
    <n v="3388"/>
    <s v="HOMBRE"/>
    <n v="384000"/>
    <s v="ASALARIADO"/>
    <s v="SECTOR PRIVADO"/>
    <x v="0"/>
    <s v="NO"/>
    <s v="SI"/>
    <n v="43"/>
    <s v="No"/>
    <s v="No"/>
    <n v="384000"/>
    <s v="ASALARIADO"/>
    <n v="43"/>
  </r>
  <r>
    <n v="3389"/>
    <s v="HOMBRE"/>
    <n v="641830"/>
    <s v="ASALARIADO"/>
    <s v="SECTOR PRIVADO"/>
    <x v="0"/>
    <s v="NO"/>
    <s v="NO"/>
    <n v="50"/>
    <s v="No"/>
    <s v="No"/>
    <n v="641830"/>
    <s v="ASALARIADO"/>
    <n v="50"/>
  </r>
  <r>
    <n v="3390"/>
    <s v="HOMBRE"/>
    <n v="467680.51"/>
    <s v="ASALARIADO"/>
    <s v="SECTOR PRIVADO"/>
    <x v="0"/>
    <s v="SI"/>
    <s v="NO"/>
    <n v="31"/>
    <s v="No"/>
    <s v="No"/>
    <n v="467680.51"/>
    <s v="ASALARIADO"/>
    <n v="31"/>
  </r>
  <r>
    <n v="3391"/>
    <s v="HOMBRE"/>
    <n v="572881"/>
    <s v="ASALARIADO"/>
    <s v="SECTOR PRIVADO"/>
    <x v="0"/>
    <s v="NO"/>
    <s v="NO"/>
    <n v="27"/>
    <s v="No"/>
    <s v="No"/>
    <n v="572881"/>
    <s v="ASALARIADO"/>
    <n v="27"/>
  </r>
  <r>
    <n v="3392"/>
    <s v="HOMBRE"/>
    <n v="450242.43"/>
    <s v="ASALARIADO"/>
    <s v="SECTOR PRIVADO"/>
    <x v="0"/>
    <s v="NO"/>
    <s v="NO"/>
    <n v="24"/>
    <s v="No"/>
    <s v="No"/>
    <n v="450242.43"/>
    <s v="ASALARIADO"/>
    <n v="24"/>
  </r>
  <r>
    <n v="3393"/>
    <s v="HOMBRE"/>
    <n v="618962.9"/>
    <s v="ASALARIADO"/>
    <s v="SECTOR PRIVADO"/>
    <x v="0"/>
    <s v="NO"/>
    <s v="NO"/>
    <n v="51"/>
    <s v="No"/>
    <s v="No"/>
    <n v="618962.9"/>
    <s v="ASALARIADO"/>
    <n v="51"/>
  </r>
  <r>
    <n v="3394"/>
    <s v="MUJER"/>
    <n v="319591"/>
    <s v="ASALARIADO"/>
    <s v="SECTOR PRIVADO"/>
    <x v="0"/>
    <s v="SI"/>
    <s v="NO"/>
    <n v="34"/>
    <s v="No"/>
    <s v="No"/>
    <n v="319591"/>
    <s v="ASALARIADO"/>
    <n v="34"/>
  </r>
  <r>
    <n v="3395"/>
    <s v="HOMBRE"/>
    <n v="316412"/>
    <s v="TRABAJADOR INDEPENDIENTE"/>
    <s v="SECTOR PRIVADO"/>
    <x v="0"/>
    <s v="NO"/>
    <s v="SI"/>
    <n v="55"/>
    <s v="No"/>
    <s v="No"/>
    <n v="316412"/>
    <s v="TRABAJADOR INDEPENDIENTE"/>
    <n v="55"/>
  </r>
  <r>
    <n v="3396"/>
    <s v="MUJER"/>
    <n v="356455"/>
    <s v="TRABAJADOR INDEPENDIENTE"/>
    <s v="SECTOR PRIVADO"/>
    <x v="0"/>
    <s v="NO"/>
    <s v="NO"/>
    <n v="43"/>
    <s v="No"/>
    <s v="No"/>
    <n v="356455"/>
    <s v="TRABAJADOR INDEPENDIENTE"/>
    <n v="43"/>
  </r>
  <r>
    <n v="3397"/>
    <s v="HOMBRE"/>
    <n v="785855.82"/>
    <s v="ASALARIADO"/>
    <s v="SECTOR PRIVADO"/>
    <x v="0"/>
    <s v="NO"/>
    <s v="NO"/>
    <n v="55"/>
    <s v="No"/>
    <s v="No"/>
    <n v="785855.82"/>
    <s v="ASALARIADO"/>
    <n v="55"/>
  </r>
  <r>
    <n v="3398"/>
    <s v="HOMBRE"/>
    <n v="420000"/>
    <s v="ASALARIADO"/>
    <s v="SECTOR PRIVADO"/>
    <x v="0"/>
    <s v="NO"/>
    <s v="NO"/>
    <n v="52"/>
    <s v="No"/>
    <s v="No"/>
    <n v="420000"/>
    <s v="ASALARIADO"/>
    <n v="52"/>
  </r>
  <r>
    <n v="3399"/>
    <s v="HOMBRE"/>
    <n v="405063"/>
    <s v="TRABAJADOR INDEPENDIENTE"/>
    <s v="SECTOR PRIVADO"/>
    <x v="0"/>
    <s v="NO"/>
    <s v="SI"/>
    <n v="53"/>
    <s v="No"/>
    <s v="No"/>
    <n v="405063"/>
    <s v="TRABAJADOR INDEPENDIENTE"/>
    <n v="53"/>
  </r>
  <r>
    <n v="3400"/>
    <s v="MUJER"/>
    <n v="297139"/>
    <s v="ASEGURADO VOLUNTARIO"/>
    <s v="SECTOR PRIVADO"/>
    <x v="0"/>
    <s v="SI"/>
    <s v="NO"/>
    <n v="36"/>
    <s v="No"/>
    <s v="No"/>
    <n v="297139"/>
    <s v="ASEGURADO VOLUNTARIO"/>
    <n v="36"/>
  </r>
  <r>
    <n v="3401"/>
    <s v="HOMBRE"/>
    <n v="175000"/>
    <s v="ASALARIADO"/>
    <s v="SECTOR PRIVADO"/>
    <x v="0"/>
    <s v="NO"/>
    <s v="NO"/>
    <n v="32"/>
    <s v="No"/>
    <s v="No"/>
    <n v="175000"/>
    <s v="ASALARIADO"/>
    <n v="32"/>
  </r>
  <r>
    <n v="3402"/>
    <s v="HOMBRE"/>
    <n v="299647"/>
    <s v="ASEGURADO VOLUNTARIO"/>
    <s v="SECTOR PRIVADO"/>
    <x v="1"/>
    <s v="NO"/>
    <s v="NO"/>
    <n v="52"/>
    <s v="No"/>
    <s v="No"/>
    <n v="299647"/>
    <s v="ASEGURADO VOLUNTARIO"/>
    <n v="52"/>
  </r>
  <r>
    <n v="3403"/>
    <s v="HOMBRE"/>
    <n v="1202402.74"/>
    <s v="ASALARIADO"/>
    <s v="SECTOR PUBLICO"/>
    <x v="0"/>
    <s v="NO"/>
    <s v="NO"/>
    <n v="53"/>
    <s v="No"/>
    <s v="No"/>
    <n v="1202402.74"/>
    <s v="ASALARIADO"/>
    <n v="53"/>
  </r>
  <r>
    <n v="3404"/>
    <s v="HOMBRE"/>
    <n v="264929.65999999997"/>
    <s v="ASALARIADO"/>
    <s v="SECTOR PRIVADO"/>
    <x v="0"/>
    <s v="NO"/>
    <s v="NO"/>
    <n v="48"/>
    <s v="No"/>
    <s v="No"/>
    <n v="264929.65999999997"/>
    <s v="ASALARIADO"/>
    <n v="48"/>
  </r>
  <r>
    <n v="3405"/>
    <s v="HOMBRE"/>
    <n v="623902.14"/>
    <s v="ASALARIADO"/>
    <s v="SECTOR PRIVADO"/>
    <x v="0"/>
    <s v="NO"/>
    <s v="NO"/>
    <n v="44"/>
    <s v="No"/>
    <s v="No"/>
    <n v="623902.14"/>
    <s v="ASALARIADO"/>
    <n v="44"/>
  </r>
  <r>
    <n v="3406"/>
    <s v="MUJER"/>
    <n v="425046"/>
    <s v="ASALARIADO"/>
    <s v="SECTOR PUBLICO"/>
    <x v="0"/>
    <s v="NO"/>
    <s v="NO"/>
    <n v="42"/>
    <s v="No"/>
    <s v="No"/>
    <n v="425046"/>
    <s v="ASALARIADO"/>
    <n v="42"/>
  </r>
  <r>
    <n v="3407"/>
    <s v="HOMBRE"/>
    <n v="420375"/>
    <s v="ASALARIADO"/>
    <s v="SECTOR PRIVADO"/>
    <x v="0"/>
    <s v="NO"/>
    <s v="NO"/>
    <n v="30"/>
    <s v="No"/>
    <s v="No"/>
    <n v="420375"/>
    <s v="ASALARIADO"/>
    <n v="30"/>
  </r>
  <r>
    <n v="3408"/>
    <s v="HOMBRE"/>
    <n v="1429399.25"/>
    <s v="ASALARIADO"/>
    <s v="SECTOR PRIVADO"/>
    <x v="0"/>
    <s v="NO"/>
    <s v="NO"/>
    <n v="51"/>
    <s v="No"/>
    <s v="No"/>
    <n v="1429399.25"/>
    <s v="ASALARIADO"/>
    <n v="51"/>
  </r>
  <r>
    <n v="3409"/>
    <s v="HOMBRE"/>
    <n v="640789.43999999994"/>
    <s v="ASALARIADO"/>
    <s v="SECTOR PRIVADO"/>
    <x v="0"/>
    <s v="NO"/>
    <s v="NO"/>
    <n v="23"/>
    <s v="No"/>
    <s v="No"/>
    <n v="640789.43999999994"/>
    <s v="ASALARIADO"/>
    <n v="23"/>
  </r>
  <r>
    <n v="3410"/>
    <s v="HOMBRE"/>
    <n v="394800"/>
    <s v="ASALARIADO"/>
    <s v="SECTOR PRIVADO"/>
    <x v="0"/>
    <s v="NO"/>
    <s v="NO"/>
    <n v="51"/>
    <s v="No"/>
    <s v="No"/>
    <n v="394800"/>
    <s v="ASALARIADO"/>
    <n v="51"/>
  </r>
  <r>
    <n v="3411"/>
    <s v="HOMBRE"/>
    <n v="16858742"/>
    <s v="TRABAJADOR INDEPENDIENTE"/>
    <s v="SECTOR PRIVADO"/>
    <x v="0"/>
    <s v="NO"/>
    <s v="NO"/>
    <n v="75"/>
    <s v="Atípico"/>
    <s v="No"/>
    <n v="16858742"/>
    <s v="TRABAJADOR INDEPENDIENTE"/>
    <n v="75"/>
  </r>
  <r>
    <n v="3412"/>
    <s v="HOMBRE"/>
    <n v="485025.35"/>
    <s v="ASALARIADO"/>
    <s v="SECTOR PUBLICO"/>
    <x v="0"/>
    <s v="NO"/>
    <s v="NO"/>
    <n v="30"/>
    <s v="No"/>
    <s v="No"/>
    <n v="485025.35"/>
    <s v="ASALARIADO"/>
    <n v="30"/>
  </r>
  <r>
    <n v="3413"/>
    <s v="HOMBRE"/>
    <n v="263696"/>
    <s v="ASALARIADO"/>
    <s v="SECTOR PRIVADO"/>
    <x v="0"/>
    <s v="NO"/>
    <s v="SI"/>
    <n v="60"/>
    <s v="No"/>
    <s v="No"/>
    <n v="263696"/>
    <s v="ASALARIADO"/>
    <n v="60"/>
  </r>
  <r>
    <n v="3414"/>
    <s v="HOMBRE"/>
    <n v="362773"/>
    <s v="ASALARIADO"/>
    <s v="SECTOR PUBLICO"/>
    <x v="0"/>
    <s v="NO"/>
    <s v="NO"/>
    <n v="27"/>
    <s v="No"/>
    <s v="No"/>
    <n v="362773"/>
    <s v="ASALARIADO"/>
    <n v="27"/>
  </r>
  <r>
    <n v="3415"/>
    <s v="HOMBRE"/>
    <n v="4006214.55"/>
    <s v="ASALARIADO"/>
    <s v="SECTOR PUBLICO"/>
    <x v="0"/>
    <s v="NO"/>
    <s v="NO"/>
    <n v="51"/>
    <s v="Atípico"/>
    <s v="No"/>
    <n v="4006214.55"/>
    <s v="ASALARIADO"/>
    <n v="51"/>
  </r>
  <r>
    <n v="3416"/>
    <s v="HOMBRE"/>
    <n v="476556.35"/>
    <s v="ASALARIADO"/>
    <s v="SECTOR PRIVADO"/>
    <x v="0"/>
    <s v="NO"/>
    <s v="NO"/>
    <n v="26"/>
    <s v="No"/>
    <s v="No"/>
    <n v="476556.35"/>
    <s v="ASALARIADO"/>
    <n v="26"/>
  </r>
  <r>
    <n v="3417"/>
    <s v="HOMBRE"/>
    <n v="672285.72"/>
    <s v="ASALARIADO"/>
    <s v="SECTOR PRIVADO"/>
    <x v="0"/>
    <s v="NO"/>
    <s v="NO"/>
    <n v="40"/>
    <s v="No"/>
    <s v="No"/>
    <n v="672285.72"/>
    <s v="ASALARIADO"/>
    <n v="40"/>
  </r>
  <r>
    <n v="3418"/>
    <s v="HOMBRE"/>
    <n v="501333.33"/>
    <s v="ASALARIADO"/>
    <s v="SECTOR PRIVADO"/>
    <x v="0"/>
    <s v="NO"/>
    <s v="NO"/>
    <n v="41"/>
    <s v="No"/>
    <s v="No"/>
    <n v="501333.33"/>
    <s v="ASALARIADO"/>
    <n v="41"/>
  </r>
  <r>
    <n v="3419"/>
    <s v="MUJER"/>
    <n v="1038075"/>
    <s v="PENSIONADOS EN SU PROPIO SISTEMA"/>
    <s v="SECTOR PUBLICO"/>
    <x v="0"/>
    <s v="NO"/>
    <s v="NO"/>
    <n v="62"/>
    <s v="No"/>
    <s v="No"/>
    <n v="1038075"/>
    <s v="PENSIONADOS EN SU PROPIO SISTEMA"/>
    <n v="62"/>
  </r>
  <r>
    <n v="3420"/>
    <s v="HOMBRE"/>
    <n v="685502.53"/>
    <s v="ASALARIADO"/>
    <s v="SECTOR PRIVADO"/>
    <x v="0"/>
    <s v="NO"/>
    <s v="SI"/>
    <n v="58"/>
    <s v="No"/>
    <s v="No"/>
    <n v="685502.53"/>
    <s v="ASALARIADO"/>
    <n v="58"/>
  </r>
  <r>
    <n v="3421"/>
    <s v="HOMBRE"/>
    <n v="389050"/>
    <s v="ASALARIADO"/>
    <s v="SECTOR PRIVADO"/>
    <x v="0"/>
    <s v="SI"/>
    <s v="SI"/>
    <n v="36"/>
    <s v="No"/>
    <s v="No"/>
    <n v="389050"/>
    <s v="ASALARIADO"/>
    <n v="36"/>
  </r>
  <r>
    <n v="3422"/>
    <s v="HOMBRE"/>
    <n v="959035"/>
    <s v="TRABAJADOR INDEPENDIENTE"/>
    <s v="SECTOR PRIVADO"/>
    <x v="0"/>
    <s v="NO"/>
    <s v="SI"/>
    <n v="68"/>
    <s v="No"/>
    <s v="No"/>
    <n v="959035"/>
    <s v="TRABAJADOR INDEPENDIENTE"/>
    <n v="68"/>
  </r>
  <r>
    <n v="3423"/>
    <s v="HOMBRE"/>
    <n v="400000"/>
    <s v="ASALARIADO"/>
    <s v="SECTOR PRIVADO"/>
    <x v="0"/>
    <s v="NO"/>
    <s v="NO"/>
    <n v="26"/>
    <s v="No"/>
    <s v="No"/>
    <n v="400000"/>
    <s v="ASALARIADO"/>
    <n v="26"/>
  </r>
  <r>
    <n v="3424"/>
    <s v="MUJER"/>
    <n v="675000"/>
    <s v="ASALARIADO"/>
    <s v="SECTOR PRIVADO"/>
    <x v="0"/>
    <s v="NO"/>
    <s v="NO"/>
    <n v="27"/>
    <s v="No"/>
    <s v="No"/>
    <n v="675000"/>
    <s v="ASALARIADO"/>
    <n v="27"/>
  </r>
  <r>
    <n v="3425"/>
    <s v="HOMBRE"/>
    <n v="277828.07"/>
    <s v="ASALARIADO"/>
    <s v="SECTOR PRIVADO"/>
    <x v="0"/>
    <s v="NO"/>
    <s v="NO"/>
    <n v="22"/>
    <s v="No"/>
    <s v="No"/>
    <n v="277828.07"/>
    <s v="ASALARIADO"/>
    <n v="22"/>
  </r>
  <r>
    <n v="3426"/>
    <s v="HOMBRE"/>
    <n v="270000"/>
    <s v="ASALARIADO"/>
    <s v="SECTOR PRIVADO"/>
    <x v="0"/>
    <s v="NO"/>
    <s v="NO"/>
    <n v="58"/>
    <s v="No"/>
    <s v="No"/>
    <n v="270000"/>
    <s v="ASALARIADO"/>
    <n v="58"/>
  </r>
  <r>
    <n v="3427"/>
    <s v="MUJER"/>
    <n v="514380"/>
    <s v="ASALARIADO"/>
    <s v="SECTOR PUBLICO"/>
    <x v="0"/>
    <s v="NO"/>
    <s v="NO"/>
    <n v="57"/>
    <s v="No"/>
    <s v="No"/>
    <n v="514380"/>
    <s v="ASALARIADO"/>
    <n v="57"/>
  </r>
  <r>
    <n v="3428"/>
    <s v="HOMBRE"/>
    <n v="995069.79"/>
    <s v="ASALARIADO"/>
    <s v="SECTOR PRIVADO"/>
    <x v="0"/>
    <s v="NO"/>
    <s v="NO"/>
    <n v="37"/>
    <s v="No"/>
    <s v="No"/>
    <n v="995069.79"/>
    <s v="ASALARIADO"/>
    <n v="37"/>
  </r>
  <r>
    <n v="3429"/>
    <s v="HOMBRE"/>
    <n v="278500"/>
    <s v="ASALARIADO"/>
    <s v="SECTOR PRIVADO"/>
    <x v="0"/>
    <s v="NO"/>
    <s v="NO"/>
    <n v="43"/>
    <s v="No"/>
    <s v="No"/>
    <n v="278500"/>
    <s v="ASALARIADO"/>
    <n v="43"/>
  </r>
  <r>
    <n v="3430"/>
    <s v="MUJER"/>
    <n v="368282"/>
    <s v="ASALARIADO"/>
    <s v="SECTOR PRIVADO"/>
    <x v="0"/>
    <s v="NO"/>
    <s v="NO"/>
    <n v="54"/>
    <s v="No"/>
    <s v="No"/>
    <n v="368282"/>
    <s v="ASALARIADO"/>
    <n v="54"/>
  </r>
  <r>
    <n v="3431"/>
    <s v="MUJER"/>
    <n v="509509"/>
    <s v="TRABAJADOR INDEPENDIENTE"/>
    <s v="SECTOR PRIVADO"/>
    <x v="0"/>
    <s v="NO"/>
    <s v="SI"/>
    <n v="45"/>
    <s v="No"/>
    <s v="No"/>
    <n v="509509"/>
    <s v="TRABAJADOR INDEPENDIENTE"/>
    <n v="45"/>
  </r>
  <r>
    <n v="3432"/>
    <s v="MUJER"/>
    <n v="690000"/>
    <s v="ASALARIADO"/>
    <s v="SECTOR PRIVADO"/>
    <x v="0"/>
    <s v="NO"/>
    <s v="NO"/>
    <n v="40"/>
    <s v="No"/>
    <s v="No"/>
    <n v="690000"/>
    <s v="ASALARIADO"/>
    <n v="40"/>
  </r>
  <r>
    <n v="3433"/>
    <s v="HOMBRE"/>
    <n v="404463"/>
    <s v="TRABAJADOR INDEPENDIENTE"/>
    <s v="SECTOR PRIVADO"/>
    <x v="0"/>
    <s v="NO"/>
    <s v="NO"/>
    <n v="50"/>
    <s v="No"/>
    <s v="No"/>
    <n v="404463"/>
    <s v="TRABAJADOR INDEPENDIENTE"/>
    <n v="50"/>
  </r>
  <r>
    <n v="3434"/>
    <s v="HOMBRE"/>
    <n v="873081"/>
    <s v="ASALARIADO"/>
    <s v="SECTOR PUBLICO"/>
    <x v="0"/>
    <s v="NO"/>
    <s v="NO"/>
    <n v="36"/>
    <s v="No"/>
    <s v="No"/>
    <n v="873081"/>
    <s v="ASALARIADO"/>
    <n v="36"/>
  </r>
  <r>
    <n v="3435"/>
    <s v="MUJER"/>
    <n v="298186"/>
    <s v="ASEGURADO VOLUNTARIO"/>
    <s v="SECTOR PRIVADO"/>
    <x v="0"/>
    <s v="NO"/>
    <s v="NO"/>
    <n v="54"/>
    <s v="No"/>
    <s v="No"/>
    <n v="298186"/>
    <s v="ASEGURADO VOLUNTARIO"/>
    <n v="54"/>
  </r>
  <r>
    <n v="3436"/>
    <s v="MUJER"/>
    <n v="1088763.67"/>
    <s v="ASALARIADO"/>
    <s v="SECTOR PRIVADO"/>
    <x v="0"/>
    <s v="NO"/>
    <s v="NO"/>
    <n v="36"/>
    <s v="No"/>
    <s v="No"/>
    <n v="1088763.67"/>
    <s v="ASALARIADO"/>
    <n v="36"/>
  </r>
  <r>
    <n v="3437"/>
    <s v="HOMBRE"/>
    <n v="300000"/>
    <s v="ASEGURADO VOLUNTARIO"/>
    <s v="SECTOR PRIVADO"/>
    <x v="0"/>
    <s v="SI"/>
    <s v="NO"/>
    <n v="32"/>
    <s v="No"/>
    <s v="No"/>
    <n v="300000"/>
    <s v="ASEGURADO VOLUNTARIO"/>
    <n v="32"/>
  </r>
  <r>
    <n v="3438"/>
    <s v="HOMBRE"/>
    <n v="934810.14"/>
    <s v="ASALARIADO"/>
    <s v="SECTOR PUBLICO"/>
    <x v="0"/>
    <s v="NO"/>
    <s v="NO"/>
    <n v="34"/>
    <s v="No"/>
    <s v="No"/>
    <n v="934810.14"/>
    <s v="ASALARIADO"/>
    <n v="34"/>
  </r>
  <r>
    <n v="3439"/>
    <s v="MUJER"/>
    <n v="278030"/>
    <s v="CONVENIOS ESPECIALES DE TRABAJADORES INDEPENDIENTES"/>
    <s v="SECTOR PRIVADO"/>
    <x v="0"/>
    <s v="SI"/>
    <s v="NO"/>
    <n v="29"/>
    <s v="No"/>
    <s v="No"/>
    <n v="278030"/>
    <s v="CONVENIOS ESPECIALES DE TRABAJADORES INDEPENDIENTES"/>
    <n v="29"/>
  </r>
  <r>
    <n v="3440"/>
    <s v="MUJER"/>
    <n v="765893.37"/>
    <s v="ASALARIADO"/>
    <s v="SECTOR PRIVADO"/>
    <x v="0"/>
    <s v="NO"/>
    <s v="NO"/>
    <n v="24"/>
    <s v="No"/>
    <s v="No"/>
    <n v="765893.37"/>
    <s v="ASALARIADO"/>
    <n v="24"/>
  </r>
  <r>
    <n v="3441"/>
    <s v="HOMBRE"/>
    <n v="425426.15"/>
    <s v="ASALARIADO"/>
    <s v="SECTOR PRIVADO"/>
    <x v="0"/>
    <s v="NO"/>
    <s v="NO"/>
    <n v="21"/>
    <s v="No"/>
    <s v="No"/>
    <n v="425426.15"/>
    <s v="ASALARIADO"/>
    <n v="21"/>
  </r>
  <r>
    <n v="3442"/>
    <s v="MUJER"/>
    <n v="655560"/>
    <s v="ASALARIADO"/>
    <s v="SECTOR PUBLICO"/>
    <x v="0"/>
    <s v="NO"/>
    <s v="NO"/>
    <n v="39"/>
    <s v="No"/>
    <s v="No"/>
    <n v="655560"/>
    <s v="ASALARIADO"/>
    <n v="39"/>
  </r>
  <r>
    <n v="3443"/>
    <s v="HOMBRE"/>
    <n v="106848"/>
    <s v="ASALARIADO"/>
    <s v="SECTOR PRIVADO"/>
    <x v="0"/>
    <s v="SI"/>
    <s v="NO"/>
    <n v="36"/>
    <s v="No"/>
    <s v="No"/>
    <n v="106848"/>
    <s v="ASALARIADO"/>
    <n v="36"/>
  </r>
  <r>
    <n v="3444"/>
    <s v="HOMBRE"/>
    <n v="1492130.65"/>
    <s v="ASALARIADO"/>
    <s v="SECTOR PUBLICO"/>
    <x v="0"/>
    <s v="NO"/>
    <s v="NO"/>
    <n v="58"/>
    <s v="No"/>
    <s v="No"/>
    <n v="1492130.65"/>
    <s v="ASALARIADO"/>
    <n v="58"/>
  </r>
  <r>
    <n v="3445"/>
    <s v="HOMBRE"/>
    <n v="175130"/>
    <s v="ASALARIADO"/>
    <s v="SECTOR PUBLICO"/>
    <x v="0"/>
    <s v="NO"/>
    <s v="NO"/>
    <n v="36"/>
    <s v="No"/>
    <s v="No"/>
    <n v="175130"/>
    <s v="ASALARIADO"/>
    <n v="36"/>
  </r>
  <r>
    <n v="3446"/>
    <s v="MUJER"/>
    <n v="516452.8"/>
    <s v="ASALARIADO"/>
    <s v="SECTOR PUBLICO"/>
    <x v="0"/>
    <s v="NO"/>
    <s v="NO"/>
    <n v="30"/>
    <s v="No"/>
    <s v="No"/>
    <n v="516452.8"/>
    <s v="ASALARIADO"/>
    <n v="30"/>
  </r>
  <r>
    <n v="3447"/>
    <s v="HOMBRE"/>
    <n v="11292323.83"/>
    <s v="ASALARIADO"/>
    <s v="SECTOR PRIVADO"/>
    <x v="0"/>
    <s v="SI"/>
    <s v="NO"/>
    <n v="55"/>
    <s v="Atípico"/>
    <s v="No"/>
    <n v="11292323.83"/>
    <s v="ASALARIADO"/>
    <n v="55"/>
  </r>
  <r>
    <n v="3448"/>
    <s v="MUJER"/>
    <n v="815000"/>
    <s v="ASALARIADO"/>
    <s v="SECTOR PUBLICO"/>
    <x v="0"/>
    <s v="NO"/>
    <s v="NO"/>
    <n v="29"/>
    <s v="No"/>
    <s v="No"/>
    <n v="815000"/>
    <s v="ASALARIADO"/>
    <n v="29"/>
  </r>
  <r>
    <n v="3449"/>
    <s v="MUJER"/>
    <n v="1450033.3"/>
    <s v="ASALARIADO"/>
    <s v="SECTOR PUBLICO"/>
    <x v="0"/>
    <s v="NO"/>
    <s v="NO"/>
    <n v="32"/>
    <s v="No"/>
    <s v="No"/>
    <n v="1450033.3"/>
    <s v="ASALARIADO"/>
    <n v="32"/>
  </r>
  <r>
    <n v="3450"/>
    <s v="HOMBRE"/>
    <n v="439415.1"/>
    <s v="ASALARIADO"/>
    <s v="SECTOR PRIVADO"/>
    <x v="0"/>
    <s v="NO"/>
    <s v="NO"/>
    <n v="52"/>
    <s v="No"/>
    <s v="No"/>
    <n v="439415.1"/>
    <s v="ASALARIADO"/>
    <n v="52"/>
  </r>
  <r>
    <n v="3451"/>
    <s v="HOMBRE"/>
    <n v="405063"/>
    <s v="ASEGURADO VOLUNTARIO"/>
    <s v="SECTOR PRIVADO"/>
    <x v="0"/>
    <s v="NO"/>
    <s v="SI"/>
    <n v="63"/>
    <s v="No"/>
    <s v="No"/>
    <n v="405063"/>
    <s v="ASEGURADO VOLUNTARIO"/>
    <n v="63"/>
  </r>
  <r>
    <n v="3452"/>
    <s v="HOMBRE"/>
    <n v="914285.71"/>
    <s v="ASALARIADO"/>
    <s v="SECTOR PRIVADO"/>
    <x v="0"/>
    <s v="NO"/>
    <s v="NO"/>
    <n v="43"/>
    <s v="No"/>
    <s v="No"/>
    <n v="914285.71"/>
    <s v="ASALARIADO"/>
    <n v="43"/>
  </r>
  <r>
    <n v="3453"/>
    <s v="HOMBRE"/>
    <n v="598673"/>
    <s v="TRABAJADOR INDEPENDIENTE"/>
    <s v="SECTOR PRIVADO"/>
    <x v="1"/>
    <s v="NO"/>
    <s v="SI"/>
    <n v="45"/>
    <s v="No"/>
    <s v="No"/>
    <n v="598673"/>
    <s v="TRABAJADOR INDEPENDIENTE"/>
    <n v="45"/>
  </r>
  <r>
    <n v="3454"/>
    <s v="MUJER"/>
    <n v="622035.84"/>
    <s v="ASALARIADO"/>
    <s v="SECTOR PUBLICO"/>
    <x v="0"/>
    <s v="NO"/>
    <s v="NO"/>
    <n v="27"/>
    <s v="No"/>
    <s v="No"/>
    <n v="622035.84"/>
    <s v="ASALARIADO"/>
    <n v="27"/>
  </r>
  <r>
    <n v="3455"/>
    <s v="HOMBRE"/>
    <n v="450000"/>
    <s v="ASALARIADO"/>
    <s v="SECTOR PUBLICO"/>
    <x v="0"/>
    <s v="NO"/>
    <s v="NO"/>
    <n v="25"/>
    <s v="No"/>
    <s v="No"/>
    <n v="450000"/>
    <s v="ASALARIADO"/>
    <n v="25"/>
  </r>
  <r>
    <n v="3456"/>
    <s v="HOMBRE"/>
    <n v="40000"/>
    <s v="ASALARIADO"/>
    <s v="SECTOR PRIVADO"/>
    <x v="0"/>
    <s v="NO"/>
    <s v="NO"/>
    <n v="22"/>
    <s v="No"/>
    <s v="No"/>
    <n v="40000"/>
    <s v="ASALARIADO"/>
    <n v="22"/>
  </r>
  <r>
    <n v="3457"/>
    <s v="MUJER"/>
    <n v="925327.23"/>
    <s v="PENSIONADOS EN SU PROPIO SISTEMA"/>
    <s v="SECTOR PUBLICO"/>
    <x v="0"/>
    <s v="NO"/>
    <s v="NO"/>
    <n v="86"/>
    <s v="No"/>
    <s v="No"/>
    <n v="925327.23"/>
    <s v="PENSIONADOS EN SU PROPIO SISTEMA"/>
    <n v="86"/>
  </r>
  <r>
    <n v="3458"/>
    <s v="MUJER"/>
    <n v="647099"/>
    <s v="ASALARIADO"/>
    <s v="SECTOR PUBLICO"/>
    <x v="0"/>
    <s v="NO"/>
    <s v="NO"/>
    <n v="35"/>
    <s v="No"/>
    <s v="No"/>
    <n v="647099"/>
    <s v="ASALARIADO"/>
    <n v="35"/>
  </r>
  <r>
    <n v="3459"/>
    <s v="HOMBRE"/>
    <n v="762280"/>
    <s v="ASALARIADO"/>
    <s v="SECTOR PRIVADO"/>
    <x v="0"/>
    <s v="NO"/>
    <s v="NO"/>
    <n v="39"/>
    <s v="No"/>
    <s v="No"/>
    <n v="762280"/>
    <s v="ASALARIADO"/>
    <n v="39"/>
  </r>
  <r>
    <n v="3460"/>
    <s v="HOMBRE"/>
    <n v="2000000"/>
    <s v="ASALARIADO"/>
    <s v="SECTOR PRIVADO"/>
    <x v="0"/>
    <s v="NO"/>
    <s v="NO"/>
    <n v="32"/>
    <s v="No"/>
    <s v="No"/>
    <n v="2000000"/>
    <s v="ASALARIADO"/>
    <n v="32"/>
  </r>
  <r>
    <n v="3461"/>
    <s v="HOMBRE"/>
    <n v="1200000"/>
    <s v="ASALARIADO"/>
    <s v="SECTOR PRIVADO"/>
    <x v="0"/>
    <s v="NO"/>
    <s v="NO"/>
    <n v="30"/>
    <s v="No"/>
    <s v="No"/>
    <n v="1200000"/>
    <s v="ASALARIADO"/>
    <n v="30"/>
  </r>
  <r>
    <n v="3462"/>
    <s v="MUJER"/>
    <n v="299647"/>
    <s v="ASEGURADO VOLUNTARIO"/>
    <s v="SECTOR PRIVADO"/>
    <x v="0"/>
    <s v="NO"/>
    <s v="NO"/>
    <n v="55"/>
    <s v="No"/>
    <s v="No"/>
    <n v="299647"/>
    <s v="ASEGURADO VOLUNTARIO"/>
    <n v="55"/>
  </r>
  <r>
    <n v="3463"/>
    <s v="HOMBRE"/>
    <n v="1195224"/>
    <s v="ASALARIADO"/>
    <s v="SECTOR PRIVADO"/>
    <x v="0"/>
    <s v="NO"/>
    <s v="NO"/>
    <n v="28"/>
    <s v="No"/>
    <s v="No"/>
    <n v="1195224"/>
    <s v="ASALARIADO"/>
    <n v="28"/>
  </r>
  <r>
    <n v="3464"/>
    <s v="HOMBRE"/>
    <n v="4268905.2300000004"/>
    <s v="ASALARIADO"/>
    <s v="SECTOR PRIVADO"/>
    <x v="0"/>
    <s v="NO"/>
    <s v="NO"/>
    <n v="61"/>
    <s v="Atípico"/>
    <s v="No"/>
    <n v="4268905.2300000004"/>
    <s v="ASALARIADO"/>
    <n v="61"/>
  </r>
  <r>
    <n v="3465"/>
    <s v="HOMBRE"/>
    <n v="677945.4"/>
    <s v="ASALARIADO"/>
    <s v="SECTOR PRIVADO"/>
    <x v="0"/>
    <s v="NO"/>
    <s v="NO"/>
    <n v="61"/>
    <s v="No"/>
    <s v="No"/>
    <n v="677945.4"/>
    <s v="ASALARIADO"/>
    <n v="61"/>
  </r>
  <r>
    <n v="3466"/>
    <s v="HOMBRE"/>
    <n v="434729"/>
    <s v="ASALARIADO"/>
    <s v="SECTOR PRIVADO"/>
    <x v="0"/>
    <s v="NO"/>
    <s v="NO"/>
    <n v="40"/>
    <s v="No"/>
    <s v="No"/>
    <n v="434729"/>
    <s v="ASALARIADO"/>
    <n v="40"/>
  </r>
  <r>
    <n v="3467"/>
    <s v="MUJER"/>
    <n v="817963.42"/>
    <s v="ASALARIADO"/>
    <s v="SECTOR PUBLICO"/>
    <x v="0"/>
    <s v="NO"/>
    <s v="NO"/>
    <n v="52"/>
    <s v="No"/>
    <s v="No"/>
    <n v="817963.42"/>
    <s v="ASALARIADO"/>
    <n v="52"/>
  </r>
  <r>
    <n v="3468"/>
    <s v="MUJER"/>
    <n v="278030"/>
    <s v="ASEGURADO VOLUNTARIO"/>
    <s v="SECTOR PRIVADO"/>
    <x v="0"/>
    <s v="NO"/>
    <s v="NO"/>
    <n v="55"/>
    <s v="No"/>
    <s v="No"/>
    <n v="278030"/>
    <s v="ASEGURADO VOLUNTARIO"/>
    <n v="55"/>
  </r>
  <r>
    <n v="3469"/>
    <s v="MUJER"/>
    <n v="400000"/>
    <s v="ASALARIADO"/>
    <s v="SECTOR PRIVADO"/>
    <x v="0"/>
    <s v="NO"/>
    <s v="NO"/>
    <n v="40"/>
    <s v="No"/>
    <s v="No"/>
    <n v="400000"/>
    <s v="ASALARIADO"/>
    <n v="40"/>
  </r>
  <r>
    <n v="3470"/>
    <s v="HOMBRE"/>
    <n v="324880"/>
    <s v="ASALARIADO"/>
    <s v="SECTOR PRIVADO"/>
    <x v="0"/>
    <s v="NO"/>
    <s v="NO"/>
    <n v="37"/>
    <s v="No"/>
    <s v="No"/>
    <n v="324880"/>
    <s v="ASALARIADO"/>
    <n v="37"/>
  </r>
  <r>
    <n v="3471"/>
    <s v="HOMBRE"/>
    <n v="427070.54"/>
    <s v="ASALARIADO"/>
    <s v="SECTOR PRIVADO"/>
    <x v="0"/>
    <s v="SI"/>
    <s v="NO"/>
    <n v="61"/>
    <s v="No"/>
    <s v="No"/>
    <n v="427070.54"/>
    <s v="ASALARIADO"/>
    <n v="61"/>
  </r>
  <r>
    <n v="3472"/>
    <s v="HOMBRE"/>
    <n v="300018"/>
    <s v="TRABAJADOR INDEPENDIENTE"/>
    <s v="SECTOR PRIVADO"/>
    <x v="0"/>
    <s v="NO"/>
    <s v="SI"/>
    <n v="47"/>
    <s v="No"/>
    <s v="No"/>
    <n v="300018"/>
    <s v="TRABAJADOR INDEPENDIENTE"/>
    <n v="47"/>
  </r>
  <r>
    <n v="3473"/>
    <s v="HOMBRE"/>
    <n v="285000"/>
    <s v="ASALARIADO"/>
    <s v="SECTOR PRIVADO"/>
    <x v="0"/>
    <s v="SI"/>
    <s v="NO"/>
    <n v="29"/>
    <s v="No"/>
    <s v="No"/>
    <n v="285000"/>
    <s v="ASALARIADO"/>
    <n v="29"/>
  </r>
  <r>
    <n v="3474"/>
    <s v="HOMBRE"/>
    <n v="383254"/>
    <s v="TRABAJADOR INDEPENDIENTE"/>
    <s v="SECTOR PRIVADO"/>
    <x v="0"/>
    <s v="NO"/>
    <s v="NO"/>
    <n v="45"/>
    <s v="No"/>
    <s v="No"/>
    <n v="383254"/>
    <s v="TRABAJADOR INDEPENDIENTE"/>
    <n v="45"/>
  </r>
  <r>
    <n v="3475"/>
    <s v="HOMBRE"/>
    <n v="299647"/>
    <s v="ASEGURADO VOLUNTARIO"/>
    <s v="SECTOR PRIVADO"/>
    <x v="0"/>
    <s v="NO"/>
    <s v="NO"/>
    <n v="82"/>
    <s v="No"/>
    <s v="No"/>
    <n v="299647"/>
    <s v="ASEGURADO VOLUNTARIO"/>
    <n v="82"/>
  </r>
  <r>
    <n v="3476"/>
    <s v="MUJER"/>
    <n v="388243.95"/>
    <s v="ASALARIADO"/>
    <s v="SECTOR PRIVADO"/>
    <x v="0"/>
    <s v="NO"/>
    <s v="NO"/>
    <n v="27"/>
    <s v="No"/>
    <s v="No"/>
    <n v="388243.95"/>
    <s v="ASALARIADO"/>
    <n v="27"/>
  </r>
  <r>
    <n v="3477"/>
    <s v="HOMBRE"/>
    <n v="403164.44"/>
    <s v="ASALARIADO"/>
    <s v="SECTOR PRIVADO"/>
    <x v="0"/>
    <s v="NO"/>
    <s v="NO"/>
    <n v="62"/>
    <s v="No"/>
    <s v="No"/>
    <n v="403164.44"/>
    <s v="ASALARIADO"/>
    <n v="62"/>
  </r>
  <r>
    <n v="3478"/>
    <s v="HOMBRE"/>
    <n v="14173194"/>
    <s v="PENSIONADOS EN SU PROPIO SISTEMA"/>
    <s v="SECTOR PUBLICO"/>
    <x v="0"/>
    <s v="NO"/>
    <s v="NO"/>
    <n v="73"/>
    <s v="Atípico"/>
    <s v="No"/>
    <n v="14173194"/>
    <s v="PENSIONADOS EN SU PROPIO SISTEMA"/>
    <n v="73"/>
  </r>
  <r>
    <n v="3479"/>
    <s v="HOMBRE"/>
    <n v="295206.84999999998"/>
    <s v="ASALARIADO"/>
    <s v="SECTOR PRIVADO"/>
    <x v="0"/>
    <s v="NO"/>
    <s v="NO"/>
    <n v="22"/>
    <s v="No"/>
    <s v="No"/>
    <n v="295206.84999999998"/>
    <s v="ASALARIADO"/>
    <n v="22"/>
  </r>
  <r>
    <n v="3480"/>
    <s v="HOMBRE"/>
    <n v="1006500"/>
    <s v="ASALARIADO"/>
    <s v="SECTOR PRIVADO"/>
    <x v="0"/>
    <s v="NO"/>
    <s v="NO"/>
    <n v="25"/>
    <s v="No"/>
    <s v="No"/>
    <n v="1006500"/>
    <s v="ASALARIADO"/>
    <n v="25"/>
  </r>
  <r>
    <n v="3481"/>
    <s v="MUJER"/>
    <n v="1314729"/>
    <s v="ASALARIADO"/>
    <s v="SECTOR PUBLICO"/>
    <x v="0"/>
    <s v="NO"/>
    <s v="NO"/>
    <n v="35"/>
    <s v="No"/>
    <s v="No"/>
    <n v="1314729"/>
    <s v="ASALARIADO"/>
    <n v="35"/>
  </r>
  <r>
    <n v="3482"/>
    <s v="MUJER"/>
    <n v="568820"/>
    <s v="ASALARIADO"/>
    <s v="SECTOR PRIVADO"/>
    <x v="0"/>
    <s v="NO"/>
    <s v="NO"/>
    <n v="28"/>
    <s v="No"/>
    <s v="No"/>
    <n v="568820"/>
    <s v="ASALARIADO"/>
    <n v="28"/>
  </r>
  <r>
    <n v="3483"/>
    <s v="HOMBRE"/>
    <n v="63720"/>
    <s v="ASALARIADO"/>
    <s v="SECTOR PRIVADO"/>
    <x v="0"/>
    <s v="SI"/>
    <s v="SI"/>
    <n v="22"/>
    <s v="No"/>
    <s v="No"/>
    <n v="63720"/>
    <s v="ASALARIADO"/>
    <n v="22"/>
  </r>
  <r>
    <n v="3484"/>
    <s v="HOMBRE"/>
    <n v="684986"/>
    <s v="ASALARIADO"/>
    <s v="SECTOR PRIVADO"/>
    <x v="0"/>
    <s v="NO"/>
    <s v="NO"/>
    <n v="44"/>
    <s v="No"/>
    <s v="No"/>
    <n v="684986"/>
    <s v="ASALARIADO"/>
    <n v="44"/>
  </r>
  <r>
    <n v="3485"/>
    <s v="HOMBRE"/>
    <n v="246000"/>
    <s v="ASALARIADO"/>
    <s v="SECTOR PRIVADO"/>
    <x v="0"/>
    <s v="NO"/>
    <s v="NO"/>
    <n v="38"/>
    <s v="No"/>
    <s v="No"/>
    <n v="246000"/>
    <s v="ASALARIADO"/>
    <n v="38"/>
  </r>
  <r>
    <n v="3486"/>
    <s v="HOMBRE"/>
    <n v="337480"/>
    <s v="TRABAJADOR INDEPENDIENTE"/>
    <s v="SECTOR PRIVADO"/>
    <x v="0"/>
    <s v="NO"/>
    <s v="NO"/>
    <n v="29"/>
    <s v="No"/>
    <s v="No"/>
    <n v="337480"/>
    <s v="TRABAJADOR INDEPENDIENTE"/>
    <n v="29"/>
  </r>
  <r>
    <n v="3487"/>
    <s v="HOMBRE"/>
    <n v="485860"/>
    <s v="TRABAJADOR INDEPENDIENTE"/>
    <s v="SECTOR PRIVADO"/>
    <x v="0"/>
    <s v="NO"/>
    <s v="NO"/>
    <n v="42"/>
    <s v="No"/>
    <s v="No"/>
    <n v="485860"/>
    <s v="TRABAJADOR INDEPENDIENTE"/>
    <n v="42"/>
  </r>
  <r>
    <n v="3488"/>
    <s v="MUJER"/>
    <n v="889137"/>
    <s v="ASALARIADO"/>
    <s v="SECTOR PUBLICO"/>
    <x v="0"/>
    <s v="NO"/>
    <s v="SI"/>
    <n v="40"/>
    <s v="No"/>
    <s v="No"/>
    <n v="889137"/>
    <s v="ASALARIADO"/>
    <n v="40"/>
  </r>
  <r>
    <n v="3489"/>
    <s v="HOMBRE"/>
    <n v="324000"/>
    <s v="ASALARIADO"/>
    <s v="SECTOR PRIVADO"/>
    <x v="0"/>
    <s v="NO"/>
    <s v="SI"/>
    <n v="55"/>
    <s v="No"/>
    <s v="No"/>
    <n v="324000"/>
    <s v="ASALARIADO"/>
    <n v="55"/>
  </r>
  <r>
    <n v="3490"/>
    <s v="MUJER"/>
    <n v="716100"/>
    <s v="ASALARIADO"/>
    <s v="SECTOR PUBLICO"/>
    <x v="0"/>
    <s v="NO"/>
    <s v="SI"/>
    <n v="29"/>
    <s v="No"/>
    <s v="No"/>
    <n v="716100"/>
    <s v="ASALARIADO"/>
    <n v="29"/>
  </r>
  <r>
    <n v="3491"/>
    <s v="HOMBRE"/>
    <n v="100000"/>
    <s v="ASALARIADO"/>
    <s v="SECTOR PRIVADO"/>
    <x v="0"/>
    <s v="NO"/>
    <s v="SI"/>
    <n v="52"/>
    <s v="No"/>
    <s v="No"/>
    <n v="100000"/>
    <s v="ASALARIADO"/>
    <n v="52"/>
  </r>
  <r>
    <n v="3492"/>
    <s v="MUJER"/>
    <n v="550234.51"/>
    <s v="ASALARIADO"/>
    <s v="SECTOR PRIVADO"/>
    <x v="0"/>
    <s v="NO"/>
    <s v="NO"/>
    <n v="41"/>
    <s v="No"/>
    <s v="No"/>
    <n v="550234.51"/>
    <s v="ASALARIADO"/>
    <n v="41"/>
  </r>
  <r>
    <n v="3493"/>
    <s v="HOMBRE"/>
    <n v="297046"/>
    <s v="ASEGURADO VOLUNTARIO"/>
    <s v="SECTOR PRIVADO"/>
    <x v="0"/>
    <s v="NO"/>
    <s v="NO"/>
    <n v="61"/>
    <s v="No"/>
    <s v="No"/>
    <n v="297046"/>
    <s v="ASEGURADO VOLUNTARIO"/>
    <n v="61"/>
  </r>
  <r>
    <n v="3494"/>
    <s v="MUJER"/>
    <n v="600000"/>
    <s v="ASALARIADO"/>
    <s v="SECTOR PRIVADO"/>
    <x v="0"/>
    <s v="NO"/>
    <s v="NO"/>
    <n v="36"/>
    <s v="No"/>
    <s v="No"/>
    <n v="600000"/>
    <s v="ASALARIADO"/>
    <n v="36"/>
  </r>
  <r>
    <n v="3495"/>
    <s v="MUJER"/>
    <n v="512783.28"/>
    <s v="ASALARIADO"/>
    <s v="SECTOR PRIVADO"/>
    <x v="0"/>
    <s v="NO"/>
    <s v="NO"/>
    <n v="26"/>
    <s v="No"/>
    <s v="No"/>
    <n v="512783.28"/>
    <s v="ASALARIADO"/>
    <n v="26"/>
  </r>
  <r>
    <n v="3496"/>
    <s v="HOMBRE"/>
    <n v="84000"/>
    <s v="ASALARIADO"/>
    <s v="SECTOR PRIVADO"/>
    <x v="0"/>
    <s v="NO"/>
    <s v="NO"/>
    <n v="56"/>
    <s v="No"/>
    <s v="No"/>
    <n v="84000"/>
    <s v="ASALARIADO"/>
    <n v="56"/>
  </r>
  <r>
    <n v="3497"/>
    <s v="MUJER"/>
    <n v="689218.5"/>
    <s v="ASALARIADO"/>
    <s v="SECTOR PUBLICO"/>
    <x v="0"/>
    <s v="NO"/>
    <s v="NO"/>
    <n v="37"/>
    <s v="No"/>
    <s v="No"/>
    <n v="689218.5"/>
    <s v="ASALARIADO"/>
    <n v="37"/>
  </r>
  <r>
    <n v="3498"/>
    <s v="MUJER"/>
    <n v="384658.4"/>
    <s v="ASALARIADO"/>
    <s v="SECTOR PRIVADO"/>
    <x v="0"/>
    <s v="NO"/>
    <s v="NO"/>
    <n v="43"/>
    <s v="No"/>
    <s v="No"/>
    <n v="384658.4"/>
    <s v="ASALARIADO"/>
    <n v="43"/>
  </r>
  <r>
    <n v="3499"/>
    <s v="HOMBRE"/>
    <n v="140000"/>
    <s v="ASALARIADO"/>
    <s v="SECTOR PRIVADO"/>
    <x v="0"/>
    <s v="SI"/>
    <s v="NO"/>
    <n v="57"/>
    <s v="No"/>
    <s v="No"/>
    <n v="140000"/>
    <s v="ASALARIADO"/>
    <n v="57"/>
  </r>
  <r>
    <n v="3500"/>
    <s v="HOMBRE"/>
    <n v="297046"/>
    <s v="TRABAJADOR INDEPENDIENTE"/>
    <s v="SECTOR PRIVADO"/>
    <x v="0"/>
    <s v="NO"/>
    <s v="SI"/>
    <n v="61"/>
    <s v="No"/>
    <s v="No"/>
    <n v="297046"/>
    <s v="TRABAJADOR INDEPENDIENTE"/>
    <n v="61"/>
  </r>
  <r>
    <n v="3501"/>
    <s v="MUJER"/>
    <n v="277753.92"/>
    <s v="ASALARIADO"/>
    <s v="SECTOR PRIVADO"/>
    <x v="0"/>
    <s v="NO"/>
    <s v="NO"/>
    <n v="20"/>
    <s v="No"/>
    <s v="No"/>
    <n v="277753.92"/>
    <s v="ASALARIADO"/>
    <n v="20"/>
  </r>
  <r>
    <n v="3502"/>
    <s v="MUJER"/>
    <n v="278030"/>
    <s v="CONVENIOS ESPECIALES DE TRABAJADORES INDEPENDIENTES"/>
    <s v="SECTOR PRIVADO"/>
    <x v="0"/>
    <s v="NO"/>
    <s v="NO"/>
    <n v="54"/>
    <s v="No"/>
    <s v="No"/>
    <n v="278030"/>
    <s v="CONVENIOS ESPECIALES DE TRABAJADORES INDEPENDIENTES"/>
    <n v="54"/>
  </r>
  <r>
    <n v="3503"/>
    <s v="HOMBRE"/>
    <n v="742483"/>
    <s v="TRABAJADOR INDEPENDIENTE"/>
    <s v="SECTOR PRIVADO"/>
    <x v="0"/>
    <s v="NO"/>
    <s v="SI"/>
    <n v="70"/>
    <s v="No"/>
    <s v="No"/>
    <n v="742483"/>
    <s v="TRABAJADOR INDEPENDIENTE"/>
    <n v="70"/>
  </r>
  <r>
    <n v="3504"/>
    <s v="HOMBRE"/>
    <n v="460800"/>
    <s v="ASALARIADO"/>
    <s v="SECTOR PUBLICO"/>
    <x v="0"/>
    <s v="NO"/>
    <s v="NO"/>
    <n v="60"/>
    <s v="No"/>
    <s v="No"/>
    <n v="460800"/>
    <s v="ASALARIADO"/>
    <n v="60"/>
  </r>
  <r>
    <n v="3505"/>
    <s v="HOMBRE"/>
    <n v="350402.66"/>
    <s v="ASALARIADO"/>
    <s v="SECTOR PRIVADO"/>
    <x v="0"/>
    <s v="NO"/>
    <s v="NO"/>
    <n v="22"/>
    <s v="No"/>
    <s v="No"/>
    <n v="350402.66"/>
    <s v="ASALARIADO"/>
    <n v="22"/>
  </r>
  <r>
    <n v="3506"/>
    <s v="HOMBRE"/>
    <n v="915119.76"/>
    <s v="ASALARIADO"/>
    <s v="SECTOR PRIVADO"/>
    <x v="0"/>
    <s v="NO"/>
    <s v="NO"/>
    <n v="37"/>
    <s v="No"/>
    <s v="No"/>
    <n v="915119.76"/>
    <s v="ASALARIADO"/>
    <n v="37"/>
  </r>
  <r>
    <n v="3507"/>
    <s v="MUJER"/>
    <n v="155242.92000000001"/>
    <s v="ASALARIADO"/>
    <s v="SECTOR PRIVADO"/>
    <x v="0"/>
    <s v="NO"/>
    <s v="NO"/>
    <n v="24"/>
    <s v="No"/>
    <s v="No"/>
    <n v="155242.92000000001"/>
    <s v="ASALARIADO"/>
    <n v="24"/>
  </r>
  <r>
    <n v="3508"/>
    <s v="MUJER"/>
    <n v="358973"/>
    <s v="ASALARIADO"/>
    <s v="SECTOR PRIVADO"/>
    <x v="0"/>
    <s v="NO"/>
    <s v="NO"/>
    <n v="24"/>
    <s v="No"/>
    <s v="No"/>
    <n v="358973"/>
    <s v="ASALARIADO"/>
    <n v="24"/>
  </r>
  <r>
    <n v="3509"/>
    <s v="HOMBRE"/>
    <n v="15000"/>
    <s v="ASALARIADO"/>
    <s v="SECTOR PRIVADO"/>
    <x v="0"/>
    <s v="NO"/>
    <s v="NO"/>
    <n v="42"/>
    <s v="No"/>
    <s v="No"/>
    <n v="15000"/>
    <s v="ASALARIADO"/>
    <n v="42"/>
  </r>
  <r>
    <n v="3510"/>
    <s v="HOMBRE"/>
    <n v="403612.34"/>
    <s v="ASALARIADO"/>
    <s v="SECTOR PRIVADO"/>
    <x v="0"/>
    <s v="NO"/>
    <s v="NO"/>
    <n v="37"/>
    <s v="No"/>
    <s v="No"/>
    <n v="403612.34"/>
    <s v="ASALARIADO"/>
    <n v="37"/>
  </r>
  <r>
    <n v="3511"/>
    <s v="MUJER"/>
    <n v="702145.6"/>
    <s v="ASALARIADO"/>
    <s v="SECTOR PUBLICO"/>
    <x v="0"/>
    <s v="NO"/>
    <s v="NO"/>
    <n v="35"/>
    <s v="No"/>
    <s v="No"/>
    <n v="702145.6"/>
    <s v="ASALARIADO"/>
    <n v="35"/>
  </r>
  <r>
    <n v="3512"/>
    <s v="HOMBRE"/>
    <n v="540982.97"/>
    <s v="ASALARIADO"/>
    <s v="SECTOR PUBLICO"/>
    <x v="0"/>
    <s v="NO"/>
    <s v="NO"/>
    <n v="29"/>
    <s v="No"/>
    <s v="No"/>
    <n v="540982.97"/>
    <s v="ASALARIADO"/>
    <n v="29"/>
  </r>
  <r>
    <n v="3513"/>
    <s v="HOMBRE"/>
    <n v="399945.97"/>
    <s v="PENSIONADOS EN SU PROPIO SISTEMA"/>
    <s v="SECTOR PUBLICO"/>
    <x v="0"/>
    <s v="NO"/>
    <s v="NO"/>
    <n v="92"/>
    <s v="No"/>
    <s v="No"/>
    <n v="399945.97"/>
    <s v="PENSIONADOS EN SU PROPIO SISTEMA"/>
    <n v="92"/>
  </r>
  <r>
    <n v="3514"/>
    <s v="HOMBRE"/>
    <n v="470000"/>
    <s v="ASALARIADO"/>
    <s v="SECTOR PRIVADO"/>
    <x v="0"/>
    <s v="NO"/>
    <s v="NO"/>
    <n v="39"/>
    <s v="No"/>
    <s v="No"/>
    <n v="470000"/>
    <s v="ASALARIADO"/>
    <n v="39"/>
  </r>
  <r>
    <n v="3515"/>
    <s v="HOMBRE"/>
    <n v="514062"/>
    <s v="TRABAJADOR INDEPENDIENTE"/>
    <s v="SECTOR PRIVADO"/>
    <x v="0"/>
    <s v="NO"/>
    <s v="SI"/>
    <n v="62"/>
    <s v="No"/>
    <s v="No"/>
    <n v="514062"/>
    <s v="TRABAJADOR INDEPENDIENTE"/>
    <n v="62"/>
  </r>
  <r>
    <n v="3516"/>
    <s v="MUJER"/>
    <n v="278030"/>
    <s v="CONVENIOS ESPECIALES DE TRABAJADORES INDEPENDIENTES"/>
    <s v="SECTOR PRIVADO"/>
    <x v="0"/>
    <s v="NO"/>
    <s v="NO"/>
    <n v="69"/>
    <s v="No"/>
    <s v="No"/>
    <n v="278030"/>
    <s v="CONVENIOS ESPECIALES DE TRABAJADORES INDEPENDIENTES"/>
    <n v="69"/>
  </r>
  <r>
    <n v="3517"/>
    <s v="MUJER"/>
    <n v="331181"/>
    <s v="TRABAJADOR INDEPENDIENTE"/>
    <s v="SECTOR PRIVADO"/>
    <x v="0"/>
    <s v="NO"/>
    <s v="NO"/>
    <n v="59"/>
    <s v="No"/>
    <s v="No"/>
    <n v="331181"/>
    <s v="TRABAJADOR INDEPENDIENTE"/>
    <n v="59"/>
  </r>
  <r>
    <n v="3518"/>
    <s v="HOMBRE"/>
    <n v="1516000"/>
    <s v="ASALARIADO"/>
    <s v="SECTOR PRIVADO"/>
    <x v="0"/>
    <s v="NO"/>
    <s v="NO"/>
    <n v="32"/>
    <s v="No"/>
    <s v="No"/>
    <n v="1516000"/>
    <s v="ASALARIADO"/>
    <n v="32"/>
  </r>
  <r>
    <n v="3519"/>
    <s v="MUJER"/>
    <n v="298821"/>
    <s v="ASEGURADO VOLUNTARIO"/>
    <s v="SECTOR PRIVADO"/>
    <x v="0"/>
    <s v="NO"/>
    <s v="NO"/>
    <n v="47"/>
    <s v="No"/>
    <s v="No"/>
    <n v="298821"/>
    <s v="ASEGURADO VOLUNTARIO"/>
    <n v="47"/>
  </r>
  <r>
    <n v="3520"/>
    <s v="HOMBRE"/>
    <n v="550000"/>
    <s v="ASALARIADO"/>
    <s v="SECTOR PRIVADO"/>
    <x v="0"/>
    <s v="SI"/>
    <s v="NO"/>
    <n v="31"/>
    <s v="No"/>
    <s v="No"/>
    <n v="550000"/>
    <s v="ASALARIADO"/>
    <n v="31"/>
  </r>
  <r>
    <n v="3521"/>
    <s v="MUJER"/>
    <n v="1941122"/>
    <s v="ASALARIADO"/>
    <s v="SECTOR PRIVADO"/>
    <x v="0"/>
    <s v="NO"/>
    <s v="NO"/>
    <n v="35"/>
    <s v="No"/>
    <s v="No"/>
    <n v="1941122"/>
    <s v="ASALARIADO"/>
    <n v="35"/>
  </r>
  <r>
    <n v="3522"/>
    <s v="HOMBRE"/>
    <n v="520421"/>
    <s v="TRABAJADOR INDEPENDIENTE"/>
    <s v="SECTOR PRIVADO"/>
    <x v="0"/>
    <s v="NO"/>
    <s v="SI"/>
    <n v="58"/>
    <s v="No"/>
    <s v="No"/>
    <n v="520421"/>
    <s v="TRABAJADOR INDEPENDIENTE"/>
    <n v="58"/>
  </r>
  <r>
    <n v="3523"/>
    <s v="MUJER"/>
    <n v="266312.05"/>
    <s v="ASALARIADO"/>
    <s v="SECTOR PRIVADO"/>
    <x v="0"/>
    <s v="NO"/>
    <s v="NO"/>
    <n v="21"/>
    <s v="No"/>
    <s v="No"/>
    <n v="266312.05"/>
    <s v="ASALARIADO"/>
    <n v="21"/>
  </r>
  <r>
    <n v="3524"/>
    <s v="HOMBRE"/>
    <n v="2743997"/>
    <s v="ASALARIADO"/>
    <s v="SECTOR PRIVADO"/>
    <x v="0"/>
    <s v="NO"/>
    <s v="NO"/>
    <n v="45"/>
    <s v="Atípico"/>
    <s v="No"/>
    <n v="2743997"/>
    <s v="ASALARIADO"/>
    <n v="45"/>
  </r>
  <r>
    <n v="3525"/>
    <s v="MUJER"/>
    <n v="1125734.83"/>
    <s v="ASALARIADO"/>
    <s v="SECTOR PUBLICO"/>
    <x v="0"/>
    <s v="NO"/>
    <s v="NO"/>
    <n v="47"/>
    <s v="No"/>
    <s v="No"/>
    <n v="1125734.83"/>
    <s v="ASALARIADO"/>
    <n v="47"/>
  </r>
  <r>
    <n v="3526"/>
    <s v="HOMBRE"/>
    <n v="298270"/>
    <s v="ASALARIADO"/>
    <s v="SECTOR PRIVADO"/>
    <x v="0"/>
    <s v="NO"/>
    <s v="NO"/>
    <n v="25"/>
    <s v="No"/>
    <s v="No"/>
    <n v="298270"/>
    <s v="ASALARIADO"/>
    <n v="25"/>
  </r>
  <r>
    <n v="3527"/>
    <s v="HOMBRE"/>
    <n v="266400"/>
    <s v="ASALARIADO"/>
    <s v="SECTOR PRIVADO"/>
    <x v="0"/>
    <s v="NO"/>
    <s v="SI"/>
    <n v="36"/>
    <s v="No"/>
    <s v="No"/>
    <n v="266400"/>
    <s v="ASALARIADO"/>
    <n v="36"/>
  </r>
  <r>
    <n v="3528"/>
    <s v="HOMBRE"/>
    <n v="297046"/>
    <s v="TRABAJADOR INDEPENDIENTE"/>
    <s v="SECTOR PRIVADO"/>
    <x v="0"/>
    <s v="NO"/>
    <s v="NO"/>
    <n v="57"/>
    <s v="No"/>
    <s v="No"/>
    <n v="297046"/>
    <s v="TRABAJADOR INDEPENDIENTE"/>
    <n v="57"/>
  </r>
  <r>
    <n v="3529"/>
    <s v="HOMBRE"/>
    <n v="103000"/>
    <s v="ASALARIADO"/>
    <s v="SECTOR PRIVADO"/>
    <x v="0"/>
    <s v="SI"/>
    <s v="SI"/>
    <n v="37"/>
    <s v="No"/>
    <s v="No"/>
    <n v="103000"/>
    <s v="ASALARIADO"/>
    <n v="37"/>
  </r>
  <r>
    <n v="3530"/>
    <s v="HOMBRE"/>
    <n v="746762"/>
    <s v="ASALARIADO"/>
    <s v="SECTOR PUBLICO"/>
    <x v="0"/>
    <s v="NO"/>
    <s v="NO"/>
    <n v="33"/>
    <s v="No"/>
    <s v="No"/>
    <n v="746762"/>
    <s v="ASALARIADO"/>
    <n v="33"/>
  </r>
  <r>
    <n v="3531"/>
    <s v="HOMBRE"/>
    <n v="312000"/>
    <s v="ASALARIADO"/>
    <s v="SECTOR PRIVADO"/>
    <x v="0"/>
    <s v="NO"/>
    <s v="SI"/>
    <n v="39"/>
    <s v="No"/>
    <s v="No"/>
    <n v="312000"/>
    <s v="ASALARIADO"/>
    <n v="39"/>
  </r>
  <r>
    <n v="3532"/>
    <s v="MUJER"/>
    <n v="302470"/>
    <s v="ASEGURADO VOLUNTARIO"/>
    <s v="SECTOR PRIVADO"/>
    <x v="0"/>
    <s v="SI"/>
    <s v="NO"/>
    <n v="28"/>
    <s v="No"/>
    <s v="No"/>
    <n v="302470"/>
    <s v="ASEGURADO VOLUNTARIO"/>
    <n v="28"/>
  </r>
  <r>
    <n v="3533"/>
    <s v="HOMBRE"/>
    <n v="242811.62"/>
    <s v="PENSIONADOS EN SU PROPIO SISTEMA"/>
    <s v="SECTOR PUBLICO"/>
    <x v="0"/>
    <s v="NO"/>
    <s v="NO"/>
    <n v="67"/>
    <s v="No"/>
    <s v="No"/>
    <n v="242811.62"/>
    <s v="PENSIONADOS EN SU PROPIO SISTEMA"/>
    <n v="67"/>
  </r>
  <r>
    <n v="3534"/>
    <s v="MUJER"/>
    <n v="510544"/>
    <s v="ASALARIADO"/>
    <s v="SECTOR PRIVADO"/>
    <x v="0"/>
    <s v="NO"/>
    <s v="NO"/>
    <n v="39"/>
    <s v="No"/>
    <s v="No"/>
    <n v="510544"/>
    <s v="ASALARIADO"/>
    <n v="39"/>
  </r>
  <r>
    <n v="3535"/>
    <s v="HOMBRE"/>
    <n v="639148"/>
    <s v="TRABAJADOR INDEPENDIENTE"/>
    <s v="SECTOR PRIVADO"/>
    <x v="0"/>
    <s v="NO"/>
    <s v="NO"/>
    <n v="73"/>
    <s v="No"/>
    <s v="No"/>
    <n v="639148"/>
    <s v="TRABAJADOR INDEPENDIENTE"/>
    <n v="73"/>
  </r>
  <r>
    <n v="3536"/>
    <s v="HOMBRE"/>
    <n v="417679"/>
    <s v="TRABAJADOR INDEPENDIENTE"/>
    <s v="SECTOR PRIVADO"/>
    <x v="0"/>
    <s v="NO"/>
    <s v="SI"/>
    <n v="47"/>
    <s v="No"/>
    <s v="No"/>
    <n v="417679"/>
    <s v="TRABAJADOR INDEPENDIENTE"/>
    <n v="47"/>
  </r>
  <r>
    <n v="3537"/>
    <s v="MUJER"/>
    <n v="283144"/>
    <s v="ASALARIADO"/>
    <s v="SECTOR PRIVADO"/>
    <x v="0"/>
    <s v="NO"/>
    <s v="NO"/>
    <n v="38"/>
    <s v="No"/>
    <s v="No"/>
    <n v="283144"/>
    <s v="ASALARIADO"/>
    <n v="38"/>
  </r>
  <r>
    <n v="3538"/>
    <s v="HOMBRE"/>
    <n v="468729"/>
    <s v="ASALARIADO"/>
    <s v="SECTOR PUBLICO"/>
    <x v="0"/>
    <s v="NO"/>
    <s v="NO"/>
    <n v="39"/>
    <s v="No"/>
    <s v="No"/>
    <n v="468729"/>
    <s v="ASALARIADO"/>
    <n v="39"/>
  </r>
  <r>
    <n v="3539"/>
    <s v="HOMBRE"/>
    <n v="413858.99"/>
    <s v="ASALARIADO"/>
    <s v="SECTOR PRIVADO"/>
    <x v="0"/>
    <s v="NO"/>
    <s v="SI"/>
    <n v="60"/>
    <s v="No"/>
    <s v="No"/>
    <n v="413858.99"/>
    <s v="ASALARIADO"/>
    <n v="60"/>
  </r>
  <r>
    <n v="3540"/>
    <s v="HOMBRE"/>
    <n v="585136.5"/>
    <s v="ASALARIADO"/>
    <s v="SECTOR PUBLICO"/>
    <x v="0"/>
    <s v="NO"/>
    <s v="NO"/>
    <n v="30"/>
    <s v="No"/>
    <s v="No"/>
    <n v="585136.5"/>
    <s v="ASALARIADO"/>
    <n v="30"/>
  </r>
  <r>
    <n v="3541"/>
    <s v="MUJER"/>
    <n v="11900"/>
    <s v="ASALARIADO"/>
    <s v="SECTOR PRIVADO"/>
    <x v="0"/>
    <s v="NO"/>
    <s v="NO"/>
    <n v="45"/>
    <s v="No"/>
    <s v="No"/>
    <n v="11900"/>
    <s v="ASALARIADO"/>
    <n v="45"/>
  </r>
  <r>
    <n v="3542"/>
    <s v="HOMBRE"/>
    <n v="371501"/>
    <s v="ASALARIADO"/>
    <s v="SECTOR PRIVADO"/>
    <x v="0"/>
    <s v="SI"/>
    <s v="NO"/>
    <n v="59"/>
    <s v="No"/>
    <s v="No"/>
    <n v="371501"/>
    <s v="ASALARIADO"/>
    <n v="59"/>
  </r>
  <r>
    <n v="3543"/>
    <s v="HOMBRE"/>
    <n v="639148"/>
    <s v="TRABAJADOR INDEPENDIENTE"/>
    <s v="SECTOR PRIVADO"/>
    <x v="0"/>
    <s v="NO"/>
    <s v="SI"/>
    <n v="66"/>
    <s v="No"/>
    <s v="No"/>
    <n v="639148"/>
    <s v="TRABAJADOR INDEPENDIENTE"/>
    <n v="66"/>
  </r>
  <r>
    <n v="3544"/>
    <s v="MUJER"/>
    <n v="707308.6"/>
    <s v="ASALARIADO"/>
    <s v="SECTOR PRIVADO"/>
    <x v="0"/>
    <s v="NO"/>
    <s v="NO"/>
    <n v="36"/>
    <s v="No"/>
    <s v="No"/>
    <n v="707308.6"/>
    <s v="ASALARIADO"/>
    <n v="36"/>
  </r>
  <r>
    <n v="3545"/>
    <s v="HOMBRE"/>
    <n v="573826"/>
    <s v="ASEGURADO VOLUNTARIO"/>
    <s v="SECTOR PRIVADO"/>
    <x v="0"/>
    <s v="SI"/>
    <s v="NO"/>
    <n v="38"/>
    <s v="No"/>
    <s v="No"/>
    <n v="573826"/>
    <s v="ASEGURADO VOLUNTARIO"/>
    <n v="38"/>
  </r>
  <r>
    <n v="3546"/>
    <s v="MUJER"/>
    <n v="1355000"/>
    <s v="ASALARIADO"/>
    <s v="SECTOR PRIVADO"/>
    <x v="0"/>
    <s v="NO"/>
    <s v="NO"/>
    <n v="43"/>
    <s v="No"/>
    <s v="No"/>
    <n v="1355000"/>
    <s v="ASALARIADO"/>
    <n v="43"/>
  </r>
  <r>
    <n v="3547"/>
    <s v="MUJER"/>
    <n v="1414474"/>
    <s v="PENSIONADOS EN SU PROPIO SISTEMA"/>
    <s v="SECTOR PUBLICO"/>
    <x v="0"/>
    <s v="NO"/>
    <s v="NO"/>
    <n v="56"/>
    <s v="No"/>
    <s v="No"/>
    <n v="1414474"/>
    <s v="PENSIONADOS EN SU PROPIO SISTEMA"/>
    <n v="56"/>
  </r>
  <r>
    <n v="3548"/>
    <s v="HOMBRE"/>
    <n v="297280"/>
    <s v="ASEGURADO VOLUNTARIO"/>
    <s v="SECTOR PRIVADO"/>
    <x v="0"/>
    <s v="NO"/>
    <s v="NO"/>
    <n v="64"/>
    <s v="No"/>
    <s v="No"/>
    <n v="297280"/>
    <s v="ASEGURADO VOLUNTARIO"/>
    <n v="64"/>
  </r>
  <r>
    <n v="3549"/>
    <s v="MUJER"/>
    <n v="542430"/>
    <s v="ASALARIADO"/>
    <s v="SECTOR PRIVADO"/>
    <x v="0"/>
    <s v="NO"/>
    <s v="NO"/>
    <n v="29"/>
    <s v="No"/>
    <s v="No"/>
    <n v="542430"/>
    <s v="ASALARIADO"/>
    <n v="29"/>
  </r>
  <r>
    <n v="3550"/>
    <s v="HOMBRE"/>
    <n v="1186247.24"/>
    <s v="ASALARIADO"/>
    <s v="SECTOR PRIVADO"/>
    <x v="0"/>
    <s v="NO"/>
    <s v="NO"/>
    <n v="58"/>
    <s v="No"/>
    <s v="No"/>
    <n v="1186247.24"/>
    <s v="ASALARIADO"/>
    <n v="58"/>
  </r>
  <r>
    <n v="3551"/>
    <s v="MUJER"/>
    <n v="495975"/>
    <s v="TRABAJADOR INDEPENDIENTE"/>
    <s v="SECTOR PRIVADO"/>
    <x v="0"/>
    <s v="NO"/>
    <s v="SI"/>
    <n v="56"/>
    <s v="No"/>
    <s v="No"/>
    <n v="495975"/>
    <s v="TRABAJADOR INDEPENDIENTE"/>
    <n v="56"/>
  </r>
  <r>
    <n v="3552"/>
    <s v="HOMBRE"/>
    <n v="490122"/>
    <s v="TRABAJADOR INDEPENDIENTE"/>
    <s v="SECTOR PRIVADO"/>
    <x v="0"/>
    <s v="SI"/>
    <s v="SI"/>
    <n v="45"/>
    <s v="No"/>
    <s v="No"/>
    <n v="490122"/>
    <s v="TRABAJADOR INDEPENDIENTE"/>
    <n v="45"/>
  </r>
  <r>
    <n v="3553"/>
    <s v="MUJER"/>
    <n v="358000"/>
    <s v="ASALARIADO"/>
    <s v="SECTOR PRIVADO"/>
    <x v="0"/>
    <s v="NO"/>
    <s v="SI"/>
    <n v="35"/>
    <s v="No"/>
    <s v="No"/>
    <n v="358000"/>
    <s v="ASALARIADO"/>
    <n v="35"/>
  </r>
  <r>
    <n v="3554"/>
    <s v="MUJER"/>
    <n v="233615"/>
    <s v="ASALARIADO"/>
    <s v="SECTOR PRIVADO"/>
    <x v="0"/>
    <s v="NO"/>
    <s v="NO"/>
    <n v="20"/>
    <s v="No"/>
    <s v="No"/>
    <n v="233615"/>
    <s v="ASALARIADO"/>
    <n v="20"/>
  </r>
  <r>
    <n v="3555"/>
    <s v="HOMBRE"/>
    <n v="540287.05000000005"/>
    <s v="ASALARIADO"/>
    <s v="SECTOR PRIVADO"/>
    <x v="0"/>
    <s v="NO"/>
    <s v="NO"/>
    <n v="40"/>
    <s v="No"/>
    <s v="No"/>
    <n v="540287.05000000005"/>
    <s v="ASALARIADO"/>
    <n v="40"/>
  </r>
  <r>
    <n v="3556"/>
    <s v="MUJER"/>
    <n v="862543.82"/>
    <s v="ASALARIADO"/>
    <s v="SECTOR PUBLICO"/>
    <x v="0"/>
    <s v="NO"/>
    <s v="NO"/>
    <n v="37"/>
    <s v="No"/>
    <s v="No"/>
    <n v="862543.82"/>
    <s v="ASALARIADO"/>
    <n v="37"/>
  </r>
  <r>
    <n v="3557"/>
    <s v="HOMBRE"/>
    <n v="331181"/>
    <s v="TRABAJADOR INDEPENDIENTE"/>
    <s v="SECTOR PRIVADO"/>
    <x v="0"/>
    <s v="NO"/>
    <s v="SI"/>
    <n v="51"/>
    <s v="No"/>
    <s v="No"/>
    <n v="331181"/>
    <s v="TRABAJADOR INDEPENDIENTE"/>
    <n v="51"/>
  </r>
  <r>
    <n v="3558"/>
    <s v="MUJER"/>
    <n v="4805416.75"/>
    <s v="ASALARIADO"/>
    <s v="SECTOR PUBLICO"/>
    <x v="0"/>
    <s v="NO"/>
    <s v="NO"/>
    <n v="60"/>
    <s v="Atípico"/>
    <s v="No"/>
    <n v="4805416.75"/>
    <s v="ASALARIADO"/>
    <n v="60"/>
  </r>
  <r>
    <n v="3559"/>
    <s v="HOMBRE"/>
    <n v="857231"/>
    <s v="ASALARIADO"/>
    <s v="SECTOR PRIVADO"/>
    <x v="0"/>
    <s v="NO"/>
    <s v="NO"/>
    <n v="35"/>
    <s v="No"/>
    <s v="No"/>
    <n v="857231"/>
    <s v="ASALARIADO"/>
    <n v="35"/>
  </r>
  <r>
    <n v="3560"/>
    <s v="MUJER"/>
    <n v="297050"/>
    <s v="ASEGURADO VOLUNTARIO"/>
    <s v="SECTOR PRIVADO"/>
    <x v="1"/>
    <s v="NO"/>
    <s v="SI"/>
    <n v="27"/>
    <s v="No"/>
    <s v="No"/>
    <n v="297050"/>
    <s v="ASEGURADO VOLUNTARIO"/>
    <n v="27"/>
  </r>
  <r>
    <n v="3561"/>
    <s v="MUJER"/>
    <n v="541045"/>
    <s v="ASALARIADO"/>
    <s v="SECTOR PRIVADO"/>
    <x v="0"/>
    <s v="NO"/>
    <s v="NO"/>
    <n v="28"/>
    <s v="No"/>
    <s v="No"/>
    <n v="541045"/>
    <s v="ASALARIADO"/>
    <n v="28"/>
  </r>
  <r>
    <n v="3562"/>
    <s v="HOMBRE"/>
    <n v="623822"/>
    <s v="ASALARIADO"/>
    <s v="SECTOR PRIVADO"/>
    <x v="0"/>
    <s v="NO"/>
    <s v="NO"/>
    <n v="27"/>
    <s v="No"/>
    <s v="No"/>
    <n v="623822"/>
    <s v="ASALARIADO"/>
    <n v="27"/>
  </r>
  <r>
    <n v="3563"/>
    <s v="HOMBRE"/>
    <n v="476987"/>
    <s v="TRABAJADOR INDEPENDIENTE"/>
    <s v="SECTOR PRIVADO"/>
    <x v="0"/>
    <s v="NO"/>
    <s v="NO"/>
    <n v="52"/>
    <s v="No"/>
    <s v="No"/>
    <n v="476987"/>
    <s v="TRABAJADOR INDEPENDIENTE"/>
    <n v="52"/>
  </r>
  <r>
    <n v="3564"/>
    <s v="HOMBRE"/>
    <n v="1976257"/>
    <s v="ASALARIADO"/>
    <s v="SECTOR PUBLICO"/>
    <x v="0"/>
    <s v="NO"/>
    <s v="NO"/>
    <n v="56"/>
    <s v="No"/>
    <s v="No"/>
    <n v="1976257"/>
    <s v="ASALARIADO"/>
    <n v="56"/>
  </r>
  <r>
    <n v="3565"/>
    <s v="MUJER"/>
    <n v="361783"/>
    <s v="ASEGURADO VOLUNTARIO"/>
    <s v="SECTOR PRIVADO"/>
    <x v="0"/>
    <s v="NO"/>
    <s v="SI"/>
    <n v="52"/>
    <s v="No"/>
    <s v="No"/>
    <n v="361783"/>
    <s v="ASEGURADO VOLUNTARIO"/>
    <n v="52"/>
  </r>
  <r>
    <n v="3566"/>
    <s v="HOMBRE"/>
    <n v="279985.18"/>
    <s v="ASALARIADO"/>
    <s v="SECTOR PRIVADO"/>
    <x v="0"/>
    <s v="NO"/>
    <s v="NO"/>
    <n v="37"/>
    <s v="No"/>
    <s v="No"/>
    <n v="279985.18"/>
    <s v="ASALARIADO"/>
    <n v="37"/>
  </r>
  <r>
    <n v="3567"/>
    <s v="HOMBRE"/>
    <n v="380000"/>
    <s v="ASALARIADO"/>
    <s v="SECTOR PRIVADO"/>
    <x v="0"/>
    <s v="NO"/>
    <s v="NO"/>
    <n v="32"/>
    <s v="No"/>
    <s v="No"/>
    <n v="380000"/>
    <s v="ASALARIADO"/>
    <n v="32"/>
  </r>
  <r>
    <n v="3568"/>
    <s v="HOMBRE"/>
    <n v="4102647.12"/>
    <s v="ASALARIADO"/>
    <s v="SECTOR PRIVADO"/>
    <x v="0"/>
    <s v="NO"/>
    <s v="NO"/>
    <n v="34"/>
    <s v="Atípico"/>
    <s v="No"/>
    <n v="4102647.12"/>
    <s v="ASALARIADO"/>
    <n v="34"/>
  </r>
  <r>
    <n v="3569"/>
    <s v="MUJER"/>
    <n v="413618.8"/>
    <s v="ASALARIADO"/>
    <s v="SECTOR PRIVADO"/>
    <x v="0"/>
    <s v="NO"/>
    <s v="NO"/>
    <n v="35"/>
    <s v="No"/>
    <s v="No"/>
    <n v="413618.8"/>
    <s v="ASALARIADO"/>
    <n v="35"/>
  </r>
  <r>
    <n v="3570"/>
    <s v="HOMBRE"/>
    <n v="295477"/>
    <s v="ASALARIADO"/>
    <s v="SECTOR PUBLICO"/>
    <x v="0"/>
    <s v="NO"/>
    <s v="NO"/>
    <n v="28"/>
    <s v="No"/>
    <s v="No"/>
    <n v="295477"/>
    <s v="ASALARIADO"/>
    <n v="28"/>
  </r>
  <r>
    <n v="3571"/>
    <s v="HOMBRE"/>
    <n v="300018"/>
    <s v="TRABAJADOR INDEPENDIENTE"/>
    <s v="SECTOR PRIVADO"/>
    <x v="0"/>
    <s v="NO"/>
    <s v="NO"/>
    <n v="61"/>
    <s v="No"/>
    <s v="No"/>
    <n v="300018"/>
    <s v="TRABAJADOR INDEPENDIENTE"/>
    <n v="61"/>
  </r>
  <r>
    <n v="3572"/>
    <s v="HOMBRE"/>
    <n v="1700000"/>
    <s v="ASALARIADO"/>
    <s v="SECTOR PRIVADO"/>
    <x v="0"/>
    <s v="NO"/>
    <s v="NO"/>
    <n v="45"/>
    <s v="No"/>
    <s v="No"/>
    <n v="1700000"/>
    <s v="ASALARIADO"/>
    <n v="45"/>
  </r>
  <r>
    <n v="3573"/>
    <s v="MUJER"/>
    <n v="1260977.05"/>
    <s v="ASALARIADO"/>
    <s v="SECTOR PUBLICO"/>
    <x v="0"/>
    <s v="NO"/>
    <s v="NO"/>
    <n v="38"/>
    <s v="No"/>
    <s v="No"/>
    <n v="1260977.05"/>
    <s v="ASALARIADO"/>
    <n v="38"/>
  </r>
  <r>
    <n v="3574"/>
    <s v="HOMBRE"/>
    <n v="885053.25"/>
    <s v="ASALARIADO"/>
    <s v="SECTOR PUBLICO"/>
    <x v="0"/>
    <s v="NO"/>
    <s v="NO"/>
    <n v="35"/>
    <s v="No"/>
    <s v="No"/>
    <n v="885053.25"/>
    <s v="ASALARIADO"/>
    <n v="35"/>
  </r>
  <r>
    <n v="3575"/>
    <s v="MUJER"/>
    <n v="722010.7"/>
    <s v="ASALARIADO"/>
    <s v="SECTOR PUBLICO"/>
    <x v="0"/>
    <s v="NO"/>
    <s v="NO"/>
    <n v="36"/>
    <s v="No"/>
    <s v="No"/>
    <n v="722010.7"/>
    <s v="ASALARIADO"/>
    <n v="36"/>
  </r>
  <r>
    <n v="3576"/>
    <s v="HOMBRE"/>
    <n v="413166"/>
    <s v="ASALARIADO"/>
    <s v="SECTOR PRIVADO"/>
    <x v="0"/>
    <s v="NO"/>
    <s v="NO"/>
    <n v="49"/>
    <s v="No"/>
    <s v="No"/>
    <n v="413166"/>
    <s v="ASALARIADO"/>
    <n v="49"/>
  </r>
  <r>
    <n v="3577"/>
    <s v="MUJER"/>
    <n v="356455"/>
    <s v="TRABAJADOR INDEPENDIENTE"/>
    <s v="SECTOR PRIVADO"/>
    <x v="0"/>
    <s v="SI"/>
    <s v="SI"/>
    <n v="52"/>
    <s v="No"/>
    <s v="No"/>
    <n v="356455"/>
    <s v="TRABAJADOR INDEPENDIENTE"/>
    <n v="52"/>
  </r>
  <r>
    <n v="3578"/>
    <s v="MUJER"/>
    <n v="300000"/>
    <s v="ASALARIADO"/>
    <s v="SECTOR PRIVADO"/>
    <x v="0"/>
    <s v="SI"/>
    <s v="NO"/>
    <n v="41"/>
    <s v="No"/>
    <s v="No"/>
    <n v="300000"/>
    <s v="ASALARIADO"/>
    <n v="41"/>
  </r>
  <r>
    <n v="3579"/>
    <s v="MUJER"/>
    <n v="1642647"/>
    <s v="PENSIONADOS EN SU PROPIO SISTEMA"/>
    <s v="SECTOR PUBLICO"/>
    <x v="0"/>
    <s v="NO"/>
    <s v="NO"/>
    <n v="59"/>
    <s v="No"/>
    <s v="No"/>
    <n v="1642647"/>
    <s v="PENSIONADOS EN SU PROPIO SISTEMA"/>
    <n v="59"/>
  </r>
  <r>
    <n v="3580"/>
    <s v="HOMBRE"/>
    <n v="200000"/>
    <s v="ASALARIADO"/>
    <s v="SECTOR PRIVADO"/>
    <x v="0"/>
    <s v="NO"/>
    <s v="SI"/>
    <n v="30"/>
    <s v="No"/>
    <s v="No"/>
    <n v="200000"/>
    <s v="ASALARIADO"/>
    <n v="30"/>
  </r>
  <r>
    <n v="3581"/>
    <s v="HOMBRE"/>
    <n v="278030"/>
    <s v="CONVENIOS ESPECIALES DE TRABAJADORES INDEPENDIENTES"/>
    <s v="SECTOR PRIVADO"/>
    <x v="0"/>
    <s v="NO"/>
    <s v="NO"/>
    <n v="35"/>
    <s v="No"/>
    <s v="No"/>
    <n v="278030"/>
    <s v="CONVENIOS ESPECIALES DE TRABAJADORES INDEPENDIENTES"/>
    <n v="35"/>
  </r>
  <r>
    <n v="3582"/>
    <s v="HOMBRE"/>
    <n v="1184243"/>
    <s v="ASALARIADO"/>
    <s v="SECTOR PUBLICO"/>
    <x v="0"/>
    <s v="NO"/>
    <s v="SI"/>
    <n v="37"/>
    <s v="No"/>
    <s v="No"/>
    <n v="1184243"/>
    <s v="ASALARIADO"/>
    <n v="37"/>
  </r>
  <r>
    <n v="3583"/>
    <s v="MUJER"/>
    <n v="1586732.18"/>
    <s v="ASALARIADO"/>
    <s v="SECTOR PUBLICO"/>
    <x v="0"/>
    <s v="NO"/>
    <s v="NO"/>
    <n v="70"/>
    <s v="No"/>
    <s v="No"/>
    <n v="1586732.18"/>
    <s v="ASALARIADO"/>
    <n v="70"/>
  </r>
  <r>
    <n v="3584"/>
    <s v="HOMBRE"/>
    <n v="100000"/>
    <s v="ASALARIADO"/>
    <s v="SECTOR PRIVADO"/>
    <x v="0"/>
    <s v="NO"/>
    <s v="SI"/>
    <n v="41"/>
    <s v="No"/>
    <s v="No"/>
    <n v="100000"/>
    <s v="ASALARIADO"/>
    <n v="41"/>
  </r>
  <r>
    <n v="3585"/>
    <s v="HOMBRE"/>
    <n v="1198242.1599999999"/>
    <s v="ASALARIADO"/>
    <s v="SECTOR PRIVADO"/>
    <x v="0"/>
    <s v="NO"/>
    <s v="NO"/>
    <n v="28"/>
    <s v="No"/>
    <s v="No"/>
    <n v="1198242.1599999999"/>
    <s v="ASALARIADO"/>
    <n v="28"/>
  </r>
  <r>
    <n v="3586"/>
    <s v="HOMBRE"/>
    <n v="470162.5"/>
    <s v="ASALARIADO"/>
    <s v="SECTOR PRIVADO"/>
    <x v="0"/>
    <s v="NO"/>
    <s v="NO"/>
    <n v="43"/>
    <s v="No"/>
    <s v="No"/>
    <n v="470162.5"/>
    <s v="ASALARIADO"/>
    <n v="43"/>
  </r>
  <r>
    <n v="3587"/>
    <s v="HOMBRE"/>
    <n v="300018"/>
    <s v="TRABAJADOR INDEPENDIENTE"/>
    <s v="SECTOR PRIVADO"/>
    <x v="0"/>
    <s v="NO"/>
    <s v="SI"/>
    <n v="51"/>
    <s v="No"/>
    <s v="No"/>
    <n v="300018"/>
    <s v="TRABAJADOR INDEPENDIENTE"/>
    <n v="51"/>
  </r>
  <r>
    <n v="3588"/>
    <s v="MUJER"/>
    <n v="671005"/>
    <s v="ASALARIADO"/>
    <s v="SECTOR PRIVADO"/>
    <x v="0"/>
    <s v="NO"/>
    <s v="SI"/>
    <n v="30"/>
    <s v="No"/>
    <s v="No"/>
    <n v="671005"/>
    <s v="ASALARIADO"/>
    <n v="30"/>
  </r>
  <r>
    <n v="3589"/>
    <s v="HOMBRE"/>
    <n v="278030"/>
    <s v="CONVENIOS ESPECIALES DE TRABAJADORES INDEPENDIENTES"/>
    <s v="SECTOR PRIVADO"/>
    <x v="0"/>
    <s v="NO"/>
    <s v="NO"/>
    <n v="50"/>
    <s v="No"/>
    <s v="No"/>
    <n v="278030"/>
    <s v="CONVENIOS ESPECIALES DE TRABAJADORES INDEPENDIENTES"/>
    <n v="50"/>
  </r>
  <r>
    <n v="3590"/>
    <s v="HOMBRE"/>
    <n v="4039119.56"/>
    <s v="ASALARIADO"/>
    <s v="SECTOR PUBLICO"/>
    <x v="0"/>
    <s v="NO"/>
    <s v="NO"/>
    <n v="59"/>
    <s v="Atípico"/>
    <s v="No"/>
    <n v="4039119.56"/>
    <s v="ASALARIADO"/>
    <n v="59"/>
  </r>
  <r>
    <n v="3591"/>
    <s v="MUJER"/>
    <n v="297046"/>
    <s v="ASEGURADO VOLUNTARIO"/>
    <s v="SECTOR PRIVADO"/>
    <x v="0"/>
    <s v="NO"/>
    <s v="NO"/>
    <n v="25"/>
    <s v="No"/>
    <s v="No"/>
    <n v="297046"/>
    <s v="ASEGURADO VOLUNTARIO"/>
    <n v="25"/>
  </r>
  <r>
    <n v="3592"/>
    <s v="HOMBRE"/>
    <n v="9720000"/>
    <s v="ASALARIADO"/>
    <s v="SECTOR PRIVADO"/>
    <x v="0"/>
    <s v="SI"/>
    <s v="NO"/>
    <n v="38"/>
    <s v="Atípico"/>
    <s v="No"/>
    <n v="9720000"/>
    <s v="ASALARIADO"/>
    <n v="38"/>
  </r>
  <r>
    <n v="3593"/>
    <s v="HOMBRE"/>
    <n v="385347.22"/>
    <s v="ASALARIADO"/>
    <s v="SECTOR PRIVADO"/>
    <x v="0"/>
    <s v="NO"/>
    <s v="NO"/>
    <n v="35"/>
    <s v="No"/>
    <s v="No"/>
    <n v="385347.22"/>
    <s v="ASALARIADO"/>
    <n v="35"/>
  </r>
  <r>
    <n v="3594"/>
    <s v="HOMBRE"/>
    <n v="515000"/>
    <s v="ASALARIADO"/>
    <s v="SECTOR PRIVADO"/>
    <x v="0"/>
    <s v="NO"/>
    <s v="NO"/>
    <n v="36"/>
    <s v="No"/>
    <s v="No"/>
    <n v="515000"/>
    <s v="ASALARIADO"/>
    <n v="36"/>
  </r>
  <r>
    <n v="3595"/>
    <s v="HOMBRE"/>
    <n v="952625"/>
    <s v="ASALARIADO"/>
    <s v="SECTOR PRIVADO"/>
    <x v="0"/>
    <s v="NO"/>
    <s v="NO"/>
    <n v="53"/>
    <s v="No"/>
    <s v="No"/>
    <n v="952625"/>
    <s v="ASALARIADO"/>
    <n v="53"/>
  </r>
  <r>
    <n v="3596"/>
    <s v="HOMBRE"/>
    <n v="395044.25"/>
    <s v="ASALARIADO"/>
    <s v="SECTOR PUBLICO"/>
    <x v="0"/>
    <s v="NO"/>
    <s v="NO"/>
    <n v="56"/>
    <s v="No"/>
    <s v="No"/>
    <n v="395044.25"/>
    <s v="ASALARIADO"/>
    <n v="56"/>
  </r>
  <r>
    <n v="3597"/>
    <s v="HOMBRE"/>
    <n v="270000"/>
    <s v="ASALARIADO"/>
    <s v="SECTOR PRIVADO"/>
    <x v="0"/>
    <s v="NO"/>
    <s v="NO"/>
    <n v="40"/>
    <s v="No"/>
    <s v="No"/>
    <n v="270000"/>
    <s v="ASALARIADO"/>
    <n v="40"/>
  </r>
  <r>
    <n v="3598"/>
    <s v="MUJER"/>
    <n v="2586394.5"/>
    <s v="ASALARIADO"/>
    <s v="SECTOR PUBLICO"/>
    <x v="0"/>
    <s v="NO"/>
    <s v="NO"/>
    <n v="32"/>
    <s v="Atípico"/>
    <s v="No"/>
    <n v="2586394.5"/>
    <s v="ASALARIADO"/>
    <n v="32"/>
  </r>
  <r>
    <n v="3599"/>
    <s v="HOMBRE"/>
    <n v="302470"/>
    <s v="TRABAJADOR INDEPENDIENTE"/>
    <s v="SECTOR PRIVADO"/>
    <x v="0"/>
    <s v="NO"/>
    <s v="NO"/>
    <n v="53"/>
    <s v="No"/>
    <s v="No"/>
    <n v="302470"/>
    <s v="TRABAJADOR INDEPENDIENTE"/>
    <n v="53"/>
  </r>
  <r>
    <n v="3600"/>
    <s v="MUJER"/>
    <n v="731424"/>
    <s v="ASALARIADO"/>
    <s v="SECTOR PUBLICO"/>
    <x v="0"/>
    <s v="NO"/>
    <s v="SI"/>
    <n v="28"/>
    <s v="No"/>
    <s v="No"/>
    <n v="731424"/>
    <s v="ASALARIADO"/>
    <n v="28"/>
  </r>
  <r>
    <n v="3601"/>
    <s v="MUJER"/>
    <n v="239683.08"/>
    <s v="ASALARIADO"/>
    <s v="SECTOR PRIVADO"/>
    <x v="0"/>
    <s v="NO"/>
    <s v="NO"/>
    <n v="38"/>
    <s v="No"/>
    <s v="No"/>
    <n v="239683.08"/>
    <s v="ASALARIADO"/>
    <n v="38"/>
  </r>
  <r>
    <n v="3602"/>
    <s v="HOMBRE"/>
    <n v="278030"/>
    <s v="CONVENIOS ESPECIALES DE TRABAJADORES INDEPENDIENTES"/>
    <s v="SECTOR PRIVADO"/>
    <x v="0"/>
    <s v="NO"/>
    <s v="NO"/>
    <n v="56"/>
    <s v="No"/>
    <s v="No"/>
    <n v="278030"/>
    <s v="CONVENIOS ESPECIALES DE TRABAJADORES INDEPENDIENTES"/>
    <n v="56"/>
  </r>
  <r>
    <n v="3603"/>
    <s v="HOMBRE"/>
    <n v="377350.76"/>
    <s v="ASALARIADO"/>
    <s v="SECTOR PRIVADO"/>
    <x v="0"/>
    <s v="NO"/>
    <s v="NO"/>
    <n v="35"/>
    <s v="No"/>
    <s v="No"/>
    <n v="377350.76"/>
    <s v="ASALARIADO"/>
    <n v="35"/>
  </r>
  <r>
    <n v="3604"/>
    <s v="MUJER"/>
    <n v="297046"/>
    <s v="TRABAJADOR INDEPENDIENTE"/>
    <s v="SECTOR PRIVADO"/>
    <x v="0"/>
    <s v="NO"/>
    <s v="SI"/>
    <n v="38"/>
    <s v="No"/>
    <s v="No"/>
    <n v="297046"/>
    <s v="TRABAJADOR INDEPENDIENTE"/>
    <n v="38"/>
  </r>
  <r>
    <n v="3605"/>
    <s v="HOMBRE"/>
    <n v="297046"/>
    <s v="ASEGURADO VOLUNTARIO"/>
    <s v="SECTOR PRIVADO"/>
    <x v="0"/>
    <s v="NO"/>
    <s v="NO"/>
    <n v="43"/>
    <s v="No"/>
    <s v="No"/>
    <n v="297046"/>
    <s v="ASEGURADO VOLUNTARIO"/>
    <n v="43"/>
  </r>
  <r>
    <n v="3606"/>
    <s v="HOMBRE"/>
    <n v="299441"/>
    <s v="TRABAJADOR INDEPENDIENTE"/>
    <s v="SECTOR PRIVADO"/>
    <x v="0"/>
    <s v="NO"/>
    <s v="NO"/>
    <n v="34"/>
    <s v="No"/>
    <s v="No"/>
    <n v="299441"/>
    <s v="TRABAJADOR INDEPENDIENTE"/>
    <n v="34"/>
  </r>
  <r>
    <n v="3607"/>
    <s v="MUJER"/>
    <n v="298390"/>
    <s v="ASEGURADO VOLUNTARIO"/>
    <s v="SECTOR PRIVADO"/>
    <x v="0"/>
    <s v="NO"/>
    <s v="NO"/>
    <n v="35"/>
    <s v="No"/>
    <s v="No"/>
    <n v="298390"/>
    <s v="ASEGURADO VOLUNTARIO"/>
    <n v="35"/>
  </r>
  <r>
    <n v="3608"/>
    <s v="MUJER"/>
    <n v="774085"/>
    <s v="ASALARIADO"/>
    <s v="SECTOR PRIVADO"/>
    <x v="0"/>
    <s v="NO"/>
    <s v="NO"/>
    <n v="48"/>
    <s v="No"/>
    <s v="No"/>
    <n v="774085"/>
    <s v="ASALARIADO"/>
    <n v="48"/>
  </r>
  <r>
    <n v="3609"/>
    <s v="MUJER"/>
    <n v="297502"/>
    <s v="ASEGURADO VOLUNTARIO"/>
    <s v="SECTOR PRIVADO"/>
    <x v="0"/>
    <s v="NO"/>
    <s v="NO"/>
    <n v="26"/>
    <s v="No"/>
    <s v="No"/>
    <n v="297502"/>
    <s v="ASEGURADO VOLUNTARIO"/>
    <n v="26"/>
  </r>
  <r>
    <n v="3610"/>
    <s v="MUJER"/>
    <n v="224002.5"/>
    <s v="ASALARIADO"/>
    <s v="SECTOR PUBLICO"/>
    <x v="0"/>
    <s v="NO"/>
    <s v="NO"/>
    <n v="60"/>
    <s v="No"/>
    <s v="No"/>
    <n v="224002.5"/>
    <s v="ASALARIADO"/>
    <n v="60"/>
  </r>
  <r>
    <n v="3611"/>
    <s v="HOMBRE"/>
    <n v="445567"/>
    <s v="TRABAJADOR INDEPENDIENTE"/>
    <s v="SECTOR PRIVADO"/>
    <x v="0"/>
    <s v="NO"/>
    <s v="NO"/>
    <n v="47"/>
    <s v="No"/>
    <s v="No"/>
    <n v="445567"/>
    <s v="TRABAJADOR INDEPENDIENTE"/>
    <n v="47"/>
  </r>
  <r>
    <n v="3612"/>
    <s v="HOMBRE"/>
    <n v="297058"/>
    <s v="TRABAJADOR INDEPENDIENTE"/>
    <s v="SECTOR PRIVADO"/>
    <x v="0"/>
    <s v="NO"/>
    <s v="NO"/>
    <n v="53"/>
    <s v="No"/>
    <s v="No"/>
    <n v="297058"/>
    <s v="TRABAJADOR INDEPENDIENTE"/>
    <n v="53"/>
  </r>
  <r>
    <n v="3613"/>
    <s v="HOMBRE"/>
    <n v="200000"/>
    <s v="ASALARIADO"/>
    <s v="SECTOR PRIVADO"/>
    <x v="0"/>
    <s v="NO"/>
    <s v="NO"/>
    <n v="30"/>
    <s v="No"/>
    <s v="No"/>
    <n v="200000"/>
    <s v="ASALARIADO"/>
    <n v="30"/>
  </r>
  <r>
    <n v="3614"/>
    <s v="HOMBRE"/>
    <n v="283803.05"/>
    <s v="ASALARIADO"/>
    <s v="SECTOR PRIVADO"/>
    <x v="0"/>
    <s v="NO"/>
    <s v="NO"/>
    <n v="19"/>
    <s v="No"/>
    <s v="No"/>
    <n v="283803.05"/>
    <s v="ASALARIADO"/>
    <n v="19"/>
  </r>
  <r>
    <n v="3615"/>
    <s v="HOMBRE"/>
    <n v="361590.25"/>
    <s v="ASALARIADO"/>
    <s v="SECTOR PRIVADO"/>
    <x v="0"/>
    <s v="NO"/>
    <s v="NO"/>
    <n v="32"/>
    <s v="No"/>
    <s v="No"/>
    <n v="361590.25"/>
    <s v="ASALARIADO"/>
    <n v="32"/>
  </r>
  <r>
    <n v="3616"/>
    <s v="HOMBRE"/>
    <n v="620412.30000000005"/>
    <s v="ASALARIADO"/>
    <s v="SECTOR PUBLICO"/>
    <x v="0"/>
    <s v="NO"/>
    <s v="NO"/>
    <n v="54"/>
    <s v="No"/>
    <s v="No"/>
    <n v="620412.30000000005"/>
    <s v="ASALARIADO"/>
    <n v="54"/>
  </r>
  <r>
    <n v="3617"/>
    <s v="HOMBRE"/>
    <n v="278000"/>
    <s v="ASALARIADO"/>
    <s v="SECTOR PRIVADO"/>
    <x v="0"/>
    <s v="SI"/>
    <s v="SI"/>
    <n v="37"/>
    <s v="No"/>
    <s v="No"/>
    <n v="278000"/>
    <s v="ASALARIADO"/>
    <n v="37"/>
  </r>
  <r>
    <n v="3618"/>
    <s v="HOMBRE"/>
    <n v="492250.24"/>
    <s v="ASALARIADO"/>
    <s v="SECTOR PRIVADO"/>
    <x v="0"/>
    <s v="NO"/>
    <s v="NO"/>
    <n v="39"/>
    <s v="No"/>
    <s v="No"/>
    <n v="492250.24"/>
    <s v="ASALARIADO"/>
    <n v="39"/>
  </r>
  <r>
    <n v="3619"/>
    <s v="MUJER"/>
    <n v="297046"/>
    <s v="TRABAJADOR INDEPENDIENTE"/>
    <s v="SECTOR PRIVADO"/>
    <x v="0"/>
    <s v="NO"/>
    <s v="SI"/>
    <n v="53"/>
    <s v="No"/>
    <s v="No"/>
    <n v="297046"/>
    <s v="TRABAJADOR INDEPENDIENTE"/>
    <n v="53"/>
  </r>
  <r>
    <n v="3620"/>
    <s v="HOMBRE"/>
    <n v="1396054.5"/>
    <s v="ASALARIADO"/>
    <s v="SECTOR PUBLICO"/>
    <x v="0"/>
    <s v="NO"/>
    <s v="NO"/>
    <n v="40"/>
    <s v="No"/>
    <s v="No"/>
    <n v="1396054.5"/>
    <s v="ASALARIADO"/>
    <n v="40"/>
  </r>
  <r>
    <n v="3621"/>
    <s v="MUJER"/>
    <n v="604940"/>
    <s v="TRABAJADOR INDEPENDIENTE"/>
    <s v="SECTOR PRIVADO"/>
    <x v="0"/>
    <s v="NO"/>
    <s v="NO"/>
    <n v="30"/>
    <s v="No"/>
    <s v="No"/>
    <n v="604940"/>
    <s v="TRABAJADOR INDEPENDIENTE"/>
    <n v="30"/>
  </r>
  <r>
    <n v="3622"/>
    <s v="HOMBRE"/>
    <n v="200000"/>
    <s v="ASALARIADO"/>
    <s v="SECTOR PRIVADO"/>
    <x v="0"/>
    <s v="NO"/>
    <s v="NO"/>
    <n v="61"/>
    <s v="No"/>
    <s v="No"/>
    <n v="200000"/>
    <s v="ASALARIADO"/>
    <n v="61"/>
  </r>
  <r>
    <n v="3623"/>
    <s v="MUJER"/>
    <n v="592421.67000000004"/>
    <s v="ASALARIADO"/>
    <s v="SECTOR PRIVADO"/>
    <x v="0"/>
    <s v="NO"/>
    <s v="NO"/>
    <n v="29"/>
    <s v="No"/>
    <s v="No"/>
    <n v="592421.67000000004"/>
    <s v="ASALARIADO"/>
    <n v="29"/>
  </r>
  <r>
    <n v="3624"/>
    <s v="HOMBRE"/>
    <n v="419680"/>
    <s v="ASALARIADO"/>
    <s v="SECTOR PRIVADO"/>
    <x v="0"/>
    <s v="NO"/>
    <s v="NO"/>
    <n v="51"/>
    <s v="No"/>
    <s v="No"/>
    <n v="419680"/>
    <s v="ASALARIADO"/>
    <n v="51"/>
  </r>
  <r>
    <n v="3625"/>
    <s v="HOMBRE"/>
    <n v="2054741"/>
    <s v="ASALARIADO"/>
    <s v="SECTOR PUBLICO"/>
    <x v="0"/>
    <s v="NO"/>
    <s v="SI"/>
    <n v="60"/>
    <s v="No"/>
    <s v="No"/>
    <n v="2054741"/>
    <s v="ASALARIADO"/>
    <n v="60"/>
  </r>
  <r>
    <n v="3626"/>
    <s v="HOMBRE"/>
    <n v="241993.84"/>
    <s v="ASALARIADO"/>
    <s v="SECTOR PUBLICO"/>
    <x v="0"/>
    <s v="NO"/>
    <s v="NO"/>
    <n v="36"/>
    <s v="No"/>
    <s v="No"/>
    <n v="241993.84"/>
    <s v="ASALARIADO"/>
    <n v="36"/>
  </r>
  <r>
    <n v="3627"/>
    <s v="HOMBRE"/>
    <n v="671573"/>
    <s v="ASALARIADO"/>
    <s v="SECTOR PUBLICO"/>
    <x v="0"/>
    <s v="NO"/>
    <s v="NO"/>
    <n v="41"/>
    <s v="No"/>
    <s v="No"/>
    <n v="671573"/>
    <s v="ASALARIADO"/>
    <n v="41"/>
  </r>
  <r>
    <n v="3628"/>
    <s v="MUJER"/>
    <n v="278030.99"/>
    <s v="TRABAJADOR INDEPENDIENTE"/>
    <s v="SECTOR PRIVADO"/>
    <x v="0"/>
    <s v="SI"/>
    <s v="NO"/>
    <n v="30"/>
    <s v="No"/>
    <s v="No"/>
    <n v="278030.99"/>
    <s v="TRABAJADOR INDEPENDIENTE"/>
    <n v="30"/>
  </r>
  <r>
    <n v="3629"/>
    <s v="HOMBRE"/>
    <n v="1557874"/>
    <s v="ASALARIADO"/>
    <s v="SECTOR PUBLICO"/>
    <x v="0"/>
    <s v="NO"/>
    <s v="SI"/>
    <n v="32"/>
    <s v="No"/>
    <s v="No"/>
    <n v="1557874"/>
    <s v="ASALARIADO"/>
    <n v="32"/>
  </r>
  <r>
    <n v="3630"/>
    <s v="MUJER"/>
    <n v="320979.96999999997"/>
    <s v="ASALARIADO"/>
    <s v="SECTOR PRIVADO"/>
    <x v="0"/>
    <s v="NO"/>
    <s v="NO"/>
    <n v="29"/>
    <s v="No"/>
    <s v="No"/>
    <n v="320979.96999999997"/>
    <s v="ASALARIADO"/>
    <n v="29"/>
  </r>
  <r>
    <n v="3631"/>
    <s v="MUJER"/>
    <n v="119964"/>
    <s v="ASALARIADO"/>
    <s v="SECTOR PUBLICO"/>
    <x v="0"/>
    <s v="NO"/>
    <s v="SI"/>
    <n v="25"/>
    <s v="No"/>
    <s v="No"/>
    <n v="119964"/>
    <s v="ASALARIADO"/>
    <n v="25"/>
  </r>
  <r>
    <n v="3632"/>
    <s v="HOMBRE"/>
    <n v="444011.07"/>
    <s v="ASALARIADO"/>
    <s v="SECTOR PRIVADO"/>
    <x v="0"/>
    <s v="NO"/>
    <s v="NO"/>
    <n v="23"/>
    <s v="No"/>
    <s v="No"/>
    <n v="444011.07"/>
    <s v="ASALARIADO"/>
    <n v="23"/>
  </r>
  <r>
    <n v="3633"/>
    <s v="HOMBRE"/>
    <n v="391531"/>
    <s v="ASALARIADO"/>
    <s v="SECTOR PRIVADO"/>
    <x v="0"/>
    <s v="SI"/>
    <s v="NO"/>
    <n v="41"/>
    <s v="No"/>
    <s v="No"/>
    <n v="391531"/>
    <s v="ASALARIADO"/>
    <n v="41"/>
  </r>
  <r>
    <n v="3634"/>
    <s v="MUJER"/>
    <n v="1845577.5"/>
    <s v="ASALARIADO"/>
    <s v="SECTOR PRIVADO"/>
    <x v="0"/>
    <s v="SI"/>
    <s v="NO"/>
    <n v="33"/>
    <s v="No"/>
    <s v="No"/>
    <n v="1845577.5"/>
    <s v="ASALARIADO"/>
    <n v="33"/>
  </r>
  <r>
    <n v="3635"/>
    <s v="HOMBRE"/>
    <n v="297046"/>
    <s v="TRABAJADOR INDEPENDIENTE"/>
    <s v="SECTOR PRIVADO"/>
    <x v="0"/>
    <s v="NO"/>
    <s v="NO"/>
    <n v="41"/>
    <s v="No"/>
    <s v="No"/>
    <n v="297046"/>
    <s v="TRABAJADOR INDEPENDIENTE"/>
    <n v="41"/>
  </r>
  <r>
    <n v="3636"/>
    <s v="HOMBRE"/>
    <n v="299784"/>
    <s v="TRABAJADOR INDEPENDIENTE"/>
    <s v="SECTOR PRIVADO"/>
    <x v="0"/>
    <s v="NO"/>
    <s v="NO"/>
    <n v="33"/>
    <s v="No"/>
    <s v="No"/>
    <n v="299784"/>
    <s v="TRABAJADOR INDEPENDIENTE"/>
    <n v="33"/>
  </r>
  <r>
    <n v="3637"/>
    <s v="HOMBRE"/>
    <n v="668500"/>
    <s v="ASALARIADO"/>
    <s v="SECTOR PRIVADO"/>
    <x v="0"/>
    <s v="NO"/>
    <s v="NO"/>
    <n v="34"/>
    <s v="No"/>
    <s v="No"/>
    <n v="668500"/>
    <s v="ASALARIADO"/>
    <n v="34"/>
  </r>
  <r>
    <n v="3638"/>
    <s v="MUJER"/>
    <n v="278030"/>
    <s v="CONVENIOS ESPECIALES DE TRABAJADORES INDEPENDIENTES"/>
    <s v="SECTOR PRIVADO"/>
    <x v="0"/>
    <s v="NO"/>
    <s v="NO"/>
    <n v="32"/>
    <s v="No"/>
    <s v="No"/>
    <n v="278030"/>
    <s v="CONVENIOS ESPECIALES DE TRABAJADORES INDEPENDIENTES"/>
    <n v="32"/>
  </r>
  <r>
    <n v="3639"/>
    <s v="MUJER"/>
    <n v="507944"/>
    <s v="TRABAJADOR INDEPENDIENTE"/>
    <s v="SECTOR PRIVADO"/>
    <x v="0"/>
    <s v="NO"/>
    <s v="SI"/>
    <n v="77"/>
    <s v="No"/>
    <s v="No"/>
    <n v="507944"/>
    <s v="TRABAJADOR INDEPENDIENTE"/>
    <n v="77"/>
  </r>
  <r>
    <n v="3640"/>
    <s v="MUJER"/>
    <n v="300018"/>
    <s v="ASEGURADO VOLUNTARIO"/>
    <s v="SECTOR PRIVADO"/>
    <x v="0"/>
    <s v="NO"/>
    <s v="NO"/>
    <n v="57"/>
    <s v="No"/>
    <s v="No"/>
    <n v="300018"/>
    <s v="ASEGURADO VOLUNTARIO"/>
    <n v="57"/>
  </r>
  <r>
    <n v="3641"/>
    <s v="MUJER"/>
    <n v="367500"/>
    <s v="ASALARIADO"/>
    <s v="SECTOR PRIVADO"/>
    <x v="0"/>
    <s v="NO"/>
    <s v="NO"/>
    <n v="54"/>
    <s v="No"/>
    <s v="No"/>
    <n v="367500"/>
    <s v="ASALARIADO"/>
    <n v="54"/>
  </r>
  <r>
    <n v="3642"/>
    <s v="MUJER"/>
    <n v="1576048"/>
    <s v="TRABAJADOR INDEPENDIENTE"/>
    <s v="SECTOR PRIVADO"/>
    <x v="0"/>
    <s v="NO"/>
    <s v="SI"/>
    <n v="56"/>
    <s v="No"/>
    <s v="No"/>
    <n v="1576048"/>
    <s v="TRABAJADOR INDEPENDIENTE"/>
    <n v="56"/>
  </r>
  <r>
    <n v="3643"/>
    <s v="MUJER"/>
    <n v="392276"/>
    <s v="ASALARIADO"/>
    <s v="SECTOR PUBLICO"/>
    <x v="0"/>
    <s v="NO"/>
    <s v="SI"/>
    <n v="61"/>
    <s v="No"/>
    <s v="No"/>
    <n v="392276"/>
    <s v="ASALARIADO"/>
    <n v="61"/>
  </r>
  <r>
    <n v="3644"/>
    <s v="HOMBRE"/>
    <n v="474037"/>
    <s v="ASALARIADO"/>
    <s v="SECTOR PRIVADO"/>
    <x v="0"/>
    <s v="NO"/>
    <s v="NO"/>
    <n v="30"/>
    <s v="No"/>
    <s v="No"/>
    <n v="474037"/>
    <s v="ASALARIADO"/>
    <n v="30"/>
  </r>
  <r>
    <n v="3645"/>
    <s v="MUJER"/>
    <n v="1494240.1"/>
    <s v="ASALARIADO"/>
    <s v="SECTOR PRIVADO"/>
    <x v="0"/>
    <s v="NO"/>
    <s v="NO"/>
    <n v="32"/>
    <s v="No"/>
    <s v="No"/>
    <n v="1494240.1"/>
    <s v="ASALARIADO"/>
    <n v="32"/>
  </r>
  <r>
    <n v="3646"/>
    <s v="MUJER"/>
    <n v="386136"/>
    <s v="ASALARIADO"/>
    <s v="SECTOR PRIVADO"/>
    <x v="0"/>
    <s v="NO"/>
    <s v="NO"/>
    <n v="21"/>
    <s v="No"/>
    <s v="No"/>
    <n v="386136"/>
    <s v="ASALARIADO"/>
    <n v="21"/>
  </r>
  <r>
    <n v="3647"/>
    <s v="HOMBRE"/>
    <n v="390581.32"/>
    <s v="ASALARIADO"/>
    <s v="SECTOR PRIVADO"/>
    <x v="0"/>
    <s v="NO"/>
    <s v="NO"/>
    <n v="22"/>
    <s v="No"/>
    <s v="No"/>
    <n v="390581.32"/>
    <s v="ASALARIADO"/>
    <n v="22"/>
  </r>
  <r>
    <n v="3648"/>
    <s v="MUJER"/>
    <n v="433902.87"/>
    <s v="ASALARIADO"/>
    <s v="SECTOR PRIVADO"/>
    <x v="0"/>
    <s v="NO"/>
    <s v="NO"/>
    <n v="31"/>
    <s v="No"/>
    <s v="No"/>
    <n v="433902.87"/>
    <s v="ASALARIADO"/>
    <n v="31"/>
  </r>
  <r>
    <n v="3649"/>
    <s v="HOMBRE"/>
    <n v="295000"/>
    <s v="ASALARIADO"/>
    <s v="SECTOR PRIVADO"/>
    <x v="0"/>
    <s v="NO"/>
    <s v="NO"/>
    <n v="26"/>
    <s v="No"/>
    <s v="No"/>
    <n v="295000"/>
    <s v="ASALARIADO"/>
    <n v="26"/>
  </r>
  <r>
    <n v="3650"/>
    <s v="HOMBRE"/>
    <n v="300018"/>
    <s v="TRABAJADOR INDEPENDIENTE"/>
    <s v="SECTOR PRIVADO"/>
    <x v="0"/>
    <s v="NO"/>
    <s v="SI"/>
    <n v="42"/>
    <s v="No"/>
    <s v="No"/>
    <n v="300018"/>
    <s v="TRABAJADOR INDEPENDIENTE"/>
    <n v="42"/>
  </r>
  <r>
    <n v="3651"/>
    <s v="HOMBRE"/>
    <n v="617046.87"/>
    <s v="ASALARIADO"/>
    <s v="SECTOR PRIVADO"/>
    <x v="0"/>
    <s v="SI"/>
    <s v="NO"/>
    <n v="23"/>
    <s v="No"/>
    <s v="No"/>
    <n v="617046.87"/>
    <s v="ASALARIADO"/>
    <n v="23"/>
  </r>
  <r>
    <n v="3652"/>
    <s v="MUJER"/>
    <n v="650000"/>
    <s v="ASALARIADO"/>
    <s v="SECTOR PRIVADO"/>
    <x v="0"/>
    <s v="NO"/>
    <s v="NO"/>
    <n v="27"/>
    <s v="No"/>
    <s v="No"/>
    <n v="650000"/>
    <s v="ASALARIADO"/>
    <n v="27"/>
  </r>
  <r>
    <n v="3653"/>
    <s v="HOMBRE"/>
    <n v="3394970.65"/>
    <s v="ASALARIADO"/>
    <s v="SECTOR PRIVADO"/>
    <x v="0"/>
    <s v="NO"/>
    <s v="NO"/>
    <n v="38"/>
    <s v="Atípico"/>
    <s v="No"/>
    <n v="3394970.65"/>
    <s v="ASALARIADO"/>
    <n v="38"/>
  </r>
  <r>
    <n v="3654"/>
    <s v="MUJER"/>
    <n v="30995"/>
    <s v="ASALARIADO"/>
    <s v="SECTOR PRIVADO"/>
    <x v="0"/>
    <s v="NO"/>
    <s v="NO"/>
    <n v="31"/>
    <s v="No"/>
    <s v="No"/>
    <n v="30995"/>
    <s v="ASALARIADO"/>
    <n v="31"/>
  </r>
  <r>
    <n v="3655"/>
    <s v="MUJER"/>
    <n v="351950.66"/>
    <s v="ASALARIADO"/>
    <s v="SECTOR PRIVADO"/>
    <x v="0"/>
    <s v="SI"/>
    <s v="NO"/>
    <n v="46"/>
    <s v="No"/>
    <s v="No"/>
    <n v="351950.66"/>
    <s v="ASALARIADO"/>
    <n v="46"/>
  </r>
  <r>
    <n v="3656"/>
    <s v="MUJER"/>
    <n v="590320"/>
    <s v="ASALARIADO"/>
    <s v="SECTOR PRIVADO"/>
    <x v="0"/>
    <s v="NO"/>
    <s v="NO"/>
    <n v="30"/>
    <s v="No"/>
    <s v="No"/>
    <n v="590320"/>
    <s v="ASALARIADO"/>
    <n v="30"/>
  </r>
  <r>
    <n v="3657"/>
    <s v="HOMBRE"/>
    <n v="321054.98"/>
    <s v="ASALARIADO"/>
    <s v="SECTOR PRIVADO"/>
    <x v="0"/>
    <s v="NO"/>
    <s v="NO"/>
    <n v="51"/>
    <s v="No"/>
    <s v="No"/>
    <n v="321054.98"/>
    <s v="ASALARIADO"/>
    <n v="51"/>
  </r>
  <r>
    <n v="3658"/>
    <s v="MUJER"/>
    <n v="403433.03"/>
    <s v="ASALARIADO"/>
    <s v="SECTOR PRIVADO"/>
    <x v="0"/>
    <s v="NO"/>
    <s v="SI"/>
    <n v="26"/>
    <s v="No"/>
    <s v="No"/>
    <n v="403433.03"/>
    <s v="ASALARIADO"/>
    <n v="26"/>
  </r>
  <r>
    <n v="3659"/>
    <s v="HOMBRE"/>
    <n v="400000"/>
    <s v="ASALARIADO"/>
    <s v="SECTOR PRIVADO"/>
    <x v="0"/>
    <s v="SI"/>
    <s v="NO"/>
    <n v="30"/>
    <s v="No"/>
    <s v="No"/>
    <n v="400000"/>
    <s v="ASALARIADO"/>
    <n v="30"/>
  </r>
  <r>
    <n v="3660"/>
    <s v="HOMBRE"/>
    <n v="2345522.5"/>
    <s v="ASALARIADO"/>
    <s v="SECTOR PUBLICO"/>
    <x v="0"/>
    <s v="NO"/>
    <s v="NO"/>
    <n v="48"/>
    <s v="Atípico"/>
    <s v="No"/>
    <n v="2345522.5"/>
    <s v="ASALARIADO"/>
    <n v="48"/>
  </r>
  <r>
    <n v="3661"/>
    <s v="HOMBRE"/>
    <n v="480577"/>
    <s v="TRABAJADOR INDEPENDIENTE"/>
    <s v="SECTOR PRIVADO"/>
    <x v="0"/>
    <s v="NO"/>
    <s v="NO"/>
    <n v="49"/>
    <s v="No"/>
    <s v="No"/>
    <n v="480577"/>
    <s v="TRABAJADOR INDEPENDIENTE"/>
    <n v="49"/>
  </r>
  <r>
    <n v="3662"/>
    <s v="HOMBRE"/>
    <n v="458437"/>
    <s v="ASALARIADO"/>
    <s v="SECTOR PRIVADO"/>
    <x v="0"/>
    <s v="NO"/>
    <s v="NO"/>
    <n v="27"/>
    <s v="No"/>
    <s v="No"/>
    <n v="458437"/>
    <s v="ASALARIADO"/>
    <n v="27"/>
  </r>
  <r>
    <n v="3663"/>
    <s v="MUJER"/>
    <n v="314569"/>
    <s v="ASEGURADO VOLUNTARIO"/>
    <s v="SECTOR PRIVADO"/>
    <x v="0"/>
    <s v="NO"/>
    <s v="NO"/>
    <n v="61"/>
    <s v="No"/>
    <s v="No"/>
    <n v="314569"/>
    <s v="ASEGURADO VOLUNTARIO"/>
    <n v="61"/>
  </r>
  <r>
    <n v="3664"/>
    <s v="HOMBRE"/>
    <n v="84000"/>
    <s v="ASALARIADO"/>
    <s v="SECTOR PRIVADO"/>
    <x v="0"/>
    <s v="NO"/>
    <s v="SI"/>
    <n v="32"/>
    <s v="No"/>
    <s v="No"/>
    <n v="84000"/>
    <s v="ASALARIADO"/>
    <n v="32"/>
  </r>
  <r>
    <n v="3665"/>
    <s v="MUJER"/>
    <n v="297046"/>
    <s v="ASEGURADO VOLUNTARIO"/>
    <s v="SECTOR PRIVADO"/>
    <x v="1"/>
    <s v="SI"/>
    <s v="SI"/>
    <n v="20"/>
    <s v="No"/>
    <s v="No"/>
    <n v="297046"/>
    <s v="ASEGURADO VOLUNTARIO"/>
    <n v="20"/>
  </r>
  <r>
    <n v="3666"/>
    <s v="MUJER"/>
    <n v="464076.6"/>
    <s v="ASALARIADO"/>
    <s v="SECTOR PRIVADO"/>
    <x v="0"/>
    <s v="NO"/>
    <s v="NO"/>
    <n v="30"/>
    <s v="No"/>
    <s v="No"/>
    <n v="464076.6"/>
    <s v="ASALARIADO"/>
    <n v="30"/>
  </r>
  <r>
    <n v="3667"/>
    <s v="MUJER"/>
    <n v="358976.25"/>
    <s v="ASALARIADO"/>
    <s v="SECTOR PRIVADO"/>
    <x v="0"/>
    <s v="NO"/>
    <s v="NO"/>
    <n v="19"/>
    <s v="No"/>
    <s v="No"/>
    <n v="358976.25"/>
    <s v="ASALARIADO"/>
    <n v="19"/>
  </r>
  <r>
    <n v="3668"/>
    <s v="MUJER"/>
    <n v="359544.27"/>
    <s v="CONVENIOS ESPECIALES DE ASEGURADOS VOLUNTARIOS"/>
    <s v="SECTOR PRIVADO"/>
    <x v="0"/>
    <s v="SI"/>
    <s v="NO"/>
    <n v="29"/>
    <s v="No"/>
    <s v="No"/>
    <n v="359544.27"/>
    <s v="CONVENIOS ESPECIALES DE ASEGURADOS VOLUNTARIOS"/>
    <n v="29"/>
  </r>
  <r>
    <n v="3669"/>
    <s v="HOMBRE"/>
    <n v="278030"/>
    <s v="CONVENIOS ESPECIALES DE TRABAJADORES INDEPENDIENTES"/>
    <s v="SECTOR PRIVADO"/>
    <x v="0"/>
    <s v="NO"/>
    <s v="NO"/>
    <n v="43"/>
    <s v="No"/>
    <s v="No"/>
    <n v="278030"/>
    <s v="CONVENIOS ESPECIALES DE TRABAJADORES INDEPENDIENTES"/>
    <n v="43"/>
  </r>
  <r>
    <n v="3670"/>
    <s v="HOMBRE"/>
    <n v="212337"/>
    <s v="ASALARIADO"/>
    <s v="SECTOR PRIVADO"/>
    <x v="0"/>
    <s v="NO"/>
    <s v="SI"/>
    <n v="31"/>
    <s v="No"/>
    <s v="No"/>
    <n v="212337"/>
    <s v="ASALARIADO"/>
    <n v="31"/>
  </r>
  <r>
    <n v="3671"/>
    <s v="HOMBRE"/>
    <n v="79890"/>
    <s v="ASALARIADO"/>
    <s v="SECTOR PRIVADO"/>
    <x v="0"/>
    <s v="SI"/>
    <s v="NO"/>
    <n v="53"/>
    <s v="No"/>
    <s v="No"/>
    <n v="79890"/>
    <s v="ASALARIADO"/>
    <n v="53"/>
  </r>
  <r>
    <n v="3672"/>
    <s v="HOMBRE"/>
    <n v="278030"/>
    <s v="CONVENIOS ESPECIALES DE TRABAJADORES INDEPENDIENTES"/>
    <s v="SECTOR PRIVADO"/>
    <x v="0"/>
    <s v="NO"/>
    <s v="NO"/>
    <n v="44"/>
    <s v="No"/>
    <s v="No"/>
    <n v="278030"/>
    <s v="CONVENIOS ESPECIALES DE TRABAJADORES INDEPENDIENTES"/>
    <n v="44"/>
  </r>
  <r>
    <n v="3673"/>
    <s v="MUJER"/>
    <n v="630173"/>
    <s v="PENSIONADOS EN SU PROPIO SISTEMA"/>
    <s v="SECTOR PUBLICO"/>
    <x v="0"/>
    <s v="NO"/>
    <s v="NO"/>
    <n v="75"/>
    <s v="No"/>
    <s v="No"/>
    <n v="630173"/>
    <s v="PENSIONADOS EN SU PROPIO SISTEMA"/>
    <n v="75"/>
  </r>
  <r>
    <n v="3674"/>
    <s v="MUJER"/>
    <n v="1041733"/>
    <s v="ASALARIADO"/>
    <s v="SECTOR PUBLICO"/>
    <x v="0"/>
    <s v="NO"/>
    <s v="SI"/>
    <n v="37"/>
    <s v="No"/>
    <s v="No"/>
    <n v="1041733"/>
    <s v="ASALARIADO"/>
    <n v="37"/>
  </r>
  <r>
    <n v="3675"/>
    <s v="MUJER"/>
    <n v="440000"/>
    <s v="ASALARIADO"/>
    <s v="SECTOR PRIVADO"/>
    <x v="0"/>
    <s v="NO"/>
    <s v="NO"/>
    <n v="32"/>
    <s v="No"/>
    <s v="No"/>
    <n v="440000"/>
    <s v="ASALARIADO"/>
    <n v="32"/>
  </r>
  <r>
    <n v="3676"/>
    <s v="HOMBRE"/>
    <n v="278030"/>
    <s v="ASEGURADO VOLUNTARIO"/>
    <s v="SECTOR PRIVADO"/>
    <x v="0"/>
    <s v="NO"/>
    <s v="NO"/>
    <n v="26"/>
    <s v="No"/>
    <s v="No"/>
    <n v="278030"/>
    <s v="ASEGURADO VOLUNTARIO"/>
    <n v="26"/>
  </r>
  <r>
    <n v="3677"/>
    <s v="HOMBRE"/>
    <n v="450886"/>
    <s v="TRABAJADOR INDEPENDIENTE"/>
    <s v="SECTOR PRIVADO"/>
    <x v="0"/>
    <s v="NO"/>
    <s v="SI"/>
    <n v="53"/>
    <s v="No"/>
    <s v="No"/>
    <n v="450886"/>
    <s v="TRABAJADOR INDEPENDIENTE"/>
    <n v="53"/>
  </r>
  <r>
    <n v="3678"/>
    <s v="MUJER"/>
    <n v="552751.04"/>
    <s v="ASALARIADO"/>
    <s v="SECTOR PRIVADO"/>
    <x v="0"/>
    <s v="NO"/>
    <s v="NO"/>
    <n v="27"/>
    <s v="No"/>
    <s v="No"/>
    <n v="552751.04"/>
    <s v="ASALARIADO"/>
    <n v="27"/>
  </r>
  <r>
    <n v="3679"/>
    <s v="HOMBRE"/>
    <n v="346647.79"/>
    <s v="ASALARIADO"/>
    <s v="SECTOR PRIVADO"/>
    <x v="0"/>
    <s v="NO"/>
    <s v="NO"/>
    <n v="20"/>
    <s v="No"/>
    <s v="No"/>
    <n v="346647.79"/>
    <s v="ASALARIADO"/>
    <n v="20"/>
  </r>
  <r>
    <n v="3680"/>
    <s v="HOMBRE"/>
    <n v="278030"/>
    <s v="CONVENIOS ESPECIALES DE TRABAJADORES INDEPENDIENTES"/>
    <s v="SECTOR PRIVADO"/>
    <x v="0"/>
    <s v="NO"/>
    <s v="NO"/>
    <n v="53"/>
    <s v="No"/>
    <s v="No"/>
    <n v="278030"/>
    <s v="CONVENIOS ESPECIALES DE TRABAJADORES INDEPENDIENTES"/>
    <n v="53"/>
  </r>
  <r>
    <n v="3681"/>
    <s v="HOMBRE"/>
    <n v="342027"/>
    <s v="ASALARIADO"/>
    <s v="SECTOR PRIVADO"/>
    <x v="0"/>
    <s v="NO"/>
    <s v="NO"/>
    <n v="24"/>
    <s v="No"/>
    <s v="No"/>
    <n v="342027"/>
    <s v="ASALARIADO"/>
    <n v="24"/>
  </r>
  <r>
    <n v="3682"/>
    <s v="HOMBRE"/>
    <n v="405586.5"/>
    <s v="ASALARIADO"/>
    <s v="SECTOR PRIVADO"/>
    <x v="0"/>
    <s v="NO"/>
    <s v="NO"/>
    <n v="48"/>
    <s v="No"/>
    <s v="No"/>
    <n v="405586.5"/>
    <s v="ASALARIADO"/>
    <n v="48"/>
  </r>
  <r>
    <n v="3683"/>
    <s v="HOMBRE"/>
    <n v="299647"/>
    <s v="ASEGURADO VOLUNTARIO"/>
    <s v="SECTOR PRIVADO"/>
    <x v="0"/>
    <s v="NO"/>
    <s v="NO"/>
    <n v="68"/>
    <s v="No"/>
    <s v="No"/>
    <n v="299647"/>
    <s v="ASEGURADO VOLUNTARIO"/>
    <n v="68"/>
  </r>
  <r>
    <n v="3684"/>
    <s v="HOMBRE"/>
    <n v="244574.2"/>
    <s v="ASALARIADO"/>
    <s v="SECTOR PRIVADO"/>
    <x v="0"/>
    <s v="NO"/>
    <s v="NO"/>
    <n v="42"/>
    <s v="No"/>
    <s v="No"/>
    <n v="244574.2"/>
    <s v="ASALARIADO"/>
    <n v="42"/>
  </r>
  <r>
    <n v="3685"/>
    <s v="MUJER"/>
    <n v="297050"/>
    <s v="ASEGURADO VOLUNTARIO"/>
    <s v="SECTOR PRIVADO"/>
    <x v="0"/>
    <s v="NO"/>
    <s v="NO"/>
    <n v="56"/>
    <s v="No"/>
    <s v="No"/>
    <n v="297050"/>
    <s v="ASEGURADO VOLUNTARIO"/>
    <n v="56"/>
  </r>
  <r>
    <n v="3686"/>
    <s v="HOMBRE"/>
    <n v="1529247"/>
    <s v="ASALARIADO"/>
    <s v="SECTOR PRIVADO"/>
    <x v="0"/>
    <s v="NO"/>
    <s v="NO"/>
    <n v="28"/>
    <s v="No"/>
    <s v="No"/>
    <n v="1529247"/>
    <s v="ASALARIADO"/>
    <n v="28"/>
  </r>
  <r>
    <n v="3687"/>
    <s v="HOMBRE"/>
    <n v="200000"/>
    <s v="ASALARIADO"/>
    <s v="SECTOR PRIVADO"/>
    <x v="0"/>
    <s v="NO"/>
    <s v="SI"/>
    <n v="34"/>
    <s v="No"/>
    <s v="No"/>
    <n v="200000"/>
    <s v="ASALARIADO"/>
    <n v="34"/>
  </r>
  <r>
    <n v="3688"/>
    <s v="MUJER"/>
    <n v="1203138"/>
    <s v="ASALARIADO"/>
    <s v="SECTOR PUBLICO"/>
    <x v="0"/>
    <s v="NO"/>
    <s v="SI"/>
    <n v="37"/>
    <s v="No"/>
    <s v="No"/>
    <n v="1203138"/>
    <s v="ASALARIADO"/>
    <n v="37"/>
  </r>
  <r>
    <n v="3689"/>
    <s v="MUJER"/>
    <n v="179772"/>
    <s v="ASALARIADO"/>
    <s v="SECTOR PRIVADO"/>
    <x v="0"/>
    <s v="NO"/>
    <s v="NO"/>
    <n v="36"/>
    <s v="No"/>
    <s v="No"/>
    <n v="179772"/>
    <s v="ASALARIADO"/>
    <n v="36"/>
  </r>
  <r>
    <n v="3690"/>
    <s v="HOMBRE"/>
    <n v="1159222.2"/>
    <s v="ASALARIADO"/>
    <s v="SECTOR PUBLICO"/>
    <x v="0"/>
    <s v="NO"/>
    <s v="NO"/>
    <n v="58"/>
    <s v="No"/>
    <s v="No"/>
    <n v="1159222.2"/>
    <s v="ASALARIADO"/>
    <n v="58"/>
  </r>
  <r>
    <n v="3691"/>
    <s v="HOMBRE"/>
    <n v="960405.5"/>
    <s v="ASALARIADO"/>
    <s v="SECTOR PRIVADO"/>
    <x v="0"/>
    <s v="NO"/>
    <s v="NO"/>
    <n v="50"/>
    <s v="No"/>
    <s v="No"/>
    <n v="960405.5"/>
    <s v="ASALARIADO"/>
    <n v="50"/>
  </r>
  <r>
    <n v="3692"/>
    <s v="MUJER"/>
    <n v="297046"/>
    <s v="ASEGURADO VOLUNTARIO"/>
    <s v="SECTOR PRIVADO"/>
    <x v="0"/>
    <s v="NO"/>
    <s v="NO"/>
    <n v="52"/>
    <s v="No"/>
    <s v="No"/>
    <n v="297046"/>
    <s v="ASEGURADO VOLUNTARIO"/>
    <n v="52"/>
  </r>
  <r>
    <n v="3693"/>
    <s v="HOMBRE"/>
    <n v="297046"/>
    <s v="TRABAJADOR INDEPENDIENTE"/>
    <s v="SECTOR PRIVADO"/>
    <x v="0"/>
    <s v="NO"/>
    <s v="SI"/>
    <n v="33"/>
    <s v="No"/>
    <s v="No"/>
    <n v="297046"/>
    <s v="TRABAJADOR INDEPENDIENTE"/>
    <n v="33"/>
  </r>
  <r>
    <n v="3694"/>
    <s v="HOMBRE"/>
    <n v="653778.43000000005"/>
    <s v="ASALARIADO"/>
    <s v="SECTOR PRIVADO"/>
    <x v="0"/>
    <s v="NO"/>
    <s v="NO"/>
    <n v="40"/>
    <s v="No"/>
    <s v="No"/>
    <n v="653778.43000000005"/>
    <s v="ASALARIADO"/>
    <n v="40"/>
  </r>
  <r>
    <n v="3695"/>
    <s v="HOMBRE"/>
    <n v="538863.51"/>
    <s v="ASALARIADO"/>
    <s v="SECTOR PRIVADO"/>
    <x v="0"/>
    <s v="NO"/>
    <s v="NO"/>
    <n v="21"/>
    <s v="No"/>
    <s v="No"/>
    <n v="538863.51"/>
    <s v="ASALARIADO"/>
    <n v="21"/>
  </r>
  <r>
    <n v="3696"/>
    <s v="HOMBRE"/>
    <n v="499125"/>
    <s v="ASALARIADO"/>
    <s v="SECTOR PRIVADO"/>
    <x v="0"/>
    <s v="NO"/>
    <s v="SI"/>
    <n v="47"/>
    <s v="No"/>
    <s v="No"/>
    <n v="499125"/>
    <s v="ASALARIADO"/>
    <n v="47"/>
  </r>
  <r>
    <n v="3697"/>
    <s v="MUJER"/>
    <n v="359544.27"/>
    <s v="CONVENIOS ESPECIALES DE ASEGURADOS VOLUNTARIOS"/>
    <s v="SECTOR PRIVADO"/>
    <x v="0"/>
    <s v="SI"/>
    <s v="NO"/>
    <n v="47"/>
    <s v="No"/>
    <s v="No"/>
    <n v="359544.27"/>
    <s v="CONVENIOS ESPECIALES DE ASEGURADOS VOLUNTARIOS"/>
    <n v="47"/>
  </r>
  <r>
    <n v="3698"/>
    <s v="MUJER"/>
    <n v="960815.8"/>
    <s v="ASALARIADO"/>
    <s v="SECTOR PUBLICO"/>
    <x v="0"/>
    <s v="NO"/>
    <s v="NO"/>
    <n v="54"/>
    <s v="No"/>
    <s v="No"/>
    <n v="960815.8"/>
    <s v="ASALARIADO"/>
    <n v="54"/>
  </r>
  <r>
    <n v="3699"/>
    <s v="MUJER"/>
    <n v="445641"/>
    <s v="ASALARIADO"/>
    <s v="SECTOR PUBLICO"/>
    <x v="0"/>
    <s v="NO"/>
    <s v="SI"/>
    <n v="41"/>
    <s v="No"/>
    <s v="No"/>
    <n v="445641"/>
    <s v="ASALARIADO"/>
    <n v="41"/>
  </r>
  <r>
    <n v="3700"/>
    <s v="HOMBRE"/>
    <n v="255659"/>
    <s v="ASALARIADO"/>
    <s v="SECTOR PRIVADO"/>
    <x v="0"/>
    <s v="SI"/>
    <s v="NO"/>
    <n v="23"/>
    <s v="No"/>
    <s v="No"/>
    <n v="255659"/>
    <s v="ASALARIADO"/>
    <n v="23"/>
  </r>
  <r>
    <n v="3701"/>
    <s v="HOMBRE"/>
    <n v="2615121.75"/>
    <s v="ASALARIADO"/>
    <s v="SECTOR PUBLICO"/>
    <x v="0"/>
    <s v="NO"/>
    <s v="NO"/>
    <n v="56"/>
    <s v="Atípico"/>
    <s v="No"/>
    <n v="2615121.75"/>
    <s v="ASALARIADO"/>
    <n v="56"/>
  </r>
  <r>
    <n v="3702"/>
    <s v="HOMBRE"/>
    <n v="94480"/>
    <s v="ASALARIADO"/>
    <s v="SECTOR PRIVADO"/>
    <x v="0"/>
    <s v="NO"/>
    <s v="NO"/>
    <n v="54"/>
    <s v="No"/>
    <s v="No"/>
    <n v="94480"/>
    <s v="ASALARIADO"/>
    <n v="54"/>
  </r>
  <r>
    <n v="3703"/>
    <s v="HOMBRE"/>
    <n v="411667"/>
    <s v="ASALARIADO"/>
    <s v="SECTOR PRIVADO"/>
    <x v="0"/>
    <s v="NO"/>
    <s v="NO"/>
    <n v="21"/>
    <s v="No"/>
    <s v="No"/>
    <n v="411667"/>
    <s v="ASALARIADO"/>
    <n v="21"/>
  </r>
  <r>
    <n v="3704"/>
    <s v="HOMBRE"/>
    <n v="101489"/>
    <s v="ASALARIADO"/>
    <s v="SECTOR PRIVADO"/>
    <x v="0"/>
    <s v="NO"/>
    <s v="NO"/>
    <n v="37"/>
    <s v="No"/>
    <s v="No"/>
    <n v="101489"/>
    <s v="ASALARIADO"/>
    <n v="37"/>
  </r>
  <r>
    <n v="3705"/>
    <s v="HOMBRE"/>
    <n v="1017560.5"/>
    <s v="ASALARIADO"/>
    <s v="SECTOR PUBLICO"/>
    <x v="0"/>
    <s v="NO"/>
    <s v="NO"/>
    <n v="60"/>
    <s v="No"/>
    <s v="No"/>
    <n v="1017560.5"/>
    <s v="ASALARIADO"/>
    <n v="60"/>
  </r>
  <r>
    <n v="3706"/>
    <s v="HOMBRE"/>
    <n v="753064"/>
    <s v="ASALARIADO"/>
    <s v="SECTOR PUBLICO"/>
    <x v="0"/>
    <s v="NO"/>
    <s v="SI"/>
    <n v="53"/>
    <s v="No"/>
    <s v="No"/>
    <n v="753064"/>
    <s v="ASALARIADO"/>
    <n v="53"/>
  </r>
  <r>
    <n v="3707"/>
    <s v="HOMBRE"/>
    <n v="495975"/>
    <s v="TRABAJADOR INDEPENDIENTE"/>
    <s v="SECTOR PRIVADO"/>
    <x v="0"/>
    <s v="NO"/>
    <s v="SI"/>
    <n v="33"/>
    <s v="No"/>
    <s v="No"/>
    <n v="495975"/>
    <s v="TRABAJADOR INDEPENDIENTE"/>
    <n v="33"/>
  </r>
  <r>
    <n v="3708"/>
    <s v="MUJER"/>
    <n v="639148"/>
    <s v="TRABAJADOR INDEPENDIENTE"/>
    <s v="SECTOR PRIVADO"/>
    <x v="0"/>
    <s v="NO"/>
    <s v="SI"/>
    <n v="84"/>
    <s v="No"/>
    <s v="No"/>
    <n v="639148"/>
    <s v="TRABAJADOR INDEPENDIENTE"/>
    <n v="84"/>
  </r>
  <r>
    <n v="3709"/>
    <s v="MUJER"/>
    <n v="1821145"/>
    <s v="ASALARIADO"/>
    <s v="SECTOR PUBLICO"/>
    <x v="0"/>
    <s v="NO"/>
    <s v="SI"/>
    <n v="59"/>
    <s v="No"/>
    <s v="No"/>
    <n v="1821145"/>
    <s v="ASALARIADO"/>
    <n v="59"/>
  </r>
  <r>
    <n v="3710"/>
    <s v="HOMBRE"/>
    <n v="325000"/>
    <s v="ASALARIADO"/>
    <s v="SECTOR PRIVADO"/>
    <x v="0"/>
    <s v="NO"/>
    <s v="NO"/>
    <n v="38"/>
    <s v="No"/>
    <s v="No"/>
    <n v="325000"/>
    <s v="ASALARIADO"/>
    <n v="38"/>
  </r>
  <r>
    <n v="3711"/>
    <s v="HOMBRE"/>
    <n v="278030"/>
    <s v="CONVENIOS ESPECIALES DE TRABAJADORES INDEPENDIENTES"/>
    <s v="SECTOR PRIVADO"/>
    <x v="0"/>
    <s v="NO"/>
    <s v="NO"/>
    <n v="49"/>
    <s v="No"/>
    <s v="No"/>
    <n v="278030"/>
    <s v="CONVENIOS ESPECIALES DE TRABAJADORES INDEPENDIENTES"/>
    <n v="49"/>
  </r>
  <r>
    <n v="3712"/>
    <s v="HOMBRE"/>
    <n v="979107.34"/>
    <s v="ASALARIADO"/>
    <s v="SECTOR PRIVADO"/>
    <x v="0"/>
    <s v="NO"/>
    <s v="NO"/>
    <n v="53"/>
    <s v="No"/>
    <s v="No"/>
    <n v="979107.34"/>
    <s v="ASALARIADO"/>
    <n v="53"/>
  </r>
  <r>
    <n v="3713"/>
    <s v="HOMBRE"/>
    <n v="297046"/>
    <s v="TRABAJADOR INDEPENDIENTE"/>
    <s v="SECTOR PRIVADO"/>
    <x v="0"/>
    <s v="NO"/>
    <s v="NO"/>
    <n v="39"/>
    <s v="No"/>
    <s v="No"/>
    <n v="297046"/>
    <s v="TRABAJADOR INDEPENDIENTE"/>
    <n v="39"/>
  </r>
  <r>
    <n v="3714"/>
    <s v="MUJER"/>
    <n v="330278"/>
    <s v="ASALARIADO"/>
    <s v="SECTOR PRIVADO"/>
    <x v="0"/>
    <s v="NO"/>
    <s v="NO"/>
    <n v="40"/>
    <s v="No"/>
    <s v="No"/>
    <n v="330278"/>
    <s v="ASALARIADO"/>
    <n v="40"/>
  </r>
  <r>
    <n v="3715"/>
    <s v="HOMBRE"/>
    <n v="476355"/>
    <s v="ASALARIADO"/>
    <s v="SECTOR PRIVADO"/>
    <x v="0"/>
    <s v="NO"/>
    <s v="NO"/>
    <n v="48"/>
    <s v="No"/>
    <s v="No"/>
    <n v="476355"/>
    <s v="ASALARIADO"/>
    <n v="48"/>
  </r>
  <r>
    <n v="3716"/>
    <s v="HOMBRE"/>
    <n v="420000"/>
    <s v="ASALARIADO"/>
    <s v="SECTOR PRIVADO"/>
    <x v="0"/>
    <s v="NO"/>
    <s v="NO"/>
    <n v="29"/>
    <s v="No"/>
    <s v="No"/>
    <n v="420000"/>
    <s v="ASALARIADO"/>
    <n v="29"/>
  </r>
  <r>
    <n v="3717"/>
    <s v="MUJER"/>
    <n v="1333402"/>
    <s v="ASALARIADO"/>
    <s v="SECTOR PUBLICO"/>
    <x v="0"/>
    <s v="NO"/>
    <s v="NO"/>
    <n v="39"/>
    <s v="No"/>
    <s v="No"/>
    <n v="1333402"/>
    <s v="ASALARIADO"/>
    <n v="39"/>
  </r>
  <r>
    <n v="3718"/>
    <s v="HOMBRE"/>
    <n v="356657"/>
    <s v="ASEGURADO VOLUNTARIO"/>
    <s v="SECTOR PRIVADO"/>
    <x v="0"/>
    <s v="NO"/>
    <s v="SI"/>
    <n v="61"/>
    <s v="No"/>
    <s v="No"/>
    <n v="356657"/>
    <s v="ASEGURADO VOLUNTARIO"/>
    <n v="61"/>
  </r>
  <r>
    <n v="3719"/>
    <s v="MUJER"/>
    <n v="297046"/>
    <s v="ASEGURADO VOLUNTARIO"/>
    <s v="SECTOR PRIVADO"/>
    <x v="0"/>
    <s v="SI"/>
    <s v="NO"/>
    <n v="31"/>
    <s v="No"/>
    <s v="No"/>
    <n v="297046"/>
    <s v="ASEGURADO VOLUNTARIO"/>
    <n v="31"/>
  </r>
  <r>
    <n v="3720"/>
    <s v="HOMBRE"/>
    <n v="239421"/>
    <s v="ASALARIADO"/>
    <s v="SECTOR PRIVADO"/>
    <x v="0"/>
    <s v="SI"/>
    <s v="NO"/>
    <n v="22"/>
    <s v="No"/>
    <s v="No"/>
    <n v="239421"/>
    <s v="ASALARIADO"/>
    <n v="22"/>
  </r>
  <r>
    <n v="3721"/>
    <s v="HOMBRE"/>
    <n v="202396.55"/>
    <s v="ASALARIADO"/>
    <s v="SECTOR PRIVADO"/>
    <x v="0"/>
    <s v="NO"/>
    <s v="NO"/>
    <n v="36"/>
    <s v="No"/>
    <s v="No"/>
    <n v="202396.55"/>
    <s v="ASALARIADO"/>
    <n v="36"/>
  </r>
  <r>
    <n v="3722"/>
    <s v="HOMBRE"/>
    <n v="260000"/>
    <s v="ASALARIADO"/>
    <s v="SECTOR PRIVADO"/>
    <x v="0"/>
    <s v="NO"/>
    <s v="SI"/>
    <n v="37"/>
    <s v="No"/>
    <s v="No"/>
    <n v="260000"/>
    <s v="ASALARIADO"/>
    <n v="37"/>
  </r>
  <r>
    <n v="3723"/>
    <s v="MUJER"/>
    <n v="858032.05"/>
    <s v="ASALARIADO"/>
    <s v="SECTOR PUBLICO"/>
    <x v="0"/>
    <s v="NO"/>
    <s v="NO"/>
    <n v="53"/>
    <s v="No"/>
    <s v="No"/>
    <n v="858032.05"/>
    <s v="ASALARIADO"/>
    <n v="53"/>
  </r>
  <r>
    <n v="3724"/>
    <s v="MUJER"/>
    <n v="2036556.25"/>
    <s v="ASALARIADO"/>
    <s v="SECTOR PRIVADO"/>
    <x v="0"/>
    <s v="NO"/>
    <s v="NO"/>
    <n v="37"/>
    <s v="No"/>
    <s v="No"/>
    <n v="2036556.25"/>
    <s v="ASALARIADO"/>
    <n v="37"/>
  </r>
  <r>
    <n v="3725"/>
    <s v="HOMBRE"/>
    <n v="454518"/>
    <s v="ASALARIADO"/>
    <s v="SECTOR PRIVADO"/>
    <x v="0"/>
    <s v="NO"/>
    <s v="NO"/>
    <n v="35"/>
    <s v="No"/>
    <s v="No"/>
    <n v="454518"/>
    <s v="ASALARIADO"/>
    <n v="35"/>
  </r>
  <r>
    <n v="3726"/>
    <s v="HOMBRE"/>
    <n v="459616.28"/>
    <s v="ASALARIADO"/>
    <s v="SECTOR PRIVADO"/>
    <x v="0"/>
    <s v="NO"/>
    <s v="NO"/>
    <n v="28"/>
    <s v="No"/>
    <s v="No"/>
    <n v="459616.28"/>
    <s v="ASALARIADO"/>
    <n v="28"/>
  </r>
  <r>
    <n v="3727"/>
    <s v="HOMBRE"/>
    <n v="299744"/>
    <s v="TRABAJADOR INDEPENDIENTE"/>
    <s v="SECTOR PRIVADO"/>
    <x v="0"/>
    <s v="NO"/>
    <s v="NO"/>
    <n v="40"/>
    <s v="No"/>
    <s v="No"/>
    <n v="299744"/>
    <s v="TRABAJADOR INDEPENDIENTE"/>
    <n v="40"/>
  </r>
  <r>
    <n v="3728"/>
    <s v="HOMBRE"/>
    <n v="2590373.15"/>
    <s v="ASALARIADO"/>
    <s v="SECTOR PUBLICO"/>
    <x v="0"/>
    <s v="NO"/>
    <s v="NO"/>
    <n v="56"/>
    <s v="Atípico"/>
    <s v="No"/>
    <n v="2590373.15"/>
    <s v="ASALARIADO"/>
    <n v="56"/>
  </r>
  <r>
    <n v="3729"/>
    <s v="HOMBRE"/>
    <n v="551468.9"/>
    <s v="ASALARIADO"/>
    <s v="SECTOR PRIVADO"/>
    <x v="0"/>
    <s v="NO"/>
    <s v="NO"/>
    <n v="38"/>
    <s v="No"/>
    <s v="No"/>
    <n v="551468.9"/>
    <s v="ASALARIADO"/>
    <n v="38"/>
  </r>
  <r>
    <n v="3730"/>
    <s v="HOMBRE"/>
    <n v="550000"/>
    <s v="ASALARIADO"/>
    <s v="SECTOR PRIVADO"/>
    <x v="0"/>
    <s v="NO"/>
    <s v="NO"/>
    <n v="58"/>
    <s v="No"/>
    <s v="No"/>
    <n v="550000"/>
    <s v="ASALARIADO"/>
    <n v="58"/>
  </r>
  <r>
    <n v="3731"/>
    <s v="HOMBRE"/>
    <n v="1182929.8700000001"/>
    <s v="ASALARIADO"/>
    <s v="SECTOR PRIVADO"/>
    <x v="0"/>
    <s v="NO"/>
    <s v="NO"/>
    <n v="32"/>
    <s v="No"/>
    <s v="No"/>
    <n v="1182929.8700000001"/>
    <s v="ASALARIADO"/>
    <n v="32"/>
  </r>
  <r>
    <n v="3732"/>
    <s v="HOMBRE"/>
    <n v="728454.02"/>
    <s v="ASALARIADO"/>
    <s v="SECTOR PRIVADO"/>
    <x v="0"/>
    <s v="NO"/>
    <s v="NO"/>
    <n v="35"/>
    <s v="No"/>
    <s v="No"/>
    <n v="728454.02"/>
    <s v="ASALARIADO"/>
    <n v="35"/>
  </r>
  <r>
    <n v="3733"/>
    <s v="HOMBRE"/>
    <n v="533333.32999999996"/>
    <s v="ASALARIADO"/>
    <s v="SECTOR PRIVADO"/>
    <x v="0"/>
    <s v="NO"/>
    <s v="NO"/>
    <n v="27"/>
    <s v="No"/>
    <s v="No"/>
    <n v="533333.32999999996"/>
    <s v="ASALARIADO"/>
    <n v="27"/>
  </r>
  <r>
    <n v="3734"/>
    <s v="MUJER"/>
    <n v="319879"/>
    <s v="ASALARIADO"/>
    <s v="SECTOR PUBLICO"/>
    <x v="0"/>
    <s v="NO"/>
    <s v="SI"/>
    <n v="54"/>
    <s v="No"/>
    <s v="No"/>
    <n v="319879"/>
    <s v="ASALARIADO"/>
    <n v="54"/>
  </r>
  <r>
    <n v="3735"/>
    <s v="HOMBRE"/>
    <n v="32956"/>
    <s v="ASALARIADO"/>
    <s v="SECTOR PRIVADO"/>
    <x v="0"/>
    <s v="NO"/>
    <s v="NO"/>
    <n v="22"/>
    <s v="No"/>
    <s v="No"/>
    <n v="32956"/>
    <s v="ASALARIADO"/>
    <n v="22"/>
  </r>
  <r>
    <n v="3736"/>
    <s v="HOMBRE"/>
    <n v="450000"/>
    <s v="ASALARIADO"/>
    <s v="SECTOR PRIVADO"/>
    <x v="0"/>
    <s v="NO"/>
    <s v="NO"/>
    <n v="24"/>
    <s v="No"/>
    <s v="No"/>
    <n v="450000"/>
    <s v="ASALARIADO"/>
    <n v="24"/>
  </r>
  <r>
    <n v="3737"/>
    <s v="MUJER"/>
    <n v="682607.23"/>
    <s v="ASALARIADO"/>
    <s v="SECTOR PRIVADO"/>
    <x v="0"/>
    <s v="NO"/>
    <s v="SI"/>
    <n v="28"/>
    <s v="No"/>
    <s v="No"/>
    <n v="682607.23"/>
    <s v="ASALARIADO"/>
    <n v="28"/>
  </r>
  <r>
    <n v="3738"/>
    <s v="MUJER"/>
    <n v="1326562"/>
    <s v="PENSIONADOS EN SU PROPIO SISTEMA"/>
    <s v="SECTOR PUBLICO"/>
    <x v="0"/>
    <s v="NO"/>
    <s v="NO"/>
    <n v="59"/>
    <s v="No"/>
    <s v="No"/>
    <n v="1326562"/>
    <s v="PENSIONADOS EN SU PROPIO SISTEMA"/>
    <n v="59"/>
  </r>
  <r>
    <n v="3739"/>
    <s v="HOMBRE"/>
    <n v="195000"/>
    <s v="ASALARIADO"/>
    <s v="SECTOR PRIVADO"/>
    <x v="0"/>
    <s v="NO"/>
    <s v="NO"/>
    <n v="28"/>
    <s v="No"/>
    <s v="No"/>
    <n v="195000"/>
    <s v="ASALARIADO"/>
    <n v="28"/>
  </r>
  <r>
    <n v="3740"/>
    <s v="MUJER"/>
    <n v="297046"/>
    <s v="TRABAJADOR INDEPENDIENTE"/>
    <s v="SECTOR PRIVADO"/>
    <x v="0"/>
    <s v="NO"/>
    <s v="NO"/>
    <n v="47"/>
    <s v="No"/>
    <s v="No"/>
    <n v="297046"/>
    <s v="TRABAJADOR INDEPENDIENTE"/>
    <n v="47"/>
  </r>
  <r>
    <n v="3741"/>
    <s v="HOMBRE"/>
    <n v="840549"/>
    <s v="ASALARIADO"/>
    <s v="SECTOR PUBLICO"/>
    <x v="0"/>
    <s v="NO"/>
    <s v="NO"/>
    <n v="54"/>
    <s v="No"/>
    <s v="No"/>
    <n v="840549"/>
    <s v="ASALARIADO"/>
    <n v="54"/>
  </r>
  <r>
    <n v="3742"/>
    <s v="MUJER"/>
    <n v="1343265.5"/>
    <s v="ASALARIADO"/>
    <s v="SECTOR PUBLICO"/>
    <x v="0"/>
    <s v="NO"/>
    <s v="NO"/>
    <n v="40"/>
    <s v="No"/>
    <s v="No"/>
    <n v="1343265.5"/>
    <s v="ASALARIADO"/>
    <n v="40"/>
  </r>
  <r>
    <n v="3743"/>
    <s v="HOMBRE"/>
    <n v="600000"/>
    <s v="ASALARIADO"/>
    <s v="SECTOR PRIVADO"/>
    <x v="0"/>
    <s v="NO"/>
    <s v="NO"/>
    <n v="53"/>
    <s v="No"/>
    <s v="No"/>
    <n v="600000"/>
    <s v="ASALARIADO"/>
    <n v="53"/>
  </r>
  <r>
    <n v="3744"/>
    <s v="HOMBRE"/>
    <n v="795414"/>
    <s v="ASALARIADO"/>
    <s v="SECTOR PRIVADO"/>
    <x v="0"/>
    <s v="NO"/>
    <s v="NO"/>
    <n v="22"/>
    <s v="No"/>
    <s v="No"/>
    <n v="795414"/>
    <s v="ASALARIADO"/>
    <n v="22"/>
  </r>
  <r>
    <n v="3745"/>
    <s v="MUJER"/>
    <n v="359545"/>
    <s v="ASALARIADO"/>
    <s v="SECTOR PRIVADO"/>
    <x v="0"/>
    <s v="NO"/>
    <s v="NO"/>
    <n v="30"/>
    <s v="No"/>
    <s v="No"/>
    <n v="359545"/>
    <s v="ASALARIADO"/>
    <n v="30"/>
  </r>
  <r>
    <n v="3746"/>
    <s v="MUJER"/>
    <n v="351185"/>
    <s v="ASALARIADO"/>
    <s v="SECTOR PRIVADO"/>
    <x v="0"/>
    <s v="NO"/>
    <s v="NO"/>
    <n v="50"/>
    <s v="No"/>
    <s v="No"/>
    <n v="351185"/>
    <s v="ASALARIADO"/>
    <n v="50"/>
  </r>
  <r>
    <n v="3747"/>
    <s v="HOMBRE"/>
    <n v="395218.86"/>
    <s v="ASALARIADO"/>
    <s v="SECTOR PRIVADO"/>
    <x v="0"/>
    <s v="NO"/>
    <s v="NO"/>
    <n v="20"/>
    <s v="No"/>
    <s v="No"/>
    <n v="395218.86"/>
    <s v="ASALARIADO"/>
    <n v="20"/>
  </r>
  <r>
    <n v="3748"/>
    <s v="HOMBRE"/>
    <n v="241119"/>
    <s v="ASALARIADO"/>
    <s v="SECTOR PRIVADO"/>
    <x v="0"/>
    <s v="NO"/>
    <s v="NO"/>
    <n v="47"/>
    <s v="No"/>
    <s v="No"/>
    <n v="241119"/>
    <s v="ASALARIADO"/>
    <n v="47"/>
  </r>
  <r>
    <n v="3749"/>
    <s v="HOMBRE"/>
    <n v="445567"/>
    <s v="TRABAJADOR INDEPENDIENTE"/>
    <s v="SECTOR PRIVADO"/>
    <x v="0"/>
    <s v="NO"/>
    <s v="SI"/>
    <n v="50"/>
    <s v="No"/>
    <s v="No"/>
    <n v="445567"/>
    <s v="TRABAJADOR INDEPENDIENTE"/>
    <n v="50"/>
  </r>
  <r>
    <n v="3750"/>
    <s v="HOMBRE"/>
    <n v="1116779.8400000001"/>
    <s v="ASALARIADO"/>
    <s v="SECTOR PRIVADO"/>
    <x v="0"/>
    <s v="NO"/>
    <s v="NO"/>
    <n v="42"/>
    <s v="No"/>
    <s v="No"/>
    <n v="1116779.8400000001"/>
    <s v="ASALARIADO"/>
    <n v="42"/>
  </r>
  <r>
    <n v="3751"/>
    <s v="HOMBRE"/>
    <n v="499958.33"/>
    <s v="ASALARIADO"/>
    <s v="SECTOR PRIVADO"/>
    <x v="0"/>
    <s v="NO"/>
    <s v="NO"/>
    <n v="27"/>
    <s v="No"/>
    <s v="No"/>
    <n v="499958.33"/>
    <s v="ASALARIADO"/>
    <n v="27"/>
  </r>
  <r>
    <n v="3752"/>
    <s v="MUJER"/>
    <n v="250000"/>
    <s v="ASALARIADO"/>
    <s v="SECTOR PRIVADO"/>
    <x v="0"/>
    <s v="NO"/>
    <s v="NO"/>
    <n v="29"/>
    <s v="No"/>
    <s v="No"/>
    <n v="250000"/>
    <s v="ASALARIADO"/>
    <n v="29"/>
  </r>
  <r>
    <n v="3753"/>
    <s v="HOMBRE"/>
    <n v="314424"/>
    <s v="ASALARIADO"/>
    <s v="SECTOR PRIVADO"/>
    <x v="0"/>
    <s v="NO"/>
    <s v="NO"/>
    <n v="24"/>
    <s v="No"/>
    <s v="No"/>
    <n v="314424"/>
    <s v="ASALARIADO"/>
    <n v="24"/>
  </r>
  <r>
    <n v="3754"/>
    <s v="MUJER"/>
    <n v="367892"/>
    <s v="ASALARIADO"/>
    <s v="SECTOR PUBLICO"/>
    <x v="0"/>
    <s v="NO"/>
    <s v="SI"/>
    <n v="43"/>
    <s v="No"/>
    <s v="No"/>
    <n v="367892"/>
    <s v="ASALARIADO"/>
    <n v="43"/>
  </r>
  <r>
    <n v="3755"/>
    <s v="HOMBRE"/>
    <n v="361180.29"/>
    <s v="ASALARIADO"/>
    <s v="SECTOR PUBLICO"/>
    <x v="0"/>
    <s v="NO"/>
    <s v="NO"/>
    <n v="28"/>
    <s v="No"/>
    <s v="No"/>
    <n v="361180.29"/>
    <s v="ASALARIADO"/>
    <n v="28"/>
  </r>
  <r>
    <n v="3756"/>
    <s v="HOMBRE"/>
    <n v="330000"/>
    <s v="ASALARIADO"/>
    <s v="SECTOR PRIVADO"/>
    <x v="0"/>
    <s v="NO"/>
    <s v="NO"/>
    <n v="33"/>
    <s v="No"/>
    <s v="No"/>
    <n v="330000"/>
    <s v="ASALARIADO"/>
    <n v="33"/>
  </r>
  <r>
    <n v="3757"/>
    <s v="MUJER"/>
    <n v="359544.27"/>
    <s v="CONVENIOS ESPECIALES DE ASEGURADOS VOLUNTARIOS"/>
    <s v="SECTOR PRIVADO"/>
    <x v="0"/>
    <s v="SI"/>
    <s v="NO"/>
    <n v="40"/>
    <s v="No"/>
    <s v="No"/>
    <n v="359544.27"/>
    <s v="CONVENIOS ESPECIALES DE ASEGURADOS VOLUNTARIOS"/>
    <n v="40"/>
  </r>
  <r>
    <n v="3758"/>
    <s v="MUJER"/>
    <n v="204800"/>
    <s v="ASALARIADO"/>
    <s v="SECTOR PRIVADO"/>
    <x v="0"/>
    <s v="NO"/>
    <s v="SI"/>
    <n v="31"/>
    <s v="No"/>
    <s v="No"/>
    <n v="204800"/>
    <s v="ASALARIADO"/>
    <n v="31"/>
  </r>
  <r>
    <n v="3759"/>
    <s v="HOMBRE"/>
    <n v="553159.81000000006"/>
    <s v="ASALARIADO"/>
    <s v="SECTOR PRIVADO"/>
    <x v="0"/>
    <s v="NO"/>
    <s v="NO"/>
    <n v="21"/>
    <s v="No"/>
    <s v="No"/>
    <n v="553159.81000000006"/>
    <s v="ASALARIADO"/>
    <n v="21"/>
  </r>
  <r>
    <n v="3760"/>
    <s v="HOMBRE"/>
    <n v="370000"/>
    <s v="ASALARIADO"/>
    <s v="SECTOR PRIVADO"/>
    <x v="0"/>
    <s v="NO"/>
    <s v="NO"/>
    <n v="21"/>
    <s v="No"/>
    <s v="No"/>
    <n v="370000"/>
    <s v="ASALARIADO"/>
    <n v="21"/>
  </r>
  <r>
    <n v="3761"/>
    <s v="MUJER"/>
    <n v="640745.43999999994"/>
    <s v="ASALARIADO"/>
    <s v="SECTOR PRIVADO"/>
    <x v="0"/>
    <s v="NO"/>
    <s v="NO"/>
    <n v="43"/>
    <s v="No"/>
    <s v="No"/>
    <n v="640745.43999999994"/>
    <s v="ASALARIADO"/>
    <n v="43"/>
  </r>
  <r>
    <n v="3762"/>
    <s v="HOMBRE"/>
    <n v="3081665"/>
    <s v="ASALARIADO"/>
    <s v="SECTOR PUBLICO"/>
    <x v="0"/>
    <s v="NO"/>
    <s v="NO"/>
    <n v="52"/>
    <s v="Atípico"/>
    <s v="No"/>
    <n v="3081665"/>
    <s v="ASALARIADO"/>
    <n v="52"/>
  </r>
  <r>
    <n v="3763"/>
    <s v="HOMBRE"/>
    <n v="486069"/>
    <s v="TRABAJADOR INDEPENDIENTE"/>
    <s v="SECTOR PRIVADO"/>
    <x v="0"/>
    <s v="NO"/>
    <s v="SI"/>
    <n v="48"/>
    <s v="No"/>
    <s v="No"/>
    <n v="486069"/>
    <s v="TRABAJADOR INDEPENDIENTE"/>
    <n v="48"/>
  </r>
  <r>
    <n v="3764"/>
    <s v="MUJER"/>
    <n v="100900"/>
    <s v="ASALARIADO"/>
    <s v="SECTOR PRIVADO"/>
    <x v="0"/>
    <s v="SI"/>
    <s v="NO"/>
    <n v="62"/>
    <s v="No"/>
    <s v="No"/>
    <n v="100900"/>
    <s v="ASALARIADO"/>
    <n v="62"/>
  </r>
  <r>
    <n v="3765"/>
    <s v="MUJER"/>
    <n v="158920"/>
    <s v="ASALARIADO"/>
    <s v="SECTOR PRIVADO"/>
    <x v="0"/>
    <s v="NO"/>
    <s v="NO"/>
    <n v="39"/>
    <s v="No"/>
    <s v="No"/>
    <n v="158920"/>
    <s v="ASALARIADO"/>
    <n v="39"/>
  </r>
  <r>
    <n v="3766"/>
    <s v="HOMBRE"/>
    <n v="297046"/>
    <s v="ASEGURADO VOLUNTARIO"/>
    <s v="SECTOR PRIVADO"/>
    <x v="0"/>
    <s v="SI"/>
    <s v="NO"/>
    <n v="50"/>
    <s v="No"/>
    <s v="No"/>
    <n v="297046"/>
    <s v="ASEGURADO VOLUNTARIO"/>
    <n v="50"/>
  </r>
  <r>
    <n v="3767"/>
    <s v="MUJER"/>
    <n v="297046"/>
    <s v="TRABAJADOR INDEPENDIENTE"/>
    <s v="SECTOR PRIVADO"/>
    <x v="0"/>
    <s v="NO"/>
    <s v="SI"/>
    <n v="39"/>
    <s v="No"/>
    <s v="No"/>
    <n v="297046"/>
    <s v="TRABAJADOR INDEPENDIENTE"/>
    <n v="39"/>
  </r>
  <r>
    <n v="3768"/>
    <s v="MUJER"/>
    <n v="248558.8"/>
    <s v="ASALARIADO"/>
    <s v="SECTOR PRIVADO"/>
    <x v="0"/>
    <s v="NO"/>
    <s v="NO"/>
    <n v="23"/>
    <s v="No"/>
    <s v="No"/>
    <n v="248558.8"/>
    <s v="ASALARIADO"/>
    <n v="23"/>
  </r>
  <r>
    <n v="3769"/>
    <s v="HOMBRE"/>
    <n v="300000"/>
    <s v="ASALARIADO"/>
    <s v="SECTOR PRIVADO"/>
    <x v="0"/>
    <s v="NO"/>
    <s v="NO"/>
    <n v="22"/>
    <s v="No"/>
    <s v="No"/>
    <n v="300000"/>
    <s v="ASALARIADO"/>
    <n v="22"/>
  </r>
  <r>
    <n v="3770"/>
    <s v="HOMBRE"/>
    <n v="71904.240000000005"/>
    <s v="ASALARIADO"/>
    <s v="SECTOR PRIVADO"/>
    <x v="0"/>
    <s v="NO"/>
    <s v="NO"/>
    <n v="47"/>
    <s v="No"/>
    <s v="No"/>
    <n v="71904.240000000005"/>
    <s v="ASALARIADO"/>
    <n v="47"/>
  </r>
  <r>
    <n v="3771"/>
    <s v="HOMBRE"/>
    <n v="1450000"/>
    <s v="ASALARIADO"/>
    <s v="SECTOR PRIVADO"/>
    <x v="0"/>
    <s v="NO"/>
    <s v="NO"/>
    <n v="40"/>
    <s v="No"/>
    <s v="No"/>
    <n v="1450000"/>
    <s v="ASALARIADO"/>
    <n v="40"/>
  </r>
  <r>
    <n v="3772"/>
    <s v="MUJER"/>
    <n v="297046"/>
    <s v="TRABAJADOR INDEPENDIENTE"/>
    <s v="SECTOR PRIVADO"/>
    <x v="0"/>
    <s v="SI"/>
    <s v="NO"/>
    <n v="48"/>
    <s v="No"/>
    <s v="No"/>
    <n v="297046"/>
    <s v="TRABAJADOR INDEPENDIENTE"/>
    <n v="48"/>
  </r>
  <r>
    <n v="3773"/>
    <s v="HOMBRE"/>
    <n v="343798"/>
    <s v="ASALARIADO"/>
    <s v="SECTOR PRIVADO"/>
    <x v="0"/>
    <s v="NO"/>
    <s v="NO"/>
    <n v="62"/>
    <s v="No"/>
    <s v="No"/>
    <n v="343798"/>
    <s v="ASALARIADO"/>
    <n v="62"/>
  </r>
  <r>
    <n v="3774"/>
    <s v="HOMBRE"/>
    <n v="927301.89"/>
    <s v="ASALARIADO"/>
    <s v="SECTOR PUBLICO"/>
    <x v="0"/>
    <s v="NO"/>
    <s v="NO"/>
    <n v="37"/>
    <s v="No"/>
    <s v="No"/>
    <n v="927301.89"/>
    <s v="ASALARIADO"/>
    <n v="37"/>
  </r>
  <r>
    <n v="3775"/>
    <s v="HOMBRE"/>
    <n v="670455.76"/>
    <s v="ASALARIADO"/>
    <s v="SECTOR PRIVADO"/>
    <x v="0"/>
    <s v="NO"/>
    <s v="NO"/>
    <n v="33"/>
    <s v="No"/>
    <s v="No"/>
    <n v="670455.76"/>
    <s v="ASALARIADO"/>
    <n v="33"/>
  </r>
  <r>
    <n v="3776"/>
    <s v="HOMBRE"/>
    <n v="559022.46"/>
    <s v="ASALARIADO"/>
    <s v="SECTOR PRIVADO"/>
    <x v="0"/>
    <s v="NO"/>
    <s v="NO"/>
    <n v="38"/>
    <s v="No"/>
    <s v="No"/>
    <n v="559022.46"/>
    <s v="ASALARIADO"/>
    <n v="38"/>
  </r>
  <r>
    <n v="3777"/>
    <s v="HOMBRE"/>
    <n v="581009"/>
    <s v="ASALARIADO"/>
    <s v="SECTOR PRIVADO"/>
    <x v="0"/>
    <s v="NO"/>
    <s v="NO"/>
    <n v="49"/>
    <s v="No"/>
    <s v="No"/>
    <n v="581009"/>
    <s v="ASALARIADO"/>
    <n v="49"/>
  </r>
  <r>
    <n v="3778"/>
    <s v="MUJER"/>
    <n v="1608290"/>
    <s v="ASALARIADO"/>
    <s v="SECTOR PUBLICO"/>
    <x v="0"/>
    <s v="NO"/>
    <s v="NO"/>
    <n v="36"/>
    <s v="No"/>
    <s v="No"/>
    <n v="1608290"/>
    <s v="ASALARIADO"/>
    <n v="36"/>
  </r>
  <r>
    <n v="3779"/>
    <s v="MUJER"/>
    <n v="1168690"/>
    <s v="ASALARIADO"/>
    <s v="SECTOR PRIVADO"/>
    <x v="0"/>
    <s v="SI"/>
    <s v="NO"/>
    <n v="54"/>
    <s v="No"/>
    <s v="No"/>
    <n v="1168690"/>
    <s v="ASALARIADO"/>
    <n v="54"/>
  </r>
  <r>
    <n v="3780"/>
    <s v="MUJER"/>
    <n v="1109001.29"/>
    <s v="ASALARIADO"/>
    <s v="SECTOR PRIVADO"/>
    <x v="0"/>
    <s v="NO"/>
    <s v="NO"/>
    <n v="49"/>
    <s v="No"/>
    <s v="No"/>
    <n v="1109001.29"/>
    <s v="ASALARIADO"/>
    <n v="49"/>
  </r>
  <r>
    <n v="3781"/>
    <s v="HOMBRE"/>
    <n v="409616.24"/>
    <s v="ASALARIADO"/>
    <s v="SECTOR PRIVADO"/>
    <x v="0"/>
    <s v="NO"/>
    <s v="NO"/>
    <n v="57"/>
    <s v="No"/>
    <s v="No"/>
    <n v="409616.24"/>
    <s v="ASALARIADO"/>
    <n v="57"/>
  </r>
  <r>
    <n v="3782"/>
    <s v="MUJER"/>
    <n v="184000"/>
    <s v="ASALARIADO"/>
    <s v="SECTOR PRIVADO"/>
    <x v="0"/>
    <s v="NO"/>
    <s v="NO"/>
    <n v="53"/>
    <s v="No"/>
    <s v="No"/>
    <n v="184000"/>
    <s v="ASALARIADO"/>
    <n v="53"/>
  </r>
  <r>
    <n v="3783"/>
    <s v="HOMBRE"/>
    <n v="113333"/>
    <s v="ASALARIADO"/>
    <s v="SECTOR PRIVADO"/>
    <x v="0"/>
    <s v="NO"/>
    <s v="NO"/>
    <n v="38"/>
    <s v="No"/>
    <s v="No"/>
    <n v="113333"/>
    <s v="ASALARIADO"/>
    <n v="38"/>
  </r>
  <r>
    <n v="3784"/>
    <s v="HOMBRE"/>
    <n v="278030"/>
    <s v="TRABAJADOR INDEPENDIENTE"/>
    <s v="SECTOR PRIVADO"/>
    <x v="0"/>
    <s v="NO"/>
    <s v="NO"/>
    <n v="24"/>
    <s v="No"/>
    <s v="No"/>
    <n v="278030"/>
    <s v="TRABAJADOR INDEPENDIENTE"/>
    <n v="24"/>
  </r>
  <r>
    <n v="3785"/>
    <s v="HOMBRE"/>
    <n v="297046"/>
    <s v="TRABAJADOR INDEPENDIENTE"/>
    <s v="SECTOR PRIVADO"/>
    <x v="0"/>
    <s v="NO"/>
    <s v="NO"/>
    <n v="60"/>
    <s v="No"/>
    <s v="No"/>
    <n v="297046"/>
    <s v="TRABAJADOR INDEPENDIENTE"/>
    <n v="60"/>
  </r>
  <r>
    <n v="3786"/>
    <s v="MUJER"/>
    <n v="707680.19"/>
    <s v="ASALARIADO"/>
    <s v="SECTOR PRIVADO"/>
    <x v="0"/>
    <s v="NO"/>
    <s v="NO"/>
    <n v="19"/>
    <s v="No"/>
    <s v="No"/>
    <n v="707680.19"/>
    <s v="ASALARIADO"/>
    <n v="19"/>
  </r>
  <r>
    <n v="3787"/>
    <s v="MUJER"/>
    <n v="361811"/>
    <s v="TRABAJADOR INDEPENDIENTE"/>
    <s v="SECTOR PRIVADO"/>
    <x v="0"/>
    <s v="NO"/>
    <s v="NO"/>
    <n v="48"/>
    <s v="No"/>
    <s v="No"/>
    <n v="361811"/>
    <s v="TRABAJADOR INDEPENDIENTE"/>
    <n v="48"/>
  </r>
  <r>
    <n v="3788"/>
    <s v="MUJER"/>
    <n v="350158.37"/>
    <s v="ASALARIADO"/>
    <s v="SECTOR PRIVADO"/>
    <x v="0"/>
    <s v="NO"/>
    <s v="NO"/>
    <n v="36"/>
    <s v="No"/>
    <s v="No"/>
    <n v="350158.37"/>
    <s v="ASALARIADO"/>
    <n v="36"/>
  </r>
  <r>
    <n v="3789"/>
    <s v="HOMBRE"/>
    <n v="459101.7"/>
    <s v="PENSIONADOS EN SU PROPIO SISTEMA"/>
    <s v="SECTOR PUBLICO"/>
    <x v="0"/>
    <s v="NO"/>
    <s v="NO"/>
    <n v="65"/>
    <s v="No"/>
    <s v="No"/>
    <n v="459101.7"/>
    <s v="PENSIONADOS EN SU PROPIO SISTEMA"/>
    <n v="65"/>
  </r>
  <r>
    <n v="3790"/>
    <s v="HOMBRE"/>
    <n v="2369994"/>
    <s v="ASALARIADO"/>
    <s v="SECTOR PUBLICO"/>
    <x v="0"/>
    <s v="NO"/>
    <s v="NO"/>
    <n v="59"/>
    <s v="Atípico"/>
    <s v="No"/>
    <n v="2369994"/>
    <s v="ASALARIADO"/>
    <n v="59"/>
  </r>
  <r>
    <n v="3791"/>
    <s v="HOMBRE"/>
    <n v="340000"/>
    <s v="ASALARIADO"/>
    <s v="SECTOR PRIVADO"/>
    <x v="0"/>
    <s v="SI"/>
    <s v="SI"/>
    <n v="43"/>
    <s v="No"/>
    <s v="No"/>
    <n v="340000"/>
    <s v="ASALARIADO"/>
    <n v="43"/>
  </r>
  <r>
    <n v="3792"/>
    <s v="MUJER"/>
    <n v="284340"/>
    <s v="ASALARIADO"/>
    <s v="SECTOR PRIVADO"/>
    <x v="0"/>
    <s v="NO"/>
    <s v="NO"/>
    <n v="20"/>
    <s v="No"/>
    <s v="No"/>
    <n v="284340"/>
    <s v="ASALARIADO"/>
    <n v="20"/>
  </r>
  <r>
    <n v="3793"/>
    <s v="MUJER"/>
    <n v="1927866"/>
    <s v="PENSIONADOS EN SU PROPIO SISTEMA"/>
    <s v="SECTOR PUBLICO"/>
    <x v="0"/>
    <s v="NO"/>
    <s v="NO"/>
    <n v="70"/>
    <s v="No"/>
    <s v="No"/>
    <n v="1927866"/>
    <s v="PENSIONADOS EN SU PROPIO SISTEMA"/>
    <n v="70"/>
  </r>
  <r>
    <n v="3794"/>
    <s v="HOMBRE"/>
    <n v="465906.4"/>
    <s v="ASALARIADO"/>
    <s v="SECTOR PRIVADO"/>
    <x v="0"/>
    <s v="NO"/>
    <s v="NO"/>
    <n v="27"/>
    <s v="No"/>
    <s v="No"/>
    <n v="465906.4"/>
    <s v="ASALARIADO"/>
    <n v="27"/>
  </r>
  <r>
    <n v="3795"/>
    <s v="MUJER"/>
    <n v="297044.99"/>
    <s v="CONVENIOS ESPECIALES DE TRABAJADORES INDEPENDIENTES"/>
    <s v="SECTOR PRIVADO"/>
    <x v="0"/>
    <s v="SI"/>
    <s v="NO"/>
    <n v="56"/>
    <s v="No"/>
    <s v="No"/>
    <n v="297044.99"/>
    <s v="CONVENIOS ESPECIALES DE TRABAJADORES INDEPENDIENTES"/>
    <n v="56"/>
  </r>
  <r>
    <n v="3796"/>
    <s v="HOMBRE"/>
    <n v="400000"/>
    <s v="ASALARIADO"/>
    <s v="SECTOR PRIVADO"/>
    <x v="0"/>
    <s v="NO"/>
    <s v="NO"/>
    <n v="43"/>
    <s v="No"/>
    <s v="No"/>
    <n v="400000"/>
    <s v="ASALARIADO"/>
    <n v="43"/>
  </r>
  <r>
    <n v="3797"/>
    <s v="HOMBRE"/>
    <n v="297046"/>
    <s v="ASEGURADO VOLUNTARIO"/>
    <s v="SECTOR PRIVADO"/>
    <x v="0"/>
    <s v="NO"/>
    <s v="NO"/>
    <n v="26"/>
    <s v="No"/>
    <s v="No"/>
    <n v="297046"/>
    <s v="ASEGURADO VOLUNTARIO"/>
    <n v="26"/>
  </r>
  <r>
    <n v="3798"/>
    <s v="HOMBRE"/>
    <n v="278030"/>
    <s v="ASEGURADO VOLUNTARIO"/>
    <s v="SECTOR PRIVADO"/>
    <x v="0"/>
    <s v="NO"/>
    <s v="SI"/>
    <n v="29"/>
    <s v="No"/>
    <s v="No"/>
    <n v="278030"/>
    <s v="ASEGURADO VOLUNTARIO"/>
    <n v="29"/>
  </r>
  <r>
    <n v="3799"/>
    <s v="MUJER"/>
    <n v="404467"/>
    <s v="ASEGURADO VOLUNTARIO"/>
    <s v="SECTOR PRIVADO"/>
    <x v="0"/>
    <s v="SI"/>
    <s v="NO"/>
    <n v="63"/>
    <s v="No"/>
    <s v="No"/>
    <n v="404467"/>
    <s v="ASEGURADO VOLUNTARIO"/>
    <n v="63"/>
  </r>
  <r>
    <n v="3800"/>
    <s v="MUJER"/>
    <n v="954415.34"/>
    <s v="ASALARIADO"/>
    <s v="SECTOR PRIVADO"/>
    <x v="0"/>
    <s v="NO"/>
    <s v="NO"/>
    <n v="29"/>
    <s v="No"/>
    <s v="No"/>
    <n v="954415.34"/>
    <s v="ASALARIADO"/>
    <n v="29"/>
  </r>
  <r>
    <n v="3801"/>
    <s v="HOMBRE"/>
    <n v="494792"/>
    <s v="ASALARIADO"/>
    <s v="SECTOR PRIVADO"/>
    <x v="0"/>
    <s v="NO"/>
    <s v="NO"/>
    <n v="28"/>
    <s v="No"/>
    <s v="No"/>
    <n v="494792"/>
    <s v="ASALARIADO"/>
    <n v="28"/>
  </r>
  <r>
    <n v="3802"/>
    <s v="HOMBRE"/>
    <n v="405798"/>
    <s v="ASEGURADO VOLUNTARIO"/>
    <s v="SECTOR PRIVADO"/>
    <x v="0"/>
    <s v="NO"/>
    <s v="NO"/>
    <n v="35"/>
    <s v="No"/>
    <s v="No"/>
    <n v="405798"/>
    <s v="ASEGURADO VOLUNTARIO"/>
    <n v="35"/>
  </r>
  <r>
    <n v="3803"/>
    <s v="MUJER"/>
    <n v="274453.13"/>
    <s v="ASALARIADO"/>
    <s v="SECTOR PRIVADO"/>
    <x v="0"/>
    <s v="NO"/>
    <s v="NO"/>
    <n v="31"/>
    <s v="No"/>
    <s v="No"/>
    <n v="274453.13"/>
    <s v="ASALARIADO"/>
    <n v="31"/>
  </r>
  <r>
    <n v="3804"/>
    <s v="HOMBRE"/>
    <n v="411350"/>
    <s v="ASALARIADO"/>
    <s v="SECTOR PRIVADO"/>
    <x v="0"/>
    <s v="NO"/>
    <s v="NO"/>
    <n v="24"/>
    <s v="No"/>
    <s v="No"/>
    <n v="411350"/>
    <s v="ASALARIADO"/>
    <n v="24"/>
  </r>
  <r>
    <n v="3805"/>
    <s v="MUJER"/>
    <n v="1586316"/>
    <s v="ASALARIADO"/>
    <s v="SECTOR PUBLICO"/>
    <x v="0"/>
    <s v="NO"/>
    <s v="SI"/>
    <n v="39"/>
    <s v="No"/>
    <s v="No"/>
    <n v="1586316"/>
    <s v="ASALARIADO"/>
    <n v="39"/>
  </r>
  <r>
    <n v="3806"/>
    <s v="MUJER"/>
    <n v="221483.33"/>
    <s v="ASALARIADO"/>
    <s v="SECTOR PRIVADO"/>
    <x v="0"/>
    <s v="NO"/>
    <s v="NO"/>
    <n v="25"/>
    <s v="No"/>
    <s v="No"/>
    <n v="221483.33"/>
    <s v="ASALARIADO"/>
    <n v="25"/>
  </r>
  <r>
    <n v="3807"/>
    <s v="MUJER"/>
    <n v="297046"/>
    <s v="ASEGURADO VOLUNTARIO"/>
    <s v="SECTOR PRIVADO"/>
    <x v="0"/>
    <s v="SI"/>
    <s v="NO"/>
    <n v="32"/>
    <s v="No"/>
    <s v="No"/>
    <n v="297046"/>
    <s v="ASEGURADO VOLUNTARIO"/>
    <n v="32"/>
  </r>
  <r>
    <n v="3808"/>
    <s v="MUJER"/>
    <n v="355311.73"/>
    <s v="ASALARIADO"/>
    <s v="SECTOR PUBLICO"/>
    <x v="0"/>
    <s v="NO"/>
    <s v="NO"/>
    <n v="51"/>
    <s v="No"/>
    <s v="No"/>
    <n v="355311.73"/>
    <s v="ASALARIADO"/>
    <n v="51"/>
  </r>
  <r>
    <n v="3809"/>
    <s v="HOMBRE"/>
    <n v="632709.64"/>
    <s v="ASALARIADO"/>
    <s v="SECTOR PRIVADO"/>
    <x v="0"/>
    <s v="NO"/>
    <s v="NO"/>
    <n v="20"/>
    <s v="No"/>
    <s v="No"/>
    <n v="632709.64"/>
    <s v="ASALARIADO"/>
    <n v="20"/>
  </r>
  <r>
    <n v="3810"/>
    <s v="HOMBRE"/>
    <n v="305152"/>
    <s v="TRABAJADOR INDEPENDIENTE"/>
    <s v="SECTOR PRIVADO"/>
    <x v="0"/>
    <s v="NO"/>
    <s v="SI"/>
    <n v="41"/>
    <s v="No"/>
    <s v="No"/>
    <n v="305152"/>
    <s v="TRABAJADOR INDEPENDIENTE"/>
    <n v="41"/>
  </r>
  <r>
    <n v="3811"/>
    <s v="HOMBRE"/>
    <n v="347514"/>
    <s v="ASALARIADO"/>
    <s v="SECTOR PRIVADO"/>
    <x v="0"/>
    <s v="NO"/>
    <s v="SI"/>
    <n v="32"/>
    <s v="No"/>
    <s v="No"/>
    <n v="347514"/>
    <s v="ASALARIADO"/>
    <n v="32"/>
  </r>
  <r>
    <n v="3812"/>
    <s v="MUJER"/>
    <n v="461827"/>
    <s v="TRABAJADOR INDEPENDIENTE"/>
    <s v="SECTOR PRIVADO"/>
    <x v="0"/>
    <s v="NO"/>
    <s v="NO"/>
    <n v="52"/>
    <s v="No"/>
    <s v="No"/>
    <n v="461827"/>
    <s v="TRABAJADOR INDEPENDIENTE"/>
    <n v="52"/>
  </r>
  <r>
    <n v="3813"/>
    <s v="HOMBRE"/>
    <n v="297050"/>
    <s v="TRABAJADOR INDEPENDIENTE"/>
    <s v="SECTOR PRIVADO"/>
    <x v="0"/>
    <s v="NO"/>
    <s v="SI"/>
    <n v="29"/>
    <s v="No"/>
    <s v="No"/>
    <n v="297050"/>
    <s v="TRABAJADOR INDEPENDIENTE"/>
    <n v="29"/>
  </r>
  <r>
    <n v="3814"/>
    <s v="MUJER"/>
    <n v="740950"/>
    <s v="ASALARIADO"/>
    <s v="SECTOR PRIVADO"/>
    <x v="0"/>
    <s v="NO"/>
    <s v="SI"/>
    <n v="27"/>
    <s v="No"/>
    <s v="No"/>
    <n v="740950"/>
    <s v="ASALARIADO"/>
    <n v="27"/>
  </r>
  <r>
    <n v="3815"/>
    <s v="MUJER"/>
    <n v="457581"/>
    <s v="ASALARIADO"/>
    <s v="SECTOR PUBLICO"/>
    <x v="0"/>
    <s v="NO"/>
    <s v="SI"/>
    <n v="26"/>
    <s v="No"/>
    <s v="No"/>
    <n v="457581"/>
    <s v="ASALARIADO"/>
    <n v="26"/>
  </r>
  <r>
    <n v="3816"/>
    <s v="MUJER"/>
    <n v="800000"/>
    <s v="ASALARIADO"/>
    <s v="SECTOR PRIVADO"/>
    <x v="0"/>
    <s v="NO"/>
    <s v="NO"/>
    <n v="31"/>
    <s v="No"/>
    <s v="No"/>
    <n v="800000"/>
    <s v="ASALARIADO"/>
    <n v="31"/>
  </r>
  <r>
    <n v="3817"/>
    <s v="HOMBRE"/>
    <n v="1725596"/>
    <s v="PENSIONADOS EN SU PROPIO SISTEMA"/>
    <s v="SECTOR PUBLICO"/>
    <x v="0"/>
    <s v="NO"/>
    <s v="NO"/>
    <n v="59"/>
    <s v="No"/>
    <s v="No"/>
    <n v="1725596"/>
    <s v="PENSIONADOS EN SU PROPIO SISTEMA"/>
    <n v="59"/>
  </r>
  <r>
    <n v="3818"/>
    <s v="MUJER"/>
    <n v="322000"/>
    <s v="ASALARIADO"/>
    <s v="SECTOR PRIVADO"/>
    <x v="0"/>
    <s v="SI"/>
    <s v="SI"/>
    <n v="57"/>
    <s v="No"/>
    <s v="No"/>
    <n v="322000"/>
    <s v="ASALARIADO"/>
    <n v="57"/>
  </r>
  <r>
    <n v="3819"/>
    <s v="MUJER"/>
    <n v="1099684.5"/>
    <s v="ASALARIADO"/>
    <s v="SECTOR PUBLICO"/>
    <x v="0"/>
    <s v="NO"/>
    <s v="NO"/>
    <n v="27"/>
    <s v="No"/>
    <s v="No"/>
    <n v="1099684.5"/>
    <s v="ASALARIADO"/>
    <n v="27"/>
  </r>
  <r>
    <n v="3820"/>
    <s v="HOMBRE"/>
    <n v="278030"/>
    <s v="CONVENIOS ESPECIALES DE TRABAJADORES INDEPENDIENTES"/>
    <s v="SECTOR PRIVADO"/>
    <x v="0"/>
    <s v="NO"/>
    <s v="NO"/>
    <n v="57"/>
    <s v="No"/>
    <s v="No"/>
    <n v="278030"/>
    <s v="CONVENIOS ESPECIALES DE TRABAJADORES INDEPENDIENTES"/>
    <n v="57"/>
  </r>
  <r>
    <n v="3821"/>
    <s v="MUJER"/>
    <n v="427677"/>
    <s v="PENSIONADOS EN SU PROPIO SISTEMA"/>
    <s v="SECTOR PUBLICO"/>
    <x v="0"/>
    <s v="NO"/>
    <s v="NO"/>
    <n v="78"/>
    <s v="No"/>
    <s v="No"/>
    <n v="427677"/>
    <s v="PENSIONADOS EN SU PROPIO SISTEMA"/>
    <n v="78"/>
  </r>
  <r>
    <n v="3822"/>
    <s v="HOMBRE"/>
    <n v="408034"/>
    <s v="ASALARIADO"/>
    <s v="SECTOR PRIVADO"/>
    <x v="0"/>
    <s v="SI"/>
    <s v="NO"/>
    <n v="57"/>
    <s v="No"/>
    <s v="No"/>
    <n v="408034"/>
    <s v="ASALARIADO"/>
    <n v="57"/>
  </r>
  <r>
    <n v="3823"/>
    <s v="MUJER"/>
    <n v="1120000"/>
    <s v="ASALARIADO"/>
    <s v="SECTOR PRIVADO"/>
    <x v="0"/>
    <s v="NO"/>
    <s v="NO"/>
    <n v="52"/>
    <s v="No"/>
    <s v="No"/>
    <n v="1120000"/>
    <s v="ASALARIADO"/>
    <n v="52"/>
  </r>
  <r>
    <n v="3824"/>
    <s v="MUJER"/>
    <n v="639148"/>
    <s v="TRABAJADOR INDEPENDIENTE"/>
    <s v="SECTOR PRIVADO"/>
    <x v="0"/>
    <s v="SI"/>
    <s v="SI"/>
    <n v="56"/>
    <s v="No"/>
    <s v="No"/>
    <n v="639148"/>
    <s v="TRABAJADOR INDEPENDIENTE"/>
    <n v="56"/>
  </r>
  <r>
    <n v="3825"/>
    <s v="HOMBRE"/>
    <n v="838750.29"/>
    <s v="ASALARIADO"/>
    <s v="SECTOR PRIVADO"/>
    <x v="0"/>
    <s v="NO"/>
    <s v="NO"/>
    <n v="26"/>
    <s v="No"/>
    <s v="No"/>
    <n v="838750.29"/>
    <s v="ASALARIADO"/>
    <n v="26"/>
  </r>
  <r>
    <n v="3826"/>
    <s v="MUJER"/>
    <n v="564821.48"/>
    <s v="PENSIONADOS EN SU PROPIO SISTEMA"/>
    <s v="SECTOR PUBLICO"/>
    <x v="0"/>
    <s v="NO"/>
    <s v="NO"/>
    <n v="58"/>
    <s v="No"/>
    <s v="No"/>
    <n v="564821.48"/>
    <s v="PENSIONADOS EN SU PROPIO SISTEMA"/>
    <n v="58"/>
  </r>
  <r>
    <n v="3827"/>
    <s v="HOMBRE"/>
    <n v="788174.72"/>
    <s v="ASALARIADO"/>
    <s v="SECTOR PRIVADO"/>
    <x v="0"/>
    <s v="NO"/>
    <s v="NO"/>
    <n v="20"/>
    <s v="No"/>
    <s v="No"/>
    <n v="788174.72"/>
    <s v="ASALARIADO"/>
    <n v="20"/>
  </r>
  <r>
    <n v="3828"/>
    <s v="MUJER"/>
    <n v="420405"/>
    <s v="ASALARIADO"/>
    <s v="SECTOR PUBLICO"/>
    <x v="0"/>
    <s v="NO"/>
    <s v="NO"/>
    <n v="21"/>
    <s v="No"/>
    <s v="No"/>
    <n v="420405"/>
    <s v="ASALARIADO"/>
    <n v="21"/>
  </r>
  <r>
    <n v="3829"/>
    <s v="MUJER"/>
    <n v="933264"/>
    <s v="TRABAJADOR INDEPENDIENTE"/>
    <s v="SECTOR PRIVADO"/>
    <x v="0"/>
    <s v="NO"/>
    <s v="SI"/>
    <n v="40"/>
    <s v="No"/>
    <s v="No"/>
    <n v="933264"/>
    <s v="TRABAJADOR INDEPENDIENTE"/>
    <n v="40"/>
  </r>
  <r>
    <n v="3830"/>
    <s v="MUJER"/>
    <n v="1454350"/>
    <s v="ASALARIADO"/>
    <s v="SECTOR PRIVADO"/>
    <x v="0"/>
    <s v="NO"/>
    <s v="NO"/>
    <n v="36"/>
    <s v="No"/>
    <s v="No"/>
    <n v="1454350"/>
    <s v="ASALARIADO"/>
    <n v="36"/>
  </r>
  <r>
    <n v="3831"/>
    <s v="MUJER"/>
    <n v="280000"/>
    <s v="ASEGURADO VOLUNTARIO"/>
    <s v="SECTOR PRIVADO"/>
    <x v="0"/>
    <s v="NO"/>
    <s v="NO"/>
    <n v="33"/>
    <s v="No"/>
    <s v="No"/>
    <n v="280000"/>
    <s v="ASEGURADO VOLUNTARIO"/>
    <n v="33"/>
  </r>
  <r>
    <n v="3832"/>
    <s v="MUJER"/>
    <n v="39884.97"/>
    <s v="ASALARIADO"/>
    <s v="SECTOR PUBLICO"/>
    <x v="0"/>
    <s v="NO"/>
    <s v="NO"/>
    <n v="28"/>
    <s v="No"/>
    <s v="No"/>
    <n v="39884.97"/>
    <s v="ASALARIADO"/>
    <n v="28"/>
  </r>
  <r>
    <n v="3833"/>
    <s v="HOMBRE"/>
    <n v="809513.38"/>
    <s v="ASALARIADO"/>
    <s v="SECTOR PRIVADO"/>
    <x v="0"/>
    <s v="NO"/>
    <s v="NO"/>
    <n v="36"/>
    <s v="No"/>
    <s v="No"/>
    <n v="809513.38"/>
    <s v="ASALARIADO"/>
    <n v="36"/>
  </r>
  <r>
    <n v="3834"/>
    <s v="HOMBRE"/>
    <n v="190140"/>
    <s v="ASALARIADO"/>
    <s v="SECTOR PRIVADO"/>
    <x v="0"/>
    <s v="SI"/>
    <s v="NO"/>
    <n v="31"/>
    <s v="No"/>
    <s v="No"/>
    <n v="190140"/>
    <s v="ASALARIADO"/>
    <n v="31"/>
  </r>
  <r>
    <n v="3835"/>
    <s v="HOMBRE"/>
    <n v="297045"/>
    <s v="ASEGURADO VOLUNTARIO"/>
    <s v="SECTOR PRIVADO"/>
    <x v="0"/>
    <s v="NO"/>
    <s v="NO"/>
    <n v="52"/>
    <s v="No"/>
    <s v="No"/>
    <n v="297045"/>
    <s v="ASEGURADO VOLUNTARIO"/>
    <n v="52"/>
  </r>
  <r>
    <n v="3836"/>
    <s v="HOMBRE"/>
    <n v="468380.06"/>
    <s v="ASALARIADO"/>
    <s v="SECTOR PRIVADO"/>
    <x v="0"/>
    <s v="NO"/>
    <s v="NO"/>
    <n v="61"/>
    <s v="No"/>
    <s v="No"/>
    <n v="468380.06"/>
    <s v="ASALARIADO"/>
    <n v="61"/>
  </r>
  <r>
    <n v="3837"/>
    <s v="HOMBRE"/>
    <n v="628752.38"/>
    <s v="ASALARIADO"/>
    <s v="SECTOR PRIVADO"/>
    <x v="0"/>
    <s v="NO"/>
    <s v="NO"/>
    <n v="29"/>
    <s v="No"/>
    <s v="No"/>
    <n v="628752.38"/>
    <s v="ASALARIADO"/>
    <n v="29"/>
  </r>
  <r>
    <n v="3838"/>
    <s v="MUJER"/>
    <n v="781283.24"/>
    <s v="ASALARIADO"/>
    <s v="SECTOR PUBLICO"/>
    <x v="0"/>
    <s v="NO"/>
    <s v="NO"/>
    <n v="30"/>
    <s v="No"/>
    <s v="No"/>
    <n v="781283.24"/>
    <s v="ASALARIADO"/>
    <n v="30"/>
  </r>
  <r>
    <n v="3839"/>
    <s v="MUJER"/>
    <n v="4364464.75"/>
    <s v="ASALARIADO"/>
    <s v="SECTOR PUBLICO"/>
    <x v="0"/>
    <s v="NO"/>
    <s v="NO"/>
    <n v="39"/>
    <s v="Atípico"/>
    <s v="No"/>
    <n v="4364464.75"/>
    <s v="ASALARIADO"/>
    <n v="39"/>
  </r>
  <r>
    <n v="3840"/>
    <s v="HOMBRE"/>
    <n v="493736.09"/>
    <s v="ASALARIADO"/>
    <s v="SECTOR PRIVADO"/>
    <x v="0"/>
    <s v="SI"/>
    <s v="NO"/>
    <n v="31"/>
    <s v="No"/>
    <s v="No"/>
    <n v="493736.09"/>
    <s v="ASALARIADO"/>
    <n v="31"/>
  </r>
  <r>
    <n v="3841"/>
    <s v="HOMBRE"/>
    <n v="914000"/>
    <s v="ASALARIADO"/>
    <s v="SECTOR PRIVADO"/>
    <x v="0"/>
    <s v="NO"/>
    <s v="NO"/>
    <n v="27"/>
    <s v="No"/>
    <s v="No"/>
    <n v="914000"/>
    <s v="ASALARIADO"/>
    <n v="27"/>
  </r>
  <r>
    <n v="3842"/>
    <s v="HOMBRE"/>
    <n v="278030"/>
    <s v="CONVENIOS ESPECIALES DE TRABAJADORES INDEPENDIENTES"/>
    <s v="SECTOR PRIVADO"/>
    <x v="0"/>
    <s v="NO"/>
    <s v="NO"/>
    <n v="34"/>
    <s v="No"/>
    <s v="No"/>
    <n v="278030"/>
    <s v="CONVENIOS ESPECIALES DE TRABAJADORES INDEPENDIENTES"/>
    <n v="34"/>
  </r>
  <r>
    <n v="3843"/>
    <s v="MUJER"/>
    <n v="1192788"/>
    <s v="PENSIONADOS EN SU PROPIO SISTEMA"/>
    <s v="SECTOR PUBLICO"/>
    <x v="0"/>
    <s v="NO"/>
    <s v="NO"/>
    <n v="71"/>
    <s v="No"/>
    <s v="No"/>
    <n v="1192788"/>
    <s v="PENSIONADOS EN SU PROPIO SISTEMA"/>
    <n v="71"/>
  </r>
  <r>
    <n v="3844"/>
    <s v="MUJER"/>
    <n v="1203125"/>
    <s v="ASALARIADO"/>
    <s v="SECTOR PRIVADO"/>
    <x v="0"/>
    <s v="NO"/>
    <s v="NO"/>
    <n v="35"/>
    <s v="No"/>
    <s v="No"/>
    <n v="1203125"/>
    <s v="ASALARIADO"/>
    <n v="35"/>
  </r>
  <r>
    <n v="3845"/>
    <s v="MUJER"/>
    <n v="405871"/>
    <s v="TRABAJADOR INDEPENDIENTE"/>
    <s v="SECTOR PRIVADO"/>
    <x v="0"/>
    <s v="NO"/>
    <s v="NO"/>
    <n v="67"/>
    <s v="No"/>
    <s v="No"/>
    <n v="405871"/>
    <s v="TRABAJADOR INDEPENDIENTE"/>
    <n v="67"/>
  </r>
  <r>
    <n v="3846"/>
    <s v="HOMBRE"/>
    <n v="641216.5"/>
    <s v="ASALARIADO"/>
    <s v="SECTOR PRIVADO"/>
    <x v="0"/>
    <s v="NO"/>
    <s v="NO"/>
    <n v="28"/>
    <s v="No"/>
    <s v="No"/>
    <n v="641216.5"/>
    <s v="ASALARIADO"/>
    <n v="28"/>
  </r>
  <r>
    <n v="3847"/>
    <s v="HOMBRE"/>
    <n v="310000"/>
    <s v="ASALARIADO"/>
    <s v="SECTOR PRIVADO"/>
    <x v="0"/>
    <s v="NO"/>
    <s v="NO"/>
    <n v="28"/>
    <s v="No"/>
    <s v="No"/>
    <n v="310000"/>
    <s v="ASALARIADO"/>
    <n v="28"/>
  </r>
  <r>
    <n v="3848"/>
    <s v="HOMBRE"/>
    <n v="613320"/>
    <s v="CONVENIOS ESPECIALES DE ASEGURADOS VOLUNTARIOS"/>
    <s v="SECTOR PRIVADO"/>
    <x v="0"/>
    <s v="SI"/>
    <s v="NO"/>
    <n v="72"/>
    <s v="No"/>
    <s v="No"/>
    <n v="613320"/>
    <s v="CONVENIOS ESPECIALES DE ASEGURADOS VOLUNTARIOS"/>
    <n v="72"/>
  </r>
  <r>
    <n v="3849"/>
    <s v="HOMBRE"/>
    <n v="276964.47999999998"/>
    <s v="ASALARIADO"/>
    <s v="SECTOR PRIVADO"/>
    <x v="0"/>
    <s v="SI"/>
    <s v="SI"/>
    <n v="28"/>
    <s v="No"/>
    <s v="No"/>
    <n v="276964.47999999998"/>
    <s v="ASALARIADO"/>
    <n v="28"/>
  </r>
  <r>
    <n v="3850"/>
    <s v="HOMBRE"/>
    <n v="449750"/>
    <s v="ASALARIADO"/>
    <s v="SECTOR PRIVADO"/>
    <x v="0"/>
    <s v="NO"/>
    <s v="NO"/>
    <n v="28"/>
    <s v="No"/>
    <s v="No"/>
    <n v="449750"/>
    <s v="ASALARIADO"/>
    <n v="28"/>
  </r>
  <r>
    <n v="3851"/>
    <s v="HOMBRE"/>
    <n v="887689.45"/>
    <s v="ASALARIADO"/>
    <s v="SECTOR PUBLICO"/>
    <x v="0"/>
    <s v="NO"/>
    <s v="NO"/>
    <n v="29"/>
    <s v="No"/>
    <s v="No"/>
    <n v="887689.45"/>
    <s v="ASALARIADO"/>
    <n v="29"/>
  </r>
  <r>
    <n v="3852"/>
    <s v="MUJER"/>
    <n v="729230.7"/>
    <s v="ASALARIADO"/>
    <s v="SECTOR PUBLICO"/>
    <x v="0"/>
    <s v="NO"/>
    <s v="NO"/>
    <n v="27"/>
    <s v="No"/>
    <s v="No"/>
    <n v="729230.7"/>
    <s v="ASALARIADO"/>
    <n v="27"/>
  </r>
  <r>
    <n v="3853"/>
    <s v="HOMBRE"/>
    <n v="388492"/>
    <s v="ASALARIADO"/>
    <s v="SECTOR PRIVADO"/>
    <x v="0"/>
    <s v="NO"/>
    <s v="NO"/>
    <n v="21"/>
    <s v="No"/>
    <s v="No"/>
    <n v="388492"/>
    <s v="ASALARIADO"/>
    <n v="21"/>
  </r>
  <r>
    <n v="3854"/>
    <s v="HOMBRE"/>
    <n v="396286"/>
    <s v="ASALARIADO"/>
    <s v="SECTOR PRIVADO"/>
    <x v="0"/>
    <s v="NO"/>
    <s v="NO"/>
    <n v="37"/>
    <s v="No"/>
    <s v="No"/>
    <n v="396286"/>
    <s v="ASALARIADO"/>
    <n v="37"/>
  </r>
  <r>
    <n v="3855"/>
    <s v="MUJER"/>
    <n v="1386388"/>
    <s v="PENSIONADOS EN SU PROPIO SISTEMA"/>
    <s v="SECTOR PUBLICO"/>
    <x v="0"/>
    <s v="NO"/>
    <s v="NO"/>
    <n v="75"/>
    <s v="No"/>
    <s v="No"/>
    <n v="1386388"/>
    <s v="PENSIONADOS EN SU PROPIO SISTEMA"/>
    <n v="75"/>
  </r>
  <r>
    <n v="3856"/>
    <s v="MUJER"/>
    <n v="983308"/>
    <s v="ASALARIADO"/>
    <s v="SECTOR PRIVADO"/>
    <x v="0"/>
    <s v="NO"/>
    <s v="NO"/>
    <n v="27"/>
    <s v="No"/>
    <s v="No"/>
    <n v="983308"/>
    <s v="ASALARIADO"/>
    <n v="27"/>
  </r>
  <r>
    <n v="3857"/>
    <s v="HOMBRE"/>
    <n v="1007583"/>
    <s v="TRABAJADOR INDEPENDIENTE"/>
    <s v="SECTOR PRIVADO"/>
    <x v="0"/>
    <s v="NO"/>
    <s v="NO"/>
    <n v="76"/>
    <s v="No"/>
    <s v="No"/>
    <n v="1007583"/>
    <s v="TRABAJADOR INDEPENDIENTE"/>
    <n v="76"/>
  </r>
  <r>
    <n v="3858"/>
    <s v="MUJER"/>
    <n v="1104599"/>
    <s v="ASALARIADO"/>
    <s v="SECTOR PUBLICO"/>
    <x v="0"/>
    <s v="NO"/>
    <s v="NO"/>
    <n v="50"/>
    <s v="No"/>
    <s v="No"/>
    <n v="1104599"/>
    <s v="ASALARIADO"/>
    <n v="50"/>
  </r>
  <r>
    <n v="3859"/>
    <s v="HOMBRE"/>
    <n v="350605.15"/>
    <s v="ASALARIADO"/>
    <s v="SECTOR PRIVADO"/>
    <x v="0"/>
    <s v="NO"/>
    <s v="NO"/>
    <n v="31"/>
    <s v="No"/>
    <s v="No"/>
    <n v="350605.15"/>
    <s v="ASALARIADO"/>
    <n v="31"/>
  </r>
  <r>
    <n v="3860"/>
    <s v="HOMBRE"/>
    <n v="348749.4"/>
    <s v="ASALARIADO"/>
    <s v="SECTOR PRIVADO"/>
    <x v="0"/>
    <s v="NO"/>
    <s v="NO"/>
    <n v="55"/>
    <s v="No"/>
    <s v="No"/>
    <n v="348749.4"/>
    <s v="ASALARIADO"/>
    <n v="55"/>
  </r>
  <r>
    <n v="3861"/>
    <s v="HOMBRE"/>
    <n v="299784"/>
    <s v="TRABAJADOR INDEPENDIENTE"/>
    <s v="SECTOR PRIVADO"/>
    <x v="0"/>
    <s v="NO"/>
    <s v="NO"/>
    <n v="56"/>
    <s v="No"/>
    <s v="No"/>
    <n v="299784"/>
    <s v="TRABAJADOR INDEPENDIENTE"/>
    <n v="56"/>
  </r>
  <r>
    <n v="3862"/>
    <s v="MUJER"/>
    <n v="540083"/>
    <s v="TRABAJADOR INDEPENDIENTE"/>
    <s v="SECTOR PRIVADO"/>
    <x v="0"/>
    <s v="SI"/>
    <s v="SI"/>
    <n v="55"/>
    <s v="No"/>
    <s v="No"/>
    <n v="540083"/>
    <s v="TRABAJADOR INDEPENDIENTE"/>
    <n v="55"/>
  </r>
  <r>
    <n v="3863"/>
    <s v="HOMBRE"/>
    <n v="991228.7"/>
    <s v="ASALARIADO"/>
    <s v="SECTOR PRIVADO"/>
    <x v="0"/>
    <s v="NO"/>
    <s v="NO"/>
    <n v="44"/>
    <s v="No"/>
    <s v="No"/>
    <n v="991228.7"/>
    <s v="ASALARIADO"/>
    <n v="44"/>
  </r>
  <r>
    <n v="3864"/>
    <s v="HOMBRE"/>
    <n v="278030"/>
    <s v="CONVENIOS ESPECIALES DE TRABAJADORES INDEPENDIENTES"/>
    <s v="SECTOR PRIVADO"/>
    <x v="0"/>
    <s v="NO"/>
    <s v="NO"/>
    <n v="49"/>
    <s v="No"/>
    <s v="No"/>
    <n v="278030"/>
    <s v="CONVENIOS ESPECIALES DE TRABAJADORES INDEPENDIENTES"/>
    <n v="49"/>
  </r>
  <r>
    <n v="3865"/>
    <s v="MUJER"/>
    <n v="306545"/>
    <s v="ASALARIADO"/>
    <s v="SECTOR PUBLICO"/>
    <x v="0"/>
    <s v="NO"/>
    <s v="SI"/>
    <n v="39"/>
    <s v="No"/>
    <s v="No"/>
    <n v="306545"/>
    <s v="ASALARIADO"/>
    <n v="39"/>
  </r>
  <r>
    <n v="3866"/>
    <s v="HOMBRE"/>
    <n v="639121.35"/>
    <s v="ASALARIADO"/>
    <s v="SECTOR PRIVADO"/>
    <x v="0"/>
    <s v="NO"/>
    <s v="NO"/>
    <n v="36"/>
    <s v="No"/>
    <s v="No"/>
    <n v="639121.35"/>
    <s v="ASALARIADO"/>
    <n v="36"/>
  </r>
  <r>
    <n v="3867"/>
    <s v="HOMBRE"/>
    <n v="422514.14"/>
    <s v="ASALARIADO"/>
    <s v="SECTOR PRIVADO"/>
    <x v="0"/>
    <s v="NO"/>
    <s v="NO"/>
    <n v="33"/>
    <s v="No"/>
    <s v="No"/>
    <n v="422514.14"/>
    <s v="ASALARIADO"/>
    <n v="33"/>
  </r>
  <r>
    <n v="3868"/>
    <s v="HOMBRE"/>
    <n v="639148"/>
    <s v="TRABAJADOR INDEPENDIENTE"/>
    <s v="SECTOR PRIVADO"/>
    <x v="0"/>
    <s v="NO"/>
    <s v="NO"/>
    <n v="61"/>
    <s v="No"/>
    <s v="No"/>
    <n v="639148"/>
    <s v="TRABAJADOR INDEPENDIENTE"/>
    <n v="61"/>
  </r>
  <r>
    <n v="3869"/>
    <s v="MUJER"/>
    <n v="438762.65"/>
    <s v="ASALARIADO"/>
    <s v="SECTOR PRIVADO"/>
    <x v="0"/>
    <s v="NO"/>
    <s v="SI"/>
    <n v="24"/>
    <s v="No"/>
    <s v="No"/>
    <n v="438762.65"/>
    <s v="ASALARIADO"/>
    <n v="24"/>
  </r>
  <r>
    <n v="3870"/>
    <s v="HOMBRE"/>
    <n v="940646.55"/>
    <s v="ASALARIADO"/>
    <s v="SECTOR PRIVADO"/>
    <x v="0"/>
    <s v="NO"/>
    <s v="NO"/>
    <n v="55"/>
    <s v="No"/>
    <s v="No"/>
    <n v="940646.55"/>
    <s v="ASALARIADO"/>
    <n v="55"/>
  </r>
  <r>
    <n v="3871"/>
    <s v="HOMBRE"/>
    <n v="298248.25"/>
    <s v="ASALARIADO"/>
    <s v="SECTOR PRIVADO"/>
    <x v="0"/>
    <s v="NO"/>
    <s v="NO"/>
    <n v="26"/>
    <s v="No"/>
    <s v="No"/>
    <n v="298248.25"/>
    <s v="ASALARIADO"/>
    <n v="26"/>
  </r>
  <r>
    <n v="3872"/>
    <s v="HOMBRE"/>
    <n v="450513.01"/>
    <s v="ASALARIADO"/>
    <s v="SECTOR PUBLICO"/>
    <x v="0"/>
    <s v="NO"/>
    <s v="NO"/>
    <n v="39"/>
    <s v="No"/>
    <s v="No"/>
    <n v="450513.01"/>
    <s v="ASALARIADO"/>
    <n v="39"/>
  </r>
  <r>
    <n v="3873"/>
    <s v="HOMBRE"/>
    <n v="1213949"/>
    <s v="ASALARIADO"/>
    <s v="SECTOR PUBLICO"/>
    <x v="0"/>
    <s v="NO"/>
    <s v="NO"/>
    <n v="41"/>
    <s v="No"/>
    <s v="No"/>
    <n v="1213949"/>
    <s v="ASALARIADO"/>
    <n v="41"/>
  </r>
  <r>
    <n v="3874"/>
    <s v="HOMBRE"/>
    <n v="377729.94"/>
    <s v="ASALARIADO"/>
    <s v="SECTOR PRIVADO"/>
    <x v="0"/>
    <s v="NO"/>
    <s v="NO"/>
    <n v="36"/>
    <s v="No"/>
    <s v="No"/>
    <n v="377729.94"/>
    <s v="ASALARIADO"/>
    <n v="36"/>
  </r>
  <r>
    <n v="3875"/>
    <s v="MUJER"/>
    <n v="1605450"/>
    <s v="ASALARIADO"/>
    <s v="SECTOR PRIVADO"/>
    <x v="0"/>
    <s v="NO"/>
    <s v="NO"/>
    <n v="38"/>
    <s v="No"/>
    <s v="No"/>
    <n v="1605450"/>
    <s v="ASALARIADO"/>
    <n v="38"/>
  </r>
  <r>
    <n v="3876"/>
    <s v="HOMBRE"/>
    <n v="297102"/>
    <s v="TRABAJADOR INDEPENDIENTE"/>
    <s v="SECTOR PRIVADO"/>
    <x v="0"/>
    <s v="NO"/>
    <s v="SI"/>
    <n v="64"/>
    <s v="No"/>
    <s v="No"/>
    <n v="297102"/>
    <s v="TRABAJADOR INDEPENDIENTE"/>
    <n v="64"/>
  </r>
  <r>
    <n v="3877"/>
    <s v="HOMBRE"/>
    <n v="391637.5"/>
    <s v="ASALARIADO"/>
    <s v="SECTOR PRIVADO"/>
    <x v="0"/>
    <s v="NO"/>
    <s v="NO"/>
    <n v="49"/>
    <s v="No"/>
    <s v="No"/>
    <n v="391637.5"/>
    <s v="ASALARIADO"/>
    <n v="49"/>
  </r>
  <r>
    <n v="3878"/>
    <s v="HOMBRE"/>
    <n v="317719"/>
    <s v="ASEGURADO VOLUNTARIO"/>
    <s v="SECTOR PRIVADO"/>
    <x v="0"/>
    <s v="SI"/>
    <s v="NO"/>
    <n v="34"/>
    <s v="No"/>
    <s v="No"/>
    <n v="317719"/>
    <s v="ASEGURADO VOLUNTARIO"/>
    <n v="34"/>
  </r>
  <r>
    <n v="3879"/>
    <s v="MUJER"/>
    <n v="1161829.5"/>
    <s v="ASALARIADO"/>
    <s v="SECTOR PUBLICO"/>
    <x v="0"/>
    <s v="NO"/>
    <s v="NO"/>
    <n v="32"/>
    <s v="No"/>
    <s v="No"/>
    <n v="1161829.5"/>
    <s v="ASALARIADO"/>
    <n v="32"/>
  </r>
  <r>
    <n v="3880"/>
    <s v="MUJER"/>
    <n v="297050"/>
    <s v="ASEGURADO VOLUNTARIO"/>
    <s v="SECTOR PRIVADO"/>
    <x v="0"/>
    <s v="NO"/>
    <s v="NO"/>
    <n v="55"/>
    <s v="No"/>
    <s v="No"/>
    <n v="297050"/>
    <s v="ASEGURADO VOLUNTARIO"/>
    <n v="55"/>
  </r>
  <r>
    <n v="3881"/>
    <s v="HOMBRE"/>
    <n v="1117420.3"/>
    <s v="ASALARIADO"/>
    <s v="SECTOR PRIVADO"/>
    <x v="0"/>
    <s v="NO"/>
    <s v="NO"/>
    <n v="52"/>
    <s v="No"/>
    <s v="No"/>
    <n v="1117420.3"/>
    <s v="ASALARIADO"/>
    <n v="52"/>
  </r>
  <r>
    <n v="3882"/>
    <s v="HOMBRE"/>
    <n v="472721.91999999998"/>
    <s v="ASALARIADO"/>
    <s v="SECTOR PRIVADO"/>
    <x v="0"/>
    <s v="NO"/>
    <s v="NO"/>
    <n v="60"/>
    <s v="No"/>
    <s v="No"/>
    <n v="472721.91999999998"/>
    <s v="ASALARIADO"/>
    <n v="60"/>
  </r>
  <r>
    <n v="3883"/>
    <s v="MUJER"/>
    <n v="300018"/>
    <s v="ASEGURADO VOLUNTARIO"/>
    <s v="SECTOR PRIVADO"/>
    <x v="0"/>
    <s v="NO"/>
    <s v="NO"/>
    <n v="55"/>
    <s v="No"/>
    <s v="No"/>
    <n v="300018"/>
    <s v="ASEGURADO VOLUNTARIO"/>
    <n v="55"/>
  </r>
  <r>
    <n v="3884"/>
    <s v="HOMBRE"/>
    <n v="235200"/>
    <s v="ASALARIADO"/>
    <s v="SECTOR PRIVADO"/>
    <x v="0"/>
    <s v="NO"/>
    <s v="SI"/>
    <n v="24"/>
    <s v="No"/>
    <s v="No"/>
    <n v="235200"/>
    <s v="ASALARIADO"/>
    <n v="24"/>
  </r>
  <r>
    <n v="3885"/>
    <s v="MUJER"/>
    <n v="180000"/>
    <s v="ASALARIADO"/>
    <s v="SECTOR PRIVADO"/>
    <x v="0"/>
    <s v="SI"/>
    <s v="NO"/>
    <n v="30"/>
    <s v="No"/>
    <s v="No"/>
    <n v="180000"/>
    <s v="ASALARIADO"/>
    <n v="30"/>
  </r>
  <r>
    <n v="3886"/>
    <s v="HOMBRE"/>
    <n v="639148"/>
    <s v="TRABAJADOR INDEPENDIENTE"/>
    <s v="SECTOR PRIVADO"/>
    <x v="0"/>
    <s v="NO"/>
    <s v="NO"/>
    <n v="58"/>
    <s v="No"/>
    <s v="No"/>
    <n v="639148"/>
    <s v="TRABAJADOR INDEPENDIENTE"/>
    <n v="58"/>
  </r>
  <r>
    <n v="3887"/>
    <s v="MUJER"/>
    <n v="1461535"/>
    <s v="PENSIONADOS EN SU PROPIO SISTEMA"/>
    <s v="SECTOR PUBLICO"/>
    <x v="0"/>
    <s v="NO"/>
    <s v="NO"/>
    <n v="55"/>
    <s v="No"/>
    <s v="No"/>
    <n v="1461535"/>
    <s v="PENSIONADOS EN SU PROPIO SISTEMA"/>
    <n v="55"/>
  </r>
  <r>
    <n v="3888"/>
    <s v="MUJER"/>
    <n v="297046"/>
    <s v="ASEGURADO VOLUNTARIO"/>
    <s v="SECTOR PRIVADO"/>
    <x v="0"/>
    <s v="NO"/>
    <s v="NO"/>
    <n v="60"/>
    <s v="No"/>
    <s v="No"/>
    <n v="297046"/>
    <s v="ASEGURADO VOLUNTARIO"/>
    <n v="60"/>
  </r>
  <r>
    <n v="3889"/>
    <s v="HOMBRE"/>
    <n v="208067.25"/>
    <s v="ASALARIADO"/>
    <s v="SECTOR PUBLICO"/>
    <x v="0"/>
    <s v="NO"/>
    <s v="NO"/>
    <n v="46"/>
    <s v="No"/>
    <s v="No"/>
    <n v="208067.25"/>
    <s v="ASALARIADO"/>
    <n v="46"/>
  </r>
  <r>
    <n v="3890"/>
    <s v="MUJER"/>
    <n v="260000"/>
    <s v="ASALARIADO"/>
    <s v="SECTOR PRIVADO"/>
    <x v="0"/>
    <s v="NO"/>
    <s v="NO"/>
    <n v="29"/>
    <s v="No"/>
    <s v="No"/>
    <n v="260000"/>
    <s v="ASALARIADO"/>
    <n v="29"/>
  </r>
  <r>
    <n v="3891"/>
    <s v="HOMBRE"/>
    <n v="274969.43"/>
    <s v="ASALARIADO"/>
    <s v="SECTOR PRIVADO"/>
    <x v="0"/>
    <s v="NO"/>
    <s v="NO"/>
    <n v="31"/>
    <s v="No"/>
    <s v="No"/>
    <n v="274969.43"/>
    <s v="ASALARIADO"/>
    <n v="31"/>
  </r>
  <r>
    <n v="3892"/>
    <s v="HOMBRE"/>
    <n v="1392687.83"/>
    <s v="ASALARIADO"/>
    <s v="SECTOR PRIVADO"/>
    <x v="0"/>
    <s v="NO"/>
    <s v="NO"/>
    <n v="55"/>
    <s v="No"/>
    <s v="No"/>
    <n v="1392687.83"/>
    <s v="ASALARIADO"/>
    <n v="55"/>
  </r>
  <r>
    <n v="3893"/>
    <s v="HOMBRE"/>
    <n v="546354"/>
    <s v="TRABAJADOR INDEPENDIENTE"/>
    <s v="SECTOR PRIVADO"/>
    <x v="0"/>
    <s v="SI"/>
    <s v="SI"/>
    <n v="81"/>
    <s v="No"/>
    <s v="No"/>
    <n v="546354"/>
    <s v="TRABAJADOR INDEPENDIENTE"/>
    <n v="81"/>
  </r>
  <r>
    <n v="3894"/>
    <s v="MUJER"/>
    <n v="297046"/>
    <s v="ASEGURADO VOLUNTARIO"/>
    <s v="SECTOR PRIVADO"/>
    <x v="1"/>
    <s v="NO"/>
    <s v="NO"/>
    <n v="52"/>
    <s v="No"/>
    <s v="No"/>
    <n v="297046"/>
    <s v="ASEGURADO VOLUNTARIO"/>
    <n v="52"/>
  </r>
  <r>
    <n v="3895"/>
    <s v="HOMBRE"/>
    <n v="459260"/>
    <s v="ASALARIADO"/>
    <s v="SECTOR PRIVADO"/>
    <x v="0"/>
    <s v="NO"/>
    <s v="NO"/>
    <n v="37"/>
    <s v="No"/>
    <s v="No"/>
    <n v="459260"/>
    <s v="ASALARIADO"/>
    <n v="37"/>
  </r>
  <r>
    <n v="3896"/>
    <s v="HOMBRE"/>
    <n v="721709.3"/>
    <s v="ASALARIADO"/>
    <s v="SECTOR PUBLICO"/>
    <x v="0"/>
    <s v="NO"/>
    <s v="NO"/>
    <n v="45"/>
    <s v="No"/>
    <s v="No"/>
    <n v="721709.3"/>
    <s v="ASALARIADO"/>
    <n v="45"/>
  </r>
  <r>
    <n v="3897"/>
    <s v="MUJER"/>
    <n v="465877"/>
    <s v="ASALARIADO"/>
    <s v="SECTOR PRIVADO"/>
    <x v="0"/>
    <s v="NO"/>
    <s v="SI"/>
    <n v="36"/>
    <s v="No"/>
    <s v="No"/>
    <n v="465877"/>
    <s v="ASALARIADO"/>
    <n v="36"/>
  </r>
  <r>
    <n v="3898"/>
    <s v="MUJER"/>
    <n v="658917"/>
    <s v="ASALARIADO"/>
    <s v="SECTOR PUBLICO"/>
    <x v="0"/>
    <s v="NO"/>
    <s v="SI"/>
    <n v="36"/>
    <s v="No"/>
    <s v="No"/>
    <n v="658917"/>
    <s v="ASALARIADO"/>
    <n v="36"/>
  </r>
  <r>
    <n v="3899"/>
    <s v="HOMBRE"/>
    <n v="2658295.4300000002"/>
    <s v="ASALARIADO"/>
    <s v="SECTOR PRIVADO"/>
    <x v="0"/>
    <s v="SI"/>
    <s v="NO"/>
    <n v="30"/>
    <s v="Atípico"/>
    <s v="No"/>
    <n v="2658295.4300000002"/>
    <s v="ASALARIADO"/>
    <n v="30"/>
  </r>
  <r>
    <n v="3900"/>
    <s v="HOMBRE"/>
    <n v="583221.81999999995"/>
    <s v="ASALARIADO"/>
    <s v="SECTOR PRIVADO"/>
    <x v="0"/>
    <s v="SI"/>
    <s v="NO"/>
    <n v="53"/>
    <s v="No"/>
    <s v="No"/>
    <n v="583221.81999999995"/>
    <s v="ASALARIADO"/>
    <n v="53"/>
  </r>
  <r>
    <n v="3901"/>
    <s v="HOMBRE"/>
    <n v="297046"/>
    <s v="TRABAJADOR INDEPENDIENTE"/>
    <s v="SECTOR PRIVADO"/>
    <x v="0"/>
    <s v="NO"/>
    <s v="NO"/>
    <n v="32"/>
    <s v="No"/>
    <s v="No"/>
    <n v="297046"/>
    <s v="TRABAJADOR INDEPENDIENTE"/>
    <n v="32"/>
  </r>
  <r>
    <n v="3902"/>
    <s v="MUJER"/>
    <n v="572000"/>
    <s v="ASALARIADO"/>
    <s v="SECTOR PRIVADO"/>
    <x v="0"/>
    <s v="NO"/>
    <s v="NO"/>
    <n v="50"/>
    <s v="No"/>
    <s v="No"/>
    <n v="572000"/>
    <s v="ASALARIADO"/>
    <n v="50"/>
  </r>
  <r>
    <n v="3903"/>
    <s v="HOMBRE"/>
    <n v="705100"/>
    <s v="ASALARIADO"/>
    <s v="SECTOR PRIVADO"/>
    <x v="0"/>
    <s v="NO"/>
    <s v="NO"/>
    <n v="64"/>
    <s v="No"/>
    <s v="No"/>
    <n v="705100"/>
    <s v="ASALARIADO"/>
    <n v="64"/>
  </r>
  <r>
    <n v="3904"/>
    <s v="HOMBRE"/>
    <n v="366181.5"/>
    <s v="ASALARIADO"/>
    <s v="SECTOR PRIVADO"/>
    <x v="0"/>
    <s v="NO"/>
    <s v="NO"/>
    <n v="33"/>
    <s v="No"/>
    <s v="No"/>
    <n v="366181.5"/>
    <s v="ASALARIADO"/>
    <n v="33"/>
  </r>
  <r>
    <n v="3905"/>
    <s v="HOMBRE"/>
    <n v="639148"/>
    <s v="TRABAJADOR INDEPENDIENTE"/>
    <s v="SECTOR PRIVADO"/>
    <x v="0"/>
    <s v="NO"/>
    <s v="SI"/>
    <n v="41"/>
    <s v="No"/>
    <s v="No"/>
    <n v="639148"/>
    <s v="TRABAJADOR INDEPENDIENTE"/>
    <n v="41"/>
  </r>
  <r>
    <n v="3906"/>
    <s v="HOMBRE"/>
    <n v="883100"/>
    <s v="ASALARIADO"/>
    <s v="SECTOR PUBLICO"/>
    <x v="0"/>
    <s v="NO"/>
    <s v="NO"/>
    <n v="48"/>
    <s v="No"/>
    <s v="No"/>
    <n v="883100"/>
    <s v="ASALARIADO"/>
    <n v="48"/>
  </r>
  <r>
    <n v="3907"/>
    <s v="MUJER"/>
    <n v="634458.85"/>
    <s v="ASALARIADO"/>
    <s v="SECTOR PUBLICO"/>
    <x v="0"/>
    <s v="NO"/>
    <s v="NO"/>
    <n v="37"/>
    <s v="No"/>
    <s v="No"/>
    <n v="634458.85"/>
    <s v="ASALARIADO"/>
    <n v="37"/>
  </r>
  <r>
    <n v="3908"/>
    <s v="HOMBRE"/>
    <n v="700000"/>
    <s v="ASALARIADO"/>
    <s v="SECTOR PRIVADO"/>
    <x v="0"/>
    <s v="NO"/>
    <s v="NO"/>
    <n v="46"/>
    <s v="No"/>
    <s v="No"/>
    <n v="700000"/>
    <s v="ASALARIADO"/>
    <n v="46"/>
  </r>
  <r>
    <n v="3909"/>
    <s v="HOMBRE"/>
    <n v="583859.75"/>
    <s v="ASALARIADO"/>
    <s v="SECTOR PRIVADO"/>
    <x v="0"/>
    <s v="NO"/>
    <s v="NO"/>
    <n v="62"/>
    <s v="No"/>
    <s v="No"/>
    <n v="583859.75"/>
    <s v="ASALARIADO"/>
    <n v="62"/>
  </r>
  <r>
    <n v="3910"/>
    <s v="MUJER"/>
    <n v="649238.17000000004"/>
    <s v="ASALARIADO"/>
    <s v="SECTOR PRIVADO"/>
    <x v="0"/>
    <s v="NO"/>
    <s v="NO"/>
    <n v="27"/>
    <s v="No"/>
    <s v="No"/>
    <n v="649238.17000000004"/>
    <s v="ASALARIADO"/>
    <n v="27"/>
  </r>
  <r>
    <n v="3911"/>
    <s v="MUJER"/>
    <n v="1341939"/>
    <s v="PENSIONADOS EN SU PROPIO SISTEMA"/>
    <s v="SECTOR PUBLICO"/>
    <x v="0"/>
    <s v="NO"/>
    <s v="NO"/>
    <n v="76"/>
    <s v="No"/>
    <s v="No"/>
    <n v="1341939"/>
    <s v="PENSIONADOS EN SU PROPIO SISTEMA"/>
    <n v="76"/>
  </r>
  <r>
    <n v="3912"/>
    <s v="MUJER"/>
    <n v="170248"/>
    <s v="ASALARIADO"/>
    <s v="SECTOR PRIVADO"/>
    <x v="0"/>
    <s v="NO"/>
    <s v="NO"/>
    <n v="20"/>
    <s v="No"/>
    <s v="No"/>
    <n v="170248"/>
    <s v="ASALARIADO"/>
    <n v="20"/>
  </r>
  <r>
    <n v="3913"/>
    <s v="HOMBRE"/>
    <n v="301566"/>
    <s v="ASEGURADO VOLUNTARIO"/>
    <s v="SECTOR PRIVADO"/>
    <x v="0"/>
    <s v="NO"/>
    <s v="SI"/>
    <n v="26"/>
    <s v="No"/>
    <s v="No"/>
    <n v="301566"/>
    <s v="ASEGURADO VOLUNTARIO"/>
    <n v="26"/>
  </r>
  <r>
    <n v="3914"/>
    <s v="HOMBRE"/>
    <n v="326841"/>
    <s v="TRABAJADOR INDEPENDIENTE"/>
    <s v="SECTOR PRIVADO"/>
    <x v="0"/>
    <s v="NO"/>
    <s v="SI"/>
    <n v="51"/>
    <s v="No"/>
    <s v="No"/>
    <n v="326841"/>
    <s v="TRABAJADOR INDEPENDIENTE"/>
    <n v="51"/>
  </r>
  <r>
    <n v="3915"/>
    <s v="HOMBRE"/>
    <n v="260561"/>
    <s v="ASALARIADO"/>
    <s v="SECTOR PRIVADO"/>
    <x v="0"/>
    <s v="NO"/>
    <s v="NO"/>
    <n v="52"/>
    <s v="No"/>
    <s v="No"/>
    <n v="260561"/>
    <s v="ASALARIADO"/>
    <n v="52"/>
  </r>
  <r>
    <n v="3916"/>
    <s v="HOMBRE"/>
    <n v="478496"/>
    <s v="TRABAJADOR INDEPENDIENTE"/>
    <s v="SECTOR PRIVADO"/>
    <x v="0"/>
    <s v="NO"/>
    <s v="NO"/>
    <n v="31"/>
    <s v="No"/>
    <s v="No"/>
    <n v="478496"/>
    <s v="TRABAJADOR INDEPENDIENTE"/>
    <n v="31"/>
  </r>
  <r>
    <n v="3917"/>
    <s v="HOMBRE"/>
    <n v="297046"/>
    <s v="ASEGURADO VOLUNTARIO"/>
    <s v="SECTOR PRIVADO"/>
    <x v="0"/>
    <s v="NO"/>
    <s v="NO"/>
    <n v="59"/>
    <s v="No"/>
    <s v="No"/>
    <n v="297046"/>
    <s v="ASEGURADO VOLUNTARIO"/>
    <n v="59"/>
  </r>
  <r>
    <n v="3918"/>
    <s v="MUJER"/>
    <n v="360000"/>
    <s v="ASALARIADO"/>
    <s v="SECTOR PRIVADO"/>
    <x v="0"/>
    <s v="NO"/>
    <s v="NO"/>
    <n v="23"/>
    <s v="No"/>
    <s v="No"/>
    <n v="360000"/>
    <s v="ASALARIADO"/>
    <n v="23"/>
  </r>
  <r>
    <n v="3919"/>
    <s v="MUJER"/>
    <n v="297046"/>
    <s v="ASEGURADO VOLUNTARIO"/>
    <s v="SECTOR PRIVADO"/>
    <x v="0"/>
    <s v="NO"/>
    <s v="NO"/>
    <n v="43"/>
    <s v="No"/>
    <s v="No"/>
    <n v="297046"/>
    <s v="ASEGURADO VOLUNTARIO"/>
    <n v="43"/>
  </r>
  <r>
    <n v="3920"/>
    <s v="HOMBRE"/>
    <n v="10"/>
    <s v="ASALARIADO"/>
    <s v="SECTOR PRIVADO"/>
    <x v="0"/>
    <s v="NO"/>
    <s v="NO"/>
    <n v="42"/>
    <s v="No"/>
    <s v="No"/>
    <n v="10"/>
    <s v="ASALARIADO"/>
    <n v="42"/>
  </r>
  <r>
    <n v="3921"/>
    <s v="HOMBRE"/>
    <n v="310124"/>
    <s v="TRABAJADOR INDEPENDIENTE"/>
    <s v="SECTOR PRIVADO"/>
    <x v="0"/>
    <s v="SI"/>
    <s v="SI"/>
    <n v="48"/>
    <s v="No"/>
    <s v="No"/>
    <n v="310124"/>
    <s v="TRABAJADOR INDEPENDIENTE"/>
    <n v="48"/>
  </r>
  <r>
    <n v="3922"/>
    <s v="HOMBRE"/>
    <n v="148800"/>
    <s v="ASALARIADO"/>
    <s v="SECTOR PRIVADO"/>
    <x v="0"/>
    <s v="NO"/>
    <s v="NO"/>
    <n v="54"/>
    <s v="No"/>
    <s v="No"/>
    <n v="148800"/>
    <s v="ASALARIADO"/>
    <n v="54"/>
  </r>
  <r>
    <n v="3923"/>
    <s v="HOMBRE"/>
    <n v="192600"/>
    <s v="ASALARIADO"/>
    <s v="SECTOR PRIVADO"/>
    <x v="0"/>
    <s v="SI"/>
    <s v="SI"/>
    <n v="48"/>
    <s v="No"/>
    <s v="No"/>
    <n v="192600"/>
    <s v="ASALARIADO"/>
    <n v="48"/>
  </r>
  <r>
    <n v="3924"/>
    <s v="HOMBRE"/>
    <n v="305704"/>
    <s v="TRABAJADOR INDEPENDIENTE"/>
    <s v="SECTOR PRIVADO"/>
    <x v="0"/>
    <s v="NO"/>
    <s v="SI"/>
    <n v="42"/>
    <s v="No"/>
    <s v="No"/>
    <n v="305704"/>
    <s v="TRABAJADOR INDEPENDIENTE"/>
    <n v="42"/>
  </r>
  <r>
    <n v="3925"/>
    <s v="HOMBRE"/>
    <n v="297046"/>
    <s v="ASEGURADO VOLUNTARIO"/>
    <s v="SECTOR PRIVADO"/>
    <x v="0"/>
    <s v="NO"/>
    <s v="NO"/>
    <n v="48"/>
    <s v="No"/>
    <s v="No"/>
    <n v="297046"/>
    <s v="ASEGURADO VOLUNTARIO"/>
    <n v="48"/>
  </r>
  <r>
    <n v="3926"/>
    <s v="HOMBRE"/>
    <n v="1481119.18"/>
    <s v="ASALARIADO"/>
    <s v="SECTOR PRIVADO"/>
    <x v="0"/>
    <s v="NO"/>
    <s v="NO"/>
    <n v="29"/>
    <s v="No"/>
    <s v="No"/>
    <n v="1481119.18"/>
    <s v="ASALARIADO"/>
    <n v="29"/>
  </r>
  <r>
    <n v="3927"/>
    <s v="MUJER"/>
    <n v="220000"/>
    <s v="ASALARIADO"/>
    <s v="SECTOR PRIVADO"/>
    <x v="0"/>
    <s v="NO"/>
    <s v="NO"/>
    <n v="58"/>
    <s v="No"/>
    <s v="No"/>
    <n v="220000"/>
    <s v="ASALARIADO"/>
    <n v="58"/>
  </r>
  <r>
    <n v="3928"/>
    <s v="MUJER"/>
    <n v="856546"/>
    <s v="ASALARIADO"/>
    <s v="SECTOR PUBLICO"/>
    <x v="0"/>
    <s v="NO"/>
    <s v="NO"/>
    <n v="36"/>
    <s v="No"/>
    <s v="No"/>
    <n v="856546"/>
    <s v="ASALARIADO"/>
    <n v="36"/>
  </r>
  <r>
    <n v="3929"/>
    <s v="MUJER"/>
    <n v="358640"/>
    <s v="TRABAJADOR INDEPENDIENTE"/>
    <s v="SECTOR PRIVADO"/>
    <x v="0"/>
    <s v="NO"/>
    <s v="SI"/>
    <n v="24"/>
    <s v="No"/>
    <s v="No"/>
    <n v="358640"/>
    <s v="TRABAJADOR INDEPENDIENTE"/>
    <n v="24"/>
  </r>
  <r>
    <n v="3930"/>
    <s v="HOMBRE"/>
    <n v="345000"/>
    <s v="ASALARIADO"/>
    <s v="SECTOR PRIVADO"/>
    <x v="0"/>
    <s v="NO"/>
    <s v="NO"/>
    <n v="62"/>
    <s v="No"/>
    <s v="No"/>
    <n v="345000"/>
    <s v="ASALARIADO"/>
    <n v="62"/>
  </r>
  <r>
    <n v="3931"/>
    <s v="HOMBRE"/>
    <n v="292400"/>
    <s v="ASALARIADO"/>
    <s v="SECTOR PRIVADO"/>
    <x v="0"/>
    <s v="NO"/>
    <s v="NO"/>
    <n v="34"/>
    <s v="No"/>
    <s v="No"/>
    <n v="292400"/>
    <s v="ASALARIADO"/>
    <n v="34"/>
  </r>
  <r>
    <n v="3932"/>
    <s v="MUJER"/>
    <n v="445400"/>
    <s v="ASALARIADO"/>
    <s v="SECTOR PUBLICO"/>
    <x v="0"/>
    <s v="NO"/>
    <s v="SI"/>
    <n v="52"/>
    <s v="No"/>
    <s v="No"/>
    <n v="445400"/>
    <s v="ASALARIADO"/>
    <n v="52"/>
  </r>
  <r>
    <n v="3933"/>
    <s v="HOMBRE"/>
    <n v="300000"/>
    <s v="ASALARIADO"/>
    <s v="SECTOR PRIVADO"/>
    <x v="0"/>
    <s v="NO"/>
    <s v="NO"/>
    <n v="50"/>
    <s v="No"/>
    <s v="No"/>
    <n v="300000"/>
    <s v="ASALARIADO"/>
    <n v="50"/>
  </r>
  <r>
    <n v="3934"/>
    <s v="MUJER"/>
    <n v="343391"/>
    <s v="ASALARIADO"/>
    <s v="SECTOR PRIVADO"/>
    <x v="0"/>
    <s v="NO"/>
    <s v="NO"/>
    <n v="40"/>
    <s v="No"/>
    <s v="No"/>
    <n v="343391"/>
    <s v="ASALARIADO"/>
    <n v="40"/>
  </r>
  <r>
    <n v="3935"/>
    <s v="HOMBRE"/>
    <n v="64275.12"/>
    <s v="ASALARIADO"/>
    <s v="SECTOR PRIVADO"/>
    <x v="0"/>
    <s v="NO"/>
    <s v="NO"/>
    <n v="31"/>
    <s v="No"/>
    <s v="No"/>
    <n v="64275.12"/>
    <s v="ASALARIADO"/>
    <n v="31"/>
  </r>
  <r>
    <n v="3936"/>
    <s v="HOMBRE"/>
    <n v="278030"/>
    <s v="CONVENIOS ESPECIALES DE TRABAJADORES INDEPENDIENTES"/>
    <s v="SECTOR PRIVADO"/>
    <x v="0"/>
    <s v="NO"/>
    <s v="NO"/>
    <n v="42"/>
    <s v="No"/>
    <s v="No"/>
    <n v="278030"/>
    <s v="CONVENIOS ESPECIALES DE TRABAJADORES INDEPENDIENTES"/>
    <n v="42"/>
  </r>
  <r>
    <n v="3937"/>
    <s v="HOMBRE"/>
    <n v="367154.08"/>
    <s v="ASALARIADO"/>
    <s v="SECTOR PRIVADO"/>
    <x v="0"/>
    <s v="NO"/>
    <s v="SI"/>
    <n v="58"/>
    <s v="No"/>
    <s v="No"/>
    <n v="367154.08"/>
    <s v="ASALARIADO"/>
    <n v="58"/>
  </r>
  <r>
    <n v="3938"/>
    <s v="MUJER"/>
    <n v="508158.5"/>
    <s v="ASALARIADO"/>
    <s v="SECTOR PUBLICO"/>
    <x v="0"/>
    <s v="NO"/>
    <s v="NO"/>
    <n v="27"/>
    <s v="No"/>
    <s v="No"/>
    <n v="508158.5"/>
    <s v="ASALARIADO"/>
    <n v="27"/>
  </r>
  <r>
    <n v="3939"/>
    <s v="MUJER"/>
    <n v="138000"/>
    <s v="ASALARIADO"/>
    <s v="SECTOR PRIVADO"/>
    <x v="0"/>
    <s v="SI"/>
    <s v="SI"/>
    <n v="59"/>
    <s v="No"/>
    <s v="No"/>
    <n v="138000"/>
    <s v="ASALARIADO"/>
    <n v="59"/>
  </r>
  <r>
    <n v="3940"/>
    <s v="HOMBRE"/>
    <n v="53261.99"/>
    <s v="ASALARIADO"/>
    <s v="SECTOR PRIVADO"/>
    <x v="0"/>
    <s v="NO"/>
    <s v="NO"/>
    <n v="26"/>
    <s v="No"/>
    <s v="No"/>
    <n v="53261.99"/>
    <s v="ASALARIADO"/>
    <n v="26"/>
  </r>
  <r>
    <n v="3941"/>
    <s v="MUJER"/>
    <n v="1787275"/>
    <s v="PENSIONADOS EN SU PROPIO SISTEMA"/>
    <s v="SECTOR PUBLICO"/>
    <x v="0"/>
    <s v="NO"/>
    <s v="NO"/>
    <n v="67"/>
    <s v="No"/>
    <s v="No"/>
    <n v="1787275"/>
    <s v="PENSIONADOS EN SU PROPIO SISTEMA"/>
    <n v="67"/>
  </r>
  <r>
    <n v="3942"/>
    <s v="MUJER"/>
    <n v="475269"/>
    <s v="TRABAJADOR INDEPENDIENTE"/>
    <s v="SECTOR PRIVADO"/>
    <x v="0"/>
    <s v="NO"/>
    <s v="SI"/>
    <n v="64"/>
    <s v="No"/>
    <s v="No"/>
    <n v="475269"/>
    <s v="TRABAJADOR INDEPENDIENTE"/>
    <n v="64"/>
  </r>
  <r>
    <n v="3943"/>
    <s v="MUJER"/>
    <n v="1955324"/>
    <s v="ASALARIADO"/>
    <s v="SECTOR PUBLICO"/>
    <x v="0"/>
    <s v="NO"/>
    <s v="SI"/>
    <n v="37"/>
    <s v="No"/>
    <s v="No"/>
    <n v="1955324"/>
    <s v="ASALARIADO"/>
    <n v="37"/>
  </r>
  <r>
    <n v="3944"/>
    <s v="HOMBRE"/>
    <n v="4348062"/>
    <s v="ASALARIADO"/>
    <s v="SECTOR PRIVADO"/>
    <x v="0"/>
    <s v="NO"/>
    <s v="NO"/>
    <n v="43"/>
    <s v="Atípico"/>
    <s v="No"/>
    <n v="4348062"/>
    <s v="ASALARIADO"/>
    <n v="43"/>
  </r>
  <r>
    <n v="3945"/>
    <s v="MUJER"/>
    <n v="278030"/>
    <s v="CONVENIOS ESPECIALES DE TRABAJADORES INDEPENDIENTES"/>
    <s v="SECTOR PRIVADO"/>
    <x v="0"/>
    <s v="NO"/>
    <s v="NO"/>
    <n v="24"/>
    <s v="No"/>
    <s v="No"/>
    <n v="278030"/>
    <s v="CONVENIOS ESPECIALES DE TRABAJADORES INDEPENDIENTES"/>
    <n v="24"/>
  </r>
  <r>
    <n v="3946"/>
    <s v="HOMBRE"/>
    <n v="278030"/>
    <s v="CONVENIOS ESPECIALES DE TRABAJADORES INDEPENDIENTES"/>
    <s v="SECTOR PRIVADO"/>
    <x v="0"/>
    <s v="NO"/>
    <s v="NO"/>
    <n v="28"/>
    <s v="No"/>
    <s v="No"/>
    <n v="278030"/>
    <s v="CONVENIOS ESPECIALES DE TRABAJADORES INDEPENDIENTES"/>
    <n v="28"/>
  </r>
  <r>
    <n v="3947"/>
    <s v="HOMBRE"/>
    <n v="297062"/>
    <s v="TRABAJADOR INDEPENDIENTE"/>
    <s v="SECTOR PRIVADO"/>
    <x v="0"/>
    <s v="SI"/>
    <s v="SI"/>
    <n v="46"/>
    <s v="No"/>
    <s v="No"/>
    <n v="297062"/>
    <s v="TRABAJADOR INDEPENDIENTE"/>
    <n v="46"/>
  </r>
  <r>
    <n v="3948"/>
    <s v="MUJER"/>
    <n v="433430"/>
    <s v="ASALARIADO"/>
    <s v="SECTOR PUBLICO"/>
    <x v="0"/>
    <s v="NO"/>
    <s v="SI"/>
    <n v="48"/>
    <s v="No"/>
    <s v="No"/>
    <n v="433430"/>
    <s v="ASALARIADO"/>
    <n v="48"/>
  </r>
  <r>
    <n v="3949"/>
    <s v="MUJER"/>
    <n v="220000"/>
    <s v="ASALARIADO"/>
    <s v="SECTOR PRIVADO"/>
    <x v="0"/>
    <s v="NO"/>
    <s v="NO"/>
    <n v="20"/>
    <s v="No"/>
    <s v="No"/>
    <n v="220000"/>
    <s v="ASALARIADO"/>
    <n v="20"/>
  </r>
  <r>
    <n v="3950"/>
    <s v="HOMBRE"/>
    <n v="202390"/>
    <s v="ASALARIADO"/>
    <s v="SECTOR PRIVADO"/>
    <x v="0"/>
    <s v="SI"/>
    <s v="SI"/>
    <n v="19"/>
    <s v="No"/>
    <s v="No"/>
    <n v="202390"/>
    <s v="ASALARIADO"/>
    <n v="19"/>
  </r>
  <r>
    <n v="3951"/>
    <s v="HOMBRE"/>
    <n v="721233.92000000004"/>
    <s v="ASALARIADO"/>
    <s v="SECTOR PRIVADO"/>
    <x v="0"/>
    <s v="NO"/>
    <s v="NO"/>
    <n v="27"/>
    <s v="No"/>
    <s v="No"/>
    <n v="721233.92000000004"/>
    <s v="ASALARIADO"/>
    <n v="27"/>
  </r>
  <r>
    <n v="3952"/>
    <s v="HOMBRE"/>
    <n v="255000"/>
    <s v="ASALARIADO"/>
    <s v="SECTOR PRIVADO"/>
    <x v="0"/>
    <s v="SI"/>
    <s v="NO"/>
    <n v="34"/>
    <s v="No"/>
    <s v="No"/>
    <n v="255000"/>
    <s v="ASALARIADO"/>
    <n v="34"/>
  </r>
  <r>
    <n v="3953"/>
    <s v="HOMBRE"/>
    <n v="728571.8"/>
    <s v="ASALARIADO"/>
    <s v="SECTOR PUBLICO"/>
    <x v="0"/>
    <s v="NO"/>
    <s v="NO"/>
    <n v="38"/>
    <s v="No"/>
    <s v="No"/>
    <n v="728571.8"/>
    <s v="ASALARIADO"/>
    <n v="38"/>
  </r>
  <r>
    <n v="3954"/>
    <s v="HOMBRE"/>
    <n v="950000"/>
    <s v="ASALARIADO"/>
    <s v="SECTOR PRIVADO"/>
    <x v="0"/>
    <s v="NO"/>
    <s v="NO"/>
    <n v="41"/>
    <s v="No"/>
    <s v="No"/>
    <n v="950000"/>
    <s v="ASALARIADO"/>
    <n v="41"/>
  </r>
  <r>
    <n v="3955"/>
    <s v="MUJER"/>
    <n v="964738.22"/>
    <s v="ASALARIADO"/>
    <s v="SECTOR PRIVADO"/>
    <x v="0"/>
    <s v="NO"/>
    <s v="NO"/>
    <n v="35"/>
    <s v="No"/>
    <s v="No"/>
    <n v="964738.22"/>
    <s v="ASALARIADO"/>
    <n v="35"/>
  </r>
  <r>
    <n v="3956"/>
    <s v="HOMBRE"/>
    <n v="510415.15"/>
    <s v="ASALARIADO"/>
    <s v="SECTOR PRIVADO"/>
    <x v="0"/>
    <s v="NO"/>
    <s v="NO"/>
    <n v="34"/>
    <s v="No"/>
    <s v="No"/>
    <n v="510415.15"/>
    <s v="ASALARIADO"/>
    <n v="34"/>
  </r>
  <r>
    <n v="3957"/>
    <s v="HOMBRE"/>
    <n v="183865"/>
    <s v="ASALARIADO"/>
    <s v="SECTOR PRIVADO"/>
    <x v="0"/>
    <s v="NO"/>
    <s v="NO"/>
    <n v="21"/>
    <s v="No"/>
    <s v="No"/>
    <n v="183865"/>
    <s v="ASALARIADO"/>
    <n v="21"/>
  </r>
  <r>
    <n v="3958"/>
    <s v="HOMBRE"/>
    <n v="1470000"/>
    <s v="ASALARIADO"/>
    <s v="SECTOR PRIVADO"/>
    <x v="0"/>
    <s v="SI"/>
    <s v="SI"/>
    <n v="55"/>
    <s v="No"/>
    <s v="No"/>
    <n v="1470000"/>
    <s v="ASALARIADO"/>
    <n v="55"/>
  </r>
  <r>
    <n v="3959"/>
    <s v="MUJER"/>
    <n v="200000"/>
    <s v="ASALARIADO"/>
    <s v="SECTOR PRIVADO"/>
    <x v="0"/>
    <s v="NO"/>
    <s v="NO"/>
    <n v="27"/>
    <s v="No"/>
    <s v="No"/>
    <n v="200000"/>
    <s v="ASALARIADO"/>
    <n v="27"/>
  </r>
  <r>
    <n v="3960"/>
    <s v="MUJER"/>
    <n v="344981"/>
    <s v="ASALARIADO"/>
    <s v="SECTOR PRIVADO"/>
    <x v="0"/>
    <s v="NO"/>
    <s v="NO"/>
    <n v="35"/>
    <s v="No"/>
    <s v="No"/>
    <n v="344981"/>
    <s v="ASALARIADO"/>
    <n v="35"/>
  </r>
  <r>
    <n v="3961"/>
    <s v="MUJER"/>
    <n v="1332630"/>
    <s v="ASALARIADO"/>
    <s v="SECTOR PUBLICO"/>
    <x v="0"/>
    <s v="NO"/>
    <s v="SI"/>
    <n v="42"/>
    <s v="No"/>
    <s v="No"/>
    <n v="1332630"/>
    <s v="ASALARIADO"/>
    <n v="42"/>
  </r>
  <r>
    <n v="3962"/>
    <s v="HOMBRE"/>
    <n v="612532.43999999994"/>
    <s v="PENSIONADOS EN SU PROPIO SISTEMA"/>
    <s v="SECTOR PUBLICO"/>
    <x v="0"/>
    <s v="NO"/>
    <s v="NO"/>
    <n v="67"/>
    <s v="No"/>
    <s v="No"/>
    <n v="612532.43999999994"/>
    <s v="PENSIONADOS EN SU PROPIO SISTEMA"/>
    <n v="67"/>
  </r>
  <r>
    <n v="3963"/>
    <s v="MUJER"/>
    <n v="355145"/>
    <s v="ASALARIADO"/>
    <s v="SECTOR PUBLICO"/>
    <x v="0"/>
    <s v="NO"/>
    <s v="NO"/>
    <n v="42"/>
    <s v="No"/>
    <s v="No"/>
    <n v="355145"/>
    <s v="ASALARIADO"/>
    <n v="42"/>
  </r>
  <r>
    <n v="3964"/>
    <s v="MUJER"/>
    <n v="346474.5"/>
    <s v="ASALARIADO"/>
    <s v="SECTOR PRIVADO"/>
    <x v="0"/>
    <s v="NO"/>
    <s v="SI"/>
    <n v="30"/>
    <s v="No"/>
    <s v="No"/>
    <n v="346474.5"/>
    <s v="ASALARIADO"/>
    <n v="30"/>
  </r>
  <r>
    <n v="3965"/>
    <s v="HOMBRE"/>
    <n v="2380634"/>
    <s v="ASALARIADO"/>
    <s v="SECTOR PRIVADO"/>
    <x v="0"/>
    <s v="NO"/>
    <s v="NO"/>
    <n v="36"/>
    <s v="Atípico"/>
    <s v="No"/>
    <n v="2380634"/>
    <s v="ASALARIADO"/>
    <n v="36"/>
  </r>
  <r>
    <n v="3966"/>
    <s v="HOMBRE"/>
    <n v="366350"/>
    <s v="ASALARIADO"/>
    <s v="SECTOR PRIVADO"/>
    <x v="0"/>
    <s v="SI"/>
    <s v="NO"/>
    <n v="35"/>
    <s v="No"/>
    <s v="No"/>
    <n v="366350"/>
    <s v="ASALARIADO"/>
    <n v="35"/>
  </r>
  <r>
    <n v="3967"/>
    <s v="HOMBRE"/>
    <n v="420716.74"/>
    <s v="ASALARIADO"/>
    <s v="SECTOR PRIVADO"/>
    <x v="0"/>
    <s v="NO"/>
    <s v="NO"/>
    <n v="34"/>
    <s v="No"/>
    <s v="No"/>
    <n v="420716.74"/>
    <s v="ASALARIADO"/>
    <n v="34"/>
  </r>
  <r>
    <n v="3968"/>
    <s v="MUJER"/>
    <n v="175000"/>
    <s v="ASALARIADO"/>
    <s v="SECTOR PRIVADO"/>
    <x v="0"/>
    <s v="NO"/>
    <s v="SI"/>
    <n v="40"/>
    <s v="No"/>
    <s v="No"/>
    <n v="175000"/>
    <s v="ASALARIADO"/>
    <n v="40"/>
  </r>
  <r>
    <n v="3969"/>
    <s v="HOMBRE"/>
    <n v="278030.99"/>
    <s v="CONVENIOS ESPECIALES DE TRABAJADORES INDEPENDIENTES"/>
    <s v="SECTOR PRIVADO"/>
    <x v="0"/>
    <s v="NO"/>
    <s v="NO"/>
    <n v="44"/>
    <s v="No"/>
    <s v="No"/>
    <n v="278030.99"/>
    <s v="CONVENIOS ESPECIALES DE TRABAJADORES INDEPENDIENTES"/>
    <n v="44"/>
  </r>
  <r>
    <n v="3970"/>
    <s v="HOMBRE"/>
    <n v="971125"/>
    <s v="ASALARIADO"/>
    <s v="SECTOR PRIVADO"/>
    <x v="0"/>
    <s v="NO"/>
    <s v="NO"/>
    <n v="30"/>
    <s v="No"/>
    <s v="No"/>
    <n v="971125"/>
    <s v="ASALARIADO"/>
    <n v="30"/>
  </r>
  <r>
    <n v="3971"/>
    <s v="MUJER"/>
    <n v="190413.08"/>
    <s v="ASALARIADO"/>
    <s v="SECTOR PRIVADO"/>
    <x v="0"/>
    <s v="NO"/>
    <s v="NO"/>
    <n v="20"/>
    <s v="No"/>
    <s v="No"/>
    <n v="190413.08"/>
    <s v="ASALARIADO"/>
    <n v="20"/>
  </r>
  <r>
    <n v="3972"/>
    <s v="HOMBRE"/>
    <n v="1682812"/>
    <s v="ASALARIADO"/>
    <s v="SECTOR PUBLICO"/>
    <x v="0"/>
    <s v="NO"/>
    <s v="SI"/>
    <n v="46"/>
    <s v="No"/>
    <s v="No"/>
    <n v="1682812"/>
    <s v="ASALARIADO"/>
    <n v="46"/>
  </r>
  <r>
    <n v="3973"/>
    <s v="MUJER"/>
    <n v="483156.54"/>
    <s v="ASALARIADO"/>
    <s v="SECTOR PRIVADO"/>
    <x v="0"/>
    <s v="NO"/>
    <s v="NO"/>
    <n v="41"/>
    <s v="No"/>
    <s v="No"/>
    <n v="483156.54"/>
    <s v="ASALARIADO"/>
    <n v="41"/>
  </r>
  <r>
    <n v="3974"/>
    <s v="MUJER"/>
    <n v="567792"/>
    <s v="ASALARIADO"/>
    <s v="SECTOR PUBLICO"/>
    <x v="0"/>
    <s v="NO"/>
    <s v="SI"/>
    <n v="51"/>
    <s v="No"/>
    <s v="No"/>
    <n v="567792"/>
    <s v="ASALARIADO"/>
    <n v="51"/>
  </r>
  <r>
    <n v="3975"/>
    <s v="MUJER"/>
    <n v="216627"/>
    <s v="ASALARIADO"/>
    <s v="SECTOR PRIVADO"/>
    <x v="0"/>
    <s v="NO"/>
    <s v="NO"/>
    <n v="42"/>
    <s v="No"/>
    <s v="No"/>
    <n v="216627"/>
    <s v="ASALARIADO"/>
    <n v="42"/>
  </r>
  <r>
    <n v="3976"/>
    <s v="MUJER"/>
    <n v="297045"/>
    <s v="ASEGURADO VOLUNTARIO"/>
    <s v="SECTOR PRIVADO"/>
    <x v="0"/>
    <s v="SI"/>
    <s v="NO"/>
    <n v="27"/>
    <s v="No"/>
    <s v="No"/>
    <n v="297045"/>
    <s v="ASEGURADO VOLUNTARIO"/>
    <n v="27"/>
  </r>
  <r>
    <n v="3977"/>
    <s v="MUJER"/>
    <n v="833130.24"/>
    <s v="ASALARIADO"/>
    <s v="SECTOR PRIVADO"/>
    <x v="0"/>
    <s v="NO"/>
    <s v="NO"/>
    <n v="26"/>
    <s v="No"/>
    <s v="No"/>
    <n v="833130.24"/>
    <s v="ASALARIADO"/>
    <n v="26"/>
  </r>
  <r>
    <n v="3978"/>
    <s v="MUJER"/>
    <n v="278030"/>
    <s v="ASEGURADO VOLUNTARIO"/>
    <s v="SECTOR PRIVADO"/>
    <x v="0"/>
    <s v="NO"/>
    <s v="NO"/>
    <n v="33"/>
    <s v="No"/>
    <s v="No"/>
    <n v="278030"/>
    <s v="ASEGURADO VOLUNTARIO"/>
    <n v="33"/>
  </r>
  <r>
    <n v="3979"/>
    <s v="HOMBRE"/>
    <n v="326749"/>
    <s v="TRABAJADOR INDEPENDIENTE"/>
    <s v="SECTOR PRIVADO"/>
    <x v="0"/>
    <s v="NO"/>
    <s v="NO"/>
    <n v="51"/>
    <s v="No"/>
    <s v="No"/>
    <n v="326749"/>
    <s v="TRABAJADOR INDEPENDIENTE"/>
    <n v="51"/>
  </r>
  <r>
    <n v="3980"/>
    <s v="HOMBRE"/>
    <n v="367410"/>
    <s v="ASALARIADO"/>
    <s v="SECTOR PUBLICO"/>
    <x v="0"/>
    <s v="NO"/>
    <s v="SI"/>
    <n v="57"/>
    <s v="No"/>
    <s v="No"/>
    <n v="367410"/>
    <s v="ASALARIADO"/>
    <n v="57"/>
  </r>
  <r>
    <n v="3981"/>
    <s v="HOMBRE"/>
    <n v="1011737"/>
    <s v="ASALARIADO"/>
    <s v="SECTOR PUBLICO"/>
    <x v="0"/>
    <s v="NO"/>
    <s v="NO"/>
    <n v="48"/>
    <s v="No"/>
    <s v="No"/>
    <n v="1011737"/>
    <s v="ASALARIADO"/>
    <n v="48"/>
  </r>
  <r>
    <n v="3982"/>
    <s v="MUJER"/>
    <n v="595614.09"/>
    <s v="ASALARIADO"/>
    <s v="SECTOR PRIVADO"/>
    <x v="0"/>
    <s v="NO"/>
    <s v="NO"/>
    <n v="21"/>
    <s v="No"/>
    <s v="No"/>
    <n v="595614.09"/>
    <s v="ASALARIADO"/>
    <n v="21"/>
  </r>
  <r>
    <n v="3983"/>
    <s v="HOMBRE"/>
    <n v="736585.85"/>
    <s v="ASALARIADO"/>
    <s v="SECTOR PRIVADO"/>
    <x v="0"/>
    <s v="NO"/>
    <s v="NO"/>
    <n v="36"/>
    <s v="No"/>
    <s v="No"/>
    <n v="736585.85"/>
    <s v="ASALARIADO"/>
    <n v="36"/>
  </r>
  <r>
    <n v="3984"/>
    <s v="HOMBRE"/>
    <n v="477796.63"/>
    <s v="ASALARIADO"/>
    <s v="SECTOR PUBLICO"/>
    <x v="0"/>
    <s v="NO"/>
    <s v="NO"/>
    <n v="36"/>
    <s v="No"/>
    <s v="No"/>
    <n v="477796.63"/>
    <s v="ASALARIADO"/>
    <n v="36"/>
  </r>
  <r>
    <n v="3985"/>
    <s v="MUJER"/>
    <n v="445567"/>
    <s v="TRABAJADOR INDEPENDIENTE"/>
    <s v="SECTOR PRIVADO"/>
    <x v="0"/>
    <s v="NO"/>
    <s v="SI"/>
    <n v="51"/>
    <s v="No"/>
    <s v="No"/>
    <n v="445567"/>
    <s v="TRABAJADOR INDEPENDIENTE"/>
    <n v="51"/>
  </r>
  <r>
    <n v="3986"/>
    <s v="HOMBRE"/>
    <n v="284281"/>
    <s v="ASEGURADO VOLUNTARIO"/>
    <s v="SECTOR PRIVADO"/>
    <x v="1"/>
    <s v="NO"/>
    <s v="NO"/>
    <n v="30"/>
    <s v="No"/>
    <s v="No"/>
    <n v="284281"/>
    <s v="ASEGURADO VOLUNTARIO"/>
    <n v="30"/>
  </r>
  <r>
    <n v="3987"/>
    <s v="HOMBRE"/>
    <n v="3591705.08"/>
    <s v="ASALARIADO"/>
    <s v="SECTOR PRIVADO"/>
    <x v="0"/>
    <s v="NO"/>
    <s v="NO"/>
    <n v="36"/>
    <s v="Atípico"/>
    <s v="No"/>
    <n v="3591705.08"/>
    <s v="ASALARIADO"/>
    <n v="36"/>
  </r>
  <r>
    <n v="3988"/>
    <s v="MUJER"/>
    <n v="358246.66"/>
    <s v="ASALARIADO"/>
    <s v="SECTOR PRIVADO"/>
    <x v="0"/>
    <s v="NO"/>
    <s v="NO"/>
    <n v="28"/>
    <s v="No"/>
    <s v="No"/>
    <n v="358246.66"/>
    <s v="ASALARIADO"/>
    <n v="28"/>
  </r>
  <r>
    <n v="3989"/>
    <s v="HOMBRE"/>
    <n v="297163"/>
    <s v="ASEGURADO VOLUNTARIO"/>
    <s v="SECTOR PRIVADO"/>
    <x v="0"/>
    <s v="NO"/>
    <s v="NO"/>
    <n v="37"/>
    <s v="No"/>
    <s v="No"/>
    <n v="297163"/>
    <s v="ASEGURADO VOLUNTARIO"/>
    <n v="37"/>
  </r>
  <r>
    <n v="3990"/>
    <s v="HOMBRE"/>
    <n v="360000"/>
    <s v="ASALARIADO"/>
    <s v="SECTOR PRIVADO"/>
    <x v="0"/>
    <s v="NO"/>
    <s v="NO"/>
    <n v="54"/>
    <s v="No"/>
    <s v="No"/>
    <n v="360000"/>
    <s v="ASALARIADO"/>
    <n v="54"/>
  </r>
  <r>
    <n v="3991"/>
    <s v="MUJER"/>
    <n v="30000"/>
    <s v="ASALARIADO"/>
    <s v="SECTOR PRIVADO"/>
    <x v="0"/>
    <s v="SI"/>
    <s v="NO"/>
    <n v="40"/>
    <s v="No"/>
    <s v="No"/>
    <n v="30000"/>
    <s v="ASALARIADO"/>
    <n v="40"/>
  </r>
  <r>
    <n v="3992"/>
    <s v="MUJER"/>
    <n v="164853.32999999999"/>
    <s v="ASALARIADO"/>
    <s v="SECTOR PRIVADO"/>
    <x v="0"/>
    <s v="NO"/>
    <s v="NO"/>
    <n v="25"/>
    <s v="No"/>
    <s v="No"/>
    <n v="164853.32999999999"/>
    <s v="ASALARIADO"/>
    <n v="25"/>
  </r>
  <r>
    <n v="3993"/>
    <s v="MUJER"/>
    <n v="867373.5"/>
    <s v="ASALARIADO"/>
    <s v="SECTOR PUBLICO"/>
    <x v="0"/>
    <s v="NO"/>
    <s v="NO"/>
    <n v="32"/>
    <s v="No"/>
    <s v="No"/>
    <n v="867373.5"/>
    <s v="ASALARIADO"/>
    <n v="32"/>
  </r>
  <r>
    <n v="3994"/>
    <s v="MUJER"/>
    <n v="1301692.07"/>
    <s v="ASALARIADO"/>
    <s v="SECTOR PRIVADO"/>
    <x v="0"/>
    <s v="NO"/>
    <s v="NO"/>
    <n v="40"/>
    <s v="No"/>
    <s v="No"/>
    <n v="1301692.07"/>
    <s v="ASALARIADO"/>
    <n v="40"/>
  </r>
  <r>
    <n v="3995"/>
    <s v="MUJER"/>
    <n v="382400"/>
    <s v="ASALARIADO"/>
    <s v="SECTOR PRIVADO"/>
    <x v="0"/>
    <s v="NO"/>
    <s v="NO"/>
    <n v="35"/>
    <s v="No"/>
    <s v="No"/>
    <n v="382400"/>
    <s v="ASALARIADO"/>
    <n v="35"/>
  </r>
  <r>
    <n v="3996"/>
    <s v="HOMBRE"/>
    <n v="423687.09"/>
    <s v="ASALARIADO"/>
    <s v="SECTOR PRIVADO"/>
    <x v="0"/>
    <s v="NO"/>
    <s v="NO"/>
    <n v="52"/>
    <s v="No"/>
    <s v="No"/>
    <n v="423687.09"/>
    <s v="ASALARIADO"/>
    <n v="52"/>
  </r>
  <r>
    <n v="3997"/>
    <s v="HOMBRE"/>
    <n v="342028"/>
    <s v="ASALARIADO"/>
    <s v="SECTOR PRIVADO"/>
    <x v="0"/>
    <s v="NO"/>
    <s v="NO"/>
    <n v="24"/>
    <s v="No"/>
    <s v="No"/>
    <n v="342028"/>
    <s v="ASALARIADO"/>
    <n v="24"/>
  </r>
  <r>
    <n v="3998"/>
    <s v="HOMBRE"/>
    <n v="300018"/>
    <s v="TRABAJADOR INDEPENDIENTE"/>
    <s v="SECTOR PRIVADO"/>
    <x v="0"/>
    <s v="NO"/>
    <s v="SI"/>
    <n v="46"/>
    <s v="No"/>
    <s v="No"/>
    <n v="300018"/>
    <s v="TRABAJADOR INDEPENDIENTE"/>
    <n v="46"/>
  </r>
  <r>
    <n v="3999"/>
    <s v="MUJER"/>
    <n v="981847.5"/>
    <s v="ASALARIADO"/>
    <s v="SECTOR PRIVADO"/>
    <x v="0"/>
    <s v="NO"/>
    <s v="NO"/>
    <n v="34"/>
    <s v="No"/>
    <s v="No"/>
    <n v="981847.5"/>
    <s v="ASALARIADO"/>
    <n v="34"/>
  </r>
  <r>
    <n v="4000"/>
    <s v="MUJER"/>
    <n v="602132.81000000006"/>
    <s v="ASALARIADO"/>
    <s v="SECTOR PRIVADO"/>
    <x v="0"/>
    <s v="NO"/>
    <s v="NO"/>
    <n v="23"/>
    <s v="No"/>
    <s v="No"/>
    <n v="602132.81000000006"/>
    <s v="ASALARIADO"/>
    <n v="23"/>
  </r>
  <r>
    <n v="4001"/>
    <s v="HOMBRE"/>
    <n v="357501.47"/>
    <s v="ASALARIADO"/>
    <s v="SECTOR PRIVADO"/>
    <x v="0"/>
    <s v="SI"/>
    <s v="NO"/>
    <n v="31"/>
    <s v="No"/>
    <s v="No"/>
    <n v="357501.47"/>
    <s v="ASALARIADO"/>
    <n v="31"/>
  </r>
  <r>
    <n v="4002"/>
    <s v="HOMBRE"/>
    <n v="278030"/>
    <s v="TRABAJADOR INDEPENDIENTE"/>
    <s v="SECTOR PRIVADO"/>
    <x v="0"/>
    <s v="NO"/>
    <s v="NO"/>
    <n v="30"/>
    <s v="No"/>
    <s v="No"/>
    <n v="278030"/>
    <s v="TRABAJADOR INDEPENDIENTE"/>
    <n v="30"/>
  </r>
  <r>
    <n v="4003"/>
    <s v="HOMBRE"/>
    <n v="396946.3"/>
    <s v="ASALARIADO"/>
    <s v="SECTOR PUBLICO"/>
    <x v="0"/>
    <s v="NO"/>
    <s v="NO"/>
    <n v="58"/>
    <s v="No"/>
    <s v="No"/>
    <n v="396946.3"/>
    <s v="ASALARIADO"/>
    <n v="58"/>
  </r>
  <r>
    <n v="4004"/>
    <s v="MUJER"/>
    <n v="550668.84"/>
    <s v="ASALARIADO"/>
    <s v="SECTOR PRIVADO"/>
    <x v="0"/>
    <s v="NO"/>
    <s v="NO"/>
    <n v="23"/>
    <s v="No"/>
    <s v="No"/>
    <n v="550668.84"/>
    <s v="ASALARIADO"/>
    <n v="23"/>
  </r>
  <r>
    <n v="4005"/>
    <s v="HOMBRE"/>
    <n v="403983"/>
    <s v="TRABAJADOR INDEPENDIENTE"/>
    <s v="SECTOR PRIVADO"/>
    <x v="0"/>
    <s v="SI"/>
    <s v="SI"/>
    <n v="54"/>
    <s v="No"/>
    <s v="No"/>
    <n v="403983"/>
    <s v="TRABAJADOR INDEPENDIENTE"/>
    <n v="54"/>
  </r>
  <r>
    <n v="4006"/>
    <s v="HOMBRE"/>
    <n v="359809.91"/>
    <s v="ASALARIADO"/>
    <s v="SECTOR PRIVADO"/>
    <x v="0"/>
    <s v="NO"/>
    <s v="NO"/>
    <n v="24"/>
    <s v="No"/>
    <s v="No"/>
    <n v="359809.91"/>
    <s v="ASALARIADO"/>
    <n v="24"/>
  </r>
  <r>
    <n v="4007"/>
    <s v="MUJER"/>
    <n v="297045"/>
    <s v="ASEGURADO VOLUNTARIO"/>
    <s v="SECTOR PRIVADO"/>
    <x v="0"/>
    <s v="SI"/>
    <s v="SI"/>
    <n v="58"/>
    <s v="No"/>
    <s v="No"/>
    <n v="297045"/>
    <s v="ASEGURADO VOLUNTARIO"/>
    <n v="58"/>
  </r>
  <r>
    <n v="4008"/>
    <s v="MUJER"/>
    <n v="300018"/>
    <s v="ASEGURADO VOLUNTARIO"/>
    <s v="SECTOR PRIVADO"/>
    <x v="0"/>
    <s v="NO"/>
    <s v="NO"/>
    <n v="58"/>
    <s v="No"/>
    <s v="No"/>
    <n v="300018"/>
    <s v="ASEGURADO VOLUNTARIO"/>
    <n v="58"/>
  </r>
  <r>
    <n v="4009"/>
    <s v="HOMBRE"/>
    <n v="200518.6"/>
    <s v="PENSIONADOS EN SU PROPIO SISTEMA"/>
    <s v="SECTOR PUBLICO"/>
    <x v="0"/>
    <s v="NO"/>
    <s v="NO"/>
    <n v="40"/>
    <s v="No"/>
    <s v="No"/>
    <n v="200518.6"/>
    <s v="PENSIONADOS EN SU PROPIO SISTEMA"/>
    <n v="40"/>
  </r>
  <r>
    <n v="4010"/>
    <s v="MUJER"/>
    <n v="1690006.94"/>
    <s v="ASALARIADO"/>
    <s v="SECTOR PRIVADO"/>
    <x v="0"/>
    <s v="NO"/>
    <s v="NO"/>
    <n v="45"/>
    <s v="No"/>
    <s v="No"/>
    <n v="1690006.94"/>
    <s v="ASALARIADO"/>
    <n v="45"/>
  </r>
  <r>
    <n v="4011"/>
    <s v="HOMBRE"/>
    <n v="297046"/>
    <s v="ASEGURADO VOLUNTARIO"/>
    <s v="SECTOR PRIVADO"/>
    <x v="0"/>
    <s v="NO"/>
    <s v="NO"/>
    <n v="35"/>
    <s v="No"/>
    <s v="No"/>
    <n v="297046"/>
    <s v="ASEGURADO VOLUNTARIO"/>
    <n v="35"/>
  </r>
  <r>
    <n v="4012"/>
    <s v="MUJER"/>
    <n v="1739958"/>
    <s v="ASALARIADO"/>
    <s v="SECTOR PUBLICO"/>
    <x v="0"/>
    <s v="NO"/>
    <s v="NO"/>
    <n v="43"/>
    <s v="No"/>
    <s v="No"/>
    <n v="1739958"/>
    <s v="ASALARIADO"/>
    <n v="43"/>
  </r>
  <r>
    <n v="4013"/>
    <s v="HOMBRE"/>
    <n v="420359.27"/>
    <s v="ASALARIADO"/>
    <s v="SECTOR PRIVADO"/>
    <x v="0"/>
    <s v="NO"/>
    <s v="NO"/>
    <n v="48"/>
    <s v="No"/>
    <s v="No"/>
    <n v="420359.27"/>
    <s v="ASALARIADO"/>
    <n v="48"/>
  </r>
  <r>
    <n v="4014"/>
    <s v="HOMBRE"/>
    <n v="841178"/>
    <s v="ASALARIADO"/>
    <s v="SECTOR PUBLICO"/>
    <x v="0"/>
    <s v="NO"/>
    <s v="NO"/>
    <n v="46"/>
    <s v="No"/>
    <s v="No"/>
    <n v="841178"/>
    <s v="ASALARIADO"/>
    <n v="46"/>
  </r>
  <r>
    <n v="4015"/>
    <s v="HOMBRE"/>
    <n v="1778646"/>
    <s v="ASALARIADO"/>
    <s v="SECTOR PRIVADO"/>
    <x v="0"/>
    <s v="NO"/>
    <s v="NO"/>
    <n v="33"/>
    <s v="No"/>
    <s v="No"/>
    <n v="1778646"/>
    <s v="ASALARIADO"/>
    <n v="33"/>
  </r>
  <r>
    <n v="4016"/>
    <s v="MUJER"/>
    <n v="979284"/>
    <s v="PENSIONADOS EN SU PROPIO SISTEMA"/>
    <s v="SECTOR PUBLICO"/>
    <x v="0"/>
    <s v="NO"/>
    <s v="NO"/>
    <n v="63"/>
    <s v="No"/>
    <s v="No"/>
    <n v="979284"/>
    <s v="PENSIONADOS EN SU PROPIO SISTEMA"/>
    <n v="63"/>
  </r>
  <r>
    <n v="4017"/>
    <s v="MUJER"/>
    <n v="206000"/>
    <s v="ASALARIADO"/>
    <s v="SECTOR PRIVADO"/>
    <x v="0"/>
    <s v="SI"/>
    <s v="NO"/>
    <n v="34"/>
    <s v="No"/>
    <s v="No"/>
    <n v="206000"/>
    <s v="ASALARIADO"/>
    <n v="34"/>
  </r>
  <r>
    <n v="4018"/>
    <s v="HOMBRE"/>
    <n v="109259.63"/>
    <s v="ASALARIADO"/>
    <s v="SECTOR PRIVADO"/>
    <x v="0"/>
    <s v="NO"/>
    <s v="SI"/>
    <n v="23"/>
    <s v="No"/>
    <s v="No"/>
    <n v="109259.63"/>
    <s v="ASALARIADO"/>
    <n v="23"/>
  </r>
  <r>
    <n v="4019"/>
    <s v="HOMBRE"/>
    <n v="378297"/>
    <s v="PENSIONADOS EN SU PROPIO SISTEMA"/>
    <s v="SECTOR PUBLICO"/>
    <x v="0"/>
    <s v="NO"/>
    <s v="NO"/>
    <n v="71"/>
    <s v="No"/>
    <s v="No"/>
    <n v="378297"/>
    <s v="PENSIONADOS EN SU PROPIO SISTEMA"/>
    <n v="71"/>
  </r>
  <r>
    <n v="4020"/>
    <s v="HOMBRE"/>
    <n v="336445.2"/>
    <s v="ASALARIADO"/>
    <s v="SECTOR PRIVADO"/>
    <x v="0"/>
    <s v="NO"/>
    <s v="SI"/>
    <n v="31"/>
    <s v="No"/>
    <s v="No"/>
    <n v="336445.2"/>
    <s v="ASALARIADO"/>
    <n v="31"/>
  </r>
  <r>
    <n v="4021"/>
    <s v="HOMBRE"/>
    <n v="278030"/>
    <s v="CONVENIOS ESPECIALES DE TRABAJADORES INDEPENDIENTES"/>
    <s v="SECTOR PRIVADO"/>
    <x v="0"/>
    <s v="NO"/>
    <s v="NO"/>
    <n v="65"/>
    <s v="No"/>
    <s v="No"/>
    <n v="278030"/>
    <s v="CONVENIOS ESPECIALES DE TRABAJADORES INDEPENDIENTES"/>
    <n v="65"/>
  </r>
  <r>
    <n v="4022"/>
    <s v="HOMBRE"/>
    <n v="500000"/>
    <s v="ASALARIADO"/>
    <s v="SECTOR PRIVADO"/>
    <x v="0"/>
    <s v="SI"/>
    <s v="NO"/>
    <n v="38"/>
    <s v="No"/>
    <s v="No"/>
    <n v="500000"/>
    <s v="ASALARIADO"/>
    <n v="38"/>
  </r>
  <r>
    <n v="4023"/>
    <s v="HOMBRE"/>
    <n v="516550"/>
    <s v="ASALARIADO"/>
    <s v="SECTOR PRIVADO"/>
    <x v="0"/>
    <s v="SI"/>
    <s v="NO"/>
    <n v="31"/>
    <s v="No"/>
    <s v="No"/>
    <n v="516550"/>
    <s v="ASALARIADO"/>
    <n v="31"/>
  </r>
  <r>
    <n v="4024"/>
    <s v="HOMBRE"/>
    <n v="406045.76"/>
    <s v="ASALARIADO"/>
    <s v="SECTOR PRIVADO"/>
    <x v="0"/>
    <s v="SI"/>
    <s v="NO"/>
    <n v="49"/>
    <s v="No"/>
    <s v="No"/>
    <n v="406045.76"/>
    <s v="ASALARIADO"/>
    <n v="49"/>
  </r>
  <r>
    <n v="4025"/>
    <s v="HOMBRE"/>
    <n v="7214352.2000000002"/>
    <s v="ASALARIADO"/>
    <s v="SECTOR PUBLICO"/>
    <x v="0"/>
    <s v="NO"/>
    <s v="NO"/>
    <n v="55"/>
    <s v="Atípico"/>
    <s v="No"/>
    <n v="7214352.2000000002"/>
    <s v="ASALARIADO"/>
    <n v="55"/>
  </r>
  <r>
    <n v="4026"/>
    <s v="HOMBRE"/>
    <n v="423168"/>
    <s v="ASALARIADO"/>
    <s v="SECTOR PRIVADO"/>
    <x v="0"/>
    <s v="NO"/>
    <s v="NO"/>
    <n v="21"/>
    <s v="No"/>
    <s v="No"/>
    <n v="423168"/>
    <s v="ASALARIADO"/>
    <n v="21"/>
  </r>
  <r>
    <n v="4027"/>
    <s v="MUJER"/>
    <n v="278030.99"/>
    <s v="ASEGURADO VOLUNTARIO"/>
    <s v="SECTOR PRIVADO"/>
    <x v="0"/>
    <s v="NO"/>
    <s v="NO"/>
    <n v="42"/>
    <s v="No"/>
    <s v="No"/>
    <n v="278030.99"/>
    <s v="ASEGURADO VOLUNTARIO"/>
    <n v="42"/>
  </r>
  <r>
    <n v="4028"/>
    <s v="MUJER"/>
    <n v="284460.38"/>
    <s v="ASALARIADO"/>
    <s v="SECTOR PRIVADO"/>
    <x v="0"/>
    <s v="NO"/>
    <s v="NO"/>
    <n v="34"/>
    <s v="No"/>
    <s v="No"/>
    <n v="284460.38"/>
    <s v="ASALARIADO"/>
    <n v="34"/>
  </r>
  <r>
    <n v="4029"/>
    <s v="HOMBRE"/>
    <n v="510949.44"/>
    <s v="ASALARIADO"/>
    <s v="SECTOR PRIVADO"/>
    <x v="0"/>
    <s v="NO"/>
    <s v="NO"/>
    <n v="38"/>
    <s v="No"/>
    <s v="No"/>
    <n v="510949.44"/>
    <s v="ASALARIADO"/>
    <n v="38"/>
  </r>
  <r>
    <n v="4030"/>
    <s v="MUJER"/>
    <n v="622677.26"/>
    <s v="ASALARIADO"/>
    <s v="SECTOR PUBLICO"/>
    <x v="0"/>
    <s v="NO"/>
    <s v="NO"/>
    <n v="31"/>
    <s v="No"/>
    <s v="No"/>
    <n v="622677.26"/>
    <s v="ASALARIADO"/>
    <n v="31"/>
  </r>
  <r>
    <n v="4031"/>
    <s v="HOMBRE"/>
    <n v="578406.36"/>
    <s v="ASALARIADO"/>
    <s v="SECTOR PUBLICO"/>
    <x v="0"/>
    <s v="NO"/>
    <s v="NO"/>
    <n v="28"/>
    <s v="No"/>
    <s v="No"/>
    <n v="578406.36"/>
    <s v="ASALARIADO"/>
    <n v="28"/>
  </r>
  <r>
    <n v="4032"/>
    <s v="HOMBRE"/>
    <n v="383231"/>
    <s v="ASALARIADO"/>
    <s v="SECTOR PUBLICO"/>
    <x v="0"/>
    <s v="NO"/>
    <s v="NO"/>
    <n v="23"/>
    <s v="No"/>
    <s v="No"/>
    <n v="383231"/>
    <s v="ASALARIADO"/>
    <n v="23"/>
  </r>
  <r>
    <n v="4033"/>
    <s v="HOMBRE"/>
    <n v="415668.65"/>
    <s v="ASALARIADO"/>
    <s v="SECTOR PRIVADO"/>
    <x v="0"/>
    <s v="SI"/>
    <s v="NO"/>
    <n v="58"/>
    <s v="No"/>
    <s v="No"/>
    <n v="415668.65"/>
    <s v="ASALARIADO"/>
    <n v="58"/>
  </r>
  <r>
    <n v="4034"/>
    <s v="MUJER"/>
    <n v="948047"/>
    <s v="ASALARIADO"/>
    <s v="SECTOR PUBLICO"/>
    <x v="0"/>
    <s v="NO"/>
    <s v="SI"/>
    <n v="32"/>
    <s v="No"/>
    <s v="No"/>
    <n v="948047"/>
    <s v="ASALARIADO"/>
    <n v="32"/>
  </r>
  <r>
    <n v="4035"/>
    <s v="HOMBRE"/>
    <n v="343391"/>
    <s v="ASALARIADO"/>
    <s v="SECTOR PRIVADO"/>
    <x v="0"/>
    <s v="NO"/>
    <s v="NO"/>
    <n v="48"/>
    <s v="No"/>
    <s v="No"/>
    <n v="343391"/>
    <s v="ASALARIADO"/>
    <n v="48"/>
  </r>
  <r>
    <n v="4036"/>
    <s v="MUJER"/>
    <n v="320000"/>
    <s v="ASALARIADO"/>
    <s v="SECTOR PRIVADO"/>
    <x v="0"/>
    <s v="NO"/>
    <s v="NO"/>
    <n v="69"/>
    <s v="No"/>
    <s v="No"/>
    <n v="320000"/>
    <s v="ASALARIADO"/>
    <n v="69"/>
  </r>
  <r>
    <n v="4037"/>
    <s v="MUJER"/>
    <n v="840000"/>
    <s v="ASALARIADO"/>
    <s v="SECTOR PRIVADO"/>
    <x v="0"/>
    <s v="NO"/>
    <s v="NO"/>
    <n v="29"/>
    <s v="No"/>
    <s v="No"/>
    <n v="840000"/>
    <s v="ASALARIADO"/>
    <n v="29"/>
  </r>
  <r>
    <n v="4038"/>
    <s v="HOMBRE"/>
    <n v="371173.26"/>
    <s v="ASALARIADO"/>
    <s v="SECTOR PRIVADO"/>
    <x v="0"/>
    <s v="NO"/>
    <s v="NO"/>
    <n v="31"/>
    <s v="No"/>
    <s v="No"/>
    <n v="371173.26"/>
    <s v="ASALARIADO"/>
    <n v="31"/>
  </r>
  <r>
    <n v="4039"/>
    <s v="HOMBRE"/>
    <n v="570368"/>
    <s v="ASALARIADO"/>
    <s v="SECTOR PRIVADO"/>
    <x v="0"/>
    <s v="NO"/>
    <s v="NO"/>
    <n v="33"/>
    <s v="No"/>
    <s v="No"/>
    <n v="570368"/>
    <s v="ASALARIADO"/>
    <n v="33"/>
  </r>
  <r>
    <n v="4040"/>
    <s v="MUJER"/>
    <n v="1206489.07"/>
    <s v="ASALARIADO"/>
    <s v="SECTOR PRIVADO"/>
    <x v="0"/>
    <s v="NO"/>
    <s v="NO"/>
    <n v="29"/>
    <s v="No"/>
    <s v="No"/>
    <n v="1206489.07"/>
    <s v="ASALARIADO"/>
    <n v="29"/>
  </r>
  <r>
    <n v="4041"/>
    <s v="HOMBRE"/>
    <n v="143537.5"/>
    <s v="ASALARIADO"/>
    <s v="SECTOR PRIVADO"/>
    <x v="0"/>
    <s v="NO"/>
    <s v="NO"/>
    <n v="31"/>
    <s v="No"/>
    <s v="No"/>
    <n v="143537.5"/>
    <s v="ASALARIADO"/>
    <n v="31"/>
  </r>
  <r>
    <n v="4042"/>
    <s v="HOMBRE"/>
    <n v="450000"/>
    <s v="ASALARIADO"/>
    <s v="SECTOR PRIVADO"/>
    <x v="0"/>
    <s v="SI"/>
    <s v="NO"/>
    <n v="39"/>
    <s v="No"/>
    <s v="No"/>
    <n v="450000"/>
    <s v="ASALARIADO"/>
    <n v="39"/>
  </r>
  <r>
    <n v="4043"/>
    <s v="HOMBRE"/>
    <n v="297046"/>
    <s v="ASEGURADO VOLUNTARIO"/>
    <s v="SECTOR PRIVADO"/>
    <x v="0"/>
    <s v="NO"/>
    <s v="NO"/>
    <n v="64"/>
    <s v="No"/>
    <s v="No"/>
    <n v="297046"/>
    <s v="ASEGURADO VOLUNTARIO"/>
    <n v="64"/>
  </r>
  <r>
    <n v="4044"/>
    <s v="HOMBRE"/>
    <n v="45500"/>
    <s v="ASALARIADO"/>
    <s v="SECTOR PRIVADO"/>
    <x v="0"/>
    <s v="SI"/>
    <s v="NO"/>
    <n v="41"/>
    <s v="No"/>
    <s v="No"/>
    <n v="45500"/>
    <s v="ASALARIADO"/>
    <n v="41"/>
  </r>
  <r>
    <n v="4045"/>
    <s v="HOMBRE"/>
    <n v="310740"/>
    <s v="ASALARIADO"/>
    <s v="SECTOR PRIVADO"/>
    <x v="0"/>
    <s v="NO"/>
    <s v="NO"/>
    <n v="39"/>
    <s v="No"/>
    <s v="No"/>
    <n v="310740"/>
    <s v="ASALARIADO"/>
    <n v="39"/>
  </r>
  <r>
    <n v="4046"/>
    <s v="MUJER"/>
    <n v="1739889.52"/>
    <s v="ASALARIADO"/>
    <s v="SECTOR PUBLICO"/>
    <x v="0"/>
    <s v="NO"/>
    <s v="NO"/>
    <n v="38"/>
    <s v="No"/>
    <s v="No"/>
    <n v="1739889.52"/>
    <s v="ASALARIADO"/>
    <n v="38"/>
  </r>
  <r>
    <n v="4047"/>
    <s v="MUJER"/>
    <n v="4453.22"/>
    <s v="ASALARIADO"/>
    <s v="SECTOR PUBLICO"/>
    <x v="0"/>
    <s v="NO"/>
    <s v="NO"/>
    <n v="24"/>
    <s v="No"/>
    <s v="No"/>
    <n v="4453.22"/>
    <s v="ASALARIADO"/>
    <n v="24"/>
  </r>
  <r>
    <n v="4048"/>
    <s v="HOMBRE"/>
    <n v="845279"/>
    <s v="ASALARIADO"/>
    <s v="SECTOR PRIVADO"/>
    <x v="0"/>
    <s v="NO"/>
    <s v="NO"/>
    <n v="41"/>
    <s v="No"/>
    <s v="No"/>
    <n v="845279"/>
    <s v="ASALARIADO"/>
    <n v="41"/>
  </r>
  <r>
    <n v="4049"/>
    <s v="MUJER"/>
    <n v="222000"/>
    <s v="ASALARIADO"/>
    <s v="SECTOR PRIVADO"/>
    <x v="0"/>
    <s v="NO"/>
    <s v="NO"/>
    <n v="61"/>
    <s v="No"/>
    <s v="No"/>
    <n v="222000"/>
    <s v="ASALARIADO"/>
    <n v="61"/>
  </r>
  <r>
    <n v="4050"/>
    <s v="HOMBRE"/>
    <n v="350672.26"/>
    <s v="ASALARIADO"/>
    <s v="SECTOR PRIVADO"/>
    <x v="0"/>
    <s v="NO"/>
    <s v="NO"/>
    <n v="34"/>
    <s v="No"/>
    <s v="No"/>
    <n v="350672.26"/>
    <s v="ASALARIADO"/>
    <n v="34"/>
  </r>
  <r>
    <n v="4051"/>
    <s v="HOMBRE"/>
    <n v="782348.4"/>
    <s v="ASALARIADO"/>
    <s v="SECTOR PRIVADO"/>
    <x v="0"/>
    <s v="NO"/>
    <s v="NO"/>
    <n v="27"/>
    <s v="No"/>
    <s v="No"/>
    <n v="782348.4"/>
    <s v="ASALARIADO"/>
    <n v="27"/>
  </r>
  <r>
    <n v="4052"/>
    <s v="HOMBRE"/>
    <n v="278030"/>
    <s v="CONVENIOS ESPECIALES DE TRABAJADORES INDEPENDIENTES"/>
    <s v="SECTOR PRIVADO"/>
    <x v="0"/>
    <s v="NO"/>
    <s v="NO"/>
    <n v="57"/>
    <s v="No"/>
    <s v="No"/>
    <n v="278030"/>
    <s v="CONVENIOS ESPECIALES DE TRABAJADORES INDEPENDIENTES"/>
    <n v="57"/>
  </r>
  <r>
    <n v="4053"/>
    <s v="MUJER"/>
    <n v="269309.07"/>
    <s v="ASALARIADO"/>
    <s v="SECTOR PUBLICO"/>
    <x v="0"/>
    <s v="NO"/>
    <s v="NO"/>
    <n v="28"/>
    <s v="No"/>
    <s v="No"/>
    <n v="269309.07"/>
    <s v="ASALARIADO"/>
    <n v="28"/>
  </r>
  <r>
    <n v="4054"/>
    <s v="MUJER"/>
    <n v="742483"/>
    <s v="TRABAJADOR INDEPENDIENTE"/>
    <s v="SECTOR PRIVADO"/>
    <x v="0"/>
    <s v="NO"/>
    <s v="NO"/>
    <n v="50"/>
    <s v="No"/>
    <s v="No"/>
    <n v="742483"/>
    <s v="TRABAJADOR INDEPENDIENTE"/>
    <n v="50"/>
  </r>
  <r>
    <n v="4055"/>
    <s v="HOMBRE"/>
    <n v="566297"/>
    <s v="TRABAJADOR INDEPENDIENTE"/>
    <s v="SECTOR PRIVADO"/>
    <x v="0"/>
    <s v="NO"/>
    <s v="SI"/>
    <n v="42"/>
    <s v="No"/>
    <s v="No"/>
    <n v="566297"/>
    <s v="TRABAJADOR INDEPENDIENTE"/>
    <n v="42"/>
  </r>
  <r>
    <n v="4056"/>
    <s v="HOMBRE"/>
    <n v="816719"/>
    <s v="ASALARIADO"/>
    <s v="SECTOR PUBLICO"/>
    <x v="0"/>
    <s v="NO"/>
    <s v="NO"/>
    <n v="56"/>
    <s v="No"/>
    <s v="No"/>
    <n v="816719"/>
    <s v="ASALARIADO"/>
    <n v="56"/>
  </r>
  <r>
    <n v="4057"/>
    <s v="HOMBRE"/>
    <n v="818075.21"/>
    <s v="PENSIONADOS EN SU PROPIO SISTEMA"/>
    <s v="SECTOR PUBLICO"/>
    <x v="0"/>
    <s v="NO"/>
    <s v="NO"/>
    <n v="81"/>
    <s v="No"/>
    <s v="No"/>
    <n v="818075.21"/>
    <s v="PENSIONADOS EN SU PROPIO SISTEMA"/>
    <n v="81"/>
  </r>
  <r>
    <n v="4058"/>
    <s v="MUJER"/>
    <n v="312500"/>
    <s v="ASALARIADO"/>
    <s v="SECTOR PRIVADO"/>
    <x v="0"/>
    <s v="NO"/>
    <s v="NO"/>
    <n v="38"/>
    <s v="No"/>
    <s v="No"/>
    <n v="312500"/>
    <s v="ASALARIADO"/>
    <n v="38"/>
  </r>
  <r>
    <n v="4059"/>
    <s v="HOMBRE"/>
    <n v="278030"/>
    <s v="CONVENIOS ESPECIALES DE TRABAJADORES INDEPENDIENTES"/>
    <s v="SECTOR PRIVADO"/>
    <x v="0"/>
    <s v="NO"/>
    <s v="NO"/>
    <n v="32"/>
    <s v="No"/>
    <s v="No"/>
    <n v="278030"/>
    <s v="CONVENIOS ESPECIALES DE TRABAJADORES INDEPENDIENTES"/>
    <n v="32"/>
  </r>
  <r>
    <n v="4060"/>
    <s v="HOMBRE"/>
    <n v="354060.87"/>
    <s v="ASALARIADO"/>
    <s v="SECTOR PRIVADO"/>
    <x v="0"/>
    <s v="NO"/>
    <s v="NO"/>
    <n v="36"/>
    <s v="No"/>
    <s v="No"/>
    <n v="354060.87"/>
    <s v="ASALARIADO"/>
    <n v="36"/>
  </r>
  <r>
    <n v="4061"/>
    <s v="HOMBRE"/>
    <n v="585035.6"/>
    <s v="ASALARIADO"/>
    <s v="SECTOR PUBLICO"/>
    <x v="0"/>
    <s v="NO"/>
    <s v="NO"/>
    <n v="31"/>
    <s v="No"/>
    <s v="No"/>
    <n v="585035.6"/>
    <s v="ASALARIADO"/>
    <n v="31"/>
  </r>
  <r>
    <n v="4062"/>
    <s v="HOMBRE"/>
    <n v="120498.44"/>
    <s v="ASALARIADO"/>
    <s v="SECTOR PRIVADO"/>
    <x v="0"/>
    <s v="NO"/>
    <s v="NO"/>
    <n v="23"/>
    <s v="No"/>
    <s v="No"/>
    <n v="120498.44"/>
    <s v="ASALARIADO"/>
    <n v="23"/>
  </r>
  <r>
    <n v="4063"/>
    <s v="HOMBRE"/>
    <n v="728961.19"/>
    <s v="ASALARIADO"/>
    <s v="SECTOR PRIVADO"/>
    <x v="0"/>
    <s v="NO"/>
    <s v="NO"/>
    <n v="35"/>
    <s v="No"/>
    <s v="No"/>
    <n v="728961.19"/>
    <s v="ASALARIADO"/>
    <n v="35"/>
  </r>
  <r>
    <n v="4064"/>
    <s v="HOMBRE"/>
    <n v="787001"/>
    <s v="ASALARIADO"/>
    <s v="SECTOR PRIVADO"/>
    <x v="0"/>
    <s v="NO"/>
    <s v="NO"/>
    <n v="39"/>
    <s v="No"/>
    <s v="No"/>
    <n v="787001"/>
    <s v="ASALARIADO"/>
    <n v="39"/>
  </r>
  <r>
    <n v="4065"/>
    <s v="HOMBRE"/>
    <n v="589997"/>
    <s v="ASALARIADO"/>
    <s v="SECTOR PUBLICO"/>
    <x v="0"/>
    <s v="NO"/>
    <s v="NO"/>
    <n v="48"/>
    <s v="No"/>
    <s v="No"/>
    <n v="589997"/>
    <s v="ASALARIADO"/>
    <n v="48"/>
  </r>
  <r>
    <n v="4066"/>
    <s v="MUJER"/>
    <n v="278031"/>
    <s v="TRABAJADOR INDEPENDIENTE"/>
    <s v="SECTOR PRIVADO"/>
    <x v="0"/>
    <s v="NO"/>
    <s v="NO"/>
    <n v="51"/>
    <s v="No"/>
    <s v="No"/>
    <n v="278031"/>
    <s v="TRABAJADOR INDEPENDIENTE"/>
    <n v="51"/>
  </r>
  <r>
    <n v="4067"/>
    <s v="HOMBRE"/>
    <n v="450368.88"/>
    <s v="ASALARIADO"/>
    <s v="SECTOR PRIVADO"/>
    <x v="0"/>
    <s v="NO"/>
    <s v="NO"/>
    <n v="26"/>
    <s v="No"/>
    <s v="No"/>
    <n v="450368.88"/>
    <s v="ASALARIADO"/>
    <n v="26"/>
  </r>
  <r>
    <n v="4068"/>
    <s v="HOMBRE"/>
    <n v="800000"/>
    <s v="ASALARIADO"/>
    <s v="SECTOR PRIVADO"/>
    <x v="0"/>
    <s v="NO"/>
    <s v="NO"/>
    <n v="26"/>
    <s v="No"/>
    <s v="No"/>
    <n v="800000"/>
    <s v="ASALARIADO"/>
    <n v="26"/>
  </r>
  <r>
    <n v="4069"/>
    <s v="HOMBRE"/>
    <n v="394263"/>
    <s v="TRABAJADOR INDEPENDIENTE"/>
    <s v="SECTOR PRIVADO"/>
    <x v="0"/>
    <s v="SI"/>
    <s v="SI"/>
    <n v="51"/>
    <s v="No"/>
    <s v="No"/>
    <n v="394263"/>
    <s v="TRABAJADOR INDEPENDIENTE"/>
    <n v="51"/>
  </r>
  <r>
    <n v="4070"/>
    <s v="HOMBRE"/>
    <n v="145210"/>
    <s v="ASALARIADO"/>
    <s v="SECTOR PRIVADO"/>
    <x v="0"/>
    <s v="NO"/>
    <s v="SI"/>
    <n v="23"/>
    <s v="No"/>
    <s v="No"/>
    <n v="145210"/>
    <s v="ASALARIADO"/>
    <n v="23"/>
  </r>
  <r>
    <n v="4071"/>
    <s v="HOMBRE"/>
    <n v="381127"/>
    <s v="ASALARIADO"/>
    <s v="SECTOR PRIVADO"/>
    <x v="0"/>
    <s v="NO"/>
    <s v="NO"/>
    <n v="21"/>
    <s v="No"/>
    <s v="No"/>
    <n v="381127"/>
    <s v="ASALARIADO"/>
    <n v="21"/>
  </r>
  <r>
    <n v="4072"/>
    <s v="HOMBRE"/>
    <n v="674607.4"/>
    <s v="ASALARIADO"/>
    <s v="SECTOR PUBLICO"/>
    <x v="0"/>
    <s v="NO"/>
    <s v="NO"/>
    <n v="64"/>
    <s v="No"/>
    <s v="No"/>
    <n v="674607.4"/>
    <s v="ASALARIADO"/>
    <n v="64"/>
  </r>
  <r>
    <n v="4073"/>
    <s v="HOMBRE"/>
    <n v="60000"/>
    <s v="ASALARIADO"/>
    <s v="SECTOR PRIVADO"/>
    <x v="0"/>
    <s v="NO"/>
    <s v="SI"/>
    <n v="56"/>
    <s v="No"/>
    <s v="No"/>
    <n v="60000"/>
    <s v="ASALARIADO"/>
    <n v="56"/>
  </r>
  <r>
    <n v="4074"/>
    <s v="HOMBRE"/>
    <n v="278030"/>
    <s v="CONVENIOS ESPECIALES DE TRABAJADORES INDEPENDIENTES"/>
    <s v="SECTOR PRIVADO"/>
    <x v="0"/>
    <s v="NO"/>
    <s v="NO"/>
    <n v="62"/>
    <s v="No"/>
    <s v="No"/>
    <n v="278030"/>
    <s v="CONVENIOS ESPECIALES DE TRABAJADORES INDEPENDIENTES"/>
    <n v="62"/>
  </r>
  <r>
    <n v="4075"/>
    <s v="HOMBRE"/>
    <n v="594092"/>
    <s v="TRABAJADOR INDEPENDIENTE"/>
    <s v="SECTOR PRIVADO"/>
    <x v="0"/>
    <s v="NO"/>
    <s v="NO"/>
    <n v="41"/>
    <s v="No"/>
    <s v="No"/>
    <n v="594092"/>
    <s v="TRABAJADOR INDEPENDIENTE"/>
    <n v="41"/>
  </r>
  <r>
    <n v="4076"/>
    <s v="MUJER"/>
    <n v="438521"/>
    <s v="PENSIONADOS EN SU PROPIO SISTEMA"/>
    <s v="SECTOR PUBLICO"/>
    <x v="0"/>
    <s v="NO"/>
    <s v="NO"/>
    <n v="86"/>
    <s v="No"/>
    <s v="No"/>
    <n v="438521"/>
    <s v="PENSIONADOS EN SU PROPIO SISTEMA"/>
    <n v="86"/>
  </r>
  <r>
    <n v="4077"/>
    <s v="HOMBRE"/>
    <n v="527053.81999999995"/>
    <s v="ASALARIADO"/>
    <s v="SECTOR PRIVADO"/>
    <x v="0"/>
    <s v="NO"/>
    <s v="NO"/>
    <n v="40"/>
    <s v="No"/>
    <s v="No"/>
    <n v="527053.81999999995"/>
    <s v="ASALARIADO"/>
    <n v="40"/>
  </r>
  <r>
    <n v="4078"/>
    <s v="MUJER"/>
    <n v="528600.52"/>
    <s v="ASALARIADO"/>
    <s v="SECTOR PRIVADO"/>
    <x v="0"/>
    <s v="NO"/>
    <s v="NO"/>
    <n v="59"/>
    <s v="No"/>
    <s v="No"/>
    <n v="528600.52"/>
    <s v="ASALARIADO"/>
    <n v="59"/>
  </r>
  <r>
    <n v="4079"/>
    <s v="MUJER"/>
    <n v="447030.7"/>
    <s v="ASALARIADO"/>
    <s v="SECTOR PUBLICO"/>
    <x v="0"/>
    <s v="NO"/>
    <s v="NO"/>
    <n v="29"/>
    <s v="No"/>
    <s v="No"/>
    <n v="447030.7"/>
    <s v="ASALARIADO"/>
    <n v="29"/>
  </r>
  <r>
    <n v="4080"/>
    <s v="HOMBRE"/>
    <n v="67307.199999999997"/>
    <s v="ASALARIADO"/>
    <s v="SECTOR PRIVADO"/>
    <x v="0"/>
    <s v="NO"/>
    <s v="NO"/>
    <n v="33"/>
    <s v="No"/>
    <s v="No"/>
    <n v="67307.199999999997"/>
    <s v="ASALARIADO"/>
    <n v="33"/>
  </r>
  <r>
    <n v="4081"/>
    <s v="MUJER"/>
    <n v="2849858.1"/>
    <s v="ASALARIADO"/>
    <s v="SECTOR PUBLICO"/>
    <x v="0"/>
    <s v="NO"/>
    <s v="NO"/>
    <n v="58"/>
    <s v="Atípico"/>
    <s v="No"/>
    <n v="2849858.1"/>
    <s v="ASALARIADO"/>
    <n v="58"/>
  </r>
  <r>
    <n v="4082"/>
    <s v="HOMBRE"/>
    <n v="701516.48"/>
    <s v="ASALARIADO"/>
    <s v="SECTOR PRIVADO"/>
    <x v="0"/>
    <s v="NO"/>
    <s v="NO"/>
    <n v="38"/>
    <s v="No"/>
    <s v="No"/>
    <n v="701516.48"/>
    <s v="ASALARIADO"/>
    <n v="38"/>
  </r>
  <r>
    <n v="4083"/>
    <s v="HOMBRE"/>
    <n v="278030"/>
    <s v="CONVENIOS ESPECIALES DE TRABAJADORES INDEPENDIENTES"/>
    <s v="SECTOR PRIVADO"/>
    <x v="0"/>
    <s v="NO"/>
    <s v="NO"/>
    <n v="49"/>
    <s v="No"/>
    <s v="No"/>
    <n v="278030"/>
    <s v="CONVENIOS ESPECIALES DE TRABAJADORES INDEPENDIENTES"/>
    <n v="49"/>
  </r>
  <r>
    <n v="4084"/>
    <s v="HOMBRE"/>
    <n v="114590"/>
    <s v="ASALARIADO"/>
    <s v="SECTOR PRIVADO"/>
    <x v="0"/>
    <s v="NO"/>
    <s v="NO"/>
    <n v="40"/>
    <s v="No"/>
    <s v="No"/>
    <n v="114590"/>
    <s v="ASALARIADO"/>
    <n v="40"/>
  </r>
  <r>
    <n v="4085"/>
    <s v="MUJER"/>
    <n v="586357"/>
    <s v="PENSIONADOS EN SU PROPIO SISTEMA"/>
    <s v="SECTOR PUBLICO"/>
    <x v="0"/>
    <s v="NO"/>
    <s v="NO"/>
    <n v="87"/>
    <s v="No"/>
    <s v="No"/>
    <n v="586357"/>
    <s v="PENSIONADOS EN SU PROPIO SISTEMA"/>
    <n v="87"/>
  </r>
  <r>
    <n v="4086"/>
    <s v="MUJER"/>
    <n v="41860.550000000003"/>
    <s v="ASALARIADO"/>
    <s v="SECTOR PRIVADO"/>
    <x v="0"/>
    <s v="SI"/>
    <s v="NO"/>
    <n v="39"/>
    <s v="No"/>
    <s v="No"/>
    <n v="41860.550000000003"/>
    <s v="ASALARIADO"/>
    <n v="39"/>
  </r>
  <r>
    <n v="4087"/>
    <s v="HOMBRE"/>
    <n v="385000"/>
    <s v="ASALARIADO"/>
    <s v="SECTOR PRIVADO"/>
    <x v="0"/>
    <s v="NO"/>
    <s v="NO"/>
    <n v="46"/>
    <s v="No"/>
    <s v="No"/>
    <n v="385000"/>
    <s v="ASALARIADO"/>
    <n v="46"/>
  </r>
  <r>
    <n v="4088"/>
    <s v="HOMBRE"/>
    <n v="373320"/>
    <s v="ASALARIADO"/>
    <s v="SECTOR PRIVADO"/>
    <x v="0"/>
    <s v="NO"/>
    <s v="NO"/>
    <n v="47"/>
    <s v="No"/>
    <s v="No"/>
    <n v="373320"/>
    <s v="ASALARIADO"/>
    <n v="47"/>
  </r>
  <r>
    <n v="4089"/>
    <s v="HOMBRE"/>
    <n v="356455"/>
    <s v="TRABAJADOR INDEPENDIENTE"/>
    <s v="SECTOR PRIVADO"/>
    <x v="0"/>
    <s v="NO"/>
    <s v="SI"/>
    <n v="50"/>
    <s v="No"/>
    <s v="No"/>
    <n v="356455"/>
    <s v="TRABAJADOR INDEPENDIENTE"/>
    <n v="50"/>
  </r>
  <r>
    <n v="4090"/>
    <s v="MUJER"/>
    <n v="383932.5"/>
    <s v="ASALARIADO"/>
    <s v="SECTOR PRIVADO"/>
    <x v="0"/>
    <s v="NO"/>
    <s v="NO"/>
    <n v="27"/>
    <s v="No"/>
    <s v="No"/>
    <n v="383932.5"/>
    <s v="ASALARIADO"/>
    <n v="27"/>
  </r>
  <r>
    <n v="4091"/>
    <s v="MUJER"/>
    <n v="432394.93"/>
    <s v="ASALARIADO"/>
    <s v="SECTOR PRIVADO"/>
    <x v="0"/>
    <s v="NO"/>
    <s v="NO"/>
    <n v="25"/>
    <s v="No"/>
    <s v="No"/>
    <n v="432394.93"/>
    <s v="ASALARIADO"/>
    <n v="25"/>
  </r>
  <r>
    <n v="4092"/>
    <s v="MUJER"/>
    <n v="347675"/>
    <s v="ASALARIADO"/>
    <s v="SECTOR PRIVADO"/>
    <x v="0"/>
    <s v="NO"/>
    <s v="NO"/>
    <n v="36"/>
    <s v="No"/>
    <s v="No"/>
    <n v="347675"/>
    <s v="ASALARIADO"/>
    <n v="36"/>
  </r>
  <r>
    <n v="4093"/>
    <s v="MUJER"/>
    <n v="297045"/>
    <s v="ASEGURADO VOLUNTARIO"/>
    <s v="SECTOR PRIVADO"/>
    <x v="0"/>
    <s v="SI"/>
    <s v="NO"/>
    <n v="39"/>
    <s v="No"/>
    <s v="No"/>
    <n v="297045"/>
    <s v="ASEGURADO VOLUNTARIO"/>
    <n v="39"/>
  </r>
  <r>
    <n v="4094"/>
    <s v="HOMBRE"/>
    <n v="305704"/>
    <s v="ASEGURADO VOLUNTARIO"/>
    <s v="SECTOR PRIVADO"/>
    <x v="0"/>
    <s v="NO"/>
    <s v="NO"/>
    <n v="34"/>
    <s v="No"/>
    <s v="No"/>
    <n v="305704"/>
    <s v="ASEGURADO VOLUNTARIO"/>
    <n v="34"/>
  </r>
  <r>
    <n v="4095"/>
    <s v="HOMBRE"/>
    <n v="2586422"/>
    <s v="ASALARIADO"/>
    <s v="SECTOR PUBLICO"/>
    <x v="0"/>
    <s v="NO"/>
    <s v="NO"/>
    <n v="43"/>
    <s v="Atípico"/>
    <s v="No"/>
    <n v="2586422"/>
    <s v="ASALARIADO"/>
    <n v="43"/>
  </r>
  <r>
    <n v="4096"/>
    <s v="HOMBRE"/>
    <n v="106000"/>
    <s v="ASALARIADO"/>
    <s v="SECTOR PRIVADO"/>
    <x v="0"/>
    <s v="NO"/>
    <s v="NO"/>
    <n v="22"/>
    <s v="No"/>
    <s v="No"/>
    <n v="106000"/>
    <s v="ASALARIADO"/>
    <n v="22"/>
  </r>
  <r>
    <n v="4097"/>
    <s v="MUJER"/>
    <n v="201666.67"/>
    <s v="ASALARIADO"/>
    <s v="SECTOR PRIVADO"/>
    <x v="0"/>
    <s v="SI"/>
    <s v="NO"/>
    <n v="49"/>
    <s v="No"/>
    <s v="No"/>
    <n v="201666.67"/>
    <s v="ASALARIADO"/>
    <n v="49"/>
  </r>
  <r>
    <n v="4098"/>
    <s v="MUJER"/>
    <n v="523886"/>
    <s v="TRABAJADOR INDEPENDIENTE"/>
    <s v="SECTOR PRIVADO"/>
    <x v="0"/>
    <s v="NO"/>
    <s v="NO"/>
    <n v="23"/>
    <s v="No"/>
    <s v="No"/>
    <n v="523886"/>
    <s v="TRABAJADOR INDEPENDIENTE"/>
    <n v="23"/>
  </r>
  <r>
    <n v="4099"/>
    <s v="MUJER"/>
    <n v="329720"/>
    <s v="ASEGURADO VOLUNTARIO"/>
    <s v="SECTOR PRIVADO"/>
    <x v="0"/>
    <s v="SI"/>
    <s v="NO"/>
    <n v="64"/>
    <s v="No"/>
    <s v="No"/>
    <n v="329720"/>
    <s v="ASEGURADO VOLUNTARIO"/>
    <n v="64"/>
  </r>
  <r>
    <n v="4100"/>
    <s v="HOMBRE"/>
    <n v="623672"/>
    <s v="ASALARIADO"/>
    <s v="SECTOR PRIVADO"/>
    <x v="0"/>
    <s v="NO"/>
    <s v="NO"/>
    <n v="51"/>
    <s v="No"/>
    <s v="No"/>
    <n v="623672"/>
    <s v="ASALARIADO"/>
    <n v="51"/>
  </r>
  <r>
    <n v="4101"/>
    <s v="MUJER"/>
    <n v="2389642.9"/>
    <s v="PENSIONADOS EN SU PROPIO SISTEMA"/>
    <s v="SECTOR PUBLICO"/>
    <x v="0"/>
    <s v="NO"/>
    <s v="NO"/>
    <n v="85"/>
    <s v="Atípico"/>
    <s v="No"/>
    <n v="2389642.9"/>
    <s v="PENSIONADOS EN SU PROPIO SISTEMA"/>
    <n v="85"/>
  </r>
  <r>
    <n v="4102"/>
    <s v="HOMBRE"/>
    <n v="322916.59999999998"/>
    <s v="ASALARIADO"/>
    <s v="SECTOR PRIVADO"/>
    <x v="0"/>
    <s v="NO"/>
    <s v="SI"/>
    <n v="39"/>
    <s v="No"/>
    <s v="No"/>
    <n v="322916.59999999998"/>
    <s v="ASALARIADO"/>
    <n v="39"/>
  </r>
  <r>
    <n v="4103"/>
    <s v="MUJER"/>
    <n v="299206"/>
    <s v="ASALARIADO"/>
    <s v="SECTOR PRIVADO"/>
    <x v="0"/>
    <s v="NO"/>
    <s v="NO"/>
    <n v="39"/>
    <s v="No"/>
    <s v="No"/>
    <n v="299206"/>
    <s v="ASALARIADO"/>
    <n v="39"/>
  </r>
  <r>
    <n v="4104"/>
    <s v="HOMBRE"/>
    <n v="445761.76"/>
    <s v="ASALARIADO"/>
    <s v="SECTOR PRIVADO"/>
    <x v="0"/>
    <s v="NO"/>
    <s v="NO"/>
    <n v="30"/>
    <s v="No"/>
    <s v="No"/>
    <n v="445761.76"/>
    <s v="ASALARIADO"/>
    <n v="30"/>
  </r>
  <r>
    <n v="4105"/>
    <s v="HOMBRE"/>
    <n v="297046"/>
    <s v="ASEGURADO VOLUNTARIO"/>
    <s v="SECTOR PRIVADO"/>
    <x v="0"/>
    <s v="NO"/>
    <s v="NO"/>
    <n v="61"/>
    <s v="No"/>
    <s v="No"/>
    <n v="297046"/>
    <s v="ASEGURADO VOLUNTARIO"/>
    <n v="61"/>
  </r>
  <r>
    <n v="4106"/>
    <s v="MUJER"/>
    <n v="390833.33"/>
    <s v="ASALARIADO"/>
    <s v="SECTOR PRIVADO"/>
    <x v="0"/>
    <s v="NO"/>
    <s v="NO"/>
    <n v="41"/>
    <s v="No"/>
    <s v="No"/>
    <n v="390833.33"/>
    <s v="ASALARIADO"/>
    <n v="41"/>
  </r>
  <r>
    <n v="4107"/>
    <s v="MUJER"/>
    <n v="29700"/>
    <s v="ASALARIADO"/>
    <s v="SECTOR PRIVADO"/>
    <x v="0"/>
    <s v="NO"/>
    <s v="NO"/>
    <n v="29"/>
    <s v="No"/>
    <s v="No"/>
    <n v="29700"/>
    <s v="ASALARIADO"/>
    <n v="29"/>
  </r>
  <r>
    <n v="4108"/>
    <s v="MUJER"/>
    <n v="1186398.1599999999"/>
    <s v="ASALARIADO"/>
    <s v="SECTOR PRIVADO"/>
    <x v="0"/>
    <s v="NO"/>
    <s v="NO"/>
    <n v="41"/>
    <s v="No"/>
    <s v="No"/>
    <n v="1186398.1599999999"/>
    <s v="ASALARIADO"/>
    <n v="41"/>
  </r>
  <r>
    <n v="4109"/>
    <s v="MUJER"/>
    <n v="839613"/>
    <s v="ASALARIADO"/>
    <s v="SECTOR PRIVADO"/>
    <x v="0"/>
    <s v="SI"/>
    <s v="NO"/>
    <n v="29"/>
    <s v="No"/>
    <s v="No"/>
    <n v="839613"/>
    <s v="ASALARIADO"/>
    <n v="29"/>
  </r>
  <r>
    <n v="4110"/>
    <s v="MUJER"/>
    <n v="1125420"/>
    <s v="ASALARIADO"/>
    <s v="SECTOR PUBLICO"/>
    <x v="0"/>
    <s v="NO"/>
    <s v="SI"/>
    <n v="29"/>
    <s v="No"/>
    <s v="No"/>
    <n v="1125420"/>
    <s v="ASALARIADO"/>
    <n v="29"/>
  </r>
  <r>
    <n v="4111"/>
    <s v="MUJER"/>
    <n v="432600"/>
    <s v="ASALARIADO"/>
    <s v="SECTOR PRIVADO"/>
    <x v="0"/>
    <s v="NO"/>
    <s v="SI"/>
    <n v="59"/>
    <s v="No"/>
    <s v="No"/>
    <n v="432600"/>
    <s v="ASALARIADO"/>
    <n v="59"/>
  </r>
  <r>
    <n v="4112"/>
    <s v="HOMBRE"/>
    <n v="403983"/>
    <s v="TRABAJADOR INDEPENDIENTE"/>
    <s v="SECTOR PRIVADO"/>
    <x v="0"/>
    <s v="NO"/>
    <s v="NO"/>
    <n v="53"/>
    <s v="No"/>
    <s v="No"/>
    <n v="403983"/>
    <s v="TRABAJADOR INDEPENDIENTE"/>
    <n v="53"/>
  </r>
  <r>
    <n v="4113"/>
    <s v="MUJER"/>
    <n v="340000"/>
    <s v="ASALARIADO"/>
    <s v="SECTOR PRIVADO"/>
    <x v="0"/>
    <s v="NO"/>
    <s v="SI"/>
    <n v="43"/>
    <s v="No"/>
    <s v="No"/>
    <n v="340000"/>
    <s v="ASALARIADO"/>
    <n v="43"/>
  </r>
  <r>
    <n v="4114"/>
    <s v="MUJER"/>
    <n v="1221960.4099999999"/>
    <s v="ASALARIADO"/>
    <s v="SECTOR PUBLICO"/>
    <x v="0"/>
    <s v="NO"/>
    <s v="NO"/>
    <n v="42"/>
    <s v="No"/>
    <s v="No"/>
    <n v="1221960.4099999999"/>
    <s v="ASALARIADO"/>
    <n v="42"/>
  </r>
  <r>
    <n v="4115"/>
    <s v="MUJER"/>
    <n v="399934"/>
    <s v="ASALARIADO"/>
    <s v="SECTOR PUBLICO"/>
    <x v="0"/>
    <s v="NO"/>
    <s v="SI"/>
    <n v="36"/>
    <s v="No"/>
    <s v="No"/>
    <n v="399934"/>
    <s v="ASALARIADO"/>
    <n v="36"/>
  </r>
  <r>
    <n v="4116"/>
    <s v="HOMBRE"/>
    <n v="205570"/>
    <s v="ASALARIADO"/>
    <s v="SECTOR PRIVADO"/>
    <x v="0"/>
    <s v="NO"/>
    <s v="NO"/>
    <n v="38"/>
    <s v="No"/>
    <s v="No"/>
    <n v="205570"/>
    <s v="ASALARIADO"/>
    <n v="38"/>
  </r>
  <r>
    <n v="4117"/>
    <s v="MUJER"/>
    <n v="300018"/>
    <s v="ASEGURADO VOLUNTARIO"/>
    <s v="SECTOR PRIVADO"/>
    <x v="0"/>
    <s v="NO"/>
    <s v="NO"/>
    <n v="34"/>
    <s v="No"/>
    <s v="No"/>
    <n v="300018"/>
    <s v="ASEGURADO VOLUNTARIO"/>
    <n v="34"/>
  </r>
  <r>
    <n v="4118"/>
    <s v="MUJER"/>
    <n v="386161"/>
    <s v="TRABAJADOR INDEPENDIENTE"/>
    <s v="SECTOR PRIVADO"/>
    <x v="0"/>
    <s v="NO"/>
    <s v="SI"/>
    <n v="47"/>
    <s v="No"/>
    <s v="No"/>
    <n v="386161"/>
    <s v="TRABAJADOR INDEPENDIENTE"/>
    <n v="47"/>
  </r>
  <r>
    <n v="4119"/>
    <s v="HOMBRE"/>
    <n v="144000"/>
    <s v="ASALARIADO"/>
    <s v="SECTOR PRIVADO"/>
    <x v="0"/>
    <s v="NO"/>
    <s v="NO"/>
    <n v="35"/>
    <s v="No"/>
    <s v="No"/>
    <n v="144000"/>
    <s v="ASALARIADO"/>
    <n v="35"/>
  </r>
  <r>
    <n v="4120"/>
    <s v="HOMBRE"/>
    <n v="394526"/>
    <s v="TRABAJADOR INDEPENDIENTE"/>
    <s v="SECTOR PRIVADO"/>
    <x v="0"/>
    <s v="NO"/>
    <s v="SI"/>
    <n v="48"/>
    <s v="No"/>
    <s v="No"/>
    <n v="394526"/>
    <s v="TRABAJADOR INDEPENDIENTE"/>
    <n v="48"/>
  </r>
  <r>
    <n v="4121"/>
    <s v="MUJER"/>
    <n v="540083"/>
    <s v="TRABAJADOR INDEPENDIENTE"/>
    <s v="SECTOR PRIVADO"/>
    <x v="0"/>
    <s v="NO"/>
    <s v="SI"/>
    <n v="41"/>
    <s v="No"/>
    <s v="No"/>
    <n v="540083"/>
    <s v="TRABAJADOR INDEPENDIENTE"/>
    <n v="41"/>
  </r>
  <r>
    <n v="4122"/>
    <s v="HOMBRE"/>
    <n v="280000"/>
    <s v="ASALARIADO"/>
    <s v="SECTOR PRIVADO"/>
    <x v="0"/>
    <s v="SI"/>
    <s v="NO"/>
    <n v="26"/>
    <s v="No"/>
    <s v="No"/>
    <n v="280000"/>
    <s v="ASALARIADO"/>
    <n v="26"/>
  </r>
  <r>
    <n v="4123"/>
    <s v="HOMBRE"/>
    <n v="350000"/>
    <s v="ASALARIADO"/>
    <s v="SECTOR PRIVADO"/>
    <x v="0"/>
    <s v="NO"/>
    <s v="NO"/>
    <n v="25"/>
    <s v="No"/>
    <s v="No"/>
    <n v="350000"/>
    <s v="ASALARIADO"/>
    <n v="25"/>
  </r>
  <r>
    <n v="4124"/>
    <s v="MUJER"/>
    <n v="382000"/>
    <s v="ASALARIADO"/>
    <s v="SECTOR PRIVADO"/>
    <x v="0"/>
    <s v="NO"/>
    <s v="NO"/>
    <n v="20"/>
    <s v="No"/>
    <s v="No"/>
    <n v="382000"/>
    <s v="ASALARIADO"/>
    <n v="20"/>
  </r>
  <r>
    <n v="4125"/>
    <s v="HOMBRE"/>
    <n v="933124"/>
    <s v="TRABAJADOR INDEPENDIENTE"/>
    <s v="SECTOR PRIVADO"/>
    <x v="0"/>
    <s v="NO"/>
    <s v="NO"/>
    <n v="49"/>
    <s v="No"/>
    <s v="No"/>
    <n v="933124"/>
    <s v="TRABAJADOR INDEPENDIENTE"/>
    <n v="49"/>
  </r>
  <r>
    <n v="4126"/>
    <s v="MUJER"/>
    <n v="865457.02"/>
    <s v="ASALARIADO"/>
    <s v="SECTOR PUBLICO"/>
    <x v="0"/>
    <s v="NO"/>
    <s v="NO"/>
    <n v="42"/>
    <s v="No"/>
    <s v="No"/>
    <n v="865457.02"/>
    <s v="ASALARIADO"/>
    <n v="42"/>
  </r>
  <r>
    <n v="4127"/>
    <s v="MUJER"/>
    <n v="399967"/>
    <s v="PENSIONADOS EN SU PROPIO SISTEMA"/>
    <s v="SECTOR PUBLICO"/>
    <x v="0"/>
    <s v="NO"/>
    <s v="NO"/>
    <n v="82"/>
    <s v="No"/>
    <s v="No"/>
    <n v="399967"/>
    <s v="PENSIONADOS EN SU PROPIO SISTEMA"/>
    <n v="82"/>
  </r>
  <r>
    <n v="4128"/>
    <s v="HOMBRE"/>
    <n v="436800"/>
    <s v="ASALARIADO"/>
    <s v="SECTOR PRIVADO"/>
    <x v="0"/>
    <s v="NO"/>
    <s v="NO"/>
    <n v="53"/>
    <s v="No"/>
    <s v="No"/>
    <n v="436800"/>
    <s v="ASALARIADO"/>
    <n v="53"/>
  </r>
  <r>
    <n v="4129"/>
    <s v="HOMBRE"/>
    <n v="437896"/>
    <s v="TRABAJADOR INDEPENDIENTE"/>
    <s v="SECTOR PRIVADO"/>
    <x v="0"/>
    <s v="NO"/>
    <s v="NO"/>
    <n v="39"/>
    <s v="No"/>
    <s v="No"/>
    <n v="437896"/>
    <s v="TRABAJADOR INDEPENDIENTE"/>
    <n v="39"/>
  </r>
  <r>
    <n v="4130"/>
    <s v="HOMBRE"/>
    <n v="297046"/>
    <s v="TRABAJADOR INDEPENDIENTE"/>
    <s v="SECTOR PRIVADO"/>
    <x v="0"/>
    <s v="NO"/>
    <s v="NO"/>
    <n v="54"/>
    <s v="No"/>
    <s v="No"/>
    <n v="297046"/>
    <s v="TRABAJADOR INDEPENDIENTE"/>
    <n v="54"/>
  </r>
  <r>
    <n v="4131"/>
    <s v="MUJER"/>
    <n v="720408.6"/>
    <s v="ASALARIADO"/>
    <s v="SECTOR PUBLICO"/>
    <x v="0"/>
    <s v="NO"/>
    <s v="NO"/>
    <n v="45"/>
    <s v="No"/>
    <s v="No"/>
    <n v="720408.6"/>
    <s v="ASALARIADO"/>
    <n v="45"/>
  </r>
  <r>
    <n v="4132"/>
    <s v="HOMBRE"/>
    <n v="301184"/>
    <s v="ASALARIADO"/>
    <s v="SECTOR PRIVADO"/>
    <x v="0"/>
    <s v="NO"/>
    <s v="NO"/>
    <n v="46"/>
    <s v="No"/>
    <s v="No"/>
    <n v="301184"/>
    <s v="ASALARIADO"/>
    <n v="46"/>
  </r>
  <r>
    <n v="4133"/>
    <s v="HOMBRE"/>
    <n v="230000"/>
    <s v="ASALARIADO"/>
    <s v="SECTOR PRIVADO"/>
    <x v="0"/>
    <s v="NO"/>
    <s v="SI"/>
    <n v="60"/>
    <s v="No"/>
    <s v="No"/>
    <n v="230000"/>
    <s v="ASALARIADO"/>
    <n v="60"/>
  </r>
  <r>
    <n v="4134"/>
    <s v="MUJER"/>
    <n v="639148"/>
    <s v="TRABAJADOR INDEPENDIENTE"/>
    <s v="SECTOR PRIVADO"/>
    <x v="0"/>
    <s v="NO"/>
    <s v="NO"/>
    <n v="60"/>
    <s v="No"/>
    <s v="No"/>
    <n v="639148"/>
    <s v="TRABAJADOR INDEPENDIENTE"/>
    <n v="60"/>
  </r>
  <r>
    <n v="4135"/>
    <s v="MUJER"/>
    <n v="470713.7"/>
    <s v="ASALARIADO"/>
    <s v="SECTOR PRIVADO"/>
    <x v="0"/>
    <s v="NO"/>
    <s v="SI"/>
    <n v="36"/>
    <s v="No"/>
    <s v="No"/>
    <n v="470713.7"/>
    <s v="ASALARIADO"/>
    <n v="36"/>
  </r>
  <r>
    <n v="4136"/>
    <s v="HOMBRE"/>
    <n v="298482"/>
    <s v="TRABAJADOR INDEPENDIENTE"/>
    <s v="SECTOR PRIVADO"/>
    <x v="0"/>
    <s v="NO"/>
    <s v="NO"/>
    <n v="28"/>
    <s v="No"/>
    <s v="No"/>
    <n v="298482"/>
    <s v="TRABAJADOR INDEPENDIENTE"/>
    <n v="28"/>
  </r>
  <r>
    <n v="4137"/>
    <s v="HOMBRE"/>
    <n v="294661.86"/>
    <s v="ASALARIADO"/>
    <s v="SECTOR PRIVADO"/>
    <x v="0"/>
    <s v="NO"/>
    <s v="NO"/>
    <n v="25"/>
    <s v="No"/>
    <s v="No"/>
    <n v="294661.86"/>
    <s v="ASALARIADO"/>
    <n v="25"/>
  </r>
  <r>
    <n v="4138"/>
    <s v="HOMBRE"/>
    <n v="431178"/>
    <s v="ASALARIADO"/>
    <s v="SECTOR PRIVADO"/>
    <x v="0"/>
    <s v="NO"/>
    <s v="NO"/>
    <n v="56"/>
    <s v="No"/>
    <s v="No"/>
    <n v="431178"/>
    <s v="ASALARIADO"/>
    <n v="56"/>
  </r>
  <r>
    <n v="4139"/>
    <s v="MUJER"/>
    <n v="278035"/>
    <s v="ASEGURADO VOLUNTARIO"/>
    <s v="SECTOR PRIVADO"/>
    <x v="0"/>
    <s v="NO"/>
    <s v="NO"/>
    <n v="49"/>
    <s v="No"/>
    <s v="No"/>
    <n v="278035"/>
    <s v="ASEGURADO VOLUNTARIO"/>
    <n v="49"/>
  </r>
  <r>
    <n v="4140"/>
    <s v="MUJER"/>
    <n v="628333"/>
    <s v="ASALARIADO"/>
    <s v="SECTOR PRIVADO"/>
    <x v="0"/>
    <s v="NO"/>
    <s v="NO"/>
    <n v="32"/>
    <s v="No"/>
    <s v="No"/>
    <n v="628333"/>
    <s v="ASALARIADO"/>
    <n v="32"/>
  </r>
  <r>
    <n v="4141"/>
    <s v="MUJER"/>
    <n v="526107.13"/>
    <s v="ASALARIADO"/>
    <s v="SECTOR PUBLICO"/>
    <x v="0"/>
    <s v="NO"/>
    <s v="NO"/>
    <n v="37"/>
    <s v="No"/>
    <s v="No"/>
    <n v="526107.13"/>
    <s v="ASALARIADO"/>
    <n v="37"/>
  </r>
  <r>
    <n v="4142"/>
    <s v="MUJER"/>
    <n v="278030"/>
    <s v="CONVENIOS ESPECIALES DE TRABAJADORES INDEPENDIENTES"/>
    <s v="SECTOR PRIVADO"/>
    <x v="0"/>
    <s v="NO"/>
    <s v="NO"/>
    <n v="47"/>
    <s v="No"/>
    <s v="No"/>
    <n v="278030"/>
    <s v="CONVENIOS ESPECIALES DE TRABAJADORES INDEPENDIENTES"/>
    <n v="47"/>
  </r>
  <r>
    <n v="4143"/>
    <s v="MUJER"/>
    <n v="471872"/>
    <s v="ASALARIADO"/>
    <s v="SECTOR PUBLICO"/>
    <x v="0"/>
    <s v="NO"/>
    <s v="SI"/>
    <n v="33"/>
    <s v="No"/>
    <s v="No"/>
    <n v="471872"/>
    <s v="ASALARIADO"/>
    <n v="33"/>
  </r>
  <r>
    <n v="4144"/>
    <s v="MUJER"/>
    <n v="1416053"/>
    <s v="PENSIONADOS EN SU PROPIO SISTEMA"/>
    <s v="SECTOR PUBLICO"/>
    <x v="0"/>
    <s v="NO"/>
    <s v="NO"/>
    <n v="50"/>
    <s v="No"/>
    <s v="No"/>
    <n v="1416053"/>
    <s v="PENSIONADOS EN SU PROPIO SISTEMA"/>
    <n v="50"/>
  </r>
  <r>
    <n v="4145"/>
    <s v="HOMBRE"/>
    <n v="1017377.98"/>
    <s v="ASALARIADO"/>
    <s v="SECTOR PRIVADO"/>
    <x v="0"/>
    <s v="NO"/>
    <s v="NO"/>
    <n v="48"/>
    <s v="No"/>
    <s v="No"/>
    <n v="1017377.98"/>
    <s v="ASALARIADO"/>
    <n v="48"/>
  </r>
  <r>
    <n v="4146"/>
    <s v="MUJER"/>
    <n v="159787.23000000001"/>
    <s v="ASALARIADO"/>
    <s v="SECTOR PRIVADO"/>
    <x v="0"/>
    <s v="NO"/>
    <s v="NO"/>
    <n v="42"/>
    <s v="No"/>
    <s v="No"/>
    <n v="159787.23000000001"/>
    <s v="ASALARIADO"/>
    <n v="42"/>
  </r>
  <r>
    <n v="4147"/>
    <s v="MUJER"/>
    <n v="561950"/>
    <s v="ASALARIADO"/>
    <s v="SECTOR PUBLICO"/>
    <x v="0"/>
    <s v="NO"/>
    <s v="SI"/>
    <n v="32"/>
    <s v="No"/>
    <s v="No"/>
    <n v="561950"/>
    <s v="ASALARIADO"/>
    <n v="32"/>
  </r>
  <r>
    <n v="4148"/>
    <s v="HOMBRE"/>
    <n v="500000"/>
    <s v="ASALARIADO"/>
    <s v="SECTOR PRIVADO"/>
    <x v="0"/>
    <s v="SI"/>
    <s v="NO"/>
    <n v="29"/>
    <s v="No"/>
    <s v="No"/>
    <n v="500000"/>
    <s v="ASALARIADO"/>
    <n v="29"/>
  </r>
  <r>
    <n v="4149"/>
    <s v="HOMBRE"/>
    <n v="895921"/>
    <s v="ASALARIADO"/>
    <s v="SECTOR PRIVADO"/>
    <x v="0"/>
    <s v="NO"/>
    <s v="NO"/>
    <n v="24"/>
    <s v="No"/>
    <s v="No"/>
    <n v="895921"/>
    <s v="ASALARIADO"/>
    <n v="24"/>
  </r>
  <r>
    <n v="4150"/>
    <s v="MUJER"/>
    <n v="278030"/>
    <s v="ASEGURADO VOLUNTARIO"/>
    <s v="SECTOR PRIVADO"/>
    <x v="0"/>
    <s v="SI"/>
    <s v="NO"/>
    <n v="29"/>
    <s v="No"/>
    <s v="No"/>
    <n v="278030"/>
    <s v="ASEGURADO VOLUNTARIO"/>
    <n v="29"/>
  </r>
  <r>
    <n v="4151"/>
    <s v="HOMBRE"/>
    <n v="534683"/>
    <s v="TRABAJADOR INDEPENDIENTE"/>
    <s v="SECTOR PRIVADO"/>
    <x v="0"/>
    <s v="SI"/>
    <s v="SI"/>
    <n v="37"/>
    <s v="No"/>
    <s v="No"/>
    <n v="534683"/>
    <s v="TRABAJADOR INDEPENDIENTE"/>
    <n v="37"/>
  </r>
  <r>
    <n v="4152"/>
    <s v="HOMBRE"/>
    <n v="263305"/>
    <s v="ASALARIADO"/>
    <s v="SECTOR PRIVADO"/>
    <x v="0"/>
    <s v="NO"/>
    <s v="SI"/>
    <n v="34"/>
    <s v="No"/>
    <s v="No"/>
    <n v="263305"/>
    <s v="ASALARIADO"/>
    <n v="34"/>
  </r>
  <r>
    <n v="4153"/>
    <s v="HOMBRE"/>
    <n v="359544.27"/>
    <s v="CONVENIOS ESPECIALES DE ASEGURADOS VOLUNTARIOS"/>
    <s v="SECTOR PRIVADO"/>
    <x v="0"/>
    <s v="SI"/>
    <s v="NO"/>
    <n v="20"/>
    <s v="No"/>
    <s v="No"/>
    <n v="359544.27"/>
    <s v="CONVENIOS ESPECIALES DE ASEGURADOS VOLUNTARIOS"/>
    <n v="20"/>
  </r>
  <r>
    <n v="4154"/>
    <s v="HOMBRE"/>
    <n v="331059"/>
    <s v="TRABAJADOR INDEPENDIENTE"/>
    <s v="SECTOR PRIVADO"/>
    <x v="0"/>
    <s v="NO"/>
    <s v="SI"/>
    <n v="45"/>
    <s v="No"/>
    <s v="No"/>
    <n v="331059"/>
    <s v="TRABAJADOR INDEPENDIENTE"/>
    <n v="45"/>
  </r>
  <r>
    <n v="4155"/>
    <s v="MUJER"/>
    <n v="1226666.67"/>
    <s v="ASALARIADO"/>
    <s v="SECTOR PRIVADO"/>
    <x v="0"/>
    <s v="NO"/>
    <s v="NO"/>
    <n v="26"/>
    <s v="No"/>
    <s v="No"/>
    <n v="1226666.67"/>
    <s v="ASALARIADO"/>
    <n v="26"/>
  </r>
  <r>
    <n v="4156"/>
    <s v="MUJER"/>
    <n v="750000"/>
    <s v="ASALARIADO"/>
    <s v="SECTOR PRIVADO"/>
    <x v="0"/>
    <s v="NO"/>
    <s v="NO"/>
    <n v="35"/>
    <s v="No"/>
    <s v="No"/>
    <n v="750000"/>
    <s v="ASALARIADO"/>
    <n v="35"/>
  </r>
  <r>
    <n v="4157"/>
    <s v="HOMBRE"/>
    <n v="433710"/>
    <s v="ASALARIADO"/>
    <s v="SECTOR PRIVADO"/>
    <x v="0"/>
    <s v="NO"/>
    <s v="NO"/>
    <n v="60"/>
    <s v="No"/>
    <s v="No"/>
    <n v="433710"/>
    <s v="ASALARIADO"/>
    <n v="60"/>
  </r>
  <r>
    <n v="4158"/>
    <s v="HOMBRE"/>
    <n v="540083"/>
    <s v="TRABAJADOR INDEPENDIENTE"/>
    <s v="SECTOR PRIVADO"/>
    <x v="0"/>
    <s v="NO"/>
    <s v="SI"/>
    <n v="54"/>
    <s v="No"/>
    <s v="No"/>
    <n v="540083"/>
    <s v="TRABAJADOR INDEPENDIENTE"/>
    <n v="54"/>
  </r>
  <r>
    <n v="4159"/>
    <s v="HOMBRE"/>
    <n v="575195.69999999995"/>
    <s v="ASALARIADO"/>
    <s v="SECTOR PRIVADO"/>
    <x v="0"/>
    <s v="NO"/>
    <s v="NO"/>
    <n v="26"/>
    <s v="No"/>
    <s v="No"/>
    <n v="575195.69999999995"/>
    <s v="ASALARIADO"/>
    <n v="26"/>
  </r>
  <r>
    <n v="4160"/>
    <s v="HOMBRE"/>
    <n v="660110"/>
    <s v="ASALARIADO"/>
    <s v="SECTOR PRIVADO"/>
    <x v="0"/>
    <s v="NO"/>
    <s v="NO"/>
    <n v="54"/>
    <s v="No"/>
    <s v="No"/>
    <n v="660110"/>
    <s v="ASALARIADO"/>
    <n v="54"/>
  </r>
  <r>
    <n v="4161"/>
    <s v="HOMBRE"/>
    <n v="344000"/>
    <s v="ASALARIADO"/>
    <s v="SECTOR PRIVADO"/>
    <x v="0"/>
    <s v="NO"/>
    <s v="NO"/>
    <n v="33"/>
    <s v="No"/>
    <s v="No"/>
    <n v="344000"/>
    <s v="ASALARIADO"/>
    <n v="33"/>
  </r>
  <r>
    <n v="4162"/>
    <s v="MUJER"/>
    <n v="1201546.2"/>
    <s v="ASALARIADO"/>
    <s v="SECTOR PUBLICO"/>
    <x v="0"/>
    <s v="NO"/>
    <s v="NO"/>
    <n v="28"/>
    <s v="No"/>
    <s v="No"/>
    <n v="1201546.2"/>
    <s v="ASALARIADO"/>
    <n v="28"/>
  </r>
  <r>
    <n v="4163"/>
    <s v="MUJER"/>
    <n v="429500"/>
    <s v="ASALARIADO"/>
    <s v="SECTOR PRIVADO"/>
    <x v="0"/>
    <s v="NO"/>
    <s v="NO"/>
    <n v="53"/>
    <s v="No"/>
    <s v="No"/>
    <n v="429500"/>
    <s v="ASALARIADO"/>
    <n v="53"/>
  </r>
  <r>
    <n v="4164"/>
    <s v="HOMBRE"/>
    <n v="78000"/>
    <s v="ASALARIADO"/>
    <s v="SECTOR PRIVADO"/>
    <x v="0"/>
    <s v="NO"/>
    <s v="SI"/>
    <n v="31"/>
    <s v="No"/>
    <s v="No"/>
    <n v="78000"/>
    <s v="ASALARIADO"/>
    <n v="31"/>
  </r>
  <r>
    <n v="4165"/>
    <s v="HOMBRE"/>
    <n v="318620"/>
    <s v="ASALARIADO"/>
    <s v="SECTOR PRIVADO"/>
    <x v="0"/>
    <s v="NO"/>
    <s v="NO"/>
    <n v="60"/>
    <s v="No"/>
    <s v="No"/>
    <n v="318620"/>
    <s v="ASALARIADO"/>
    <n v="60"/>
  </r>
  <r>
    <n v="4166"/>
    <s v="HOMBRE"/>
    <n v="326035"/>
    <s v="PENSIONADOS EN SU PROPIO SISTEMA"/>
    <s v="SECTOR PUBLICO"/>
    <x v="0"/>
    <s v="NO"/>
    <s v="NO"/>
    <n v="67"/>
    <s v="No"/>
    <s v="No"/>
    <n v="326035"/>
    <s v="PENSIONADOS EN SU PROPIO SISTEMA"/>
    <n v="67"/>
  </r>
  <r>
    <n v="4167"/>
    <s v="HOMBRE"/>
    <n v="73502.649999999994"/>
    <s v="ASALARIADO"/>
    <s v="SECTOR PRIVADO"/>
    <x v="0"/>
    <s v="SI"/>
    <s v="NO"/>
    <n v="41"/>
    <s v="No"/>
    <s v="No"/>
    <n v="73502.649999999994"/>
    <s v="ASALARIADO"/>
    <n v="41"/>
  </r>
  <r>
    <n v="4168"/>
    <s v="MUJER"/>
    <n v="297429"/>
    <s v="ASEGURADO VOLUNTARIO"/>
    <s v="SECTOR PRIVADO"/>
    <x v="0"/>
    <s v="SI"/>
    <s v="SI"/>
    <n v="38"/>
    <s v="No"/>
    <s v="No"/>
    <n v="297429"/>
    <s v="ASEGURADO VOLUNTARIO"/>
    <n v="38"/>
  </r>
  <r>
    <n v="4169"/>
    <s v="HOMBRE"/>
    <n v="104226"/>
    <s v="ASALARIADO"/>
    <s v="SECTOR PRIVADO"/>
    <x v="0"/>
    <s v="NO"/>
    <s v="NO"/>
    <n v="22"/>
    <s v="No"/>
    <s v="No"/>
    <n v="104226"/>
    <s v="ASALARIADO"/>
    <n v="22"/>
  </r>
  <r>
    <n v="4170"/>
    <s v="MUJER"/>
    <n v="316043"/>
    <s v="ASALARIADO"/>
    <s v="SECTOR PUBLICO"/>
    <x v="0"/>
    <s v="NO"/>
    <s v="NO"/>
    <n v="49"/>
    <s v="No"/>
    <s v="No"/>
    <n v="316043"/>
    <s v="ASALARIADO"/>
    <n v="49"/>
  </r>
  <r>
    <n v="4171"/>
    <s v="HOMBRE"/>
    <n v="829677.14"/>
    <s v="ASALARIADO"/>
    <s v="SECTOR PUBLICO"/>
    <x v="0"/>
    <s v="NO"/>
    <s v="NO"/>
    <n v="47"/>
    <s v="No"/>
    <s v="No"/>
    <n v="829677.14"/>
    <s v="ASALARIADO"/>
    <n v="47"/>
  </r>
  <r>
    <n v="4172"/>
    <s v="MUJER"/>
    <n v="522807.1"/>
    <s v="PENSIONADOS EN SU PROPIO SISTEMA"/>
    <s v="SECTOR PUBLICO"/>
    <x v="0"/>
    <s v="NO"/>
    <s v="NO"/>
    <n v="70"/>
    <s v="No"/>
    <s v="No"/>
    <n v="522807.1"/>
    <s v="PENSIONADOS EN SU PROPIO SISTEMA"/>
    <n v="70"/>
  </r>
  <r>
    <n v="4173"/>
    <s v="HOMBRE"/>
    <n v="299441"/>
    <s v="ASEGURADO VOLUNTARIO"/>
    <s v="SECTOR PRIVADO"/>
    <x v="0"/>
    <s v="SI"/>
    <s v="NO"/>
    <n v="35"/>
    <s v="No"/>
    <s v="No"/>
    <n v="299441"/>
    <s v="ASEGURADO VOLUNTARIO"/>
    <n v="35"/>
  </r>
  <r>
    <n v="4174"/>
    <s v="MUJER"/>
    <n v="1594950"/>
    <s v="ASALARIADO"/>
    <s v="SECTOR PRIVADO"/>
    <x v="0"/>
    <s v="NO"/>
    <s v="NO"/>
    <n v="32"/>
    <s v="No"/>
    <s v="No"/>
    <n v="1594950"/>
    <s v="ASALARIADO"/>
    <n v="32"/>
  </r>
  <r>
    <n v="4175"/>
    <s v="HOMBRE"/>
    <n v="417317.4"/>
    <s v="ASALARIADO"/>
    <s v="SECTOR PRIVADO"/>
    <x v="0"/>
    <s v="SI"/>
    <s v="NO"/>
    <n v="32"/>
    <s v="No"/>
    <s v="No"/>
    <n v="417317.4"/>
    <s v="ASALARIADO"/>
    <n v="32"/>
  </r>
  <r>
    <n v="4176"/>
    <s v="HOMBRE"/>
    <n v="428852.94"/>
    <s v="ASALARIADO"/>
    <s v="SECTOR PRIVADO"/>
    <x v="0"/>
    <s v="SI"/>
    <s v="NO"/>
    <n v="32"/>
    <s v="No"/>
    <s v="No"/>
    <n v="428852.94"/>
    <s v="ASALARIADO"/>
    <n v="32"/>
  </r>
  <r>
    <n v="4177"/>
    <s v="HOMBRE"/>
    <n v="359544.27"/>
    <s v="CONVENIOS ESPECIALES DE ASEGURADOS VOLUNTARIOS"/>
    <s v="SECTOR PRIVADO"/>
    <x v="0"/>
    <s v="SI"/>
    <s v="NO"/>
    <n v="61"/>
    <s v="No"/>
    <s v="No"/>
    <n v="359544.27"/>
    <s v="CONVENIOS ESPECIALES DE ASEGURADOS VOLUNTARIOS"/>
    <n v="61"/>
  </r>
  <r>
    <n v="4178"/>
    <s v="HOMBRE"/>
    <n v="141509.48000000001"/>
    <s v="PENSIONADOS EN SU PROPIO SISTEMA"/>
    <s v="SECTOR PUBLICO"/>
    <x v="0"/>
    <s v="NO"/>
    <s v="NO"/>
    <n v="93"/>
    <s v="No"/>
    <s v="No"/>
    <n v="141509.48000000001"/>
    <s v="PENSIONADOS EN SU PROPIO SISTEMA"/>
    <n v="93"/>
  </r>
  <r>
    <n v="4179"/>
    <s v="HOMBRE"/>
    <n v="480445"/>
    <s v="ASALARIADO"/>
    <s v="SECTOR PUBLICO"/>
    <x v="0"/>
    <s v="NO"/>
    <s v="NO"/>
    <n v="44"/>
    <s v="No"/>
    <s v="No"/>
    <n v="480445"/>
    <s v="ASALARIADO"/>
    <n v="44"/>
  </r>
  <r>
    <n v="4180"/>
    <s v="MUJER"/>
    <n v="300000"/>
    <s v="ASALARIADO"/>
    <s v="SECTOR PRIVADO"/>
    <x v="0"/>
    <s v="NO"/>
    <s v="SI"/>
    <n v="43"/>
    <s v="No"/>
    <s v="No"/>
    <n v="300000"/>
    <s v="ASALARIADO"/>
    <n v="43"/>
  </r>
  <r>
    <n v="4181"/>
    <s v="HOMBRE"/>
    <n v="417493.72"/>
    <s v="ASALARIADO"/>
    <s v="SECTOR PRIVADO"/>
    <x v="0"/>
    <s v="SI"/>
    <s v="NO"/>
    <n v="57"/>
    <s v="No"/>
    <s v="No"/>
    <n v="417493.72"/>
    <s v="ASALARIADO"/>
    <n v="57"/>
  </r>
  <r>
    <n v="4182"/>
    <s v="HOMBRE"/>
    <n v="1709162"/>
    <s v="ASALARIADO"/>
    <s v="SECTOR PUBLICO"/>
    <x v="0"/>
    <s v="NO"/>
    <s v="SI"/>
    <n v="45"/>
    <s v="No"/>
    <s v="No"/>
    <n v="1709162"/>
    <s v="ASALARIADO"/>
    <n v="45"/>
  </r>
  <r>
    <n v="4183"/>
    <s v="HOMBRE"/>
    <n v="999555"/>
    <s v="ASALARIADO"/>
    <s v="SECTOR PUBLICO"/>
    <x v="0"/>
    <s v="NO"/>
    <s v="NO"/>
    <n v="35"/>
    <s v="No"/>
    <s v="No"/>
    <n v="999555"/>
    <s v="ASALARIADO"/>
    <n v="35"/>
  </r>
  <r>
    <n v="4184"/>
    <s v="HOMBRE"/>
    <n v="546926.74"/>
    <s v="ASALARIADO"/>
    <s v="SECTOR PRIVADO"/>
    <x v="0"/>
    <s v="NO"/>
    <s v="NO"/>
    <n v="28"/>
    <s v="No"/>
    <s v="No"/>
    <n v="546926.74"/>
    <s v="ASALARIADO"/>
    <n v="28"/>
  </r>
  <r>
    <n v="4185"/>
    <s v="HOMBRE"/>
    <n v="2000000"/>
    <s v="ASALARIADO"/>
    <s v="SECTOR PRIVADO"/>
    <x v="0"/>
    <s v="NO"/>
    <s v="NO"/>
    <n v="39"/>
    <s v="No"/>
    <s v="No"/>
    <n v="2000000"/>
    <s v="ASALARIADO"/>
    <n v="39"/>
  </r>
  <r>
    <n v="4186"/>
    <s v="HOMBRE"/>
    <n v="674614"/>
    <s v="ASALARIADO"/>
    <s v="SECTOR PUBLICO"/>
    <x v="0"/>
    <s v="NO"/>
    <s v="NO"/>
    <n v="61"/>
    <s v="No"/>
    <s v="No"/>
    <n v="674614"/>
    <s v="ASALARIADO"/>
    <n v="61"/>
  </r>
  <r>
    <n v="4187"/>
    <s v="HOMBRE"/>
    <n v="358876"/>
    <s v="ASALARIADO"/>
    <s v="SECTOR PRIVADO"/>
    <x v="0"/>
    <s v="NO"/>
    <s v="NO"/>
    <n v="28"/>
    <s v="No"/>
    <s v="No"/>
    <n v="358876"/>
    <s v="ASALARIADO"/>
    <n v="28"/>
  </r>
  <r>
    <n v="4188"/>
    <s v="HOMBRE"/>
    <n v="886478.2"/>
    <s v="ASALARIADO"/>
    <s v="SECTOR PUBLICO"/>
    <x v="0"/>
    <s v="NO"/>
    <s v="NO"/>
    <n v="35"/>
    <s v="No"/>
    <s v="No"/>
    <n v="886478.2"/>
    <s v="ASALARIADO"/>
    <n v="35"/>
  </r>
  <r>
    <n v="4189"/>
    <s v="HOMBRE"/>
    <n v="540083"/>
    <s v="TRABAJADOR INDEPENDIENTE"/>
    <s v="SECTOR PRIVADO"/>
    <x v="0"/>
    <s v="SI"/>
    <s v="SI"/>
    <n v="47"/>
    <s v="No"/>
    <s v="No"/>
    <n v="540083"/>
    <s v="TRABAJADOR INDEPENDIENTE"/>
    <n v="47"/>
  </r>
  <r>
    <n v="4190"/>
    <s v="MUJER"/>
    <n v="483037.91"/>
    <s v="PENSIONADOS EN SU PROPIO SISTEMA"/>
    <s v="SECTOR PUBLICO"/>
    <x v="0"/>
    <s v="NO"/>
    <s v="NO"/>
    <n v="84"/>
    <s v="No"/>
    <s v="No"/>
    <n v="483037.91"/>
    <s v="PENSIONADOS EN SU PROPIO SISTEMA"/>
    <n v="84"/>
  </r>
  <r>
    <n v="4191"/>
    <s v="MUJER"/>
    <n v="385548"/>
    <s v="TRABAJADOR INDEPENDIENTE"/>
    <s v="SECTOR PRIVADO"/>
    <x v="0"/>
    <s v="NO"/>
    <s v="NO"/>
    <n v="62"/>
    <s v="No"/>
    <s v="No"/>
    <n v="385548"/>
    <s v="TRABAJADOR INDEPENDIENTE"/>
    <n v="62"/>
  </r>
  <r>
    <n v="4192"/>
    <s v="HOMBRE"/>
    <n v="2870715.1"/>
    <s v="ASALARIADO"/>
    <s v="SECTOR PUBLICO"/>
    <x v="0"/>
    <s v="NO"/>
    <s v="NO"/>
    <n v="57"/>
    <s v="Atípico"/>
    <s v="No"/>
    <n v="2870715.1"/>
    <s v="ASALARIADO"/>
    <n v="57"/>
  </r>
  <r>
    <n v="4193"/>
    <s v="MUJER"/>
    <n v="297044"/>
    <s v="CONVENIOS ESPECIALES DE TRABAJADORES INDEPENDIENTES"/>
    <s v="SECTOR PRIVADO"/>
    <x v="0"/>
    <s v="NO"/>
    <s v="NO"/>
    <n v="55"/>
    <s v="No"/>
    <s v="No"/>
    <n v="297044"/>
    <s v="CONVENIOS ESPECIALES DE TRABAJADORES INDEPENDIENTES"/>
    <n v="55"/>
  </r>
  <r>
    <n v="4194"/>
    <s v="MUJER"/>
    <n v="302470"/>
    <s v="TRABAJADOR INDEPENDIENTE"/>
    <s v="SECTOR PRIVADO"/>
    <x v="0"/>
    <s v="NO"/>
    <s v="NO"/>
    <n v="24"/>
    <s v="No"/>
    <s v="No"/>
    <n v="302470"/>
    <s v="TRABAJADOR INDEPENDIENTE"/>
    <n v="24"/>
  </r>
  <r>
    <n v="4195"/>
    <s v="MUJER"/>
    <n v="297045"/>
    <s v="TRABAJADOR INDEPENDIENTE"/>
    <s v="SECTOR PRIVADO"/>
    <x v="0"/>
    <s v="NO"/>
    <s v="NO"/>
    <n v="63"/>
    <s v="No"/>
    <s v="No"/>
    <n v="297045"/>
    <s v="TRABAJADOR INDEPENDIENTE"/>
    <n v="63"/>
  </r>
  <r>
    <n v="4196"/>
    <s v="MUJER"/>
    <n v="441000"/>
    <s v="ASALARIADO"/>
    <s v="SECTOR PRIVADO"/>
    <x v="0"/>
    <s v="NO"/>
    <s v="NO"/>
    <n v="22"/>
    <s v="No"/>
    <s v="No"/>
    <n v="441000"/>
    <s v="ASALARIADO"/>
    <n v="22"/>
  </r>
  <r>
    <n v="4197"/>
    <s v="MUJER"/>
    <n v="181917"/>
    <s v="ASALARIADO"/>
    <s v="SECTOR PRIVADO"/>
    <x v="0"/>
    <s v="NO"/>
    <s v="NO"/>
    <n v="53"/>
    <s v="No"/>
    <s v="No"/>
    <n v="181917"/>
    <s v="ASALARIADO"/>
    <n v="53"/>
  </r>
  <r>
    <n v="4198"/>
    <s v="HOMBRE"/>
    <n v="297045"/>
    <s v="TRABAJADOR INDEPENDIENTE"/>
    <s v="SECTOR PRIVADO"/>
    <x v="0"/>
    <s v="NO"/>
    <s v="NO"/>
    <n v="34"/>
    <s v="No"/>
    <s v="No"/>
    <n v="297045"/>
    <s v="TRABAJADOR INDEPENDIENTE"/>
    <n v="34"/>
  </r>
  <r>
    <n v="4199"/>
    <s v="HOMBRE"/>
    <n v="486648.56"/>
    <s v="ASALARIADO"/>
    <s v="SECTOR PRIVADO"/>
    <x v="0"/>
    <s v="NO"/>
    <s v="NO"/>
    <n v="39"/>
    <s v="No"/>
    <s v="No"/>
    <n v="486648.56"/>
    <s v="ASALARIADO"/>
    <n v="39"/>
  </r>
  <r>
    <n v="4200"/>
    <s v="HOMBRE"/>
    <n v="359544.27"/>
    <s v="CONVENIOS ESPECIALES DE ASEGURADOS VOLUNTARIOS"/>
    <s v="SECTOR PRIVADO"/>
    <x v="0"/>
    <s v="SI"/>
    <s v="NO"/>
    <n v="38"/>
    <s v="No"/>
    <s v="No"/>
    <n v="359544.27"/>
    <s v="CONVENIOS ESPECIALES DE ASEGURADOS VOLUNTARIOS"/>
    <n v="38"/>
  </r>
  <r>
    <n v="4201"/>
    <s v="HOMBRE"/>
    <n v="346897.4"/>
    <s v="ASALARIADO"/>
    <s v="SECTOR PRIVADO"/>
    <x v="0"/>
    <s v="NO"/>
    <s v="NO"/>
    <n v="21"/>
    <s v="No"/>
    <s v="No"/>
    <n v="346897.4"/>
    <s v="ASALARIADO"/>
    <n v="21"/>
  </r>
  <r>
    <n v="4202"/>
    <s v="MUJER"/>
    <n v="278030"/>
    <s v="TRABAJADOR INDEPENDIENTE"/>
    <s v="SECTOR PRIVADO"/>
    <x v="0"/>
    <s v="NO"/>
    <s v="NO"/>
    <n v="54"/>
    <s v="No"/>
    <s v="No"/>
    <n v="278030"/>
    <s v="TRABAJADOR INDEPENDIENTE"/>
    <n v="54"/>
  </r>
  <r>
    <n v="4203"/>
    <s v="HOMBRE"/>
    <n v="846723.45"/>
    <s v="ASALARIADO"/>
    <s v="SECTOR PRIVADO"/>
    <x v="0"/>
    <s v="NO"/>
    <s v="NO"/>
    <n v="35"/>
    <s v="No"/>
    <s v="No"/>
    <n v="846723.45"/>
    <s v="ASALARIADO"/>
    <n v="35"/>
  </r>
  <r>
    <n v="4204"/>
    <s v="HOMBRE"/>
    <n v="300018"/>
    <s v="ASEGURADO VOLUNTARIO"/>
    <s v="SECTOR PRIVADO"/>
    <x v="0"/>
    <s v="NO"/>
    <s v="NO"/>
    <n v="64"/>
    <s v="No"/>
    <s v="No"/>
    <n v="300018"/>
    <s v="ASEGURADO VOLUNTARIO"/>
    <n v="64"/>
  </r>
  <r>
    <n v="4205"/>
    <s v="MUJER"/>
    <n v="169507"/>
    <s v="ASALARIADO"/>
    <s v="SECTOR PRIVADO"/>
    <x v="0"/>
    <s v="SI"/>
    <s v="NO"/>
    <n v="53"/>
    <s v="No"/>
    <s v="No"/>
    <n v="169507"/>
    <s v="ASALARIADO"/>
    <n v="53"/>
  </r>
  <r>
    <n v="4206"/>
    <s v="HOMBRE"/>
    <n v="302982"/>
    <s v="TRABAJADOR INDEPENDIENTE"/>
    <s v="SECTOR PRIVADO"/>
    <x v="0"/>
    <s v="NO"/>
    <s v="NO"/>
    <n v="63"/>
    <s v="No"/>
    <s v="No"/>
    <n v="302982"/>
    <s v="TRABAJADOR INDEPENDIENTE"/>
    <n v="63"/>
  </r>
  <r>
    <n v="4207"/>
    <s v="HOMBRE"/>
    <n v="428571.43"/>
    <s v="ASALARIADO"/>
    <s v="SECTOR PRIVADO"/>
    <x v="0"/>
    <s v="NO"/>
    <s v="NO"/>
    <n v="34"/>
    <s v="No"/>
    <s v="No"/>
    <n v="428571.43"/>
    <s v="ASALARIADO"/>
    <n v="34"/>
  </r>
  <r>
    <n v="4208"/>
    <s v="HOMBRE"/>
    <n v="418466"/>
    <s v="ASALARIADO"/>
    <s v="SECTOR PRIVADO"/>
    <x v="0"/>
    <s v="NO"/>
    <s v="NO"/>
    <n v="40"/>
    <s v="No"/>
    <s v="No"/>
    <n v="418466"/>
    <s v="ASALARIADO"/>
    <n v="40"/>
  </r>
  <r>
    <n v="4209"/>
    <s v="HOMBRE"/>
    <n v="407937"/>
    <s v="ASALARIADO"/>
    <s v="SECTOR PRIVADO"/>
    <x v="0"/>
    <s v="NO"/>
    <s v="NO"/>
    <n v="34"/>
    <s v="No"/>
    <s v="No"/>
    <n v="407937"/>
    <s v="ASALARIADO"/>
    <n v="34"/>
  </r>
  <r>
    <n v="4210"/>
    <s v="HOMBRE"/>
    <n v="461380"/>
    <s v="ASALARIADO"/>
    <s v="SECTOR PRIVADO"/>
    <x v="0"/>
    <s v="NO"/>
    <s v="NO"/>
    <n v="30"/>
    <s v="No"/>
    <s v="No"/>
    <n v="461380"/>
    <s v="ASALARIADO"/>
    <n v="30"/>
  </r>
  <r>
    <n v="4211"/>
    <s v="HOMBRE"/>
    <n v="746235"/>
    <s v="ASALARIADO"/>
    <s v="SECTOR PRIVADO"/>
    <x v="0"/>
    <s v="NO"/>
    <s v="NO"/>
    <n v="49"/>
    <s v="No"/>
    <s v="No"/>
    <n v="746235"/>
    <s v="ASALARIADO"/>
    <n v="49"/>
  </r>
  <r>
    <n v="4212"/>
    <s v="HOMBRE"/>
    <n v="1041833.32"/>
    <s v="ASALARIADO"/>
    <s v="SECTOR PUBLICO"/>
    <x v="0"/>
    <s v="NO"/>
    <s v="NO"/>
    <n v="60"/>
    <s v="No"/>
    <s v="No"/>
    <n v="1041833.32"/>
    <s v="ASALARIADO"/>
    <n v="60"/>
  </r>
  <r>
    <n v="4213"/>
    <s v="HOMBRE"/>
    <n v="324047"/>
    <s v="TRABAJADOR INDEPENDIENTE"/>
    <s v="SECTOR PRIVADO"/>
    <x v="1"/>
    <s v="NO"/>
    <s v="NO"/>
    <n v="65"/>
    <s v="No"/>
    <s v="No"/>
    <n v="324047"/>
    <s v="TRABAJADOR INDEPENDIENTE"/>
    <n v="65"/>
  </r>
  <r>
    <n v="4214"/>
    <s v="MUJER"/>
    <n v="1482778.51"/>
    <s v="ASALARIADO"/>
    <s v="SECTOR PRIVADO"/>
    <x v="0"/>
    <s v="NO"/>
    <s v="SI"/>
    <n v="37"/>
    <s v="No"/>
    <s v="No"/>
    <n v="1482778.51"/>
    <s v="ASALARIADO"/>
    <n v="37"/>
  </r>
  <r>
    <n v="4215"/>
    <s v="HOMBRE"/>
    <n v="620245"/>
    <s v="TRABAJADOR INDEPENDIENTE"/>
    <s v="SECTOR PRIVADO"/>
    <x v="0"/>
    <s v="NO"/>
    <s v="NO"/>
    <n v="45"/>
    <s v="No"/>
    <s v="No"/>
    <n v="620245"/>
    <s v="TRABAJADOR INDEPENDIENTE"/>
    <n v="45"/>
  </r>
  <r>
    <n v="4216"/>
    <s v="HOMBRE"/>
    <n v="37500"/>
    <s v="ASALARIADO"/>
    <s v="SECTOR PRIVADO"/>
    <x v="0"/>
    <s v="NO"/>
    <s v="SI"/>
    <n v="47"/>
    <s v="No"/>
    <s v="No"/>
    <n v="37500"/>
    <s v="ASALARIADO"/>
    <n v="47"/>
  </r>
  <r>
    <n v="4217"/>
    <s v="MUJER"/>
    <n v="297045"/>
    <s v="ASEGURADO VOLUNTARIO"/>
    <s v="SECTOR PRIVADO"/>
    <x v="0"/>
    <s v="NO"/>
    <s v="SI"/>
    <n v="48"/>
    <s v="No"/>
    <s v="No"/>
    <n v="297045"/>
    <s v="ASEGURADO VOLUNTARIO"/>
    <n v="48"/>
  </r>
  <r>
    <n v="4218"/>
    <s v="HOMBRE"/>
    <n v="1810740.4"/>
    <s v="ASALARIADO"/>
    <s v="SECTOR PUBLICO"/>
    <x v="0"/>
    <s v="NO"/>
    <s v="NO"/>
    <n v="55"/>
    <s v="No"/>
    <s v="No"/>
    <n v="1810740.4"/>
    <s v="ASALARIADO"/>
    <n v="55"/>
  </r>
  <r>
    <n v="4219"/>
    <s v="HOMBRE"/>
    <n v="8850000"/>
    <s v="ASALARIADO"/>
    <s v="SECTOR PRIVADO"/>
    <x v="0"/>
    <s v="NO"/>
    <s v="NO"/>
    <n v="41"/>
    <s v="Atípico"/>
    <s v="No"/>
    <n v="8850000"/>
    <s v="ASALARIADO"/>
    <n v="41"/>
  </r>
  <r>
    <n v="4220"/>
    <s v="MUJER"/>
    <n v="955676"/>
    <s v="TRABAJADOR INDEPENDIENTE"/>
    <s v="SECTOR PRIVADO"/>
    <x v="0"/>
    <s v="NO"/>
    <s v="NO"/>
    <n v="38"/>
    <s v="No"/>
    <s v="No"/>
    <n v="955676"/>
    <s v="TRABAJADOR INDEPENDIENTE"/>
    <n v="38"/>
  </r>
  <r>
    <n v="4221"/>
    <s v="HOMBRE"/>
    <n v="278030"/>
    <s v="CONVENIOS ESPECIALES DE TRABAJADORES INDEPENDIENTES"/>
    <s v="SECTOR PRIVADO"/>
    <x v="0"/>
    <s v="NO"/>
    <s v="NO"/>
    <n v="68"/>
    <s v="No"/>
    <s v="No"/>
    <n v="278030"/>
    <s v="CONVENIOS ESPECIALES DE TRABAJADORES INDEPENDIENTES"/>
    <n v="68"/>
  </r>
  <r>
    <n v="4222"/>
    <s v="HOMBRE"/>
    <n v="301502.2"/>
    <s v="ASALARIADO"/>
    <s v="SECTOR PRIVADO"/>
    <x v="0"/>
    <s v="NO"/>
    <s v="NO"/>
    <n v="29"/>
    <s v="No"/>
    <s v="No"/>
    <n v="301502.2"/>
    <s v="ASALARIADO"/>
    <n v="29"/>
  </r>
  <r>
    <n v="4223"/>
    <s v="HOMBRE"/>
    <n v="1331200"/>
    <s v="ASALARIADO"/>
    <s v="SECTOR PRIVADO"/>
    <x v="0"/>
    <s v="NO"/>
    <s v="NO"/>
    <n v="31"/>
    <s v="No"/>
    <s v="No"/>
    <n v="1331200"/>
    <s v="ASALARIADO"/>
    <n v="31"/>
  </r>
  <r>
    <n v="4224"/>
    <s v="MUJER"/>
    <n v="368052.97"/>
    <s v="ASALARIADO"/>
    <s v="SECTOR PRIVADO"/>
    <x v="0"/>
    <s v="NO"/>
    <s v="NO"/>
    <n v="37"/>
    <s v="No"/>
    <s v="No"/>
    <n v="368052.97"/>
    <s v="ASALARIADO"/>
    <n v="37"/>
  </r>
  <r>
    <n v="4225"/>
    <s v="HOMBRE"/>
    <n v="65000"/>
    <s v="ASALARIADO"/>
    <s v="SECTOR PRIVADO"/>
    <x v="0"/>
    <s v="SI"/>
    <s v="NO"/>
    <n v="33"/>
    <s v="No"/>
    <s v="No"/>
    <n v="65000"/>
    <s v="ASALARIADO"/>
    <n v="33"/>
  </r>
  <r>
    <n v="4226"/>
    <s v="MUJER"/>
    <n v="4770580"/>
    <s v="PENSIONADOS EN SU PROPIO SISTEMA"/>
    <s v="SECTOR PUBLICO"/>
    <x v="0"/>
    <s v="NO"/>
    <s v="NO"/>
    <n v="82"/>
    <s v="Atípico"/>
    <s v="No"/>
    <n v="4770580"/>
    <s v="PENSIONADOS EN SU PROPIO SISTEMA"/>
    <n v="82"/>
  </r>
  <r>
    <n v="4227"/>
    <s v="HOMBRE"/>
    <n v="1320594.4099999999"/>
    <s v="ASALARIADO"/>
    <s v="SECTOR PRIVADO"/>
    <x v="0"/>
    <s v="NO"/>
    <s v="NO"/>
    <n v="26"/>
    <s v="No"/>
    <s v="No"/>
    <n v="1320594.4099999999"/>
    <s v="ASALARIADO"/>
    <n v="26"/>
  </r>
  <r>
    <n v="4228"/>
    <s v="HOMBRE"/>
    <n v="349825"/>
    <s v="ASALARIADO"/>
    <s v="SECTOR PRIVADO"/>
    <x v="0"/>
    <s v="NO"/>
    <s v="NO"/>
    <n v="55"/>
    <s v="No"/>
    <s v="No"/>
    <n v="349825"/>
    <s v="ASALARIADO"/>
    <n v="55"/>
  </r>
  <r>
    <n v="4229"/>
    <s v="MUJER"/>
    <n v="410881.45"/>
    <s v="ASALARIADO"/>
    <s v="SECTOR PRIVADO"/>
    <x v="0"/>
    <s v="NO"/>
    <s v="NO"/>
    <n v="45"/>
    <s v="No"/>
    <s v="No"/>
    <n v="410881.45"/>
    <s v="ASALARIADO"/>
    <n v="45"/>
  </r>
  <r>
    <n v="4230"/>
    <s v="HOMBRE"/>
    <n v="600000"/>
    <s v="ASALARIADO"/>
    <s v="SECTOR PRIVADO"/>
    <x v="0"/>
    <s v="NO"/>
    <s v="SI"/>
    <n v="28"/>
    <s v="No"/>
    <s v="No"/>
    <n v="600000"/>
    <s v="ASALARIADO"/>
    <n v="28"/>
  </r>
  <r>
    <n v="4231"/>
    <s v="MUJER"/>
    <n v="631000"/>
    <s v="ASALARIADO"/>
    <s v="SECTOR PRIVADO"/>
    <x v="0"/>
    <s v="NO"/>
    <s v="NO"/>
    <n v="32"/>
    <s v="No"/>
    <s v="No"/>
    <n v="631000"/>
    <s v="ASALARIADO"/>
    <n v="32"/>
  </r>
  <r>
    <n v="4232"/>
    <s v="HOMBRE"/>
    <n v="1873201.89"/>
    <s v="ASALARIADO"/>
    <s v="SECTOR PRIVADO"/>
    <x v="0"/>
    <s v="NO"/>
    <s v="NO"/>
    <n v="49"/>
    <s v="No"/>
    <s v="No"/>
    <n v="1873201.89"/>
    <s v="ASALARIADO"/>
    <n v="49"/>
  </r>
  <r>
    <n v="4233"/>
    <s v="MUJER"/>
    <n v="875386"/>
    <s v="PENSIONADOS EN SU PROPIO SISTEMA"/>
    <s v="SECTOR PUBLICO"/>
    <x v="0"/>
    <s v="NO"/>
    <s v="NO"/>
    <n v="70"/>
    <s v="No"/>
    <s v="No"/>
    <n v="875386"/>
    <s v="PENSIONADOS EN SU PROPIO SISTEMA"/>
    <n v="70"/>
  </r>
  <r>
    <n v="4234"/>
    <s v="HOMBRE"/>
    <n v="325000"/>
    <s v="ASALARIADO"/>
    <s v="SECTOR PRIVADO"/>
    <x v="0"/>
    <s v="NO"/>
    <s v="NO"/>
    <n v="55"/>
    <s v="No"/>
    <s v="No"/>
    <n v="325000"/>
    <s v="ASALARIADO"/>
    <n v="55"/>
  </r>
  <r>
    <n v="4235"/>
    <s v="HOMBRE"/>
    <n v="300018"/>
    <s v="TRABAJADOR INDEPENDIENTE"/>
    <s v="SECTOR PRIVADO"/>
    <x v="0"/>
    <s v="NO"/>
    <s v="NO"/>
    <n v="38"/>
    <s v="No"/>
    <s v="No"/>
    <n v="300018"/>
    <s v="TRABAJADOR INDEPENDIENTE"/>
    <n v="38"/>
  </r>
  <r>
    <n v="4236"/>
    <s v="MUJER"/>
    <n v="326749"/>
    <s v="TRABAJADOR INDEPENDIENTE"/>
    <s v="SECTOR PRIVADO"/>
    <x v="0"/>
    <s v="NO"/>
    <s v="SI"/>
    <n v="34"/>
    <s v="No"/>
    <s v="No"/>
    <n v="326749"/>
    <s v="TRABAJADOR INDEPENDIENTE"/>
    <n v="34"/>
  </r>
  <r>
    <n v="4237"/>
    <s v="MUJER"/>
    <n v="355310.4"/>
    <s v="ASALARIADO"/>
    <s v="SECTOR PRIVADO"/>
    <x v="0"/>
    <s v="NO"/>
    <s v="NO"/>
    <n v="22"/>
    <s v="No"/>
    <s v="No"/>
    <n v="355310.4"/>
    <s v="ASALARIADO"/>
    <n v="22"/>
  </r>
  <r>
    <n v="4238"/>
    <s v="HOMBRE"/>
    <n v="278030"/>
    <s v="CONVENIOS ESPECIALES DE TRABAJADORES INDEPENDIENTES"/>
    <s v="SECTOR PRIVADO"/>
    <x v="0"/>
    <s v="NO"/>
    <s v="NO"/>
    <n v="49"/>
    <s v="No"/>
    <s v="No"/>
    <n v="278030"/>
    <s v="CONVENIOS ESPECIALES DE TRABAJADORES INDEPENDIENTES"/>
    <n v="49"/>
  </r>
  <r>
    <n v="4239"/>
    <s v="HOMBRE"/>
    <n v="2471513.6"/>
    <s v="ASALARIADO"/>
    <s v="SECTOR PUBLICO"/>
    <x v="0"/>
    <s v="NO"/>
    <s v="NO"/>
    <n v="56"/>
    <s v="Atípico"/>
    <s v="No"/>
    <n v="2471513.6"/>
    <s v="ASALARIADO"/>
    <n v="56"/>
  </r>
  <r>
    <n v="4240"/>
    <s v="HOMBRE"/>
    <n v="297046"/>
    <s v="TRABAJADOR INDEPENDIENTE"/>
    <s v="SECTOR PRIVADO"/>
    <x v="0"/>
    <s v="NO"/>
    <s v="SI"/>
    <n v="35"/>
    <s v="No"/>
    <s v="No"/>
    <n v="297046"/>
    <s v="TRABAJADOR INDEPENDIENTE"/>
    <n v="35"/>
  </r>
  <r>
    <n v="4241"/>
    <s v="HOMBRE"/>
    <n v="300018"/>
    <s v="ASEGURADO VOLUNTARIO"/>
    <s v="SECTOR PRIVADO"/>
    <x v="0"/>
    <s v="NO"/>
    <s v="NO"/>
    <n v="68"/>
    <s v="No"/>
    <s v="No"/>
    <n v="300018"/>
    <s v="ASEGURADO VOLUNTARIO"/>
    <n v="68"/>
  </r>
  <r>
    <n v="4242"/>
    <s v="MUJER"/>
    <n v="72107"/>
    <s v="ASALARIADO"/>
    <s v="SECTOR PRIVADO"/>
    <x v="0"/>
    <s v="NO"/>
    <s v="SI"/>
    <n v="24"/>
    <s v="No"/>
    <s v="No"/>
    <n v="72107"/>
    <s v="ASALARIADO"/>
    <n v="24"/>
  </r>
  <r>
    <n v="4243"/>
    <s v="MUJER"/>
    <n v="348503"/>
    <s v="ASALARIADO"/>
    <s v="SECTOR PRIVADO"/>
    <x v="0"/>
    <s v="NO"/>
    <s v="NO"/>
    <n v="41"/>
    <s v="No"/>
    <s v="No"/>
    <n v="348503"/>
    <s v="ASALARIADO"/>
    <n v="41"/>
  </r>
  <r>
    <n v="4244"/>
    <s v="HOMBRE"/>
    <n v="642383"/>
    <s v="ASALARIADO"/>
    <s v="SECTOR PUBLICO"/>
    <x v="0"/>
    <s v="NO"/>
    <s v="NO"/>
    <n v="27"/>
    <s v="No"/>
    <s v="No"/>
    <n v="642383"/>
    <s v="ASALARIADO"/>
    <n v="27"/>
  </r>
  <r>
    <n v="4245"/>
    <s v="MUJER"/>
    <n v="218508.48"/>
    <s v="ASALARIADO"/>
    <s v="SECTOR PRIVADO"/>
    <x v="0"/>
    <s v="SI"/>
    <s v="SI"/>
    <n v="49"/>
    <s v="No"/>
    <s v="No"/>
    <n v="218508.48"/>
    <s v="ASALARIADO"/>
    <n v="49"/>
  </r>
  <r>
    <n v="4246"/>
    <s v="HOMBRE"/>
    <n v="650000.12"/>
    <s v="ASALARIADO"/>
    <s v="SECTOR PRIVADO"/>
    <x v="0"/>
    <s v="NO"/>
    <s v="NO"/>
    <n v="27"/>
    <s v="No"/>
    <s v="No"/>
    <n v="650000.12"/>
    <s v="ASALARIADO"/>
    <n v="27"/>
  </r>
  <r>
    <n v="4247"/>
    <s v="HOMBRE"/>
    <n v="406358"/>
    <s v="TRABAJADOR INDEPENDIENTE"/>
    <s v="SECTOR PRIVADO"/>
    <x v="0"/>
    <s v="NO"/>
    <s v="SI"/>
    <n v="60"/>
    <s v="No"/>
    <s v="No"/>
    <n v="406358"/>
    <s v="TRABAJADOR INDEPENDIENTE"/>
    <n v="60"/>
  </r>
  <r>
    <n v="4248"/>
    <s v="HOMBRE"/>
    <n v="100000"/>
    <s v="ASALARIADO"/>
    <s v="SECTOR PRIVADO"/>
    <x v="0"/>
    <s v="NO"/>
    <s v="NO"/>
    <n v="56"/>
    <s v="No"/>
    <s v="No"/>
    <n v="100000"/>
    <s v="ASALARIADO"/>
    <n v="56"/>
  </r>
  <r>
    <n v="4249"/>
    <s v="HOMBRE"/>
    <n v="171013.5"/>
    <s v="ASALARIADO"/>
    <s v="SECTOR PRIVADO"/>
    <x v="0"/>
    <s v="NO"/>
    <s v="NO"/>
    <n v="24"/>
    <s v="No"/>
    <s v="No"/>
    <n v="171013.5"/>
    <s v="ASALARIADO"/>
    <n v="24"/>
  </r>
  <r>
    <n v="4250"/>
    <s v="MUJER"/>
    <n v="999660.5"/>
    <s v="ASALARIADO"/>
    <s v="SECTOR PRIVADO"/>
    <x v="0"/>
    <s v="SI"/>
    <s v="NO"/>
    <n v="30"/>
    <s v="No"/>
    <s v="No"/>
    <n v="999660.5"/>
    <s v="ASALARIADO"/>
    <n v="30"/>
  </r>
  <r>
    <n v="4251"/>
    <s v="HOMBRE"/>
    <n v="370517.81"/>
    <s v="ASALARIADO"/>
    <s v="SECTOR PRIVADO"/>
    <x v="0"/>
    <s v="NO"/>
    <s v="NO"/>
    <n v="28"/>
    <s v="No"/>
    <s v="No"/>
    <n v="370517.81"/>
    <s v="ASALARIADO"/>
    <n v="28"/>
  </r>
  <r>
    <n v="4252"/>
    <s v="HOMBRE"/>
    <n v="478473.57"/>
    <s v="ASALARIADO"/>
    <s v="SECTOR PRIVADO"/>
    <x v="0"/>
    <s v="NO"/>
    <s v="NO"/>
    <n v="26"/>
    <s v="No"/>
    <s v="No"/>
    <n v="478473.57"/>
    <s v="ASALARIADO"/>
    <n v="26"/>
  </r>
  <r>
    <n v="4253"/>
    <s v="MUJER"/>
    <n v="488864.43"/>
    <s v="ASALARIADO"/>
    <s v="SECTOR PUBLICO"/>
    <x v="0"/>
    <s v="NO"/>
    <s v="NO"/>
    <n v="25"/>
    <s v="No"/>
    <s v="No"/>
    <n v="488864.43"/>
    <s v="ASALARIADO"/>
    <n v="25"/>
  </r>
  <r>
    <n v="4254"/>
    <s v="HOMBRE"/>
    <n v="440625"/>
    <s v="ASALARIADO"/>
    <s v="SECTOR PRIVADO"/>
    <x v="0"/>
    <s v="NO"/>
    <s v="NO"/>
    <n v="26"/>
    <s v="No"/>
    <s v="No"/>
    <n v="440625"/>
    <s v="ASALARIADO"/>
    <n v="26"/>
  </r>
  <r>
    <n v="4255"/>
    <s v="HOMBRE"/>
    <n v="323266.27"/>
    <s v="ASALARIADO"/>
    <s v="SECTOR PRIVADO"/>
    <x v="0"/>
    <s v="NO"/>
    <s v="NO"/>
    <n v="26"/>
    <s v="No"/>
    <s v="No"/>
    <n v="323266.27"/>
    <s v="ASALARIADO"/>
    <n v="26"/>
  </r>
  <r>
    <n v="4256"/>
    <s v="HOMBRE"/>
    <n v="525000"/>
    <s v="ASALARIADO"/>
    <s v="SECTOR PRIVADO"/>
    <x v="0"/>
    <s v="NO"/>
    <s v="NO"/>
    <n v="66"/>
    <s v="No"/>
    <s v="No"/>
    <n v="525000"/>
    <s v="ASALARIADO"/>
    <n v="66"/>
  </r>
  <r>
    <n v="4257"/>
    <s v="MUJER"/>
    <n v="297045"/>
    <s v="ASEGURADO VOLUNTARIO"/>
    <s v="SECTOR PRIVADO"/>
    <x v="0"/>
    <s v="NO"/>
    <s v="NO"/>
    <n v="53"/>
    <s v="No"/>
    <s v="No"/>
    <n v="297045"/>
    <s v="ASEGURADO VOLUNTARIO"/>
    <n v="53"/>
  </r>
  <r>
    <n v="4258"/>
    <s v="HOMBRE"/>
    <n v="366445.56"/>
    <s v="ASALARIADO"/>
    <s v="SECTOR PRIVADO"/>
    <x v="0"/>
    <s v="NO"/>
    <s v="NO"/>
    <n v="40"/>
    <s v="No"/>
    <s v="No"/>
    <n v="366445.56"/>
    <s v="ASALARIADO"/>
    <n v="40"/>
  </r>
  <r>
    <n v="4259"/>
    <s v="HOMBRE"/>
    <n v="297586"/>
    <s v="ASEGURADO VOLUNTARIO"/>
    <s v="SECTOR PRIVADO"/>
    <x v="0"/>
    <s v="SI"/>
    <s v="NO"/>
    <n v="61"/>
    <s v="No"/>
    <s v="No"/>
    <n v="297586"/>
    <s v="ASEGURADO VOLUNTARIO"/>
    <n v="61"/>
  </r>
  <r>
    <n v="4260"/>
    <s v="MUJER"/>
    <n v="1216185"/>
    <s v="ASALARIADO"/>
    <s v="SECTOR PUBLICO"/>
    <x v="0"/>
    <s v="NO"/>
    <s v="SI"/>
    <n v="45"/>
    <s v="No"/>
    <s v="No"/>
    <n v="1216185"/>
    <s v="ASALARIADO"/>
    <n v="45"/>
  </r>
  <r>
    <n v="4261"/>
    <s v="HOMBRE"/>
    <n v="575208.32999999996"/>
    <s v="ASALARIADO"/>
    <s v="SECTOR PRIVADO"/>
    <x v="0"/>
    <s v="NO"/>
    <s v="NO"/>
    <n v="24"/>
    <s v="No"/>
    <s v="No"/>
    <n v="575208.32999999996"/>
    <s v="ASALARIADO"/>
    <n v="24"/>
  </r>
  <r>
    <n v="4262"/>
    <s v="MUJER"/>
    <n v="297046"/>
    <s v="ASEGURADO VOLUNTARIO"/>
    <s v="SECTOR PRIVADO"/>
    <x v="0"/>
    <s v="SI"/>
    <s v="NO"/>
    <n v="59"/>
    <s v="No"/>
    <s v="No"/>
    <n v="297046"/>
    <s v="ASEGURADO VOLUNTARIO"/>
    <n v="59"/>
  </r>
  <r>
    <n v="4263"/>
    <s v="MUJER"/>
    <n v="705273"/>
    <s v="ASALARIADO"/>
    <s v="SECTOR PRIVADO"/>
    <x v="0"/>
    <s v="NO"/>
    <s v="NO"/>
    <n v="45"/>
    <s v="No"/>
    <s v="No"/>
    <n v="705273"/>
    <s v="ASALARIADO"/>
    <n v="45"/>
  </r>
  <r>
    <n v="4264"/>
    <s v="MUJER"/>
    <n v="889687.5"/>
    <s v="ASALARIADO"/>
    <s v="SECTOR PRIVADO"/>
    <x v="0"/>
    <s v="NO"/>
    <s v="NO"/>
    <n v="31"/>
    <s v="No"/>
    <s v="No"/>
    <n v="889687.5"/>
    <s v="ASALARIADO"/>
    <n v="31"/>
  </r>
  <r>
    <n v="4265"/>
    <s v="HOMBRE"/>
    <n v="452193"/>
    <s v="TRABAJADOR INDEPENDIENTE"/>
    <s v="SECTOR PRIVADO"/>
    <x v="0"/>
    <s v="NO"/>
    <s v="NO"/>
    <n v="58"/>
    <s v="No"/>
    <s v="No"/>
    <n v="452193"/>
    <s v="TRABAJADOR INDEPENDIENTE"/>
    <n v="58"/>
  </r>
  <r>
    <n v="4266"/>
    <s v="MUJER"/>
    <n v="367748"/>
    <s v="TRABAJADOR INDEPENDIENTE"/>
    <s v="SECTOR PRIVADO"/>
    <x v="0"/>
    <s v="NO"/>
    <s v="NO"/>
    <n v="34"/>
    <s v="No"/>
    <s v="No"/>
    <n v="367748"/>
    <s v="TRABAJADOR INDEPENDIENTE"/>
    <n v="34"/>
  </r>
  <r>
    <n v="4267"/>
    <s v="MUJER"/>
    <n v="336000"/>
    <s v="ASALARIADO"/>
    <s v="SECTOR PRIVADO"/>
    <x v="0"/>
    <s v="NO"/>
    <s v="NO"/>
    <n v="26"/>
    <s v="No"/>
    <s v="No"/>
    <n v="336000"/>
    <s v="ASALARIADO"/>
    <n v="26"/>
  </r>
  <r>
    <n v="4268"/>
    <s v="HOMBRE"/>
    <n v="419817.69"/>
    <s v="ASALARIADO"/>
    <s v="SECTOR PRIVADO"/>
    <x v="0"/>
    <s v="SI"/>
    <s v="NO"/>
    <n v="26"/>
    <s v="No"/>
    <s v="No"/>
    <n v="419817.69"/>
    <s v="ASALARIADO"/>
    <n v="26"/>
  </r>
  <r>
    <n v="4269"/>
    <s v="HOMBRE"/>
    <n v="404468.75"/>
    <s v="ASALARIADO"/>
    <s v="SECTOR PRIVADO"/>
    <x v="0"/>
    <s v="NO"/>
    <s v="NO"/>
    <n v="28"/>
    <s v="No"/>
    <s v="No"/>
    <n v="404468.75"/>
    <s v="ASALARIADO"/>
    <n v="28"/>
  </r>
  <r>
    <n v="4270"/>
    <s v="HOMBRE"/>
    <n v="279111"/>
    <s v="ASEGURADO VOLUNTARIO"/>
    <s v="SECTOR PRIVADO"/>
    <x v="0"/>
    <s v="NO"/>
    <s v="NO"/>
    <n v="61"/>
    <s v="No"/>
    <s v="No"/>
    <n v="279111"/>
    <s v="ASEGURADO VOLUNTARIO"/>
    <n v="61"/>
  </r>
  <r>
    <n v="4271"/>
    <s v="HOMBRE"/>
    <n v="778719"/>
    <s v="ASEGURADO VOLUNTARIO"/>
    <s v="SECTOR PRIVADO"/>
    <x v="0"/>
    <s v="SI"/>
    <s v="NO"/>
    <n v="79"/>
    <s v="No"/>
    <s v="No"/>
    <n v="778719"/>
    <s v="ASEGURADO VOLUNTARIO"/>
    <n v="79"/>
  </r>
  <r>
    <n v="4272"/>
    <s v="MUJER"/>
    <n v="600000"/>
    <s v="ASALARIADO"/>
    <s v="SECTOR PRIVADO"/>
    <x v="0"/>
    <s v="NO"/>
    <s v="NO"/>
    <n v="40"/>
    <s v="No"/>
    <s v="No"/>
    <n v="600000"/>
    <s v="ASALARIADO"/>
    <n v="40"/>
  </r>
  <r>
    <n v="4273"/>
    <s v="HOMBRE"/>
    <n v="800000"/>
    <s v="ASALARIADO"/>
    <s v="SECTOR PRIVADO"/>
    <x v="0"/>
    <s v="NO"/>
    <s v="NO"/>
    <n v="27"/>
    <s v="No"/>
    <s v="No"/>
    <n v="800000"/>
    <s v="ASALARIADO"/>
    <n v="27"/>
  </r>
  <r>
    <n v="4274"/>
    <s v="HOMBRE"/>
    <n v="439012"/>
    <s v="ASALARIADO"/>
    <s v="SECTOR PRIVADO"/>
    <x v="0"/>
    <s v="SI"/>
    <s v="NO"/>
    <n v="28"/>
    <s v="No"/>
    <s v="No"/>
    <n v="439012"/>
    <s v="ASALARIADO"/>
    <n v="28"/>
  </r>
  <r>
    <n v="4275"/>
    <s v="MUJER"/>
    <n v="657814.80000000005"/>
    <s v="ASALARIADO"/>
    <s v="SECTOR PRIVADO"/>
    <x v="0"/>
    <s v="NO"/>
    <s v="NO"/>
    <n v="38"/>
    <s v="No"/>
    <s v="No"/>
    <n v="657814.80000000005"/>
    <s v="ASALARIADO"/>
    <n v="38"/>
  </r>
  <r>
    <n v="4276"/>
    <s v="HOMBRE"/>
    <n v="361976.88"/>
    <s v="ASALARIADO"/>
    <s v="SECTOR PRIVADO"/>
    <x v="0"/>
    <s v="NO"/>
    <s v="NO"/>
    <n v="60"/>
    <s v="No"/>
    <s v="No"/>
    <n v="361976.88"/>
    <s v="ASALARIADO"/>
    <n v="60"/>
  </r>
  <r>
    <n v="4277"/>
    <s v="HOMBRE"/>
    <n v="307891.19"/>
    <s v="ASALARIADO"/>
    <s v="SECTOR PRIVADO"/>
    <x v="0"/>
    <s v="NO"/>
    <s v="NO"/>
    <n v="30"/>
    <s v="No"/>
    <s v="No"/>
    <n v="307891.19"/>
    <s v="ASALARIADO"/>
    <n v="30"/>
  </r>
  <r>
    <n v="4278"/>
    <s v="HOMBRE"/>
    <n v="403463"/>
    <s v="ASALARIADO"/>
    <s v="SECTOR PRIVADO"/>
    <x v="0"/>
    <s v="SI"/>
    <s v="NO"/>
    <n v="32"/>
    <s v="No"/>
    <s v="No"/>
    <n v="403463"/>
    <s v="ASALARIADO"/>
    <n v="32"/>
  </r>
  <r>
    <n v="4279"/>
    <s v="HOMBRE"/>
    <n v="1632939"/>
    <s v="ASALARIADO"/>
    <s v="SECTOR PUBLICO"/>
    <x v="0"/>
    <s v="NO"/>
    <s v="NO"/>
    <n v="58"/>
    <s v="No"/>
    <s v="No"/>
    <n v="1632939"/>
    <s v="ASALARIADO"/>
    <n v="58"/>
  </r>
  <r>
    <n v="4280"/>
    <s v="HOMBRE"/>
    <n v="360420"/>
    <s v="TRABAJADOR INDEPENDIENTE"/>
    <s v="SECTOR PRIVADO"/>
    <x v="0"/>
    <s v="NO"/>
    <s v="NO"/>
    <n v="48"/>
    <s v="No"/>
    <s v="No"/>
    <n v="360420"/>
    <s v="TRABAJADOR INDEPENDIENTE"/>
    <n v="48"/>
  </r>
  <r>
    <n v="4281"/>
    <s v="HOMBRE"/>
    <n v="425043.83"/>
    <s v="ASALARIADO"/>
    <s v="SECTOR PRIVADO"/>
    <x v="0"/>
    <s v="SI"/>
    <s v="NO"/>
    <n v="23"/>
    <s v="No"/>
    <s v="No"/>
    <n v="425043.83"/>
    <s v="ASALARIADO"/>
    <n v="23"/>
  </r>
  <r>
    <n v="4282"/>
    <s v="HOMBRE"/>
    <n v="204000"/>
    <s v="ASALARIADO"/>
    <s v="SECTOR PRIVADO"/>
    <x v="0"/>
    <s v="NO"/>
    <s v="NO"/>
    <n v="27"/>
    <s v="No"/>
    <s v="No"/>
    <n v="204000"/>
    <s v="ASALARIADO"/>
    <n v="27"/>
  </r>
  <r>
    <n v="4283"/>
    <s v="MUJER"/>
    <n v="330000"/>
    <s v="ASALARIADO"/>
    <s v="SECTOR PUBLICO"/>
    <x v="0"/>
    <s v="NO"/>
    <s v="NO"/>
    <n v="35"/>
    <s v="No"/>
    <s v="No"/>
    <n v="330000"/>
    <s v="ASALARIADO"/>
    <n v="35"/>
  </r>
  <r>
    <n v="4284"/>
    <s v="HOMBRE"/>
    <n v="150000"/>
    <s v="ASALARIADO"/>
    <s v="SECTOR PRIVADO"/>
    <x v="0"/>
    <s v="NO"/>
    <s v="NO"/>
    <n v="36"/>
    <s v="No"/>
    <s v="No"/>
    <n v="150000"/>
    <s v="ASALARIADO"/>
    <n v="36"/>
  </r>
  <r>
    <n v="4285"/>
    <s v="MUJER"/>
    <n v="362274"/>
    <s v="ASALARIADO"/>
    <s v="SECTOR PUBLICO"/>
    <x v="0"/>
    <s v="NO"/>
    <s v="NO"/>
    <n v="36"/>
    <s v="No"/>
    <s v="No"/>
    <n v="362274"/>
    <s v="ASALARIADO"/>
    <n v="36"/>
  </r>
  <r>
    <n v="4286"/>
    <s v="HOMBRE"/>
    <n v="79749"/>
    <s v="ASALARIADO"/>
    <s v="SECTOR PRIVADO"/>
    <x v="0"/>
    <s v="NO"/>
    <s v="NO"/>
    <n v="42"/>
    <s v="No"/>
    <s v="No"/>
    <n v="79749"/>
    <s v="ASALARIADO"/>
    <n v="42"/>
  </r>
  <r>
    <n v="4287"/>
    <s v="MUJER"/>
    <n v="1777096.7"/>
    <s v="ASALARIADO"/>
    <s v="SECTOR PUBLICO"/>
    <x v="0"/>
    <s v="NO"/>
    <s v="NO"/>
    <n v="39"/>
    <s v="No"/>
    <s v="No"/>
    <n v="1777096.7"/>
    <s v="ASALARIADO"/>
    <n v="39"/>
  </r>
  <r>
    <n v="4288"/>
    <s v="HOMBRE"/>
    <n v="297045"/>
    <s v="ASEGURADO VOLUNTARIO"/>
    <s v="SECTOR PRIVADO"/>
    <x v="0"/>
    <s v="NO"/>
    <s v="NO"/>
    <n v="49"/>
    <s v="No"/>
    <s v="No"/>
    <n v="297045"/>
    <s v="ASEGURADO VOLUNTARIO"/>
    <n v="49"/>
  </r>
  <r>
    <n v="4289"/>
    <s v="MUJER"/>
    <n v="1751423.3"/>
    <s v="ASALARIADO"/>
    <s v="SECTOR PUBLICO"/>
    <x v="0"/>
    <s v="NO"/>
    <s v="NO"/>
    <n v="57"/>
    <s v="No"/>
    <s v="No"/>
    <n v="1751423.3"/>
    <s v="ASALARIADO"/>
    <n v="57"/>
  </r>
  <r>
    <n v="4290"/>
    <s v="HOMBRE"/>
    <n v="634480"/>
    <s v="ASALARIADO"/>
    <s v="SECTOR PRIVADO"/>
    <x v="0"/>
    <s v="NO"/>
    <s v="NO"/>
    <n v="38"/>
    <s v="No"/>
    <s v="No"/>
    <n v="634480"/>
    <s v="ASALARIADO"/>
    <n v="38"/>
  </r>
  <r>
    <n v="4291"/>
    <s v="HOMBRE"/>
    <n v="445567"/>
    <s v="TRABAJADOR INDEPENDIENTE"/>
    <s v="SECTOR PRIVADO"/>
    <x v="0"/>
    <s v="NO"/>
    <s v="NO"/>
    <n v="49"/>
    <s v="No"/>
    <s v="No"/>
    <n v="445567"/>
    <s v="TRABAJADOR INDEPENDIENTE"/>
    <n v="49"/>
  </r>
  <r>
    <n v="4292"/>
    <s v="MUJER"/>
    <n v="359544.28"/>
    <s v="ASALARIADO"/>
    <s v="SECTOR PRIVADO"/>
    <x v="0"/>
    <s v="NO"/>
    <s v="SI"/>
    <n v="29"/>
    <s v="No"/>
    <s v="No"/>
    <n v="359544.28"/>
    <s v="ASALARIADO"/>
    <n v="29"/>
  </r>
  <r>
    <n v="4293"/>
    <s v="HOMBRE"/>
    <n v="315617"/>
    <s v="ASEGURADO VOLUNTARIO"/>
    <s v="SECTOR PRIVADO"/>
    <x v="0"/>
    <s v="NO"/>
    <s v="NO"/>
    <n v="64"/>
    <s v="No"/>
    <s v="No"/>
    <n v="315617"/>
    <s v="ASEGURADO VOLUNTARIO"/>
    <n v="64"/>
  </r>
  <r>
    <n v="4294"/>
    <s v="HOMBRE"/>
    <n v="182777.43"/>
    <s v="ASALARIADO"/>
    <s v="SECTOR PRIVADO"/>
    <x v="0"/>
    <s v="NO"/>
    <s v="NO"/>
    <n v="42"/>
    <s v="No"/>
    <s v="No"/>
    <n v="182777.43"/>
    <s v="ASALARIADO"/>
    <n v="42"/>
  </r>
  <r>
    <n v="4295"/>
    <s v="MUJER"/>
    <n v="338686"/>
    <s v="ASALARIADO"/>
    <s v="SECTOR PRIVADO"/>
    <x v="0"/>
    <s v="SI"/>
    <s v="NO"/>
    <n v="33"/>
    <s v="No"/>
    <s v="No"/>
    <n v="338686"/>
    <s v="ASALARIADO"/>
    <n v="33"/>
  </r>
  <r>
    <n v="4296"/>
    <s v="HOMBRE"/>
    <n v="200000"/>
    <s v="ASALARIADO"/>
    <s v="SECTOR PRIVADO"/>
    <x v="0"/>
    <s v="SI"/>
    <s v="SI"/>
    <n v="27"/>
    <s v="No"/>
    <s v="No"/>
    <n v="200000"/>
    <s v="ASALARIADO"/>
    <n v="27"/>
  </r>
  <r>
    <n v="4297"/>
    <s v="MUJER"/>
    <n v="969577"/>
    <s v="ASALARIADO"/>
    <s v="SECTOR PUBLICO"/>
    <x v="0"/>
    <s v="NO"/>
    <s v="SI"/>
    <n v="44"/>
    <s v="No"/>
    <s v="No"/>
    <n v="969577"/>
    <s v="ASALARIADO"/>
    <n v="44"/>
  </r>
  <r>
    <n v="4298"/>
    <s v="HOMBRE"/>
    <n v="543582"/>
    <s v="ASALARIADO"/>
    <s v="SECTOR PRIVADO"/>
    <x v="0"/>
    <s v="NO"/>
    <s v="NO"/>
    <n v="49"/>
    <s v="No"/>
    <s v="No"/>
    <n v="543582"/>
    <s v="ASALARIADO"/>
    <n v="49"/>
  </r>
  <r>
    <n v="4299"/>
    <s v="MUJER"/>
    <n v="1478656"/>
    <s v="PENSIONADOS EN SU PROPIO SISTEMA"/>
    <s v="SECTOR PUBLICO"/>
    <x v="0"/>
    <s v="NO"/>
    <s v="NO"/>
    <n v="64"/>
    <s v="No"/>
    <s v="No"/>
    <n v="1478656"/>
    <s v="PENSIONADOS EN SU PROPIO SISTEMA"/>
    <n v="64"/>
  </r>
  <r>
    <n v="4300"/>
    <s v="HOMBRE"/>
    <n v="278030"/>
    <s v="CONVENIOS ESPECIALES DE TRABAJADORES INDEPENDIENTES"/>
    <s v="SECTOR PRIVADO"/>
    <x v="0"/>
    <s v="NO"/>
    <s v="NO"/>
    <n v="50"/>
    <s v="No"/>
    <s v="No"/>
    <n v="278030"/>
    <s v="CONVENIOS ESPECIALES DE TRABAJADORES INDEPENDIENTES"/>
    <n v="50"/>
  </r>
  <r>
    <n v="4301"/>
    <s v="HOMBRE"/>
    <n v="512466.67"/>
    <s v="ASALARIADO"/>
    <s v="SECTOR PRIVADO"/>
    <x v="0"/>
    <s v="NO"/>
    <s v="SI"/>
    <n v="35"/>
    <s v="No"/>
    <s v="No"/>
    <n v="512466.67"/>
    <s v="ASALARIADO"/>
    <n v="35"/>
  </r>
  <r>
    <n v="4302"/>
    <s v="HOMBRE"/>
    <n v="310124"/>
    <s v="ASEGURADO VOLUNTARIO"/>
    <s v="SECTOR PRIVADO"/>
    <x v="0"/>
    <s v="NO"/>
    <s v="NO"/>
    <n v="55"/>
    <s v="No"/>
    <s v="No"/>
    <n v="310124"/>
    <s v="ASEGURADO VOLUNTARIO"/>
    <n v="55"/>
  </r>
  <r>
    <n v="4303"/>
    <s v="HOMBRE"/>
    <n v="525436.96"/>
    <s v="ASALARIADO"/>
    <s v="SECTOR PRIVADO"/>
    <x v="0"/>
    <s v="NO"/>
    <s v="NO"/>
    <n v="33"/>
    <s v="No"/>
    <s v="No"/>
    <n v="525436.96"/>
    <s v="ASALARIADO"/>
    <n v="33"/>
  </r>
  <r>
    <n v="4304"/>
    <s v="HOMBRE"/>
    <n v="406608"/>
    <s v="ASALARIADO"/>
    <s v="SECTOR PRIVADO"/>
    <x v="0"/>
    <s v="SI"/>
    <s v="NO"/>
    <n v="52"/>
    <s v="No"/>
    <s v="No"/>
    <n v="406608"/>
    <s v="ASALARIADO"/>
    <n v="52"/>
  </r>
  <r>
    <n v="4305"/>
    <s v="HOMBRE"/>
    <n v="400000"/>
    <s v="ASALARIADO"/>
    <s v="SECTOR PRIVADO"/>
    <x v="0"/>
    <s v="SI"/>
    <s v="NO"/>
    <n v="41"/>
    <s v="No"/>
    <s v="No"/>
    <n v="400000"/>
    <s v="ASALARIADO"/>
    <n v="41"/>
  </r>
  <r>
    <n v="4306"/>
    <s v="MUJER"/>
    <n v="400398.51"/>
    <s v="ASALARIADO"/>
    <s v="SECTOR PRIVADO"/>
    <x v="0"/>
    <s v="NO"/>
    <s v="NO"/>
    <n v="26"/>
    <s v="No"/>
    <s v="No"/>
    <n v="400398.51"/>
    <s v="ASALARIADO"/>
    <n v="26"/>
  </r>
  <r>
    <n v="4307"/>
    <s v="HOMBRE"/>
    <n v="891182.29"/>
    <s v="ASALARIADO"/>
    <s v="SECTOR PUBLICO"/>
    <x v="0"/>
    <s v="NO"/>
    <s v="NO"/>
    <n v="40"/>
    <s v="No"/>
    <s v="No"/>
    <n v="891182.29"/>
    <s v="ASALARIADO"/>
    <n v="40"/>
  </r>
  <r>
    <n v="4308"/>
    <s v="MUJER"/>
    <n v="375988"/>
    <s v="CONVENIOS ESPECIALES DE TRABAJADORES INDEPENDIENTES"/>
    <s v="SECTOR PRIVADO"/>
    <x v="0"/>
    <s v="NO"/>
    <s v="NO"/>
    <n v="58"/>
    <s v="No"/>
    <s v="No"/>
    <n v="375988"/>
    <s v="CONVENIOS ESPECIALES DE TRABAJADORES INDEPENDIENTES"/>
    <n v="58"/>
  </r>
  <r>
    <n v="4309"/>
    <s v="MUJER"/>
    <n v="1108329"/>
    <s v="ASALARIADO"/>
    <s v="SECTOR PUBLICO"/>
    <x v="0"/>
    <s v="NO"/>
    <s v="SI"/>
    <n v="34"/>
    <s v="No"/>
    <s v="No"/>
    <n v="1108329"/>
    <s v="ASALARIADO"/>
    <n v="34"/>
  </r>
  <r>
    <n v="4310"/>
    <s v="MUJER"/>
    <n v="1474575.5"/>
    <s v="ASALARIADO"/>
    <s v="SECTOR PUBLICO"/>
    <x v="0"/>
    <s v="NO"/>
    <s v="NO"/>
    <n v="46"/>
    <s v="No"/>
    <s v="No"/>
    <n v="1474575.5"/>
    <s v="ASALARIADO"/>
    <n v="46"/>
  </r>
  <r>
    <n v="4311"/>
    <s v="MUJER"/>
    <n v="363711.95"/>
    <s v="ASALARIADO"/>
    <s v="SECTOR PRIVADO"/>
    <x v="0"/>
    <s v="NO"/>
    <s v="NO"/>
    <n v="30"/>
    <s v="No"/>
    <s v="No"/>
    <n v="363711.95"/>
    <s v="ASALARIADO"/>
    <n v="30"/>
  </r>
  <r>
    <n v="4312"/>
    <s v="MUJER"/>
    <n v="490637"/>
    <s v="PENSIONADOS EN SU PROPIO SISTEMA"/>
    <s v="SECTOR PUBLICO"/>
    <x v="0"/>
    <s v="NO"/>
    <s v="NO"/>
    <n v="71"/>
    <s v="No"/>
    <s v="No"/>
    <n v="490637"/>
    <s v="PENSIONADOS EN SU PROPIO SISTEMA"/>
    <n v="71"/>
  </r>
  <r>
    <n v="4313"/>
    <s v="MUJER"/>
    <n v="279111"/>
    <s v="TRABAJADOR INDEPENDIENTE"/>
    <s v="SECTOR PRIVADO"/>
    <x v="0"/>
    <s v="NO"/>
    <s v="NO"/>
    <n v="26"/>
    <s v="No"/>
    <s v="No"/>
    <n v="279111"/>
    <s v="TRABAJADOR INDEPENDIENTE"/>
    <n v="26"/>
  </r>
  <r>
    <n v="4314"/>
    <s v="MUJER"/>
    <n v="297050"/>
    <s v="ASEGURADO VOLUNTARIO"/>
    <s v="SECTOR PRIVADO"/>
    <x v="0"/>
    <s v="NO"/>
    <s v="NO"/>
    <n v="43"/>
    <s v="No"/>
    <s v="No"/>
    <n v="297050"/>
    <s v="ASEGURADO VOLUNTARIO"/>
    <n v="43"/>
  </r>
  <r>
    <n v="4315"/>
    <s v="HOMBRE"/>
    <n v="300018"/>
    <s v="TRABAJADOR INDEPENDIENTE"/>
    <s v="SECTOR PRIVADO"/>
    <x v="0"/>
    <s v="SI"/>
    <s v="SI"/>
    <n v="32"/>
    <s v="No"/>
    <s v="No"/>
    <n v="300018"/>
    <s v="TRABAJADOR INDEPENDIENTE"/>
    <n v="32"/>
  </r>
  <r>
    <n v="4316"/>
    <s v="MUJER"/>
    <n v="297046"/>
    <s v="TRABAJADOR INDEPENDIENTE"/>
    <s v="SECTOR PRIVADO"/>
    <x v="0"/>
    <s v="SI"/>
    <s v="SI"/>
    <n v="45"/>
    <s v="No"/>
    <s v="No"/>
    <n v="297046"/>
    <s v="TRABAJADOR INDEPENDIENTE"/>
    <n v="45"/>
  </r>
  <r>
    <n v="4317"/>
    <s v="MUJER"/>
    <n v="672276"/>
    <s v="ASALARIADO"/>
    <s v="SECTOR PRIVADO"/>
    <x v="0"/>
    <s v="NO"/>
    <s v="NO"/>
    <n v="25"/>
    <s v="No"/>
    <s v="No"/>
    <n v="672276"/>
    <s v="ASALARIADO"/>
    <n v="25"/>
  </r>
  <r>
    <n v="4318"/>
    <s v="HOMBRE"/>
    <n v="349737.17"/>
    <s v="ASALARIADO"/>
    <s v="SECTOR PRIVADO"/>
    <x v="0"/>
    <s v="NO"/>
    <s v="SI"/>
    <n v="26"/>
    <s v="No"/>
    <s v="No"/>
    <n v="349737.17"/>
    <s v="ASALARIADO"/>
    <n v="26"/>
  </r>
  <r>
    <n v="4319"/>
    <s v="MUJER"/>
    <n v="1584055"/>
    <s v="ASALARIADO"/>
    <s v="SECTOR PUBLICO"/>
    <x v="0"/>
    <s v="NO"/>
    <s v="NO"/>
    <n v="39"/>
    <s v="No"/>
    <s v="No"/>
    <n v="1584055"/>
    <s v="ASALARIADO"/>
    <n v="39"/>
  </r>
  <r>
    <n v="4320"/>
    <s v="MUJER"/>
    <n v="323296"/>
    <s v="ASEGURADO VOLUNTARIO"/>
    <s v="SECTOR PRIVADO"/>
    <x v="0"/>
    <s v="NO"/>
    <s v="NO"/>
    <n v="62"/>
    <s v="No"/>
    <s v="No"/>
    <n v="323296"/>
    <s v="ASEGURADO VOLUNTARIO"/>
    <n v="62"/>
  </r>
  <r>
    <n v="4321"/>
    <s v="MUJER"/>
    <n v="150000"/>
    <s v="ASALARIADO"/>
    <s v="SECTOR PRIVADO"/>
    <x v="0"/>
    <s v="SI"/>
    <s v="NO"/>
    <n v="62"/>
    <s v="No"/>
    <s v="No"/>
    <n v="150000"/>
    <s v="ASALARIADO"/>
    <n v="62"/>
  </r>
  <r>
    <n v="4322"/>
    <s v="MUJER"/>
    <n v="1155329"/>
    <s v="PENSIONADOS EN SU PROPIO SISTEMA"/>
    <s v="SECTOR PUBLICO"/>
    <x v="0"/>
    <s v="NO"/>
    <s v="NO"/>
    <n v="68"/>
    <s v="No"/>
    <s v="No"/>
    <n v="1155329"/>
    <s v="PENSIONADOS EN SU PROPIO SISTEMA"/>
    <n v="68"/>
  </r>
  <r>
    <n v="4323"/>
    <s v="HOMBRE"/>
    <n v="339164.9"/>
    <s v="ASALARIADO"/>
    <s v="SECTOR PRIVADO"/>
    <x v="0"/>
    <s v="NO"/>
    <s v="NO"/>
    <n v="49"/>
    <s v="No"/>
    <s v="No"/>
    <n v="339164.9"/>
    <s v="ASALARIADO"/>
    <n v="49"/>
  </r>
  <r>
    <n v="4324"/>
    <s v="HOMBRE"/>
    <n v="690000"/>
    <s v="ASALARIADO"/>
    <s v="SECTOR PRIVADO"/>
    <x v="0"/>
    <s v="NO"/>
    <s v="NO"/>
    <n v="24"/>
    <s v="No"/>
    <s v="No"/>
    <n v="690000"/>
    <s v="ASALARIADO"/>
    <n v="24"/>
  </r>
  <r>
    <n v="4325"/>
    <s v="MUJER"/>
    <n v="506617.9"/>
    <s v="ASALARIADO"/>
    <s v="SECTOR PUBLICO"/>
    <x v="0"/>
    <s v="NO"/>
    <s v="NO"/>
    <n v="41"/>
    <s v="No"/>
    <s v="No"/>
    <n v="506617.9"/>
    <s v="ASALARIADO"/>
    <n v="41"/>
  </r>
  <r>
    <n v="4326"/>
    <s v="MUJER"/>
    <n v="443270"/>
    <s v="ASALARIADO"/>
    <s v="SECTOR PRIVADO"/>
    <x v="0"/>
    <s v="NO"/>
    <s v="NO"/>
    <n v="43"/>
    <s v="No"/>
    <s v="No"/>
    <n v="443270"/>
    <s v="ASALARIADO"/>
    <n v="43"/>
  </r>
  <r>
    <n v="4327"/>
    <s v="HOMBRE"/>
    <n v="963090"/>
    <s v="ASALARIADO"/>
    <s v="SECTOR PUBLICO"/>
    <x v="0"/>
    <s v="NO"/>
    <s v="NO"/>
    <n v="50"/>
    <s v="No"/>
    <s v="No"/>
    <n v="963090"/>
    <s v="ASALARIADO"/>
    <n v="50"/>
  </r>
  <r>
    <n v="4328"/>
    <s v="MUJER"/>
    <n v="512500"/>
    <s v="ASALARIADO"/>
    <s v="SECTOR PRIVADO"/>
    <x v="0"/>
    <s v="NO"/>
    <s v="NO"/>
    <n v="25"/>
    <s v="No"/>
    <s v="No"/>
    <n v="512500"/>
    <s v="ASALARIADO"/>
    <n v="25"/>
  </r>
  <r>
    <n v="4329"/>
    <s v="HOMBRE"/>
    <n v="2100000"/>
    <s v="ASALARIADO"/>
    <s v="SECTOR PRIVADO"/>
    <x v="0"/>
    <s v="NO"/>
    <s v="NO"/>
    <n v="32"/>
    <s v="No"/>
    <s v="No"/>
    <n v="2100000"/>
    <s v="ASALARIADO"/>
    <n v="32"/>
  </r>
  <r>
    <n v="4330"/>
    <s v="HOMBRE"/>
    <n v="452438"/>
    <s v="TRABAJADOR INDEPENDIENTE"/>
    <s v="SECTOR PRIVADO"/>
    <x v="0"/>
    <s v="NO"/>
    <s v="NO"/>
    <n v="63"/>
    <s v="No"/>
    <s v="No"/>
    <n v="452438"/>
    <s v="TRABAJADOR INDEPENDIENTE"/>
    <n v="63"/>
  </r>
  <r>
    <n v="4331"/>
    <s v="HOMBRE"/>
    <n v="2190092.7000000002"/>
    <s v="ASALARIADO"/>
    <s v="SECTOR PUBLICO"/>
    <x v="0"/>
    <s v="NO"/>
    <s v="NO"/>
    <n v="42"/>
    <s v="No"/>
    <s v="No"/>
    <n v="2190092.7000000002"/>
    <s v="ASALARIADO"/>
    <n v="42"/>
  </r>
  <r>
    <n v="4332"/>
    <s v="HOMBRE"/>
    <n v="772533.23"/>
    <s v="ASALARIADO"/>
    <s v="SECTOR PRIVADO"/>
    <x v="0"/>
    <s v="NO"/>
    <s v="NO"/>
    <n v="48"/>
    <s v="No"/>
    <s v="No"/>
    <n v="772533.23"/>
    <s v="ASALARIADO"/>
    <n v="48"/>
  </r>
  <r>
    <n v="4333"/>
    <s v="HOMBRE"/>
    <n v="378261"/>
    <s v="PENSIONADOS EN SU PROPIO SISTEMA"/>
    <s v="SECTOR PUBLICO"/>
    <x v="0"/>
    <s v="NO"/>
    <s v="NO"/>
    <n v="21"/>
    <s v="No"/>
    <s v="No"/>
    <n v="378261"/>
    <s v="PENSIONADOS EN SU PROPIO SISTEMA"/>
    <n v="21"/>
  </r>
  <r>
    <n v="4334"/>
    <s v="MUJER"/>
    <n v="9437618.4600000009"/>
    <s v="ASALARIADO"/>
    <s v="SECTOR PRIVADO"/>
    <x v="0"/>
    <s v="NO"/>
    <s v="NO"/>
    <n v="37"/>
    <s v="Atípico"/>
    <s v="No"/>
    <n v="9437618.4600000009"/>
    <s v="ASALARIADO"/>
    <n v="37"/>
  </r>
  <r>
    <n v="4335"/>
    <s v="HOMBRE"/>
    <n v="208220.83"/>
    <s v="ASALARIADO"/>
    <s v="SECTOR PRIVADO"/>
    <x v="0"/>
    <s v="SI"/>
    <s v="NO"/>
    <n v="54"/>
    <s v="No"/>
    <s v="No"/>
    <n v="208220.83"/>
    <s v="ASALARIADO"/>
    <n v="54"/>
  </r>
  <r>
    <n v="4336"/>
    <s v="MUJER"/>
    <n v="423276.21"/>
    <s v="ASALARIADO"/>
    <s v="SECTOR PRIVADO"/>
    <x v="0"/>
    <s v="NO"/>
    <s v="NO"/>
    <n v="18"/>
    <s v="No"/>
    <s v="No"/>
    <n v="423276.21"/>
    <s v="ASALARIADO"/>
    <n v="18"/>
  </r>
  <r>
    <n v="4337"/>
    <s v="MUJER"/>
    <n v="179230"/>
    <s v="ASALARIADO"/>
    <s v="SECTOR PRIVADO"/>
    <x v="0"/>
    <s v="NO"/>
    <s v="NO"/>
    <n v="43"/>
    <s v="No"/>
    <s v="No"/>
    <n v="179230"/>
    <s v="ASALARIADO"/>
    <n v="43"/>
  </r>
  <r>
    <n v="4338"/>
    <s v="MUJER"/>
    <n v="356455"/>
    <s v="TRABAJADOR INDEPENDIENTE"/>
    <s v="SECTOR PRIVADO"/>
    <x v="0"/>
    <s v="NO"/>
    <s v="SI"/>
    <n v="47"/>
    <s v="No"/>
    <s v="No"/>
    <n v="356455"/>
    <s v="TRABAJADOR INDEPENDIENTE"/>
    <n v="47"/>
  </r>
  <r>
    <n v="4339"/>
    <s v="MUJER"/>
    <n v="729260.25"/>
    <s v="ASALARIADO"/>
    <s v="SECTOR PRIVADO"/>
    <x v="0"/>
    <s v="NO"/>
    <s v="NO"/>
    <n v="28"/>
    <s v="No"/>
    <s v="No"/>
    <n v="729260.25"/>
    <s v="ASALARIADO"/>
    <n v="28"/>
  </r>
  <r>
    <n v="4340"/>
    <s v="HOMBRE"/>
    <n v="514804"/>
    <s v="TRABAJADOR INDEPENDIENTE"/>
    <s v="SECTOR PRIVADO"/>
    <x v="0"/>
    <s v="SI"/>
    <s v="SI"/>
    <n v="34"/>
    <s v="No"/>
    <s v="No"/>
    <n v="514804"/>
    <s v="TRABAJADOR INDEPENDIENTE"/>
    <n v="34"/>
  </r>
  <r>
    <n v="4341"/>
    <s v="HOMBRE"/>
    <n v="460000"/>
    <s v="ASALARIADO"/>
    <s v="SECTOR PRIVADO"/>
    <x v="0"/>
    <s v="NO"/>
    <s v="SI"/>
    <n v="25"/>
    <s v="No"/>
    <s v="No"/>
    <n v="460000"/>
    <s v="ASALARIADO"/>
    <n v="25"/>
  </r>
  <r>
    <n v="4342"/>
    <s v="HOMBRE"/>
    <n v="2012772"/>
    <s v="ASALARIADO"/>
    <s v="SECTOR PUBLICO"/>
    <x v="0"/>
    <s v="NO"/>
    <s v="NO"/>
    <n v="43"/>
    <s v="No"/>
    <s v="No"/>
    <n v="2012772"/>
    <s v="ASALARIADO"/>
    <n v="43"/>
  </r>
  <r>
    <n v="4343"/>
    <s v="MUJER"/>
    <n v="504535"/>
    <s v="ASALARIADO"/>
    <s v="SECTOR PRIVADO"/>
    <x v="0"/>
    <s v="NO"/>
    <s v="NO"/>
    <n v="59"/>
    <s v="No"/>
    <s v="No"/>
    <n v="504535"/>
    <s v="ASALARIADO"/>
    <n v="59"/>
  </r>
  <r>
    <n v="4344"/>
    <s v="MUJER"/>
    <n v="900088.68"/>
    <s v="ASALARIADO"/>
    <s v="SECTOR PUBLICO"/>
    <x v="0"/>
    <s v="NO"/>
    <s v="NO"/>
    <n v="62"/>
    <s v="No"/>
    <s v="No"/>
    <n v="900088.68"/>
    <s v="ASALARIADO"/>
    <n v="62"/>
  </r>
  <r>
    <n v="4345"/>
    <s v="HOMBRE"/>
    <n v="430000"/>
    <s v="ASALARIADO"/>
    <s v="SECTOR PRIVADO"/>
    <x v="0"/>
    <s v="NO"/>
    <s v="NO"/>
    <n v="21"/>
    <s v="No"/>
    <s v="No"/>
    <n v="430000"/>
    <s v="ASALARIADO"/>
    <n v="21"/>
  </r>
  <r>
    <n v="4346"/>
    <s v="MUJER"/>
    <n v="314416.67"/>
    <s v="ASALARIADO"/>
    <s v="SECTOR PRIVADO"/>
    <x v="0"/>
    <s v="NO"/>
    <s v="NO"/>
    <n v="21"/>
    <s v="No"/>
    <s v="No"/>
    <n v="314416.67"/>
    <s v="ASALARIADO"/>
    <n v="21"/>
  </r>
  <r>
    <n v="4347"/>
    <s v="HOMBRE"/>
    <n v="3057059.8"/>
    <s v="ASALARIADO"/>
    <s v="SECTOR PUBLICO"/>
    <x v="0"/>
    <s v="NO"/>
    <s v="NO"/>
    <n v="46"/>
    <s v="Atípico"/>
    <s v="No"/>
    <n v="3057059.8"/>
    <s v="ASALARIADO"/>
    <n v="46"/>
  </r>
  <r>
    <n v="4348"/>
    <s v="HOMBRE"/>
    <n v="364892"/>
    <s v="ASALARIADO"/>
    <s v="SECTOR PUBLICO"/>
    <x v="0"/>
    <s v="NO"/>
    <s v="NO"/>
    <n v="55"/>
    <s v="No"/>
    <s v="No"/>
    <n v="364892"/>
    <s v="ASALARIADO"/>
    <n v="55"/>
  </r>
  <r>
    <n v="4349"/>
    <s v="HOMBRE"/>
    <n v="138475"/>
    <s v="ASALARIADO"/>
    <s v="SECTOR PRIVADO"/>
    <x v="0"/>
    <s v="SI"/>
    <s v="NO"/>
    <n v="21"/>
    <s v="No"/>
    <s v="No"/>
    <n v="138475"/>
    <s v="ASALARIADO"/>
    <n v="21"/>
  </r>
  <r>
    <n v="4350"/>
    <s v="HOMBRE"/>
    <n v="687800"/>
    <s v="ASALARIADO"/>
    <s v="SECTOR PRIVADO"/>
    <x v="0"/>
    <s v="NO"/>
    <s v="NO"/>
    <n v="57"/>
    <s v="No"/>
    <s v="No"/>
    <n v="687800"/>
    <s v="ASALARIADO"/>
    <n v="57"/>
  </r>
  <r>
    <n v="4351"/>
    <s v="HOMBRE"/>
    <n v="728392"/>
    <s v="ASALARIADO"/>
    <s v="SECTOR PRIVADO"/>
    <x v="0"/>
    <s v="NO"/>
    <s v="NO"/>
    <n v="53"/>
    <s v="No"/>
    <s v="No"/>
    <n v="728392"/>
    <s v="ASALARIADO"/>
    <n v="53"/>
  </r>
  <r>
    <n v="4352"/>
    <s v="MUJER"/>
    <n v="2922222.6"/>
    <s v="ASALARIADO"/>
    <s v="SECTOR PUBLICO"/>
    <x v="0"/>
    <s v="NO"/>
    <s v="NO"/>
    <n v="57"/>
    <s v="Atípico"/>
    <s v="No"/>
    <n v="2922222.6"/>
    <s v="ASALARIADO"/>
    <n v="57"/>
  </r>
  <r>
    <n v="4353"/>
    <s v="HOMBRE"/>
    <n v="451422"/>
    <s v="ASALARIADO"/>
    <s v="SECTOR PRIVADO"/>
    <x v="0"/>
    <s v="NO"/>
    <s v="NO"/>
    <n v="48"/>
    <s v="No"/>
    <s v="No"/>
    <n v="451422"/>
    <s v="ASALARIADO"/>
    <n v="48"/>
  </r>
  <r>
    <n v="4354"/>
    <s v="MUJER"/>
    <n v="381331"/>
    <s v="ASALARIADO"/>
    <s v="SECTOR PRIVADO"/>
    <x v="0"/>
    <s v="SI"/>
    <s v="NO"/>
    <n v="33"/>
    <s v="No"/>
    <s v="No"/>
    <n v="381331"/>
    <s v="ASALARIADO"/>
    <n v="33"/>
  </r>
  <r>
    <n v="4355"/>
    <s v="MUJER"/>
    <n v="369600"/>
    <s v="ASALARIADO"/>
    <s v="SECTOR PRIVADO"/>
    <x v="0"/>
    <s v="NO"/>
    <s v="NO"/>
    <n v="32"/>
    <s v="No"/>
    <s v="No"/>
    <n v="369600"/>
    <s v="ASALARIADO"/>
    <n v="32"/>
  </r>
  <r>
    <n v="4356"/>
    <s v="MUJER"/>
    <n v="587278"/>
    <s v="PENSIONADOS EN SU PROPIO SISTEMA"/>
    <s v="SECTOR PUBLICO"/>
    <x v="0"/>
    <s v="NO"/>
    <s v="NO"/>
    <n v="68"/>
    <s v="No"/>
    <s v="No"/>
    <n v="587278"/>
    <s v="PENSIONADOS EN SU PROPIO SISTEMA"/>
    <n v="68"/>
  </r>
  <r>
    <n v="4357"/>
    <s v="HOMBRE"/>
    <n v="585255"/>
    <s v="ASALARIADO"/>
    <s v="SECTOR PRIVADO"/>
    <x v="0"/>
    <s v="NO"/>
    <s v="NO"/>
    <n v="27"/>
    <s v="No"/>
    <s v="No"/>
    <n v="585255"/>
    <s v="ASALARIADO"/>
    <n v="27"/>
  </r>
  <r>
    <n v="4358"/>
    <s v="HOMBRE"/>
    <n v="301948"/>
    <s v="CONVENIOS ESPECIALES DE TRABAJADORES INDEPENDIENTES"/>
    <s v="SECTOR PRIVADO"/>
    <x v="0"/>
    <s v="NO"/>
    <s v="NO"/>
    <n v="63"/>
    <s v="No"/>
    <s v="No"/>
    <n v="301948"/>
    <s v="CONVENIOS ESPECIALES DE TRABAJADORES INDEPENDIENTES"/>
    <n v="63"/>
  </r>
  <r>
    <n v="4359"/>
    <s v="HOMBRE"/>
    <n v="1100000"/>
    <s v="ASALARIADO"/>
    <s v="SECTOR PRIVADO"/>
    <x v="0"/>
    <s v="NO"/>
    <s v="NO"/>
    <n v="34"/>
    <s v="No"/>
    <s v="No"/>
    <n v="1100000"/>
    <s v="ASALARIADO"/>
    <n v="34"/>
  </r>
  <r>
    <n v="4360"/>
    <s v="MUJER"/>
    <n v="297046"/>
    <s v="ASEGURADO VOLUNTARIO"/>
    <s v="SECTOR PRIVADO"/>
    <x v="0"/>
    <s v="NO"/>
    <s v="SI"/>
    <n v="24"/>
    <s v="No"/>
    <s v="No"/>
    <n v="297046"/>
    <s v="ASEGURADO VOLUNTARIO"/>
    <n v="24"/>
  </r>
  <r>
    <n v="4361"/>
    <s v="MUJER"/>
    <n v="380000"/>
    <s v="ASALARIADO"/>
    <s v="SECTOR PRIVADO"/>
    <x v="0"/>
    <s v="NO"/>
    <s v="SI"/>
    <n v="44"/>
    <s v="No"/>
    <s v="No"/>
    <n v="380000"/>
    <s v="ASALARIADO"/>
    <n v="44"/>
  </r>
  <r>
    <n v="4362"/>
    <s v="HOMBRE"/>
    <n v="297046"/>
    <s v="TRABAJADOR INDEPENDIENTE"/>
    <s v="SECTOR PRIVADO"/>
    <x v="0"/>
    <s v="NO"/>
    <s v="SI"/>
    <n v="25"/>
    <s v="No"/>
    <s v="No"/>
    <n v="297046"/>
    <s v="TRABAJADOR INDEPENDIENTE"/>
    <n v="25"/>
  </r>
  <r>
    <n v="4363"/>
    <s v="MUJER"/>
    <n v="1277622"/>
    <s v="ASALARIADO"/>
    <s v="SECTOR PUBLICO"/>
    <x v="0"/>
    <s v="NO"/>
    <s v="SI"/>
    <n v="48"/>
    <s v="No"/>
    <s v="No"/>
    <n v="1277622"/>
    <s v="ASALARIADO"/>
    <n v="48"/>
  </r>
  <r>
    <n v="4364"/>
    <s v="HOMBRE"/>
    <n v="450000"/>
    <s v="ASALARIADO"/>
    <s v="SECTOR PRIVADO"/>
    <x v="0"/>
    <s v="NO"/>
    <s v="SI"/>
    <n v="28"/>
    <s v="No"/>
    <s v="No"/>
    <n v="450000"/>
    <s v="ASALARIADO"/>
    <n v="28"/>
  </r>
  <r>
    <n v="4365"/>
    <s v="HOMBRE"/>
    <n v="300018"/>
    <s v="ASEGURADO VOLUNTARIO"/>
    <s v="SECTOR PRIVADO"/>
    <x v="0"/>
    <s v="NO"/>
    <s v="SI"/>
    <n v="90"/>
    <s v="No"/>
    <s v="No"/>
    <n v="300018"/>
    <s v="ASEGURADO VOLUNTARIO"/>
    <n v="90"/>
  </r>
  <r>
    <n v="4366"/>
    <s v="HOMBRE"/>
    <n v="969375"/>
    <s v="ASALARIADO"/>
    <s v="SECTOR PRIVADO"/>
    <x v="0"/>
    <s v="SI"/>
    <s v="NO"/>
    <n v="53"/>
    <s v="No"/>
    <s v="No"/>
    <n v="969375"/>
    <s v="ASALARIADO"/>
    <n v="53"/>
  </r>
  <r>
    <n v="4367"/>
    <s v="MUJER"/>
    <n v="1464318"/>
    <s v="ASALARIADO"/>
    <s v="SECTOR PUBLICO"/>
    <x v="0"/>
    <s v="NO"/>
    <s v="NO"/>
    <n v="55"/>
    <s v="No"/>
    <s v="No"/>
    <n v="1464318"/>
    <s v="ASALARIADO"/>
    <n v="55"/>
  </r>
  <r>
    <n v="4368"/>
    <s v="HOMBRE"/>
    <n v="127335.61"/>
    <s v="PENSIONADOS EN SU PROPIO SISTEMA"/>
    <s v="SECTOR PUBLICO"/>
    <x v="0"/>
    <s v="NO"/>
    <s v="NO"/>
    <n v="70"/>
    <s v="No"/>
    <s v="No"/>
    <n v="127335.61"/>
    <s v="PENSIONADOS EN SU PROPIO SISTEMA"/>
    <n v="70"/>
  </r>
  <r>
    <n v="4369"/>
    <s v="MUJER"/>
    <n v="355899.18"/>
    <s v="PENSIONADOS EN SU PROPIO SISTEMA"/>
    <s v="SECTOR PUBLICO"/>
    <x v="0"/>
    <s v="NO"/>
    <s v="NO"/>
    <n v="17"/>
    <s v="No"/>
    <s v="No"/>
    <n v="355899.18"/>
    <s v="PENSIONADOS EN SU PROPIO SISTEMA"/>
    <n v="17"/>
  </r>
  <r>
    <n v="4370"/>
    <s v="HOMBRE"/>
    <n v="760293.64"/>
    <s v="ASALARIADO"/>
    <s v="SECTOR PRIVADO"/>
    <x v="0"/>
    <s v="SI"/>
    <s v="NO"/>
    <n v="57"/>
    <s v="No"/>
    <s v="No"/>
    <n v="760293.64"/>
    <s v="ASALARIADO"/>
    <n v="57"/>
  </r>
  <r>
    <n v="4371"/>
    <s v="MUJER"/>
    <n v="902500"/>
    <s v="ASALARIADO"/>
    <s v="SECTOR PRIVADO"/>
    <x v="0"/>
    <s v="NO"/>
    <s v="NO"/>
    <n v="27"/>
    <s v="No"/>
    <s v="No"/>
    <n v="902500"/>
    <s v="ASALARIADO"/>
    <n v="27"/>
  </r>
  <r>
    <n v="4372"/>
    <s v="MUJER"/>
    <n v="346500"/>
    <s v="ASALARIADO"/>
    <s v="SECTOR PRIVADO"/>
    <x v="0"/>
    <s v="NO"/>
    <s v="NO"/>
    <n v="45"/>
    <s v="No"/>
    <s v="No"/>
    <n v="346500"/>
    <s v="ASALARIADO"/>
    <n v="45"/>
  </r>
  <r>
    <n v="4373"/>
    <s v="HOMBRE"/>
    <n v="343000"/>
    <s v="ASALARIADO"/>
    <s v="SECTOR PRIVADO"/>
    <x v="0"/>
    <s v="NO"/>
    <s v="NO"/>
    <n v="51"/>
    <s v="No"/>
    <s v="No"/>
    <n v="343000"/>
    <s v="ASALARIADO"/>
    <n v="51"/>
  </r>
  <r>
    <n v="4374"/>
    <s v="HOMBRE"/>
    <n v="297502"/>
    <s v="TRABAJADOR INDEPENDIENTE"/>
    <s v="SECTOR PRIVADO"/>
    <x v="0"/>
    <s v="NO"/>
    <s v="NO"/>
    <n v="63"/>
    <s v="No"/>
    <s v="No"/>
    <n v="297502"/>
    <s v="TRABAJADOR INDEPENDIENTE"/>
    <n v="63"/>
  </r>
  <r>
    <n v="4375"/>
    <s v="MUJER"/>
    <n v="315617"/>
    <s v="ASEGURADO VOLUNTARIO"/>
    <s v="SECTOR PRIVADO"/>
    <x v="0"/>
    <s v="SI"/>
    <s v="NO"/>
    <n v="60"/>
    <s v="No"/>
    <s v="No"/>
    <n v="315617"/>
    <s v="ASEGURADO VOLUNTARIO"/>
    <n v="60"/>
  </r>
  <r>
    <n v="4376"/>
    <s v="HOMBRE"/>
    <n v="100000"/>
    <s v="ASALARIADO"/>
    <s v="SECTOR PRIVADO"/>
    <x v="0"/>
    <s v="NO"/>
    <s v="SI"/>
    <n v="37"/>
    <s v="No"/>
    <s v="No"/>
    <n v="100000"/>
    <s v="ASALARIADO"/>
    <n v="37"/>
  </r>
  <r>
    <n v="4377"/>
    <s v="HOMBRE"/>
    <n v="100000"/>
    <s v="ASALARIADO"/>
    <s v="SECTOR PRIVADO"/>
    <x v="0"/>
    <s v="SI"/>
    <s v="SI"/>
    <n v="36"/>
    <s v="No"/>
    <s v="No"/>
    <n v="100000"/>
    <s v="ASALARIADO"/>
    <n v="36"/>
  </r>
  <r>
    <n v="4378"/>
    <s v="MUJER"/>
    <n v="292533.03999999998"/>
    <s v="ASALARIADO"/>
    <s v="SECTOR PUBLICO"/>
    <x v="0"/>
    <s v="NO"/>
    <s v="NO"/>
    <n v="25"/>
    <s v="No"/>
    <s v="No"/>
    <n v="292533.03999999998"/>
    <s v="ASALARIADO"/>
    <n v="25"/>
  </r>
  <r>
    <n v="4379"/>
    <s v="MUJER"/>
    <n v="297046"/>
    <s v="ASEGURADO VOLUNTARIO"/>
    <s v="SECTOR PRIVADO"/>
    <x v="0"/>
    <s v="NO"/>
    <s v="NO"/>
    <n v="55"/>
    <s v="No"/>
    <s v="No"/>
    <n v="297046"/>
    <s v="ASEGURADO VOLUNTARIO"/>
    <n v="55"/>
  </r>
  <r>
    <n v="4380"/>
    <s v="HOMBRE"/>
    <n v="382136"/>
    <s v="TRABAJADOR INDEPENDIENTE"/>
    <s v="SECTOR PRIVADO"/>
    <x v="0"/>
    <s v="NO"/>
    <s v="SI"/>
    <n v="63"/>
    <s v="No"/>
    <s v="No"/>
    <n v="382136"/>
    <s v="TRABAJADOR INDEPENDIENTE"/>
    <n v="63"/>
  </r>
  <r>
    <n v="4381"/>
    <s v="HOMBRE"/>
    <n v="48857.39"/>
    <s v="ASALARIADO"/>
    <s v="SECTOR PRIVADO"/>
    <x v="0"/>
    <s v="NO"/>
    <s v="NO"/>
    <n v="41"/>
    <s v="No"/>
    <s v="No"/>
    <n v="48857.39"/>
    <s v="ASALARIADO"/>
    <n v="41"/>
  </r>
  <r>
    <n v="4382"/>
    <s v="MUJER"/>
    <n v="550000"/>
    <s v="ASALARIADO"/>
    <s v="SECTOR PRIVADO"/>
    <x v="0"/>
    <s v="NO"/>
    <s v="NO"/>
    <n v="27"/>
    <s v="No"/>
    <s v="No"/>
    <n v="550000"/>
    <s v="ASALARIADO"/>
    <n v="27"/>
  </r>
  <r>
    <n v="4383"/>
    <s v="MUJER"/>
    <n v="1843614"/>
    <s v="ASALARIADO"/>
    <s v="SECTOR PUBLICO"/>
    <x v="0"/>
    <s v="NO"/>
    <s v="NO"/>
    <n v="59"/>
    <s v="No"/>
    <s v="No"/>
    <n v="1843614"/>
    <s v="ASALARIADO"/>
    <n v="59"/>
  </r>
  <r>
    <n v="4384"/>
    <s v="HOMBRE"/>
    <n v="547158"/>
    <s v="ASALARIADO"/>
    <s v="SECTOR PUBLICO"/>
    <x v="0"/>
    <s v="NO"/>
    <s v="SI"/>
    <n v="22"/>
    <s v="No"/>
    <s v="No"/>
    <n v="547158"/>
    <s v="ASALARIADO"/>
    <n v="22"/>
  </r>
  <r>
    <n v="4385"/>
    <s v="MUJER"/>
    <n v="1482847"/>
    <s v="ASALARIADO"/>
    <s v="SECTOR PUBLICO"/>
    <x v="0"/>
    <s v="NO"/>
    <s v="SI"/>
    <n v="29"/>
    <s v="No"/>
    <s v="No"/>
    <n v="1482847"/>
    <s v="ASALARIADO"/>
    <n v="29"/>
  </r>
  <r>
    <n v="4386"/>
    <s v="MUJER"/>
    <n v="927503.14"/>
    <s v="ASALARIADO"/>
    <s v="SECTOR PRIVADO"/>
    <x v="0"/>
    <s v="NO"/>
    <s v="NO"/>
    <n v="50"/>
    <s v="No"/>
    <s v="No"/>
    <n v="927503.14"/>
    <s v="ASALARIADO"/>
    <n v="50"/>
  </r>
  <r>
    <n v="4387"/>
    <s v="HOMBRE"/>
    <n v="299647"/>
    <s v="TRABAJADOR INDEPENDIENTE"/>
    <s v="SECTOR PRIVADO"/>
    <x v="0"/>
    <s v="NO"/>
    <s v="SI"/>
    <n v="36"/>
    <s v="No"/>
    <s v="No"/>
    <n v="299647"/>
    <s v="TRABAJADOR INDEPENDIENTE"/>
    <n v="36"/>
  </r>
  <r>
    <n v="4388"/>
    <s v="HOMBRE"/>
    <n v="967077"/>
    <s v="ASALARIADO"/>
    <s v="SECTOR PUBLICO"/>
    <x v="0"/>
    <s v="NO"/>
    <s v="NO"/>
    <n v="53"/>
    <s v="No"/>
    <s v="No"/>
    <n v="967077"/>
    <s v="ASALARIADO"/>
    <n v="53"/>
  </r>
  <r>
    <n v="4389"/>
    <s v="HOMBRE"/>
    <n v="326749"/>
    <s v="TRABAJADOR INDEPENDIENTE"/>
    <s v="SECTOR PRIVADO"/>
    <x v="0"/>
    <s v="NO"/>
    <s v="SI"/>
    <n v="54"/>
    <s v="No"/>
    <s v="No"/>
    <n v="326749"/>
    <s v="TRABAJADOR INDEPENDIENTE"/>
    <n v="54"/>
  </r>
  <r>
    <n v="4390"/>
    <s v="HOMBRE"/>
    <n v="5122871.99"/>
    <s v="ASALARIADO"/>
    <s v="SECTOR PUBLICO"/>
    <x v="0"/>
    <s v="NO"/>
    <s v="NO"/>
    <n v="47"/>
    <s v="Atípico"/>
    <s v="No"/>
    <n v="5122871.99"/>
    <s v="ASALARIADO"/>
    <n v="47"/>
  </r>
  <r>
    <n v="4391"/>
    <s v="MUJER"/>
    <n v="530434.05000000005"/>
    <s v="ASALARIADO"/>
    <s v="SECTOR PRIVADO"/>
    <x v="0"/>
    <s v="NO"/>
    <s v="NO"/>
    <n v="25"/>
    <s v="No"/>
    <s v="No"/>
    <n v="530434.05000000005"/>
    <s v="ASALARIADO"/>
    <n v="25"/>
  </r>
  <r>
    <n v="4392"/>
    <s v="HOMBRE"/>
    <n v="182182"/>
    <s v="ASALARIADO"/>
    <s v="SECTOR PRIVADO"/>
    <x v="0"/>
    <s v="NO"/>
    <s v="NO"/>
    <n v="26"/>
    <s v="No"/>
    <s v="No"/>
    <n v="182182"/>
    <s v="ASALARIADO"/>
    <n v="26"/>
  </r>
  <r>
    <n v="4393"/>
    <s v="HOMBRE"/>
    <n v="278030.99"/>
    <s v="CONVENIOS ESPECIALES DE TRABAJADORES INDEPENDIENTES"/>
    <s v="SECTOR PRIVADO"/>
    <x v="0"/>
    <s v="NO"/>
    <s v="NO"/>
    <n v="27"/>
    <s v="No"/>
    <s v="No"/>
    <n v="278030.99"/>
    <s v="CONVENIOS ESPECIALES DE TRABAJADORES INDEPENDIENTES"/>
    <n v="27"/>
  </r>
  <r>
    <n v="4394"/>
    <s v="MUJER"/>
    <n v="302470"/>
    <s v="ASEGURADO VOLUNTARIO"/>
    <s v="SECTOR PRIVADO"/>
    <x v="0"/>
    <s v="NO"/>
    <s v="NO"/>
    <n v="54"/>
    <s v="No"/>
    <s v="No"/>
    <n v="302470"/>
    <s v="ASEGURADO VOLUNTARIO"/>
    <n v="54"/>
  </r>
  <r>
    <n v="4395"/>
    <s v="HOMBRE"/>
    <n v="347719.55"/>
    <s v="ASALARIADO"/>
    <s v="SECTOR PRIVADO"/>
    <x v="0"/>
    <s v="NO"/>
    <s v="NO"/>
    <n v="19"/>
    <s v="No"/>
    <s v="No"/>
    <n v="347719.55"/>
    <s v="ASALARIADO"/>
    <n v="19"/>
  </r>
  <r>
    <n v="4396"/>
    <s v="HOMBRE"/>
    <n v="312000"/>
    <s v="ASALARIADO"/>
    <s v="SECTOR PRIVADO"/>
    <x v="0"/>
    <s v="NO"/>
    <s v="SI"/>
    <n v="64"/>
    <s v="No"/>
    <s v="No"/>
    <n v="312000"/>
    <s v="ASALARIADO"/>
    <n v="64"/>
  </r>
  <r>
    <n v="4397"/>
    <s v="HOMBRE"/>
    <n v="310124"/>
    <s v="TRABAJADOR INDEPENDIENTE"/>
    <s v="SECTOR PRIVADO"/>
    <x v="0"/>
    <s v="NO"/>
    <s v="NO"/>
    <n v="43"/>
    <s v="No"/>
    <s v="No"/>
    <n v="310124"/>
    <s v="TRABAJADOR INDEPENDIENTE"/>
    <n v="43"/>
  </r>
  <r>
    <n v="4398"/>
    <s v="MUJER"/>
    <n v="297046"/>
    <s v="TRABAJADOR INDEPENDIENTE"/>
    <s v="SECTOR PRIVADO"/>
    <x v="0"/>
    <s v="NO"/>
    <s v="NO"/>
    <n v="27"/>
    <s v="No"/>
    <s v="No"/>
    <n v="297046"/>
    <s v="TRABAJADOR INDEPENDIENTE"/>
    <n v="27"/>
  </r>
  <r>
    <n v="4399"/>
    <s v="HOMBRE"/>
    <n v="403776"/>
    <s v="ASALARIADO"/>
    <s v="SECTOR PRIVADO"/>
    <x v="0"/>
    <s v="NO"/>
    <s v="NO"/>
    <n v="23"/>
    <s v="No"/>
    <s v="No"/>
    <n v="403776"/>
    <s v="ASALARIADO"/>
    <n v="23"/>
  </r>
  <r>
    <n v="4400"/>
    <s v="MUJER"/>
    <n v="1101203"/>
    <s v="ASALARIADO"/>
    <s v="SECTOR PUBLICO"/>
    <x v="0"/>
    <s v="NO"/>
    <s v="NO"/>
    <n v="28"/>
    <s v="No"/>
    <s v="No"/>
    <n v="1101203"/>
    <s v="ASALARIADO"/>
    <n v="28"/>
  </r>
  <r>
    <n v="4401"/>
    <s v="HOMBRE"/>
    <n v="615017.5"/>
    <s v="ASALARIADO"/>
    <s v="SECTOR PUBLICO"/>
    <x v="0"/>
    <s v="NO"/>
    <s v="NO"/>
    <n v="44"/>
    <s v="No"/>
    <s v="No"/>
    <n v="615017.5"/>
    <s v="ASALARIADO"/>
    <n v="44"/>
  </r>
  <r>
    <n v="4402"/>
    <s v="MUJER"/>
    <n v="639148"/>
    <s v="ASEGURADO VOLUNTARIO"/>
    <s v="SECTOR PRIVADO"/>
    <x v="0"/>
    <s v="SI"/>
    <s v="NO"/>
    <n v="66"/>
    <s v="No"/>
    <s v="No"/>
    <n v="639148"/>
    <s v="ASEGURADO VOLUNTARIO"/>
    <n v="66"/>
  </r>
  <r>
    <n v="4403"/>
    <s v="HOMBRE"/>
    <n v="297046"/>
    <s v="ASEGURADO VOLUNTARIO"/>
    <s v="SECTOR PRIVADO"/>
    <x v="0"/>
    <s v="SI"/>
    <s v="NO"/>
    <n v="50"/>
    <s v="No"/>
    <s v="No"/>
    <n v="297046"/>
    <s v="ASEGURADO VOLUNTARIO"/>
    <n v="50"/>
  </r>
  <r>
    <n v="4404"/>
    <s v="MUJER"/>
    <n v="150000"/>
    <s v="ASALARIADO"/>
    <s v="SECTOR PRIVADO"/>
    <x v="0"/>
    <s v="NO"/>
    <s v="NO"/>
    <n v="32"/>
    <s v="No"/>
    <s v="No"/>
    <n v="150000"/>
    <s v="ASALARIADO"/>
    <n v="32"/>
  </r>
  <r>
    <n v="4405"/>
    <s v="HOMBRE"/>
    <n v="360960"/>
    <s v="ASALARIADO"/>
    <s v="SECTOR PRIVADO"/>
    <x v="0"/>
    <s v="NO"/>
    <s v="NO"/>
    <n v="38"/>
    <s v="No"/>
    <s v="No"/>
    <n v="360960"/>
    <s v="ASALARIADO"/>
    <n v="38"/>
  </r>
  <r>
    <n v="4406"/>
    <s v="MUJER"/>
    <n v="338629"/>
    <s v="TRABAJADOR INDEPENDIENTE"/>
    <s v="SECTOR PRIVADO"/>
    <x v="0"/>
    <s v="NO"/>
    <s v="SI"/>
    <n v="66"/>
    <s v="No"/>
    <s v="No"/>
    <n v="338629"/>
    <s v="TRABAJADOR INDEPENDIENTE"/>
    <n v="66"/>
  </r>
  <r>
    <n v="4407"/>
    <s v="HOMBRE"/>
    <n v="360000"/>
    <s v="ASALARIADO"/>
    <s v="SECTOR PRIVADO"/>
    <x v="0"/>
    <s v="SI"/>
    <s v="NO"/>
    <n v="32"/>
    <s v="No"/>
    <s v="No"/>
    <n v="360000"/>
    <s v="ASALARIADO"/>
    <n v="32"/>
  </r>
  <r>
    <n v="4408"/>
    <s v="HOMBRE"/>
    <n v="470000"/>
    <s v="ASALARIADO"/>
    <s v="SECTOR PRIVADO"/>
    <x v="0"/>
    <s v="NO"/>
    <s v="NO"/>
    <n v="52"/>
    <s v="No"/>
    <s v="No"/>
    <n v="470000"/>
    <s v="ASALARIADO"/>
    <n v="52"/>
  </r>
  <r>
    <n v="4409"/>
    <s v="MUJER"/>
    <n v="418415"/>
    <s v="ASALARIADO"/>
    <s v="SECTOR PRIVADO"/>
    <x v="0"/>
    <s v="NO"/>
    <s v="NO"/>
    <n v="30"/>
    <s v="No"/>
    <s v="No"/>
    <n v="418415"/>
    <s v="ASALARIADO"/>
    <n v="30"/>
  </r>
  <r>
    <n v="4410"/>
    <s v="MUJER"/>
    <n v="430627.35"/>
    <s v="ASALARIADO"/>
    <s v="SECTOR PRIVADO"/>
    <x v="0"/>
    <s v="NO"/>
    <s v="NO"/>
    <n v="31"/>
    <s v="No"/>
    <s v="No"/>
    <n v="430627.35"/>
    <s v="ASALARIADO"/>
    <n v="31"/>
  </r>
  <r>
    <n v="4411"/>
    <s v="HOMBRE"/>
    <n v="325394.86"/>
    <s v="ASALARIADO"/>
    <s v="SECTOR PUBLICO"/>
    <x v="0"/>
    <s v="NO"/>
    <s v="NO"/>
    <n v="25"/>
    <s v="No"/>
    <s v="No"/>
    <n v="325394.86"/>
    <s v="ASALARIADO"/>
    <n v="25"/>
  </r>
  <r>
    <n v="4412"/>
    <s v="HOMBRE"/>
    <n v="332233.40000000002"/>
    <s v="ASALARIADO"/>
    <s v="SECTOR PRIVADO"/>
    <x v="0"/>
    <s v="NO"/>
    <s v="NO"/>
    <n v="30"/>
    <s v="No"/>
    <s v="No"/>
    <n v="332233.40000000002"/>
    <s v="ASALARIADO"/>
    <n v="30"/>
  </r>
  <r>
    <n v="4413"/>
    <s v="MUJER"/>
    <n v="377248.7"/>
    <s v="PENSIONADOS EN SU PROPIO SISTEMA"/>
    <s v="SECTOR PUBLICO"/>
    <x v="0"/>
    <s v="NO"/>
    <s v="NO"/>
    <n v="83"/>
    <s v="No"/>
    <s v="No"/>
    <n v="377248.7"/>
    <s v="PENSIONADOS EN SU PROPIO SISTEMA"/>
    <n v="83"/>
  </r>
  <r>
    <n v="4414"/>
    <s v="MUJER"/>
    <n v="150000"/>
    <s v="ASALARIADO"/>
    <s v="SECTOR PRIVADO"/>
    <x v="0"/>
    <s v="SI"/>
    <s v="NO"/>
    <n v="40"/>
    <s v="No"/>
    <s v="No"/>
    <n v="150000"/>
    <s v="ASALARIADO"/>
    <n v="40"/>
  </r>
  <r>
    <n v="4415"/>
    <s v="HOMBRE"/>
    <n v="310544"/>
    <s v="TRABAJADOR INDEPENDIENTE"/>
    <s v="SECTOR PRIVADO"/>
    <x v="0"/>
    <s v="SI"/>
    <s v="SI"/>
    <n v="66"/>
    <s v="No"/>
    <s v="No"/>
    <n v="310544"/>
    <s v="TRABAJADOR INDEPENDIENTE"/>
    <n v="66"/>
  </r>
  <r>
    <n v="4416"/>
    <s v="HOMBRE"/>
    <n v="391000"/>
    <s v="ASALARIADO"/>
    <s v="SECTOR PRIVADO"/>
    <x v="0"/>
    <s v="NO"/>
    <s v="NO"/>
    <n v="36"/>
    <s v="No"/>
    <s v="No"/>
    <n v="391000"/>
    <s v="ASALARIADO"/>
    <n v="36"/>
  </r>
  <r>
    <n v="4417"/>
    <s v="HOMBRE"/>
    <n v="356455"/>
    <s v="TRABAJADOR INDEPENDIENTE"/>
    <s v="SECTOR PRIVADO"/>
    <x v="0"/>
    <s v="NO"/>
    <s v="NO"/>
    <n v="35"/>
    <s v="No"/>
    <s v="No"/>
    <n v="356455"/>
    <s v="TRABAJADOR INDEPENDIENTE"/>
    <n v="35"/>
  </r>
  <r>
    <n v="4418"/>
    <s v="HOMBRE"/>
    <n v="639148"/>
    <s v="TRABAJADOR INDEPENDIENTE"/>
    <s v="SECTOR PRIVADO"/>
    <x v="0"/>
    <s v="NO"/>
    <s v="SI"/>
    <n v="65"/>
    <s v="No"/>
    <s v="No"/>
    <n v="639148"/>
    <s v="TRABAJADOR INDEPENDIENTE"/>
    <n v="65"/>
  </r>
  <r>
    <n v="4419"/>
    <s v="MUJER"/>
    <n v="53466"/>
    <s v="ASALARIADO"/>
    <s v="SECTOR PUBLICO"/>
    <x v="0"/>
    <s v="NO"/>
    <s v="NO"/>
    <n v="59"/>
    <s v="No"/>
    <s v="No"/>
    <n v="53466"/>
    <s v="ASALARIADO"/>
    <n v="59"/>
  </r>
  <r>
    <n v="4420"/>
    <s v="HOMBRE"/>
    <n v="423038.54"/>
    <s v="ASALARIADO"/>
    <s v="SECTOR PRIVADO"/>
    <x v="0"/>
    <s v="NO"/>
    <s v="NO"/>
    <n v="32"/>
    <s v="No"/>
    <s v="No"/>
    <n v="423038.54"/>
    <s v="ASALARIADO"/>
    <n v="32"/>
  </r>
  <r>
    <n v="4421"/>
    <s v="HOMBRE"/>
    <n v="332063.19"/>
    <s v="ASALARIADO"/>
    <s v="SECTOR PRIVADO"/>
    <x v="0"/>
    <s v="NO"/>
    <s v="NO"/>
    <n v="22"/>
    <s v="No"/>
    <s v="No"/>
    <n v="332063.19"/>
    <s v="ASALARIADO"/>
    <n v="22"/>
  </r>
  <r>
    <n v="4422"/>
    <s v="HOMBRE"/>
    <n v="491465.63"/>
    <s v="ASALARIADO"/>
    <s v="SECTOR PRIVADO"/>
    <x v="0"/>
    <s v="SI"/>
    <s v="NO"/>
    <n v="26"/>
    <s v="No"/>
    <s v="No"/>
    <n v="491465.63"/>
    <s v="ASALARIADO"/>
    <n v="26"/>
  </r>
  <r>
    <n v="4423"/>
    <s v="HOMBRE"/>
    <n v="633433"/>
    <s v="TRABAJADOR INDEPENDIENTE"/>
    <s v="SECTOR PRIVADO"/>
    <x v="0"/>
    <s v="NO"/>
    <s v="NO"/>
    <n v="27"/>
    <s v="No"/>
    <s v="No"/>
    <n v="633433"/>
    <s v="TRABAJADOR INDEPENDIENTE"/>
    <n v="27"/>
  </r>
  <r>
    <n v="4424"/>
    <s v="MUJER"/>
    <n v="1021562"/>
    <s v="ASALARIADO"/>
    <s v="SECTOR PUBLICO"/>
    <x v="0"/>
    <s v="NO"/>
    <s v="NO"/>
    <n v="36"/>
    <s v="No"/>
    <s v="No"/>
    <n v="1021562"/>
    <s v="ASALARIADO"/>
    <n v="36"/>
  </r>
  <r>
    <n v="4425"/>
    <s v="HOMBRE"/>
    <n v="307850"/>
    <s v="ASALARIADO"/>
    <s v="SECTOR PRIVADO"/>
    <x v="0"/>
    <s v="NO"/>
    <s v="NO"/>
    <n v="41"/>
    <s v="No"/>
    <s v="No"/>
    <n v="307850"/>
    <s v="ASALARIADO"/>
    <n v="41"/>
  </r>
  <r>
    <n v="4426"/>
    <s v="HOMBRE"/>
    <n v="337925.96"/>
    <s v="ASALARIADO"/>
    <s v="SECTOR PRIVADO"/>
    <x v="0"/>
    <s v="NO"/>
    <s v="NO"/>
    <n v="23"/>
    <s v="No"/>
    <s v="No"/>
    <n v="337925.96"/>
    <s v="ASALARIADO"/>
    <n v="23"/>
  </r>
  <r>
    <n v="4427"/>
    <s v="HOMBRE"/>
    <n v="884003.5"/>
    <s v="ASALARIADO"/>
    <s v="SECTOR PRIVADO"/>
    <x v="0"/>
    <s v="NO"/>
    <s v="NO"/>
    <n v="25"/>
    <s v="No"/>
    <s v="No"/>
    <n v="884003.5"/>
    <s v="ASALARIADO"/>
    <n v="25"/>
  </r>
  <r>
    <n v="4428"/>
    <s v="HOMBRE"/>
    <n v="514062"/>
    <s v="TRABAJADOR INDEPENDIENTE"/>
    <s v="SECTOR PRIVADO"/>
    <x v="0"/>
    <s v="NO"/>
    <s v="NO"/>
    <n v="60"/>
    <s v="No"/>
    <s v="No"/>
    <n v="514062"/>
    <s v="TRABAJADOR INDEPENDIENTE"/>
    <n v="60"/>
  </r>
  <r>
    <n v="4429"/>
    <s v="HOMBRE"/>
    <n v="724000"/>
    <s v="ASALARIADO"/>
    <s v="SECTOR PRIVADO"/>
    <x v="0"/>
    <s v="NO"/>
    <s v="NO"/>
    <n v="29"/>
    <s v="No"/>
    <s v="No"/>
    <n v="724000"/>
    <s v="ASALARIADO"/>
    <n v="29"/>
  </r>
  <r>
    <n v="4430"/>
    <s v="HOMBRE"/>
    <n v="297045"/>
    <s v="TRABAJADOR INDEPENDIENTE"/>
    <s v="SECTOR PRIVADO"/>
    <x v="0"/>
    <s v="NO"/>
    <s v="SI"/>
    <n v="56"/>
    <s v="No"/>
    <s v="No"/>
    <n v="297045"/>
    <s v="TRABAJADOR INDEPENDIENTE"/>
    <n v="56"/>
  </r>
  <r>
    <n v="4431"/>
    <s v="HOMBRE"/>
    <n v="487739"/>
    <s v="TRABAJADOR INDEPENDIENTE"/>
    <s v="SECTOR PRIVADO"/>
    <x v="0"/>
    <s v="NO"/>
    <s v="SI"/>
    <n v="45"/>
    <s v="No"/>
    <s v="No"/>
    <n v="487739"/>
    <s v="TRABAJADOR INDEPENDIENTE"/>
    <n v="45"/>
  </r>
  <r>
    <n v="4432"/>
    <s v="HOMBRE"/>
    <n v="370609.6"/>
    <s v="ASALARIADO"/>
    <s v="SECTOR PRIVADO"/>
    <x v="0"/>
    <s v="SI"/>
    <s v="NO"/>
    <n v="59"/>
    <s v="No"/>
    <s v="No"/>
    <n v="370609.6"/>
    <s v="ASALARIADO"/>
    <n v="59"/>
  </r>
  <r>
    <n v="4433"/>
    <s v="HOMBRE"/>
    <n v="287000"/>
    <s v="ASALARIADO"/>
    <s v="SECTOR PRIVADO"/>
    <x v="0"/>
    <s v="NO"/>
    <s v="NO"/>
    <n v="19"/>
    <s v="No"/>
    <s v="No"/>
    <n v="287000"/>
    <s v="ASALARIADO"/>
    <n v="19"/>
  </r>
  <r>
    <n v="4434"/>
    <s v="MUJER"/>
    <n v="501367.89"/>
    <s v="ASALARIADO"/>
    <s v="SECTOR PRIVADO"/>
    <x v="0"/>
    <s v="NO"/>
    <s v="NO"/>
    <n v="27"/>
    <s v="No"/>
    <s v="No"/>
    <n v="501367.89"/>
    <s v="ASALARIADO"/>
    <n v="27"/>
  </r>
  <r>
    <n v="4435"/>
    <s v="HOMBRE"/>
    <n v="644894.4"/>
    <s v="ASALARIADO"/>
    <s v="SECTOR PRIVADO"/>
    <x v="0"/>
    <s v="NO"/>
    <s v="NO"/>
    <n v="37"/>
    <s v="No"/>
    <s v="No"/>
    <n v="644894.4"/>
    <s v="ASALARIADO"/>
    <n v="37"/>
  </r>
  <r>
    <n v="4436"/>
    <s v="MUJER"/>
    <n v="278030.99"/>
    <s v="CONVENIOS ESPECIALES DE TRABAJADORES INDEPENDIENTES"/>
    <s v="SECTOR PRIVADO"/>
    <x v="0"/>
    <s v="NO"/>
    <s v="NO"/>
    <n v="20"/>
    <s v="No"/>
    <s v="No"/>
    <n v="278030.99"/>
    <s v="CONVENIOS ESPECIALES DE TRABAJADORES INDEPENDIENTES"/>
    <n v="20"/>
  </r>
  <r>
    <n v="4437"/>
    <s v="MUJER"/>
    <n v="327716"/>
    <s v="ASEGURADO VOLUNTARIO"/>
    <s v="SECTOR PRIVADO"/>
    <x v="0"/>
    <s v="NO"/>
    <s v="NO"/>
    <n v="61"/>
    <s v="No"/>
    <s v="No"/>
    <n v="327716"/>
    <s v="ASEGURADO VOLUNTARIO"/>
    <n v="61"/>
  </r>
  <r>
    <n v="4438"/>
    <s v="MUJER"/>
    <n v="1064074.55"/>
    <s v="ASALARIADO"/>
    <s v="SECTOR PRIVADO"/>
    <x v="0"/>
    <s v="NO"/>
    <s v="NO"/>
    <n v="21"/>
    <s v="No"/>
    <s v="No"/>
    <n v="1064074.55"/>
    <s v="ASALARIADO"/>
    <n v="21"/>
  </r>
  <r>
    <n v="4439"/>
    <s v="HOMBRE"/>
    <n v="419207.05"/>
    <s v="ASALARIADO"/>
    <s v="SECTOR PRIVADO"/>
    <x v="0"/>
    <s v="NO"/>
    <s v="NO"/>
    <n v="48"/>
    <s v="No"/>
    <s v="No"/>
    <n v="419207.05"/>
    <s v="ASALARIADO"/>
    <n v="48"/>
  </r>
  <r>
    <n v="4440"/>
    <s v="HOMBRE"/>
    <n v="1277200"/>
    <s v="ASALARIADO"/>
    <s v="SECTOR PRIVADO"/>
    <x v="0"/>
    <s v="NO"/>
    <s v="NO"/>
    <n v="24"/>
    <s v="No"/>
    <s v="No"/>
    <n v="1277200"/>
    <s v="ASALARIADO"/>
    <n v="24"/>
  </r>
  <r>
    <n v="4441"/>
    <s v="HOMBRE"/>
    <n v="1228919.8500000001"/>
    <s v="CONVENIOS ESPECIALES DE TRABAJADORES INDEPENDIENTES"/>
    <s v="SECTOR PRIVADO"/>
    <x v="0"/>
    <s v="NO"/>
    <s v="NO"/>
    <n v="53"/>
    <s v="No"/>
    <s v="No"/>
    <n v="1228919.8500000001"/>
    <s v="CONVENIOS ESPECIALES DE TRABAJADORES INDEPENDIENTES"/>
    <n v="53"/>
  </r>
  <r>
    <n v="4442"/>
    <s v="HOMBRE"/>
    <n v="1446221.81"/>
    <s v="ASALARIADO"/>
    <s v="SECTOR PUBLICO"/>
    <x v="0"/>
    <s v="NO"/>
    <s v="NO"/>
    <n v="60"/>
    <s v="No"/>
    <s v="No"/>
    <n v="1446221.81"/>
    <s v="ASALARIADO"/>
    <n v="60"/>
  </r>
  <r>
    <n v="4443"/>
    <s v="HOMBRE"/>
    <n v="270900"/>
    <s v="ASALARIADO"/>
    <s v="SECTOR PRIVADO"/>
    <x v="0"/>
    <s v="SI"/>
    <s v="NO"/>
    <n v="43"/>
    <s v="No"/>
    <s v="No"/>
    <n v="270900"/>
    <s v="ASALARIADO"/>
    <n v="43"/>
  </r>
  <r>
    <n v="4444"/>
    <s v="HOMBRE"/>
    <n v="561517"/>
    <s v="ASALARIADO"/>
    <s v="SECTOR PUBLICO"/>
    <x v="0"/>
    <s v="NO"/>
    <s v="NO"/>
    <n v="42"/>
    <s v="No"/>
    <s v="No"/>
    <n v="561517"/>
    <s v="ASALARIADO"/>
    <n v="42"/>
  </r>
  <r>
    <n v="4445"/>
    <s v="HOMBRE"/>
    <n v="297046"/>
    <s v="TRABAJADOR INDEPENDIENTE"/>
    <s v="SECTOR PRIVADO"/>
    <x v="0"/>
    <s v="NO"/>
    <s v="SI"/>
    <n v="26"/>
    <s v="No"/>
    <s v="No"/>
    <n v="297046"/>
    <s v="TRABAJADOR INDEPENDIENTE"/>
    <n v="26"/>
  </r>
  <r>
    <n v="4446"/>
    <s v="HOMBRE"/>
    <n v="278030"/>
    <s v="TRABAJADOR INDEPENDIENTE"/>
    <s v="SECTOR PRIVADO"/>
    <x v="0"/>
    <s v="NO"/>
    <s v="NO"/>
    <n v="29"/>
    <s v="No"/>
    <s v="No"/>
    <n v="278030"/>
    <s v="TRABAJADOR INDEPENDIENTE"/>
    <n v="29"/>
  </r>
  <r>
    <n v="4447"/>
    <s v="HOMBRE"/>
    <n v="885877.44"/>
    <s v="ASALARIADO"/>
    <s v="SECTOR PRIVADO"/>
    <x v="0"/>
    <s v="NO"/>
    <s v="NO"/>
    <n v="31"/>
    <s v="No"/>
    <s v="No"/>
    <n v="885877.44"/>
    <s v="ASALARIADO"/>
    <n v="31"/>
  </r>
  <r>
    <n v="4448"/>
    <s v="HOMBRE"/>
    <n v="597978"/>
    <s v="ASALARIADO"/>
    <s v="SECTOR PRIVADO"/>
    <x v="0"/>
    <s v="NO"/>
    <s v="NO"/>
    <n v="41"/>
    <s v="No"/>
    <s v="No"/>
    <n v="597978"/>
    <s v="ASALARIADO"/>
    <n v="41"/>
  </r>
  <r>
    <n v="4449"/>
    <s v="MUJER"/>
    <n v="322634"/>
    <s v="ASEGURADO VOLUNTARIO"/>
    <s v="SECTOR PRIVADO"/>
    <x v="0"/>
    <s v="NO"/>
    <s v="NO"/>
    <n v="79"/>
    <s v="No"/>
    <s v="No"/>
    <n v="322634"/>
    <s v="ASEGURADO VOLUNTARIO"/>
    <n v="79"/>
  </r>
  <r>
    <n v="4450"/>
    <s v="HOMBRE"/>
    <n v="680463.53"/>
    <s v="ASALARIADO"/>
    <s v="SECTOR PRIVADO"/>
    <x v="0"/>
    <s v="NO"/>
    <s v="NO"/>
    <n v="21"/>
    <s v="No"/>
    <s v="No"/>
    <n v="680463.53"/>
    <s v="ASALARIADO"/>
    <n v="21"/>
  </r>
  <r>
    <n v="4451"/>
    <s v="HOMBRE"/>
    <n v="358595.15"/>
    <s v="ASALARIADO"/>
    <s v="SECTOR PRIVADO"/>
    <x v="0"/>
    <s v="NO"/>
    <s v="NO"/>
    <n v="21"/>
    <s v="No"/>
    <s v="No"/>
    <n v="358595.15"/>
    <s v="ASALARIADO"/>
    <n v="21"/>
  </r>
  <r>
    <n v="4452"/>
    <s v="HOMBRE"/>
    <n v="358784.06"/>
    <s v="ASALARIADO"/>
    <s v="SECTOR PRIVADO"/>
    <x v="0"/>
    <s v="SI"/>
    <s v="NO"/>
    <n v="40"/>
    <s v="No"/>
    <s v="No"/>
    <n v="358784.06"/>
    <s v="ASALARIADO"/>
    <n v="40"/>
  </r>
  <r>
    <n v="4453"/>
    <s v="HOMBRE"/>
    <n v="639148"/>
    <s v="TRABAJADOR INDEPENDIENTE"/>
    <s v="SECTOR PRIVADO"/>
    <x v="0"/>
    <s v="NO"/>
    <s v="SI"/>
    <n v="40"/>
    <s v="No"/>
    <s v="No"/>
    <n v="639148"/>
    <s v="TRABAJADOR INDEPENDIENTE"/>
    <n v="40"/>
  </r>
  <r>
    <n v="4454"/>
    <s v="MUJER"/>
    <n v="1428002.29"/>
    <s v="PENSIONADOS EN SU PROPIO SISTEMA"/>
    <s v="SECTOR PUBLICO"/>
    <x v="0"/>
    <s v="NO"/>
    <s v="NO"/>
    <n v="69"/>
    <s v="No"/>
    <s v="No"/>
    <n v="1428002.29"/>
    <s v="PENSIONADOS EN SU PROPIO SISTEMA"/>
    <n v="69"/>
  </r>
  <r>
    <n v="4455"/>
    <s v="HOMBRE"/>
    <n v="297719"/>
    <s v="ASEGURADO VOLUNTARIO"/>
    <s v="SECTOR PRIVADO"/>
    <x v="0"/>
    <s v="NO"/>
    <s v="NO"/>
    <n v="37"/>
    <s v="No"/>
    <s v="No"/>
    <n v="297719"/>
    <s v="ASEGURADO VOLUNTARIO"/>
    <n v="37"/>
  </r>
  <r>
    <n v="4456"/>
    <s v="MUJER"/>
    <n v="1228568"/>
    <s v="ASALARIADO"/>
    <s v="SECTOR PUBLICO"/>
    <x v="0"/>
    <s v="NO"/>
    <s v="NO"/>
    <n v="44"/>
    <s v="No"/>
    <s v="No"/>
    <n v="1228568"/>
    <s v="ASALARIADO"/>
    <n v="44"/>
  </r>
  <r>
    <n v="4457"/>
    <s v="MUJER"/>
    <n v="764837.91"/>
    <s v="PENSIONADOS EN SU PROPIO SISTEMA"/>
    <s v="SECTOR PUBLICO"/>
    <x v="0"/>
    <s v="NO"/>
    <s v="NO"/>
    <n v="82"/>
    <s v="No"/>
    <s v="No"/>
    <n v="764837.91"/>
    <s v="PENSIONADOS EN SU PROPIO SISTEMA"/>
    <n v="82"/>
  </r>
  <r>
    <n v="4458"/>
    <s v="HOMBRE"/>
    <n v="647500"/>
    <s v="ASALARIADO"/>
    <s v="SECTOR PRIVADO"/>
    <x v="0"/>
    <s v="NO"/>
    <s v="NO"/>
    <n v="25"/>
    <s v="No"/>
    <s v="No"/>
    <n v="647500"/>
    <s v="ASALARIADO"/>
    <n v="25"/>
  </r>
  <r>
    <n v="4459"/>
    <s v="HOMBRE"/>
    <n v="230000"/>
    <s v="ASALARIADO"/>
    <s v="SECTOR PRIVADO"/>
    <x v="0"/>
    <s v="NO"/>
    <s v="SI"/>
    <n v="53"/>
    <s v="No"/>
    <s v="No"/>
    <n v="230000"/>
    <s v="ASALARIADO"/>
    <n v="53"/>
  </r>
  <r>
    <n v="4460"/>
    <s v="HOMBRE"/>
    <n v="407769.25"/>
    <s v="ASALARIADO"/>
    <s v="SECTOR PRIVADO"/>
    <x v="0"/>
    <s v="NO"/>
    <s v="NO"/>
    <n v="29"/>
    <s v="No"/>
    <s v="No"/>
    <n v="407769.25"/>
    <s v="ASALARIADO"/>
    <n v="29"/>
  </r>
  <r>
    <n v="4461"/>
    <s v="HOMBRE"/>
    <n v="372000"/>
    <s v="ASALARIADO"/>
    <s v="SECTOR PRIVADO"/>
    <x v="0"/>
    <s v="NO"/>
    <s v="NO"/>
    <n v="27"/>
    <s v="No"/>
    <s v="No"/>
    <n v="372000"/>
    <s v="ASALARIADO"/>
    <n v="27"/>
  </r>
  <r>
    <n v="4462"/>
    <s v="HOMBRE"/>
    <n v="361806.78"/>
    <s v="ASALARIADO"/>
    <s v="SECTOR PRIVADO"/>
    <x v="0"/>
    <s v="NO"/>
    <s v="NO"/>
    <n v="22"/>
    <s v="No"/>
    <s v="No"/>
    <n v="361806.78"/>
    <s v="ASALARIADO"/>
    <n v="22"/>
  </r>
  <r>
    <n v="4463"/>
    <s v="MUJER"/>
    <n v="514285.71"/>
    <s v="ASALARIADO"/>
    <s v="SECTOR PRIVADO"/>
    <x v="0"/>
    <s v="NO"/>
    <s v="NO"/>
    <n v="39"/>
    <s v="No"/>
    <s v="No"/>
    <n v="514285.71"/>
    <s v="ASALARIADO"/>
    <n v="39"/>
  </r>
  <r>
    <n v="4464"/>
    <s v="HOMBRE"/>
    <n v="356455"/>
    <s v="TRABAJADOR INDEPENDIENTE"/>
    <s v="SECTOR PRIVADO"/>
    <x v="0"/>
    <s v="SI"/>
    <s v="SI"/>
    <n v="46"/>
    <s v="No"/>
    <s v="No"/>
    <n v="356455"/>
    <s v="TRABAJADOR INDEPENDIENTE"/>
    <n v="46"/>
  </r>
  <r>
    <n v="4465"/>
    <s v="MUJER"/>
    <n v="278030"/>
    <s v="ASEGURADO VOLUNTARIO"/>
    <s v="SECTOR PRIVADO"/>
    <x v="0"/>
    <s v="SI"/>
    <s v="SI"/>
    <n v="35"/>
    <s v="No"/>
    <s v="No"/>
    <n v="278030"/>
    <s v="ASEGURADO VOLUNTARIO"/>
    <n v="35"/>
  </r>
  <r>
    <n v="4466"/>
    <s v="HOMBRE"/>
    <n v="949839.65"/>
    <s v="ASALARIADO"/>
    <s v="SECTOR PRIVADO"/>
    <x v="0"/>
    <s v="NO"/>
    <s v="NO"/>
    <n v="25"/>
    <s v="No"/>
    <s v="No"/>
    <n v="949839.65"/>
    <s v="ASALARIADO"/>
    <n v="25"/>
  </r>
  <r>
    <n v="4467"/>
    <s v="HOMBRE"/>
    <n v="410480.22"/>
    <s v="ASALARIADO"/>
    <s v="SECTOR PRIVADO"/>
    <x v="0"/>
    <s v="NO"/>
    <s v="NO"/>
    <n v="38"/>
    <s v="No"/>
    <s v="No"/>
    <n v="410480.22"/>
    <s v="ASALARIADO"/>
    <n v="38"/>
  </r>
  <r>
    <n v="4468"/>
    <s v="HOMBRE"/>
    <n v="4677217.59"/>
    <s v="ASALARIADO"/>
    <s v="SECTOR PUBLICO"/>
    <x v="0"/>
    <s v="NO"/>
    <s v="NO"/>
    <n v="52"/>
    <s v="Atípico"/>
    <s v="No"/>
    <n v="4677217.59"/>
    <s v="ASALARIADO"/>
    <n v="52"/>
  </r>
  <r>
    <n v="4469"/>
    <s v="HOMBRE"/>
    <n v="466652.81"/>
    <s v="ASALARIADO"/>
    <s v="SECTOR PRIVADO"/>
    <x v="0"/>
    <s v="NO"/>
    <s v="NO"/>
    <n v="49"/>
    <s v="No"/>
    <s v="No"/>
    <n v="466652.81"/>
    <s v="ASALARIADO"/>
    <n v="49"/>
  </r>
  <r>
    <n v="4470"/>
    <s v="HOMBRE"/>
    <n v="400000"/>
    <s v="ASALARIADO"/>
    <s v="SECTOR PRIVADO"/>
    <x v="0"/>
    <s v="NO"/>
    <s v="NO"/>
    <n v="21"/>
    <s v="No"/>
    <s v="No"/>
    <n v="400000"/>
    <s v="ASALARIADO"/>
    <n v="21"/>
  </r>
  <r>
    <n v="4471"/>
    <s v="MUJER"/>
    <n v="365825"/>
    <s v="ASALARIADO"/>
    <s v="SECTOR PRIVADO"/>
    <x v="0"/>
    <s v="NO"/>
    <s v="NO"/>
    <n v="42"/>
    <s v="No"/>
    <s v="No"/>
    <n v="365825"/>
    <s v="ASALARIADO"/>
    <n v="42"/>
  </r>
  <r>
    <n v="4472"/>
    <s v="HOMBRE"/>
    <n v="615550"/>
    <s v="TRABAJADOR INDEPENDIENTE"/>
    <s v="SECTOR PRIVADO"/>
    <x v="0"/>
    <s v="NO"/>
    <s v="SI"/>
    <n v="42"/>
    <s v="No"/>
    <s v="No"/>
    <n v="615550"/>
    <s v="TRABAJADOR INDEPENDIENTE"/>
    <n v="42"/>
  </r>
  <r>
    <n v="4473"/>
    <s v="MUJER"/>
    <n v="1124365"/>
    <s v="ASALARIADO"/>
    <s v="SECTOR PUBLICO"/>
    <x v="0"/>
    <s v="NO"/>
    <s v="NO"/>
    <n v="41"/>
    <s v="No"/>
    <s v="No"/>
    <n v="1124365"/>
    <s v="ASALARIADO"/>
    <n v="41"/>
  </r>
  <r>
    <n v="4474"/>
    <s v="HOMBRE"/>
    <n v="456300.02"/>
    <s v="ASALARIADO"/>
    <s v="SECTOR PRIVADO"/>
    <x v="0"/>
    <s v="SI"/>
    <s v="NO"/>
    <n v="49"/>
    <s v="No"/>
    <s v="No"/>
    <n v="456300.02"/>
    <s v="ASALARIADO"/>
    <n v="49"/>
  </r>
  <r>
    <n v="4475"/>
    <s v="MUJER"/>
    <n v="214584.3"/>
    <s v="ASALARIADO"/>
    <s v="SECTOR PUBLICO"/>
    <x v="0"/>
    <s v="NO"/>
    <s v="NO"/>
    <n v="51"/>
    <s v="No"/>
    <s v="No"/>
    <n v="214584.3"/>
    <s v="ASALARIADO"/>
    <n v="51"/>
  </r>
  <r>
    <n v="4476"/>
    <s v="HOMBRE"/>
    <n v="361811"/>
    <s v="TRABAJADOR INDEPENDIENTE"/>
    <s v="SECTOR PRIVADO"/>
    <x v="0"/>
    <s v="NO"/>
    <s v="NO"/>
    <n v="31"/>
    <s v="No"/>
    <s v="No"/>
    <n v="361811"/>
    <s v="TRABAJADOR INDEPENDIENTE"/>
    <n v="31"/>
  </r>
  <r>
    <n v="4477"/>
    <s v="HOMBRE"/>
    <n v="382136"/>
    <s v="TRABAJADOR INDEPENDIENTE"/>
    <s v="SECTOR PRIVADO"/>
    <x v="0"/>
    <s v="SI"/>
    <s v="SI"/>
    <n v="40"/>
    <s v="No"/>
    <s v="No"/>
    <n v="382136"/>
    <s v="TRABAJADOR INDEPENDIENTE"/>
    <n v="40"/>
  </r>
  <r>
    <n v="4478"/>
    <s v="HOMBRE"/>
    <n v="1491283.5"/>
    <s v="ASALARIADO"/>
    <s v="SECTOR PUBLICO"/>
    <x v="0"/>
    <s v="NO"/>
    <s v="NO"/>
    <n v="43"/>
    <s v="No"/>
    <s v="No"/>
    <n v="1491283.5"/>
    <s v="ASALARIADO"/>
    <n v="43"/>
  </r>
  <r>
    <n v="4479"/>
    <s v="HOMBRE"/>
    <n v="618762.76"/>
    <s v="ASALARIADO"/>
    <s v="SECTOR PRIVADO"/>
    <x v="0"/>
    <s v="SI"/>
    <s v="NO"/>
    <n v="47"/>
    <s v="No"/>
    <s v="No"/>
    <n v="618762.76"/>
    <s v="ASALARIADO"/>
    <n v="47"/>
  </r>
  <r>
    <n v="4480"/>
    <s v="MUJER"/>
    <n v="60000"/>
    <s v="ASALARIADO"/>
    <s v="SECTOR PRIVADO"/>
    <x v="0"/>
    <s v="NO"/>
    <s v="SI"/>
    <n v="46"/>
    <s v="No"/>
    <s v="No"/>
    <n v="60000"/>
    <s v="ASALARIADO"/>
    <n v="46"/>
  </r>
  <r>
    <n v="4481"/>
    <s v="HOMBRE"/>
    <n v="297046"/>
    <s v="ASEGURADO VOLUNTARIO"/>
    <s v="SECTOR PRIVADO"/>
    <x v="0"/>
    <s v="NO"/>
    <s v="NO"/>
    <n v="32"/>
    <s v="No"/>
    <s v="No"/>
    <n v="297046"/>
    <s v="ASEGURADO VOLUNTARIO"/>
    <n v="32"/>
  </r>
  <r>
    <n v="4482"/>
    <s v="MUJER"/>
    <n v="320000"/>
    <s v="ASALARIADO"/>
    <s v="SECTOR PRIVADO"/>
    <x v="0"/>
    <s v="SI"/>
    <s v="SI"/>
    <n v="38"/>
    <s v="No"/>
    <s v="No"/>
    <n v="320000"/>
    <s v="ASALARIADO"/>
    <n v="38"/>
  </r>
  <r>
    <n v="4483"/>
    <s v="HOMBRE"/>
    <n v="1160779"/>
    <s v="ASALARIADO"/>
    <s v="SECTOR PUBLICO"/>
    <x v="0"/>
    <s v="NO"/>
    <s v="NO"/>
    <n v="28"/>
    <s v="No"/>
    <s v="No"/>
    <n v="1160779"/>
    <s v="ASALARIADO"/>
    <n v="28"/>
  </r>
  <r>
    <n v="4484"/>
    <s v="MUJER"/>
    <n v="1034000"/>
    <s v="ASALARIADO"/>
    <s v="SECTOR PRIVADO"/>
    <x v="0"/>
    <s v="NO"/>
    <s v="NO"/>
    <n v="35"/>
    <s v="No"/>
    <s v="No"/>
    <n v="1034000"/>
    <s v="ASALARIADO"/>
    <n v="35"/>
  </r>
  <r>
    <n v="4485"/>
    <s v="HOMBRE"/>
    <n v="526558"/>
    <s v="ASALARIADO"/>
    <s v="SECTOR PRIVADO"/>
    <x v="0"/>
    <s v="SI"/>
    <s v="NO"/>
    <n v="47"/>
    <s v="No"/>
    <s v="No"/>
    <n v="526558"/>
    <s v="ASALARIADO"/>
    <n v="47"/>
  </r>
  <r>
    <n v="4486"/>
    <s v="HOMBRE"/>
    <n v="957698"/>
    <s v="ASALARIADO"/>
    <s v="SECTOR PRIVADO"/>
    <x v="0"/>
    <s v="NO"/>
    <s v="NO"/>
    <n v="26"/>
    <s v="No"/>
    <s v="No"/>
    <n v="957698"/>
    <s v="ASALARIADO"/>
    <n v="26"/>
  </r>
  <r>
    <n v="4487"/>
    <s v="HOMBRE"/>
    <n v="243270.86"/>
    <s v="ASALARIADO"/>
    <s v="SECTOR PRIVADO"/>
    <x v="0"/>
    <s v="NO"/>
    <s v="NO"/>
    <n v="49"/>
    <s v="No"/>
    <s v="No"/>
    <n v="243270.86"/>
    <s v="ASALARIADO"/>
    <n v="49"/>
  </r>
  <r>
    <n v="4488"/>
    <s v="HOMBRE"/>
    <n v="709423.79"/>
    <s v="ASALARIADO"/>
    <s v="SECTOR PRIVADO"/>
    <x v="0"/>
    <s v="NO"/>
    <s v="NO"/>
    <n v="34"/>
    <s v="No"/>
    <s v="No"/>
    <n v="709423.79"/>
    <s v="ASALARIADO"/>
    <n v="34"/>
  </r>
  <r>
    <n v="4489"/>
    <s v="HOMBRE"/>
    <n v="297046"/>
    <s v="TRABAJADOR INDEPENDIENTE"/>
    <s v="SECTOR PRIVADO"/>
    <x v="0"/>
    <s v="NO"/>
    <s v="NO"/>
    <n v="54"/>
    <s v="No"/>
    <s v="No"/>
    <n v="297046"/>
    <s v="TRABAJADOR INDEPENDIENTE"/>
    <n v="54"/>
  </r>
  <r>
    <n v="4490"/>
    <s v="MUJER"/>
    <n v="297050"/>
    <s v="ASEGURADO VOLUNTARIO"/>
    <s v="SECTOR PRIVADO"/>
    <x v="0"/>
    <s v="NO"/>
    <s v="NO"/>
    <n v="52"/>
    <s v="No"/>
    <s v="No"/>
    <n v="297050"/>
    <s v="ASEGURADO VOLUNTARIO"/>
    <n v="52"/>
  </r>
  <r>
    <n v="4491"/>
    <s v="HOMBRE"/>
    <n v="299647"/>
    <s v="ASEGURADO VOLUNTARIO"/>
    <s v="SECTOR PRIVADO"/>
    <x v="0"/>
    <s v="NO"/>
    <s v="NO"/>
    <n v="73"/>
    <s v="No"/>
    <s v="No"/>
    <n v="299647"/>
    <s v="ASEGURADO VOLUNTARIO"/>
    <n v="73"/>
  </r>
  <r>
    <n v="4492"/>
    <s v="HOMBRE"/>
    <n v="372659.25"/>
    <s v="ASALARIADO"/>
    <s v="SECTOR PRIVADO"/>
    <x v="0"/>
    <s v="SI"/>
    <s v="NO"/>
    <n v="48"/>
    <s v="No"/>
    <s v="No"/>
    <n v="372659.25"/>
    <s v="ASALARIADO"/>
    <n v="48"/>
  </r>
  <r>
    <n v="4493"/>
    <s v="HOMBRE"/>
    <n v="297050"/>
    <s v="ASEGURADO VOLUNTARIO"/>
    <s v="SECTOR PRIVADO"/>
    <x v="0"/>
    <s v="NO"/>
    <s v="NO"/>
    <n v="27"/>
    <s v="No"/>
    <s v="No"/>
    <n v="297050"/>
    <s v="ASEGURADO VOLUNTARIO"/>
    <n v="27"/>
  </r>
  <r>
    <n v="4494"/>
    <s v="HOMBRE"/>
    <n v="337933.18"/>
    <s v="ASALARIADO"/>
    <s v="SECTOR PUBLICO"/>
    <x v="0"/>
    <s v="NO"/>
    <s v="NO"/>
    <n v="24"/>
    <s v="No"/>
    <s v="No"/>
    <n v="337933.18"/>
    <s v="ASALARIADO"/>
    <n v="24"/>
  </r>
  <r>
    <n v="4495"/>
    <s v="HOMBRE"/>
    <n v="557416"/>
    <s v="TRABAJADOR INDEPENDIENTE"/>
    <s v="SECTOR PRIVADO"/>
    <x v="0"/>
    <s v="NO"/>
    <s v="NO"/>
    <n v="33"/>
    <s v="No"/>
    <s v="No"/>
    <n v="557416"/>
    <s v="TRABAJADOR INDEPENDIENTE"/>
    <n v="33"/>
  </r>
  <r>
    <n v="4496"/>
    <s v="MUJER"/>
    <n v="316663"/>
    <s v="TRABAJADOR INDEPENDIENTE"/>
    <s v="SECTOR PRIVADO"/>
    <x v="0"/>
    <s v="NO"/>
    <s v="SI"/>
    <n v="32"/>
    <s v="No"/>
    <s v="No"/>
    <n v="316663"/>
    <s v="TRABAJADOR INDEPENDIENTE"/>
    <n v="32"/>
  </r>
  <r>
    <n v="4497"/>
    <s v="MUJER"/>
    <n v="779424.25"/>
    <s v="ASALARIADO"/>
    <s v="SECTOR PUBLICO"/>
    <x v="0"/>
    <s v="NO"/>
    <s v="NO"/>
    <n v="28"/>
    <s v="No"/>
    <s v="No"/>
    <n v="779424.25"/>
    <s v="ASALARIADO"/>
    <n v="28"/>
  </r>
  <r>
    <n v="4498"/>
    <s v="HOMBRE"/>
    <n v="535842.93000000005"/>
    <s v="ASALARIADO"/>
    <s v="SECTOR PRIVADO"/>
    <x v="0"/>
    <s v="NO"/>
    <s v="NO"/>
    <n v="36"/>
    <s v="No"/>
    <s v="No"/>
    <n v="535842.93000000005"/>
    <s v="ASALARIADO"/>
    <n v="36"/>
  </r>
  <r>
    <n v="4499"/>
    <s v="MUJER"/>
    <n v="400000"/>
    <s v="ASALARIADO"/>
    <s v="SECTOR PRIVADO"/>
    <x v="0"/>
    <s v="NO"/>
    <s v="NO"/>
    <n v="42"/>
    <s v="No"/>
    <s v="No"/>
    <n v="400000"/>
    <s v="ASALARIADO"/>
    <n v="42"/>
  </r>
  <r>
    <n v="4500"/>
    <s v="MUJER"/>
    <n v="639148"/>
    <s v="TRABAJADOR INDEPENDIENTE"/>
    <s v="SECTOR PRIVADO"/>
    <x v="0"/>
    <s v="NO"/>
    <s v="NO"/>
    <n v="56"/>
    <s v="No"/>
    <s v="No"/>
    <n v="639148"/>
    <s v="TRABAJADOR INDEPENDIENTE"/>
    <n v="56"/>
  </r>
  <r>
    <n v="4501"/>
    <s v="MUJER"/>
    <n v="404459"/>
    <s v="TRABAJADOR INDEPENDIENTE"/>
    <s v="SECTOR PRIVADO"/>
    <x v="0"/>
    <s v="NO"/>
    <s v="SI"/>
    <n v="29"/>
    <s v="No"/>
    <s v="No"/>
    <n v="404459"/>
    <s v="TRABAJADOR INDEPENDIENTE"/>
    <n v="29"/>
  </r>
  <r>
    <n v="4502"/>
    <s v="MUJER"/>
    <n v="333320"/>
    <s v="ASALARIADO"/>
    <s v="SECTOR PRIVADO"/>
    <x v="0"/>
    <s v="NO"/>
    <s v="NO"/>
    <n v="20"/>
    <s v="No"/>
    <s v="No"/>
    <n v="333320"/>
    <s v="ASALARIADO"/>
    <n v="20"/>
  </r>
  <r>
    <n v="4503"/>
    <s v="HOMBRE"/>
    <n v="452198.21"/>
    <s v="ASALARIADO"/>
    <s v="SECTOR PRIVADO"/>
    <x v="0"/>
    <s v="NO"/>
    <s v="NO"/>
    <n v="31"/>
    <s v="No"/>
    <s v="No"/>
    <n v="452198.21"/>
    <s v="ASALARIADO"/>
    <n v="31"/>
  </r>
  <r>
    <n v="4504"/>
    <s v="HOMBRE"/>
    <n v="1260076.52"/>
    <s v="ASALARIADO"/>
    <s v="SECTOR PRIVADO"/>
    <x v="0"/>
    <s v="NO"/>
    <s v="NO"/>
    <n v="30"/>
    <s v="No"/>
    <s v="No"/>
    <n v="1260076.52"/>
    <s v="ASALARIADO"/>
    <n v="30"/>
  </r>
  <r>
    <n v="4505"/>
    <s v="HOMBRE"/>
    <n v="1045500"/>
    <s v="ASALARIADO"/>
    <s v="SECTOR PRIVADO"/>
    <x v="0"/>
    <s v="NO"/>
    <s v="NO"/>
    <n v="39"/>
    <s v="No"/>
    <s v="No"/>
    <n v="1045500"/>
    <s v="ASALARIADO"/>
    <n v="39"/>
  </r>
  <r>
    <n v="4506"/>
    <s v="MUJER"/>
    <n v="1084830.8400000001"/>
    <s v="ASALARIADO"/>
    <s v="SECTOR PUBLICO"/>
    <x v="0"/>
    <s v="NO"/>
    <s v="NO"/>
    <n v="36"/>
    <s v="No"/>
    <s v="No"/>
    <n v="1084830.8400000001"/>
    <s v="ASALARIADO"/>
    <n v="36"/>
  </r>
  <r>
    <n v="4507"/>
    <s v="HOMBRE"/>
    <n v="322474"/>
    <s v="ASEGURADO VOLUNTARIO"/>
    <s v="SECTOR PRIVADO"/>
    <x v="0"/>
    <s v="NO"/>
    <s v="NO"/>
    <n v="64"/>
    <s v="No"/>
    <s v="No"/>
    <n v="322474"/>
    <s v="ASEGURADO VOLUNTARIO"/>
    <n v="64"/>
  </r>
  <r>
    <n v="4508"/>
    <s v="HOMBRE"/>
    <n v="400000"/>
    <s v="ASALARIADO"/>
    <s v="SECTOR PRIVADO"/>
    <x v="0"/>
    <s v="NO"/>
    <s v="SI"/>
    <n v="46"/>
    <s v="No"/>
    <s v="No"/>
    <n v="400000"/>
    <s v="ASALARIADO"/>
    <n v="46"/>
  </r>
  <r>
    <n v="4509"/>
    <s v="HOMBRE"/>
    <n v="549600"/>
    <s v="TRABAJADOR INDEPENDIENTE"/>
    <s v="SECTOR PRIVADO"/>
    <x v="0"/>
    <s v="NO"/>
    <s v="NO"/>
    <n v="57"/>
    <s v="No"/>
    <s v="No"/>
    <n v="549600"/>
    <s v="TRABAJADOR INDEPENDIENTE"/>
    <n v="57"/>
  </r>
  <r>
    <n v="4510"/>
    <s v="MUJER"/>
    <n v="280000"/>
    <s v="ASALARIADO"/>
    <s v="SECTOR PRIVADO"/>
    <x v="0"/>
    <s v="NO"/>
    <s v="SI"/>
    <n v="48"/>
    <s v="No"/>
    <s v="No"/>
    <n v="280000"/>
    <s v="ASALARIADO"/>
    <n v="48"/>
  </r>
  <r>
    <n v="4511"/>
    <s v="MUJER"/>
    <n v="114474"/>
    <s v="ASALARIADO"/>
    <s v="SECTOR PRIVADO"/>
    <x v="0"/>
    <s v="NO"/>
    <s v="NO"/>
    <n v="55"/>
    <s v="No"/>
    <s v="No"/>
    <n v="114474"/>
    <s v="ASALARIADO"/>
    <n v="55"/>
  </r>
  <r>
    <n v="4512"/>
    <s v="MUJER"/>
    <n v="321509.09000000003"/>
    <s v="ASALARIADO"/>
    <s v="SECTOR PRIVADO"/>
    <x v="0"/>
    <s v="NO"/>
    <s v="NO"/>
    <n v="37"/>
    <s v="No"/>
    <s v="No"/>
    <n v="321509.09000000003"/>
    <s v="ASALARIADO"/>
    <n v="37"/>
  </r>
  <r>
    <n v="4513"/>
    <s v="HOMBRE"/>
    <n v="438418.45"/>
    <s v="ASALARIADO"/>
    <s v="SECTOR PRIVADO"/>
    <x v="0"/>
    <s v="NO"/>
    <s v="NO"/>
    <n v="43"/>
    <s v="No"/>
    <s v="No"/>
    <n v="438418.45"/>
    <s v="ASALARIADO"/>
    <n v="43"/>
  </r>
  <r>
    <n v="4514"/>
    <s v="HOMBRE"/>
    <n v="617575"/>
    <s v="TRABAJADOR INDEPENDIENTE"/>
    <s v="SECTOR PRIVADO"/>
    <x v="0"/>
    <s v="NO"/>
    <s v="SI"/>
    <n v="45"/>
    <s v="No"/>
    <s v="No"/>
    <n v="617575"/>
    <s v="TRABAJADOR INDEPENDIENTE"/>
    <n v="45"/>
  </r>
  <r>
    <n v="4515"/>
    <s v="MUJER"/>
    <n v="542628"/>
    <s v="TRABAJADOR INDEPENDIENTE"/>
    <s v="SECTOR PRIVADO"/>
    <x v="0"/>
    <s v="NO"/>
    <s v="NO"/>
    <n v="55"/>
    <s v="No"/>
    <s v="No"/>
    <n v="542628"/>
    <s v="TRABAJADOR INDEPENDIENTE"/>
    <n v="55"/>
  </r>
  <r>
    <n v="4516"/>
    <s v="HOMBRE"/>
    <n v="319070.05"/>
    <s v="ASALARIADO"/>
    <s v="SECTOR PRIVADO"/>
    <x v="0"/>
    <s v="NO"/>
    <s v="NO"/>
    <n v="40"/>
    <s v="No"/>
    <s v="No"/>
    <n v="319070.05"/>
    <s v="ASALARIADO"/>
    <n v="40"/>
  </r>
  <r>
    <n v="4517"/>
    <s v="HOMBRE"/>
    <n v="440000"/>
    <s v="ASALARIADO"/>
    <s v="SECTOR PRIVADO"/>
    <x v="0"/>
    <s v="NO"/>
    <s v="SI"/>
    <n v="58"/>
    <s v="No"/>
    <s v="No"/>
    <n v="440000"/>
    <s v="ASALARIADO"/>
    <n v="58"/>
  </r>
  <r>
    <n v="4518"/>
    <s v="MUJER"/>
    <n v="585136.5"/>
    <s v="ASALARIADO"/>
    <s v="SECTOR PUBLICO"/>
    <x v="0"/>
    <s v="NO"/>
    <s v="NO"/>
    <n v="43"/>
    <s v="No"/>
    <s v="No"/>
    <n v="585136.5"/>
    <s v="ASALARIADO"/>
    <n v="43"/>
  </r>
  <r>
    <n v="4519"/>
    <s v="MUJER"/>
    <n v="350000"/>
    <s v="ASALARIADO"/>
    <s v="SECTOR PRIVADO"/>
    <x v="0"/>
    <s v="NO"/>
    <s v="SI"/>
    <n v="36"/>
    <s v="No"/>
    <s v="No"/>
    <n v="350000"/>
    <s v="ASALARIADO"/>
    <n v="36"/>
  </r>
  <r>
    <n v="4520"/>
    <s v="HOMBRE"/>
    <n v="403293"/>
    <s v="TRABAJADOR INDEPENDIENTE"/>
    <s v="SECTOR PRIVADO"/>
    <x v="0"/>
    <s v="NO"/>
    <s v="SI"/>
    <n v="62"/>
    <s v="No"/>
    <s v="No"/>
    <n v="403293"/>
    <s v="TRABAJADOR INDEPENDIENTE"/>
    <n v="62"/>
  </r>
  <r>
    <n v="4521"/>
    <s v="HOMBRE"/>
    <n v="323500"/>
    <s v="ASALARIADO"/>
    <s v="SECTOR PRIVADO"/>
    <x v="0"/>
    <s v="NO"/>
    <s v="NO"/>
    <n v="37"/>
    <s v="No"/>
    <s v="No"/>
    <n v="323500"/>
    <s v="ASALARIADO"/>
    <n v="37"/>
  </r>
  <r>
    <n v="4522"/>
    <s v="HOMBRE"/>
    <n v="78000"/>
    <s v="ASALARIADO"/>
    <s v="SECTOR PRIVADO"/>
    <x v="0"/>
    <s v="NO"/>
    <s v="SI"/>
    <n v="71"/>
    <s v="No"/>
    <s v="No"/>
    <n v="78000"/>
    <s v="ASALARIADO"/>
    <n v="71"/>
  </r>
  <r>
    <n v="4523"/>
    <s v="MUJER"/>
    <n v="857753.11"/>
    <s v="ASALARIADO"/>
    <s v="SECTOR PRIVADO"/>
    <x v="0"/>
    <s v="NO"/>
    <s v="NO"/>
    <n v="32"/>
    <s v="No"/>
    <s v="No"/>
    <n v="857753.11"/>
    <s v="ASALARIADO"/>
    <n v="32"/>
  </r>
  <r>
    <n v="4524"/>
    <s v="HOMBRE"/>
    <n v="509509"/>
    <s v="TRABAJADOR INDEPENDIENTE"/>
    <s v="SECTOR PRIVADO"/>
    <x v="0"/>
    <s v="NO"/>
    <s v="SI"/>
    <n v="40"/>
    <s v="No"/>
    <s v="No"/>
    <n v="509509"/>
    <s v="TRABAJADOR INDEPENDIENTE"/>
    <n v="40"/>
  </r>
  <r>
    <n v="4525"/>
    <s v="HOMBRE"/>
    <n v="1523214"/>
    <s v="ASALARIADO"/>
    <s v="SECTOR PUBLICO"/>
    <x v="0"/>
    <s v="NO"/>
    <s v="NO"/>
    <n v="38"/>
    <s v="No"/>
    <s v="No"/>
    <n v="1523214"/>
    <s v="ASALARIADO"/>
    <n v="38"/>
  </r>
  <r>
    <n v="4526"/>
    <s v="HOMBRE"/>
    <n v="810799.74"/>
    <s v="ASALARIADO"/>
    <s v="SECTOR PRIVADO"/>
    <x v="0"/>
    <s v="NO"/>
    <s v="NO"/>
    <n v="47"/>
    <s v="No"/>
    <s v="No"/>
    <n v="810799.74"/>
    <s v="ASALARIADO"/>
    <n v="47"/>
  </r>
  <r>
    <n v="4527"/>
    <s v="MUJER"/>
    <n v="1143318.2"/>
    <s v="ASALARIADO"/>
    <s v="SECTOR PUBLICO"/>
    <x v="0"/>
    <s v="NO"/>
    <s v="NO"/>
    <n v="59"/>
    <s v="No"/>
    <s v="No"/>
    <n v="1143318.2"/>
    <s v="ASALARIADO"/>
    <n v="59"/>
  </r>
  <r>
    <n v="4528"/>
    <s v="HOMBRE"/>
    <n v="297045"/>
    <s v="ASEGURADO VOLUNTARIO"/>
    <s v="SECTOR PRIVADO"/>
    <x v="0"/>
    <s v="SI"/>
    <s v="NO"/>
    <n v="76"/>
    <s v="No"/>
    <s v="No"/>
    <n v="297045"/>
    <s v="ASEGURADO VOLUNTARIO"/>
    <n v="76"/>
  </r>
  <r>
    <n v="4529"/>
    <s v="HOMBRE"/>
    <n v="365464"/>
    <s v="ASALARIADO"/>
    <s v="SECTOR PUBLICO"/>
    <x v="0"/>
    <s v="NO"/>
    <s v="NO"/>
    <n v="31"/>
    <s v="No"/>
    <s v="No"/>
    <n v="365464"/>
    <s v="ASALARIADO"/>
    <n v="31"/>
  </r>
  <r>
    <n v="4530"/>
    <s v="MUJER"/>
    <n v="1957708.6"/>
    <s v="ASALARIADO"/>
    <s v="SECTOR PUBLICO"/>
    <x v="0"/>
    <s v="NO"/>
    <s v="NO"/>
    <n v="52"/>
    <s v="No"/>
    <s v="No"/>
    <n v="1957708.6"/>
    <s v="ASALARIADO"/>
    <n v="52"/>
  </r>
  <r>
    <n v="4531"/>
    <s v="HOMBRE"/>
    <n v="600000"/>
    <s v="ASALARIADO"/>
    <s v="SECTOR PRIVADO"/>
    <x v="0"/>
    <s v="NO"/>
    <s v="NO"/>
    <n v="32"/>
    <s v="No"/>
    <s v="No"/>
    <n v="600000"/>
    <s v="ASALARIADO"/>
    <n v="32"/>
  </r>
  <r>
    <n v="4532"/>
    <s v="HOMBRE"/>
    <n v="161084.29999999999"/>
    <s v="ASALARIADO"/>
    <s v="SECTOR PUBLICO"/>
    <x v="0"/>
    <s v="NO"/>
    <s v="NO"/>
    <n v="42"/>
    <s v="No"/>
    <s v="No"/>
    <n v="161084.29999999999"/>
    <s v="ASALARIADO"/>
    <n v="42"/>
  </r>
  <r>
    <n v="4533"/>
    <s v="HOMBRE"/>
    <n v="31927.439999999999"/>
    <s v="ASALARIADO"/>
    <s v="SECTOR PRIVADO"/>
    <x v="0"/>
    <s v="SI"/>
    <s v="NO"/>
    <n v="36"/>
    <s v="No"/>
    <s v="No"/>
    <n v="31927.439999999999"/>
    <s v="ASALARIADO"/>
    <n v="36"/>
  </r>
  <r>
    <n v="4534"/>
    <s v="HOMBRE"/>
    <n v="427590.98"/>
    <s v="ASALARIADO"/>
    <s v="SECTOR PRIVADO"/>
    <x v="0"/>
    <s v="NO"/>
    <s v="SI"/>
    <n v="61"/>
    <s v="No"/>
    <s v="No"/>
    <n v="427590.98"/>
    <s v="ASALARIADO"/>
    <n v="61"/>
  </r>
  <r>
    <n v="4535"/>
    <s v="HOMBRE"/>
    <n v="543427.36"/>
    <s v="ASALARIADO"/>
    <s v="SECTOR PRIVADO"/>
    <x v="0"/>
    <s v="NO"/>
    <s v="NO"/>
    <n v="27"/>
    <s v="No"/>
    <s v="No"/>
    <n v="543427.36"/>
    <s v="ASALARIADO"/>
    <n v="27"/>
  </r>
  <r>
    <n v="4536"/>
    <s v="HOMBRE"/>
    <n v="342059.63"/>
    <s v="ASALARIADO"/>
    <s v="SECTOR PRIVADO"/>
    <x v="0"/>
    <s v="NO"/>
    <s v="NO"/>
    <n v="49"/>
    <s v="No"/>
    <s v="No"/>
    <n v="342059.63"/>
    <s v="ASALARIADO"/>
    <n v="49"/>
  </r>
  <r>
    <n v="4537"/>
    <s v="MUJER"/>
    <n v="1870704.54"/>
    <s v="ASALARIADO"/>
    <s v="SECTOR PRIVADO"/>
    <x v="0"/>
    <s v="NO"/>
    <s v="NO"/>
    <n v="28"/>
    <s v="No"/>
    <s v="No"/>
    <n v="1870704.54"/>
    <s v="ASALARIADO"/>
    <n v="28"/>
  </r>
  <r>
    <n v="4538"/>
    <s v="HOMBRE"/>
    <n v="317000"/>
    <s v="ASALARIADO"/>
    <s v="SECTOR PRIVADO"/>
    <x v="0"/>
    <s v="SI"/>
    <s v="NO"/>
    <n v="53"/>
    <s v="No"/>
    <s v="No"/>
    <n v="317000"/>
    <s v="ASALARIADO"/>
    <n v="53"/>
  </r>
  <r>
    <n v="4539"/>
    <s v="MUJER"/>
    <n v="403806.82"/>
    <s v="ASALARIADO"/>
    <s v="SECTOR PRIVADO"/>
    <x v="0"/>
    <s v="NO"/>
    <s v="NO"/>
    <n v="45"/>
    <s v="No"/>
    <s v="No"/>
    <n v="403806.82"/>
    <s v="ASALARIADO"/>
    <n v="45"/>
  </r>
  <r>
    <n v="4540"/>
    <s v="MUJER"/>
    <n v="1709089.1"/>
    <s v="ASALARIADO"/>
    <s v="SECTOR PUBLICO"/>
    <x v="0"/>
    <s v="NO"/>
    <s v="NO"/>
    <n v="49"/>
    <s v="No"/>
    <s v="No"/>
    <n v="1709089.1"/>
    <s v="ASALARIADO"/>
    <n v="49"/>
  </r>
  <r>
    <n v="4541"/>
    <s v="HOMBRE"/>
    <n v="278030"/>
    <s v="CONVENIOS ESPECIALES DE TRABAJADORES INDEPENDIENTES"/>
    <s v="SECTOR PRIVADO"/>
    <x v="0"/>
    <s v="NO"/>
    <s v="NO"/>
    <n v="43"/>
    <s v="No"/>
    <s v="No"/>
    <n v="278030"/>
    <s v="CONVENIOS ESPECIALES DE TRABAJADORES INDEPENDIENTES"/>
    <n v="43"/>
  </r>
  <r>
    <n v="4542"/>
    <s v="MUJER"/>
    <n v="351531.84"/>
    <s v="ASALARIADO"/>
    <s v="SECTOR PRIVADO"/>
    <x v="0"/>
    <s v="NO"/>
    <s v="NO"/>
    <n v="35"/>
    <s v="No"/>
    <s v="No"/>
    <n v="351531.84"/>
    <s v="ASALARIADO"/>
    <n v="35"/>
  </r>
  <r>
    <n v="4543"/>
    <s v="MUJER"/>
    <n v="568492"/>
    <s v="ASALARIADO"/>
    <s v="SECTOR PUBLICO"/>
    <x v="0"/>
    <s v="NO"/>
    <s v="NO"/>
    <n v="28"/>
    <s v="No"/>
    <s v="No"/>
    <n v="568492"/>
    <s v="ASALARIADO"/>
    <n v="28"/>
  </r>
  <r>
    <n v="4544"/>
    <s v="HOMBRE"/>
    <n v="353607"/>
    <s v="ASALARIADO"/>
    <s v="SECTOR PRIVADO"/>
    <x v="0"/>
    <s v="NO"/>
    <s v="NO"/>
    <n v="51"/>
    <s v="No"/>
    <s v="No"/>
    <n v="353607"/>
    <s v="ASALARIADO"/>
    <n v="51"/>
  </r>
  <r>
    <n v="4545"/>
    <s v="MUJER"/>
    <n v="1932000"/>
    <s v="ASALARIADO"/>
    <s v="SECTOR PRIVADO"/>
    <x v="0"/>
    <s v="NO"/>
    <s v="NO"/>
    <n v="51"/>
    <s v="No"/>
    <s v="No"/>
    <n v="1932000"/>
    <s v="ASALARIADO"/>
    <n v="51"/>
  </r>
  <r>
    <n v="4546"/>
    <s v="MUJER"/>
    <n v="560498"/>
    <s v="TRABAJADOR INDEPENDIENTE"/>
    <s v="SECTOR PRIVADO"/>
    <x v="0"/>
    <s v="NO"/>
    <s v="SI"/>
    <n v="51"/>
    <s v="No"/>
    <s v="No"/>
    <n v="560498"/>
    <s v="TRABAJADOR INDEPENDIENTE"/>
    <n v="51"/>
  </r>
  <r>
    <n v="4547"/>
    <s v="HOMBRE"/>
    <n v="566297"/>
    <s v="ASEGURADO VOLUNTARIO"/>
    <s v="SECTOR PRIVADO"/>
    <x v="0"/>
    <s v="NO"/>
    <s v="NO"/>
    <n v="55"/>
    <s v="No"/>
    <s v="No"/>
    <n v="566297"/>
    <s v="ASEGURADO VOLUNTARIO"/>
    <n v="55"/>
  </r>
  <r>
    <n v="4548"/>
    <s v="MUJER"/>
    <n v="133037.29999999999"/>
    <s v="ASALARIADO"/>
    <s v="SECTOR PUBLICO"/>
    <x v="0"/>
    <s v="NO"/>
    <s v="NO"/>
    <n v="25"/>
    <s v="No"/>
    <s v="No"/>
    <n v="133037.29999999999"/>
    <s v="ASALARIADO"/>
    <n v="25"/>
  </r>
  <r>
    <n v="4549"/>
    <s v="HOMBRE"/>
    <n v="1848072"/>
    <s v="ASALARIADO"/>
    <s v="SECTOR PUBLICO"/>
    <x v="0"/>
    <s v="NO"/>
    <s v="SI"/>
    <n v="63"/>
    <s v="No"/>
    <s v="No"/>
    <n v="1848072"/>
    <s v="ASALARIADO"/>
    <n v="63"/>
  </r>
  <r>
    <n v="4550"/>
    <s v="HOMBRE"/>
    <n v="1624745.95"/>
    <s v="ASALARIADO"/>
    <s v="SECTOR PRIVADO"/>
    <x v="0"/>
    <s v="NO"/>
    <s v="NO"/>
    <n v="38"/>
    <s v="No"/>
    <s v="No"/>
    <n v="1624745.95"/>
    <s v="ASALARIADO"/>
    <n v="38"/>
  </r>
  <r>
    <n v="4551"/>
    <s v="HOMBRE"/>
    <n v="693063.36"/>
    <s v="ASALARIADO"/>
    <s v="SECTOR PRIVADO"/>
    <x v="0"/>
    <s v="NO"/>
    <s v="NO"/>
    <n v="45"/>
    <s v="No"/>
    <s v="No"/>
    <n v="693063.36"/>
    <s v="ASALARIADO"/>
    <n v="45"/>
  </r>
  <r>
    <n v="4552"/>
    <s v="HOMBRE"/>
    <n v="476566.67"/>
    <s v="ASALARIADO"/>
    <s v="SECTOR PRIVADO"/>
    <x v="0"/>
    <s v="NO"/>
    <s v="NO"/>
    <n v="33"/>
    <s v="No"/>
    <s v="No"/>
    <n v="476566.67"/>
    <s v="ASALARIADO"/>
    <n v="33"/>
  </r>
  <r>
    <n v="4553"/>
    <s v="MUJER"/>
    <n v="297429"/>
    <s v="TRABAJADOR INDEPENDIENTE"/>
    <s v="SECTOR PRIVADO"/>
    <x v="0"/>
    <s v="NO"/>
    <s v="SI"/>
    <n v="65"/>
    <s v="No"/>
    <s v="No"/>
    <n v="297429"/>
    <s v="TRABAJADOR INDEPENDIENTE"/>
    <n v="65"/>
  </r>
  <r>
    <n v="4554"/>
    <s v="HOMBRE"/>
    <n v="35530"/>
    <s v="ASALARIADO"/>
    <s v="SECTOR PRIVADO"/>
    <x v="0"/>
    <s v="SI"/>
    <s v="NO"/>
    <n v="37"/>
    <s v="No"/>
    <s v="No"/>
    <n v="35530"/>
    <s v="ASALARIADO"/>
    <n v="37"/>
  </r>
  <r>
    <n v="4555"/>
    <s v="HOMBRE"/>
    <n v="476562.94"/>
    <s v="ASALARIADO"/>
    <s v="SECTOR PRIVADO"/>
    <x v="0"/>
    <s v="SI"/>
    <s v="NO"/>
    <n v="32"/>
    <s v="No"/>
    <s v="No"/>
    <n v="476562.94"/>
    <s v="ASALARIADO"/>
    <n v="32"/>
  </r>
  <r>
    <n v="4556"/>
    <s v="MUJER"/>
    <n v="297046"/>
    <s v="ASEGURADO VOLUNTARIO"/>
    <s v="SECTOR PRIVADO"/>
    <x v="0"/>
    <s v="SI"/>
    <s v="NO"/>
    <n v="38"/>
    <s v="No"/>
    <s v="No"/>
    <n v="297046"/>
    <s v="ASEGURADO VOLUNTARIO"/>
    <n v="38"/>
  </r>
  <r>
    <n v="4557"/>
    <s v="HOMBRE"/>
    <n v="381640"/>
    <s v="ASALARIADO"/>
    <s v="SECTOR PRIVADO"/>
    <x v="0"/>
    <s v="NO"/>
    <s v="NO"/>
    <n v="53"/>
    <s v="No"/>
    <s v="No"/>
    <n v="381640"/>
    <s v="ASALARIADO"/>
    <n v="53"/>
  </r>
  <r>
    <n v="4558"/>
    <s v="HOMBRE"/>
    <n v="323296"/>
    <s v="ASEGURADO VOLUNTARIO"/>
    <s v="SECTOR PRIVADO"/>
    <x v="0"/>
    <s v="NO"/>
    <s v="NO"/>
    <n v="31"/>
    <s v="No"/>
    <s v="No"/>
    <n v="323296"/>
    <s v="ASEGURADO VOLUNTARIO"/>
    <n v="31"/>
  </r>
  <r>
    <n v="4559"/>
    <s v="HOMBRE"/>
    <n v="1730544"/>
    <s v="ASALARIADO"/>
    <s v="SECTOR PRIVADO"/>
    <x v="0"/>
    <s v="NO"/>
    <s v="NO"/>
    <n v="31"/>
    <s v="No"/>
    <s v="No"/>
    <n v="1730544"/>
    <s v="ASALARIADO"/>
    <n v="31"/>
  </r>
  <r>
    <n v="4560"/>
    <s v="HOMBRE"/>
    <n v="670740"/>
    <s v="ASALARIADO"/>
    <s v="SECTOR PRIVADO"/>
    <x v="0"/>
    <s v="NO"/>
    <s v="NO"/>
    <n v="27"/>
    <s v="No"/>
    <s v="No"/>
    <n v="670740"/>
    <s v="ASALARIADO"/>
    <n v="27"/>
  </r>
  <r>
    <n v="4561"/>
    <s v="HOMBRE"/>
    <n v="290000"/>
    <s v="ASALARIADO"/>
    <s v="SECTOR PRIVADO"/>
    <x v="0"/>
    <s v="SI"/>
    <s v="NO"/>
    <n v="42"/>
    <s v="No"/>
    <s v="No"/>
    <n v="290000"/>
    <s v="ASALARIADO"/>
    <n v="42"/>
  </r>
  <r>
    <n v="4562"/>
    <s v="HOMBRE"/>
    <n v="542095.31999999995"/>
    <s v="PENSIONADOS EN SU PROPIO SISTEMA"/>
    <s v="SECTOR PUBLICO"/>
    <x v="0"/>
    <s v="NO"/>
    <s v="NO"/>
    <n v="64"/>
    <s v="No"/>
    <s v="No"/>
    <n v="542095.31999999995"/>
    <s v="PENSIONADOS EN SU PROPIO SISTEMA"/>
    <n v="64"/>
  </r>
  <r>
    <n v="4563"/>
    <s v="HOMBRE"/>
    <n v="695574.7"/>
    <s v="ASALARIADO"/>
    <s v="SECTOR PRIVADO"/>
    <x v="0"/>
    <s v="NO"/>
    <s v="NO"/>
    <n v="55"/>
    <s v="No"/>
    <s v="No"/>
    <n v="695574.7"/>
    <s v="ASALARIADO"/>
    <n v="55"/>
  </r>
  <r>
    <n v="4564"/>
    <s v="HOMBRE"/>
    <n v="299784"/>
    <s v="TRABAJADOR INDEPENDIENTE"/>
    <s v="SECTOR PRIVADO"/>
    <x v="0"/>
    <s v="NO"/>
    <s v="NO"/>
    <n v="39"/>
    <s v="No"/>
    <s v="No"/>
    <n v="299784"/>
    <s v="TRABAJADOR INDEPENDIENTE"/>
    <n v="39"/>
  </r>
  <r>
    <n v="4565"/>
    <s v="HOMBRE"/>
    <n v="1166115"/>
    <s v="ASALARIADO"/>
    <s v="SECTOR PUBLICO"/>
    <x v="0"/>
    <s v="NO"/>
    <s v="SI"/>
    <n v="64"/>
    <s v="No"/>
    <s v="No"/>
    <n v="1166115"/>
    <s v="ASALARIADO"/>
    <n v="64"/>
  </r>
  <r>
    <n v="4566"/>
    <s v="HOMBRE"/>
    <n v="300018"/>
    <s v="TRABAJADOR INDEPENDIENTE"/>
    <s v="SECTOR PRIVADO"/>
    <x v="0"/>
    <s v="NO"/>
    <s v="SI"/>
    <n v="51"/>
    <s v="No"/>
    <s v="No"/>
    <n v="300018"/>
    <s v="TRABAJADOR INDEPENDIENTE"/>
    <n v="51"/>
  </r>
  <r>
    <n v="4567"/>
    <s v="HOMBRE"/>
    <n v="524236.19"/>
    <s v="ASALARIADO"/>
    <s v="SECTOR PRIVADO"/>
    <x v="0"/>
    <s v="NO"/>
    <s v="NO"/>
    <n v="54"/>
    <s v="No"/>
    <s v="No"/>
    <n v="524236.19"/>
    <s v="ASALARIADO"/>
    <n v="54"/>
  </r>
  <r>
    <n v="4568"/>
    <s v="MUJER"/>
    <n v="298155"/>
    <s v="ASEGURADO VOLUNTARIO"/>
    <s v="SECTOR PRIVADO"/>
    <x v="0"/>
    <s v="NO"/>
    <s v="NO"/>
    <n v="75"/>
    <s v="No"/>
    <s v="No"/>
    <n v="298155"/>
    <s v="ASEGURADO VOLUNTARIO"/>
    <n v="75"/>
  </r>
  <r>
    <n v="4569"/>
    <s v="HOMBRE"/>
    <n v="347501.19"/>
    <s v="ASALARIADO"/>
    <s v="SECTOR PRIVADO"/>
    <x v="0"/>
    <s v="NO"/>
    <s v="NO"/>
    <n v="68"/>
    <s v="No"/>
    <s v="No"/>
    <n v="347501.19"/>
    <s v="ASALARIADO"/>
    <n v="68"/>
  </r>
  <r>
    <n v="4570"/>
    <s v="HOMBRE"/>
    <n v="280000"/>
    <s v="ASALARIADO"/>
    <s v="SECTOR PRIVADO"/>
    <x v="0"/>
    <s v="NO"/>
    <s v="NO"/>
    <n v="24"/>
    <s v="No"/>
    <s v="No"/>
    <n v="280000"/>
    <s v="ASALARIADO"/>
    <n v="24"/>
  </r>
  <r>
    <n v="4571"/>
    <s v="HOMBRE"/>
    <n v="350112.18"/>
    <s v="ASALARIADO"/>
    <s v="SECTOR PRIVADO"/>
    <x v="0"/>
    <s v="NO"/>
    <s v="NO"/>
    <n v="29"/>
    <s v="No"/>
    <s v="No"/>
    <n v="350112.18"/>
    <s v="ASALARIADO"/>
    <n v="29"/>
  </r>
  <r>
    <n v="4572"/>
    <s v="MUJER"/>
    <n v="815000"/>
    <s v="ASALARIADO"/>
    <s v="SECTOR PRIVADO"/>
    <x v="0"/>
    <s v="NO"/>
    <s v="NO"/>
    <n v="28"/>
    <s v="No"/>
    <s v="No"/>
    <n v="815000"/>
    <s v="ASALARIADO"/>
    <n v="28"/>
  </r>
  <r>
    <n v="4573"/>
    <s v="HOMBRE"/>
    <n v="1207124"/>
    <s v="ASEGURADO VOLUNTARIO"/>
    <s v="SECTOR PRIVADO"/>
    <x v="0"/>
    <s v="NO"/>
    <s v="NO"/>
    <n v="52"/>
    <s v="No"/>
    <s v="No"/>
    <n v="1207124"/>
    <s v="ASEGURADO VOLUNTARIO"/>
    <n v="52"/>
  </r>
  <r>
    <n v="4574"/>
    <s v="HOMBRE"/>
    <n v="860750.63"/>
    <s v="ASALARIADO"/>
    <s v="SECTOR PRIVADO"/>
    <x v="0"/>
    <s v="NO"/>
    <s v="NO"/>
    <n v="25"/>
    <s v="No"/>
    <s v="No"/>
    <n v="860750.63"/>
    <s v="ASALARIADO"/>
    <n v="25"/>
  </r>
  <r>
    <n v="4575"/>
    <s v="HOMBRE"/>
    <n v="278030"/>
    <s v="TRABAJADOR INDEPENDIENTE"/>
    <s v="SECTOR PRIVADO"/>
    <x v="0"/>
    <s v="NO"/>
    <s v="NO"/>
    <n v="35"/>
    <s v="No"/>
    <s v="No"/>
    <n v="278030"/>
    <s v="TRABAJADOR INDEPENDIENTE"/>
    <n v="35"/>
  </r>
  <r>
    <n v="4576"/>
    <s v="HOMBRE"/>
    <n v="297046"/>
    <s v="ASEGURADO VOLUNTARIO"/>
    <s v="SECTOR PRIVADO"/>
    <x v="0"/>
    <s v="NO"/>
    <s v="NO"/>
    <n v="56"/>
    <s v="No"/>
    <s v="No"/>
    <n v="297046"/>
    <s v="ASEGURADO VOLUNTARIO"/>
    <n v="56"/>
  </r>
  <r>
    <n v="4577"/>
    <s v="MUJER"/>
    <n v="391916.75"/>
    <s v="ASALARIADO"/>
    <s v="SECTOR PRIVADO"/>
    <x v="0"/>
    <s v="SI"/>
    <s v="NO"/>
    <n v="33"/>
    <s v="No"/>
    <s v="No"/>
    <n v="391916.75"/>
    <s v="ASALARIADO"/>
    <n v="33"/>
  </r>
  <r>
    <n v="4578"/>
    <s v="HOMBRE"/>
    <n v="442458"/>
    <s v="ASALARIADO"/>
    <s v="SECTOR PRIVADO"/>
    <x v="0"/>
    <s v="SI"/>
    <s v="NO"/>
    <n v="27"/>
    <s v="No"/>
    <s v="No"/>
    <n v="442458"/>
    <s v="ASALARIADO"/>
    <n v="27"/>
  </r>
  <r>
    <n v="4579"/>
    <s v="HOMBRE"/>
    <n v="639148"/>
    <s v="TRABAJADOR INDEPENDIENTE"/>
    <s v="SECTOR PRIVADO"/>
    <x v="0"/>
    <s v="NO"/>
    <s v="SI"/>
    <n v="42"/>
    <s v="No"/>
    <s v="No"/>
    <n v="639148"/>
    <s v="TRABAJADOR INDEPENDIENTE"/>
    <n v="42"/>
  </r>
  <r>
    <n v="4580"/>
    <s v="HOMBRE"/>
    <n v="46091.09"/>
    <s v="ASALARIADO"/>
    <s v="SECTOR PRIVADO"/>
    <x v="0"/>
    <s v="NO"/>
    <s v="NO"/>
    <n v="43"/>
    <s v="No"/>
    <s v="No"/>
    <n v="46091.09"/>
    <s v="ASALARIADO"/>
    <n v="43"/>
  </r>
  <r>
    <n v="4581"/>
    <s v="MUJER"/>
    <n v="361420"/>
    <s v="TRABAJADOR INDEPENDIENTE"/>
    <s v="SECTOR PRIVADO"/>
    <x v="0"/>
    <s v="NO"/>
    <s v="SI"/>
    <n v="52"/>
    <s v="No"/>
    <s v="No"/>
    <n v="361420"/>
    <s v="TRABAJADOR INDEPENDIENTE"/>
    <n v="52"/>
  </r>
  <r>
    <n v="4582"/>
    <s v="HOMBRE"/>
    <n v="301853"/>
    <s v="TRABAJADOR INDEPENDIENTE"/>
    <s v="SECTOR PRIVADO"/>
    <x v="0"/>
    <s v="NO"/>
    <s v="NO"/>
    <n v="25"/>
    <s v="No"/>
    <s v="No"/>
    <n v="301853"/>
    <s v="TRABAJADOR INDEPENDIENTE"/>
    <n v="25"/>
  </r>
  <r>
    <n v="4583"/>
    <s v="HOMBRE"/>
    <n v="263622.26"/>
    <s v="ASALARIADO"/>
    <s v="SECTOR PRIVADO"/>
    <x v="0"/>
    <s v="NO"/>
    <s v="NO"/>
    <n v="20"/>
    <s v="No"/>
    <s v="No"/>
    <n v="263622.26"/>
    <s v="ASALARIADO"/>
    <n v="20"/>
  </r>
  <r>
    <n v="4584"/>
    <s v="HOMBRE"/>
    <n v="511600"/>
    <s v="ASALARIADO"/>
    <s v="SECTOR PRIVADO"/>
    <x v="0"/>
    <s v="NO"/>
    <s v="NO"/>
    <n v="22"/>
    <s v="No"/>
    <s v="No"/>
    <n v="511600"/>
    <s v="ASALARIADO"/>
    <n v="22"/>
  </r>
  <r>
    <n v="4585"/>
    <s v="MUJER"/>
    <n v="831771.12"/>
    <s v="ASALARIADO"/>
    <s v="SECTOR PRIVADO"/>
    <x v="0"/>
    <s v="NO"/>
    <s v="NO"/>
    <n v="29"/>
    <s v="No"/>
    <s v="No"/>
    <n v="831771.12"/>
    <s v="ASALARIADO"/>
    <n v="29"/>
  </r>
  <r>
    <n v="4586"/>
    <s v="MUJER"/>
    <n v="297045"/>
    <s v="ASEGURADO VOLUNTARIO"/>
    <s v="SECTOR PRIVADO"/>
    <x v="0"/>
    <s v="NO"/>
    <s v="NO"/>
    <n v="20"/>
    <s v="No"/>
    <s v="No"/>
    <n v="297045"/>
    <s v="ASEGURADO VOLUNTARIO"/>
    <n v="20"/>
  </r>
  <r>
    <n v="4587"/>
    <s v="HOMBRE"/>
    <n v="518519"/>
    <s v="TRABAJADOR INDEPENDIENTE"/>
    <s v="SECTOR PRIVADO"/>
    <x v="0"/>
    <s v="NO"/>
    <s v="SI"/>
    <n v="43"/>
    <s v="No"/>
    <s v="No"/>
    <n v="518519"/>
    <s v="TRABAJADOR INDEPENDIENTE"/>
    <n v="43"/>
  </r>
  <r>
    <n v="4588"/>
    <s v="HOMBRE"/>
    <n v="239200"/>
    <s v="ASALARIADO"/>
    <s v="SECTOR PRIVADO"/>
    <x v="0"/>
    <s v="NO"/>
    <s v="NO"/>
    <n v="27"/>
    <s v="No"/>
    <s v="No"/>
    <n v="239200"/>
    <s v="ASALARIADO"/>
    <n v="27"/>
  </r>
  <r>
    <n v="4589"/>
    <s v="HOMBRE"/>
    <n v="445567"/>
    <s v="TRABAJADOR INDEPENDIENTE"/>
    <s v="SECTOR PRIVADO"/>
    <x v="0"/>
    <s v="NO"/>
    <s v="NO"/>
    <n v="46"/>
    <s v="No"/>
    <s v="No"/>
    <n v="445567"/>
    <s v="TRABAJADOR INDEPENDIENTE"/>
    <n v="46"/>
  </r>
  <r>
    <n v="4590"/>
    <s v="MUJER"/>
    <n v="211216"/>
    <s v="ASALARIADO"/>
    <s v="SECTOR PUBLICO"/>
    <x v="0"/>
    <s v="NO"/>
    <s v="NO"/>
    <n v="34"/>
    <s v="No"/>
    <s v="No"/>
    <n v="211216"/>
    <s v="ASALARIADO"/>
    <n v="34"/>
  </r>
  <r>
    <n v="4591"/>
    <s v="HOMBRE"/>
    <n v="410000.02"/>
    <s v="ASALARIADO"/>
    <s v="SECTOR PRIVADO"/>
    <x v="0"/>
    <s v="NO"/>
    <s v="NO"/>
    <n v="25"/>
    <s v="No"/>
    <s v="No"/>
    <n v="410000.02"/>
    <s v="ASALARIADO"/>
    <n v="25"/>
  </r>
  <r>
    <n v="4592"/>
    <s v="HOMBRE"/>
    <n v="3325777.9"/>
    <s v="ASALARIADO"/>
    <s v="SECTOR PUBLICO"/>
    <x v="0"/>
    <s v="NO"/>
    <s v="NO"/>
    <n v="62"/>
    <s v="Atípico"/>
    <s v="No"/>
    <n v="3325777.9"/>
    <s v="ASALARIADO"/>
    <n v="62"/>
  </r>
  <r>
    <n v="4593"/>
    <s v="MUJER"/>
    <n v="306669.62"/>
    <s v="ASALARIADO"/>
    <s v="SECTOR PUBLICO"/>
    <x v="0"/>
    <s v="SI"/>
    <s v="NO"/>
    <n v="49"/>
    <s v="No"/>
    <s v="No"/>
    <n v="306669.62"/>
    <s v="ASALARIADO"/>
    <n v="49"/>
  </r>
  <r>
    <n v="4594"/>
    <s v="MUJER"/>
    <n v="405464.55"/>
    <s v="ASALARIADO"/>
    <s v="SECTOR PRIVADO"/>
    <x v="0"/>
    <s v="NO"/>
    <s v="NO"/>
    <n v="35"/>
    <s v="No"/>
    <s v="No"/>
    <n v="405464.55"/>
    <s v="ASALARIADO"/>
    <n v="35"/>
  </r>
  <r>
    <n v="4595"/>
    <s v="MUJER"/>
    <n v="560987.56000000006"/>
    <s v="PENSIONADOS EN SU PROPIO SISTEMA"/>
    <s v="SECTOR PUBLICO"/>
    <x v="0"/>
    <s v="NO"/>
    <s v="NO"/>
    <n v="69"/>
    <s v="No"/>
    <s v="No"/>
    <n v="560987.56000000006"/>
    <s v="PENSIONADOS EN SU PROPIO SISTEMA"/>
    <n v="69"/>
  </r>
  <r>
    <n v="4596"/>
    <s v="HOMBRE"/>
    <n v="374731.55"/>
    <s v="ASALARIADO"/>
    <s v="SECTOR PRIVADO"/>
    <x v="0"/>
    <s v="SI"/>
    <s v="NO"/>
    <n v="36"/>
    <s v="No"/>
    <s v="No"/>
    <n v="374731.55"/>
    <s v="ASALARIADO"/>
    <n v="36"/>
  </r>
  <r>
    <n v="4597"/>
    <s v="HOMBRE"/>
    <n v="650000"/>
    <s v="ASALARIADO"/>
    <s v="SECTOR PRIVADO"/>
    <x v="0"/>
    <s v="NO"/>
    <s v="NO"/>
    <n v="45"/>
    <s v="No"/>
    <s v="No"/>
    <n v="650000"/>
    <s v="ASALARIADO"/>
    <n v="45"/>
  </r>
  <r>
    <n v="4598"/>
    <s v="HOMBRE"/>
    <n v="358640"/>
    <s v="ASEGURADO VOLUNTARIO"/>
    <s v="SECTOR PRIVADO"/>
    <x v="0"/>
    <s v="SI"/>
    <s v="NO"/>
    <n v="29"/>
    <s v="No"/>
    <s v="No"/>
    <n v="358640"/>
    <s v="ASEGURADO VOLUNTARIO"/>
    <n v="29"/>
  </r>
  <r>
    <n v="4599"/>
    <s v="HOMBRE"/>
    <n v="838786.3"/>
    <s v="ASALARIADO"/>
    <s v="SECTOR PRIVADO"/>
    <x v="0"/>
    <s v="NO"/>
    <s v="NO"/>
    <n v="79"/>
    <s v="No"/>
    <s v="No"/>
    <n v="838786.3"/>
    <s v="ASALARIADO"/>
    <n v="79"/>
  </r>
  <r>
    <n v="4600"/>
    <s v="HOMBRE"/>
    <n v="34458"/>
    <s v="ASALARIADO"/>
    <s v="SECTOR PRIVADO"/>
    <x v="0"/>
    <s v="NO"/>
    <s v="NO"/>
    <n v="43"/>
    <s v="No"/>
    <s v="No"/>
    <n v="34458"/>
    <s v="ASALARIADO"/>
    <n v="43"/>
  </r>
  <r>
    <n v="4601"/>
    <s v="HOMBRE"/>
    <n v="640000"/>
    <s v="ASALARIADO"/>
    <s v="SECTOR PRIVADO"/>
    <x v="0"/>
    <s v="SI"/>
    <s v="NO"/>
    <n v="44"/>
    <s v="No"/>
    <s v="No"/>
    <n v="640000"/>
    <s v="ASALARIADO"/>
    <n v="44"/>
  </r>
  <r>
    <n v="4602"/>
    <s v="MUJER"/>
    <n v="736259"/>
    <s v="PENSIONADOS EN SU PROPIO SISTEMA"/>
    <s v="SECTOR PUBLICO"/>
    <x v="0"/>
    <s v="NO"/>
    <s v="NO"/>
    <n v="82"/>
    <s v="No"/>
    <s v="No"/>
    <n v="736259"/>
    <s v="PENSIONADOS EN SU PROPIO SISTEMA"/>
    <n v="82"/>
  </r>
  <r>
    <n v="4603"/>
    <s v="HOMBRE"/>
    <n v="366300"/>
    <s v="ASALARIADO"/>
    <s v="SECTOR PRIVADO"/>
    <x v="0"/>
    <s v="SI"/>
    <s v="NO"/>
    <n v="27"/>
    <s v="No"/>
    <s v="No"/>
    <n v="366300"/>
    <s v="ASALARIADO"/>
    <n v="27"/>
  </r>
  <r>
    <n v="4604"/>
    <s v="MUJER"/>
    <n v="989476.56"/>
    <s v="ASALARIADO"/>
    <s v="SECTOR PUBLICO"/>
    <x v="0"/>
    <s v="NO"/>
    <s v="NO"/>
    <n v="31"/>
    <s v="No"/>
    <s v="No"/>
    <n v="989476.56"/>
    <s v="ASALARIADO"/>
    <n v="31"/>
  </r>
  <r>
    <n v="4605"/>
    <s v="HOMBRE"/>
    <n v="664852.56000000006"/>
    <s v="ASALARIADO"/>
    <s v="SECTOR PUBLICO"/>
    <x v="0"/>
    <s v="NO"/>
    <s v="NO"/>
    <n v="57"/>
    <s v="No"/>
    <s v="No"/>
    <n v="664852.56000000006"/>
    <s v="ASALARIADO"/>
    <n v="57"/>
  </r>
  <r>
    <n v="4606"/>
    <s v="MUJER"/>
    <n v="355573.78"/>
    <s v="ASALARIADO"/>
    <s v="SECTOR PRIVADO"/>
    <x v="0"/>
    <s v="NO"/>
    <s v="NO"/>
    <n v="33"/>
    <s v="No"/>
    <s v="No"/>
    <n v="355573.78"/>
    <s v="ASALARIADO"/>
    <n v="33"/>
  </r>
  <r>
    <n v="4607"/>
    <s v="MUJER"/>
    <n v="353478.67"/>
    <s v="ASALARIADO"/>
    <s v="SECTOR PRIVADO"/>
    <x v="0"/>
    <s v="NO"/>
    <s v="NO"/>
    <n v="26"/>
    <s v="No"/>
    <s v="No"/>
    <n v="353478.67"/>
    <s v="ASALARIADO"/>
    <n v="26"/>
  </r>
  <r>
    <n v="4608"/>
    <s v="HOMBRE"/>
    <n v="308439"/>
    <s v="ASEGURADO VOLUNTARIO"/>
    <s v="SECTOR PRIVADO"/>
    <x v="0"/>
    <s v="SI"/>
    <s v="NO"/>
    <n v="88"/>
    <s v="No"/>
    <s v="No"/>
    <n v="308439"/>
    <s v="ASEGURADO VOLUNTARIO"/>
    <n v="88"/>
  </r>
  <r>
    <n v="4609"/>
    <s v="HOMBRE"/>
    <n v="278030"/>
    <s v="CONVENIOS ESPECIALES DE TRABAJADORES INDEPENDIENTES"/>
    <s v="SECTOR PRIVADO"/>
    <x v="0"/>
    <s v="NO"/>
    <s v="NO"/>
    <n v="52"/>
    <s v="No"/>
    <s v="No"/>
    <n v="278030"/>
    <s v="CONVENIOS ESPECIALES DE TRABAJADORES INDEPENDIENTES"/>
    <n v="52"/>
  </r>
  <r>
    <n v="4610"/>
    <s v="MUJER"/>
    <n v="445567"/>
    <s v="ASEGURADO VOLUNTARIO"/>
    <s v="SECTOR PRIVADO"/>
    <x v="1"/>
    <s v="NO"/>
    <s v="NO"/>
    <n v="78"/>
    <s v="No"/>
    <s v="No"/>
    <n v="445567"/>
    <s v="ASEGURADO VOLUNTARIO"/>
    <n v="78"/>
  </r>
  <r>
    <n v="4611"/>
    <s v="HOMBRE"/>
    <n v="390662.05"/>
    <s v="ASALARIADO"/>
    <s v="SECTOR PRIVADO"/>
    <x v="0"/>
    <s v="NO"/>
    <s v="SI"/>
    <n v="35"/>
    <s v="No"/>
    <s v="No"/>
    <n v="390662.05"/>
    <s v="ASALARIADO"/>
    <n v="35"/>
  </r>
  <r>
    <n v="4612"/>
    <s v="HOMBRE"/>
    <n v="212000"/>
    <s v="ASALARIADO"/>
    <s v="SECTOR PRIVADO"/>
    <x v="0"/>
    <s v="NO"/>
    <s v="NO"/>
    <n v="24"/>
    <s v="No"/>
    <s v="No"/>
    <n v="212000"/>
    <s v="ASALARIADO"/>
    <n v="24"/>
  </r>
  <r>
    <n v="4613"/>
    <s v="MUJER"/>
    <n v="308568"/>
    <s v="TRABAJADOR INDEPENDIENTE"/>
    <s v="SECTOR PRIVADO"/>
    <x v="0"/>
    <s v="NO"/>
    <s v="SI"/>
    <n v="50"/>
    <s v="No"/>
    <s v="No"/>
    <n v="308568"/>
    <s v="TRABAJADOR INDEPENDIENTE"/>
    <n v="50"/>
  </r>
  <r>
    <n v="4614"/>
    <s v="HOMBRE"/>
    <n v="560465"/>
    <s v="TRABAJADOR INDEPENDIENTE"/>
    <s v="SECTOR PRIVADO"/>
    <x v="0"/>
    <s v="NO"/>
    <s v="SI"/>
    <n v="34"/>
    <s v="No"/>
    <s v="No"/>
    <n v="560465"/>
    <s v="TRABAJADOR INDEPENDIENTE"/>
    <n v="34"/>
  </r>
  <r>
    <n v="4615"/>
    <s v="MUJER"/>
    <n v="323296"/>
    <s v="TRABAJADOR INDEPENDIENTE"/>
    <s v="SECTOR PRIVADO"/>
    <x v="0"/>
    <s v="NO"/>
    <s v="SI"/>
    <n v="48"/>
    <s v="No"/>
    <s v="No"/>
    <n v="323296"/>
    <s v="TRABAJADOR INDEPENDIENTE"/>
    <n v="48"/>
  </r>
  <r>
    <n v="4616"/>
    <s v="HOMBRE"/>
    <n v="392034"/>
    <s v="ASALARIADO"/>
    <s v="SECTOR PRIVADO"/>
    <x v="0"/>
    <s v="NO"/>
    <s v="NO"/>
    <n v="42"/>
    <s v="No"/>
    <s v="No"/>
    <n v="392034"/>
    <s v="ASALARIADO"/>
    <n v="42"/>
  </r>
  <r>
    <n v="4617"/>
    <s v="MUJER"/>
    <n v="1700000"/>
    <s v="ASALARIADO"/>
    <s v="SECTOR PRIVADO"/>
    <x v="0"/>
    <s v="NO"/>
    <s v="NO"/>
    <n v="22"/>
    <s v="No"/>
    <s v="No"/>
    <n v="1700000"/>
    <s v="ASALARIADO"/>
    <n v="22"/>
  </r>
  <r>
    <n v="4618"/>
    <s v="MUJER"/>
    <n v="674375"/>
    <s v="ASALARIADO"/>
    <s v="SECTOR PRIVADO"/>
    <x v="0"/>
    <s v="NO"/>
    <s v="NO"/>
    <n v="37"/>
    <s v="No"/>
    <s v="No"/>
    <n v="674375"/>
    <s v="ASALARIADO"/>
    <n v="37"/>
  </r>
  <r>
    <n v="4619"/>
    <s v="HOMBRE"/>
    <n v="402257.7"/>
    <s v="ASALARIADO"/>
    <s v="SECTOR PRIVADO"/>
    <x v="0"/>
    <s v="NO"/>
    <s v="NO"/>
    <n v="50"/>
    <s v="No"/>
    <s v="No"/>
    <n v="402257.7"/>
    <s v="ASALARIADO"/>
    <n v="50"/>
  </r>
  <r>
    <n v="4620"/>
    <s v="HOMBRE"/>
    <n v="445433"/>
    <s v="ASALARIADO"/>
    <s v="SECTOR PRIVADO"/>
    <x v="0"/>
    <s v="NO"/>
    <s v="NO"/>
    <n v="31"/>
    <s v="No"/>
    <s v="No"/>
    <n v="445433"/>
    <s v="ASALARIADO"/>
    <n v="31"/>
  </r>
  <r>
    <n v="4621"/>
    <s v="MUJER"/>
    <n v="605498"/>
    <s v="ASALARIADO"/>
    <s v="SECTOR PRIVADO"/>
    <x v="0"/>
    <s v="NO"/>
    <s v="NO"/>
    <n v="26"/>
    <s v="No"/>
    <s v="No"/>
    <n v="605498"/>
    <s v="ASALARIADO"/>
    <n v="26"/>
  </r>
  <r>
    <n v="4622"/>
    <s v="MUJER"/>
    <n v="897388"/>
    <s v="ASALARIADO"/>
    <s v="SECTOR PUBLICO"/>
    <x v="0"/>
    <s v="NO"/>
    <s v="SI"/>
    <n v="48"/>
    <s v="No"/>
    <s v="No"/>
    <n v="897388"/>
    <s v="ASALARIADO"/>
    <n v="48"/>
  </r>
  <r>
    <n v="4623"/>
    <s v="MUJER"/>
    <n v="1167986"/>
    <s v="ASALARIADO"/>
    <s v="SECTOR PUBLICO"/>
    <x v="0"/>
    <s v="NO"/>
    <s v="SI"/>
    <n v="61"/>
    <s v="No"/>
    <s v="No"/>
    <n v="1167986"/>
    <s v="ASALARIADO"/>
    <n v="61"/>
  </r>
  <r>
    <n v="4624"/>
    <s v="HOMBRE"/>
    <n v="509509"/>
    <s v="TRABAJADOR INDEPENDIENTE"/>
    <s v="SECTOR PRIVADO"/>
    <x v="0"/>
    <s v="SI"/>
    <s v="NO"/>
    <n v="30"/>
    <s v="No"/>
    <s v="No"/>
    <n v="509509"/>
    <s v="TRABAJADOR INDEPENDIENTE"/>
    <n v="30"/>
  </r>
  <r>
    <n v="4625"/>
    <s v="HOMBRE"/>
    <n v="609986"/>
    <s v="ASALARIADO"/>
    <s v="SECTOR PRIVADO"/>
    <x v="0"/>
    <s v="NO"/>
    <s v="NO"/>
    <n v="26"/>
    <s v="No"/>
    <s v="No"/>
    <n v="609986"/>
    <s v="ASALARIADO"/>
    <n v="26"/>
  </r>
  <r>
    <n v="4626"/>
    <s v="MUJER"/>
    <n v="775258.33"/>
    <s v="ASALARIADO"/>
    <s v="SECTOR PRIVADO"/>
    <x v="0"/>
    <s v="NO"/>
    <s v="NO"/>
    <n v="23"/>
    <s v="No"/>
    <s v="No"/>
    <n v="775258.33"/>
    <s v="ASALARIADO"/>
    <n v="23"/>
  </r>
  <r>
    <n v="4627"/>
    <s v="HOMBRE"/>
    <n v="541379.75"/>
    <s v="ASALARIADO"/>
    <s v="SECTOR PRIVADO"/>
    <x v="0"/>
    <s v="SI"/>
    <s v="NO"/>
    <n v="77"/>
    <s v="No"/>
    <s v="No"/>
    <n v="541379.75"/>
    <s v="ASALARIADO"/>
    <n v="77"/>
  </r>
  <r>
    <n v="4628"/>
    <s v="MUJER"/>
    <n v="426935.93"/>
    <s v="ASALARIADO"/>
    <s v="SECTOR PRIVADO"/>
    <x v="0"/>
    <s v="NO"/>
    <s v="NO"/>
    <n v="28"/>
    <s v="No"/>
    <s v="No"/>
    <n v="426935.93"/>
    <s v="ASALARIADO"/>
    <n v="28"/>
  </r>
  <r>
    <n v="4629"/>
    <s v="HOMBRE"/>
    <n v="13780"/>
    <s v="ASALARIADO"/>
    <s v="SECTOR PRIVADO"/>
    <x v="0"/>
    <s v="NO"/>
    <s v="NO"/>
    <n v="38"/>
    <s v="No"/>
    <s v="No"/>
    <n v="13780"/>
    <s v="ASALARIADO"/>
    <n v="38"/>
  </r>
  <r>
    <n v="4630"/>
    <s v="HOMBRE"/>
    <n v="300018"/>
    <s v="TRABAJADOR INDEPENDIENTE"/>
    <s v="SECTOR PRIVADO"/>
    <x v="0"/>
    <s v="NO"/>
    <s v="SI"/>
    <n v="53"/>
    <s v="No"/>
    <s v="No"/>
    <n v="300018"/>
    <s v="TRABAJADOR INDEPENDIENTE"/>
    <n v="53"/>
  </r>
  <r>
    <n v="4631"/>
    <s v="HOMBRE"/>
    <n v="1162023.5"/>
    <s v="ASALARIADO"/>
    <s v="SECTOR PUBLICO"/>
    <x v="0"/>
    <s v="NO"/>
    <s v="NO"/>
    <n v="38"/>
    <s v="No"/>
    <s v="No"/>
    <n v="1162023.5"/>
    <s v="ASALARIADO"/>
    <n v="38"/>
  </r>
  <r>
    <n v="4632"/>
    <s v="MUJER"/>
    <n v="297973.5"/>
    <s v="ASALARIADO"/>
    <s v="SECTOR PUBLICO"/>
    <x v="0"/>
    <s v="NO"/>
    <s v="NO"/>
    <n v="25"/>
    <s v="No"/>
    <s v="No"/>
    <n v="297973.5"/>
    <s v="ASALARIADO"/>
    <n v="25"/>
  </r>
  <r>
    <n v="4633"/>
    <s v="HOMBRE"/>
    <n v="311901.48"/>
    <s v="ASALARIADO"/>
    <s v="SECTOR PRIVADO"/>
    <x v="0"/>
    <s v="NO"/>
    <s v="NO"/>
    <n v="22"/>
    <s v="No"/>
    <s v="No"/>
    <n v="311901.48"/>
    <s v="ASALARIADO"/>
    <n v="22"/>
  </r>
  <r>
    <n v="4634"/>
    <s v="HOMBRE"/>
    <n v="493312.35"/>
    <s v="ASALARIADO"/>
    <s v="SECTOR PRIVADO"/>
    <x v="0"/>
    <s v="NO"/>
    <s v="NO"/>
    <n v="51"/>
    <s v="No"/>
    <s v="No"/>
    <n v="493312.35"/>
    <s v="ASALARIADO"/>
    <n v="51"/>
  </r>
  <r>
    <n v="4635"/>
    <s v="MUJER"/>
    <n v="1717983"/>
    <s v="PENSIONADOS EN SU PROPIO SISTEMA"/>
    <s v="SECTOR PUBLICO"/>
    <x v="0"/>
    <s v="NO"/>
    <s v="NO"/>
    <n v="68"/>
    <s v="No"/>
    <s v="No"/>
    <n v="1717983"/>
    <s v="PENSIONADOS EN SU PROPIO SISTEMA"/>
    <n v="68"/>
  </r>
  <r>
    <n v="4636"/>
    <s v="MUJER"/>
    <n v="343953"/>
    <s v="ASALARIADO"/>
    <s v="SECTOR PRIVADO"/>
    <x v="0"/>
    <s v="NO"/>
    <s v="NO"/>
    <n v="42"/>
    <s v="No"/>
    <s v="No"/>
    <n v="343953"/>
    <s v="ASALARIADO"/>
    <n v="42"/>
  </r>
  <r>
    <n v="4637"/>
    <s v="HOMBRE"/>
    <n v="2766444.9"/>
    <s v="ASALARIADO"/>
    <s v="SECTOR PRIVADO"/>
    <x v="0"/>
    <s v="NO"/>
    <s v="NO"/>
    <n v="37"/>
    <s v="Atípico"/>
    <s v="No"/>
    <n v="2766444.9"/>
    <s v="ASALARIADO"/>
    <n v="37"/>
  </r>
  <r>
    <n v="4638"/>
    <s v="MUJER"/>
    <n v="634886.40000000002"/>
    <s v="ASALARIADO"/>
    <s v="SECTOR PUBLICO"/>
    <x v="0"/>
    <s v="NO"/>
    <s v="NO"/>
    <n v="39"/>
    <s v="No"/>
    <s v="No"/>
    <n v="634886.40000000002"/>
    <s v="ASALARIADO"/>
    <n v="39"/>
  </r>
  <r>
    <n v="4639"/>
    <s v="HOMBRE"/>
    <n v="297046"/>
    <s v="ASEGURADO VOLUNTARIO"/>
    <s v="SECTOR PRIVADO"/>
    <x v="0"/>
    <s v="NO"/>
    <s v="SI"/>
    <n v="64"/>
    <s v="No"/>
    <s v="No"/>
    <n v="297046"/>
    <s v="ASEGURADO VOLUNTARIO"/>
    <n v="64"/>
  </r>
  <r>
    <n v="4640"/>
    <s v="MUJER"/>
    <n v="1337734.1000000001"/>
    <s v="ASALARIADO"/>
    <s v="SECTOR PRIVADO"/>
    <x v="0"/>
    <s v="NO"/>
    <s v="NO"/>
    <n v="26"/>
    <s v="No"/>
    <s v="No"/>
    <n v="1337734.1000000001"/>
    <s v="ASALARIADO"/>
    <n v="26"/>
  </r>
  <r>
    <n v="4641"/>
    <s v="HOMBRE"/>
    <n v="193905.3"/>
    <s v="ASALARIADO"/>
    <s v="SECTOR PUBLICO"/>
    <x v="0"/>
    <s v="NO"/>
    <s v="NO"/>
    <n v="51"/>
    <s v="No"/>
    <s v="No"/>
    <n v="193905.3"/>
    <s v="ASALARIADO"/>
    <n v="51"/>
  </r>
  <r>
    <n v="4642"/>
    <s v="MUJER"/>
    <n v="696716"/>
    <s v="ASALARIADO"/>
    <s v="SECTOR PUBLICO"/>
    <x v="0"/>
    <s v="NO"/>
    <s v="SI"/>
    <n v="35"/>
    <s v="No"/>
    <s v="No"/>
    <n v="696716"/>
    <s v="ASALARIADO"/>
    <n v="35"/>
  </r>
  <r>
    <n v="4643"/>
    <s v="HOMBRE"/>
    <n v="312000"/>
    <s v="ASALARIADO"/>
    <s v="SECTOR PRIVADO"/>
    <x v="0"/>
    <s v="SI"/>
    <s v="NO"/>
    <n v="35"/>
    <s v="No"/>
    <s v="No"/>
    <n v="312000"/>
    <s v="ASALARIADO"/>
    <n v="35"/>
  </r>
  <r>
    <n v="4644"/>
    <s v="HOMBRE"/>
    <n v="297045"/>
    <s v="TRABAJADOR INDEPENDIENTE"/>
    <s v="SECTOR PRIVADO"/>
    <x v="0"/>
    <s v="NO"/>
    <s v="NO"/>
    <n v="30"/>
    <s v="No"/>
    <s v="No"/>
    <n v="297045"/>
    <s v="TRABAJADOR INDEPENDIENTE"/>
    <n v="30"/>
  </r>
  <r>
    <n v="4645"/>
    <s v="MUJER"/>
    <n v="295203"/>
    <s v="TRABAJADOR INDEPENDIENTE"/>
    <s v="SECTOR PRIVADO"/>
    <x v="0"/>
    <s v="SI"/>
    <s v="SI"/>
    <n v="35"/>
    <s v="No"/>
    <s v="No"/>
    <n v="295203"/>
    <s v="TRABAJADOR INDEPENDIENTE"/>
    <n v="35"/>
  </r>
  <r>
    <n v="4646"/>
    <s v="MUJER"/>
    <n v="392686"/>
    <s v="ASALARIADO"/>
    <s v="SECTOR PUBLICO"/>
    <x v="0"/>
    <s v="NO"/>
    <s v="NO"/>
    <n v="56"/>
    <s v="No"/>
    <s v="No"/>
    <n v="392686"/>
    <s v="ASALARIADO"/>
    <n v="56"/>
  </r>
  <r>
    <n v="4647"/>
    <s v="HOMBRE"/>
    <n v="1544128"/>
    <s v="ASALARIADO"/>
    <s v="SECTOR PUBLICO"/>
    <x v="0"/>
    <s v="NO"/>
    <s v="NO"/>
    <n v="49"/>
    <s v="No"/>
    <s v="No"/>
    <n v="1544128"/>
    <s v="ASALARIADO"/>
    <n v="49"/>
  </r>
  <r>
    <n v="4648"/>
    <s v="HOMBRE"/>
    <n v="25000"/>
    <s v="ASALARIADO"/>
    <s v="SECTOR PRIVADO"/>
    <x v="0"/>
    <s v="NO"/>
    <s v="NO"/>
    <n v="24"/>
    <s v="No"/>
    <s v="No"/>
    <n v="25000"/>
    <s v="ASALARIADO"/>
    <n v="24"/>
  </r>
  <r>
    <n v="4649"/>
    <s v="HOMBRE"/>
    <n v="589772.12"/>
    <s v="ASALARIADO"/>
    <s v="SECTOR PRIVADO"/>
    <x v="0"/>
    <s v="NO"/>
    <s v="NO"/>
    <n v="23"/>
    <s v="No"/>
    <s v="No"/>
    <n v="589772.12"/>
    <s v="ASALARIADO"/>
    <n v="23"/>
  </r>
  <r>
    <n v="4650"/>
    <s v="HOMBRE"/>
    <n v="297045"/>
    <s v="ASEGURADO VOLUNTARIO"/>
    <s v="SECTOR PRIVADO"/>
    <x v="0"/>
    <s v="SI"/>
    <s v="NO"/>
    <n v="62"/>
    <s v="No"/>
    <s v="No"/>
    <n v="297045"/>
    <s v="ASEGURADO VOLUNTARIO"/>
    <n v="62"/>
  </r>
  <r>
    <n v="4651"/>
    <s v="HOMBRE"/>
    <n v="640424.22"/>
    <s v="ASALARIADO"/>
    <s v="SECTOR PRIVADO"/>
    <x v="0"/>
    <s v="NO"/>
    <s v="NO"/>
    <n v="37"/>
    <s v="No"/>
    <s v="No"/>
    <n v="640424.22"/>
    <s v="ASALARIADO"/>
    <n v="37"/>
  </r>
  <r>
    <n v="4652"/>
    <s v="HOMBRE"/>
    <n v="332791"/>
    <s v="ASALARIADO"/>
    <s v="SECTOR PRIVADO"/>
    <x v="0"/>
    <s v="NO"/>
    <s v="SI"/>
    <n v="37"/>
    <s v="No"/>
    <s v="No"/>
    <n v="332791"/>
    <s v="ASALARIADO"/>
    <n v="37"/>
  </r>
  <r>
    <n v="4653"/>
    <s v="HOMBRE"/>
    <n v="297046"/>
    <s v="TRABAJADOR INDEPENDIENTE"/>
    <s v="SECTOR PRIVADO"/>
    <x v="0"/>
    <s v="NO"/>
    <s v="SI"/>
    <n v="55"/>
    <s v="No"/>
    <s v="No"/>
    <n v="297046"/>
    <s v="TRABAJADOR INDEPENDIENTE"/>
    <n v="55"/>
  </r>
  <r>
    <n v="4654"/>
    <s v="HOMBRE"/>
    <n v="424277"/>
    <s v="TRABAJADOR INDEPENDIENTE"/>
    <s v="SECTOR PRIVADO"/>
    <x v="0"/>
    <s v="NO"/>
    <s v="SI"/>
    <n v="49"/>
    <s v="No"/>
    <s v="No"/>
    <n v="424277"/>
    <s v="TRABAJADOR INDEPENDIENTE"/>
    <n v="49"/>
  </r>
  <r>
    <n v="4655"/>
    <s v="MUJER"/>
    <n v="462065"/>
    <s v="ASALARIADO"/>
    <s v="SECTOR PRIVADO"/>
    <x v="0"/>
    <s v="NO"/>
    <s v="NO"/>
    <n v="31"/>
    <s v="No"/>
    <s v="No"/>
    <n v="462065"/>
    <s v="ASALARIADO"/>
    <n v="31"/>
  </r>
  <r>
    <n v="4656"/>
    <s v="HOMBRE"/>
    <n v="914169.91"/>
    <s v="ASALARIADO"/>
    <s v="SECTOR PRIVADO"/>
    <x v="0"/>
    <s v="NO"/>
    <s v="NO"/>
    <n v="40"/>
    <s v="No"/>
    <s v="No"/>
    <n v="914169.91"/>
    <s v="ASALARIADO"/>
    <n v="40"/>
  </r>
  <r>
    <n v="4657"/>
    <s v="HOMBRE"/>
    <n v="550000"/>
    <s v="ASALARIADO"/>
    <s v="SECTOR PRIVADO"/>
    <x v="0"/>
    <s v="NO"/>
    <s v="SI"/>
    <n v="34"/>
    <s v="No"/>
    <s v="No"/>
    <n v="550000"/>
    <s v="ASALARIADO"/>
    <n v="34"/>
  </r>
  <r>
    <n v="4658"/>
    <s v="MUJER"/>
    <n v="763375.1"/>
    <s v="ASALARIADO"/>
    <s v="SECTOR PUBLICO"/>
    <x v="0"/>
    <s v="NO"/>
    <s v="NO"/>
    <n v="35"/>
    <s v="No"/>
    <s v="No"/>
    <n v="763375.1"/>
    <s v="ASALARIADO"/>
    <n v="35"/>
  </r>
  <r>
    <n v="4659"/>
    <s v="MUJER"/>
    <n v="450000"/>
    <s v="ASALARIADO"/>
    <s v="SECTOR PRIVADO"/>
    <x v="0"/>
    <s v="NO"/>
    <s v="NO"/>
    <n v="22"/>
    <s v="No"/>
    <s v="No"/>
    <n v="450000"/>
    <s v="ASALARIADO"/>
    <n v="22"/>
  </r>
  <r>
    <n v="4660"/>
    <s v="HOMBRE"/>
    <n v="123924"/>
    <s v="ASALARIADO"/>
    <s v="SECTOR PRIVADO"/>
    <x v="0"/>
    <s v="NO"/>
    <s v="NO"/>
    <n v="19"/>
    <s v="No"/>
    <s v="No"/>
    <n v="123924"/>
    <s v="ASALARIADO"/>
    <n v="19"/>
  </r>
  <r>
    <n v="4661"/>
    <s v="HOMBRE"/>
    <n v="391012.95"/>
    <s v="ASALARIADO"/>
    <s v="SECTOR PRIVADO"/>
    <x v="0"/>
    <s v="NO"/>
    <s v="NO"/>
    <n v="21"/>
    <s v="No"/>
    <s v="No"/>
    <n v="391012.95"/>
    <s v="ASALARIADO"/>
    <n v="21"/>
  </r>
  <r>
    <n v="4662"/>
    <s v="HOMBRE"/>
    <n v="364900"/>
    <s v="ASALARIADO"/>
    <s v="SECTOR PRIVADO"/>
    <x v="0"/>
    <s v="SI"/>
    <s v="NO"/>
    <n v="62"/>
    <s v="No"/>
    <s v="No"/>
    <n v="364900"/>
    <s v="ASALARIADO"/>
    <n v="62"/>
  </r>
  <r>
    <n v="4663"/>
    <s v="HOMBRE"/>
    <n v="796069"/>
    <s v="ASALARIADO"/>
    <s v="SECTOR PUBLICO"/>
    <x v="0"/>
    <s v="NO"/>
    <s v="NO"/>
    <n v="38"/>
    <s v="No"/>
    <s v="No"/>
    <n v="796069"/>
    <s v="ASALARIADO"/>
    <n v="38"/>
  </r>
  <r>
    <n v="4664"/>
    <s v="HOMBRE"/>
    <n v="962757.1"/>
    <s v="PENSIONADOS EN SU PROPIO SISTEMA"/>
    <s v="SECTOR PUBLICO"/>
    <x v="0"/>
    <s v="NO"/>
    <s v="NO"/>
    <n v="63"/>
    <s v="No"/>
    <s v="No"/>
    <n v="962757.1"/>
    <s v="PENSIONADOS EN SU PROPIO SISTEMA"/>
    <n v="63"/>
  </r>
  <r>
    <n v="4665"/>
    <s v="HOMBRE"/>
    <n v="1453308"/>
    <s v="PENSIONADOS EN SU PROPIO SISTEMA"/>
    <s v="SECTOR PUBLICO"/>
    <x v="0"/>
    <s v="NO"/>
    <s v="NO"/>
    <n v="70"/>
    <s v="No"/>
    <s v="No"/>
    <n v="1453308"/>
    <s v="PENSIONADOS EN SU PROPIO SISTEMA"/>
    <n v="70"/>
  </r>
  <r>
    <n v="4666"/>
    <s v="HOMBRE"/>
    <n v="746556.41"/>
    <s v="ASALARIADO"/>
    <s v="SECTOR PUBLICO"/>
    <x v="0"/>
    <s v="NO"/>
    <s v="NO"/>
    <n v="30"/>
    <s v="No"/>
    <s v="No"/>
    <n v="746556.41"/>
    <s v="ASALARIADO"/>
    <n v="30"/>
  </r>
  <r>
    <n v="4667"/>
    <s v="HOMBRE"/>
    <n v="1422542.7"/>
    <s v="ASALARIADO"/>
    <s v="SECTOR PUBLICO"/>
    <x v="0"/>
    <s v="NO"/>
    <s v="NO"/>
    <n v="60"/>
    <s v="No"/>
    <s v="No"/>
    <n v="1422542.7"/>
    <s v="ASALARIADO"/>
    <n v="60"/>
  </r>
  <r>
    <n v="4668"/>
    <s v="HOMBRE"/>
    <n v="1417996.5"/>
    <s v="ASALARIADO"/>
    <s v="SECTOR PUBLICO"/>
    <x v="0"/>
    <s v="NO"/>
    <s v="NO"/>
    <n v="32"/>
    <s v="No"/>
    <s v="No"/>
    <n v="1417996.5"/>
    <s v="ASALARIADO"/>
    <n v="32"/>
  </r>
  <r>
    <n v="4669"/>
    <s v="MUJER"/>
    <n v="375882.38"/>
    <s v="ASALARIADO"/>
    <s v="SECTOR PRIVADO"/>
    <x v="0"/>
    <s v="SI"/>
    <s v="NO"/>
    <n v="56"/>
    <s v="No"/>
    <s v="No"/>
    <n v="375882.38"/>
    <s v="ASALARIADO"/>
    <n v="56"/>
  </r>
  <r>
    <n v="4670"/>
    <s v="MUJER"/>
    <n v="348148"/>
    <s v="PENSIONADOS EN SU PROPIO SISTEMA"/>
    <s v="SECTOR PUBLICO"/>
    <x v="0"/>
    <s v="NO"/>
    <s v="NO"/>
    <n v="83"/>
    <s v="No"/>
    <s v="No"/>
    <n v="348148"/>
    <s v="PENSIONADOS EN SU PROPIO SISTEMA"/>
    <n v="83"/>
  </r>
  <r>
    <n v="4671"/>
    <s v="MUJER"/>
    <n v="1564419"/>
    <s v="ASALARIADO"/>
    <s v="SECTOR PRIVADO"/>
    <x v="0"/>
    <s v="NO"/>
    <s v="NO"/>
    <n v="43"/>
    <s v="No"/>
    <s v="No"/>
    <n v="1564419"/>
    <s v="ASALARIADO"/>
    <n v="43"/>
  </r>
  <r>
    <n v="4672"/>
    <s v="HOMBRE"/>
    <n v="298054"/>
    <s v="ASEGURADO VOLUNTARIO"/>
    <s v="SECTOR PRIVADO"/>
    <x v="1"/>
    <s v="NO"/>
    <s v="SI"/>
    <n v="28"/>
    <s v="No"/>
    <s v="No"/>
    <n v="298054"/>
    <s v="ASEGURADO VOLUNTARIO"/>
    <n v="28"/>
  </r>
  <r>
    <n v="4673"/>
    <s v="HOMBRE"/>
    <n v="535643.15"/>
    <s v="ASALARIADO"/>
    <s v="SECTOR PRIVADO"/>
    <x v="0"/>
    <s v="NO"/>
    <s v="NO"/>
    <n v="31"/>
    <s v="No"/>
    <s v="No"/>
    <n v="535643.15"/>
    <s v="ASALARIADO"/>
    <n v="31"/>
  </r>
  <r>
    <n v="4674"/>
    <s v="HOMBRE"/>
    <n v="835000"/>
    <s v="ASALARIADO"/>
    <s v="SECTOR PRIVADO"/>
    <x v="0"/>
    <s v="NO"/>
    <s v="NO"/>
    <n v="32"/>
    <s v="No"/>
    <s v="No"/>
    <n v="835000"/>
    <s v="ASALARIADO"/>
    <n v="32"/>
  </r>
  <r>
    <n v="4675"/>
    <s v="MUJER"/>
    <n v="297046"/>
    <s v="ASEGURADO VOLUNTARIO"/>
    <s v="SECTOR PRIVADO"/>
    <x v="0"/>
    <s v="NO"/>
    <s v="NO"/>
    <n v="25"/>
    <s v="No"/>
    <s v="No"/>
    <n v="297046"/>
    <s v="ASEGURADO VOLUNTARIO"/>
    <n v="25"/>
  </r>
  <r>
    <n v="4676"/>
    <s v="HOMBRE"/>
    <n v="185000"/>
    <s v="ASALARIADO"/>
    <s v="SECTOR PRIVADO"/>
    <x v="0"/>
    <s v="NO"/>
    <s v="NO"/>
    <n v="58"/>
    <s v="No"/>
    <s v="No"/>
    <n v="185000"/>
    <s v="ASALARIADO"/>
    <n v="58"/>
  </r>
  <r>
    <n v="4677"/>
    <s v="HOMBRE"/>
    <n v="117100.8"/>
    <s v="ASALARIADO"/>
    <s v="SECTOR PRIVADO"/>
    <x v="0"/>
    <s v="NO"/>
    <s v="NO"/>
    <n v="30"/>
    <s v="No"/>
    <s v="No"/>
    <n v="117100.8"/>
    <s v="ASALARIADO"/>
    <n v="30"/>
  </r>
  <r>
    <n v="4678"/>
    <s v="MUJER"/>
    <n v="515840"/>
    <s v="ASALARIADO"/>
    <s v="SECTOR PRIVADO"/>
    <x v="0"/>
    <s v="NO"/>
    <s v="NO"/>
    <n v="35"/>
    <s v="No"/>
    <s v="No"/>
    <n v="515840"/>
    <s v="ASALARIADO"/>
    <n v="35"/>
  </r>
  <r>
    <n v="4679"/>
    <s v="MUJER"/>
    <n v="817600"/>
    <s v="ASALARIADO"/>
    <s v="SECTOR PRIVADO"/>
    <x v="0"/>
    <s v="NO"/>
    <s v="NO"/>
    <n v="23"/>
    <s v="No"/>
    <s v="No"/>
    <n v="817600"/>
    <s v="ASALARIADO"/>
    <n v="23"/>
  </r>
  <r>
    <n v="4680"/>
    <s v="HOMBRE"/>
    <n v="424222"/>
    <s v="ASALARIADO"/>
    <s v="SECTOR PRIVADO"/>
    <x v="0"/>
    <s v="NO"/>
    <s v="NO"/>
    <n v="59"/>
    <s v="No"/>
    <s v="No"/>
    <n v="424222"/>
    <s v="ASALARIADO"/>
    <n v="59"/>
  </r>
  <r>
    <n v="4681"/>
    <s v="HOMBRE"/>
    <n v="298548"/>
    <s v="CONVENIOS ESPECIALES DE TRABAJADORES INDEPENDIENTES"/>
    <s v="SECTOR PRIVADO"/>
    <x v="0"/>
    <s v="NO"/>
    <s v="NO"/>
    <n v="60"/>
    <s v="No"/>
    <s v="No"/>
    <n v="298548"/>
    <s v="CONVENIOS ESPECIALES DE TRABAJADORES INDEPENDIENTES"/>
    <n v="60"/>
  </r>
  <r>
    <n v="4682"/>
    <s v="HOMBRE"/>
    <n v="408978.27"/>
    <s v="ASALARIADO"/>
    <s v="SECTOR PRIVADO"/>
    <x v="0"/>
    <s v="SI"/>
    <s v="NO"/>
    <n v="27"/>
    <s v="No"/>
    <s v="No"/>
    <n v="408978.27"/>
    <s v="ASALARIADO"/>
    <n v="27"/>
  </r>
  <r>
    <n v="4683"/>
    <s v="HOMBRE"/>
    <n v="445000"/>
    <s v="ASALARIADO"/>
    <s v="SECTOR PRIVADO"/>
    <x v="0"/>
    <s v="SI"/>
    <s v="NO"/>
    <n v="34"/>
    <s v="No"/>
    <s v="No"/>
    <n v="445000"/>
    <s v="ASALARIADO"/>
    <n v="34"/>
  </r>
  <r>
    <n v="4684"/>
    <s v="HOMBRE"/>
    <n v="534683"/>
    <s v="TRABAJADOR INDEPENDIENTE"/>
    <s v="SECTOR PRIVADO"/>
    <x v="0"/>
    <s v="NO"/>
    <s v="SI"/>
    <n v="62"/>
    <s v="No"/>
    <s v="No"/>
    <n v="534683"/>
    <s v="TRABAJADOR INDEPENDIENTE"/>
    <n v="62"/>
  </r>
  <r>
    <n v="4685"/>
    <s v="MUJER"/>
    <n v="544761.14"/>
    <s v="ASALARIADO"/>
    <s v="SECTOR PRIVADO"/>
    <x v="0"/>
    <s v="NO"/>
    <s v="NO"/>
    <n v="35"/>
    <s v="No"/>
    <s v="No"/>
    <n v="544761.14"/>
    <s v="ASALARIADO"/>
    <n v="35"/>
  </r>
  <r>
    <n v="4686"/>
    <s v="MUJER"/>
    <n v="360000"/>
    <s v="ASALARIADO"/>
    <s v="SECTOR PRIVADO"/>
    <x v="0"/>
    <s v="NO"/>
    <s v="NO"/>
    <n v="27"/>
    <s v="No"/>
    <s v="No"/>
    <n v="360000"/>
    <s v="ASALARIADO"/>
    <n v="27"/>
  </r>
  <r>
    <n v="4687"/>
    <s v="HOMBRE"/>
    <n v="339594"/>
    <s v="ASALARIADO"/>
    <s v="SECTOR PRIVADO"/>
    <x v="0"/>
    <s v="NO"/>
    <s v="NO"/>
    <n v="24"/>
    <s v="No"/>
    <s v="No"/>
    <n v="339594"/>
    <s v="ASALARIADO"/>
    <n v="24"/>
  </r>
  <r>
    <n v="4688"/>
    <s v="MUJER"/>
    <n v="608956"/>
    <s v="ASALARIADO"/>
    <s v="SECTOR PRIVADO"/>
    <x v="0"/>
    <s v="NO"/>
    <s v="NO"/>
    <n v="35"/>
    <s v="No"/>
    <s v="No"/>
    <n v="608956"/>
    <s v="ASALARIADO"/>
    <n v="35"/>
  </r>
  <r>
    <n v="4689"/>
    <s v="MUJER"/>
    <n v="149134.75"/>
    <s v="ASALARIADO"/>
    <s v="SECTOR PRIVADO"/>
    <x v="0"/>
    <s v="NO"/>
    <s v="NO"/>
    <n v="44"/>
    <s v="No"/>
    <s v="No"/>
    <n v="149134.75"/>
    <s v="ASALARIADO"/>
    <n v="44"/>
  </r>
  <r>
    <n v="4690"/>
    <s v="HOMBRE"/>
    <n v="603283.5"/>
    <s v="ASALARIADO"/>
    <s v="SECTOR PUBLICO"/>
    <x v="0"/>
    <s v="NO"/>
    <s v="NO"/>
    <n v="30"/>
    <s v="No"/>
    <s v="No"/>
    <n v="603283.5"/>
    <s v="ASALARIADO"/>
    <n v="30"/>
  </r>
  <r>
    <n v="4691"/>
    <s v="HOMBRE"/>
    <n v="897359.35999999999"/>
    <s v="ASALARIADO"/>
    <s v="SECTOR PRIVADO"/>
    <x v="0"/>
    <s v="NO"/>
    <s v="NO"/>
    <n v="23"/>
    <s v="No"/>
    <s v="No"/>
    <n v="897359.35999999999"/>
    <s v="ASALARIADO"/>
    <n v="23"/>
  </r>
  <r>
    <n v="4692"/>
    <s v="MUJER"/>
    <n v="297046"/>
    <s v="ASEGURADO VOLUNTARIO"/>
    <s v="SECTOR PRIVADO"/>
    <x v="0"/>
    <s v="NO"/>
    <s v="NO"/>
    <n v="48"/>
    <s v="No"/>
    <s v="No"/>
    <n v="297046"/>
    <s v="ASEGURADO VOLUNTARIO"/>
    <n v="48"/>
  </r>
  <r>
    <n v="4693"/>
    <s v="MUJER"/>
    <n v="883830.32"/>
    <s v="ASALARIADO"/>
    <s v="SECTOR PUBLICO"/>
    <x v="0"/>
    <s v="NO"/>
    <s v="NO"/>
    <n v="40"/>
    <s v="No"/>
    <s v="No"/>
    <n v="883830.32"/>
    <s v="ASALARIADO"/>
    <n v="40"/>
  </r>
  <r>
    <n v="4694"/>
    <s v="HOMBRE"/>
    <n v="8962309"/>
    <s v="PENSIONADOS EN SU PROPIO SISTEMA"/>
    <s v="SECTOR PUBLICO"/>
    <x v="0"/>
    <s v="NO"/>
    <s v="NO"/>
    <n v="68"/>
    <s v="Atípico"/>
    <s v="No"/>
    <n v="8962309"/>
    <s v="PENSIONADOS EN SU PROPIO SISTEMA"/>
    <n v="68"/>
  </r>
  <r>
    <n v="4695"/>
    <s v="HOMBRE"/>
    <n v="297046"/>
    <s v="ASEGURADO VOLUNTARIO"/>
    <s v="SECTOR PRIVADO"/>
    <x v="0"/>
    <s v="NO"/>
    <s v="SI"/>
    <n v="54"/>
    <s v="No"/>
    <s v="No"/>
    <n v="297046"/>
    <s v="ASEGURADO VOLUNTARIO"/>
    <n v="54"/>
  </r>
  <r>
    <n v="4696"/>
    <s v="HOMBRE"/>
    <n v="432301.35"/>
    <s v="ASALARIADO"/>
    <s v="SECTOR PRIVADO"/>
    <x v="0"/>
    <s v="NO"/>
    <s v="NO"/>
    <n v="30"/>
    <s v="No"/>
    <s v="No"/>
    <n v="432301.35"/>
    <s v="ASALARIADO"/>
    <n v="30"/>
  </r>
  <r>
    <n v="4697"/>
    <s v="HOMBRE"/>
    <n v="578941.44999999995"/>
    <s v="ASALARIADO"/>
    <s v="SECTOR PRIVADO"/>
    <x v="0"/>
    <s v="NO"/>
    <s v="NO"/>
    <n v="23"/>
    <s v="No"/>
    <s v="No"/>
    <n v="578941.44999999995"/>
    <s v="ASALARIADO"/>
    <n v="23"/>
  </r>
  <r>
    <n v="4698"/>
    <s v="MUJER"/>
    <n v="2923075.5"/>
    <s v="ASALARIADO"/>
    <s v="SECTOR PUBLICO"/>
    <x v="0"/>
    <s v="NO"/>
    <s v="NO"/>
    <n v="53"/>
    <s v="Atípico"/>
    <s v="No"/>
    <n v="2923075.5"/>
    <s v="ASALARIADO"/>
    <n v="53"/>
  </r>
  <r>
    <n v="4699"/>
    <s v="MUJER"/>
    <n v="540376"/>
    <s v="ASALARIADO"/>
    <s v="SECTOR PRIVADO"/>
    <x v="0"/>
    <s v="NO"/>
    <s v="NO"/>
    <n v="35"/>
    <s v="No"/>
    <s v="No"/>
    <n v="540376"/>
    <s v="ASALARIADO"/>
    <n v="35"/>
  </r>
  <r>
    <n v="4700"/>
    <s v="MUJER"/>
    <n v="1040470"/>
    <s v="ASALARIADO"/>
    <s v="SECTOR PUBLICO"/>
    <x v="0"/>
    <s v="NO"/>
    <s v="SI"/>
    <n v="53"/>
    <s v="No"/>
    <s v="No"/>
    <n v="1040470"/>
    <s v="ASALARIADO"/>
    <n v="53"/>
  </r>
  <r>
    <n v="4701"/>
    <s v="HOMBRE"/>
    <n v="297046"/>
    <s v="TRABAJADOR INDEPENDIENTE"/>
    <s v="SECTOR PRIVADO"/>
    <x v="0"/>
    <s v="NO"/>
    <s v="NO"/>
    <n v="21"/>
    <s v="No"/>
    <s v="No"/>
    <n v="297046"/>
    <s v="TRABAJADOR INDEPENDIENTE"/>
    <n v="21"/>
  </r>
  <r>
    <n v="4702"/>
    <s v="HOMBRE"/>
    <n v="500136.83"/>
    <s v="ASALARIADO"/>
    <s v="SECTOR PRIVADO"/>
    <x v="0"/>
    <s v="NO"/>
    <s v="NO"/>
    <n v="35"/>
    <s v="No"/>
    <s v="No"/>
    <n v="500136.83"/>
    <s v="ASALARIADO"/>
    <n v="35"/>
  </r>
  <r>
    <n v="4703"/>
    <s v="HOMBRE"/>
    <n v="353539"/>
    <s v="TRABAJADOR INDEPENDIENTE"/>
    <s v="SECTOR PRIVADO"/>
    <x v="0"/>
    <s v="NO"/>
    <s v="NO"/>
    <n v="56"/>
    <s v="No"/>
    <s v="No"/>
    <n v="353539"/>
    <s v="TRABAJADOR INDEPENDIENTE"/>
    <n v="56"/>
  </r>
  <r>
    <n v="4704"/>
    <s v="HOMBRE"/>
    <n v="450677.08"/>
    <s v="ASALARIADO"/>
    <s v="SECTOR PRIVADO"/>
    <x v="0"/>
    <s v="NO"/>
    <s v="NO"/>
    <n v="28"/>
    <s v="No"/>
    <s v="No"/>
    <n v="450677.08"/>
    <s v="ASALARIADO"/>
    <n v="28"/>
  </r>
  <r>
    <n v="4705"/>
    <s v="HOMBRE"/>
    <n v="65449"/>
    <s v="ASALARIADO"/>
    <s v="SECTOR PRIVADO"/>
    <x v="0"/>
    <s v="SI"/>
    <s v="NO"/>
    <n v="59"/>
    <s v="No"/>
    <s v="No"/>
    <n v="65449"/>
    <s v="ASALARIADO"/>
    <n v="59"/>
  </r>
  <r>
    <n v="4706"/>
    <s v="HOMBRE"/>
    <n v="505464"/>
    <s v="TRABAJADOR INDEPENDIENTE"/>
    <s v="SECTOR PRIVADO"/>
    <x v="0"/>
    <s v="NO"/>
    <s v="NO"/>
    <n v="61"/>
    <s v="No"/>
    <s v="No"/>
    <n v="505464"/>
    <s v="TRABAJADOR INDEPENDIENTE"/>
    <n v="61"/>
  </r>
  <r>
    <n v="4707"/>
    <s v="HOMBRE"/>
    <n v="1594555.67"/>
    <s v="ASALARIADO"/>
    <s v="SECTOR PUBLICO"/>
    <x v="0"/>
    <s v="NO"/>
    <s v="NO"/>
    <n v="49"/>
    <s v="No"/>
    <s v="No"/>
    <n v="1594555.67"/>
    <s v="ASALARIADO"/>
    <n v="49"/>
  </r>
  <r>
    <n v="4708"/>
    <s v="MUJER"/>
    <n v="359544.27"/>
    <s v="CONVENIOS ESPECIALES DE ASEGURADOS VOLUNTARIOS"/>
    <s v="SECTOR PRIVADO"/>
    <x v="0"/>
    <s v="SI"/>
    <s v="NO"/>
    <n v="44"/>
    <s v="No"/>
    <s v="No"/>
    <n v="359544.27"/>
    <s v="CONVENIOS ESPECIALES DE ASEGURADOS VOLUNTARIOS"/>
    <n v="44"/>
  </r>
  <r>
    <n v="4709"/>
    <s v="HOMBRE"/>
    <n v="550000"/>
    <s v="ASALARIADO"/>
    <s v="SECTOR PRIVADO"/>
    <x v="0"/>
    <s v="NO"/>
    <s v="NO"/>
    <n v="39"/>
    <s v="No"/>
    <s v="No"/>
    <n v="550000"/>
    <s v="ASALARIADO"/>
    <n v="39"/>
  </r>
  <r>
    <n v="4710"/>
    <s v="HOMBRE"/>
    <n v="1482404.13"/>
    <s v="ASALARIADO"/>
    <s v="SECTOR PRIVADO"/>
    <x v="0"/>
    <s v="NO"/>
    <s v="NO"/>
    <n v="56"/>
    <s v="No"/>
    <s v="No"/>
    <n v="1482404.13"/>
    <s v="ASALARIADO"/>
    <n v="56"/>
  </r>
  <r>
    <n v="4711"/>
    <s v="HOMBRE"/>
    <n v="562232.44999999995"/>
    <s v="ASALARIADO"/>
    <s v="SECTOR PUBLICO"/>
    <x v="0"/>
    <s v="NO"/>
    <s v="NO"/>
    <n v="47"/>
    <s v="No"/>
    <s v="No"/>
    <n v="562232.44999999995"/>
    <s v="ASALARIADO"/>
    <n v="47"/>
  </r>
  <r>
    <n v="4712"/>
    <s v="MUJER"/>
    <n v="160481"/>
    <s v="ASALARIADO"/>
    <s v="SECTOR PUBLICO"/>
    <x v="0"/>
    <s v="NO"/>
    <s v="NO"/>
    <n v="26"/>
    <s v="No"/>
    <s v="No"/>
    <n v="160481"/>
    <s v="ASALARIADO"/>
    <n v="26"/>
  </r>
  <r>
    <n v="4713"/>
    <s v="MUJER"/>
    <n v="239681"/>
    <s v="ASALARIADO"/>
    <s v="SECTOR PRIVADO"/>
    <x v="0"/>
    <s v="NO"/>
    <s v="NO"/>
    <n v="34"/>
    <s v="No"/>
    <s v="No"/>
    <n v="239681"/>
    <s v="ASALARIADO"/>
    <n v="34"/>
  </r>
  <r>
    <n v="4714"/>
    <s v="HOMBRE"/>
    <n v="331398"/>
    <s v="ASALARIADO"/>
    <s v="SECTOR PRIVADO"/>
    <x v="0"/>
    <s v="NO"/>
    <s v="NO"/>
    <n v="30"/>
    <s v="No"/>
    <s v="No"/>
    <n v="331398"/>
    <s v="ASALARIADO"/>
    <n v="30"/>
  </r>
  <r>
    <n v="4715"/>
    <s v="MUJER"/>
    <n v="426396.51"/>
    <s v="ASALARIADO"/>
    <s v="SECTOR PRIVADO"/>
    <x v="0"/>
    <s v="NO"/>
    <s v="NO"/>
    <n v="22"/>
    <s v="No"/>
    <s v="No"/>
    <n v="426396.51"/>
    <s v="ASALARIADO"/>
    <n v="22"/>
  </r>
  <r>
    <n v="4716"/>
    <s v="MUJER"/>
    <n v="297046"/>
    <s v="ASEGURADO VOLUNTARIO"/>
    <s v="SECTOR PRIVADO"/>
    <x v="0"/>
    <s v="SI"/>
    <s v="NO"/>
    <n v="27"/>
    <s v="No"/>
    <s v="No"/>
    <n v="297046"/>
    <s v="ASEGURADO VOLUNTARIO"/>
    <n v="27"/>
  </r>
  <r>
    <n v="4717"/>
    <s v="HOMBRE"/>
    <n v="807660.97"/>
    <s v="ASALARIADO"/>
    <s v="SECTOR PRIVADO"/>
    <x v="0"/>
    <s v="NO"/>
    <s v="NO"/>
    <n v="28"/>
    <s v="No"/>
    <s v="No"/>
    <n v="807660.97"/>
    <s v="ASALARIADO"/>
    <n v="28"/>
  </r>
  <r>
    <n v="4718"/>
    <s v="MUJER"/>
    <n v="346508.45"/>
    <s v="ASALARIADO"/>
    <s v="SECTOR PRIVADO"/>
    <x v="0"/>
    <s v="NO"/>
    <s v="NO"/>
    <n v="46"/>
    <s v="No"/>
    <s v="No"/>
    <n v="346508.45"/>
    <s v="ASALARIADO"/>
    <n v="46"/>
  </r>
  <r>
    <n v="4719"/>
    <s v="HOMBRE"/>
    <n v="578500"/>
    <s v="ASALARIADO"/>
    <s v="SECTOR PRIVADO"/>
    <x v="0"/>
    <s v="SI"/>
    <s v="NO"/>
    <n v="56"/>
    <s v="No"/>
    <s v="No"/>
    <n v="578500"/>
    <s v="ASALARIADO"/>
    <n v="56"/>
  </r>
  <r>
    <n v="4720"/>
    <s v="HOMBRE"/>
    <n v="278030"/>
    <s v="CONVENIOS ESPECIALES DE TRABAJADORES INDEPENDIENTES"/>
    <s v="SECTOR PRIVADO"/>
    <x v="0"/>
    <s v="NO"/>
    <s v="NO"/>
    <n v="36"/>
    <s v="No"/>
    <s v="No"/>
    <n v="278030"/>
    <s v="CONVENIOS ESPECIALES DE TRABAJADORES INDEPENDIENTES"/>
    <n v="36"/>
  </r>
  <r>
    <n v="4721"/>
    <s v="HOMBRE"/>
    <n v="439367.6"/>
    <s v="ASALARIADO"/>
    <s v="SECTOR PRIVADO"/>
    <x v="0"/>
    <s v="SI"/>
    <s v="NO"/>
    <n v="57"/>
    <s v="No"/>
    <s v="No"/>
    <n v="439367.6"/>
    <s v="ASALARIADO"/>
    <n v="57"/>
  </r>
  <r>
    <n v="4722"/>
    <s v="MUJER"/>
    <n v="297046"/>
    <s v="ASEGURADO VOLUNTARIO"/>
    <s v="SECTOR PRIVADO"/>
    <x v="0"/>
    <s v="NO"/>
    <s v="NO"/>
    <n v="41"/>
    <s v="No"/>
    <s v="No"/>
    <n v="297046"/>
    <s v="ASEGURADO VOLUNTARIO"/>
    <n v="41"/>
  </r>
  <r>
    <n v="4723"/>
    <s v="HOMBRE"/>
    <n v="744485.75"/>
    <s v="ASALARIADO"/>
    <s v="SECTOR PUBLICO"/>
    <x v="0"/>
    <s v="NO"/>
    <s v="NO"/>
    <n v="54"/>
    <s v="No"/>
    <s v="No"/>
    <n v="744485.75"/>
    <s v="ASALARIADO"/>
    <n v="54"/>
  </r>
  <r>
    <n v="4724"/>
    <s v="MUJER"/>
    <n v="587429"/>
    <s v="ASALARIADO"/>
    <s v="SECTOR PRIVADO"/>
    <x v="0"/>
    <s v="NO"/>
    <s v="NO"/>
    <n v="43"/>
    <s v="No"/>
    <s v="No"/>
    <n v="587429"/>
    <s v="ASALARIADO"/>
    <n v="43"/>
  </r>
  <r>
    <n v="4725"/>
    <s v="HOMBRE"/>
    <n v="297045"/>
    <s v="TRABAJADOR INDEPENDIENTE"/>
    <s v="SECTOR PRIVADO"/>
    <x v="0"/>
    <s v="NO"/>
    <s v="NO"/>
    <n v="45"/>
    <s v="No"/>
    <s v="No"/>
    <n v="297045"/>
    <s v="TRABAJADOR INDEPENDIENTE"/>
    <n v="45"/>
  </r>
  <r>
    <n v="4726"/>
    <s v="HOMBRE"/>
    <n v="600000"/>
    <s v="ASALARIADO"/>
    <s v="SECTOR PRIVADO"/>
    <x v="0"/>
    <s v="SI"/>
    <s v="NO"/>
    <n v="46"/>
    <s v="No"/>
    <s v="No"/>
    <n v="600000"/>
    <s v="ASALARIADO"/>
    <n v="46"/>
  </r>
  <r>
    <n v="4727"/>
    <s v="HOMBRE"/>
    <n v="471303"/>
    <s v="ASALARIADO"/>
    <s v="SECTOR PUBLICO"/>
    <x v="0"/>
    <s v="NO"/>
    <s v="SI"/>
    <n v="56"/>
    <s v="No"/>
    <s v="No"/>
    <n v="471303"/>
    <s v="ASALARIADO"/>
    <n v="56"/>
  </r>
  <r>
    <n v="4728"/>
    <s v="HOMBRE"/>
    <n v="584267"/>
    <s v="ASALARIADO"/>
    <s v="SECTOR PRIVADO"/>
    <x v="0"/>
    <s v="NO"/>
    <s v="NO"/>
    <n v="34"/>
    <s v="No"/>
    <s v="No"/>
    <n v="584267"/>
    <s v="ASALARIADO"/>
    <n v="34"/>
  </r>
  <r>
    <n v="4729"/>
    <s v="MUJER"/>
    <n v="455696"/>
    <s v="ASALARIADO"/>
    <s v="SECTOR PUBLICO"/>
    <x v="0"/>
    <s v="NO"/>
    <s v="NO"/>
    <n v="35"/>
    <s v="No"/>
    <s v="No"/>
    <n v="455696"/>
    <s v="ASALARIADO"/>
    <n v="35"/>
  </r>
  <r>
    <n v="4730"/>
    <s v="HOMBRE"/>
    <n v="508567.57"/>
    <s v="ASALARIADO"/>
    <s v="SECTOR PRIVADO"/>
    <x v="0"/>
    <s v="NO"/>
    <s v="NO"/>
    <n v="28"/>
    <s v="No"/>
    <s v="No"/>
    <n v="508567.57"/>
    <s v="ASALARIADO"/>
    <n v="28"/>
  </r>
  <r>
    <n v="4731"/>
    <s v="HOMBRE"/>
    <n v="780062.6"/>
    <s v="ASALARIADO"/>
    <s v="SECTOR PRIVADO"/>
    <x v="0"/>
    <s v="NO"/>
    <s v="NO"/>
    <n v="41"/>
    <s v="No"/>
    <s v="No"/>
    <n v="780062.6"/>
    <s v="ASALARIADO"/>
    <n v="41"/>
  </r>
  <r>
    <n v="4732"/>
    <s v="MUJER"/>
    <n v="299152"/>
    <s v="ASALARIADO"/>
    <s v="SECTOR PUBLICO"/>
    <x v="0"/>
    <s v="NO"/>
    <s v="NO"/>
    <n v="48"/>
    <s v="No"/>
    <s v="No"/>
    <n v="299152"/>
    <s v="ASALARIADO"/>
    <n v="48"/>
  </r>
  <r>
    <n v="4733"/>
    <s v="HOMBRE"/>
    <n v="83752.679999999993"/>
    <s v="ASALARIADO"/>
    <s v="SECTOR PRIVADO"/>
    <x v="0"/>
    <s v="SI"/>
    <s v="NO"/>
    <n v="33"/>
    <s v="No"/>
    <s v="No"/>
    <n v="83752.679999999993"/>
    <s v="ASALARIADO"/>
    <n v="33"/>
  </r>
  <r>
    <n v="4734"/>
    <s v="MUJER"/>
    <n v="566297"/>
    <s v="TRABAJADOR INDEPENDIENTE"/>
    <s v="SECTOR PRIVADO"/>
    <x v="0"/>
    <s v="SI"/>
    <s v="NO"/>
    <n v="59"/>
    <s v="No"/>
    <s v="No"/>
    <n v="566297"/>
    <s v="TRABAJADOR INDEPENDIENTE"/>
    <n v="59"/>
  </r>
  <r>
    <n v="4735"/>
    <s v="HOMBRE"/>
    <n v="515703.75"/>
    <s v="ASALARIADO"/>
    <s v="SECTOR PUBLICO"/>
    <x v="0"/>
    <s v="NO"/>
    <s v="NO"/>
    <n v="49"/>
    <s v="No"/>
    <s v="No"/>
    <n v="515703.75"/>
    <s v="ASALARIADO"/>
    <n v="49"/>
  </r>
  <r>
    <n v="4736"/>
    <s v="HOMBRE"/>
    <n v="666888.57999999996"/>
    <s v="ASALARIADO"/>
    <s v="SECTOR PRIVADO"/>
    <x v="0"/>
    <s v="NO"/>
    <s v="NO"/>
    <n v="57"/>
    <s v="No"/>
    <s v="No"/>
    <n v="666888.57999999996"/>
    <s v="ASALARIADO"/>
    <n v="57"/>
  </r>
  <r>
    <n v="4737"/>
    <s v="MUJER"/>
    <n v="597692"/>
    <s v="ASALARIADO"/>
    <s v="SECTOR PRIVADO"/>
    <x v="0"/>
    <s v="NO"/>
    <s v="NO"/>
    <n v="40"/>
    <s v="No"/>
    <s v="No"/>
    <n v="597692"/>
    <s v="ASALARIADO"/>
    <n v="40"/>
  </r>
  <r>
    <n v="4738"/>
    <s v="HOMBRE"/>
    <n v="377274.53"/>
    <s v="ASALARIADO"/>
    <s v="SECTOR PRIVADO"/>
    <x v="0"/>
    <s v="SI"/>
    <s v="NO"/>
    <n v="21"/>
    <s v="No"/>
    <s v="No"/>
    <n v="377274.53"/>
    <s v="ASALARIADO"/>
    <n v="21"/>
  </r>
  <r>
    <n v="4739"/>
    <s v="HOMBRE"/>
    <n v="426954"/>
    <s v="ASALARIADO"/>
    <s v="SECTOR PUBLICO"/>
    <x v="0"/>
    <s v="NO"/>
    <s v="NO"/>
    <n v="27"/>
    <s v="No"/>
    <s v="No"/>
    <n v="426954"/>
    <s v="ASALARIADO"/>
    <n v="27"/>
  </r>
  <r>
    <n v="4740"/>
    <s v="HOMBRE"/>
    <n v="406273.76"/>
    <s v="ASALARIADO"/>
    <s v="SECTOR PRIVADO"/>
    <x v="0"/>
    <s v="NO"/>
    <s v="NO"/>
    <n v="30"/>
    <s v="No"/>
    <s v="No"/>
    <n v="406273.76"/>
    <s v="ASALARIADO"/>
    <n v="30"/>
  </r>
  <r>
    <n v="4741"/>
    <s v="MUJER"/>
    <n v="278030"/>
    <s v="ASEGURADO VOLUNTARIO"/>
    <s v="SECTOR PRIVADO"/>
    <x v="0"/>
    <s v="NO"/>
    <s v="NO"/>
    <n v="34"/>
    <s v="No"/>
    <s v="No"/>
    <n v="278030"/>
    <s v="ASEGURADO VOLUNTARIO"/>
    <n v="34"/>
  </r>
  <r>
    <n v="4742"/>
    <s v="HOMBRE"/>
    <n v="478916.7"/>
    <s v="ASALARIADO"/>
    <s v="SECTOR PRIVADO"/>
    <x v="0"/>
    <s v="SI"/>
    <s v="NO"/>
    <n v="48"/>
    <s v="No"/>
    <s v="No"/>
    <n v="478916.7"/>
    <s v="ASALARIADO"/>
    <n v="48"/>
  </r>
  <r>
    <n v="4743"/>
    <s v="HOMBRE"/>
    <n v="713217"/>
    <s v="ASALARIADO"/>
    <s v="SECTOR PUBLICO"/>
    <x v="0"/>
    <s v="NO"/>
    <s v="NO"/>
    <n v="32"/>
    <s v="No"/>
    <s v="No"/>
    <n v="713217"/>
    <s v="ASALARIADO"/>
    <n v="32"/>
  </r>
  <r>
    <n v="4744"/>
    <s v="HOMBRE"/>
    <n v="380000"/>
    <s v="ASALARIADO"/>
    <s v="SECTOR PRIVADO"/>
    <x v="0"/>
    <s v="NO"/>
    <s v="SI"/>
    <n v="22"/>
    <s v="No"/>
    <s v="No"/>
    <n v="380000"/>
    <s v="ASALARIADO"/>
    <n v="22"/>
  </r>
  <r>
    <n v="4745"/>
    <s v="HOMBRE"/>
    <n v="371789"/>
    <s v="TRABAJADOR INDEPENDIENTE"/>
    <s v="SECTOR PRIVADO"/>
    <x v="0"/>
    <s v="NO"/>
    <s v="NO"/>
    <n v="55"/>
    <s v="No"/>
    <s v="No"/>
    <n v="371789"/>
    <s v="TRABAJADOR INDEPENDIENTE"/>
    <n v="55"/>
  </r>
  <r>
    <n v="4746"/>
    <s v="HOMBRE"/>
    <n v="409656.48"/>
    <s v="ASALARIADO"/>
    <s v="SECTOR PRIVADO"/>
    <x v="0"/>
    <s v="SI"/>
    <s v="NO"/>
    <n v="59"/>
    <s v="No"/>
    <s v="No"/>
    <n v="409656.48"/>
    <s v="ASALARIADO"/>
    <n v="59"/>
  </r>
  <r>
    <n v="4747"/>
    <s v="HOMBRE"/>
    <n v="297045"/>
    <s v="ASEGURADO VOLUNTARIO"/>
    <s v="SECTOR PRIVADO"/>
    <x v="0"/>
    <s v="SI"/>
    <s v="NO"/>
    <n v="27"/>
    <s v="No"/>
    <s v="No"/>
    <n v="297045"/>
    <s v="ASEGURADO VOLUNTARIO"/>
    <n v="27"/>
  </r>
  <r>
    <n v="4748"/>
    <s v="HOMBRE"/>
    <n v="554879.49"/>
    <s v="ASALARIADO"/>
    <s v="SECTOR PRIVADO"/>
    <x v="0"/>
    <s v="NO"/>
    <s v="NO"/>
    <n v="30"/>
    <s v="No"/>
    <s v="No"/>
    <n v="554879.49"/>
    <s v="ASALARIADO"/>
    <n v="30"/>
  </r>
  <r>
    <n v="4749"/>
    <s v="MUJER"/>
    <n v="686166"/>
    <s v="TRABAJADOR INDEPENDIENTE"/>
    <s v="SECTOR PRIVADO"/>
    <x v="0"/>
    <s v="NO"/>
    <s v="NO"/>
    <n v="37"/>
    <s v="No"/>
    <s v="No"/>
    <n v="686166"/>
    <s v="TRABAJADOR INDEPENDIENTE"/>
    <n v="37"/>
  </r>
  <r>
    <n v="4750"/>
    <s v="MUJER"/>
    <n v="919460.32"/>
    <s v="ASALARIADO"/>
    <s v="SECTOR PUBLICO"/>
    <x v="0"/>
    <s v="NO"/>
    <s v="NO"/>
    <n v="57"/>
    <s v="No"/>
    <s v="No"/>
    <n v="919460.32"/>
    <s v="ASALARIADO"/>
    <n v="57"/>
  </r>
  <r>
    <n v="4751"/>
    <s v="HOMBRE"/>
    <n v="426614.9"/>
    <s v="ASALARIADO"/>
    <s v="SECTOR PRIVADO"/>
    <x v="0"/>
    <s v="NO"/>
    <s v="NO"/>
    <n v="33"/>
    <s v="No"/>
    <s v="No"/>
    <n v="426614.9"/>
    <s v="ASALARIADO"/>
    <n v="33"/>
  </r>
  <r>
    <n v="4752"/>
    <s v="MUJER"/>
    <n v="297046"/>
    <s v="ASEGURADO VOLUNTARIO"/>
    <s v="SECTOR PRIVADO"/>
    <x v="0"/>
    <s v="NO"/>
    <s v="NO"/>
    <n v="47"/>
    <s v="No"/>
    <s v="No"/>
    <n v="297046"/>
    <s v="ASEGURADO VOLUNTARIO"/>
    <n v="47"/>
  </r>
  <r>
    <n v="4753"/>
    <s v="HOMBRE"/>
    <n v="54143"/>
    <s v="ASALARIADO"/>
    <s v="SECTOR PRIVADO"/>
    <x v="0"/>
    <s v="NO"/>
    <s v="NO"/>
    <n v="28"/>
    <s v="No"/>
    <s v="No"/>
    <n v="54143"/>
    <s v="ASALARIADO"/>
    <n v="28"/>
  </r>
  <r>
    <n v="4754"/>
    <s v="HOMBRE"/>
    <n v="289033.15000000002"/>
    <s v="ASALARIADO"/>
    <s v="SECTOR PRIVADO"/>
    <x v="0"/>
    <s v="SI"/>
    <s v="NO"/>
    <n v="21"/>
    <s v="No"/>
    <s v="No"/>
    <n v="289033.15000000002"/>
    <s v="ASALARIADO"/>
    <n v="21"/>
  </r>
  <r>
    <n v="4755"/>
    <s v="HOMBRE"/>
    <n v="485785"/>
    <s v="ASALARIADO"/>
    <s v="SECTOR PRIVADO"/>
    <x v="0"/>
    <s v="NO"/>
    <s v="SI"/>
    <n v="28"/>
    <s v="No"/>
    <s v="No"/>
    <n v="485785"/>
    <s v="ASALARIADO"/>
    <n v="28"/>
  </r>
  <r>
    <n v="4756"/>
    <s v="HOMBRE"/>
    <n v="349627.57"/>
    <s v="ASALARIADO"/>
    <s v="SECTOR PRIVADO"/>
    <x v="0"/>
    <s v="NO"/>
    <s v="NO"/>
    <n v="21"/>
    <s v="No"/>
    <s v="No"/>
    <n v="349627.57"/>
    <s v="ASALARIADO"/>
    <n v="21"/>
  </r>
  <r>
    <n v="4757"/>
    <s v="MUJER"/>
    <n v="173160"/>
    <s v="ASALARIADO"/>
    <s v="SECTOR PRIVADO"/>
    <x v="0"/>
    <s v="NO"/>
    <s v="NO"/>
    <n v="35"/>
    <s v="No"/>
    <s v="No"/>
    <n v="173160"/>
    <s v="ASALARIADO"/>
    <n v="35"/>
  </r>
  <r>
    <n v="4758"/>
    <s v="MUJER"/>
    <n v="40000"/>
    <s v="ASALARIADO"/>
    <s v="SECTOR PRIVADO"/>
    <x v="0"/>
    <s v="SI"/>
    <s v="NO"/>
    <n v="58"/>
    <s v="No"/>
    <s v="No"/>
    <n v="40000"/>
    <s v="ASALARIADO"/>
    <n v="58"/>
  </r>
  <r>
    <n v="4759"/>
    <s v="HOMBRE"/>
    <n v="904989"/>
    <s v="ASALARIADO"/>
    <s v="SECTOR PUBLICO"/>
    <x v="0"/>
    <s v="NO"/>
    <s v="NO"/>
    <n v="39"/>
    <s v="No"/>
    <s v="No"/>
    <n v="904989"/>
    <s v="ASALARIADO"/>
    <n v="39"/>
  </r>
  <r>
    <n v="4760"/>
    <s v="HOMBRE"/>
    <n v="648302.5"/>
    <s v="ASALARIADO"/>
    <s v="SECTOR PUBLICO"/>
    <x v="0"/>
    <s v="NO"/>
    <s v="NO"/>
    <n v="59"/>
    <s v="No"/>
    <s v="No"/>
    <n v="648302.5"/>
    <s v="ASALARIADO"/>
    <n v="59"/>
  </r>
  <r>
    <n v="4761"/>
    <s v="HOMBRE"/>
    <n v="278030"/>
    <s v="CONVENIOS ESPECIALES DE TRABAJADORES INDEPENDIENTES"/>
    <s v="SECTOR PRIVADO"/>
    <x v="0"/>
    <s v="NO"/>
    <s v="NO"/>
    <n v="55"/>
    <s v="No"/>
    <s v="No"/>
    <n v="278030"/>
    <s v="CONVENIOS ESPECIALES DE TRABAJADORES INDEPENDIENTES"/>
    <n v="55"/>
  </r>
  <r>
    <n v="4762"/>
    <s v="MUJER"/>
    <n v="639148"/>
    <s v="TRABAJADOR INDEPENDIENTE"/>
    <s v="SECTOR PRIVADO"/>
    <x v="0"/>
    <s v="NO"/>
    <s v="SI"/>
    <n v="73"/>
    <s v="No"/>
    <s v="No"/>
    <n v="639148"/>
    <s v="TRABAJADOR INDEPENDIENTE"/>
    <n v="73"/>
  </r>
  <r>
    <n v="4763"/>
    <s v="HOMBRE"/>
    <n v="488672.53"/>
    <s v="ASALARIADO"/>
    <s v="SECTOR PRIVADO"/>
    <x v="0"/>
    <s v="NO"/>
    <s v="NO"/>
    <n v="34"/>
    <s v="No"/>
    <s v="No"/>
    <n v="488672.53"/>
    <s v="ASALARIADO"/>
    <n v="34"/>
  </r>
  <r>
    <n v="4764"/>
    <s v="HOMBRE"/>
    <n v="278030"/>
    <s v="CONVENIOS ESPECIALES DE TRABAJADORES INDEPENDIENTES"/>
    <s v="SECTOR PRIVADO"/>
    <x v="0"/>
    <s v="NO"/>
    <s v="SI"/>
    <n v="49"/>
    <s v="No"/>
    <s v="No"/>
    <n v="278030"/>
    <s v="CONVENIOS ESPECIALES DE TRABAJADORES INDEPENDIENTES"/>
    <n v="49"/>
  </r>
  <r>
    <n v="4765"/>
    <s v="MUJER"/>
    <n v="700000"/>
    <s v="ASALARIADO"/>
    <s v="SECTOR PRIVADO"/>
    <x v="0"/>
    <s v="NO"/>
    <s v="NO"/>
    <n v="32"/>
    <s v="No"/>
    <s v="No"/>
    <n v="700000"/>
    <s v="ASALARIADO"/>
    <n v="32"/>
  </r>
  <r>
    <n v="4766"/>
    <s v="MUJER"/>
    <n v="1214806"/>
    <s v="ASALARIADO"/>
    <s v="SECTOR PUBLICO"/>
    <x v="0"/>
    <s v="NO"/>
    <s v="NO"/>
    <n v="32"/>
    <s v="No"/>
    <s v="No"/>
    <n v="1214806"/>
    <s v="ASALARIADO"/>
    <n v="32"/>
  </r>
  <r>
    <n v="4767"/>
    <s v="MUJER"/>
    <n v="299784"/>
    <s v="TRABAJADOR INDEPENDIENTE"/>
    <s v="SECTOR PRIVADO"/>
    <x v="0"/>
    <s v="SI"/>
    <s v="SI"/>
    <n v="32"/>
    <s v="No"/>
    <s v="No"/>
    <n v="299784"/>
    <s v="TRABAJADOR INDEPENDIENTE"/>
    <n v="32"/>
  </r>
  <r>
    <n v="4768"/>
    <s v="MUJER"/>
    <n v="1590894.7"/>
    <s v="ASALARIADO"/>
    <s v="SECTOR PUBLICO"/>
    <x v="0"/>
    <s v="NO"/>
    <s v="NO"/>
    <n v="44"/>
    <s v="No"/>
    <s v="No"/>
    <n v="1590894.7"/>
    <s v="ASALARIADO"/>
    <n v="44"/>
  </r>
  <r>
    <n v="4769"/>
    <s v="HOMBRE"/>
    <n v="259227"/>
    <s v="ASALARIADO"/>
    <s v="SECTOR PRIVADO"/>
    <x v="0"/>
    <s v="NO"/>
    <s v="NO"/>
    <n v="31"/>
    <s v="No"/>
    <s v="No"/>
    <n v="259227"/>
    <s v="ASALARIADO"/>
    <n v="31"/>
  </r>
  <r>
    <n v="4770"/>
    <s v="MUJER"/>
    <n v="756936.6"/>
    <s v="ASALARIADO"/>
    <s v="SECTOR PUBLICO"/>
    <x v="0"/>
    <s v="NO"/>
    <s v="NO"/>
    <n v="48"/>
    <s v="No"/>
    <s v="No"/>
    <n v="756936.6"/>
    <s v="ASALARIADO"/>
    <n v="48"/>
  </r>
  <r>
    <n v="4771"/>
    <s v="HOMBRE"/>
    <n v="1744589.38"/>
    <s v="ASALARIADO"/>
    <s v="SECTOR PUBLICO"/>
    <x v="0"/>
    <s v="NO"/>
    <s v="NO"/>
    <n v="35"/>
    <s v="No"/>
    <s v="No"/>
    <n v="1744589.38"/>
    <s v="ASALARIADO"/>
    <n v="35"/>
  </r>
  <r>
    <n v="4772"/>
    <s v="HOMBRE"/>
    <n v="288287"/>
    <s v="ASALARIADO"/>
    <s v="SECTOR PRIVADO"/>
    <x v="0"/>
    <s v="NO"/>
    <s v="NO"/>
    <n v="21"/>
    <s v="No"/>
    <s v="No"/>
    <n v="288287"/>
    <s v="ASALARIADO"/>
    <n v="21"/>
  </r>
  <r>
    <n v="4773"/>
    <s v="HOMBRE"/>
    <n v="278031"/>
    <s v="ASEGURADO VOLUNTARIO"/>
    <s v="SECTOR PRIVADO"/>
    <x v="0"/>
    <s v="NO"/>
    <s v="NO"/>
    <n v="39"/>
    <s v="No"/>
    <s v="No"/>
    <n v="278031"/>
    <s v="ASEGURADO VOLUNTARIO"/>
    <n v="39"/>
  </r>
  <r>
    <n v="4774"/>
    <s v="MUJER"/>
    <n v="297046"/>
    <s v="TRABAJADOR INDEPENDIENTE"/>
    <s v="SECTOR PRIVADO"/>
    <x v="0"/>
    <s v="NO"/>
    <s v="SI"/>
    <n v="24"/>
    <s v="No"/>
    <s v="No"/>
    <n v="297046"/>
    <s v="TRABAJADOR INDEPENDIENTE"/>
    <n v="24"/>
  </r>
  <r>
    <n v="4775"/>
    <s v="MUJER"/>
    <n v="334110"/>
    <s v="ASALARIADO"/>
    <s v="SECTOR PRIVADO"/>
    <x v="0"/>
    <s v="NO"/>
    <s v="SI"/>
    <n v="31"/>
    <s v="No"/>
    <s v="No"/>
    <n v="334110"/>
    <s v="ASALARIADO"/>
    <n v="31"/>
  </r>
  <r>
    <n v="4776"/>
    <s v="HOMBRE"/>
    <n v="121288.4"/>
    <s v="ASALARIADO"/>
    <s v="SECTOR PRIVADO"/>
    <x v="0"/>
    <s v="SI"/>
    <s v="NO"/>
    <n v="28"/>
    <s v="No"/>
    <s v="No"/>
    <n v="121288.4"/>
    <s v="ASALARIADO"/>
    <n v="28"/>
  </r>
  <r>
    <n v="4777"/>
    <s v="HOMBRE"/>
    <n v="617386"/>
    <s v="TRABAJADOR INDEPENDIENTE"/>
    <s v="SECTOR PRIVADO"/>
    <x v="0"/>
    <s v="NO"/>
    <s v="NO"/>
    <n v="40"/>
    <s v="No"/>
    <s v="No"/>
    <n v="617386"/>
    <s v="TRABAJADOR INDEPENDIENTE"/>
    <n v="40"/>
  </r>
  <r>
    <n v="4778"/>
    <s v="HOMBRE"/>
    <n v="50000"/>
    <s v="ASALARIADO"/>
    <s v="SECTOR PRIVADO"/>
    <x v="0"/>
    <s v="SI"/>
    <s v="SI"/>
    <n v="41"/>
    <s v="No"/>
    <s v="No"/>
    <n v="50000"/>
    <s v="ASALARIADO"/>
    <n v="41"/>
  </r>
  <r>
    <n v="4779"/>
    <s v="MUJER"/>
    <n v="179772.13"/>
    <s v="ASALARIADO"/>
    <s v="SECTOR PRIVADO"/>
    <x v="0"/>
    <s v="NO"/>
    <s v="NO"/>
    <n v="23"/>
    <s v="No"/>
    <s v="No"/>
    <n v="179772.13"/>
    <s v="ASALARIADO"/>
    <n v="23"/>
  </r>
  <r>
    <n v="4780"/>
    <s v="MUJER"/>
    <n v="1602859"/>
    <s v="ASALARIADO"/>
    <s v="SECTOR PUBLICO"/>
    <x v="0"/>
    <s v="NO"/>
    <s v="SI"/>
    <n v="36"/>
    <s v="No"/>
    <s v="No"/>
    <n v="1602859"/>
    <s v="ASALARIADO"/>
    <n v="36"/>
  </r>
  <r>
    <n v="4781"/>
    <s v="MUJER"/>
    <n v="410351"/>
    <s v="TRABAJADOR INDEPENDIENTE"/>
    <s v="SECTOR PRIVADO"/>
    <x v="0"/>
    <s v="SI"/>
    <s v="NO"/>
    <n v="54"/>
    <s v="No"/>
    <s v="No"/>
    <n v="410351"/>
    <s v="TRABAJADOR INDEPENDIENTE"/>
    <n v="54"/>
  </r>
  <r>
    <n v="4782"/>
    <s v="HOMBRE"/>
    <n v="339953"/>
    <s v="ASALARIADO"/>
    <s v="SECTOR PRIVADO"/>
    <x v="0"/>
    <s v="NO"/>
    <s v="NO"/>
    <n v="33"/>
    <s v="No"/>
    <s v="No"/>
    <n v="339953"/>
    <s v="ASALARIADO"/>
    <n v="33"/>
  </r>
  <r>
    <n v="4783"/>
    <s v="HOMBRE"/>
    <n v="753198"/>
    <s v="ASALARIADO"/>
    <s v="SECTOR PUBLICO"/>
    <x v="0"/>
    <s v="NO"/>
    <s v="NO"/>
    <n v="51"/>
    <s v="No"/>
    <s v="No"/>
    <n v="753198"/>
    <s v="ASALARIADO"/>
    <n v="51"/>
  </r>
  <r>
    <n v="4784"/>
    <s v="HOMBRE"/>
    <n v="697743.71"/>
    <s v="ASALARIADO"/>
    <s v="SECTOR PRIVADO"/>
    <x v="0"/>
    <s v="SI"/>
    <s v="NO"/>
    <n v="29"/>
    <s v="No"/>
    <s v="No"/>
    <n v="697743.71"/>
    <s v="ASALARIADO"/>
    <n v="29"/>
  </r>
  <r>
    <n v="4785"/>
    <s v="MUJER"/>
    <n v="445739.84"/>
    <s v="ASALARIADO"/>
    <s v="SECTOR PRIVADO"/>
    <x v="0"/>
    <s v="NO"/>
    <s v="NO"/>
    <n v="29"/>
    <s v="No"/>
    <s v="No"/>
    <n v="445739.84"/>
    <s v="ASALARIADO"/>
    <n v="29"/>
  </r>
  <r>
    <n v="4786"/>
    <s v="MUJER"/>
    <n v="660555.53"/>
    <s v="ASALARIADO"/>
    <s v="SECTOR PRIVADO"/>
    <x v="0"/>
    <s v="NO"/>
    <s v="NO"/>
    <n v="20"/>
    <s v="No"/>
    <s v="No"/>
    <n v="660555.53"/>
    <s v="ASALARIADO"/>
    <n v="20"/>
  </r>
  <r>
    <n v="4787"/>
    <s v="MUJER"/>
    <n v="278030"/>
    <s v="CONVENIOS ESPECIALES DE TRABAJADORES INDEPENDIENTES"/>
    <s v="SECTOR PRIVADO"/>
    <x v="0"/>
    <s v="NO"/>
    <s v="NO"/>
    <n v="60"/>
    <s v="No"/>
    <s v="No"/>
    <n v="278030"/>
    <s v="CONVENIOS ESPECIALES DE TRABAJADORES INDEPENDIENTES"/>
    <n v="60"/>
  </r>
  <r>
    <n v="4788"/>
    <s v="HOMBRE"/>
    <n v="666625.48"/>
    <s v="ASALARIADO"/>
    <s v="SECTOR PUBLICO"/>
    <x v="0"/>
    <s v="NO"/>
    <s v="NO"/>
    <n v="37"/>
    <s v="No"/>
    <s v="No"/>
    <n v="666625.48"/>
    <s v="ASALARIADO"/>
    <n v="37"/>
  </r>
  <r>
    <n v="4789"/>
    <s v="HOMBRE"/>
    <n v="1024313.1"/>
    <s v="ASALARIADO"/>
    <s v="SECTOR PRIVADO"/>
    <x v="0"/>
    <s v="NO"/>
    <s v="NO"/>
    <n v="26"/>
    <s v="No"/>
    <s v="No"/>
    <n v="1024313.1"/>
    <s v="ASALARIADO"/>
    <n v="26"/>
  </r>
  <r>
    <n v="4790"/>
    <s v="HOMBRE"/>
    <n v="375000"/>
    <s v="ASALARIADO"/>
    <s v="SECTOR PRIVADO"/>
    <x v="0"/>
    <s v="NO"/>
    <s v="NO"/>
    <n v="60"/>
    <s v="No"/>
    <s v="No"/>
    <n v="375000"/>
    <s v="ASALARIADO"/>
    <n v="60"/>
  </r>
  <r>
    <n v="4791"/>
    <s v="HOMBRE"/>
    <n v="445567"/>
    <s v="ASEGURADO VOLUNTARIO"/>
    <s v="SECTOR PRIVADO"/>
    <x v="0"/>
    <s v="NO"/>
    <s v="NO"/>
    <n v="54"/>
    <s v="No"/>
    <s v="No"/>
    <n v="445567"/>
    <s v="ASEGURADO VOLUNTARIO"/>
    <n v="54"/>
  </r>
  <r>
    <n v="4792"/>
    <s v="HOMBRE"/>
    <n v="297139"/>
    <s v="ASEGURADO VOLUNTARIO"/>
    <s v="SECTOR PRIVADO"/>
    <x v="0"/>
    <s v="NO"/>
    <s v="NO"/>
    <n v="56"/>
    <s v="No"/>
    <s v="No"/>
    <n v="297139"/>
    <s v="ASEGURADO VOLUNTARIO"/>
    <n v="56"/>
  </r>
  <r>
    <n v="4793"/>
    <s v="HOMBRE"/>
    <n v="2250000"/>
    <s v="ASALARIADO"/>
    <s v="SECTOR PRIVADO"/>
    <x v="0"/>
    <s v="NO"/>
    <s v="NO"/>
    <n v="54"/>
    <s v="Atípico"/>
    <s v="No"/>
    <n v="2250000"/>
    <s v="ASALARIADO"/>
    <n v="54"/>
  </r>
  <r>
    <n v="4794"/>
    <s v="HOMBRE"/>
    <n v="534619.65"/>
    <s v="ASALARIADO"/>
    <s v="SECTOR PRIVADO"/>
    <x v="0"/>
    <s v="NO"/>
    <s v="NO"/>
    <n v="25"/>
    <s v="No"/>
    <s v="No"/>
    <n v="534619.65"/>
    <s v="ASALARIADO"/>
    <n v="25"/>
  </r>
  <r>
    <n v="4795"/>
    <s v="HOMBRE"/>
    <n v="408532"/>
    <s v="ASALARIADO"/>
    <s v="SECTOR PRIVADO"/>
    <x v="0"/>
    <s v="NO"/>
    <s v="NO"/>
    <n v="29"/>
    <s v="No"/>
    <s v="No"/>
    <n v="408532"/>
    <s v="ASALARIADO"/>
    <n v="29"/>
  </r>
  <r>
    <n v="4796"/>
    <s v="MUJER"/>
    <n v="308439"/>
    <s v="ASEGURADO VOLUNTARIO"/>
    <s v="SECTOR PRIVADO"/>
    <x v="0"/>
    <s v="NO"/>
    <s v="NO"/>
    <n v="31"/>
    <s v="No"/>
    <s v="No"/>
    <n v="308439"/>
    <s v="ASEGURADO VOLUNTARIO"/>
    <n v="31"/>
  </r>
  <r>
    <n v="4797"/>
    <s v="HOMBRE"/>
    <n v="489279"/>
    <s v="ASALARIADO"/>
    <s v="SECTOR PRIVADO"/>
    <x v="0"/>
    <s v="NO"/>
    <s v="NO"/>
    <n v="49"/>
    <s v="No"/>
    <s v="No"/>
    <n v="489279"/>
    <s v="ASALARIADO"/>
    <n v="49"/>
  </r>
  <r>
    <n v="4798"/>
    <s v="MUJER"/>
    <n v="56667"/>
    <s v="ASALARIADO"/>
    <s v="SECTOR PRIVADO"/>
    <x v="0"/>
    <s v="NO"/>
    <s v="NO"/>
    <n v="28"/>
    <s v="No"/>
    <s v="No"/>
    <n v="56667"/>
    <s v="ASALARIADO"/>
    <n v="28"/>
  </r>
  <r>
    <n v="4799"/>
    <s v="MUJER"/>
    <n v="297045"/>
    <s v="TRABAJADOR INDEPENDIENTE"/>
    <s v="SECTOR PRIVADO"/>
    <x v="0"/>
    <s v="NO"/>
    <s v="SI"/>
    <n v="50"/>
    <s v="No"/>
    <s v="No"/>
    <n v="297045"/>
    <s v="TRABAJADOR INDEPENDIENTE"/>
    <n v="50"/>
  </r>
  <r>
    <n v="4800"/>
    <s v="MUJER"/>
    <n v="278030"/>
    <s v="CONVENIOS ESPECIALES DE TRABAJADORES INDEPENDIENTES"/>
    <s v="SECTOR PRIVADO"/>
    <x v="0"/>
    <s v="NO"/>
    <s v="NO"/>
    <n v="55"/>
    <s v="No"/>
    <s v="No"/>
    <n v="278030"/>
    <s v="CONVENIOS ESPECIALES DE TRABAJADORES INDEPENDIENTES"/>
    <n v="55"/>
  </r>
  <r>
    <n v="4801"/>
    <s v="MUJER"/>
    <n v="468369"/>
    <s v="ASALARIADO"/>
    <s v="SECTOR PRIVADO"/>
    <x v="0"/>
    <s v="NO"/>
    <s v="NO"/>
    <n v="30"/>
    <s v="No"/>
    <s v="No"/>
    <n v="468369"/>
    <s v="ASALARIADO"/>
    <n v="30"/>
  </r>
  <r>
    <n v="4802"/>
    <s v="MUJER"/>
    <n v="559270.94999999995"/>
    <s v="ASALARIADO"/>
    <s v="SECTOR PRIVADO"/>
    <x v="0"/>
    <s v="NO"/>
    <s v="NO"/>
    <n v="30"/>
    <s v="No"/>
    <s v="No"/>
    <n v="559270.94999999995"/>
    <s v="ASALARIADO"/>
    <n v="30"/>
  </r>
  <r>
    <n v="4803"/>
    <s v="HOMBRE"/>
    <n v="352855"/>
    <s v="ASALARIADO"/>
    <s v="SECTOR PRIVADO"/>
    <x v="0"/>
    <s v="NO"/>
    <s v="NO"/>
    <n v="35"/>
    <s v="No"/>
    <s v="No"/>
    <n v="352855"/>
    <s v="ASALARIADO"/>
    <n v="35"/>
  </r>
  <r>
    <n v="4804"/>
    <s v="HOMBRE"/>
    <n v="685483.06"/>
    <s v="ASALARIADO"/>
    <s v="SECTOR PUBLICO"/>
    <x v="0"/>
    <s v="NO"/>
    <s v="NO"/>
    <n v="41"/>
    <s v="No"/>
    <s v="No"/>
    <n v="685483.06"/>
    <s v="ASALARIADO"/>
    <n v="41"/>
  </r>
  <r>
    <n v="4805"/>
    <s v="HOMBRE"/>
    <n v="105542.83"/>
    <s v="PENSIONADOS EN SU PROPIO SISTEMA"/>
    <s v="SECTOR PUBLICO"/>
    <x v="0"/>
    <s v="NO"/>
    <s v="NO"/>
    <n v="69"/>
    <s v="No"/>
    <s v="No"/>
    <n v="105542.83"/>
    <s v="PENSIONADOS EN SU PROPIO SISTEMA"/>
    <n v="69"/>
  </r>
  <r>
    <n v="4806"/>
    <s v="HOMBRE"/>
    <n v="639148"/>
    <s v="TRABAJADOR INDEPENDIENTE"/>
    <s v="SECTOR PRIVADO"/>
    <x v="0"/>
    <s v="NO"/>
    <s v="NO"/>
    <n v="64"/>
    <s v="No"/>
    <s v="No"/>
    <n v="639148"/>
    <s v="TRABAJADOR INDEPENDIENTE"/>
    <n v="64"/>
  </r>
  <r>
    <n v="4807"/>
    <s v="HOMBRE"/>
    <n v="80000"/>
    <s v="ASALARIADO"/>
    <s v="SECTOR PRIVADO"/>
    <x v="0"/>
    <s v="SI"/>
    <s v="NO"/>
    <n v="44"/>
    <s v="No"/>
    <s v="No"/>
    <n v="80000"/>
    <s v="ASALARIADO"/>
    <n v="44"/>
  </r>
  <r>
    <n v="4808"/>
    <s v="HOMBRE"/>
    <n v="2624502"/>
    <s v="ASALARIADO"/>
    <s v="SECTOR PRIVADO"/>
    <x v="0"/>
    <s v="NO"/>
    <s v="NO"/>
    <n v="49"/>
    <s v="Atípico"/>
    <s v="No"/>
    <n v="2624502"/>
    <s v="ASALARIADO"/>
    <n v="49"/>
  </r>
  <r>
    <n v="4809"/>
    <s v="HOMBRE"/>
    <n v="536035.42000000004"/>
    <s v="ASALARIADO"/>
    <s v="SECTOR PRIVADO"/>
    <x v="0"/>
    <s v="NO"/>
    <s v="NO"/>
    <n v="61"/>
    <s v="No"/>
    <s v="No"/>
    <n v="536035.42000000004"/>
    <s v="ASALARIADO"/>
    <n v="61"/>
  </r>
  <r>
    <n v="4810"/>
    <s v="MUJER"/>
    <n v="371041.65"/>
    <s v="ASALARIADO"/>
    <s v="SECTOR PRIVADO"/>
    <x v="0"/>
    <s v="NO"/>
    <s v="NO"/>
    <n v="32"/>
    <s v="No"/>
    <s v="No"/>
    <n v="371041.65"/>
    <s v="ASALARIADO"/>
    <n v="32"/>
  </r>
  <r>
    <n v="4811"/>
    <s v="MUJER"/>
    <n v="696716"/>
    <s v="ASALARIADO"/>
    <s v="SECTOR PUBLICO"/>
    <x v="0"/>
    <s v="NO"/>
    <s v="SI"/>
    <n v="42"/>
    <s v="No"/>
    <s v="No"/>
    <n v="696716"/>
    <s v="ASALARIADO"/>
    <n v="42"/>
  </r>
  <r>
    <n v="4812"/>
    <s v="HOMBRE"/>
    <n v="384348.31"/>
    <s v="ASALARIADO"/>
    <s v="SECTOR PRIVADO"/>
    <x v="0"/>
    <s v="NO"/>
    <s v="NO"/>
    <n v="27"/>
    <s v="No"/>
    <s v="No"/>
    <n v="384348.31"/>
    <s v="ASALARIADO"/>
    <n v="27"/>
  </r>
  <r>
    <n v="4813"/>
    <s v="MUJER"/>
    <n v="240000"/>
    <s v="ASALARIADO"/>
    <s v="SECTOR PRIVADO"/>
    <x v="0"/>
    <s v="SI"/>
    <s v="NO"/>
    <n v="27"/>
    <s v="No"/>
    <s v="No"/>
    <n v="240000"/>
    <s v="ASALARIADO"/>
    <n v="27"/>
  </r>
  <r>
    <n v="4814"/>
    <s v="HOMBRE"/>
    <n v="141509.48000000001"/>
    <s v="PENSIONADOS EN SU PROPIO SISTEMA"/>
    <s v="SECTOR PUBLICO"/>
    <x v="0"/>
    <s v="NO"/>
    <s v="NO"/>
    <n v="82"/>
    <s v="No"/>
    <s v="No"/>
    <n v="141509.48000000001"/>
    <s v="PENSIONADOS EN SU PROPIO SISTEMA"/>
    <n v="82"/>
  </r>
  <r>
    <n v="4815"/>
    <s v="MUJER"/>
    <n v="2803065.68"/>
    <s v="ASALARIADO"/>
    <s v="SECTOR PUBLICO"/>
    <x v="0"/>
    <s v="NO"/>
    <s v="NO"/>
    <n v="49"/>
    <s v="Atípico"/>
    <s v="No"/>
    <n v="2803065.68"/>
    <s v="ASALARIADO"/>
    <n v="49"/>
  </r>
  <r>
    <n v="4816"/>
    <s v="HOMBRE"/>
    <n v="806339.27"/>
    <s v="ASALARIADO"/>
    <s v="SECTOR PUBLICO"/>
    <x v="0"/>
    <s v="NO"/>
    <s v="NO"/>
    <n v="51"/>
    <s v="No"/>
    <s v="No"/>
    <n v="806339.27"/>
    <s v="ASALARIADO"/>
    <n v="51"/>
  </r>
  <r>
    <n v="4817"/>
    <s v="HOMBRE"/>
    <n v="509509"/>
    <s v="TRABAJADOR INDEPENDIENTE"/>
    <s v="SECTOR PRIVADO"/>
    <x v="0"/>
    <s v="NO"/>
    <s v="SI"/>
    <n v="58"/>
    <s v="No"/>
    <s v="No"/>
    <n v="509509"/>
    <s v="TRABAJADOR INDEPENDIENTE"/>
    <n v="58"/>
  </r>
  <r>
    <n v="4818"/>
    <s v="HOMBRE"/>
    <n v="384956"/>
    <s v="TRABAJADOR INDEPENDIENTE"/>
    <s v="SECTOR PRIVADO"/>
    <x v="0"/>
    <s v="NO"/>
    <s v="SI"/>
    <n v="42"/>
    <s v="No"/>
    <s v="No"/>
    <n v="384956"/>
    <s v="TRABAJADOR INDEPENDIENTE"/>
    <n v="42"/>
  </r>
  <r>
    <n v="4819"/>
    <s v="MUJER"/>
    <n v="1399635"/>
    <s v="PENSIONADOS EN SU PROPIO SISTEMA"/>
    <s v="SECTOR PUBLICO"/>
    <x v="0"/>
    <s v="NO"/>
    <s v="NO"/>
    <n v="66"/>
    <s v="No"/>
    <s v="No"/>
    <n v="1399635"/>
    <s v="PENSIONADOS EN SU PROPIO SISTEMA"/>
    <n v="66"/>
  </r>
  <r>
    <n v="4820"/>
    <s v="HOMBRE"/>
    <n v="336308.54"/>
    <s v="ASALARIADO"/>
    <s v="SECTOR PRIVADO"/>
    <x v="0"/>
    <s v="SI"/>
    <s v="NO"/>
    <n v="21"/>
    <s v="No"/>
    <s v="No"/>
    <n v="336308.54"/>
    <s v="ASALARIADO"/>
    <n v="21"/>
  </r>
  <r>
    <n v="4821"/>
    <s v="HOMBRE"/>
    <n v="388655.68"/>
    <s v="ASALARIADO"/>
    <s v="SECTOR PRIVADO"/>
    <x v="0"/>
    <s v="NO"/>
    <s v="NO"/>
    <n v="36"/>
    <s v="No"/>
    <s v="No"/>
    <n v="388655.68"/>
    <s v="ASALARIADO"/>
    <n v="36"/>
  </r>
  <r>
    <n v="4822"/>
    <s v="HOMBRE"/>
    <n v="458950"/>
    <s v="ASALARIADO"/>
    <s v="SECTOR PRIVADO"/>
    <x v="0"/>
    <s v="NO"/>
    <s v="NO"/>
    <n v="40"/>
    <s v="No"/>
    <s v="No"/>
    <n v="458950"/>
    <s v="ASALARIADO"/>
    <n v="40"/>
  </r>
  <r>
    <n v="4823"/>
    <s v="HOMBRE"/>
    <n v="205604.33"/>
    <s v="ASALARIADO"/>
    <s v="SECTOR PRIVADO"/>
    <x v="0"/>
    <s v="NO"/>
    <s v="NO"/>
    <n v="31"/>
    <s v="No"/>
    <s v="No"/>
    <n v="205604.33"/>
    <s v="ASALARIADO"/>
    <n v="31"/>
  </r>
  <r>
    <n v="4824"/>
    <s v="MUJER"/>
    <n v="459530.58"/>
    <s v="ASALARIADO"/>
    <s v="SECTOR PRIVADO"/>
    <x v="0"/>
    <s v="NO"/>
    <s v="NO"/>
    <n v="50"/>
    <s v="No"/>
    <s v="No"/>
    <n v="459530.58"/>
    <s v="ASALARIADO"/>
    <n v="50"/>
  </r>
  <r>
    <n v="4825"/>
    <s v="HOMBRE"/>
    <n v="507184"/>
    <s v="ASALARIADO"/>
    <s v="SECTOR PUBLICO"/>
    <x v="0"/>
    <s v="NO"/>
    <s v="SI"/>
    <n v="60"/>
    <s v="No"/>
    <s v="No"/>
    <n v="507184"/>
    <s v="ASALARIADO"/>
    <n v="60"/>
  </r>
  <r>
    <n v="4826"/>
    <s v="HOMBRE"/>
    <n v="302709.55"/>
    <s v="ASALARIADO"/>
    <s v="SECTOR PRIVADO"/>
    <x v="0"/>
    <s v="NO"/>
    <s v="NO"/>
    <n v="32"/>
    <s v="No"/>
    <s v="No"/>
    <n v="302709.55"/>
    <s v="ASALARIADO"/>
    <n v="32"/>
  </r>
  <r>
    <n v="4827"/>
    <s v="HOMBRE"/>
    <n v="430371"/>
    <s v="TRABAJADOR INDEPENDIENTE"/>
    <s v="SECTOR PRIVADO"/>
    <x v="0"/>
    <s v="NO"/>
    <s v="NO"/>
    <n v="35"/>
    <s v="No"/>
    <s v="No"/>
    <n v="430371"/>
    <s v="TRABAJADOR INDEPENDIENTE"/>
    <n v="35"/>
  </r>
  <r>
    <n v="4828"/>
    <s v="HOMBRE"/>
    <n v="440373"/>
    <s v="ASALARIADO"/>
    <s v="SECTOR PUBLICO"/>
    <x v="0"/>
    <s v="NO"/>
    <s v="NO"/>
    <n v="35"/>
    <s v="No"/>
    <s v="No"/>
    <n v="440373"/>
    <s v="ASALARIADO"/>
    <n v="35"/>
  </r>
  <r>
    <n v="4829"/>
    <s v="HOMBRE"/>
    <n v="1871180.58"/>
    <s v="ASALARIADO"/>
    <s v="SECTOR PRIVADO"/>
    <x v="0"/>
    <s v="NO"/>
    <s v="NO"/>
    <n v="39"/>
    <s v="No"/>
    <s v="No"/>
    <n v="1871180.58"/>
    <s v="ASALARIADO"/>
    <n v="39"/>
  </r>
  <r>
    <n v="4830"/>
    <s v="MUJER"/>
    <n v="504571"/>
    <s v="ASALARIADO"/>
    <s v="SECTOR PUBLICO"/>
    <x v="0"/>
    <s v="NO"/>
    <s v="SI"/>
    <n v="59"/>
    <s v="No"/>
    <s v="No"/>
    <n v="504571"/>
    <s v="ASALARIADO"/>
    <n v="59"/>
  </r>
  <r>
    <n v="4831"/>
    <s v="MUJER"/>
    <n v="686170"/>
    <s v="TRABAJADOR INDEPENDIENTE"/>
    <s v="SECTOR PRIVADO"/>
    <x v="0"/>
    <s v="NO"/>
    <s v="SI"/>
    <n v="38"/>
    <s v="No"/>
    <s v="No"/>
    <n v="686170"/>
    <s v="TRABAJADOR INDEPENDIENTE"/>
    <n v="38"/>
  </r>
  <r>
    <n v="4832"/>
    <s v="MUJER"/>
    <n v="1072765"/>
    <s v="ASALARIADO"/>
    <s v="SECTOR PUBLICO"/>
    <x v="0"/>
    <s v="NO"/>
    <s v="SI"/>
    <n v="41"/>
    <s v="No"/>
    <s v="No"/>
    <n v="1072765"/>
    <s v="ASALARIADO"/>
    <n v="41"/>
  </r>
  <r>
    <n v="4833"/>
    <s v="HOMBRE"/>
    <n v="665586.97"/>
    <s v="ASALARIADO"/>
    <s v="SECTOR PRIVADO"/>
    <x v="0"/>
    <s v="NO"/>
    <s v="NO"/>
    <n v="27"/>
    <s v="No"/>
    <s v="No"/>
    <n v="665586.97"/>
    <s v="ASALARIADO"/>
    <n v="27"/>
  </r>
  <r>
    <n v="4834"/>
    <s v="MUJER"/>
    <n v="317915"/>
    <s v="ASALARIADO"/>
    <s v="SECTOR PRIVADO"/>
    <x v="0"/>
    <s v="SI"/>
    <s v="NO"/>
    <n v="54"/>
    <s v="No"/>
    <s v="No"/>
    <n v="317915"/>
    <s v="ASALARIADO"/>
    <n v="54"/>
  </r>
  <r>
    <n v="4835"/>
    <s v="HOMBRE"/>
    <n v="297046"/>
    <s v="ASEGURADO VOLUNTARIO"/>
    <s v="SECTOR PRIVADO"/>
    <x v="0"/>
    <s v="NO"/>
    <s v="NO"/>
    <n v="51"/>
    <s v="No"/>
    <s v="No"/>
    <n v="297046"/>
    <s v="ASEGURADO VOLUNTARIO"/>
    <n v="51"/>
  </r>
  <r>
    <n v="4836"/>
    <s v="MUJER"/>
    <n v="1182150"/>
    <s v="ASALARIADO"/>
    <s v="SECTOR PRIVADO"/>
    <x v="0"/>
    <s v="NO"/>
    <s v="NO"/>
    <n v="47"/>
    <s v="No"/>
    <s v="No"/>
    <n v="1182150"/>
    <s v="ASALARIADO"/>
    <n v="47"/>
  </r>
  <r>
    <n v="4837"/>
    <s v="HOMBRE"/>
    <n v="278030"/>
    <s v="CONVENIOS ESPECIALES DE TRABAJADORES INDEPENDIENTES"/>
    <s v="SECTOR PRIVADO"/>
    <x v="0"/>
    <s v="NO"/>
    <s v="NO"/>
    <n v="67"/>
    <s v="No"/>
    <s v="No"/>
    <n v="278030"/>
    <s v="CONVENIOS ESPECIALES DE TRABAJADORES INDEPENDIENTES"/>
    <n v="67"/>
  </r>
  <r>
    <n v="4838"/>
    <s v="HOMBRE"/>
    <n v="925292.5"/>
    <s v="ASALARIADO"/>
    <s v="SECTOR PUBLICO"/>
    <x v="0"/>
    <s v="NO"/>
    <s v="NO"/>
    <n v="59"/>
    <s v="No"/>
    <s v="No"/>
    <n v="925292.5"/>
    <s v="ASALARIADO"/>
    <n v="59"/>
  </r>
  <r>
    <n v="4839"/>
    <s v="HOMBRE"/>
    <n v="278030"/>
    <s v="TRABAJADOR INDEPENDIENTE"/>
    <s v="SECTOR PRIVADO"/>
    <x v="0"/>
    <s v="NO"/>
    <s v="NO"/>
    <n v="46"/>
    <s v="No"/>
    <s v="No"/>
    <n v="278030"/>
    <s v="TRABAJADOR INDEPENDIENTE"/>
    <n v="46"/>
  </r>
  <r>
    <n v="4840"/>
    <s v="HOMBRE"/>
    <n v="411350"/>
    <s v="ASALARIADO"/>
    <s v="SECTOR PRIVADO"/>
    <x v="0"/>
    <s v="NO"/>
    <s v="NO"/>
    <n v="44"/>
    <s v="No"/>
    <s v="No"/>
    <n v="411350"/>
    <s v="ASALARIADO"/>
    <n v="44"/>
  </r>
  <r>
    <n v="4841"/>
    <s v="MUJER"/>
    <n v="2186234"/>
    <s v="ASALARIADO"/>
    <s v="SECTOR PRIVADO"/>
    <x v="0"/>
    <s v="NO"/>
    <s v="NO"/>
    <n v="39"/>
    <s v="No"/>
    <s v="No"/>
    <n v="2186234"/>
    <s v="ASALARIADO"/>
    <n v="39"/>
  </r>
  <r>
    <n v="4842"/>
    <s v="HOMBRE"/>
    <n v="2153787.6800000002"/>
    <s v="ASALARIADO"/>
    <s v="SECTOR PRIVADO"/>
    <x v="0"/>
    <s v="NO"/>
    <s v="NO"/>
    <n v="41"/>
    <s v="No"/>
    <s v="No"/>
    <n v="2153787.6800000002"/>
    <s v="ASALARIADO"/>
    <n v="41"/>
  </r>
  <r>
    <n v="4843"/>
    <s v="MUJER"/>
    <n v="258118.56"/>
    <s v="ASALARIADO"/>
    <s v="SECTOR PRIVADO"/>
    <x v="0"/>
    <s v="NO"/>
    <s v="NO"/>
    <n v="21"/>
    <s v="No"/>
    <s v="No"/>
    <n v="258118.56"/>
    <s v="ASALARIADO"/>
    <n v="21"/>
  </r>
  <r>
    <n v="4844"/>
    <s v="HOMBRE"/>
    <n v="420248"/>
    <s v="TRABAJADOR INDEPENDIENTE"/>
    <s v="SECTOR PRIVADO"/>
    <x v="0"/>
    <s v="NO"/>
    <s v="SI"/>
    <n v="33"/>
    <s v="No"/>
    <s v="No"/>
    <n v="420248"/>
    <s v="TRABAJADOR INDEPENDIENTE"/>
    <n v="33"/>
  </r>
  <r>
    <n v="4845"/>
    <s v="HOMBRE"/>
    <n v="734210"/>
    <s v="ASALARIADO"/>
    <s v="SECTOR PRIVADO"/>
    <x v="0"/>
    <s v="NO"/>
    <s v="NO"/>
    <n v="54"/>
    <s v="No"/>
    <s v="No"/>
    <n v="734210"/>
    <s v="ASALARIADO"/>
    <n v="54"/>
  </r>
  <r>
    <n v="4846"/>
    <s v="MUJER"/>
    <n v="406011"/>
    <s v="ASALARIADO"/>
    <s v="SECTOR PRIVADO"/>
    <x v="0"/>
    <s v="NO"/>
    <s v="NO"/>
    <n v="33"/>
    <s v="No"/>
    <s v="No"/>
    <n v="406011"/>
    <s v="ASALARIADO"/>
    <n v="33"/>
  </r>
  <r>
    <n v="4847"/>
    <s v="HOMBRE"/>
    <n v="500000"/>
    <s v="ASALARIADO"/>
    <s v="SECTOR PRIVADO"/>
    <x v="0"/>
    <s v="NO"/>
    <s v="NO"/>
    <n v="40"/>
    <s v="No"/>
    <s v="No"/>
    <n v="500000"/>
    <s v="ASALARIADO"/>
    <n v="40"/>
  </r>
  <r>
    <n v="4848"/>
    <s v="HOMBRE"/>
    <n v="81932.259999999995"/>
    <s v="ASALARIADO"/>
    <s v="SECTOR PRIVADO"/>
    <x v="0"/>
    <s v="NO"/>
    <s v="NO"/>
    <n v="39"/>
    <s v="No"/>
    <s v="No"/>
    <n v="81932.259999999995"/>
    <s v="ASALARIADO"/>
    <n v="39"/>
  </r>
  <r>
    <n v="4849"/>
    <s v="HOMBRE"/>
    <n v="316920"/>
    <s v="ASALARIADO"/>
    <s v="SECTOR PRIVADO"/>
    <x v="0"/>
    <s v="NO"/>
    <s v="NO"/>
    <n v="34"/>
    <s v="No"/>
    <s v="No"/>
    <n v="316920"/>
    <s v="ASALARIADO"/>
    <n v="34"/>
  </r>
  <r>
    <n v="4850"/>
    <s v="HOMBRE"/>
    <n v="417792.18"/>
    <s v="ASALARIADO"/>
    <s v="SECTOR PRIVADO"/>
    <x v="0"/>
    <s v="NO"/>
    <s v="NO"/>
    <n v="37"/>
    <s v="No"/>
    <s v="No"/>
    <n v="417792.18"/>
    <s v="ASALARIADO"/>
    <n v="37"/>
  </r>
  <r>
    <n v="4851"/>
    <s v="MUJER"/>
    <n v="297046"/>
    <s v="ASEGURADO VOLUNTARIO"/>
    <s v="SECTOR PRIVADO"/>
    <x v="0"/>
    <s v="NO"/>
    <s v="NO"/>
    <n v="55"/>
    <s v="No"/>
    <s v="No"/>
    <n v="297046"/>
    <s v="ASEGURADO VOLUNTARIO"/>
    <n v="55"/>
  </r>
  <r>
    <n v="4852"/>
    <s v="HOMBRE"/>
    <n v="371296.25"/>
    <s v="ASALARIADO"/>
    <s v="SECTOR PUBLICO"/>
    <x v="0"/>
    <s v="NO"/>
    <s v="NO"/>
    <n v="49"/>
    <s v="No"/>
    <s v="No"/>
    <n v="371296.25"/>
    <s v="ASALARIADO"/>
    <n v="49"/>
  </r>
  <r>
    <n v="4853"/>
    <s v="HOMBRE"/>
    <n v="639148"/>
    <s v="TRABAJADOR INDEPENDIENTE"/>
    <s v="SECTOR PRIVADO"/>
    <x v="0"/>
    <s v="NO"/>
    <s v="NO"/>
    <n v="63"/>
    <s v="No"/>
    <s v="No"/>
    <n v="639148"/>
    <s v="TRABAJADOR INDEPENDIENTE"/>
    <n v="63"/>
  </r>
  <r>
    <n v="4854"/>
    <s v="MUJER"/>
    <n v="453750"/>
    <s v="ASALARIADO"/>
    <s v="SECTOR PRIVADO"/>
    <x v="0"/>
    <s v="SI"/>
    <s v="NO"/>
    <n v="27"/>
    <s v="No"/>
    <s v="No"/>
    <n v="453750"/>
    <s v="ASALARIADO"/>
    <n v="27"/>
  </r>
  <r>
    <n v="4855"/>
    <s v="HOMBRE"/>
    <n v="889043.09"/>
    <s v="ASALARIADO"/>
    <s v="SECTOR PUBLICO"/>
    <x v="0"/>
    <s v="NO"/>
    <s v="NO"/>
    <n v="32"/>
    <s v="No"/>
    <s v="No"/>
    <n v="889043.09"/>
    <s v="ASALARIADO"/>
    <n v="32"/>
  </r>
  <r>
    <n v="4856"/>
    <s v="HOMBRE"/>
    <n v="278030"/>
    <s v="ASEGURADO VOLUNTARIO"/>
    <s v="SECTOR PRIVADO"/>
    <x v="0"/>
    <s v="SI"/>
    <s v="NO"/>
    <n v="48"/>
    <s v="No"/>
    <s v="No"/>
    <n v="278030"/>
    <s v="ASEGURADO VOLUNTARIO"/>
    <n v="48"/>
  </r>
  <r>
    <n v="4857"/>
    <s v="HOMBRE"/>
    <n v="660392"/>
    <s v="ASEGURADO VOLUNTARIO"/>
    <s v="SECTOR PRIVADO"/>
    <x v="0"/>
    <s v="SI"/>
    <s v="NO"/>
    <n v="53"/>
    <s v="No"/>
    <s v="No"/>
    <n v="660392"/>
    <s v="ASEGURADO VOLUNTARIO"/>
    <n v="53"/>
  </r>
  <r>
    <n v="4858"/>
    <s v="HOMBRE"/>
    <n v="491840"/>
    <s v="PENSIONADOS EN SU PROPIO SISTEMA"/>
    <s v="SECTOR PUBLICO"/>
    <x v="0"/>
    <s v="NO"/>
    <s v="NO"/>
    <n v="72"/>
    <s v="No"/>
    <s v="No"/>
    <n v="491840"/>
    <s v="PENSIONADOS EN SU PROPIO SISTEMA"/>
    <n v="72"/>
  </r>
  <r>
    <n v="4859"/>
    <s v="HOMBRE"/>
    <n v="1089300"/>
    <s v="ASALARIADO"/>
    <s v="SECTOR PRIVADO"/>
    <x v="0"/>
    <s v="NO"/>
    <s v="NO"/>
    <n v="49"/>
    <s v="No"/>
    <s v="No"/>
    <n v="1089300"/>
    <s v="ASALARIADO"/>
    <n v="49"/>
  </r>
  <r>
    <n v="4860"/>
    <s v="MUJER"/>
    <n v="352830"/>
    <s v="ASALARIADO"/>
    <s v="SECTOR PRIVADO"/>
    <x v="0"/>
    <s v="NO"/>
    <s v="NO"/>
    <n v="22"/>
    <s v="No"/>
    <s v="No"/>
    <n v="352830"/>
    <s v="ASALARIADO"/>
    <n v="22"/>
  </r>
  <r>
    <n v="4861"/>
    <s v="HOMBRE"/>
    <n v="1417056.5"/>
    <s v="ASALARIADO"/>
    <s v="SECTOR PUBLICO"/>
    <x v="0"/>
    <s v="NO"/>
    <s v="NO"/>
    <n v="55"/>
    <s v="No"/>
    <s v="No"/>
    <n v="1417056.5"/>
    <s v="ASALARIADO"/>
    <n v="55"/>
  </r>
  <r>
    <n v="4862"/>
    <s v="MUJER"/>
    <n v="974906"/>
    <s v="ASALARIADO"/>
    <s v="SECTOR PUBLICO"/>
    <x v="0"/>
    <s v="NO"/>
    <s v="NO"/>
    <n v="50"/>
    <s v="No"/>
    <s v="No"/>
    <n v="974906"/>
    <s v="ASALARIADO"/>
    <n v="50"/>
  </r>
  <r>
    <n v="4863"/>
    <s v="MUJER"/>
    <n v="430924"/>
    <s v="ASALARIADO"/>
    <s v="SECTOR PRIVADO"/>
    <x v="0"/>
    <s v="NO"/>
    <s v="NO"/>
    <n v="45"/>
    <s v="No"/>
    <s v="No"/>
    <n v="430924"/>
    <s v="ASALARIADO"/>
    <n v="45"/>
  </r>
  <r>
    <n v="4864"/>
    <s v="MUJER"/>
    <n v="218650"/>
    <s v="ASALARIADO"/>
    <s v="SECTOR PRIVADO"/>
    <x v="0"/>
    <s v="NO"/>
    <s v="SI"/>
    <n v="50"/>
    <s v="No"/>
    <s v="No"/>
    <n v="218650"/>
    <s v="ASALARIADO"/>
    <n v="50"/>
  </r>
  <r>
    <n v="4865"/>
    <s v="HOMBRE"/>
    <n v="459223"/>
    <s v="TRABAJADOR INDEPENDIENTE"/>
    <s v="SECTOR PRIVADO"/>
    <x v="0"/>
    <s v="NO"/>
    <s v="NO"/>
    <n v="58"/>
    <s v="No"/>
    <s v="No"/>
    <n v="459223"/>
    <s v="TRABAJADOR INDEPENDIENTE"/>
    <n v="58"/>
  </r>
  <r>
    <n v="4866"/>
    <s v="HOMBRE"/>
    <n v="105750"/>
    <s v="ASALARIADO"/>
    <s v="SECTOR PRIVADO"/>
    <x v="0"/>
    <s v="NO"/>
    <s v="NO"/>
    <n v="38"/>
    <s v="No"/>
    <s v="No"/>
    <n v="105750"/>
    <s v="ASALARIADO"/>
    <n v="38"/>
  </r>
  <r>
    <n v="4867"/>
    <s v="HOMBRE"/>
    <n v="341002"/>
    <s v="ASALARIADO"/>
    <s v="SECTOR PRIVADO"/>
    <x v="0"/>
    <s v="NO"/>
    <s v="NO"/>
    <n v="36"/>
    <s v="No"/>
    <s v="No"/>
    <n v="341002"/>
    <s v="ASALARIADO"/>
    <n v="36"/>
  </r>
  <r>
    <n v="4868"/>
    <s v="HOMBRE"/>
    <n v="497566.22"/>
    <s v="ASALARIADO"/>
    <s v="SECTOR PRIVADO"/>
    <x v="0"/>
    <s v="NO"/>
    <s v="NO"/>
    <n v="34"/>
    <s v="No"/>
    <s v="No"/>
    <n v="497566.22"/>
    <s v="ASALARIADO"/>
    <n v="34"/>
  </r>
  <r>
    <n v="4869"/>
    <s v="MUJER"/>
    <n v="407547.36"/>
    <s v="ASALARIADO"/>
    <s v="SECTOR PUBLICO"/>
    <x v="0"/>
    <s v="NO"/>
    <s v="NO"/>
    <n v="61"/>
    <s v="No"/>
    <s v="No"/>
    <n v="407547.36"/>
    <s v="ASALARIADO"/>
    <n v="61"/>
  </r>
  <r>
    <n v="4870"/>
    <s v="HOMBRE"/>
    <n v="1190858.8"/>
    <s v="ASALARIADO"/>
    <s v="SECTOR PUBLICO"/>
    <x v="0"/>
    <s v="NO"/>
    <s v="NO"/>
    <n v="59"/>
    <s v="No"/>
    <s v="No"/>
    <n v="1190858.8"/>
    <s v="ASALARIADO"/>
    <n v="59"/>
  </r>
  <r>
    <n v="4871"/>
    <s v="MUJER"/>
    <n v="297139"/>
    <s v="TRABAJADOR INDEPENDIENTE"/>
    <s v="SECTOR PRIVADO"/>
    <x v="0"/>
    <s v="SI"/>
    <s v="SI"/>
    <n v="63"/>
    <s v="No"/>
    <s v="No"/>
    <n v="297139"/>
    <s v="TRABAJADOR INDEPENDIENTE"/>
    <n v="63"/>
  </r>
  <r>
    <n v="4872"/>
    <s v="MUJER"/>
    <n v="199099.7"/>
    <s v="ASALARIADO"/>
    <s v="SECTOR PUBLICO"/>
    <x v="0"/>
    <s v="NO"/>
    <s v="NO"/>
    <n v="24"/>
    <s v="No"/>
    <s v="No"/>
    <n v="199099.7"/>
    <s v="ASALARIADO"/>
    <n v="24"/>
  </r>
  <r>
    <n v="4873"/>
    <s v="MUJER"/>
    <n v="368050"/>
    <s v="ASALARIADO"/>
    <s v="SECTOR PRIVADO"/>
    <x v="0"/>
    <s v="NO"/>
    <s v="NO"/>
    <n v="42"/>
    <s v="No"/>
    <s v="No"/>
    <n v="368050"/>
    <s v="ASALARIADO"/>
    <n v="42"/>
  </r>
  <r>
    <n v="4874"/>
    <s v="HOMBRE"/>
    <n v="433136"/>
    <s v="ASALARIADO"/>
    <s v="SECTOR PRIVADO"/>
    <x v="0"/>
    <s v="NO"/>
    <s v="NO"/>
    <n v="50"/>
    <s v="No"/>
    <s v="No"/>
    <n v="433136"/>
    <s v="ASALARIADO"/>
    <n v="50"/>
  </r>
  <r>
    <n v="4875"/>
    <s v="HOMBRE"/>
    <n v="1295895"/>
    <s v="ASALARIADO"/>
    <s v="SECTOR PRIVADO"/>
    <x v="0"/>
    <s v="NO"/>
    <s v="NO"/>
    <n v="32"/>
    <s v="No"/>
    <s v="No"/>
    <n v="1295895"/>
    <s v="ASALARIADO"/>
    <n v="32"/>
  </r>
  <r>
    <n v="4876"/>
    <s v="HOMBRE"/>
    <n v="898140"/>
    <s v="ASALARIADO"/>
    <s v="SECTOR PRIVADO"/>
    <x v="0"/>
    <s v="NO"/>
    <s v="NO"/>
    <n v="28"/>
    <s v="No"/>
    <s v="No"/>
    <n v="898140"/>
    <s v="ASALARIADO"/>
    <n v="28"/>
  </r>
  <r>
    <n v="4877"/>
    <s v="HOMBRE"/>
    <n v="532775.64"/>
    <s v="ASALARIADO"/>
    <s v="SECTOR PRIVADO"/>
    <x v="0"/>
    <s v="NO"/>
    <s v="NO"/>
    <n v="47"/>
    <s v="No"/>
    <s v="No"/>
    <n v="532775.64"/>
    <s v="ASALARIADO"/>
    <n v="47"/>
  </r>
  <r>
    <n v="4878"/>
    <s v="MUJER"/>
    <n v="635080.35"/>
    <s v="PENSIONADOS EN SU PROPIO SISTEMA"/>
    <s v="SECTOR PUBLICO"/>
    <x v="0"/>
    <s v="NO"/>
    <s v="NO"/>
    <n v="65"/>
    <s v="No"/>
    <s v="No"/>
    <n v="635080.35"/>
    <s v="PENSIONADOS EN SU PROPIO SISTEMA"/>
    <n v="65"/>
  </r>
  <r>
    <n v="4879"/>
    <s v="MUJER"/>
    <n v="278030"/>
    <s v="CONVENIOS ESPECIALES DE TRABAJADORES INDEPENDIENTES"/>
    <s v="SECTOR PRIVADO"/>
    <x v="0"/>
    <s v="NO"/>
    <s v="NO"/>
    <n v="59"/>
    <s v="No"/>
    <s v="No"/>
    <n v="278030"/>
    <s v="CONVENIOS ESPECIALES DE TRABAJADORES INDEPENDIENTES"/>
    <n v="59"/>
  </r>
  <r>
    <n v="4880"/>
    <s v="HOMBRE"/>
    <n v="3082593.2"/>
    <s v="ASALARIADO"/>
    <s v="SECTOR PUBLICO"/>
    <x v="0"/>
    <s v="NO"/>
    <s v="NO"/>
    <n v="55"/>
    <s v="Atípico"/>
    <s v="No"/>
    <n v="3082593.2"/>
    <s v="ASALARIADO"/>
    <n v="55"/>
  </r>
  <r>
    <n v="4881"/>
    <s v="HOMBRE"/>
    <n v="457783.1"/>
    <s v="ASALARIADO"/>
    <s v="SECTOR PRIVADO"/>
    <x v="0"/>
    <s v="NO"/>
    <s v="NO"/>
    <n v="30"/>
    <s v="No"/>
    <s v="No"/>
    <n v="457783.1"/>
    <s v="ASALARIADO"/>
    <n v="30"/>
  </r>
  <r>
    <n v="4882"/>
    <s v="MUJER"/>
    <n v="452286.93"/>
    <s v="ASALARIADO"/>
    <s v="SECTOR PUBLICO"/>
    <x v="0"/>
    <s v="NO"/>
    <s v="NO"/>
    <n v="40"/>
    <s v="No"/>
    <s v="No"/>
    <n v="452286.93"/>
    <s v="ASALARIADO"/>
    <n v="40"/>
  </r>
  <r>
    <n v="4883"/>
    <s v="HOMBRE"/>
    <n v="389877.39"/>
    <s v="ASALARIADO"/>
    <s v="SECTOR PRIVADO"/>
    <x v="0"/>
    <s v="NO"/>
    <s v="NO"/>
    <n v="31"/>
    <s v="No"/>
    <s v="No"/>
    <n v="389877.39"/>
    <s v="ASALARIADO"/>
    <n v="31"/>
  </r>
  <r>
    <n v="4884"/>
    <s v="HOMBRE"/>
    <n v="693332.47999999998"/>
    <s v="ASALARIADO"/>
    <s v="SECTOR PRIVADO"/>
    <x v="0"/>
    <s v="NO"/>
    <s v="NO"/>
    <n v="20"/>
    <s v="No"/>
    <s v="No"/>
    <n v="693332.47999999998"/>
    <s v="ASALARIADO"/>
    <n v="20"/>
  </r>
  <r>
    <n v="4885"/>
    <s v="HOMBRE"/>
    <n v="278030"/>
    <s v="CONVENIOS ESPECIALES DE TRABAJADORES INDEPENDIENTES"/>
    <s v="SECTOR PRIVADO"/>
    <x v="0"/>
    <s v="NO"/>
    <s v="NO"/>
    <n v="49"/>
    <s v="No"/>
    <s v="No"/>
    <n v="278030"/>
    <s v="CONVENIOS ESPECIALES DE TRABAJADORES INDEPENDIENTES"/>
    <n v="49"/>
  </r>
  <r>
    <n v="4886"/>
    <s v="HOMBRE"/>
    <n v="394319"/>
    <s v="ASALARIADO"/>
    <s v="SECTOR PRIVADO"/>
    <x v="0"/>
    <s v="NO"/>
    <s v="NO"/>
    <n v="34"/>
    <s v="No"/>
    <s v="No"/>
    <n v="394319"/>
    <s v="ASALARIADO"/>
    <n v="34"/>
  </r>
  <r>
    <n v="4887"/>
    <s v="MUJER"/>
    <n v="351823"/>
    <s v="ASALARIADO"/>
    <s v="SECTOR PUBLICO"/>
    <x v="0"/>
    <s v="NO"/>
    <s v="NO"/>
    <n v="27"/>
    <s v="No"/>
    <s v="No"/>
    <n v="351823"/>
    <s v="ASALARIADO"/>
    <n v="27"/>
  </r>
  <r>
    <n v="4888"/>
    <s v="HOMBRE"/>
    <n v="2326097.7000000002"/>
    <s v="ASALARIADO"/>
    <s v="SECTOR PUBLICO"/>
    <x v="0"/>
    <s v="NO"/>
    <s v="NO"/>
    <n v="54"/>
    <s v="Atípico"/>
    <s v="No"/>
    <n v="2326097.7000000002"/>
    <s v="ASALARIADO"/>
    <n v="54"/>
  </r>
  <r>
    <n v="4889"/>
    <s v="HOMBRE"/>
    <n v="267520"/>
    <s v="ASALARIADO"/>
    <s v="SECTOR PRIVADO"/>
    <x v="0"/>
    <s v="NO"/>
    <s v="NO"/>
    <n v="56"/>
    <s v="No"/>
    <s v="No"/>
    <n v="267520"/>
    <s v="ASALARIADO"/>
    <n v="56"/>
  </r>
  <r>
    <n v="4890"/>
    <s v="HOMBRE"/>
    <n v="1645618"/>
    <s v="ASALARIADO"/>
    <s v="SECTOR PRIVADO"/>
    <x v="0"/>
    <s v="NO"/>
    <s v="NO"/>
    <n v="28"/>
    <s v="No"/>
    <s v="No"/>
    <n v="1645618"/>
    <s v="ASALARIADO"/>
    <n v="28"/>
  </r>
  <r>
    <n v="4891"/>
    <s v="HOMBRE"/>
    <n v="278030"/>
    <s v="CONVENIOS ESPECIALES DE TRABAJADORES INDEPENDIENTES"/>
    <s v="SECTOR PRIVADO"/>
    <x v="0"/>
    <s v="NO"/>
    <s v="NO"/>
    <n v="58"/>
    <s v="No"/>
    <s v="No"/>
    <n v="278030"/>
    <s v="CONVENIOS ESPECIALES DE TRABAJADORES INDEPENDIENTES"/>
    <n v="58"/>
  </r>
  <r>
    <n v="4892"/>
    <s v="HOMBRE"/>
    <n v="38615"/>
    <s v="ASALARIADO"/>
    <s v="SECTOR PRIVADO"/>
    <x v="0"/>
    <s v="NO"/>
    <s v="NO"/>
    <n v="26"/>
    <s v="No"/>
    <s v="No"/>
    <n v="38615"/>
    <s v="ASALARIADO"/>
    <n v="26"/>
  </r>
  <r>
    <n v="4893"/>
    <s v="HOMBRE"/>
    <n v="586357"/>
    <s v="PENSIONADOS EN SU PROPIO SISTEMA"/>
    <s v="SECTOR PUBLICO"/>
    <x v="0"/>
    <s v="NO"/>
    <s v="NO"/>
    <n v="91"/>
    <s v="No"/>
    <s v="No"/>
    <n v="586357"/>
    <s v="PENSIONADOS EN SU PROPIO SISTEMA"/>
    <n v="91"/>
  </r>
  <r>
    <n v="4894"/>
    <s v="HOMBRE"/>
    <n v="633542.55000000005"/>
    <s v="ASALARIADO"/>
    <s v="SECTOR PRIVADO"/>
    <x v="0"/>
    <s v="NO"/>
    <s v="NO"/>
    <n v="37"/>
    <s v="No"/>
    <s v="No"/>
    <n v="633542.55000000005"/>
    <s v="ASALARIADO"/>
    <n v="37"/>
  </r>
  <r>
    <n v="4895"/>
    <s v="HOMBRE"/>
    <n v="501669"/>
    <s v="TRABAJADOR INDEPENDIENTE"/>
    <s v="SECTOR PRIVADO"/>
    <x v="0"/>
    <s v="NO"/>
    <s v="NO"/>
    <n v="44"/>
    <s v="No"/>
    <s v="No"/>
    <n v="501669"/>
    <s v="TRABAJADOR INDEPENDIENTE"/>
    <n v="44"/>
  </r>
  <r>
    <n v="4896"/>
    <s v="MUJER"/>
    <n v="787199"/>
    <s v="PENSIONADOS EN SU PROPIO SISTEMA"/>
    <s v="SECTOR PUBLICO"/>
    <x v="0"/>
    <s v="NO"/>
    <s v="NO"/>
    <n v="78"/>
    <s v="No"/>
    <s v="No"/>
    <n v="787199"/>
    <s v="PENSIONADOS EN SU PROPIO SISTEMA"/>
    <n v="78"/>
  </r>
  <r>
    <n v="4897"/>
    <s v="HOMBRE"/>
    <n v="230792.07"/>
    <s v="ASALARIADO"/>
    <s v="SECTOR PUBLICO"/>
    <x v="0"/>
    <s v="NO"/>
    <s v="NO"/>
    <n v="48"/>
    <s v="No"/>
    <s v="No"/>
    <n v="230792.07"/>
    <s v="ASALARIADO"/>
    <n v="48"/>
  </r>
  <r>
    <n v="4898"/>
    <s v="HOMBRE"/>
    <n v="295503"/>
    <s v="ASALARIADO"/>
    <s v="SECTOR PRIVADO"/>
    <x v="0"/>
    <s v="NO"/>
    <s v="NO"/>
    <n v="34"/>
    <s v="No"/>
    <s v="No"/>
    <n v="295503"/>
    <s v="ASALARIADO"/>
    <n v="34"/>
  </r>
  <r>
    <n v="4899"/>
    <s v="HOMBRE"/>
    <n v="1220204"/>
    <s v="ASALARIADO"/>
    <s v="SECTOR PUBLICO"/>
    <x v="0"/>
    <s v="NO"/>
    <s v="NO"/>
    <n v="45"/>
    <s v="No"/>
    <s v="No"/>
    <n v="1220204"/>
    <s v="ASALARIADO"/>
    <n v="45"/>
  </r>
  <r>
    <n v="4900"/>
    <s v="HOMBRE"/>
    <n v="639148"/>
    <s v="TRABAJADOR INDEPENDIENTE"/>
    <s v="SECTOR PRIVADO"/>
    <x v="0"/>
    <s v="NO"/>
    <s v="SI"/>
    <n v="60"/>
    <s v="No"/>
    <s v="No"/>
    <n v="639148"/>
    <s v="TRABAJADOR INDEPENDIENTE"/>
    <n v="60"/>
  </r>
  <r>
    <n v="4901"/>
    <s v="MUJER"/>
    <n v="898639.65"/>
    <s v="ASALARIADO"/>
    <s v="SECTOR PUBLICO"/>
    <x v="0"/>
    <s v="NO"/>
    <s v="NO"/>
    <n v="32"/>
    <s v="No"/>
    <s v="No"/>
    <n v="898639.65"/>
    <s v="ASALARIADO"/>
    <n v="32"/>
  </r>
  <r>
    <n v="4902"/>
    <s v="HOMBRE"/>
    <n v="278030"/>
    <s v="CONVENIOS ESPECIALES DE TRABAJADORES INDEPENDIENTES"/>
    <s v="SECTOR PRIVADO"/>
    <x v="0"/>
    <s v="NO"/>
    <s v="NO"/>
    <n v="53"/>
    <s v="No"/>
    <s v="No"/>
    <n v="278030"/>
    <s v="CONVENIOS ESPECIALES DE TRABAJADORES INDEPENDIENTES"/>
    <n v="53"/>
  </r>
  <r>
    <n v="4903"/>
    <s v="HOMBRE"/>
    <n v="310124"/>
    <s v="TRABAJADOR INDEPENDIENTE"/>
    <s v="SECTOR PRIVADO"/>
    <x v="0"/>
    <s v="NO"/>
    <s v="NO"/>
    <n v="57"/>
    <s v="No"/>
    <s v="No"/>
    <n v="310124"/>
    <s v="TRABAJADOR INDEPENDIENTE"/>
    <n v="57"/>
  </r>
  <r>
    <n v="4904"/>
    <s v="HOMBRE"/>
    <n v="991376.88"/>
    <s v="ASALARIADO"/>
    <s v="SECTOR PRIVADO"/>
    <x v="0"/>
    <s v="NO"/>
    <s v="NO"/>
    <n v="45"/>
    <s v="No"/>
    <s v="No"/>
    <n v="991376.88"/>
    <s v="ASALARIADO"/>
    <n v="45"/>
  </r>
  <r>
    <n v="4905"/>
    <s v="HOMBRE"/>
    <n v="308921.96000000002"/>
    <s v="ASALARIADO"/>
    <s v="SECTOR PRIVADO"/>
    <x v="0"/>
    <s v="NO"/>
    <s v="NO"/>
    <n v="24"/>
    <s v="No"/>
    <s v="No"/>
    <n v="308921.96000000002"/>
    <s v="ASALARIADO"/>
    <n v="24"/>
  </r>
  <r>
    <n v="4906"/>
    <s v="MUJER"/>
    <n v="297046"/>
    <s v="ASEGURADO VOLUNTARIO"/>
    <s v="SECTOR PRIVADO"/>
    <x v="0"/>
    <s v="SI"/>
    <s v="NO"/>
    <n v="39"/>
    <s v="No"/>
    <s v="No"/>
    <n v="297046"/>
    <s v="ASEGURADO VOLUNTARIO"/>
    <n v="39"/>
  </r>
  <r>
    <n v="4907"/>
    <s v="HOMBRE"/>
    <n v="347568.48"/>
    <s v="ASALARIADO"/>
    <s v="SECTOR PRIVADO"/>
    <x v="0"/>
    <s v="NO"/>
    <s v="NO"/>
    <n v="27"/>
    <s v="No"/>
    <s v="No"/>
    <n v="347568.48"/>
    <s v="ASALARIADO"/>
    <n v="27"/>
  </r>
  <r>
    <n v="4908"/>
    <s v="HOMBRE"/>
    <n v="297045"/>
    <s v="TRABAJADOR INDEPENDIENTE"/>
    <s v="SECTOR PRIVADO"/>
    <x v="0"/>
    <s v="NO"/>
    <s v="SI"/>
    <n v="57"/>
    <s v="No"/>
    <s v="No"/>
    <n v="297045"/>
    <s v="TRABAJADOR INDEPENDIENTE"/>
    <n v="57"/>
  </r>
  <r>
    <n v="4909"/>
    <s v="HOMBRE"/>
    <n v="353906"/>
    <s v="TRABAJADOR INDEPENDIENTE"/>
    <s v="SECTOR PRIVADO"/>
    <x v="0"/>
    <s v="NO"/>
    <s v="NO"/>
    <n v="42"/>
    <s v="No"/>
    <s v="No"/>
    <n v="353906"/>
    <s v="TRABAJADOR INDEPENDIENTE"/>
    <n v="42"/>
  </r>
  <r>
    <n v="4910"/>
    <s v="HOMBRE"/>
    <n v="77230"/>
    <s v="ASALARIADO"/>
    <s v="SECTOR PRIVADO"/>
    <x v="0"/>
    <s v="NO"/>
    <s v="NO"/>
    <n v="22"/>
    <s v="No"/>
    <s v="No"/>
    <n v="77230"/>
    <s v="ASALARIADO"/>
    <n v="22"/>
  </r>
  <r>
    <n v="4911"/>
    <s v="HOMBRE"/>
    <n v="335206"/>
    <s v="ASALARIADO"/>
    <s v="SECTOR PRIVADO"/>
    <x v="0"/>
    <s v="NO"/>
    <s v="NO"/>
    <n v="37"/>
    <s v="No"/>
    <s v="No"/>
    <n v="335206"/>
    <s v="ASALARIADO"/>
    <n v="37"/>
  </r>
  <r>
    <n v="4912"/>
    <s v="HOMBRE"/>
    <n v="328196"/>
    <s v="TRABAJADOR INDEPENDIENTE"/>
    <s v="SECTOR PRIVADO"/>
    <x v="0"/>
    <s v="SI"/>
    <s v="SI"/>
    <n v="37"/>
    <s v="No"/>
    <s v="No"/>
    <n v="328196"/>
    <s v="TRABAJADOR INDEPENDIENTE"/>
    <n v="37"/>
  </r>
  <r>
    <n v="4913"/>
    <s v="MUJER"/>
    <n v="1354854"/>
    <s v="ASALARIADO"/>
    <s v="SECTOR PUBLICO"/>
    <x v="0"/>
    <s v="NO"/>
    <s v="SI"/>
    <n v="42"/>
    <s v="No"/>
    <s v="No"/>
    <n v="1354854"/>
    <s v="ASALARIADO"/>
    <n v="42"/>
  </r>
  <r>
    <n v="4914"/>
    <s v="MUJER"/>
    <n v="2021471.57"/>
    <s v="ASALARIADO"/>
    <s v="SECTOR PUBLICO"/>
    <x v="0"/>
    <s v="NO"/>
    <s v="NO"/>
    <n v="38"/>
    <s v="No"/>
    <s v="No"/>
    <n v="2021471.57"/>
    <s v="ASALARIADO"/>
    <n v="38"/>
  </r>
  <r>
    <n v="4915"/>
    <s v="HOMBRE"/>
    <n v="2753365.06"/>
    <s v="ASALARIADO"/>
    <s v="SECTOR PUBLICO"/>
    <x v="0"/>
    <s v="NO"/>
    <s v="NO"/>
    <n v="27"/>
    <s v="Atípico"/>
    <s v="No"/>
    <n v="2753365.06"/>
    <s v="ASALARIADO"/>
    <n v="27"/>
  </r>
  <r>
    <n v="4916"/>
    <s v="HOMBRE"/>
    <n v="242000"/>
    <s v="ASALARIADO"/>
    <s v="SECTOR PRIVADO"/>
    <x v="0"/>
    <s v="NO"/>
    <s v="NO"/>
    <n v="22"/>
    <s v="No"/>
    <s v="No"/>
    <n v="242000"/>
    <s v="ASALARIADO"/>
    <n v="22"/>
  </r>
  <r>
    <n v="4917"/>
    <s v="MUJER"/>
    <n v="278030"/>
    <s v="ASEGURADO VOLUNTARIO"/>
    <s v="SECTOR PRIVADO"/>
    <x v="0"/>
    <s v="NO"/>
    <s v="NO"/>
    <n v="60"/>
    <s v="No"/>
    <s v="No"/>
    <n v="278030"/>
    <s v="ASEGURADO VOLUNTARIO"/>
    <n v="60"/>
  </r>
  <r>
    <n v="4918"/>
    <s v="HOMBRE"/>
    <n v="370681.59999999998"/>
    <s v="ASALARIADO"/>
    <s v="SECTOR PRIVADO"/>
    <x v="0"/>
    <s v="NO"/>
    <s v="NO"/>
    <n v="28"/>
    <s v="No"/>
    <s v="No"/>
    <n v="370681.59999999998"/>
    <s v="ASALARIADO"/>
    <n v="28"/>
  </r>
  <r>
    <n v="4919"/>
    <s v="HOMBRE"/>
    <n v="195150"/>
    <s v="ASALARIADO"/>
    <s v="SECTOR PRIVADO"/>
    <x v="0"/>
    <s v="NO"/>
    <s v="NO"/>
    <n v="36"/>
    <s v="No"/>
    <s v="No"/>
    <n v="195150"/>
    <s v="ASALARIADO"/>
    <n v="36"/>
  </r>
  <r>
    <n v="4920"/>
    <s v="HOMBRE"/>
    <n v="404463"/>
    <s v="TRABAJADOR INDEPENDIENTE"/>
    <s v="SECTOR PRIVADO"/>
    <x v="0"/>
    <s v="NO"/>
    <s v="NO"/>
    <n v="43"/>
    <s v="No"/>
    <s v="No"/>
    <n v="404463"/>
    <s v="TRABAJADOR INDEPENDIENTE"/>
    <n v="43"/>
  </r>
  <r>
    <n v="4921"/>
    <s v="HOMBRE"/>
    <n v="581349.26"/>
    <s v="ASALARIADO"/>
    <s v="SECTOR PRIVADO"/>
    <x v="0"/>
    <s v="NO"/>
    <s v="NO"/>
    <n v="46"/>
    <s v="No"/>
    <s v="No"/>
    <n v="581349.26"/>
    <s v="ASALARIADO"/>
    <n v="46"/>
  </r>
  <r>
    <n v="4922"/>
    <s v="HOMBRE"/>
    <n v="903746"/>
    <s v="ASALARIADO"/>
    <s v="SECTOR PRIVADO"/>
    <x v="0"/>
    <s v="NO"/>
    <s v="NO"/>
    <n v="32"/>
    <s v="No"/>
    <s v="No"/>
    <n v="903746"/>
    <s v="ASALARIADO"/>
    <n v="32"/>
  </r>
  <r>
    <n v="4923"/>
    <s v="HOMBRE"/>
    <n v="278030"/>
    <s v="CONVENIOS ESPECIALES DE TRABAJADORES INDEPENDIENTES"/>
    <s v="SECTOR PRIVADO"/>
    <x v="0"/>
    <s v="NO"/>
    <s v="NO"/>
    <n v="69"/>
    <s v="No"/>
    <s v="No"/>
    <n v="278030"/>
    <s v="CONVENIOS ESPECIALES DE TRABAJADORES INDEPENDIENTES"/>
    <n v="69"/>
  </r>
  <r>
    <n v="4924"/>
    <s v="MUJER"/>
    <n v="25000"/>
    <s v="ASALARIADO"/>
    <s v="SECTOR PRIVADO"/>
    <x v="0"/>
    <s v="NO"/>
    <s v="NO"/>
    <n v="49"/>
    <s v="No"/>
    <s v="No"/>
    <n v="25000"/>
    <s v="ASALARIADO"/>
    <n v="49"/>
  </r>
  <r>
    <n v="4925"/>
    <s v="HOMBRE"/>
    <n v="1558990"/>
    <s v="ASALARIADO"/>
    <s v="SECTOR PUBLICO"/>
    <x v="0"/>
    <s v="NO"/>
    <s v="NO"/>
    <n v="43"/>
    <s v="No"/>
    <s v="No"/>
    <n v="1558990"/>
    <s v="ASALARIADO"/>
    <n v="43"/>
  </r>
  <r>
    <n v="4926"/>
    <s v="HOMBRE"/>
    <n v="1177435.8899999999"/>
    <s v="ASALARIADO"/>
    <s v="SECTOR PRIVADO"/>
    <x v="0"/>
    <s v="NO"/>
    <s v="NO"/>
    <n v="28"/>
    <s v="No"/>
    <s v="No"/>
    <n v="1177435.8899999999"/>
    <s v="ASALARIADO"/>
    <n v="28"/>
  </r>
  <r>
    <n v="4927"/>
    <s v="MUJER"/>
    <n v="199760.73"/>
    <s v="ASALARIADO"/>
    <s v="SECTOR PRIVADO"/>
    <x v="0"/>
    <s v="NO"/>
    <s v="NO"/>
    <n v="46"/>
    <s v="No"/>
    <s v="No"/>
    <n v="199760.73"/>
    <s v="ASALARIADO"/>
    <n v="46"/>
  </r>
  <r>
    <n v="4928"/>
    <s v="HOMBRE"/>
    <n v="827454"/>
    <s v="ASALARIADO"/>
    <s v="SECTOR PRIVADO"/>
    <x v="0"/>
    <s v="NO"/>
    <s v="NO"/>
    <n v="22"/>
    <s v="No"/>
    <s v="No"/>
    <n v="827454"/>
    <s v="ASALARIADO"/>
    <n v="22"/>
  </r>
  <r>
    <n v="4929"/>
    <s v="HOMBRE"/>
    <n v="297045"/>
    <s v="ASEGURADO VOLUNTARIO"/>
    <s v="SECTOR PRIVADO"/>
    <x v="0"/>
    <s v="NO"/>
    <s v="NO"/>
    <n v="59"/>
    <s v="No"/>
    <s v="No"/>
    <n v="297045"/>
    <s v="ASEGURADO VOLUNTARIO"/>
    <n v="59"/>
  </r>
  <r>
    <n v="4930"/>
    <s v="HOMBRE"/>
    <n v="842792.5"/>
    <s v="ASALARIADO"/>
    <s v="SECTOR PUBLICO"/>
    <x v="0"/>
    <s v="NO"/>
    <s v="NO"/>
    <n v="33"/>
    <s v="No"/>
    <s v="No"/>
    <n v="842792.5"/>
    <s v="ASALARIADO"/>
    <n v="33"/>
  </r>
  <r>
    <n v="4931"/>
    <s v="MUJER"/>
    <n v="297046"/>
    <s v="ASEGURADO VOLUNTARIO"/>
    <s v="SECTOR PRIVADO"/>
    <x v="0"/>
    <s v="SI"/>
    <s v="NO"/>
    <n v="33"/>
    <s v="No"/>
    <s v="No"/>
    <n v="297046"/>
    <s v="ASEGURADO VOLUNTARIO"/>
    <n v="33"/>
  </r>
  <r>
    <n v="4932"/>
    <s v="HOMBRE"/>
    <n v="268990.86"/>
    <s v="ASALARIADO"/>
    <s v="SECTOR PRIVADO"/>
    <x v="0"/>
    <s v="NO"/>
    <s v="NO"/>
    <n v="26"/>
    <s v="No"/>
    <s v="No"/>
    <n v="268990.86"/>
    <s v="ASALARIADO"/>
    <n v="26"/>
  </r>
  <r>
    <n v="4933"/>
    <s v="MUJER"/>
    <n v="953508"/>
    <s v="PENSIONADOS EN SU PROPIO SISTEMA"/>
    <s v="SECTOR PUBLICO"/>
    <x v="0"/>
    <s v="NO"/>
    <s v="NO"/>
    <n v="70"/>
    <s v="No"/>
    <s v="No"/>
    <n v="953508"/>
    <s v="PENSIONADOS EN SU PROPIO SISTEMA"/>
    <n v="70"/>
  </r>
  <r>
    <n v="4934"/>
    <s v="MUJER"/>
    <n v="292120"/>
    <s v="ASALARIADO"/>
    <s v="SECTOR PRIVADO"/>
    <x v="0"/>
    <s v="NO"/>
    <s v="NO"/>
    <n v="26"/>
    <s v="No"/>
    <s v="No"/>
    <n v="292120"/>
    <s v="ASALARIADO"/>
    <n v="26"/>
  </r>
  <r>
    <n v="4935"/>
    <s v="MUJER"/>
    <n v="2417560.34"/>
    <s v="ASALARIADO"/>
    <s v="SECTOR PUBLICO"/>
    <x v="0"/>
    <s v="NO"/>
    <s v="NO"/>
    <n v="53"/>
    <s v="Atípico"/>
    <s v="No"/>
    <n v="2417560.34"/>
    <s v="ASALARIADO"/>
    <n v="53"/>
  </r>
  <r>
    <n v="4936"/>
    <s v="MUJER"/>
    <n v="5000"/>
    <s v="ASALARIADO"/>
    <s v="SECTOR PRIVADO"/>
    <x v="0"/>
    <s v="NO"/>
    <s v="NO"/>
    <n v="39"/>
    <s v="No"/>
    <s v="No"/>
    <n v="5000"/>
    <s v="ASALARIADO"/>
    <n v="39"/>
  </r>
  <r>
    <n v="4937"/>
    <s v="HOMBRE"/>
    <n v="631606.25"/>
    <s v="ASALARIADO"/>
    <s v="SECTOR PRIVADO"/>
    <x v="0"/>
    <s v="SI"/>
    <s v="NO"/>
    <n v="20"/>
    <s v="No"/>
    <s v="No"/>
    <n v="631606.25"/>
    <s v="ASALARIADO"/>
    <n v="20"/>
  </r>
  <r>
    <n v="4938"/>
    <s v="HOMBRE"/>
    <n v="299441"/>
    <s v="TRABAJADOR INDEPENDIENTE"/>
    <s v="SECTOR PRIVADO"/>
    <x v="0"/>
    <s v="NO"/>
    <s v="NO"/>
    <n v="31"/>
    <s v="No"/>
    <s v="No"/>
    <n v="299441"/>
    <s v="TRABAJADOR INDEPENDIENTE"/>
    <n v="31"/>
  </r>
  <r>
    <n v="4939"/>
    <s v="MUJER"/>
    <n v="233740"/>
    <s v="ASALARIADO"/>
    <s v="SECTOR PRIVADO"/>
    <x v="0"/>
    <s v="NO"/>
    <s v="NO"/>
    <n v="18"/>
    <s v="No"/>
    <s v="No"/>
    <n v="233740"/>
    <s v="ASALARIADO"/>
    <n v="18"/>
  </r>
  <r>
    <n v="4940"/>
    <s v="HOMBRE"/>
    <n v="297046"/>
    <s v="ASEGURADO VOLUNTARIO"/>
    <s v="SECTOR PRIVADO"/>
    <x v="0"/>
    <s v="NO"/>
    <s v="NO"/>
    <n v="40"/>
    <s v="No"/>
    <s v="No"/>
    <n v="297046"/>
    <s v="ASEGURADO VOLUNTARIO"/>
    <n v="40"/>
  </r>
  <r>
    <n v="4941"/>
    <s v="MUJER"/>
    <n v="278030"/>
    <s v="ASEGURADO VOLUNTARIO"/>
    <s v="SECTOR PRIVADO"/>
    <x v="0"/>
    <s v="NO"/>
    <s v="NO"/>
    <n v="50"/>
    <s v="No"/>
    <s v="No"/>
    <n v="278030"/>
    <s v="ASEGURADO VOLUNTARIO"/>
    <n v="50"/>
  </r>
  <r>
    <n v="4942"/>
    <s v="HOMBRE"/>
    <n v="3670341.6"/>
    <s v="ASALARIADO"/>
    <s v="SECTOR PRIVADO"/>
    <x v="0"/>
    <s v="NO"/>
    <s v="NO"/>
    <n v="42"/>
    <s v="Atípico"/>
    <s v="No"/>
    <n v="3670341.6"/>
    <s v="ASALARIADO"/>
    <n v="42"/>
  </r>
  <r>
    <n v="4943"/>
    <s v="HOMBRE"/>
    <n v="350050.88"/>
    <s v="ASALARIADO"/>
    <s v="SECTOR PRIVADO"/>
    <x v="0"/>
    <s v="NO"/>
    <s v="NO"/>
    <n v="26"/>
    <s v="No"/>
    <s v="No"/>
    <n v="350050.88"/>
    <s v="ASALARIADO"/>
    <n v="26"/>
  </r>
  <r>
    <n v="4944"/>
    <s v="HOMBRE"/>
    <n v="1225741"/>
    <s v="ASALARIADO"/>
    <s v="SECTOR PRIVADO"/>
    <x v="0"/>
    <s v="NO"/>
    <s v="NO"/>
    <n v="57"/>
    <s v="No"/>
    <s v="No"/>
    <n v="1225741"/>
    <s v="ASALARIADO"/>
    <n v="57"/>
  </r>
  <r>
    <n v="4945"/>
    <s v="MUJER"/>
    <n v="297045"/>
    <s v="ASEGURADO VOLUNTARIO"/>
    <s v="SECTOR PRIVADO"/>
    <x v="0"/>
    <s v="NO"/>
    <s v="NO"/>
    <n v="35"/>
    <s v="No"/>
    <s v="No"/>
    <n v="297045"/>
    <s v="ASEGURADO VOLUNTARIO"/>
    <n v="35"/>
  </r>
  <r>
    <n v="4946"/>
    <s v="HOMBRE"/>
    <n v="278030"/>
    <s v="CONVENIOS ESPECIALES DE TRABAJADORES INDEPENDIENTES"/>
    <s v="SECTOR PRIVADO"/>
    <x v="0"/>
    <s v="NO"/>
    <s v="NO"/>
    <n v="37"/>
    <s v="No"/>
    <s v="No"/>
    <n v="278030"/>
    <s v="CONVENIOS ESPECIALES DE TRABAJADORES INDEPENDIENTES"/>
    <n v="37"/>
  </r>
  <r>
    <n v="4947"/>
    <s v="MUJER"/>
    <n v="1158417"/>
    <s v="ASALARIADO"/>
    <s v="SECTOR PUBLICO"/>
    <x v="0"/>
    <s v="NO"/>
    <s v="NO"/>
    <n v="39"/>
    <s v="No"/>
    <s v="No"/>
    <n v="1158417"/>
    <s v="ASALARIADO"/>
    <n v="39"/>
  </r>
  <r>
    <n v="4948"/>
    <s v="MUJER"/>
    <n v="297046"/>
    <s v="ASEGURADO VOLUNTARIO"/>
    <s v="SECTOR PRIVADO"/>
    <x v="0"/>
    <s v="NO"/>
    <s v="NO"/>
    <n v="24"/>
    <s v="No"/>
    <s v="No"/>
    <n v="297046"/>
    <s v="ASEGURADO VOLUNTARIO"/>
    <n v="24"/>
  </r>
  <r>
    <n v="4949"/>
    <s v="HOMBRE"/>
    <n v="1376386"/>
    <s v="PENSIONADOS EN SU PROPIO SISTEMA"/>
    <s v="SECTOR PUBLICO"/>
    <x v="0"/>
    <s v="NO"/>
    <s v="NO"/>
    <n v="67"/>
    <s v="No"/>
    <s v="No"/>
    <n v="1376386"/>
    <s v="PENSIONADOS EN SU PROPIO SISTEMA"/>
    <n v="67"/>
  </r>
  <r>
    <n v="4950"/>
    <s v="HOMBRE"/>
    <n v="4206651"/>
    <s v="ASALARIADO"/>
    <s v="SECTOR PUBLICO"/>
    <x v="0"/>
    <s v="NO"/>
    <s v="NO"/>
    <n v="69"/>
    <s v="Atípico"/>
    <s v="No"/>
    <n v="4206651"/>
    <s v="ASALARIADO"/>
    <n v="69"/>
  </r>
  <r>
    <n v="4951"/>
    <s v="HOMBRE"/>
    <n v="545415"/>
    <s v="ASALARIADO"/>
    <s v="SECTOR PRIVADO"/>
    <x v="0"/>
    <s v="NO"/>
    <s v="NO"/>
    <n v="20"/>
    <s v="No"/>
    <s v="No"/>
    <n v="545415"/>
    <s v="ASALARIADO"/>
    <n v="20"/>
  </r>
  <r>
    <n v="4952"/>
    <s v="MUJER"/>
    <n v="330000"/>
    <s v="ASALARIADO"/>
    <s v="SECTOR PRIVADO"/>
    <x v="0"/>
    <s v="NO"/>
    <s v="NO"/>
    <n v="25"/>
    <s v="No"/>
    <s v="No"/>
    <n v="330000"/>
    <s v="ASALARIADO"/>
    <n v="25"/>
  </r>
  <r>
    <n v="4953"/>
    <s v="HOMBRE"/>
    <n v="297046"/>
    <s v="ASEGURADO VOLUNTARIO"/>
    <s v="SECTOR PRIVADO"/>
    <x v="0"/>
    <s v="NO"/>
    <s v="NO"/>
    <n v="62"/>
    <s v="No"/>
    <s v="No"/>
    <n v="297046"/>
    <s v="ASEGURADO VOLUNTARIO"/>
    <n v="62"/>
  </r>
  <r>
    <n v="4954"/>
    <s v="HOMBRE"/>
    <n v="479252.04"/>
    <s v="ASALARIADO"/>
    <s v="SECTOR PRIVADO"/>
    <x v="0"/>
    <s v="NO"/>
    <s v="NO"/>
    <n v="25"/>
    <s v="No"/>
    <s v="No"/>
    <n v="479252.04"/>
    <s v="ASALARIADO"/>
    <n v="25"/>
  </r>
  <r>
    <n v="4955"/>
    <s v="MUJER"/>
    <n v="371690"/>
    <s v="ASALARIADO"/>
    <s v="SECTOR PRIVADO"/>
    <x v="0"/>
    <s v="NO"/>
    <s v="NO"/>
    <n v="48"/>
    <s v="No"/>
    <s v="No"/>
    <n v="371690"/>
    <s v="ASALARIADO"/>
    <n v="48"/>
  </r>
  <r>
    <n v="4956"/>
    <s v="MUJER"/>
    <n v="1200000"/>
    <s v="ASALARIADO"/>
    <s v="SECTOR PRIVADO"/>
    <x v="0"/>
    <s v="SI"/>
    <s v="NO"/>
    <n v="78"/>
    <s v="No"/>
    <s v="No"/>
    <n v="1200000"/>
    <s v="ASALARIADO"/>
    <n v="78"/>
  </r>
  <r>
    <n v="4957"/>
    <s v="HOMBRE"/>
    <n v="428960.15"/>
    <s v="ASALARIADO"/>
    <s v="SECTOR PRIVADO"/>
    <x v="0"/>
    <s v="NO"/>
    <s v="NO"/>
    <n v="41"/>
    <s v="No"/>
    <s v="No"/>
    <n v="428960.15"/>
    <s v="ASALARIADO"/>
    <n v="41"/>
  </r>
  <r>
    <n v="4958"/>
    <s v="HOMBRE"/>
    <n v="290000"/>
    <s v="ASALARIADO"/>
    <s v="SECTOR PRIVADO"/>
    <x v="0"/>
    <s v="SI"/>
    <s v="NO"/>
    <n v="37"/>
    <s v="No"/>
    <s v="No"/>
    <n v="290000"/>
    <s v="ASALARIADO"/>
    <n v="37"/>
  </r>
  <r>
    <n v="4959"/>
    <s v="HOMBRE"/>
    <n v="543612.26"/>
    <s v="ASALARIADO"/>
    <s v="SECTOR PUBLICO"/>
    <x v="0"/>
    <s v="NO"/>
    <s v="NO"/>
    <n v="39"/>
    <s v="No"/>
    <s v="No"/>
    <n v="543612.26"/>
    <s v="ASALARIADO"/>
    <n v="39"/>
  </r>
  <r>
    <n v="4960"/>
    <s v="HOMBRE"/>
    <n v="149130"/>
    <s v="ASALARIADO"/>
    <s v="SECTOR PRIVADO"/>
    <x v="0"/>
    <s v="SI"/>
    <s v="SI"/>
    <n v="29"/>
    <s v="No"/>
    <s v="No"/>
    <n v="149130"/>
    <s v="ASALARIADO"/>
    <n v="29"/>
  </r>
  <r>
    <n v="4961"/>
    <s v="HOMBRE"/>
    <n v="347603"/>
    <s v="TRABAJADOR INDEPENDIENTE"/>
    <s v="SECTOR PRIVADO"/>
    <x v="0"/>
    <s v="NO"/>
    <s v="SI"/>
    <n v="46"/>
    <s v="No"/>
    <s v="No"/>
    <n v="347603"/>
    <s v="TRABAJADOR INDEPENDIENTE"/>
    <n v="46"/>
  </r>
  <r>
    <n v="4962"/>
    <s v="HOMBRE"/>
    <n v="1211650.6299999999"/>
    <s v="ASALARIADO"/>
    <s v="SECTOR PRIVADO"/>
    <x v="0"/>
    <s v="NO"/>
    <s v="NO"/>
    <n v="61"/>
    <s v="No"/>
    <s v="No"/>
    <n v="1211650.6299999999"/>
    <s v="ASALARIADO"/>
    <n v="61"/>
  </r>
  <r>
    <n v="4963"/>
    <s v="MUJER"/>
    <n v="714152"/>
    <s v="ASALARIADO"/>
    <s v="SECTOR PRIVADO"/>
    <x v="0"/>
    <s v="NO"/>
    <s v="NO"/>
    <n v="31"/>
    <s v="No"/>
    <s v="No"/>
    <n v="714152"/>
    <s v="ASALARIADO"/>
    <n v="31"/>
  </r>
  <r>
    <n v="4964"/>
    <s v="HOMBRE"/>
    <n v="298000"/>
    <s v="ASEGURADO VOLUNTARIO"/>
    <s v="SECTOR PRIVADO"/>
    <x v="0"/>
    <s v="SI"/>
    <s v="NO"/>
    <n v="31"/>
    <s v="No"/>
    <s v="No"/>
    <n v="298000"/>
    <s v="ASEGURADO VOLUNTARIO"/>
    <n v="31"/>
  </r>
  <r>
    <n v="4965"/>
    <s v="MUJER"/>
    <n v="349768"/>
    <s v="ASALARIADO"/>
    <s v="SECTOR PUBLICO"/>
    <x v="0"/>
    <s v="NO"/>
    <s v="SI"/>
    <n v="55"/>
    <s v="No"/>
    <s v="No"/>
    <n v="349768"/>
    <s v="ASALARIADO"/>
    <n v="55"/>
  </r>
  <r>
    <n v="4966"/>
    <s v="MUJER"/>
    <n v="297046"/>
    <s v="ASEGURADO VOLUNTARIO"/>
    <s v="SECTOR PRIVADO"/>
    <x v="1"/>
    <s v="NO"/>
    <s v="NO"/>
    <n v="43"/>
    <s v="No"/>
    <s v="No"/>
    <n v="297046"/>
    <s v="ASEGURADO VOLUNTARIO"/>
    <n v="43"/>
  </r>
  <r>
    <n v="4967"/>
    <s v="HOMBRE"/>
    <n v="428928.14"/>
    <s v="ASALARIADO"/>
    <s v="SECTOR PRIVADO"/>
    <x v="0"/>
    <s v="NO"/>
    <s v="NO"/>
    <n v="36"/>
    <s v="No"/>
    <s v="No"/>
    <n v="428928.14"/>
    <s v="ASALARIADO"/>
    <n v="36"/>
  </r>
  <r>
    <n v="4968"/>
    <s v="MUJER"/>
    <n v="446938.37"/>
    <s v="ASALARIADO"/>
    <s v="SECTOR PRIVADO"/>
    <x v="0"/>
    <s v="NO"/>
    <s v="SI"/>
    <n v="30"/>
    <s v="No"/>
    <s v="No"/>
    <n v="446938.37"/>
    <s v="ASALARIADO"/>
    <n v="30"/>
  </r>
  <r>
    <n v="4969"/>
    <s v="MUJER"/>
    <n v="968467.27"/>
    <s v="ASALARIADO"/>
    <s v="SECTOR PRIVADO"/>
    <x v="0"/>
    <s v="NO"/>
    <s v="NO"/>
    <n v="33"/>
    <s v="No"/>
    <s v="No"/>
    <n v="968467.27"/>
    <s v="ASALARIADO"/>
    <n v="33"/>
  </r>
  <r>
    <n v="4970"/>
    <s v="MUJER"/>
    <n v="302470"/>
    <s v="TRABAJADOR INDEPENDIENTE"/>
    <s v="SECTOR PRIVADO"/>
    <x v="0"/>
    <s v="NO"/>
    <s v="NO"/>
    <n v="23"/>
    <s v="No"/>
    <s v="No"/>
    <n v="302470"/>
    <s v="TRABAJADOR INDEPENDIENTE"/>
    <n v="23"/>
  </r>
  <r>
    <n v="4971"/>
    <s v="HOMBRE"/>
    <n v="742053.13"/>
    <s v="ASALARIADO"/>
    <s v="SECTOR PUBLICO"/>
    <x v="0"/>
    <s v="NO"/>
    <s v="NO"/>
    <n v="39"/>
    <s v="No"/>
    <s v="No"/>
    <n v="742053.13"/>
    <s v="ASALARIADO"/>
    <n v="39"/>
  </r>
  <r>
    <n v="4972"/>
    <s v="HOMBRE"/>
    <n v="442402.66"/>
    <s v="ASALARIADO"/>
    <s v="SECTOR PRIVADO"/>
    <x v="0"/>
    <s v="NO"/>
    <s v="NO"/>
    <n v="33"/>
    <s v="No"/>
    <s v="No"/>
    <n v="442402.66"/>
    <s v="ASALARIADO"/>
    <n v="33"/>
  </r>
  <r>
    <n v="4973"/>
    <s v="HOMBRE"/>
    <n v="911494.56"/>
    <s v="ASALARIADO"/>
    <s v="SECTOR PRIVADO"/>
    <x v="0"/>
    <s v="NO"/>
    <s v="NO"/>
    <n v="41"/>
    <s v="No"/>
    <s v="No"/>
    <n v="911494.56"/>
    <s v="ASALARIADO"/>
    <n v="41"/>
  </r>
  <r>
    <n v="4974"/>
    <s v="MUJER"/>
    <n v="1000000"/>
    <s v="ASALARIADO"/>
    <s v="SECTOR PRIVADO"/>
    <x v="0"/>
    <s v="NO"/>
    <s v="NO"/>
    <n v="37"/>
    <s v="No"/>
    <s v="No"/>
    <n v="1000000"/>
    <s v="ASALARIADO"/>
    <n v="37"/>
  </r>
  <r>
    <n v="4975"/>
    <s v="MUJER"/>
    <n v="415284"/>
    <s v="PENSIONADOS EN SU PROPIO SISTEMA"/>
    <s v="SECTOR PUBLICO"/>
    <x v="0"/>
    <s v="NO"/>
    <s v="NO"/>
    <n v="66"/>
    <s v="No"/>
    <s v="No"/>
    <n v="415284"/>
    <s v="PENSIONADOS EN SU PROPIO SISTEMA"/>
    <n v="66"/>
  </r>
  <r>
    <n v="4976"/>
    <s v="HOMBRE"/>
    <n v="278030"/>
    <s v="TRABAJADOR INDEPENDIENTE"/>
    <s v="SECTOR PRIVADO"/>
    <x v="0"/>
    <s v="NO"/>
    <s v="SI"/>
    <n v="25"/>
    <s v="No"/>
    <s v="No"/>
    <n v="278030"/>
    <s v="TRABAJADOR INDEPENDIENTE"/>
    <n v="25"/>
  </r>
  <r>
    <n v="4977"/>
    <s v="HOMBRE"/>
    <n v="346518.97"/>
    <s v="ASALARIADO"/>
    <s v="SECTOR PRIVADO"/>
    <x v="0"/>
    <s v="NO"/>
    <s v="NO"/>
    <n v="22"/>
    <s v="No"/>
    <s v="No"/>
    <n v="346518.97"/>
    <s v="ASALARIADO"/>
    <n v="22"/>
  </r>
  <r>
    <n v="4978"/>
    <s v="MUJER"/>
    <n v="1261759.8799999999"/>
    <s v="ASALARIADO"/>
    <s v="SECTOR PUBLICO"/>
    <x v="0"/>
    <s v="NO"/>
    <s v="NO"/>
    <n v="35"/>
    <s v="No"/>
    <s v="No"/>
    <n v="1261759.8799999999"/>
    <s v="ASALARIADO"/>
    <n v="35"/>
  </r>
  <r>
    <n v="4979"/>
    <s v="HOMBRE"/>
    <n v="889320.28"/>
    <s v="CONVENIOS ESPECIALES DE ASEGURADOS VOLUNTARIOS"/>
    <s v="SECTOR PRIVADO"/>
    <x v="0"/>
    <s v="NO"/>
    <s v="NO"/>
    <n v="59"/>
    <s v="No"/>
    <s v="No"/>
    <n v="889320.28"/>
    <s v="CONVENIOS ESPECIALES DE ASEGURADOS VOLUNTARIOS"/>
    <n v="59"/>
  </r>
  <r>
    <n v="4980"/>
    <s v="HOMBRE"/>
    <n v="297046"/>
    <s v="TRABAJADOR INDEPENDIENTE"/>
    <s v="SECTOR PRIVADO"/>
    <x v="0"/>
    <s v="SI"/>
    <s v="SI"/>
    <n v="36"/>
    <s v="No"/>
    <s v="No"/>
    <n v="297046"/>
    <s v="TRABAJADOR INDEPENDIENTE"/>
    <n v="36"/>
  </r>
  <r>
    <n v="4981"/>
    <s v="HOMBRE"/>
    <n v="385702"/>
    <s v="TRABAJADOR INDEPENDIENTE"/>
    <s v="SECTOR PRIVADO"/>
    <x v="0"/>
    <s v="NO"/>
    <s v="SI"/>
    <n v="39"/>
    <s v="No"/>
    <s v="No"/>
    <n v="385702"/>
    <s v="TRABAJADOR INDEPENDIENTE"/>
    <n v="39"/>
  </r>
  <r>
    <n v="4982"/>
    <s v="HOMBRE"/>
    <n v="299647"/>
    <s v="ASEGURADO VOLUNTARIO"/>
    <s v="SECTOR PRIVADO"/>
    <x v="0"/>
    <s v="NO"/>
    <s v="NO"/>
    <n v="67"/>
    <s v="No"/>
    <s v="No"/>
    <n v="299647"/>
    <s v="ASEGURADO VOLUNTARIO"/>
    <n v="67"/>
  </r>
  <r>
    <n v="4983"/>
    <s v="MUJER"/>
    <n v="324345.28000000003"/>
    <s v="ASALARIADO"/>
    <s v="SECTOR PRIVADO"/>
    <x v="0"/>
    <s v="NO"/>
    <s v="NO"/>
    <n v="38"/>
    <s v="No"/>
    <s v="No"/>
    <n v="324345.28000000003"/>
    <s v="ASALARIADO"/>
    <n v="38"/>
  </r>
  <r>
    <n v="4984"/>
    <s v="HOMBRE"/>
    <n v="331181"/>
    <s v="TRABAJADOR INDEPENDIENTE"/>
    <s v="SECTOR PRIVADO"/>
    <x v="0"/>
    <s v="SI"/>
    <s v="SI"/>
    <n v="55"/>
    <s v="No"/>
    <s v="No"/>
    <n v="331181"/>
    <s v="TRABAJADOR INDEPENDIENTE"/>
    <n v="55"/>
  </r>
  <r>
    <n v="4985"/>
    <s v="MUJER"/>
    <n v="376777"/>
    <s v="ASALARIADO"/>
    <s v="SECTOR PRIVADO"/>
    <x v="0"/>
    <s v="NO"/>
    <s v="SI"/>
    <n v="33"/>
    <s v="No"/>
    <s v="No"/>
    <n v="376777"/>
    <s v="ASALARIADO"/>
    <n v="33"/>
  </r>
  <r>
    <n v="4986"/>
    <s v="MUJER"/>
    <n v="356455"/>
    <s v="TRABAJADOR INDEPENDIENTE"/>
    <s v="SECTOR PRIVADO"/>
    <x v="0"/>
    <s v="NO"/>
    <s v="NO"/>
    <n v="63"/>
    <s v="No"/>
    <s v="No"/>
    <n v="356455"/>
    <s v="TRABAJADOR INDEPENDIENTE"/>
    <n v="63"/>
  </r>
  <r>
    <n v="4987"/>
    <s v="HOMBRE"/>
    <n v="1912797.11"/>
    <s v="ASALARIADO"/>
    <s v="SECTOR PRIVADO"/>
    <x v="0"/>
    <s v="NO"/>
    <s v="NO"/>
    <n v="49"/>
    <s v="No"/>
    <s v="No"/>
    <n v="1912797.11"/>
    <s v="ASALARIADO"/>
    <n v="49"/>
  </r>
  <r>
    <n v="4988"/>
    <s v="MUJER"/>
    <n v="1709530"/>
    <s v="ASALARIADO"/>
    <s v="SECTOR PUBLICO"/>
    <x v="0"/>
    <s v="NO"/>
    <s v="SI"/>
    <n v="44"/>
    <s v="No"/>
    <s v="No"/>
    <n v="1709530"/>
    <s v="ASALARIADO"/>
    <n v="44"/>
  </r>
  <r>
    <n v="4989"/>
    <s v="HOMBRE"/>
    <n v="882417.74"/>
    <s v="ASALARIADO"/>
    <s v="SECTOR PRIVADO"/>
    <x v="0"/>
    <s v="NO"/>
    <s v="NO"/>
    <n v="38"/>
    <s v="No"/>
    <s v="No"/>
    <n v="882417.74"/>
    <s v="ASALARIADO"/>
    <n v="38"/>
  </r>
  <r>
    <n v="4990"/>
    <s v="MUJER"/>
    <n v="438889.6"/>
    <s v="ASALARIADO"/>
    <s v="SECTOR PRIVADO"/>
    <x v="0"/>
    <s v="NO"/>
    <s v="NO"/>
    <n v="31"/>
    <s v="No"/>
    <s v="No"/>
    <n v="438889.6"/>
    <s v="ASALARIADO"/>
    <n v="31"/>
  </r>
  <r>
    <n v="4991"/>
    <s v="MUJER"/>
    <n v="335860.17"/>
    <s v="ASALARIADO"/>
    <s v="SECTOR PUBLICO"/>
    <x v="0"/>
    <s v="NO"/>
    <s v="NO"/>
    <n v="35"/>
    <s v="No"/>
    <s v="No"/>
    <n v="335860.17"/>
    <s v="ASALARIADO"/>
    <n v="35"/>
  </r>
  <r>
    <n v="4992"/>
    <s v="HOMBRE"/>
    <n v="501500"/>
    <s v="ASALARIADO"/>
    <s v="SECTOR PRIVADO"/>
    <x v="0"/>
    <s v="NO"/>
    <s v="NO"/>
    <n v="29"/>
    <s v="No"/>
    <s v="No"/>
    <n v="501500"/>
    <s v="ASALARIADO"/>
    <n v="29"/>
  </r>
  <r>
    <n v="4993"/>
    <s v="MUJER"/>
    <n v="354835"/>
    <s v="ASALARIADO"/>
    <s v="SECTOR PRIVADO"/>
    <x v="0"/>
    <s v="NO"/>
    <s v="SI"/>
    <n v="26"/>
    <s v="No"/>
    <s v="No"/>
    <n v="354835"/>
    <s v="ASALARIADO"/>
    <n v="26"/>
  </r>
  <r>
    <n v="4994"/>
    <s v="HOMBRE"/>
    <n v="501040.18"/>
    <s v="ASALARIADO"/>
    <s v="SECTOR PRIVADO"/>
    <x v="0"/>
    <s v="NO"/>
    <s v="NO"/>
    <n v="57"/>
    <s v="No"/>
    <s v="No"/>
    <n v="501040.18"/>
    <s v="ASALARIADO"/>
    <n v="57"/>
  </r>
  <r>
    <n v="4995"/>
    <s v="MUJER"/>
    <n v="958367.36"/>
    <s v="ASALARIADO"/>
    <s v="SECTOR PUBLICO"/>
    <x v="0"/>
    <s v="NO"/>
    <s v="NO"/>
    <n v="38"/>
    <s v="No"/>
    <s v="No"/>
    <n v="958367.36"/>
    <s v="ASALARIADO"/>
    <n v="38"/>
  </r>
  <r>
    <n v="4996"/>
    <s v="MUJER"/>
    <n v="407579"/>
    <s v="ASALARIADO"/>
    <s v="SECTOR PUBLICO"/>
    <x v="0"/>
    <s v="NO"/>
    <s v="NO"/>
    <n v="43"/>
    <s v="No"/>
    <s v="No"/>
    <n v="407579"/>
    <s v="ASALARIADO"/>
    <n v="43"/>
  </r>
  <r>
    <n v="4997"/>
    <s v="MUJER"/>
    <n v="400000"/>
    <s v="ASALARIADO"/>
    <s v="SECTOR PRIVADO"/>
    <x v="0"/>
    <s v="NO"/>
    <s v="NO"/>
    <n v="62"/>
    <s v="No"/>
    <s v="No"/>
    <n v="400000"/>
    <s v="ASALARIADO"/>
    <n v="62"/>
  </r>
  <r>
    <n v="4998"/>
    <s v="MUJER"/>
    <n v="1367154"/>
    <s v="ASALARIADO"/>
    <s v="SECTOR PUBLICO"/>
    <x v="0"/>
    <s v="NO"/>
    <s v="SI"/>
    <n v="56"/>
    <s v="No"/>
    <s v="No"/>
    <n v="1367154"/>
    <s v="ASALARIADO"/>
    <n v="56"/>
  </r>
  <r>
    <n v="4999"/>
    <s v="HOMBRE"/>
    <n v="1898332.8"/>
    <s v="ASALARIADO"/>
    <s v="SECTOR PRIVADO"/>
    <x v="0"/>
    <s v="SI"/>
    <s v="NO"/>
    <n v="42"/>
    <s v="No"/>
    <s v="No"/>
    <n v="1898332.8"/>
    <s v="ASALARIADO"/>
    <n v="42"/>
  </r>
  <r>
    <n v="5000"/>
    <s v="HOMBRE"/>
    <n v="489078.33"/>
    <s v="ASALARIADO"/>
    <s v="SECTOR PRIVADO"/>
    <x v="0"/>
    <s v="NO"/>
    <s v="NO"/>
    <n v="41"/>
    <s v="No"/>
    <s v="No"/>
    <n v="489078.33"/>
    <s v="ASALARIADO"/>
    <n v="41"/>
  </r>
</pivotCacheRecords>
</file>

<file path=xl/pivotCache/pivotCacheRecords5.xml><?xml version="1.0" encoding="utf-8"?>
<pivotCacheRecords xmlns="http://schemas.openxmlformats.org/spreadsheetml/2006/main" xmlns:r="http://schemas.openxmlformats.org/officeDocument/2006/relationships" count="5000">
  <r>
    <n v="1"/>
    <s v="HOMBRE"/>
    <m/>
    <s v="ASALARIADO"/>
    <s v="SECTOR PUBLICO"/>
    <s v="SI"/>
    <x v="0"/>
    <s v="NO"/>
    <n v="42"/>
    <s v="No"/>
    <s v="No"/>
    <n v="657425.23697218252"/>
    <s v="ASALARIADO"/>
    <n v="42"/>
  </r>
  <r>
    <n v="2"/>
    <s v="HOMBRE"/>
    <n v="3315014"/>
    <s v="PENSIONADOS EN SU PROPIO SISTEMA"/>
    <s v="SECTOR PUBLICO"/>
    <s v="SI"/>
    <x v="0"/>
    <s v="NO"/>
    <n v="77"/>
    <s v="Atípico"/>
    <s v="No"/>
    <n v="3315014"/>
    <s v="PENSIONADOS EN SU PROPIO SISTEMA"/>
    <n v="77"/>
  </r>
  <r>
    <n v="3"/>
    <s v="MUJER"/>
    <n v="270486.01"/>
    <s v="ASALARIADO"/>
    <s v="SECTOR PRIVADO"/>
    <s v="SI"/>
    <x v="0"/>
    <s v="NO"/>
    <n v="45"/>
    <s v="No"/>
    <s v="No"/>
    <n v="270486.01"/>
    <s v="ASALARIADO"/>
    <n v="45"/>
  </r>
  <r>
    <n v="4"/>
    <s v="MUJER"/>
    <n v="0"/>
    <s v="ASALARIADO"/>
    <s v="SECTOR PRIVADO"/>
    <s v="SI"/>
    <x v="0"/>
    <s v="NO"/>
    <n v="49"/>
    <s v="No"/>
    <s v="No"/>
    <n v="0"/>
    <s v="ASALARIADO"/>
    <n v="49"/>
  </r>
  <r>
    <n v="5"/>
    <s v="MUJER"/>
    <n v="210000"/>
    <s v="ASALARIADO"/>
    <s v="SECTOR PRIVADO"/>
    <s v="SI"/>
    <x v="0"/>
    <s v="NO"/>
    <n v="42"/>
    <s v="No"/>
    <s v="No"/>
    <n v="210000"/>
    <s v="ASALARIADO"/>
    <n v="42"/>
  </r>
  <r>
    <n v="6"/>
    <s v="HOMBRE"/>
    <n v="397150"/>
    <s v="ASALARIADO"/>
    <s v="SECTOR PRIVADO"/>
    <s v="SI"/>
    <x v="0"/>
    <s v="NO"/>
    <n v="44"/>
    <s v="No"/>
    <s v="No"/>
    <n v="397150"/>
    <s v="ASALARIADO"/>
    <n v="44"/>
  </r>
  <r>
    <n v="7"/>
    <s v="HOMBRE"/>
    <n v="854712"/>
    <s v="ASALARIADO"/>
    <s v="SECTOR PRIVADO"/>
    <s v="SI"/>
    <x v="0"/>
    <s v="NO"/>
    <n v="38"/>
    <s v="No"/>
    <s v="No"/>
    <n v="854712"/>
    <s v="ASALARIADO"/>
    <n v="38"/>
  </r>
  <r>
    <n v="8"/>
    <s v="HOMBRE"/>
    <n v="401000"/>
    <s v="ASALARIADO"/>
    <s v="SECTOR PRIVADO"/>
    <s v="SI"/>
    <x v="1"/>
    <s v="SI"/>
    <n v="36"/>
    <s v="No"/>
    <s v="No"/>
    <n v="401000"/>
    <s v="ASALARIADO"/>
    <n v="36"/>
  </r>
  <r>
    <n v="9"/>
    <s v="MUJER"/>
    <n v="264703.96000000002"/>
    <s v="ASALARIADO"/>
    <s v="SECTOR PRIVADO"/>
    <s v="SI"/>
    <x v="0"/>
    <s v="NO"/>
    <n v="21"/>
    <s v="No"/>
    <s v="No"/>
    <n v="264703.96000000002"/>
    <s v="ASALARIADO"/>
    <n v="21"/>
  </r>
  <r>
    <n v="10"/>
    <s v="HOMBRE"/>
    <n v="4677126.8499999996"/>
    <s v="ASALARIADO"/>
    <s v="SECTOR PRIVADO"/>
    <s v="SI"/>
    <x v="0"/>
    <s v="NO"/>
    <n v="40"/>
    <s v="Atípico"/>
    <s v="No"/>
    <n v="4677126.8499999996"/>
    <s v="ASALARIADO"/>
    <n v="40"/>
  </r>
  <r>
    <n v="11"/>
    <s v="MUJER"/>
    <n v="1200000"/>
    <s v="ASALARIADO"/>
    <s v="SECTOR PRIVADO"/>
    <s v="SI"/>
    <x v="0"/>
    <s v="NO"/>
    <n v="30"/>
    <s v="No"/>
    <s v="No"/>
    <n v="1200000"/>
    <s v="ASALARIADO"/>
    <n v="30"/>
  </r>
  <r>
    <n v="12"/>
    <s v="MUJER"/>
    <n v="1030132"/>
    <s v="ASALARIADO"/>
    <s v="SECTOR PUBLICO"/>
    <s v="SI"/>
    <x v="0"/>
    <s v="SI"/>
    <n v="58"/>
    <s v="No"/>
    <s v="No"/>
    <n v="1030132"/>
    <s v="ASALARIADO"/>
    <n v="58"/>
  </r>
  <r>
    <n v="13"/>
    <s v="HOMBRE"/>
    <n v="731287.5"/>
    <s v="ASALARIADO"/>
    <s v="SECTOR PUBLICO"/>
    <s v="SI"/>
    <x v="0"/>
    <s v="NO"/>
    <n v="40"/>
    <s v="No"/>
    <s v="No"/>
    <n v="731287.5"/>
    <s v="ASALARIADO"/>
    <n v="40"/>
  </r>
  <r>
    <n v="14"/>
    <s v="HOMBRE"/>
    <n v="282305"/>
    <s v="ASEGURADO VOLUNTARIO"/>
    <s v="SECTOR PRIVADO"/>
    <s v="SI"/>
    <x v="0"/>
    <s v="NO"/>
    <n v="51"/>
    <s v="No"/>
    <s v="No"/>
    <n v="282305"/>
    <s v="ASEGURADO VOLUNTARIO"/>
    <n v="51"/>
  </r>
  <r>
    <n v="15"/>
    <s v="MUJER"/>
    <n v="343390.86"/>
    <s v="TRABAJADOR INDEPENDIENTE"/>
    <s v="SECTOR PRIVADO"/>
    <s v="SI"/>
    <x v="0"/>
    <s v="NO"/>
    <n v="59"/>
    <s v="No"/>
    <s v="No"/>
    <n v="343390.86"/>
    <s v="TRABAJADOR INDEPENDIENTE"/>
    <n v="59"/>
  </r>
  <r>
    <n v="16"/>
    <s v="MUJER"/>
    <n v="1943489.5"/>
    <s v="ASALARIADO"/>
    <s v="SECTOR PUBLICO"/>
    <s v="SI"/>
    <x v="0"/>
    <s v="NO"/>
    <n v="58"/>
    <s v="No"/>
    <s v="No"/>
    <n v="1943489.5"/>
    <s v="ASALARIADO"/>
    <n v="58"/>
  </r>
  <r>
    <n v="17"/>
    <s v="MUJER"/>
    <n v="1108980"/>
    <s v="ASALARIADO"/>
    <s v="SECTOR PUBLICO"/>
    <s v="SI"/>
    <x v="0"/>
    <s v="SI"/>
    <n v="36"/>
    <s v="No"/>
    <s v="No"/>
    <n v="1108980"/>
    <s v="ASALARIADO"/>
    <n v="36"/>
  </r>
  <r>
    <n v="18"/>
    <s v="MUJER"/>
    <n v="133157"/>
    <s v="ASALARIADO"/>
    <s v="SECTOR PRIVADO"/>
    <s v="SI"/>
    <x v="0"/>
    <s v="NO"/>
    <n v="39"/>
    <s v="No"/>
    <s v="No"/>
    <n v="133157"/>
    <s v="ASALARIADO"/>
    <n v="39"/>
  </r>
  <r>
    <n v="19"/>
    <s v="HOMBRE"/>
    <n v="553939"/>
    <s v="ASALARIADO"/>
    <s v="SECTOR PRIVADO"/>
    <s v="SI"/>
    <x v="0"/>
    <s v="NO"/>
    <n v="45"/>
    <s v="No"/>
    <s v="No"/>
    <n v="553939"/>
    <s v="ASALARIADO"/>
    <n v="45"/>
  </r>
  <r>
    <n v="20"/>
    <s v="MUJER"/>
    <n v="309820"/>
    <s v="ASEGURADO VOLUNTARIO"/>
    <s v="SECTOR PRIVADO"/>
    <s v="SI"/>
    <x v="1"/>
    <s v="SI"/>
    <n v="52"/>
    <s v="No"/>
    <s v="No"/>
    <n v="309820"/>
    <s v="ASEGURADO VOLUNTARIO"/>
    <n v="52"/>
  </r>
  <r>
    <n v="21"/>
    <s v="MUJER"/>
    <m/>
    <s v="ASALARIADO"/>
    <s v="SECTOR PRIVADO"/>
    <s v="SI"/>
    <x v="1"/>
    <s v="NO"/>
    <n v="28"/>
    <s v="No"/>
    <s v="No"/>
    <n v="657425.23697218252"/>
    <s v="ASALARIADO"/>
    <n v="28"/>
  </r>
  <r>
    <n v="22"/>
    <s v="HOMBRE"/>
    <n v="278030"/>
    <s v="CONVENIOS ESPECIALES DE TRABAJADORES INDEPENDIENTES"/>
    <s v="SECTOR PRIVADO"/>
    <s v="SI"/>
    <x v="0"/>
    <s v="NO"/>
    <n v="59"/>
    <s v="No"/>
    <s v="No"/>
    <n v="278030"/>
    <s v="CONVENIOS ESPECIALES DE TRABAJADORES INDEPENDIENTES"/>
    <n v="59"/>
  </r>
  <r>
    <n v="23"/>
    <s v="HOMBRE"/>
    <n v="2124814"/>
    <s v="ASALARIADO"/>
    <s v="SECTOR PRIVADO"/>
    <s v="SI"/>
    <x v="0"/>
    <s v="NO"/>
    <n v="32"/>
    <s v="No"/>
    <s v="No"/>
    <n v="2124814"/>
    <s v="ASALARIADO"/>
    <n v="32"/>
  </r>
  <r>
    <n v="24"/>
    <s v="HOMBRE"/>
    <n v="191744.68"/>
    <s v="ASALARIADO"/>
    <s v="SECTOR PRIVADO"/>
    <s v="SI"/>
    <x v="0"/>
    <s v="NO"/>
    <n v="18"/>
    <s v="No"/>
    <s v="No"/>
    <n v="191744.68"/>
    <s v="ASALARIADO"/>
    <n v="18"/>
  </r>
  <r>
    <n v="25"/>
    <s v="MUJER"/>
    <n v="1117489"/>
    <s v="ASALARIADO"/>
    <s v="SECTOR PUBLICO"/>
    <s v="SI"/>
    <x v="0"/>
    <s v="SI"/>
    <n v="36"/>
    <s v="No"/>
    <s v="No"/>
    <n v="1117489"/>
    <s v="ASALARIADO"/>
    <n v="36"/>
  </r>
  <r>
    <n v="26"/>
    <s v="HOMBRE"/>
    <n v="1451530"/>
    <s v="PENSIONADOS EN SU PROPIO SISTEMA"/>
    <s v="SECTOR PUBLICO"/>
    <s v="SI"/>
    <x v="0"/>
    <s v="NO"/>
    <n v="62"/>
    <s v="No"/>
    <s v="No"/>
    <n v="1451530"/>
    <s v="PENSIONADOS EN SU PROPIO SISTEMA"/>
    <n v="62"/>
  </r>
  <r>
    <n v="27"/>
    <s v="HOMBRE"/>
    <n v="66700"/>
    <s v="ASALARIADO"/>
    <s v="SECTOR PRIVADO"/>
    <s v="SI"/>
    <x v="0"/>
    <s v="NO"/>
    <n v="38"/>
    <s v="No"/>
    <s v="No"/>
    <n v="66700"/>
    <s v="ASALARIADO"/>
    <n v="38"/>
  </r>
  <r>
    <n v="28"/>
    <s v="MUJER"/>
    <n v="73410"/>
    <s v="ASALARIADO"/>
    <s v="SECTOR PRIVADO"/>
    <s v="SI"/>
    <x v="1"/>
    <s v="NO"/>
    <n v="22"/>
    <s v="No"/>
    <s v="No"/>
    <n v="73410"/>
    <s v="ASALARIADO"/>
    <n v="22"/>
  </r>
  <r>
    <n v="29"/>
    <s v="HOMBRE"/>
    <n v="815355.66"/>
    <s v="ASALARIADO"/>
    <s v="SECTOR PUBLICO"/>
    <s v="SI"/>
    <x v="0"/>
    <s v="NO"/>
    <n v="42"/>
    <s v="No"/>
    <s v="No"/>
    <n v="815355.66"/>
    <s v="ASALARIADO"/>
    <n v="42"/>
  </r>
  <r>
    <n v="30"/>
    <s v="HOMBRE"/>
    <n v="398125"/>
    <s v="ASALARIADO"/>
    <s v="SECTOR PRIVADO"/>
    <s v="SI"/>
    <x v="0"/>
    <s v="NO"/>
    <n v="38"/>
    <s v="No"/>
    <s v="No"/>
    <n v="398125"/>
    <s v="ASALARIADO"/>
    <n v="38"/>
  </r>
  <r>
    <n v="31"/>
    <s v="HOMBRE"/>
    <n v="606763.96"/>
    <s v="ASALARIADO"/>
    <s v="SECTOR PRIVADO"/>
    <s v="SI"/>
    <x v="0"/>
    <s v="NO"/>
    <n v="39"/>
    <s v="No"/>
    <s v="No"/>
    <n v="606763.96"/>
    <s v="ASALARIADO"/>
    <n v="39"/>
  </r>
  <r>
    <n v="32"/>
    <s v="HOMBRE"/>
    <n v="360420"/>
    <s v="TRABAJADOR INDEPENDIENTE"/>
    <s v="SECTOR PRIVADO"/>
    <s v="SI"/>
    <x v="0"/>
    <s v="SI"/>
    <n v="53"/>
    <s v="No"/>
    <s v="No"/>
    <n v="360420"/>
    <s v="TRABAJADOR INDEPENDIENTE"/>
    <n v="53"/>
  </r>
  <r>
    <n v="33"/>
    <s v="MUJER"/>
    <n v="297046"/>
    <s v="ASALARIADO"/>
    <s v="SECTOR PRIVADO"/>
    <s v="SI"/>
    <x v="1"/>
    <s v="NO"/>
    <n v="41"/>
    <s v="No"/>
    <s v="No"/>
    <n v="297046"/>
    <s v="ASALARIADO"/>
    <n v="41"/>
  </r>
  <r>
    <n v="34"/>
    <s v="HOMBRE"/>
    <n v="558030"/>
    <s v="ASALARIADO"/>
    <s v="SECTOR PRIVADO"/>
    <s v="SI"/>
    <x v="0"/>
    <s v="NO"/>
    <n v="28"/>
    <s v="No"/>
    <s v="No"/>
    <n v="558030"/>
    <s v="ASALARIADO"/>
    <n v="28"/>
  </r>
  <r>
    <n v="35"/>
    <s v="HOMBRE"/>
    <n v="68309.03"/>
    <s v="ASALARIADO"/>
    <s v="SECTOR PRIVADO"/>
    <s v="SI"/>
    <x v="0"/>
    <s v="NO"/>
    <n v="43"/>
    <s v="No"/>
    <s v="No"/>
    <n v="68309.03"/>
    <s v="ASALARIADO"/>
    <n v="43"/>
  </r>
  <r>
    <n v="36"/>
    <s v="HOMBRE"/>
    <m/>
    <s v="ASALARIADO"/>
    <s v="SECTOR PUBLICO"/>
    <s v="SI"/>
    <x v="0"/>
    <s v="NO"/>
    <n v="62"/>
    <s v="No"/>
    <s v="No"/>
    <n v="657425.23697218252"/>
    <s v="ASALARIADO"/>
    <n v="62"/>
  </r>
  <r>
    <n v="37"/>
    <s v="HOMBRE"/>
    <n v="1552307.5"/>
    <s v="ASALARIADO"/>
    <s v="SECTOR PRIVADO"/>
    <s v="SI"/>
    <x v="1"/>
    <s v="NO"/>
    <n v="41"/>
    <s v="No"/>
    <s v="No"/>
    <n v="1552307.5"/>
    <s v="ASALARIADO"/>
    <n v="41"/>
  </r>
  <r>
    <n v="38"/>
    <s v="HOMBRE"/>
    <n v="1531575"/>
    <s v="ASEGURADO VOLUNTARIO"/>
    <s v="SECTOR PRIVADO"/>
    <s v="SI"/>
    <x v="1"/>
    <s v="NO"/>
    <n v="66"/>
    <s v="No"/>
    <s v="No"/>
    <n v="1531575"/>
    <s v="ASEGURADO VOLUNTARIO"/>
    <n v="66"/>
  </r>
  <r>
    <n v="39"/>
    <s v="HOMBRE"/>
    <n v="3220569.09"/>
    <s v="ASALARIADO"/>
    <s v="SECTOR PRIVADO"/>
    <s v="SI"/>
    <x v="0"/>
    <s v="NO"/>
    <n v="48"/>
    <s v="Atípico"/>
    <s v="No"/>
    <n v="3220569.09"/>
    <s v="ASALARIADO"/>
    <n v="48"/>
  </r>
  <r>
    <n v="40"/>
    <s v="HOMBRE"/>
    <n v="658917"/>
    <s v="ASALARIADO"/>
    <s v="SECTOR PUBLICO"/>
    <s v="SI"/>
    <x v="0"/>
    <s v="SI"/>
    <n v="56"/>
    <s v="No"/>
    <s v="No"/>
    <n v="658917"/>
    <s v="ASALARIADO"/>
    <n v="56"/>
  </r>
  <r>
    <n v="41"/>
    <s v="HOMBRE"/>
    <n v="631707.6"/>
    <s v="ASALARIADO"/>
    <s v="SECTOR PRIVADO"/>
    <s v="SI"/>
    <x v="0"/>
    <s v="NO"/>
    <n v="25"/>
    <s v="No"/>
    <s v="No"/>
    <n v="631707.6"/>
    <s v="ASALARIADO"/>
    <n v="25"/>
  </r>
  <r>
    <n v="42"/>
    <s v="MUJER"/>
    <n v="977376"/>
    <s v="ASALARIADO"/>
    <s v="SECTOR PRIVADO"/>
    <s v="SI"/>
    <x v="0"/>
    <s v="NO"/>
    <n v="33"/>
    <s v="No"/>
    <s v="No"/>
    <n v="977376"/>
    <s v="ASALARIADO"/>
    <n v="33"/>
  </r>
  <r>
    <n v="43"/>
    <s v="MUJER"/>
    <n v="278030"/>
    <s v="CONVENIOS ESPECIALES DE TRABAJADORES INDEPENDIENTES"/>
    <s v="SECTOR PRIVADO"/>
    <s v="SI"/>
    <x v="1"/>
    <s v="NO"/>
    <n v="23"/>
    <s v="No"/>
    <s v="No"/>
    <n v="278030"/>
    <s v="CONVENIOS ESPECIALES DE TRABAJADORES INDEPENDIENTES"/>
    <n v="23"/>
  </r>
  <r>
    <n v="44"/>
    <s v="HOMBRE"/>
    <n v="633750"/>
    <s v="ASALARIADO"/>
    <s v="SECTOR PRIVADO"/>
    <s v="SI"/>
    <x v="0"/>
    <s v="NO"/>
    <n v="43"/>
    <s v="No"/>
    <s v="No"/>
    <n v="633750"/>
    <s v="ASALARIADO"/>
    <n v="43"/>
  </r>
  <r>
    <n v="45"/>
    <s v="MUJER"/>
    <n v="376776"/>
    <s v="ASALARIADO"/>
    <s v="SECTOR PRIVADO"/>
    <s v="SI"/>
    <x v="0"/>
    <s v="NO"/>
    <n v="27"/>
    <s v="No"/>
    <s v="No"/>
    <n v="376776"/>
    <s v="ASALARIADO"/>
    <n v="27"/>
  </r>
  <r>
    <n v="46"/>
    <s v="MUJER"/>
    <n v="1878386.22"/>
    <s v="ASALARIADO"/>
    <s v="SECTOR PRIVADO"/>
    <s v="SI"/>
    <x v="0"/>
    <s v="NO"/>
    <n v="28"/>
    <s v="No"/>
    <s v="No"/>
    <n v="1878386.22"/>
    <s v="ASALARIADO"/>
    <n v="28"/>
  </r>
  <r>
    <n v="47"/>
    <s v="MUJER"/>
    <n v="2224883"/>
    <s v="ASALARIADO"/>
    <s v="SECTOR PRIVADO"/>
    <s v="SI"/>
    <x v="0"/>
    <s v="NO"/>
    <n v="49"/>
    <s v="No"/>
    <s v="No"/>
    <n v="2224883"/>
    <s v="ASALARIADO"/>
    <n v="49"/>
  </r>
  <r>
    <n v="48"/>
    <s v="MUJER"/>
    <n v="349000"/>
    <s v="ASALARIADO"/>
    <s v="SECTOR PRIVADO"/>
    <s v="SI"/>
    <x v="0"/>
    <s v="NO"/>
    <n v="36"/>
    <s v="No"/>
    <s v="No"/>
    <n v="349000"/>
    <s v="ASALARIADO"/>
    <n v="36"/>
  </r>
  <r>
    <n v="49"/>
    <s v="HOMBRE"/>
    <n v="675069.69"/>
    <s v="ASALARIADO"/>
    <s v="SECTOR PRIVADO"/>
    <s v="SI"/>
    <x v="0"/>
    <s v="NO"/>
    <n v="39"/>
    <s v="No"/>
    <s v="No"/>
    <n v="675069.69"/>
    <s v="ASALARIADO"/>
    <n v="39"/>
  </r>
  <r>
    <n v="50"/>
    <s v="HOMBRE"/>
    <n v="443282"/>
    <s v="ASALARIADO"/>
    <s v="SECTOR PRIVADO"/>
    <s v="SI"/>
    <x v="1"/>
    <s v="NO"/>
    <m/>
    <s v="No"/>
    <s v="No"/>
    <n v="443282"/>
    <s v="ASALARIADO"/>
    <n v="0"/>
  </r>
  <r>
    <n v="51"/>
    <s v="HOMBRE"/>
    <n v="297044.99"/>
    <s v="TRABAJADOR INDEPENDIENTE"/>
    <s v="SECTOR PRIVADO"/>
    <s v="SI"/>
    <x v="0"/>
    <s v="NO"/>
    <n v="66"/>
    <s v="No"/>
    <s v="No"/>
    <n v="297044.99"/>
    <s v="TRABAJADOR INDEPENDIENTE"/>
    <n v="66"/>
  </r>
  <r>
    <n v="52"/>
    <s v="HOMBRE"/>
    <n v="1505458.92"/>
    <s v="ASALARIADO"/>
    <s v="SECTOR PUBLICO"/>
    <s v="SI"/>
    <x v="0"/>
    <s v="NO"/>
    <m/>
    <s v="No"/>
    <s v="No"/>
    <n v="1505458.92"/>
    <s v="ASALARIADO"/>
    <n v="0"/>
  </r>
  <r>
    <n v="53"/>
    <s v="MUJER"/>
    <n v="743436"/>
    <s v="ASALARIADO"/>
    <s v="SECTOR PRIVADO"/>
    <s v="SI"/>
    <x v="0"/>
    <s v="NO"/>
    <n v="28"/>
    <s v="No"/>
    <s v="No"/>
    <n v="743436"/>
    <s v="ASALARIADO"/>
    <n v="28"/>
  </r>
  <r>
    <n v="54"/>
    <s v="HOMBRE"/>
    <n v="379422"/>
    <s v="TRABAJADOR INDEPENDIENTE"/>
    <s v="SECTOR PRIVADO"/>
    <s v="SI"/>
    <x v="0"/>
    <s v="NO"/>
    <n v="43"/>
    <s v="No"/>
    <s v="No"/>
    <n v="379422"/>
    <s v="TRABAJADOR INDEPENDIENTE"/>
    <n v="43"/>
  </r>
  <r>
    <n v="55"/>
    <s v="HOMBRE"/>
    <n v="300000"/>
    <s v="ASEGURADO VOLUNTARIO"/>
    <s v="SECTOR PRIVADO"/>
    <s v="SI"/>
    <x v="0"/>
    <s v="NO"/>
    <n v="44"/>
    <s v="No"/>
    <s v="No"/>
    <n v="300000"/>
    <s v="ASEGURADO VOLUNTARIO"/>
    <n v="44"/>
  </r>
  <r>
    <n v="56"/>
    <s v="MUJER"/>
    <n v="159787.22"/>
    <s v="ASALARIADO"/>
    <s v="SECTOR PRIVADO"/>
    <s v="SI"/>
    <x v="1"/>
    <s v="NO"/>
    <n v="44"/>
    <s v="No"/>
    <s v="No"/>
    <n v="159787.22"/>
    <s v="ASALARIADO"/>
    <n v="44"/>
  </r>
  <r>
    <n v="57"/>
    <s v="MUJER"/>
    <n v="267741.03999999998"/>
    <s v="ASALARIADO"/>
    <s v="SECTOR PRIVADO"/>
    <s v="SI"/>
    <x v="0"/>
    <s v="NO"/>
    <n v="32"/>
    <s v="No"/>
    <s v="No"/>
    <n v="267741.03999999998"/>
    <s v="ASALARIADO"/>
    <n v="32"/>
  </r>
  <r>
    <n v="58"/>
    <s v="MUJER"/>
    <n v="376777"/>
    <s v="ASALARIADO"/>
    <s v="SECTOR PRIVADO"/>
    <s v="SI"/>
    <x v="0"/>
    <s v="NO"/>
    <n v="43"/>
    <s v="No"/>
    <s v="No"/>
    <n v="376777"/>
    <s v="ASALARIADO"/>
    <n v="43"/>
  </r>
  <r>
    <n v="59"/>
    <s v="HOMBRE"/>
    <n v="386161"/>
    <s v="TRABAJADOR INDEPENDIENTE"/>
    <s v="SECTOR PRIVADO"/>
    <s v="SI"/>
    <x v="0"/>
    <s v="SI"/>
    <n v="45"/>
    <s v="No"/>
    <s v="No"/>
    <n v="386161"/>
    <s v="TRABAJADOR INDEPENDIENTE"/>
    <n v="45"/>
  </r>
  <r>
    <n v="60"/>
    <s v="HOMBRE"/>
    <n v="278030"/>
    <s v="CONVENIOS ESPECIALES DE TRABAJADORES INDEPENDIENTES"/>
    <s v="SECTOR PRIVADO"/>
    <s v="SI"/>
    <x v="0"/>
    <s v="NO"/>
    <n v="22"/>
    <s v="No"/>
    <s v="No"/>
    <n v="278030"/>
    <s v="CONVENIOS ESPECIALES DE TRABAJADORES INDEPENDIENTES"/>
    <n v="22"/>
  </r>
  <r>
    <n v="61"/>
    <s v="HOMBRE"/>
    <n v="1594012.66"/>
    <s v="ASALARIADO"/>
    <s v="SECTOR PRIVADO"/>
    <s v="SI"/>
    <x v="0"/>
    <s v="NO"/>
    <n v="32"/>
    <s v="No"/>
    <s v="No"/>
    <n v="1594012.66"/>
    <s v="ASALARIADO"/>
    <n v="32"/>
  </r>
  <r>
    <n v="62"/>
    <s v="HOMBRE"/>
    <n v="1401725.03"/>
    <s v="PENSIONADOS EN SU PROPIO SISTEMA"/>
    <s v="SECTOR PUBLICO"/>
    <s v="SI"/>
    <x v="0"/>
    <s v="NO"/>
    <n v="85"/>
    <s v="No"/>
    <s v="No"/>
    <n v="1401725.03"/>
    <s v="PENSIONADOS EN SU PROPIO SISTEMA"/>
    <n v="85"/>
  </r>
  <r>
    <n v="63"/>
    <s v="HOMBRE"/>
    <n v="366358.49"/>
    <s v="ASALARIADO"/>
    <s v="SECTOR PRIVADO"/>
    <s v="SI"/>
    <x v="0"/>
    <s v="NO"/>
    <n v="51"/>
    <s v="No"/>
    <s v="No"/>
    <n v="366358.49"/>
    <s v="ASALARIADO"/>
    <n v="51"/>
  </r>
  <r>
    <n v="64"/>
    <s v="MUJER"/>
    <n v="411794"/>
    <s v="TRABAJADOR INDEPENDIENTE"/>
    <s v="SECTOR PRIVADO"/>
    <s v="SI"/>
    <x v="0"/>
    <s v="NO"/>
    <n v="53"/>
    <s v="No"/>
    <s v="No"/>
    <n v="411794"/>
    <s v="TRABAJADOR INDEPENDIENTE"/>
    <n v="53"/>
  </r>
  <r>
    <n v="65"/>
    <s v="HOMBRE"/>
    <n v="340510.83"/>
    <s v="ASALARIADO"/>
    <s v="SECTOR PRIVADO"/>
    <s v="SI"/>
    <x v="0"/>
    <s v="NO"/>
    <n v="40"/>
    <s v="No"/>
    <s v="No"/>
    <n v="340510.83"/>
    <s v="ASALARIADO"/>
    <n v="40"/>
  </r>
  <r>
    <n v="66"/>
    <s v="HOMBRE"/>
    <n v="3217736"/>
    <s v="ASALARIADO"/>
    <s v="SECTOR PRIVADO"/>
    <s v="SI"/>
    <x v="0"/>
    <s v="NO"/>
    <n v="32"/>
    <s v="Atípico"/>
    <s v="No"/>
    <n v="3217736"/>
    <s v="ASALARIADO"/>
    <n v="32"/>
  </r>
  <r>
    <n v="67"/>
    <s v="HOMBRE"/>
    <n v="133603.53"/>
    <s v="PENSIONADOS EN SU PROPIO SISTEMA"/>
    <s v="SECTOR PUBLICO"/>
    <s v="SI"/>
    <x v="0"/>
    <s v="NO"/>
    <n v="72"/>
    <s v="No"/>
    <s v="No"/>
    <n v="133603.53"/>
    <s v="PENSIONADOS EN SU PROPIO SISTEMA"/>
    <n v="72"/>
  </r>
  <r>
    <n v="68"/>
    <s v="HOMBRE"/>
    <n v="140435.81"/>
    <s v="PENSIONADOS EN SU PROPIO SISTEMA"/>
    <s v="SECTOR PUBLICO"/>
    <s v="SI"/>
    <x v="0"/>
    <s v="NO"/>
    <n v="74"/>
    <s v="No"/>
    <s v="No"/>
    <n v="140435.81"/>
    <s v="PENSIONADOS EN SU PROPIO SISTEMA"/>
    <n v="74"/>
  </r>
  <r>
    <n v="69"/>
    <s v="HOMBRE"/>
    <n v="1866932.5"/>
    <s v="ASALARIADO"/>
    <s v="SECTOR PUBLICO"/>
    <s v="SI"/>
    <x v="0"/>
    <s v="NO"/>
    <n v="57"/>
    <s v="No"/>
    <s v="No"/>
    <n v="1866932.5"/>
    <s v="ASALARIADO"/>
    <n v="57"/>
  </r>
  <r>
    <n v="70"/>
    <s v="HOMBRE"/>
    <n v="299647"/>
    <s v="ASEGURADO VOLUNTARIO"/>
    <s v="SECTOR PRIVADO"/>
    <s v="SI"/>
    <x v="0"/>
    <s v="NO"/>
    <m/>
    <s v="No"/>
    <s v="No"/>
    <n v="299647"/>
    <s v="ASEGURADO VOLUNTARIO"/>
    <n v="0"/>
  </r>
  <r>
    <n v="71"/>
    <s v="MUJER"/>
    <n v="544163.5"/>
    <s v="ASALARIADO"/>
    <s v="SECTOR PRIVADO"/>
    <s v="SI"/>
    <x v="0"/>
    <s v="NO"/>
    <n v="24"/>
    <s v="No"/>
    <s v="No"/>
    <n v="544163.5"/>
    <s v="ASALARIADO"/>
    <n v="24"/>
  </r>
  <r>
    <n v="72"/>
    <s v="MUJER"/>
    <n v="2128928"/>
    <s v=""/>
    <s v="SECTOR PUBLICO"/>
    <s v="SI"/>
    <x v="0"/>
    <s v="SI"/>
    <n v="42"/>
    <s v="No"/>
    <s v="No"/>
    <n v="2128928"/>
    <s v="ASALARIADO"/>
    <n v="42"/>
  </r>
  <r>
    <n v="73"/>
    <s v="HOMBRE"/>
    <n v="278030"/>
    <s v="CONVENIOS ESPECIALES DE TRABAJADORES INDEPENDIENTES"/>
    <s v="SECTOR PRIVADO"/>
    <s v="SI"/>
    <x v="0"/>
    <s v="NO"/>
    <n v="57"/>
    <s v="No"/>
    <s v="No"/>
    <n v="278030"/>
    <s v="CONVENIOS ESPECIALES DE TRABAJADORES INDEPENDIENTES"/>
    <n v="57"/>
  </r>
  <r>
    <n v="74"/>
    <s v="MUJER"/>
    <n v="508972.79999999999"/>
    <s v="ASALARIADO"/>
    <s v="SECTOR PUBLICO"/>
    <s v="SI"/>
    <x v="0"/>
    <s v="NO"/>
    <n v="46"/>
    <s v="No"/>
    <s v="No"/>
    <n v="508972.79999999999"/>
    <s v="ASALARIADO"/>
    <n v="46"/>
  </r>
  <r>
    <n v="75"/>
    <s v="HOMBRE"/>
    <n v="476424.06"/>
    <s v="ASALARIADO"/>
    <s v="SECTOR PRIVADO"/>
    <s v="SI"/>
    <x v="0"/>
    <s v="NO"/>
    <n v="24"/>
    <s v="No"/>
    <s v="No"/>
    <n v="476424.06"/>
    <s v="ASALARIADO"/>
    <n v="24"/>
  </r>
  <r>
    <n v="76"/>
    <s v="MUJER"/>
    <n v="278035"/>
    <s v="TRABAJADOR INDEPENDIENTE"/>
    <s v="SECTOR PRIVADO"/>
    <s v="SI"/>
    <x v="0"/>
    <s v="SI"/>
    <n v="27"/>
    <s v="No"/>
    <s v="No"/>
    <n v="278035"/>
    <s v="TRABAJADOR INDEPENDIENTE"/>
    <n v="27"/>
  </r>
  <r>
    <n v="77"/>
    <s v="HOMBRE"/>
    <n v="297046"/>
    <s v="ASEGURADO VOLUNTARIO"/>
    <s v="SECTOR PRIVADO"/>
    <s v="NO"/>
    <x v="0"/>
    <s v="SI"/>
    <n v="29"/>
    <s v="No"/>
    <s v="No"/>
    <n v="297046"/>
    <s v="ASEGURADO VOLUNTARIO"/>
    <n v="29"/>
  </r>
  <r>
    <n v="78"/>
    <s v="MUJER"/>
    <n v="643859.19999999995"/>
    <s v="ASALARIADO"/>
    <s v="SECTOR PUBLICO"/>
    <s v="SI"/>
    <x v="0"/>
    <s v="NO"/>
    <n v="35"/>
    <s v="No"/>
    <s v="No"/>
    <n v="643859.19999999995"/>
    <s v="ASALARIADO"/>
    <n v="35"/>
  </r>
  <r>
    <n v="79"/>
    <s v="HOMBRE"/>
    <n v="364678.16"/>
    <s v="ASALARIADO"/>
    <s v="SECTOR PRIVADO"/>
    <s v="SI"/>
    <x v="0"/>
    <s v="NO"/>
    <n v="28"/>
    <s v="No"/>
    <s v="No"/>
    <n v="364678.16"/>
    <s v="ASALARIADO"/>
    <n v="28"/>
  </r>
  <r>
    <n v="80"/>
    <s v="MUJER"/>
    <n v="297046"/>
    <s v="ASEGURADO VOLUNTARIO"/>
    <s v="SECTOR PRIVADO"/>
    <s v="SI"/>
    <x v="0"/>
    <s v="NO"/>
    <n v="50"/>
    <s v="No"/>
    <s v="No"/>
    <n v="297046"/>
    <s v="ASEGURADO VOLUNTARIO"/>
    <n v="50"/>
  </r>
  <r>
    <n v="81"/>
    <s v="MUJER"/>
    <n v="909000"/>
    <s v="ASALARIADO"/>
    <s v="SECTOR PRIVADO"/>
    <s v="SI"/>
    <x v="0"/>
    <s v="SI"/>
    <n v="27"/>
    <s v="No"/>
    <s v="No"/>
    <n v="909000"/>
    <s v="ASALARIADO"/>
    <n v="27"/>
  </r>
  <r>
    <n v="82"/>
    <s v="MUJER"/>
    <n v="1769610.96"/>
    <s v="ASALARIADO"/>
    <s v="SECTOR PUBLICO"/>
    <s v="SI"/>
    <x v="0"/>
    <s v="NO"/>
    <n v="56"/>
    <s v="No"/>
    <s v="No"/>
    <n v="1769610.96"/>
    <s v="ASALARIADO"/>
    <n v="56"/>
  </r>
  <r>
    <n v="83"/>
    <s v="HOMBRE"/>
    <n v="415861"/>
    <s v="TRABAJADOR INDEPENDIENTE"/>
    <s v="SECTOR PRIVADO"/>
    <s v="SI"/>
    <x v="0"/>
    <s v="SI"/>
    <n v="34"/>
    <s v="No"/>
    <s v="No"/>
    <n v="415861"/>
    <s v="TRABAJADOR INDEPENDIENTE"/>
    <n v="34"/>
  </r>
  <r>
    <n v="84"/>
    <s v="MUJER"/>
    <n v="1404047"/>
    <s v="ASALARIADO"/>
    <s v="SECTOR PUBLICO"/>
    <s v="SI"/>
    <x v="0"/>
    <s v="SI"/>
    <n v="53"/>
    <s v="No"/>
    <s v="No"/>
    <n v="1404047"/>
    <s v="ASALARIADO"/>
    <n v="53"/>
  </r>
  <r>
    <n v="85"/>
    <s v="MUJER"/>
    <n v="457842.57"/>
    <s v="ASALARIADO"/>
    <s v="SECTOR PRIVADO"/>
    <s v="SI"/>
    <x v="0"/>
    <s v="NO"/>
    <n v="50"/>
    <s v="No"/>
    <s v="No"/>
    <n v="457842.57"/>
    <s v="ASALARIADO"/>
    <n v="50"/>
  </r>
  <r>
    <n v="86"/>
    <s v="MUJER"/>
    <n v="297046"/>
    <s v="ASEGURADO VOLUNTARIO"/>
    <s v="SECTOR PRIVADO"/>
    <s v="SI"/>
    <x v="0"/>
    <s v="NO"/>
    <n v="36"/>
    <s v="No"/>
    <s v="No"/>
    <n v="297046"/>
    <s v="ASEGURADO VOLUNTARIO"/>
    <n v="36"/>
  </r>
  <r>
    <n v="87"/>
    <s v="HOMBRE"/>
    <n v="347356.26"/>
    <s v="ASALARIADO"/>
    <s v="SECTOR PRIVADO"/>
    <s v="SI"/>
    <x v="0"/>
    <s v="NO"/>
    <n v="38"/>
    <s v="No"/>
    <s v="No"/>
    <n v="347356.26"/>
    <s v="ASALARIADO"/>
    <n v="38"/>
  </r>
  <r>
    <n v="88"/>
    <s v="MUJER"/>
    <n v="432031"/>
    <s v="ASALARIADO"/>
    <s v="SECTOR PUBLICO"/>
    <s v="SI"/>
    <x v="0"/>
    <s v="SI"/>
    <n v="31"/>
    <s v="No"/>
    <s v="No"/>
    <n v="432031"/>
    <s v="ASALARIADO"/>
    <n v="31"/>
  </r>
  <r>
    <n v="89"/>
    <s v="HOMBRE"/>
    <n v="419292"/>
    <s v="TRABAJADOR INDEPENDIENTE"/>
    <s v="SECTOR PRIVADO"/>
    <s v="SI"/>
    <x v="1"/>
    <s v="NO"/>
    <n v="36"/>
    <s v="No"/>
    <s v="No"/>
    <n v="419292"/>
    <s v="TRABAJADOR INDEPENDIENTE"/>
    <n v="36"/>
  </r>
  <r>
    <n v="90"/>
    <s v="MUJER"/>
    <n v="622035.81999999995"/>
    <s v="ASALARIADO"/>
    <s v="SECTOR PUBLICO"/>
    <s v="SI"/>
    <x v="0"/>
    <s v="NO"/>
    <n v="30"/>
    <s v="No"/>
    <s v="No"/>
    <n v="622035.81999999995"/>
    <s v="ASALARIADO"/>
    <n v="30"/>
  </r>
  <r>
    <n v="91"/>
    <s v="HOMBRE"/>
    <n v="483142.5"/>
    <s v="ASALARIADO"/>
    <s v="SECTOR PRIVADO"/>
    <s v="SI"/>
    <x v="0"/>
    <s v="NO"/>
    <n v="33"/>
    <s v="No"/>
    <s v="No"/>
    <n v="483142.5"/>
    <s v="ASALARIADO"/>
    <n v="33"/>
  </r>
  <r>
    <n v="92"/>
    <s v="HOMBRE"/>
    <n v="609320.69999999995"/>
    <s v="ASALARIADO"/>
    <s v="SECTOR PUBLICO"/>
    <s v="SI"/>
    <x v="0"/>
    <s v="NO"/>
    <n v="39"/>
    <s v="No"/>
    <s v="No"/>
    <n v="609320.69999999995"/>
    <s v="ASALARIADO"/>
    <n v="39"/>
  </r>
  <r>
    <n v="93"/>
    <s v="HOMBRE"/>
    <n v="982902.8"/>
    <s v="ASALARIADO"/>
    <s v="SECTOR PUBLICO"/>
    <s v="SI"/>
    <x v="0"/>
    <s v="NO"/>
    <n v="49"/>
    <s v="No"/>
    <s v="No"/>
    <n v="982902.8"/>
    <s v="ASALARIADO"/>
    <n v="49"/>
  </r>
  <r>
    <n v="94"/>
    <s v="MUJER"/>
    <n v="800002"/>
    <s v="ASALARIADO"/>
    <s v="SECTOR PRIVADO"/>
    <s v="SI"/>
    <x v="0"/>
    <s v="NO"/>
    <n v="30"/>
    <s v="No"/>
    <s v="No"/>
    <n v="800002"/>
    <s v="ASALARIADO"/>
    <n v="30"/>
  </r>
  <r>
    <n v="95"/>
    <s v="HOMBRE"/>
    <n v="938875"/>
    <s v="ASALARIADO"/>
    <s v="SECTOR PRIVADO"/>
    <s v="SI"/>
    <x v="0"/>
    <s v="NO"/>
    <n v="28"/>
    <s v="No"/>
    <s v="No"/>
    <n v="938875"/>
    <s v="ASALARIADO"/>
    <n v="28"/>
  </r>
  <r>
    <n v="96"/>
    <s v="MUJER"/>
    <n v="412625.63"/>
    <s v="ASALARIADO"/>
    <s v="SECTOR PRIVADO"/>
    <s v="SI"/>
    <x v="0"/>
    <s v="NO"/>
    <n v="26"/>
    <s v="No"/>
    <s v="No"/>
    <n v="412625.63"/>
    <s v="ASALARIADO"/>
    <n v="26"/>
  </r>
  <r>
    <n v="97"/>
    <s v="HOMBRE"/>
    <n v="234334"/>
    <s v="ASALARIADO"/>
    <s v="SECTOR PRIVADO"/>
    <s v="SI"/>
    <x v="0"/>
    <s v="NO"/>
    <n v="21"/>
    <s v="No"/>
    <s v="No"/>
    <n v="234334"/>
    <s v="ASALARIADO"/>
    <n v="21"/>
  </r>
  <r>
    <n v="98"/>
    <s v="MUJER"/>
    <n v="675720"/>
    <s v="ASALARIADO"/>
    <s v="SECTOR PUBLICO"/>
    <s v="SI"/>
    <x v="0"/>
    <s v="NO"/>
    <n v="36"/>
    <s v="No"/>
    <s v="No"/>
    <n v="675720"/>
    <s v="ASALARIADO"/>
    <n v="36"/>
  </r>
  <r>
    <n v="99"/>
    <s v="MUJER"/>
    <n v="283745.98"/>
    <s v="ASALARIADO"/>
    <s v="SECTOR PRIVADO"/>
    <s v="SI"/>
    <x v="0"/>
    <s v="NO"/>
    <n v="22"/>
    <s v="No"/>
    <s v="No"/>
    <n v="283745.98"/>
    <s v="ASALARIADO"/>
    <n v="22"/>
  </r>
  <r>
    <n v="100"/>
    <s v="MUJER"/>
    <n v="3729038.4"/>
    <s v="ASALARIADO"/>
    <s v="SECTOR PUBLICO"/>
    <s v="SI"/>
    <x v="0"/>
    <s v="NO"/>
    <n v="50"/>
    <s v="Atípico"/>
    <s v="No"/>
    <n v="3729038.4"/>
    <s v="ASALARIADO"/>
    <n v="50"/>
  </r>
  <r>
    <n v="101"/>
    <s v="MUJER"/>
    <n v="300000"/>
    <s v="ASALARIADO"/>
    <s v="SECTOR PRIVADO"/>
    <s v="SI"/>
    <x v="0"/>
    <s v="NO"/>
    <n v="33"/>
    <s v="No"/>
    <s v="No"/>
    <n v="300000"/>
    <s v="ASALARIADO"/>
    <n v="33"/>
  </r>
  <r>
    <n v="102"/>
    <s v="MUJER"/>
    <n v="377900"/>
    <s v="ASALARIADO"/>
    <s v="SECTOR PRIVADO"/>
    <s v="SI"/>
    <x v="0"/>
    <s v="NO"/>
    <n v="57"/>
    <s v="No"/>
    <s v="No"/>
    <n v="377900"/>
    <s v="ASALARIADO"/>
    <n v="57"/>
  </r>
  <r>
    <n v="103"/>
    <s v="HOMBRE"/>
    <n v="300018"/>
    <s v="ASEGURADO VOLUNTARIO"/>
    <s v="SECTOR PRIVADO"/>
    <s v="SI"/>
    <x v="0"/>
    <s v="NO"/>
    <n v="63"/>
    <s v="No"/>
    <s v="No"/>
    <n v="300018"/>
    <s v="ASEGURADO VOLUNTARIO"/>
    <n v="63"/>
  </r>
  <r>
    <n v="104"/>
    <s v="MUJER"/>
    <n v="306643.32"/>
    <s v="ASALARIADO"/>
    <s v="SECTOR PRIVADO"/>
    <s v="SI"/>
    <x v="0"/>
    <s v="NO"/>
    <n v="30"/>
    <s v="No"/>
    <s v="No"/>
    <n v="306643.32"/>
    <s v="ASALARIADO"/>
    <n v="30"/>
  </r>
  <r>
    <n v="105"/>
    <s v="HOMBRE"/>
    <n v="462759"/>
    <s v="ASALARIADO"/>
    <s v="SECTOR PRIVADO"/>
    <s v="SI"/>
    <x v="0"/>
    <s v="NO"/>
    <n v="35"/>
    <s v="No"/>
    <s v="No"/>
    <n v="462759"/>
    <s v="ASALARIADO"/>
    <n v="35"/>
  </r>
  <r>
    <n v="106"/>
    <s v="MUJER"/>
    <n v="1411236"/>
    <s v="ASALARIADO"/>
    <s v="SECTOR PUBLICO"/>
    <s v="SI"/>
    <x v="0"/>
    <s v="NO"/>
    <n v="30"/>
    <s v="No"/>
    <s v="No"/>
    <n v="1411236"/>
    <s v="ASALARIADO"/>
    <n v="30"/>
  </r>
  <r>
    <n v="107"/>
    <s v="HOMBRE"/>
    <n v="310124"/>
    <s v="ASEGURADO VOLUNTARIO"/>
    <s v="SECTOR PRIVADO"/>
    <s v="SI"/>
    <x v="0"/>
    <s v="NO"/>
    <n v="51"/>
    <s v="No"/>
    <s v="No"/>
    <n v="310124"/>
    <s v="ASEGURADO VOLUNTARIO"/>
    <n v="51"/>
  </r>
  <r>
    <n v="108"/>
    <s v="HOMBRE"/>
    <n v="505145"/>
    <s v="TRABAJADOR INDEPENDIENTE"/>
    <s v="SECTOR PRIVADO"/>
    <s v="SI"/>
    <x v="1"/>
    <s v="SI"/>
    <n v="30"/>
    <s v="No"/>
    <s v="No"/>
    <n v="505145"/>
    <s v="TRABAJADOR INDEPENDIENTE"/>
    <n v="30"/>
  </r>
  <r>
    <n v="109"/>
    <s v="HOMBRE"/>
    <n v="386161"/>
    <s v="TRABAJADOR INDEPENDIENTE"/>
    <s v="SECTOR PRIVADO"/>
    <s v="SI"/>
    <x v="0"/>
    <s v="SI"/>
    <n v="44"/>
    <s v="No"/>
    <s v="No"/>
    <n v="386161"/>
    <s v="TRABAJADOR INDEPENDIENTE"/>
    <n v="44"/>
  </r>
  <r>
    <n v="110"/>
    <s v="MUJER"/>
    <n v="297973.5"/>
    <s v="ASALARIADO"/>
    <s v="SECTOR PUBLICO"/>
    <s v="SI"/>
    <x v="0"/>
    <s v="NO"/>
    <n v="43"/>
    <s v="No"/>
    <s v="No"/>
    <n v="297973.5"/>
    <s v="ASALARIADO"/>
    <n v="43"/>
  </r>
  <r>
    <n v="111"/>
    <s v="MUJER"/>
    <n v="338049.9"/>
    <s v="ASALARIADO"/>
    <s v="SECTOR PRIVADO"/>
    <s v="SI"/>
    <x v="0"/>
    <s v="NO"/>
    <n v="43"/>
    <s v="No"/>
    <s v="No"/>
    <n v="338049.9"/>
    <s v="ASALARIADO"/>
    <n v="43"/>
  </r>
  <r>
    <n v="112"/>
    <s v="MUJER"/>
    <n v="298155"/>
    <s v="ASEGURADO VOLUNTARIO"/>
    <s v="SECTOR PRIVADO"/>
    <s v="SI"/>
    <x v="0"/>
    <s v="NO"/>
    <n v="47"/>
    <s v="No"/>
    <s v="No"/>
    <n v="298155"/>
    <s v="ASEGURADO VOLUNTARIO"/>
    <n v="47"/>
  </r>
  <r>
    <n v="113"/>
    <s v="MUJER"/>
    <n v="278030.99"/>
    <s v="CONVENIOS ESPECIALES DE TRABAJADORES INDEPENDIENTES"/>
    <s v="SECTOR PRIVADO"/>
    <s v="SI"/>
    <x v="0"/>
    <s v="NO"/>
    <n v="30"/>
    <s v="No"/>
    <s v="No"/>
    <n v="278030.99"/>
    <s v="CONVENIOS ESPECIALES DE TRABAJADORES INDEPENDIENTES"/>
    <n v="30"/>
  </r>
  <r>
    <n v="114"/>
    <s v="MUJER"/>
    <n v="382026.4"/>
    <s v="ASALARIADO"/>
    <s v="SECTOR PRIVADO"/>
    <s v="SI"/>
    <x v="0"/>
    <s v="NO"/>
    <n v="44"/>
    <s v="No"/>
    <s v="No"/>
    <n v="382026.4"/>
    <s v="ASALARIADO"/>
    <n v="44"/>
  </r>
  <r>
    <n v="115"/>
    <s v="MUJER"/>
    <n v="239485.57"/>
    <s v="ASALARIADO"/>
    <s v="SECTOR PRIVADO"/>
    <s v="SI"/>
    <x v="0"/>
    <s v="NO"/>
    <n v="21"/>
    <s v="No"/>
    <s v="No"/>
    <n v="239485.57"/>
    <s v="ASALARIADO"/>
    <n v="21"/>
  </r>
  <r>
    <n v="116"/>
    <s v="HOMBRE"/>
    <n v="672873.47"/>
    <s v="ASALARIADO"/>
    <s v="SECTOR PRIVADO"/>
    <s v="SI"/>
    <x v="1"/>
    <s v="NO"/>
    <n v="32"/>
    <s v="No"/>
    <s v="No"/>
    <n v="672873.47"/>
    <s v="ASALARIADO"/>
    <n v="32"/>
  </r>
  <r>
    <n v="117"/>
    <s v="MUJER"/>
    <n v="995442"/>
    <s v="ASALARIADO"/>
    <s v="SECTOR PRIVADO"/>
    <s v="SI"/>
    <x v="1"/>
    <s v="SI"/>
    <n v="52"/>
    <s v="No"/>
    <s v="No"/>
    <n v="995442"/>
    <s v="ASALARIADO"/>
    <n v="52"/>
  </r>
  <r>
    <n v="118"/>
    <s v="HOMBRE"/>
    <n v="659864.57999999996"/>
    <s v="ASALARIADO"/>
    <s v="SECTOR PRIVADO"/>
    <s v="SI"/>
    <x v="0"/>
    <s v="NO"/>
    <n v="27"/>
    <s v="No"/>
    <s v="No"/>
    <n v="659864.57999999996"/>
    <s v="ASALARIADO"/>
    <n v="27"/>
  </r>
  <r>
    <n v="119"/>
    <s v="HOMBRE"/>
    <n v="681758.7"/>
    <s v="ASALARIADO"/>
    <s v="SECTOR PRIVADO"/>
    <s v="SI"/>
    <x v="0"/>
    <s v="NO"/>
    <n v="30"/>
    <s v="No"/>
    <s v="No"/>
    <n v="681758.7"/>
    <s v="ASALARIADO"/>
    <n v="30"/>
  </r>
  <r>
    <n v="120"/>
    <s v="MUJER"/>
    <n v="297046"/>
    <s v="ASEGURADO VOLUNTARIO"/>
    <s v="SECTOR PRIVADO"/>
    <s v="SI"/>
    <x v="1"/>
    <s v="SI"/>
    <n v="37"/>
    <s v="No"/>
    <s v="No"/>
    <n v="297046"/>
    <s v="ASEGURADO VOLUNTARIO"/>
    <n v="37"/>
  </r>
  <r>
    <n v="121"/>
    <s v="MUJER"/>
    <n v="149929.63"/>
    <s v="ASALARIADO"/>
    <s v="SECTOR PRIVADO"/>
    <s v="SI"/>
    <x v="1"/>
    <s v="NO"/>
    <n v="28"/>
    <s v="No"/>
    <s v="No"/>
    <n v="149929.63"/>
    <s v="ASALARIADO"/>
    <n v="28"/>
  </r>
  <r>
    <n v="122"/>
    <s v="MUJER"/>
    <n v="297514"/>
    <s v="ASEGURADO VOLUNTARIO"/>
    <s v="SECTOR PRIVADO"/>
    <s v="SI"/>
    <x v="0"/>
    <s v="NO"/>
    <n v="45"/>
    <s v="No"/>
    <s v="No"/>
    <n v="297514"/>
    <s v="ASEGURADO VOLUNTARIO"/>
    <n v="45"/>
  </r>
  <r>
    <n v="123"/>
    <s v="MUJER"/>
    <n v="297062"/>
    <s v="ASEGURADO VOLUNTARIO"/>
    <s v="SECTOR PRIVADO"/>
    <s v="SI"/>
    <x v="0"/>
    <s v="NO"/>
    <n v="40"/>
    <s v="No"/>
    <s v="No"/>
    <n v="297062"/>
    <s v="ASEGURADO VOLUNTARIO"/>
    <n v="40"/>
  </r>
  <r>
    <n v="124"/>
    <s v="HOMBRE"/>
    <n v="1179097"/>
    <s v="ASALARIADO"/>
    <s v="SECTOR PRIVADO"/>
    <s v="SI"/>
    <x v="0"/>
    <s v="NO"/>
    <n v="41"/>
    <s v="No"/>
    <s v="No"/>
    <n v="1179097"/>
    <s v="ASALARIADO"/>
    <n v="41"/>
  </r>
  <r>
    <n v="125"/>
    <s v="HOMBRE"/>
    <n v="300018"/>
    <s v="ASEGURADO VOLUNTARIO"/>
    <s v="SECTOR PRIVADO"/>
    <s v="SI"/>
    <x v="0"/>
    <s v="NO"/>
    <n v="82"/>
    <s v="No"/>
    <s v="No"/>
    <n v="300018"/>
    <s v="ASEGURADO VOLUNTARIO"/>
    <n v="82"/>
  </r>
  <r>
    <n v="126"/>
    <s v="MUJER"/>
    <n v="366996.25"/>
    <s v="ASALARIADO"/>
    <s v="SECTOR PRIVADO"/>
    <s v="SI"/>
    <x v="0"/>
    <s v="NO"/>
    <n v="44"/>
    <s v="No"/>
    <s v="No"/>
    <n v="366996.25"/>
    <s v="ASALARIADO"/>
    <n v="44"/>
  </r>
  <r>
    <n v="127"/>
    <s v="MUJER"/>
    <n v="976712.18"/>
    <s v="ASALARIADO"/>
    <s v="SECTOR PRIVADO"/>
    <s v="SI"/>
    <x v="0"/>
    <s v="NO"/>
    <n v="32"/>
    <s v="No"/>
    <s v="No"/>
    <n v="976712.18"/>
    <s v="ASALARIADO"/>
    <n v="32"/>
  </r>
  <r>
    <n v="128"/>
    <s v="MUJER"/>
    <n v="212500"/>
    <s v="ASALARIADO"/>
    <s v="SECTOR PRIVADO"/>
    <s v="SI"/>
    <x v="1"/>
    <s v="NO"/>
    <n v="45"/>
    <s v="No"/>
    <s v="No"/>
    <n v="212500"/>
    <s v="ASALARIADO"/>
    <n v="45"/>
  </r>
  <r>
    <n v="129"/>
    <s v="HOMBRE"/>
    <n v="300018"/>
    <s v="TRABAJADOR INDEPENDIENTE"/>
    <s v="SECTOR PRIVADO"/>
    <s v="SI"/>
    <x v="0"/>
    <s v="NO"/>
    <n v="58"/>
    <s v="No"/>
    <s v="No"/>
    <n v="300018"/>
    <s v="TRABAJADOR INDEPENDIENTE"/>
    <n v="58"/>
  </r>
  <r>
    <n v="130"/>
    <s v="HOMBRE"/>
    <n v="489327"/>
    <s v="ASALARIADO"/>
    <s v="SECTOR PUBLICO"/>
    <s v="SI"/>
    <x v="0"/>
    <s v="NO"/>
    <n v="33"/>
    <s v="No"/>
    <s v="No"/>
    <n v="489327"/>
    <s v="ASALARIADO"/>
    <n v="33"/>
  </r>
  <r>
    <n v="131"/>
    <s v="MUJER"/>
    <n v="299647"/>
    <s v="ASEGURADO VOLUNTARIO"/>
    <s v="SECTOR PRIVADO"/>
    <s v="SI"/>
    <x v="0"/>
    <s v="NO"/>
    <n v="50"/>
    <s v="No"/>
    <s v="No"/>
    <n v="299647"/>
    <s v="ASEGURADO VOLUNTARIO"/>
    <n v="50"/>
  </r>
  <r>
    <n v="132"/>
    <s v="HOMBRE"/>
    <n v="1093666.56"/>
    <s v="ASALARIADO"/>
    <s v="SECTOR PRIVADO"/>
    <s v="SI"/>
    <x v="0"/>
    <s v="SI"/>
    <n v="55"/>
    <s v="No"/>
    <s v="No"/>
    <n v="1093666.56"/>
    <s v="ASALARIADO"/>
    <n v="55"/>
  </r>
  <r>
    <n v="133"/>
    <s v="HOMBRE"/>
    <n v="677626.04"/>
    <s v="ASALARIADO"/>
    <s v="SECTOR PRIVADO"/>
    <s v="SI"/>
    <x v="0"/>
    <s v="NO"/>
    <n v="57"/>
    <s v="No"/>
    <s v="No"/>
    <n v="677626.04"/>
    <s v="ASALARIADO"/>
    <n v="57"/>
  </r>
  <r>
    <n v="134"/>
    <s v="HOMBRE"/>
    <n v="462063.22"/>
    <s v="ASALARIADO"/>
    <s v="SECTOR PRIVADO"/>
    <s v="SI"/>
    <x v="0"/>
    <s v="NO"/>
    <n v="54"/>
    <s v="No"/>
    <s v="No"/>
    <n v="462063.22"/>
    <s v="ASALARIADO"/>
    <n v="54"/>
  </r>
  <r>
    <n v="135"/>
    <s v="HOMBRE"/>
    <n v="966790.5"/>
    <s v="ASALARIADO"/>
    <s v="SECTOR PUBLICO"/>
    <s v="SI"/>
    <x v="0"/>
    <s v="NO"/>
    <n v="43"/>
    <s v="No"/>
    <s v="No"/>
    <n v="966790.5"/>
    <s v="ASALARIADO"/>
    <n v="43"/>
  </r>
  <r>
    <n v="136"/>
    <s v="HOMBRE"/>
    <n v="318242.84000000003"/>
    <s v="ASALARIADO"/>
    <s v="SECTOR PUBLICO"/>
    <s v="SI"/>
    <x v="0"/>
    <s v="NO"/>
    <n v="59"/>
    <s v="No"/>
    <s v="No"/>
    <n v="318242.84000000003"/>
    <s v="ASALARIADO"/>
    <n v="59"/>
  </r>
  <r>
    <n v="137"/>
    <s v="HOMBRE"/>
    <n v="1411134.97"/>
    <s v="ASALARIADO"/>
    <s v="SECTOR PRIVADO"/>
    <s v="SI"/>
    <x v="0"/>
    <s v="NO"/>
    <n v="31"/>
    <s v="No"/>
    <s v="No"/>
    <n v="1411134.97"/>
    <s v="ASALARIADO"/>
    <n v="31"/>
  </r>
  <r>
    <n v="138"/>
    <s v="MUJER"/>
    <n v="402904"/>
    <s v="CONVENIOS ESPECIALES DE ASEGURADOS VOLUNTARIOS"/>
    <s v="SECTOR PRIVADO"/>
    <s v="SI"/>
    <x v="1"/>
    <s v="NO"/>
    <n v="24"/>
    <s v="No"/>
    <s v="No"/>
    <n v="402904"/>
    <s v="CONVENIOS ESPECIALES DE ASEGURADOS VOLUNTARIOS"/>
    <n v="24"/>
  </r>
  <r>
    <n v="139"/>
    <s v="HOMBRE"/>
    <n v="356903.88"/>
    <s v="ASALARIADO"/>
    <s v="SECTOR PRIVADO"/>
    <s v="SI"/>
    <x v="0"/>
    <s v="NO"/>
    <n v="43"/>
    <s v="No"/>
    <s v="No"/>
    <n v="356903.88"/>
    <s v="ASALARIADO"/>
    <n v="43"/>
  </r>
  <r>
    <n v="140"/>
    <s v="HOMBRE"/>
    <n v="278035"/>
    <s v="ASEGURADO VOLUNTARIO"/>
    <s v="SECTOR PRIVADO"/>
    <s v="SI"/>
    <x v="0"/>
    <s v="NO"/>
    <n v="41"/>
    <s v="No"/>
    <s v="No"/>
    <n v="278035"/>
    <s v="ASEGURADO VOLUNTARIO"/>
    <n v="41"/>
  </r>
  <r>
    <n v="141"/>
    <s v="MUJER"/>
    <n v="297046"/>
    <s v="TRABAJADOR INDEPENDIENTE"/>
    <s v="SECTOR PRIVADO"/>
    <s v="SI"/>
    <x v="0"/>
    <s v="NO"/>
    <n v="65"/>
    <s v="No"/>
    <s v="No"/>
    <n v="297046"/>
    <s v="TRABAJADOR INDEPENDIENTE"/>
    <n v="65"/>
  </r>
  <r>
    <n v="142"/>
    <s v="MUJER"/>
    <n v="400000"/>
    <s v="ASALARIADO"/>
    <s v="SECTOR PRIVADO"/>
    <s v="SI"/>
    <x v="0"/>
    <s v="NO"/>
    <n v="46"/>
    <s v="No"/>
    <s v="No"/>
    <n v="400000"/>
    <s v="ASALARIADO"/>
    <n v="46"/>
  </r>
  <r>
    <n v="143"/>
    <s v="MUJER"/>
    <n v="497114.36"/>
    <s v="ASALARIADO"/>
    <s v="SECTOR PUBLICO"/>
    <s v="SI"/>
    <x v="0"/>
    <s v="NO"/>
    <n v="28"/>
    <s v="No"/>
    <s v="No"/>
    <n v="497114.36"/>
    <s v="ASALARIADO"/>
    <n v="28"/>
  </r>
  <r>
    <n v="144"/>
    <s v="HOMBRE"/>
    <n v="270074"/>
    <s v="ASALARIADO"/>
    <s v="SECTOR PRIVADO"/>
    <s v="SI"/>
    <x v="0"/>
    <s v="SI"/>
    <n v="60"/>
    <s v="No"/>
    <s v="No"/>
    <n v="270074"/>
    <s v="ASALARIADO"/>
    <n v="60"/>
  </r>
  <r>
    <n v="145"/>
    <s v="HOMBRE"/>
    <n v="680668.64"/>
    <s v="ASALARIADO"/>
    <s v="SECTOR PRIVADO"/>
    <s v="SI"/>
    <x v="0"/>
    <s v="NO"/>
    <n v="37"/>
    <s v="No"/>
    <s v="No"/>
    <n v="680668.64"/>
    <s v="ASALARIADO"/>
    <n v="37"/>
  </r>
  <r>
    <n v="146"/>
    <s v="MUJER"/>
    <n v="148500"/>
    <s v="ASALARIADO"/>
    <s v="SECTOR PRIVADO"/>
    <s v="SI"/>
    <x v="0"/>
    <s v="NO"/>
    <n v="50"/>
    <s v="No"/>
    <s v="No"/>
    <n v="148500"/>
    <s v="ASALARIADO"/>
    <n v="50"/>
  </r>
  <r>
    <n v="147"/>
    <s v="MUJER"/>
    <n v="372323"/>
    <s v="ASALARIADO"/>
    <s v="SECTOR PUBLICO"/>
    <s v="SI"/>
    <x v="0"/>
    <s v="NO"/>
    <n v="29"/>
    <s v="No"/>
    <s v="No"/>
    <n v="372323"/>
    <s v="ASALARIADO"/>
    <n v="29"/>
  </r>
  <r>
    <n v="148"/>
    <s v="MUJER"/>
    <n v="1069289.8"/>
    <s v="PENSIONADOS EN SU PROPIO SISTEMA"/>
    <s v="SECTOR PUBLICO"/>
    <s v="SI"/>
    <x v="0"/>
    <s v="NO"/>
    <n v="86"/>
    <s v="No"/>
    <s v="No"/>
    <n v="1069289.8"/>
    <s v="PENSIONADOS EN SU PROPIO SISTEMA"/>
    <n v="86"/>
  </r>
  <r>
    <n v="149"/>
    <s v="MUJER"/>
    <n v="258000"/>
    <s v="ASALARIADO"/>
    <s v="SECTOR PRIVADO"/>
    <s v="SI"/>
    <x v="0"/>
    <s v="NO"/>
    <n v="30"/>
    <s v="No"/>
    <s v="No"/>
    <n v="258000"/>
    <s v="ASALARIADO"/>
    <n v="30"/>
  </r>
  <r>
    <n v="150"/>
    <s v="MUJER"/>
    <n v="304345"/>
    <s v="ASEGURADO VOLUNTARIO"/>
    <s v="SECTOR PRIVADO"/>
    <s v="SI"/>
    <x v="0"/>
    <s v="NO"/>
    <n v="50"/>
    <s v="No"/>
    <s v="No"/>
    <n v="304345"/>
    <s v="ASEGURADO VOLUNTARIO"/>
    <n v="50"/>
  </r>
  <r>
    <n v="151"/>
    <s v="MUJER"/>
    <n v="299647"/>
    <s v=""/>
    <s v="SECTOR PRIVADO"/>
    <s v="SI"/>
    <x v="0"/>
    <s v="NO"/>
    <n v="40"/>
    <s v="No"/>
    <s v="No"/>
    <n v="299647"/>
    <s v="ASALARIADO"/>
    <n v="40"/>
  </r>
  <r>
    <n v="152"/>
    <s v="HOMBRE"/>
    <n v="253472"/>
    <s v="ASALARIADO"/>
    <s v="SECTOR PRIVADO"/>
    <s v="SI"/>
    <x v="1"/>
    <s v="NO"/>
    <n v="21"/>
    <s v="No"/>
    <s v="No"/>
    <n v="253472"/>
    <s v="ASALARIADO"/>
    <n v="21"/>
  </r>
  <r>
    <n v="153"/>
    <s v="HOMBRE"/>
    <n v="851079"/>
    <s v="ASALARIADO"/>
    <s v="SECTOR PRIVADO"/>
    <s v="SI"/>
    <x v="0"/>
    <s v="NO"/>
    <n v="58"/>
    <s v="No"/>
    <s v="No"/>
    <n v="851079"/>
    <s v="ASALARIADO"/>
    <n v="58"/>
  </r>
  <r>
    <n v="154"/>
    <s v="MUJER"/>
    <n v="353911.5"/>
    <s v="ASALARIADO"/>
    <s v="SECTOR PUBLICO"/>
    <s v="SI"/>
    <x v="0"/>
    <s v="NO"/>
    <n v="41"/>
    <s v="No"/>
    <s v="No"/>
    <n v="353911.5"/>
    <s v="ASALARIADO"/>
    <n v="41"/>
  </r>
  <r>
    <n v="155"/>
    <s v="MUJER"/>
    <n v="513465"/>
    <s v="ASALARIADO"/>
    <s v="SECTOR PRIVADO"/>
    <s v="SI"/>
    <x v="0"/>
    <s v="NO"/>
    <n v="49"/>
    <s v="No"/>
    <s v="No"/>
    <n v="513465"/>
    <s v="ASALARIADO"/>
    <n v="49"/>
  </r>
  <r>
    <n v="156"/>
    <s v="HOMBRE"/>
    <n v="300018"/>
    <s v="ASEGURADO VOLUNTARIO"/>
    <s v="SECTOR PRIVADO"/>
    <s v="SI"/>
    <x v="0"/>
    <s v="NO"/>
    <n v="57"/>
    <s v="No"/>
    <s v="No"/>
    <n v="300018"/>
    <s v="ASEGURADO VOLUNTARIO"/>
    <n v="57"/>
  </r>
  <r>
    <n v="157"/>
    <s v="HOMBRE"/>
    <n v="659491.07999999996"/>
    <s v="ASALARIADO"/>
    <s v="SECTOR PRIVADO"/>
    <s v="SI"/>
    <x v="0"/>
    <s v="NO"/>
    <n v="27"/>
    <s v="No"/>
    <s v="No"/>
    <n v="659491.07999999996"/>
    <s v="ASALARIADO"/>
    <n v="27"/>
  </r>
  <r>
    <n v="158"/>
    <s v="HOMBRE"/>
    <n v="356000"/>
    <s v="ASALARIADO"/>
    <s v="SECTOR PRIVADO"/>
    <s v="SI"/>
    <x v="0"/>
    <s v="SI"/>
    <n v="56"/>
    <s v="No"/>
    <s v="No"/>
    <n v="356000"/>
    <s v="ASALARIADO"/>
    <n v="56"/>
  </r>
  <r>
    <n v="159"/>
    <s v="HOMBRE"/>
    <n v="315941"/>
    <s v="ASALARIADO"/>
    <s v="SECTOR PRIVADO"/>
    <s v="SI"/>
    <x v="1"/>
    <s v="NO"/>
    <n v="52"/>
    <s v="No"/>
    <s v="No"/>
    <n v="315941"/>
    <s v="ASALARIADO"/>
    <n v="52"/>
  </r>
  <r>
    <n v="160"/>
    <s v="HOMBRE"/>
    <n v="427506.38"/>
    <s v="CONVENIOS ESPECIALES DE TRABAJADORES INDEPENDIENTES"/>
    <s v="SECTOR PRIVADO"/>
    <s v="SI"/>
    <x v="0"/>
    <s v="NO"/>
    <n v="28"/>
    <s v="No"/>
    <s v="No"/>
    <n v="427506.38"/>
    <s v="CONVENIOS ESPECIALES DE TRABAJADORES INDEPENDIENTES"/>
    <n v="28"/>
  </r>
  <r>
    <n v="161"/>
    <s v="HOMBRE"/>
    <n v="299441"/>
    <s v="TRABAJADOR INDEPENDIENTE"/>
    <s v="SECTOR PRIVADO"/>
    <s v="SI"/>
    <x v="0"/>
    <s v="NO"/>
    <n v="54"/>
    <s v="No"/>
    <s v="No"/>
    <n v="299441"/>
    <s v="TRABAJADOR INDEPENDIENTE"/>
    <n v="54"/>
  </r>
  <r>
    <n v="162"/>
    <s v="HOMBRE"/>
    <n v="360458"/>
    <s v="ASALARIADO"/>
    <s v="SECTOR PUBLICO"/>
    <s v="SI"/>
    <x v="0"/>
    <s v="NO"/>
    <n v="30"/>
    <s v="No"/>
    <s v="No"/>
    <n v="360458"/>
    <s v="ASALARIADO"/>
    <n v="30"/>
  </r>
  <r>
    <n v="163"/>
    <s v="HOMBRE"/>
    <n v="297050"/>
    <s v="TRABAJADOR INDEPENDIENTE"/>
    <s v="SECTOR PRIVADO"/>
    <s v="SI"/>
    <x v="0"/>
    <s v="NO"/>
    <n v="46"/>
    <s v="No"/>
    <s v="No"/>
    <n v="297050"/>
    <s v="TRABAJADOR INDEPENDIENTE"/>
    <n v="46"/>
  </r>
  <r>
    <n v="164"/>
    <s v="HOMBRE"/>
    <n v="338659.6"/>
    <s v="ASALARIADO"/>
    <s v="SECTOR PRIVADO"/>
    <s v="SI"/>
    <x v="1"/>
    <s v="NO"/>
    <n v="33"/>
    <s v="No"/>
    <s v="No"/>
    <n v="338659.6"/>
    <s v="ASALARIADO"/>
    <n v="33"/>
  </r>
  <r>
    <n v="165"/>
    <s v="HOMBRE"/>
    <n v="4605901.54"/>
    <s v="ASALARIADO"/>
    <s v="SECTOR PUBLICO"/>
    <s v="SI"/>
    <x v="0"/>
    <s v="NO"/>
    <n v="68"/>
    <s v="Atípico"/>
    <s v="No"/>
    <n v="4605901.54"/>
    <s v="ASALARIADO"/>
    <n v="68"/>
  </r>
  <r>
    <n v="166"/>
    <s v="HOMBRE"/>
    <n v="299647"/>
    <s v="ASEGURADO VOLUNTARIO"/>
    <s v="SECTOR PRIVADO"/>
    <s v="SI"/>
    <x v="0"/>
    <s v="NO"/>
    <n v="68"/>
    <s v="No"/>
    <s v="No"/>
    <n v="299647"/>
    <s v="ASEGURADO VOLUNTARIO"/>
    <n v="68"/>
  </r>
  <r>
    <n v="167"/>
    <s v="MUJER"/>
    <n v="111053"/>
    <s v="ASALARIADO"/>
    <s v="SECTOR PRIVADO"/>
    <s v="SI"/>
    <x v="0"/>
    <s v="NO"/>
    <n v="54"/>
    <s v="No"/>
    <s v="No"/>
    <n v="111053"/>
    <s v="ASALARIADO"/>
    <n v="54"/>
  </r>
  <r>
    <n v="168"/>
    <s v="HOMBRE"/>
    <n v="371304"/>
    <s v="TRABAJADOR INDEPENDIENTE"/>
    <s v="SECTOR PRIVADO"/>
    <s v="SI"/>
    <x v="0"/>
    <s v="SI"/>
    <n v="46"/>
    <s v="No"/>
    <s v="No"/>
    <n v="371304"/>
    <s v="TRABAJADOR INDEPENDIENTE"/>
    <n v="46"/>
  </r>
  <r>
    <n v="169"/>
    <s v="MUJER"/>
    <n v="672365.54"/>
    <s v="ASALARIADO"/>
    <s v="SECTOR PRIVADO"/>
    <s v="SI"/>
    <x v="0"/>
    <s v="NO"/>
    <n v="38"/>
    <s v="No"/>
    <s v="No"/>
    <n v="672365.54"/>
    <s v="ASALARIADO"/>
    <n v="38"/>
  </r>
  <r>
    <n v="170"/>
    <s v="HOMBRE"/>
    <n v="475269"/>
    <s v="TRABAJADOR INDEPENDIENTE"/>
    <s v="SECTOR PRIVADO"/>
    <s v="SI"/>
    <x v="0"/>
    <s v="SI"/>
    <n v="63"/>
    <s v="No"/>
    <s v="No"/>
    <n v="475269"/>
    <s v="TRABAJADOR INDEPENDIENTE"/>
    <n v="63"/>
  </r>
  <r>
    <n v="171"/>
    <s v="HOMBRE"/>
    <n v="360420"/>
    <s v="TRABAJADOR INDEPENDIENTE"/>
    <s v="SECTOR PRIVADO"/>
    <s v="SI"/>
    <x v="0"/>
    <s v="SI"/>
    <n v="33"/>
    <s v="No"/>
    <s v="No"/>
    <n v="360420"/>
    <s v="TRABAJADOR INDEPENDIENTE"/>
    <n v="33"/>
  </r>
  <r>
    <n v="172"/>
    <s v="HOMBRE"/>
    <n v="278030"/>
    <s v="CONVENIOS ESPECIALES DE TRABAJADORES INDEPENDIENTES"/>
    <s v="SECTOR PRIVADO"/>
    <s v="SI"/>
    <x v="0"/>
    <s v="NO"/>
    <n v="48"/>
    <s v="No"/>
    <s v="No"/>
    <n v="278030"/>
    <s v="CONVENIOS ESPECIALES DE TRABAJADORES INDEPENDIENTES"/>
    <n v="48"/>
  </r>
  <r>
    <n v="173"/>
    <s v="HOMBRE"/>
    <n v="472546.14"/>
    <s v="ASALARIADO"/>
    <s v="SECTOR PRIVADO"/>
    <s v="SI"/>
    <x v="0"/>
    <s v="NO"/>
    <n v="28"/>
    <s v="No"/>
    <s v="No"/>
    <n v="472546.14"/>
    <s v="ASALARIADO"/>
    <n v="28"/>
  </r>
  <r>
    <n v="174"/>
    <s v="HOMBRE"/>
    <n v="11102.62"/>
    <s v="ASALARIADO"/>
    <s v="SECTOR PRIVADO"/>
    <s v="SI"/>
    <x v="0"/>
    <s v="NO"/>
    <n v="23"/>
    <s v="No"/>
    <s v="No"/>
    <n v="11102.62"/>
    <s v="ASALARIADO"/>
    <n v="23"/>
  </r>
  <r>
    <n v="175"/>
    <s v="MUJER"/>
    <n v="444259.2"/>
    <s v="ASALARIADO"/>
    <s v="SECTOR PRIVADO"/>
    <s v="SI"/>
    <x v="0"/>
    <s v="NO"/>
    <n v="28"/>
    <s v="No"/>
    <s v="No"/>
    <n v="444259.2"/>
    <s v="ASALARIADO"/>
    <n v="28"/>
  </r>
  <r>
    <n v="176"/>
    <s v="HOMBRE"/>
    <n v="793801.12"/>
    <s v="ASALARIADO"/>
    <s v="SECTOR PRIVADO"/>
    <s v="SI"/>
    <x v="1"/>
    <s v="NO"/>
    <n v="36"/>
    <s v="No"/>
    <s v="No"/>
    <n v="793801.12"/>
    <s v="ASALARIADO"/>
    <n v="36"/>
  </r>
  <r>
    <n v="177"/>
    <s v="MUJER"/>
    <n v="504963.25"/>
    <s v="ASALARIADO"/>
    <s v="SECTOR PRIVADO"/>
    <s v="SI"/>
    <x v="0"/>
    <s v="NO"/>
    <n v="44"/>
    <s v="No"/>
    <s v="No"/>
    <n v="504963.25"/>
    <s v="ASALARIADO"/>
    <n v="44"/>
  </r>
  <r>
    <n v="178"/>
    <s v="HOMBRE"/>
    <n v="345802.5"/>
    <s v="ASALARIADO"/>
    <s v="SECTOR PRIVADO"/>
    <s v="SI"/>
    <x v="0"/>
    <s v="NO"/>
    <n v="52"/>
    <s v="No"/>
    <s v="No"/>
    <n v="345802.5"/>
    <s v="ASALARIADO"/>
    <n v="52"/>
  </r>
  <r>
    <n v="179"/>
    <s v="HOMBRE"/>
    <n v="413497"/>
    <s v="TRABAJADOR INDEPENDIENTE"/>
    <s v="SECTOR PRIVADO"/>
    <s v="SI"/>
    <x v="0"/>
    <s v="SI"/>
    <n v="54"/>
    <s v="No"/>
    <s v="No"/>
    <n v="413497"/>
    <s v="TRABAJADOR INDEPENDIENTE"/>
    <n v="54"/>
  </r>
  <r>
    <n v="180"/>
    <s v="HOMBRE"/>
    <n v="683560"/>
    <s v="ASALARIADO"/>
    <s v="SECTOR PUBLICO"/>
    <s v="SI"/>
    <x v="0"/>
    <s v="NO"/>
    <n v="61"/>
    <s v="No"/>
    <s v="No"/>
    <n v="683560"/>
    <s v="ASALARIADO"/>
    <n v="61"/>
  </r>
  <r>
    <n v="181"/>
    <s v="HOMBRE"/>
    <n v="375000"/>
    <s v="ASALARIADO"/>
    <s v="SECTOR PRIVADO"/>
    <s v="SI"/>
    <x v="0"/>
    <s v="SI"/>
    <n v="27"/>
    <s v="No"/>
    <s v="No"/>
    <n v="375000"/>
    <s v="ASALARIADO"/>
    <n v="27"/>
  </r>
  <r>
    <n v="182"/>
    <s v="MUJER"/>
    <n v="1244526"/>
    <s v="ASALARIADO"/>
    <s v="SECTOR PRIVADO"/>
    <s v="SI"/>
    <x v="0"/>
    <s v="NO"/>
    <n v="26"/>
    <s v="No"/>
    <s v="No"/>
    <n v="1244526"/>
    <s v="ASALARIADO"/>
    <n v="26"/>
  </r>
  <r>
    <n v="183"/>
    <s v="MUJER"/>
    <n v="1379419"/>
    <s v="PENSIONADOS EN SU PROPIO SISTEMA"/>
    <s v="SECTOR PUBLICO"/>
    <s v="SI"/>
    <x v="0"/>
    <s v="NO"/>
    <n v="70"/>
    <s v="No"/>
    <s v="No"/>
    <n v="1379419"/>
    <s v="PENSIONADOS EN SU PROPIO SISTEMA"/>
    <n v="70"/>
  </r>
  <r>
    <n v="184"/>
    <s v="MUJER"/>
    <n v="987935"/>
    <s v="ASALARIADO"/>
    <s v="SECTOR PUBLICO"/>
    <s v="SI"/>
    <x v="0"/>
    <s v="NO"/>
    <n v="36"/>
    <s v="No"/>
    <s v="No"/>
    <n v="987935"/>
    <s v="ASALARIADO"/>
    <n v="36"/>
  </r>
  <r>
    <n v="185"/>
    <s v="HOMBRE"/>
    <n v="373465.3"/>
    <s v="ASALARIADO"/>
    <s v="SECTOR PRIVADO"/>
    <s v="SI"/>
    <x v="0"/>
    <s v="NO"/>
    <n v="39"/>
    <s v="No"/>
    <s v="No"/>
    <n v="373465.3"/>
    <s v="ASALARIADO"/>
    <n v="39"/>
  </r>
  <r>
    <n v="186"/>
    <s v="HOMBRE"/>
    <n v="165495"/>
    <s v="ASALARIADO"/>
    <s v="SECTOR PRIVADO"/>
    <s v="SI"/>
    <x v="0"/>
    <s v="NO"/>
    <n v="59"/>
    <s v="No"/>
    <s v="No"/>
    <n v="165495"/>
    <s v="ASALARIADO"/>
    <n v="59"/>
  </r>
  <r>
    <n v="187"/>
    <s v="MUJER"/>
    <n v="297046"/>
    <s v="ASEGURADO VOLUNTARIO"/>
    <s v="SECTOR PRIVADO"/>
    <s v="SI"/>
    <x v="0"/>
    <s v="NO"/>
    <n v="64"/>
    <s v="No"/>
    <s v="No"/>
    <n v="297046"/>
    <s v="ASEGURADO VOLUNTARIO"/>
    <n v="64"/>
  </r>
  <r>
    <n v="188"/>
    <s v="MUJER"/>
    <n v="2050000"/>
    <s v="ASALARIADO"/>
    <s v="SECTOR PRIVADO"/>
    <s v="SI"/>
    <x v="0"/>
    <s v="NO"/>
    <n v="46"/>
    <s v="No"/>
    <s v="No"/>
    <n v="2050000"/>
    <s v="ASALARIADO"/>
    <n v="46"/>
  </r>
  <r>
    <n v="189"/>
    <s v="MUJER"/>
    <n v="297045"/>
    <s v="TRABAJADOR INDEPENDIENTE"/>
    <s v="SECTOR PRIVADO"/>
    <s v="SI"/>
    <x v="0"/>
    <s v="SI"/>
    <n v="38"/>
    <s v="No"/>
    <s v="No"/>
    <n v="297045"/>
    <s v="TRABAJADOR INDEPENDIENTE"/>
    <n v="38"/>
  </r>
  <r>
    <n v="190"/>
    <s v="MUJER"/>
    <n v="297045"/>
    <s v="TRABAJADOR INDEPENDIENTE"/>
    <s v="SECTOR PRIVADO"/>
    <s v="NO"/>
    <x v="0"/>
    <s v="SI"/>
    <n v="42"/>
    <s v="No"/>
    <s v="No"/>
    <n v="297045"/>
    <s v="TRABAJADOR INDEPENDIENTE"/>
    <n v="42"/>
  </r>
  <r>
    <n v="191"/>
    <s v="MUJER"/>
    <n v="405063"/>
    <s v="TRABAJADOR INDEPENDIENTE"/>
    <s v="SECTOR PRIVADO"/>
    <s v="SI"/>
    <x v="0"/>
    <s v="SI"/>
    <n v="69"/>
    <s v="No"/>
    <s v="No"/>
    <n v="405063"/>
    <s v="TRABAJADOR INDEPENDIENTE"/>
    <n v="69"/>
  </r>
  <r>
    <n v="192"/>
    <s v="MUJER"/>
    <n v="496208.33"/>
    <s v="ASALARIADO"/>
    <s v="SECTOR PRIVADO"/>
    <s v="SI"/>
    <x v="1"/>
    <s v="NO"/>
    <n v="45"/>
    <s v="No"/>
    <s v="No"/>
    <n v="496208.33"/>
    <s v="ASALARIADO"/>
    <n v="45"/>
  </r>
  <r>
    <n v="193"/>
    <s v="HOMBRE"/>
    <n v="2033150.05"/>
    <s v="CONVENIOS ESPECIALES DE TRABAJADORES INDEPENDIENTES"/>
    <s v="SECTOR PRIVADO"/>
    <s v="SI"/>
    <x v="0"/>
    <s v="NO"/>
    <n v="46"/>
    <s v="No"/>
    <s v="No"/>
    <n v="2033150.05"/>
    <s v="CONVENIOS ESPECIALES DE TRABAJADORES INDEPENDIENTES"/>
    <n v="46"/>
  </r>
  <r>
    <n v="194"/>
    <s v="MUJER"/>
    <n v="155250"/>
    <s v="ASALARIADO"/>
    <s v="SECTOR PRIVADO"/>
    <s v="SI"/>
    <x v="0"/>
    <s v="NO"/>
    <n v="36"/>
    <s v="No"/>
    <s v="No"/>
    <n v="155250"/>
    <s v="ASALARIADO"/>
    <n v="36"/>
  </r>
  <r>
    <n v="195"/>
    <s v="MUJER"/>
    <n v="278030"/>
    <s v="TRABAJADOR INDEPENDIENTE"/>
    <s v="SECTOR PRIVADO"/>
    <s v="SI"/>
    <x v="0"/>
    <s v="SI"/>
    <n v="56"/>
    <s v="No"/>
    <s v="No"/>
    <n v="278030"/>
    <s v="TRABAJADOR INDEPENDIENTE"/>
    <n v="56"/>
  </r>
  <r>
    <n v="196"/>
    <s v="MUJER"/>
    <n v="846788"/>
    <s v="ASALARIADO"/>
    <s v="SECTOR PUBLICO"/>
    <s v="SI"/>
    <x v="0"/>
    <s v="SI"/>
    <n v="31"/>
    <s v="No"/>
    <s v="No"/>
    <n v="846788"/>
    <s v="ASALARIADO"/>
    <n v="31"/>
  </r>
  <r>
    <n v="197"/>
    <s v="HOMBRE"/>
    <n v="300018"/>
    <s v="TRABAJADOR INDEPENDIENTE"/>
    <s v="SECTOR PRIVADO"/>
    <s v="SI"/>
    <x v="0"/>
    <s v="NO"/>
    <n v="32"/>
    <s v="No"/>
    <s v="No"/>
    <n v="300018"/>
    <s v="TRABAJADOR INDEPENDIENTE"/>
    <n v="32"/>
  </r>
  <r>
    <n v="198"/>
    <s v="MUJER"/>
    <n v="1476004"/>
    <s v="PENSIONADOS EN SU PROPIO SISTEMA"/>
    <s v="SECTOR PUBLICO"/>
    <s v="SI"/>
    <x v="0"/>
    <s v="NO"/>
    <n v="68"/>
    <s v="No"/>
    <s v="No"/>
    <n v="1476004"/>
    <s v="PENSIONADOS EN SU PROPIO SISTEMA"/>
    <n v="68"/>
  </r>
  <r>
    <n v="199"/>
    <s v="HOMBRE"/>
    <n v="174167"/>
    <s v="ASALARIADO"/>
    <s v="SECTOR PRIVADO"/>
    <s v="SI"/>
    <x v="1"/>
    <s v="NO"/>
    <n v="32"/>
    <s v="No"/>
    <s v="No"/>
    <n v="174167"/>
    <s v="ASALARIADO"/>
    <n v="32"/>
  </r>
  <r>
    <n v="200"/>
    <s v="HOMBRE"/>
    <n v="622035.84"/>
    <s v="ASALARIADO"/>
    <s v="SECTOR PUBLICO"/>
    <s v="SI"/>
    <x v="0"/>
    <s v="NO"/>
    <n v="27"/>
    <s v="No"/>
    <s v="No"/>
    <n v="622035.84"/>
    <s v="ASALARIADO"/>
    <n v="27"/>
  </r>
  <r>
    <n v="201"/>
    <s v="HOMBRE"/>
    <n v="563607"/>
    <s v="TRABAJADOR INDEPENDIENTE"/>
    <s v="SECTOR PRIVADO"/>
    <s v="SI"/>
    <x v="0"/>
    <s v="SI"/>
    <n v="72"/>
    <s v="No"/>
    <s v="No"/>
    <n v="563607"/>
    <s v="TRABAJADOR INDEPENDIENTE"/>
    <n v="72"/>
  </r>
  <r>
    <n v="202"/>
    <s v="MUJER"/>
    <n v="386190.46"/>
    <s v="ASALARIADO"/>
    <s v="SECTOR PRIVADO"/>
    <s v="SI"/>
    <x v="0"/>
    <s v="NO"/>
    <n v="33"/>
    <s v="No"/>
    <s v="No"/>
    <n v="386190.46"/>
    <s v="ASALARIADO"/>
    <n v="33"/>
  </r>
  <r>
    <n v="203"/>
    <s v="HOMBRE"/>
    <n v="378684"/>
    <s v="TRABAJADOR INDEPENDIENTE"/>
    <s v="SECTOR PRIVADO"/>
    <s v="SI"/>
    <x v="0"/>
    <s v="SI"/>
    <n v="38"/>
    <s v="No"/>
    <s v="No"/>
    <n v="378684"/>
    <s v="TRABAJADOR INDEPENDIENTE"/>
    <n v="38"/>
  </r>
  <r>
    <n v="204"/>
    <s v="HOMBRE"/>
    <n v="1623057.2"/>
    <s v="ASALARIADO"/>
    <s v="SECTOR PRIVADO"/>
    <s v="SI"/>
    <x v="0"/>
    <s v="NO"/>
    <n v="31"/>
    <s v="No"/>
    <s v="No"/>
    <n v="1623057.2"/>
    <s v="ASALARIADO"/>
    <n v="31"/>
  </r>
  <r>
    <n v="205"/>
    <s v="MUJER"/>
    <n v="126835.08"/>
    <s v="PENSIONADOS EN SU PROPIO SISTEMA"/>
    <s v="SECTOR PUBLICO"/>
    <s v="SI"/>
    <x v="0"/>
    <s v="NO"/>
    <n v="67"/>
    <s v="No"/>
    <s v="No"/>
    <n v="126835.08"/>
    <s v="PENSIONADOS EN SU PROPIO SISTEMA"/>
    <n v="67"/>
  </r>
  <r>
    <n v="206"/>
    <s v="HOMBRE"/>
    <n v="404467"/>
    <s v="ASEGURADO VOLUNTARIO"/>
    <s v="SECTOR PRIVADO"/>
    <s v="SI"/>
    <x v="0"/>
    <s v="NO"/>
    <n v="64"/>
    <s v="No"/>
    <s v="No"/>
    <n v="404467"/>
    <s v="ASEGURADO VOLUNTARIO"/>
    <n v="64"/>
  </r>
  <r>
    <n v="207"/>
    <s v="HOMBRE"/>
    <n v="586511.31000000006"/>
    <s v="ASALARIADO"/>
    <s v="SECTOR PRIVADO"/>
    <s v="SI"/>
    <x v="0"/>
    <s v="NO"/>
    <n v="24"/>
    <s v="No"/>
    <s v="No"/>
    <n v="586511.31000000006"/>
    <s v="ASALARIADO"/>
    <n v="24"/>
  </r>
  <r>
    <n v="208"/>
    <s v="HOMBRE"/>
    <n v="808295.5"/>
    <s v="ASALARIADO"/>
    <s v="SECTOR PUBLICO"/>
    <s v="SI"/>
    <x v="0"/>
    <s v="NO"/>
    <n v="42"/>
    <s v="No"/>
    <s v="No"/>
    <n v="808295.5"/>
    <s v="ASALARIADO"/>
    <n v="42"/>
  </r>
  <r>
    <n v="209"/>
    <s v="MUJER"/>
    <n v="819816.67"/>
    <s v="ASALARIADO"/>
    <s v="SECTOR PRIVADO"/>
    <s v="SI"/>
    <x v="1"/>
    <s v="NO"/>
    <n v="32"/>
    <s v="No"/>
    <s v="No"/>
    <n v="819816.67"/>
    <s v="ASALARIADO"/>
    <n v="32"/>
  </r>
  <r>
    <n v="210"/>
    <s v="HOMBRE"/>
    <n v="57724"/>
    <s v="ASALARIADO"/>
    <s v="SECTOR PRIVADO"/>
    <s v="SI"/>
    <x v="0"/>
    <s v="SI"/>
    <n v="19"/>
    <s v="No"/>
    <s v="No"/>
    <n v="57724"/>
    <s v="ASALARIADO"/>
    <n v="19"/>
  </r>
  <r>
    <n v="211"/>
    <s v="MUJER"/>
    <n v="2230223.4"/>
    <s v="ASALARIADO"/>
    <s v="SECTOR PUBLICO"/>
    <s v="SI"/>
    <x v="0"/>
    <s v="NO"/>
    <n v="56"/>
    <s v="No"/>
    <s v="No"/>
    <n v="2230223.4"/>
    <s v="ASALARIADO"/>
    <n v="56"/>
  </r>
  <r>
    <n v="212"/>
    <s v="HOMBRE"/>
    <n v="681656.18"/>
    <s v="ASALARIADO"/>
    <s v="SECTOR PRIVADO"/>
    <s v="SI"/>
    <x v="0"/>
    <s v="NO"/>
    <n v="42"/>
    <s v="No"/>
    <s v="No"/>
    <n v="681656.18"/>
    <s v="ASALARIADO"/>
    <n v="42"/>
  </r>
  <r>
    <n v="213"/>
    <s v="MUJER"/>
    <n v="1611959.32"/>
    <s v="ASALARIADO"/>
    <s v="SECTOR PUBLICO"/>
    <s v="SI"/>
    <x v="0"/>
    <s v="NO"/>
    <n v="47"/>
    <s v="No"/>
    <s v="No"/>
    <n v="1611959.32"/>
    <s v="ASALARIADO"/>
    <n v="47"/>
  </r>
  <r>
    <n v="214"/>
    <s v="MUJER"/>
    <n v="1307797.8700000001"/>
    <s v="ASALARIADO"/>
    <s v="SECTOR PRIVADO"/>
    <s v="SI"/>
    <x v="0"/>
    <s v="NO"/>
    <n v="30"/>
    <s v="No"/>
    <s v="No"/>
    <n v="1307797.8700000001"/>
    <s v="ASALARIADO"/>
    <n v="30"/>
  </r>
  <r>
    <n v="215"/>
    <s v="HOMBRE"/>
    <n v="366599"/>
    <s v="ASALARIADO"/>
    <s v="SECTOR PRIVADO"/>
    <s v="SI"/>
    <x v="0"/>
    <s v="NO"/>
    <n v="53"/>
    <s v="No"/>
    <s v="No"/>
    <n v="366599"/>
    <s v="ASALARIADO"/>
    <n v="53"/>
  </r>
  <r>
    <n v="216"/>
    <s v="HOMBRE"/>
    <n v="462831"/>
    <s v="TRABAJADOR INDEPENDIENTE"/>
    <s v="SECTOR PRIVADO"/>
    <s v="SI"/>
    <x v="0"/>
    <s v="NO"/>
    <n v="32"/>
    <s v="No"/>
    <s v="No"/>
    <n v="462831"/>
    <s v="TRABAJADOR INDEPENDIENTE"/>
    <n v="32"/>
  </r>
  <r>
    <n v="217"/>
    <s v="HOMBRE"/>
    <n v="639148"/>
    <s v="TRABAJADOR INDEPENDIENTE"/>
    <s v="SECTOR PRIVADO"/>
    <s v="SI"/>
    <x v="0"/>
    <s v="SI"/>
    <n v="41"/>
    <s v="No"/>
    <s v="No"/>
    <n v="639148"/>
    <s v="TRABAJADOR INDEPENDIENTE"/>
    <n v="41"/>
  </r>
  <r>
    <n v="218"/>
    <s v="HOMBRE"/>
    <n v="310124"/>
    <s v="TRABAJADOR INDEPENDIENTE"/>
    <s v="SECTOR PRIVADO"/>
    <s v="SI"/>
    <x v="0"/>
    <s v="NO"/>
    <n v="34"/>
    <s v="No"/>
    <s v="No"/>
    <n v="310124"/>
    <s v="TRABAJADOR INDEPENDIENTE"/>
    <n v="34"/>
  </r>
  <r>
    <n v="219"/>
    <s v="MUJER"/>
    <n v="800000"/>
    <s v="ASALARIADO"/>
    <s v="SECTOR PRIVADO"/>
    <s v="SI"/>
    <x v="0"/>
    <s v="NO"/>
    <n v="30"/>
    <s v="No"/>
    <s v="No"/>
    <n v="800000"/>
    <s v="ASALARIADO"/>
    <n v="30"/>
  </r>
  <r>
    <n v="220"/>
    <s v="MUJER"/>
    <n v="1520118"/>
    <s v="ASALARIADO"/>
    <s v="SECTOR PUBLICO"/>
    <s v="SI"/>
    <x v="0"/>
    <s v="NO"/>
    <n v="32"/>
    <s v="No"/>
    <s v="No"/>
    <n v="1520118"/>
    <s v="ASALARIADO"/>
    <n v="32"/>
  </r>
  <r>
    <n v="221"/>
    <s v="MUJER"/>
    <n v="460000"/>
    <s v="ASALARIADO"/>
    <s v="SECTOR PRIVADO"/>
    <s v="SI"/>
    <x v="0"/>
    <s v="NO"/>
    <n v="28"/>
    <s v="No"/>
    <s v="No"/>
    <n v="460000"/>
    <s v="ASALARIADO"/>
    <n v="28"/>
  </r>
  <r>
    <n v="222"/>
    <s v="MUJER"/>
    <n v="446964"/>
    <s v="ASALARIADO"/>
    <s v="SECTOR PRIVADO"/>
    <s v="SI"/>
    <x v="0"/>
    <s v="NO"/>
    <n v="64"/>
    <s v="No"/>
    <s v="No"/>
    <n v="446964"/>
    <s v="ASALARIADO"/>
    <n v="64"/>
  </r>
  <r>
    <n v="223"/>
    <s v="MUJER"/>
    <n v="241000"/>
    <s v="ASALARIADO"/>
    <s v="SECTOR PRIVADO"/>
    <s v="SI"/>
    <x v="1"/>
    <s v="NO"/>
    <n v="35"/>
    <s v="No"/>
    <s v="No"/>
    <n v="241000"/>
    <s v="ASALARIADO"/>
    <n v="35"/>
  </r>
  <r>
    <n v="224"/>
    <s v="HOMBRE"/>
    <n v="1254322.1299999999"/>
    <s v="ASALARIADO"/>
    <s v="SECTOR PRIVADO"/>
    <s v="SI"/>
    <x v="0"/>
    <s v="NO"/>
    <n v="33"/>
    <s v="No"/>
    <s v="No"/>
    <n v="1254322.1299999999"/>
    <s v="ASALARIADO"/>
    <n v="33"/>
  </r>
  <r>
    <n v="225"/>
    <s v="HOMBRE"/>
    <n v="503396"/>
    <s v="ASALARIADO"/>
    <s v="SECTOR PUBLICO"/>
    <s v="SI"/>
    <x v="0"/>
    <s v="NO"/>
    <n v="55"/>
    <s v="No"/>
    <s v="No"/>
    <n v="503396"/>
    <s v="ASALARIADO"/>
    <n v="55"/>
  </r>
  <r>
    <n v="226"/>
    <s v="HOMBRE"/>
    <n v="1845300"/>
    <s v="ASALARIADO"/>
    <s v="SECTOR PRIVADO"/>
    <s v="SI"/>
    <x v="0"/>
    <s v="NO"/>
    <n v="37"/>
    <s v="No"/>
    <s v="No"/>
    <n v="1845300"/>
    <s v="ASALARIADO"/>
    <n v="37"/>
  </r>
  <r>
    <n v="227"/>
    <s v="HOMBRE"/>
    <n v="505464"/>
    <s v="TRABAJADOR INDEPENDIENTE"/>
    <s v="SECTOR PRIVADO"/>
    <s v="SI"/>
    <x v="0"/>
    <s v="NO"/>
    <n v="42"/>
    <s v="No"/>
    <s v="No"/>
    <n v="505464"/>
    <s v="TRABAJADOR INDEPENDIENTE"/>
    <n v="42"/>
  </r>
  <r>
    <n v="228"/>
    <s v="MUJER"/>
    <n v="1083593.7"/>
    <s v="ASALARIADO"/>
    <s v="SECTOR PUBLICO"/>
    <s v="SI"/>
    <x v="0"/>
    <s v="NO"/>
    <n v="30"/>
    <s v="No"/>
    <s v="No"/>
    <n v="1083593.7"/>
    <s v="ASALARIADO"/>
    <n v="30"/>
  </r>
  <r>
    <n v="229"/>
    <s v="MUJER"/>
    <n v="450680"/>
    <s v="TRABAJADOR INDEPENDIENTE"/>
    <s v="SECTOR PRIVADO"/>
    <s v="SI"/>
    <x v="0"/>
    <s v="SI"/>
    <n v="28"/>
    <s v="No"/>
    <s v="No"/>
    <n v="450680"/>
    <s v="TRABAJADOR INDEPENDIENTE"/>
    <n v="28"/>
  </r>
  <r>
    <n v="230"/>
    <s v="HOMBRE"/>
    <n v="407031"/>
    <s v="ASALARIADO"/>
    <s v="SECTOR PRIVADO"/>
    <s v="SI"/>
    <x v="0"/>
    <s v="NO"/>
    <n v="51"/>
    <s v="No"/>
    <s v="No"/>
    <n v="407031"/>
    <s v="ASALARIADO"/>
    <n v="51"/>
  </r>
  <r>
    <n v="231"/>
    <s v="HOMBRE"/>
    <n v="800000"/>
    <s v="ASALARIADO"/>
    <s v="SECTOR PRIVADO"/>
    <s v="SI"/>
    <x v="0"/>
    <s v="NO"/>
    <n v="54"/>
    <s v="No"/>
    <s v="No"/>
    <n v="800000"/>
    <s v="ASALARIADO"/>
    <n v="54"/>
  </r>
  <r>
    <n v="232"/>
    <s v="HOMBRE"/>
    <n v="366302.13"/>
    <s v="ASALARIADO"/>
    <s v="SECTOR PRIVADO"/>
    <s v="SI"/>
    <x v="0"/>
    <s v="NO"/>
    <n v="52"/>
    <s v="No"/>
    <s v="No"/>
    <n v="366302.13"/>
    <s v="ASALARIADO"/>
    <n v="52"/>
  </r>
  <r>
    <n v="233"/>
    <s v="MUJER"/>
    <n v="801100.65"/>
    <s v="ASALARIADO"/>
    <s v="SECTOR PRIVADO"/>
    <s v="SI"/>
    <x v="0"/>
    <s v="NO"/>
    <n v="46"/>
    <s v="No"/>
    <s v="No"/>
    <n v="801100.65"/>
    <s v="ASALARIADO"/>
    <n v="46"/>
  </r>
  <r>
    <n v="234"/>
    <s v="HOMBRE"/>
    <n v="278030"/>
    <s v="CONVENIOS ESPECIALES DE TRABAJADORES INDEPENDIENTES"/>
    <s v="SECTOR PRIVADO"/>
    <s v="SI"/>
    <x v="0"/>
    <s v="NO"/>
    <n v="37"/>
    <s v="No"/>
    <s v="No"/>
    <n v="278030"/>
    <s v="CONVENIOS ESPECIALES DE TRABAJADORES INDEPENDIENTES"/>
    <n v="37"/>
  </r>
  <r>
    <n v="235"/>
    <s v="MUJER"/>
    <n v="300018"/>
    <s v="ASEGURADO VOLUNTARIO"/>
    <s v="SECTOR PRIVADO"/>
    <s v="SI"/>
    <x v="0"/>
    <s v="NO"/>
    <n v="56"/>
    <s v="No"/>
    <s v="No"/>
    <n v="300018"/>
    <s v="ASEGURADO VOLUNTARIO"/>
    <n v="56"/>
  </r>
  <r>
    <n v="236"/>
    <s v="MUJER"/>
    <n v="1002472.71"/>
    <s v="ASALARIADO"/>
    <s v="SECTOR PUBLICO"/>
    <s v="SI"/>
    <x v="0"/>
    <s v="NO"/>
    <n v="51"/>
    <s v="No"/>
    <s v="No"/>
    <n v="1002472.71"/>
    <s v="ASALARIADO"/>
    <n v="51"/>
  </r>
  <r>
    <n v="237"/>
    <s v="HOMBRE"/>
    <n v="904595.72"/>
    <s v="ASALARIADO"/>
    <s v="SECTOR PRIVADO"/>
    <s v="SI"/>
    <x v="0"/>
    <s v="NO"/>
    <n v="39"/>
    <s v="No"/>
    <s v="No"/>
    <n v="904595.72"/>
    <s v="ASALARIADO"/>
    <n v="39"/>
  </r>
  <r>
    <n v="238"/>
    <s v="MUJER"/>
    <n v="354854"/>
    <s v="ASALARIADO"/>
    <s v="SECTOR PRIVADO"/>
    <s v="SI"/>
    <x v="0"/>
    <s v="NO"/>
    <n v="25"/>
    <s v="No"/>
    <s v="No"/>
    <n v="354854"/>
    <s v="ASALARIADO"/>
    <n v="25"/>
  </r>
  <r>
    <n v="239"/>
    <s v="MUJER"/>
    <n v="448927.5"/>
    <s v="ASALARIADO"/>
    <s v="SECTOR PRIVADO"/>
    <s v="SI"/>
    <x v="0"/>
    <s v="NO"/>
    <n v="45"/>
    <s v="No"/>
    <s v="No"/>
    <n v="448927.5"/>
    <s v="ASALARIADO"/>
    <n v="45"/>
  </r>
  <r>
    <n v="240"/>
    <s v="MUJER"/>
    <n v="762579"/>
    <s v="ASALARIADO"/>
    <s v="SECTOR PRIVADO"/>
    <s v="SI"/>
    <x v="0"/>
    <s v="NO"/>
    <n v="26"/>
    <s v="No"/>
    <s v="No"/>
    <n v="762579"/>
    <s v="ASALARIADO"/>
    <n v="26"/>
  </r>
  <r>
    <n v="241"/>
    <s v="HOMBRE"/>
    <n v="500000"/>
    <s v="ASALARIADO"/>
    <s v="SECTOR PRIVADO"/>
    <s v="SI"/>
    <x v="0"/>
    <s v="SI"/>
    <n v="61"/>
    <s v="No"/>
    <s v="No"/>
    <n v="500000"/>
    <s v="ASALARIADO"/>
    <n v="61"/>
  </r>
  <r>
    <n v="242"/>
    <s v="HOMBRE"/>
    <n v="606345.6"/>
    <s v="ASALARIADO"/>
    <s v="SECTOR PRIVADO"/>
    <s v="SI"/>
    <x v="0"/>
    <s v="NO"/>
    <n v="21"/>
    <s v="No"/>
    <s v="No"/>
    <n v="606345.6"/>
    <s v="ASALARIADO"/>
    <n v="21"/>
  </r>
  <r>
    <n v="243"/>
    <s v="MUJER"/>
    <n v="411069"/>
    <s v="TRABAJADOR INDEPENDIENTE"/>
    <s v="SECTOR PRIVADO"/>
    <s v="SI"/>
    <x v="0"/>
    <s v="SI"/>
    <n v="56"/>
    <s v="No"/>
    <s v="No"/>
    <n v="411069"/>
    <s v="TRABAJADOR INDEPENDIENTE"/>
    <n v="56"/>
  </r>
  <r>
    <n v="244"/>
    <s v="HOMBRE"/>
    <n v="636770"/>
    <s v="ASALARIADO"/>
    <s v="SECTOR PRIVADO"/>
    <s v="SI"/>
    <x v="0"/>
    <s v="NO"/>
    <n v="37"/>
    <s v="No"/>
    <s v="No"/>
    <n v="636770"/>
    <s v="ASALARIADO"/>
    <n v="37"/>
  </r>
  <r>
    <n v="245"/>
    <s v="HOMBRE"/>
    <n v="299647"/>
    <s v="ASEGURADO VOLUNTARIO"/>
    <s v="SECTOR PRIVADO"/>
    <s v="SI"/>
    <x v="0"/>
    <s v="NO"/>
    <n v="42"/>
    <s v="No"/>
    <s v="No"/>
    <n v="299647"/>
    <s v="ASEGURADO VOLUNTARIO"/>
    <n v="42"/>
  </r>
  <r>
    <n v="246"/>
    <s v="HOMBRE"/>
    <n v="435182.43"/>
    <s v="ASALARIADO"/>
    <s v="SECTOR PRIVADO"/>
    <s v="SI"/>
    <x v="0"/>
    <s v="NO"/>
    <n v="24"/>
    <s v="No"/>
    <s v="No"/>
    <n v="435182.43"/>
    <s v="ASALARIADO"/>
    <n v="24"/>
  </r>
  <r>
    <n v="247"/>
    <s v="MUJER"/>
    <n v="2891000"/>
    <s v="ASALARIADO"/>
    <s v="SECTOR PRIVADO"/>
    <s v="SI"/>
    <x v="0"/>
    <s v="NO"/>
    <n v="32"/>
    <s v="Atípico"/>
    <s v="No"/>
    <n v="2891000"/>
    <s v="ASALARIADO"/>
    <n v="32"/>
  </r>
  <r>
    <n v="248"/>
    <s v="HOMBRE"/>
    <n v="409154"/>
    <s v="ASALARIADO"/>
    <s v="SECTOR PUBLICO"/>
    <s v="SI"/>
    <x v="0"/>
    <s v="SI"/>
    <n v="36"/>
    <s v="No"/>
    <s v="No"/>
    <n v="409154"/>
    <s v="ASALARIADO"/>
    <n v="36"/>
  </r>
  <r>
    <n v="249"/>
    <s v="MUJER"/>
    <n v="556132"/>
    <s v="ASALARIADO"/>
    <s v="SECTOR PUBLICO"/>
    <s v="SI"/>
    <x v="0"/>
    <s v="NO"/>
    <n v="51"/>
    <s v="No"/>
    <s v="No"/>
    <n v="556132"/>
    <s v="ASALARIADO"/>
    <n v="51"/>
  </r>
  <r>
    <n v="250"/>
    <s v="MUJER"/>
    <n v="173710"/>
    <s v="ASALARIADO"/>
    <s v="SECTOR PRIVADO"/>
    <s v="SI"/>
    <x v="0"/>
    <s v="NO"/>
    <n v="20"/>
    <s v="No"/>
    <s v="No"/>
    <n v="173710"/>
    <s v="ASALARIADO"/>
    <n v="20"/>
  </r>
  <r>
    <n v="251"/>
    <s v="MUJER"/>
    <n v="601898.22"/>
    <s v="ASALARIADO"/>
    <s v="SECTOR PUBLICO"/>
    <s v="SI"/>
    <x v="0"/>
    <s v="NO"/>
    <n v="21"/>
    <s v="No"/>
    <s v="No"/>
    <n v="601898.22"/>
    <s v="ASALARIADO"/>
    <n v="21"/>
  </r>
  <r>
    <n v="252"/>
    <s v="HOMBRE"/>
    <n v="297046"/>
    <s v="ASEGURADO VOLUNTARIO"/>
    <s v="SECTOR PRIVADO"/>
    <s v="SI"/>
    <x v="0"/>
    <s v="NO"/>
    <n v="26"/>
    <s v="No"/>
    <s v="No"/>
    <n v="297046"/>
    <s v="ASEGURADO VOLUNTARIO"/>
    <n v="26"/>
  </r>
  <r>
    <n v="253"/>
    <s v="HOMBRE"/>
    <n v="455087.65"/>
    <s v="ASALARIADO"/>
    <s v="SECTOR PRIVADO"/>
    <s v="SI"/>
    <x v="0"/>
    <s v="NO"/>
    <n v="58"/>
    <s v="No"/>
    <s v="No"/>
    <n v="455087.65"/>
    <s v="ASALARIADO"/>
    <n v="58"/>
  </r>
  <r>
    <n v="254"/>
    <s v="HOMBRE"/>
    <n v="278030"/>
    <s v="CONVENIOS ESPECIALES DE TRABAJADORES INDEPENDIENTES"/>
    <s v="SECTOR PRIVADO"/>
    <s v="SI"/>
    <x v="0"/>
    <s v="SI"/>
    <n v="50"/>
    <s v="No"/>
    <s v="No"/>
    <n v="278030"/>
    <s v="CONVENIOS ESPECIALES DE TRABAJADORES INDEPENDIENTES"/>
    <n v="50"/>
  </r>
  <r>
    <n v="255"/>
    <s v="MUJER"/>
    <n v="1198261.6000000001"/>
    <s v="ASALARIADO"/>
    <s v="SECTOR PUBLICO"/>
    <s v="SI"/>
    <x v="0"/>
    <s v="NO"/>
    <n v="43"/>
    <s v="No"/>
    <s v="No"/>
    <n v="1198261.6000000001"/>
    <s v="ASALARIADO"/>
    <n v="43"/>
  </r>
  <r>
    <n v="256"/>
    <s v="MUJER"/>
    <n v="430147.81"/>
    <s v="ASALARIADO"/>
    <s v="SECTOR PRIVADO"/>
    <s v="SI"/>
    <x v="0"/>
    <s v="NO"/>
    <n v="50"/>
    <s v="No"/>
    <s v="No"/>
    <n v="430147.81"/>
    <s v="ASALARIADO"/>
    <n v="50"/>
  </r>
  <r>
    <n v="257"/>
    <s v="MUJER"/>
    <n v="500000"/>
    <s v="ASALARIADO"/>
    <s v="SECTOR PRIVADO"/>
    <s v="SI"/>
    <x v="0"/>
    <s v="SI"/>
    <n v="23"/>
    <s v="No"/>
    <s v="No"/>
    <n v="500000"/>
    <s v="ASALARIADO"/>
    <n v="23"/>
  </r>
  <r>
    <n v="258"/>
    <s v="MUJER"/>
    <n v="1819625.78"/>
    <s v="ASALARIADO"/>
    <s v="SECTOR PRIVADO"/>
    <s v="SI"/>
    <x v="0"/>
    <s v="NO"/>
    <n v="38"/>
    <s v="No"/>
    <s v="No"/>
    <n v="1819625.78"/>
    <s v="ASALARIADO"/>
    <n v="38"/>
  </r>
  <r>
    <n v="259"/>
    <s v="MUJER"/>
    <n v="355312"/>
    <s v="ASALARIADO"/>
    <s v="SECTOR PRIVADO"/>
    <s v="SI"/>
    <x v="0"/>
    <s v="NO"/>
    <n v="56"/>
    <s v="No"/>
    <s v="No"/>
    <n v="355312"/>
    <s v="ASALARIADO"/>
    <n v="56"/>
  </r>
  <r>
    <n v="260"/>
    <s v="HOMBRE"/>
    <n v="262016"/>
    <s v="ASALARIADO"/>
    <s v="SECTOR PRIVADO"/>
    <s v="SI"/>
    <x v="0"/>
    <s v="NO"/>
    <n v="40"/>
    <s v="No"/>
    <s v="No"/>
    <n v="262016"/>
    <s v="ASALARIADO"/>
    <n v="40"/>
  </r>
  <r>
    <n v="261"/>
    <s v="HOMBRE"/>
    <n v="507212.75"/>
    <s v="ASALARIADO"/>
    <s v="SECTOR PUBLICO"/>
    <s v="SI"/>
    <x v="0"/>
    <s v="NO"/>
    <n v="62"/>
    <s v="No"/>
    <s v="No"/>
    <n v="507212.75"/>
    <s v="ASALARIADO"/>
    <n v="62"/>
  </r>
  <r>
    <n v="262"/>
    <s v="HOMBRE"/>
    <n v="319590"/>
    <s v="ASALARIADO"/>
    <s v="SECTOR PRIVADO"/>
    <s v="SI"/>
    <x v="0"/>
    <s v="NO"/>
    <n v="28"/>
    <s v="No"/>
    <s v="No"/>
    <n v="319590"/>
    <s v="ASALARIADO"/>
    <n v="28"/>
  </r>
  <r>
    <n v="263"/>
    <s v="HOMBRE"/>
    <n v="331181"/>
    <s v="TRABAJADOR INDEPENDIENTE"/>
    <s v="SECTOR PRIVADO"/>
    <s v="SI"/>
    <x v="0"/>
    <s v="SI"/>
    <n v="62"/>
    <s v="No"/>
    <s v="No"/>
    <n v="331181"/>
    <s v="TRABAJADOR INDEPENDIENTE"/>
    <n v="62"/>
  </r>
  <r>
    <n v="264"/>
    <s v="HOMBRE"/>
    <n v="509509"/>
    <s v="TRABAJADOR INDEPENDIENTE"/>
    <s v="SECTOR PRIVADO"/>
    <s v="SI"/>
    <x v="0"/>
    <s v="NO"/>
    <n v="42"/>
    <s v="No"/>
    <s v="No"/>
    <n v="509509"/>
    <s v="TRABAJADOR INDEPENDIENTE"/>
    <n v="42"/>
  </r>
  <r>
    <n v="265"/>
    <s v="MUJER"/>
    <n v="820120"/>
    <s v="ASALARIADO"/>
    <s v="SECTOR PRIVADO"/>
    <s v="SI"/>
    <x v="0"/>
    <s v="NO"/>
    <n v="27"/>
    <s v="No"/>
    <s v="No"/>
    <n v="820120"/>
    <s v="ASALARIADO"/>
    <n v="27"/>
  </r>
  <r>
    <n v="266"/>
    <s v="MUJER"/>
    <n v="439400"/>
    <s v="ASALARIADO"/>
    <s v="SECTOR PRIVADO"/>
    <s v="SI"/>
    <x v="0"/>
    <s v="NO"/>
    <n v="34"/>
    <s v="No"/>
    <s v="No"/>
    <n v="439400"/>
    <s v="ASALARIADO"/>
    <n v="34"/>
  </r>
  <r>
    <n v="267"/>
    <s v="HOMBRE"/>
    <n v="2184000"/>
    <s v="ASALARIADO"/>
    <s v="SECTOR PRIVADO"/>
    <s v="SI"/>
    <x v="0"/>
    <s v="NO"/>
    <n v="41"/>
    <s v="No"/>
    <s v="No"/>
    <n v="2184000"/>
    <s v="ASALARIADO"/>
    <n v="41"/>
  </r>
  <r>
    <n v="268"/>
    <s v="MUJER"/>
    <n v="110000"/>
    <s v="ASALARIADO"/>
    <s v="SECTOR PRIVADO"/>
    <s v="SI"/>
    <x v="1"/>
    <s v="NO"/>
    <n v="28"/>
    <s v="No"/>
    <s v="No"/>
    <n v="110000"/>
    <s v="ASALARIADO"/>
    <n v="28"/>
  </r>
  <r>
    <n v="269"/>
    <s v="HOMBRE"/>
    <n v="180000"/>
    <s v="ASALARIADO"/>
    <s v="SECTOR PRIVADO"/>
    <s v="SI"/>
    <x v="0"/>
    <s v="NO"/>
    <n v="45"/>
    <s v="No"/>
    <s v="No"/>
    <n v="180000"/>
    <s v="ASALARIADO"/>
    <n v="45"/>
  </r>
  <r>
    <n v="270"/>
    <s v="MUJER"/>
    <n v="350000"/>
    <s v="ASALARIADO"/>
    <s v="SECTOR PRIVADO"/>
    <s v="SI"/>
    <x v="0"/>
    <s v="NO"/>
    <n v="29"/>
    <s v="No"/>
    <s v="No"/>
    <n v="350000"/>
    <s v="ASALARIADO"/>
    <n v="29"/>
  </r>
  <r>
    <n v="271"/>
    <s v="HOMBRE"/>
    <n v="281250"/>
    <s v="ASALARIADO"/>
    <s v="SECTOR PUBLICO"/>
    <s v="SI"/>
    <x v="0"/>
    <s v="NO"/>
    <n v="58"/>
    <s v="No"/>
    <s v="No"/>
    <n v="281250"/>
    <s v="ASALARIADO"/>
    <n v="58"/>
  </r>
  <r>
    <n v="272"/>
    <s v="MUJER"/>
    <n v="829364.58"/>
    <s v="ASALARIADO"/>
    <s v="SECTOR PRIVADO"/>
    <s v="SI"/>
    <x v="0"/>
    <s v="NO"/>
    <n v="30"/>
    <s v="No"/>
    <s v="No"/>
    <n v="829364.58"/>
    <s v="ASALARIADO"/>
    <n v="30"/>
  </r>
  <r>
    <n v="273"/>
    <s v="MUJER"/>
    <n v="403983"/>
    <s v="TRABAJADOR INDEPENDIENTE"/>
    <s v="SECTOR PRIVADO"/>
    <s v="SI"/>
    <x v="0"/>
    <s v="SI"/>
    <n v="41"/>
    <s v="No"/>
    <s v="No"/>
    <n v="403983"/>
    <s v="TRABAJADOR INDEPENDIENTE"/>
    <n v="41"/>
  </r>
  <r>
    <n v="274"/>
    <s v="MUJER"/>
    <n v="545646"/>
    <s v="ASALARIADO"/>
    <s v="SECTOR PRIVADO"/>
    <s v="SI"/>
    <x v="0"/>
    <s v="NO"/>
    <n v="44"/>
    <s v="No"/>
    <s v="No"/>
    <n v="545646"/>
    <s v="ASALARIADO"/>
    <n v="44"/>
  </r>
  <r>
    <n v="275"/>
    <s v="HOMBRE"/>
    <n v="417064"/>
    <s v="ASALARIADO"/>
    <s v="SECTOR PRIVADO"/>
    <s v="SI"/>
    <x v="0"/>
    <s v="NO"/>
    <n v="59"/>
    <s v="No"/>
    <s v="No"/>
    <n v="417064"/>
    <s v="ASALARIADO"/>
    <n v="59"/>
  </r>
  <r>
    <n v="276"/>
    <s v="HOMBRE"/>
    <n v="621333.79"/>
    <s v="ASALARIADO"/>
    <s v="SECTOR PRIVADO"/>
    <s v="SI"/>
    <x v="0"/>
    <s v="NO"/>
    <n v="47"/>
    <s v="No"/>
    <s v="No"/>
    <n v="621333.79"/>
    <s v="ASALARIADO"/>
    <n v="47"/>
  </r>
  <r>
    <n v="277"/>
    <s v="HOMBRE"/>
    <n v="297046"/>
    <s v="ASEGURADO VOLUNTARIO"/>
    <s v="SECTOR PRIVADO"/>
    <s v="SI"/>
    <x v="0"/>
    <s v="NO"/>
    <n v="24"/>
    <s v="No"/>
    <s v="No"/>
    <n v="297046"/>
    <s v="ASEGURADO VOLUNTARIO"/>
    <n v="24"/>
  </r>
  <r>
    <n v="278"/>
    <s v="MUJER"/>
    <n v="527824.5"/>
    <s v="PENSIONADOS EN SU PROPIO SISTEMA"/>
    <s v="SECTOR PUBLICO"/>
    <s v="SI"/>
    <x v="0"/>
    <s v="NO"/>
    <n v="68"/>
    <s v="No"/>
    <s v="No"/>
    <n v="527824.5"/>
    <s v="PENSIONADOS EN SU PROPIO SISTEMA"/>
    <n v="68"/>
  </r>
  <r>
    <n v="279"/>
    <s v="HOMBRE"/>
    <n v="278030"/>
    <s v="CONVENIOS ESPECIALES DE TRABAJADORES INDEPENDIENTES"/>
    <s v="SECTOR PRIVADO"/>
    <s v="SI"/>
    <x v="0"/>
    <s v="NO"/>
    <n v="43"/>
    <s v="No"/>
    <s v="No"/>
    <n v="278030"/>
    <s v="CONVENIOS ESPECIALES DE TRABAJADORES INDEPENDIENTES"/>
    <n v="43"/>
  </r>
  <r>
    <n v="280"/>
    <s v="MUJER"/>
    <n v="300000"/>
    <s v="ASEGURADO VOLUNTARIO"/>
    <s v="SECTOR PRIVADO"/>
    <s v="SI"/>
    <x v="1"/>
    <s v="NO"/>
    <n v="57"/>
    <s v="No"/>
    <s v="No"/>
    <n v="300000"/>
    <s v="ASEGURADO VOLUNTARIO"/>
    <n v="57"/>
  </r>
  <r>
    <n v="281"/>
    <s v="MUJER"/>
    <n v="453393.84"/>
    <s v="ASALARIADO"/>
    <s v="SECTOR PRIVADO"/>
    <s v="SI"/>
    <x v="0"/>
    <s v="NO"/>
    <n v="31"/>
    <s v="No"/>
    <s v="No"/>
    <n v="453393.84"/>
    <s v="ASALARIADO"/>
    <n v="31"/>
  </r>
  <r>
    <n v="282"/>
    <s v="MUJER"/>
    <n v="297062"/>
    <s v="TRABAJADOR INDEPENDIENTE"/>
    <s v="SECTOR PRIVADO"/>
    <s v="SI"/>
    <x v="0"/>
    <s v="SI"/>
    <n v="40"/>
    <s v="No"/>
    <s v="No"/>
    <n v="297062"/>
    <s v="TRABAJADOR INDEPENDIENTE"/>
    <n v="40"/>
  </r>
  <r>
    <n v="283"/>
    <s v="MUJER"/>
    <n v="245436.97"/>
    <s v="ASALARIADO"/>
    <s v="SECTOR PRIVADO"/>
    <s v="SI"/>
    <x v="0"/>
    <s v="NO"/>
    <n v="27"/>
    <s v="No"/>
    <s v="No"/>
    <n v="245436.97"/>
    <s v="ASALARIADO"/>
    <n v="27"/>
  </r>
  <r>
    <n v="284"/>
    <s v="HOMBRE"/>
    <n v="2005101"/>
    <s v="ASALARIADO"/>
    <s v="SECTOR PRIVADO"/>
    <s v="SI"/>
    <x v="0"/>
    <s v="NO"/>
    <n v="32"/>
    <s v="No"/>
    <s v="No"/>
    <n v="2005101"/>
    <s v="ASALARIADO"/>
    <n v="32"/>
  </r>
  <r>
    <n v="285"/>
    <s v="MUJER"/>
    <n v="342332"/>
    <s v="TRABAJADOR INDEPENDIENTE"/>
    <s v="SECTOR PRIVADO"/>
    <s v="SI"/>
    <x v="0"/>
    <s v="NO"/>
    <n v="61"/>
    <s v="No"/>
    <s v="No"/>
    <n v="342332"/>
    <s v="TRABAJADOR INDEPENDIENTE"/>
    <n v="61"/>
  </r>
  <r>
    <n v="286"/>
    <s v="HOMBRE"/>
    <n v="1000000"/>
    <s v="ASALARIADO"/>
    <s v="SECTOR PRIVADO"/>
    <s v="SI"/>
    <x v="0"/>
    <s v="SI"/>
    <n v="52"/>
    <s v="No"/>
    <s v="No"/>
    <n v="1000000"/>
    <s v="ASALARIADO"/>
    <n v="52"/>
  </r>
  <r>
    <n v="287"/>
    <s v="HOMBRE"/>
    <n v="347514.23"/>
    <s v="ASALARIADO"/>
    <s v="SECTOR PRIVADO"/>
    <s v="SI"/>
    <x v="0"/>
    <s v="NO"/>
    <n v="30"/>
    <s v="No"/>
    <s v="No"/>
    <n v="347514.23"/>
    <s v="ASALARIADO"/>
    <n v="30"/>
  </r>
  <r>
    <n v="288"/>
    <s v="MUJER"/>
    <n v="750000"/>
    <s v="ASALARIADO"/>
    <s v="SECTOR PRIVADO"/>
    <s v="SI"/>
    <x v="0"/>
    <s v="SI"/>
    <n v="28"/>
    <s v="No"/>
    <s v="No"/>
    <n v="750000"/>
    <s v="ASALARIADO"/>
    <n v="28"/>
  </r>
  <r>
    <n v="289"/>
    <s v="HOMBRE"/>
    <n v="336364.94"/>
    <s v="ASALARIADO"/>
    <s v="SECTOR PRIVADO"/>
    <s v="SI"/>
    <x v="0"/>
    <s v="NO"/>
    <n v="24"/>
    <s v="No"/>
    <s v="No"/>
    <n v="336364.94"/>
    <s v="ASALARIADO"/>
    <n v="24"/>
  </r>
  <r>
    <n v="290"/>
    <s v="HOMBRE"/>
    <n v="351055"/>
    <s v="TRABAJADOR INDEPENDIENTE"/>
    <s v="SECTOR PRIVADO"/>
    <s v="SI"/>
    <x v="0"/>
    <s v="SI"/>
    <n v="51"/>
    <s v="No"/>
    <s v="No"/>
    <n v="351055"/>
    <s v="TRABAJADOR INDEPENDIENTE"/>
    <n v="51"/>
  </r>
  <r>
    <n v="291"/>
    <s v="HOMBRE"/>
    <n v="345385"/>
    <s v="ASALARIADO"/>
    <s v="SECTOR PRIVADO"/>
    <s v="SI"/>
    <x v="0"/>
    <s v="NO"/>
    <n v="32"/>
    <s v="No"/>
    <s v="No"/>
    <n v="345385"/>
    <s v="ASALARIADO"/>
    <n v="32"/>
  </r>
  <r>
    <n v="292"/>
    <s v="HOMBRE"/>
    <n v="396805"/>
    <s v="ASALARIADO"/>
    <s v="SECTOR PRIVADO"/>
    <s v="SI"/>
    <x v="0"/>
    <s v="NO"/>
    <n v="40"/>
    <s v="No"/>
    <s v="No"/>
    <n v="396805"/>
    <s v="ASALARIADO"/>
    <n v="40"/>
  </r>
  <r>
    <n v="293"/>
    <s v="MUJER"/>
    <n v="297045"/>
    <s v="TRABAJADOR INDEPENDIENTE"/>
    <s v="SECTOR PRIVADO"/>
    <s v="SI"/>
    <x v="0"/>
    <s v="SI"/>
    <n v="62"/>
    <s v="No"/>
    <s v="No"/>
    <n v="297045"/>
    <s v="TRABAJADOR INDEPENDIENTE"/>
    <n v="62"/>
  </r>
  <r>
    <n v="294"/>
    <s v="HOMBRE"/>
    <n v="1313852.97"/>
    <s v="ASALARIADO"/>
    <s v="SECTOR PRIVADO"/>
    <s v="SI"/>
    <x v="0"/>
    <s v="NO"/>
    <n v="52"/>
    <s v="No"/>
    <s v="No"/>
    <n v="1313852.97"/>
    <s v="ASALARIADO"/>
    <n v="52"/>
  </r>
  <r>
    <n v="295"/>
    <s v="HOMBRE"/>
    <n v="328192"/>
    <s v="TRABAJADOR INDEPENDIENTE"/>
    <s v="SECTOR PRIVADO"/>
    <s v="SI"/>
    <x v="1"/>
    <s v="SI"/>
    <n v="32"/>
    <s v="No"/>
    <s v="No"/>
    <n v="328192"/>
    <s v="TRABAJADOR INDEPENDIENTE"/>
    <n v="32"/>
  </r>
  <r>
    <n v="296"/>
    <s v="MUJER"/>
    <n v="478452"/>
    <s v="TRABAJADOR INDEPENDIENTE"/>
    <s v="SECTOR PRIVADO"/>
    <s v="SI"/>
    <x v="0"/>
    <s v="SI"/>
    <n v="58"/>
    <s v="No"/>
    <s v="No"/>
    <n v="478452"/>
    <s v="TRABAJADOR INDEPENDIENTE"/>
    <n v="58"/>
  </r>
  <r>
    <n v="297"/>
    <s v="HOMBRE"/>
    <n v="299647"/>
    <s v="TRABAJADOR INDEPENDIENTE"/>
    <s v="SECTOR PRIVADO"/>
    <s v="SI"/>
    <x v="0"/>
    <s v="SI"/>
    <n v="57"/>
    <s v="No"/>
    <s v="No"/>
    <n v="299647"/>
    <s v="TRABAJADOR INDEPENDIENTE"/>
    <n v="57"/>
  </r>
  <r>
    <n v="298"/>
    <s v="HOMBRE"/>
    <n v="263360.19"/>
    <s v="ASALARIADO"/>
    <s v="SECTOR PRIVADO"/>
    <s v="SI"/>
    <x v="0"/>
    <s v="NO"/>
    <n v="24"/>
    <s v="No"/>
    <s v="No"/>
    <n v="263360.19"/>
    <s v="ASALARIADO"/>
    <n v="24"/>
  </r>
  <r>
    <n v="299"/>
    <s v="MUJER"/>
    <n v="2312395"/>
    <s v="ASALARIADO"/>
    <s v="SECTOR PUBLICO"/>
    <s v="SI"/>
    <x v="0"/>
    <s v="NO"/>
    <n v="61"/>
    <s v="Atípico"/>
    <s v="No"/>
    <n v="2312395"/>
    <s v="ASALARIADO"/>
    <n v="61"/>
  </r>
  <r>
    <n v="300"/>
    <s v="HOMBRE"/>
    <n v="300000"/>
    <s v="ASALARIADO"/>
    <s v="SECTOR PRIVADO"/>
    <s v="SI"/>
    <x v="0"/>
    <s v="NO"/>
    <n v="26"/>
    <s v="No"/>
    <s v="No"/>
    <n v="300000"/>
    <s v="ASALARIADO"/>
    <n v="26"/>
  </r>
  <r>
    <n v="301"/>
    <s v="HOMBRE"/>
    <n v="1819599"/>
    <s v="PENSIONADOS EN SU PROPIO SISTEMA"/>
    <s v="SECTOR PUBLICO"/>
    <s v="SI"/>
    <x v="0"/>
    <s v="NO"/>
    <n v="80"/>
    <s v="No"/>
    <s v="No"/>
    <n v="1819599"/>
    <s v="PENSIONADOS EN SU PROPIO SISTEMA"/>
    <n v="80"/>
  </r>
  <r>
    <n v="302"/>
    <s v="HOMBRE"/>
    <n v="551500"/>
    <s v="ASALARIADO"/>
    <s v="SECTOR PRIVADO"/>
    <s v="SI"/>
    <x v="0"/>
    <s v="NO"/>
    <n v="34"/>
    <s v="No"/>
    <s v="No"/>
    <n v="551500"/>
    <s v="ASALARIADO"/>
    <n v="34"/>
  </r>
  <r>
    <n v="303"/>
    <s v="MUJER"/>
    <n v="338775.81"/>
    <s v="ASALARIADO"/>
    <s v="SECTOR PRIVADO"/>
    <s v="SI"/>
    <x v="0"/>
    <s v="NO"/>
    <n v="46"/>
    <s v="No"/>
    <s v="No"/>
    <n v="338775.81"/>
    <s v="ASALARIADO"/>
    <n v="46"/>
  </r>
  <r>
    <n v="304"/>
    <s v="MUJER"/>
    <n v="278030"/>
    <s v="CONVENIOS ESPECIALES DE TRABAJADORES INDEPENDIENTES"/>
    <s v="SECTOR PRIVADO"/>
    <s v="SI"/>
    <x v="0"/>
    <s v="NO"/>
    <n v="70"/>
    <s v="No"/>
    <s v="No"/>
    <n v="278030"/>
    <s v="CONVENIOS ESPECIALES DE TRABAJADORES INDEPENDIENTES"/>
    <n v="70"/>
  </r>
  <r>
    <n v="305"/>
    <s v="MUJER"/>
    <n v="1068785"/>
    <s v="PENSIONADOS EN SU PROPIO SISTEMA"/>
    <s v="SECTOR PUBLICO"/>
    <s v="SI"/>
    <x v="0"/>
    <s v="NO"/>
    <n v="63"/>
    <s v="No"/>
    <s v="No"/>
    <n v="1068785"/>
    <s v="PENSIONADOS EN SU PROPIO SISTEMA"/>
    <n v="63"/>
  </r>
  <r>
    <n v="306"/>
    <s v="HOMBRE"/>
    <n v="2549958.42"/>
    <s v="ASALARIADO"/>
    <s v="SECTOR PRIVADO"/>
    <s v="SI"/>
    <x v="0"/>
    <s v="NO"/>
    <n v="41"/>
    <s v="Atípico"/>
    <s v="No"/>
    <n v="2549958.42"/>
    <s v="ASALARIADO"/>
    <n v="41"/>
  </r>
  <r>
    <n v="307"/>
    <s v="HOMBRE"/>
    <n v="181084"/>
    <s v="ASALARIADO"/>
    <s v="SECTOR PRIVADO"/>
    <s v="SI"/>
    <x v="0"/>
    <s v="NO"/>
    <n v="55"/>
    <s v="No"/>
    <s v="No"/>
    <n v="181084"/>
    <s v="ASALARIADO"/>
    <n v="55"/>
  </r>
  <r>
    <n v="308"/>
    <s v="HOMBRE"/>
    <n v="1059381.6000000001"/>
    <s v="ASALARIADO"/>
    <s v="SECTOR PRIVADO"/>
    <s v="SI"/>
    <x v="0"/>
    <s v="NO"/>
    <n v="28"/>
    <s v="No"/>
    <s v="No"/>
    <n v="1059381.6000000001"/>
    <s v="ASALARIADO"/>
    <n v="28"/>
  </r>
  <r>
    <n v="309"/>
    <s v="HOMBRE"/>
    <n v="343178"/>
    <s v="ASALARIADO"/>
    <s v="SECTOR PRIVADO"/>
    <s v="SI"/>
    <x v="0"/>
    <s v="SI"/>
    <n v="32"/>
    <s v="No"/>
    <s v="No"/>
    <n v="343178"/>
    <s v="ASALARIADO"/>
    <n v="32"/>
  </r>
  <r>
    <n v="310"/>
    <s v="HOMBRE"/>
    <n v="606620"/>
    <s v="ASALARIADO"/>
    <s v="SECTOR PRIVADO"/>
    <s v="SI"/>
    <x v="0"/>
    <s v="NO"/>
    <n v="20"/>
    <s v="No"/>
    <s v="No"/>
    <n v="606620"/>
    <s v="ASALARIADO"/>
    <n v="20"/>
  </r>
  <r>
    <n v="311"/>
    <s v="HOMBRE"/>
    <n v="320524.5"/>
    <s v="ASALARIADO"/>
    <s v="SECTOR PRIVADO"/>
    <s v="SI"/>
    <x v="0"/>
    <s v="NO"/>
    <n v="29"/>
    <s v="No"/>
    <s v="No"/>
    <n v="320524.5"/>
    <s v="ASALARIADO"/>
    <n v="29"/>
  </r>
  <r>
    <n v="312"/>
    <s v="MUJER"/>
    <n v="1171666.67"/>
    <s v="ASALARIADO"/>
    <s v="SECTOR PRIVADO"/>
    <s v="SI"/>
    <x v="0"/>
    <s v="NO"/>
    <n v="51"/>
    <s v="No"/>
    <s v="No"/>
    <n v="1171666.67"/>
    <s v="ASALARIADO"/>
    <n v="51"/>
  </r>
  <r>
    <n v="313"/>
    <s v="MUJER"/>
    <n v="113848"/>
    <s v="ASALARIADO"/>
    <s v="SECTOR PRIVADO"/>
    <s v="SI"/>
    <x v="0"/>
    <s v="NO"/>
    <n v="31"/>
    <s v="No"/>
    <s v="No"/>
    <n v="113848"/>
    <s v="ASALARIADO"/>
    <n v="31"/>
  </r>
  <r>
    <n v="314"/>
    <s v="HOMBRE"/>
    <n v="391476"/>
    <s v="ASALARIADO"/>
    <s v="SECTOR PUBLICO"/>
    <s v="SI"/>
    <x v="0"/>
    <s v="NO"/>
    <n v="60"/>
    <s v="No"/>
    <s v="No"/>
    <n v="391476"/>
    <s v="ASALARIADO"/>
    <n v="60"/>
  </r>
  <r>
    <n v="315"/>
    <s v="MUJER"/>
    <n v="558250"/>
    <s v="ASALARIADO"/>
    <s v="SECTOR PRIVADO"/>
    <s v="SI"/>
    <x v="0"/>
    <s v="NO"/>
    <n v="28"/>
    <s v="No"/>
    <s v="No"/>
    <n v="558250"/>
    <s v="ASALARIADO"/>
    <n v="28"/>
  </r>
  <r>
    <n v="316"/>
    <s v="HOMBRE"/>
    <n v="313164"/>
    <s v="ASALARIADO"/>
    <s v="SECTOR PRIVADO"/>
    <s v="SI"/>
    <x v="0"/>
    <s v="NO"/>
    <n v="56"/>
    <s v="No"/>
    <s v="No"/>
    <n v="313164"/>
    <s v="ASALARIADO"/>
    <n v="56"/>
  </r>
  <r>
    <n v="317"/>
    <s v="HOMBRE"/>
    <n v="433000"/>
    <s v="ASALARIADO"/>
    <s v="SECTOR PRIVADO"/>
    <s v="SI"/>
    <x v="0"/>
    <s v="NO"/>
    <n v="45"/>
    <s v="No"/>
    <s v="No"/>
    <n v="433000"/>
    <s v="ASALARIADO"/>
    <n v="45"/>
  </r>
  <r>
    <n v="318"/>
    <s v="HOMBRE"/>
    <n v="124453.88"/>
    <s v="ASALARIADO"/>
    <s v="SECTOR PRIVADO"/>
    <s v="SI"/>
    <x v="0"/>
    <s v="NO"/>
    <n v="40"/>
    <s v="No"/>
    <s v="No"/>
    <n v="124453.88"/>
    <s v="ASALARIADO"/>
    <n v="40"/>
  </r>
  <r>
    <n v="319"/>
    <s v="MUJER"/>
    <n v="382136"/>
    <s v="TRABAJADOR INDEPENDIENTE"/>
    <s v="SECTOR PRIVADO"/>
    <s v="SI"/>
    <x v="0"/>
    <s v="SI"/>
    <n v="42"/>
    <s v="No"/>
    <s v="No"/>
    <n v="382136"/>
    <s v="TRABAJADOR INDEPENDIENTE"/>
    <n v="42"/>
  </r>
  <r>
    <n v="320"/>
    <s v="HOMBRE"/>
    <n v="297046"/>
    <s v="TRABAJADOR INDEPENDIENTE"/>
    <s v="SECTOR PRIVADO"/>
    <s v="SI"/>
    <x v="0"/>
    <s v="NO"/>
    <n v="50"/>
    <s v="No"/>
    <s v="No"/>
    <n v="297046"/>
    <s v="TRABAJADOR INDEPENDIENTE"/>
    <n v="50"/>
  </r>
  <r>
    <n v="321"/>
    <s v="HOMBRE"/>
    <n v="401814.2"/>
    <s v="ASALARIADO"/>
    <s v="SECTOR PRIVADO"/>
    <s v="SI"/>
    <x v="0"/>
    <s v="NO"/>
    <n v="46"/>
    <s v="No"/>
    <s v="No"/>
    <n v="401814.2"/>
    <s v="ASALARIADO"/>
    <n v="46"/>
  </r>
  <r>
    <n v="322"/>
    <s v="MUJER"/>
    <n v="1103954"/>
    <s v="ASALARIADO"/>
    <s v="SECTOR PUBLICO"/>
    <s v="SI"/>
    <x v="0"/>
    <s v="SI"/>
    <n v="60"/>
    <s v="No"/>
    <s v="No"/>
    <n v="1103954"/>
    <s v="ASALARIADO"/>
    <n v="60"/>
  </r>
  <r>
    <n v="323"/>
    <s v="HOMBRE"/>
    <n v="207648"/>
    <s v="ASALARIADO"/>
    <s v="SECTOR PRIVADO"/>
    <s v="SI"/>
    <x v="0"/>
    <s v="NO"/>
    <n v="28"/>
    <s v="No"/>
    <s v="No"/>
    <n v="207648"/>
    <s v="ASALARIADO"/>
    <n v="28"/>
  </r>
  <r>
    <n v="324"/>
    <s v="HOMBRE"/>
    <n v="719752.5"/>
    <s v="ASALARIADO"/>
    <s v="SECTOR PUBLICO"/>
    <s v="SI"/>
    <x v="0"/>
    <s v="NO"/>
    <n v="39"/>
    <s v="No"/>
    <s v="No"/>
    <n v="719752.5"/>
    <s v="ASALARIADO"/>
    <n v="39"/>
  </r>
  <r>
    <n v="325"/>
    <s v="MUJER"/>
    <n v="140000"/>
    <s v="ASALARIADO"/>
    <s v="SECTOR PRIVADO"/>
    <s v="SI"/>
    <x v="1"/>
    <s v="SI"/>
    <n v="49"/>
    <s v="No"/>
    <s v="No"/>
    <n v="140000"/>
    <s v="ASALARIADO"/>
    <n v="49"/>
  </r>
  <r>
    <n v="326"/>
    <s v="MUJER"/>
    <n v="1883093.97"/>
    <s v="ASALARIADO"/>
    <s v="SECTOR PRIVADO"/>
    <s v="SI"/>
    <x v="0"/>
    <s v="NO"/>
    <n v="34"/>
    <s v="No"/>
    <s v="No"/>
    <n v="1883093.97"/>
    <s v="ASALARIADO"/>
    <n v="34"/>
  </r>
  <r>
    <n v="327"/>
    <s v="MUJER"/>
    <n v="1366089.12"/>
    <s v="PENSIONADOS EN SU PROPIO SISTEMA"/>
    <s v="SECTOR PUBLICO"/>
    <s v="SI"/>
    <x v="1"/>
    <s v="NO"/>
    <n v="73"/>
    <s v="No"/>
    <s v="No"/>
    <n v="1366089.12"/>
    <s v="PENSIONADOS EN SU PROPIO SISTEMA"/>
    <n v="73"/>
  </r>
  <r>
    <n v="328"/>
    <s v="HOMBRE"/>
    <n v="298155"/>
    <s v="TRABAJADOR INDEPENDIENTE"/>
    <s v="SECTOR PRIVADO"/>
    <s v="SI"/>
    <x v="0"/>
    <s v="SI"/>
    <n v="39"/>
    <s v="No"/>
    <s v="No"/>
    <n v="298155"/>
    <s v="TRABAJADOR INDEPENDIENTE"/>
    <n v="39"/>
  </r>
  <r>
    <n v="329"/>
    <s v="HOMBRE"/>
    <n v="499999"/>
    <s v="ASALARIADO"/>
    <s v="SECTOR PRIVADO"/>
    <s v="SI"/>
    <x v="0"/>
    <s v="NO"/>
    <n v="31"/>
    <s v="No"/>
    <s v="No"/>
    <n v="499999"/>
    <s v="ASALARIADO"/>
    <n v="31"/>
  </r>
  <r>
    <n v="330"/>
    <s v="HOMBRE"/>
    <n v="1340908"/>
    <s v="ASALARIADO"/>
    <s v="SECTOR PUBLICO"/>
    <s v="SI"/>
    <x v="0"/>
    <s v="NO"/>
    <n v="54"/>
    <s v="No"/>
    <s v="No"/>
    <n v="1340908"/>
    <s v="ASALARIADO"/>
    <n v="54"/>
  </r>
  <r>
    <n v="331"/>
    <s v="HOMBRE"/>
    <n v="300000"/>
    <s v="ASALARIADO"/>
    <s v="SECTOR PRIVADO"/>
    <s v="SI"/>
    <x v="1"/>
    <s v="NO"/>
    <n v="28"/>
    <s v="No"/>
    <s v="No"/>
    <n v="300000"/>
    <s v="ASALARIADO"/>
    <n v="28"/>
  </r>
  <r>
    <n v="332"/>
    <s v="MUJER"/>
    <n v="297046"/>
    <s v="ASEGURADO VOLUNTARIO"/>
    <s v="SECTOR PRIVADO"/>
    <s v="SI"/>
    <x v="1"/>
    <s v="NO"/>
    <n v="27"/>
    <s v="No"/>
    <s v="No"/>
    <n v="297046"/>
    <s v="ASEGURADO VOLUNTARIO"/>
    <n v="27"/>
  </r>
  <r>
    <n v="333"/>
    <s v="HOMBRE"/>
    <n v="304232.90000000002"/>
    <s v="ASALARIADO"/>
    <s v="SECTOR PRIVADO"/>
    <s v="SI"/>
    <x v="1"/>
    <s v="NO"/>
    <n v="24"/>
    <s v="No"/>
    <s v="No"/>
    <n v="304232.90000000002"/>
    <s v="ASALARIADO"/>
    <n v="24"/>
  </r>
  <r>
    <n v="334"/>
    <s v="HOMBRE"/>
    <n v="509509"/>
    <s v="TRABAJADOR INDEPENDIENTE"/>
    <s v="SECTOR PRIVADO"/>
    <s v="SI"/>
    <x v="0"/>
    <s v="SI"/>
    <n v="35"/>
    <s v="No"/>
    <s v="No"/>
    <n v="509509"/>
    <s v="TRABAJADOR INDEPENDIENTE"/>
    <n v="35"/>
  </r>
  <r>
    <n v="335"/>
    <s v="HOMBRE"/>
    <n v="1202425"/>
    <s v="ASALARIADO"/>
    <s v="SECTOR PUBLICO"/>
    <s v="SI"/>
    <x v="0"/>
    <s v="NO"/>
    <n v="40"/>
    <s v="No"/>
    <s v="No"/>
    <n v="1202425"/>
    <s v="ASALARIADO"/>
    <n v="40"/>
  </r>
  <r>
    <n v="336"/>
    <s v="HOMBRE"/>
    <n v="591445.27"/>
    <s v="ASALARIADO"/>
    <s v="SECTOR PRIVADO"/>
    <s v="SI"/>
    <x v="0"/>
    <s v="NO"/>
    <n v="30"/>
    <s v="No"/>
    <s v="No"/>
    <n v="591445.27"/>
    <s v="ASALARIADO"/>
    <n v="30"/>
  </r>
  <r>
    <n v="337"/>
    <s v="MUJER"/>
    <n v="1953183.27"/>
    <s v="ASALARIADO"/>
    <s v="SECTOR PRIVADO"/>
    <s v="SI"/>
    <x v="0"/>
    <s v="NO"/>
    <n v="36"/>
    <s v="No"/>
    <s v="No"/>
    <n v="1953183.27"/>
    <s v="ASALARIADO"/>
    <n v="36"/>
  </r>
  <r>
    <n v="338"/>
    <s v="MUJER"/>
    <n v="570798.64"/>
    <s v="ASALARIADO"/>
    <s v="SECTOR PRIVADO"/>
    <s v="SI"/>
    <x v="0"/>
    <s v="NO"/>
    <n v="26"/>
    <s v="No"/>
    <s v="No"/>
    <n v="570798.64"/>
    <s v="ASALARIADO"/>
    <n v="26"/>
  </r>
  <r>
    <n v="339"/>
    <s v="MUJER"/>
    <n v="539203"/>
    <s v="ASALARIADO"/>
    <s v="SECTOR PRIVADO"/>
    <s v="SI"/>
    <x v="0"/>
    <s v="NO"/>
    <n v="29"/>
    <s v="No"/>
    <s v="No"/>
    <n v="539203"/>
    <s v="ASALARIADO"/>
    <n v="29"/>
  </r>
  <r>
    <n v="340"/>
    <s v="MUJER"/>
    <n v="359544.27"/>
    <s v="CONVENIOS ESPECIALES DE ASEGURADOS VOLUNTARIOS"/>
    <s v="SECTOR PRIVADO"/>
    <s v="SI"/>
    <x v="1"/>
    <s v="NO"/>
    <n v="32"/>
    <s v="No"/>
    <s v="No"/>
    <n v="359544.27"/>
    <s v="CONVENIOS ESPECIALES DE ASEGURADOS VOLUNTARIOS"/>
    <n v="32"/>
  </r>
  <r>
    <n v="341"/>
    <s v="MUJER"/>
    <n v="516446.5"/>
    <s v="ASALARIADO"/>
    <s v="SECTOR PUBLICO"/>
    <s v="SI"/>
    <x v="0"/>
    <s v="NO"/>
    <n v="33"/>
    <s v="No"/>
    <s v="No"/>
    <n v="516446.5"/>
    <s v="ASALARIADO"/>
    <n v="33"/>
  </r>
  <r>
    <n v="342"/>
    <s v="MUJER"/>
    <n v="378355"/>
    <s v="ASALARIADO"/>
    <s v="SECTOR PRIVADO"/>
    <s v="SI"/>
    <x v="1"/>
    <s v="NO"/>
    <n v="62"/>
    <s v="No"/>
    <s v="No"/>
    <n v="378355"/>
    <s v="ASALARIADO"/>
    <n v="62"/>
  </r>
  <r>
    <n v="343"/>
    <s v="HOMBRE"/>
    <n v="454558.2"/>
    <s v="ASALARIADO"/>
    <s v="SECTOR PUBLICO"/>
    <s v="SI"/>
    <x v="0"/>
    <s v="NO"/>
    <n v="34"/>
    <s v="No"/>
    <s v="No"/>
    <n v="454558.2"/>
    <s v="ASALARIADO"/>
    <n v="34"/>
  </r>
  <r>
    <n v="344"/>
    <s v="MUJER"/>
    <n v="403983"/>
    <s v="TRABAJADOR INDEPENDIENTE"/>
    <s v="SECTOR PRIVADO"/>
    <s v="SI"/>
    <x v="0"/>
    <s v="SI"/>
    <n v="67"/>
    <s v="No"/>
    <s v="No"/>
    <n v="403983"/>
    <s v="TRABAJADOR INDEPENDIENTE"/>
    <n v="67"/>
  </r>
  <r>
    <n v="345"/>
    <s v="MUJER"/>
    <n v="1544187.5"/>
    <s v="ASALARIADO"/>
    <s v="SECTOR PRIVADO"/>
    <s v="SI"/>
    <x v="1"/>
    <s v="NO"/>
    <n v="28"/>
    <s v="No"/>
    <s v="No"/>
    <n v="1544187.5"/>
    <s v="ASALARIADO"/>
    <n v="28"/>
  </r>
  <r>
    <n v="346"/>
    <s v="HOMBRE"/>
    <n v="328196"/>
    <s v="TRABAJADOR INDEPENDIENTE"/>
    <s v="SECTOR PRIVADO"/>
    <s v="SI"/>
    <x v="1"/>
    <s v="SI"/>
    <n v="27"/>
    <s v="No"/>
    <s v="No"/>
    <n v="328196"/>
    <s v="TRABAJADOR INDEPENDIENTE"/>
    <n v="27"/>
  </r>
  <r>
    <n v="347"/>
    <s v="HOMBRE"/>
    <n v="574094.44999999995"/>
    <s v="ASALARIADO"/>
    <s v="SECTOR PRIVADO"/>
    <s v="SI"/>
    <x v="0"/>
    <s v="NO"/>
    <n v="57"/>
    <s v="No"/>
    <s v="No"/>
    <n v="574094.44999999995"/>
    <s v="ASALARIADO"/>
    <n v="57"/>
  </r>
  <r>
    <n v="348"/>
    <s v="MUJER"/>
    <n v="1320518.73"/>
    <s v="ASALARIADO"/>
    <s v="SECTOR PUBLICO"/>
    <s v="SI"/>
    <x v="0"/>
    <s v="NO"/>
    <n v="34"/>
    <s v="No"/>
    <s v="No"/>
    <n v="1320518.73"/>
    <s v="ASALARIADO"/>
    <n v="34"/>
  </r>
  <r>
    <n v="349"/>
    <s v="HOMBRE"/>
    <n v="356455"/>
    <s v="TRABAJADOR INDEPENDIENTE"/>
    <s v="SECTOR PRIVADO"/>
    <s v="SI"/>
    <x v="0"/>
    <s v="SI"/>
    <n v="40"/>
    <s v="No"/>
    <s v="No"/>
    <n v="356455"/>
    <s v="TRABAJADOR INDEPENDIENTE"/>
    <n v="40"/>
  </r>
  <r>
    <n v="350"/>
    <s v="HOMBRE"/>
    <n v="297046"/>
    <s v="TRABAJADOR INDEPENDIENTE"/>
    <s v="SECTOR PRIVADO"/>
    <s v="SI"/>
    <x v="0"/>
    <s v="NO"/>
    <n v="42"/>
    <s v="No"/>
    <s v="No"/>
    <n v="297046"/>
    <s v="TRABAJADOR INDEPENDIENTE"/>
    <n v="42"/>
  </r>
  <r>
    <n v="351"/>
    <s v="HOMBRE"/>
    <n v="505686.39"/>
    <s v="ASALARIADO"/>
    <s v="SECTOR PRIVADO"/>
    <s v="SI"/>
    <x v="0"/>
    <s v="NO"/>
    <n v="22"/>
    <s v="No"/>
    <s v="No"/>
    <n v="505686.39"/>
    <s v="ASALARIADO"/>
    <n v="22"/>
  </r>
  <r>
    <n v="352"/>
    <s v="MUJER"/>
    <n v="511789.2"/>
    <s v="ASALARIADO"/>
    <s v="SECTOR PRIVADO"/>
    <s v="SI"/>
    <x v="0"/>
    <s v="NO"/>
    <n v="29"/>
    <s v="No"/>
    <s v="No"/>
    <n v="511789.2"/>
    <s v="ASALARIADO"/>
    <n v="29"/>
  </r>
  <r>
    <n v="353"/>
    <s v="MUJER"/>
    <n v="333094.01"/>
    <s v="ASALARIADO"/>
    <s v="SECTOR PRIVADO"/>
    <s v="SI"/>
    <x v="0"/>
    <s v="NO"/>
    <n v="32"/>
    <s v="No"/>
    <s v="No"/>
    <n v="333094.01"/>
    <s v="ASALARIADO"/>
    <n v="32"/>
  </r>
  <r>
    <n v="354"/>
    <s v="MUJER"/>
    <n v="419608"/>
    <s v="TRABAJADOR INDEPENDIENTE"/>
    <s v="SECTOR PRIVADO"/>
    <s v="SI"/>
    <x v="0"/>
    <s v="NO"/>
    <n v="43"/>
    <s v="No"/>
    <s v="No"/>
    <n v="419608"/>
    <s v="TRABAJADOR INDEPENDIENTE"/>
    <n v="43"/>
  </r>
  <r>
    <n v="355"/>
    <s v="MUJER"/>
    <n v="297046"/>
    <s v="TRABAJADOR INDEPENDIENTE"/>
    <s v="SECTOR PRIVADO"/>
    <s v="SI"/>
    <x v="0"/>
    <s v="SI"/>
    <n v="28"/>
    <s v="No"/>
    <s v="No"/>
    <n v="297046"/>
    <s v="TRABAJADOR INDEPENDIENTE"/>
    <n v="28"/>
  </r>
  <r>
    <n v="356"/>
    <s v="HOMBRE"/>
    <n v="297046"/>
    <s v="TRABAJADOR INDEPENDIENTE"/>
    <s v="SECTOR PRIVADO"/>
    <s v="SI"/>
    <x v="0"/>
    <s v="SI"/>
    <n v="39"/>
    <s v="No"/>
    <s v="No"/>
    <n v="297046"/>
    <s v="TRABAJADOR INDEPENDIENTE"/>
    <n v="39"/>
  </r>
  <r>
    <n v="357"/>
    <s v="HOMBRE"/>
    <n v="1540950"/>
    <s v="ASEGURADO VOLUNTARIO"/>
    <s v="SECTOR PRIVADO"/>
    <s v="SI"/>
    <x v="1"/>
    <s v="NO"/>
    <n v="63"/>
    <s v="No"/>
    <s v="No"/>
    <n v="1540950"/>
    <s v="ASEGURADO VOLUNTARIO"/>
    <n v="63"/>
  </r>
  <r>
    <n v="358"/>
    <s v="MUJER"/>
    <n v="416150"/>
    <s v="ASALARIADO"/>
    <s v="SECTOR PRIVADO"/>
    <s v="SI"/>
    <x v="1"/>
    <s v="NO"/>
    <n v="30"/>
    <s v="No"/>
    <s v="No"/>
    <n v="416150"/>
    <s v="ASALARIADO"/>
    <n v="30"/>
  </r>
  <r>
    <n v="359"/>
    <s v="HOMBRE"/>
    <n v="400353"/>
    <s v="TRABAJADOR INDEPENDIENTE"/>
    <s v="SECTOR PRIVADO"/>
    <s v="SI"/>
    <x v="0"/>
    <s v="NO"/>
    <n v="30"/>
    <s v="No"/>
    <s v="No"/>
    <n v="400353"/>
    <s v="TRABAJADOR INDEPENDIENTE"/>
    <n v="30"/>
  </r>
  <r>
    <n v="360"/>
    <s v="HOMBRE"/>
    <n v="323296"/>
    <s v="TRABAJADOR INDEPENDIENTE"/>
    <s v="SECTOR PRIVADO"/>
    <s v="SI"/>
    <x v="1"/>
    <s v="SI"/>
    <n v="67"/>
    <s v="No"/>
    <s v="No"/>
    <n v="323296"/>
    <s v="TRABAJADOR INDEPENDIENTE"/>
    <n v="67"/>
  </r>
  <r>
    <n v="361"/>
    <s v="MUJER"/>
    <n v="159000"/>
    <s v="ASALARIADO"/>
    <s v="SECTOR PRIVADO"/>
    <s v="SI"/>
    <x v="0"/>
    <s v="NO"/>
    <n v="49"/>
    <s v="No"/>
    <s v="No"/>
    <n v="159000"/>
    <s v="ASALARIADO"/>
    <n v="49"/>
  </r>
  <r>
    <n v="362"/>
    <s v="MUJER"/>
    <n v="172428.6"/>
    <s v="ASALARIADO"/>
    <s v="SECTOR PRIVADO"/>
    <s v="SI"/>
    <x v="0"/>
    <s v="NO"/>
    <n v="27"/>
    <s v="No"/>
    <s v="No"/>
    <n v="172428.6"/>
    <s v="ASALARIADO"/>
    <n v="27"/>
  </r>
  <r>
    <n v="363"/>
    <s v="MUJER"/>
    <n v="1331904"/>
    <s v="ASALARIADO"/>
    <s v="SECTOR PUBLICO"/>
    <s v="SI"/>
    <x v="0"/>
    <s v="NO"/>
    <n v="42"/>
    <s v="No"/>
    <s v="No"/>
    <n v="1331904"/>
    <s v="ASALARIADO"/>
    <n v="42"/>
  </r>
  <r>
    <n v="364"/>
    <s v="HOMBRE"/>
    <n v="339750"/>
    <s v="ASEGURADO VOLUNTARIO"/>
    <s v="SECTOR PRIVADO"/>
    <s v="SI"/>
    <x v="1"/>
    <s v="NO"/>
    <n v="30"/>
    <s v="No"/>
    <s v="No"/>
    <n v="339750"/>
    <s v="ASEGURADO VOLUNTARIO"/>
    <n v="30"/>
  </r>
  <r>
    <n v="365"/>
    <s v="HOMBRE"/>
    <n v="445567"/>
    <s v="TRABAJADOR INDEPENDIENTE"/>
    <s v="SECTOR PRIVADO"/>
    <s v="SI"/>
    <x v="0"/>
    <s v="SI"/>
    <n v="74"/>
    <s v="No"/>
    <s v="No"/>
    <n v="445567"/>
    <s v="TRABAJADOR INDEPENDIENTE"/>
    <n v="74"/>
  </r>
  <r>
    <n v="366"/>
    <s v="HOMBRE"/>
    <n v="1076127.4099999999"/>
    <s v="ASALARIADO"/>
    <s v="SECTOR PRIVADO"/>
    <s v="SI"/>
    <x v="0"/>
    <s v="NO"/>
    <n v="48"/>
    <s v="No"/>
    <s v="No"/>
    <n v="1076127.4099999999"/>
    <s v="ASALARIADO"/>
    <n v="48"/>
  </r>
  <r>
    <n v="367"/>
    <s v="HOMBRE"/>
    <n v="597379.25"/>
    <s v="ASALARIADO"/>
    <s v="SECTOR PRIVADO"/>
    <s v="SI"/>
    <x v="0"/>
    <s v="NO"/>
    <n v="36"/>
    <s v="No"/>
    <s v="No"/>
    <n v="597379.25"/>
    <s v="ASALARIADO"/>
    <n v="36"/>
  </r>
  <r>
    <n v="368"/>
    <s v="HOMBRE"/>
    <n v="400000"/>
    <s v="ASALARIADO"/>
    <s v="SECTOR PRIVADO"/>
    <s v="SI"/>
    <x v="1"/>
    <s v="NO"/>
    <n v="34"/>
    <s v="No"/>
    <s v="No"/>
    <n v="400000"/>
    <s v="ASALARIADO"/>
    <n v="34"/>
  </r>
  <r>
    <n v="369"/>
    <s v="HOMBRE"/>
    <n v="10652"/>
    <s v="ASALARIADO"/>
    <s v="SECTOR PRIVADO"/>
    <s v="SI"/>
    <x v="1"/>
    <s v="NO"/>
    <n v="42"/>
    <s v="No"/>
    <s v="No"/>
    <n v="10652"/>
    <s v="ASALARIADO"/>
    <n v="42"/>
  </r>
  <r>
    <n v="370"/>
    <s v="MUJER"/>
    <n v="474509.98"/>
    <s v="ASALARIADO"/>
    <s v="SECTOR PRIVADO"/>
    <s v="SI"/>
    <x v="0"/>
    <s v="NO"/>
    <n v="28"/>
    <s v="No"/>
    <s v="No"/>
    <n v="474509.98"/>
    <s v="ASALARIADO"/>
    <n v="28"/>
  </r>
  <r>
    <n v="371"/>
    <s v="MUJER"/>
    <n v="3053247.24"/>
    <s v="PENSIONADOS EN SU PROPIO SISTEMA"/>
    <s v="SECTOR PUBLICO"/>
    <s v="SI"/>
    <x v="0"/>
    <s v="NO"/>
    <n v="99"/>
    <s v="Atípico"/>
    <s v="No"/>
    <n v="3053247.24"/>
    <s v="PENSIONADOS EN SU PROPIO SISTEMA"/>
    <n v="99"/>
  </r>
  <r>
    <n v="372"/>
    <s v="HOMBRE"/>
    <n v="1233060.23"/>
    <s v="ASALARIADO"/>
    <s v="SECTOR PRIVADO"/>
    <s v="SI"/>
    <x v="0"/>
    <s v="NO"/>
    <n v="30"/>
    <s v="No"/>
    <s v="No"/>
    <n v="1233060.23"/>
    <s v="ASALARIADO"/>
    <n v="30"/>
  </r>
  <r>
    <n v="373"/>
    <s v="MUJER"/>
    <n v="529014.48"/>
    <s v="ASALARIADO"/>
    <s v="SECTOR PRIVADO"/>
    <s v="SI"/>
    <x v="0"/>
    <s v="NO"/>
    <n v="29"/>
    <s v="No"/>
    <s v="No"/>
    <n v="529014.48"/>
    <s v="ASALARIADO"/>
    <n v="29"/>
  </r>
  <r>
    <n v="374"/>
    <s v="HOMBRE"/>
    <n v="297000"/>
    <s v="TRABAJADOR INDEPENDIENTE"/>
    <s v="SECTOR PRIVADO"/>
    <s v="SI"/>
    <x v="0"/>
    <s v="NO"/>
    <n v="21"/>
    <s v="No"/>
    <s v="No"/>
    <n v="297000"/>
    <s v="TRABAJADOR INDEPENDIENTE"/>
    <n v="21"/>
  </r>
  <r>
    <n v="375"/>
    <s v="HOMBRE"/>
    <n v="711457.86"/>
    <s v="ASALARIADO"/>
    <s v="SECTOR PRIVADO"/>
    <s v="SI"/>
    <x v="1"/>
    <s v="NO"/>
    <n v="44"/>
    <s v="No"/>
    <s v="No"/>
    <n v="711457.86"/>
    <s v="ASALARIADO"/>
    <n v="44"/>
  </r>
  <r>
    <n v="376"/>
    <s v="HOMBRE"/>
    <n v="765532.1"/>
    <s v="ASALARIADO"/>
    <s v="SECTOR PRIVADO"/>
    <s v="SI"/>
    <x v="1"/>
    <s v="NO"/>
    <n v="43"/>
    <s v="No"/>
    <s v="No"/>
    <n v="765532.1"/>
    <s v="ASALARIADO"/>
    <n v="43"/>
  </r>
  <r>
    <n v="377"/>
    <s v="MUJER"/>
    <n v="300018"/>
    <s v="TRABAJADOR INDEPENDIENTE"/>
    <s v="SECTOR PRIVADO"/>
    <s v="SI"/>
    <x v="0"/>
    <s v="NO"/>
    <n v="55"/>
    <s v="No"/>
    <s v="No"/>
    <n v="300018"/>
    <s v="TRABAJADOR INDEPENDIENTE"/>
    <n v="55"/>
  </r>
  <r>
    <n v="378"/>
    <s v="HOMBRE"/>
    <n v="594092"/>
    <s v="TRABAJADOR INDEPENDIENTE"/>
    <s v="SECTOR PRIVADO"/>
    <s v="SI"/>
    <x v="0"/>
    <s v="SI"/>
    <n v="53"/>
    <s v="No"/>
    <s v="No"/>
    <n v="594092"/>
    <s v="TRABAJADOR INDEPENDIENTE"/>
    <n v="53"/>
  </r>
  <r>
    <n v="379"/>
    <s v="MUJER"/>
    <n v="943396.65"/>
    <s v="ASALARIADO"/>
    <s v="SECTOR PUBLICO"/>
    <s v="SI"/>
    <x v="0"/>
    <s v="NO"/>
    <n v="38"/>
    <s v="No"/>
    <s v="No"/>
    <n v="943396.65"/>
    <s v="ASALARIADO"/>
    <n v="38"/>
  </r>
  <r>
    <n v="380"/>
    <s v="HOMBRE"/>
    <n v="280000"/>
    <s v="ASALARIADO"/>
    <s v="SECTOR PRIVADO"/>
    <s v="SI"/>
    <x v="0"/>
    <s v="NO"/>
    <n v="33"/>
    <s v="No"/>
    <s v="No"/>
    <n v="280000"/>
    <s v="ASALARIADO"/>
    <n v="33"/>
  </r>
  <r>
    <n v="381"/>
    <s v="HOMBRE"/>
    <n v="1414130.5"/>
    <s v="ASALARIADO"/>
    <s v="SECTOR PUBLICO"/>
    <s v="SI"/>
    <x v="0"/>
    <s v="NO"/>
    <n v="34"/>
    <s v="No"/>
    <s v="No"/>
    <n v="1414130.5"/>
    <s v="ASALARIADO"/>
    <n v="34"/>
  </r>
  <r>
    <n v="382"/>
    <s v="MUJER"/>
    <n v="300018"/>
    <s v="TRABAJADOR INDEPENDIENTE"/>
    <s v="SECTOR PRIVADO"/>
    <s v="SI"/>
    <x v="0"/>
    <s v="SI"/>
    <n v="32"/>
    <s v="No"/>
    <s v="No"/>
    <n v="300018"/>
    <s v="TRABAJADOR INDEPENDIENTE"/>
    <n v="32"/>
  </r>
  <r>
    <n v="383"/>
    <s v="HOMBRE"/>
    <n v="695508.19"/>
    <s v="ASALARIADO"/>
    <s v="SECTOR PRIVADO"/>
    <s v="SI"/>
    <x v="0"/>
    <s v="NO"/>
    <n v="36"/>
    <s v="No"/>
    <s v="No"/>
    <n v="695508.19"/>
    <s v="ASALARIADO"/>
    <n v="36"/>
  </r>
  <r>
    <n v="384"/>
    <s v="HOMBRE"/>
    <n v="343811"/>
    <s v="TRABAJADOR INDEPENDIENTE"/>
    <s v="SECTOR PRIVADO"/>
    <s v="SI"/>
    <x v="0"/>
    <s v="NO"/>
    <n v="64"/>
    <s v="No"/>
    <s v="No"/>
    <n v="343811"/>
    <s v="TRABAJADOR INDEPENDIENTE"/>
    <n v="64"/>
  </r>
  <r>
    <n v="385"/>
    <s v="HOMBRE"/>
    <n v="356858"/>
    <s v="TRABAJADOR INDEPENDIENTE"/>
    <s v="SECTOR PRIVADO"/>
    <s v="SI"/>
    <x v="0"/>
    <s v="NO"/>
    <n v="57"/>
    <s v="No"/>
    <s v="No"/>
    <n v="356858"/>
    <s v="TRABAJADOR INDEPENDIENTE"/>
    <n v="57"/>
  </r>
  <r>
    <n v="386"/>
    <s v="MUJER"/>
    <n v="1314924.8600000001"/>
    <s v="ASALARIADO"/>
    <s v="SECTOR PRIVADO"/>
    <s v="SI"/>
    <x v="0"/>
    <s v="NO"/>
    <n v="37"/>
    <s v="No"/>
    <s v="No"/>
    <n v="1314924.8600000001"/>
    <s v="ASALARIADO"/>
    <n v="37"/>
  </r>
  <r>
    <n v="387"/>
    <s v="HOMBRE"/>
    <n v="652872.57999999996"/>
    <s v="ASALARIADO"/>
    <s v="SECTOR PRIVADO"/>
    <s v="SI"/>
    <x v="1"/>
    <s v="NO"/>
    <n v="54"/>
    <s v="No"/>
    <s v="No"/>
    <n v="652872.57999999996"/>
    <s v="ASALARIADO"/>
    <n v="54"/>
  </r>
  <r>
    <n v="388"/>
    <s v="HOMBRE"/>
    <n v="297045"/>
    <s v="ASEGURADO VOLUNTARIO"/>
    <s v="SECTOR PRIVADO"/>
    <s v="SI"/>
    <x v="0"/>
    <s v="NO"/>
    <n v="44"/>
    <s v="No"/>
    <s v="No"/>
    <n v="297045"/>
    <s v="ASEGURADO VOLUNTARIO"/>
    <n v="44"/>
  </r>
  <r>
    <n v="389"/>
    <s v="HOMBRE"/>
    <n v="463313.7"/>
    <s v="ASALARIADO"/>
    <s v="SECTOR PUBLICO"/>
    <s v="SI"/>
    <x v="0"/>
    <s v="NO"/>
    <n v="36"/>
    <s v="No"/>
    <s v="No"/>
    <n v="463313.7"/>
    <s v="ASALARIADO"/>
    <n v="36"/>
  </r>
  <r>
    <n v="390"/>
    <s v="MUJER"/>
    <n v="144000"/>
    <s v="ASALARIADO"/>
    <s v="SECTOR PRIVADO"/>
    <s v="SI"/>
    <x v="0"/>
    <s v="NO"/>
    <n v="20"/>
    <s v="No"/>
    <s v="No"/>
    <n v="144000"/>
    <s v="ASALARIADO"/>
    <n v="20"/>
  </r>
  <r>
    <n v="391"/>
    <s v="HOMBRE"/>
    <n v="610513"/>
    <s v="TRABAJADOR INDEPENDIENTE"/>
    <s v="SECTOR PRIVADO"/>
    <s v="SI"/>
    <x v="0"/>
    <s v="SI"/>
    <n v="34"/>
    <s v="No"/>
    <s v="No"/>
    <n v="610513"/>
    <s v="TRABAJADOR INDEPENDIENTE"/>
    <n v="34"/>
  </r>
  <r>
    <n v="392"/>
    <s v="MUJER"/>
    <n v="950292"/>
    <s v="ASALARIADO"/>
    <s v="SECTOR PRIVADO"/>
    <s v="SI"/>
    <x v="0"/>
    <s v="NO"/>
    <n v="38"/>
    <s v="No"/>
    <s v="No"/>
    <n v="950292"/>
    <s v="ASALARIADO"/>
    <n v="38"/>
  </r>
  <r>
    <n v="393"/>
    <s v="HOMBRE"/>
    <n v="798210"/>
    <s v="ASALARIADO"/>
    <s v="SECTOR PUBLICO"/>
    <s v="SI"/>
    <x v="0"/>
    <s v="NO"/>
    <n v="39"/>
    <s v="No"/>
    <s v="No"/>
    <n v="798210"/>
    <s v="ASALARIADO"/>
    <n v="39"/>
  </r>
  <r>
    <n v="394"/>
    <s v="HOMBRE"/>
    <n v="783125"/>
    <s v="ASALARIADO"/>
    <s v="SECTOR PRIVADO"/>
    <s v="SI"/>
    <x v="0"/>
    <s v="SI"/>
    <n v="32"/>
    <s v="No"/>
    <s v="No"/>
    <n v="783125"/>
    <s v="ASALARIADO"/>
    <n v="32"/>
  </r>
  <r>
    <n v="395"/>
    <s v="HOMBRE"/>
    <n v="466553.21"/>
    <s v="ASALARIADO"/>
    <s v="SECTOR PRIVADO"/>
    <s v="SI"/>
    <x v="0"/>
    <s v="NO"/>
    <n v="36"/>
    <s v="No"/>
    <s v="No"/>
    <n v="466553.21"/>
    <s v="ASALARIADO"/>
    <n v="36"/>
  </r>
  <r>
    <n v="396"/>
    <s v="HOMBRE"/>
    <n v="14290"/>
    <s v="ASALARIADO"/>
    <s v="SECTOR PRIVADO"/>
    <s v="SI"/>
    <x v="0"/>
    <s v="NO"/>
    <n v="57"/>
    <s v="No"/>
    <s v="No"/>
    <n v="14290"/>
    <s v="ASALARIADO"/>
    <n v="57"/>
  </r>
  <r>
    <n v="397"/>
    <s v="HOMBRE"/>
    <n v="289448"/>
    <s v="TRABAJADOR INDEPENDIENTE"/>
    <s v="SECTOR PRIVADO"/>
    <s v="SI"/>
    <x v="0"/>
    <s v="NO"/>
    <n v="52"/>
    <s v="No"/>
    <s v="No"/>
    <n v="289448"/>
    <s v="TRABAJADOR INDEPENDIENTE"/>
    <n v="52"/>
  </r>
  <r>
    <n v="398"/>
    <s v="HOMBRE"/>
    <n v="323432.7"/>
    <s v="ASALARIADO"/>
    <s v="SECTOR PRIVADO"/>
    <s v="SI"/>
    <x v="1"/>
    <s v="NO"/>
    <n v="50"/>
    <s v="No"/>
    <s v="No"/>
    <n v="323432.7"/>
    <s v="ASALARIADO"/>
    <n v="50"/>
  </r>
  <r>
    <n v="399"/>
    <s v="MUJER"/>
    <n v="577151"/>
    <s v="ASALARIADO"/>
    <s v="SECTOR PUBLICO"/>
    <s v="SI"/>
    <x v="0"/>
    <s v="NO"/>
    <n v="34"/>
    <s v="No"/>
    <s v="No"/>
    <n v="577151"/>
    <s v="ASALARIADO"/>
    <n v="34"/>
  </r>
  <r>
    <n v="400"/>
    <s v="HOMBRE"/>
    <n v="622335.6"/>
    <s v="ASALARIADO"/>
    <s v="SECTOR PRIVADO"/>
    <s v="SI"/>
    <x v="0"/>
    <s v="NO"/>
    <n v="50"/>
    <s v="No"/>
    <s v="No"/>
    <n v="622335.6"/>
    <s v="ASALARIADO"/>
    <n v="50"/>
  </r>
  <r>
    <n v="401"/>
    <s v="MUJER"/>
    <n v="205048"/>
    <s v="ASALARIADO"/>
    <s v="SECTOR PRIVADO"/>
    <s v="SI"/>
    <x v="1"/>
    <s v="NO"/>
    <n v="36"/>
    <s v="No"/>
    <s v="No"/>
    <n v="205048"/>
    <s v="ASALARIADO"/>
    <n v="36"/>
  </r>
  <r>
    <n v="402"/>
    <s v="HOMBRE"/>
    <n v="278030.99"/>
    <s v="CONVENIOS ESPECIALES DE TRABAJADORES INDEPENDIENTES"/>
    <s v="SECTOR PRIVADO"/>
    <s v="SI"/>
    <x v="0"/>
    <s v="NO"/>
    <n v="52"/>
    <s v="No"/>
    <s v="No"/>
    <n v="278030.99"/>
    <s v="CONVENIOS ESPECIALES DE TRABAJADORES INDEPENDIENTES"/>
    <n v="52"/>
  </r>
  <r>
    <n v="403"/>
    <s v="HOMBRE"/>
    <n v="425699.65"/>
    <s v="ASALARIADO"/>
    <s v="SECTOR PRIVADO"/>
    <s v="SI"/>
    <x v="0"/>
    <s v="NO"/>
    <n v="42"/>
    <s v="No"/>
    <s v="No"/>
    <n v="425699.65"/>
    <s v="ASALARIADO"/>
    <n v="42"/>
  </r>
  <r>
    <n v="404"/>
    <s v="HOMBRE"/>
    <n v="74118.77"/>
    <s v="ASALARIADO"/>
    <s v="SECTOR PUBLICO"/>
    <s v="SI"/>
    <x v="0"/>
    <s v="NO"/>
    <n v="22"/>
    <s v="No"/>
    <s v="No"/>
    <n v="74118.77"/>
    <s v="ASALARIADO"/>
    <n v="22"/>
  </r>
  <r>
    <n v="405"/>
    <s v="HOMBRE"/>
    <n v="1063180"/>
    <s v="ASALARIADO"/>
    <s v="SECTOR PRIVADO"/>
    <s v="SI"/>
    <x v="0"/>
    <s v="NO"/>
    <n v="55"/>
    <s v="No"/>
    <s v="No"/>
    <n v="1063180"/>
    <s v="ASALARIADO"/>
    <n v="55"/>
  </r>
  <r>
    <n v="406"/>
    <s v="HOMBRE"/>
    <n v="614527"/>
    <s v="ASALARIADO"/>
    <s v="SECTOR PRIVADO"/>
    <s v="SI"/>
    <x v="0"/>
    <s v="NO"/>
    <n v="38"/>
    <s v="No"/>
    <s v="No"/>
    <n v="614527"/>
    <s v="ASALARIADO"/>
    <n v="38"/>
  </r>
  <r>
    <n v="407"/>
    <s v="HOMBRE"/>
    <n v="278030"/>
    <s v="CONVENIOS ESPECIALES DE TRABAJADORES INDEPENDIENTES"/>
    <s v="SECTOR PRIVADO"/>
    <s v="SI"/>
    <x v="0"/>
    <s v="NO"/>
    <n v="42"/>
    <s v="No"/>
    <s v="No"/>
    <n v="278030"/>
    <s v="CONVENIOS ESPECIALES DE TRABAJADORES INDEPENDIENTES"/>
    <n v="42"/>
  </r>
  <r>
    <n v="408"/>
    <s v="MUJER"/>
    <n v="398320"/>
    <s v="ASALARIADO"/>
    <s v="SECTOR PUBLICO"/>
    <s v="SI"/>
    <x v="0"/>
    <s v="SI"/>
    <n v="62"/>
    <s v="No"/>
    <s v="No"/>
    <n v="398320"/>
    <s v="ASALARIADO"/>
    <n v="62"/>
  </r>
  <r>
    <n v="409"/>
    <s v="HOMBRE"/>
    <n v="302188"/>
    <s v="ASEGURADO VOLUNTARIO"/>
    <s v="SECTOR PRIVADO"/>
    <s v="SI"/>
    <x v="0"/>
    <s v="NO"/>
    <n v="36"/>
    <s v="No"/>
    <s v="No"/>
    <n v="302188"/>
    <s v="ASEGURADO VOLUNTARIO"/>
    <n v="36"/>
  </r>
  <r>
    <n v="410"/>
    <s v="HOMBRE"/>
    <n v="500000"/>
    <s v="ASALARIADO"/>
    <s v="SECTOR PRIVADO"/>
    <s v="SI"/>
    <x v="0"/>
    <s v="NO"/>
    <n v="22"/>
    <s v="No"/>
    <s v="No"/>
    <n v="500000"/>
    <s v="ASALARIADO"/>
    <n v="22"/>
  </r>
  <r>
    <n v="411"/>
    <s v="MUJER"/>
    <n v="594092"/>
    <s v="TRABAJADOR INDEPENDIENTE"/>
    <s v="SECTOR PRIVADO"/>
    <s v="SI"/>
    <x v="0"/>
    <s v="NO"/>
    <n v="55"/>
    <s v="No"/>
    <s v="No"/>
    <n v="594092"/>
    <s v="TRABAJADOR INDEPENDIENTE"/>
    <n v="55"/>
  </r>
  <r>
    <n v="412"/>
    <s v="HOMBRE"/>
    <n v="639148"/>
    <s v="TRABAJADOR INDEPENDIENTE"/>
    <s v="SECTOR PRIVADO"/>
    <s v="SI"/>
    <x v="1"/>
    <s v="SI"/>
    <n v="49"/>
    <s v="No"/>
    <s v="No"/>
    <n v="639148"/>
    <s v="TRABAJADOR INDEPENDIENTE"/>
    <n v="49"/>
  </r>
  <r>
    <n v="413"/>
    <s v="HOMBRE"/>
    <n v="415861"/>
    <s v="TRABAJADOR INDEPENDIENTE"/>
    <s v="SECTOR PRIVADO"/>
    <s v="SI"/>
    <x v="1"/>
    <s v="SI"/>
    <n v="45"/>
    <s v="No"/>
    <s v="No"/>
    <n v="415861"/>
    <s v="TRABAJADOR INDEPENDIENTE"/>
    <n v="45"/>
  </r>
  <r>
    <n v="414"/>
    <s v="HOMBRE"/>
    <n v="854328.45"/>
    <s v="ASALARIADO"/>
    <s v="SECTOR PUBLICO"/>
    <s v="SI"/>
    <x v="0"/>
    <s v="NO"/>
    <n v="50"/>
    <s v="No"/>
    <s v="No"/>
    <n v="854328.45"/>
    <s v="ASALARIADO"/>
    <n v="50"/>
  </r>
  <r>
    <n v="415"/>
    <s v="HOMBRE"/>
    <n v="293000"/>
    <s v="ASALARIADO"/>
    <s v="SECTOR PRIVADO"/>
    <s v="SI"/>
    <x v="0"/>
    <s v="NO"/>
    <n v="38"/>
    <s v="No"/>
    <s v="No"/>
    <n v="293000"/>
    <s v="ASALARIADO"/>
    <n v="38"/>
  </r>
  <r>
    <n v="416"/>
    <s v="HOMBRE"/>
    <n v="213192"/>
    <s v="ASALARIADO"/>
    <s v="SECTOR PRIVADO"/>
    <s v="SI"/>
    <x v="0"/>
    <s v="NO"/>
    <n v="30"/>
    <s v="No"/>
    <s v="No"/>
    <n v="213192"/>
    <s v="ASALARIADO"/>
    <n v="30"/>
  </r>
  <r>
    <n v="417"/>
    <s v="MUJER"/>
    <n v="5063660"/>
    <s v="ASALARIADO"/>
    <s v="SECTOR PUBLICO"/>
    <s v="SI"/>
    <x v="0"/>
    <s v="SI"/>
    <n v="40"/>
    <s v="Atípico"/>
    <s v="No"/>
    <n v="5063660"/>
    <s v="ASALARIADO"/>
    <n v="40"/>
  </r>
  <r>
    <n v="418"/>
    <s v="MUJER"/>
    <n v="736280"/>
    <s v="ASALARIADO"/>
    <s v="SECTOR PRIVADO"/>
    <s v="SI"/>
    <x v="0"/>
    <s v="NO"/>
    <n v="33"/>
    <s v="No"/>
    <s v="No"/>
    <n v="736280"/>
    <s v="ASALARIADO"/>
    <n v="33"/>
  </r>
  <r>
    <n v="419"/>
    <s v="HOMBRE"/>
    <n v="200000"/>
    <s v="ASALARIADO"/>
    <s v="SECTOR PRIVADO"/>
    <s v="SI"/>
    <x v="0"/>
    <s v="NO"/>
    <n v="46"/>
    <s v="No"/>
    <s v="No"/>
    <n v="200000"/>
    <s v="ASALARIADO"/>
    <n v="46"/>
  </r>
  <r>
    <n v="420"/>
    <s v="HOMBRE"/>
    <n v="92670"/>
    <s v="ASALARIADO"/>
    <s v="SECTOR PRIVADO"/>
    <s v="SI"/>
    <x v="0"/>
    <s v="NO"/>
    <n v="22"/>
    <s v="No"/>
    <s v="No"/>
    <n v="92670"/>
    <s v="ASALARIADO"/>
    <n v="22"/>
  </r>
  <r>
    <n v="421"/>
    <s v="HOMBRE"/>
    <n v="492739.1"/>
    <s v="ASALARIADO"/>
    <s v="SECTOR PRIVADO"/>
    <s v="SI"/>
    <x v="1"/>
    <s v="NO"/>
    <n v="45"/>
    <s v="No"/>
    <s v="No"/>
    <n v="492739.1"/>
    <s v="ASALARIADO"/>
    <n v="45"/>
  </r>
  <r>
    <n v="422"/>
    <s v="HOMBRE"/>
    <n v="136224.42000000001"/>
    <s v="ASALARIADO"/>
    <s v="SECTOR PRIVADO"/>
    <s v="SI"/>
    <x v="0"/>
    <s v="NO"/>
    <n v="30"/>
    <s v="No"/>
    <s v="No"/>
    <n v="136224.42000000001"/>
    <s v="ASALARIADO"/>
    <n v="30"/>
  </r>
  <r>
    <n v="423"/>
    <s v="HOMBRE"/>
    <n v="1189549"/>
    <s v="TRABAJADOR INDEPENDIENTE"/>
    <s v="SECTOR PRIVADO"/>
    <s v="SI"/>
    <x v="0"/>
    <s v="NO"/>
    <n v="50"/>
    <s v="No"/>
    <s v="No"/>
    <n v="1189549"/>
    <s v="TRABAJADOR INDEPENDIENTE"/>
    <n v="50"/>
  </r>
  <r>
    <n v="424"/>
    <s v="MUJER"/>
    <n v="339035"/>
    <s v="ASALARIADO"/>
    <s v="SECTOR PRIVADO"/>
    <s v="SI"/>
    <x v="0"/>
    <s v="NO"/>
    <n v="40"/>
    <s v="No"/>
    <s v="No"/>
    <n v="339035"/>
    <s v="ASALARIADO"/>
    <n v="40"/>
  </r>
  <r>
    <n v="425"/>
    <s v="HOMBRE"/>
    <n v="581850"/>
    <s v="ASALARIADO"/>
    <s v="SECTOR PRIVADO"/>
    <s v="SI"/>
    <x v="0"/>
    <s v="NO"/>
    <n v="32"/>
    <s v="No"/>
    <s v="No"/>
    <n v="581850"/>
    <s v="ASALARIADO"/>
    <n v="32"/>
  </r>
  <r>
    <n v="426"/>
    <s v="HOMBRE"/>
    <n v="425737"/>
    <s v="TRABAJADOR INDEPENDIENTE"/>
    <s v="SECTOR PRIVADO"/>
    <s v="SI"/>
    <x v="0"/>
    <s v="SI"/>
    <n v="52"/>
    <s v="No"/>
    <s v="No"/>
    <n v="425737"/>
    <s v="TRABAJADOR INDEPENDIENTE"/>
    <n v="52"/>
  </r>
  <r>
    <n v="427"/>
    <s v="MUJER"/>
    <n v="622188"/>
    <s v="ASALARIADO"/>
    <s v="SECTOR PRIVADO"/>
    <s v="SI"/>
    <x v="0"/>
    <s v="NO"/>
    <n v="31"/>
    <s v="No"/>
    <s v="No"/>
    <n v="622188"/>
    <s v="ASALARIADO"/>
    <n v="31"/>
  </r>
  <r>
    <n v="428"/>
    <s v="MUJER"/>
    <n v="519825"/>
    <s v="TRABAJADOR INDEPENDIENTE"/>
    <s v="SECTOR PRIVADO"/>
    <s v="SI"/>
    <x v="0"/>
    <s v="SI"/>
    <n v="52"/>
    <s v="No"/>
    <s v="No"/>
    <n v="519825"/>
    <s v="TRABAJADOR INDEPENDIENTE"/>
    <n v="52"/>
  </r>
  <r>
    <n v="429"/>
    <s v="MUJER"/>
    <n v="651555"/>
    <s v="ASALARIADO"/>
    <s v="SECTOR PRIVADO"/>
    <s v="SI"/>
    <x v="0"/>
    <s v="NO"/>
    <n v="39"/>
    <s v="No"/>
    <s v="No"/>
    <n v="651555"/>
    <s v="ASALARIADO"/>
    <n v="39"/>
  </r>
  <r>
    <n v="430"/>
    <s v="HOMBRE"/>
    <n v="432667"/>
    <s v="ASALARIADO"/>
    <s v="SECTOR PRIVADO"/>
    <s v="SI"/>
    <x v="0"/>
    <s v="NO"/>
    <n v="23"/>
    <s v="No"/>
    <s v="No"/>
    <n v="432667"/>
    <s v="ASALARIADO"/>
    <n v="23"/>
  </r>
  <r>
    <n v="431"/>
    <s v="MUJER"/>
    <n v="575270"/>
    <s v="ASALARIADO"/>
    <s v="SECTOR PRIVADO"/>
    <s v="SI"/>
    <x v="0"/>
    <s v="NO"/>
    <n v="54"/>
    <s v="No"/>
    <s v="No"/>
    <n v="575270"/>
    <s v="ASALARIADO"/>
    <n v="54"/>
  </r>
  <r>
    <n v="432"/>
    <s v="MUJER"/>
    <n v="297046"/>
    <s v="ASEGURADO VOLUNTARIO"/>
    <s v="SECTOR PRIVADO"/>
    <s v="SI"/>
    <x v="0"/>
    <s v="NO"/>
    <n v="54"/>
    <s v="No"/>
    <s v="No"/>
    <n v="297046"/>
    <s v="ASEGURADO VOLUNTARIO"/>
    <n v="54"/>
  </r>
  <r>
    <n v="433"/>
    <s v="HOMBRE"/>
    <n v="107146.67"/>
    <s v="ASALARIADO"/>
    <s v="SECTOR PRIVADO"/>
    <s v="SI"/>
    <x v="1"/>
    <s v="NO"/>
    <n v="34"/>
    <s v="No"/>
    <s v="No"/>
    <n v="107146.67"/>
    <s v="ASALARIADO"/>
    <n v="34"/>
  </r>
  <r>
    <n v="434"/>
    <s v="MUJER"/>
    <n v="389357"/>
    <s v="ASALARIADO"/>
    <s v="SECTOR PRIVADO"/>
    <s v="SI"/>
    <x v="0"/>
    <s v="SI"/>
    <n v="51"/>
    <s v="No"/>
    <s v="No"/>
    <n v="389357"/>
    <s v="ASALARIADO"/>
    <n v="51"/>
  </r>
  <r>
    <n v="435"/>
    <s v="HOMBRE"/>
    <n v="408495"/>
    <s v="ASALARIADO"/>
    <s v="SECTOR PRIVADO"/>
    <s v="SI"/>
    <x v="0"/>
    <s v="NO"/>
    <n v="49"/>
    <s v="No"/>
    <s v="No"/>
    <n v="408495"/>
    <s v="ASALARIADO"/>
    <n v="49"/>
  </r>
  <r>
    <n v="436"/>
    <s v="HOMBRE"/>
    <n v="150222"/>
    <s v="ASALARIADO"/>
    <s v="SECTOR PRIVADO"/>
    <s v="SI"/>
    <x v="0"/>
    <s v="NO"/>
    <n v="56"/>
    <s v="No"/>
    <s v="No"/>
    <n v="150222"/>
    <s v="ASALARIADO"/>
    <n v="56"/>
  </r>
  <r>
    <n v="437"/>
    <s v="MUJER"/>
    <n v="297046"/>
    <s v="ASEGURADO VOLUNTARIO"/>
    <s v="SECTOR PRIVADO"/>
    <s v="SI"/>
    <x v="1"/>
    <s v="NO"/>
    <n v="47"/>
    <s v="No"/>
    <s v="No"/>
    <n v="297046"/>
    <s v="ASEGURADO VOLUNTARIO"/>
    <n v="47"/>
  </r>
  <r>
    <n v="438"/>
    <s v="HOMBRE"/>
    <n v="1042254.3"/>
    <s v="ASALARIADO"/>
    <s v="SECTOR PRIVADO"/>
    <s v="SI"/>
    <x v="0"/>
    <s v="NO"/>
    <n v="41"/>
    <s v="No"/>
    <s v="No"/>
    <n v="1042254.3"/>
    <s v="ASALARIADO"/>
    <n v="41"/>
  </r>
  <r>
    <n v="439"/>
    <s v="HOMBRE"/>
    <n v="685221"/>
    <s v="PENSIONADOS EN SU PROPIO SISTEMA"/>
    <s v="SECTOR PUBLICO"/>
    <s v="SI"/>
    <x v="0"/>
    <s v="NO"/>
    <n v="81"/>
    <s v="No"/>
    <s v="No"/>
    <n v="685221"/>
    <s v="PENSIONADOS EN SU PROPIO SISTEMA"/>
    <n v="81"/>
  </r>
  <r>
    <n v="440"/>
    <s v="HOMBRE"/>
    <n v="806740.07"/>
    <s v="ASALARIADO"/>
    <s v="SECTOR PRIVADO"/>
    <s v="SI"/>
    <x v="0"/>
    <s v="NO"/>
    <n v="23"/>
    <s v="No"/>
    <s v="No"/>
    <n v="806740.07"/>
    <s v="ASALARIADO"/>
    <n v="23"/>
  </r>
  <r>
    <n v="441"/>
    <s v="MUJER"/>
    <n v="140000"/>
    <s v="ASALARIADO"/>
    <s v="SECTOR PRIVADO"/>
    <s v="SI"/>
    <x v="1"/>
    <s v="NO"/>
    <n v="39"/>
    <s v="No"/>
    <s v="No"/>
    <n v="140000"/>
    <s v="ASALARIADO"/>
    <n v="39"/>
  </r>
  <r>
    <n v="442"/>
    <s v="MUJER"/>
    <n v="567930"/>
    <s v="TRABAJADOR INDEPENDIENTE"/>
    <s v="SECTOR PRIVADO"/>
    <s v="SI"/>
    <x v="0"/>
    <s v="SI"/>
    <n v="74"/>
    <s v="No"/>
    <s v="No"/>
    <n v="567930"/>
    <s v="TRABAJADOR INDEPENDIENTE"/>
    <n v="74"/>
  </r>
  <r>
    <n v="443"/>
    <s v="HOMBRE"/>
    <n v="539324"/>
    <s v="ASALARIADO"/>
    <s v="SECTOR PUBLICO"/>
    <s v="SI"/>
    <x v="0"/>
    <s v="NO"/>
    <n v="38"/>
    <s v="No"/>
    <s v="No"/>
    <n v="539324"/>
    <s v="ASALARIADO"/>
    <n v="38"/>
  </r>
  <r>
    <n v="444"/>
    <s v="MUJER"/>
    <n v="105633.33"/>
    <s v="ASALARIADO"/>
    <s v="SECTOR PUBLICO"/>
    <s v="SI"/>
    <x v="0"/>
    <s v="NO"/>
    <n v="40"/>
    <s v="No"/>
    <s v="No"/>
    <n v="105633.33"/>
    <s v="ASALARIADO"/>
    <n v="40"/>
  </r>
  <r>
    <n v="445"/>
    <s v="HOMBRE"/>
    <n v="310544"/>
    <s v="ASEGURADO VOLUNTARIO"/>
    <s v="SECTOR PRIVADO"/>
    <s v="SI"/>
    <x v="0"/>
    <s v="NO"/>
    <n v="58"/>
    <s v="No"/>
    <s v="No"/>
    <n v="310544"/>
    <s v="ASEGURADO VOLUNTARIO"/>
    <n v="58"/>
  </r>
  <r>
    <n v="446"/>
    <s v="MUJER"/>
    <n v="375321.53"/>
    <s v="ASALARIADO"/>
    <s v="SECTOR PRIVADO"/>
    <s v="SI"/>
    <x v="0"/>
    <s v="SI"/>
    <n v="32"/>
    <s v="No"/>
    <s v="No"/>
    <n v="375321.53"/>
    <s v="ASALARIADO"/>
    <n v="32"/>
  </r>
  <r>
    <n v="447"/>
    <s v="HOMBRE"/>
    <n v="255660"/>
    <s v="ASALARIADO"/>
    <s v="SECTOR PRIVADO"/>
    <s v="SI"/>
    <x v="1"/>
    <s v="NO"/>
    <n v="22"/>
    <s v="No"/>
    <s v="No"/>
    <n v="255660"/>
    <s v="ASALARIADO"/>
    <n v="22"/>
  </r>
  <r>
    <n v="448"/>
    <s v="MUJER"/>
    <n v="213862.5"/>
    <s v="ASALARIADO"/>
    <s v="SECTOR PRIVADO"/>
    <s v="SI"/>
    <x v="0"/>
    <s v="NO"/>
    <n v="32"/>
    <s v="No"/>
    <s v="No"/>
    <n v="213862.5"/>
    <s v="ASALARIADO"/>
    <n v="32"/>
  </r>
  <r>
    <n v="449"/>
    <s v="MUJER"/>
    <n v="404463"/>
    <s v="TRABAJADOR INDEPENDIENTE"/>
    <s v="SECTOR PRIVADO"/>
    <s v="SI"/>
    <x v="0"/>
    <s v="SI"/>
    <n v="38"/>
    <s v="No"/>
    <s v="No"/>
    <n v="404463"/>
    <s v="TRABAJADOR INDEPENDIENTE"/>
    <n v="38"/>
  </r>
  <r>
    <n v="450"/>
    <s v="HOMBRE"/>
    <n v="5712732"/>
    <s v="ASALARIADO"/>
    <s v="SECTOR PRIVADO"/>
    <s v="SI"/>
    <x v="0"/>
    <s v="NO"/>
    <n v="37"/>
    <s v="Atípico"/>
    <s v="No"/>
    <n v="5712732"/>
    <s v="ASALARIADO"/>
    <n v="37"/>
  </r>
  <r>
    <n v="451"/>
    <s v="MUJER"/>
    <n v="1633023.24"/>
    <s v="ASALARIADO"/>
    <s v="SECTOR PUBLICO"/>
    <s v="SI"/>
    <x v="0"/>
    <s v="NO"/>
    <n v="31"/>
    <s v="No"/>
    <s v="No"/>
    <n v="1633023.24"/>
    <s v="ASALARIADO"/>
    <n v="31"/>
  </r>
  <r>
    <n v="452"/>
    <s v="HOMBRE"/>
    <n v="269000"/>
    <s v="ASALARIADO"/>
    <s v="SECTOR PRIVADO"/>
    <s v="SI"/>
    <x v="1"/>
    <s v="NO"/>
    <n v="43"/>
    <s v="No"/>
    <s v="No"/>
    <n v="269000"/>
    <s v="ASALARIADO"/>
    <n v="43"/>
  </r>
  <r>
    <n v="453"/>
    <s v="HOMBRE"/>
    <n v="531666.67000000004"/>
    <s v="ASALARIADO"/>
    <s v="SECTOR PRIVADO"/>
    <s v="SI"/>
    <x v="0"/>
    <s v="NO"/>
    <n v="29"/>
    <s v="No"/>
    <s v="No"/>
    <n v="531666.67000000004"/>
    <s v="ASALARIADO"/>
    <n v="29"/>
  </r>
  <r>
    <n v="454"/>
    <s v="MUJER"/>
    <n v="3263393.64"/>
    <s v="ASALARIADO"/>
    <s v="SECTOR PUBLICO"/>
    <s v="SI"/>
    <x v="0"/>
    <s v="NO"/>
    <n v="39"/>
    <s v="Atípico"/>
    <s v="No"/>
    <n v="3263393.64"/>
    <s v="ASALARIADO"/>
    <n v="39"/>
  </r>
  <r>
    <n v="455"/>
    <s v="HOMBRE"/>
    <n v="404950"/>
    <s v="ASALARIADO"/>
    <s v="SECTOR PRIVADO"/>
    <s v="SI"/>
    <x v="1"/>
    <s v="NO"/>
    <n v="36"/>
    <s v="No"/>
    <s v="No"/>
    <n v="404950"/>
    <s v="ASALARIADO"/>
    <n v="36"/>
  </r>
  <r>
    <n v="456"/>
    <s v="HOMBRE"/>
    <n v="1549936.32"/>
    <s v="ASALARIADO"/>
    <s v="SECTOR PRIVADO"/>
    <s v="SI"/>
    <x v="0"/>
    <s v="NO"/>
    <n v="39"/>
    <s v="No"/>
    <s v="No"/>
    <n v="1549936.32"/>
    <s v="ASALARIADO"/>
    <n v="39"/>
  </r>
  <r>
    <n v="457"/>
    <s v="MUJER"/>
    <n v="300018"/>
    <s v="TRABAJADOR INDEPENDIENTE"/>
    <s v="SECTOR PRIVADO"/>
    <s v="SI"/>
    <x v="0"/>
    <s v="NO"/>
    <n v="56"/>
    <s v="No"/>
    <s v="No"/>
    <n v="300018"/>
    <s v="TRABAJADOR INDEPENDIENTE"/>
    <n v="56"/>
  </r>
  <r>
    <n v="458"/>
    <s v="MUJER"/>
    <n v="157790"/>
    <s v="ASALARIADO"/>
    <s v="SECTOR PRIVADO"/>
    <s v="SI"/>
    <x v="0"/>
    <s v="NO"/>
    <n v="24"/>
    <s v="No"/>
    <s v="No"/>
    <n v="157790"/>
    <s v="ASALARIADO"/>
    <n v="24"/>
  </r>
  <r>
    <n v="459"/>
    <s v="HOMBRE"/>
    <n v="1642037.78"/>
    <s v="PENSIONADOS EN SU PROPIO SISTEMA"/>
    <s v="SECTOR PUBLICO"/>
    <s v="SI"/>
    <x v="0"/>
    <s v="NO"/>
    <n v="80"/>
    <s v="No"/>
    <s v="No"/>
    <n v="1642037.78"/>
    <s v="PENSIONADOS EN SU PROPIO SISTEMA"/>
    <n v="80"/>
  </r>
  <r>
    <n v="460"/>
    <s v="HOMBRE"/>
    <n v="335205.06"/>
    <s v="ASALARIADO"/>
    <s v="SECTOR PRIVADO"/>
    <s v="SI"/>
    <x v="1"/>
    <s v="NO"/>
    <n v="52"/>
    <s v="No"/>
    <s v="No"/>
    <n v="335205.06"/>
    <s v="ASALARIADO"/>
    <n v="52"/>
  </r>
  <r>
    <n v="461"/>
    <s v="MUJER"/>
    <n v="639148"/>
    <s v="TRABAJADOR INDEPENDIENTE"/>
    <s v="SECTOR PRIVADO"/>
    <s v="SI"/>
    <x v="1"/>
    <s v="NO"/>
    <n v="44"/>
    <s v="No"/>
    <s v="No"/>
    <n v="639148"/>
    <s v="TRABAJADOR INDEPENDIENTE"/>
    <n v="44"/>
  </r>
  <r>
    <n v="462"/>
    <s v="HOMBRE"/>
    <n v="316964.69"/>
    <s v="ASALARIADO"/>
    <s v="SECTOR PRIVADO"/>
    <s v="SI"/>
    <x v="1"/>
    <s v="NO"/>
    <n v="19"/>
    <s v="No"/>
    <s v="No"/>
    <n v="316964.69"/>
    <s v="ASALARIADO"/>
    <n v="19"/>
  </r>
  <r>
    <n v="463"/>
    <s v="MUJER"/>
    <n v="525373.54"/>
    <s v="ASALARIADO"/>
    <s v="SECTOR PRIVADO"/>
    <s v="SI"/>
    <x v="0"/>
    <s v="NO"/>
    <n v="27"/>
    <s v="No"/>
    <s v="No"/>
    <n v="525373.54"/>
    <s v="ASALARIADO"/>
    <n v="27"/>
  </r>
  <r>
    <n v="464"/>
    <s v="MUJER"/>
    <n v="150000"/>
    <s v="ASALARIADO"/>
    <s v="SECTOR PRIVADO"/>
    <s v="SI"/>
    <x v="0"/>
    <s v="NO"/>
    <n v="42"/>
    <s v="No"/>
    <s v="No"/>
    <n v="150000"/>
    <s v="ASALARIADO"/>
    <n v="42"/>
  </r>
  <r>
    <n v="465"/>
    <s v="MUJER"/>
    <n v="1346033"/>
    <s v="PENSIONADOS EN SU PROPIO SISTEMA"/>
    <s v="SECTOR PUBLICO"/>
    <s v="SI"/>
    <x v="0"/>
    <s v="NO"/>
    <n v="55"/>
    <s v="No"/>
    <s v="No"/>
    <n v="1346033"/>
    <s v="PENSIONADOS EN SU PROPIO SISTEMA"/>
    <n v="55"/>
  </r>
  <r>
    <n v="466"/>
    <s v="MUJER"/>
    <n v="963278.53"/>
    <s v="ASALARIADO"/>
    <s v="SECTOR PUBLICO"/>
    <s v="SI"/>
    <x v="0"/>
    <s v="NO"/>
    <n v="57"/>
    <s v="No"/>
    <s v="No"/>
    <n v="963278.53"/>
    <s v="ASALARIADO"/>
    <n v="57"/>
  </r>
  <r>
    <n v="467"/>
    <s v="HOMBRE"/>
    <n v="2172786.41"/>
    <s v="ASALARIADO"/>
    <s v="SECTOR PUBLICO"/>
    <s v="SI"/>
    <x v="0"/>
    <s v="NO"/>
    <n v="34"/>
    <s v="No"/>
    <s v="No"/>
    <n v="2172786.41"/>
    <s v="ASALARIADO"/>
    <n v="34"/>
  </r>
  <r>
    <n v="468"/>
    <s v="HOMBRE"/>
    <n v="400000"/>
    <s v="ASALARIADO"/>
    <s v="SECTOR PRIVADO"/>
    <s v="SI"/>
    <x v="0"/>
    <s v="NO"/>
    <n v="35"/>
    <s v="No"/>
    <s v="No"/>
    <n v="400000"/>
    <s v="ASALARIADO"/>
    <n v="35"/>
  </r>
  <r>
    <n v="469"/>
    <s v="MUJER"/>
    <n v="355252.75"/>
    <s v="ASALARIADO"/>
    <s v="SECTOR PRIVADO"/>
    <s v="SI"/>
    <x v="0"/>
    <s v="NO"/>
    <n v="47"/>
    <s v="No"/>
    <s v="No"/>
    <n v="355252.75"/>
    <s v="ASALARIADO"/>
    <n v="47"/>
  </r>
  <r>
    <n v="470"/>
    <s v="HOMBRE"/>
    <n v="451135"/>
    <s v="ASALARIADO"/>
    <s v="SECTOR PRIVADO"/>
    <s v="SI"/>
    <x v="0"/>
    <s v="NO"/>
    <n v="28"/>
    <s v="No"/>
    <s v="No"/>
    <n v="451135"/>
    <s v="ASALARIADO"/>
    <n v="28"/>
  </r>
  <r>
    <n v="471"/>
    <s v="MUJER"/>
    <n v="1554200"/>
    <s v="ASALARIADO"/>
    <s v="SECTOR PUBLICO"/>
    <s v="SI"/>
    <x v="0"/>
    <s v="SI"/>
    <n v="55"/>
    <s v="No"/>
    <s v="No"/>
    <n v="1554200"/>
    <s v="ASALARIADO"/>
    <n v="55"/>
  </r>
  <r>
    <n v="472"/>
    <s v="MUJER"/>
    <n v="300000"/>
    <s v="TRABAJADOR INDEPENDIENTE"/>
    <s v="SECTOR PRIVADO"/>
    <s v="SI"/>
    <x v="0"/>
    <s v="NO"/>
    <n v="41"/>
    <s v="No"/>
    <s v="No"/>
    <n v="300000"/>
    <s v="TRABAJADOR INDEPENDIENTE"/>
    <n v="41"/>
  </r>
  <r>
    <n v="473"/>
    <s v="HOMBRE"/>
    <n v="229799.17"/>
    <s v="ASALARIADO"/>
    <s v="SECTOR PRIVADO"/>
    <s v="SI"/>
    <x v="0"/>
    <s v="NO"/>
    <n v="34"/>
    <s v="No"/>
    <s v="No"/>
    <n v="229799.17"/>
    <s v="ASALARIADO"/>
    <n v="34"/>
  </r>
  <r>
    <n v="474"/>
    <s v="HOMBRE"/>
    <n v="202270"/>
    <s v="ASALARIADO"/>
    <s v="SECTOR PRIVADO"/>
    <s v="SI"/>
    <x v="0"/>
    <s v="SI"/>
    <n v="27"/>
    <s v="No"/>
    <s v="No"/>
    <n v="202270"/>
    <s v="ASALARIADO"/>
    <n v="27"/>
  </r>
  <r>
    <n v="475"/>
    <s v="HOMBRE"/>
    <n v="278030"/>
    <s v="CONVENIOS ESPECIALES DE TRABAJADORES INDEPENDIENTES"/>
    <s v="SECTOR PRIVADO"/>
    <s v="SI"/>
    <x v="0"/>
    <s v="NO"/>
    <n v="43"/>
    <s v="No"/>
    <s v="No"/>
    <n v="278030"/>
    <s v="CONVENIOS ESPECIALES DE TRABAJADORES INDEPENDIENTES"/>
    <n v="43"/>
  </r>
  <r>
    <n v="476"/>
    <s v="HOMBRE"/>
    <n v="298195"/>
    <s v="TRABAJADOR INDEPENDIENTE"/>
    <s v="SECTOR PRIVADO"/>
    <s v="SI"/>
    <x v="0"/>
    <s v="SI"/>
    <n v="40"/>
    <s v="No"/>
    <s v="No"/>
    <n v="298195"/>
    <s v="TRABAJADOR INDEPENDIENTE"/>
    <n v="40"/>
  </r>
  <r>
    <n v="477"/>
    <s v="HOMBRE"/>
    <n v="297050"/>
    <s v="ASEGURADO VOLUNTARIO"/>
    <s v="SECTOR PRIVADO"/>
    <s v="SI"/>
    <x v="0"/>
    <s v="NO"/>
    <n v="48"/>
    <s v="No"/>
    <s v="No"/>
    <n v="297050"/>
    <s v="ASEGURADO VOLUNTARIO"/>
    <n v="48"/>
  </r>
  <r>
    <n v="478"/>
    <s v="HOMBRE"/>
    <n v="5189999.8"/>
    <s v="ASALARIADO"/>
    <s v="SECTOR PRIVADO"/>
    <s v="SI"/>
    <x v="0"/>
    <s v="NO"/>
    <n v="49"/>
    <s v="Atípico"/>
    <s v="No"/>
    <n v="5189999.8"/>
    <s v="ASALARIADO"/>
    <n v="49"/>
  </r>
  <r>
    <n v="479"/>
    <s v="HOMBRE"/>
    <n v="3309108"/>
    <s v="ASALARIADO"/>
    <s v="SECTOR PUBLICO"/>
    <s v="SI"/>
    <x v="0"/>
    <s v="NO"/>
    <n v="47"/>
    <s v="Atípico"/>
    <s v="No"/>
    <n v="3309108"/>
    <s v="ASALARIADO"/>
    <n v="47"/>
  </r>
  <r>
    <n v="480"/>
    <s v="HOMBRE"/>
    <n v="575846"/>
    <s v="TRABAJADOR INDEPENDIENTE"/>
    <s v="SECTOR PRIVADO"/>
    <s v="SI"/>
    <x v="1"/>
    <s v="SI"/>
    <n v="46"/>
    <s v="No"/>
    <s v="No"/>
    <n v="575846"/>
    <s v="TRABAJADOR INDEPENDIENTE"/>
    <n v="46"/>
  </r>
  <r>
    <n v="481"/>
    <s v="HOMBRE"/>
    <n v="458557"/>
    <s v="TRABAJADOR INDEPENDIENTE"/>
    <s v="SECTOR PRIVADO"/>
    <s v="SI"/>
    <x v="0"/>
    <s v="SI"/>
    <n v="49"/>
    <s v="No"/>
    <s v="No"/>
    <n v="458557"/>
    <s v="TRABAJADOR INDEPENDIENTE"/>
    <n v="49"/>
  </r>
  <r>
    <n v="482"/>
    <s v="HOMBRE"/>
    <n v="449214"/>
    <s v="ASALARIADO"/>
    <s v="SECTOR PRIVADO"/>
    <s v="SI"/>
    <x v="1"/>
    <s v="NO"/>
    <n v="47"/>
    <s v="No"/>
    <s v="No"/>
    <n v="449214"/>
    <s v="ASALARIADO"/>
    <n v="47"/>
  </r>
  <r>
    <n v="483"/>
    <s v="HOMBRE"/>
    <n v="957595"/>
    <s v="ASALARIADO"/>
    <s v="SECTOR PRIVADO"/>
    <s v="SI"/>
    <x v="0"/>
    <s v="NO"/>
    <n v="30"/>
    <s v="No"/>
    <s v="No"/>
    <n v="957595"/>
    <s v="ASALARIADO"/>
    <n v="30"/>
  </r>
  <r>
    <n v="484"/>
    <s v="HOMBRE"/>
    <n v="667314"/>
    <s v="ASALARIADO"/>
    <s v="SECTOR PUBLICO"/>
    <s v="SI"/>
    <x v="0"/>
    <s v="NO"/>
    <n v="40"/>
    <s v="No"/>
    <s v="No"/>
    <n v="667314"/>
    <s v="ASALARIADO"/>
    <n v="40"/>
  </r>
  <r>
    <n v="485"/>
    <s v="MUJER"/>
    <n v="297046"/>
    <s v="ASEGURADO VOLUNTARIO"/>
    <s v="SECTOR PRIVADO"/>
    <s v="SI"/>
    <x v="0"/>
    <s v="NO"/>
    <n v="49"/>
    <s v="No"/>
    <s v="No"/>
    <n v="297046"/>
    <s v="ASEGURADO VOLUNTARIO"/>
    <n v="49"/>
  </r>
  <r>
    <n v="486"/>
    <s v="MUJER"/>
    <n v="1476678"/>
    <s v="ASALARIADO"/>
    <s v="SECTOR PUBLICO"/>
    <s v="SI"/>
    <x v="0"/>
    <s v="SI"/>
    <n v="54"/>
    <s v="No"/>
    <s v="No"/>
    <n v="1476678"/>
    <s v="ASALARIADO"/>
    <n v="54"/>
  </r>
  <r>
    <n v="487"/>
    <s v="HOMBRE"/>
    <n v="1708336.5"/>
    <s v="ASALARIADO"/>
    <s v="SECTOR PUBLICO"/>
    <s v="SI"/>
    <x v="0"/>
    <s v="NO"/>
    <n v="25"/>
    <s v="No"/>
    <s v="No"/>
    <n v="1708336.5"/>
    <s v="ASALARIADO"/>
    <n v="25"/>
  </r>
  <r>
    <n v="488"/>
    <s v="HOMBRE"/>
    <n v="294619"/>
    <s v="ASALARIADO"/>
    <s v="SECTOR PRIVADO"/>
    <s v="SI"/>
    <x v="0"/>
    <s v="NO"/>
    <n v="46"/>
    <s v="No"/>
    <s v="No"/>
    <n v="294619"/>
    <s v="ASALARIADO"/>
    <n v="46"/>
  </r>
  <r>
    <n v="489"/>
    <s v="MUJER"/>
    <n v="480000"/>
    <s v="ASALARIADO"/>
    <s v="SECTOR PRIVADO"/>
    <s v="SI"/>
    <x v="0"/>
    <s v="NO"/>
    <n v="26"/>
    <s v="No"/>
    <s v="No"/>
    <n v="480000"/>
    <s v="ASALARIADO"/>
    <n v="26"/>
  </r>
  <r>
    <n v="490"/>
    <s v="HOMBRE"/>
    <n v="131000"/>
    <s v="ASALARIADO"/>
    <s v="SECTOR PRIVADO"/>
    <s v="SI"/>
    <x v="0"/>
    <s v="NO"/>
    <n v="53"/>
    <s v="No"/>
    <s v="No"/>
    <n v="131000"/>
    <s v="ASALARIADO"/>
    <n v="53"/>
  </r>
  <r>
    <n v="491"/>
    <s v="HOMBRE"/>
    <n v="2034486"/>
    <s v="ASALARIADO"/>
    <s v="SECTOR PRIVADO"/>
    <s v="SI"/>
    <x v="0"/>
    <s v="NO"/>
    <n v="36"/>
    <s v="No"/>
    <s v="No"/>
    <n v="2034486"/>
    <s v="ASALARIADO"/>
    <n v="36"/>
  </r>
  <r>
    <n v="492"/>
    <s v="HOMBRE"/>
    <n v="450886"/>
    <s v="TRABAJADOR INDEPENDIENTE"/>
    <s v="SECTOR PRIVADO"/>
    <s v="SI"/>
    <x v="0"/>
    <s v="NO"/>
    <n v="42"/>
    <s v="No"/>
    <s v="No"/>
    <n v="450886"/>
    <s v="TRABAJADOR INDEPENDIENTE"/>
    <n v="42"/>
  </r>
  <r>
    <n v="493"/>
    <s v="HOMBRE"/>
    <n v="911309"/>
    <s v="TRABAJADOR INDEPENDIENTE"/>
    <s v="SECTOR PRIVADO"/>
    <s v="SI"/>
    <x v="0"/>
    <s v="NO"/>
    <n v="51"/>
    <s v="No"/>
    <s v="No"/>
    <n v="911309"/>
    <s v="TRABAJADOR INDEPENDIENTE"/>
    <n v="51"/>
  </r>
  <r>
    <n v="494"/>
    <s v="HOMBRE"/>
    <n v="297046"/>
    <s v="ASEGURADO VOLUNTARIO"/>
    <s v="SECTOR PRIVADO"/>
    <s v="SI"/>
    <x v="1"/>
    <s v="NO"/>
    <n v="36"/>
    <s v="No"/>
    <s v="No"/>
    <n v="297046"/>
    <s v="ASEGURADO VOLUNTARIO"/>
    <n v="36"/>
  </r>
  <r>
    <n v="495"/>
    <s v="MUJER"/>
    <n v="570322.28"/>
    <s v="ASALARIADO"/>
    <s v="SECTOR PRIVADO"/>
    <s v="SI"/>
    <x v="1"/>
    <s v="NO"/>
    <n v="43"/>
    <s v="No"/>
    <s v="No"/>
    <n v="570322.28"/>
    <s v="ASALARIADO"/>
    <n v="43"/>
  </r>
  <r>
    <n v="496"/>
    <s v="HOMBRE"/>
    <n v="398239.35"/>
    <s v="ASALARIADO"/>
    <s v="SECTOR PRIVADO"/>
    <s v="SI"/>
    <x v="0"/>
    <s v="NO"/>
    <n v="20"/>
    <s v="No"/>
    <s v="No"/>
    <n v="398239.35"/>
    <s v="ASALARIADO"/>
    <n v="20"/>
  </r>
  <r>
    <n v="497"/>
    <s v="HOMBRE"/>
    <n v="525200"/>
    <s v="ASALARIADO"/>
    <s v="SECTOR PRIVADO"/>
    <s v="SI"/>
    <x v="0"/>
    <s v="NO"/>
    <n v="32"/>
    <s v="No"/>
    <s v="No"/>
    <n v="525200"/>
    <s v="ASALARIADO"/>
    <n v="32"/>
  </r>
  <r>
    <n v="498"/>
    <s v="MUJER"/>
    <n v="278030"/>
    <s v="CONVENIOS ESPECIALES DE TRABAJADORES INDEPENDIENTES"/>
    <s v="SECTOR PRIVADO"/>
    <s v="SI"/>
    <x v="0"/>
    <s v="NO"/>
    <n v="47"/>
    <s v="No"/>
    <s v="No"/>
    <n v="278030"/>
    <s v="CONVENIOS ESPECIALES DE TRABAJADORES INDEPENDIENTES"/>
    <n v="47"/>
  </r>
  <r>
    <n v="499"/>
    <s v="HOMBRE"/>
    <n v="447826"/>
    <s v="TRABAJADOR INDEPENDIENTE"/>
    <s v="SECTOR PRIVADO"/>
    <s v="SI"/>
    <x v="0"/>
    <s v="SI"/>
    <n v="56"/>
    <s v="No"/>
    <s v="No"/>
    <n v="447826"/>
    <s v="TRABAJADOR INDEPENDIENTE"/>
    <n v="56"/>
  </r>
  <r>
    <n v="500"/>
    <s v="MUJER"/>
    <n v="600000"/>
    <s v="ASALARIADO"/>
    <s v="SECTOR PRIVADO"/>
    <s v="SI"/>
    <x v="0"/>
    <s v="NO"/>
    <n v="37"/>
    <s v="No"/>
    <s v="No"/>
    <n v="600000"/>
    <s v="ASALARIADO"/>
    <n v="37"/>
  </r>
  <r>
    <n v="501"/>
    <s v="HOMBRE"/>
    <n v="461711"/>
    <s v="TRABAJADOR INDEPENDIENTE"/>
    <s v="SECTOR PRIVADO"/>
    <s v="SI"/>
    <x v="1"/>
    <s v="SI"/>
    <n v="40"/>
    <s v="No"/>
    <s v="No"/>
    <n v="461711"/>
    <s v="TRABAJADOR INDEPENDIENTE"/>
    <n v="40"/>
  </r>
  <r>
    <n v="502"/>
    <s v="HOMBRE"/>
    <n v="482134"/>
    <s v="TRABAJADOR INDEPENDIENTE"/>
    <s v="SECTOR PRIVADO"/>
    <s v="SI"/>
    <x v="0"/>
    <s v="NO"/>
    <n v="69"/>
    <s v="No"/>
    <s v="No"/>
    <n v="482134"/>
    <s v="TRABAJADOR INDEPENDIENTE"/>
    <n v="69"/>
  </r>
  <r>
    <n v="503"/>
    <s v="MUJER"/>
    <n v="355157"/>
    <s v="ASALARIADO"/>
    <s v="SECTOR PRIVADO"/>
    <s v="SI"/>
    <x v="0"/>
    <s v="NO"/>
    <n v="40"/>
    <s v="No"/>
    <s v="No"/>
    <n v="355157"/>
    <s v="ASALARIADO"/>
    <n v="40"/>
  </r>
  <r>
    <n v="504"/>
    <s v="HOMBRE"/>
    <n v="2029285.16"/>
    <s v="ASALARIADO"/>
    <s v="SECTOR PRIVADO"/>
    <s v="SI"/>
    <x v="0"/>
    <s v="NO"/>
    <n v="38"/>
    <s v="No"/>
    <s v="No"/>
    <n v="2029285.16"/>
    <s v="ASALARIADO"/>
    <n v="38"/>
  </r>
  <r>
    <n v="505"/>
    <s v="HOMBRE"/>
    <n v="278030"/>
    <s v="CONVENIOS ESPECIALES DE TRABAJADORES INDEPENDIENTES"/>
    <s v="SECTOR PRIVADO"/>
    <s v="SI"/>
    <x v="0"/>
    <s v="NO"/>
    <n v="54"/>
    <s v="No"/>
    <s v="No"/>
    <n v="278030"/>
    <s v="CONVENIOS ESPECIALES DE TRABAJADORES INDEPENDIENTES"/>
    <n v="54"/>
  </r>
  <r>
    <n v="506"/>
    <s v="HOMBRE"/>
    <n v="104180.5"/>
    <s v="ASALARIADO"/>
    <s v="SECTOR PRIVADO"/>
    <s v="SI"/>
    <x v="0"/>
    <s v="NO"/>
    <n v="28"/>
    <s v="No"/>
    <s v="No"/>
    <n v="104180.5"/>
    <s v="ASALARIADO"/>
    <n v="28"/>
  </r>
  <r>
    <n v="507"/>
    <s v="MUJER"/>
    <n v="450000"/>
    <s v="ASALARIADO"/>
    <s v="SECTOR PRIVADO"/>
    <s v="SI"/>
    <x v="0"/>
    <s v="NO"/>
    <n v="54"/>
    <s v="No"/>
    <s v="No"/>
    <n v="450000"/>
    <s v="ASALARIADO"/>
    <n v="54"/>
  </r>
  <r>
    <n v="508"/>
    <s v="MUJER"/>
    <n v="300018"/>
    <s v="ASEGURADO VOLUNTARIO"/>
    <s v="SECTOR PRIVADO"/>
    <s v="SI"/>
    <x v="0"/>
    <s v="NO"/>
    <n v="55"/>
    <s v="No"/>
    <s v="No"/>
    <n v="300018"/>
    <s v="ASEGURADO VOLUNTARIO"/>
    <n v="55"/>
  </r>
  <r>
    <n v="509"/>
    <s v="HOMBRE"/>
    <n v="562770.44999999995"/>
    <s v="ASALARIADO"/>
    <s v="SECTOR PRIVADO"/>
    <s v="SI"/>
    <x v="0"/>
    <s v="NO"/>
    <n v="36"/>
    <s v="No"/>
    <s v="No"/>
    <n v="562770.44999999995"/>
    <s v="ASALARIADO"/>
    <n v="36"/>
  </r>
  <r>
    <n v="510"/>
    <s v="MUJER"/>
    <n v="571789"/>
    <s v="TRABAJADOR INDEPENDIENTE"/>
    <s v="SECTOR PRIVADO"/>
    <s v="SI"/>
    <x v="0"/>
    <s v="NO"/>
    <n v="30"/>
    <s v="No"/>
    <s v="No"/>
    <n v="571789"/>
    <s v="TRABAJADOR INDEPENDIENTE"/>
    <n v="30"/>
  </r>
  <r>
    <n v="511"/>
    <s v="HOMBRE"/>
    <n v="896977"/>
    <s v="ASALARIADO"/>
    <s v="SECTOR PRIVADO"/>
    <s v="SI"/>
    <x v="0"/>
    <s v="NO"/>
    <n v="53"/>
    <s v="No"/>
    <s v="No"/>
    <n v="896977"/>
    <s v="ASALARIADO"/>
    <n v="53"/>
  </r>
  <r>
    <n v="512"/>
    <s v="MUJER"/>
    <n v="220000"/>
    <s v="ASALARIADO"/>
    <s v="SECTOR PRIVADO"/>
    <s v="SI"/>
    <x v="0"/>
    <s v="NO"/>
    <n v="19"/>
    <s v="No"/>
    <s v="No"/>
    <n v="220000"/>
    <s v="ASALARIADO"/>
    <n v="19"/>
  </r>
  <r>
    <n v="513"/>
    <s v="HOMBRE"/>
    <n v="447772"/>
    <s v="ASALARIADO"/>
    <s v="SECTOR PUBLICO"/>
    <s v="SI"/>
    <x v="0"/>
    <s v="NO"/>
    <n v="41"/>
    <s v="No"/>
    <s v="No"/>
    <n v="447772"/>
    <s v="ASALARIADO"/>
    <n v="41"/>
  </r>
  <r>
    <n v="514"/>
    <s v="HOMBRE"/>
    <n v="297046"/>
    <s v="ASEGURADO VOLUNTARIO"/>
    <s v="SECTOR PRIVADO"/>
    <s v="SI"/>
    <x v="0"/>
    <s v="NO"/>
    <n v="39"/>
    <s v="No"/>
    <s v="No"/>
    <n v="297046"/>
    <s v="ASEGURADO VOLUNTARIO"/>
    <n v="39"/>
  </r>
  <r>
    <n v="515"/>
    <s v="HOMBRE"/>
    <n v="319574.40000000002"/>
    <s v="ASALARIADO"/>
    <s v="SECTOR PRIVADO"/>
    <s v="SI"/>
    <x v="0"/>
    <s v="SI"/>
    <n v="52"/>
    <s v="No"/>
    <s v="No"/>
    <n v="319574.40000000002"/>
    <s v="ASALARIADO"/>
    <n v="52"/>
  </r>
  <r>
    <n v="516"/>
    <s v="HOMBRE"/>
    <n v="343390.86"/>
    <s v="ASALARIADO"/>
    <s v="SECTOR PRIVADO"/>
    <s v="SI"/>
    <x v="1"/>
    <s v="NO"/>
    <n v="64"/>
    <s v="No"/>
    <s v="No"/>
    <n v="343390.86"/>
    <s v="ASALARIADO"/>
    <n v="64"/>
  </r>
  <r>
    <n v="517"/>
    <s v="MUJER"/>
    <n v="184342.85"/>
    <s v="ASALARIADO"/>
    <s v="SECTOR PRIVADO"/>
    <s v="SI"/>
    <x v="0"/>
    <s v="NO"/>
    <n v="28"/>
    <s v="No"/>
    <s v="No"/>
    <n v="184342.85"/>
    <s v="ASALARIADO"/>
    <n v="28"/>
  </r>
  <r>
    <n v="518"/>
    <s v="HOMBRE"/>
    <n v="699800"/>
    <s v="ASALARIADO"/>
    <s v="SECTOR PRIVADO"/>
    <s v="SI"/>
    <x v="0"/>
    <s v="NO"/>
    <n v="26"/>
    <s v="No"/>
    <s v="No"/>
    <n v="699800"/>
    <s v="ASALARIADO"/>
    <n v="26"/>
  </r>
  <r>
    <n v="519"/>
    <s v="MUJER"/>
    <n v="177298.8"/>
    <s v="ASALARIADO"/>
    <s v="SECTOR PRIVADO"/>
    <s v="SI"/>
    <x v="0"/>
    <s v="NO"/>
    <n v="33"/>
    <s v="No"/>
    <s v="No"/>
    <n v="177298.8"/>
    <s v="ASALARIADO"/>
    <n v="33"/>
  </r>
  <r>
    <n v="520"/>
    <s v="HOMBRE"/>
    <n v="1599143.96"/>
    <s v="ASALARIADO"/>
    <s v="SECTOR PUBLICO"/>
    <s v="SI"/>
    <x v="0"/>
    <s v="NO"/>
    <n v="31"/>
    <s v="No"/>
    <s v="No"/>
    <n v="1599143.96"/>
    <s v="ASALARIADO"/>
    <n v="31"/>
  </r>
  <r>
    <n v="521"/>
    <s v="HOMBRE"/>
    <n v="556296.12"/>
    <s v="PENSIONADOS EN SU PROPIO SISTEMA"/>
    <s v="SECTOR PUBLICO"/>
    <s v="SI"/>
    <x v="0"/>
    <s v="NO"/>
    <n v="63"/>
    <s v="No"/>
    <s v="No"/>
    <n v="556296.12"/>
    <s v="PENSIONADOS EN SU PROPIO SISTEMA"/>
    <n v="63"/>
  </r>
  <r>
    <n v="522"/>
    <s v="MUJER"/>
    <n v="206538"/>
    <s v="ASALARIADO"/>
    <s v="SECTOR PRIVADO"/>
    <s v="SI"/>
    <x v="0"/>
    <s v="SI"/>
    <n v="56"/>
    <s v="No"/>
    <s v="No"/>
    <n v="206538"/>
    <s v="ASALARIADO"/>
    <n v="56"/>
  </r>
  <r>
    <n v="523"/>
    <s v="HOMBRE"/>
    <n v="436481"/>
    <s v="TRABAJADOR INDEPENDIENTE"/>
    <s v="SECTOR PRIVADO"/>
    <s v="SI"/>
    <x v="0"/>
    <s v="SI"/>
    <n v="51"/>
    <s v="No"/>
    <s v="No"/>
    <n v="436481"/>
    <s v="TRABAJADOR INDEPENDIENTE"/>
    <n v="51"/>
  </r>
  <r>
    <n v="524"/>
    <s v="HOMBRE"/>
    <n v="318445"/>
    <s v="TRABAJADOR INDEPENDIENTE"/>
    <s v="SECTOR PRIVADO"/>
    <s v="SI"/>
    <x v="0"/>
    <s v="NO"/>
    <n v="47"/>
    <s v="No"/>
    <s v="No"/>
    <n v="318445"/>
    <s v="TRABAJADOR INDEPENDIENTE"/>
    <n v="47"/>
  </r>
  <r>
    <n v="525"/>
    <s v="MUJER"/>
    <n v="280000"/>
    <s v="ASALARIADO"/>
    <s v="SECTOR PRIVADO"/>
    <s v="SI"/>
    <x v="0"/>
    <s v="NO"/>
    <n v="27"/>
    <s v="No"/>
    <s v="No"/>
    <n v="280000"/>
    <s v="ASALARIADO"/>
    <n v="27"/>
  </r>
  <r>
    <n v="526"/>
    <s v="MUJER"/>
    <n v="250070.75"/>
    <s v="ASALARIADO"/>
    <s v="SECTOR PRIVADO"/>
    <s v="SI"/>
    <x v="0"/>
    <s v="NO"/>
    <n v="54"/>
    <s v="No"/>
    <s v="No"/>
    <n v="250070.75"/>
    <s v="ASALARIADO"/>
    <n v="54"/>
  </r>
  <r>
    <n v="527"/>
    <s v="HOMBRE"/>
    <n v="1214203"/>
    <s v="ASALARIADO"/>
    <s v="SECTOR PUBLICO"/>
    <s v="SI"/>
    <x v="0"/>
    <s v="NO"/>
    <n v="36"/>
    <s v="No"/>
    <s v="No"/>
    <n v="1214203"/>
    <s v="ASALARIADO"/>
    <n v="36"/>
  </r>
  <r>
    <n v="528"/>
    <s v="HOMBRE"/>
    <n v="430371"/>
    <s v="TRABAJADOR INDEPENDIENTE"/>
    <s v="SECTOR PRIVADO"/>
    <s v="SI"/>
    <x v="0"/>
    <s v="SI"/>
    <n v="34"/>
    <s v="No"/>
    <s v="No"/>
    <n v="430371"/>
    <s v="TRABAJADOR INDEPENDIENTE"/>
    <n v="34"/>
  </r>
  <r>
    <n v="529"/>
    <s v="HOMBRE"/>
    <n v="558244.5"/>
    <s v="ASALARIADO"/>
    <s v="SECTOR PRIVADO"/>
    <s v="SI"/>
    <x v="0"/>
    <s v="NO"/>
    <n v="51"/>
    <s v="No"/>
    <s v="No"/>
    <n v="558244.5"/>
    <s v="ASALARIADO"/>
    <n v="51"/>
  </r>
  <r>
    <n v="530"/>
    <s v="MUJER"/>
    <n v="304913"/>
    <s v="ASALARIADO"/>
    <s v="SECTOR PUBLICO"/>
    <s v="SI"/>
    <x v="0"/>
    <s v="NO"/>
    <n v="45"/>
    <s v="No"/>
    <s v="No"/>
    <n v="304913"/>
    <s v="ASALARIADO"/>
    <n v="45"/>
  </r>
  <r>
    <n v="531"/>
    <s v="HOMBRE"/>
    <n v="1736277"/>
    <s v="ASALARIADO"/>
    <s v="SECTOR PUBLICO"/>
    <s v="SI"/>
    <x v="0"/>
    <s v="NO"/>
    <n v="42"/>
    <s v="No"/>
    <s v="No"/>
    <n v="1736277"/>
    <s v="ASALARIADO"/>
    <n v="42"/>
  </r>
  <r>
    <n v="532"/>
    <s v="MUJER"/>
    <n v="934810.14"/>
    <s v="ASALARIADO"/>
    <s v="SECTOR PUBLICO"/>
    <s v="SI"/>
    <x v="0"/>
    <s v="NO"/>
    <n v="44"/>
    <s v="No"/>
    <s v="No"/>
    <n v="934810.14"/>
    <s v="ASALARIADO"/>
    <n v="44"/>
  </r>
  <r>
    <n v="533"/>
    <s v="MUJER"/>
    <n v="319303"/>
    <s v="ASEGURADO VOLUNTARIO"/>
    <s v="SECTOR PRIVADO"/>
    <s v="SI"/>
    <x v="1"/>
    <s v="SI"/>
    <n v="42"/>
    <s v="No"/>
    <s v="No"/>
    <n v="319303"/>
    <s v="ASEGURADO VOLUNTARIO"/>
    <n v="42"/>
  </r>
  <r>
    <n v="534"/>
    <s v="MUJER"/>
    <n v="629752"/>
    <s v="ASALARIADO"/>
    <s v="SECTOR PUBLICO"/>
    <s v="SI"/>
    <x v="0"/>
    <s v="NO"/>
    <n v="35"/>
    <s v="No"/>
    <s v="No"/>
    <n v="629752"/>
    <s v="ASALARIADO"/>
    <n v="35"/>
  </r>
  <r>
    <n v="535"/>
    <s v="HOMBRE"/>
    <n v="10700"/>
    <s v="ASALARIADO"/>
    <s v="SECTOR PRIVADO"/>
    <s v="SI"/>
    <x v="0"/>
    <s v="NO"/>
    <n v="22"/>
    <s v="No"/>
    <s v="No"/>
    <n v="10700"/>
    <s v="ASALARIADO"/>
    <n v="22"/>
  </r>
  <r>
    <n v="536"/>
    <s v="HOMBRE"/>
    <n v="278030"/>
    <s v="CONVENIOS ESPECIALES DE TRABAJADORES INDEPENDIENTES"/>
    <s v="SECTOR PRIVADO"/>
    <s v="SI"/>
    <x v="0"/>
    <s v="NO"/>
    <n v="56"/>
    <s v="No"/>
    <s v="No"/>
    <n v="278030"/>
    <s v="CONVENIOS ESPECIALES DE TRABAJADORES INDEPENDIENTES"/>
    <n v="56"/>
  </r>
  <r>
    <n v="537"/>
    <s v="HOMBRE"/>
    <n v="1555300.2"/>
    <s v="ASALARIADO"/>
    <s v="SECTOR PUBLICO"/>
    <s v="SI"/>
    <x v="0"/>
    <s v="NO"/>
    <n v="51"/>
    <s v="No"/>
    <s v="No"/>
    <n v="1555300.2"/>
    <s v="ASALARIADO"/>
    <n v="51"/>
  </r>
  <r>
    <n v="538"/>
    <s v="HOMBRE"/>
    <n v="812000"/>
    <s v="ASALARIADO"/>
    <s v="SECTOR PRIVADO"/>
    <s v="SI"/>
    <x v="0"/>
    <s v="SI"/>
    <n v="30"/>
    <s v="No"/>
    <s v="No"/>
    <n v="812000"/>
    <s v="ASALARIADO"/>
    <n v="30"/>
  </r>
  <r>
    <n v="539"/>
    <s v="HOMBRE"/>
    <n v="563607"/>
    <s v="TRABAJADOR INDEPENDIENTE"/>
    <s v="SECTOR PRIVADO"/>
    <s v="SI"/>
    <x v="1"/>
    <s v="SI"/>
    <n v="53"/>
    <s v="No"/>
    <s v="No"/>
    <n v="563607"/>
    <s v="TRABAJADOR INDEPENDIENTE"/>
    <n v="53"/>
  </r>
  <r>
    <n v="540"/>
    <s v="HOMBRE"/>
    <n v="175000"/>
    <s v="ASALARIADO"/>
    <s v="SECTOR PRIVADO"/>
    <s v="SI"/>
    <x v="0"/>
    <s v="NO"/>
    <n v="29"/>
    <s v="No"/>
    <s v="No"/>
    <n v="175000"/>
    <s v="ASALARIADO"/>
    <n v="29"/>
  </r>
  <r>
    <n v="541"/>
    <s v="HOMBRE"/>
    <n v="403293"/>
    <s v="ASEGURADO VOLUNTARIO"/>
    <s v="SECTOR PRIVADO"/>
    <s v="SI"/>
    <x v="1"/>
    <s v="NO"/>
    <n v="29"/>
    <s v="No"/>
    <s v="No"/>
    <n v="403293"/>
    <s v="ASEGURADO VOLUNTARIO"/>
    <n v="29"/>
  </r>
  <r>
    <n v="542"/>
    <s v="HOMBRE"/>
    <n v="1523795.76"/>
    <s v="ASALARIADO"/>
    <s v="SECTOR PUBLICO"/>
    <s v="SI"/>
    <x v="0"/>
    <s v="NO"/>
    <n v="61"/>
    <s v="No"/>
    <s v="No"/>
    <n v="1523795.76"/>
    <s v="ASALARIADO"/>
    <n v="61"/>
  </r>
  <r>
    <n v="543"/>
    <s v="HOMBRE"/>
    <n v="997036"/>
    <s v="ASALARIADO"/>
    <s v="SECTOR PUBLICO"/>
    <s v="SI"/>
    <x v="0"/>
    <s v="NO"/>
    <n v="63"/>
    <s v="No"/>
    <s v="No"/>
    <n v="997036"/>
    <s v="ASALARIADO"/>
    <n v="63"/>
  </r>
  <r>
    <n v="544"/>
    <s v="HOMBRE"/>
    <n v="532934.25"/>
    <s v="ASALARIADO"/>
    <s v="SECTOR PRIVADO"/>
    <s v="SI"/>
    <x v="0"/>
    <s v="NO"/>
    <n v="36"/>
    <s v="No"/>
    <s v="No"/>
    <n v="532934.25"/>
    <s v="ASALARIADO"/>
    <n v="36"/>
  </r>
  <r>
    <n v="545"/>
    <s v="HOMBRE"/>
    <n v="877312.5"/>
    <s v="ASALARIADO"/>
    <s v="SECTOR PRIVADO"/>
    <s v="SI"/>
    <x v="0"/>
    <s v="NO"/>
    <n v="29"/>
    <s v="No"/>
    <s v="No"/>
    <n v="877312.5"/>
    <s v="ASALARIADO"/>
    <n v="29"/>
  </r>
  <r>
    <n v="546"/>
    <s v="HOMBRE"/>
    <n v="1738706"/>
    <s v="PENSIONADOS EN SU PROPIO SISTEMA"/>
    <s v="SECTOR PUBLICO"/>
    <s v="SI"/>
    <x v="0"/>
    <s v="NO"/>
    <n v="50"/>
    <s v="No"/>
    <s v="No"/>
    <n v="1738706"/>
    <s v="PENSIONADOS EN SU PROPIO SISTEMA"/>
    <n v="50"/>
  </r>
  <r>
    <n v="547"/>
    <s v="HOMBRE"/>
    <n v="487592.14"/>
    <s v="PENSIONADOS EN SU PROPIO SISTEMA"/>
    <s v="SECTOR PUBLICO"/>
    <s v="SI"/>
    <x v="0"/>
    <s v="NO"/>
    <n v="69"/>
    <s v="No"/>
    <s v="No"/>
    <n v="487592.14"/>
    <s v="PENSIONADOS EN SU PROPIO SISTEMA"/>
    <n v="69"/>
  </r>
  <r>
    <n v="548"/>
    <s v="MUJER"/>
    <n v="772981.75"/>
    <s v="ASALARIADO"/>
    <s v="SECTOR PRIVADO"/>
    <s v="SI"/>
    <x v="0"/>
    <s v="NO"/>
    <n v="37"/>
    <s v="No"/>
    <s v="No"/>
    <n v="772981.75"/>
    <s v="ASALARIADO"/>
    <n v="37"/>
  </r>
  <r>
    <n v="549"/>
    <s v="MUJER"/>
    <n v="297046"/>
    <s v="ASEGURADO VOLUNTARIO"/>
    <s v="SECTOR PRIVADO"/>
    <s v="SI"/>
    <x v="0"/>
    <s v="NO"/>
    <n v="43"/>
    <s v="No"/>
    <s v="No"/>
    <n v="297046"/>
    <s v="ASEGURADO VOLUNTARIO"/>
    <n v="43"/>
  </r>
  <r>
    <n v="550"/>
    <s v="HOMBRE"/>
    <n v="1769790"/>
    <s v="ASALARIADO"/>
    <s v="SECTOR PRIVADO"/>
    <s v="SI"/>
    <x v="0"/>
    <s v="NO"/>
    <n v="25"/>
    <s v="No"/>
    <s v="No"/>
    <n v="1769790"/>
    <s v="ASALARIADO"/>
    <n v="25"/>
  </r>
  <r>
    <n v="551"/>
    <s v="MUJER"/>
    <n v="561272.5"/>
    <s v="ASALARIADO"/>
    <s v="SECTOR PUBLICO"/>
    <s v="SI"/>
    <x v="0"/>
    <s v="NO"/>
    <n v="52"/>
    <s v="No"/>
    <s v="No"/>
    <n v="561272.5"/>
    <s v="ASALARIADO"/>
    <n v="52"/>
  </r>
  <r>
    <n v="552"/>
    <s v="HOMBRE"/>
    <n v="1088603.02"/>
    <s v="ASALARIADO"/>
    <s v="SECTOR PRIVADO"/>
    <s v="SI"/>
    <x v="0"/>
    <s v="NO"/>
    <n v="38"/>
    <s v="No"/>
    <s v="No"/>
    <n v="1088603.02"/>
    <s v="ASALARIADO"/>
    <n v="38"/>
  </r>
  <r>
    <n v="553"/>
    <s v="HOMBRE"/>
    <n v="1024300.76"/>
    <s v="ASALARIADO"/>
    <s v="SECTOR PRIVADO"/>
    <s v="SI"/>
    <x v="0"/>
    <s v="NO"/>
    <n v="38"/>
    <s v="No"/>
    <s v="No"/>
    <n v="1024300.76"/>
    <s v="ASALARIADO"/>
    <n v="38"/>
  </r>
  <r>
    <n v="554"/>
    <s v="HOMBRE"/>
    <n v="278030"/>
    <s v="CONVENIOS ESPECIALES DE TRABAJADORES INDEPENDIENTES"/>
    <s v="SECTOR PRIVADO"/>
    <s v="SI"/>
    <x v="0"/>
    <s v="NO"/>
    <n v="30"/>
    <s v="No"/>
    <s v="No"/>
    <n v="278030"/>
    <s v="CONVENIOS ESPECIALES DE TRABAJADORES INDEPENDIENTES"/>
    <n v="30"/>
  </r>
  <r>
    <n v="555"/>
    <s v="MUJER"/>
    <n v="426667"/>
    <s v="ASALARIADO"/>
    <s v="SECTOR PRIVADO"/>
    <s v="SI"/>
    <x v="0"/>
    <s v="NO"/>
    <n v="25"/>
    <s v="No"/>
    <s v="No"/>
    <n v="426667"/>
    <s v="ASALARIADO"/>
    <n v="25"/>
  </r>
  <r>
    <n v="556"/>
    <s v="HOMBRE"/>
    <n v="523027"/>
    <s v="TRABAJADOR INDEPENDIENTE"/>
    <s v="SECTOR PRIVADO"/>
    <s v="SI"/>
    <x v="0"/>
    <s v="SI"/>
    <n v="33"/>
    <s v="No"/>
    <s v="No"/>
    <n v="523027"/>
    <s v="TRABAJADOR INDEPENDIENTE"/>
    <n v="33"/>
  </r>
  <r>
    <n v="557"/>
    <s v="HOMBRE"/>
    <n v="358433"/>
    <s v="ASALARIADO"/>
    <s v="SECTOR PRIVADO"/>
    <s v="SI"/>
    <x v="0"/>
    <s v="NO"/>
    <n v="42"/>
    <s v="No"/>
    <s v="No"/>
    <n v="358433"/>
    <s v="ASALARIADO"/>
    <n v="42"/>
  </r>
  <r>
    <n v="558"/>
    <s v="MUJER"/>
    <n v="290307.3"/>
    <s v="ASALARIADO"/>
    <s v="SECTOR PUBLICO"/>
    <s v="SI"/>
    <x v="0"/>
    <s v="NO"/>
    <n v="25"/>
    <s v="No"/>
    <s v="No"/>
    <n v="290307.3"/>
    <s v="ASALARIADO"/>
    <n v="25"/>
  </r>
  <r>
    <n v="559"/>
    <s v="HOMBRE"/>
    <n v="475208"/>
    <s v="ASALARIADO"/>
    <s v="SECTOR PUBLICO"/>
    <s v="SI"/>
    <x v="0"/>
    <s v="NO"/>
    <n v="41"/>
    <s v="No"/>
    <s v="No"/>
    <n v="475208"/>
    <s v="ASALARIADO"/>
    <n v="41"/>
  </r>
  <r>
    <n v="560"/>
    <s v="HOMBRE"/>
    <n v="385702"/>
    <s v="ASEGURADO VOLUNTARIO"/>
    <s v="SECTOR PRIVADO"/>
    <s v="SI"/>
    <x v="0"/>
    <s v="NO"/>
    <n v="32"/>
    <s v="No"/>
    <s v="No"/>
    <n v="385702"/>
    <s v="ASEGURADO VOLUNTARIO"/>
    <n v="32"/>
  </r>
  <r>
    <n v="561"/>
    <s v="HOMBRE"/>
    <n v="297046"/>
    <s v="TRABAJADOR INDEPENDIENTE"/>
    <s v="SECTOR PRIVADO"/>
    <s v="SI"/>
    <x v="0"/>
    <s v="NO"/>
    <n v="61"/>
    <s v="No"/>
    <s v="No"/>
    <n v="297046"/>
    <s v="TRABAJADOR INDEPENDIENTE"/>
    <n v="61"/>
  </r>
  <r>
    <n v="562"/>
    <s v="MUJER"/>
    <n v="344000"/>
    <s v="ASALARIADO"/>
    <s v="SECTOR PRIVADO"/>
    <s v="SI"/>
    <x v="0"/>
    <s v="NO"/>
    <n v="26"/>
    <s v="No"/>
    <s v="No"/>
    <n v="344000"/>
    <s v="ASALARIADO"/>
    <n v="26"/>
  </r>
  <r>
    <n v="563"/>
    <s v="MUJER"/>
    <n v="1302556.5"/>
    <s v="ASALARIADO"/>
    <s v="SECTOR PUBLICO"/>
    <s v="SI"/>
    <x v="0"/>
    <s v="NO"/>
    <n v="41"/>
    <s v="No"/>
    <s v="No"/>
    <n v="1302556.5"/>
    <s v="ASALARIADO"/>
    <n v="41"/>
  </r>
  <r>
    <n v="564"/>
    <s v="MUJER"/>
    <n v="939461.54"/>
    <s v="ASALARIADO"/>
    <s v="SECTOR PRIVADO"/>
    <s v="SI"/>
    <x v="0"/>
    <s v="NO"/>
    <n v="25"/>
    <s v="No"/>
    <s v="No"/>
    <n v="939461.54"/>
    <s v="ASALARIADO"/>
    <n v="25"/>
  </r>
  <r>
    <n v="565"/>
    <s v="HOMBRE"/>
    <n v="402139.4"/>
    <s v="ASALARIADO"/>
    <s v="SECTOR PRIVADO"/>
    <s v="SI"/>
    <x v="0"/>
    <s v="NO"/>
    <n v="39"/>
    <s v="No"/>
    <s v="No"/>
    <n v="402139.4"/>
    <s v="ASALARIADO"/>
    <n v="39"/>
  </r>
  <r>
    <n v="566"/>
    <s v="HOMBRE"/>
    <n v="387763"/>
    <s v="TRABAJADOR INDEPENDIENTE"/>
    <s v="SECTOR PRIVADO"/>
    <s v="SI"/>
    <x v="0"/>
    <s v="NO"/>
    <n v="53"/>
    <s v="No"/>
    <s v="No"/>
    <n v="387763"/>
    <s v="TRABAJADOR INDEPENDIENTE"/>
    <n v="53"/>
  </r>
  <r>
    <n v="567"/>
    <s v="HOMBRE"/>
    <n v="370000"/>
    <s v="ASALARIADO"/>
    <s v="SECTOR PRIVADO"/>
    <s v="SI"/>
    <x v="1"/>
    <s v="NO"/>
    <n v="45"/>
    <s v="No"/>
    <s v="No"/>
    <n v="370000"/>
    <s v="ASALARIADO"/>
    <n v="45"/>
  </r>
  <r>
    <n v="568"/>
    <s v="MUJER"/>
    <n v="444333.33"/>
    <s v="ASALARIADO"/>
    <s v="SECTOR PRIVADO"/>
    <s v="SI"/>
    <x v="0"/>
    <s v="NO"/>
    <n v="23"/>
    <s v="No"/>
    <s v="No"/>
    <n v="444333.33"/>
    <s v="ASALARIADO"/>
    <n v="23"/>
  </r>
  <r>
    <n v="569"/>
    <s v="HOMBRE"/>
    <n v="179344"/>
    <s v="ASALARIADO"/>
    <s v="SECTOR PRIVADO"/>
    <s v="SI"/>
    <x v="0"/>
    <s v="NO"/>
    <n v="29"/>
    <s v="No"/>
    <s v="No"/>
    <n v="179344"/>
    <s v="ASALARIADO"/>
    <n v="29"/>
  </r>
  <r>
    <n v="570"/>
    <s v="MUJER"/>
    <n v="289448"/>
    <s v="TRABAJADOR INDEPENDIENTE"/>
    <s v="SECTOR PRIVADO"/>
    <s v="SI"/>
    <x v="0"/>
    <s v="NO"/>
    <n v="52"/>
    <s v="No"/>
    <s v="No"/>
    <n v="289448"/>
    <s v="TRABAJADOR INDEPENDIENTE"/>
    <n v="52"/>
  </r>
  <r>
    <n v="571"/>
    <s v="HOMBRE"/>
    <n v="588210"/>
    <s v="ASALARIADO"/>
    <s v="SECTOR PUBLICO"/>
    <s v="SI"/>
    <x v="0"/>
    <s v="SI"/>
    <n v="35"/>
    <s v="No"/>
    <s v="No"/>
    <n v="588210"/>
    <s v="ASALARIADO"/>
    <n v="35"/>
  </r>
  <r>
    <n v="572"/>
    <s v="HOMBRE"/>
    <n v="336000"/>
    <s v="ASALARIADO"/>
    <s v="SECTOR PRIVADO"/>
    <s v="SI"/>
    <x v="0"/>
    <s v="NO"/>
    <n v="53"/>
    <s v="No"/>
    <s v="No"/>
    <n v="336000"/>
    <s v="ASALARIADO"/>
    <n v="53"/>
  </r>
  <r>
    <n v="573"/>
    <s v="HOMBRE"/>
    <n v="452192.8"/>
    <s v="ASALARIADO"/>
    <s v="SECTOR PRIVADO"/>
    <s v="SI"/>
    <x v="0"/>
    <s v="NO"/>
    <n v="49"/>
    <s v="No"/>
    <s v="No"/>
    <n v="452192.8"/>
    <s v="ASALARIADO"/>
    <n v="49"/>
  </r>
  <r>
    <n v="574"/>
    <s v="HOMBRE"/>
    <n v="360000"/>
    <s v="ASALARIADO"/>
    <s v="SECTOR PRIVADO"/>
    <s v="SI"/>
    <x v="0"/>
    <s v="NO"/>
    <n v="36"/>
    <s v="No"/>
    <s v="No"/>
    <n v="360000"/>
    <s v="ASALARIADO"/>
    <n v="36"/>
  </r>
  <r>
    <n v="575"/>
    <s v="MUJER"/>
    <n v="3033354.29"/>
    <s v="ASALARIADO"/>
    <s v="SECTOR PUBLICO"/>
    <s v="SI"/>
    <x v="0"/>
    <s v="NO"/>
    <n v="27"/>
    <s v="Atípico"/>
    <s v="No"/>
    <n v="3033354.29"/>
    <s v="ASALARIADO"/>
    <n v="27"/>
  </r>
  <r>
    <n v="576"/>
    <s v="MUJER"/>
    <n v="1176797.18"/>
    <s v="ASALARIADO"/>
    <s v="SECTOR PRIVADO"/>
    <s v="SI"/>
    <x v="0"/>
    <s v="NO"/>
    <n v="60"/>
    <s v="No"/>
    <s v="No"/>
    <n v="1176797.18"/>
    <s v="ASALARIADO"/>
    <n v="60"/>
  </r>
  <r>
    <n v="577"/>
    <s v="HOMBRE"/>
    <n v="293293"/>
    <s v="ASALARIADO"/>
    <s v="SECTOR PRIVADO"/>
    <s v="SI"/>
    <x v="0"/>
    <s v="NO"/>
    <n v="51"/>
    <s v="No"/>
    <s v="No"/>
    <n v="293293"/>
    <s v="ASALARIADO"/>
    <n v="51"/>
  </r>
  <r>
    <n v="578"/>
    <s v="HOMBRE"/>
    <n v="297046"/>
    <s v="ASEGURADO VOLUNTARIO"/>
    <s v="SECTOR PRIVADO"/>
    <s v="SI"/>
    <x v="0"/>
    <s v="NO"/>
    <n v="30"/>
    <s v="No"/>
    <s v="No"/>
    <n v="297046"/>
    <s v="ASEGURADO VOLUNTARIO"/>
    <n v="30"/>
  </r>
  <r>
    <n v="579"/>
    <s v="MUJER"/>
    <n v="962128.4"/>
    <s v="ASALARIADO"/>
    <s v="SECTOR PRIVADO"/>
    <s v="SI"/>
    <x v="0"/>
    <s v="NO"/>
    <n v="32"/>
    <s v="No"/>
    <s v="No"/>
    <n v="962128.4"/>
    <s v="ASALARIADO"/>
    <n v="32"/>
  </r>
  <r>
    <n v="580"/>
    <s v="HOMBRE"/>
    <n v="800945.46"/>
    <s v="ASALARIADO"/>
    <s v="SECTOR PRIVADO"/>
    <s v="SI"/>
    <x v="0"/>
    <s v="NO"/>
    <n v="46"/>
    <s v="No"/>
    <s v="No"/>
    <n v="800945.46"/>
    <s v="ASALARIADO"/>
    <n v="46"/>
  </r>
  <r>
    <n v="581"/>
    <s v="HOMBRE"/>
    <n v="445567"/>
    <s v="TRABAJADOR INDEPENDIENTE"/>
    <s v="SECTOR PRIVADO"/>
    <s v="SI"/>
    <x v="0"/>
    <s v="SI"/>
    <n v="56"/>
    <s v="No"/>
    <s v="No"/>
    <n v="445567"/>
    <s v="TRABAJADOR INDEPENDIENTE"/>
    <n v="56"/>
  </r>
  <r>
    <n v="582"/>
    <s v="HOMBRE"/>
    <n v="130000"/>
    <s v="ASALARIADO"/>
    <s v="SECTOR PRIVADO"/>
    <s v="SI"/>
    <x v="0"/>
    <s v="NO"/>
    <n v="26"/>
    <s v="No"/>
    <s v="No"/>
    <n v="130000"/>
    <s v="ASALARIADO"/>
    <n v="26"/>
  </r>
  <r>
    <n v="583"/>
    <s v="HOMBRE"/>
    <n v="753130.72"/>
    <s v="ASALARIADO"/>
    <s v="SECTOR PRIVADO"/>
    <s v="SI"/>
    <x v="0"/>
    <s v="NO"/>
    <n v="22"/>
    <s v="No"/>
    <s v="No"/>
    <n v="753130.72"/>
    <s v="ASALARIADO"/>
    <n v="22"/>
  </r>
  <r>
    <n v="584"/>
    <s v="HOMBRE"/>
    <n v="180000"/>
    <s v="ASALARIADO"/>
    <s v="SECTOR PRIVADO"/>
    <s v="SI"/>
    <x v="0"/>
    <s v="NO"/>
    <n v="28"/>
    <s v="No"/>
    <s v="No"/>
    <n v="180000"/>
    <s v="ASALARIADO"/>
    <n v="28"/>
  </r>
  <r>
    <n v="585"/>
    <s v="HOMBRE"/>
    <n v="377035"/>
    <s v="TRABAJADOR INDEPENDIENTE"/>
    <s v="SECTOR PRIVADO"/>
    <s v="SI"/>
    <x v="0"/>
    <s v="SI"/>
    <n v="49"/>
    <s v="No"/>
    <s v="No"/>
    <n v="377035"/>
    <s v="TRABAJADOR INDEPENDIENTE"/>
    <n v="49"/>
  </r>
  <r>
    <n v="586"/>
    <s v="MUJER"/>
    <n v="308874"/>
    <s v="ASALARIADO"/>
    <s v="SECTOR PUBLICO"/>
    <s v="SI"/>
    <x v="0"/>
    <s v="SI"/>
    <n v="57"/>
    <s v="No"/>
    <s v="No"/>
    <n v="308874"/>
    <s v="ASALARIADO"/>
    <n v="57"/>
  </r>
  <r>
    <n v="587"/>
    <s v="MUJER"/>
    <n v="1591051.5"/>
    <s v="ASALARIADO"/>
    <s v="SECTOR PUBLICO"/>
    <s v="SI"/>
    <x v="0"/>
    <s v="NO"/>
    <n v="62"/>
    <s v="No"/>
    <s v="No"/>
    <n v="1591051.5"/>
    <s v="ASALARIADO"/>
    <n v="62"/>
  </r>
  <r>
    <n v="588"/>
    <s v="HOMBRE"/>
    <n v="415503"/>
    <s v="ASALARIADO"/>
    <s v="SECTOR PRIVADO"/>
    <s v="SI"/>
    <x v="0"/>
    <s v="NO"/>
    <n v="52"/>
    <s v="No"/>
    <s v="No"/>
    <n v="415503"/>
    <s v="ASALARIADO"/>
    <n v="52"/>
  </r>
  <r>
    <n v="589"/>
    <s v="MUJER"/>
    <n v="397559.9"/>
    <s v="ASALARIADO"/>
    <s v="SECTOR PRIVADO"/>
    <s v="SI"/>
    <x v="0"/>
    <s v="NO"/>
    <n v="21"/>
    <s v="No"/>
    <s v="No"/>
    <n v="397559.9"/>
    <s v="ASALARIADO"/>
    <n v="21"/>
  </r>
  <r>
    <n v="590"/>
    <s v="MUJER"/>
    <n v="1422244"/>
    <s v="PENSIONADOS EN SU PROPIO SISTEMA"/>
    <s v="SECTOR PUBLICO"/>
    <s v="SI"/>
    <x v="0"/>
    <s v="NO"/>
    <n v="77"/>
    <s v="No"/>
    <s v="No"/>
    <n v="1422244"/>
    <s v="PENSIONADOS EN SU PROPIO SISTEMA"/>
    <n v="77"/>
  </r>
  <r>
    <n v="591"/>
    <s v="MUJER"/>
    <n v="297046"/>
    <s v="ASEGURADO VOLUNTARIO"/>
    <s v="SECTOR PRIVADO"/>
    <s v="SI"/>
    <x v="0"/>
    <s v="NO"/>
    <n v="26"/>
    <s v="No"/>
    <s v="No"/>
    <n v="297046"/>
    <s v="ASEGURADO VOLUNTARIO"/>
    <n v="26"/>
  </r>
  <r>
    <n v="592"/>
    <s v="MUJER"/>
    <n v="1039384"/>
    <s v="ASALARIADO"/>
    <s v="SECTOR PUBLICO"/>
    <s v="SI"/>
    <x v="0"/>
    <s v="SI"/>
    <n v="43"/>
    <s v="No"/>
    <s v="No"/>
    <n v="1039384"/>
    <s v="ASALARIADO"/>
    <n v="43"/>
  </r>
  <r>
    <n v="593"/>
    <s v="HOMBRE"/>
    <n v="310363"/>
    <s v="ASEGURADO VOLUNTARIO"/>
    <s v="SECTOR PRIVADO"/>
    <s v="SI"/>
    <x v="0"/>
    <s v="NO"/>
    <n v="60"/>
    <s v="No"/>
    <s v="No"/>
    <n v="310363"/>
    <s v="ASEGURADO VOLUNTARIO"/>
    <n v="60"/>
  </r>
  <r>
    <n v="594"/>
    <s v="HOMBRE"/>
    <n v="1150000"/>
    <s v="ASALARIADO"/>
    <s v="SECTOR PRIVADO"/>
    <s v="SI"/>
    <x v="0"/>
    <s v="NO"/>
    <n v="37"/>
    <s v="No"/>
    <s v="No"/>
    <n v="1150000"/>
    <s v="ASALARIADO"/>
    <n v="37"/>
  </r>
  <r>
    <n v="595"/>
    <s v="MUJER"/>
    <n v="360191"/>
    <s v="ASALARIADO"/>
    <s v="SECTOR PUBLICO"/>
    <s v="SI"/>
    <x v="0"/>
    <s v="SI"/>
    <n v="42"/>
    <s v="No"/>
    <s v="No"/>
    <n v="360191"/>
    <s v="ASALARIADO"/>
    <n v="42"/>
  </r>
  <r>
    <n v="596"/>
    <s v="HOMBRE"/>
    <n v="2183437.7799999998"/>
    <s v="ASALARIADO"/>
    <s v="SECTOR PUBLICO"/>
    <s v="SI"/>
    <x v="0"/>
    <s v="NO"/>
    <n v="43"/>
    <s v="No"/>
    <s v="No"/>
    <n v="2183437.7799999998"/>
    <s v="ASALARIADO"/>
    <n v="43"/>
  </r>
  <r>
    <n v="597"/>
    <s v="HOMBRE"/>
    <n v="278030"/>
    <s v="CONVENIOS ESPECIALES DE TRABAJADORES INDEPENDIENTES"/>
    <s v="SECTOR PRIVADO"/>
    <s v="SI"/>
    <x v="0"/>
    <s v="NO"/>
    <n v="53"/>
    <s v="No"/>
    <s v="No"/>
    <n v="278030"/>
    <s v="CONVENIOS ESPECIALES DE TRABAJADORES INDEPENDIENTES"/>
    <n v="53"/>
  </r>
  <r>
    <n v="598"/>
    <s v="MUJER"/>
    <n v="518073.51"/>
    <s v="ASALARIADO"/>
    <s v="SECTOR PRIVADO"/>
    <s v="SI"/>
    <x v="0"/>
    <s v="NO"/>
    <n v="46"/>
    <s v="No"/>
    <s v="No"/>
    <n v="518073.51"/>
    <s v="ASALARIADO"/>
    <n v="46"/>
  </r>
  <r>
    <n v="599"/>
    <s v="HOMBRE"/>
    <n v="390486.2"/>
    <s v="ASALARIADO"/>
    <s v="SECTOR PUBLICO"/>
    <s v="SI"/>
    <x v="0"/>
    <s v="NO"/>
    <n v="51"/>
    <s v="No"/>
    <s v="No"/>
    <n v="390486.2"/>
    <s v="ASALARIADO"/>
    <n v="51"/>
  </r>
  <r>
    <n v="600"/>
    <s v="HOMBRE"/>
    <n v="2170393.56"/>
    <s v="ASALARIADO"/>
    <s v="SECTOR PUBLICO"/>
    <s v="SI"/>
    <x v="0"/>
    <s v="NO"/>
    <n v="41"/>
    <s v="No"/>
    <s v="No"/>
    <n v="2170393.56"/>
    <s v="ASALARIADO"/>
    <n v="41"/>
  </r>
  <r>
    <n v="601"/>
    <s v="HOMBRE"/>
    <n v="299825"/>
    <s v="TRABAJADOR INDEPENDIENTE"/>
    <s v="SECTOR PRIVADO"/>
    <s v="SI"/>
    <x v="1"/>
    <s v="SI"/>
    <n v="36"/>
    <s v="No"/>
    <s v="No"/>
    <n v="299825"/>
    <s v="TRABAJADOR INDEPENDIENTE"/>
    <n v="36"/>
  </r>
  <r>
    <n v="602"/>
    <s v="MUJER"/>
    <n v="273601"/>
    <s v="ASALARIADO"/>
    <s v="SECTOR PRIVADO"/>
    <s v="SI"/>
    <x v="1"/>
    <s v="NO"/>
    <n v="39"/>
    <s v="No"/>
    <s v="No"/>
    <n v="273601"/>
    <s v="ASALARIADO"/>
    <n v="39"/>
  </r>
  <r>
    <n v="603"/>
    <s v="HOMBRE"/>
    <n v="751546.8"/>
    <s v="ASALARIADO"/>
    <s v="SECTOR PRIVADO"/>
    <s v="SI"/>
    <x v="0"/>
    <s v="NO"/>
    <n v="29"/>
    <s v="No"/>
    <s v="No"/>
    <n v="751546.8"/>
    <s v="ASALARIADO"/>
    <n v="29"/>
  </r>
  <r>
    <n v="604"/>
    <s v="HOMBRE"/>
    <n v="839652"/>
    <s v="TRABAJADOR INDEPENDIENTE"/>
    <s v="SECTOR PRIVADO"/>
    <s v="SI"/>
    <x v="0"/>
    <s v="SI"/>
    <n v="77"/>
    <s v="No"/>
    <s v="No"/>
    <n v="839652"/>
    <s v="TRABAJADOR INDEPENDIENTE"/>
    <n v="77"/>
  </r>
  <r>
    <n v="605"/>
    <s v="MUJER"/>
    <n v="1742394.77"/>
    <s v="ASALARIADO"/>
    <s v="SECTOR PRIVADO"/>
    <s v="SI"/>
    <x v="0"/>
    <s v="NO"/>
    <n v="39"/>
    <s v="No"/>
    <s v="No"/>
    <n v="1742394.77"/>
    <s v="ASALARIADO"/>
    <n v="39"/>
  </r>
  <r>
    <n v="606"/>
    <s v="HOMBRE"/>
    <n v="1008778"/>
    <s v="PENSIONADOS EN SU PROPIO SISTEMA"/>
    <s v="SECTOR PUBLICO"/>
    <s v="SI"/>
    <x v="0"/>
    <s v="NO"/>
    <n v="75"/>
    <s v="No"/>
    <s v="No"/>
    <n v="1008778"/>
    <s v="PENSIONADOS EN SU PROPIO SISTEMA"/>
    <n v="75"/>
  </r>
  <r>
    <n v="607"/>
    <s v="HOMBRE"/>
    <n v="587551.63"/>
    <s v="PENSIONADOS EN SU PROPIO SISTEMA"/>
    <s v="SECTOR PUBLICO"/>
    <s v="SI"/>
    <x v="0"/>
    <s v="NO"/>
    <n v="68"/>
    <s v="No"/>
    <s v="No"/>
    <n v="587551.63"/>
    <s v="PENSIONADOS EN SU PROPIO SISTEMA"/>
    <n v="68"/>
  </r>
  <r>
    <n v="608"/>
    <s v="MUJER"/>
    <n v="112200"/>
    <s v="ASALARIADO"/>
    <s v="SECTOR PRIVADO"/>
    <s v="SI"/>
    <x v="0"/>
    <s v="NO"/>
    <n v="53"/>
    <s v="No"/>
    <s v="No"/>
    <n v="112200"/>
    <s v="ASALARIADO"/>
    <n v="53"/>
  </r>
  <r>
    <n v="609"/>
    <s v="MUJER"/>
    <n v="927718"/>
    <s v="ASALARIADO"/>
    <s v="SECTOR PUBLICO"/>
    <s v="SI"/>
    <x v="0"/>
    <s v="SI"/>
    <n v="29"/>
    <s v="No"/>
    <s v="No"/>
    <n v="927718"/>
    <s v="ASALARIADO"/>
    <n v="29"/>
  </r>
  <r>
    <n v="610"/>
    <s v="HOMBRE"/>
    <n v="400166.55"/>
    <s v="ASALARIADO"/>
    <s v="SECTOR PRIVADO"/>
    <s v="SI"/>
    <x v="1"/>
    <s v="NO"/>
    <n v="31"/>
    <s v="No"/>
    <s v="No"/>
    <n v="400166.55"/>
    <s v="ASALARIADO"/>
    <n v="31"/>
  </r>
  <r>
    <n v="611"/>
    <s v="MUJER"/>
    <n v="1173695"/>
    <s v="PENSIONADOS EN SU PROPIO SISTEMA"/>
    <s v="SECTOR PUBLICO"/>
    <s v="SI"/>
    <x v="0"/>
    <s v="NO"/>
    <n v="71"/>
    <s v="No"/>
    <s v="No"/>
    <n v="1173695"/>
    <s v="PENSIONADOS EN SU PROPIO SISTEMA"/>
    <n v="71"/>
  </r>
  <r>
    <n v="612"/>
    <s v="MUJER"/>
    <n v="317000"/>
    <s v="ASALARIADO"/>
    <s v="SECTOR PRIVADO"/>
    <s v="SI"/>
    <x v="0"/>
    <s v="SI"/>
    <n v="39"/>
    <s v="No"/>
    <s v="No"/>
    <n v="317000"/>
    <s v="ASALARIADO"/>
    <n v="39"/>
  </r>
  <r>
    <n v="613"/>
    <s v="HOMBRE"/>
    <n v="369367.93"/>
    <s v="ASALARIADO"/>
    <s v="SECTOR PUBLICO"/>
    <s v="SI"/>
    <x v="0"/>
    <s v="NO"/>
    <n v="35"/>
    <s v="No"/>
    <s v="No"/>
    <n v="369367.93"/>
    <s v="ASALARIADO"/>
    <n v="35"/>
  </r>
  <r>
    <n v="614"/>
    <s v="MUJER"/>
    <n v="453746"/>
    <s v="PENSIONADOS EN SU PROPIO SISTEMA"/>
    <s v="SECTOR PUBLICO"/>
    <s v="SI"/>
    <x v="0"/>
    <s v="NO"/>
    <n v="81"/>
    <s v="No"/>
    <s v="No"/>
    <n v="453746"/>
    <s v="PENSIONADOS EN SU PROPIO SISTEMA"/>
    <n v="81"/>
  </r>
  <r>
    <n v="615"/>
    <s v="HOMBRE"/>
    <n v="319572"/>
    <s v="ASALARIADO"/>
    <s v="SECTOR PRIVADO"/>
    <s v="SI"/>
    <x v="1"/>
    <s v="NO"/>
    <n v="43"/>
    <s v="No"/>
    <s v="No"/>
    <n v="319572"/>
    <s v="ASALARIADO"/>
    <n v="43"/>
  </r>
  <r>
    <n v="616"/>
    <s v="HOMBRE"/>
    <n v="1486691"/>
    <s v="ASALARIADO"/>
    <s v="SECTOR PUBLICO"/>
    <s v="SI"/>
    <x v="0"/>
    <s v="SI"/>
    <n v="31"/>
    <s v="No"/>
    <s v="No"/>
    <n v="1486691"/>
    <s v="ASALARIADO"/>
    <n v="31"/>
  </r>
  <r>
    <n v="617"/>
    <s v="HOMBRE"/>
    <n v="352881"/>
    <s v="TRABAJADOR INDEPENDIENTE"/>
    <s v="SECTOR PRIVADO"/>
    <s v="SI"/>
    <x v="0"/>
    <s v="NO"/>
    <n v="53"/>
    <s v="No"/>
    <s v="No"/>
    <n v="352881"/>
    <s v="TRABAJADOR INDEPENDIENTE"/>
    <n v="53"/>
  </r>
  <r>
    <n v="618"/>
    <s v="MUJER"/>
    <n v="352852"/>
    <s v="ASALARIADO"/>
    <s v="SECTOR PUBLICO"/>
    <s v="SI"/>
    <x v="0"/>
    <s v="NO"/>
    <n v="53"/>
    <s v="No"/>
    <s v="No"/>
    <n v="352852"/>
    <s v="ASALARIADO"/>
    <n v="53"/>
  </r>
  <r>
    <n v="619"/>
    <s v="HOMBRE"/>
    <n v="223463"/>
    <s v="ASALARIADO"/>
    <s v="SECTOR PRIVADO"/>
    <s v="SI"/>
    <x v="1"/>
    <s v="NO"/>
    <n v="20"/>
    <s v="No"/>
    <s v="No"/>
    <n v="223463"/>
    <s v="ASALARIADO"/>
    <n v="20"/>
  </r>
  <r>
    <n v="620"/>
    <s v="HOMBRE"/>
    <n v="573400"/>
    <s v="ASALARIADO"/>
    <s v="SECTOR PRIVADO"/>
    <s v="SI"/>
    <x v="0"/>
    <s v="NO"/>
    <n v="23"/>
    <s v="No"/>
    <s v="No"/>
    <n v="573400"/>
    <s v="ASALARIADO"/>
    <n v="23"/>
  </r>
  <r>
    <n v="621"/>
    <s v="HOMBRE"/>
    <n v="278030"/>
    <s v="CONVENIOS ESPECIALES DE TRABAJADORES INDEPENDIENTES"/>
    <s v="SECTOR PRIVADO"/>
    <s v="SI"/>
    <x v="0"/>
    <s v="NO"/>
    <n v="78"/>
    <s v="No"/>
    <s v="No"/>
    <n v="278030"/>
    <s v="CONVENIOS ESPECIALES DE TRABAJADORES INDEPENDIENTES"/>
    <n v="78"/>
  </r>
  <r>
    <n v="622"/>
    <s v="MUJER"/>
    <n v="502100"/>
    <s v="TRABAJADOR INDEPENDIENTE"/>
    <s v="SECTOR PRIVADO"/>
    <s v="SI"/>
    <x v="0"/>
    <s v="NO"/>
    <n v="48"/>
    <s v="No"/>
    <s v="No"/>
    <n v="502100"/>
    <s v="TRABAJADOR INDEPENDIENTE"/>
    <n v="48"/>
  </r>
  <r>
    <n v="623"/>
    <s v="HOMBRE"/>
    <n v="215000"/>
    <s v="ASALARIADO"/>
    <s v="SECTOR PRIVADO"/>
    <s v="SI"/>
    <x v="0"/>
    <s v="NO"/>
    <n v="60"/>
    <s v="No"/>
    <s v="No"/>
    <n v="215000"/>
    <s v="ASALARIADO"/>
    <n v="60"/>
  </r>
  <r>
    <n v="624"/>
    <s v="HOMBRE"/>
    <n v="367392"/>
    <s v="ASALARIADO"/>
    <s v="SECTOR PRIVADO"/>
    <s v="SI"/>
    <x v="0"/>
    <s v="NO"/>
    <n v="24"/>
    <s v="No"/>
    <s v="No"/>
    <n v="367392"/>
    <s v="ASALARIADO"/>
    <n v="24"/>
  </r>
  <r>
    <n v="625"/>
    <s v="MUJER"/>
    <n v="150000"/>
    <s v="ASALARIADO"/>
    <s v="SECTOR PRIVADO"/>
    <s v="SI"/>
    <x v="0"/>
    <s v="NO"/>
    <n v="44"/>
    <s v="No"/>
    <s v="No"/>
    <n v="150000"/>
    <s v="ASALARIADO"/>
    <n v="44"/>
  </r>
  <r>
    <n v="626"/>
    <s v="HOMBRE"/>
    <n v="679660.62"/>
    <s v="ASALARIADO"/>
    <s v="SECTOR PRIVADO"/>
    <s v="SI"/>
    <x v="0"/>
    <s v="NO"/>
    <n v="21"/>
    <s v="No"/>
    <s v="No"/>
    <n v="679660.62"/>
    <s v="ASALARIADO"/>
    <n v="21"/>
  </r>
  <r>
    <n v="627"/>
    <s v="HOMBRE"/>
    <n v="2796475"/>
    <s v="ASALARIADO"/>
    <s v="SECTOR PUBLICO"/>
    <s v="SI"/>
    <x v="0"/>
    <s v="SI"/>
    <n v="52"/>
    <s v="Atípico"/>
    <s v="No"/>
    <n v="2796475"/>
    <s v="ASALARIADO"/>
    <n v="52"/>
  </r>
  <r>
    <n v="628"/>
    <s v="MUJER"/>
    <n v="359544.27"/>
    <s v="CONVENIOS ESPECIALES DE ASEGURADOS VOLUNTARIOS"/>
    <s v="SECTOR PRIVADO"/>
    <s v="SI"/>
    <x v="1"/>
    <s v="NO"/>
    <n v="46"/>
    <s v="No"/>
    <s v="No"/>
    <n v="359544.27"/>
    <s v="CONVENIOS ESPECIALES DE ASEGURADOS VOLUNTARIOS"/>
    <n v="46"/>
  </r>
  <r>
    <n v="629"/>
    <s v="HOMBRE"/>
    <n v="298018"/>
    <s v="ASEGURADO VOLUNTARIO"/>
    <s v="SECTOR PRIVADO"/>
    <s v="SI"/>
    <x v="0"/>
    <s v="NO"/>
    <n v="36"/>
    <s v="No"/>
    <s v="No"/>
    <n v="298018"/>
    <s v="ASEGURADO VOLUNTARIO"/>
    <n v="36"/>
  </r>
  <r>
    <n v="630"/>
    <s v="MUJER"/>
    <n v="382136"/>
    <s v="TRABAJADOR INDEPENDIENTE"/>
    <s v="SECTOR PRIVADO"/>
    <s v="SI"/>
    <x v="0"/>
    <s v="NO"/>
    <n v="53"/>
    <s v="No"/>
    <s v="No"/>
    <n v="382136"/>
    <s v="TRABAJADOR INDEPENDIENTE"/>
    <n v="53"/>
  </r>
  <r>
    <n v="631"/>
    <s v="MUJER"/>
    <n v="297046"/>
    <s v="ASEGURADO VOLUNTARIO"/>
    <s v="SECTOR PRIVADO"/>
    <s v="SI"/>
    <x v="0"/>
    <s v="SI"/>
    <n v="35"/>
    <s v="No"/>
    <s v="No"/>
    <n v="297046"/>
    <s v="ASEGURADO VOLUNTARIO"/>
    <n v="35"/>
  </r>
  <r>
    <n v="632"/>
    <s v="HOMBRE"/>
    <n v="297046"/>
    <s v="ASEGURADO VOLUNTARIO"/>
    <s v="SECTOR PRIVADO"/>
    <s v="SI"/>
    <x v="0"/>
    <s v="NO"/>
    <n v="39"/>
    <s v="No"/>
    <s v="No"/>
    <n v="297046"/>
    <s v="ASEGURADO VOLUNTARIO"/>
    <n v="39"/>
  </r>
  <r>
    <n v="633"/>
    <s v="MUJER"/>
    <n v="347615"/>
    <s v="TRABAJADOR INDEPENDIENTE"/>
    <s v="SECTOR PRIVADO"/>
    <s v="SI"/>
    <x v="0"/>
    <s v="NO"/>
    <n v="36"/>
    <s v="No"/>
    <s v="No"/>
    <n v="347615"/>
    <s v="TRABAJADOR INDEPENDIENTE"/>
    <n v="36"/>
  </r>
  <r>
    <n v="634"/>
    <s v="MUJER"/>
    <n v="297044"/>
    <s v="ASEGURADO VOLUNTARIO"/>
    <s v="SECTOR PRIVADO"/>
    <s v="SI"/>
    <x v="0"/>
    <s v="NO"/>
    <n v="19"/>
    <s v="No"/>
    <s v="No"/>
    <n v="297044"/>
    <s v="ASEGURADO VOLUNTARIO"/>
    <n v="19"/>
  </r>
  <r>
    <n v="635"/>
    <s v="MUJER"/>
    <n v="297046"/>
    <s v="ASEGURADO VOLUNTARIO"/>
    <s v="SECTOR PRIVADO"/>
    <s v="SI"/>
    <x v="0"/>
    <s v="NO"/>
    <n v="31"/>
    <s v="No"/>
    <s v="No"/>
    <n v="297046"/>
    <s v="ASEGURADO VOLUNTARIO"/>
    <n v="31"/>
  </r>
  <r>
    <n v="636"/>
    <s v="HOMBRE"/>
    <n v="1169887"/>
    <s v="ASALARIADO"/>
    <s v="SECTOR PUBLICO"/>
    <s v="SI"/>
    <x v="0"/>
    <s v="NO"/>
    <n v="45"/>
    <s v="No"/>
    <s v="No"/>
    <n v="1169887"/>
    <s v="ASALARIADO"/>
    <n v="45"/>
  </r>
  <r>
    <n v="637"/>
    <s v="HOMBRE"/>
    <n v="1253145.82"/>
    <s v="ASALARIADO"/>
    <s v="SECTOR PUBLICO"/>
    <s v="SI"/>
    <x v="0"/>
    <s v="NO"/>
    <n v="34"/>
    <s v="No"/>
    <s v="No"/>
    <n v="1253145.82"/>
    <s v="ASALARIADO"/>
    <n v="34"/>
  </r>
  <r>
    <n v="638"/>
    <s v="HOMBRE"/>
    <n v="577032.5"/>
    <s v="ASALARIADO"/>
    <s v="SECTOR PRIVADO"/>
    <s v="SI"/>
    <x v="0"/>
    <s v="NO"/>
    <n v="53"/>
    <s v="No"/>
    <s v="No"/>
    <n v="577032.5"/>
    <s v="ASALARIADO"/>
    <n v="53"/>
  </r>
  <r>
    <n v="639"/>
    <s v="HOMBRE"/>
    <n v="305704"/>
    <s v="TRABAJADOR INDEPENDIENTE"/>
    <s v="SECTOR PRIVADO"/>
    <s v="SI"/>
    <x v="0"/>
    <s v="NO"/>
    <n v="68"/>
    <s v="No"/>
    <s v="No"/>
    <n v="305704"/>
    <s v="TRABAJADOR INDEPENDIENTE"/>
    <n v="68"/>
  </r>
  <r>
    <n v="640"/>
    <s v="MUJER"/>
    <n v="297045"/>
    <s v="ASEGURADO VOLUNTARIO"/>
    <s v="SECTOR PRIVADO"/>
    <s v="SI"/>
    <x v="0"/>
    <s v="NO"/>
    <n v="30"/>
    <s v="No"/>
    <s v="No"/>
    <n v="297045"/>
    <s v="ASEGURADO VOLUNTARIO"/>
    <n v="30"/>
  </r>
  <r>
    <n v="641"/>
    <s v="MUJER"/>
    <n v="697711"/>
    <s v="PENSIONADOS EN SU PROPIO SISTEMA"/>
    <s v="SECTOR PUBLICO"/>
    <s v="SI"/>
    <x v="0"/>
    <s v="NO"/>
    <n v="76"/>
    <s v="No"/>
    <s v="No"/>
    <n v="697711"/>
    <s v="PENSIONADOS EN SU PROPIO SISTEMA"/>
    <n v="76"/>
  </r>
  <r>
    <n v="642"/>
    <s v="HOMBRE"/>
    <n v="1611056.5"/>
    <s v="ASALARIADO"/>
    <s v="SECTOR PUBLICO"/>
    <s v="SI"/>
    <x v="0"/>
    <s v="NO"/>
    <n v="55"/>
    <s v="No"/>
    <s v="No"/>
    <n v="1611056.5"/>
    <s v="ASALARIADO"/>
    <n v="55"/>
  </r>
  <r>
    <n v="643"/>
    <s v="HOMBRE"/>
    <n v="278030"/>
    <s v="CONVENIOS ESPECIALES DE TRABAJADORES INDEPENDIENTES"/>
    <s v="SECTOR PRIVADO"/>
    <s v="SI"/>
    <x v="0"/>
    <s v="NO"/>
    <n v="26"/>
    <s v="No"/>
    <s v="No"/>
    <n v="278030"/>
    <s v="CONVENIOS ESPECIALES DE TRABAJADORES INDEPENDIENTES"/>
    <n v="26"/>
  </r>
  <r>
    <n v="644"/>
    <s v="MUJER"/>
    <n v="970360"/>
    <s v="ASALARIADO"/>
    <s v="SECTOR PUBLICO"/>
    <s v="SI"/>
    <x v="0"/>
    <s v="NO"/>
    <n v="41"/>
    <s v="No"/>
    <s v="No"/>
    <n v="970360"/>
    <s v="ASALARIADO"/>
    <n v="41"/>
  </r>
  <r>
    <n v="645"/>
    <s v="MUJER"/>
    <n v="159787.23000000001"/>
    <s v="ASALARIADO"/>
    <s v="SECTOR PRIVADO"/>
    <s v="SI"/>
    <x v="0"/>
    <s v="NO"/>
    <n v="36"/>
    <s v="No"/>
    <s v="No"/>
    <n v="159787.23000000001"/>
    <s v="ASALARIADO"/>
    <n v="36"/>
  </r>
  <r>
    <n v="646"/>
    <s v="HOMBRE"/>
    <n v="680400"/>
    <s v="ASALARIADO"/>
    <s v="SECTOR PRIVADO"/>
    <s v="SI"/>
    <x v="0"/>
    <s v="NO"/>
    <n v="63"/>
    <s v="No"/>
    <s v="No"/>
    <n v="680400"/>
    <s v="ASALARIADO"/>
    <n v="63"/>
  </r>
  <r>
    <n v="647"/>
    <s v="MUJER"/>
    <n v="1556653.39"/>
    <s v="ASALARIADO"/>
    <s v="SECTOR PRIVADO"/>
    <s v="SI"/>
    <x v="0"/>
    <s v="NO"/>
    <n v="44"/>
    <s v="No"/>
    <s v="No"/>
    <n v="1556653.39"/>
    <s v="ASALARIADO"/>
    <n v="44"/>
  </r>
  <r>
    <n v="648"/>
    <s v="MUJER"/>
    <n v="280000"/>
    <s v="ASALARIADO"/>
    <s v="SECTOR PRIVADO"/>
    <s v="SI"/>
    <x v="1"/>
    <s v="NO"/>
    <n v="59"/>
    <s v="No"/>
    <s v="No"/>
    <n v="280000"/>
    <s v="ASALARIADO"/>
    <n v="59"/>
  </r>
  <r>
    <n v="649"/>
    <s v="HOMBRE"/>
    <n v="311895"/>
    <s v="TRABAJADOR INDEPENDIENTE"/>
    <s v="SECTOR PRIVADO"/>
    <s v="SI"/>
    <x v="0"/>
    <s v="SI"/>
    <n v="41"/>
    <s v="No"/>
    <s v="No"/>
    <n v="311895"/>
    <s v="TRABAJADOR INDEPENDIENTE"/>
    <n v="41"/>
  </r>
  <r>
    <n v="650"/>
    <s v="HOMBRE"/>
    <n v="297046"/>
    <s v="ASEGURADO VOLUNTARIO"/>
    <s v="SECTOR PRIVADO"/>
    <s v="NO"/>
    <x v="1"/>
    <s v="NO"/>
    <n v="71"/>
    <s v="No"/>
    <s v="No"/>
    <n v="297046"/>
    <s v="ASEGURADO VOLUNTARIO"/>
    <n v="71"/>
  </r>
  <r>
    <n v="651"/>
    <s v="MUJER"/>
    <n v="540000"/>
    <s v="ASALARIADO"/>
    <s v="SECTOR PRIVADO"/>
    <s v="SI"/>
    <x v="0"/>
    <s v="NO"/>
    <n v="26"/>
    <s v="No"/>
    <s v="No"/>
    <n v="540000"/>
    <s v="ASALARIADO"/>
    <n v="26"/>
  </r>
  <r>
    <n v="652"/>
    <s v="MUJER"/>
    <n v="312690"/>
    <s v="ASALARIADO"/>
    <s v="SECTOR PUBLICO"/>
    <s v="SI"/>
    <x v="0"/>
    <s v="NO"/>
    <n v="57"/>
    <s v="No"/>
    <s v="No"/>
    <n v="312690"/>
    <s v="ASALARIADO"/>
    <n v="57"/>
  </r>
  <r>
    <n v="653"/>
    <s v="HOMBRE"/>
    <n v="216975"/>
    <s v="ASALARIADO"/>
    <s v="SECTOR PRIVADO"/>
    <s v="SI"/>
    <x v="0"/>
    <s v="NO"/>
    <n v="32"/>
    <s v="No"/>
    <s v="No"/>
    <n v="216975"/>
    <s v="ASALARIADO"/>
    <n v="32"/>
  </r>
  <r>
    <n v="654"/>
    <s v="HOMBRE"/>
    <n v="254494.92"/>
    <s v="ASALARIADO"/>
    <s v="SECTOR PUBLICO"/>
    <s v="SI"/>
    <x v="0"/>
    <s v="NO"/>
    <n v="31"/>
    <s v="No"/>
    <s v="No"/>
    <n v="254494.92"/>
    <s v="ASALARIADO"/>
    <n v="31"/>
  </r>
  <r>
    <n v="655"/>
    <s v="HOMBRE"/>
    <n v="278030"/>
    <s v="CONVENIOS ESPECIALES DE TRABAJADORES INDEPENDIENTES"/>
    <s v="SECTOR PRIVADO"/>
    <s v="SI"/>
    <x v="1"/>
    <s v="NO"/>
    <n v="38"/>
    <s v="No"/>
    <s v="No"/>
    <n v="278030"/>
    <s v="CONVENIOS ESPECIALES DE TRABAJADORES INDEPENDIENTES"/>
    <n v="38"/>
  </r>
  <r>
    <n v="656"/>
    <s v="HOMBRE"/>
    <n v="291178.01"/>
    <s v="ASALARIADO"/>
    <s v="SECTOR PRIVADO"/>
    <s v="SI"/>
    <x v="0"/>
    <s v="NO"/>
    <n v="34"/>
    <s v="No"/>
    <s v="No"/>
    <n v="291178.01"/>
    <s v="ASALARIADO"/>
    <n v="34"/>
  </r>
  <r>
    <n v="657"/>
    <s v="HOMBRE"/>
    <n v="1181901"/>
    <s v="ASALARIADO"/>
    <s v="SECTOR PUBLICO"/>
    <s v="SI"/>
    <x v="0"/>
    <s v="NO"/>
    <n v="55"/>
    <s v="No"/>
    <s v="No"/>
    <n v="1181901"/>
    <s v="ASALARIADO"/>
    <n v="55"/>
  </r>
  <r>
    <n v="658"/>
    <s v="HOMBRE"/>
    <n v="494539.06"/>
    <s v="ASALARIADO"/>
    <s v="SECTOR PRIVADO"/>
    <s v="SI"/>
    <x v="1"/>
    <s v="NO"/>
    <n v="39"/>
    <s v="No"/>
    <s v="No"/>
    <n v="494539.06"/>
    <s v="ASALARIADO"/>
    <n v="39"/>
  </r>
  <r>
    <n v="659"/>
    <s v="MUJER"/>
    <n v="299647"/>
    <s v="ASEGURADO VOLUNTARIO"/>
    <s v="SECTOR PRIVADO"/>
    <s v="SI"/>
    <x v="0"/>
    <s v="NO"/>
    <n v="51"/>
    <s v="No"/>
    <s v="No"/>
    <n v="299647"/>
    <s v="ASEGURADO VOLUNTARIO"/>
    <n v="51"/>
  </r>
  <r>
    <n v="660"/>
    <s v="HOMBRE"/>
    <n v="386161"/>
    <s v="TRABAJADOR INDEPENDIENTE"/>
    <s v="SECTOR PRIVADO"/>
    <s v="SI"/>
    <x v="0"/>
    <s v="SI"/>
    <n v="49"/>
    <s v="No"/>
    <s v="No"/>
    <n v="386161"/>
    <s v="TRABAJADOR INDEPENDIENTE"/>
    <n v="49"/>
  </r>
  <r>
    <n v="661"/>
    <s v="HOMBRE"/>
    <n v="300000"/>
    <s v="TRABAJADOR INDEPENDIENTE"/>
    <s v="SECTOR PRIVADO"/>
    <s v="SI"/>
    <x v="0"/>
    <s v="NO"/>
    <n v="30"/>
    <s v="No"/>
    <s v="No"/>
    <n v="300000"/>
    <s v="TRABAJADOR INDEPENDIENTE"/>
    <n v="30"/>
  </r>
  <r>
    <n v="662"/>
    <s v="HOMBRE"/>
    <n v="2425879.86"/>
    <s v="ASALARIADO"/>
    <s v="SECTOR PRIVADO"/>
    <s v="SI"/>
    <x v="0"/>
    <s v="NO"/>
    <n v="31"/>
    <s v="Atípico"/>
    <s v="No"/>
    <n v="2425879.86"/>
    <s v="ASALARIADO"/>
    <n v="31"/>
  </r>
  <r>
    <n v="663"/>
    <s v="HOMBRE"/>
    <n v="552616.01"/>
    <s v="ASALARIADO"/>
    <s v="SECTOR PRIVADO"/>
    <s v="SI"/>
    <x v="0"/>
    <s v="NO"/>
    <n v="30"/>
    <s v="No"/>
    <s v="No"/>
    <n v="552616.01"/>
    <s v="ASALARIADO"/>
    <n v="30"/>
  </r>
  <r>
    <n v="664"/>
    <s v="HOMBRE"/>
    <n v="454965.33"/>
    <s v="ASALARIADO"/>
    <s v="SECTOR PRIVADO"/>
    <s v="SI"/>
    <x v="0"/>
    <s v="SI"/>
    <n v="48"/>
    <s v="No"/>
    <s v="No"/>
    <n v="454965.33"/>
    <s v="ASALARIADO"/>
    <n v="48"/>
  </r>
  <r>
    <n v="665"/>
    <s v="MUJER"/>
    <n v="834260"/>
    <s v="ASALARIADO"/>
    <s v="SECTOR PUBLICO"/>
    <s v="SI"/>
    <x v="0"/>
    <s v="SI"/>
    <n v="42"/>
    <s v="No"/>
    <s v="No"/>
    <n v="834260"/>
    <s v="ASALARIADO"/>
    <n v="42"/>
  </r>
  <r>
    <n v="666"/>
    <s v="HOMBRE"/>
    <n v="329950"/>
    <s v="TRABAJADOR INDEPENDIENTE"/>
    <s v="SECTOR PRIVADO"/>
    <s v="SI"/>
    <x v="0"/>
    <s v="SI"/>
    <n v="41"/>
    <s v="No"/>
    <s v="No"/>
    <n v="329950"/>
    <s v="TRABAJADOR INDEPENDIENTE"/>
    <n v="41"/>
  </r>
  <r>
    <n v="667"/>
    <s v="HOMBRE"/>
    <n v="11.98"/>
    <s v="ASALARIADO"/>
    <s v="SECTOR PRIVADO"/>
    <s v="SI"/>
    <x v="0"/>
    <s v="NO"/>
    <n v="25"/>
    <s v="No"/>
    <s v="No"/>
    <n v="11.98"/>
    <s v="ASALARIADO"/>
    <n v="25"/>
  </r>
  <r>
    <n v="668"/>
    <s v="MUJER"/>
    <n v="293333.33"/>
    <s v="ASALARIADO"/>
    <s v="SECTOR PRIVADO"/>
    <s v="SI"/>
    <x v="0"/>
    <s v="NO"/>
    <n v="24"/>
    <s v="No"/>
    <s v="No"/>
    <n v="293333.33"/>
    <s v="ASALARIADO"/>
    <n v="24"/>
  </r>
  <r>
    <n v="669"/>
    <s v="HOMBRE"/>
    <n v="580000"/>
    <s v="ASALARIADO"/>
    <s v="SECTOR PRIVADO"/>
    <s v="SI"/>
    <x v="0"/>
    <s v="NO"/>
    <n v="36"/>
    <s v="No"/>
    <s v="No"/>
    <n v="580000"/>
    <s v="ASALARIADO"/>
    <n v="36"/>
  </r>
  <r>
    <n v="670"/>
    <s v="MUJER"/>
    <n v="817600"/>
    <s v="ASALARIADO"/>
    <s v="SECTOR PRIVADO"/>
    <s v="SI"/>
    <x v="0"/>
    <s v="NO"/>
    <n v="38"/>
    <s v="No"/>
    <s v="No"/>
    <n v="817600"/>
    <s v="ASALARIADO"/>
    <n v="38"/>
  </r>
  <r>
    <n v="671"/>
    <s v="MUJER"/>
    <n v="380590.81"/>
    <s v="ASALARIADO"/>
    <s v="SECTOR PRIVADO"/>
    <s v="SI"/>
    <x v="0"/>
    <s v="NO"/>
    <n v="33"/>
    <s v="No"/>
    <s v="No"/>
    <n v="380590.81"/>
    <s v="ASALARIADO"/>
    <n v="33"/>
  </r>
  <r>
    <n v="672"/>
    <s v="MUJER"/>
    <n v="278868"/>
    <s v="ASALARIADO"/>
    <s v="SECTOR PRIVADO"/>
    <s v="SI"/>
    <x v="0"/>
    <s v="NO"/>
    <n v="22"/>
    <s v="No"/>
    <s v="No"/>
    <n v="278868"/>
    <s v="ASALARIADO"/>
    <n v="22"/>
  </r>
  <r>
    <n v="673"/>
    <s v="HOMBRE"/>
    <n v="600538.5"/>
    <s v="ASALARIADO"/>
    <s v="SECTOR PRIVADO"/>
    <s v="SI"/>
    <x v="0"/>
    <s v="NO"/>
    <n v="27"/>
    <s v="No"/>
    <s v="No"/>
    <n v="600538.5"/>
    <s v="ASALARIADO"/>
    <n v="27"/>
  </r>
  <r>
    <n v="674"/>
    <s v="HOMBRE"/>
    <n v="4764816.1399999997"/>
    <s v="ASALARIADO"/>
    <s v="SECTOR PRIVADO"/>
    <s v="SI"/>
    <x v="1"/>
    <s v="NO"/>
    <n v="53"/>
    <s v="Atípico"/>
    <s v="No"/>
    <n v="4764816.1399999997"/>
    <s v="ASALARIADO"/>
    <n v="53"/>
  </r>
  <r>
    <n v="675"/>
    <s v="HOMBRE"/>
    <n v="278035"/>
    <s v="ASEGURADO VOLUNTARIO"/>
    <s v="SECTOR PRIVADO"/>
    <s v="SI"/>
    <x v="0"/>
    <s v="SI"/>
    <n v="54"/>
    <s v="No"/>
    <s v="No"/>
    <n v="278035"/>
    <s v="ASEGURADO VOLUNTARIO"/>
    <n v="54"/>
  </r>
  <r>
    <n v="676"/>
    <s v="MUJER"/>
    <n v="5215081"/>
    <s v="ASALARIADO"/>
    <s v="SECTOR PUBLICO"/>
    <s v="SI"/>
    <x v="0"/>
    <s v="NO"/>
    <n v="65"/>
    <s v="Atípico"/>
    <s v="No"/>
    <n v="5215081"/>
    <s v="ASALARIADO"/>
    <n v="65"/>
  </r>
  <r>
    <n v="677"/>
    <s v="HOMBRE"/>
    <n v="319600"/>
    <s v="ASALARIADO"/>
    <s v="SECTOR PRIVADO"/>
    <s v="SI"/>
    <x v="0"/>
    <s v="NO"/>
    <n v="61"/>
    <s v="No"/>
    <s v="No"/>
    <n v="319600"/>
    <s v="ASALARIADO"/>
    <n v="61"/>
  </r>
  <r>
    <n v="678"/>
    <s v="MUJER"/>
    <n v="152460"/>
    <s v="ASALARIADO"/>
    <s v="SECTOR PRIVADO"/>
    <s v="SI"/>
    <x v="0"/>
    <s v="NO"/>
    <n v="65"/>
    <s v="No"/>
    <s v="No"/>
    <n v="152460"/>
    <s v="ASALARIADO"/>
    <n v="65"/>
  </r>
  <r>
    <n v="679"/>
    <s v="HOMBRE"/>
    <n v="608941"/>
    <s v="TRABAJADOR INDEPENDIENTE"/>
    <s v="SECTOR PRIVADO"/>
    <s v="SI"/>
    <x v="0"/>
    <s v="SI"/>
    <n v="45"/>
    <s v="No"/>
    <s v="No"/>
    <n v="608941"/>
    <s v="TRABAJADOR INDEPENDIENTE"/>
    <n v="45"/>
  </r>
  <r>
    <n v="680"/>
    <s v="MUJER"/>
    <n v="454962.33"/>
    <s v="ASALARIADO"/>
    <s v="SECTOR PRIVADO"/>
    <s v="SI"/>
    <x v="0"/>
    <s v="NO"/>
    <n v="44"/>
    <s v="No"/>
    <s v="No"/>
    <n v="454962.33"/>
    <s v="ASALARIADO"/>
    <n v="44"/>
  </r>
  <r>
    <n v="681"/>
    <s v="HOMBRE"/>
    <n v="458557"/>
    <s v="TRABAJADOR INDEPENDIENTE"/>
    <s v="SECTOR PRIVADO"/>
    <s v="SI"/>
    <x v="0"/>
    <s v="NO"/>
    <n v="54"/>
    <s v="No"/>
    <s v="No"/>
    <n v="458557"/>
    <s v="TRABAJADOR INDEPENDIENTE"/>
    <n v="54"/>
  </r>
  <r>
    <n v="682"/>
    <s v="MUJER"/>
    <n v="791538.55"/>
    <s v="ASALARIADO"/>
    <s v="SECTOR PUBLICO"/>
    <s v="SI"/>
    <x v="0"/>
    <s v="NO"/>
    <n v="40"/>
    <s v="No"/>
    <s v="No"/>
    <n v="791538.55"/>
    <s v="ASALARIADO"/>
    <n v="40"/>
  </r>
  <r>
    <n v="683"/>
    <s v="HOMBRE"/>
    <n v="240000"/>
    <s v="ASALARIADO"/>
    <s v="SECTOR PRIVADO"/>
    <s v="SI"/>
    <x v="0"/>
    <s v="NO"/>
    <n v="18"/>
    <s v="No"/>
    <s v="No"/>
    <n v="240000"/>
    <s v="ASALARIADO"/>
    <n v="18"/>
  </r>
  <r>
    <n v="684"/>
    <s v="HOMBRE"/>
    <n v="278030"/>
    <s v="CONVENIOS ESPECIALES DE TRABAJADORES INDEPENDIENTES"/>
    <s v="SECTOR PRIVADO"/>
    <s v="SI"/>
    <x v="0"/>
    <s v="NO"/>
    <n v="52"/>
    <s v="No"/>
    <s v="No"/>
    <n v="278030"/>
    <s v="CONVENIOS ESPECIALES DE TRABAJADORES INDEPENDIENTES"/>
    <n v="52"/>
  </r>
  <r>
    <n v="685"/>
    <s v="MUJER"/>
    <n v="2115710.04"/>
    <s v="ASALARIADO"/>
    <s v="SECTOR PUBLICO"/>
    <s v="SI"/>
    <x v="0"/>
    <s v="NO"/>
    <n v="46"/>
    <s v="No"/>
    <s v="No"/>
    <n v="2115710.04"/>
    <s v="ASALARIADO"/>
    <n v="46"/>
  </r>
  <r>
    <n v="686"/>
    <s v="MUJER"/>
    <n v="450000"/>
    <s v="ASALARIADO"/>
    <s v="SECTOR PRIVADO"/>
    <s v="SI"/>
    <x v="0"/>
    <s v="NO"/>
    <n v="21"/>
    <s v="No"/>
    <s v="No"/>
    <n v="450000"/>
    <s v="ASALARIADO"/>
    <n v="21"/>
  </r>
  <r>
    <n v="687"/>
    <s v="HOMBRE"/>
    <n v="594527"/>
    <s v="TRABAJADOR INDEPENDIENTE"/>
    <s v="SECTOR PRIVADO"/>
    <s v="SI"/>
    <x v="0"/>
    <s v="SI"/>
    <n v="53"/>
    <s v="No"/>
    <s v="No"/>
    <n v="594527"/>
    <s v="TRABAJADOR INDEPENDIENTE"/>
    <n v="53"/>
  </r>
  <r>
    <n v="688"/>
    <s v="HOMBRE"/>
    <n v="311895"/>
    <s v="TRABAJADOR INDEPENDIENTE"/>
    <s v="SECTOR PRIVADO"/>
    <s v="SI"/>
    <x v="0"/>
    <s v="SI"/>
    <n v="37"/>
    <s v="No"/>
    <s v="No"/>
    <n v="311895"/>
    <s v="TRABAJADOR INDEPENDIENTE"/>
    <n v="37"/>
  </r>
  <r>
    <n v="689"/>
    <s v="MUJER"/>
    <n v="360000"/>
    <s v="ASALARIADO"/>
    <s v="SECTOR PRIVADO"/>
    <s v="SI"/>
    <x v="0"/>
    <s v="NO"/>
    <n v="52"/>
    <s v="No"/>
    <s v="No"/>
    <n v="360000"/>
    <s v="ASALARIADO"/>
    <n v="52"/>
  </r>
  <r>
    <n v="690"/>
    <s v="MUJER"/>
    <n v="369131"/>
    <s v="TRABAJADOR INDEPENDIENTE"/>
    <s v="SECTOR PRIVADO"/>
    <s v="SI"/>
    <x v="0"/>
    <s v="NO"/>
    <n v="47"/>
    <s v="No"/>
    <s v="No"/>
    <n v="369131"/>
    <s v="TRABAJADOR INDEPENDIENTE"/>
    <n v="47"/>
  </r>
  <r>
    <n v="691"/>
    <s v="MUJER"/>
    <n v="1041736"/>
    <s v="ASALARIADO"/>
    <s v="SECTOR PRIVADO"/>
    <s v="SI"/>
    <x v="0"/>
    <s v="NO"/>
    <n v="24"/>
    <s v="No"/>
    <s v="No"/>
    <n v="1041736"/>
    <s v="ASALARIADO"/>
    <n v="24"/>
  </r>
  <r>
    <n v="692"/>
    <s v="HOMBRE"/>
    <n v="311895"/>
    <s v="TRABAJADOR INDEPENDIENTE"/>
    <s v="SECTOR PRIVADO"/>
    <s v="SI"/>
    <x v="0"/>
    <s v="NO"/>
    <n v="40"/>
    <s v="No"/>
    <s v="No"/>
    <n v="311895"/>
    <s v="TRABAJADOR INDEPENDIENTE"/>
    <n v="40"/>
  </r>
  <r>
    <n v="693"/>
    <s v="HOMBRE"/>
    <n v="1256604.3"/>
    <s v="ASALARIADO"/>
    <s v="SECTOR PUBLICO"/>
    <s v="SI"/>
    <x v="0"/>
    <s v="NO"/>
    <n v="36"/>
    <s v="No"/>
    <s v="No"/>
    <n v="1256604.3"/>
    <s v="ASALARIADO"/>
    <n v="36"/>
  </r>
  <r>
    <n v="694"/>
    <s v="HOMBRE"/>
    <n v="292181.09999999998"/>
    <s v="ASALARIADO"/>
    <s v="SECTOR PRIVADO"/>
    <s v="SI"/>
    <x v="0"/>
    <s v="NO"/>
    <n v="42"/>
    <s v="No"/>
    <s v="No"/>
    <n v="292181.09999999998"/>
    <s v="ASALARIADO"/>
    <n v="42"/>
  </r>
  <r>
    <n v="695"/>
    <s v="HOMBRE"/>
    <n v="643426.84"/>
    <s v="ASALARIADO"/>
    <s v="SECTOR PUBLICO"/>
    <s v="SI"/>
    <x v="0"/>
    <s v="NO"/>
    <n v="34"/>
    <s v="No"/>
    <s v="No"/>
    <n v="643426.84"/>
    <s v="ASALARIADO"/>
    <n v="34"/>
  </r>
  <r>
    <n v="696"/>
    <s v="HOMBRE"/>
    <n v="377730.1"/>
    <s v="ASALARIADO"/>
    <s v="SECTOR PRIVADO"/>
    <s v="SI"/>
    <x v="0"/>
    <s v="NO"/>
    <n v="43"/>
    <s v="No"/>
    <s v="No"/>
    <n v="377730.1"/>
    <s v="ASALARIADO"/>
    <n v="43"/>
  </r>
  <r>
    <n v="697"/>
    <s v="HOMBRE"/>
    <n v="326653"/>
    <s v="ASALARIADO"/>
    <s v="SECTOR PRIVADO"/>
    <s v="SI"/>
    <x v="0"/>
    <s v="NO"/>
    <n v="53"/>
    <s v="No"/>
    <s v="No"/>
    <n v="326653"/>
    <s v="ASALARIADO"/>
    <n v="53"/>
  </r>
  <r>
    <n v="698"/>
    <s v="HOMBRE"/>
    <n v="814289.32"/>
    <s v="ASALARIADO"/>
    <s v="SECTOR PRIVADO"/>
    <s v="SI"/>
    <x v="0"/>
    <s v="NO"/>
    <n v="36"/>
    <s v="No"/>
    <s v="No"/>
    <n v="814289.32"/>
    <s v="ASALARIADO"/>
    <n v="36"/>
  </r>
  <r>
    <n v="699"/>
    <s v="HOMBRE"/>
    <n v="800000"/>
    <s v="ASALARIADO"/>
    <s v="SECTOR PRIVADO"/>
    <s v="SI"/>
    <x v="0"/>
    <s v="NO"/>
    <n v="25"/>
    <s v="No"/>
    <s v="No"/>
    <n v="800000"/>
    <s v="ASALARIADO"/>
    <n v="25"/>
  </r>
  <r>
    <n v="700"/>
    <s v="HOMBRE"/>
    <n v="127421.77"/>
    <s v="ASALARIADO"/>
    <s v="SECTOR PRIVADO"/>
    <s v="SI"/>
    <x v="0"/>
    <s v="NO"/>
    <n v="49"/>
    <s v="No"/>
    <s v="No"/>
    <n v="127421.77"/>
    <s v="ASALARIADO"/>
    <n v="49"/>
  </r>
  <r>
    <n v="701"/>
    <s v="HOMBRE"/>
    <n v="278030"/>
    <s v="CONVENIOS ESPECIALES DE TRABAJADORES INDEPENDIENTES"/>
    <s v="SECTOR PRIVADO"/>
    <s v="SI"/>
    <x v="0"/>
    <s v="NO"/>
    <n v="40"/>
    <s v="No"/>
    <s v="No"/>
    <n v="278030"/>
    <s v="CONVENIOS ESPECIALES DE TRABAJADORES INDEPENDIENTES"/>
    <n v="40"/>
  </r>
  <r>
    <n v="702"/>
    <s v="HOMBRE"/>
    <n v="1120849.99"/>
    <s v="PENSIONADOS EN SU PROPIO SISTEMA"/>
    <s v="SECTOR PUBLICO"/>
    <s v="SI"/>
    <x v="0"/>
    <s v="NO"/>
    <n v="63"/>
    <s v="No"/>
    <s v="No"/>
    <n v="1120849.99"/>
    <s v="PENSIONADOS EN SU PROPIO SISTEMA"/>
    <n v="63"/>
  </r>
  <r>
    <n v="703"/>
    <s v="MUJER"/>
    <n v="297078"/>
    <s v="ASALARIADO"/>
    <s v="SECTOR PRIVADO"/>
    <s v="SI"/>
    <x v="0"/>
    <s v="NO"/>
    <n v="26"/>
    <s v="No"/>
    <s v="No"/>
    <n v="297078"/>
    <s v="ASALARIADO"/>
    <n v="26"/>
  </r>
  <r>
    <n v="704"/>
    <s v="MUJER"/>
    <n v="890323"/>
    <s v="ASALARIADO"/>
    <s v="SECTOR PUBLICO"/>
    <s v="SI"/>
    <x v="0"/>
    <s v="NO"/>
    <n v="39"/>
    <s v="No"/>
    <s v="No"/>
    <n v="890323"/>
    <s v="ASALARIADO"/>
    <n v="39"/>
  </r>
  <r>
    <n v="705"/>
    <s v="HOMBRE"/>
    <n v="387953"/>
    <s v="TRABAJADOR INDEPENDIENTE"/>
    <s v="SECTOR PRIVADO"/>
    <s v="SI"/>
    <x v="1"/>
    <s v="SI"/>
    <n v="39"/>
    <s v="No"/>
    <s v="No"/>
    <n v="387953"/>
    <s v="TRABAJADOR INDEPENDIENTE"/>
    <n v="39"/>
  </r>
  <r>
    <n v="706"/>
    <s v="HOMBRE"/>
    <n v="148360"/>
    <s v="ASALARIADO"/>
    <s v="SECTOR PRIVADO"/>
    <s v="SI"/>
    <x v="0"/>
    <s v="NO"/>
    <n v="58"/>
    <s v="No"/>
    <s v="No"/>
    <n v="148360"/>
    <s v="ASALARIADO"/>
    <n v="58"/>
  </r>
  <r>
    <n v="707"/>
    <s v="MUJER"/>
    <n v="337511.75"/>
    <s v="ASALARIADO"/>
    <s v="SECTOR PUBLICO"/>
    <s v="SI"/>
    <x v="0"/>
    <s v="NO"/>
    <n v="30"/>
    <s v="No"/>
    <s v="No"/>
    <n v="337511.75"/>
    <s v="ASALARIADO"/>
    <n v="30"/>
  </r>
  <r>
    <n v="708"/>
    <s v="MUJER"/>
    <n v="223874"/>
    <s v="ASALARIADO"/>
    <s v="SECTOR PRIVADO"/>
    <s v="SI"/>
    <x v="0"/>
    <s v="NO"/>
    <n v="58"/>
    <s v="No"/>
    <s v="No"/>
    <n v="223874"/>
    <s v="ASALARIADO"/>
    <n v="58"/>
  </r>
  <r>
    <n v="709"/>
    <s v="HOMBRE"/>
    <n v="351531.84"/>
    <s v="ASALARIADO"/>
    <s v="SECTOR PRIVADO"/>
    <s v="SI"/>
    <x v="0"/>
    <s v="NO"/>
    <n v="26"/>
    <s v="No"/>
    <s v="No"/>
    <n v="351531.84"/>
    <s v="ASALARIADO"/>
    <n v="26"/>
  </r>
  <r>
    <n v="710"/>
    <s v="MUJER"/>
    <n v="300018"/>
    <s v="TRABAJADOR INDEPENDIENTE"/>
    <s v="SECTOR PRIVADO"/>
    <s v="SI"/>
    <x v="1"/>
    <s v="SI"/>
    <n v="38"/>
    <s v="No"/>
    <s v="No"/>
    <n v="300018"/>
    <s v="TRABAJADOR INDEPENDIENTE"/>
    <n v="38"/>
  </r>
  <r>
    <n v="711"/>
    <s v="HOMBRE"/>
    <n v="8081401.7800000003"/>
    <s v="ASALARIADO"/>
    <s v="SECTOR PRIVADO"/>
    <s v="SI"/>
    <x v="0"/>
    <s v="NO"/>
    <n v="34"/>
    <s v="Atípico"/>
    <s v="No"/>
    <n v="8081401.7800000003"/>
    <s v="ASALARIADO"/>
    <n v="34"/>
  </r>
  <r>
    <n v="712"/>
    <s v="MUJER"/>
    <n v="244860"/>
    <s v="ASALARIADO"/>
    <s v="SECTOR PRIVADO"/>
    <s v="SI"/>
    <x v="0"/>
    <s v="NO"/>
    <n v="56"/>
    <s v="No"/>
    <s v="No"/>
    <n v="244860"/>
    <s v="ASALARIADO"/>
    <n v="56"/>
  </r>
  <r>
    <n v="713"/>
    <s v="HOMBRE"/>
    <n v="278030.99"/>
    <s v="CONVENIOS ESPECIALES DE TRABAJADORES INDEPENDIENTES"/>
    <s v="SECTOR PRIVADO"/>
    <s v="SI"/>
    <x v="0"/>
    <s v="NO"/>
    <n v="73"/>
    <s v="No"/>
    <s v="No"/>
    <n v="278030.99"/>
    <s v="CONVENIOS ESPECIALES DE TRABAJADORES INDEPENDIENTES"/>
    <n v="73"/>
  </r>
  <r>
    <n v="714"/>
    <s v="MUJER"/>
    <n v="141509.48000000001"/>
    <s v="PENSIONADOS EN SU PROPIO SISTEMA"/>
    <s v="SECTOR PUBLICO"/>
    <s v="SI"/>
    <x v="0"/>
    <s v="NO"/>
    <n v="89"/>
    <s v="No"/>
    <s v="No"/>
    <n v="141509.48000000001"/>
    <s v="PENSIONADOS EN SU PROPIO SISTEMA"/>
    <n v="89"/>
  </r>
  <r>
    <n v="715"/>
    <s v="HOMBRE"/>
    <n v="806281.31"/>
    <s v="ASALARIADO"/>
    <s v="SECTOR PRIVADO"/>
    <s v="SI"/>
    <x v="0"/>
    <s v="NO"/>
    <n v="41"/>
    <s v="No"/>
    <s v="No"/>
    <n v="806281.31"/>
    <s v="ASALARIADO"/>
    <n v="41"/>
  </r>
  <r>
    <n v="716"/>
    <s v="HOMBRE"/>
    <n v="360561"/>
    <s v="ASALARIADO"/>
    <s v="SECTOR PRIVADO"/>
    <s v="SI"/>
    <x v="0"/>
    <s v="NO"/>
    <n v="28"/>
    <s v="No"/>
    <s v="No"/>
    <n v="360561"/>
    <s v="ASALARIADO"/>
    <n v="28"/>
  </r>
  <r>
    <n v="717"/>
    <s v="MUJER"/>
    <n v="593749.30000000005"/>
    <s v="ASALARIADO"/>
    <s v="SECTOR PRIVADO"/>
    <s v="SI"/>
    <x v="0"/>
    <s v="NO"/>
    <n v="27"/>
    <s v="No"/>
    <s v="No"/>
    <n v="593749.30000000005"/>
    <s v="ASALARIADO"/>
    <n v="27"/>
  </r>
  <r>
    <n v="718"/>
    <s v="MUJER"/>
    <n v="2992612.3"/>
    <s v="ASALARIADO"/>
    <s v="SECTOR PUBLICO"/>
    <s v="SI"/>
    <x v="0"/>
    <s v="NO"/>
    <n v="44"/>
    <s v="Atípico"/>
    <s v="No"/>
    <n v="2992612.3"/>
    <s v="ASALARIADO"/>
    <n v="44"/>
  </r>
  <r>
    <n v="719"/>
    <s v="HOMBRE"/>
    <n v="2269748.2000000002"/>
    <s v="ASALARIADO"/>
    <s v="SECTOR PRIVADO"/>
    <s v="SI"/>
    <x v="0"/>
    <s v="NO"/>
    <n v="31"/>
    <s v="Atípico"/>
    <s v="No"/>
    <n v="2269748.2000000002"/>
    <s v="ASALARIADO"/>
    <n v="31"/>
  </r>
  <r>
    <n v="720"/>
    <s v="HOMBRE"/>
    <n v="380825"/>
    <s v="PENSIONADOS EN SU PROPIO SISTEMA"/>
    <s v="SECTOR PUBLICO"/>
    <s v="SI"/>
    <x v="0"/>
    <s v="NO"/>
    <n v="68"/>
    <s v="No"/>
    <s v="No"/>
    <n v="380825"/>
    <s v="PENSIONADOS EN SU PROPIO SISTEMA"/>
    <n v="68"/>
  </r>
  <r>
    <n v="721"/>
    <s v="HOMBRE"/>
    <n v="403092"/>
    <s v="TRABAJADOR INDEPENDIENTE"/>
    <s v="SECTOR PRIVADO"/>
    <s v="SI"/>
    <x v="0"/>
    <s v="SI"/>
    <n v="55"/>
    <s v="No"/>
    <s v="No"/>
    <n v="403092"/>
    <s v="TRABAJADOR INDEPENDIENTE"/>
    <n v="55"/>
  </r>
  <r>
    <n v="722"/>
    <s v="HOMBRE"/>
    <n v="408100"/>
    <s v="ASALARIADO"/>
    <s v="SECTOR PRIVADO"/>
    <s v="SI"/>
    <x v="1"/>
    <s v="NO"/>
    <n v="50"/>
    <s v="No"/>
    <s v="No"/>
    <n v="408100"/>
    <s v="ASALARIADO"/>
    <n v="50"/>
  </r>
  <r>
    <n v="723"/>
    <s v="HOMBRE"/>
    <n v="463260.61"/>
    <s v="ASALARIADO"/>
    <s v="SECTOR PRIVADO"/>
    <s v="SI"/>
    <x v="0"/>
    <s v="NO"/>
    <n v="21"/>
    <s v="No"/>
    <s v="No"/>
    <n v="463260.61"/>
    <s v="ASALARIADO"/>
    <n v="21"/>
  </r>
  <r>
    <n v="724"/>
    <s v="HOMBRE"/>
    <n v="377506.13"/>
    <s v="ASALARIADO"/>
    <s v="SECTOR PRIVADO"/>
    <s v="SI"/>
    <x v="0"/>
    <s v="SI"/>
    <n v="23"/>
    <s v="No"/>
    <s v="No"/>
    <n v="377506.13"/>
    <s v="ASALARIADO"/>
    <n v="23"/>
  </r>
  <r>
    <n v="725"/>
    <s v="MUJER"/>
    <n v="297045"/>
    <s v="TRABAJADOR INDEPENDIENTE"/>
    <s v="SECTOR PRIVADO"/>
    <s v="SI"/>
    <x v="1"/>
    <s v="SI"/>
    <n v="43"/>
    <s v="No"/>
    <s v="No"/>
    <n v="297045"/>
    <s v="TRABAJADOR INDEPENDIENTE"/>
    <n v="43"/>
  </r>
  <r>
    <n v="726"/>
    <s v="HOMBRE"/>
    <n v="48602"/>
    <s v="ASALARIADO"/>
    <s v="SECTOR PRIVADO"/>
    <s v="SI"/>
    <x v="0"/>
    <s v="NO"/>
    <n v="33"/>
    <s v="No"/>
    <s v="No"/>
    <n v="48602"/>
    <s v="ASALARIADO"/>
    <n v="33"/>
  </r>
  <r>
    <n v="727"/>
    <s v="MUJER"/>
    <n v="375000"/>
    <s v="ASALARIADO"/>
    <s v="SECTOR PRIVADO"/>
    <s v="SI"/>
    <x v="0"/>
    <s v="NO"/>
    <n v="36"/>
    <s v="No"/>
    <s v="No"/>
    <n v="375000"/>
    <s v="ASALARIADO"/>
    <n v="36"/>
  </r>
  <r>
    <n v="728"/>
    <s v="HOMBRE"/>
    <n v="630761.15"/>
    <s v="ASALARIADO"/>
    <s v="SECTOR PRIVADO"/>
    <s v="SI"/>
    <x v="0"/>
    <s v="NO"/>
    <n v="20"/>
    <s v="No"/>
    <s v="No"/>
    <n v="630761.15"/>
    <s v="ASALARIADO"/>
    <n v="20"/>
  </r>
  <r>
    <n v="729"/>
    <s v="MUJER"/>
    <n v="195874.42"/>
    <s v="PENSIONADOS EN SU PROPIO SISTEMA"/>
    <s v="SECTOR PUBLICO"/>
    <s v="SI"/>
    <x v="0"/>
    <s v="NO"/>
    <n v="67"/>
    <s v="No"/>
    <s v="No"/>
    <n v="195874.42"/>
    <s v="PENSIONADOS EN SU PROPIO SISTEMA"/>
    <n v="67"/>
  </r>
  <r>
    <n v="730"/>
    <s v="MUJER"/>
    <n v="650000"/>
    <s v="ASALARIADO"/>
    <s v="SECTOR PRIVADO"/>
    <s v="SI"/>
    <x v="0"/>
    <s v="NO"/>
    <n v="39"/>
    <s v="No"/>
    <s v="No"/>
    <n v="650000"/>
    <s v="ASALARIADO"/>
    <n v="39"/>
  </r>
  <r>
    <n v="731"/>
    <s v="HOMBRE"/>
    <n v="1005435.78"/>
    <s v="PENSIONADOS EN SU PROPIO SISTEMA"/>
    <s v="SECTOR PUBLICO"/>
    <s v="SI"/>
    <x v="0"/>
    <s v="NO"/>
    <n v="60"/>
    <s v="No"/>
    <s v="No"/>
    <n v="1005435.78"/>
    <s v="PENSIONADOS EN SU PROPIO SISTEMA"/>
    <n v="60"/>
  </r>
  <r>
    <n v="732"/>
    <s v="MUJER"/>
    <n v="639148"/>
    <s v="TRABAJADOR INDEPENDIENTE"/>
    <s v="SECTOR PRIVADO"/>
    <s v="SI"/>
    <x v="1"/>
    <s v="SI"/>
    <n v="49"/>
    <s v="No"/>
    <s v="No"/>
    <n v="639148"/>
    <s v="TRABAJADOR INDEPENDIENTE"/>
    <n v="49"/>
  </r>
  <r>
    <n v="733"/>
    <s v="HOMBRE"/>
    <n v="1329203.8999999999"/>
    <s v="ASALARIADO"/>
    <s v="SECTOR PUBLICO"/>
    <s v="SI"/>
    <x v="0"/>
    <s v="NO"/>
    <n v="45"/>
    <s v="No"/>
    <s v="No"/>
    <n v="1329203.8999999999"/>
    <s v="ASALARIADO"/>
    <n v="45"/>
  </r>
  <r>
    <n v="734"/>
    <s v="MUJER"/>
    <n v="370861.03"/>
    <s v="ASALARIADO"/>
    <s v="SECTOR PRIVADO"/>
    <s v="SI"/>
    <x v="0"/>
    <s v="NO"/>
    <n v="48"/>
    <s v="No"/>
    <s v="No"/>
    <n v="370861.03"/>
    <s v="ASALARIADO"/>
    <n v="48"/>
  </r>
  <r>
    <n v="735"/>
    <s v="HOMBRE"/>
    <n v="266312"/>
    <s v="ASALARIADO"/>
    <s v="SECTOR PRIVADO"/>
    <s v="SI"/>
    <x v="0"/>
    <s v="NO"/>
    <n v="22"/>
    <s v="No"/>
    <s v="No"/>
    <n v="266312"/>
    <s v="ASALARIADO"/>
    <n v="22"/>
  </r>
  <r>
    <n v="736"/>
    <s v="MUJER"/>
    <n v="841070"/>
    <s v="ASALARIADO"/>
    <s v="SECTOR PRIVADO"/>
    <s v="SI"/>
    <x v="0"/>
    <s v="NO"/>
    <n v="25"/>
    <s v="No"/>
    <s v="No"/>
    <n v="841070"/>
    <s v="ASALARIADO"/>
    <n v="25"/>
  </r>
  <r>
    <n v="737"/>
    <s v="HOMBRE"/>
    <n v="278035"/>
    <s v="TRABAJADOR INDEPENDIENTE"/>
    <s v="SECTOR PRIVADO"/>
    <s v="SI"/>
    <x v="0"/>
    <s v="NO"/>
    <n v="30"/>
    <s v="No"/>
    <s v="No"/>
    <n v="278035"/>
    <s v="TRABAJADOR INDEPENDIENTE"/>
    <n v="30"/>
  </r>
  <r>
    <n v="738"/>
    <s v="MUJER"/>
    <n v="310124"/>
    <s v="TRABAJADOR INDEPENDIENTE"/>
    <s v="SECTOR PRIVADO"/>
    <s v="SI"/>
    <x v="0"/>
    <s v="NO"/>
    <n v="44"/>
    <s v="No"/>
    <s v="No"/>
    <n v="310124"/>
    <s v="TRABAJADOR INDEPENDIENTE"/>
    <n v="44"/>
  </r>
  <r>
    <n v="739"/>
    <s v="HOMBRE"/>
    <n v="299647"/>
    <s v="ASEGURADO VOLUNTARIO"/>
    <s v="SECTOR PRIVADO"/>
    <s v="SI"/>
    <x v="0"/>
    <s v="NO"/>
    <n v="67"/>
    <s v="No"/>
    <s v="No"/>
    <n v="299647"/>
    <s v="ASEGURADO VOLUNTARIO"/>
    <n v="67"/>
  </r>
  <r>
    <n v="740"/>
    <s v="MUJER"/>
    <n v="300018"/>
    <s v="ASEGURADO VOLUNTARIO"/>
    <s v="SECTOR PRIVADO"/>
    <s v="SI"/>
    <x v="0"/>
    <s v="NO"/>
    <n v="61"/>
    <s v="No"/>
    <s v="No"/>
    <n v="300018"/>
    <s v="ASEGURADO VOLUNTARIO"/>
    <n v="61"/>
  </r>
  <r>
    <n v="741"/>
    <s v="MUJER"/>
    <n v="278030"/>
    <s v="CONVENIOS ESPECIALES DE TRABAJADORES INDEPENDIENTES"/>
    <s v="SECTOR PRIVADO"/>
    <s v="SI"/>
    <x v="0"/>
    <s v="NO"/>
    <n v="41"/>
    <s v="No"/>
    <s v="No"/>
    <n v="278030"/>
    <s v="CONVENIOS ESPECIALES DE TRABAJADORES INDEPENDIENTES"/>
    <n v="41"/>
  </r>
  <r>
    <n v="742"/>
    <s v="MUJER"/>
    <n v="194000"/>
    <s v="ASALARIADO"/>
    <s v="SECTOR PRIVADO"/>
    <s v="SI"/>
    <x v="1"/>
    <s v="NO"/>
    <n v="33"/>
    <s v="No"/>
    <s v="No"/>
    <n v="194000"/>
    <s v="ASALARIADO"/>
    <n v="33"/>
  </r>
  <r>
    <n v="743"/>
    <s v="HOMBRE"/>
    <n v="639148"/>
    <s v="TRABAJADOR INDEPENDIENTE"/>
    <s v="SECTOR PRIVADO"/>
    <s v="SI"/>
    <x v="0"/>
    <s v="SI"/>
    <n v="39"/>
    <s v="No"/>
    <s v="No"/>
    <n v="639148"/>
    <s v="TRABAJADOR INDEPENDIENTE"/>
    <n v="39"/>
  </r>
  <r>
    <n v="744"/>
    <s v="MUJER"/>
    <n v="232016.33"/>
    <s v="ASALARIADO"/>
    <s v="SECTOR PRIVADO"/>
    <s v="SI"/>
    <x v="1"/>
    <s v="SI"/>
    <n v="47"/>
    <s v="No"/>
    <s v="No"/>
    <n v="232016.33"/>
    <s v="ASALARIADO"/>
    <n v="47"/>
  </r>
  <r>
    <n v="745"/>
    <s v="HOMBRE"/>
    <n v="255658.75"/>
    <s v="ASALARIADO"/>
    <s v="SECTOR PRIVADO"/>
    <s v="SI"/>
    <x v="0"/>
    <s v="NO"/>
    <n v="32"/>
    <s v="No"/>
    <s v="No"/>
    <n v="255658.75"/>
    <s v="ASALARIADO"/>
    <n v="32"/>
  </r>
  <r>
    <n v="746"/>
    <s v="HOMBRE"/>
    <n v="311586"/>
    <s v="ASALARIADO"/>
    <s v="SECTOR PRIVADO"/>
    <s v="SI"/>
    <x v="0"/>
    <s v="NO"/>
    <n v="51"/>
    <s v="No"/>
    <s v="No"/>
    <n v="311586"/>
    <s v="ASALARIADO"/>
    <n v="51"/>
  </r>
  <r>
    <n v="747"/>
    <s v="MUJER"/>
    <n v="933864.5"/>
    <s v="ASALARIADO"/>
    <s v="SECTOR PUBLICO"/>
    <s v="SI"/>
    <x v="0"/>
    <s v="NO"/>
    <n v="31"/>
    <s v="No"/>
    <s v="No"/>
    <n v="933864.5"/>
    <s v="ASALARIADO"/>
    <n v="31"/>
  </r>
  <r>
    <n v="748"/>
    <s v="HOMBRE"/>
    <n v="310124"/>
    <s v="TRABAJADOR INDEPENDIENTE"/>
    <s v="SECTOR PRIVADO"/>
    <s v="SI"/>
    <x v="0"/>
    <s v="NO"/>
    <n v="45"/>
    <s v="No"/>
    <s v="No"/>
    <n v="310124"/>
    <s v="TRABAJADOR INDEPENDIENTE"/>
    <n v="45"/>
  </r>
  <r>
    <n v="749"/>
    <s v="MUJER"/>
    <n v="359544.27"/>
    <s v="ASALARIADO"/>
    <s v="SECTOR PRIVADO"/>
    <s v="SI"/>
    <x v="0"/>
    <s v="NO"/>
    <n v="25"/>
    <s v="No"/>
    <s v="No"/>
    <n v="359544.27"/>
    <s v="ASALARIADO"/>
    <n v="25"/>
  </r>
  <r>
    <n v="750"/>
    <s v="HOMBRE"/>
    <n v="298000"/>
    <s v="ASEGURADO VOLUNTARIO"/>
    <s v="SECTOR PRIVADO"/>
    <s v="SI"/>
    <x v="0"/>
    <s v="NO"/>
    <n v="63"/>
    <s v="No"/>
    <s v="No"/>
    <n v="298000"/>
    <s v="ASEGURADO VOLUNTARIO"/>
    <n v="63"/>
  </r>
  <r>
    <n v="751"/>
    <s v="MUJER"/>
    <n v="990303"/>
    <s v="PENSIONADOS EN SU PROPIO SISTEMA"/>
    <s v="SECTOR PUBLICO"/>
    <s v="SI"/>
    <x v="0"/>
    <s v="NO"/>
    <n v="80"/>
    <s v="No"/>
    <s v="No"/>
    <n v="990303"/>
    <s v="PENSIONADOS EN SU PROPIO SISTEMA"/>
    <n v="80"/>
  </r>
  <r>
    <n v="752"/>
    <s v="MUJER"/>
    <n v="297046"/>
    <s v="ASEGURADO VOLUNTARIO"/>
    <s v="SECTOR PRIVADO"/>
    <s v="SI"/>
    <x v="0"/>
    <s v="NO"/>
    <n v="39"/>
    <s v="No"/>
    <s v="No"/>
    <n v="297046"/>
    <s v="ASEGURADO VOLUNTARIO"/>
    <n v="39"/>
  </r>
  <r>
    <n v="753"/>
    <s v="HOMBRE"/>
    <n v="2760356.1"/>
    <s v="ASALARIADO"/>
    <s v="SECTOR PUBLICO"/>
    <s v="SI"/>
    <x v="0"/>
    <s v="NO"/>
    <n v="28"/>
    <s v="Atípico"/>
    <s v="No"/>
    <n v="2760356.1"/>
    <s v="ASALARIADO"/>
    <n v="28"/>
  </r>
  <r>
    <n v="754"/>
    <s v="HOMBRE"/>
    <n v="2244669.12"/>
    <s v="ASALARIADO"/>
    <s v="SECTOR PRIVADO"/>
    <s v="SI"/>
    <x v="0"/>
    <s v="NO"/>
    <n v="37"/>
    <s v="No"/>
    <s v="No"/>
    <n v="2244669.12"/>
    <s v="ASALARIADO"/>
    <n v="37"/>
  </r>
  <r>
    <n v="755"/>
    <s v="MUJER"/>
    <n v="297045"/>
    <s v="TRABAJADOR INDEPENDIENTE"/>
    <s v="SECTOR PRIVADO"/>
    <s v="SI"/>
    <x v="0"/>
    <s v="SI"/>
    <n v="53"/>
    <s v="No"/>
    <s v="No"/>
    <n v="297045"/>
    <s v="TRABAJADOR INDEPENDIENTE"/>
    <n v="53"/>
  </r>
  <r>
    <n v="756"/>
    <s v="HOMBRE"/>
    <n v="1271852.72"/>
    <s v="ASALARIADO"/>
    <s v="SECTOR PRIVADO"/>
    <s v="SI"/>
    <x v="0"/>
    <s v="NO"/>
    <n v="34"/>
    <s v="No"/>
    <s v="No"/>
    <n v="1271852.72"/>
    <s v="ASALARIADO"/>
    <n v="34"/>
  </r>
  <r>
    <n v="757"/>
    <s v="MUJER"/>
    <n v="2058548.97"/>
    <s v="ASALARIADO"/>
    <s v="SECTOR PUBLICO"/>
    <s v="SI"/>
    <x v="0"/>
    <s v="NO"/>
    <n v="38"/>
    <s v="No"/>
    <s v="No"/>
    <n v="2058548.97"/>
    <s v="ASALARIADO"/>
    <n v="38"/>
  </r>
  <r>
    <n v="758"/>
    <s v="MUJER"/>
    <n v="352379"/>
    <s v="ASALARIADO"/>
    <s v="SECTOR PRIVADO"/>
    <s v="SI"/>
    <x v="0"/>
    <s v="NO"/>
    <n v="39"/>
    <s v="No"/>
    <s v="No"/>
    <n v="352379"/>
    <s v="ASALARIADO"/>
    <n v="39"/>
  </r>
  <r>
    <n v="759"/>
    <s v="MUJER"/>
    <n v="2389951.08"/>
    <s v="ASALARIADO"/>
    <s v="SECTOR PUBLICO"/>
    <s v="SI"/>
    <x v="0"/>
    <s v="NO"/>
    <n v="61"/>
    <s v="Atípico"/>
    <s v="No"/>
    <n v="2389951.08"/>
    <s v="ASALARIADO"/>
    <n v="61"/>
  </r>
  <r>
    <n v="760"/>
    <s v="MUJER"/>
    <n v="450886"/>
    <s v="TRABAJADOR INDEPENDIENTE"/>
    <s v="SECTOR PRIVADO"/>
    <s v="SI"/>
    <x v="0"/>
    <s v="SI"/>
    <n v="51"/>
    <s v="No"/>
    <s v="No"/>
    <n v="450886"/>
    <s v="TRABAJADOR INDEPENDIENTE"/>
    <n v="51"/>
  </r>
  <r>
    <n v="761"/>
    <s v="HOMBRE"/>
    <n v="558635.76"/>
    <s v="ASALARIADO"/>
    <s v="SECTOR PRIVADO"/>
    <s v="SI"/>
    <x v="0"/>
    <s v="NO"/>
    <n v="34"/>
    <s v="No"/>
    <s v="No"/>
    <n v="558635.76"/>
    <s v="ASALARIADO"/>
    <n v="34"/>
  </r>
  <r>
    <n v="762"/>
    <s v="HOMBRE"/>
    <n v="489159"/>
    <s v="ASALARIADO"/>
    <s v="SECTOR PRIVADO"/>
    <s v="SI"/>
    <x v="1"/>
    <s v="NO"/>
    <n v="34"/>
    <s v="No"/>
    <s v="No"/>
    <n v="489159"/>
    <s v="ASALARIADO"/>
    <n v="34"/>
  </r>
  <r>
    <n v="763"/>
    <s v="MUJER"/>
    <n v="463300"/>
    <s v="ASALARIADO"/>
    <s v="SECTOR PRIVADO"/>
    <s v="SI"/>
    <x v="0"/>
    <s v="NO"/>
    <n v="40"/>
    <s v="No"/>
    <s v="No"/>
    <n v="463300"/>
    <s v="ASALARIADO"/>
    <n v="40"/>
  </r>
  <r>
    <n v="764"/>
    <s v="HOMBRE"/>
    <n v="360904.76"/>
    <s v="ASALARIADO"/>
    <s v="SECTOR PRIVADO"/>
    <s v="SI"/>
    <x v="1"/>
    <s v="NO"/>
    <n v="43"/>
    <s v="No"/>
    <s v="No"/>
    <n v="360904.76"/>
    <s v="ASALARIADO"/>
    <n v="43"/>
  </r>
  <r>
    <n v="765"/>
    <s v="MUJER"/>
    <n v="1156421"/>
    <s v="ASALARIADO"/>
    <s v="SECTOR PUBLICO"/>
    <s v="SI"/>
    <x v="0"/>
    <s v="SI"/>
    <n v="36"/>
    <s v="No"/>
    <s v="No"/>
    <n v="1156421"/>
    <s v="ASALARIADO"/>
    <n v="36"/>
  </r>
  <r>
    <n v="766"/>
    <s v="HOMBRE"/>
    <n v="388293"/>
    <s v="ASALARIADO"/>
    <s v="SECTOR PRIVADO"/>
    <s v="SI"/>
    <x v="0"/>
    <s v="NO"/>
    <n v="53"/>
    <s v="No"/>
    <s v="No"/>
    <n v="388293"/>
    <s v="ASALARIADO"/>
    <n v="53"/>
  </r>
  <r>
    <n v="767"/>
    <s v="HOMBRE"/>
    <n v="1214906"/>
    <s v="ASALARIADO"/>
    <s v="SECTOR PUBLICO"/>
    <s v="SI"/>
    <x v="0"/>
    <s v="NO"/>
    <n v="29"/>
    <s v="No"/>
    <s v="No"/>
    <n v="1214906"/>
    <s v="ASALARIADO"/>
    <n v="29"/>
  </r>
  <r>
    <n v="768"/>
    <s v="HOMBRE"/>
    <n v="795801"/>
    <s v="ASALARIADO"/>
    <s v="SECTOR PUBLICO"/>
    <s v="SI"/>
    <x v="0"/>
    <s v="NO"/>
    <n v="36"/>
    <s v="No"/>
    <s v="No"/>
    <n v="795801"/>
    <s v="ASALARIADO"/>
    <n v="36"/>
  </r>
  <r>
    <n v="769"/>
    <s v="MUJER"/>
    <n v="318619.2"/>
    <s v="ASALARIADO"/>
    <s v="SECTOR PRIVADO"/>
    <s v="SI"/>
    <x v="1"/>
    <s v="NO"/>
    <n v="42"/>
    <s v="No"/>
    <s v="No"/>
    <n v="318619.2"/>
    <s v="ASALARIADO"/>
    <n v="42"/>
  </r>
  <r>
    <n v="770"/>
    <s v="HOMBRE"/>
    <n v="650078.5"/>
    <s v="ASALARIADO"/>
    <s v="SECTOR PUBLICO"/>
    <s v="SI"/>
    <x v="0"/>
    <s v="NO"/>
    <n v="34"/>
    <s v="No"/>
    <s v="No"/>
    <n v="650078.5"/>
    <s v="ASALARIADO"/>
    <n v="34"/>
  </r>
  <r>
    <n v="771"/>
    <s v="HOMBRE"/>
    <n v="433085"/>
    <s v="TRABAJADOR INDEPENDIENTE"/>
    <s v="SECTOR PRIVADO"/>
    <s v="SI"/>
    <x v="1"/>
    <s v="SI"/>
    <n v="53"/>
    <s v="No"/>
    <s v="No"/>
    <n v="433085"/>
    <s v="TRABAJADOR INDEPENDIENTE"/>
    <n v="53"/>
  </r>
  <r>
    <n v="772"/>
    <s v="MUJER"/>
    <n v="294000"/>
    <s v="ASALARIADO"/>
    <s v="SECTOR PRIVADO"/>
    <s v="SI"/>
    <x v="0"/>
    <s v="NO"/>
    <n v="24"/>
    <s v="No"/>
    <s v="No"/>
    <n v="294000"/>
    <s v="ASALARIADO"/>
    <n v="24"/>
  </r>
  <r>
    <n v="773"/>
    <s v="HOMBRE"/>
    <n v="405063"/>
    <s v="TRABAJADOR INDEPENDIENTE"/>
    <s v="SECTOR PRIVADO"/>
    <s v="SI"/>
    <x v="0"/>
    <s v="SI"/>
    <n v="72"/>
    <s v="No"/>
    <s v="No"/>
    <n v="405063"/>
    <s v="TRABAJADOR INDEPENDIENTE"/>
    <n v="72"/>
  </r>
  <r>
    <n v="774"/>
    <s v="HOMBRE"/>
    <n v="299647"/>
    <s v="ASEGURADO VOLUNTARIO"/>
    <s v="SECTOR PRIVADO"/>
    <s v="SI"/>
    <x v="0"/>
    <s v="NO"/>
    <n v="59"/>
    <s v="No"/>
    <s v="No"/>
    <n v="299647"/>
    <s v="ASEGURADO VOLUNTARIO"/>
    <n v="59"/>
  </r>
  <r>
    <n v="775"/>
    <s v="HOMBRE"/>
    <n v="10000"/>
    <s v="ASALARIADO"/>
    <s v="SECTOR PRIVADO"/>
    <s v="SI"/>
    <x v="1"/>
    <s v="NO"/>
    <n v="51"/>
    <s v="No"/>
    <s v="No"/>
    <n v="10000"/>
    <s v="ASALARIADO"/>
    <n v="51"/>
  </r>
  <r>
    <n v="776"/>
    <s v="HOMBRE"/>
    <n v="364976.92"/>
    <s v="ASALARIADO"/>
    <s v="SECTOR PRIVADO"/>
    <s v="SI"/>
    <x v="0"/>
    <s v="SI"/>
    <n v="51"/>
    <s v="No"/>
    <s v="No"/>
    <n v="364976.92"/>
    <s v="ASALARIADO"/>
    <n v="51"/>
  </r>
  <r>
    <n v="777"/>
    <s v="MUJER"/>
    <n v="102524"/>
    <s v="ASALARIADO"/>
    <s v="SECTOR PRIVADO"/>
    <s v="SI"/>
    <x v="0"/>
    <s v="NO"/>
    <n v="47"/>
    <s v="No"/>
    <s v="No"/>
    <n v="102524"/>
    <s v="ASALARIADO"/>
    <n v="47"/>
  </r>
  <r>
    <n v="778"/>
    <s v="HOMBRE"/>
    <n v="636512.32999999996"/>
    <s v="ASALARIADO"/>
    <s v="SECTOR PRIVADO"/>
    <s v="SI"/>
    <x v="0"/>
    <s v="NO"/>
    <n v="22"/>
    <s v="No"/>
    <s v="No"/>
    <n v="636512.32999999996"/>
    <s v="ASALARIADO"/>
    <n v="22"/>
  </r>
  <r>
    <n v="779"/>
    <s v="HOMBRE"/>
    <n v="278030"/>
    <s v="CONVENIOS ESPECIALES DE TRABAJADORES INDEPENDIENTES"/>
    <s v="SECTOR PRIVADO"/>
    <s v="SI"/>
    <x v="0"/>
    <s v="NO"/>
    <n v="55"/>
    <s v="No"/>
    <s v="No"/>
    <n v="278030"/>
    <s v="CONVENIOS ESPECIALES DE TRABAJADORES INDEPENDIENTES"/>
    <n v="55"/>
  </r>
  <r>
    <n v="780"/>
    <s v="HOMBRE"/>
    <n v="453693.52"/>
    <s v="ASALARIADO"/>
    <s v="SECTOR PRIVADO"/>
    <s v="SI"/>
    <x v="1"/>
    <s v="NO"/>
    <n v="49"/>
    <s v="No"/>
    <s v="No"/>
    <n v="453693.52"/>
    <s v="ASALARIADO"/>
    <n v="49"/>
  </r>
  <r>
    <n v="781"/>
    <s v="MUJER"/>
    <n v="1131487.6499999999"/>
    <s v="PENSIONADOS EN SU PROPIO SISTEMA"/>
    <s v="SECTOR PUBLICO"/>
    <s v="SI"/>
    <x v="0"/>
    <s v="NO"/>
    <n v="68"/>
    <s v="No"/>
    <s v="No"/>
    <n v="1131487.6499999999"/>
    <s v="PENSIONADOS EN SU PROPIO SISTEMA"/>
    <n v="68"/>
  </r>
  <r>
    <n v="782"/>
    <s v="HOMBRE"/>
    <n v="297045"/>
    <s v="ASEGURADO VOLUNTARIO"/>
    <s v="SECTOR PRIVADO"/>
    <s v="SI"/>
    <x v="1"/>
    <s v="NO"/>
    <n v="66"/>
    <s v="No"/>
    <s v="No"/>
    <n v="297045"/>
    <s v="ASEGURADO VOLUNTARIO"/>
    <n v="66"/>
  </r>
  <r>
    <n v="783"/>
    <s v="MUJER"/>
    <n v="629382"/>
    <s v="ASALARIADO"/>
    <s v="SECTOR PRIVADO"/>
    <s v="SI"/>
    <x v="0"/>
    <s v="NO"/>
    <n v="29"/>
    <s v="No"/>
    <s v="No"/>
    <n v="629382"/>
    <s v="ASALARIADO"/>
    <n v="29"/>
  </r>
  <r>
    <n v="784"/>
    <s v="HOMBRE"/>
    <n v="338166"/>
    <s v="TRABAJADOR INDEPENDIENTE"/>
    <s v="SECTOR PRIVADO"/>
    <s v="SI"/>
    <x v="0"/>
    <s v="NO"/>
    <n v="36"/>
    <s v="No"/>
    <s v="No"/>
    <n v="338166"/>
    <s v="TRABAJADOR INDEPENDIENTE"/>
    <n v="36"/>
  </r>
  <r>
    <n v="785"/>
    <s v="HOMBRE"/>
    <n v="350000"/>
    <s v="ASALARIADO"/>
    <s v="SECTOR PRIVADO"/>
    <s v="SI"/>
    <x v="1"/>
    <s v="NO"/>
    <n v="38"/>
    <s v="No"/>
    <s v="No"/>
    <n v="350000"/>
    <s v="ASALARIADO"/>
    <n v="38"/>
  </r>
  <r>
    <n v="786"/>
    <s v="HOMBRE"/>
    <n v="85000"/>
    <s v="ASALARIADO"/>
    <s v="SECTOR PRIVADO"/>
    <s v="SI"/>
    <x v="1"/>
    <s v="SI"/>
    <n v="38"/>
    <s v="No"/>
    <s v="No"/>
    <n v="85000"/>
    <s v="ASALARIADO"/>
    <n v="38"/>
  </r>
  <r>
    <n v="787"/>
    <s v="MUJER"/>
    <n v="675918.4"/>
    <s v="ASALARIADO"/>
    <s v="SECTOR PRIVADO"/>
    <s v="SI"/>
    <x v="0"/>
    <s v="NO"/>
    <n v="32"/>
    <s v="No"/>
    <s v="No"/>
    <n v="675918.4"/>
    <s v="ASALARIADO"/>
    <n v="32"/>
  </r>
  <r>
    <n v="788"/>
    <s v="MUJER"/>
    <n v="250000"/>
    <s v="ASALARIADO"/>
    <s v="SECTOR PRIVADO"/>
    <s v="SI"/>
    <x v="0"/>
    <s v="NO"/>
    <n v="37"/>
    <s v="No"/>
    <s v="No"/>
    <n v="250000"/>
    <s v="ASALARIADO"/>
    <n v="37"/>
  </r>
  <r>
    <n v="789"/>
    <s v="HOMBRE"/>
    <n v="1187649.48"/>
    <s v="ASALARIADO"/>
    <s v="SECTOR PUBLICO"/>
    <s v="SI"/>
    <x v="0"/>
    <s v="NO"/>
    <n v="51"/>
    <s v="No"/>
    <s v="No"/>
    <n v="1187649.48"/>
    <s v="ASALARIADO"/>
    <n v="51"/>
  </r>
  <r>
    <n v="790"/>
    <s v="HOMBRE"/>
    <n v="337254.54"/>
    <s v="ASALARIADO"/>
    <s v="SECTOR PRIVADO"/>
    <s v="SI"/>
    <x v="0"/>
    <s v="NO"/>
    <n v="38"/>
    <s v="No"/>
    <s v="No"/>
    <n v="337254.54"/>
    <s v="ASALARIADO"/>
    <n v="38"/>
  </r>
  <r>
    <n v="791"/>
    <s v="MUJER"/>
    <n v="297046"/>
    <s v="ASEGURADO VOLUNTARIO"/>
    <s v="SECTOR PRIVADO"/>
    <s v="SI"/>
    <x v="0"/>
    <s v="NO"/>
    <n v="52"/>
    <s v="No"/>
    <s v="No"/>
    <n v="297046"/>
    <s v="ASEGURADO VOLUNTARIO"/>
    <n v="52"/>
  </r>
  <r>
    <n v="792"/>
    <s v="MUJER"/>
    <n v="297102"/>
    <s v="ASEGURADO VOLUNTARIO"/>
    <s v="SECTOR PRIVADO"/>
    <s v="SI"/>
    <x v="0"/>
    <s v="NO"/>
    <n v="53"/>
    <s v="No"/>
    <s v="No"/>
    <n v="297102"/>
    <s v="ASEGURADO VOLUNTARIO"/>
    <n v="53"/>
  </r>
  <r>
    <n v="793"/>
    <s v="HOMBRE"/>
    <n v="1998877"/>
    <s v="ASALARIADO"/>
    <s v="SECTOR PUBLICO"/>
    <s v="SI"/>
    <x v="0"/>
    <s v="SI"/>
    <n v="50"/>
    <s v="No"/>
    <s v="No"/>
    <n v="1998877"/>
    <s v="ASALARIADO"/>
    <n v="50"/>
  </r>
  <r>
    <n v="794"/>
    <s v="HOMBRE"/>
    <n v="208000"/>
    <s v="ASALARIADO"/>
    <s v="SECTOR PRIVADO"/>
    <s v="SI"/>
    <x v="0"/>
    <s v="NO"/>
    <n v="29"/>
    <s v="No"/>
    <s v="No"/>
    <n v="208000"/>
    <s v="ASALARIADO"/>
    <n v="29"/>
  </r>
  <r>
    <n v="795"/>
    <s v="MUJER"/>
    <n v="479051.66"/>
    <s v="ASALARIADO"/>
    <s v="SECTOR PRIVADO"/>
    <s v="SI"/>
    <x v="0"/>
    <s v="NO"/>
    <n v="47"/>
    <s v="No"/>
    <s v="No"/>
    <n v="479051.66"/>
    <s v="ASALARIADO"/>
    <n v="47"/>
  </r>
  <r>
    <n v="796"/>
    <s v="HOMBRE"/>
    <n v="1146094.07"/>
    <s v="ASALARIADO"/>
    <s v="SECTOR PUBLICO"/>
    <s v="SI"/>
    <x v="0"/>
    <s v="NO"/>
    <n v="48"/>
    <s v="No"/>
    <s v="No"/>
    <n v="1146094.07"/>
    <s v="ASALARIADO"/>
    <n v="48"/>
  </r>
  <r>
    <n v="797"/>
    <s v="MUJER"/>
    <n v="720000"/>
    <s v="ASALARIADO"/>
    <s v="SECTOR PRIVADO"/>
    <s v="SI"/>
    <x v="1"/>
    <s v="NO"/>
    <n v="34"/>
    <s v="No"/>
    <s v="No"/>
    <n v="720000"/>
    <s v="ASALARIADO"/>
    <n v="34"/>
  </r>
  <r>
    <n v="798"/>
    <s v="MUJER"/>
    <n v="451549.84"/>
    <s v="ASALARIADO"/>
    <s v="SECTOR PRIVADO"/>
    <s v="SI"/>
    <x v="0"/>
    <s v="NO"/>
    <n v="44"/>
    <s v="No"/>
    <s v="No"/>
    <n v="451549.84"/>
    <s v="ASALARIADO"/>
    <n v="44"/>
  </r>
  <r>
    <n v="799"/>
    <s v="MUJER"/>
    <n v="382136"/>
    <s v="TRABAJADOR INDEPENDIENTE"/>
    <s v="SECTOR PRIVADO"/>
    <s v="SI"/>
    <x v="0"/>
    <s v="SI"/>
    <n v="35"/>
    <s v="No"/>
    <s v="No"/>
    <n v="382136"/>
    <s v="TRABAJADOR INDEPENDIENTE"/>
    <n v="35"/>
  </r>
  <r>
    <n v="800"/>
    <s v="HOMBRE"/>
    <n v="200000"/>
    <s v="ASALARIADO"/>
    <s v="SECTOR PRIVADO"/>
    <s v="SI"/>
    <x v="0"/>
    <s v="NO"/>
    <n v="38"/>
    <s v="No"/>
    <s v="No"/>
    <n v="200000"/>
    <s v="ASALARIADO"/>
    <n v="38"/>
  </r>
  <r>
    <n v="801"/>
    <s v="HOMBRE"/>
    <n v="1017758"/>
    <s v="TRABAJADOR INDEPENDIENTE"/>
    <s v="SECTOR PRIVADO"/>
    <s v="SI"/>
    <x v="0"/>
    <s v="NO"/>
    <n v="61"/>
    <s v="No"/>
    <s v="No"/>
    <n v="1017758"/>
    <s v="TRABAJADOR INDEPENDIENTE"/>
    <n v="61"/>
  </r>
  <r>
    <n v="802"/>
    <s v="MUJER"/>
    <n v="769515.15"/>
    <s v="ASALARIADO"/>
    <s v="SECTOR PUBLICO"/>
    <s v="SI"/>
    <x v="0"/>
    <s v="NO"/>
    <n v="42"/>
    <s v="No"/>
    <s v="No"/>
    <n v="769515.15"/>
    <s v="ASALARIADO"/>
    <n v="42"/>
  </r>
  <r>
    <n v="803"/>
    <s v="MUJER"/>
    <n v="938855"/>
    <s v="PENSIONADOS EN SU PROPIO SISTEMA"/>
    <s v="SECTOR PUBLICO"/>
    <s v="SI"/>
    <x v="0"/>
    <s v="NO"/>
    <n v="73"/>
    <s v="No"/>
    <s v="No"/>
    <n v="938855"/>
    <s v="PENSIONADOS EN SU PROPIO SISTEMA"/>
    <n v="73"/>
  </r>
  <r>
    <n v="804"/>
    <s v="HOMBRE"/>
    <n v="75000"/>
    <s v="ASALARIADO"/>
    <s v="SECTOR PRIVADO"/>
    <s v="SI"/>
    <x v="0"/>
    <s v="NO"/>
    <n v="26"/>
    <s v="No"/>
    <s v="No"/>
    <n v="75000"/>
    <s v="ASALARIADO"/>
    <n v="26"/>
  </r>
  <r>
    <n v="805"/>
    <s v="MUJER"/>
    <n v="430007.09"/>
    <s v="ASALARIADO"/>
    <s v="SECTOR PRIVADO"/>
    <s v="SI"/>
    <x v="0"/>
    <s v="NO"/>
    <n v="25"/>
    <s v="No"/>
    <s v="No"/>
    <n v="430007.09"/>
    <s v="ASALARIADO"/>
    <n v="25"/>
  </r>
  <r>
    <n v="806"/>
    <s v="HOMBRE"/>
    <n v="533558"/>
    <s v="TRABAJADOR INDEPENDIENTE"/>
    <s v="SECTOR PRIVADO"/>
    <s v="SI"/>
    <x v="1"/>
    <s v="SI"/>
    <n v="41"/>
    <s v="No"/>
    <s v="No"/>
    <n v="533558"/>
    <s v="TRABAJADOR INDEPENDIENTE"/>
    <n v="41"/>
  </r>
  <r>
    <n v="807"/>
    <s v="MUJER"/>
    <n v="347514"/>
    <s v="ASALARIADO"/>
    <s v="SECTOR PRIVADO"/>
    <s v="SI"/>
    <x v="0"/>
    <s v="NO"/>
    <n v="20"/>
    <s v="No"/>
    <s v="No"/>
    <n v="347514"/>
    <s v="ASALARIADO"/>
    <n v="20"/>
  </r>
  <r>
    <n v="808"/>
    <s v="HOMBRE"/>
    <n v="226500"/>
    <s v="ASALARIADO"/>
    <s v="SECTOR PRIVADO"/>
    <s v="SI"/>
    <x v="0"/>
    <s v="NO"/>
    <n v="35"/>
    <s v="No"/>
    <s v="No"/>
    <n v="226500"/>
    <s v="ASALARIADO"/>
    <n v="35"/>
  </r>
  <r>
    <n v="809"/>
    <s v="MUJER"/>
    <n v="545926"/>
    <s v="TRABAJADOR INDEPENDIENTE"/>
    <s v="SECTOR PRIVADO"/>
    <s v="SI"/>
    <x v="0"/>
    <s v="NO"/>
    <n v="40"/>
    <s v="No"/>
    <s v="No"/>
    <n v="545926"/>
    <s v="TRABAJADOR INDEPENDIENTE"/>
    <n v="40"/>
  </r>
  <r>
    <n v="810"/>
    <s v="HOMBRE"/>
    <n v="289717"/>
    <s v="TRABAJADOR INDEPENDIENTE"/>
    <s v="SECTOR PRIVADO"/>
    <s v="SI"/>
    <x v="0"/>
    <s v="SI"/>
    <n v="30"/>
    <s v="No"/>
    <s v="No"/>
    <n v="289717"/>
    <s v="TRABAJADOR INDEPENDIENTE"/>
    <n v="30"/>
  </r>
  <r>
    <n v="811"/>
    <s v="HOMBRE"/>
    <n v="1765910"/>
    <s v="ASALARIADO"/>
    <s v="SECTOR PRIVADO"/>
    <s v="SI"/>
    <x v="0"/>
    <s v="NO"/>
    <n v="56"/>
    <s v="No"/>
    <s v="No"/>
    <n v="1765910"/>
    <s v="ASALARIADO"/>
    <n v="56"/>
  </r>
  <r>
    <n v="812"/>
    <s v="HOMBRE"/>
    <n v="353119.82"/>
    <s v="ASALARIADO"/>
    <s v="SECTOR PRIVADO"/>
    <s v="SI"/>
    <x v="0"/>
    <s v="NO"/>
    <n v="36"/>
    <s v="No"/>
    <s v="No"/>
    <n v="353119.82"/>
    <s v="ASALARIADO"/>
    <n v="36"/>
  </r>
  <r>
    <n v="813"/>
    <s v="MUJER"/>
    <n v="44230.75"/>
    <s v="ASALARIADO"/>
    <s v="SECTOR PRIVADO"/>
    <s v="SI"/>
    <x v="0"/>
    <s v="NO"/>
    <n v="32"/>
    <s v="No"/>
    <s v="No"/>
    <n v="44230.75"/>
    <s v="ASALARIADO"/>
    <n v="32"/>
  </r>
  <r>
    <n v="814"/>
    <s v="HOMBRE"/>
    <n v="382136"/>
    <s v="TRABAJADOR INDEPENDIENTE"/>
    <s v="SECTOR PRIVADO"/>
    <s v="SI"/>
    <x v="0"/>
    <s v="SI"/>
    <n v="46"/>
    <s v="No"/>
    <s v="No"/>
    <n v="382136"/>
    <s v="TRABAJADOR INDEPENDIENTE"/>
    <n v="46"/>
  </r>
  <r>
    <n v="815"/>
    <s v="MUJER"/>
    <n v="115500"/>
    <s v="ASALARIADO"/>
    <s v="SECTOR PRIVADO"/>
    <s v="SI"/>
    <x v="0"/>
    <s v="NO"/>
    <n v="51"/>
    <s v="No"/>
    <s v="No"/>
    <n v="115500"/>
    <s v="ASALARIADO"/>
    <n v="51"/>
  </r>
  <r>
    <n v="816"/>
    <s v="MUJER"/>
    <n v="3289892.56"/>
    <s v="ASALARIADO"/>
    <s v="SECTOR PUBLICO"/>
    <s v="SI"/>
    <x v="0"/>
    <s v="NO"/>
    <n v="43"/>
    <s v="Atípico"/>
    <s v="No"/>
    <n v="3289892.56"/>
    <s v="ASALARIADO"/>
    <n v="43"/>
  </r>
  <r>
    <n v="817"/>
    <s v="HOMBRE"/>
    <n v="892687.5"/>
    <s v="ASALARIADO"/>
    <s v="SECTOR PRIVADO"/>
    <s v="SI"/>
    <x v="0"/>
    <s v="NO"/>
    <n v="35"/>
    <s v="No"/>
    <s v="No"/>
    <n v="892687.5"/>
    <s v="ASALARIADO"/>
    <n v="35"/>
  </r>
  <r>
    <n v="818"/>
    <s v="MUJER"/>
    <n v="261476.98"/>
    <s v="ASALARIADO"/>
    <s v="SECTOR PUBLICO"/>
    <s v="SI"/>
    <x v="0"/>
    <s v="NO"/>
    <n v="33"/>
    <s v="No"/>
    <s v="No"/>
    <n v="261476.98"/>
    <s v="ASALARIADO"/>
    <n v="33"/>
  </r>
  <r>
    <n v="819"/>
    <s v="HOMBRE"/>
    <n v="229395.18"/>
    <s v="ASALARIADO"/>
    <s v="SECTOR PRIVADO"/>
    <s v="SI"/>
    <x v="0"/>
    <s v="NO"/>
    <n v="57"/>
    <s v="No"/>
    <s v="No"/>
    <n v="229395.18"/>
    <s v="ASALARIADO"/>
    <n v="57"/>
  </r>
  <r>
    <n v="820"/>
    <s v="MUJER"/>
    <n v="854646.84"/>
    <s v="ASALARIADO"/>
    <s v="SECTOR PUBLICO"/>
    <s v="SI"/>
    <x v="0"/>
    <s v="NO"/>
    <n v="24"/>
    <s v="No"/>
    <s v="No"/>
    <n v="854646.84"/>
    <s v="ASALARIADO"/>
    <n v="24"/>
  </r>
  <r>
    <n v="821"/>
    <s v="HOMBRE"/>
    <n v="438402.25"/>
    <s v="ASALARIADO"/>
    <s v="SECTOR PRIVADO"/>
    <s v="SI"/>
    <x v="0"/>
    <s v="NO"/>
    <n v="28"/>
    <s v="No"/>
    <s v="No"/>
    <n v="438402.25"/>
    <s v="ASALARIADO"/>
    <n v="28"/>
  </r>
  <r>
    <n v="822"/>
    <s v="HOMBRE"/>
    <n v="440612.25"/>
    <s v="ASALARIADO"/>
    <s v="SECTOR PRIVADO"/>
    <s v="SI"/>
    <x v="0"/>
    <s v="NO"/>
    <n v="24"/>
    <s v="No"/>
    <s v="No"/>
    <n v="440612.25"/>
    <s v="ASALARIADO"/>
    <n v="24"/>
  </r>
  <r>
    <n v="823"/>
    <s v="HOMBRE"/>
    <n v="299784"/>
    <s v="ASEGURADO VOLUNTARIO"/>
    <s v="SECTOR PRIVADO"/>
    <s v="SI"/>
    <x v="0"/>
    <s v="NO"/>
    <n v="50"/>
    <s v="No"/>
    <s v="No"/>
    <n v="299784"/>
    <s v="ASEGURADO VOLUNTARIO"/>
    <n v="50"/>
  </r>
  <r>
    <n v="824"/>
    <s v="HOMBRE"/>
    <n v="320283"/>
    <s v="TRABAJADOR INDEPENDIENTE"/>
    <s v="SECTOR PRIVADO"/>
    <s v="SI"/>
    <x v="0"/>
    <s v="SI"/>
    <n v="36"/>
    <s v="No"/>
    <s v="No"/>
    <n v="320283"/>
    <s v="TRABAJADOR INDEPENDIENTE"/>
    <n v="36"/>
  </r>
  <r>
    <n v="825"/>
    <s v="HOMBRE"/>
    <n v="255360"/>
    <s v="ASALARIADO"/>
    <s v="SECTOR PRIVADO"/>
    <s v="SI"/>
    <x v="0"/>
    <s v="NO"/>
    <n v="25"/>
    <s v="No"/>
    <s v="No"/>
    <n v="255360"/>
    <s v="ASALARIADO"/>
    <n v="25"/>
  </r>
  <r>
    <n v="826"/>
    <s v="MUJER"/>
    <n v="387500"/>
    <s v="ASALARIADO"/>
    <s v="SECTOR PRIVADO"/>
    <s v="SI"/>
    <x v="0"/>
    <s v="NO"/>
    <n v="38"/>
    <s v="No"/>
    <s v="No"/>
    <n v="387500"/>
    <s v="ASALARIADO"/>
    <n v="38"/>
  </r>
  <r>
    <n v="827"/>
    <s v="HOMBRE"/>
    <n v="310124"/>
    <s v="TRABAJADOR INDEPENDIENTE"/>
    <s v="SECTOR PRIVADO"/>
    <s v="SI"/>
    <x v="0"/>
    <s v="NO"/>
    <n v="65"/>
    <s v="No"/>
    <s v="No"/>
    <n v="310124"/>
    <s v="TRABAJADOR INDEPENDIENTE"/>
    <n v="65"/>
  </r>
  <r>
    <n v="828"/>
    <s v="MUJER"/>
    <n v="343390.86"/>
    <s v="ASALARIADO"/>
    <s v="SECTOR PRIVADO"/>
    <s v="SI"/>
    <x v="0"/>
    <s v="NO"/>
    <n v="28"/>
    <s v="No"/>
    <s v="No"/>
    <n v="343390.86"/>
    <s v="ASALARIADO"/>
    <n v="28"/>
  </r>
  <r>
    <n v="829"/>
    <s v="MUJER"/>
    <n v="391062"/>
    <s v="ASALARIADO"/>
    <s v="SECTOR PRIVADO"/>
    <s v="SI"/>
    <x v="0"/>
    <s v="NO"/>
    <n v="33"/>
    <s v="No"/>
    <s v="No"/>
    <n v="391062"/>
    <s v="ASALARIADO"/>
    <n v="33"/>
  </r>
  <r>
    <n v="830"/>
    <s v="HOMBRE"/>
    <n v="584267"/>
    <s v="ASALARIADO"/>
    <s v="SECTOR PUBLICO"/>
    <s v="SI"/>
    <x v="0"/>
    <s v="NO"/>
    <n v="29"/>
    <s v="No"/>
    <s v="No"/>
    <n v="584267"/>
    <s v="ASALARIADO"/>
    <n v="29"/>
  </r>
  <r>
    <n v="831"/>
    <s v="HOMBRE"/>
    <n v="1034936.1"/>
    <s v="ASALARIADO"/>
    <s v="SECTOR PUBLICO"/>
    <s v="SI"/>
    <x v="0"/>
    <s v="NO"/>
    <n v="49"/>
    <s v="No"/>
    <s v="No"/>
    <n v="1034936.1"/>
    <s v="ASALARIADO"/>
    <n v="49"/>
  </r>
  <r>
    <n v="832"/>
    <s v="HOMBRE"/>
    <n v="410000"/>
    <s v="ASALARIADO"/>
    <s v="SECTOR PRIVADO"/>
    <s v="SI"/>
    <x v="0"/>
    <s v="NO"/>
    <n v="32"/>
    <s v="No"/>
    <s v="No"/>
    <n v="410000"/>
    <s v="ASALARIADO"/>
    <n v="32"/>
  </r>
  <r>
    <n v="833"/>
    <s v="HOMBRE"/>
    <n v="297046"/>
    <s v="ASEGURADO VOLUNTARIO"/>
    <s v="SECTOR PRIVADO"/>
    <s v="SI"/>
    <x v="0"/>
    <s v="NO"/>
    <n v="53"/>
    <s v="No"/>
    <s v="No"/>
    <n v="297046"/>
    <s v="ASEGURADO VOLUNTARIO"/>
    <n v="53"/>
  </r>
  <r>
    <n v="834"/>
    <s v="MUJER"/>
    <n v="622035.84"/>
    <s v="ASALARIADO"/>
    <s v="SECTOR PUBLICO"/>
    <s v="SI"/>
    <x v="0"/>
    <s v="NO"/>
    <n v="26"/>
    <s v="No"/>
    <s v="No"/>
    <n v="622035.84"/>
    <s v="ASALARIADO"/>
    <n v="26"/>
  </r>
  <r>
    <n v="835"/>
    <s v="MUJER"/>
    <n v="917703"/>
    <s v="ASALARIADO"/>
    <s v="SECTOR PUBLICO"/>
    <s v="SI"/>
    <x v="0"/>
    <s v="NO"/>
    <n v="44"/>
    <s v="No"/>
    <s v="No"/>
    <n v="917703"/>
    <s v="ASALARIADO"/>
    <n v="44"/>
  </r>
  <r>
    <n v="836"/>
    <s v="HOMBRE"/>
    <n v="241454.4"/>
    <s v="ASALARIADO"/>
    <s v="SECTOR PRIVADO"/>
    <s v="SI"/>
    <x v="1"/>
    <s v="NO"/>
    <n v="23"/>
    <s v="No"/>
    <s v="No"/>
    <n v="241454.4"/>
    <s v="ASALARIADO"/>
    <n v="23"/>
  </r>
  <r>
    <n v="837"/>
    <s v="MUJER"/>
    <n v="440000"/>
    <s v="ASALARIADO"/>
    <s v="SECTOR PRIVADO"/>
    <s v="SI"/>
    <x v="1"/>
    <s v="NO"/>
    <n v="39"/>
    <s v="No"/>
    <s v="No"/>
    <n v="440000"/>
    <s v="ASALARIADO"/>
    <n v="39"/>
  </r>
  <r>
    <n v="838"/>
    <s v="MUJER"/>
    <n v="623738"/>
    <s v="ASALARIADO"/>
    <s v="SECTOR PRIVADO"/>
    <s v="SI"/>
    <x v="0"/>
    <s v="NO"/>
    <n v="26"/>
    <s v="No"/>
    <s v="No"/>
    <n v="623738"/>
    <s v="ASALARIADO"/>
    <n v="26"/>
  </r>
  <r>
    <n v="839"/>
    <s v="HOMBRE"/>
    <n v="599294"/>
    <s v="ASEGURADO VOLUNTARIO"/>
    <s v="SECTOR PRIVADO"/>
    <s v="SI"/>
    <x v="0"/>
    <s v="NO"/>
    <n v="54"/>
    <s v="No"/>
    <s v="No"/>
    <n v="599294"/>
    <s v="ASEGURADO VOLUNTARIO"/>
    <n v="54"/>
  </r>
  <r>
    <n v="840"/>
    <s v="MUJER"/>
    <n v="555095.79"/>
    <s v="ASALARIADO"/>
    <s v="SECTOR PRIVADO"/>
    <s v="SI"/>
    <x v="0"/>
    <s v="NO"/>
    <n v="33"/>
    <s v="No"/>
    <s v="No"/>
    <n v="555095.79"/>
    <s v="ASALARIADO"/>
    <n v="33"/>
  </r>
  <r>
    <n v="841"/>
    <s v="MUJER"/>
    <n v="330550"/>
    <s v="ASALARIADO"/>
    <s v="SECTOR PRIVADO"/>
    <s v="SI"/>
    <x v="0"/>
    <s v="NO"/>
    <n v="59"/>
    <s v="No"/>
    <s v="No"/>
    <n v="330550"/>
    <s v="ASALARIADO"/>
    <n v="59"/>
  </r>
  <r>
    <n v="842"/>
    <s v="MUJER"/>
    <n v="291759.3"/>
    <s v="ASALARIADO"/>
    <s v="SECTOR PRIVADO"/>
    <s v="SI"/>
    <x v="0"/>
    <s v="SI"/>
    <n v="51"/>
    <s v="No"/>
    <s v="No"/>
    <n v="291759.3"/>
    <s v="ASALARIADO"/>
    <n v="51"/>
  </r>
  <r>
    <n v="843"/>
    <s v="MUJER"/>
    <n v="842365.76"/>
    <s v="ASALARIADO"/>
    <s v="SECTOR PRIVADO"/>
    <s v="SI"/>
    <x v="0"/>
    <s v="NO"/>
    <n v="29"/>
    <s v="No"/>
    <s v="No"/>
    <n v="842365.76"/>
    <s v="ASALARIADO"/>
    <n v="29"/>
  </r>
  <r>
    <n v="844"/>
    <s v="MUJER"/>
    <n v="432916.67"/>
    <s v="ASALARIADO"/>
    <s v="SECTOR PRIVADO"/>
    <s v="SI"/>
    <x v="0"/>
    <s v="NO"/>
    <n v="23"/>
    <s v="No"/>
    <s v="No"/>
    <n v="432916.67"/>
    <s v="ASALARIADO"/>
    <n v="23"/>
  </r>
  <r>
    <n v="845"/>
    <s v="HOMBRE"/>
    <n v="319224"/>
    <s v="ASALARIADO"/>
    <s v="SECTOR PRIVADO"/>
    <s v="SI"/>
    <x v="0"/>
    <s v="NO"/>
    <n v="27"/>
    <s v="No"/>
    <s v="No"/>
    <n v="319224"/>
    <s v="ASALARIADO"/>
    <n v="27"/>
  </r>
  <r>
    <n v="846"/>
    <s v="MUJER"/>
    <n v="3697124"/>
    <s v="PENSIONADOS EN SU PROPIO SISTEMA"/>
    <s v="SECTOR PUBLICO"/>
    <s v="SI"/>
    <x v="0"/>
    <s v="NO"/>
    <n v="73"/>
    <s v="Atípico"/>
    <s v="No"/>
    <n v="3697124"/>
    <s v="PENSIONADOS EN SU PROPIO SISTEMA"/>
    <n v="73"/>
  </r>
  <r>
    <n v="847"/>
    <s v="MUJER"/>
    <n v="278030"/>
    <s v="ASEGURADO VOLUNTARIO"/>
    <s v="SECTOR PRIVADO"/>
    <s v="SI"/>
    <x v="0"/>
    <s v="SI"/>
    <n v="56"/>
    <s v="No"/>
    <s v="No"/>
    <n v="278030"/>
    <s v="ASEGURADO VOLUNTARIO"/>
    <n v="56"/>
  </r>
  <r>
    <n v="848"/>
    <s v="MUJER"/>
    <n v="416328.46"/>
    <s v="ASALARIADO"/>
    <s v="SECTOR PUBLICO"/>
    <s v="SI"/>
    <x v="0"/>
    <s v="NO"/>
    <n v="55"/>
    <s v="No"/>
    <s v="No"/>
    <n v="416328.46"/>
    <s v="ASALARIADO"/>
    <n v="55"/>
  </r>
  <r>
    <n v="849"/>
    <s v="HOMBRE"/>
    <n v="1907539.5"/>
    <s v="ASALARIADO"/>
    <s v="SECTOR PUBLICO"/>
    <s v="SI"/>
    <x v="0"/>
    <s v="NO"/>
    <n v="56"/>
    <s v="No"/>
    <s v="No"/>
    <n v="1907539.5"/>
    <s v="ASALARIADO"/>
    <n v="56"/>
  </r>
  <r>
    <n v="850"/>
    <s v="MUJER"/>
    <n v="350000"/>
    <s v="ASALARIADO"/>
    <s v="SECTOR PRIVADO"/>
    <s v="SI"/>
    <x v="0"/>
    <s v="NO"/>
    <n v="51"/>
    <s v="No"/>
    <s v="No"/>
    <n v="350000"/>
    <s v="ASALARIADO"/>
    <n v="51"/>
  </r>
  <r>
    <n v="851"/>
    <s v="HOMBRE"/>
    <n v="310124"/>
    <s v="TRABAJADOR INDEPENDIENTE"/>
    <s v="SECTOR PRIVADO"/>
    <s v="SI"/>
    <x v="1"/>
    <s v="NO"/>
    <n v="41"/>
    <s v="No"/>
    <s v="No"/>
    <n v="310124"/>
    <s v="TRABAJADOR INDEPENDIENTE"/>
    <n v="41"/>
  </r>
  <r>
    <n v="852"/>
    <s v="MUJER"/>
    <n v="400000"/>
    <s v="ASALARIADO"/>
    <s v="SECTOR PRIVADO"/>
    <s v="SI"/>
    <x v="0"/>
    <s v="NO"/>
    <n v="41"/>
    <s v="No"/>
    <s v="No"/>
    <n v="400000"/>
    <s v="ASALARIADO"/>
    <n v="41"/>
  </r>
  <r>
    <n v="853"/>
    <s v="HOMBRE"/>
    <n v="353469"/>
    <s v="ASALARIADO"/>
    <s v="SECTOR PRIVADO"/>
    <s v="SI"/>
    <x v="0"/>
    <s v="NO"/>
    <n v="44"/>
    <s v="No"/>
    <s v="No"/>
    <n v="353469"/>
    <s v="ASALARIADO"/>
    <n v="44"/>
  </r>
  <r>
    <n v="854"/>
    <s v="HOMBRE"/>
    <n v="362010"/>
    <s v="ASALARIADO"/>
    <s v="SECTOR PRIVADO"/>
    <s v="SI"/>
    <x v="0"/>
    <s v="SI"/>
    <n v="72"/>
    <s v="No"/>
    <s v="No"/>
    <n v="362010"/>
    <s v="ASALARIADO"/>
    <n v="72"/>
  </r>
  <r>
    <n v="855"/>
    <s v="HOMBRE"/>
    <n v="1547953.43"/>
    <s v="ASALARIADO"/>
    <s v="SECTOR PRIVADO"/>
    <s v="SI"/>
    <x v="0"/>
    <s v="NO"/>
    <n v="25"/>
    <s v="No"/>
    <s v="No"/>
    <n v="1547953.43"/>
    <s v="ASALARIADO"/>
    <n v="25"/>
  </r>
  <r>
    <n v="856"/>
    <s v="MUJER"/>
    <n v="297046"/>
    <s v="TRABAJADOR INDEPENDIENTE"/>
    <s v="SECTOR PRIVADO"/>
    <s v="SI"/>
    <x v="0"/>
    <s v="NO"/>
    <n v="34"/>
    <s v="No"/>
    <s v="No"/>
    <n v="297046"/>
    <s v="TRABAJADOR INDEPENDIENTE"/>
    <n v="34"/>
  </r>
  <r>
    <n v="857"/>
    <s v="HOMBRE"/>
    <n v="653810.62"/>
    <s v="ASALARIADO"/>
    <s v="SECTOR PRIVADO"/>
    <s v="SI"/>
    <x v="0"/>
    <s v="NO"/>
    <n v="59"/>
    <s v="No"/>
    <s v="No"/>
    <n v="653810.62"/>
    <s v="ASALARIADO"/>
    <n v="59"/>
  </r>
  <r>
    <n v="858"/>
    <s v="MUJER"/>
    <n v="790070"/>
    <s v="PENSIONADOS EN SU PROPIO SISTEMA"/>
    <s v="SECTOR PUBLICO"/>
    <s v="SI"/>
    <x v="0"/>
    <s v="NO"/>
    <n v="69"/>
    <s v="No"/>
    <s v="No"/>
    <n v="790070"/>
    <s v="PENSIONADOS EN SU PROPIO SISTEMA"/>
    <n v="69"/>
  </r>
  <r>
    <n v="859"/>
    <s v="HOMBRE"/>
    <n v="546563"/>
    <s v="TRABAJADOR INDEPENDIENTE"/>
    <s v="SECTOR PRIVADO"/>
    <s v="SI"/>
    <x v="0"/>
    <s v="SI"/>
    <n v="51"/>
    <s v="No"/>
    <s v="No"/>
    <n v="546563"/>
    <s v="TRABAJADOR INDEPENDIENTE"/>
    <n v="51"/>
  </r>
  <r>
    <n v="860"/>
    <s v="MUJER"/>
    <n v="260000"/>
    <s v="ASALARIADO"/>
    <s v="SECTOR PRIVADO"/>
    <s v="SI"/>
    <x v="0"/>
    <s v="SI"/>
    <n v="37"/>
    <s v="No"/>
    <s v="No"/>
    <n v="260000"/>
    <s v="ASALARIADO"/>
    <n v="37"/>
  </r>
  <r>
    <n v="861"/>
    <s v="HOMBRE"/>
    <n v="343391"/>
    <s v="ASALARIADO"/>
    <s v="SECTOR PRIVADO"/>
    <s v="SI"/>
    <x v="0"/>
    <s v="NO"/>
    <n v="32"/>
    <s v="No"/>
    <s v="No"/>
    <n v="343391"/>
    <s v="ASALARIADO"/>
    <n v="32"/>
  </r>
  <r>
    <n v="862"/>
    <s v="MUJER"/>
    <n v="114247"/>
    <s v="ASALARIADO"/>
    <s v="SECTOR PUBLICO"/>
    <s v="SI"/>
    <x v="0"/>
    <s v="NO"/>
    <n v="29"/>
    <s v="No"/>
    <s v="No"/>
    <n v="114247"/>
    <s v="ASALARIADO"/>
    <n v="29"/>
  </r>
  <r>
    <n v="863"/>
    <s v="MUJER"/>
    <n v="100186"/>
    <s v="ASALARIADO"/>
    <s v="SECTOR PRIVADO"/>
    <s v="SI"/>
    <x v="0"/>
    <s v="NO"/>
    <n v="48"/>
    <s v="No"/>
    <s v="No"/>
    <n v="100186"/>
    <s v="ASALARIADO"/>
    <n v="48"/>
  </r>
  <r>
    <n v="864"/>
    <s v="HOMBRE"/>
    <n v="1500000"/>
    <s v="ASALARIADO"/>
    <s v="SECTOR PRIVADO"/>
    <s v="SI"/>
    <x v="1"/>
    <s v="NO"/>
    <n v="62"/>
    <s v="No"/>
    <s v="No"/>
    <n v="1500000"/>
    <s v="ASALARIADO"/>
    <n v="62"/>
  </r>
  <r>
    <n v="865"/>
    <s v="MUJER"/>
    <n v="278030"/>
    <s v="TRABAJADOR INDEPENDIENTE"/>
    <s v="SECTOR PRIVADO"/>
    <s v="SI"/>
    <x v="1"/>
    <s v="SI"/>
    <n v="40"/>
    <s v="No"/>
    <s v="No"/>
    <n v="278030"/>
    <s v="TRABAJADOR INDEPENDIENTE"/>
    <n v="40"/>
  </r>
  <r>
    <n v="866"/>
    <s v="HOMBRE"/>
    <n v="445258.23999999999"/>
    <s v="ASALARIADO"/>
    <s v="SECTOR PRIVADO"/>
    <s v="SI"/>
    <x v="0"/>
    <s v="NO"/>
    <n v="45"/>
    <s v="No"/>
    <s v="No"/>
    <n v="445258.23999999999"/>
    <s v="ASALARIADO"/>
    <n v="45"/>
  </r>
  <r>
    <n v="867"/>
    <s v="HOMBRE"/>
    <n v="257920"/>
    <s v="ASALARIADO"/>
    <s v="SECTOR PRIVADO"/>
    <s v="SI"/>
    <x v="1"/>
    <s v="NO"/>
    <n v="58"/>
    <s v="No"/>
    <s v="No"/>
    <n v="257920"/>
    <s v="ASALARIADO"/>
    <n v="58"/>
  </r>
  <r>
    <n v="868"/>
    <s v="HOMBRE"/>
    <n v="1776922.56"/>
    <s v="ASALARIADO"/>
    <s v="SECTOR PRIVADO"/>
    <s v="SI"/>
    <x v="0"/>
    <s v="NO"/>
    <n v="27"/>
    <s v="No"/>
    <s v="No"/>
    <n v="1776922.56"/>
    <s v="ASALARIADO"/>
    <n v="27"/>
  </r>
  <r>
    <n v="869"/>
    <s v="HOMBRE"/>
    <n v="757568"/>
    <s v="ASALARIADO"/>
    <s v="SECTOR PUBLICO"/>
    <s v="SI"/>
    <x v="0"/>
    <s v="NO"/>
    <n v="47"/>
    <s v="No"/>
    <s v="No"/>
    <n v="757568"/>
    <s v="ASALARIADO"/>
    <n v="47"/>
  </r>
  <r>
    <n v="870"/>
    <s v="HOMBRE"/>
    <n v="509509"/>
    <s v="TRABAJADOR INDEPENDIENTE"/>
    <s v="SECTOR PRIVADO"/>
    <s v="SI"/>
    <x v="0"/>
    <s v="SI"/>
    <n v="63"/>
    <s v="No"/>
    <s v="No"/>
    <n v="509509"/>
    <s v="TRABAJADOR INDEPENDIENTE"/>
    <n v="63"/>
  </r>
  <r>
    <n v="871"/>
    <s v="HOMBRE"/>
    <n v="805518"/>
    <s v="ASALARIADO"/>
    <s v="SECTOR PRIVADO"/>
    <s v="SI"/>
    <x v="0"/>
    <s v="NO"/>
    <n v="61"/>
    <s v="No"/>
    <s v="No"/>
    <n v="805518"/>
    <s v="ASALARIADO"/>
    <n v="61"/>
  </r>
  <r>
    <n v="872"/>
    <s v="HOMBRE"/>
    <n v="255660"/>
    <s v="ASALARIADO"/>
    <s v="SECTOR PRIVADO"/>
    <s v="SI"/>
    <x v="0"/>
    <s v="NO"/>
    <n v="30"/>
    <s v="No"/>
    <s v="No"/>
    <n v="255660"/>
    <s v="ASALARIADO"/>
    <n v="30"/>
  </r>
  <r>
    <n v="873"/>
    <s v="MUJER"/>
    <n v="517272"/>
    <s v="TRABAJADOR INDEPENDIENTE"/>
    <s v="SECTOR PRIVADO"/>
    <s v="SI"/>
    <x v="0"/>
    <s v="NO"/>
    <n v="60"/>
    <s v="No"/>
    <s v="No"/>
    <n v="517272"/>
    <s v="TRABAJADOR INDEPENDIENTE"/>
    <n v="60"/>
  </r>
  <r>
    <n v="874"/>
    <s v="HOMBRE"/>
    <n v="297050"/>
    <s v="ASEGURADO VOLUNTARIO"/>
    <s v="SECTOR PRIVADO"/>
    <s v="SI"/>
    <x v="0"/>
    <s v="SI"/>
    <n v="37"/>
    <s v="No"/>
    <s v="No"/>
    <n v="297050"/>
    <s v="ASEGURADO VOLUNTARIO"/>
    <n v="37"/>
  </r>
  <r>
    <n v="875"/>
    <s v="HOMBRE"/>
    <n v="315687"/>
    <s v="ASALARIADO"/>
    <s v="SECTOR PRIVADO"/>
    <s v="SI"/>
    <x v="1"/>
    <s v="SI"/>
    <n v="45"/>
    <s v="No"/>
    <s v="No"/>
    <n v="315687"/>
    <s v="ASALARIADO"/>
    <n v="45"/>
  </r>
  <r>
    <n v="876"/>
    <s v="MUJER"/>
    <n v="372300"/>
    <s v="ASALARIADO"/>
    <s v="SECTOR PRIVADO"/>
    <s v="SI"/>
    <x v="0"/>
    <s v="SI"/>
    <n v="26"/>
    <s v="No"/>
    <s v="No"/>
    <n v="372300"/>
    <s v="ASALARIADO"/>
    <n v="26"/>
  </r>
  <r>
    <n v="877"/>
    <s v="HOMBRE"/>
    <n v="678734.05"/>
    <s v="ASALARIADO"/>
    <s v="SECTOR PRIVADO"/>
    <s v="SI"/>
    <x v="0"/>
    <s v="NO"/>
    <n v="33"/>
    <s v="No"/>
    <s v="No"/>
    <n v="678734.05"/>
    <s v="ASALARIADO"/>
    <n v="33"/>
  </r>
  <r>
    <n v="878"/>
    <s v="MUJER"/>
    <n v="315617"/>
    <s v="ASEGURADO VOLUNTARIO"/>
    <s v="SECTOR PRIVADO"/>
    <s v="SI"/>
    <x v="0"/>
    <s v="NO"/>
    <n v="35"/>
    <s v="No"/>
    <s v="No"/>
    <n v="315617"/>
    <s v="ASEGURADO VOLUNTARIO"/>
    <n v="35"/>
  </r>
  <r>
    <n v="879"/>
    <s v="HOMBRE"/>
    <n v="1455906.15"/>
    <s v="CONVENIOS ESPECIALES DE TRABAJADORES INDEPENDIENTES"/>
    <s v="SECTOR PRIVADO"/>
    <s v="SI"/>
    <x v="0"/>
    <s v="NO"/>
    <n v="38"/>
    <s v="No"/>
    <s v="No"/>
    <n v="1455906.15"/>
    <s v="CONVENIOS ESPECIALES DE TRABAJADORES INDEPENDIENTES"/>
    <n v="38"/>
  </r>
  <r>
    <n v="880"/>
    <s v="MUJER"/>
    <n v="166295"/>
    <s v="ASALARIADO"/>
    <s v="SECTOR PRIVADO"/>
    <s v="SI"/>
    <x v="0"/>
    <s v="NO"/>
    <n v="50"/>
    <s v="No"/>
    <s v="No"/>
    <n v="166295"/>
    <s v="ASALARIADO"/>
    <n v="50"/>
  </r>
  <r>
    <n v="881"/>
    <s v="MUJER"/>
    <n v="5887012.5"/>
    <s v="ASALARIADO"/>
    <s v="SECTOR PRIVADO"/>
    <s v="SI"/>
    <x v="0"/>
    <s v="NO"/>
    <n v="27"/>
    <s v="Atípico"/>
    <s v="No"/>
    <n v="5887012.5"/>
    <s v="ASALARIADO"/>
    <n v="27"/>
  </r>
  <r>
    <n v="882"/>
    <s v="MUJER"/>
    <n v="297046"/>
    <s v="ASEGURADO VOLUNTARIO"/>
    <s v="SECTOR PRIVADO"/>
    <s v="SI"/>
    <x v="0"/>
    <s v="NO"/>
    <n v="61"/>
    <s v="No"/>
    <s v="No"/>
    <n v="297046"/>
    <s v="ASEGURADO VOLUNTARIO"/>
    <n v="61"/>
  </r>
  <r>
    <n v="883"/>
    <s v="HOMBRE"/>
    <n v="503465"/>
    <s v="ASALARIADO"/>
    <s v="SECTOR PUBLICO"/>
    <s v="SI"/>
    <x v="0"/>
    <s v="SI"/>
    <n v="56"/>
    <s v="No"/>
    <s v="No"/>
    <n v="503465"/>
    <s v="ASALARIADO"/>
    <n v="56"/>
  </r>
  <r>
    <n v="884"/>
    <s v="MUJER"/>
    <n v="534815.5"/>
    <s v="ASALARIADO"/>
    <s v="SECTOR PUBLICO"/>
    <s v="SI"/>
    <x v="0"/>
    <s v="NO"/>
    <n v="29"/>
    <s v="No"/>
    <s v="No"/>
    <n v="534815.5"/>
    <s v="ASALARIADO"/>
    <n v="29"/>
  </r>
  <r>
    <n v="885"/>
    <s v="MUJER"/>
    <n v="401010"/>
    <s v="TRABAJADOR INDEPENDIENTE"/>
    <s v="SECTOR PRIVADO"/>
    <s v="SI"/>
    <x v="0"/>
    <s v="SI"/>
    <n v="50"/>
    <s v="No"/>
    <s v="No"/>
    <n v="401010"/>
    <s v="TRABAJADOR INDEPENDIENTE"/>
    <n v="50"/>
  </r>
  <r>
    <n v="886"/>
    <s v="HOMBRE"/>
    <n v="325000"/>
    <s v="ASALARIADO"/>
    <s v="SECTOR PRIVADO"/>
    <s v="SI"/>
    <x v="0"/>
    <s v="NO"/>
    <n v="37"/>
    <s v="No"/>
    <s v="No"/>
    <n v="325000"/>
    <s v="ASALARIADO"/>
    <n v="37"/>
  </r>
  <r>
    <n v="887"/>
    <s v="HOMBRE"/>
    <n v="1142714"/>
    <s v="ASALARIADO"/>
    <s v="SECTOR PRIVADO"/>
    <s v="SI"/>
    <x v="0"/>
    <s v="NO"/>
    <n v="37"/>
    <s v="No"/>
    <s v="No"/>
    <n v="1142714"/>
    <s v="ASALARIADO"/>
    <n v="37"/>
  </r>
  <r>
    <n v="888"/>
    <s v="HOMBRE"/>
    <n v="553642.06000000006"/>
    <s v="ASALARIADO"/>
    <s v="SECTOR PRIVADO"/>
    <s v="SI"/>
    <x v="0"/>
    <s v="NO"/>
    <n v="27"/>
    <s v="No"/>
    <s v="No"/>
    <n v="553642.06000000006"/>
    <s v="ASALARIADO"/>
    <n v="27"/>
  </r>
  <r>
    <n v="889"/>
    <s v="HOMBRE"/>
    <n v="168300"/>
    <s v="ASALARIADO"/>
    <s v="SECTOR PRIVADO"/>
    <s v="SI"/>
    <x v="1"/>
    <s v="NO"/>
    <n v="23"/>
    <s v="No"/>
    <s v="No"/>
    <n v="168300"/>
    <s v="ASALARIADO"/>
    <n v="23"/>
  </r>
  <r>
    <n v="890"/>
    <s v="HOMBRE"/>
    <n v="290371"/>
    <s v="TRABAJADOR INDEPENDIENTE"/>
    <s v="SECTOR PRIVADO"/>
    <s v="SI"/>
    <x v="0"/>
    <s v="NO"/>
    <n v="34"/>
    <s v="No"/>
    <s v="No"/>
    <n v="290371"/>
    <s v="TRABAJADOR INDEPENDIENTE"/>
    <n v="34"/>
  </r>
  <r>
    <n v="891"/>
    <s v="HOMBRE"/>
    <n v="2687778.85"/>
    <s v="ASALARIADO"/>
    <s v="SECTOR PRIVADO"/>
    <s v="SI"/>
    <x v="0"/>
    <s v="NO"/>
    <n v="51"/>
    <s v="Atípico"/>
    <s v="No"/>
    <n v="2687778.85"/>
    <s v="ASALARIADO"/>
    <n v="51"/>
  </r>
  <r>
    <n v="892"/>
    <s v="HOMBRE"/>
    <n v="130000"/>
    <s v="ASALARIADO"/>
    <s v="SECTOR PRIVADO"/>
    <s v="SI"/>
    <x v="1"/>
    <s v="NO"/>
    <n v="22"/>
    <s v="No"/>
    <s v="No"/>
    <n v="130000"/>
    <s v="ASALARIADO"/>
    <n v="22"/>
  </r>
  <r>
    <n v="893"/>
    <s v="HOMBRE"/>
    <n v="575032.5"/>
    <s v="ASALARIADO"/>
    <s v="SECTOR PRIVADO"/>
    <s v="SI"/>
    <x v="0"/>
    <s v="NO"/>
    <n v="35"/>
    <s v="No"/>
    <s v="No"/>
    <n v="575032.5"/>
    <s v="ASALARIADO"/>
    <n v="35"/>
  </r>
  <r>
    <n v="894"/>
    <s v="HOMBRE"/>
    <n v="423268.13"/>
    <s v="ASALARIADO"/>
    <s v="SECTOR PRIVADO"/>
    <s v="SI"/>
    <x v="0"/>
    <s v="NO"/>
    <n v="59"/>
    <s v="No"/>
    <s v="No"/>
    <n v="423268.13"/>
    <s v="ASALARIADO"/>
    <n v="59"/>
  </r>
  <r>
    <n v="895"/>
    <s v="HOMBRE"/>
    <n v="447541.9"/>
    <s v="ASALARIADO"/>
    <s v="SECTOR PRIVADO"/>
    <s v="SI"/>
    <x v="1"/>
    <s v="NO"/>
    <n v="31"/>
    <s v="No"/>
    <s v="No"/>
    <n v="447541.9"/>
    <s v="ASALARIADO"/>
    <n v="31"/>
  </r>
  <r>
    <n v="896"/>
    <s v="HOMBRE"/>
    <n v="639148"/>
    <s v="TRABAJADOR INDEPENDIENTE"/>
    <s v="SECTOR PRIVADO"/>
    <s v="SI"/>
    <x v="1"/>
    <s v="NO"/>
    <n v="70"/>
    <s v="No"/>
    <s v="No"/>
    <n v="639148"/>
    <s v="TRABAJADOR INDEPENDIENTE"/>
    <n v="70"/>
  </r>
  <r>
    <n v="897"/>
    <s v="MUJER"/>
    <n v="406742.56"/>
    <s v="ASALARIADO"/>
    <s v="SECTOR PRIVADO"/>
    <s v="SI"/>
    <x v="0"/>
    <s v="NO"/>
    <n v="28"/>
    <s v="No"/>
    <s v="No"/>
    <n v="406742.56"/>
    <s v="ASALARIADO"/>
    <n v="28"/>
  </r>
  <r>
    <n v="898"/>
    <s v="HOMBRE"/>
    <n v="356653"/>
    <s v="TRABAJADOR INDEPENDIENTE"/>
    <s v="SECTOR PRIVADO"/>
    <s v="SI"/>
    <x v="0"/>
    <s v="SI"/>
    <n v="47"/>
    <s v="No"/>
    <s v="No"/>
    <n v="356653"/>
    <s v="TRABAJADOR INDEPENDIENTE"/>
    <n v="47"/>
  </r>
  <r>
    <n v="899"/>
    <s v="HOMBRE"/>
    <n v="550000"/>
    <s v="ASALARIADO"/>
    <s v="SECTOR PRIVADO"/>
    <s v="SI"/>
    <x v="0"/>
    <s v="SI"/>
    <n v="25"/>
    <s v="No"/>
    <s v="No"/>
    <n v="550000"/>
    <s v="ASALARIADO"/>
    <n v="25"/>
  </r>
  <r>
    <n v="900"/>
    <s v="HOMBRE"/>
    <n v="1813773.65"/>
    <s v="ASALARIADO"/>
    <s v="SECTOR PRIVADO"/>
    <s v="SI"/>
    <x v="0"/>
    <s v="NO"/>
    <n v="58"/>
    <s v="No"/>
    <s v="No"/>
    <n v="1813773.65"/>
    <s v="ASALARIADO"/>
    <n v="58"/>
  </r>
  <r>
    <n v="901"/>
    <s v="MUJER"/>
    <n v="1807234"/>
    <s v="ASALARIADO"/>
    <s v="SECTOR PRIVADO"/>
    <s v="SI"/>
    <x v="0"/>
    <s v="NO"/>
    <n v="39"/>
    <s v="No"/>
    <s v="No"/>
    <n v="1807234"/>
    <s v="ASALARIADO"/>
    <n v="39"/>
  </r>
  <r>
    <n v="902"/>
    <s v="HOMBRE"/>
    <n v="450000"/>
    <s v="ASALARIADO"/>
    <s v="SECTOR PRIVADO"/>
    <s v="SI"/>
    <x v="0"/>
    <s v="NO"/>
    <n v="58"/>
    <s v="No"/>
    <s v="No"/>
    <n v="450000"/>
    <s v="ASALARIADO"/>
    <n v="58"/>
  </r>
  <r>
    <n v="903"/>
    <s v="MUJER"/>
    <n v="297046"/>
    <s v="TRABAJADOR INDEPENDIENTE"/>
    <s v="SECTOR PRIVADO"/>
    <s v="SI"/>
    <x v="0"/>
    <s v="NO"/>
    <n v="34"/>
    <s v="No"/>
    <s v="No"/>
    <n v="297046"/>
    <s v="TRABAJADOR INDEPENDIENTE"/>
    <n v="34"/>
  </r>
  <r>
    <n v="904"/>
    <s v="HOMBRE"/>
    <n v="785016.42"/>
    <s v="ASALARIADO"/>
    <s v="SECTOR PRIVADO"/>
    <s v="SI"/>
    <x v="0"/>
    <s v="NO"/>
    <n v="22"/>
    <s v="No"/>
    <s v="No"/>
    <n v="785016.42"/>
    <s v="ASALARIADO"/>
    <n v="22"/>
  </r>
  <r>
    <n v="905"/>
    <s v="HOMBRE"/>
    <n v="299065"/>
    <s v="ASALARIADO"/>
    <s v="SECTOR PRIVADO"/>
    <s v="SI"/>
    <x v="0"/>
    <s v="NO"/>
    <n v="36"/>
    <s v="No"/>
    <s v="No"/>
    <n v="299065"/>
    <s v="ASALARIADO"/>
    <n v="36"/>
  </r>
  <r>
    <n v="906"/>
    <s v="MUJER"/>
    <n v="338166"/>
    <s v="TRABAJADOR INDEPENDIENTE"/>
    <s v="SECTOR PRIVADO"/>
    <s v="SI"/>
    <x v="0"/>
    <s v="SI"/>
    <n v="29"/>
    <s v="No"/>
    <s v="No"/>
    <n v="338166"/>
    <s v="TRABAJADOR INDEPENDIENTE"/>
    <n v="29"/>
  </r>
  <r>
    <n v="907"/>
    <s v="MUJER"/>
    <n v="2623756.52"/>
    <s v="ASALARIADO"/>
    <s v="SECTOR PUBLICO"/>
    <s v="SI"/>
    <x v="0"/>
    <s v="NO"/>
    <n v="42"/>
    <s v="Atípico"/>
    <s v="No"/>
    <n v="2623756.52"/>
    <s v="ASALARIADO"/>
    <n v="42"/>
  </r>
  <r>
    <n v="908"/>
    <s v="MUJER"/>
    <n v="2085526.5"/>
    <s v="ASALARIADO"/>
    <s v="SECTOR PUBLICO"/>
    <s v="SI"/>
    <x v="0"/>
    <s v="NO"/>
    <n v="56"/>
    <s v="No"/>
    <s v="No"/>
    <n v="2085526.5"/>
    <s v="ASALARIADO"/>
    <n v="56"/>
  </r>
  <r>
    <n v="909"/>
    <s v="HOMBRE"/>
    <n v="930427.8"/>
    <s v="ASALARIADO"/>
    <s v="SECTOR PRIVADO"/>
    <s v="SI"/>
    <x v="0"/>
    <s v="NO"/>
    <n v="33"/>
    <s v="No"/>
    <s v="No"/>
    <n v="930427.8"/>
    <s v="ASALARIADO"/>
    <n v="33"/>
  </r>
  <r>
    <n v="910"/>
    <s v="HOMBRE"/>
    <n v="150000"/>
    <s v="ASALARIADO"/>
    <s v="SECTOR PRIVADO"/>
    <s v="SI"/>
    <x v="0"/>
    <s v="NO"/>
    <n v="43"/>
    <s v="No"/>
    <s v="No"/>
    <n v="150000"/>
    <s v="ASALARIADO"/>
    <n v="43"/>
  </r>
  <r>
    <n v="911"/>
    <s v="HOMBRE"/>
    <n v="299647"/>
    <s v="ASEGURADO VOLUNTARIO"/>
    <s v="SECTOR PRIVADO"/>
    <s v="SI"/>
    <x v="0"/>
    <s v="NO"/>
    <n v="75"/>
    <s v="No"/>
    <s v="No"/>
    <n v="299647"/>
    <s v="ASEGURADO VOLUNTARIO"/>
    <n v="75"/>
  </r>
  <r>
    <n v="912"/>
    <s v="HOMBRE"/>
    <n v="385548"/>
    <s v="TRABAJADOR INDEPENDIENTE"/>
    <s v="SECTOR PRIVADO"/>
    <s v="SI"/>
    <x v="0"/>
    <s v="SI"/>
    <n v="66"/>
    <s v="No"/>
    <s v="No"/>
    <n v="385548"/>
    <s v="TRABAJADOR INDEPENDIENTE"/>
    <n v="66"/>
  </r>
  <r>
    <n v="913"/>
    <s v="HOMBRE"/>
    <n v="2894048.26"/>
    <s v="PENSIONADOS EN SU PROPIO SISTEMA"/>
    <s v="SECTOR PUBLICO"/>
    <s v="SI"/>
    <x v="0"/>
    <s v="NO"/>
    <n v="63"/>
    <s v="Atípico"/>
    <s v="No"/>
    <n v="2894048.26"/>
    <s v="PENSIONADOS EN SU PROPIO SISTEMA"/>
    <n v="63"/>
  </r>
  <r>
    <n v="914"/>
    <s v="MUJER"/>
    <n v="297046"/>
    <s v="ASEGURADO VOLUNTARIO"/>
    <s v="SECTOR PRIVADO"/>
    <s v="SI"/>
    <x v="0"/>
    <s v="SI"/>
    <n v="60"/>
    <s v="No"/>
    <s v="No"/>
    <n v="297046"/>
    <s v="ASEGURADO VOLUNTARIO"/>
    <n v="60"/>
  </r>
  <r>
    <n v="915"/>
    <s v="MUJER"/>
    <n v="451350"/>
    <s v="ASALARIADO"/>
    <s v="SECTOR PRIVADO"/>
    <s v="SI"/>
    <x v="0"/>
    <s v="NO"/>
    <n v="25"/>
    <s v="No"/>
    <s v="No"/>
    <n v="451350"/>
    <s v="ASALARIADO"/>
    <n v="25"/>
  </r>
  <r>
    <n v="916"/>
    <s v="MUJER"/>
    <n v="639148"/>
    <s v="TRABAJADOR INDEPENDIENTE"/>
    <s v="SECTOR PRIVADO"/>
    <s v="SI"/>
    <x v="1"/>
    <s v="NO"/>
    <n v="66"/>
    <s v="No"/>
    <s v="No"/>
    <n v="639148"/>
    <s v="TRABAJADOR INDEPENDIENTE"/>
    <n v="66"/>
  </r>
  <r>
    <n v="917"/>
    <s v="HOMBRE"/>
    <n v="1529085.26"/>
    <s v="ASALARIADO"/>
    <s v="SECTOR PUBLICO"/>
    <s v="SI"/>
    <x v="0"/>
    <s v="NO"/>
    <n v="28"/>
    <s v="No"/>
    <s v="No"/>
    <n v="1529085.26"/>
    <s v="ASALARIADO"/>
    <n v="28"/>
  </r>
  <r>
    <n v="918"/>
    <s v="HOMBRE"/>
    <n v="230212.72"/>
    <s v="ASALARIADO"/>
    <s v="SECTOR PRIVADO"/>
    <s v="SI"/>
    <x v="0"/>
    <s v="NO"/>
    <n v="20"/>
    <s v="No"/>
    <s v="No"/>
    <n v="230212.72"/>
    <s v="ASALARIADO"/>
    <n v="20"/>
  </r>
  <r>
    <n v="919"/>
    <s v="HOMBRE"/>
    <n v="620245"/>
    <s v="TRABAJADOR INDEPENDIENTE"/>
    <s v="SECTOR PRIVADO"/>
    <s v="SI"/>
    <x v="0"/>
    <s v="SI"/>
    <n v="37"/>
    <s v="No"/>
    <s v="No"/>
    <n v="620245"/>
    <s v="TRABAJADOR INDEPENDIENTE"/>
    <n v="37"/>
  </r>
  <r>
    <n v="920"/>
    <s v="HOMBRE"/>
    <n v="353240"/>
    <s v="ASALARIADO"/>
    <s v="SECTOR PUBLICO"/>
    <s v="SI"/>
    <x v="0"/>
    <s v="NO"/>
    <n v="35"/>
    <s v="No"/>
    <s v="No"/>
    <n v="353240"/>
    <s v="ASALARIADO"/>
    <n v="35"/>
  </r>
  <r>
    <n v="921"/>
    <s v="HOMBRE"/>
    <n v="523001.59999999998"/>
    <s v="ASALARIADO"/>
    <s v="SECTOR PRIVADO"/>
    <s v="SI"/>
    <x v="0"/>
    <s v="NO"/>
    <n v="38"/>
    <s v="No"/>
    <s v="No"/>
    <n v="523001.59999999998"/>
    <s v="ASALARIADO"/>
    <n v="38"/>
  </r>
  <r>
    <n v="922"/>
    <s v="HOMBRE"/>
    <n v="477172.1"/>
    <s v="ASALARIADO"/>
    <s v="SECTOR PRIVADO"/>
    <s v="SI"/>
    <x v="0"/>
    <s v="NO"/>
    <n v="20"/>
    <s v="No"/>
    <s v="No"/>
    <n v="477172.1"/>
    <s v="ASALARIADO"/>
    <n v="20"/>
  </r>
  <r>
    <n v="923"/>
    <s v="HOMBRE"/>
    <n v="297046"/>
    <s v="TRABAJADOR INDEPENDIENTE"/>
    <s v="SECTOR PRIVADO"/>
    <s v="SI"/>
    <x v="0"/>
    <s v="NO"/>
    <n v="35"/>
    <s v="No"/>
    <s v="No"/>
    <n v="297046"/>
    <s v="TRABAJADOR INDEPENDIENTE"/>
    <n v="35"/>
  </r>
  <r>
    <n v="924"/>
    <s v="HOMBRE"/>
    <n v="458557"/>
    <s v="TRABAJADOR INDEPENDIENTE"/>
    <s v="SECTOR PRIVADO"/>
    <s v="SI"/>
    <x v="1"/>
    <s v="SI"/>
    <n v="41"/>
    <s v="No"/>
    <s v="No"/>
    <n v="458557"/>
    <s v="TRABAJADOR INDEPENDIENTE"/>
    <n v="41"/>
  </r>
  <r>
    <n v="925"/>
    <s v="HOMBRE"/>
    <n v="639148"/>
    <s v="TRABAJADOR INDEPENDIENTE"/>
    <s v="SECTOR PRIVADO"/>
    <s v="SI"/>
    <x v="0"/>
    <s v="SI"/>
    <n v="50"/>
    <s v="No"/>
    <s v="No"/>
    <n v="639148"/>
    <s v="TRABAJADOR INDEPENDIENTE"/>
    <n v="50"/>
  </r>
  <r>
    <n v="926"/>
    <s v="MUJER"/>
    <n v="299647"/>
    <s v="ASEGURADO VOLUNTARIO"/>
    <s v="SECTOR PRIVADO"/>
    <s v="SI"/>
    <x v="0"/>
    <s v="NO"/>
    <n v="68"/>
    <s v="No"/>
    <s v="No"/>
    <n v="299647"/>
    <s v="ASEGURADO VOLUNTARIO"/>
    <n v="68"/>
  </r>
  <r>
    <n v="927"/>
    <s v="MUJER"/>
    <n v="996543.9"/>
    <s v="ASALARIADO"/>
    <s v="SECTOR PUBLICO"/>
    <s v="SI"/>
    <x v="0"/>
    <s v="NO"/>
    <n v="54"/>
    <s v="No"/>
    <s v="No"/>
    <n v="996543.9"/>
    <s v="ASALARIADO"/>
    <n v="54"/>
  </r>
  <r>
    <n v="928"/>
    <s v="HOMBRE"/>
    <n v="355000"/>
    <s v="ASALARIADO"/>
    <s v="SECTOR PRIVADO"/>
    <s v="SI"/>
    <x v="0"/>
    <s v="NO"/>
    <n v="60"/>
    <s v="No"/>
    <s v="No"/>
    <n v="355000"/>
    <s v="ASALARIADO"/>
    <n v="60"/>
  </r>
  <r>
    <n v="929"/>
    <s v="MUJER"/>
    <n v="319590"/>
    <s v="ASALARIADO"/>
    <s v="SECTOR PRIVADO"/>
    <s v="SI"/>
    <x v="0"/>
    <s v="NO"/>
    <n v="35"/>
    <s v="No"/>
    <s v="No"/>
    <n v="319590"/>
    <s v="ASALARIADO"/>
    <n v="35"/>
  </r>
  <r>
    <n v="930"/>
    <s v="MUJER"/>
    <n v="74000"/>
    <s v="ASALARIADO"/>
    <s v="SECTOR PRIVADO"/>
    <s v="SI"/>
    <x v="0"/>
    <s v="NO"/>
    <n v="34"/>
    <s v="No"/>
    <s v="No"/>
    <n v="74000"/>
    <s v="ASALARIADO"/>
    <n v="34"/>
  </r>
  <r>
    <n v="931"/>
    <s v="HOMBRE"/>
    <n v="442546.73"/>
    <s v="ASALARIADO"/>
    <s v="SECTOR PRIVADO"/>
    <s v="SI"/>
    <x v="0"/>
    <s v="NO"/>
    <n v="40"/>
    <s v="No"/>
    <s v="No"/>
    <n v="442546.73"/>
    <s v="ASALARIADO"/>
    <n v="40"/>
  </r>
  <r>
    <n v="932"/>
    <s v="HOMBRE"/>
    <n v="1249086"/>
    <s v="PENSIONADOS EN SU PROPIO SISTEMA"/>
    <s v="SECTOR PUBLICO"/>
    <s v="SI"/>
    <x v="0"/>
    <s v="NO"/>
    <n v="73"/>
    <s v="No"/>
    <s v="No"/>
    <n v="1249086"/>
    <s v="PENSIONADOS EN SU PROPIO SISTEMA"/>
    <n v="73"/>
  </r>
  <r>
    <n v="933"/>
    <s v="HOMBRE"/>
    <n v="505000"/>
    <s v="ASALARIADO"/>
    <s v="SECTOR PRIVADO"/>
    <s v="SI"/>
    <x v="0"/>
    <s v="NO"/>
    <n v="21"/>
    <s v="No"/>
    <s v="No"/>
    <n v="505000"/>
    <s v="ASALARIADO"/>
    <n v="21"/>
  </r>
  <r>
    <n v="934"/>
    <s v="HOMBRE"/>
    <n v="2471797"/>
    <s v="PENSIONADOS EN SU PROPIO SISTEMA"/>
    <s v="SECTOR PUBLICO"/>
    <s v="SI"/>
    <x v="0"/>
    <s v="NO"/>
    <n v="78"/>
    <s v="Atípico"/>
    <s v="No"/>
    <n v="2471797"/>
    <s v="PENSIONADOS EN SU PROPIO SISTEMA"/>
    <n v="78"/>
  </r>
  <r>
    <n v="935"/>
    <s v="MUJER"/>
    <n v="146600"/>
    <s v="ASALARIADO"/>
    <s v="SECTOR PRIVADO"/>
    <s v="SI"/>
    <x v="0"/>
    <s v="NO"/>
    <n v="36"/>
    <s v="No"/>
    <s v="No"/>
    <n v="146600"/>
    <s v="ASALARIADO"/>
    <n v="36"/>
  </r>
  <r>
    <n v="936"/>
    <s v="MUJER"/>
    <n v="300932.62"/>
    <s v="ASALARIADO"/>
    <s v="SECTOR PRIVADO"/>
    <s v="SI"/>
    <x v="0"/>
    <s v="NO"/>
    <n v="52"/>
    <s v="No"/>
    <s v="No"/>
    <n v="300932.62"/>
    <s v="ASALARIADO"/>
    <n v="52"/>
  </r>
  <r>
    <n v="937"/>
    <s v="HOMBRE"/>
    <n v="275000"/>
    <s v="ASALARIADO"/>
    <s v="SECTOR PRIVADO"/>
    <s v="SI"/>
    <x v="0"/>
    <s v="NO"/>
    <n v="42"/>
    <s v="No"/>
    <s v="No"/>
    <n v="275000"/>
    <s v="ASALARIADO"/>
    <n v="42"/>
  </r>
  <r>
    <n v="938"/>
    <s v="HOMBRE"/>
    <n v="515165"/>
    <s v="ASALARIADO"/>
    <s v="SECTOR PRIVADO"/>
    <s v="SI"/>
    <x v="0"/>
    <s v="NO"/>
    <n v="46"/>
    <s v="No"/>
    <s v="No"/>
    <n v="515165"/>
    <s v="ASALARIADO"/>
    <n v="46"/>
  </r>
  <r>
    <n v="939"/>
    <s v="MUJER"/>
    <n v="297046"/>
    <s v="ASEGURADO VOLUNTARIO"/>
    <s v="SECTOR PRIVADO"/>
    <s v="SI"/>
    <x v="0"/>
    <s v="NO"/>
    <n v="56"/>
    <s v="No"/>
    <s v="No"/>
    <n v="297046"/>
    <s v="ASEGURADO VOLUNTARIO"/>
    <n v="56"/>
  </r>
  <r>
    <n v="940"/>
    <s v="MUJER"/>
    <n v="1205262.5"/>
    <s v="ASALARIADO"/>
    <s v="SECTOR PUBLICO"/>
    <s v="SI"/>
    <x v="0"/>
    <s v="NO"/>
    <n v="31"/>
    <s v="No"/>
    <s v="No"/>
    <n v="1205262.5"/>
    <s v="ASALARIADO"/>
    <n v="31"/>
  </r>
  <r>
    <n v="941"/>
    <s v="HOMBRE"/>
    <n v="1578046.6"/>
    <s v="ASALARIADO"/>
    <s v="SECTOR PRIVADO"/>
    <s v="SI"/>
    <x v="0"/>
    <s v="NO"/>
    <n v="35"/>
    <s v="No"/>
    <s v="No"/>
    <n v="1578046.6"/>
    <s v="ASALARIADO"/>
    <n v="35"/>
  </r>
  <r>
    <n v="942"/>
    <s v="MUJER"/>
    <n v="271673.09000000003"/>
    <s v="ASALARIADO"/>
    <s v="SECTOR PRIVADO"/>
    <s v="SI"/>
    <x v="0"/>
    <s v="NO"/>
    <n v="24"/>
    <s v="No"/>
    <s v="No"/>
    <n v="271673.09000000003"/>
    <s v="ASALARIADO"/>
    <n v="24"/>
  </r>
  <r>
    <n v="943"/>
    <s v="HOMBRE"/>
    <n v="297050"/>
    <s v="ASEGURADO VOLUNTARIO"/>
    <s v="SECTOR PRIVADO"/>
    <s v="SI"/>
    <x v="0"/>
    <s v="NO"/>
    <n v="46"/>
    <s v="No"/>
    <s v="No"/>
    <n v="297050"/>
    <s v="ASEGURADO VOLUNTARIO"/>
    <n v="46"/>
  </r>
  <r>
    <n v="944"/>
    <s v="MUJER"/>
    <n v="691550"/>
    <s v="ASALARIADO"/>
    <s v="SECTOR PRIVADO"/>
    <s v="SI"/>
    <x v="0"/>
    <s v="SI"/>
    <n v="43"/>
    <s v="No"/>
    <s v="No"/>
    <n v="691550"/>
    <s v="ASALARIADO"/>
    <n v="43"/>
  </r>
  <r>
    <n v="945"/>
    <s v="MUJER"/>
    <n v="322474"/>
    <s v="ASEGURADO VOLUNTARIO"/>
    <s v="SECTOR PRIVADO"/>
    <s v="SI"/>
    <x v="0"/>
    <s v="NO"/>
    <n v="28"/>
    <s v="No"/>
    <s v="No"/>
    <n v="322474"/>
    <s v="ASEGURADO VOLUNTARIO"/>
    <n v="28"/>
  </r>
  <r>
    <n v="946"/>
    <s v="HOMBRE"/>
    <n v="540083"/>
    <s v="TRABAJADOR INDEPENDIENTE"/>
    <s v="SECTOR PRIVADO"/>
    <s v="SI"/>
    <x v="0"/>
    <s v="SI"/>
    <n v="60"/>
    <s v="No"/>
    <s v="No"/>
    <n v="540083"/>
    <s v="TRABAJADOR INDEPENDIENTE"/>
    <n v="60"/>
  </r>
  <r>
    <n v="947"/>
    <s v="MUJER"/>
    <n v="291108"/>
    <s v="ASALARIADO"/>
    <s v="SECTOR PRIVADO"/>
    <s v="SI"/>
    <x v="1"/>
    <s v="NO"/>
    <n v="40"/>
    <s v="No"/>
    <s v="No"/>
    <n v="291108"/>
    <s v="ASALARIADO"/>
    <n v="40"/>
  </r>
  <r>
    <n v="948"/>
    <s v="MUJER"/>
    <n v="557449.5"/>
    <s v="ASALARIADO"/>
    <s v="SECTOR PUBLICO"/>
    <s v="SI"/>
    <x v="0"/>
    <s v="NO"/>
    <n v="36"/>
    <s v="No"/>
    <s v="No"/>
    <n v="557449.5"/>
    <s v="ASALARIADO"/>
    <n v="36"/>
  </r>
  <r>
    <n v="949"/>
    <s v="HOMBRE"/>
    <n v="682612"/>
    <s v="ASALARIADO"/>
    <s v="SECTOR PRIVADO"/>
    <s v="SI"/>
    <x v="0"/>
    <s v="NO"/>
    <n v="31"/>
    <s v="No"/>
    <s v="No"/>
    <n v="682612"/>
    <s v="ASALARIADO"/>
    <n v="31"/>
  </r>
  <r>
    <n v="950"/>
    <s v="MUJER"/>
    <n v="359550"/>
    <s v="ASALARIADO"/>
    <s v="SECTOR PRIVADO"/>
    <s v="SI"/>
    <x v="0"/>
    <s v="NO"/>
    <n v="54"/>
    <s v="No"/>
    <s v="No"/>
    <n v="359550"/>
    <s v="ASALARIADO"/>
    <n v="54"/>
  </r>
  <r>
    <n v="951"/>
    <s v="MUJER"/>
    <n v="444886.15"/>
    <s v="ASALARIADO"/>
    <s v="SECTOR PRIVADO"/>
    <s v="SI"/>
    <x v="0"/>
    <s v="NO"/>
    <n v="43"/>
    <s v="No"/>
    <s v="No"/>
    <n v="444886.15"/>
    <s v="ASALARIADO"/>
    <n v="43"/>
  </r>
  <r>
    <n v="952"/>
    <s v="HOMBRE"/>
    <n v="1027375.02"/>
    <s v="PENSIONADOS EN SU PROPIO SISTEMA"/>
    <s v="SECTOR PUBLICO"/>
    <s v="SI"/>
    <x v="0"/>
    <s v="NO"/>
    <n v="65"/>
    <s v="No"/>
    <s v="No"/>
    <n v="1027375.02"/>
    <s v="PENSIONADOS EN SU PROPIO SISTEMA"/>
    <n v="65"/>
  </r>
  <r>
    <n v="953"/>
    <s v="HOMBRE"/>
    <n v="297046"/>
    <s v="ASEGURADO VOLUNTARIO"/>
    <s v="SECTOR PRIVADO"/>
    <s v="SI"/>
    <x v="0"/>
    <s v="NO"/>
    <n v="24"/>
    <s v="No"/>
    <s v="No"/>
    <n v="297046"/>
    <s v="ASEGURADO VOLUNTARIO"/>
    <n v="24"/>
  </r>
  <r>
    <n v="954"/>
    <s v="HOMBRE"/>
    <n v="266831.25"/>
    <s v="ASALARIADO"/>
    <s v="SECTOR PRIVADO"/>
    <s v="SI"/>
    <x v="0"/>
    <s v="NO"/>
    <n v="21"/>
    <s v="No"/>
    <s v="No"/>
    <n v="266831.25"/>
    <s v="ASALARIADO"/>
    <n v="21"/>
  </r>
  <r>
    <n v="955"/>
    <s v="HOMBRE"/>
    <n v="943684.2"/>
    <s v="ASALARIADO"/>
    <s v="SECTOR PUBLICO"/>
    <s v="SI"/>
    <x v="0"/>
    <s v="NO"/>
    <n v="39"/>
    <s v="No"/>
    <s v="No"/>
    <n v="943684.2"/>
    <s v="ASALARIADO"/>
    <n v="39"/>
  </r>
  <r>
    <n v="956"/>
    <s v="HOMBRE"/>
    <n v="814208"/>
    <s v="TRABAJADOR INDEPENDIENTE"/>
    <s v="SECTOR PRIVADO"/>
    <s v="SI"/>
    <x v="0"/>
    <s v="NO"/>
    <n v="49"/>
    <s v="No"/>
    <s v="No"/>
    <n v="814208"/>
    <s v="TRABAJADOR INDEPENDIENTE"/>
    <n v="49"/>
  </r>
  <r>
    <n v="957"/>
    <s v="HOMBRE"/>
    <n v="298155"/>
    <s v="TRABAJADOR INDEPENDIENTE"/>
    <s v="SECTOR PRIVADO"/>
    <s v="SI"/>
    <x v="0"/>
    <s v="NO"/>
    <n v="63"/>
    <s v="No"/>
    <s v="No"/>
    <n v="298155"/>
    <s v="TRABAJADOR INDEPENDIENTE"/>
    <n v="63"/>
  </r>
  <r>
    <n v="958"/>
    <s v="MUJER"/>
    <n v="1102583.95"/>
    <s v="ASALARIADO"/>
    <s v="SECTOR PRIVADO"/>
    <s v="SI"/>
    <x v="0"/>
    <s v="NO"/>
    <n v="36"/>
    <s v="No"/>
    <s v="No"/>
    <n v="1102583.95"/>
    <s v="ASALARIADO"/>
    <n v="36"/>
  </r>
  <r>
    <n v="959"/>
    <s v="HOMBRE"/>
    <n v="326749"/>
    <s v="ASEGURADO VOLUNTARIO"/>
    <s v="SECTOR PRIVADO"/>
    <s v="SI"/>
    <x v="0"/>
    <s v="NO"/>
    <n v="47"/>
    <s v="No"/>
    <s v="No"/>
    <n v="326749"/>
    <s v="ASEGURADO VOLUNTARIO"/>
    <n v="47"/>
  </r>
  <r>
    <n v="960"/>
    <s v="HOMBRE"/>
    <n v="419576"/>
    <s v="TRABAJADOR INDEPENDIENTE"/>
    <s v="SECTOR PRIVADO"/>
    <s v="SI"/>
    <x v="0"/>
    <s v="NO"/>
    <n v="59"/>
    <s v="No"/>
    <s v="No"/>
    <n v="419576"/>
    <s v="TRABAJADOR INDEPENDIENTE"/>
    <n v="59"/>
  </r>
  <r>
    <n v="961"/>
    <s v="MUJER"/>
    <n v="1828056.75"/>
    <s v="ASALARIADO"/>
    <s v="SECTOR PRIVADO"/>
    <s v="SI"/>
    <x v="0"/>
    <s v="NO"/>
    <n v="40"/>
    <s v="No"/>
    <s v="No"/>
    <n v="1828056.75"/>
    <s v="ASALARIADO"/>
    <n v="40"/>
  </r>
  <r>
    <n v="962"/>
    <s v="HOMBRE"/>
    <n v="1335784.1399999999"/>
    <s v="ASALARIADO"/>
    <s v="SECTOR PRIVADO"/>
    <s v="SI"/>
    <x v="0"/>
    <s v="NO"/>
    <n v="36"/>
    <s v="No"/>
    <s v="No"/>
    <n v="1335784.1399999999"/>
    <s v="ASALARIADO"/>
    <n v="36"/>
  </r>
  <r>
    <n v="963"/>
    <s v="HOMBRE"/>
    <n v="302470"/>
    <s v="ASEGURADO VOLUNTARIO"/>
    <s v="SECTOR PRIVADO"/>
    <s v="SI"/>
    <x v="0"/>
    <s v="NO"/>
    <n v="43"/>
    <s v="No"/>
    <s v="No"/>
    <n v="302470"/>
    <s v="ASEGURADO VOLUNTARIO"/>
    <n v="43"/>
  </r>
  <r>
    <n v="964"/>
    <s v="MUJER"/>
    <n v="538365"/>
    <s v="PENSIONADOS EN SU PROPIO SISTEMA"/>
    <s v="SECTOR PUBLICO"/>
    <s v="SI"/>
    <x v="0"/>
    <s v="NO"/>
    <n v="71"/>
    <s v="No"/>
    <s v="No"/>
    <n v="538365"/>
    <s v="PENSIONADOS EN SU PROPIO SISTEMA"/>
    <n v="71"/>
  </r>
  <r>
    <n v="965"/>
    <s v="MUJER"/>
    <n v="383420.24"/>
    <s v="ASALARIADO"/>
    <s v="SECTOR PRIVADO"/>
    <s v="SI"/>
    <x v="0"/>
    <s v="NO"/>
    <n v="23"/>
    <s v="No"/>
    <s v="No"/>
    <n v="383420.24"/>
    <s v="ASALARIADO"/>
    <n v="23"/>
  </r>
  <r>
    <n v="966"/>
    <s v="MUJER"/>
    <n v="2385230"/>
    <s v="ASALARIADO"/>
    <s v="SECTOR PRIVADO"/>
    <s v="SI"/>
    <x v="0"/>
    <s v="NO"/>
    <n v="61"/>
    <s v="Atípico"/>
    <s v="No"/>
    <n v="2385230"/>
    <s v="ASALARIADO"/>
    <n v="61"/>
  </r>
  <r>
    <n v="967"/>
    <s v="MUJER"/>
    <n v="300018"/>
    <s v="ASEGURADO VOLUNTARIO"/>
    <s v="SECTOR PRIVADO"/>
    <s v="SI"/>
    <x v="0"/>
    <s v="NO"/>
    <n v="47"/>
    <s v="No"/>
    <s v="No"/>
    <n v="300018"/>
    <s v="ASEGURADO VOLUNTARIO"/>
    <n v="47"/>
  </r>
  <r>
    <n v="968"/>
    <s v="MUJER"/>
    <n v="309100.09999999998"/>
    <s v="ASALARIADO"/>
    <s v="SECTOR PRIVADO"/>
    <s v="SI"/>
    <x v="0"/>
    <s v="NO"/>
    <n v="20"/>
    <s v="No"/>
    <s v="No"/>
    <n v="309100.09999999998"/>
    <s v="ASALARIADO"/>
    <n v="20"/>
  </r>
  <r>
    <n v="969"/>
    <s v="HOMBRE"/>
    <n v="300000"/>
    <s v="ASALARIADO"/>
    <s v="SECTOR PRIVADO"/>
    <s v="SI"/>
    <x v="0"/>
    <s v="NO"/>
    <n v="60"/>
    <s v="No"/>
    <s v="No"/>
    <n v="300000"/>
    <s v="ASALARIADO"/>
    <n v="60"/>
  </r>
  <r>
    <n v="970"/>
    <s v="HOMBRE"/>
    <n v="420000"/>
    <s v="ASALARIADO"/>
    <s v="SECTOR PRIVADO"/>
    <s v="SI"/>
    <x v="0"/>
    <s v="NO"/>
    <n v="25"/>
    <s v="No"/>
    <s v="No"/>
    <n v="420000"/>
    <s v="ASALARIADO"/>
    <n v="25"/>
  </r>
  <r>
    <n v="971"/>
    <s v="HOMBRE"/>
    <n v="1326988.8"/>
    <s v="ASALARIADO"/>
    <s v="SECTOR PUBLICO"/>
    <s v="SI"/>
    <x v="0"/>
    <s v="NO"/>
    <n v="38"/>
    <s v="No"/>
    <s v="No"/>
    <n v="1326988.8"/>
    <s v="ASALARIADO"/>
    <n v="38"/>
  </r>
  <r>
    <n v="972"/>
    <s v="HOMBRE"/>
    <n v="405798"/>
    <s v="TRABAJADOR INDEPENDIENTE"/>
    <s v="SECTOR PRIVADO"/>
    <s v="SI"/>
    <x v="0"/>
    <s v="SI"/>
    <n v="60"/>
    <s v="No"/>
    <s v="No"/>
    <n v="405798"/>
    <s v="TRABAJADOR INDEPENDIENTE"/>
    <n v="60"/>
  </r>
  <r>
    <n v="973"/>
    <s v="MUJER"/>
    <n v="299647"/>
    <s v="ASEGURADO VOLUNTARIO"/>
    <s v="SECTOR PRIVADO"/>
    <s v="SI"/>
    <x v="0"/>
    <s v="NO"/>
    <n v="40"/>
    <s v="No"/>
    <s v="No"/>
    <n v="299647"/>
    <s v="ASEGURADO VOLUNTARIO"/>
    <n v="40"/>
  </r>
  <r>
    <n v="974"/>
    <s v="MUJER"/>
    <n v="837414"/>
    <s v="TRABAJADOR INDEPENDIENTE"/>
    <s v="SECTOR PRIVADO"/>
    <s v="SI"/>
    <x v="0"/>
    <s v="NO"/>
    <n v="65"/>
    <s v="No"/>
    <s v="No"/>
    <n v="837414"/>
    <s v="TRABAJADOR INDEPENDIENTE"/>
    <n v="65"/>
  </r>
  <r>
    <n v="975"/>
    <s v="HOMBRE"/>
    <n v="329119.93"/>
    <s v="ASALARIADO"/>
    <s v="SECTOR PRIVADO"/>
    <s v="SI"/>
    <x v="0"/>
    <s v="NO"/>
    <n v="28"/>
    <s v="No"/>
    <s v="No"/>
    <n v="329119.93"/>
    <s v="ASALARIADO"/>
    <n v="28"/>
  </r>
  <r>
    <n v="976"/>
    <s v="HOMBRE"/>
    <n v="966467.2"/>
    <s v="ASALARIADO"/>
    <s v="SECTOR PRIVADO"/>
    <s v="SI"/>
    <x v="1"/>
    <s v="NO"/>
    <n v="29"/>
    <s v="No"/>
    <s v="No"/>
    <n v="966467.2"/>
    <s v="ASALARIADO"/>
    <n v="29"/>
  </r>
  <r>
    <n v="977"/>
    <s v="MUJER"/>
    <n v="424747.4"/>
    <s v="ASALARIADO"/>
    <s v="SECTOR PRIVADO"/>
    <s v="SI"/>
    <x v="0"/>
    <s v="NO"/>
    <n v="49"/>
    <s v="No"/>
    <s v="No"/>
    <n v="424747.4"/>
    <s v="ASALARIADO"/>
    <n v="49"/>
  </r>
  <r>
    <n v="978"/>
    <s v="MUJER"/>
    <n v="951165"/>
    <s v="PENSIONADOS EN SU PROPIO SISTEMA"/>
    <s v="SECTOR PUBLICO"/>
    <s v="SI"/>
    <x v="0"/>
    <s v="NO"/>
    <n v="69"/>
    <s v="No"/>
    <s v="No"/>
    <n v="951165"/>
    <s v="PENSIONADOS EN SU PROPIO SISTEMA"/>
    <n v="69"/>
  </r>
  <r>
    <n v="979"/>
    <s v="HOMBRE"/>
    <n v="480560.24"/>
    <s v="ASALARIADO"/>
    <s v="SECTOR PRIVADO"/>
    <s v="SI"/>
    <x v="0"/>
    <s v="NO"/>
    <n v="25"/>
    <s v="No"/>
    <s v="No"/>
    <n v="480560.24"/>
    <s v="ASALARIADO"/>
    <n v="25"/>
  </r>
  <r>
    <n v="980"/>
    <s v="MUJER"/>
    <n v="1713724"/>
    <s v="PENSIONADOS EN SU PROPIO SISTEMA"/>
    <s v="SECTOR PUBLICO"/>
    <s v="SI"/>
    <x v="0"/>
    <s v="NO"/>
    <n v="63"/>
    <s v="No"/>
    <s v="No"/>
    <n v="1713724"/>
    <s v="PENSIONADOS EN SU PROPIO SISTEMA"/>
    <n v="63"/>
  </r>
  <r>
    <n v="981"/>
    <s v="HOMBRE"/>
    <n v="848691.7"/>
    <s v="ASALARIADO"/>
    <s v="SECTOR PRIVADO"/>
    <s v="SI"/>
    <x v="0"/>
    <s v="NO"/>
    <n v="49"/>
    <s v="No"/>
    <s v="No"/>
    <n v="848691.7"/>
    <s v="ASALARIADO"/>
    <n v="49"/>
  </r>
  <r>
    <n v="982"/>
    <s v="MUJER"/>
    <n v="297046"/>
    <s v="ASEGURADO VOLUNTARIO"/>
    <s v="SECTOR PRIVADO"/>
    <s v="SI"/>
    <x v="1"/>
    <s v="NO"/>
    <n v="51"/>
    <s v="No"/>
    <s v="No"/>
    <n v="297046"/>
    <s v="ASEGURADO VOLUNTARIO"/>
    <n v="51"/>
  </r>
  <r>
    <n v="983"/>
    <s v="HOMBRE"/>
    <n v="278030.99"/>
    <s v="CONVENIOS ESPECIALES DE TRABAJADORES INDEPENDIENTES"/>
    <s v="SECTOR PRIVADO"/>
    <s v="SI"/>
    <x v="0"/>
    <s v="NO"/>
    <n v="30"/>
    <s v="No"/>
    <s v="No"/>
    <n v="278030.99"/>
    <s v="CONVENIOS ESPECIALES DE TRABAJADORES INDEPENDIENTES"/>
    <n v="30"/>
  </r>
  <r>
    <n v="984"/>
    <s v="MUJER"/>
    <n v="297045"/>
    <s v="ASEGURADO VOLUNTARIO"/>
    <s v="SECTOR PRIVADO"/>
    <s v="SI"/>
    <x v="0"/>
    <s v="NO"/>
    <n v="59"/>
    <s v="No"/>
    <s v="No"/>
    <n v="297045"/>
    <s v="ASEGURADO VOLUNTARIO"/>
    <n v="59"/>
  </r>
  <r>
    <n v="985"/>
    <s v="MUJER"/>
    <n v="297973.5"/>
    <s v="ASALARIADO"/>
    <s v="SECTOR PUBLICO"/>
    <s v="SI"/>
    <x v="0"/>
    <s v="SI"/>
    <n v="42"/>
    <s v="No"/>
    <s v="No"/>
    <n v="297973.5"/>
    <s v="ASALARIADO"/>
    <n v="42"/>
  </r>
  <r>
    <n v="986"/>
    <s v="MUJER"/>
    <n v="1079349.94"/>
    <s v="ASALARIADO"/>
    <s v="SECTOR PRIVADO"/>
    <s v="SI"/>
    <x v="0"/>
    <s v="NO"/>
    <n v="37"/>
    <s v="No"/>
    <s v="No"/>
    <n v="1079349.94"/>
    <s v="ASALARIADO"/>
    <n v="37"/>
  </r>
  <r>
    <n v="987"/>
    <s v="HOMBRE"/>
    <n v="326749"/>
    <s v="ASEGURADO VOLUNTARIO"/>
    <s v="SECTOR PRIVADO"/>
    <s v="SI"/>
    <x v="0"/>
    <s v="NO"/>
    <n v="56"/>
    <s v="No"/>
    <s v="No"/>
    <n v="326749"/>
    <s v="ASEGURADO VOLUNTARIO"/>
    <n v="56"/>
  </r>
  <r>
    <n v="988"/>
    <s v="HOMBRE"/>
    <n v="377926.85"/>
    <s v="ASALARIADO"/>
    <s v="SECTOR PRIVADO"/>
    <s v="SI"/>
    <x v="0"/>
    <s v="NO"/>
    <n v="22"/>
    <s v="No"/>
    <s v="No"/>
    <n v="377926.85"/>
    <s v="ASALARIADO"/>
    <n v="22"/>
  </r>
  <r>
    <n v="989"/>
    <s v="HOMBRE"/>
    <n v="324047"/>
    <s v="TRABAJADOR INDEPENDIENTE"/>
    <s v="SECTOR PRIVADO"/>
    <s v="SI"/>
    <x v="1"/>
    <s v="SI"/>
    <n v="48"/>
    <s v="No"/>
    <s v="No"/>
    <n v="324047"/>
    <s v="TRABAJADOR INDEPENDIENTE"/>
    <n v="48"/>
  </r>
  <r>
    <n v="990"/>
    <s v="MUJER"/>
    <n v="374301"/>
    <s v="TRABAJADOR INDEPENDIENTE"/>
    <s v="SECTOR PRIVADO"/>
    <s v="SI"/>
    <x v="0"/>
    <s v="NO"/>
    <n v="33"/>
    <s v="No"/>
    <s v="No"/>
    <n v="374301"/>
    <s v="TRABAJADOR INDEPENDIENTE"/>
    <n v="33"/>
  </r>
  <r>
    <n v="991"/>
    <s v="MUJER"/>
    <n v="297973.8"/>
    <s v="ASALARIADO"/>
    <s v="SECTOR PUBLICO"/>
    <s v="SI"/>
    <x v="0"/>
    <s v="NO"/>
    <n v="60"/>
    <s v="No"/>
    <s v="No"/>
    <n v="297973.8"/>
    <s v="ASALARIADO"/>
    <n v="60"/>
  </r>
  <r>
    <n v="992"/>
    <s v="MUJER"/>
    <n v="355060"/>
    <s v="ASALARIADO"/>
    <s v="SECTOR PRIVADO"/>
    <s v="SI"/>
    <x v="1"/>
    <s v="NO"/>
    <n v="56"/>
    <s v="No"/>
    <s v="No"/>
    <n v="355060"/>
    <s v="ASALARIADO"/>
    <n v="56"/>
  </r>
  <r>
    <n v="993"/>
    <s v="MUJER"/>
    <n v="297046"/>
    <s v="ASEGURADO VOLUNTARIO"/>
    <s v="SECTOR PRIVADO"/>
    <s v="SI"/>
    <x v="0"/>
    <s v="NO"/>
    <n v="19"/>
    <s v="No"/>
    <s v="No"/>
    <n v="297046"/>
    <s v="ASEGURADO VOLUNTARIO"/>
    <n v="19"/>
  </r>
  <r>
    <n v="994"/>
    <s v="HOMBRE"/>
    <n v="342028"/>
    <s v="ASALARIADO"/>
    <s v="SECTOR PRIVADO"/>
    <s v="SI"/>
    <x v="0"/>
    <s v="NO"/>
    <n v="35"/>
    <s v="No"/>
    <s v="No"/>
    <n v="342028"/>
    <s v="ASALARIADO"/>
    <n v="35"/>
  </r>
  <r>
    <n v="995"/>
    <s v="HOMBRE"/>
    <n v="343836"/>
    <s v="TRABAJADOR INDEPENDIENTE"/>
    <s v="SECTOR PRIVADO"/>
    <s v="SI"/>
    <x v="1"/>
    <s v="SI"/>
    <n v="40"/>
    <s v="No"/>
    <s v="No"/>
    <n v="343836"/>
    <s v="TRABAJADOR INDEPENDIENTE"/>
    <n v="40"/>
  </r>
  <r>
    <n v="996"/>
    <s v="HOMBRE"/>
    <n v="430591.65"/>
    <s v="ASALARIADO"/>
    <s v="SECTOR PRIVADO"/>
    <s v="SI"/>
    <x v="0"/>
    <s v="NO"/>
    <n v="23"/>
    <s v="No"/>
    <s v="No"/>
    <n v="430591.65"/>
    <s v="ASALARIADO"/>
    <n v="23"/>
  </r>
  <r>
    <n v="997"/>
    <s v="HOMBRE"/>
    <n v="979079.94"/>
    <s v="ASALARIADO"/>
    <s v="SECTOR PUBLICO"/>
    <s v="SI"/>
    <x v="0"/>
    <s v="NO"/>
    <n v="48"/>
    <s v="No"/>
    <s v="No"/>
    <n v="979079.94"/>
    <s v="ASALARIADO"/>
    <n v="48"/>
  </r>
  <r>
    <n v="998"/>
    <s v="MUJER"/>
    <n v="428662.7"/>
    <s v="ASALARIADO"/>
    <s v="SECTOR PRIVADO"/>
    <s v="SI"/>
    <x v="1"/>
    <s v="NO"/>
    <n v="45"/>
    <s v="No"/>
    <s v="No"/>
    <n v="428662.7"/>
    <s v="ASALARIADO"/>
    <n v="45"/>
  </r>
  <r>
    <n v="999"/>
    <s v="HOMBRE"/>
    <n v="278030"/>
    <s v="CONVENIOS ESPECIALES DE TRABAJADORES INDEPENDIENTES"/>
    <s v="SECTOR PRIVADO"/>
    <s v="SI"/>
    <x v="0"/>
    <s v="NO"/>
    <n v="62"/>
    <s v="No"/>
    <s v="No"/>
    <n v="278030"/>
    <s v="CONVENIOS ESPECIALES DE TRABAJADORES INDEPENDIENTES"/>
    <n v="62"/>
  </r>
  <r>
    <n v="1000"/>
    <s v="HOMBRE"/>
    <n v="324741.92"/>
    <s v="ASALARIADO"/>
    <s v="SECTOR PRIVADO"/>
    <s v="SI"/>
    <x v="1"/>
    <s v="NO"/>
    <n v="47"/>
    <s v="No"/>
    <s v="No"/>
    <n v="324741.92"/>
    <s v="ASALARIADO"/>
    <n v="47"/>
  </r>
  <r>
    <n v="1001"/>
    <s v="HOMBRE"/>
    <n v="390128.11"/>
    <s v="ASALARIADO"/>
    <s v="SECTOR PRIVADO"/>
    <s v="SI"/>
    <x v="0"/>
    <s v="NO"/>
    <n v="30"/>
    <s v="No"/>
    <s v="No"/>
    <n v="390128.11"/>
    <s v="ASALARIADO"/>
    <n v="30"/>
  </r>
  <r>
    <n v="1002"/>
    <s v="HOMBRE"/>
    <n v="713928"/>
    <s v="ASALARIADO"/>
    <s v="SECTOR PRIVADO"/>
    <s v="SI"/>
    <x v="1"/>
    <s v="NO"/>
    <n v="24"/>
    <s v="No"/>
    <s v="No"/>
    <n v="713928"/>
    <s v="ASALARIADO"/>
    <n v="24"/>
  </r>
  <r>
    <n v="1003"/>
    <s v="HOMBRE"/>
    <n v="1077120"/>
    <s v="ASALARIADO"/>
    <s v="SECTOR PRIVADO"/>
    <s v="SI"/>
    <x v="0"/>
    <s v="NO"/>
    <n v="44"/>
    <s v="No"/>
    <s v="No"/>
    <n v="1077120"/>
    <s v="ASALARIADO"/>
    <n v="44"/>
  </r>
  <r>
    <n v="1004"/>
    <s v="MUJER"/>
    <n v="433738.95"/>
    <s v="ASALARIADO"/>
    <s v="SECTOR PRIVADO"/>
    <s v="SI"/>
    <x v="0"/>
    <s v="NO"/>
    <n v="45"/>
    <s v="No"/>
    <s v="No"/>
    <n v="433738.95"/>
    <s v="ASALARIADO"/>
    <n v="45"/>
  </r>
  <r>
    <n v="1005"/>
    <s v="MUJER"/>
    <n v="176387.09"/>
    <s v="PENSIONADOS EN SU PROPIO SISTEMA"/>
    <s v="SECTOR PUBLICO"/>
    <s v="SI"/>
    <x v="0"/>
    <s v="NO"/>
    <n v="88"/>
    <s v="No"/>
    <s v="No"/>
    <n v="176387.09"/>
    <s v="PENSIONADOS EN SU PROPIO SISTEMA"/>
    <n v="88"/>
  </r>
  <r>
    <n v="1006"/>
    <s v="HOMBRE"/>
    <n v="278030"/>
    <s v="CONVENIOS ESPECIALES DE TRABAJADORES INDEPENDIENTES"/>
    <s v="SECTOR PRIVADO"/>
    <s v="SI"/>
    <x v="0"/>
    <s v="NO"/>
    <n v="50"/>
    <s v="No"/>
    <s v="No"/>
    <n v="278030"/>
    <s v="CONVENIOS ESPECIALES DE TRABAJADORES INDEPENDIENTES"/>
    <n v="50"/>
  </r>
  <r>
    <n v="1007"/>
    <s v="MUJER"/>
    <n v="1407034.2"/>
    <s v="ASALARIADO"/>
    <s v="SECTOR PRIVADO"/>
    <s v="SI"/>
    <x v="0"/>
    <s v="NO"/>
    <n v="31"/>
    <s v="No"/>
    <s v="No"/>
    <n v="1407034.2"/>
    <s v="ASALARIADO"/>
    <n v="31"/>
  </r>
  <r>
    <n v="1008"/>
    <s v="HOMBRE"/>
    <n v="1656666.67"/>
    <s v="ASALARIADO"/>
    <s v="SECTOR PRIVADO"/>
    <s v="SI"/>
    <x v="0"/>
    <s v="NO"/>
    <n v="37"/>
    <s v="No"/>
    <s v="No"/>
    <n v="1656666.67"/>
    <s v="ASALARIADO"/>
    <n v="37"/>
  </r>
  <r>
    <n v="1009"/>
    <s v="MUJER"/>
    <n v="199161"/>
    <s v="ASALARIADO"/>
    <s v="SECTOR PRIVADO"/>
    <s v="SI"/>
    <x v="1"/>
    <s v="SI"/>
    <n v="54"/>
    <s v="No"/>
    <s v="No"/>
    <n v="199161"/>
    <s v="ASALARIADO"/>
    <n v="54"/>
  </r>
  <r>
    <n v="1010"/>
    <s v="HOMBRE"/>
    <n v="600473"/>
    <s v="ASALARIADO"/>
    <s v="SECTOR PUBLICO"/>
    <s v="SI"/>
    <x v="0"/>
    <s v="NO"/>
    <n v="32"/>
    <s v="No"/>
    <s v="No"/>
    <n v="600473"/>
    <s v="ASALARIADO"/>
    <n v="32"/>
  </r>
  <r>
    <n v="1011"/>
    <s v="HOMBRE"/>
    <n v="544648"/>
    <s v="TRABAJADOR INDEPENDIENTE"/>
    <s v="SECTOR PRIVADO"/>
    <s v="SI"/>
    <x v="0"/>
    <s v="NO"/>
    <n v="39"/>
    <s v="No"/>
    <s v="No"/>
    <n v="544648"/>
    <s v="TRABAJADOR INDEPENDIENTE"/>
    <n v="39"/>
  </r>
  <r>
    <n v="1012"/>
    <s v="MUJER"/>
    <n v="757952.07"/>
    <s v="ASALARIADO"/>
    <s v="SECTOR PUBLICO"/>
    <s v="SI"/>
    <x v="0"/>
    <s v="NO"/>
    <n v="34"/>
    <s v="No"/>
    <s v="No"/>
    <n v="757952.07"/>
    <s v="ASALARIADO"/>
    <n v="34"/>
  </r>
  <r>
    <n v="1013"/>
    <s v="HOMBRE"/>
    <n v="297045"/>
    <s v="ASEGURADO VOLUNTARIO"/>
    <s v="SECTOR PRIVADO"/>
    <s v="SI"/>
    <x v="0"/>
    <s v="NO"/>
    <n v="60"/>
    <s v="No"/>
    <s v="No"/>
    <n v="297045"/>
    <s v="ASEGURADO VOLUNTARIO"/>
    <n v="60"/>
  </r>
  <r>
    <n v="1014"/>
    <s v="MUJER"/>
    <n v="514678"/>
    <s v="PENSIONADOS EN SU PROPIO SISTEMA"/>
    <s v="SECTOR PUBLICO"/>
    <s v="SI"/>
    <x v="0"/>
    <s v="NO"/>
    <n v="73"/>
    <s v="No"/>
    <s v="No"/>
    <n v="514678"/>
    <s v="PENSIONADOS EN SU PROPIO SISTEMA"/>
    <n v="73"/>
  </r>
  <r>
    <n v="1015"/>
    <s v="HOMBRE"/>
    <n v="207840"/>
    <s v="ASALARIADO"/>
    <s v="SECTOR PRIVADO"/>
    <s v="SI"/>
    <x v="1"/>
    <s v="NO"/>
    <n v="41"/>
    <s v="No"/>
    <s v="No"/>
    <n v="207840"/>
    <s v="ASALARIADO"/>
    <n v="41"/>
  </r>
  <r>
    <n v="1016"/>
    <s v="MUJER"/>
    <n v="592970"/>
    <s v="ASALARIADO"/>
    <s v="SECTOR PUBLICO"/>
    <s v="SI"/>
    <x v="0"/>
    <s v="SI"/>
    <n v="37"/>
    <s v="No"/>
    <s v="No"/>
    <n v="592970"/>
    <s v="ASALARIADO"/>
    <n v="37"/>
  </r>
  <r>
    <n v="1017"/>
    <s v="HOMBRE"/>
    <n v="418054"/>
    <s v="TRABAJADOR INDEPENDIENTE"/>
    <s v="SECTOR PRIVADO"/>
    <s v="SI"/>
    <x v="0"/>
    <s v="SI"/>
    <n v="48"/>
    <s v="No"/>
    <s v="No"/>
    <n v="418054"/>
    <s v="TRABAJADOR INDEPENDIENTE"/>
    <n v="48"/>
  </r>
  <r>
    <n v="1018"/>
    <s v="HOMBRE"/>
    <n v="140375"/>
    <s v="ASALARIADO"/>
    <s v="SECTOR PRIVADO"/>
    <s v="SI"/>
    <x v="0"/>
    <s v="NO"/>
    <n v="54"/>
    <s v="No"/>
    <s v="No"/>
    <n v="140375"/>
    <s v="ASALARIADO"/>
    <n v="54"/>
  </r>
  <r>
    <n v="1019"/>
    <s v="MUJER"/>
    <n v="2152089.7000000002"/>
    <s v="ASALARIADO"/>
    <s v="SECTOR PUBLICO"/>
    <s v="SI"/>
    <x v="0"/>
    <s v="NO"/>
    <n v="42"/>
    <s v="No"/>
    <s v="No"/>
    <n v="2152089.7000000002"/>
    <s v="ASALARIADO"/>
    <n v="42"/>
  </r>
  <r>
    <n v="1020"/>
    <s v="MUJER"/>
    <n v="1444541"/>
    <s v="PENSIONADOS EN SU PROPIO SISTEMA"/>
    <s v="SECTOR PUBLICO"/>
    <s v="SI"/>
    <x v="0"/>
    <s v="NO"/>
    <n v="69"/>
    <s v="No"/>
    <s v="No"/>
    <n v="1444541"/>
    <s v="PENSIONADOS EN SU PROPIO SISTEMA"/>
    <n v="69"/>
  </r>
  <r>
    <n v="1021"/>
    <s v="HOMBRE"/>
    <n v="326749"/>
    <s v="TRABAJADOR INDEPENDIENTE"/>
    <s v="SECTOR PRIVADO"/>
    <s v="SI"/>
    <x v="0"/>
    <s v="SI"/>
    <n v="58"/>
    <s v="No"/>
    <s v="No"/>
    <n v="326749"/>
    <s v="TRABAJADOR INDEPENDIENTE"/>
    <n v="58"/>
  </r>
  <r>
    <n v="1022"/>
    <s v="HOMBRE"/>
    <n v="4644820.8"/>
    <s v="ASALARIADO"/>
    <s v="SECTOR PUBLICO"/>
    <s v="SI"/>
    <x v="0"/>
    <s v="NO"/>
    <n v="37"/>
    <s v="Atípico"/>
    <s v="No"/>
    <n v="4644820.8"/>
    <s v="ASALARIADO"/>
    <n v="37"/>
  </r>
  <r>
    <n v="1023"/>
    <s v="MUJER"/>
    <n v="517053.85"/>
    <s v="ASALARIADO"/>
    <s v="SECTOR PRIVADO"/>
    <s v="SI"/>
    <x v="0"/>
    <s v="SI"/>
    <n v="28"/>
    <s v="No"/>
    <s v="No"/>
    <n v="517053.85"/>
    <s v="ASALARIADO"/>
    <n v="28"/>
  </r>
  <r>
    <n v="1024"/>
    <s v="HOMBRE"/>
    <n v="3692520"/>
    <s v="ASALARIADO"/>
    <s v="SECTOR PRIVADO"/>
    <s v="SI"/>
    <x v="0"/>
    <s v="NO"/>
    <n v="47"/>
    <s v="Atípico"/>
    <s v="No"/>
    <n v="3692520"/>
    <s v="ASALARIADO"/>
    <n v="47"/>
  </r>
  <r>
    <n v="1025"/>
    <s v="HOMBRE"/>
    <n v="333671"/>
    <s v="ASALARIADO"/>
    <s v="SECTOR PRIVADO"/>
    <s v="SI"/>
    <x v="1"/>
    <s v="NO"/>
    <n v="23"/>
    <s v="No"/>
    <s v="No"/>
    <n v="333671"/>
    <s v="ASALARIADO"/>
    <n v="23"/>
  </r>
  <r>
    <n v="1026"/>
    <s v="MUJER"/>
    <n v="504571.88"/>
    <s v="ASALARIADO"/>
    <s v="SECTOR PRIVADO"/>
    <s v="SI"/>
    <x v="0"/>
    <s v="NO"/>
    <n v="31"/>
    <s v="No"/>
    <s v="No"/>
    <n v="504571.88"/>
    <s v="ASALARIADO"/>
    <n v="31"/>
  </r>
  <r>
    <n v="1027"/>
    <s v="MUJER"/>
    <n v="264120"/>
    <s v="ASALARIADO"/>
    <s v="SECTOR PRIVADO"/>
    <s v="SI"/>
    <x v="0"/>
    <s v="SI"/>
    <n v="32"/>
    <s v="No"/>
    <s v="No"/>
    <n v="264120"/>
    <s v="ASALARIADO"/>
    <n v="32"/>
  </r>
  <r>
    <n v="1028"/>
    <s v="MUJER"/>
    <n v="766575.22"/>
    <s v="PENSIONADOS EN SU PROPIO SISTEMA"/>
    <s v="SECTOR PUBLICO"/>
    <s v="SI"/>
    <x v="0"/>
    <s v="NO"/>
    <n v="71"/>
    <s v="No"/>
    <s v="No"/>
    <n v="766575.22"/>
    <s v="PENSIONADOS EN SU PROPIO SISTEMA"/>
    <n v="71"/>
  </r>
  <r>
    <n v="1029"/>
    <s v="HOMBRE"/>
    <n v="1020006.8"/>
    <s v="ASALARIADO"/>
    <s v="SECTOR PRIVADO"/>
    <s v="SI"/>
    <x v="0"/>
    <s v="NO"/>
    <n v="30"/>
    <s v="No"/>
    <s v="No"/>
    <n v="1020006.8"/>
    <s v="ASALARIADO"/>
    <n v="30"/>
  </r>
  <r>
    <n v="1030"/>
    <s v="HOMBRE"/>
    <n v="701742"/>
    <s v="ASALARIADO"/>
    <s v="SECTOR PUBLICO"/>
    <s v="SI"/>
    <x v="0"/>
    <s v="NO"/>
    <n v="30"/>
    <s v="No"/>
    <s v="No"/>
    <n v="701742"/>
    <s v="ASALARIADO"/>
    <n v="30"/>
  </r>
  <r>
    <n v="1031"/>
    <s v="HOMBRE"/>
    <n v="320000"/>
    <s v="ASALARIADO"/>
    <s v="SECTOR PRIVADO"/>
    <s v="SI"/>
    <x v="1"/>
    <s v="NO"/>
    <n v="41"/>
    <s v="No"/>
    <s v="No"/>
    <n v="320000"/>
    <s v="ASALARIADO"/>
    <n v="41"/>
  </r>
  <r>
    <n v="1032"/>
    <s v="HOMBRE"/>
    <n v="1340270.3400000001"/>
    <s v="ASALARIADO"/>
    <s v="SECTOR PRIVADO"/>
    <s v="SI"/>
    <x v="0"/>
    <s v="NO"/>
    <n v="32"/>
    <s v="No"/>
    <s v="No"/>
    <n v="1340270.3400000001"/>
    <s v="ASALARIADO"/>
    <n v="32"/>
  </r>
  <r>
    <n v="1033"/>
    <s v="HOMBRE"/>
    <n v="639148"/>
    <s v="TRABAJADOR INDEPENDIENTE"/>
    <s v="SECTOR PRIVADO"/>
    <s v="SI"/>
    <x v="0"/>
    <s v="SI"/>
    <n v="73"/>
    <s v="No"/>
    <s v="No"/>
    <n v="639148"/>
    <s v="TRABAJADOR INDEPENDIENTE"/>
    <n v="73"/>
  </r>
  <r>
    <n v="1034"/>
    <s v="MUJER"/>
    <n v="1790761"/>
    <s v="ASALARIADO"/>
    <s v="SECTOR PUBLICO"/>
    <s v="SI"/>
    <x v="0"/>
    <s v="SI"/>
    <n v="54"/>
    <s v="No"/>
    <s v="No"/>
    <n v="1790761"/>
    <s v="ASALARIADO"/>
    <n v="54"/>
  </r>
  <r>
    <n v="1035"/>
    <s v="HOMBRE"/>
    <n v="1170360"/>
    <s v="CONVENIOS ESPECIALES DE TRABAJADORES INDEPENDIENTES"/>
    <s v="SECTOR PRIVADO"/>
    <s v="SI"/>
    <x v="0"/>
    <s v="NO"/>
    <n v="61"/>
    <s v="No"/>
    <s v="No"/>
    <n v="1170360"/>
    <s v="CONVENIOS ESPECIALES DE TRABAJADORES INDEPENDIENTES"/>
    <n v="61"/>
  </r>
  <r>
    <n v="1036"/>
    <s v="MUJER"/>
    <n v="196106.25"/>
    <s v="ASALARIADO"/>
    <s v="SECTOR PUBLICO"/>
    <s v="SI"/>
    <x v="0"/>
    <s v="NO"/>
    <n v="38"/>
    <s v="No"/>
    <s v="No"/>
    <n v="196106.25"/>
    <s v="ASALARIADO"/>
    <n v="38"/>
  </r>
  <r>
    <n v="1037"/>
    <s v="MUJER"/>
    <n v="1510021"/>
    <s v="ASALARIADO"/>
    <s v="SECTOR PUBLICO"/>
    <s v="SI"/>
    <x v="0"/>
    <s v="SI"/>
    <n v="46"/>
    <s v="No"/>
    <s v="No"/>
    <n v="1510021"/>
    <s v="ASALARIADO"/>
    <n v="46"/>
  </r>
  <r>
    <n v="1038"/>
    <s v="HOMBRE"/>
    <n v="297058"/>
    <s v="ASEGURADO VOLUNTARIO"/>
    <s v="SECTOR PRIVADO"/>
    <s v="NO"/>
    <x v="0"/>
    <s v="SI"/>
    <n v="43"/>
    <s v="No"/>
    <s v="No"/>
    <n v="297058"/>
    <s v="ASEGURADO VOLUNTARIO"/>
    <n v="43"/>
  </r>
  <r>
    <n v="1039"/>
    <s v="MUJER"/>
    <n v="465916"/>
    <s v="ASALARIADO"/>
    <s v="SECTOR PUBLICO"/>
    <s v="SI"/>
    <x v="0"/>
    <s v="NO"/>
    <n v="36"/>
    <s v="No"/>
    <s v="No"/>
    <n v="465916"/>
    <s v="ASALARIADO"/>
    <n v="36"/>
  </r>
  <r>
    <n v="1040"/>
    <s v="MUJER"/>
    <n v="632704.4"/>
    <s v="ASALARIADO"/>
    <s v="SECTOR PUBLICO"/>
    <s v="SI"/>
    <x v="0"/>
    <s v="NO"/>
    <n v="35"/>
    <s v="No"/>
    <s v="No"/>
    <n v="632704.4"/>
    <s v="ASALARIADO"/>
    <n v="35"/>
  </r>
  <r>
    <n v="1041"/>
    <s v="MUJER"/>
    <n v="952206"/>
    <s v="ASALARIADO"/>
    <s v="SECTOR PUBLICO"/>
    <s v="SI"/>
    <x v="0"/>
    <s v="SI"/>
    <n v="57"/>
    <s v="No"/>
    <s v="No"/>
    <n v="952206"/>
    <s v="ASALARIADO"/>
    <n v="57"/>
  </r>
  <r>
    <n v="1042"/>
    <s v="HOMBRE"/>
    <n v="1902994.84"/>
    <s v="ASALARIADO"/>
    <s v="SECTOR PUBLICO"/>
    <s v="SI"/>
    <x v="0"/>
    <s v="NO"/>
    <n v="40"/>
    <s v="No"/>
    <s v="No"/>
    <n v="1902994.84"/>
    <s v="ASALARIADO"/>
    <n v="40"/>
  </r>
  <r>
    <n v="1043"/>
    <s v="MUJER"/>
    <n v="1215206.99"/>
    <s v="ASALARIADO"/>
    <s v="SECTOR PRIVADO"/>
    <s v="SI"/>
    <x v="0"/>
    <s v="NO"/>
    <n v="36"/>
    <s v="No"/>
    <s v="No"/>
    <n v="1215206.99"/>
    <s v="ASALARIADO"/>
    <n v="36"/>
  </r>
  <r>
    <n v="1044"/>
    <s v="MUJER"/>
    <n v="518584.68"/>
    <s v="ASALARIADO"/>
    <s v="SECTOR PRIVADO"/>
    <s v="SI"/>
    <x v="0"/>
    <s v="NO"/>
    <n v="19"/>
    <s v="No"/>
    <s v="No"/>
    <n v="518584.68"/>
    <s v="ASALARIADO"/>
    <n v="19"/>
  </r>
  <r>
    <n v="1045"/>
    <s v="MUJER"/>
    <n v="426767.25"/>
    <s v="ASALARIADO"/>
    <s v="SECTOR PRIVADO"/>
    <s v="SI"/>
    <x v="0"/>
    <s v="NO"/>
    <n v="27"/>
    <s v="No"/>
    <s v="No"/>
    <n v="426767.25"/>
    <s v="ASALARIADO"/>
    <n v="27"/>
  </r>
  <r>
    <n v="1046"/>
    <s v="HOMBRE"/>
    <n v="325779.37"/>
    <s v="ASALARIADO"/>
    <s v="SECTOR PRIVADO"/>
    <s v="SI"/>
    <x v="0"/>
    <s v="NO"/>
    <n v="20"/>
    <s v="No"/>
    <s v="No"/>
    <n v="325779.37"/>
    <s v="ASALARIADO"/>
    <n v="20"/>
  </r>
  <r>
    <n v="1047"/>
    <s v="HOMBRE"/>
    <n v="355776"/>
    <s v="ASALARIADO"/>
    <s v="SECTOR PRIVADO"/>
    <s v="SI"/>
    <x v="0"/>
    <s v="NO"/>
    <n v="22"/>
    <s v="No"/>
    <s v="No"/>
    <n v="355776"/>
    <s v="ASALARIADO"/>
    <n v="22"/>
  </r>
  <r>
    <n v="1048"/>
    <s v="HOMBRE"/>
    <n v="150000"/>
    <s v="ASALARIADO"/>
    <s v="SECTOR PRIVADO"/>
    <s v="SI"/>
    <x v="1"/>
    <s v="NO"/>
    <n v="31"/>
    <s v="No"/>
    <s v="No"/>
    <n v="150000"/>
    <s v="ASALARIADO"/>
    <n v="31"/>
  </r>
  <r>
    <n v="1049"/>
    <s v="HOMBRE"/>
    <n v="297429"/>
    <s v="TRABAJADOR INDEPENDIENTE"/>
    <s v="SECTOR PRIVADO"/>
    <s v="SI"/>
    <x v="0"/>
    <s v="SI"/>
    <n v="28"/>
    <s v="No"/>
    <s v="No"/>
    <n v="297429"/>
    <s v="TRABAJADOR INDEPENDIENTE"/>
    <n v="28"/>
  </r>
  <r>
    <n v="1050"/>
    <s v="HOMBRE"/>
    <n v="327400"/>
    <s v="ASALARIADO"/>
    <s v="SECTOR PRIVADO"/>
    <s v="SI"/>
    <x v="0"/>
    <s v="NO"/>
    <n v="27"/>
    <s v="No"/>
    <s v="No"/>
    <n v="327400"/>
    <s v="ASALARIADO"/>
    <n v="27"/>
  </r>
  <r>
    <n v="1051"/>
    <s v="HOMBRE"/>
    <n v="4742229.6399999997"/>
    <s v="ASALARIADO"/>
    <s v="SECTOR PRIVADO"/>
    <s v="SI"/>
    <x v="0"/>
    <s v="NO"/>
    <n v="49"/>
    <s v="Atípico"/>
    <s v="No"/>
    <n v="4742229.6399999997"/>
    <s v="ASALARIADO"/>
    <n v="49"/>
  </r>
  <r>
    <n v="1052"/>
    <s v="MUJER"/>
    <n v="396057"/>
    <s v="TRABAJADOR INDEPENDIENTE"/>
    <s v="SECTOR PRIVADO"/>
    <s v="SI"/>
    <x v="0"/>
    <s v="NO"/>
    <n v="19"/>
    <s v="No"/>
    <s v="No"/>
    <n v="396057"/>
    <s v="TRABAJADOR INDEPENDIENTE"/>
    <n v="19"/>
  </r>
  <r>
    <n v="1053"/>
    <s v="HOMBRE"/>
    <n v="1492126.5"/>
    <s v="ASALARIADO"/>
    <s v="SECTOR PUBLICO"/>
    <s v="SI"/>
    <x v="0"/>
    <s v="NO"/>
    <n v="41"/>
    <s v="No"/>
    <s v="No"/>
    <n v="1492126.5"/>
    <s v="ASALARIADO"/>
    <n v="41"/>
  </r>
  <r>
    <n v="1054"/>
    <s v="HOMBRE"/>
    <n v="1301239"/>
    <s v="PENSIONADOS EN SU PROPIO SISTEMA"/>
    <s v="SECTOR PUBLICO"/>
    <s v="SI"/>
    <x v="0"/>
    <s v="NO"/>
    <n v="76"/>
    <s v="No"/>
    <s v="No"/>
    <n v="1301239"/>
    <s v="PENSIONADOS EN SU PROPIO SISTEMA"/>
    <n v="76"/>
  </r>
  <r>
    <n v="1055"/>
    <s v="MUJER"/>
    <n v="359544.27"/>
    <s v="CONVENIOS ESPECIALES DE ASEGURADOS VOLUNTARIOS"/>
    <s v="SECTOR PRIVADO"/>
    <s v="SI"/>
    <x v="1"/>
    <s v="NO"/>
    <n v="26"/>
    <s v="No"/>
    <s v="No"/>
    <n v="359544.27"/>
    <s v="CONVENIOS ESPECIALES DE ASEGURADOS VOLUNTARIOS"/>
    <n v="26"/>
  </r>
  <r>
    <n v="1056"/>
    <s v="MUJER"/>
    <n v="297110"/>
    <s v="TRABAJADOR INDEPENDIENTE"/>
    <s v="SECTOR PRIVADO"/>
    <s v="SI"/>
    <x v="0"/>
    <s v="SI"/>
    <n v="35"/>
    <s v="No"/>
    <s v="No"/>
    <n v="297110"/>
    <s v="TRABAJADOR INDEPENDIENTE"/>
    <n v="35"/>
  </r>
  <r>
    <n v="1057"/>
    <s v="MUJER"/>
    <n v="467500.65"/>
    <s v="ASALARIADO"/>
    <s v="SECTOR PRIVADO"/>
    <s v="SI"/>
    <x v="0"/>
    <s v="NO"/>
    <n v="43"/>
    <s v="No"/>
    <s v="No"/>
    <n v="467500.65"/>
    <s v="ASALARIADO"/>
    <n v="43"/>
  </r>
  <r>
    <n v="1058"/>
    <s v="MUJER"/>
    <n v="297046"/>
    <s v="ASEGURADO VOLUNTARIO"/>
    <s v="SECTOR PRIVADO"/>
    <s v="SI"/>
    <x v="1"/>
    <s v="NO"/>
    <n v="22"/>
    <s v="No"/>
    <s v="No"/>
    <n v="297046"/>
    <s v="ASEGURADO VOLUNTARIO"/>
    <n v="22"/>
  </r>
  <r>
    <n v="1059"/>
    <s v="HOMBRE"/>
    <n v="276964.83"/>
    <s v="ASALARIADO"/>
    <s v="SECTOR PRIVADO"/>
    <s v="SI"/>
    <x v="0"/>
    <s v="NO"/>
    <n v="58"/>
    <s v="No"/>
    <s v="No"/>
    <n v="276964.83"/>
    <s v="ASALARIADO"/>
    <n v="58"/>
  </r>
  <r>
    <n v="1060"/>
    <s v="HOMBRE"/>
    <n v="360000"/>
    <s v="ASALARIADO"/>
    <s v="SECTOR PRIVADO"/>
    <s v="SI"/>
    <x v="0"/>
    <s v="NO"/>
    <n v="40"/>
    <s v="No"/>
    <s v="No"/>
    <n v="360000"/>
    <s v="ASALARIADO"/>
    <n v="40"/>
  </r>
  <r>
    <n v="1061"/>
    <s v="HOMBRE"/>
    <n v="491540.23"/>
    <s v="ASALARIADO"/>
    <s v="SECTOR PRIVADO"/>
    <s v="SI"/>
    <x v="0"/>
    <s v="NO"/>
    <n v="50"/>
    <s v="No"/>
    <s v="No"/>
    <n v="491540.23"/>
    <s v="ASALARIADO"/>
    <n v="50"/>
  </r>
  <r>
    <n v="1062"/>
    <s v="MUJER"/>
    <n v="307401"/>
    <s v="ASALARIADO"/>
    <s v="SECTOR PUBLICO"/>
    <s v="SI"/>
    <x v="0"/>
    <s v="SI"/>
    <n v="28"/>
    <s v="No"/>
    <s v="No"/>
    <n v="307401"/>
    <s v="ASALARIADO"/>
    <n v="28"/>
  </r>
  <r>
    <n v="1063"/>
    <s v="HOMBRE"/>
    <n v="141510.22"/>
    <s v="PENSIONADOS EN SU PROPIO SISTEMA"/>
    <s v="SECTOR PUBLICO"/>
    <s v="SI"/>
    <x v="0"/>
    <s v="NO"/>
    <n v="90"/>
    <s v="No"/>
    <s v="No"/>
    <n v="141510.22"/>
    <s v="PENSIONADOS EN SU PROPIO SISTEMA"/>
    <n v="90"/>
  </r>
  <r>
    <n v="1064"/>
    <s v="MUJER"/>
    <n v="721809"/>
    <s v="ASALARIADO"/>
    <s v="SECTOR PUBLICO"/>
    <s v="SI"/>
    <x v="0"/>
    <s v="SI"/>
    <n v="46"/>
    <s v="No"/>
    <s v="No"/>
    <n v="721809"/>
    <s v="ASALARIADO"/>
    <n v="46"/>
  </r>
  <r>
    <n v="1065"/>
    <s v="HOMBRE"/>
    <n v="363793"/>
    <s v="ASALARIADO"/>
    <s v="SECTOR PRIVADO"/>
    <s v="SI"/>
    <x v="1"/>
    <s v="NO"/>
    <n v="51"/>
    <s v="No"/>
    <s v="No"/>
    <n v="363793"/>
    <s v="ASALARIADO"/>
    <n v="51"/>
  </r>
  <r>
    <n v="1066"/>
    <s v="HOMBRE"/>
    <n v="592200"/>
    <s v="ASALARIADO"/>
    <s v="SECTOR PRIVADO"/>
    <s v="SI"/>
    <x v="1"/>
    <s v="NO"/>
    <n v="53"/>
    <s v="No"/>
    <s v="No"/>
    <n v="592200"/>
    <s v="ASALARIADO"/>
    <n v="53"/>
  </r>
  <r>
    <n v="1067"/>
    <s v="MUJER"/>
    <n v="2196851"/>
    <s v="ASALARIADO"/>
    <s v="SECTOR PRIVADO"/>
    <s v="SI"/>
    <x v="0"/>
    <s v="NO"/>
    <n v="41"/>
    <s v="No"/>
    <s v="No"/>
    <n v="2196851"/>
    <s v="ASALARIADO"/>
    <n v="41"/>
  </r>
  <r>
    <n v="1068"/>
    <s v="HOMBRE"/>
    <n v="495108.62"/>
    <s v="ASALARIADO"/>
    <s v="SECTOR PUBLICO"/>
    <s v="SI"/>
    <x v="0"/>
    <s v="NO"/>
    <n v="25"/>
    <s v="No"/>
    <s v="No"/>
    <n v="495108.62"/>
    <s v="ASALARIADO"/>
    <n v="25"/>
  </r>
  <r>
    <n v="1069"/>
    <s v="MUJER"/>
    <n v="380000"/>
    <s v="ASALARIADO"/>
    <s v="SECTOR PRIVADO"/>
    <s v="SI"/>
    <x v="0"/>
    <s v="NO"/>
    <n v="57"/>
    <s v="No"/>
    <s v="No"/>
    <n v="380000"/>
    <s v="ASALARIADO"/>
    <n v="57"/>
  </r>
  <r>
    <n v="1070"/>
    <s v="MUJER"/>
    <n v="2183054.04"/>
    <s v="ASALARIADO"/>
    <s v="SECTOR PRIVADO"/>
    <s v="SI"/>
    <x v="0"/>
    <s v="NO"/>
    <n v="32"/>
    <s v="No"/>
    <s v="No"/>
    <n v="2183054.04"/>
    <s v="ASALARIADO"/>
    <n v="32"/>
  </r>
  <r>
    <n v="1071"/>
    <s v="HOMBRE"/>
    <n v="651535"/>
    <s v="ASALARIADO"/>
    <s v="SECTOR PRIVADO"/>
    <s v="SI"/>
    <x v="0"/>
    <s v="NO"/>
    <n v="34"/>
    <s v="No"/>
    <s v="No"/>
    <n v="651535"/>
    <s v="ASALARIADO"/>
    <n v="34"/>
  </r>
  <r>
    <n v="1072"/>
    <s v="MUJER"/>
    <n v="278030"/>
    <s v="CONVENIOS ESPECIALES DE TRABAJADORES INDEPENDIENTES"/>
    <s v="SECTOR PRIVADO"/>
    <s v="SI"/>
    <x v="0"/>
    <s v="NO"/>
    <n v="29"/>
    <s v="No"/>
    <s v="No"/>
    <n v="278030"/>
    <s v="CONVENIOS ESPECIALES DE TRABAJADORES INDEPENDIENTES"/>
    <n v="29"/>
  </r>
  <r>
    <n v="1073"/>
    <s v="HOMBRE"/>
    <n v="299647"/>
    <s v="ASEGURADO VOLUNTARIO"/>
    <s v="SECTOR PRIVADO"/>
    <s v="SI"/>
    <x v="0"/>
    <s v="NO"/>
    <n v="64"/>
    <s v="No"/>
    <s v="No"/>
    <n v="299647"/>
    <s v="ASEGURADO VOLUNTARIO"/>
    <n v="64"/>
  </r>
  <r>
    <n v="1074"/>
    <s v="MUJER"/>
    <n v="347520"/>
    <s v="ASALARIADO"/>
    <s v="SECTOR PRIVADO"/>
    <s v="SI"/>
    <x v="0"/>
    <s v="NO"/>
    <n v="35"/>
    <s v="No"/>
    <s v="No"/>
    <n v="347520"/>
    <s v="ASALARIADO"/>
    <n v="35"/>
  </r>
  <r>
    <n v="1075"/>
    <s v="HOMBRE"/>
    <n v="594640"/>
    <s v="ASALARIADO"/>
    <s v="SECTOR PRIVADO"/>
    <s v="SI"/>
    <x v="0"/>
    <s v="NO"/>
    <n v="36"/>
    <s v="No"/>
    <s v="No"/>
    <n v="594640"/>
    <s v="ASALARIADO"/>
    <n v="36"/>
  </r>
  <r>
    <n v="1076"/>
    <s v="HOMBRE"/>
    <n v="207858"/>
    <s v="ASALARIADO"/>
    <s v="SECTOR PRIVADO"/>
    <s v="SI"/>
    <x v="0"/>
    <s v="NO"/>
    <n v="55"/>
    <s v="No"/>
    <s v="No"/>
    <n v="207858"/>
    <s v="ASALARIADO"/>
    <n v="55"/>
  </r>
  <r>
    <n v="1077"/>
    <s v="HOMBRE"/>
    <n v="3211392"/>
    <s v="ASALARIADO"/>
    <s v="SECTOR PUBLICO"/>
    <s v="SI"/>
    <x v="0"/>
    <s v="NO"/>
    <n v="60"/>
    <s v="Atípico"/>
    <s v="No"/>
    <n v="3211392"/>
    <s v="ASALARIADO"/>
    <n v="60"/>
  </r>
  <r>
    <n v="1078"/>
    <s v="HOMBRE"/>
    <n v="631550.63"/>
    <s v="ASALARIADO"/>
    <s v="SECTOR PRIVADO"/>
    <s v="SI"/>
    <x v="0"/>
    <s v="NO"/>
    <n v="38"/>
    <s v="No"/>
    <s v="No"/>
    <n v="631550.63"/>
    <s v="ASALARIADO"/>
    <n v="38"/>
  </r>
  <r>
    <n v="1079"/>
    <s v="HOMBRE"/>
    <n v="374222.12"/>
    <s v="ASALARIADO"/>
    <s v="SECTOR PRIVADO"/>
    <s v="SI"/>
    <x v="0"/>
    <s v="NO"/>
    <n v="31"/>
    <s v="No"/>
    <s v="No"/>
    <n v="374222.12"/>
    <s v="ASALARIADO"/>
    <n v="31"/>
  </r>
  <r>
    <n v="1080"/>
    <s v="MUJER"/>
    <n v="338166"/>
    <s v="ASEGURADO VOLUNTARIO"/>
    <s v="SECTOR PRIVADO"/>
    <s v="SI"/>
    <x v="0"/>
    <s v="NO"/>
    <n v="63"/>
    <s v="No"/>
    <s v="No"/>
    <n v="338166"/>
    <s v="ASEGURADO VOLUNTARIO"/>
    <n v="63"/>
  </r>
  <r>
    <n v="1081"/>
    <s v="MUJER"/>
    <n v="180000"/>
    <s v="ASALARIADO"/>
    <s v="SECTOR PRIVADO"/>
    <s v="SI"/>
    <x v="1"/>
    <s v="NO"/>
    <n v="78"/>
    <s v="No"/>
    <s v="No"/>
    <n v="180000"/>
    <s v="ASALARIADO"/>
    <n v="78"/>
  </r>
  <r>
    <n v="1082"/>
    <s v="MUJER"/>
    <n v="582638"/>
    <s v="TRABAJADOR INDEPENDIENTE"/>
    <s v="SECTOR PRIVADO"/>
    <s v="SI"/>
    <x v="1"/>
    <s v="SI"/>
    <n v="60"/>
    <s v="No"/>
    <s v="No"/>
    <n v="582638"/>
    <s v="TRABAJADOR INDEPENDIENTE"/>
    <n v="60"/>
  </r>
  <r>
    <n v="1083"/>
    <s v="MUJER"/>
    <n v="818240.4"/>
    <s v="ASALARIADO"/>
    <s v="SECTOR PRIVADO"/>
    <s v="SI"/>
    <x v="0"/>
    <s v="NO"/>
    <n v="26"/>
    <s v="No"/>
    <s v="No"/>
    <n v="818240.4"/>
    <s v="ASALARIADO"/>
    <n v="26"/>
  </r>
  <r>
    <n v="1084"/>
    <s v="MUJER"/>
    <n v="317915"/>
    <s v="ASALARIADO"/>
    <s v="SECTOR PRIVADO"/>
    <s v="SI"/>
    <x v="0"/>
    <s v="NO"/>
    <n v="41"/>
    <s v="No"/>
    <s v="No"/>
    <n v="317915"/>
    <s v="ASALARIADO"/>
    <n v="41"/>
  </r>
  <r>
    <n v="1085"/>
    <s v="HOMBRE"/>
    <n v="449694.75"/>
    <s v="ASALARIADO"/>
    <s v="SECTOR PRIVADO"/>
    <s v="SI"/>
    <x v="0"/>
    <s v="NO"/>
    <n v="21"/>
    <s v="No"/>
    <s v="No"/>
    <n v="449694.75"/>
    <s v="ASALARIADO"/>
    <n v="21"/>
  </r>
  <r>
    <n v="1086"/>
    <s v="MUJER"/>
    <n v="607000"/>
    <s v="ASALARIADO"/>
    <s v="SECTOR PRIVADO"/>
    <s v="SI"/>
    <x v="0"/>
    <s v="NO"/>
    <n v="41"/>
    <s v="No"/>
    <s v="No"/>
    <n v="607000"/>
    <s v="ASALARIADO"/>
    <n v="41"/>
  </r>
  <r>
    <n v="1087"/>
    <s v="HOMBRE"/>
    <n v="302470"/>
    <s v="TRABAJADOR INDEPENDIENTE"/>
    <s v="SECTOR PRIVADO"/>
    <s v="SI"/>
    <x v="0"/>
    <s v="SI"/>
    <n v="31"/>
    <s v="No"/>
    <s v="No"/>
    <n v="302470"/>
    <s v="TRABAJADOR INDEPENDIENTE"/>
    <n v="31"/>
  </r>
  <r>
    <n v="1088"/>
    <s v="HOMBRE"/>
    <n v="300000"/>
    <s v="ASALARIADO"/>
    <s v="SECTOR PRIVADO"/>
    <s v="SI"/>
    <x v="0"/>
    <s v="NO"/>
    <n v="58"/>
    <s v="No"/>
    <s v="No"/>
    <n v="300000"/>
    <s v="ASALARIADO"/>
    <n v="58"/>
  </r>
  <r>
    <n v="1089"/>
    <s v="HOMBRE"/>
    <n v="359543"/>
    <s v="ASALARIADO"/>
    <s v="SECTOR PRIVADO"/>
    <s v="SI"/>
    <x v="0"/>
    <s v="NO"/>
    <n v="20"/>
    <s v="No"/>
    <s v="No"/>
    <n v="359543"/>
    <s v="ASALARIADO"/>
    <n v="20"/>
  </r>
  <r>
    <n v="1090"/>
    <s v="MUJER"/>
    <n v="717302"/>
    <s v="ASALARIADO"/>
    <s v="SECTOR PRIVADO"/>
    <s v="SI"/>
    <x v="0"/>
    <s v="NO"/>
    <n v="42"/>
    <s v="No"/>
    <s v="No"/>
    <n v="717302"/>
    <s v="ASALARIADO"/>
    <n v="42"/>
  </r>
  <r>
    <n v="1091"/>
    <s v="HOMBRE"/>
    <n v="301597.40000000002"/>
    <s v="ASALARIADO"/>
    <s v="SECTOR PRIVADO"/>
    <s v="SI"/>
    <x v="1"/>
    <s v="NO"/>
    <n v="46"/>
    <s v="No"/>
    <s v="No"/>
    <n v="301597.40000000002"/>
    <s v="ASALARIADO"/>
    <n v="46"/>
  </r>
  <r>
    <n v="1092"/>
    <s v="MUJER"/>
    <n v="297046"/>
    <s v="ASEGURADO VOLUNTARIO"/>
    <s v="SECTOR PRIVADO"/>
    <s v="SI"/>
    <x v="0"/>
    <s v="NO"/>
    <n v="34"/>
    <s v="No"/>
    <s v="No"/>
    <n v="297046"/>
    <s v="ASEGURADO VOLUNTARIO"/>
    <n v="34"/>
  </r>
  <r>
    <n v="1093"/>
    <s v="HOMBRE"/>
    <n v="700000"/>
    <s v="ASALARIADO"/>
    <s v="SECTOR PRIVADO"/>
    <s v="SI"/>
    <x v="0"/>
    <s v="NO"/>
    <n v="22"/>
    <s v="No"/>
    <s v="No"/>
    <n v="700000"/>
    <s v="ASALARIADO"/>
    <n v="22"/>
  </r>
  <r>
    <n v="1094"/>
    <s v="MUJER"/>
    <n v="384000"/>
    <s v="ASALARIADO"/>
    <s v="SECTOR PRIVADO"/>
    <s v="SI"/>
    <x v="0"/>
    <s v="NO"/>
    <n v="48"/>
    <s v="No"/>
    <s v="No"/>
    <n v="384000"/>
    <s v="ASALARIADO"/>
    <n v="48"/>
  </r>
  <r>
    <n v="1095"/>
    <s v="HOMBRE"/>
    <n v="783349.9"/>
    <s v="ASALARIADO"/>
    <s v="SECTOR PUBLICO"/>
    <s v="SI"/>
    <x v="0"/>
    <s v="NO"/>
    <n v="45"/>
    <s v="No"/>
    <s v="No"/>
    <n v="783349.9"/>
    <s v="ASALARIADO"/>
    <n v="45"/>
  </r>
  <r>
    <n v="1096"/>
    <s v="HOMBRE"/>
    <n v="1615550.07"/>
    <s v="ASALARIADO"/>
    <s v="SECTOR PRIVADO"/>
    <s v="SI"/>
    <x v="0"/>
    <s v="SI"/>
    <n v="37"/>
    <s v="No"/>
    <s v="No"/>
    <n v="1615550.07"/>
    <s v="ASALARIADO"/>
    <n v="37"/>
  </r>
  <r>
    <n v="1097"/>
    <s v="MUJER"/>
    <n v="247663"/>
    <s v="ASALARIADO"/>
    <s v="SECTOR PRIVADO"/>
    <s v="SI"/>
    <x v="0"/>
    <s v="NO"/>
    <n v="19"/>
    <s v="No"/>
    <s v="No"/>
    <n v="247663"/>
    <s v="ASALARIADO"/>
    <n v="19"/>
  </r>
  <r>
    <n v="1098"/>
    <s v="MUJER"/>
    <n v="1267616.3899999999"/>
    <s v="ASALARIADO"/>
    <s v="SECTOR PRIVADO"/>
    <s v="SI"/>
    <x v="0"/>
    <s v="NO"/>
    <n v="35"/>
    <s v="No"/>
    <s v="No"/>
    <n v="1267616.3899999999"/>
    <s v="ASALARIADO"/>
    <n v="35"/>
  </r>
  <r>
    <n v="1099"/>
    <s v="HOMBRE"/>
    <n v="377999"/>
    <s v="TRABAJADOR INDEPENDIENTE"/>
    <s v="SECTOR PRIVADO"/>
    <s v="SI"/>
    <x v="0"/>
    <s v="SI"/>
    <n v="37"/>
    <s v="No"/>
    <s v="No"/>
    <n v="377999"/>
    <s v="TRABAJADOR INDEPENDIENTE"/>
    <n v="37"/>
  </r>
  <r>
    <n v="1100"/>
    <s v="MUJER"/>
    <n v="297044"/>
    <s v="ASEGURADO VOLUNTARIO"/>
    <s v="SECTOR PRIVADO"/>
    <s v="SI"/>
    <x v="0"/>
    <s v="NO"/>
    <n v="53"/>
    <s v="No"/>
    <s v="No"/>
    <n v="297044"/>
    <s v="ASEGURADO VOLUNTARIO"/>
    <n v="53"/>
  </r>
  <r>
    <n v="1101"/>
    <s v="HOMBRE"/>
    <n v="278030"/>
    <s v="CONVENIOS ESPECIALES DE TRABAJADORES INDEPENDIENTES"/>
    <s v="SECTOR PRIVADO"/>
    <s v="SI"/>
    <x v="0"/>
    <s v="NO"/>
    <n v="24"/>
    <s v="No"/>
    <s v="No"/>
    <n v="278030"/>
    <s v="CONVENIOS ESPECIALES DE TRABAJADORES INDEPENDIENTES"/>
    <n v="24"/>
  </r>
  <r>
    <n v="1102"/>
    <s v="HOMBRE"/>
    <n v="297045"/>
    <s v="TRABAJADOR INDEPENDIENTE"/>
    <s v="SECTOR PRIVADO"/>
    <s v="SI"/>
    <x v="0"/>
    <s v="SI"/>
    <n v="33"/>
    <s v="No"/>
    <s v="No"/>
    <n v="297045"/>
    <s v="TRABAJADOR INDEPENDIENTE"/>
    <n v="33"/>
  </r>
  <r>
    <n v="1103"/>
    <s v="HOMBRE"/>
    <n v="239460"/>
    <s v="ASALARIADO"/>
    <s v="SECTOR PRIVADO"/>
    <s v="SI"/>
    <x v="0"/>
    <s v="NO"/>
    <n v="26"/>
    <s v="No"/>
    <s v="No"/>
    <n v="239460"/>
    <s v="ASALARIADO"/>
    <n v="26"/>
  </r>
  <r>
    <n v="1104"/>
    <s v="HOMBRE"/>
    <n v="331181"/>
    <s v="TRABAJADOR INDEPENDIENTE"/>
    <s v="SECTOR PRIVADO"/>
    <s v="SI"/>
    <x v="1"/>
    <s v="SI"/>
    <n v="30"/>
    <s v="No"/>
    <s v="No"/>
    <n v="331181"/>
    <s v="TRABAJADOR INDEPENDIENTE"/>
    <n v="30"/>
  </r>
  <r>
    <n v="1105"/>
    <s v="HOMBRE"/>
    <n v="580840.93999999994"/>
    <s v="ASALARIADO"/>
    <s v="SECTOR PRIVADO"/>
    <s v="SI"/>
    <x v="0"/>
    <s v="NO"/>
    <n v="37"/>
    <s v="No"/>
    <s v="No"/>
    <n v="580840.93999999994"/>
    <s v="ASALARIADO"/>
    <n v="37"/>
  </r>
  <r>
    <n v="1106"/>
    <s v="MUJER"/>
    <n v="850000"/>
    <s v="ASALARIADO"/>
    <s v="SECTOR PRIVADO"/>
    <s v="SI"/>
    <x v="0"/>
    <s v="NO"/>
    <n v="38"/>
    <s v="No"/>
    <s v="No"/>
    <n v="850000"/>
    <s v="ASALARIADO"/>
    <n v="38"/>
  </r>
  <r>
    <n v="1107"/>
    <s v="HOMBRE"/>
    <n v="367500"/>
    <s v="ASALARIADO"/>
    <s v="SECTOR PRIVADO"/>
    <s v="SI"/>
    <x v="0"/>
    <s v="NO"/>
    <n v="32"/>
    <s v="No"/>
    <s v="No"/>
    <n v="367500"/>
    <s v="ASALARIADO"/>
    <n v="32"/>
  </r>
  <r>
    <n v="1108"/>
    <s v="HOMBRE"/>
    <n v="594092"/>
    <s v="TRABAJADOR INDEPENDIENTE"/>
    <s v="SECTOR PRIVADO"/>
    <s v="SI"/>
    <x v="0"/>
    <s v="NO"/>
    <n v="62"/>
    <s v="No"/>
    <s v="No"/>
    <n v="594092"/>
    <s v="TRABAJADOR INDEPENDIENTE"/>
    <n v="62"/>
  </r>
  <r>
    <n v="1109"/>
    <s v="MUJER"/>
    <n v="297046"/>
    <s v="TRABAJADOR INDEPENDIENTE"/>
    <s v="SECTOR PRIVADO"/>
    <s v="SI"/>
    <x v="0"/>
    <s v="NO"/>
    <n v="33"/>
    <s v="No"/>
    <s v="No"/>
    <n v="297046"/>
    <s v="TRABAJADOR INDEPENDIENTE"/>
    <n v="33"/>
  </r>
  <r>
    <n v="1110"/>
    <s v="HOMBRE"/>
    <n v="429000"/>
    <s v="ASALARIADO"/>
    <s v="SECTOR PRIVADO"/>
    <s v="SI"/>
    <x v="1"/>
    <s v="NO"/>
    <n v="53"/>
    <s v="No"/>
    <s v="No"/>
    <n v="429000"/>
    <s v="ASALARIADO"/>
    <n v="53"/>
  </r>
  <r>
    <n v="1111"/>
    <s v="HOMBRE"/>
    <n v="460742.68"/>
    <s v="ASALARIADO"/>
    <s v="SECTOR PRIVADO"/>
    <s v="SI"/>
    <x v="0"/>
    <s v="NO"/>
    <n v="34"/>
    <s v="No"/>
    <s v="No"/>
    <n v="460742.68"/>
    <s v="ASALARIADO"/>
    <n v="34"/>
  </r>
  <r>
    <n v="1112"/>
    <s v="MUJER"/>
    <n v="469397.06"/>
    <s v="ASALARIADO"/>
    <s v="SECTOR PRIVADO"/>
    <s v="SI"/>
    <x v="0"/>
    <s v="NO"/>
    <n v="21"/>
    <s v="No"/>
    <s v="No"/>
    <n v="469397.06"/>
    <s v="ASALARIADO"/>
    <n v="21"/>
  </r>
  <r>
    <n v="1113"/>
    <s v="HOMBRE"/>
    <n v="509509"/>
    <s v="TRABAJADOR INDEPENDIENTE"/>
    <s v="SECTOR PRIVADO"/>
    <s v="SI"/>
    <x v="0"/>
    <s v="SI"/>
    <n v="48"/>
    <s v="No"/>
    <s v="No"/>
    <n v="509509"/>
    <s v="TRABAJADOR INDEPENDIENTE"/>
    <n v="48"/>
  </r>
  <r>
    <n v="1114"/>
    <s v="MUJER"/>
    <n v="297046"/>
    <s v="ASEGURADO VOLUNTARIO"/>
    <s v="SECTOR PRIVADO"/>
    <s v="SI"/>
    <x v="0"/>
    <s v="NO"/>
    <n v="43"/>
    <s v="No"/>
    <s v="No"/>
    <n v="297046"/>
    <s v="ASEGURADO VOLUNTARIO"/>
    <n v="43"/>
  </r>
  <r>
    <n v="1115"/>
    <s v="MUJER"/>
    <n v="326036"/>
    <s v="ASALARIADO"/>
    <s v="SECTOR PRIVADO"/>
    <s v="SI"/>
    <x v="0"/>
    <s v="SI"/>
    <n v="54"/>
    <s v="No"/>
    <s v="No"/>
    <n v="326036"/>
    <s v="ASALARIADO"/>
    <n v="54"/>
  </r>
  <r>
    <n v="1116"/>
    <s v="HOMBRE"/>
    <n v="297046"/>
    <s v="TRABAJADOR INDEPENDIENTE"/>
    <s v="SECTOR PRIVADO"/>
    <s v="SI"/>
    <x v="0"/>
    <s v="NO"/>
    <n v="53"/>
    <s v="No"/>
    <s v="No"/>
    <n v="297046"/>
    <s v="TRABAJADOR INDEPENDIENTE"/>
    <n v="53"/>
  </r>
  <r>
    <n v="1117"/>
    <s v="HOMBRE"/>
    <n v="425000"/>
    <s v="ASALARIADO"/>
    <s v="SECTOR PRIVADO"/>
    <s v="SI"/>
    <x v="0"/>
    <s v="NO"/>
    <n v="20"/>
    <s v="No"/>
    <s v="No"/>
    <n v="425000"/>
    <s v="ASALARIADO"/>
    <n v="20"/>
  </r>
  <r>
    <n v="1118"/>
    <s v="HOMBRE"/>
    <n v="1427100.52"/>
    <s v="ASALARIADO"/>
    <s v="SECTOR PUBLICO"/>
    <s v="SI"/>
    <x v="0"/>
    <s v="NO"/>
    <n v="44"/>
    <s v="No"/>
    <s v="No"/>
    <n v="1427100.52"/>
    <s v="ASALARIADO"/>
    <n v="44"/>
  </r>
  <r>
    <n v="1119"/>
    <s v="HOMBRE"/>
    <n v="321287"/>
    <s v="ASEGURADO VOLUNTARIO"/>
    <s v="SECTOR PRIVADO"/>
    <s v="SI"/>
    <x v="0"/>
    <s v="NO"/>
    <n v="54"/>
    <s v="No"/>
    <s v="No"/>
    <n v="321287"/>
    <s v="ASEGURADO VOLUNTARIO"/>
    <n v="54"/>
  </r>
  <r>
    <n v="1120"/>
    <s v="HOMBRE"/>
    <n v="610142"/>
    <s v="TRABAJADOR INDEPENDIENTE"/>
    <s v="SECTOR PRIVADO"/>
    <s v="SI"/>
    <x v="0"/>
    <s v="NO"/>
    <n v="61"/>
    <s v="No"/>
    <s v="No"/>
    <n v="610142"/>
    <s v="TRABAJADOR INDEPENDIENTE"/>
    <n v="61"/>
  </r>
  <r>
    <n v="1121"/>
    <s v="HOMBRE"/>
    <n v="1602501"/>
    <s v="PENSIONADOS EN SU PROPIO SISTEMA"/>
    <s v="SECTOR PUBLICO"/>
    <s v="SI"/>
    <x v="0"/>
    <s v="NO"/>
    <n v="60"/>
    <s v="No"/>
    <s v="No"/>
    <n v="1602501"/>
    <s v="PENSIONADOS EN SU PROPIO SISTEMA"/>
    <n v="60"/>
  </r>
  <r>
    <n v="1122"/>
    <s v="HOMBRE"/>
    <n v="440086.31"/>
    <s v="ASALARIADO"/>
    <s v="SECTOR PRIVADO"/>
    <s v="SI"/>
    <x v="0"/>
    <s v="NO"/>
    <n v="53"/>
    <s v="No"/>
    <s v="No"/>
    <n v="440086.31"/>
    <s v="ASALARIADO"/>
    <n v="53"/>
  </r>
  <r>
    <n v="1123"/>
    <s v="HOMBRE"/>
    <n v="812849"/>
    <s v="ASEGURADO VOLUNTARIO"/>
    <s v="SECTOR PRIVADO"/>
    <s v="SI"/>
    <x v="1"/>
    <s v="NO"/>
    <n v="74"/>
    <s v="No"/>
    <s v="No"/>
    <n v="812849"/>
    <s v="ASEGURADO VOLUNTARIO"/>
    <n v="74"/>
  </r>
  <r>
    <n v="1124"/>
    <s v="HOMBRE"/>
    <n v="449060"/>
    <s v="ASALARIADO"/>
    <s v="SECTOR PUBLICO"/>
    <s v="SI"/>
    <x v="0"/>
    <s v="SI"/>
    <n v="58"/>
    <s v="No"/>
    <s v="No"/>
    <n v="449060"/>
    <s v="ASALARIADO"/>
    <n v="58"/>
  </r>
  <r>
    <n v="1125"/>
    <s v="HOMBRE"/>
    <n v="326753"/>
    <s v="ASEGURADO VOLUNTARIO"/>
    <s v="SECTOR PRIVADO"/>
    <s v="SI"/>
    <x v="0"/>
    <s v="NO"/>
    <n v="42"/>
    <s v="No"/>
    <s v="No"/>
    <n v="326753"/>
    <s v="ASEGURADO VOLUNTARIO"/>
    <n v="42"/>
  </r>
  <r>
    <n v="1126"/>
    <s v="HOMBRE"/>
    <n v="364062.51"/>
    <s v="ASALARIADO"/>
    <s v="SECTOR PRIVADO"/>
    <s v="SI"/>
    <x v="0"/>
    <s v="NO"/>
    <n v="27"/>
    <s v="No"/>
    <s v="No"/>
    <n v="364062.51"/>
    <s v="ASALARIADO"/>
    <n v="27"/>
  </r>
  <r>
    <n v="1127"/>
    <s v="HOMBRE"/>
    <n v="278030.99"/>
    <s v="CONVENIOS ESPECIALES DE TRABAJADORES INDEPENDIENTES"/>
    <s v="SECTOR PRIVADO"/>
    <s v="SI"/>
    <x v="0"/>
    <s v="NO"/>
    <n v="31"/>
    <s v="No"/>
    <s v="No"/>
    <n v="278030.99"/>
    <s v="CONVENIOS ESPECIALES DE TRABAJADORES INDEPENDIENTES"/>
    <n v="31"/>
  </r>
  <r>
    <n v="1128"/>
    <s v="HOMBRE"/>
    <n v="876640.38"/>
    <s v="ASALARIADO"/>
    <s v="SECTOR PRIVADO"/>
    <s v="SI"/>
    <x v="0"/>
    <s v="NO"/>
    <n v="49"/>
    <s v="No"/>
    <s v="No"/>
    <n v="876640.38"/>
    <s v="ASALARIADO"/>
    <n v="49"/>
  </r>
  <r>
    <n v="1129"/>
    <s v="HOMBRE"/>
    <n v="288203"/>
    <s v="ASALARIADO"/>
    <s v="SECTOR PUBLICO"/>
    <s v="SI"/>
    <x v="0"/>
    <s v="SI"/>
    <n v="26"/>
    <s v="No"/>
    <s v="No"/>
    <n v="288203"/>
    <s v="ASALARIADO"/>
    <n v="26"/>
  </r>
  <r>
    <n v="1130"/>
    <s v="HOMBRE"/>
    <n v="51450.83"/>
    <s v="ASALARIADO"/>
    <s v="SECTOR PRIVADO"/>
    <s v="SI"/>
    <x v="1"/>
    <s v="NO"/>
    <n v="50"/>
    <s v="No"/>
    <s v="No"/>
    <n v="51450.83"/>
    <s v="ASALARIADO"/>
    <n v="50"/>
  </r>
  <r>
    <n v="1131"/>
    <s v="HOMBRE"/>
    <n v="538446.65"/>
    <s v="ASALARIADO"/>
    <s v="SECTOR PRIVADO"/>
    <s v="SI"/>
    <x v="0"/>
    <s v="NO"/>
    <n v="28"/>
    <s v="No"/>
    <s v="No"/>
    <n v="538446.65"/>
    <s v="ASALARIADO"/>
    <n v="28"/>
  </r>
  <r>
    <n v="1132"/>
    <s v="MUJER"/>
    <n v="198257.15"/>
    <s v="PENSIONADOS EN SU PROPIO SISTEMA"/>
    <s v="SECTOR PUBLICO"/>
    <s v="SI"/>
    <x v="0"/>
    <s v="NO"/>
    <n v="97"/>
    <s v="No"/>
    <s v="No"/>
    <n v="198257.15"/>
    <s v="PENSIONADOS EN SU PROPIO SISTEMA"/>
    <n v="97"/>
  </r>
  <r>
    <n v="1133"/>
    <s v="HOMBRE"/>
    <n v="278030"/>
    <s v="CONVENIOS ESPECIALES DE TRABAJADORES INDEPENDIENTES"/>
    <s v="SECTOR PRIVADO"/>
    <s v="SI"/>
    <x v="1"/>
    <s v="NO"/>
    <n v="39"/>
    <s v="No"/>
    <s v="No"/>
    <n v="278030"/>
    <s v="CONVENIOS ESPECIALES DE TRABAJADORES INDEPENDIENTES"/>
    <n v="39"/>
  </r>
  <r>
    <n v="1134"/>
    <s v="HOMBRE"/>
    <n v="636889"/>
    <s v="TRABAJADOR INDEPENDIENTE"/>
    <s v="SECTOR PRIVADO"/>
    <s v="SI"/>
    <x v="0"/>
    <s v="SI"/>
    <n v="49"/>
    <s v="No"/>
    <s v="No"/>
    <n v="636889"/>
    <s v="TRABAJADOR INDEPENDIENTE"/>
    <n v="49"/>
  </r>
  <r>
    <n v="1135"/>
    <s v="HOMBRE"/>
    <n v="600000"/>
    <s v="ASALARIADO"/>
    <s v="SECTOR PRIVADO"/>
    <s v="SI"/>
    <x v="1"/>
    <s v="SI"/>
    <n v="58"/>
    <s v="No"/>
    <s v="No"/>
    <n v="600000"/>
    <s v="ASALARIADO"/>
    <n v="58"/>
  </r>
  <r>
    <n v="1136"/>
    <s v="MUJER"/>
    <n v="297139"/>
    <s v="ASEGURADO VOLUNTARIO"/>
    <s v="SECTOR PRIVADO"/>
    <s v="NO"/>
    <x v="0"/>
    <s v="SI"/>
    <n v="41"/>
    <s v="No"/>
    <s v="No"/>
    <n v="297139"/>
    <s v="ASEGURADO VOLUNTARIO"/>
    <n v="41"/>
  </r>
  <r>
    <n v="1137"/>
    <s v="MUJER"/>
    <n v="277000"/>
    <s v="ASALARIADO"/>
    <s v="SECTOR PRIVADO"/>
    <s v="SI"/>
    <x v="0"/>
    <s v="NO"/>
    <n v="46"/>
    <s v="No"/>
    <s v="No"/>
    <n v="277000"/>
    <s v="ASALARIADO"/>
    <n v="46"/>
  </r>
  <r>
    <n v="1138"/>
    <s v="HOMBRE"/>
    <n v="635014"/>
    <s v="TRABAJADOR INDEPENDIENTE"/>
    <s v="SECTOR PRIVADO"/>
    <s v="SI"/>
    <x v="0"/>
    <s v="NO"/>
    <n v="51"/>
    <s v="No"/>
    <s v="No"/>
    <n v="635014"/>
    <s v="TRABAJADOR INDEPENDIENTE"/>
    <n v="51"/>
  </r>
  <r>
    <n v="1139"/>
    <s v="HOMBRE"/>
    <n v="79912"/>
    <s v="ASALARIADO"/>
    <s v="SECTOR PRIVADO"/>
    <s v="SI"/>
    <x v="0"/>
    <s v="NO"/>
    <n v="19"/>
    <s v="No"/>
    <s v="No"/>
    <n v="79912"/>
    <s v="ASALARIADO"/>
    <n v="19"/>
  </r>
  <r>
    <n v="1140"/>
    <s v="HOMBRE"/>
    <n v="393512.27"/>
    <s v="ASALARIADO"/>
    <s v="SECTOR PRIVADO"/>
    <s v="SI"/>
    <x v="0"/>
    <s v="NO"/>
    <n v="44"/>
    <s v="No"/>
    <s v="No"/>
    <n v="393512.27"/>
    <s v="ASALARIADO"/>
    <n v="44"/>
  </r>
  <r>
    <n v="1141"/>
    <s v="MUJER"/>
    <n v="297046"/>
    <s v="ASEGURADO VOLUNTARIO"/>
    <s v="SECTOR PRIVADO"/>
    <s v="SI"/>
    <x v="0"/>
    <s v="SI"/>
    <n v="21"/>
    <s v="No"/>
    <s v="No"/>
    <n v="297046"/>
    <s v="ASEGURADO VOLUNTARIO"/>
    <n v="21"/>
  </r>
  <r>
    <n v="1142"/>
    <s v="MUJER"/>
    <n v="125736.88"/>
    <s v="ASALARIADO"/>
    <s v="SECTOR PUBLICO"/>
    <s v="SI"/>
    <x v="0"/>
    <s v="NO"/>
    <n v="34"/>
    <s v="No"/>
    <s v="No"/>
    <n v="125736.88"/>
    <s v="ASALARIADO"/>
    <n v="34"/>
  </r>
  <r>
    <n v="1143"/>
    <s v="HOMBRE"/>
    <n v="1279854.5"/>
    <s v="ASALARIADO"/>
    <s v="SECTOR PUBLICO"/>
    <s v="SI"/>
    <x v="0"/>
    <s v="NO"/>
    <n v="39"/>
    <s v="No"/>
    <s v="No"/>
    <n v="1279854.5"/>
    <s v="ASALARIADO"/>
    <n v="39"/>
  </r>
  <r>
    <n v="1144"/>
    <s v="MUJER"/>
    <n v="385000"/>
    <s v="ASALARIADO"/>
    <s v="SECTOR PRIVADO"/>
    <s v="SI"/>
    <x v="0"/>
    <s v="NO"/>
    <n v="25"/>
    <s v="No"/>
    <s v="No"/>
    <n v="385000"/>
    <s v="ASALARIADO"/>
    <n v="25"/>
  </r>
  <r>
    <n v="1145"/>
    <s v="HOMBRE"/>
    <n v="555522"/>
    <s v="ASALARIADO"/>
    <s v="SECTOR PRIVADO"/>
    <s v="SI"/>
    <x v="0"/>
    <s v="NO"/>
    <n v="53"/>
    <s v="No"/>
    <s v="No"/>
    <n v="555522"/>
    <s v="ASALARIADO"/>
    <n v="53"/>
  </r>
  <r>
    <n v="1146"/>
    <s v="HOMBRE"/>
    <n v="1190185.8999999999"/>
    <s v="ASALARIADO"/>
    <s v="SECTOR PUBLICO"/>
    <s v="SI"/>
    <x v="0"/>
    <s v="NO"/>
    <n v="44"/>
    <s v="No"/>
    <s v="No"/>
    <n v="1190185.8999999999"/>
    <s v="ASALARIADO"/>
    <n v="44"/>
  </r>
  <r>
    <n v="1147"/>
    <s v="MUJER"/>
    <n v="550590.5"/>
    <s v="ASALARIADO"/>
    <s v="SECTOR PUBLICO"/>
    <s v="SI"/>
    <x v="0"/>
    <s v="NO"/>
    <n v="26"/>
    <s v="No"/>
    <s v="No"/>
    <n v="550590.5"/>
    <s v="ASALARIADO"/>
    <n v="26"/>
  </r>
  <r>
    <n v="1148"/>
    <s v="HOMBRE"/>
    <n v="297046"/>
    <s v="TRABAJADOR INDEPENDIENTE"/>
    <s v="SECTOR PRIVADO"/>
    <s v="SI"/>
    <x v="0"/>
    <s v="NO"/>
    <n v="50"/>
    <s v="No"/>
    <s v="No"/>
    <n v="297046"/>
    <s v="TRABAJADOR INDEPENDIENTE"/>
    <n v="50"/>
  </r>
  <r>
    <n v="1149"/>
    <s v="MUJER"/>
    <n v="475006"/>
    <s v="ASALARIADO"/>
    <s v="SECTOR PRIVADO"/>
    <s v="SI"/>
    <x v="0"/>
    <s v="NO"/>
    <n v="24"/>
    <s v="No"/>
    <s v="No"/>
    <n v="475006"/>
    <s v="ASALARIADO"/>
    <n v="24"/>
  </r>
  <r>
    <n v="1150"/>
    <s v="MUJER"/>
    <n v="356649"/>
    <s v="TRABAJADOR INDEPENDIENTE"/>
    <s v="SECTOR PRIVADO"/>
    <s v="SI"/>
    <x v="0"/>
    <s v="SI"/>
    <n v="48"/>
    <s v="No"/>
    <s v="No"/>
    <n v="356649"/>
    <s v="TRABAJADOR INDEPENDIENTE"/>
    <n v="48"/>
  </r>
  <r>
    <n v="1151"/>
    <s v="HOMBRE"/>
    <n v="278030"/>
    <s v="CONVENIOS ESPECIALES DE TRABAJADORES INDEPENDIENTES"/>
    <s v="SECTOR PRIVADO"/>
    <s v="SI"/>
    <x v="0"/>
    <s v="NO"/>
    <n v="38"/>
    <s v="No"/>
    <s v="No"/>
    <n v="278030"/>
    <s v="CONVENIOS ESPECIALES DE TRABAJADORES INDEPENDIENTES"/>
    <n v="38"/>
  </r>
  <r>
    <n v="1152"/>
    <s v="MUJER"/>
    <n v="290000"/>
    <s v="ASALARIADO"/>
    <s v="SECTOR PRIVADO"/>
    <s v="SI"/>
    <x v="0"/>
    <s v="NO"/>
    <n v="57"/>
    <s v="No"/>
    <s v="No"/>
    <n v="290000"/>
    <s v="ASALARIADO"/>
    <n v="57"/>
  </r>
  <r>
    <n v="1153"/>
    <s v="MUJER"/>
    <n v="1122731"/>
    <s v="PENSIONADOS EN SU PROPIO SISTEMA"/>
    <s v="SECTOR PUBLICO"/>
    <s v="SI"/>
    <x v="0"/>
    <s v="NO"/>
    <n v="63"/>
    <s v="No"/>
    <s v="No"/>
    <n v="1122731"/>
    <s v="PENSIONADOS EN SU PROPIO SISTEMA"/>
    <n v="63"/>
  </r>
  <r>
    <n v="1154"/>
    <s v="MUJER"/>
    <n v="1551166.5"/>
    <s v="ASALARIADO"/>
    <s v="SECTOR PUBLICO"/>
    <s v="SI"/>
    <x v="0"/>
    <s v="NO"/>
    <n v="31"/>
    <s v="No"/>
    <s v="No"/>
    <n v="1551166.5"/>
    <s v="ASALARIADO"/>
    <n v="31"/>
  </r>
  <r>
    <n v="1155"/>
    <s v="MUJER"/>
    <n v="479260"/>
    <s v="ASALARIADO"/>
    <s v="SECTOR PRIVADO"/>
    <s v="SI"/>
    <x v="0"/>
    <s v="NO"/>
    <n v="28"/>
    <s v="No"/>
    <s v="No"/>
    <n v="479260"/>
    <s v="ASALARIADO"/>
    <n v="28"/>
  </r>
  <r>
    <n v="1156"/>
    <s v="MUJER"/>
    <n v="1235915"/>
    <s v="PENSIONADOS EN SU PROPIO SISTEMA"/>
    <s v="SECTOR PUBLICO"/>
    <s v="SI"/>
    <x v="0"/>
    <s v="NO"/>
    <n v="64"/>
    <s v="No"/>
    <s v="No"/>
    <n v="1235915"/>
    <s v="PENSIONADOS EN SU PROPIO SISTEMA"/>
    <n v="64"/>
  </r>
  <r>
    <n v="1157"/>
    <s v="HOMBRE"/>
    <n v="454230.29"/>
    <s v="ASALARIADO"/>
    <s v="SECTOR PUBLICO"/>
    <s v="SI"/>
    <x v="0"/>
    <s v="NO"/>
    <n v="42"/>
    <s v="No"/>
    <s v="No"/>
    <n v="454230.29"/>
    <s v="ASALARIADO"/>
    <n v="42"/>
  </r>
  <r>
    <n v="1158"/>
    <s v="HOMBRE"/>
    <n v="767326.7"/>
    <s v="ASALARIADO"/>
    <s v="SECTOR PUBLICO"/>
    <s v="SI"/>
    <x v="0"/>
    <s v="NO"/>
    <n v="37"/>
    <s v="No"/>
    <s v="No"/>
    <n v="767326.7"/>
    <s v="ASALARIADO"/>
    <n v="37"/>
  </r>
  <r>
    <n v="1159"/>
    <s v="HOMBRE"/>
    <n v="322474"/>
    <s v="TRABAJADOR INDEPENDIENTE"/>
    <s v="SECTOR PRIVADO"/>
    <s v="SI"/>
    <x v="0"/>
    <s v="SI"/>
    <n v="28"/>
    <s v="No"/>
    <s v="No"/>
    <n v="322474"/>
    <s v="TRABAJADOR INDEPENDIENTE"/>
    <n v="28"/>
  </r>
  <r>
    <n v="1160"/>
    <s v="MUJER"/>
    <n v="400000"/>
    <s v="ASALARIADO"/>
    <s v="SECTOR PRIVADO"/>
    <s v="SI"/>
    <x v="0"/>
    <s v="SI"/>
    <n v="37"/>
    <s v="No"/>
    <s v="No"/>
    <n v="400000"/>
    <s v="ASALARIADO"/>
    <n v="37"/>
  </r>
  <r>
    <n v="1161"/>
    <s v="HOMBRE"/>
    <n v="445799.84"/>
    <s v="ASALARIADO"/>
    <s v="SECTOR PRIVADO"/>
    <s v="SI"/>
    <x v="1"/>
    <s v="NO"/>
    <n v="34"/>
    <s v="No"/>
    <s v="No"/>
    <n v="445799.84"/>
    <s v="ASALARIADO"/>
    <n v="34"/>
  </r>
  <r>
    <n v="1162"/>
    <s v="HOMBRE"/>
    <n v="297046"/>
    <s v="ASEGURADO VOLUNTARIO"/>
    <s v="SECTOR PRIVADO"/>
    <s v="SI"/>
    <x v="0"/>
    <s v="NO"/>
    <n v="48"/>
    <s v="No"/>
    <s v="No"/>
    <n v="297046"/>
    <s v="ASEGURADO VOLUNTARIO"/>
    <n v="48"/>
  </r>
  <r>
    <n v="1163"/>
    <s v="MUJER"/>
    <n v="627720.31000000006"/>
    <s v="ASALARIADO"/>
    <s v="SECTOR PRIVADO"/>
    <s v="SI"/>
    <x v="0"/>
    <s v="NO"/>
    <n v="20"/>
    <s v="No"/>
    <s v="No"/>
    <n v="627720.31000000006"/>
    <s v="ASALARIADO"/>
    <n v="20"/>
  </r>
  <r>
    <n v="1164"/>
    <s v="HOMBRE"/>
    <n v="540000"/>
    <s v="ASALARIADO"/>
    <s v="SECTOR PRIVADO"/>
    <s v="SI"/>
    <x v="0"/>
    <s v="NO"/>
    <n v="28"/>
    <s v="No"/>
    <s v="No"/>
    <n v="540000"/>
    <s v="ASALARIADO"/>
    <n v="28"/>
  </r>
  <r>
    <n v="1165"/>
    <s v="MUJER"/>
    <n v="475832.5"/>
    <s v="ASALARIADO"/>
    <s v="SECTOR PRIVADO"/>
    <s v="SI"/>
    <x v="0"/>
    <s v="NO"/>
    <n v="26"/>
    <s v="No"/>
    <s v="No"/>
    <n v="475832.5"/>
    <s v="ASALARIADO"/>
    <n v="26"/>
  </r>
  <r>
    <n v="1166"/>
    <s v="HOMBRE"/>
    <n v="324516.38"/>
    <s v="ASALARIADO"/>
    <s v="SECTOR PUBLICO"/>
    <s v="SI"/>
    <x v="0"/>
    <s v="NO"/>
    <n v="54"/>
    <s v="No"/>
    <s v="No"/>
    <n v="324516.38"/>
    <s v="ASALARIADO"/>
    <n v="54"/>
  </r>
  <r>
    <n v="1167"/>
    <s v="MUJER"/>
    <n v="3300500"/>
    <s v="ASALARIADO"/>
    <s v="SECTOR PRIVADO"/>
    <s v="SI"/>
    <x v="0"/>
    <s v="NO"/>
    <n v="48"/>
    <s v="Atípico"/>
    <s v="No"/>
    <n v="3300500"/>
    <s v="ASALARIADO"/>
    <n v="48"/>
  </r>
  <r>
    <n v="1168"/>
    <s v="HOMBRE"/>
    <n v="387626"/>
    <s v="TRABAJADOR INDEPENDIENTE"/>
    <s v="SECTOR PRIVADO"/>
    <s v="SI"/>
    <x v="0"/>
    <s v="SI"/>
    <n v="32"/>
    <s v="No"/>
    <s v="No"/>
    <n v="387626"/>
    <s v="TRABAJADOR INDEPENDIENTE"/>
    <n v="32"/>
  </r>
  <r>
    <n v="1169"/>
    <s v="HOMBRE"/>
    <n v="802029"/>
    <s v="TRABAJADOR INDEPENDIENTE"/>
    <s v="SECTOR PRIVADO"/>
    <s v="SI"/>
    <x v="0"/>
    <s v="NO"/>
    <n v="60"/>
    <s v="No"/>
    <s v="No"/>
    <n v="802029"/>
    <s v="TRABAJADOR INDEPENDIENTE"/>
    <n v="60"/>
  </r>
  <r>
    <n v="1170"/>
    <s v="HOMBRE"/>
    <n v="331171"/>
    <s v="ASALARIADO"/>
    <s v="SECTOR PRIVADO"/>
    <s v="SI"/>
    <x v="0"/>
    <s v="NO"/>
    <n v="47"/>
    <s v="No"/>
    <s v="No"/>
    <n v="331171"/>
    <s v="ASALARIADO"/>
    <n v="47"/>
  </r>
  <r>
    <n v="1171"/>
    <s v="HOMBRE"/>
    <n v="3652052.72"/>
    <s v="PENSIONADOS EN SU PROPIO SISTEMA"/>
    <s v="SECTOR PUBLICO"/>
    <s v="SI"/>
    <x v="0"/>
    <s v="NO"/>
    <n v="67"/>
    <s v="Atípico"/>
    <s v="No"/>
    <n v="3652052.72"/>
    <s v="PENSIONADOS EN SU PROPIO SISTEMA"/>
    <n v="67"/>
  </r>
  <r>
    <n v="1172"/>
    <s v="HOMBRE"/>
    <n v="2036980.28"/>
    <s v="ASALARIADO"/>
    <s v="SECTOR PRIVADO"/>
    <s v="SI"/>
    <x v="0"/>
    <s v="NO"/>
    <n v="36"/>
    <s v="No"/>
    <s v="No"/>
    <n v="2036980.28"/>
    <s v="ASALARIADO"/>
    <n v="36"/>
  </r>
  <r>
    <n v="1173"/>
    <s v="HOMBRE"/>
    <n v="279463.71999999997"/>
    <s v="PENSIONADOS EN SU PROPIO SISTEMA"/>
    <s v="SECTOR PUBLICO"/>
    <s v="SI"/>
    <x v="0"/>
    <s v="NO"/>
    <n v="72"/>
    <s v="No"/>
    <s v="No"/>
    <n v="279463.71999999997"/>
    <s v="PENSIONADOS EN SU PROPIO SISTEMA"/>
    <n v="72"/>
  </r>
  <r>
    <n v="1174"/>
    <s v="HOMBRE"/>
    <n v="170013.99"/>
    <s v="ASALARIADO"/>
    <s v="SECTOR PRIVADO"/>
    <s v="SI"/>
    <x v="0"/>
    <s v="NO"/>
    <n v="40"/>
    <s v="No"/>
    <s v="No"/>
    <n v="170013.99"/>
    <s v="ASALARIADO"/>
    <n v="40"/>
  </r>
  <r>
    <n v="1175"/>
    <s v="MUJER"/>
    <n v="307580"/>
    <s v="ASALARIADO"/>
    <s v="SECTOR PRIVADO"/>
    <s v="SI"/>
    <x v="0"/>
    <s v="NO"/>
    <n v="19"/>
    <s v="No"/>
    <s v="No"/>
    <n v="307580"/>
    <s v="ASALARIADO"/>
    <n v="19"/>
  </r>
  <r>
    <n v="1176"/>
    <s v="HOMBRE"/>
    <n v="729689.4"/>
    <s v="ASALARIADO"/>
    <s v="SECTOR PRIVADO"/>
    <s v="SI"/>
    <x v="1"/>
    <s v="NO"/>
    <n v="38"/>
    <s v="No"/>
    <s v="No"/>
    <n v="729689.4"/>
    <s v="ASALARIADO"/>
    <n v="38"/>
  </r>
  <r>
    <n v="1177"/>
    <s v="MUJER"/>
    <n v="287862.75"/>
    <s v="ASALARIADO"/>
    <s v="SECTOR PUBLICO"/>
    <s v="SI"/>
    <x v="0"/>
    <s v="NO"/>
    <n v="56"/>
    <s v="No"/>
    <s v="No"/>
    <n v="287862.75"/>
    <s v="ASALARIADO"/>
    <n v="56"/>
  </r>
  <r>
    <n v="1178"/>
    <s v="HOMBRE"/>
    <n v="420583.35"/>
    <s v="ASALARIADO"/>
    <s v="SECTOR PRIVADO"/>
    <s v="SI"/>
    <x v="0"/>
    <s v="NO"/>
    <n v="42"/>
    <s v="No"/>
    <s v="No"/>
    <n v="420583.35"/>
    <s v="ASALARIADO"/>
    <n v="42"/>
  </r>
  <r>
    <n v="1179"/>
    <s v="MUJER"/>
    <n v="716640"/>
    <s v="ASALARIADO"/>
    <s v="SECTOR PRIVADO"/>
    <s v="SI"/>
    <x v="0"/>
    <s v="NO"/>
    <n v="31"/>
    <s v="No"/>
    <s v="No"/>
    <n v="716640"/>
    <s v="ASALARIADO"/>
    <n v="31"/>
  </r>
  <r>
    <n v="1180"/>
    <s v="HOMBRE"/>
    <n v="330000"/>
    <s v="ASALARIADO"/>
    <s v="SECTOR PRIVADO"/>
    <s v="SI"/>
    <x v="1"/>
    <s v="SI"/>
    <n v="56"/>
    <s v="No"/>
    <s v="No"/>
    <n v="330000"/>
    <s v="ASALARIADO"/>
    <n v="56"/>
  </r>
  <r>
    <n v="1181"/>
    <s v="HOMBRE"/>
    <n v="389716.32"/>
    <s v="ASALARIADO"/>
    <s v="SECTOR PRIVADO"/>
    <s v="SI"/>
    <x v="0"/>
    <s v="NO"/>
    <n v="50"/>
    <s v="No"/>
    <s v="No"/>
    <n v="389716.32"/>
    <s v="ASALARIADO"/>
    <n v="50"/>
  </r>
  <r>
    <n v="1182"/>
    <s v="MUJER"/>
    <n v="297046"/>
    <s v="ASEGURADO VOLUNTARIO"/>
    <s v="SECTOR PRIVADO"/>
    <s v="SI"/>
    <x v="0"/>
    <s v="NO"/>
    <n v="42"/>
    <s v="No"/>
    <s v="No"/>
    <n v="297046"/>
    <s v="ASEGURADO VOLUNTARIO"/>
    <n v="42"/>
  </r>
  <r>
    <n v="1183"/>
    <s v="MUJER"/>
    <n v="299647"/>
    <s v="ASEGURADO VOLUNTARIO"/>
    <s v="SECTOR PRIVADO"/>
    <s v="SI"/>
    <x v="0"/>
    <s v="NO"/>
    <n v="83"/>
    <s v="No"/>
    <s v="No"/>
    <n v="299647"/>
    <s v="ASEGURADO VOLUNTARIO"/>
    <n v="83"/>
  </r>
  <r>
    <n v="1184"/>
    <s v="MUJER"/>
    <n v="530654.96"/>
    <s v="ASALARIADO"/>
    <s v="SECTOR PRIVADO"/>
    <s v="SI"/>
    <x v="0"/>
    <s v="NO"/>
    <n v="26"/>
    <s v="No"/>
    <s v="No"/>
    <n v="530654.96"/>
    <s v="ASALARIADO"/>
    <n v="26"/>
  </r>
  <r>
    <n v="1185"/>
    <s v="MUJER"/>
    <n v="580000"/>
    <s v="ASALARIADO"/>
    <s v="SECTOR PRIVADO"/>
    <s v="SI"/>
    <x v="0"/>
    <s v="NO"/>
    <n v="29"/>
    <s v="No"/>
    <s v="No"/>
    <n v="580000"/>
    <s v="ASALARIADO"/>
    <n v="29"/>
  </r>
  <r>
    <n v="1186"/>
    <s v="MUJER"/>
    <n v="590156.81999999995"/>
    <s v="ASALARIADO"/>
    <s v="SECTOR PRIVADO"/>
    <s v="SI"/>
    <x v="0"/>
    <s v="NO"/>
    <n v="27"/>
    <s v="No"/>
    <s v="No"/>
    <n v="590156.81999999995"/>
    <s v="ASALARIADO"/>
    <n v="27"/>
  </r>
  <r>
    <n v="1187"/>
    <s v="MUJER"/>
    <n v="1136716.6599999999"/>
    <s v="ASALARIADO"/>
    <s v="SECTOR PRIVADO"/>
    <s v="SI"/>
    <x v="0"/>
    <s v="NO"/>
    <n v="27"/>
    <s v="No"/>
    <s v="No"/>
    <n v="1136716.6599999999"/>
    <s v="ASALARIADO"/>
    <n v="27"/>
  </r>
  <r>
    <n v="1188"/>
    <s v="HOMBRE"/>
    <n v="458557"/>
    <s v="TRABAJADOR INDEPENDIENTE"/>
    <s v="SECTOR PRIVADO"/>
    <s v="SI"/>
    <x v="0"/>
    <s v="NO"/>
    <n v="42"/>
    <s v="No"/>
    <s v="No"/>
    <n v="458557"/>
    <s v="TRABAJADOR INDEPENDIENTE"/>
    <n v="42"/>
  </r>
  <r>
    <n v="1189"/>
    <s v="HOMBRE"/>
    <n v="1273490.6299999999"/>
    <s v="ASALARIADO"/>
    <s v="SECTOR PRIVADO"/>
    <s v="SI"/>
    <x v="0"/>
    <s v="NO"/>
    <n v="27"/>
    <s v="No"/>
    <s v="No"/>
    <n v="1273490.6299999999"/>
    <s v="ASALARIADO"/>
    <n v="27"/>
  </r>
  <r>
    <n v="1190"/>
    <s v="HOMBRE"/>
    <n v="403983"/>
    <s v="TRABAJADOR INDEPENDIENTE"/>
    <s v="SECTOR PRIVADO"/>
    <s v="SI"/>
    <x v="0"/>
    <s v="SI"/>
    <n v="43"/>
    <s v="No"/>
    <s v="No"/>
    <n v="403983"/>
    <s v="TRABAJADOR INDEPENDIENTE"/>
    <n v="43"/>
  </r>
  <r>
    <n v="1191"/>
    <s v="HOMBRE"/>
    <n v="1646695"/>
    <s v="ASALARIADO"/>
    <s v="SECTOR PUBLICO"/>
    <s v="SI"/>
    <x v="0"/>
    <s v="SI"/>
    <n v="54"/>
    <s v="No"/>
    <s v="No"/>
    <n v="1646695"/>
    <s v="ASALARIADO"/>
    <n v="54"/>
  </r>
  <r>
    <n v="1192"/>
    <s v="MUJER"/>
    <n v="634764"/>
    <s v="PENSIONADOS EN SU PROPIO SISTEMA"/>
    <s v="SECTOR PUBLICO"/>
    <s v="SI"/>
    <x v="0"/>
    <s v="NO"/>
    <n v="69"/>
    <s v="No"/>
    <s v="No"/>
    <n v="634764"/>
    <s v="PENSIONADOS EN SU PROPIO SISTEMA"/>
    <n v="69"/>
  </r>
  <r>
    <n v="1193"/>
    <s v="HOMBRE"/>
    <n v="303131"/>
    <s v="PENSIONADOS EN SU PROPIO SISTEMA"/>
    <s v="SECTOR PUBLICO"/>
    <s v="SI"/>
    <x v="0"/>
    <s v="NO"/>
    <n v="88"/>
    <s v="No"/>
    <s v="No"/>
    <n v="303131"/>
    <s v="PENSIONADOS EN SU PROPIO SISTEMA"/>
    <n v="88"/>
  </r>
  <r>
    <n v="1194"/>
    <s v="MUJER"/>
    <n v="298751"/>
    <s v="TRABAJADOR INDEPENDIENTE"/>
    <s v="SECTOR PRIVADO"/>
    <s v="SI"/>
    <x v="0"/>
    <s v="SI"/>
    <n v="36"/>
    <s v="No"/>
    <s v="No"/>
    <n v="298751"/>
    <s v="TRABAJADOR INDEPENDIENTE"/>
    <n v="36"/>
  </r>
  <r>
    <n v="1195"/>
    <s v="MUJER"/>
    <n v="220000"/>
    <s v="ASALARIADO"/>
    <s v="SECTOR PRIVADO"/>
    <s v="SI"/>
    <x v="0"/>
    <s v="NO"/>
    <n v="25"/>
    <s v="No"/>
    <s v="No"/>
    <n v="220000"/>
    <s v="ASALARIADO"/>
    <n v="25"/>
  </r>
  <r>
    <n v="1196"/>
    <s v="HOMBRE"/>
    <n v="446228"/>
    <s v="ASALARIADO"/>
    <s v="SECTOR PRIVADO"/>
    <s v="SI"/>
    <x v="0"/>
    <s v="NO"/>
    <n v="30"/>
    <s v="No"/>
    <s v="No"/>
    <n v="446228"/>
    <s v="ASALARIADO"/>
    <n v="30"/>
  </r>
  <r>
    <n v="1197"/>
    <s v="HOMBRE"/>
    <n v="24000"/>
    <s v="ASALARIADO"/>
    <s v="SECTOR PRIVADO"/>
    <s v="SI"/>
    <x v="1"/>
    <s v="NO"/>
    <n v="35"/>
    <s v="No"/>
    <s v="No"/>
    <n v="24000"/>
    <s v="ASALARIADO"/>
    <n v="35"/>
  </r>
  <r>
    <n v="1198"/>
    <s v="HOMBRE"/>
    <n v="120159.3"/>
    <s v="ASALARIADO"/>
    <s v="SECTOR PRIVADO"/>
    <s v="SI"/>
    <x v="0"/>
    <s v="NO"/>
    <n v="66"/>
    <s v="No"/>
    <s v="No"/>
    <n v="120159.3"/>
    <s v="ASALARIADO"/>
    <n v="66"/>
  </r>
  <r>
    <n v="1199"/>
    <s v="HOMBRE"/>
    <n v="296822.51"/>
    <s v="ASALARIADO"/>
    <s v="SECTOR PRIVADO"/>
    <s v="SI"/>
    <x v="1"/>
    <s v="NO"/>
    <n v="27"/>
    <s v="No"/>
    <s v="No"/>
    <n v="296822.51"/>
    <s v="ASALARIADO"/>
    <n v="27"/>
  </r>
  <r>
    <n v="1200"/>
    <s v="MUJER"/>
    <n v="278031"/>
    <s v="ASEGURADO VOLUNTARIO"/>
    <s v="SECTOR PRIVADO"/>
    <s v="SI"/>
    <x v="0"/>
    <s v="SI"/>
    <n v="46"/>
    <s v="No"/>
    <s v="No"/>
    <n v="278031"/>
    <s v="ASEGURADO VOLUNTARIO"/>
    <n v="46"/>
  </r>
  <r>
    <n v="1201"/>
    <s v="HOMBRE"/>
    <n v="305704"/>
    <s v="TRABAJADOR INDEPENDIENTE"/>
    <s v="SECTOR PRIVADO"/>
    <s v="SI"/>
    <x v="0"/>
    <s v="SI"/>
    <n v="62"/>
    <s v="No"/>
    <s v="No"/>
    <n v="305704"/>
    <s v="TRABAJADOR INDEPENDIENTE"/>
    <n v="62"/>
  </r>
  <r>
    <n v="1202"/>
    <s v="MUJER"/>
    <n v="164917"/>
    <s v="ASALARIADO"/>
    <s v="SECTOR PUBLICO"/>
    <s v="SI"/>
    <x v="0"/>
    <s v="NO"/>
    <n v="42"/>
    <s v="No"/>
    <s v="No"/>
    <n v="164917"/>
    <s v="ASALARIADO"/>
    <n v="42"/>
  </r>
  <r>
    <n v="1203"/>
    <s v="HOMBRE"/>
    <n v="278030"/>
    <s v="CONVENIOS ESPECIALES DE TRABAJADORES INDEPENDIENTES"/>
    <s v="SECTOR PRIVADO"/>
    <s v="SI"/>
    <x v="0"/>
    <s v="SI"/>
    <n v="68"/>
    <s v="No"/>
    <s v="No"/>
    <n v="278030"/>
    <s v="CONVENIOS ESPECIALES DE TRABAJADORES INDEPENDIENTES"/>
    <n v="68"/>
  </r>
  <r>
    <n v="1204"/>
    <s v="HOMBRE"/>
    <n v="297046"/>
    <s v="TRABAJADOR INDEPENDIENTE"/>
    <s v="SECTOR PRIVADO"/>
    <s v="SI"/>
    <x v="1"/>
    <s v="SI"/>
    <n v="51"/>
    <s v="No"/>
    <s v="No"/>
    <n v="297046"/>
    <s v="TRABAJADOR INDEPENDIENTE"/>
    <n v="51"/>
  </r>
  <r>
    <n v="1205"/>
    <s v="HOMBRE"/>
    <n v="1489400.5"/>
    <s v="ASALARIADO"/>
    <s v="SECTOR PUBLICO"/>
    <s v="SI"/>
    <x v="0"/>
    <s v="NO"/>
    <n v="33"/>
    <s v="No"/>
    <s v="No"/>
    <n v="1489400.5"/>
    <s v="ASALARIADO"/>
    <n v="33"/>
  </r>
  <r>
    <n v="1206"/>
    <s v="HOMBRE"/>
    <n v="355741"/>
    <s v="TRABAJADOR INDEPENDIENTE"/>
    <s v="SECTOR PRIVADO"/>
    <s v="SI"/>
    <x v="0"/>
    <s v="SI"/>
    <n v="66"/>
    <s v="No"/>
    <s v="No"/>
    <n v="355741"/>
    <s v="TRABAJADOR INDEPENDIENTE"/>
    <n v="66"/>
  </r>
  <r>
    <n v="1207"/>
    <s v="MUJER"/>
    <n v="314828.5"/>
    <s v="ASALARIADO"/>
    <s v="SECTOR PRIVADO"/>
    <s v="SI"/>
    <x v="1"/>
    <s v="NO"/>
    <n v="22"/>
    <s v="No"/>
    <s v="No"/>
    <n v="314828.5"/>
    <s v="ASALARIADO"/>
    <n v="22"/>
  </r>
  <r>
    <n v="1208"/>
    <s v="MUJER"/>
    <n v="297045"/>
    <s v="ASEGURADO VOLUNTARIO"/>
    <s v="SECTOR PRIVADO"/>
    <s v="SI"/>
    <x v="0"/>
    <s v="NO"/>
    <n v="49"/>
    <s v="No"/>
    <s v="No"/>
    <n v="297045"/>
    <s v="ASEGURADO VOLUNTARIO"/>
    <n v="49"/>
  </r>
  <r>
    <n v="1209"/>
    <s v="HOMBRE"/>
    <n v="3355438.16"/>
    <s v="ASALARIADO"/>
    <s v="SECTOR PUBLICO"/>
    <s v="SI"/>
    <x v="0"/>
    <s v="NO"/>
    <n v="34"/>
    <s v="Atípico"/>
    <s v="No"/>
    <n v="3355438.16"/>
    <s v="ASALARIADO"/>
    <n v="34"/>
  </r>
  <r>
    <n v="1210"/>
    <s v="HOMBRE"/>
    <n v="278030"/>
    <s v="CONVENIOS ESPECIALES DE TRABAJADORES INDEPENDIENTES"/>
    <s v="SECTOR PRIVADO"/>
    <s v="SI"/>
    <x v="0"/>
    <s v="NO"/>
    <n v="42"/>
    <s v="No"/>
    <s v="No"/>
    <n v="278030"/>
    <s v="CONVENIOS ESPECIALES DE TRABAJADORES INDEPENDIENTES"/>
    <n v="42"/>
  </r>
  <r>
    <n v="1211"/>
    <s v="HOMBRE"/>
    <n v="1177801"/>
    <s v="PENSIONADOS EN SU PROPIO SISTEMA"/>
    <s v="SECTOR PUBLICO"/>
    <s v="SI"/>
    <x v="0"/>
    <s v="NO"/>
    <n v="82"/>
    <s v="No"/>
    <s v="No"/>
    <n v="1177801"/>
    <s v="PENSIONADOS EN SU PROPIO SISTEMA"/>
    <n v="82"/>
  </r>
  <r>
    <n v="1212"/>
    <s v="HOMBRE"/>
    <n v="297046"/>
    <s v="TRABAJADOR INDEPENDIENTE"/>
    <s v="SECTOR PRIVADO"/>
    <s v="SI"/>
    <x v="0"/>
    <s v="NO"/>
    <n v="38"/>
    <s v="No"/>
    <s v="No"/>
    <n v="297046"/>
    <s v="TRABAJADOR INDEPENDIENTE"/>
    <n v="38"/>
  </r>
  <r>
    <n v="1213"/>
    <s v="HOMBRE"/>
    <n v="278030"/>
    <s v="CONVENIOS ESPECIALES DE TRABAJADORES INDEPENDIENTES"/>
    <s v="SECTOR PRIVADO"/>
    <s v="SI"/>
    <x v="0"/>
    <s v="NO"/>
    <n v="64"/>
    <s v="No"/>
    <s v="No"/>
    <n v="278030"/>
    <s v="CONVENIOS ESPECIALES DE TRABAJADORES INDEPENDIENTES"/>
    <n v="64"/>
  </r>
  <r>
    <n v="1214"/>
    <s v="HOMBRE"/>
    <n v="3580557"/>
    <s v="PENSIONADOS EN SU PROPIO SISTEMA"/>
    <s v="SECTOR PUBLICO"/>
    <s v="SI"/>
    <x v="0"/>
    <s v="NO"/>
    <n v="82"/>
    <s v="Atípico"/>
    <s v="No"/>
    <n v="3580557"/>
    <s v="PENSIONADOS EN SU PROPIO SISTEMA"/>
    <n v="82"/>
  </r>
  <r>
    <n v="1215"/>
    <s v="HOMBRE"/>
    <n v="159780"/>
    <s v="ASALARIADO"/>
    <s v="SECTOR PRIVADO"/>
    <s v="SI"/>
    <x v="1"/>
    <s v="SI"/>
    <n v="37"/>
    <s v="No"/>
    <s v="No"/>
    <n v="159780"/>
    <s v="ASALARIADO"/>
    <n v="37"/>
  </r>
  <r>
    <n v="1216"/>
    <s v="HOMBRE"/>
    <n v="592110"/>
    <s v="ASALARIADO"/>
    <s v="SECTOR PRIVADO"/>
    <s v="SI"/>
    <x v="0"/>
    <s v="NO"/>
    <n v="21"/>
    <s v="No"/>
    <s v="No"/>
    <n v="592110"/>
    <s v="ASALARIADO"/>
    <n v="21"/>
  </r>
  <r>
    <n v="1217"/>
    <s v="HOMBRE"/>
    <n v="640705.61"/>
    <s v="ASALARIADO"/>
    <s v="SECTOR PRIVADO"/>
    <s v="SI"/>
    <x v="1"/>
    <s v="NO"/>
    <n v="25"/>
    <s v="No"/>
    <s v="No"/>
    <n v="640705.61"/>
    <s v="ASALARIADO"/>
    <n v="25"/>
  </r>
  <r>
    <n v="1218"/>
    <s v="HOMBRE"/>
    <n v="3000000"/>
    <s v="ASALARIADO"/>
    <s v="SECTOR PRIVADO"/>
    <s v="SI"/>
    <x v="0"/>
    <s v="NO"/>
    <n v="53"/>
    <s v="Atípico"/>
    <s v="No"/>
    <n v="3000000"/>
    <s v="ASALARIADO"/>
    <n v="53"/>
  </r>
  <r>
    <n v="1219"/>
    <s v="HOMBRE"/>
    <n v="286990.48"/>
    <s v="ASALARIADO"/>
    <s v="SECTOR PRIVADO"/>
    <s v="SI"/>
    <x v="0"/>
    <s v="NO"/>
    <n v="20"/>
    <s v="No"/>
    <s v="No"/>
    <n v="286990.48"/>
    <s v="ASALARIADO"/>
    <n v="20"/>
  </r>
  <r>
    <n v="1220"/>
    <s v="MUJER"/>
    <n v="297046"/>
    <s v="ASEGURADO VOLUNTARIO"/>
    <s v="SECTOR PRIVADO"/>
    <s v="SI"/>
    <x v="1"/>
    <s v="NO"/>
    <n v="19"/>
    <s v="No"/>
    <s v="No"/>
    <n v="297046"/>
    <s v="ASEGURADO VOLUNTARIO"/>
    <n v="19"/>
  </r>
  <r>
    <n v="1221"/>
    <s v="MUJER"/>
    <n v="486139.05"/>
    <s v="ASALARIADO"/>
    <s v="SECTOR PRIVADO"/>
    <s v="SI"/>
    <x v="0"/>
    <s v="NO"/>
    <n v="48"/>
    <s v="No"/>
    <s v="No"/>
    <n v="486139.05"/>
    <s v="ASALARIADO"/>
    <n v="48"/>
  </r>
  <r>
    <n v="1222"/>
    <s v="HOMBRE"/>
    <n v="404181.98"/>
    <s v="ASALARIADO"/>
    <s v="SECTOR PRIVADO"/>
    <s v="SI"/>
    <x v="1"/>
    <s v="NO"/>
    <n v="57"/>
    <s v="No"/>
    <s v="No"/>
    <n v="404181.98"/>
    <s v="ASALARIADO"/>
    <n v="57"/>
  </r>
  <r>
    <n v="1223"/>
    <s v="HOMBRE"/>
    <n v="297046"/>
    <s v="ASEGURADO VOLUNTARIO"/>
    <s v="SECTOR PRIVADO"/>
    <s v="SI"/>
    <x v="0"/>
    <s v="NO"/>
    <n v="31"/>
    <s v="No"/>
    <s v="No"/>
    <n v="297046"/>
    <s v="ASEGURADO VOLUNTARIO"/>
    <n v="31"/>
  </r>
  <r>
    <n v="1224"/>
    <s v="MUJER"/>
    <n v="227097.48"/>
    <s v="ASALARIADO"/>
    <s v="SECTOR PRIVADO"/>
    <s v="SI"/>
    <x v="0"/>
    <s v="NO"/>
    <n v="36"/>
    <s v="No"/>
    <s v="No"/>
    <n v="227097.48"/>
    <s v="ASALARIADO"/>
    <n v="36"/>
  </r>
  <r>
    <n v="1225"/>
    <s v="HOMBRE"/>
    <n v="415869"/>
    <s v="TRABAJADOR INDEPENDIENTE"/>
    <s v="SECTOR PRIVADO"/>
    <s v="SI"/>
    <x v="1"/>
    <s v="SI"/>
    <n v="61"/>
    <s v="No"/>
    <s v="No"/>
    <n v="415869"/>
    <s v="TRABAJADOR INDEPENDIENTE"/>
    <n v="61"/>
  </r>
  <r>
    <n v="1226"/>
    <s v="MUJER"/>
    <n v="418017"/>
    <s v="ASALARIADO"/>
    <s v="SECTOR PRIVADO"/>
    <s v="SI"/>
    <x v="0"/>
    <s v="NO"/>
    <n v="33"/>
    <s v="No"/>
    <s v="No"/>
    <n v="418017"/>
    <s v="ASALARIADO"/>
    <n v="33"/>
  </r>
  <r>
    <n v="1227"/>
    <s v="HOMBRE"/>
    <n v="403320.12"/>
    <s v="ASALARIADO"/>
    <s v="SECTOR PRIVADO"/>
    <s v="SI"/>
    <x v="0"/>
    <s v="NO"/>
    <n v="40"/>
    <s v="No"/>
    <s v="No"/>
    <n v="403320.12"/>
    <s v="ASALARIADO"/>
    <n v="40"/>
  </r>
  <r>
    <n v="1228"/>
    <s v="MUJER"/>
    <n v="293611"/>
    <s v="TRABAJADOR INDEPENDIENTE"/>
    <s v="SECTOR PRIVADO"/>
    <s v="SI"/>
    <x v="0"/>
    <s v="NO"/>
    <n v="29"/>
    <s v="No"/>
    <s v="No"/>
    <n v="293611"/>
    <s v="TRABAJADOR INDEPENDIENTE"/>
    <n v="29"/>
  </r>
  <r>
    <n v="1229"/>
    <s v="HOMBRE"/>
    <n v="404463"/>
    <s v="TRABAJADOR INDEPENDIENTE"/>
    <s v="SECTOR PRIVADO"/>
    <s v="SI"/>
    <x v="0"/>
    <s v="SI"/>
    <n v="57"/>
    <s v="No"/>
    <s v="No"/>
    <n v="404463"/>
    <s v="TRABAJADOR INDEPENDIENTE"/>
    <n v="57"/>
  </r>
  <r>
    <n v="1230"/>
    <s v="HOMBRE"/>
    <n v="790612.8"/>
    <s v="ASALARIADO"/>
    <s v="SECTOR PRIVADO"/>
    <s v="SI"/>
    <x v="0"/>
    <s v="NO"/>
    <n v="45"/>
    <s v="No"/>
    <s v="No"/>
    <n v="790612.8"/>
    <s v="ASALARIADO"/>
    <n v="45"/>
  </r>
  <r>
    <n v="1231"/>
    <s v="MUJER"/>
    <n v="351475.79"/>
    <s v="ASALARIADO"/>
    <s v="SECTOR PRIVADO"/>
    <s v="SI"/>
    <x v="0"/>
    <s v="NO"/>
    <n v="33"/>
    <s v="No"/>
    <s v="No"/>
    <n v="351475.79"/>
    <s v="ASALARIADO"/>
    <n v="33"/>
  </r>
  <r>
    <n v="1232"/>
    <s v="HOMBRE"/>
    <n v="140000"/>
    <s v="ASALARIADO"/>
    <s v="SECTOR PRIVADO"/>
    <s v="SI"/>
    <x v="0"/>
    <s v="NO"/>
    <n v="24"/>
    <s v="No"/>
    <s v="No"/>
    <n v="140000"/>
    <s v="ASALARIADO"/>
    <n v="24"/>
  </r>
  <r>
    <n v="1233"/>
    <s v="HOMBRE"/>
    <n v="367656"/>
    <s v="ASALARIADO"/>
    <s v="SECTOR PRIVADO"/>
    <s v="SI"/>
    <x v="0"/>
    <s v="NO"/>
    <n v="46"/>
    <s v="No"/>
    <s v="No"/>
    <n v="367656"/>
    <s v="ASALARIADO"/>
    <n v="46"/>
  </r>
  <r>
    <n v="1234"/>
    <s v="HOMBRE"/>
    <n v="437356.05"/>
    <s v="ASALARIADO"/>
    <s v="SECTOR PRIVADO"/>
    <s v="SI"/>
    <x v="1"/>
    <s v="NO"/>
    <n v="29"/>
    <s v="No"/>
    <s v="No"/>
    <n v="437356.05"/>
    <s v="ASALARIADO"/>
    <n v="29"/>
  </r>
  <r>
    <n v="1235"/>
    <s v="MUJER"/>
    <n v="650000"/>
    <s v="ASALARIADO"/>
    <s v="SECTOR PRIVADO"/>
    <s v="SI"/>
    <x v="0"/>
    <s v="NO"/>
    <n v="39"/>
    <s v="No"/>
    <s v="No"/>
    <n v="650000"/>
    <s v="ASALARIADO"/>
    <n v="39"/>
  </r>
  <r>
    <n v="1236"/>
    <s v="HOMBRE"/>
    <n v="297046"/>
    <s v="TRABAJADOR INDEPENDIENTE"/>
    <s v="SECTOR PRIVADO"/>
    <s v="SI"/>
    <x v="0"/>
    <s v="SI"/>
    <n v="30"/>
    <s v="No"/>
    <s v="No"/>
    <n v="297046"/>
    <s v="TRABAJADOR INDEPENDIENTE"/>
    <n v="30"/>
  </r>
  <r>
    <n v="1237"/>
    <s v="MUJER"/>
    <n v="694194"/>
    <s v="ASALARIADO"/>
    <s v="SECTOR PUBLICO"/>
    <s v="SI"/>
    <x v="0"/>
    <s v="NO"/>
    <n v="33"/>
    <s v="No"/>
    <s v="No"/>
    <n v="694194"/>
    <s v="ASALARIADO"/>
    <n v="33"/>
  </r>
  <r>
    <n v="1238"/>
    <s v="HOMBRE"/>
    <n v="297046"/>
    <s v="ASEGURADO VOLUNTARIO"/>
    <s v="SECTOR PRIVADO"/>
    <s v="SI"/>
    <x v="1"/>
    <s v="NO"/>
    <n v="26"/>
    <s v="No"/>
    <s v="No"/>
    <n v="297046"/>
    <s v="ASEGURADO VOLUNTARIO"/>
    <n v="26"/>
  </r>
  <r>
    <n v="1239"/>
    <s v="MUJER"/>
    <n v="1990669.08"/>
    <s v="ASALARIADO"/>
    <s v="SECTOR PUBLICO"/>
    <s v="SI"/>
    <x v="0"/>
    <s v="NO"/>
    <n v="38"/>
    <s v="No"/>
    <s v="No"/>
    <n v="1990669.08"/>
    <s v="ASALARIADO"/>
    <n v="38"/>
  </r>
  <r>
    <n v="1240"/>
    <s v="HOMBRE"/>
    <n v="716480.5"/>
    <s v="ASALARIADO"/>
    <s v="SECTOR PUBLICO"/>
    <s v="SI"/>
    <x v="0"/>
    <s v="NO"/>
    <n v="59"/>
    <s v="No"/>
    <s v="No"/>
    <n v="716480.5"/>
    <s v="ASALARIADO"/>
    <n v="59"/>
  </r>
  <r>
    <n v="1241"/>
    <s v="HOMBRE"/>
    <n v="629602.69999999995"/>
    <s v="ASALARIADO"/>
    <s v="SECTOR PRIVADO"/>
    <s v="SI"/>
    <x v="0"/>
    <s v="NO"/>
    <n v="36"/>
    <s v="No"/>
    <s v="No"/>
    <n v="629602.69999999995"/>
    <s v="ASALARIADO"/>
    <n v="36"/>
  </r>
  <r>
    <n v="1242"/>
    <s v="MUJER"/>
    <n v="139857.5"/>
    <s v="ASALARIADO"/>
    <s v="SECTOR PRIVADO"/>
    <s v="SI"/>
    <x v="0"/>
    <s v="NO"/>
    <n v="33"/>
    <s v="No"/>
    <s v="No"/>
    <n v="139857.5"/>
    <s v="ASALARIADO"/>
    <n v="33"/>
  </r>
  <r>
    <n v="1243"/>
    <s v="MUJER"/>
    <n v="627456"/>
    <s v="ASALARIADO"/>
    <s v="SECTOR PRIVADO"/>
    <s v="SI"/>
    <x v="0"/>
    <s v="NO"/>
    <n v="50"/>
    <s v="No"/>
    <s v="No"/>
    <n v="627456"/>
    <s v="ASALARIADO"/>
    <n v="50"/>
  </r>
  <r>
    <n v="1244"/>
    <s v="HOMBRE"/>
    <n v="387148.05"/>
    <s v="ASALARIADO"/>
    <s v="SECTOR PRIVADO"/>
    <s v="SI"/>
    <x v="0"/>
    <s v="NO"/>
    <n v="61"/>
    <s v="No"/>
    <s v="No"/>
    <n v="387148.05"/>
    <s v="ASALARIADO"/>
    <n v="61"/>
  </r>
  <r>
    <n v="1245"/>
    <s v="HOMBRE"/>
    <n v="1021093.09"/>
    <s v="ASALARIADO"/>
    <s v="SECTOR PRIVADO"/>
    <s v="SI"/>
    <x v="0"/>
    <s v="NO"/>
    <n v="61"/>
    <s v="No"/>
    <s v="No"/>
    <n v="1021093.09"/>
    <s v="ASALARIADO"/>
    <n v="61"/>
  </r>
  <r>
    <n v="1246"/>
    <s v="HOMBRE"/>
    <n v="350000"/>
    <s v="ASALARIADO"/>
    <s v="SECTOR PRIVADO"/>
    <s v="SI"/>
    <x v="0"/>
    <s v="NO"/>
    <n v="38"/>
    <s v="No"/>
    <s v="No"/>
    <n v="350000"/>
    <s v="ASALARIADO"/>
    <n v="38"/>
  </r>
  <r>
    <n v="1247"/>
    <s v="HOMBRE"/>
    <n v="260000"/>
    <s v="ASALARIADO"/>
    <s v="SECTOR PRIVADO"/>
    <s v="SI"/>
    <x v="0"/>
    <s v="SI"/>
    <n v="40"/>
    <s v="No"/>
    <s v="No"/>
    <n v="260000"/>
    <s v="ASALARIADO"/>
    <n v="40"/>
  </r>
  <r>
    <n v="1248"/>
    <s v="HOMBRE"/>
    <n v="2276454.04"/>
    <s v="ASALARIADO"/>
    <s v="SECTOR PRIVADO"/>
    <s v="SI"/>
    <x v="0"/>
    <s v="NO"/>
    <n v="49"/>
    <s v="Atípico"/>
    <s v="No"/>
    <n v="2276454.04"/>
    <s v="ASALARIADO"/>
    <n v="49"/>
  </r>
  <r>
    <n v="1249"/>
    <s v="MUJER"/>
    <n v="278030"/>
    <s v="ASEGURADO VOLUNTARIO"/>
    <s v="SECTOR PRIVADO"/>
    <s v="SI"/>
    <x v="1"/>
    <s v="NO"/>
    <n v="67"/>
    <s v="No"/>
    <s v="No"/>
    <n v="278030"/>
    <s v="ASEGURADO VOLUNTARIO"/>
    <n v="67"/>
  </r>
  <r>
    <n v="1250"/>
    <s v="MUJER"/>
    <n v="346913"/>
    <s v="ASALARIADO"/>
    <s v="SECTOR PRIVADO"/>
    <s v="SI"/>
    <x v="0"/>
    <s v="NO"/>
    <n v="52"/>
    <s v="No"/>
    <s v="No"/>
    <n v="346913"/>
    <s v="ASALARIADO"/>
    <n v="52"/>
  </r>
  <r>
    <n v="1251"/>
    <s v="HOMBRE"/>
    <n v="426096.65"/>
    <s v="ASALARIADO"/>
    <s v="SECTOR PRIVADO"/>
    <s v="SI"/>
    <x v="0"/>
    <s v="NO"/>
    <n v="63"/>
    <s v="No"/>
    <s v="No"/>
    <n v="426096.65"/>
    <s v="ASALARIADO"/>
    <n v="63"/>
  </r>
  <r>
    <n v="1252"/>
    <s v="MUJER"/>
    <n v="251072.18"/>
    <s v="PENSIONADOS EN SU PROPIO SISTEMA"/>
    <s v="SECTOR PUBLICO"/>
    <s v="SI"/>
    <x v="0"/>
    <s v="NO"/>
    <n v="14"/>
    <s v="No"/>
    <s v="No"/>
    <n v="251072.18"/>
    <s v="PENSIONADOS EN SU PROPIO SISTEMA"/>
    <n v="14"/>
  </r>
  <r>
    <n v="1253"/>
    <s v="MUJER"/>
    <n v="747594"/>
    <s v="ASALARIADO"/>
    <s v="SECTOR PUBLICO"/>
    <s v="SI"/>
    <x v="0"/>
    <s v="NO"/>
    <n v="31"/>
    <s v="No"/>
    <s v="No"/>
    <n v="747594"/>
    <s v="ASALARIADO"/>
    <n v="31"/>
  </r>
  <r>
    <n v="1254"/>
    <s v="HOMBRE"/>
    <n v="593740.05000000005"/>
    <s v="ASALARIADO"/>
    <s v="SECTOR PRIVADO"/>
    <s v="SI"/>
    <x v="0"/>
    <s v="NO"/>
    <n v="26"/>
    <s v="No"/>
    <s v="No"/>
    <n v="593740.05000000005"/>
    <s v="ASALARIADO"/>
    <n v="26"/>
  </r>
  <r>
    <n v="1255"/>
    <s v="HOMBRE"/>
    <n v="714425"/>
    <s v="ASALARIADO"/>
    <s v="SECTOR PRIVADO"/>
    <s v="SI"/>
    <x v="0"/>
    <s v="NO"/>
    <n v="33"/>
    <s v="No"/>
    <s v="No"/>
    <n v="714425"/>
    <s v="ASALARIADO"/>
    <n v="33"/>
  </r>
  <r>
    <n v="1256"/>
    <s v="HOMBRE"/>
    <n v="1176482.04"/>
    <s v="ASALARIADO"/>
    <s v="SECTOR PRIVADO"/>
    <s v="SI"/>
    <x v="0"/>
    <s v="NO"/>
    <n v="52"/>
    <s v="No"/>
    <s v="No"/>
    <n v="1176482.04"/>
    <s v="ASALARIADO"/>
    <n v="52"/>
  </r>
  <r>
    <n v="1257"/>
    <s v="HOMBRE"/>
    <n v="1006388.25"/>
    <s v="ASALARIADO"/>
    <s v="SECTOR PRIVADO"/>
    <s v="SI"/>
    <x v="0"/>
    <s v="NO"/>
    <n v="52"/>
    <s v="No"/>
    <s v="No"/>
    <n v="1006388.25"/>
    <s v="ASALARIADO"/>
    <n v="52"/>
  </r>
  <r>
    <n v="1258"/>
    <s v="HOMBRE"/>
    <n v="278035"/>
    <s v="TRABAJADOR INDEPENDIENTE"/>
    <s v="SECTOR PRIVADO"/>
    <s v="SI"/>
    <x v="0"/>
    <s v="NO"/>
    <n v="32"/>
    <s v="No"/>
    <s v="No"/>
    <n v="278035"/>
    <s v="TRABAJADOR INDEPENDIENTE"/>
    <n v="32"/>
  </r>
  <r>
    <n v="1259"/>
    <s v="MUJER"/>
    <n v="353398.58"/>
    <s v="ASALARIADO"/>
    <s v="SECTOR PRIVADO"/>
    <s v="SI"/>
    <x v="0"/>
    <s v="NO"/>
    <n v="27"/>
    <s v="No"/>
    <s v="No"/>
    <n v="353398.58"/>
    <s v="ASALARIADO"/>
    <n v="27"/>
  </r>
  <r>
    <n v="1260"/>
    <s v="HOMBRE"/>
    <n v="278030"/>
    <s v="CONVENIOS ESPECIALES DE TRABAJADORES INDEPENDIENTES"/>
    <s v="SECTOR PRIVADO"/>
    <s v="SI"/>
    <x v="0"/>
    <s v="NO"/>
    <n v="68"/>
    <s v="No"/>
    <s v="No"/>
    <n v="278030"/>
    <s v="CONVENIOS ESPECIALES DE TRABAJADORES INDEPENDIENTES"/>
    <n v="68"/>
  </r>
  <r>
    <n v="1261"/>
    <s v="HOMBRE"/>
    <n v="531911.06000000006"/>
    <s v="ASALARIADO"/>
    <s v="SECTOR PRIVADO"/>
    <s v="SI"/>
    <x v="0"/>
    <s v="NO"/>
    <n v="27"/>
    <s v="No"/>
    <s v="No"/>
    <n v="531911.06000000006"/>
    <s v="ASALARIADO"/>
    <n v="27"/>
  </r>
  <r>
    <n v="1262"/>
    <s v="MUJER"/>
    <n v="273622"/>
    <s v="ASALARIADO"/>
    <s v="SECTOR PRIVADO"/>
    <s v="SI"/>
    <x v="0"/>
    <s v="NO"/>
    <n v="47"/>
    <s v="No"/>
    <s v="No"/>
    <n v="273622"/>
    <s v="ASALARIADO"/>
    <n v="47"/>
  </r>
  <r>
    <n v="1263"/>
    <s v="HOMBRE"/>
    <n v="347320"/>
    <s v="ASALARIADO"/>
    <s v="SECTOR PRIVADO"/>
    <s v="SI"/>
    <x v="1"/>
    <s v="NO"/>
    <n v="42"/>
    <s v="No"/>
    <s v="No"/>
    <n v="347320"/>
    <s v="ASALARIADO"/>
    <n v="42"/>
  </r>
  <r>
    <n v="1264"/>
    <s v="MUJER"/>
    <n v="1124791.5"/>
    <s v="ASALARIADO"/>
    <s v="SECTOR PRIVADO"/>
    <s v="SI"/>
    <x v="0"/>
    <s v="NO"/>
    <n v="28"/>
    <s v="No"/>
    <s v="No"/>
    <n v="1124791.5"/>
    <s v="ASALARIADO"/>
    <n v="28"/>
  </r>
  <r>
    <n v="1265"/>
    <s v="MUJER"/>
    <n v="205000"/>
    <s v="ASALARIADO"/>
    <s v="SECTOR PRIVADO"/>
    <s v="SI"/>
    <x v="0"/>
    <s v="NO"/>
    <n v="45"/>
    <s v="No"/>
    <s v="No"/>
    <n v="205000"/>
    <s v="ASALARIADO"/>
    <n v="45"/>
  </r>
  <r>
    <n v="1266"/>
    <s v="MUJER"/>
    <n v="630000"/>
    <s v="ASALARIADO"/>
    <s v="SECTOR PRIVADO"/>
    <s v="SI"/>
    <x v="0"/>
    <s v="NO"/>
    <n v="64"/>
    <s v="No"/>
    <s v="No"/>
    <n v="630000"/>
    <s v="ASALARIADO"/>
    <n v="64"/>
  </r>
  <r>
    <n v="1267"/>
    <s v="HOMBRE"/>
    <n v="920750"/>
    <s v="ASALARIADO"/>
    <s v="SECTOR PRIVADO"/>
    <s v="SI"/>
    <x v="0"/>
    <s v="SI"/>
    <n v="46"/>
    <s v="No"/>
    <s v="No"/>
    <n v="920750"/>
    <s v="ASALARIADO"/>
    <n v="46"/>
  </r>
  <r>
    <n v="1268"/>
    <s v="HOMBRE"/>
    <n v="703681"/>
    <s v="ASALARIADO"/>
    <s v="SECTOR PRIVADO"/>
    <s v="SI"/>
    <x v="0"/>
    <s v="NO"/>
    <n v="32"/>
    <s v="No"/>
    <s v="No"/>
    <n v="703681"/>
    <s v="ASALARIADO"/>
    <n v="32"/>
  </r>
  <r>
    <n v="1269"/>
    <s v="MUJER"/>
    <n v="365528"/>
    <s v="ASALARIADO"/>
    <s v="SECTOR PUBLICO"/>
    <s v="SI"/>
    <x v="0"/>
    <s v="NO"/>
    <n v="34"/>
    <s v="No"/>
    <s v="No"/>
    <n v="365528"/>
    <s v="ASALARIADO"/>
    <n v="34"/>
  </r>
  <r>
    <n v="1270"/>
    <s v="HOMBRE"/>
    <n v="305704"/>
    <s v="TRABAJADOR INDEPENDIENTE"/>
    <s v="SECTOR PRIVADO"/>
    <s v="SI"/>
    <x v="0"/>
    <s v="NO"/>
    <n v="57"/>
    <s v="No"/>
    <s v="No"/>
    <n v="305704"/>
    <s v="TRABAJADOR INDEPENDIENTE"/>
    <n v="57"/>
  </r>
  <r>
    <n v="1271"/>
    <s v="HOMBRE"/>
    <n v="179401.84"/>
    <s v="ASALARIADO"/>
    <s v="SECTOR PRIVADO"/>
    <s v="SI"/>
    <x v="0"/>
    <s v="NO"/>
    <n v="24"/>
    <s v="No"/>
    <s v="No"/>
    <n v="179401.84"/>
    <s v="ASALARIADO"/>
    <n v="24"/>
  </r>
  <r>
    <n v="1272"/>
    <s v="HOMBRE"/>
    <n v="308333"/>
    <s v="ASALARIADO"/>
    <s v="SECTOR PRIVADO"/>
    <s v="SI"/>
    <x v="0"/>
    <s v="NO"/>
    <n v="25"/>
    <s v="No"/>
    <s v="No"/>
    <n v="308333"/>
    <s v="ASALARIADO"/>
    <n v="25"/>
  </r>
  <r>
    <n v="1273"/>
    <s v="HOMBRE"/>
    <n v="2334718.75"/>
    <s v="ASALARIADO"/>
    <s v="SECTOR PRIVADO"/>
    <s v="SI"/>
    <x v="0"/>
    <s v="NO"/>
    <n v="33"/>
    <s v="Atípico"/>
    <s v="No"/>
    <n v="2334718.75"/>
    <s v="ASALARIADO"/>
    <n v="33"/>
  </r>
  <r>
    <n v="1274"/>
    <s v="MUJER"/>
    <n v="1720445.3"/>
    <s v="ASALARIADO"/>
    <s v="SECTOR PUBLICO"/>
    <s v="SI"/>
    <x v="0"/>
    <s v="NO"/>
    <n v="43"/>
    <s v="No"/>
    <s v="No"/>
    <n v="1720445.3"/>
    <s v="ASALARIADO"/>
    <n v="43"/>
  </r>
  <r>
    <n v="1275"/>
    <s v="MUJER"/>
    <n v="542281.48"/>
    <s v="ASALARIADO"/>
    <s v="SECTOR PRIVADO"/>
    <s v="SI"/>
    <x v="0"/>
    <s v="NO"/>
    <n v="36"/>
    <s v="No"/>
    <s v="No"/>
    <n v="542281.48"/>
    <s v="ASALARIADO"/>
    <n v="36"/>
  </r>
  <r>
    <n v="1276"/>
    <s v="HOMBRE"/>
    <n v="486470.39"/>
    <s v="ASALARIADO"/>
    <s v="SECTOR PRIVADO"/>
    <s v="SI"/>
    <x v="0"/>
    <s v="NO"/>
    <n v="69"/>
    <s v="No"/>
    <s v="No"/>
    <n v="486470.39"/>
    <s v="ASALARIADO"/>
    <n v="69"/>
  </r>
  <r>
    <n v="1277"/>
    <s v="HOMBRE"/>
    <n v="170502"/>
    <s v="ASALARIADO"/>
    <s v="SECTOR PRIVADO"/>
    <s v="SI"/>
    <x v="1"/>
    <s v="SI"/>
    <n v="52"/>
    <s v="No"/>
    <s v="No"/>
    <n v="170502"/>
    <s v="ASALARIADO"/>
    <n v="52"/>
  </r>
  <r>
    <n v="1278"/>
    <s v="HOMBRE"/>
    <n v="762500"/>
    <s v="ASALARIADO"/>
    <s v="SECTOR PRIVADO"/>
    <s v="SI"/>
    <x v="0"/>
    <s v="NO"/>
    <n v="38"/>
    <s v="No"/>
    <s v="No"/>
    <n v="762500"/>
    <s v="ASALARIADO"/>
    <n v="38"/>
  </r>
  <r>
    <n v="1279"/>
    <s v="HOMBRE"/>
    <n v="282305"/>
    <s v="ASEGURADO VOLUNTARIO"/>
    <s v="SECTOR PRIVADO"/>
    <s v="SI"/>
    <x v="1"/>
    <s v="NO"/>
    <n v="45"/>
    <s v="No"/>
    <s v="No"/>
    <n v="282305"/>
    <s v="ASEGURADO VOLUNTARIO"/>
    <n v="45"/>
  </r>
  <r>
    <n v="1280"/>
    <s v="HOMBRE"/>
    <n v="297045"/>
    <s v="ASEGURADO VOLUNTARIO"/>
    <s v="SECTOR PRIVADO"/>
    <s v="SI"/>
    <x v="0"/>
    <s v="NO"/>
    <n v="42"/>
    <s v="No"/>
    <s v="No"/>
    <n v="297045"/>
    <s v="ASEGURADO VOLUNTARIO"/>
    <n v="42"/>
  </r>
  <r>
    <n v="1281"/>
    <s v="MUJER"/>
    <n v="400228.96"/>
    <s v="ASALARIADO"/>
    <s v="SECTOR PRIVADO"/>
    <s v="SI"/>
    <x v="0"/>
    <s v="NO"/>
    <n v="44"/>
    <s v="No"/>
    <s v="No"/>
    <n v="400228.96"/>
    <s v="ASALARIADO"/>
    <n v="44"/>
  </r>
  <r>
    <n v="1282"/>
    <s v="HOMBRE"/>
    <n v="490013.49"/>
    <s v="ASALARIADO"/>
    <s v="SECTOR PRIVADO"/>
    <s v="SI"/>
    <x v="1"/>
    <s v="NO"/>
    <n v="40"/>
    <s v="No"/>
    <s v="No"/>
    <n v="490013.49"/>
    <s v="ASALARIADO"/>
    <n v="40"/>
  </r>
  <r>
    <n v="1283"/>
    <s v="HOMBRE"/>
    <n v="343391.57"/>
    <s v="ASALARIADO"/>
    <s v="SECTOR PRIVADO"/>
    <s v="SI"/>
    <x v="0"/>
    <s v="NO"/>
    <n v="36"/>
    <s v="No"/>
    <s v="No"/>
    <n v="343391.57"/>
    <s v="ASALARIADO"/>
    <n v="36"/>
  </r>
  <r>
    <n v="1284"/>
    <s v="MUJER"/>
    <n v="332161"/>
    <s v="ASEGURADO VOLUNTARIO"/>
    <s v="SECTOR PRIVADO"/>
    <s v="SI"/>
    <x v="1"/>
    <s v="NO"/>
    <n v="40"/>
    <s v="No"/>
    <s v="No"/>
    <n v="332161"/>
    <s v="ASEGURADO VOLUNTARIO"/>
    <n v="40"/>
  </r>
  <r>
    <n v="1285"/>
    <s v="HOMBRE"/>
    <n v="1083336.99"/>
    <s v="ASALARIADO"/>
    <s v="SECTOR PRIVADO"/>
    <s v="SI"/>
    <x v="1"/>
    <s v="NO"/>
    <n v="48"/>
    <s v="No"/>
    <s v="No"/>
    <n v="1083336.99"/>
    <s v="ASALARIADO"/>
    <n v="48"/>
  </r>
  <r>
    <n v="1286"/>
    <s v="HOMBRE"/>
    <n v="289083.33"/>
    <s v="ASALARIADO"/>
    <s v="SECTOR PRIVADO"/>
    <s v="SI"/>
    <x v="0"/>
    <s v="NO"/>
    <n v="26"/>
    <s v="No"/>
    <s v="No"/>
    <n v="289083.33"/>
    <s v="ASALARIADO"/>
    <n v="26"/>
  </r>
  <r>
    <n v="1287"/>
    <s v="MUJER"/>
    <n v="377634.82"/>
    <s v="ASALARIADO"/>
    <s v="SECTOR PRIVADO"/>
    <s v="SI"/>
    <x v="0"/>
    <s v="NO"/>
    <n v="23"/>
    <s v="No"/>
    <s v="No"/>
    <n v="377634.82"/>
    <s v="ASALARIADO"/>
    <n v="23"/>
  </r>
  <r>
    <n v="1288"/>
    <s v="HOMBRE"/>
    <n v="278030"/>
    <s v="CONVENIOS ESPECIALES DE TRABAJADORES INDEPENDIENTES"/>
    <s v="SECTOR PRIVADO"/>
    <s v="SI"/>
    <x v="0"/>
    <s v="NO"/>
    <n v="56"/>
    <s v="No"/>
    <s v="No"/>
    <n v="278030"/>
    <s v="CONVENIOS ESPECIALES DE TRABAJADORES INDEPENDIENTES"/>
    <n v="56"/>
  </r>
  <r>
    <n v="1289"/>
    <s v="MUJER"/>
    <n v="297046"/>
    <s v="TRABAJADOR INDEPENDIENTE"/>
    <s v="SECTOR PRIVADO"/>
    <s v="SI"/>
    <x v="0"/>
    <s v="NO"/>
    <n v="40"/>
    <s v="No"/>
    <s v="No"/>
    <n v="297046"/>
    <s v="TRABAJADOR INDEPENDIENTE"/>
    <n v="40"/>
  </r>
  <r>
    <n v="1290"/>
    <s v="HOMBRE"/>
    <n v="382136"/>
    <s v="TRABAJADOR INDEPENDIENTE"/>
    <s v="SECTOR PRIVADO"/>
    <s v="SI"/>
    <x v="1"/>
    <s v="SI"/>
    <n v="55"/>
    <s v="No"/>
    <s v="No"/>
    <n v="382136"/>
    <s v="TRABAJADOR INDEPENDIENTE"/>
    <n v="55"/>
  </r>
  <r>
    <n v="1291"/>
    <s v="HOMBRE"/>
    <n v="609030"/>
    <s v="TRABAJADOR INDEPENDIENTE"/>
    <s v="SECTOR PRIVADO"/>
    <s v="SI"/>
    <x v="0"/>
    <s v="SI"/>
    <n v="57"/>
    <s v="No"/>
    <s v="No"/>
    <n v="609030"/>
    <s v="TRABAJADOR INDEPENDIENTE"/>
    <n v="57"/>
  </r>
  <r>
    <n v="1292"/>
    <s v="HOMBRE"/>
    <n v="465239"/>
    <s v="TRABAJADOR INDEPENDIENTE"/>
    <s v="SECTOR PRIVADO"/>
    <s v="SI"/>
    <x v="0"/>
    <s v="SI"/>
    <n v="36"/>
    <s v="No"/>
    <s v="No"/>
    <n v="465239"/>
    <s v="TRABAJADOR INDEPENDIENTE"/>
    <n v="36"/>
  </r>
  <r>
    <n v="1293"/>
    <s v="HOMBRE"/>
    <n v="449243.84"/>
    <s v="ASALARIADO"/>
    <s v="SECTOR PRIVADO"/>
    <s v="SI"/>
    <x v="0"/>
    <s v="NO"/>
    <n v="34"/>
    <s v="No"/>
    <s v="No"/>
    <n v="449243.84"/>
    <s v="ASALARIADO"/>
    <n v="34"/>
  </r>
  <r>
    <n v="1294"/>
    <s v="HOMBRE"/>
    <n v="60000"/>
    <s v="ASALARIADO"/>
    <s v="SECTOR PRIVADO"/>
    <s v="SI"/>
    <x v="0"/>
    <s v="SI"/>
    <n v="18"/>
    <s v="No"/>
    <s v="No"/>
    <n v="60000"/>
    <s v="ASALARIADO"/>
    <n v="18"/>
  </r>
  <r>
    <n v="1295"/>
    <s v="HOMBRE"/>
    <n v="395499"/>
    <s v="ASALARIADO"/>
    <s v="SECTOR PRIVADO"/>
    <s v="SI"/>
    <x v="0"/>
    <s v="NO"/>
    <n v="27"/>
    <s v="No"/>
    <s v="No"/>
    <n v="395499"/>
    <s v="ASALARIADO"/>
    <n v="27"/>
  </r>
  <r>
    <n v="1296"/>
    <s v="MUJER"/>
    <n v="382136"/>
    <s v="TRABAJADOR INDEPENDIENTE"/>
    <s v="SECTOR PRIVADO"/>
    <s v="SI"/>
    <x v="0"/>
    <s v="SI"/>
    <n v="62"/>
    <s v="No"/>
    <s v="No"/>
    <n v="382136"/>
    <s v="TRABAJADOR INDEPENDIENTE"/>
    <n v="62"/>
  </r>
  <r>
    <n v="1297"/>
    <s v="MUJER"/>
    <n v="558849"/>
    <s v="ASALARIADO"/>
    <s v="SECTOR PUBLICO"/>
    <s v="SI"/>
    <x v="0"/>
    <s v="NO"/>
    <n v="33"/>
    <s v="No"/>
    <s v="No"/>
    <n v="558849"/>
    <s v="ASALARIADO"/>
    <n v="33"/>
  </r>
  <r>
    <n v="1298"/>
    <s v="HOMBRE"/>
    <n v="300000"/>
    <s v="ASALARIADO"/>
    <s v="SECTOR PRIVADO"/>
    <s v="SI"/>
    <x v="1"/>
    <s v="NO"/>
    <n v="36"/>
    <s v="No"/>
    <s v="No"/>
    <n v="300000"/>
    <s v="ASALARIADO"/>
    <n v="36"/>
  </r>
  <r>
    <n v="1299"/>
    <s v="MUJER"/>
    <n v="280000"/>
    <s v="ASALARIADO"/>
    <s v="SECTOR PRIVADO"/>
    <s v="SI"/>
    <x v="0"/>
    <s v="NO"/>
    <n v="33"/>
    <s v="No"/>
    <s v="No"/>
    <n v="280000"/>
    <s v="ASALARIADO"/>
    <n v="33"/>
  </r>
  <r>
    <n v="1300"/>
    <s v="MUJER"/>
    <n v="448387.72"/>
    <s v="ASALARIADO"/>
    <s v="SECTOR PRIVADO"/>
    <s v="SI"/>
    <x v="0"/>
    <s v="NO"/>
    <n v="49"/>
    <s v="No"/>
    <s v="No"/>
    <n v="448387.72"/>
    <s v="ASALARIADO"/>
    <n v="49"/>
  </r>
  <r>
    <n v="1301"/>
    <s v="MUJER"/>
    <n v="302470"/>
    <s v="ASEGURADO VOLUNTARIO"/>
    <s v="SECTOR PRIVADO"/>
    <s v="SI"/>
    <x v="1"/>
    <s v="NO"/>
    <n v="29"/>
    <s v="No"/>
    <s v="No"/>
    <n v="302470"/>
    <s v="ASEGURADO VOLUNTARIO"/>
    <n v="29"/>
  </r>
  <r>
    <n v="1302"/>
    <s v="MUJER"/>
    <n v="195143"/>
    <s v="ASALARIADO"/>
    <s v="SECTOR PUBLICO"/>
    <s v="SI"/>
    <x v="0"/>
    <s v="NO"/>
    <n v="39"/>
    <s v="No"/>
    <s v="No"/>
    <n v="195143"/>
    <s v="ASALARIADO"/>
    <n v="39"/>
  </r>
  <r>
    <n v="1303"/>
    <s v="HOMBRE"/>
    <n v="513383.02"/>
    <s v="ASALARIADO"/>
    <s v="SECTOR PRIVADO"/>
    <s v="SI"/>
    <x v="0"/>
    <s v="NO"/>
    <n v="42"/>
    <s v="No"/>
    <s v="No"/>
    <n v="513383.02"/>
    <s v="ASALARIADO"/>
    <n v="42"/>
  </r>
  <r>
    <n v="1304"/>
    <s v="HOMBRE"/>
    <n v="278030"/>
    <s v="CONVENIOS ESPECIALES DE TRABAJADORES INDEPENDIENTES"/>
    <s v="SECTOR PRIVADO"/>
    <s v="SI"/>
    <x v="0"/>
    <s v="NO"/>
    <n v="61"/>
    <s v="No"/>
    <s v="No"/>
    <n v="278030"/>
    <s v="CONVENIOS ESPECIALES DE TRABAJADORES INDEPENDIENTES"/>
    <n v="61"/>
  </r>
  <r>
    <n v="1305"/>
    <s v="HOMBRE"/>
    <n v="343390"/>
    <s v="ASALARIADO"/>
    <s v="SECTOR PRIVADO"/>
    <s v="SI"/>
    <x v="0"/>
    <s v="NO"/>
    <n v="28"/>
    <s v="No"/>
    <s v="No"/>
    <n v="343390"/>
    <s v="ASALARIADO"/>
    <n v="28"/>
  </r>
  <r>
    <n v="1306"/>
    <s v="MUJER"/>
    <n v="1204805.5900000001"/>
    <s v="ASALARIADO"/>
    <s v="SECTOR PRIVADO"/>
    <s v="SI"/>
    <x v="0"/>
    <s v="NO"/>
    <n v="41"/>
    <s v="No"/>
    <s v="No"/>
    <n v="1204805.5900000001"/>
    <s v="ASALARIADO"/>
    <n v="41"/>
  </r>
  <r>
    <n v="1307"/>
    <s v="HOMBRE"/>
    <n v="1611500"/>
    <s v="ASALARIADO"/>
    <s v="SECTOR PRIVADO"/>
    <s v="SI"/>
    <x v="0"/>
    <s v="NO"/>
    <n v="26"/>
    <s v="No"/>
    <s v="No"/>
    <n v="1611500"/>
    <s v="ASALARIADO"/>
    <n v="26"/>
  </r>
  <r>
    <n v="1308"/>
    <s v="MUJER"/>
    <n v="1047569"/>
    <s v="ASALARIADO"/>
    <s v="SECTOR PUBLICO"/>
    <s v="SI"/>
    <x v="0"/>
    <s v="NO"/>
    <n v="47"/>
    <s v="No"/>
    <s v="No"/>
    <n v="1047569"/>
    <s v="ASALARIADO"/>
    <n v="47"/>
  </r>
  <r>
    <n v="1309"/>
    <s v="HOMBRE"/>
    <n v="526800"/>
    <s v="ASALARIADO"/>
    <s v="SECTOR PRIVADO"/>
    <s v="SI"/>
    <x v="0"/>
    <s v="NO"/>
    <n v="44"/>
    <s v="No"/>
    <s v="No"/>
    <n v="526800"/>
    <s v="ASALARIADO"/>
    <n v="44"/>
  </r>
  <r>
    <n v="1310"/>
    <s v="HOMBRE"/>
    <n v="580021.27"/>
    <s v="ASALARIADO"/>
    <s v="SECTOR PUBLICO"/>
    <s v="SI"/>
    <x v="0"/>
    <s v="NO"/>
    <n v="29"/>
    <s v="No"/>
    <s v="No"/>
    <n v="580021.27"/>
    <s v="ASALARIADO"/>
    <n v="29"/>
  </r>
  <r>
    <n v="1311"/>
    <s v="HOMBRE"/>
    <n v="526083.62"/>
    <s v="ASALARIADO"/>
    <s v="SECTOR PRIVADO"/>
    <s v="SI"/>
    <x v="0"/>
    <s v="NO"/>
    <n v="24"/>
    <s v="No"/>
    <s v="No"/>
    <n v="526083.62"/>
    <s v="ASALARIADO"/>
    <n v="24"/>
  </r>
  <r>
    <n v="1312"/>
    <s v="MUJER"/>
    <n v="910693.65"/>
    <s v="ASALARIADO"/>
    <s v="SECTOR PUBLICO"/>
    <s v="SI"/>
    <x v="0"/>
    <s v="NO"/>
    <n v="40"/>
    <s v="No"/>
    <s v="No"/>
    <n v="910693.65"/>
    <s v="ASALARIADO"/>
    <n v="40"/>
  </r>
  <r>
    <n v="1313"/>
    <s v="HOMBRE"/>
    <n v="493046.78"/>
    <s v="ASALARIADO"/>
    <s v="SECTOR PRIVADO"/>
    <s v="SI"/>
    <x v="0"/>
    <s v="NO"/>
    <n v="22"/>
    <s v="No"/>
    <s v="No"/>
    <n v="493046.78"/>
    <s v="ASALARIADO"/>
    <n v="22"/>
  </r>
  <r>
    <n v="1314"/>
    <s v="HOMBRE"/>
    <n v="330798"/>
    <s v="TRABAJADOR INDEPENDIENTE"/>
    <s v="SECTOR PRIVADO"/>
    <s v="SI"/>
    <x v="0"/>
    <s v="NO"/>
    <n v="33"/>
    <s v="No"/>
    <s v="No"/>
    <n v="330798"/>
    <s v="TRABAJADOR INDEPENDIENTE"/>
    <n v="33"/>
  </r>
  <r>
    <n v="1315"/>
    <s v="HOMBRE"/>
    <n v="2520949.98"/>
    <s v="PENSIONADOS EN SU PROPIO SISTEMA"/>
    <s v="SECTOR PUBLICO"/>
    <s v="SI"/>
    <x v="0"/>
    <s v="NO"/>
    <n v="67"/>
    <s v="Atípico"/>
    <s v="No"/>
    <n v="2520949.98"/>
    <s v="PENSIONADOS EN SU PROPIO SISTEMA"/>
    <n v="67"/>
  </r>
  <r>
    <n v="1316"/>
    <s v="MUJER"/>
    <n v="297045"/>
    <s v="ASEGURADO VOLUNTARIO"/>
    <s v="SECTOR PRIVADO"/>
    <s v="SI"/>
    <x v="0"/>
    <s v="NO"/>
    <n v="28"/>
    <s v="No"/>
    <s v="No"/>
    <n v="297045"/>
    <s v="ASEGURADO VOLUNTARIO"/>
    <n v="28"/>
  </r>
  <r>
    <n v="1317"/>
    <s v="HOMBRE"/>
    <n v="306723.3"/>
    <s v="ASALARIADO"/>
    <s v="SECTOR PRIVADO"/>
    <s v="SI"/>
    <x v="1"/>
    <s v="NO"/>
    <n v="41"/>
    <s v="No"/>
    <s v="No"/>
    <n v="306723.3"/>
    <s v="ASALARIADO"/>
    <n v="41"/>
  </r>
  <r>
    <n v="1318"/>
    <s v="MUJER"/>
    <n v="300000"/>
    <s v="ASALARIADO"/>
    <s v="SECTOR PRIVADO"/>
    <s v="SI"/>
    <x v="1"/>
    <s v="NO"/>
    <n v="37"/>
    <s v="No"/>
    <s v="No"/>
    <n v="300000"/>
    <s v="ASALARIADO"/>
    <n v="37"/>
  </r>
  <r>
    <n v="1319"/>
    <s v="HOMBRE"/>
    <n v="666854.69999999995"/>
    <s v="ASALARIADO"/>
    <s v="SECTOR PRIVADO"/>
    <s v="SI"/>
    <x v="0"/>
    <s v="NO"/>
    <n v="23"/>
    <s v="No"/>
    <s v="No"/>
    <n v="666854.69999999995"/>
    <s v="ASALARIADO"/>
    <n v="23"/>
  </r>
  <r>
    <n v="1320"/>
    <s v="MUJER"/>
    <n v="397927"/>
    <s v="ASALARIADO"/>
    <s v="SECTOR PRIVADO"/>
    <s v="SI"/>
    <x v="0"/>
    <s v="NO"/>
    <n v="27"/>
    <s v="No"/>
    <s v="No"/>
    <n v="397927"/>
    <s v="ASALARIADO"/>
    <n v="27"/>
  </r>
  <r>
    <n v="1321"/>
    <s v="HOMBRE"/>
    <n v="1214487"/>
    <s v="ASALARIADO"/>
    <s v="SECTOR PUBLICO"/>
    <s v="SI"/>
    <x v="0"/>
    <s v="NO"/>
    <n v="47"/>
    <s v="No"/>
    <s v="No"/>
    <n v="1214487"/>
    <s v="ASALARIADO"/>
    <n v="47"/>
  </r>
  <r>
    <n v="1322"/>
    <s v="MUJER"/>
    <n v="778239"/>
    <s v="ASALARIADO"/>
    <s v="SECTOR PUBLICO"/>
    <s v="SI"/>
    <x v="0"/>
    <s v="NO"/>
    <n v="33"/>
    <s v="No"/>
    <s v="No"/>
    <n v="778239"/>
    <s v="ASALARIADO"/>
    <n v="33"/>
  </r>
  <r>
    <n v="1323"/>
    <s v="HOMBRE"/>
    <n v="870468.31"/>
    <s v="ASALARIADO"/>
    <s v="SECTOR PRIVADO"/>
    <s v="SI"/>
    <x v="0"/>
    <s v="NO"/>
    <n v="45"/>
    <s v="No"/>
    <s v="No"/>
    <n v="870468.31"/>
    <s v="ASALARIADO"/>
    <n v="45"/>
  </r>
  <r>
    <n v="1324"/>
    <s v="HOMBRE"/>
    <n v="370000"/>
    <s v="ASALARIADO"/>
    <s v="SECTOR PRIVADO"/>
    <s v="SI"/>
    <x v="0"/>
    <s v="SI"/>
    <n v="41"/>
    <s v="No"/>
    <s v="No"/>
    <n v="370000"/>
    <s v="ASALARIADO"/>
    <n v="41"/>
  </r>
  <r>
    <n v="1325"/>
    <s v="MUJER"/>
    <n v="289546.95"/>
    <s v="ASALARIADO"/>
    <s v="SECTOR PRIVADO"/>
    <s v="SI"/>
    <x v="0"/>
    <s v="SI"/>
    <n v="22"/>
    <s v="No"/>
    <s v="No"/>
    <n v="289546.95"/>
    <s v="ASALARIADO"/>
    <n v="22"/>
  </r>
  <r>
    <n v="1326"/>
    <s v="HOMBRE"/>
    <n v="278030"/>
    <s v="CONVENIOS ESPECIALES DE TRABAJADORES INDEPENDIENTES"/>
    <s v="SECTOR PRIVADO"/>
    <s v="SI"/>
    <x v="0"/>
    <s v="NO"/>
    <n v="36"/>
    <s v="No"/>
    <s v="No"/>
    <n v="278030"/>
    <s v="CONVENIOS ESPECIALES DE TRABAJADORES INDEPENDIENTES"/>
    <n v="36"/>
  </r>
  <r>
    <n v="1327"/>
    <s v="MUJER"/>
    <n v="190000"/>
    <s v="ASALARIADO"/>
    <s v="SECTOR PRIVADO"/>
    <s v="SI"/>
    <x v="1"/>
    <s v="NO"/>
    <n v="45"/>
    <s v="No"/>
    <s v="No"/>
    <n v="190000"/>
    <s v="ASALARIADO"/>
    <n v="45"/>
  </r>
  <r>
    <n v="1328"/>
    <s v="HOMBRE"/>
    <n v="385702"/>
    <s v="TRABAJADOR INDEPENDIENTE"/>
    <s v="SECTOR PRIVADO"/>
    <s v="SI"/>
    <x v="0"/>
    <s v="SI"/>
    <n v="60"/>
    <s v="No"/>
    <s v="No"/>
    <n v="385702"/>
    <s v="TRABAJADOR INDEPENDIENTE"/>
    <n v="60"/>
  </r>
  <r>
    <n v="1329"/>
    <s v="HOMBRE"/>
    <n v="278030"/>
    <s v="CONVENIOS ESPECIALES DE TRABAJADORES INDEPENDIENTES"/>
    <s v="SECTOR PRIVADO"/>
    <s v="SI"/>
    <x v="1"/>
    <s v="NO"/>
    <n v="37"/>
    <s v="No"/>
    <s v="No"/>
    <n v="278030"/>
    <s v="CONVENIOS ESPECIALES DE TRABAJADORES INDEPENDIENTES"/>
    <n v="37"/>
  </r>
  <r>
    <n v="1330"/>
    <s v="HOMBRE"/>
    <n v="324390"/>
    <s v="ASALARIADO"/>
    <s v="SECTOR PRIVADO"/>
    <s v="SI"/>
    <x v="0"/>
    <s v="NO"/>
    <n v="24"/>
    <s v="No"/>
    <s v="No"/>
    <n v="324390"/>
    <s v="ASALARIADO"/>
    <n v="24"/>
  </r>
  <r>
    <n v="1331"/>
    <s v="MUJER"/>
    <n v="2187872"/>
    <s v="PENSIONADOS EN SU PROPIO SISTEMA"/>
    <s v="SECTOR PUBLICO"/>
    <s v="SI"/>
    <x v="0"/>
    <s v="NO"/>
    <n v="68"/>
    <s v="No"/>
    <s v="No"/>
    <n v="2187872"/>
    <s v="PENSIONADOS EN SU PROPIO SISTEMA"/>
    <n v="68"/>
  </r>
  <r>
    <n v="1332"/>
    <s v="HOMBRE"/>
    <n v="305704"/>
    <s v="ASEGURADO VOLUNTARIO"/>
    <s v="SECTOR PRIVADO"/>
    <s v="SI"/>
    <x v="1"/>
    <s v="NO"/>
    <n v="87"/>
    <s v="No"/>
    <s v="No"/>
    <n v="305704"/>
    <s v="ASEGURADO VOLUNTARIO"/>
    <n v="87"/>
  </r>
  <r>
    <n v="1333"/>
    <s v="MUJER"/>
    <n v="389481.25"/>
    <s v="ASALARIADO"/>
    <s v="SECTOR PRIVADO"/>
    <s v="SI"/>
    <x v="1"/>
    <s v="NO"/>
    <n v="45"/>
    <s v="No"/>
    <s v="No"/>
    <n v="389481.25"/>
    <s v="ASALARIADO"/>
    <n v="45"/>
  </r>
  <r>
    <n v="1334"/>
    <s v="HOMBRE"/>
    <n v="450000"/>
    <s v="ASALARIADO"/>
    <s v="SECTOR PRIVADO"/>
    <s v="SI"/>
    <x v="0"/>
    <s v="NO"/>
    <n v="23"/>
    <s v="No"/>
    <s v="No"/>
    <n v="450000"/>
    <s v="ASALARIADO"/>
    <n v="23"/>
  </r>
  <r>
    <n v="1335"/>
    <s v="MUJER"/>
    <n v="48989.7"/>
    <s v="ASALARIADO"/>
    <s v="SECTOR PRIVADO"/>
    <s v="SI"/>
    <x v="0"/>
    <s v="NO"/>
    <n v="21"/>
    <s v="No"/>
    <s v="No"/>
    <n v="48989.7"/>
    <s v="ASALARIADO"/>
    <n v="21"/>
  </r>
  <r>
    <n v="1336"/>
    <s v="HOMBRE"/>
    <n v="977750"/>
    <s v="ASALARIADO"/>
    <s v="SECTOR PRIVADO"/>
    <s v="SI"/>
    <x v="0"/>
    <s v="NO"/>
    <n v="31"/>
    <s v="No"/>
    <s v="No"/>
    <n v="977750"/>
    <s v="ASALARIADO"/>
    <n v="31"/>
  </r>
  <r>
    <n v="1337"/>
    <s v="HOMBRE"/>
    <n v="305000"/>
    <s v="ASALARIADO"/>
    <s v="SECTOR PRIVADO"/>
    <s v="SI"/>
    <x v="1"/>
    <s v="NO"/>
    <n v="37"/>
    <s v="No"/>
    <s v="No"/>
    <n v="305000"/>
    <s v="ASALARIADO"/>
    <n v="37"/>
  </r>
  <r>
    <n v="1338"/>
    <s v="MUJER"/>
    <n v="297046"/>
    <s v="ASEGURADO VOLUNTARIO"/>
    <s v="SECTOR PRIVADO"/>
    <s v="SI"/>
    <x v="0"/>
    <s v="NO"/>
    <n v="31"/>
    <s v="No"/>
    <s v="No"/>
    <n v="297046"/>
    <s v="ASEGURADO VOLUNTARIO"/>
    <n v="31"/>
  </r>
  <r>
    <n v="1339"/>
    <s v="HOMBRE"/>
    <n v="65249.56"/>
    <s v="ASALARIADO"/>
    <s v="SECTOR PRIVADO"/>
    <s v="SI"/>
    <x v="1"/>
    <s v="NO"/>
    <n v="26"/>
    <s v="No"/>
    <s v="No"/>
    <n v="65249.56"/>
    <s v="ASALARIADO"/>
    <n v="26"/>
  </r>
  <r>
    <n v="1340"/>
    <s v="MUJER"/>
    <n v="659264"/>
    <s v="ASALARIADO"/>
    <s v="SECTOR PUBLICO"/>
    <s v="SI"/>
    <x v="0"/>
    <s v="NO"/>
    <n v="40"/>
    <s v="No"/>
    <s v="No"/>
    <n v="659264"/>
    <s v="ASALARIADO"/>
    <n v="40"/>
  </r>
  <r>
    <n v="1341"/>
    <s v="MUJER"/>
    <n v="896802.93"/>
    <s v="ASALARIADO"/>
    <s v="SECTOR PUBLICO"/>
    <s v="SI"/>
    <x v="0"/>
    <s v="NO"/>
    <n v="38"/>
    <s v="No"/>
    <s v="No"/>
    <n v="896802.93"/>
    <s v="ASALARIADO"/>
    <n v="38"/>
  </r>
  <r>
    <n v="1342"/>
    <s v="HOMBRE"/>
    <n v="319572"/>
    <s v="ASALARIADO"/>
    <s v="SECTOR PRIVADO"/>
    <s v="SI"/>
    <x v="0"/>
    <s v="SI"/>
    <n v="38"/>
    <s v="No"/>
    <s v="No"/>
    <n v="319572"/>
    <s v="ASALARIADO"/>
    <n v="38"/>
  </r>
  <r>
    <n v="1343"/>
    <s v="HOMBRE"/>
    <n v="629292.61"/>
    <s v="ASALARIADO"/>
    <s v="SECTOR PRIVADO"/>
    <s v="SI"/>
    <x v="0"/>
    <s v="NO"/>
    <n v="42"/>
    <s v="No"/>
    <s v="No"/>
    <n v="629292.61"/>
    <s v="ASALARIADO"/>
    <n v="42"/>
  </r>
  <r>
    <n v="1344"/>
    <s v="MUJER"/>
    <n v="1408126"/>
    <s v="ASALARIADO"/>
    <s v="SECTOR PUBLICO"/>
    <s v="SI"/>
    <x v="0"/>
    <s v="NO"/>
    <n v="37"/>
    <s v="No"/>
    <s v="No"/>
    <n v="1408126"/>
    <s v="ASALARIADO"/>
    <n v="37"/>
  </r>
  <r>
    <n v="1345"/>
    <s v="HOMBRE"/>
    <n v="1575682"/>
    <s v="ASALARIADO"/>
    <s v="SECTOR PUBLICO"/>
    <s v="SI"/>
    <x v="0"/>
    <s v="NO"/>
    <n v="38"/>
    <s v="No"/>
    <s v="No"/>
    <n v="1575682"/>
    <s v="ASALARIADO"/>
    <n v="38"/>
  </r>
  <r>
    <n v="1346"/>
    <s v="MUJER"/>
    <n v="268333.33"/>
    <s v="ASALARIADO"/>
    <s v="SECTOR PRIVADO"/>
    <s v="SI"/>
    <x v="0"/>
    <s v="NO"/>
    <n v="29"/>
    <s v="No"/>
    <s v="No"/>
    <n v="268333.33"/>
    <s v="ASALARIADO"/>
    <n v="29"/>
  </r>
  <r>
    <n v="1347"/>
    <s v="MUJER"/>
    <n v="308000"/>
    <s v="ASALARIADO"/>
    <s v="SECTOR PRIVADO"/>
    <s v="SI"/>
    <x v="0"/>
    <s v="NO"/>
    <n v="57"/>
    <s v="No"/>
    <s v="No"/>
    <n v="308000"/>
    <s v="ASALARIADO"/>
    <n v="57"/>
  </r>
  <r>
    <n v="1348"/>
    <s v="HOMBRE"/>
    <n v="350000"/>
    <s v="ASALARIADO"/>
    <s v="SECTOR PRIVADO"/>
    <s v="SI"/>
    <x v="0"/>
    <s v="SI"/>
    <n v="31"/>
    <s v="No"/>
    <s v="No"/>
    <n v="350000"/>
    <s v="ASALARIADO"/>
    <n v="31"/>
  </r>
  <r>
    <n v="1349"/>
    <s v="MUJER"/>
    <n v="590706.5"/>
    <s v="ASALARIADO"/>
    <s v="SECTOR PUBLICO"/>
    <s v="SI"/>
    <x v="0"/>
    <s v="NO"/>
    <n v="32"/>
    <s v="No"/>
    <s v="No"/>
    <n v="590706.5"/>
    <s v="ASALARIADO"/>
    <n v="32"/>
  </r>
  <r>
    <n v="1350"/>
    <s v="MUJER"/>
    <n v="759928"/>
    <s v="PENSIONADOS EN SU PROPIO SISTEMA"/>
    <s v="SECTOR PUBLICO"/>
    <s v="SI"/>
    <x v="0"/>
    <s v="NO"/>
    <n v="78"/>
    <s v="No"/>
    <s v="No"/>
    <n v="759928"/>
    <s v="PENSIONADOS EN SU PROPIO SISTEMA"/>
    <n v="78"/>
  </r>
  <r>
    <n v="1351"/>
    <s v="HOMBRE"/>
    <n v="182669.09"/>
    <s v="ASALARIADO"/>
    <s v="SECTOR PUBLICO"/>
    <s v="SI"/>
    <x v="0"/>
    <s v="NO"/>
    <n v="37"/>
    <s v="No"/>
    <s v="No"/>
    <n v="182669.09"/>
    <s v="ASALARIADO"/>
    <n v="37"/>
  </r>
  <r>
    <n v="1352"/>
    <s v="HOMBRE"/>
    <n v="1954127"/>
    <s v="ASALARIADO"/>
    <s v="SECTOR PUBLICO"/>
    <s v="SI"/>
    <x v="0"/>
    <s v="NO"/>
    <n v="63"/>
    <s v="No"/>
    <s v="No"/>
    <n v="1954127"/>
    <s v="ASALARIADO"/>
    <n v="63"/>
  </r>
  <r>
    <n v="1353"/>
    <s v="MUJER"/>
    <n v="727896.34"/>
    <s v="ASALARIADO"/>
    <s v="SECTOR PUBLICO"/>
    <s v="SI"/>
    <x v="0"/>
    <s v="NO"/>
    <n v="28"/>
    <s v="No"/>
    <s v="No"/>
    <n v="727896.34"/>
    <s v="ASALARIADO"/>
    <n v="28"/>
  </r>
  <r>
    <n v="1354"/>
    <s v="HOMBRE"/>
    <n v="300018"/>
    <s v="TRABAJADOR INDEPENDIENTE"/>
    <s v="SECTOR PRIVADO"/>
    <s v="SI"/>
    <x v="0"/>
    <s v="SI"/>
    <n v="53"/>
    <s v="No"/>
    <s v="No"/>
    <n v="300018"/>
    <s v="TRABAJADOR INDEPENDIENTE"/>
    <n v="53"/>
  </r>
  <r>
    <n v="1355"/>
    <s v="HOMBRE"/>
    <n v="428100"/>
    <s v="ASALARIADO"/>
    <s v="SECTOR PUBLICO"/>
    <s v="SI"/>
    <x v="0"/>
    <s v="NO"/>
    <n v="22"/>
    <s v="No"/>
    <s v="No"/>
    <n v="428100"/>
    <s v="ASALARIADO"/>
    <n v="22"/>
  </r>
  <r>
    <n v="1356"/>
    <s v="MUJER"/>
    <n v="359544.27"/>
    <s v="CONVENIOS ESPECIALES DE ASEGURADOS VOLUNTARIOS"/>
    <s v="SECTOR PRIVADO"/>
    <s v="SI"/>
    <x v="1"/>
    <s v="NO"/>
    <n v="35"/>
    <s v="No"/>
    <s v="No"/>
    <n v="359544.27"/>
    <s v="CONVENIOS ESPECIALES DE ASEGURADOS VOLUNTARIOS"/>
    <n v="35"/>
  </r>
  <r>
    <n v="1357"/>
    <s v="MUJER"/>
    <n v="297046"/>
    <s v="ASEGURADO VOLUNTARIO"/>
    <s v="SECTOR PRIVADO"/>
    <s v="SI"/>
    <x v="0"/>
    <s v="NO"/>
    <n v="40"/>
    <s v="No"/>
    <s v="No"/>
    <n v="297046"/>
    <s v="ASEGURADO VOLUNTARIO"/>
    <n v="40"/>
  </r>
  <r>
    <n v="1358"/>
    <s v="HOMBRE"/>
    <n v="589282.56000000006"/>
    <s v="ASALARIADO"/>
    <s v="SECTOR PUBLICO"/>
    <s v="SI"/>
    <x v="0"/>
    <s v="NO"/>
    <n v="30"/>
    <s v="No"/>
    <s v="No"/>
    <n v="589282.56000000006"/>
    <s v="ASALARIADO"/>
    <n v="30"/>
  </r>
  <r>
    <n v="1359"/>
    <s v="HOMBRE"/>
    <n v="129988"/>
    <s v="ASALARIADO"/>
    <s v="SECTOR PUBLICO"/>
    <s v="SI"/>
    <x v="0"/>
    <s v="SI"/>
    <n v="32"/>
    <s v="No"/>
    <s v="No"/>
    <n v="129988"/>
    <s v="ASALARIADO"/>
    <n v="32"/>
  </r>
  <r>
    <n v="1360"/>
    <s v="HOMBRE"/>
    <n v="417954.15"/>
    <s v="ASALARIADO"/>
    <s v="SECTOR PRIVADO"/>
    <s v="SI"/>
    <x v="0"/>
    <s v="SI"/>
    <n v="31"/>
    <s v="No"/>
    <s v="No"/>
    <n v="417954.15"/>
    <s v="ASALARIADO"/>
    <n v="31"/>
  </r>
  <r>
    <n v="1361"/>
    <s v="HOMBRE"/>
    <n v="807282.52"/>
    <s v="ASALARIADO"/>
    <s v="SECTOR PRIVADO"/>
    <s v="SI"/>
    <x v="0"/>
    <s v="NO"/>
    <n v="24"/>
    <s v="No"/>
    <s v="No"/>
    <n v="807282.52"/>
    <s v="ASALARIADO"/>
    <n v="24"/>
  </r>
  <r>
    <n v="1362"/>
    <s v="MUJER"/>
    <n v="801760"/>
    <s v="ASALARIADO"/>
    <s v="SECTOR PRIVADO"/>
    <s v="SI"/>
    <x v="0"/>
    <s v="SI"/>
    <n v="45"/>
    <s v="No"/>
    <s v="No"/>
    <n v="801760"/>
    <s v="ASALARIADO"/>
    <n v="45"/>
  </r>
  <r>
    <n v="1363"/>
    <s v="HOMBRE"/>
    <n v="145670.5"/>
    <s v="ASALARIADO"/>
    <s v="SECTOR PRIVADO"/>
    <s v="SI"/>
    <x v="0"/>
    <s v="NO"/>
    <n v="51"/>
    <s v="No"/>
    <s v="No"/>
    <n v="145670.5"/>
    <s v="ASALARIADO"/>
    <n v="51"/>
  </r>
  <r>
    <n v="1364"/>
    <s v="MUJER"/>
    <n v="337920"/>
    <s v="ASALARIADO"/>
    <s v="SECTOR PRIVADO"/>
    <s v="SI"/>
    <x v="0"/>
    <s v="SI"/>
    <n v="27"/>
    <s v="No"/>
    <s v="No"/>
    <n v="337920"/>
    <s v="ASALARIADO"/>
    <n v="27"/>
  </r>
  <r>
    <n v="1365"/>
    <s v="MUJER"/>
    <n v="387279.29"/>
    <s v="ASALARIADO"/>
    <s v="SECTOR PRIVADO"/>
    <s v="SI"/>
    <x v="0"/>
    <s v="NO"/>
    <n v="35"/>
    <s v="No"/>
    <s v="No"/>
    <n v="387279.29"/>
    <s v="ASALARIADO"/>
    <n v="35"/>
  </r>
  <r>
    <n v="1366"/>
    <s v="HOMBRE"/>
    <n v="351604"/>
    <s v="ASALARIADO"/>
    <s v="SECTOR PRIVADO"/>
    <s v="SI"/>
    <x v="0"/>
    <s v="NO"/>
    <n v="22"/>
    <s v="No"/>
    <s v="No"/>
    <n v="351604"/>
    <s v="ASALARIADO"/>
    <n v="22"/>
  </r>
  <r>
    <n v="1367"/>
    <s v="MUJER"/>
    <n v="300018"/>
    <s v="ASEGURADO VOLUNTARIO"/>
    <s v="SECTOR PRIVADO"/>
    <s v="SI"/>
    <x v="1"/>
    <s v="NO"/>
    <n v="45"/>
    <s v="No"/>
    <s v="No"/>
    <n v="300018"/>
    <s v="ASEGURADO VOLUNTARIO"/>
    <n v="45"/>
  </r>
  <r>
    <n v="1368"/>
    <s v="HOMBRE"/>
    <n v="232960"/>
    <s v="ASALARIADO"/>
    <s v="SECTOR PRIVADO"/>
    <s v="SI"/>
    <x v="0"/>
    <s v="NO"/>
    <n v="60"/>
    <s v="No"/>
    <s v="No"/>
    <n v="232960"/>
    <s v="ASALARIADO"/>
    <n v="60"/>
  </r>
  <r>
    <n v="1369"/>
    <s v="MUJER"/>
    <n v="297046"/>
    <s v="ASEGURADO VOLUNTARIO"/>
    <s v="SECTOR PRIVADO"/>
    <s v="SI"/>
    <x v="0"/>
    <s v="NO"/>
    <n v="56"/>
    <s v="No"/>
    <s v="No"/>
    <n v="297046"/>
    <s v="ASEGURADO VOLUNTARIO"/>
    <n v="56"/>
  </r>
  <r>
    <n v="1370"/>
    <s v="HOMBRE"/>
    <n v="683000"/>
    <s v="ASALARIADO"/>
    <s v="SECTOR PRIVADO"/>
    <s v="SI"/>
    <x v="0"/>
    <s v="NO"/>
    <n v="38"/>
    <s v="No"/>
    <s v="No"/>
    <n v="683000"/>
    <s v="ASALARIADO"/>
    <n v="38"/>
  </r>
  <r>
    <n v="1371"/>
    <s v="MUJER"/>
    <n v="876520"/>
    <s v="ASALARIADO"/>
    <s v="SECTOR PRIVADO"/>
    <s v="SI"/>
    <x v="0"/>
    <s v="NO"/>
    <n v="32"/>
    <s v="No"/>
    <s v="No"/>
    <n v="876520"/>
    <s v="ASALARIADO"/>
    <n v="32"/>
  </r>
  <r>
    <n v="1372"/>
    <s v="HOMBRE"/>
    <n v="409455"/>
    <s v="ASALARIADO"/>
    <s v="SECTOR PRIVADO"/>
    <s v="SI"/>
    <x v="0"/>
    <s v="NO"/>
    <n v="25"/>
    <s v="No"/>
    <s v="No"/>
    <n v="409455"/>
    <s v="ASALARIADO"/>
    <n v="25"/>
  </r>
  <r>
    <n v="1373"/>
    <s v="HOMBRE"/>
    <n v="3654908.92"/>
    <s v="PENSIONADOS EN SU PROPIO SISTEMA"/>
    <s v="SECTOR PUBLICO"/>
    <s v="SI"/>
    <x v="0"/>
    <s v="NO"/>
    <n v="62"/>
    <s v="Atípico"/>
    <s v="No"/>
    <n v="3654908.92"/>
    <s v="PENSIONADOS EN SU PROPIO SISTEMA"/>
    <n v="62"/>
  </r>
  <r>
    <n v="1374"/>
    <s v="HOMBRE"/>
    <n v="1202466.6200000001"/>
    <s v="ASALARIADO"/>
    <s v="SECTOR PRIVADO"/>
    <s v="SI"/>
    <x v="0"/>
    <s v="NO"/>
    <n v="39"/>
    <s v="No"/>
    <s v="No"/>
    <n v="1202466.6200000001"/>
    <s v="ASALARIADO"/>
    <n v="39"/>
  </r>
  <r>
    <n v="1375"/>
    <s v="MUJER"/>
    <n v="297082.46999999997"/>
    <s v="ASALARIADO"/>
    <s v="SECTOR PUBLICO"/>
    <s v="SI"/>
    <x v="0"/>
    <s v="NO"/>
    <n v="41"/>
    <s v="No"/>
    <s v="No"/>
    <n v="297082.46999999997"/>
    <s v="ASALARIADO"/>
    <n v="41"/>
  </r>
  <r>
    <n v="1376"/>
    <s v="HOMBRE"/>
    <n v="350000"/>
    <s v="ASALARIADO"/>
    <s v="SECTOR PRIVADO"/>
    <s v="SI"/>
    <x v="0"/>
    <s v="NO"/>
    <n v="53"/>
    <s v="No"/>
    <s v="No"/>
    <n v="350000"/>
    <s v="ASALARIADO"/>
    <n v="53"/>
  </r>
  <r>
    <n v="1377"/>
    <s v="MUJER"/>
    <n v="243000"/>
    <s v="ASALARIADO"/>
    <s v="SECTOR PRIVADO"/>
    <s v="SI"/>
    <x v="0"/>
    <s v="NO"/>
    <n v="46"/>
    <s v="No"/>
    <s v="No"/>
    <n v="243000"/>
    <s v="ASALARIADO"/>
    <n v="46"/>
  </r>
  <r>
    <n v="1378"/>
    <s v="MUJER"/>
    <n v="210000"/>
    <s v="ASALARIADO"/>
    <s v="SECTOR PRIVADO"/>
    <s v="SI"/>
    <x v="1"/>
    <s v="NO"/>
    <n v="38"/>
    <s v="No"/>
    <s v="No"/>
    <n v="210000"/>
    <s v="ASALARIADO"/>
    <n v="38"/>
  </r>
  <r>
    <n v="1379"/>
    <s v="MUJER"/>
    <n v="1154739.48"/>
    <s v="ASALARIADO"/>
    <s v="SECTOR PUBLICO"/>
    <s v="SI"/>
    <x v="0"/>
    <s v="NO"/>
    <n v="30"/>
    <s v="No"/>
    <s v="No"/>
    <n v="1154739.48"/>
    <s v="ASALARIADO"/>
    <n v="30"/>
  </r>
  <r>
    <n v="1380"/>
    <s v="HOMBRE"/>
    <n v="305704"/>
    <s v="TRABAJADOR INDEPENDIENTE"/>
    <s v="SECTOR PRIVADO"/>
    <s v="SI"/>
    <x v="0"/>
    <s v="SI"/>
    <n v="41"/>
    <s v="No"/>
    <s v="No"/>
    <n v="305704"/>
    <s v="TRABAJADOR INDEPENDIENTE"/>
    <n v="41"/>
  </r>
  <r>
    <n v="1381"/>
    <s v="HOMBRE"/>
    <n v="2438887.83"/>
    <s v="ASALARIADO"/>
    <s v="SECTOR PRIVADO"/>
    <s v="SI"/>
    <x v="0"/>
    <s v="NO"/>
    <n v="32"/>
    <s v="Atípico"/>
    <s v="No"/>
    <n v="2438887.83"/>
    <s v="ASALARIADO"/>
    <n v="32"/>
  </r>
  <r>
    <n v="1382"/>
    <s v="MUJER"/>
    <n v="285127"/>
    <s v="ASALARIADO"/>
    <s v="SECTOR PUBLICO"/>
    <s v="SI"/>
    <x v="0"/>
    <s v="NO"/>
    <n v="59"/>
    <s v="No"/>
    <s v="No"/>
    <n v="285127"/>
    <s v="ASALARIADO"/>
    <n v="59"/>
  </r>
  <r>
    <n v="1383"/>
    <s v="HOMBRE"/>
    <n v="278030.99"/>
    <s v="CONVENIOS ESPECIALES DE TRABAJADORES INDEPENDIENTES"/>
    <s v="SECTOR PRIVADO"/>
    <s v="SI"/>
    <x v="0"/>
    <s v="NO"/>
    <n v="52"/>
    <s v="No"/>
    <s v="No"/>
    <n v="278030.99"/>
    <s v="CONVENIOS ESPECIALES DE TRABAJADORES INDEPENDIENTES"/>
    <n v="52"/>
  </r>
  <r>
    <n v="1384"/>
    <s v="HOMBRE"/>
    <n v="1580792"/>
    <s v="ASALARIADO"/>
    <s v="SECTOR PRIVADO"/>
    <s v="SI"/>
    <x v="0"/>
    <s v="NO"/>
    <n v="28"/>
    <s v="No"/>
    <s v="No"/>
    <n v="1580792"/>
    <s v="ASALARIADO"/>
    <n v="28"/>
  </r>
  <r>
    <n v="1385"/>
    <s v="MUJER"/>
    <n v="297139"/>
    <s v="ASEGURADO VOLUNTARIO"/>
    <s v="SECTOR PRIVADO"/>
    <s v="SI"/>
    <x v="1"/>
    <s v="NO"/>
    <n v="43"/>
    <s v="No"/>
    <s v="No"/>
    <n v="297139"/>
    <s v="ASEGURADO VOLUNTARIO"/>
    <n v="43"/>
  </r>
  <r>
    <n v="1386"/>
    <s v="MUJER"/>
    <n v="297046"/>
    <s v="ASEGURADO VOLUNTARIO"/>
    <s v="SECTOR PRIVADO"/>
    <s v="SI"/>
    <x v="0"/>
    <s v="NO"/>
    <n v="64"/>
    <s v="No"/>
    <s v="No"/>
    <n v="297046"/>
    <s v="ASEGURADO VOLUNTARIO"/>
    <n v="64"/>
  </r>
  <r>
    <n v="1387"/>
    <s v="HOMBRE"/>
    <n v="278030"/>
    <s v="CONVENIOS ESPECIALES DE TRABAJADORES INDEPENDIENTES"/>
    <s v="SECTOR PRIVADO"/>
    <s v="SI"/>
    <x v="0"/>
    <s v="NO"/>
    <n v="32"/>
    <s v="No"/>
    <s v="No"/>
    <n v="278030"/>
    <s v="CONVENIOS ESPECIALES DE TRABAJADORES INDEPENDIENTES"/>
    <n v="32"/>
  </r>
  <r>
    <n v="1388"/>
    <s v="HOMBRE"/>
    <n v="580000"/>
    <s v="ASALARIADO"/>
    <s v="SECTOR PRIVADO"/>
    <s v="SI"/>
    <x v="0"/>
    <s v="NO"/>
    <n v="24"/>
    <s v="No"/>
    <s v="No"/>
    <n v="580000"/>
    <s v="ASALARIADO"/>
    <n v="24"/>
  </r>
  <r>
    <n v="1389"/>
    <s v="MUJER"/>
    <n v="504976"/>
    <s v="TRABAJADOR INDEPENDIENTE"/>
    <s v="SECTOR PRIVADO"/>
    <s v="SI"/>
    <x v="0"/>
    <s v="NO"/>
    <n v="36"/>
    <s v="No"/>
    <s v="No"/>
    <n v="504976"/>
    <s v="TRABAJADOR INDEPENDIENTE"/>
    <n v="36"/>
  </r>
  <r>
    <n v="1390"/>
    <s v="HOMBRE"/>
    <n v="482000"/>
    <s v="ASALARIADO"/>
    <s v="SECTOR PRIVADO"/>
    <s v="SI"/>
    <x v="0"/>
    <s v="SI"/>
    <n v="36"/>
    <s v="No"/>
    <s v="No"/>
    <n v="482000"/>
    <s v="ASALARIADO"/>
    <n v="36"/>
  </r>
  <r>
    <n v="1391"/>
    <s v="HOMBRE"/>
    <n v="639148"/>
    <s v="ASEGURADO VOLUNTARIO"/>
    <s v="SECTOR PRIVADO"/>
    <s v="SI"/>
    <x v="0"/>
    <s v="NO"/>
    <n v="79"/>
    <s v="No"/>
    <s v="No"/>
    <n v="639148"/>
    <s v="ASEGURADO VOLUNTARIO"/>
    <n v="79"/>
  </r>
  <r>
    <n v="1392"/>
    <s v="HOMBRE"/>
    <n v="263640"/>
    <s v="ASALARIADO"/>
    <s v="SECTOR PRIVADO"/>
    <s v="SI"/>
    <x v="0"/>
    <s v="NO"/>
    <n v="31"/>
    <s v="No"/>
    <s v="No"/>
    <n v="263640"/>
    <s v="ASALARIADO"/>
    <n v="31"/>
  </r>
  <r>
    <n v="1393"/>
    <s v="MUJER"/>
    <n v="846529"/>
    <s v="ASALARIADO"/>
    <s v="SECTOR PUBLICO"/>
    <s v="SI"/>
    <x v="0"/>
    <s v="NO"/>
    <n v="28"/>
    <s v="No"/>
    <s v="No"/>
    <n v="846529"/>
    <s v="ASALARIADO"/>
    <n v="28"/>
  </r>
  <r>
    <n v="1394"/>
    <s v="MUJER"/>
    <n v="240890.9"/>
    <s v="PENSIONADOS EN SU PROPIO SISTEMA"/>
    <s v="SECTOR PUBLICO"/>
    <s v="SI"/>
    <x v="0"/>
    <s v="NO"/>
    <n v="83"/>
    <s v="No"/>
    <s v="No"/>
    <n v="240890.9"/>
    <s v="PENSIONADOS EN SU PROPIO SISTEMA"/>
    <n v="83"/>
  </r>
  <r>
    <n v="1395"/>
    <s v="HOMBRE"/>
    <n v="924156"/>
    <s v="ASALARIADO"/>
    <s v="SECTOR PRIVADO"/>
    <s v="SI"/>
    <x v="0"/>
    <s v="NO"/>
    <n v="28"/>
    <s v="No"/>
    <s v="No"/>
    <n v="924156"/>
    <s v="ASALARIADO"/>
    <n v="28"/>
  </r>
  <r>
    <n v="1396"/>
    <s v="MUJER"/>
    <n v="1815071.5"/>
    <s v="ASALARIADO"/>
    <s v="SECTOR PUBLICO"/>
    <s v="SI"/>
    <x v="0"/>
    <s v="NO"/>
    <n v="35"/>
    <s v="No"/>
    <s v="No"/>
    <n v="1815071.5"/>
    <s v="ASALARIADO"/>
    <n v="35"/>
  </r>
  <r>
    <n v="1397"/>
    <s v="HOMBRE"/>
    <n v="585937"/>
    <s v="TRABAJADOR INDEPENDIENTE"/>
    <s v="SECTOR PRIVADO"/>
    <s v="SI"/>
    <x v="0"/>
    <s v="SI"/>
    <n v="57"/>
    <s v="No"/>
    <s v="No"/>
    <n v="585937"/>
    <s v="TRABAJADOR INDEPENDIENTE"/>
    <n v="57"/>
  </r>
  <r>
    <n v="1398"/>
    <s v="HOMBRE"/>
    <n v="223702.12"/>
    <s v="ASALARIADO"/>
    <s v="SECTOR PRIVADO"/>
    <s v="SI"/>
    <x v="0"/>
    <s v="NO"/>
    <n v="53"/>
    <s v="No"/>
    <s v="No"/>
    <n v="223702.12"/>
    <s v="ASALARIADO"/>
    <n v="53"/>
  </r>
  <r>
    <n v="1399"/>
    <s v="HOMBRE"/>
    <n v="155807.99"/>
    <s v="ASALARIADO"/>
    <s v="SECTOR PRIVADO"/>
    <s v="SI"/>
    <x v="0"/>
    <s v="NO"/>
    <n v="42"/>
    <s v="No"/>
    <s v="No"/>
    <n v="155807.99"/>
    <s v="ASALARIADO"/>
    <n v="42"/>
  </r>
  <r>
    <n v="1400"/>
    <s v="HOMBRE"/>
    <n v="361976.88"/>
    <s v="ASALARIADO"/>
    <s v="SECTOR PRIVADO"/>
    <s v="SI"/>
    <x v="0"/>
    <s v="NO"/>
    <n v="48"/>
    <s v="No"/>
    <s v="No"/>
    <n v="361976.88"/>
    <s v="ASALARIADO"/>
    <n v="48"/>
  </r>
  <r>
    <n v="1401"/>
    <s v="HOMBRE"/>
    <n v="573500"/>
    <s v="ASALARIADO"/>
    <s v="SECTOR PRIVADO"/>
    <s v="SI"/>
    <x v="0"/>
    <s v="NO"/>
    <n v="26"/>
    <s v="No"/>
    <s v="No"/>
    <n v="573500"/>
    <s v="ASALARIADO"/>
    <n v="26"/>
  </r>
  <r>
    <n v="1402"/>
    <s v="HOMBRE"/>
    <n v="180000"/>
    <s v="ASALARIADO"/>
    <s v="SECTOR PRIVADO"/>
    <s v="SI"/>
    <x v="0"/>
    <s v="SI"/>
    <n v="47"/>
    <s v="No"/>
    <s v="No"/>
    <n v="180000"/>
    <s v="ASALARIADO"/>
    <n v="47"/>
  </r>
  <r>
    <n v="1403"/>
    <s v="HOMBRE"/>
    <n v="811540"/>
    <s v="ASALARIADO"/>
    <s v="SECTOR PRIVADO"/>
    <s v="SI"/>
    <x v="0"/>
    <s v="NO"/>
    <n v="21"/>
    <s v="No"/>
    <s v="No"/>
    <n v="811540"/>
    <s v="ASALARIADO"/>
    <n v="21"/>
  </r>
  <r>
    <n v="1404"/>
    <s v="MUJER"/>
    <n v="760842"/>
    <s v="PENSIONADOS EN SU PROPIO SISTEMA"/>
    <s v="SECTOR PUBLICO"/>
    <s v="SI"/>
    <x v="0"/>
    <s v="NO"/>
    <n v="75"/>
    <s v="No"/>
    <s v="No"/>
    <n v="760842"/>
    <s v="PENSIONADOS EN SU PROPIO SISTEMA"/>
    <n v="75"/>
  </r>
  <r>
    <n v="1405"/>
    <s v="HOMBRE"/>
    <n v="1255736.08"/>
    <s v="ASALARIADO"/>
    <s v="SECTOR PRIVADO"/>
    <s v="SI"/>
    <x v="0"/>
    <s v="NO"/>
    <n v="41"/>
    <s v="No"/>
    <s v="No"/>
    <n v="1255736.08"/>
    <s v="ASALARIADO"/>
    <n v="41"/>
  </r>
  <r>
    <n v="1406"/>
    <s v="HOMBRE"/>
    <n v="1146611.22"/>
    <s v="ASALARIADO"/>
    <s v="SECTOR PUBLICO"/>
    <s v="SI"/>
    <x v="0"/>
    <s v="NO"/>
    <n v="27"/>
    <s v="No"/>
    <s v="No"/>
    <n v="1146611.22"/>
    <s v="ASALARIADO"/>
    <n v="27"/>
  </r>
  <r>
    <n v="1407"/>
    <s v="HOMBRE"/>
    <n v="1497172.49"/>
    <s v="ASALARIADO"/>
    <s v="SECTOR PUBLICO"/>
    <s v="SI"/>
    <x v="0"/>
    <s v="NO"/>
    <n v="47"/>
    <s v="No"/>
    <s v="No"/>
    <n v="1497172.49"/>
    <s v="ASALARIADO"/>
    <n v="47"/>
  </r>
  <r>
    <n v="1408"/>
    <s v="HOMBRE"/>
    <n v="1372847.55"/>
    <s v="ASALARIADO"/>
    <s v="SECTOR PUBLICO"/>
    <s v="SI"/>
    <x v="0"/>
    <s v="NO"/>
    <n v="56"/>
    <s v="No"/>
    <s v="No"/>
    <n v="1372847.55"/>
    <s v="ASALARIADO"/>
    <n v="56"/>
  </r>
  <r>
    <n v="1409"/>
    <s v="MUJER"/>
    <n v="830543"/>
    <s v="ASALARIADO"/>
    <s v="SECTOR PUBLICO"/>
    <s v="SI"/>
    <x v="0"/>
    <s v="SI"/>
    <n v="39"/>
    <s v="No"/>
    <s v="No"/>
    <n v="830543"/>
    <s v="ASALARIADO"/>
    <n v="39"/>
  </r>
  <r>
    <n v="1410"/>
    <s v="HOMBRE"/>
    <n v="650897.42000000004"/>
    <s v="ASALARIADO"/>
    <s v="SECTOR PRIVADO"/>
    <s v="SI"/>
    <x v="0"/>
    <s v="NO"/>
    <n v="38"/>
    <s v="No"/>
    <s v="No"/>
    <n v="650897.42000000004"/>
    <s v="ASALARIADO"/>
    <n v="38"/>
  </r>
  <r>
    <n v="1411"/>
    <s v="HOMBRE"/>
    <n v="463597.72"/>
    <s v="ASALARIADO"/>
    <s v="SECTOR PRIVADO"/>
    <s v="SI"/>
    <x v="1"/>
    <s v="NO"/>
    <n v="47"/>
    <s v="No"/>
    <s v="No"/>
    <n v="463597.72"/>
    <s v="ASALARIADO"/>
    <n v="47"/>
  </r>
  <r>
    <n v="1412"/>
    <s v="MUJER"/>
    <n v="297050"/>
    <s v="ASEGURADO VOLUNTARIO"/>
    <s v="SECTOR PRIVADO"/>
    <s v="SI"/>
    <x v="0"/>
    <s v="NO"/>
    <n v="31"/>
    <s v="No"/>
    <s v="No"/>
    <n v="297050"/>
    <s v="ASEGURADO VOLUNTARIO"/>
    <n v="31"/>
  </r>
  <r>
    <n v="1413"/>
    <s v="HOMBRE"/>
    <n v="297110"/>
    <s v="ASEGURADO VOLUNTARIO"/>
    <s v="SECTOR PRIVADO"/>
    <s v="SI"/>
    <x v="0"/>
    <s v="NO"/>
    <n v="36"/>
    <s v="No"/>
    <s v="No"/>
    <n v="297110"/>
    <s v="ASEGURADO VOLUNTARIO"/>
    <n v="36"/>
  </r>
  <r>
    <n v="1414"/>
    <s v="MUJER"/>
    <n v="297045"/>
    <s v="ASEGURADO VOLUNTARIO"/>
    <s v="SECTOR PRIVADO"/>
    <s v="SI"/>
    <x v="0"/>
    <s v="NO"/>
    <n v="33"/>
    <s v="No"/>
    <s v="No"/>
    <n v="297045"/>
    <s v="ASEGURADO VOLUNTARIO"/>
    <n v="33"/>
  </r>
  <r>
    <n v="1415"/>
    <s v="MUJER"/>
    <n v="278030"/>
    <s v="CONVENIOS ESPECIALES DE TRABAJADORES INDEPENDIENTES"/>
    <s v="SECTOR PRIVADO"/>
    <s v="SI"/>
    <x v="0"/>
    <s v="NO"/>
    <n v="35"/>
    <s v="No"/>
    <s v="No"/>
    <n v="278030"/>
    <s v="CONVENIOS ESPECIALES DE TRABAJADORES INDEPENDIENTES"/>
    <n v="35"/>
  </r>
  <r>
    <n v="1416"/>
    <s v="MUJER"/>
    <n v="11580185.98"/>
    <s v="ASALARIADO"/>
    <s v="SECTOR PRIVADO"/>
    <s v="SI"/>
    <x v="0"/>
    <s v="NO"/>
    <n v="46"/>
    <s v="Atípico"/>
    <s v="No"/>
    <n v="11580185.98"/>
    <s v="ASALARIADO"/>
    <n v="46"/>
  </r>
  <r>
    <n v="1417"/>
    <s v="HOMBRE"/>
    <n v="2007029.76"/>
    <s v="ASALARIADO"/>
    <s v="SECTOR PUBLICO"/>
    <s v="SI"/>
    <x v="0"/>
    <s v="NO"/>
    <n v="54"/>
    <s v="No"/>
    <s v="No"/>
    <n v="2007029.76"/>
    <s v="ASALARIADO"/>
    <n v="54"/>
  </r>
  <r>
    <n v="1418"/>
    <s v="HOMBRE"/>
    <n v="740237.33"/>
    <s v="ASALARIADO"/>
    <s v="SECTOR PUBLICO"/>
    <s v="SI"/>
    <x v="0"/>
    <s v="NO"/>
    <n v="52"/>
    <s v="No"/>
    <s v="No"/>
    <n v="740237.33"/>
    <s v="ASALARIADO"/>
    <n v="52"/>
  </r>
  <r>
    <n v="1419"/>
    <s v="HOMBRE"/>
    <n v="140000"/>
    <s v="ASALARIADO"/>
    <s v="SECTOR PRIVADO"/>
    <s v="SI"/>
    <x v="0"/>
    <s v="NO"/>
    <n v="42"/>
    <s v="No"/>
    <s v="No"/>
    <n v="140000"/>
    <s v="ASALARIADO"/>
    <n v="42"/>
  </r>
  <r>
    <n v="1420"/>
    <s v="MUJER"/>
    <n v="300018"/>
    <s v="TRABAJADOR INDEPENDIENTE"/>
    <s v="SECTOR PRIVADO"/>
    <s v="SI"/>
    <x v="0"/>
    <s v="SI"/>
    <n v="58"/>
    <s v="No"/>
    <s v="No"/>
    <n v="300018"/>
    <s v="TRABAJADOR INDEPENDIENTE"/>
    <n v="58"/>
  </r>
  <r>
    <n v="1421"/>
    <s v="MUJER"/>
    <n v="297045"/>
    <s v="ASEGURADO VOLUNTARIO"/>
    <s v="SECTOR PRIVADO"/>
    <s v="SI"/>
    <x v="0"/>
    <s v="SI"/>
    <n v="27"/>
    <s v="No"/>
    <s v="No"/>
    <n v="297045"/>
    <s v="ASEGURADO VOLUNTARIO"/>
    <n v="27"/>
  </r>
  <r>
    <n v="1422"/>
    <s v="HOMBRE"/>
    <n v="266625"/>
    <s v="ASALARIADO"/>
    <s v="SECTOR PRIVADO"/>
    <s v="SI"/>
    <x v="0"/>
    <s v="NO"/>
    <n v="50"/>
    <s v="No"/>
    <s v="No"/>
    <n v="266625"/>
    <s v="ASALARIADO"/>
    <n v="50"/>
  </r>
  <r>
    <n v="1423"/>
    <s v="HOMBRE"/>
    <n v="282305"/>
    <s v="TRABAJADOR INDEPENDIENTE"/>
    <s v="SECTOR PRIVADO"/>
    <s v="SI"/>
    <x v="0"/>
    <s v="SI"/>
    <n v="34"/>
    <s v="No"/>
    <s v="No"/>
    <n v="282305"/>
    <s v="TRABAJADOR INDEPENDIENTE"/>
    <n v="34"/>
  </r>
  <r>
    <n v="1424"/>
    <s v="HOMBRE"/>
    <n v="574141.48"/>
    <s v="ASALARIADO"/>
    <s v="SECTOR PRIVADO"/>
    <s v="SI"/>
    <x v="0"/>
    <s v="NO"/>
    <n v="22"/>
    <s v="No"/>
    <s v="No"/>
    <n v="574141.48"/>
    <s v="ASALARIADO"/>
    <n v="22"/>
  </r>
  <r>
    <n v="1425"/>
    <s v="MUJER"/>
    <n v="2072167"/>
    <s v="PENSIONADOS EN SU PROPIO SISTEMA"/>
    <s v="SECTOR PUBLICO"/>
    <s v="SI"/>
    <x v="0"/>
    <s v="NO"/>
    <n v="67"/>
    <s v="No"/>
    <s v="No"/>
    <n v="2072167"/>
    <s v="PENSIONADOS EN SU PROPIO SISTEMA"/>
    <n v="67"/>
  </r>
  <r>
    <n v="1426"/>
    <s v="HOMBRE"/>
    <n v="278030"/>
    <s v="CONVENIOS ESPECIALES DE TRABAJADORES INDEPENDIENTES"/>
    <s v="SECTOR PRIVADO"/>
    <s v="SI"/>
    <x v="0"/>
    <s v="NO"/>
    <n v="56"/>
    <s v="No"/>
    <s v="No"/>
    <n v="278030"/>
    <s v="CONVENIOS ESPECIALES DE TRABAJADORES INDEPENDIENTES"/>
    <n v="56"/>
  </r>
  <r>
    <n v="1427"/>
    <s v="MUJER"/>
    <n v="2166746.5"/>
    <s v="ASALARIADO"/>
    <s v="SECTOR PUBLICO"/>
    <s v="SI"/>
    <x v="0"/>
    <s v="NO"/>
    <n v="32"/>
    <s v="No"/>
    <s v="No"/>
    <n v="2166746.5"/>
    <s v="ASALARIADO"/>
    <n v="32"/>
  </r>
  <r>
    <n v="1428"/>
    <s v="MUJER"/>
    <n v="532257.68999999994"/>
    <s v="ASALARIADO"/>
    <s v="SECTOR PRIVADO"/>
    <s v="SI"/>
    <x v="0"/>
    <s v="NO"/>
    <n v="42"/>
    <s v="No"/>
    <s v="No"/>
    <n v="532257.68999999994"/>
    <s v="ASALARIADO"/>
    <n v="42"/>
  </r>
  <r>
    <n v="1429"/>
    <s v="HOMBRE"/>
    <n v="2762536.65"/>
    <s v="ASALARIADO"/>
    <s v="SECTOR PRIVADO"/>
    <s v="SI"/>
    <x v="1"/>
    <s v="NO"/>
    <n v="42"/>
    <s v="Atípico"/>
    <s v="No"/>
    <n v="2762536.65"/>
    <s v="ASALARIADO"/>
    <n v="42"/>
  </r>
  <r>
    <n v="1430"/>
    <s v="MUJER"/>
    <n v="278030"/>
    <s v="CONVENIOS ESPECIALES DE TRABAJADORES INDEPENDIENTES"/>
    <s v="SECTOR PRIVADO"/>
    <s v="SI"/>
    <x v="0"/>
    <s v="NO"/>
    <n v="60"/>
    <s v="No"/>
    <s v="No"/>
    <n v="278030"/>
    <s v="CONVENIOS ESPECIALES DE TRABAJADORES INDEPENDIENTES"/>
    <n v="60"/>
  </r>
  <r>
    <n v="1431"/>
    <s v="HOMBRE"/>
    <n v="437183.54"/>
    <s v="ASALARIADO"/>
    <s v="SECTOR PRIVADO"/>
    <s v="SI"/>
    <x v="0"/>
    <s v="NO"/>
    <n v="46"/>
    <s v="No"/>
    <s v="No"/>
    <n v="437183.54"/>
    <s v="ASALARIADO"/>
    <n v="46"/>
  </r>
  <r>
    <n v="1432"/>
    <s v="HOMBRE"/>
    <n v="417623.03"/>
    <s v="ASALARIADO"/>
    <s v="SECTOR PRIVADO"/>
    <s v="SI"/>
    <x v="0"/>
    <s v="NO"/>
    <n v="27"/>
    <s v="No"/>
    <s v="No"/>
    <n v="417623.03"/>
    <s v="ASALARIADO"/>
    <n v="27"/>
  </r>
  <r>
    <n v="1433"/>
    <s v="MUJER"/>
    <n v="170502"/>
    <s v="ASALARIADO"/>
    <s v="SECTOR PRIVADO"/>
    <s v="SI"/>
    <x v="0"/>
    <s v="NO"/>
    <n v="47"/>
    <s v="No"/>
    <s v="No"/>
    <n v="170502"/>
    <s v="ASALARIADO"/>
    <n v="47"/>
  </r>
  <r>
    <n v="1434"/>
    <s v="HOMBRE"/>
    <n v="573826"/>
    <s v="TRABAJADOR INDEPENDIENTE"/>
    <s v="SECTOR PRIVADO"/>
    <s v="SI"/>
    <x v="0"/>
    <s v="SI"/>
    <n v="61"/>
    <s v="No"/>
    <s v="No"/>
    <n v="573826"/>
    <s v="TRABAJADOR INDEPENDIENTE"/>
    <n v="61"/>
  </r>
  <r>
    <n v="1435"/>
    <s v="MUJER"/>
    <n v="297045"/>
    <s v="ASEGURADO VOLUNTARIO"/>
    <s v="SECTOR PRIVADO"/>
    <s v="SI"/>
    <x v="0"/>
    <s v="SI"/>
    <n v="23"/>
    <s v="No"/>
    <s v="No"/>
    <n v="297045"/>
    <s v="ASEGURADO VOLUNTARIO"/>
    <n v="23"/>
  </r>
  <r>
    <n v="1436"/>
    <s v="HOMBRE"/>
    <n v="406190.91"/>
    <s v="ASALARIADO"/>
    <s v="SECTOR PUBLICO"/>
    <s v="SI"/>
    <x v="1"/>
    <s v="NO"/>
    <n v="22"/>
    <s v="No"/>
    <s v="No"/>
    <n v="406190.91"/>
    <s v="ASALARIADO"/>
    <n v="22"/>
  </r>
  <r>
    <n v="1437"/>
    <s v="HOMBRE"/>
    <n v="297046"/>
    <s v="ASEGURADO VOLUNTARIO"/>
    <s v="SECTOR PRIVADO"/>
    <s v="SI"/>
    <x v="1"/>
    <s v="NO"/>
    <n v="44"/>
    <s v="No"/>
    <s v="No"/>
    <n v="297046"/>
    <s v="ASEGURADO VOLUNTARIO"/>
    <n v="44"/>
  </r>
  <r>
    <n v="1438"/>
    <s v="MUJER"/>
    <n v="313897"/>
    <s v="ASALARIADO"/>
    <s v="SECTOR PUBLICO"/>
    <s v="SI"/>
    <x v="0"/>
    <s v="SI"/>
    <n v="31"/>
    <s v="No"/>
    <s v="No"/>
    <n v="313897"/>
    <s v="ASALARIADO"/>
    <n v="31"/>
  </r>
  <r>
    <n v="1439"/>
    <s v="MUJER"/>
    <n v="496170"/>
    <s v="ASALARIADO"/>
    <s v="SECTOR PRIVADO"/>
    <s v="SI"/>
    <x v="1"/>
    <s v="NO"/>
    <n v="28"/>
    <s v="No"/>
    <s v="No"/>
    <n v="496170"/>
    <s v="ASALARIADO"/>
    <n v="28"/>
  </r>
  <r>
    <n v="1440"/>
    <s v="HOMBRE"/>
    <n v="952596"/>
    <s v="ASALARIADO"/>
    <s v="SECTOR PRIVADO"/>
    <s v="SI"/>
    <x v="0"/>
    <s v="NO"/>
    <n v="61"/>
    <s v="No"/>
    <s v="No"/>
    <n v="952596"/>
    <s v="ASALARIADO"/>
    <n v="61"/>
  </r>
  <r>
    <n v="1441"/>
    <s v="MUJER"/>
    <n v="644244"/>
    <s v="ASALARIADO"/>
    <s v="SECTOR PRIVADO"/>
    <s v="SI"/>
    <x v="0"/>
    <s v="NO"/>
    <n v="25"/>
    <s v="No"/>
    <s v="No"/>
    <n v="644244"/>
    <s v="ASALARIADO"/>
    <n v="25"/>
  </r>
  <r>
    <n v="1442"/>
    <s v="HOMBRE"/>
    <n v="297045"/>
    <s v="ASEGURADO VOLUNTARIO"/>
    <s v="SECTOR PRIVADO"/>
    <s v="SI"/>
    <x v="0"/>
    <s v="NO"/>
    <n v="36"/>
    <s v="No"/>
    <s v="No"/>
    <n v="297045"/>
    <s v="ASEGURADO VOLUNTARIO"/>
    <n v="36"/>
  </r>
  <r>
    <n v="1443"/>
    <s v="MUJER"/>
    <n v="297044.99"/>
    <s v="CONVENIOS ESPECIALES DE TRABAJADORES INDEPENDIENTES"/>
    <s v="SECTOR PRIVADO"/>
    <s v="SI"/>
    <x v="1"/>
    <s v="NO"/>
    <n v="56"/>
    <s v="No"/>
    <s v="No"/>
    <n v="297044.99"/>
    <s v="CONVENIOS ESPECIALES DE TRABAJADORES INDEPENDIENTES"/>
    <n v="56"/>
  </r>
  <r>
    <n v="1444"/>
    <s v="MUJER"/>
    <n v="1591132.4"/>
    <s v="ASALARIADO"/>
    <s v="SECTOR PUBLICO"/>
    <s v="SI"/>
    <x v="0"/>
    <s v="NO"/>
    <n v="51"/>
    <s v="No"/>
    <s v="No"/>
    <n v="1591132.4"/>
    <s v="ASALARIADO"/>
    <n v="51"/>
  </r>
  <r>
    <n v="1445"/>
    <s v="HOMBRE"/>
    <n v="130000"/>
    <s v="ASALARIADO"/>
    <s v="SECTOR PRIVADO"/>
    <s v="SI"/>
    <x v="1"/>
    <s v="NO"/>
    <n v="40"/>
    <s v="No"/>
    <s v="No"/>
    <n v="130000"/>
    <s v="ASALARIADO"/>
    <n v="40"/>
  </r>
  <r>
    <n v="1446"/>
    <s v="HOMBRE"/>
    <n v="868191.39"/>
    <s v="ASALARIADO"/>
    <s v="SECTOR PRIVADO"/>
    <s v="SI"/>
    <x v="0"/>
    <s v="NO"/>
    <n v="30"/>
    <s v="No"/>
    <s v="No"/>
    <n v="868191.39"/>
    <s v="ASALARIADO"/>
    <n v="30"/>
  </r>
  <r>
    <n v="1447"/>
    <s v="MUJER"/>
    <n v="122313.33"/>
    <s v="ASALARIADO"/>
    <s v="SECTOR PRIVADO"/>
    <s v="SI"/>
    <x v="0"/>
    <s v="NO"/>
    <n v="42"/>
    <s v="No"/>
    <s v="No"/>
    <n v="122313.33"/>
    <s v="ASALARIADO"/>
    <n v="42"/>
  </r>
  <r>
    <n v="1448"/>
    <s v="HOMBRE"/>
    <n v="337000"/>
    <s v="ASALARIADO"/>
    <s v="SECTOR PRIVADO"/>
    <s v="SI"/>
    <x v="1"/>
    <s v="NO"/>
    <n v="42"/>
    <s v="No"/>
    <s v="No"/>
    <n v="337000"/>
    <s v="ASALARIADO"/>
    <n v="42"/>
  </r>
  <r>
    <n v="1449"/>
    <s v="MUJER"/>
    <n v="1448116.5"/>
    <s v="ASALARIADO"/>
    <s v="SECTOR PUBLICO"/>
    <s v="SI"/>
    <x v="0"/>
    <s v="NO"/>
    <n v="42"/>
    <s v="No"/>
    <s v="No"/>
    <n v="1448116.5"/>
    <s v="ASALARIADO"/>
    <n v="42"/>
  </r>
  <r>
    <n v="1450"/>
    <s v="MUJER"/>
    <n v="327716"/>
    <s v="ASEGURADO VOLUNTARIO"/>
    <s v="SECTOR PRIVADO"/>
    <s v="SI"/>
    <x v="0"/>
    <s v="NO"/>
    <n v="40"/>
    <s v="No"/>
    <s v="No"/>
    <n v="327716"/>
    <s v="ASEGURADO VOLUNTARIO"/>
    <n v="40"/>
  </r>
  <r>
    <n v="1451"/>
    <s v="MUJER"/>
    <n v="297044"/>
    <s v="CONVENIOS ESPECIALES DE ASEGURADOS VOLUNTARIOS"/>
    <s v="SECTOR PRIVADO"/>
    <s v="SI"/>
    <x v="0"/>
    <s v="NO"/>
    <n v="27"/>
    <s v="No"/>
    <s v="No"/>
    <n v="297044"/>
    <s v="CONVENIOS ESPECIALES DE ASEGURADOS VOLUNTARIOS"/>
    <n v="27"/>
  </r>
  <r>
    <n v="1452"/>
    <s v="HOMBRE"/>
    <n v="278030"/>
    <s v="CONVENIOS ESPECIALES DE TRABAJADORES INDEPENDIENTES"/>
    <s v="SECTOR PRIVADO"/>
    <s v="SI"/>
    <x v="0"/>
    <s v="NO"/>
    <n v="48"/>
    <s v="No"/>
    <s v="No"/>
    <n v="278030"/>
    <s v="CONVENIOS ESPECIALES DE TRABAJADORES INDEPENDIENTES"/>
    <n v="48"/>
  </r>
  <r>
    <n v="1453"/>
    <s v="HOMBRE"/>
    <n v="477915"/>
    <s v="ASALARIADO"/>
    <s v="SECTOR PUBLICO"/>
    <s v="SI"/>
    <x v="0"/>
    <s v="NO"/>
    <n v="21"/>
    <s v="No"/>
    <s v="No"/>
    <n v="477915"/>
    <s v="ASALARIADO"/>
    <n v="21"/>
  </r>
  <r>
    <n v="1454"/>
    <s v="HOMBRE"/>
    <n v="5472090.3399999999"/>
    <s v="ASALARIADO"/>
    <s v="SECTOR PUBLICO"/>
    <s v="SI"/>
    <x v="0"/>
    <s v="NO"/>
    <n v="42"/>
    <s v="Atípico"/>
    <s v="No"/>
    <n v="5472090.3399999999"/>
    <s v="ASALARIADO"/>
    <n v="42"/>
  </r>
  <r>
    <n v="1455"/>
    <s v="MUJER"/>
    <n v="196822.39"/>
    <s v="PENSIONADOS EN SU PROPIO SISTEMA"/>
    <s v="SECTOR PUBLICO"/>
    <s v="SI"/>
    <x v="0"/>
    <s v="NO"/>
    <n v="94"/>
    <s v="No"/>
    <s v="No"/>
    <n v="196822.39"/>
    <s v="PENSIONADOS EN SU PROPIO SISTEMA"/>
    <n v="94"/>
  </r>
  <r>
    <n v="1456"/>
    <s v="MUJER"/>
    <n v="575000"/>
    <s v="ASALARIADO"/>
    <s v="SECTOR PRIVADO"/>
    <s v="SI"/>
    <x v="0"/>
    <s v="SI"/>
    <n v="32"/>
    <s v="No"/>
    <s v="No"/>
    <n v="575000"/>
    <s v="ASALARIADO"/>
    <n v="32"/>
  </r>
  <r>
    <n v="1457"/>
    <s v="MUJER"/>
    <n v="298957"/>
    <s v="ASEGURADO VOLUNTARIO"/>
    <s v="SECTOR PRIVADO"/>
    <s v="SI"/>
    <x v="0"/>
    <s v="NO"/>
    <n v="32"/>
    <s v="No"/>
    <s v="No"/>
    <n v="298957"/>
    <s v="ASEGURADO VOLUNTARIO"/>
    <n v="32"/>
  </r>
  <r>
    <n v="1458"/>
    <s v="MUJER"/>
    <n v="75294.7"/>
    <s v="ASALARIADO"/>
    <s v="SECTOR PRIVADO"/>
    <s v="SI"/>
    <x v="0"/>
    <s v="NO"/>
    <n v="25"/>
    <s v="No"/>
    <s v="No"/>
    <n v="75294.7"/>
    <s v="ASALARIADO"/>
    <n v="25"/>
  </r>
  <r>
    <n v="1459"/>
    <s v="HOMBRE"/>
    <n v="278030"/>
    <s v="CONVENIOS ESPECIALES DE TRABAJADORES INDEPENDIENTES"/>
    <s v="SECTOR PRIVADO"/>
    <s v="SI"/>
    <x v="0"/>
    <s v="NO"/>
    <n v="61"/>
    <s v="No"/>
    <s v="No"/>
    <n v="278030"/>
    <s v="CONVENIOS ESPECIALES DE TRABAJADORES INDEPENDIENTES"/>
    <n v="61"/>
  </r>
  <r>
    <n v="1460"/>
    <s v="MUJER"/>
    <n v="278030.99"/>
    <s v="CONVENIOS ESPECIALES DE TRABAJADORES INDEPENDIENTES"/>
    <s v="SECTOR PRIVADO"/>
    <s v="SI"/>
    <x v="0"/>
    <s v="NO"/>
    <n v="34"/>
    <s v="No"/>
    <s v="No"/>
    <n v="278030.99"/>
    <s v="CONVENIOS ESPECIALES DE TRABAJADORES INDEPENDIENTES"/>
    <n v="34"/>
  </r>
  <r>
    <n v="1461"/>
    <s v="MUJER"/>
    <n v="791499.02"/>
    <s v="ASALARIADO"/>
    <s v="SECTOR PRIVADO"/>
    <s v="SI"/>
    <x v="0"/>
    <s v="NO"/>
    <n v="29"/>
    <s v="No"/>
    <s v="No"/>
    <n v="791499.02"/>
    <s v="ASALARIADO"/>
    <n v="29"/>
  </r>
  <r>
    <n v="1462"/>
    <s v="HOMBRE"/>
    <n v="371304"/>
    <s v="TRABAJADOR INDEPENDIENTE"/>
    <s v="SECTOR PRIVADO"/>
    <s v="SI"/>
    <x v="0"/>
    <s v="SI"/>
    <n v="37"/>
    <s v="No"/>
    <s v="No"/>
    <n v="371304"/>
    <s v="TRABAJADOR INDEPENDIENTE"/>
    <n v="37"/>
  </r>
  <r>
    <n v="1463"/>
    <s v="MUJER"/>
    <n v="1611870.5"/>
    <s v="ASALARIADO"/>
    <s v="SECTOR PUBLICO"/>
    <s v="SI"/>
    <x v="0"/>
    <s v="NO"/>
    <n v="33"/>
    <s v="No"/>
    <s v="No"/>
    <n v="1611870.5"/>
    <s v="ASALARIADO"/>
    <n v="33"/>
  </r>
  <r>
    <n v="1464"/>
    <s v="HOMBRE"/>
    <n v="771947.42"/>
    <s v="ASALARIADO"/>
    <s v="SECTOR PRIVADO"/>
    <s v="SI"/>
    <x v="0"/>
    <s v="NO"/>
    <n v="40"/>
    <s v="No"/>
    <s v="No"/>
    <n v="771947.42"/>
    <s v="ASALARIADO"/>
    <n v="40"/>
  </r>
  <r>
    <n v="1465"/>
    <s v="HOMBRE"/>
    <n v="278030"/>
    <s v="CONVENIOS ESPECIALES DE TRABAJADORES INDEPENDIENTES"/>
    <s v="SECTOR PRIVADO"/>
    <s v="SI"/>
    <x v="0"/>
    <s v="NO"/>
    <n v="53"/>
    <s v="No"/>
    <s v="No"/>
    <n v="278030"/>
    <s v="CONVENIOS ESPECIALES DE TRABAJADORES INDEPENDIENTES"/>
    <n v="53"/>
  </r>
  <r>
    <n v="1466"/>
    <s v="MUJER"/>
    <n v="1358025.5"/>
    <s v="ASALARIADO"/>
    <s v="SECTOR PUBLICO"/>
    <s v="SI"/>
    <x v="0"/>
    <s v="NO"/>
    <n v="32"/>
    <s v="No"/>
    <s v="No"/>
    <n v="1358025.5"/>
    <s v="ASALARIADO"/>
    <n v="32"/>
  </r>
  <r>
    <n v="1467"/>
    <s v="HOMBRE"/>
    <n v="1049700.32"/>
    <s v="ASALARIADO"/>
    <s v="SECTOR PRIVADO"/>
    <s v="SI"/>
    <x v="0"/>
    <s v="NO"/>
    <n v="37"/>
    <s v="No"/>
    <s v="No"/>
    <n v="1049700.32"/>
    <s v="ASALARIADO"/>
    <n v="37"/>
  </r>
  <r>
    <n v="1468"/>
    <s v="HOMBRE"/>
    <n v="311173"/>
    <s v="TRABAJADOR INDEPENDIENTE"/>
    <s v="SECTOR PRIVADO"/>
    <s v="SI"/>
    <x v="0"/>
    <s v="SI"/>
    <n v="33"/>
    <s v="No"/>
    <s v="No"/>
    <n v="311173"/>
    <s v="TRABAJADOR INDEPENDIENTE"/>
    <n v="33"/>
  </r>
  <r>
    <n v="1469"/>
    <s v="HOMBRE"/>
    <n v="266800"/>
    <s v="ASALARIADO"/>
    <s v="SECTOR PRIVADO"/>
    <s v="SI"/>
    <x v="0"/>
    <s v="NO"/>
    <n v="44"/>
    <s v="No"/>
    <s v="No"/>
    <n v="266800"/>
    <s v="ASALARIADO"/>
    <n v="44"/>
  </r>
  <r>
    <n v="1470"/>
    <s v="HOMBRE"/>
    <n v="196925"/>
    <s v="ASALARIADO"/>
    <s v="SECTOR PRIVADO"/>
    <s v="SI"/>
    <x v="0"/>
    <s v="SI"/>
    <n v="22"/>
    <s v="No"/>
    <s v="No"/>
    <n v="196925"/>
    <s v="ASALARIADO"/>
    <n v="22"/>
  </r>
  <r>
    <n v="1471"/>
    <s v="HOMBRE"/>
    <n v="342027"/>
    <s v="ASALARIADO"/>
    <s v="SECTOR PRIVADO"/>
    <s v="SI"/>
    <x v="1"/>
    <s v="NO"/>
    <n v="61"/>
    <s v="No"/>
    <s v="No"/>
    <n v="342027"/>
    <s v="ASALARIADO"/>
    <n v="61"/>
  </r>
  <r>
    <n v="1472"/>
    <s v="MUJER"/>
    <n v="1104062"/>
    <s v="PENSIONADOS EN SU PROPIO SISTEMA"/>
    <s v="SECTOR PUBLICO"/>
    <s v="SI"/>
    <x v="0"/>
    <s v="NO"/>
    <n v="91"/>
    <s v="No"/>
    <s v="No"/>
    <n v="1104062"/>
    <s v="PENSIONADOS EN SU PROPIO SISTEMA"/>
    <n v="91"/>
  </r>
  <r>
    <n v="1473"/>
    <s v="HOMBRE"/>
    <n v="155880"/>
    <s v="ASALARIADO"/>
    <s v="SECTOR PRIVADO"/>
    <s v="SI"/>
    <x v="0"/>
    <s v="NO"/>
    <n v="36"/>
    <s v="No"/>
    <s v="No"/>
    <n v="155880"/>
    <s v="ASALARIADO"/>
    <n v="36"/>
  </r>
  <r>
    <n v="1474"/>
    <s v="HOMBRE"/>
    <n v="297046"/>
    <s v="ASEGURADO VOLUNTARIO"/>
    <s v="SECTOR PRIVADO"/>
    <s v="SI"/>
    <x v="0"/>
    <s v="NO"/>
    <n v="51"/>
    <s v="No"/>
    <s v="No"/>
    <n v="297046"/>
    <s v="ASEGURADO VOLUNTARIO"/>
    <n v="51"/>
  </r>
  <r>
    <n v="1475"/>
    <s v="HOMBRE"/>
    <n v="338166"/>
    <s v="TRABAJADOR INDEPENDIENTE"/>
    <s v="SECTOR PRIVADO"/>
    <s v="SI"/>
    <x v="0"/>
    <s v="NO"/>
    <n v="56"/>
    <s v="No"/>
    <s v="No"/>
    <n v="338166"/>
    <s v="TRABAJADOR INDEPENDIENTE"/>
    <n v="56"/>
  </r>
  <r>
    <n v="1476"/>
    <s v="HOMBRE"/>
    <n v="650000"/>
    <s v="ASALARIADO"/>
    <s v="SECTOR PRIVADO"/>
    <s v="SI"/>
    <x v="0"/>
    <s v="SI"/>
    <n v="31"/>
    <s v="No"/>
    <s v="No"/>
    <n v="650000"/>
    <s v="ASALARIADO"/>
    <n v="31"/>
  </r>
  <r>
    <n v="1477"/>
    <s v="HOMBRE"/>
    <n v="490638.83"/>
    <s v="ASALARIADO"/>
    <s v="SECTOR PUBLICO"/>
    <s v="SI"/>
    <x v="0"/>
    <s v="NO"/>
    <n v="55"/>
    <s v="No"/>
    <s v="No"/>
    <n v="490638.83"/>
    <s v="ASALARIADO"/>
    <n v="55"/>
  </r>
  <r>
    <n v="1478"/>
    <s v="MUJER"/>
    <n v="432363"/>
    <s v="PENSIONADOS EN SU PROPIO SISTEMA"/>
    <s v="SECTOR PUBLICO"/>
    <s v="SI"/>
    <x v="0"/>
    <s v="NO"/>
    <n v="80"/>
    <s v="No"/>
    <s v="No"/>
    <n v="432363"/>
    <s v="PENSIONADOS EN SU PROPIO SISTEMA"/>
    <n v="80"/>
  </r>
  <r>
    <n v="1479"/>
    <s v="HOMBRE"/>
    <n v="360420"/>
    <s v="TRABAJADOR INDEPENDIENTE"/>
    <s v="SECTOR PRIVADO"/>
    <s v="SI"/>
    <x v="0"/>
    <s v="SI"/>
    <n v="32"/>
    <s v="No"/>
    <s v="No"/>
    <n v="360420"/>
    <s v="TRABAJADOR INDEPENDIENTE"/>
    <n v="32"/>
  </r>
  <r>
    <n v="1480"/>
    <s v="HOMBRE"/>
    <n v="351670.01"/>
    <s v="ASALARIADO"/>
    <s v="SECTOR PRIVADO"/>
    <s v="SI"/>
    <x v="0"/>
    <s v="NO"/>
    <n v="21"/>
    <s v="No"/>
    <s v="No"/>
    <n v="351670.01"/>
    <s v="ASALARIADO"/>
    <n v="21"/>
  </r>
  <r>
    <n v="1481"/>
    <s v="MUJER"/>
    <n v="528606.29"/>
    <s v="ASALARIADO"/>
    <s v="SECTOR PUBLICO"/>
    <s v="SI"/>
    <x v="0"/>
    <s v="NO"/>
    <n v="29"/>
    <s v="No"/>
    <s v="No"/>
    <n v="528606.29"/>
    <s v="ASALARIADO"/>
    <n v="29"/>
  </r>
  <r>
    <n v="1482"/>
    <s v="MUJER"/>
    <n v="2398731.5"/>
    <s v="ASALARIADO"/>
    <s v="SECTOR PUBLICO"/>
    <s v="SI"/>
    <x v="0"/>
    <s v="NO"/>
    <n v="29"/>
    <s v="Atípico"/>
    <s v="No"/>
    <n v="2398731.5"/>
    <s v="ASALARIADO"/>
    <n v="29"/>
  </r>
  <r>
    <n v="1483"/>
    <s v="HOMBRE"/>
    <n v="327400"/>
    <s v="ASALARIADO"/>
    <s v="SECTOR PRIVADO"/>
    <s v="SI"/>
    <x v="0"/>
    <s v="NO"/>
    <n v="21"/>
    <s v="No"/>
    <s v="No"/>
    <n v="327400"/>
    <s v="ASALARIADO"/>
    <n v="21"/>
  </r>
  <r>
    <n v="1484"/>
    <s v="MUJER"/>
    <n v="228749"/>
    <s v="ASALARIADO"/>
    <s v="SECTOR PUBLICO"/>
    <s v="SI"/>
    <x v="0"/>
    <s v="SI"/>
    <n v="56"/>
    <s v="No"/>
    <s v="No"/>
    <n v="228749"/>
    <s v="ASALARIADO"/>
    <n v="56"/>
  </r>
  <r>
    <n v="1485"/>
    <s v="MUJER"/>
    <n v="1139623"/>
    <s v="PENSIONADOS EN SU PROPIO SISTEMA"/>
    <s v="SECTOR PUBLICO"/>
    <s v="SI"/>
    <x v="0"/>
    <s v="NO"/>
    <n v="78"/>
    <s v="No"/>
    <s v="No"/>
    <n v="1139623"/>
    <s v="PENSIONADOS EN SU PROPIO SISTEMA"/>
    <n v="78"/>
  </r>
  <r>
    <n v="1486"/>
    <s v="HOMBRE"/>
    <n v="286145.68"/>
    <s v="ASALARIADO"/>
    <s v="SECTOR PRIVADO"/>
    <s v="SI"/>
    <x v="0"/>
    <s v="NO"/>
    <n v="51"/>
    <s v="No"/>
    <s v="No"/>
    <n v="286145.68"/>
    <s v="ASALARIADO"/>
    <n v="51"/>
  </r>
  <r>
    <n v="1487"/>
    <s v="HOMBRE"/>
    <n v="297045"/>
    <s v="ASEGURADO VOLUNTARIO"/>
    <s v="SECTOR PRIVADO"/>
    <s v="SI"/>
    <x v="0"/>
    <s v="NO"/>
    <n v="25"/>
    <s v="No"/>
    <s v="No"/>
    <n v="297045"/>
    <s v="ASEGURADO VOLUNTARIO"/>
    <n v="25"/>
  </r>
  <r>
    <n v="1488"/>
    <s v="HOMBRE"/>
    <n v="734252.96"/>
    <s v="ASALARIADO"/>
    <s v="SECTOR PRIVADO"/>
    <s v="SI"/>
    <x v="0"/>
    <s v="NO"/>
    <n v="60"/>
    <s v="No"/>
    <s v="No"/>
    <n v="734252.96"/>
    <s v="ASALARIADO"/>
    <n v="60"/>
  </r>
  <r>
    <n v="1489"/>
    <s v="HOMBRE"/>
    <n v="592772.23"/>
    <s v="ASALARIADO"/>
    <s v="SECTOR PUBLICO"/>
    <s v="SI"/>
    <x v="0"/>
    <s v="NO"/>
    <n v="25"/>
    <s v="No"/>
    <s v="No"/>
    <n v="592772.23"/>
    <s v="ASALARIADO"/>
    <n v="25"/>
  </r>
  <r>
    <n v="1490"/>
    <s v="HOMBRE"/>
    <n v="303333"/>
    <s v="ASALARIADO"/>
    <s v="SECTOR PRIVADO"/>
    <s v="SI"/>
    <x v="1"/>
    <s v="NO"/>
    <n v="38"/>
    <s v="No"/>
    <s v="No"/>
    <n v="303333"/>
    <s v="ASALARIADO"/>
    <n v="38"/>
  </r>
  <r>
    <n v="1491"/>
    <s v="HOMBRE"/>
    <n v="347135"/>
    <s v="ASEGURADO VOLUNTARIO"/>
    <s v="SECTOR PRIVADO"/>
    <s v="SI"/>
    <x v="0"/>
    <s v="NO"/>
    <n v="54"/>
    <s v="No"/>
    <s v="No"/>
    <n v="347135"/>
    <s v="ASEGURADO VOLUNTARIO"/>
    <n v="54"/>
  </r>
  <r>
    <n v="1492"/>
    <s v="HOMBRE"/>
    <n v="639148"/>
    <s v="TRABAJADOR INDEPENDIENTE"/>
    <s v="SECTOR PRIVADO"/>
    <s v="SI"/>
    <x v="0"/>
    <s v="NO"/>
    <n v="63"/>
    <s v="No"/>
    <s v="No"/>
    <n v="639148"/>
    <s v="TRABAJADOR INDEPENDIENTE"/>
    <n v="63"/>
  </r>
  <r>
    <n v="1493"/>
    <s v="HOMBRE"/>
    <n v="435801"/>
    <s v="ASALARIADO"/>
    <s v="SECTOR PRIVADO"/>
    <s v="SI"/>
    <x v="1"/>
    <s v="NO"/>
    <n v="47"/>
    <s v="No"/>
    <s v="No"/>
    <n v="435801"/>
    <s v="ASALARIADO"/>
    <n v="47"/>
  </r>
  <r>
    <n v="1494"/>
    <s v="HOMBRE"/>
    <n v="484829.52"/>
    <s v="ASALARIADO"/>
    <s v="SECTOR PRIVADO"/>
    <s v="SI"/>
    <x v="0"/>
    <s v="NO"/>
    <n v="25"/>
    <s v="No"/>
    <s v="No"/>
    <n v="484829.52"/>
    <s v="ASALARIADO"/>
    <n v="25"/>
  </r>
  <r>
    <n v="1495"/>
    <s v="MUJER"/>
    <n v="92366.25"/>
    <s v="ASALARIADO"/>
    <s v="SECTOR PUBLICO"/>
    <s v="SI"/>
    <x v="0"/>
    <s v="NO"/>
    <n v="23"/>
    <s v="No"/>
    <s v="No"/>
    <n v="92366.25"/>
    <s v="ASALARIADO"/>
    <n v="23"/>
  </r>
  <r>
    <n v="1496"/>
    <s v="MUJER"/>
    <n v="863546"/>
    <s v="ASALARIADO"/>
    <s v="SECTOR PUBLICO"/>
    <s v="SI"/>
    <x v="0"/>
    <s v="SI"/>
    <n v="31"/>
    <s v="No"/>
    <s v="No"/>
    <n v="863546"/>
    <s v="ASALARIADO"/>
    <n v="31"/>
  </r>
  <r>
    <n v="1497"/>
    <s v="MUJER"/>
    <n v="399659"/>
    <s v="TRABAJADOR INDEPENDIENTE"/>
    <s v="SECTOR PRIVADO"/>
    <s v="SI"/>
    <x v="1"/>
    <s v="SI"/>
    <n v="46"/>
    <s v="No"/>
    <s v="No"/>
    <n v="399659"/>
    <s v="TRABAJADOR INDEPENDIENTE"/>
    <n v="46"/>
  </r>
  <r>
    <n v="1498"/>
    <s v="MUJER"/>
    <n v="1940476.41"/>
    <s v="ASALARIADO"/>
    <s v="SECTOR PRIVADO"/>
    <s v="SI"/>
    <x v="0"/>
    <s v="NO"/>
    <n v="34"/>
    <s v="No"/>
    <s v="No"/>
    <n v="1940476.41"/>
    <s v="ASALARIADO"/>
    <n v="34"/>
  </r>
  <r>
    <n v="1499"/>
    <s v="MUJER"/>
    <n v="571508"/>
    <s v="ASALARIADO"/>
    <s v="SECTOR PUBLICO"/>
    <s v="SI"/>
    <x v="0"/>
    <s v="NO"/>
    <n v="29"/>
    <s v="No"/>
    <s v="No"/>
    <n v="571508"/>
    <s v="ASALARIADO"/>
    <n v="29"/>
  </r>
  <r>
    <n v="1500"/>
    <s v="HOMBRE"/>
    <n v="932109.37"/>
    <s v="ASALARIADO"/>
    <s v="SECTOR PRIVADO"/>
    <s v="SI"/>
    <x v="0"/>
    <s v="NO"/>
    <n v="41"/>
    <s v="No"/>
    <s v="No"/>
    <n v="932109.37"/>
    <s v="ASALARIADO"/>
    <n v="41"/>
  </r>
  <r>
    <n v="1501"/>
    <s v="HOMBRE"/>
    <n v="155000"/>
    <s v="ASALARIADO"/>
    <s v="SECTOR PRIVADO"/>
    <s v="SI"/>
    <x v="0"/>
    <s v="SI"/>
    <n v="53"/>
    <s v="No"/>
    <s v="No"/>
    <n v="155000"/>
    <s v="ASALARIADO"/>
    <n v="53"/>
  </r>
  <r>
    <n v="1502"/>
    <s v="MUJER"/>
    <n v="859613"/>
    <s v="ASALARIADO"/>
    <s v="SECTOR PRIVADO"/>
    <s v="SI"/>
    <x v="0"/>
    <s v="NO"/>
    <n v="22"/>
    <s v="No"/>
    <s v="No"/>
    <n v="859613"/>
    <s v="ASALARIADO"/>
    <n v="22"/>
  </r>
  <r>
    <n v="1503"/>
    <s v="MUJER"/>
    <n v="159000"/>
    <s v="ASALARIADO"/>
    <s v="SECTOR PRIVADO"/>
    <s v="SI"/>
    <x v="1"/>
    <s v="SI"/>
    <n v="49"/>
    <s v="No"/>
    <s v="No"/>
    <n v="159000"/>
    <s v="ASALARIADO"/>
    <n v="49"/>
  </r>
  <r>
    <n v="1504"/>
    <s v="HOMBRE"/>
    <n v="540083"/>
    <s v="TRABAJADOR INDEPENDIENTE"/>
    <s v="SECTOR PRIVADO"/>
    <s v="SI"/>
    <x v="0"/>
    <s v="SI"/>
    <n v="60"/>
    <s v="No"/>
    <s v="No"/>
    <n v="540083"/>
    <s v="TRABAJADOR INDEPENDIENTE"/>
    <n v="60"/>
  </r>
  <r>
    <n v="1505"/>
    <s v="HOMBRE"/>
    <n v="2817770"/>
    <s v="ASALARIADO"/>
    <s v="SECTOR PUBLICO"/>
    <s v="SI"/>
    <x v="0"/>
    <s v="NO"/>
    <n v="59"/>
    <s v="Atípico"/>
    <s v="No"/>
    <n v="2817770"/>
    <s v="ASALARIADO"/>
    <n v="59"/>
  </r>
  <r>
    <n v="1506"/>
    <s v="MUJER"/>
    <n v="688069.8"/>
    <s v="ASALARIADO"/>
    <s v="SECTOR PRIVADO"/>
    <s v="SI"/>
    <x v="1"/>
    <s v="NO"/>
    <n v="25"/>
    <s v="No"/>
    <s v="No"/>
    <n v="688069.8"/>
    <s v="ASALARIADO"/>
    <n v="25"/>
  </r>
  <r>
    <n v="1507"/>
    <s v="MUJER"/>
    <n v="361500"/>
    <s v="ASALARIADO"/>
    <s v="SECTOR PRIVADO"/>
    <s v="SI"/>
    <x v="0"/>
    <s v="SI"/>
    <n v="49"/>
    <s v="No"/>
    <s v="No"/>
    <n v="361500"/>
    <s v="ASALARIADO"/>
    <n v="49"/>
  </r>
  <r>
    <n v="1508"/>
    <s v="MUJER"/>
    <n v="937245"/>
    <s v="TRABAJADOR INDEPENDIENTE"/>
    <s v="SECTOR PRIVADO"/>
    <s v="SI"/>
    <x v="0"/>
    <s v="SI"/>
    <n v="61"/>
    <s v="No"/>
    <s v="No"/>
    <n v="937245"/>
    <s v="TRABAJADOR INDEPENDIENTE"/>
    <n v="61"/>
  </r>
  <r>
    <n v="1509"/>
    <s v="HOMBRE"/>
    <n v="1858320"/>
    <s v="ASALARIADO"/>
    <s v="SECTOR PRIVADO"/>
    <s v="SI"/>
    <x v="0"/>
    <s v="NO"/>
    <n v="36"/>
    <s v="No"/>
    <s v="No"/>
    <n v="1858320"/>
    <s v="ASALARIADO"/>
    <n v="36"/>
  </r>
  <r>
    <n v="1510"/>
    <s v="HOMBRE"/>
    <n v="297046"/>
    <s v="TRABAJADOR INDEPENDIENTE"/>
    <s v="SECTOR PRIVADO"/>
    <s v="SI"/>
    <x v="1"/>
    <s v="SI"/>
    <n v="29"/>
    <s v="No"/>
    <s v="No"/>
    <n v="297046"/>
    <s v="TRABAJADOR INDEPENDIENTE"/>
    <n v="29"/>
  </r>
  <r>
    <n v="1511"/>
    <s v="HOMBRE"/>
    <n v="546457.48"/>
    <s v="ASALARIADO"/>
    <s v="SECTOR PRIVADO"/>
    <s v="SI"/>
    <x v="0"/>
    <s v="NO"/>
    <n v="33"/>
    <s v="No"/>
    <s v="No"/>
    <n v="546457.48"/>
    <s v="ASALARIADO"/>
    <n v="33"/>
  </r>
  <r>
    <n v="1512"/>
    <s v="HOMBRE"/>
    <n v="297044"/>
    <s v="CONVENIOS ESPECIALES DE TRABAJADORES INDEPENDIENTES"/>
    <s v="SECTOR PRIVADO"/>
    <s v="SI"/>
    <x v="0"/>
    <s v="NO"/>
    <n v="61"/>
    <s v="No"/>
    <s v="No"/>
    <n v="297044"/>
    <s v="CONVENIOS ESPECIALES DE TRABAJADORES INDEPENDIENTES"/>
    <n v="61"/>
  </r>
  <r>
    <n v="1513"/>
    <s v="MUJER"/>
    <n v="120000"/>
    <s v="ASALARIADO"/>
    <s v="SECTOR PRIVADO"/>
    <s v="SI"/>
    <x v="0"/>
    <s v="NO"/>
    <n v="42"/>
    <s v="No"/>
    <s v="No"/>
    <n v="120000"/>
    <s v="ASALARIADO"/>
    <n v="42"/>
  </r>
  <r>
    <n v="1514"/>
    <s v="MUJER"/>
    <n v="1296001.6000000001"/>
    <s v="ASALARIADO"/>
    <s v="SECTOR PUBLICO"/>
    <s v="SI"/>
    <x v="0"/>
    <s v="NO"/>
    <n v="47"/>
    <s v="No"/>
    <s v="No"/>
    <n v="1296001.6000000001"/>
    <s v="ASALARIADO"/>
    <n v="47"/>
  </r>
  <r>
    <n v="1515"/>
    <s v="HOMBRE"/>
    <n v="1346350"/>
    <s v="ASALARIADO"/>
    <s v="SECTOR PRIVADO"/>
    <s v="SI"/>
    <x v="0"/>
    <s v="NO"/>
    <n v="47"/>
    <s v="No"/>
    <s v="No"/>
    <n v="1346350"/>
    <s v="ASALARIADO"/>
    <n v="47"/>
  </r>
  <r>
    <n v="1516"/>
    <s v="MUJER"/>
    <n v="1089100"/>
    <s v="ASALARIADO"/>
    <s v="SECTOR PRIVADO"/>
    <s v="SI"/>
    <x v="0"/>
    <s v="NO"/>
    <n v="35"/>
    <s v="No"/>
    <s v="No"/>
    <n v="1089100"/>
    <s v="ASALARIADO"/>
    <n v="35"/>
  </r>
  <r>
    <n v="1517"/>
    <s v="HOMBRE"/>
    <n v="766610"/>
    <s v="ASALARIADO"/>
    <s v="SECTOR PUBLICO"/>
    <s v="SI"/>
    <x v="0"/>
    <s v="NO"/>
    <n v="53"/>
    <s v="No"/>
    <s v="No"/>
    <n v="766610"/>
    <s v="ASALARIADO"/>
    <n v="53"/>
  </r>
  <r>
    <n v="1518"/>
    <s v="MUJER"/>
    <n v="727896.34"/>
    <s v="ASALARIADO"/>
    <s v="SECTOR PUBLICO"/>
    <s v="SI"/>
    <x v="0"/>
    <s v="NO"/>
    <n v="34"/>
    <s v="No"/>
    <s v="No"/>
    <n v="727896.34"/>
    <s v="ASALARIADO"/>
    <n v="34"/>
  </r>
  <r>
    <n v="1519"/>
    <s v="HOMBRE"/>
    <n v="2577656.4700000002"/>
    <s v="ASALARIADO"/>
    <s v="SECTOR PUBLICO"/>
    <s v="SI"/>
    <x v="0"/>
    <s v="NO"/>
    <n v="37"/>
    <s v="Atípico"/>
    <s v="No"/>
    <n v="2577656.4700000002"/>
    <s v="ASALARIADO"/>
    <n v="37"/>
  </r>
  <r>
    <n v="1520"/>
    <s v="MUJER"/>
    <n v="2694159.76"/>
    <s v="ASALARIADO"/>
    <s v="SECTOR PRIVADO"/>
    <s v="SI"/>
    <x v="0"/>
    <s v="NO"/>
    <n v="28"/>
    <s v="Atípico"/>
    <s v="No"/>
    <n v="2694159.76"/>
    <s v="ASALARIADO"/>
    <n v="28"/>
  </r>
  <r>
    <n v="1521"/>
    <s v="MUJER"/>
    <n v="36204.74"/>
    <s v="ASALARIADO"/>
    <s v="SECTOR PUBLICO"/>
    <s v="SI"/>
    <x v="0"/>
    <s v="NO"/>
    <n v="32"/>
    <s v="No"/>
    <s v="No"/>
    <n v="36204.74"/>
    <s v="ASALARIADO"/>
    <n v="32"/>
  </r>
  <r>
    <n v="1522"/>
    <s v="MUJER"/>
    <n v="300018"/>
    <s v="TRABAJADOR INDEPENDIENTE"/>
    <s v="SECTOR PRIVADO"/>
    <s v="SI"/>
    <x v="0"/>
    <s v="NO"/>
    <n v="47"/>
    <s v="No"/>
    <s v="No"/>
    <n v="300018"/>
    <s v="TRABAJADOR INDEPENDIENTE"/>
    <n v="47"/>
  </r>
  <r>
    <n v="1523"/>
    <s v="MUJER"/>
    <n v="382325"/>
    <s v="ASALARIADO"/>
    <s v="SECTOR PRIVADO"/>
    <s v="SI"/>
    <x v="1"/>
    <s v="NO"/>
    <n v="33"/>
    <s v="No"/>
    <s v="No"/>
    <n v="382325"/>
    <s v="ASALARIADO"/>
    <n v="33"/>
  </r>
  <r>
    <n v="1524"/>
    <s v="MUJER"/>
    <n v="326749"/>
    <s v="TRABAJADOR INDEPENDIENTE"/>
    <s v="SECTOR PRIVADO"/>
    <s v="SI"/>
    <x v="0"/>
    <s v="NO"/>
    <n v="56"/>
    <s v="No"/>
    <s v="No"/>
    <n v="326749"/>
    <s v="TRABAJADOR INDEPENDIENTE"/>
    <n v="56"/>
  </r>
  <r>
    <n v="1525"/>
    <s v="HOMBRE"/>
    <n v="611036.43999999994"/>
    <s v="PENSIONADOS EN SU PROPIO SISTEMA"/>
    <s v="SECTOR PUBLICO"/>
    <s v="SI"/>
    <x v="0"/>
    <s v="NO"/>
    <n v="93"/>
    <s v="No"/>
    <s v="No"/>
    <n v="611036.43999999994"/>
    <s v="PENSIONADOS EN SU PROPIO SISTEMA"/>
    <n v="93"/>
  </r>
  <r>
    <n v="1526"/>
    <s v="MUJER"/>
    <n v="278031"/>
    <s v="ASEGURADO VOLUNTARIO"/>
    <s v="SECTOR PRIVADO"/>
    <s v="SI"/>
    <x v="0"/>
    <s v="SI"/>
    <n v="43"/>
    <s v="No"/>
    <s v="No"/>
    <n v="278031"/>
    <s v="ASEGURADO VOLUNTARIO"/>
    <n v="43"/>
  </r>
  <r>
    <n v="1527"/>
    <s v="HOMBRE"/>
    <n v="275191.65000000002"/>
    <s v="ASALARIADO"/>
    <s v="SECTOR PRIVADO"/>
    <s v="SI"/>
    <x v="0"/>
    <s v="NO"/>
    <n v="22"/>
    <s v="No"/>
    <s v="No"/>
    <n v="275191.65000000002"/>
    <s v="ASALARIADO"/>
    <n v="22"/>
  </r>
  <r>
    <n v="1528"/>
    <s v="HOMBRE"/>
    <n v="273980"/>
    <s v="ASALARIADO"/>
    <s v="SECTOR PRIVADO"/>
    <s v="SI"/>
    <x v="0"/>
    <s v="NO"/>
    <n v="23"/>
    <s v="No"/>
    <s v="No"/>
    <n v="273980"/>
    <s v="ASALARIADO"/>
    <n v="23"/>
  </r>
  <r>
    <n v="1529"/>
    <s v="MUJER"/>
    <n v="1664567.5"/>
    <s v="ASALARIADO"/>
    <s v="SECTOR PUBLICO"/>
    <s v="SI"/>
    <x v="0"/>
    <s v="NO"/>
    <n v="45"/>
    <s v="No"/>
    <s v="No"/>
    <n v="1664567.5"/>
    <s v="ASALARIADO"/>
    <n v="45"/>
  </r>
  <r>
    <n v="1530"/>
    <s v="HOMBRE"/>
    <n v="185046.87"/>
    <s v="ASALARIADO"/>
    <s v="SECTOR PUBLICO"/>
    <s v="SI"/>
    <x v="0"/>
    <s v="NO"/>
    <n v="25"/>
    <s v="No"/>
    <s v="No"/>
    <n v="185046.87"/>
    <s v="ASALARIADO"/>
    <n v="25"/>
  </r>
  <r>
    <n v="1531"/>
    <s v="HOMBRE"/>
    <n v="634576.92000000004"/>
    <s v="ASALARIADO"/>
    <s v="SECTOR PRIVADO"/>
    <s v="SI"/>
    <x v="0"/>
    <s v="NO"/>
    <n v="44"/>
    <s v="No"/>
    <s v="No"/>
    <n v="634576.92000000004"/>
    <s v="ASALARIADO"/>
    <n v="44"/>
  </r>
  <r>
    <n v="1532"/>
    <s v="HOMBRE"/>
    <n v="513543"/>
    <s v="ASALARIADO"/>
    <s v="SECTOR PUBLICO"/>
    <s v="SI"/>
    <x v="0"/>
    <s v="NO"/>
    <n v="32"/>
    <s v="No"/>
    <s v="No"/>
    <n v="513543"/>
    <s v="ASALARIADO"/>
    <n v="32"/>
  </r>
  <r>
    <n v="1533"/>
    <s v="MUJER"/>
    <n v="383318.62"/>
    <s v="ASALARIADO"/>
    <s v="SECTOR PRIVADO"/>
    <s v="SI"/>
    <x v="0"/>
    <s v="NO"/>
    <n v="25"/>
    <s v="No"/>
    <s v="No"/>
    <n v="383318.62"/>
    <s v="ASALARIADO"/>
    <n v="25"/>
  </r>
  <r>
    <n v="1534"/>
    <s v="MUJER"/>
    <n v="1161325"/>
    <s v="ASALARIADO"/>
    <s v="SECTOR PRIVADO"/>
    <s v="SI"/>
    <x v="0"/>
    <s v="NO"/>
    <n v="35"/>
    <s v="No"/>
    <s v="No"/>
    <n v="1161325"/>
    <s v="ASALARIADO"/>
    <n v="35"/>
  </r>
  <r>
    <n v="1535"/>
    <s v="MUJER"/>
    <n v="297139"/>
    <s v="ASEGURADO VOLUNTARIO"/>
    <s v="SECTOR PRIVADO"/>
    <s v="SI"/>
    <x v="0"/>
    <s v="NO"/>
    <n v="25"/>
    <s v="No"/>
    <s v="No"/>
    <n v="297139"/>
    <s v="ASEGURADO VOLUNTARIO"/>
    <n v="25"/>
  </r>
  <r>
    <n v="1536"/>
    <s v="HOMBRE"/>
    <n v="278030"/>
    <s v="CONVENIOS ESPECIALES DE TRABAJADORES INDEPENDIENTES"/>
    <s v="SECTOR PRIVADO"/>
    <s v="SI"/>
    <x v="0"/>
    <s v="NO"/>
    <n v="25"/>
    <s v="No"/>
    <s v="No"/>
    <n v="278030"/>
    <s v="CONVENIOS ESPECIALES DE TRABAJADORES INDEPENDIENTES"/>
    <n v="25"/>
  </r>
  <r>
    <n v="1537"/>
    <s v="MUJER"/>
    <n v="101340"/>
    <s v="ASALARIADO"/>
    <s v="SECTOR PRIVADO"/>
    <s v="SI"/>
    <x v="0"/>
    <s v="NO"/>
    <n v="20"/>
    <s v="No"/>
    <s v="No"/>
    <n v="101340"/>
    <s v="ASALARIADO"/>
    <n v="20"/>
  </r>
  <r>
    <n v="1538"/>
    <s v="MUJER"/>
    <n v="397630.9"/>
    <s v="ASALARIADO"/>
    <s v="SECTOR PRIVADO"/>
    <s v="SI"/>
    <x v="0"/>
    <s v="NO"/>
    <n v="32"/>
    <s v="No"/>
    <s v="No"/>
    <n v="397630.9"/>
    <s v="ASALARIADO"/>
    <n v="32"/>
  </r>
  <r>
    <n v="1539"/>
    <s v="HOMBRE"/>
    <n v="500060"/>
    <s v="ASALARIADO"/>
    <s v="SECTOR PRIVADO"/>
    <s v="SI"/>
    <x v="1"/>
    <s v="SI"/>
    <n v="49"/>
    <s v="No"/>
    <s v="No"/>
    <n v="500060"/>
    <s v="ASALARIADO"/>
    <n v="49"/>
  </r>
  <r>
    <n v="1540"/>
    <s v="MUJER"/>
    <n v="1000000"/>
    <s v="ASALARIADO"/>
    <s v="SECTOR PRIVADO"/>
    <s v="SI"/>
    <x v="0"/>
    <s v="NO"/>
    <n v="22"/>
    <s v="No"/>
    <s v="No"/>
    <n v="1000000"/>
    <s v="ASALARIADO"/>
    <n v="22"/>
  </r>
  <r>
    <n v="1541"/>
    <s v="MUJER"/>
    <n v="308568"/>
    <s v="ASEGURADO VOLUNTARIO"/>
    <s v="SECTOR PRIVADO"/>
    <s v="SI"/>
    <x v="0"/>
    <s v="NO"/>
    <n v="48"/>
    <s v="No"/>
    <s v="No"/>
    <n v="308568"/>
    <s v="ASEGURADO VOLUNTARIO"/>
    <n v="48"/>
  </r>
  <r>
    <n v="1542"/>
    <s v="HOMBRE"/>
    <n v="297046"/>
    <s v="TRABAJADOR INDEPENDIENTE"/>
    <s v="SECTOR PRIVADO"/>
    <s v="SI"/>
    <x v="1"/>
    <s v="NO"/>
    <n v="35"/>
    <s v="No"/>
    <s v="No"/>
    <n v="297046"/>
    <s v="TRABAJADOR INDEPENDIENTE"/>
    <n v="35"/>
  </r>
  <r>
    <n v="1543"/>
    <s v="HOMBRE"/>
    <n v="297046"/>
    <s v="TRABAJADOR INDEPENDIENTE"/>
    <s v="SECTOR PRIVADO"/>
    <s v="SI"/>
    <x v="1"/>
    <s v="NO"/>
    <n v="32"/>
    <s v="No"/>
    <s v="No"/>
    <n v="297046"/>
    <s v="TRABAJADOR INDEPENDIENTE"/>
    <n v="32"/>
  </r>
  <r>
    <n v="1544"/>
    <s v="MUJER"/>
    <n v="704142.51"/>
    <s v="ASALARIADO"/>
    <s v="SECTOR PRIVADO"/>
    <s v="SI"/>
    <x v="0"/>
    <s v="NO"/>
    <n v="41"/>
    <s v="No"/>
    <s v="No"/>
    <n v="704142.51"/>
    <s v="ASALARIADO"/>
    <n v="41"/>
  </r>
  <r>
    <n v="1545"/>
    <s v="HOMBRE"/>
    <n v="306667"/>
    <s v="ASALARIADO"/>
    <s v="SECTOR PRIVADO"/>
    <s v="SI"/>
    <x v="1"/>
    <s v="NO"/>
    <n v="27"/>
    <s v="No"/>
    <s v="No"/>
    <n v="306667"/>
    <s v="ASALARIADO"/>
    <n v="27"/>
  </r>
  <r>
    <n v="1546"/>
    <s v="MUJER"/>
    <n v="639148"/>
    <s v="TRABAJADOR INDEPENDIENTE"/>
    <s v="SECTOR PRIVADO"/>
    <s v="SI"/>
    <x v="0"/>
    <s v="NO"/>
    <n v="68"/>
    <s v="No"/>
    <s v="No"/>
    <n v="639148"/>
    <s v="TRABAJADOR INDEPENDIENTE"/>
    <n v="68"/>
  </r>
  <r>
    <n v="1547"/>
    <s v="HOMBRE"/>
    <n v="439063.24"/>
    <s v="ASALARIADO"/>
    <s v="SECTOR PRIVADO"/>
    <s v="SI"/>
    <x v="0"/>
    <s v="NO"/>
    <n v="41"/>
    <s v="No"/>
    <s v="No"/>
    <n v="439063.24"/>
    <s v="ASALARIADO"/>
    <n v="41"/>
  </r>
  <r>
    <n v="1548"/>
    <s v="MUJER"/>
    <n v="359544.27"/>
    <s v="CONVENIOS ESPECIALES DE ASEGURADOS VOLUNTARIOS"/>
    <s v="SECTOR PRIVADO"/>
    <s v="SI"/>
    <x v="1"/>
    <s v="NO"/>
    <n v="59"/>
    <s v="No"/>
    <s v="No"/>
    <n v="359544.27"/>
    <s v="CONVENIOS ESPECIALES DE ASEGURADOS VOLUNTARIOS"/>
    <n v="59"/>
  </r>
  <r>
    <n v="1549"/>
    <s v="MUJER"/>
    <n v="313256"/>
    <s v="ASALARIADO"/>
    <s v="SECTOR PRIVADO"/>
    <s v="SI"/>
    <x v="1"/>
    <s v="NO"/>
    <n v="34"/>
    <s v="No"/>
    <s v="No"/>
    <n v="313256"/>
    <s v="ASALARIADO"/>
    <n v="34"/>
  </r>
  <r>
    <n v="1550"/>
    <s v="MUJER"/>
    <n v="299152"/>
    <s v="ASALARIADO"/>
    <s v="SECTOR PUBLICO"/>
    <s v="SI"/>
    <x v="0"/>
    <s v="NO"/>
    <n v="38"/>
    <s v="No"/>
    <s v="No"/>
    <n v="299152"/>
    <s v="ASALARIADO"/>
    <n v="38"/>
  </r>
  <r>
    <n v="1551"/>
    <s v="MUJER"/>
    <n v="1397631"/>
    <s v="ASALARIADO"/>
    <s v="SECTOR PUBLICO"/>
    <s v="SI"/>
    <x v="0"/>
    <s v="SI"/>
    <n v="48"/>
    <s v="No"/>
    <s v="No"/>
    <n v="1397631"/>
    <s v="ASALARIADO"/>
    <n v="48"/>
  </r>
  <r>
    <n v="1552"/>
    <s v="MUJER"/>
    <n v="571830.07999999996"/>
    <s v="ASALARIADO"/>
    <s v="SECTOR PRIVADO"/>
    <s v="SI"/>
    <x v="1"/>
    <s v="NO"/>
    <n v="33"/>
    <s v="No"/>
    <s v="No"/>
    <n v="571830.07999999996"/>
    <s v="ASALARIADO"/>
    <n v="33"/>
  </r>
  <r>
    <n v="1553"/>
    <s v="HOMBRE"/>
    <n v="297046"/>
    <s v="ASEGURADO VOLUNTARIO"/>
    <s v="SECTOR PRIVADO"/>
    <s v="SI"/>
    <x v="0"/>
    <s v="NO"/>
    <n v="49"/>
    <s v="No"/>
    <s v="No"/>
    <n v="297046"/>
    <s v="ASEGURADO VOLUNTARIO"/>
    <n v="49"/>
  </r>
  <r>
    <n v="1554"/>
    <s v="MUJER"/>
    <n v="2401743.04"/>
    <s v="ASALARIADO"/>
    <s v="SECTOR PRIVADO"/>
    <s v="SI"/>
    <x v="0"/>
    <s v="NO"/>
    <n v="45"/>
    <s v="Atípico"/>
    <s v="No"/>
    <n v="2401743.04"/>
    <s v="ASALARIADO"/>
    <n v="45"/>
  </r>
  <r>
    <n v="1555"/>
    <s v="MUJER"/>
    <n v="263473.09000000003"/>
    <s v="PENSIONADOS EN SU PROPIO SISTEMA"/>
    <s v="SECTOR PUBLICO"/>
    <s v="SI"/>
    <x v="0"/>
    <s v="NO"/>
    <n v="73"/>
    <s v="No"/>
    <s v="No"/>
    <n v="263473.09000000003"/>
    <s v="PENSIONADOS EN SU PROPIO SISTEMA"/>
    <n v="73"/>
  </r>
  <r>
    <n v="1556"/>
    <s v="HOMBRE"/>
    <n v="764250.3"/>
    <s v="ASALARIADO"/>
    <s v="SECTOR PUBLICO"/>
    <s v="SI"/>
    <x v="0"/>
    <s v="NO"/>
    <n v="45"/>
    <s v="No"/>
    <s v="No"/>
    <n v="764250.3"/>
    <s v="ASALARIADO"/>
    <n v="45"/>
  </r>
  <r>
    <n v="1557"/>
    <s v="MUJER"/>
    <n v="310124"/>
    <s v="TRABAJADOR INDEPENDIENTE"/>
    <s v="SECTOR PRIVADO"/>
    <s v="NO"/>
    <x v="0"/>
    <s v="NO"/>
    <n v="36"/>
    <s v="No"/>
    <s v="No"/>
    <n v="310124"/>
    <s v="TRABAJADOR INDEPENDIENTE"/>
    <n v="36"/>
  </r>
  <r>
    <n v="1558"/>
    <s v="MUJER"/>
    <n v="412923.5"/>
    <s v="ASALARIADO"/>
    <s v="SECTOR PUBLICO"/>
    <s v="SI"/>
    <x v="0"/>
    <s v="NO"/>
    <n v="30"/>
    <s v="No"/>
    <s v="No"/>
    <n v="412923.5"/>
    <s v="ASALARIADO"/>
    <n v="30"/>
  </r>
  <r>
    <n v="1559"/>
    <s v="HOMBRE"/>
    <n v="639148"/>
    <s v="TRABAJADOR INDEPENDIENTE"/>
    <s v="SECTOR PRIVADO"/>
    <s v="SI"/>
    <x v="1"/>
    <s v="SI"/>
    <n v="47"/>
    <s v="No"/>
    <s v="No"/>
    <n v="639148"/>
    <s v="TRABAJADOR INDEPENDIENTE"/>
    <n v="47"/>
  </r>
  <r>
    <n v="1560"/>
    <s v="MUJER"/>
    <n v="787019"/>
    <s v="ASALARIADO"/>
    <s v="SECTOR PRIVADO"/>
    <s v="SI"/>
    <x v="0"/>
    <s v="NO"/>
    <n v="45"/>
    <s v="No"/>
    <s v="No"/>
    <n v="787019"/>
    <s v="ASALARIADO"/>
    <n v="45"/>
  </r>
  <r>
    <n v="1561"/>
    <s v="MUJER"/>
    <n v="355312"/>
    <s v="ASALARIADO"/>
    <s v="SECTOR PRIVADO"/>
    <s v="SI"/>
    <x v="0"/>
    <s v="NO"/>
    <n v="44"/>
    <s v="No"/>
    <s v="No"/>
    <n v="355312"/>
    <s v="ASALARIADO"/>
    <n v="44"/>
  </r>
  <r>
    <n v="1562"/>
    <s v="HOMBRE"/>
    <n v="399910"/>
    <s v="ASEGURADO VOLUNTARIO"/>
    <s v="SECTOR PRIVADO"/>
    <s v="SI"/>
    <x v="1"/>
    <s v="NO"/>
    <n v="46"/>
    <s v="No"/>
    <s v="No"/>
    <n v="399910"/>
    <s v="ASEGURADO VOLUNTARIO"/>
    <n v="46"/>
  </r>
  <r>
    <n v="1563"/>
    <s v="MUJER"/>
    <n v="500383"/>
    <s v="ASALARIADO"/>
    <s v="SECTOR PRIVADO"/>
    <s v="SI"/>
    <x v="0"/>
    <s v="NO"/>
    <n v="36"/>
    <s v="No"/>
    <s v="No"/>
    <n v="500383"/>
    <s v="ASALARIADO"/>
    <n v="36"/>
  </r>
  <r>
    <n v="1564"/>
    <s v="HOMBRE"/>
    <n v="1069544.74"/>
    <s v="ASALARIADO"/>
    <s v="SECTOR PRIVADO"/>
    <s v="SI"/>
    <x v="0"/>
    <s v="NO"/>
    <n v="46"/>
    <s v="No"/>
    <s v="No"/>
    <n v="1069544.74"/>
    <s v="ASALARIADO"/>
    <n v="46"/>
  </r>
  <r>
    <n v="1565"/>
    <s v="MUJER"/>
    <n v="284512"/>
    <s v="ASALARIADO"/>
    <s v="SECTOR PRIVADO"/>
    <s v="SI"/>
    <x v="0"/>
    <s v="NO"/>
    <n v="29"/>
    <s v="No"/>
    <s v="No"/>
    <n v="284512"/>
    <s v="ASALARIADO"/>
    <n v="29"/>
  </r>
  <r>
    <n v="1566"/>
    <s v="HOMBRE"/>
    <n v="2900000"/>
    <s v="ASALARIADO"/>
    <s v="SECTOR PRIVADO"/>
    <s v="SI"/>
    <x v="0"/>
    <s v="NO"/>
    <n v="35"/>
    <s v="Atípico"/>
    <s v="No"/>
    <n v="2900000"/>
    <s v="ASALARIADO"/>
    <n v="35"/>
  </r>
  <r>
    <n v="1567"/>
    <s v="HOMBRE"/>
    <n v="398327.08"/>
    <s v="ASALARIADO"/>
    <s v="SECTOR PRIVADO"/>
    <s v="SI"/>
    <x v="0"/>
    <s v="NO"/>
    <n v="38"/>
    <s v="No"/>
    <s v="No"/>
    <n v="398327.08"/>
    <s v="ASALARIADO"/>
    <n v="38"/>
  </r>
  <r>
    <n v="1568"/>
    <s v="HOMBRE"/>
    <n v="642418.54"/>
    <s v="ASALARIADO"/>
    <s v="SECTOR PRIVADO"/>
    <s v="SI"/>
    <x v="0"/>
    <s v="NO"/>
    <n v="53"/>
    <s v="No"/>
    <s v="No"/>
    <n v="642418.54"/>
    <s v="ASALARIADO"/>
    <n v="53"/>
  </r>
  <r>
    <n v="1569"/>
    <s v="HOMBRE"/>
    <n v="509509"/>
    <s v="TRABAJADOR INDEPENDIENTE"/>
    <s v="SECTOR PRIVADO"/>
    <s v="SI"/>
    <x v="0"/>
    <s v="NO"/>
    <n v="56"/>
    <s v="No"/>
    <s v="No"/>
    <n v="509509"/>
    <s v="TRABAJADOR INDEPENDIENTE"/>
    <n v="56"/>
  </r>
  <r>
    <n v="1570"/>
    <s v="HOMBRE"/>
    <n v="608941"/>
    <s v="TRABAJADOR INDEPENDIENTE"/>
    <s v="SECTOR PRIVADO"/>
    <s v="SI"/>
    <x v="0"/>
    <s v="SI"/>
    <n v="57"/>
    <s v="No"/>
    <s v="No"/>
    <n v="608941"/>
    <s v="TRABAJADOR INDEPENDIENTE"/>
    <n v="57"/>
  </r>
  <r>
    <n v="1571"/>
    <s v="HOMBRE"/>
    <n v="537156.98"/>
    <s v="ASALARIADO"/>
    <s v="SECTOR PRIVADO"/>
    <s v="SI"/>
    <x v="0"/>
    <s v="NO"/>
    <n v="21"/>
    <s v="No"/>
    <s v="No"/>
    <n v="537156.98"/>
    <s v="ASALARIADO"/>
    <n v="21"/>
  </r>
  <r>
    <n v="1572"/>
    <s v="MUJER"/>
    <n v="1545800"/>
    <s v="ASALARIADO"/>
    <s v="SECTOR PUBLICO"/>
    <s v="SI"/>
    <x v="0"/>
    <s v="NO"/>
    <n v="55"/>
    <s v="No"/>
    <s v="No"/>
    <n v="1545800"/>
    <s v="ASALARIADO"/>
    <n v="55"/>
  </r>
  <r>
    <n v="1573"/>
    <s v="MUJER"/>
    <n v="1070405"/>
    <s v="ASALARIADO"/>
    <s v="SECTOR PUBLICO"/>
    <s v="SI"/>
    <x v="0"/>
    <s v="NO"/>
    <n v="30"/>
    <s v="No"/>
    <s v="No"/>
    <n v="1070405"/>
    <s v="ASALARIADO"/>
    <n v="30"/>
  </r>
  <r>
    <n v="1574"/>
    <s v="HOMBRE"/>
    <n v="625396"/>
    <s v="TRABAJADOR INDEPENDIENTE"/>
    <s v="SECTOR PRIVADO"/>
    <s v="SI"/>
    <x v="0"/>
    <s v="NO"/>
    <n v="44"/>
    <s v="No"/>
    <s v="No"/>
    <n v="625396"/>
    <s v="TRABAJADOR INDEPENDIENTE"/>
    <n v="44"/>
  </r>
  <r>
    <n v="1575"/>
    <s v="MUJER"/>
    <n v="925000"/>
    <s v="ASALARIADO"/>
    <s v="SECTOR PRIVADO"/>
    <s v="SI"/>
    <x v="0"/>
    <s v="NO"/>
    <n v="49"/>
    <s v="No"/>
    <s v="No"/>
    <n v="925000"/>
    <s v="ASALARIADO"/>
    <n v="49"/>
  </r>
  <r>
    <n v="1576"/>
    <s v="HOMBRE"/>
    <n v="261897.3"/>
    <s v="ASALARIADO"/>
    <s v="SECTOR PRIVADO"/>
    <s v="SI"/>
    <x v="1"/>
    <s v="NO"/>
    <n v="57"/>
    <s v="No"/>
    <s v="No"/>
    <n v="261897.3"/>
    <s v="ASALARIADO"/>
    <n v="57"/>
  </r>
  <r>
    <n v="1577"/>
    <s v="MUJER"/>
    <n v="297046"/>
    <s v="ASEGURADO VOLUNTARIO"/>
    <s v="SECTOR PRIVADO"/>
    <s v="SI"/>
    <x v="1"/>
    <s v="SI"/>
    <n v="43"/>
    <s v="No"/>
    <s v="No"/>
    <n v="297046"/>
    <s v="ASEGURADO VOLUNTARIO"/>
    <n v="43"/>
  </r>
  <r>
    <n v="1578"/>
    <s v="MUJER"/>
    <n v="582705.18000000005"/>
    <s v="ASALARIADO"/>
    <s v="SECTOR PRIVADO"/>
    <s v="SI"/>
    <x v="0"/>
    <s v="NO"/>
    <n v="30"/>
    <s v="No"/>
    <s v="No"/>
    <n v="582705.18000000005"/>
    <s v="ASALARIADO"/>
    <n v="30"/>
  </r>
  <r>
    <n v="1579"/>
    <s v="HOMBRE"/>
    <n v="49684.32"/>
    <s v="ASALARIADO"/>
    <s v="SECTOR PRIVADO"/>
    <s v="SI"/>
    <x v="0"/>
    <s v="NO"/>
    <n v="42"/>
    <s v="No"/>
    <s v="No"/>
    <n v="49684.32"/>
    <s v="ASALARIADO"/>
    <n v="42"/>
  </r>
  <r>
    <n v="1580"/>
    <s v="HOMBRE"/>
    <n v="427025"/>
    <s v="ASALARIADO"/>
    <s v="SECTOR PRIVADO"/>
    <s v="SI"/>
    <x v="0"/>
    <s v="NO"/>
    <n v="32"/>
    <s v="No"/>
    <s v="No"/>
    <n v="427025"/>
    <s v="ASALARIADO"/>
    <n v="32"/>
  </r>
  <r>
    <n v="1581"/>
    <s v="MUJER"/>
    <n v="188362.97"/>
    <s v="ASALARIADO"/>
    <s v="SECTOR PRIVADO"/>
    <s v="SI"/>
    <x v="0"/>
    <s v="NO"/>
    <n v="34"/>
    <s v="No"/>
    <s v="No"/>
    <n v="188362.97"/>
    <s v="ASALARIADO"/>
    <n v="34"/>
  </r>
  <r>
    <n v="1582"/>
    <s v="HOMBRE"/>
    <n v="527956.5"/>
    <s v="ASALARIADO"/>
    <s v="SECTOR PUBLICO"/>
    <s v="SI"/>
    <x v="0"/>
    <s v="NO"/>
    <n v="23"/>
    <s v="No"/>
    <s v="No"/>
    <n v="527956.5"/>
    <s v="ASALARIADO"/>
    <n v="23"/>
  </r>
  <r>
    <n v="1583"/>
    <s v="HOMBRE"/>
    <n v="811305.9"/>
    <s v="PENSIONADOS EN SU PROPIO SISTEMA"/>
    <s v="SECTOR PUBLICO"/>
    <s v="SI"/>
    <x v="0"/>
    <s v="NO"/>
    <n v="83"/>
    <s v="No"/>
    <s v="No"/>
    <n v="811305.9"/>
    <s v="PENSIONADOS EN SU PROPIO SISTEMA"/>
    <n v="83"/>
  </r>
  <r>
    <n v="1584"/>
    <s v="MUJER"/>
    <n v="165972.39000000001"/>
    <s v="ASALARIADO"/>
    <s v="SECTOR PRIVADO"/>
    <s v="SI"/>
    <x v="1"/>
    <s v="NO"/>
    <n v="28"/>
    <s v="No"/>
    <s v="No"/>
    <n v="165972.39000000001"/>
    <s v="ASALARIADO"/>
    <n v="28"/>
  </r>
  <r>
    <n v="1585"/>
    <s v="HOMBRE"/>
    <n v="749651.26"/>
    <s v="ASALARIADO"/>
    <s v="SECTOR PRIVADO"/>
    <s v="SI"/>
    <x v="0"/>
    <s v="NO"/>
    <n v="32"/>
    <s v="No"/>
    <s v="No"/>
    <n v="749651.26"/>
    <s v="ASALARIADO"/>
    <n v="32"/>
  </r>
  <r>
    <n v="1586"/>
    <s v="MUJER"/>
    <n v="6120159.5"/>
    <s v="ASALARIADO"/>
    <s v="SECTOR PRIVADO"/>
    <s v="SI"/>
    <x v="0"/>
    <s v="NO"/>
    <n v="42"/>
    <s v="Atípico"/>
    <s v="No"/>
    <n v="6120159.5"/>
    <s v="ASALARIADO"/>
    <n v="42"/>
  </r>
  <r>
    <n v="1587"/>
    <s v="HOMBRE"/>
    <n v="825000"/>
    <s v="ASALARIADO"/>
    <s v="SECTOR PRIVADO"/>
    <s v="SI"/>
    <x v="0"/>
    <s v="NO"/>
    <n v="50"/>
    <s v="No"/>
    <s v="No"/>
    <n v="825000"/>
    <s v="ASALARIADO"/>
    <n v="50"/>
  </r>
  <r>
    <n v="1588"/>
    <s v="MUJER"/>
    <n v="190076.47"/>
    <s v="ASALARIADO"/>
    <s v="SECTOR PRIVADO"/>
    <s v="SI"/>
    <x v="0"/>
    <s v="NO"/>
    <n v="26"/>
    <s v="No"/>
    <s v="No"/>
    <n v="190076.47"/>
    <s v="ASALARIADO"/>
    <n v="26"/>
  </r>
  <r>
    <n v="1589"/>
    <s v="MUJER"/>
    <n v="300018"/>
    <s v="ASEGURADO VOLUNTARIO"/>
    <s v="SECTOR PRIVADO"/>
    <s v="SI"/>
    <x v="0"/>
    <s v="NO"/>
    <n v="47"/>
    <s v="No"/>
    <s v="No"/>
    <n v="300018"/>
    <s v="ASEGURADO VOLUNTARIO"/>
    <n v="47"/>
  </r>
  <r>
    <n v="1590"/>
    <s v="MUJER"/>
    <n v="657366.39"/>
    <s v="ASALARIADO"/>
    <s v="SECTOR PUBLICO"/>
    <s v="SI"/>
    <x v="0"/>
    <s v="NO"/>
    <n v="40"/>
    <s v="No"/>
    <s v="No"/>
    <n v="657366.39"/>
    <s v="ASALARIADO"/>
    <n v="40"/>
  </r>
  <r>
    <n v="1591"/>
    <s v="HOMBRE"/>
    <n v="4107395"/>
    <s v="PENSIONADOS EN SU PROPIO SISTEMA"/>
    <s v="SECTOR PUBLICO"/>
    <s v="SI"/>
    <x v="0"/>
    <s v="NO"/>
    <n v="80"/>
    <s v="Atípico"/>
    <s v="No"/>
    <n v="4107395"/>
    <s v="PENSIONADOS EN SU PROPIO SISTEMA"/>
    <n v="80"/>
  </r>
  <r>
    <n v="1592"/>
    <s v="HOMBRE"/>
    <n v="534683"/>
    <s v="TRABAJADOR INDEPENDIENTE"/>
    <s v="SECTOR PRIVADO"/>
    <s v="SI"/>
    <x v="0"/>
    <s v="NO"/>
    <n v="48"/>
    <s v="No"/>
    <s v="No"/>
    <n v="534683"/>
    <s v="TRABAJADOR INDEPENDIENTE"/>
    <n v="48"/>
  </r>
  <r>
    <n v="1593"/>
    <s v="HOMBRE"/>
    <n v="1316155"/>
    <s v="ASALARIADO"/>
    <s v="SECTOR PRIVADO"/>
    <s v="SI"/>
    <x v="1"/>
    <s v="NO"/>
    <n v="39"/>
    <s v="No"/>
    <s v="No"/>
    <n v="1316155"/>
    <s v="ASALARIADO"/>
    <n v="39"/>
  </r>
  <r>
    <n v="1594"/>
    <s v="MUJER"/>
    <n v="300000"/>
    <s v="ASEGURADO VOLUNTARIO"/>
    <s v="SECTOR PRIVADO"/>
    <s v="SI"/>
    <x v="0"/>
    <s v="NO"/>
    <n v="21"/>
    <s v="No"/>
    <s v="No"/>
    <n v="300000"/>
    <s v="ASEGURADO VOLUNTARIO"/>
    <n v="21"/>
  </r>
  <r>
    <n v="1595"/>
    <s v="HOMBRE"/>
    <n v="1400000"/>
    <s v="ASALARIADO"/>
    <s v="SECTOR PRIVADO"/>
    <s v="SI"/>
    <x v="0"/>
    <s v="NO"/>
    <n v="34"/>
    <s v="No"/>
    <s v="No"/>
    <n v="1400000"/>
    <s v="ASALARIADO"/>
    <n v="34"/>
  </r>
  <r>
    <n v="1596"/>
    <s v="HOMBRE"/>
    <n v="200000"/>
    <s v="ASALARIADO"/>
    <s v="SECTOR PRIVADO"/>
    <s v="SI"/>
    <x v="0"/>
    <s v="NO"/>
    <n v="32"/>
    <s v="No"/>
    <s v="No"/>
    <n v="200000"/>
    <s v="ASALARIADO"/>
    <n v="32"/>
  </r>
  <r>
    <n v="1597"/>
    <s v="MUJER"/>
    <n v="216423.45"/>
    <s v="ASALARIADO"/>
    <s v="SECTOR PRIVADO"/>
    <s v="SI"/>
    <x v="0"/>
    <s v="NO"/>
    <n v="28"/>
    <s v="No"/>
    <s v="No"/>
    <n v="216423.45"/>
    <s v="ASALARIADO"/>
    <n v="28"/>
  </r>
  <r>
    <n v="1598"/>
    <s v="HOMBRE"/>
    <n v="829250"/>
    <s v="ASALARIADO"/>
    <s v="SECTOR PUBLICO"/>
    <s v="SI"/>
    <x v="0"/>
    <s v="NO"/>
    <n v="47"/>
    <s v="No"/>
    <s v="No"/>
    <n v="829250"/>
    <s v="ASALARIADO"/>
    <n v="47"/>
  </r>
  <r>
    <n v="1599"/>
    <s v="HOMBRE"/>
    <n v="370090"/>
    <s v="TRABAJADOR INDEPENDIENTE"/>
    <s v="SECTOR PRIVADO"/>
    <s v="SI"/>
    <x v="0"/>
    <s v="SI"/>
    <n v="40"/>
    <s v="No"/>
    <s v="No"/>
    <n v="370090"/>
    <s v="TRABAJADOR INDEPENDIENTE"/>
    <n v="40"/>
  </r>
  <r>
    <n v="1600"/>
    <s v="MUJER"/>
    <n v="328127.06"/>
    <s v="ASALARIADO"/>
    <s v="SECTOR PRIVADO"/>
    <s v="SI"/>
    <x v="0"/>
    <s v="NO"/>
    <n v="45"/>
    <s v="No"/>
    <s v="No"/>
    <n v="328127.06"/>
    <s v="ASALARIADO"/>
    <n v="45"/>
  </r>
  <r>
    <n v="1601"/>
    <s v="HOMBRE"/>
    <n v="1414186"/>
    <s v="ASALARIADO"/>
    <s v="SECTOR PUBLICO"/>
    <s v="SI"/>
    <x v="0"/>
    <s v="SI"/>
    <n v="50"/>
    <s v="No"/>
    <s v="No"/>
    <n v="1414186"/>
    <s v="ASALARIADO"/>
    <n v="50"/>
  </r>
  <r>
    <n v="1602"/>
    <s v="HOMBRE"/>
    <n v="1183623.3999999999"/>
    <s v="ASALARIADO"/>
    <s v="SECTOR PUBLICO"/>
    <s v="SI"/>
    <x v="0"/>
    <s v="NO"/>
    <n v="41"/>
    <s v="No"/>
    <s v="No"/>
    <n v="1183623.3999999999"/>
    <s v="ASALARIADO"/>
    <n v="41"/>
  </r>
  <r>
    <n v="1603"/>
    <s v="MUJER"/>
    <n v="43350"/>
    <s v="ASALARIADO"/>
    <s v="SECTOR PRIVADO"/>
    <s v="SI"/>
    <x v="0"/>
    <s v="NO"/>
    <n v="51"/>
    <s v="No"/>
    <s v="No"/>
    <n v="43350"/>
    <s v="ASALARIADO"/>
    <n v="51"/>
  </r>
  <r>
    <n v="1604"/>
    <s v="MUJER"/>
    <n v="1063647.5"/>
    <s v="ASALARIADO"/>
    <s v="SECTOR PUBLICO"/>
    <s v="SI"/>
    <x v="0"/>
    <s v="NO"/>
    <n v="56"/>
    <s v="No"/>
    <s v="No"/>
    <n v="1063647.5"/>
    <s v="ASALARIADO"/>
    <n v="56"/>
  </r>
  <r>
    <n v="1605"/>
    <s v="MUJER"/>
    <n v="297046"/>
    <s v="TRABAJADOR INDEPENDIENTE"/>
    <s v="SECTOR PRIVADO"/>
    <s v="SI"/>
    <x v="0"/>
    <s v="SI"/>
    <n v="42"/>
    <s v="No"/>
    <s v="No"/>
    <n v="297046"/>
    <s v="TRABAJADOR INDEPENDIENTE"/>
    <n v="42"/>
  </r>
  <r>
    <n v="1606"/>
    <s v="MUJER"/>
    <n v="659230"/>
    <s v="ASALARIADO"/>
    <s v="SECTOR PRIVADO"/>
    <s v="SI"/>
    <x v="0"/>
    <s v="NO"/>
    <n v="21"/>
    <s v="No"/>
    <s v="No"/>
    <n v="659230"/>
    <s v="ASALARIADO"/>
    <n v="21"/>
  </r>
  <r>
    <n v="1607"/>
    <s v="HOMBRE"/>
    <n v="386699.62"/>
    <s v="ASALARIADO"/>
    <s v="SECTOR PRIVADO"/>
    <s v="SI"/>
    <x v="0"/>
    <s v="NO"/>
    <n v="58"/>
    <s v="No"/>
    <s v="No"/>
    <n v="386699.62"/>
    <s v="ASALARIADO"/>
    <n v="58"/>
  </r>
  <r>
    <n v="1608"/>
    <s v="MUJER"/>
    <n v="400000"/>
    <s v="ASALARIADO"/>
    <s v="SECTOR PRIVADO"/>
    <s v="SI"/>
    <x v="0"/>
    <s v="NO"/>
    <n v="20"/>
    <s v="No"/>
    <s v="No"/>
    <n v="400000"/>
    <s v="ASALARIADO"/>
    <n v="20"/>
  </r>
  <r>
    <n v="1609"/>
    <s v="HOMBRE"/>
    <n v="933004.5"/>
    <s v="ASALARIADO"/>
    <s v="SECTOR PUBLICO"/>
    <s v="SI"/>
    <x v="0"/>
    <s v="NO"/>
    <n v="38"/>
    <s v="No"/>
    <s v="No"/>
    <n v="933004.5"/>
    <s v="ASALARIADO"/>
    <n v="38"/>
  </r>
  <r>
    <n v="1610"/>
    <s v="HOMBRE"/>
    <n v="1552521"/>
    <s v="ASALARIADO"/>
    <s v="SECTOR PUBLICO"/>
    <s v="SI"/>
    <x v="0"/>
    <s v="SI"/>
    <n v="38"/>
    <s v="No"/>
    <s v="No"/>
    <n v="1552521"/>
    <s v="ASALARIADO"/>
    <n v="38"/>
  </r>
  <r>
    <n v="1611"/>
    <s v="MUJER"/>
    <n v="695944.8"/>
    <s v="ASALARIADO"/>
    <s v="SECTOR PUBLICO"/>
    <s v="SI"/>
    <x v="0"/>
    <s v="NO"/>
    <n v="54"/>
    <s v="No"/>
    <s v="No"/>
    <n v="695944.8"/>
    <s v="ASALARIADO"/>
    <n v="54"/>
  </r>
  <r>
    <n v="1612"/>
    <s v="HOMBRE"/>
    <n v="636889"/>
    <s v="TRABAJADOR INDEPENDIENTE"/>
    <s v="SECTOR PRIVADO"/>
    <s v="SI"/>
    <x v="1"/>
    <s v="SI"/>
    <n v="59"/>
    <s v="No"/>
    <s v="No"/>
    <n v="636889"/>
    <s v="TRABAJADOR INDEPENDIENTE"/>
    <n v="59"/>
  </r>
  <r>
    <n v="1613"/>
    <s v="MUJER"/>
    <n v="374751"/>
    <s v="ASALARIADO"/>
    <s v="SECTOR PUBLICO"/>
    <s v="SI"/>
    <x v="0"/>
    <s v="NO"/>
    <n v="58"/>
    <s v="No"/>
    <s v="No"/>
    <n v="374751"/>
    <s v="ASALARIADO"/>
    <n v="58"/>
  </r>
  <r>
    <n v="1614"/>
    <s v="HOMBRE"/>
    <n v="299644.2"/>
    <s v="ASALARIADO"/>
    <s v="SECTOR PRIVADO"/>
    <s v="SI"/>
    <x v="0"/>
    <s v="NO"/>
    <n v="43"/>
    <s v="No"/>
    <s v="No"/>
    <n v="299644.2"/>
    <s v="ASALARIADO"/>
    <n v="43"/>
  </r>
  <r>
    <n v="1615"/>
    <s v="MUJER"/>
    <n v="462759.86"/>
    <s v="ASALARIADO"/>
    <s v="SECTOR PRIVADO"/>
    <s v="SI"/>
    <x v="0"/>
    <s v="NO"/>
    <n v="57"/>
    <s v="No"/>
    <s v="No"/>
    <n v="462759.86"/>
    <s v="ASALARIADO"/>
    <n v="57"/>
  </r>
  <r>
    <n v="1616"/>
    <s v="HOMBRE"/>
    <n v="516873"/>
    <s v="TRABAJADOR INDEPENDIENTE"/>
    <s v="SECTOR PRIVADO"/>
    <s v="SI"/>
    <x v="0"/>
    <s v="NO"/>
    <n v="45"/>
    <s v="No"/>
    <s v="No"/>
    <n v="516873"/>
    <s v="TRABAJADOR INDEPENDIENTE"/>
    <n v="45"/>
  </r>
  <r>
    <n v="1617"/>
    <s v="MUJER"/>
    <n v="732301.32"/>
    <s v="ASALARIADO"/>
    <s v="SECTOR PRIVADO"/>
    <s v="SI"/>
    <x v="0"/>
    <s v="NO"/>
    <n v="44"/>
    <s v="No"/>
    <s v="No"/>
    <n v="732301.32"/>
    <s v="ASALARIADO"/>
    <n v="44"/>
  </r>
  <r>
    <n v="1618"/>
    <s v="HOMBRE"/>
    <n v="298018"/>
    <s v="TRABAJADOR INDEPENDIENTE"/>
    <s v="SECTOR PRIVADO"/>
    <s v="SI"/>
    <x v="0"/>
    <s v="SI"/>
    <n v="26"/>
    <s v="No"/>
    <s v="No"/>
    <n v="298018"/>
    <s v="TRABAJADOR INDEPENDIENTE"/>
    <n v="26"/>
  </r>
  <r>
    <n v="1619"/>
    <s v="MUJER"/>
    <n v="297046"/>
    <s v="ASEGURADO VOLUNTARIO"/>
    <s v="SECTOR PRIVADO"/>
    <s v="SI"/>
    <x v="0"/>
    <s v="NO"/>
    <n v="58"/>
    <s v="No"/>
    <s v="No"/>
    <n v="297046"/>
    <s v="ASEGURADO VOLUNTARIO"/>
    <n v="58"/>
  </r>
  <r>
    <n v="1620"/>
    <s v="MUJER"/>
    <n v="282216"/>
    <s v="ASALARIADO"/>
    <s v="SECTOR PRIVADO"/>
    <s v="SI"/>
    <x v="1"/>
    <s v="NO"/>
    <n v="22"/>
    <s v="No"/>
    <s v="No"/>
    <n v="282216"/>
    <s v="ASALARIADO"/>
    <n v="22"/>
  </r>
  <r>
    <n v="1621"/>
    <s v="HOMBRE"/>
    <n v="838586.07"/>
    <s v="ASALARIADO"/>
    <s v="SECTOR PUBLICO"/>
    <s v="SI"/>
    <x v="0"/>
    <s v="NO"/>
    <n v="31"/>
    <s v="No"/>
    <s v="No"/>
    <n v="838586.07"/>
    <s v="ASALARIADO"/>
    <n v="31"/>
  </r>
  <r>
    <n v="1622"/>
    <s v="HOMBRE"/>
    <n v="774142.69"/>
    <s v="ASALARIADO"/>
    <s v="SECTOR PRIVADO"/>
    <s v="SI"/>
    <x v="0"/>
    <s v="NO"/>
    <n v="41"/>
    <s v="No"/>
    <s v="No"/>
    <n v="774142.69"/>
    <s v="ASALARIADO"/>
    <n v="41"/>
  </r>
  <r>
    <n v="1623"/>
    <s v="HOMBRE"/>
    <n v="297429"/>
    <s v="TRABAJADOR INDEPENDIENTE"/>
    <s v="SECTOR PRIVADO"/>
    <s v="SI"/>
    <x v="0"/>
    <s v="SI"/>
    <n v="52"/>
    <s v="No"/>
    <s v="No"/>
    <n v="297429"/>
    <s v="TRABAJADOR INDEPENDIENTE"/>
    <n v="52"/>
  </r>
  <r>
    <n v="1624"/>
    <s v="MUJER"/>
    <n v="283588.21999999997"/>
    <s v="ASALARIADO"/>
    <s v="SECTOR PRIVADO"/>
    <s v="SI"/>
    <x v="0"/>
    <s v="NO"/>
    <n v="29"/>
    <s v="No"/>
    <s v="No"/>
    <n v="283588.21999999997"/>
    <s v="ASALARIADO"/>
    <n v="29"/>
  </r>
  <r>
    <n v="1625"/>
    <s v="HOMBRE"/>
    <n v="1357187.5"/>
    <s v="ASALARIADO"/>
    <s v="SECTOR PRIVADO"/>
    <s v="SI"/>
    <x v="0"/>
    <s v="NO"/>
    <n v="36"/>
    <s v="No"/>
    <s v="No"/>
    <n v="1357187.5"/>
    <s v="ASALARIADO"/>
    <n v="36"/>
  </r>
  <r>
    <n v="1626"/>
    <s v="MUJER"/>
    <n v="546794.78"/>
    <s v="ASALARIADO"/>
    <s v="SECTOR PRIVADO"/>
    <s v="SI"/>
    <x v="0"/>
    <s v="NO"/>
    <n v="41"/>
    <s v="No"/>
    <s v="No"/>
    <n v="546794.78"/>
    <s v="ASALARIADO"/>
    <n v="41"/>
  </r>
  <r>
    <n v="1627"/>
    <s v="MUJER"/>
    <n v="442840"/>
    <s v="ASALARIADO"/>
    <s v="SECTOR PUBLICO"/>
    <s v="SI"/>
    <x v="0"/>
    <s v="SI"/>
    <n v="46"/>
    <s v="No"/>
    <s v="No"/>
    <n v="442840"/>
    <s v="ASALARIADO"/>
    <n v="46"/>
  </r>
  <r>
    <n v="1628"/>
    <s v="MUJER"/>
    <n v="299441"/>
    <s v="TRABAJADOR INDEPENDIENTE"/>
    <s v="SECTOR PRIVADO"/>
    <s v="SI"/>
    <x v="0"/>
    <s v="NO"/>
    <n v="45"/>
    <s v="No"/>
    <s v="No"/>
    <n v="299441"/>
    <s v="TRABAJADOR INDEPENDIENTE"/>
    <n v="45"/>
  </r>
  <r>
    <n v="1629"/>
    <s v="HOMBRE"/>
    <n v="297045"/>
    <s v="ASEGURADO VOLUNTARIO"/>
    <s v="SECTOR PRIVADO"/>
    <s v="NO"/>
    <x v="0"/>
    <s v="SI"/>
    <n v="70"/>
    <s v="No"/>
    <s v="No"/>
    <n v="297045"/>
    <s v="ASEGURADO VOLUNTARIO"/>
    <n v="70"/>
  </r>
  <r>
    <n v="1630"/>
    <s v="HOMBRE"/>
    <n v="299647"/>
    <s v="ASEGURADO VOLUNTARIO"/>
    <s v="SECTOR PRIVADO"/>
    <s v="SI"/>
    <x v="0"/>
    <s v="NO"/>
    <n v="78"/>
    <s v="No"/>
    <s v="No"/>
    <n v="299647"/>
    <s v="ASEGURADO VOLUNTARIO"/>
    <n v="78"/>
  </r>
  <r>
    <n v="1631"/>
    <s v="MUJER"/>
    <n v="581394"/>
    <s v="ASALARIADO"/>
    <s v="SECTOR PUBLICO"/>
    <s v="SI"/>
    <x v="0"/>
    <s v="SI"/>
    <n v="30"/>
    <s v="No"/>
    <s v="No"/>
    <n v="581394"/>
    <s v="ASALARIADO"/>
    <n v="30"/>
  </r>
  <r>
    <n v="1632"/>
    <s v="HOMBRE"/>
    <n v="335195.53000000003"/>
    <s v="ASALARIADO"/>
    <s v="SECTOR PRIVADO"/>
    <s v="SI"/>
    <x v="0"/>
    <s v="SI"/>
    <n v="47"/>
    <s v="No"/>
    <s v="No"/>
    <n v="335195.53000000003"/>
    <s v="ASALARIADO"/>
    <n v="47"/>
  </r>
  <r>
    <n v="1633"/>
    <s v="HOMBRE"/>
    <n v="412441"/>
    <s v="ASALARIADO"/>
    <s v="SECTOR PRIVADO"/>
    <s v="SI"/>
    <x v="0"/>
    <s v="NO"/>
    <n v="57"/>
    <s v="No"/>
    <s v="No"/>
    <n v="412441"/>
    <s v="ASALARIADO"/>
    <n v="57"/>
  </r>
  <r>
    <n v="1634"/>
    <s v="MUJER"/>
    <n v="297044"/>
    <s v="ASALARIADO"/>
    <s v="SECTOR PRIVADO"/>
    <s v="SI"/>
    <x v="0"/>
    <s v="NO"/>
    <n v="32"/>
    <s v="No"/>
    <s v="No"/>
    <n v="297044"/>
    <s v="ASALARIADO"/>
    <n v="32"/>
  </r>
  <r>
    <n v="1635"/>
    <s v="MUJER"/>
    <n v="400000"/>
    <s v="ASALARIADO"/>
    <s v="SECTOR PRIVADO"/>
    <s v="SI"/>
    <x v="0"/>
    <s v="NO"/>
    <n v="36"/>
    <s v="No"/>
    <s v="No"/>
    <n v="400000"/>
    <s v="ASALARIADO"/>
    <n v="36"/>
  </r>
  <r>
    <n v="1636"/>
    <s v="HOMBRE"/>
    <n v="676443.1"/>
    <s v="ASALARIADO"/>
    <s v="SECTOR PRIVADO"/>
    <s v="SI"/>
    <x v="0"/>
    <s v="NO"/>
    <n v="38"/>
    <s v="No"/>
    <s v="No"/>
    <n v="676443.1"/>
    <s v="ASALARIADO"/>
    <n v="38"/>
  </r>
  <r>
    <n v="1637"/>
    <s v="HOMBRE"/>
    <n v="12160184"/>
    <s v="ASALARIADO"/>
    <s v="SECTOR PRIVADO"/>
    <s v="SI"/>
    <x v="0"/>
    <s v="NO"/>
    <n v="52"/>
    <s v="Atípico"/>
    <s v="No"/>
    <n v="12160184"/>
    <s v="ASALARIADO"/>
    <n v="52"/>
  </r>
  <r>
    <n v="1638"/>
    <s v="HOMBRE"/>
    <n v="509509"/>
    <s v="TRABAJADOR INDEPENDIENTE"/>
    <s v="SECTOR PRIVADO"/>
    <s v="SI"/>
    <x v="1"/>
    <s v="SI"/>
    <n v="38"/>
    <s v="No"/>
    <s v="No"/>
    <n v="509509"/>
    <s v="TRABAJADOR INDEPENDIENTE"/>
    <n v="38"/>
  </r>
  <r>
    <n v="1639"/>
    <s v="HOMBRE"/>
    <n v="356653"/>
    <s v="TRABAJADOR INDEPENDIENTE"/>
    <s v="SECTOR PRIVADO"/>
    <s v="SI"/>
    <x v="1"/>
    <s v="SI"/>
    <n v="51"/>
    <s v="No"/>
    <s v="No"/>
    <n v="356653"/>
    <s v="TRABAJADOR INDEPENDIENTE"/>
    <n v="51"/>
  </r>
  <r>
    <n v="1640"/>
    <s v="MUJER"/>
    <n v="219280"/>
    <s v="ASALARIADO"/>
    <s v="SECTOR PUBLICO"/>
    <s v="SI"/>
    <x v="0"/>
    <s v="NO"/>
    <n v="26"/>
    <s v="No"/>
    <s v="No"/>
    <n v="219280"/>
    <s v="ASALARIADO"/>
    <n v="26"/>
  </r>
  <r>
    <n v="1641"/>
    <s v="HOMBRE"/>
    <n v="245006.35"/>
    <s v="ASALARIADO"/>
    <s v="SECTOR PRIVADO"/>
    <s v="SI"/>
    <x v="0"/>
    <s v="NO"/>
    <n v="61"/>
    <s v="No"/>
    <s v="No"/>
    <n v="245006.35"/>
    <s v="ASALARIADO"/>
    <n v="61"/>
  </r>
  <r>
    <n v="1642"/>
    <s v="HOMBRE"/>
    <n v="359544.27"/>
    <s v="TRABAJADOR INDEPENDIENTE"/>
    <s v="SECTOR PRIVADO"/>
    <s v="SI"/>
    <x v="0"/>
    <s v="NO"/>
    <n v="29"/>
    <s v="No"/>
    <s v="No"/>
    <n v="359544.27"/>
    <s v="TRABAJADOR INDEPENDIENTE"/>
    <n v="29"/>
  </r>
  <r>
    <n v="1643"/>
    <s v="MUJER"/>
    <n v="88243.75"/>
    <s v="PENSIONADOS EN SU PROPIO SISTEMA"/>
    <s v="SECTOR PUBLICO"/>
    <s v="SI"/>
    <x v="0"/>
    <s v="NO"/>
    <n v="92"/>
    <s v="No"/>
    <s v="No"/>
    <n v="88243.75"/>
    <s v="PENSIONADOS EN SU PROPIO SISTEMA"/>
    <n v="92"/>
  </r>
  <r>
    <n v="1644"/>
    <s v="HOMBRE"/>
    <n v="297045"/>
    <s v="ASEGURADO VOLUNTARIO"/>
    <s v="SECTOR PRIVADO"/>
    <s v="SI"/>
    <x v="0"/>
    <s v="NO"/>
    <n v="35"/>
    <s v="No"/>
    <s v="No"/>
    <n v="297045"/>
    <s v="ASEGURADO VOLUNTARIO"/>
    <n v="35"/>
  </r>
  <r>
    <n v="1645"/>
    <s v="HOMBRE"/>
    <n v="852982.67"/>
    <s v="ASALARIADO"/>
    <s v="SECTOR PRIVADO"/>
    <s v="SI"/>
    <x v="0"/>
    <s v="NO"/>
    <n v="31"/>
    <s v="No"/>
    <s v="No"/>
    <n v="852982.67"/>
    <s v="ASALARIADO"/>
    <n v="31"/>
  </r>
  <r>
    <n v="1646"/>
    <s v="HOMBRE"/>
    <n v="251559"/>
    <s v="ASALARIADO"/>
    <s v="SECTOR PRIVADO"/>
    <s v="SI"/>
    <x v="1"/>
    <s v="NO"/>
    <n v="20"/>
    <s v="No"/>
    <s v="No"/>
    <n v="251559"/>
    <s v="ASALARIADO"/>
    <n v="20"/>
  </r>
  <r>
    <n v="1647"/>
    <s v="HOMBRE"/>
    <n v="3255213.87"/>
    <s v="CONVENIOS ESPECIALES DE ASEGURADOS VOLUNTARIOS"/>
    <s v="SECTOR PRIVADO"/>
    <s v="SI"/>
    <x v="0"/>
    <s v="NO"/>
    <n v="58"/>
    <s v="Atípico"/>
    <s v="No"/>
    <n v="3255213.87"/>
    <s v="CONVENIOS ESPECIALES DE ASEGURADOS VOLUNTARIOS"/>
    <n v="58"/>
  </r>
  <r>
    <n v="1648"/>
    <s v="MUJER"/>
    <n v="790843.09"/>
    <s v="ASALARIADO"/>
    <s v="SECTOR PRIVADO"/>
    <s v="SI"/>
    <x v="0"/>
    <s v="NO"/>
    <n v="37"/>
    <s v="No"/>
    <s v="No"/>
    <n v="790843.09"/>
    <s v="ASALARIADO"/>
    <n v="37"/>
  </r>
  <r>
    <n v="1649"/>
    <s v="HOMBRE"/>
    <n v="1129271"/>
    <s v="ASALARIADO"/>
    <s v="SECTOR PUBLICO"/>
    <s v="SI"/>
    <x v="0"/>
    <s v="NO"/>
    <n v="32"/>
    <s v="No"/>
    <s v="No"/>
    <n v="1129271"/>
    <s v="ASALARIADO"/>
    <n v="32"/>
  </r>
  <r>
    <n v="1650"/>
    <s v="HOMBRE"/>
    <n v="87500"/>
    <s v="ASALARIADO"/>
    <s v="SECTOR PRIVADO"/>
    <s v="SI"/>
    <x v="0"/>
    <s v="NO"/>
    <n v="25"/>
    <s v="No"/>
    <s v="No"/>
    <n v="87500"/>
    <s v="ASALARIADO"/>
    <n v="25"/>
  </r>
  <r>
    <n v="1651"/>
    <s v="MUJER"/>
    <n v="480000"/>
    <s v="ASALARIADO"/>
    <s v="SECTOR PRIVADO"/>
    <s v="SI"/>
    <x v="0"/>
    <s v="NO"/>
    <n v="24"/>
    <s v="No"/>
    <s v="No"/>
    <n v="480000"/>
    <s v="ASALARIADO"/>
    <n v="24"/>
  </r>
  <r>
    <n v="1652"/>
    <s v="MUJER"/>
    <n v="299647"/>
    <s v="ASEGURADO VOLUNTARIO"/>
    <s v="SECTOR PRIVADO"/>
    <s v="SI"/>
    <x v="0"/>
    <s v="NO"/>
    <n v="60"/>
    <s v="No"/>
    <s v="No"/>
    <n v="299647"/>
    <s v="ASEGURADO VOLUNTARIO"/>
    <n v="60"/>
  </r>
  <r>
    <n v="1653"/>
    <s v="HOMBRE"/>
    <n v="278030.99"/>
    <s v="CONVENIOS ESPECIALES DE TRABAJADORES INDEPENDIENTES"/>
    <s v="SECTOR PRIVADO"/>
    <s v="SI"/>
    <x v="0"/>
    <s v="NO"/>
    <n v="27"/>
    <s v="No"/>
    <s v="No"/>
    <n v="278030.99"/>
    <s v="CONVENIOS ESPECIALES DE TRABAJADORES INDEPENDIENTES"/>
    <n v="27"/>
  </r>
  <r>
    <n v="1654"/>
    <s v="HOMBRE"/>
    <n v="3350588.86"/>
    <s v="ASALARIADO"/>
    <s v="SECTOR PRIVADO"/>
    <s v="SI"/>
    <x v="0"/>
    <s v="NO"/>
    <n v="38"/>
    <s v="Atípico"/>
    <s v="No"/>
    <n v="3350588.86"/>
    <s v="ASALARIADO"/>
    <n v="38"/>
  </r>
  <r>
    <n v="1655"/>
    <s v="HOMBRE"/>
    <n v="2349011"/>
    <s v="ASALARIADO"/>
    <s v="SECTOR PRIVADO"/>
    <s v="SI"/>
    <x v="0"/>
    <s v="NO"/>
    <n v="36"/>
    <s v="Atípico"/>
    <s v="No"/>
    <n v="2349011"/>
    <s v="ASALARIADO"/>
    <n v="36"/>
  </r>
  <r>
    <n v="1656"/>
    <s v="HOMBRE"/>
    <n v="1108537.5"/>
    <s v="ASALARIADO"/>
    <s v="SECTOR PRIVADO"/>
    <s v="SI"/>
    <x v="0"/>
    <s v="NO"/>
    <n v="45"/>
    <s v="No"/>
    <s v="No"/>
    <n v="1108537.5"/>
    <s v="ASALARIADO"/>
    <n v="45"/>
  </r>
  <r>
    <n v="1657"/>
    <s v="MUJER"/>
    <n v="600414.9"/>
    <s v="ASALARIADO"/>
    <s v="SECTOR PRIVADO"/>
    <s v="SI"/>
    <x v="0"/>
    <s v="SI"/>
    <n v="21"/>
    <s v="No"/>
    <s v="No"/>
    <n v="600414.9"/>
    <s v="ASALARIADO"/>
    <n v="21"/>
  </r>
  <r>
    <n v="1658"/>
    <s v="HOMBRE"/>
    <n v="418000"/>
    <s v="ASALARIADO"/>
    <s v="SECTOR PRIVADO"/>
    <s v="SI"/>
    <x v="0"/>
    <s v="NO"/>
    <n v="51"/>
    <s v="No"/>
    <s v="No"/>
    <n v="418000"/>
    <s v="ASALARIADO"/>
    <n v="51"/>
  </r>
  <r>
    <n v="1659"/>
    <s v="HOMBRE"/>
    <n v="287787"/>
    <s v="ASALARIADO"/>
    <s v="SECTOR PRIVADO"/>
    <s v="SI"/>
    <x v="0"/>
    <s v="NO"/>
    <n v="19"/>
    <s v="No"/>
    <s v="No"/>
    <n v="287787"/>
    <s v="ASALARIADO"/>
    <n v="19"/>
  </r>
  <r>
    <n v="1660"/>
    <s v="MUJER"/>
    <n v="538738.04"/>
    <s v="ASALARIADO"/>
    <s v="SECTOR PRIVADO"/>
    <s v="SI"/>
    <x v="0"/>
    <s v="NO"/>
    <n v="36"/>
    <s v="No"/>
    <s v="No"/>
    <n v="538738.04"/>
    <s v="ASALARIADO"/>
    <n v="36"/>
  </r>
  <r>
    <n v="1661"/>
    <s v="HOMBRE"/>
    <n v="597533.32999999996"/>
    <s v="ASALARIADO"/>
    <s v="SECTOR PRIVADO"/>
    <s v="SI"/>
    <x v="1"/>
    <s v="NO"/>
    <n v="30"/>
    <s v="No"/>
    <s v="No"/>
    <n v="597533.32999999996"/>
    <s v="ASALARIADO"/>
    <n v="30"/>
  </r>
  <r>
    <n v="1662"/>
    <s v="MUJER"/>
    <n v="619489"/>
    <s v="ASALARIADO"/>
    <s v="SECTOR PUBLICO"/>
    <s v="SI"/>
    <x v="0"/>
    <s v="NO"/>
    <n v="37"/>
    <s v="No"/>
    <s v="No"/>
    <n v="619489"/>
    <s v="ASALARIADO"/>
    <n v="37"/>
  </r>
  <r>
    <n v="1663"/>
    <s v="MUJER"/>
    <n v="278032"/>
    <s v="ASEGURADO VOLUNTARIO"/>
    <s v="SECTOR PRIVADO"/>
    <s v="SI"/>
    <x v="0"/>
    <s v="NO"/>
    <n v="45"/>
    <s v="No"/>
    <s v="No"/>
    <n v="278032"/>
    <s v="ASEGURADO VOLUNTARIO"/>
    <n v="45"/>
  </r>
  <r>
    <n v="1664"/>
    <s v="MUJER"/>
    <n v="297650"/>
    <s v="ASALARIADO"/>
    <s v="SECTOR PRIVADO"/>
    <s v="SI"/>
    <x v="1"/>
    <s v="SI"/>
    <n v="39"/>
    <s v="No"/>
    <s v="No"/>
    <n v="297650"/>
    <s v="ASALARIADO"/>
    <n v="39"/>
  </r>
  <r>
    <n v="1665"/>
    <s v="HOMBRE"/>
    <n v="266312"/>
    <s v="ASALARIADO"/>
    <s v="SECTOR PRIVADO"/>
    <s v="SI"/>
    <x v="0"/>
    <s v="NO"/>
    <n v="29"/>
    <s v="No"/>
    <s v="No"/>
    <n v="266312"/>
    <s v="ASALARIADO"/>
    <n v="29"/>
  </r>
  <r>
    <n v="1666"/>
    <s v="HOMBRE"/>
    <n v="403764.18"/>
    <s v="ASALARIADO"/>
    <s v="SECTOR PRIVADO"/>
    <s v="SI"/>
    <x v="0"/>
    <s v="NO"/>
    <n v="31"/>
    <s v="No"/>
    <s v="No"/>
    <n v="403764.18"/>
    <s v="ASALARIADO"/>
    <n v="31"/>
  </r>
  <r>
    <n v="1667"/>
    <s v="HOMBRE"/>
    <n v="440373"/>
    <s v="ASALARIADO"/>
    <s v="SECTOR PUBLICO"/>
    <s v="SI"/>
    <x v="1"/>
    <s v="NO"/>
    <n v="27"/>
    <s v="No"/>
    <s v="No"/>
    <n v="440373"/>
    <s v="ASALARIADO"/>
    <n v="27"/>
  </r>
  <r>
    <n v="1668"/>
    <s v="MUJER"/>
    <n v="381211.3"/>
    <s v="PENSIONADOS EN SU PROPIO SISTEMA"/>
    <s v="SECTOR PUBLICO"/>
    <s v="SI"/>
    <x v="0"/>
    <s v="NO"/>
    <n v="66"/>
    <s v="No"/>
    <s v="No"/>
    <n v="381211.3"/>
    <s v="PENSIONADOS EN SU PROPIO SISTEMA"/>
    <n v="66"/>
  </r>
  <r>
    <n v="1669"/>
    <s v="MUJER"/>
    <n v="908129"/>
    <s v="ASALARIADO"/>
    <s v="SECTOR PUBLICO"/>
    <s v="SI"/>
    <x v="0"/>
    <s v="SI"/>
    <n v="49"/>
    <s v="No"/>
    <s v="No"/>
    <n v="908129"/>
    <s v="ASALARIADO"/>
    <n v="49"/>
  </r>
  <r>
    <n v="1670"/>
    <s v="HOMBRE"/>
    <n v="131198"/>
    <s v="ASALARIADO"/>
    <s v="SECTOR PRIVADO"/>
    <s v="SI"/>
    <x v="0"/>
    <s v="NO"/>
    <n v="20"/>
    <s v="No"/>
    <s v="No"/>
    <n v="131198"/>
    <s v="ASALARIADO"/>
    <n v="20"/>
  </r>
  <r>
    <n v="1671"/>
    <s v="MUJER"/>
    <n v="582921.03"/>
    <s v="ASALARIADO"/>
    <s v="SECTOR PRIVADO"/>
    <s v="SI"/>
    <x v="0"/>
    <s v="NO"/>
    <n v="31"/>
    <s v="No"/>
    <s v="No"/>
    <n v="582921.03"/>
    <s v="ASALARIADO"/>
    <n v="31"/>
  </r>
  <r>
    <n v="1672"/>
    <s v="HOMBRE"/>
    <n v="251103.9"/>
    <s v="ASALARIADO"/>
    <s v="SECTOR PRIVADO"/>
    <s v="SI"/>
    <x v="0"/>
    <s v="NO"/>
    <n v="19"/>
    <s v="No"/>
    <s v="No"/>
    <n v="251103.9"/>
    <s v="ASALARIADO"/>
    <n v="19"/>
  </r>
  <r>
    <n v="1673"/>
    <s v="MUJER"/>
    <n v="297046"/>
    <s v="ASEGURADO VOLUNTARIO"/>
    <s v="SECTOR PRIVADO"/>
    <s v="SI"/>
    <x v="0"/>
    <s v="NO"/>
    <n v="38"/>
    <s v="No"/>
    <s v="No"/>
    <n v="297046"/>
    <s v="ASEGURADO VOLUNTARIO"/>
    <n v="38"/>
  </r>
  <r>
    <n v="1674"/>
    <s v="MUJER"/>
    <n v="278030.99"/>
    <s v="ASEGURADO VOLUNTARIO"/>
    <s v="SECTOR PRIVADO"/>
    <s v="SI"/>
    <x v="1"/>
    <s v="NO"/>
    <n v="44"/>
    <s v="No"/>
    <s v="No"/>
    <n v="278030.99"/>
    <s v="ASEGURADO VOLUNTARIO"/>
    <n v="44"/>
  </r>
  <r>
    <n v="1675"/>
    <s v="MUJER"/>
    <n v="373396"/>
    <s v="ASALARIADO"/>
    <s v="SECTOR PUBLICO"/>
    <s v="SI"/>
    <x v="0"/>
    <s v="NO"/>
    <n v="29"/>
    <s v="No"/>
    <s v="No"/>
    <n v="373396"/>
    <s v="ASALARIADO"/>
    <n v="29"/>
  </r>
  <r>
    <n v="1676"/>
    <s v="HOMBRE"/>
    <n v="297110"/>
    <s v="TRABAJADOR INDEPENDIENTE"/>
    <s v="SECTOR PRIVADO"/>
    <s v="SI"/>
    <x v="0"/>
    <s v="SI"/>
    <n v="35"/>
    <s v="No"/>
    <s v="No"/>
    <n v="297110"/>
    <s v="TRABAJADOR INDEPENDIENTE"/>
    <n v="35"/>
  </r>
  <r>
    <n v="1677"/>
    <s v="HOMBRE"/>
    <n v="296000"/>
    <s v="ASALARIADO"/>
    <s v="SECTOR PRIVADO"/>
    <s v="SI"/>
    <x v="0"/>
    <s v="NO"/>
    <n v="28"/>
    <s v="No"/>
    <s v="No"/>
    <n v="296000"/>
    <s v="ASALARIADO"/>
    <n v="28"/>
  </r>
  <r>
    <n v="1678"/>
    <s v="HOMBRE"/>
    <n v="424103"/>
    <s v="TRABAJADOR INDEPENDIENTE"/>
    <s v="SECTOR PRIVADO"/>
    <s v="SI"/>
    <x v="0"/>
    <s v="SI"/>
    <n v="35"/>
    <s v="No"/>
    <s v="No"/>
    <n v="424103"/>
    <s v="TRABAJADOR INDEPENDIENTE"/>
    <n v="35"/>
  </r>
  <r>
    <n v="1679"/>
    <s v="HOMBRE"/>
    <n v="11000"/>
    <s v="ASALARIADO"/>
    <s v="SECTOR PRIVADO"/>
    <s v="SI"/>
    <x v="0"/>
    <s v="SI"/>
    <n v="32"/>
    <s v="No"/>
    <s v="No"/>
    <n v="11000"/>
    <s v="ASALARIADO"/>
    <n v="32"/>
  </r>
  <r>
    <n v="1680"/>
    <s v="HOMBRE"/>
    <n v="365500"/>
    <s v="ASALARIADO"/>
    <s v="SECTOR PRIVADO"/>
    <s v="SI"/>
    <x v="0"/>
    <s v="NO"/>
    <n v="32"/>
    <s v="No"/>
    <s v="No"/>
    <n v="365500"/>
    <s v="ASALARIADO"/>
    <n v="32"/>
  </r>
  <r>
    <n v="1681"/>
    <s v="HOMBRE"/>
    <n v="25600"/>
    <s v="ASALARIADO"/>
    <s v="SECTOR PRIVADO"/>
    <s v="SI"/>
    <x v="1"/>
    <s v="SI"/>
    <n v="45"/>
    <s v="No"/>
    <s v="No"/>
    <n v="25600"/>
    <s v="ASALARIADO"/>
    <n v="45"/>
  </r>
  <r>
    <n v="1682"/>
    <s v="HOMBRE"/>
    <n v="276964.47999999998"/>
    <s v="ASALARIADO"/>
    <s v="SECTOR PRIVADO"/>
    <s v="SI"/>
    <x v="0"/>
    <s v="NO"/>
    <n v="25"/>
    <s v="No"/>
    <s v="No"/>
    <n v="276964.47999999998"/>
    <s v="ASALARIADO"/>
    <n v="25"/>
  </r>
  <r>
    <n v="1683"/>
    <s v="HOMBRE"/>
    <n v="103846.15"/>
    <s v="ASALARIADO"/>
    <s v="SECTOR PRIVADO"/>
    <s v="SI"/>
    <x v="0"/>
    <s v="NO"/>
    <n v="58"/>
    <s v="No"/>
    <s v="No"/>
    <n v="103846.15"/>
    <s v="ASALARIADO"/>
    <n v="58"/>
  </r>
  <r>
    <n v="1684"/>
    <s v="HOMBRE"/>
    <n v="249691.35"/>
    <s v="ASALARIADO"/>
    <s v="SECTOR PRIVADO"/>
    <s v="SI"/>
    <x v="0"/>
    <s v="NO"/>
    <n v="24"/>
    <s v="No"/>
    <s v="No"/>
    <n v="249691.35"/>
    <s v="ASALARIADO"/>
    <n v="24"/>
  </r>
  <r>
    <n v="1685"/>
    <s v="HOMBRE"/>
    <n v="306480.65999999997"/>
    <s v="ASALARIADO"/>
    <s v="SECTOR PUBLICO"/>
    <s v="SI"/>
    <x v="0"/>
    <s v="NO"/>
    <n v="25"/>
    <s v="No"/>
    <s v="No"/>
    <n v="306480.65999999997"/>
    <s v="ASALARIADO"/>
    <n v="25"/>
  </r>
  <r>
    <n v="1686"/>
    <s v="HOMBRE"/>
    <n v="280000"/>
    <s v="ASALARIADO"/>
    <s v="SECTOR PRIVADO"/>
    <s v="SI"/>
    <x v="0"/>
    <s v="NO"/>
    <n v="85"/>
    <s v="No"/>
    <s v="No"/>
    <n v="280000"/>
    <s v="ASALARIADO"/>
    <n v="85"/>
  </r>
  <r>
    <n v="1687"/>
    <s v="HOMBRE"/>
    <n v="165000"/>
    <s v="ASALARIADO"/>
    <s v="SECTOR PRIVADO"/>
    <s v="SI"/>
    <x v="0"/>
    <s v="NO"/>
    <n v="38"/>
    <s v="No"/>
    <s v="No"/>
    <n v="165000"/>
    <s v="ASALARIADO"/>
    <n v="38"/>
  </r>
  <r>
    <n v="1688"/>
    <s v="MUJER"/>
    <n v="296265.63"/>
    <s v="ASALARIADO"/>
    <s v="SECTOR PRIVADO"/>
    <s v="SI"/>
    <x v="0"/>
    <s v="SI"/>
    <n v="38"/>
    <s v="No"/>
    <s v="No"/>
    <n v="296265.63"/>
    <s v="ASALARIADO"/>
    <n v="38"/>
  </r>
  <r>
    <n v="1689"/>
    <s v="MUJER"/>
    <n v="1766548"/>
    <s v="ASALARIADO"/>
    <s v="SECTOR PRIVADO"/>
    <s v="SI"/>
    <x v="0"/>
    <s v="NO"/>
    <n v="32"/>
    <s v="No"/>
    <s v="No"/>
    <n v="1766548"/>
    <s v="ASALARIADO"/>
    <n v="32"/>
  </r>
  <r>
    <n v="1690"/>
    <s v="HOMBRE"/>
    <n v="297046"/>
    <s v="ASEGURADO VOLUNTARIO"/>
    <s v="SECTOR PRIVADO"/>
    <s v="SI"/>
    <x v="0"/>
    <s v="NO"/>
    <n v="21"/>
    <s v="No"/>
    <s v="No"/>
    <n v="297046"/>
    <s v="ASEGURADO VOLUNTARIO"/>
    <n v="21"/>
  </r>
  <r>
    <n v="1691"/>
    <s v="HOMBRE"/>
    <n v="278030"/>
    <s v="CONVENIOS ESPECIALES DE TRABAJADORES INDEPENDIENTES"/>
    <s v="SECTOR PRIVADO"/>
    <s v="SI"/>
    <x v="0"/>
    <s v="NO"/>
    <n v="36"/>
    <s v="No"/>
    <s v="No"/>
    <n v="278030"/>
    <s v="CONVENIOS ESPECIALES DE TRABAJADORES INDEPENDIENTES"/>
    <n v="36"/>
  </r>
  <r>
    <n v="1692"/>
    <s v="HOMBRE"/>
    <n v="838098"/>
    <s v="ASALARIADO"/>
    <s v="SECTOR PRIVADO"/>
    <s v="SI"/>
    <x v="0"/>
    <s v="NO"/>
    <n v="40"/>
    <s v="No"/>
    <s v="No"/>
    <n v="838098"/>
    <s v="ASALARIADO"/>
    <n v="40"/>
  </r>
  <r>
    <n v="1693"/>
    <s v="HOMBRE"/>
    <n v="594092"/>
    <s v="TRABAJADOR INDEPENDIENTE"/>
    <s v="SECTOR PRIVADO"/>
    <s v="SI"/>
    <x v="0"/>
    <s v="NO"/>
    <n v="68"/>
    <s v="No"/>
    <s v="No"/>
    <n v="594092"/>
    <s v="TRABAJADOR INDEPENDIENTE"/>
    <n v="68"/>
  </r>
  <r>
    <n v="1694"/>
    <s v="MUJER"/>
    <n v="615805.6"/>
    <s v="ASALARIADO"/>
    <s v="SECTOR PRIVADO"/>
    <s v="SI"/>
    <x v="0"/>
    <s v="NO"/>
    <n v="29"/>
    <s v="No"/>
    <s v="No"/>
    <n v="615805.6"/>
    <s v="ASALARIADO"/>
    <n v="29"/>
  </r>
  <r>
    <n v="1695"/>
    <s v="HOMBRE"/>
    <n v="625322.5"/>
    <s v="ASALARIADO"/>
    <s v="SECTOR PRIVADO"/>
    <s v="SI"/>
    <x v="0"/>
    <s v="NO"/>
    <n v="54"/>
    <s v="No"/>
    <s v="No"/>
    <n v="625322.5"/>
    <s v="ASALARIADO"/>
    <n v="54"/>
  </r>
  <r>
    <n v="1696"/>
    <s v="HOMBRE"/>
    <n v="364086"/>
    <s v="TRABAJADOR INDEPENDIENTE"/>
    <s v="SECTOR PRIVADO"/>
    <s v="SI"/>
    <x v="1"/>
    <s v="SI"/>
    <n v="31"/>
    <s v="No"/>
    <s v="No"/>
    <n v="364086"/>
    <s v="TRABAJADOR INDEPENDIENTE"/>
    <n v="31"/>
  </r>
  <r>
    <n v="1697"/>
    <s v="HOMBRE"/>
    <n v="976390"/>
    <s v="ASALARIADO"/>
    <s v="SECTOR PUBLICO"/>
    <s v="SI"/>
    <x v="0"/>
    <s v="NO"/>
    <n v="32"/>
    <s v="No"/>
    <s v="No"/>
    <n v="976390"/>
    <s v="ASALARIADO"/>
    <n v="32"/>
  </r>
  <r>
    <n v="1698"/>
    <s v="HOMBRE"/>
    <n v="297046"/>
    <s v="ASEGURADO VOLUNTARIO"/>
    <s v="SECTOR PRIVADO"/>
    <s v="SI"/>
    <x v="0"/>
    <s v="NO"/>
    <n v="42"/>
    <s v="No"/>
    <s v="No"/>
    <n v="297046"/>
    <s v="ASEGURADO VOLUNTARIO"/>
    <n v="42"/>
  </r>
  <r>
    <n v="1699"/>
    <s v="MUJER"/>
    <n v="3108698.61"/>
    <s v="ASALARIADO"/>
    <s v="SECTOR PRIVADO"/>
    <s v="SI"/>
    <x v="0"/>
    <s v="NO"/>
    <n v="37"/>
    <s v="Atípico"/>
    <s v="No"/>
    <n v="3108698.61"/>
    <s v="ASALARIADO"/>
    <n v="37"/>
  </r>
  <r>
    <n v="1700"/>
    <s v="HOMBRE"/>
    <n v="309927.25"/>
    <s v="ASALARIADO"/>
    <s v="SECTOR PRIVADO"/>
    <s v="SI"/>
    <x v="0"/>
    <s v="NO"/>
    <n v="18"/>
    <s v="No"/>
    <s v="No"/>
    <n v="309927.25"/>
    <s v="ASALARIADO"/>
    <n v="18"/>
  </r>
  <r>
    <n v="1701"/>
    <s v="MUJER"/>
    <n v="370905"/>
    <s v="ASALARIADO"/>
    <s v="SECTOR PUBLICO"/>
    <s v="SI"/>
    <x v="0"/>
    <s v="NO"/>
    <n v="27"/>
    <s v="No"/>
    <s v="No"/>
    <n v="370905"/>
    <s v="ASALARIADO"/>
    <n v="27"/>
  </r>
  <r>
    <n v="1702"/>
    <s v="HOMBRE"/>
    <n v="352000"/>
    <s v="ASALARIADO"/>
    <s v="SECTOR PRIVADO"/>
    <s v="SI"/>
    <x v="0"/>
    <s v="NO"/>
    <n v="28"/>
    <s v="No"/>
    <s v="No"/>
    <n v="352000"/>
    <s v="ASALARIADO"/>
    <n v="28"/>
  </r>
  <r>
    <n v="1703"/>
    <s v="HOMBRE"/>
    <n v="390899.95"/>
    <s v="ASALARIADO"/>
    <s v="SECTOR PRIVADO"/>
    <s v="SI"/>
    <x v="0"/>
    <s v="NO"/>
    <n v="61"/>
    <s v="No"/>
    <s v="No"/>
    <n v="390899.95"/>
    <s v="ASALARIADO"/>
    <n v="61"/>
  </r>
  <r>
    <n v="1704"/>
    <s v="MUJER"/>
    <n v="460692.92"/>
    <s v="ASALARIADO"/>
    <s v="SECTOR PRIVADO"/>
    <s v="SI"/>
    <x v="0"/>
    <s v="NO"/>
    <n v="22"/>
    <s v="No"/>
    <s v="No"/>
    <n v="460692.92"/>
    <s v="ASALARIADO"/>
    <n v="22"/>
  </r>
  <r>
    <n v="1705"/>
    <s v="MUJER"/>
    <n v="484267.8"/>
    <s v="PENSIONADOS EN SU PROPIO SISTEMA"/>
    <s v="SECTOR PUBLICO"/>
    <s v="SI"/>
    <x v="0"/>
    <s v="NO"/>
    <n v="84"/>
    <s v="No"/>
    <s v="No"/>
    <n v="484267.8"/>
    <s v="PENSIONADOS EN SU PROPIO SISTEMA"/>
    <n v="84"/>
  </r>
  <r>
    <n v="1706"/>
    <s v="HOMBRE"/>
    <n v="724116.7"/>
    <s v="ASALARIADO"/>
    <s v="SECTOR PUBLICO"/>
    <s v="SI"/>
    <x v="0"/>
    <s v="NO"/>
    <n v="56"/>
    <s v="No"/>
    <s v="No"/>
    <n v="724116.7"/>
    <s v="ASALARIADO"/>
    <n v="56"/>
  </r>
  <r>
    <n v="1707"/>
    <s v="HOMBRE"/>
    <n v="620713"/>
    <s v="TRABAJADOR INDEPENDIENTE"/>
    <s v="SECTOR PRIVADO"/>
    <s v="SI"/>
    <x v="0"/>
    <s v="SI"/>
    <n v="43"/>
    <s v="No"/>
    <s v="No"/>
    <n v="620713"/>
    <s v="TRABAJADOR INDEPENDIENTE"/>
    <n v="43"/>
  </r>
  <r>
    <n v="1708"/>
    <s v="HOMBRE"/>
    <n v="297044"/>
    <s v="ASALARIADO"/>
    <s v="SECTOR PRIVADO"/>
    <s v="SI"/>
    <x v="0"/>
    <s v="NO"/>
    <n v="28"/>
    <s v="No"/>
    <s v="No"/>
    <n v="297044"/>
    <s v="ASALARIADO"/>
    <n v="28"/>
  </r>
  <r>
    <n v="1709"/>
    <s v="HOMBRE"/>
    <n v="170439.67999999999"/>
    <s v="ASALARIADO"/>
    <s v="SECTOR PRIVADO"/>
    <s v="SI"/>
    <x v="0"/>
    <s v="SI"/>
    <n v="24"/>
    <s v="No"/>
    <s v="No"/>
    <n v="170439.67999999999"/>
    <s v="ASALARIADO"/>
    <n v="24"/>
  </r>
  <r>
    <n v="1710"/>
    <s v="HOMBRE"/>
    <n v="94935"/>
    <s v="ASALARIADO"/>
    <s v="SECTOR PRIVADO"/>
    <s v="SI"/>
    <x v="0"/>
    <s v="NO"/>
    <n v="24"/>
    <s v="No"/>
    <s v="No"/>
    <n v="94935"/>
    <s v="ASALARIADO"/>
    <n v="24"/>
  </r>
  <r>
    <n v="1711"/>
    <s v="MUJER"/>
    <n v="374966.22"/>
    <s v="PENSIONADOS EN SU PROPIO SISTEMA"/>
    <s v="SECTOR PUBLICO"/>
    <s v="SI"/>
    <x v="0"/>
    <s v="NO"/>
    <n v="85"/>
    <s v="No"/>
    <s v="No"/>
    <n v="374966.22"/>
    <s v="PENSIONADOS EN SU PROPIO SISTEMA"/>
    <n v="85"/>
  </r>
  <r>
    <n v="1712"/>
    <s v="MUJER"/>
    <n v="787800"/>
    <s v="ASALARIADO"/>
    <s v="SECTOR PRIVADO"/>
    <s v="SI"/>
    <x v="0"/>
    <s v="SI"/>
    <n v="29"/>
    <s v="No"/>
    <s v="No"/>
    <n v="787800"/>
    <s v="ASALARIADO"/>
    <n v="29"/>
  </r>
  <r>
    <n v="1713"/>
    <s v="MUJER"/>
    <n v="1292205.2"/>
    <s v="ASALARIADO"/>
    <s v="SECTOR PUBLICO"/>
    <s v="SI"/>
    <x v="0"/>
    <s v="NO"/>
    <n v="50"/>
    <s v="No"/>
    <s v="No"/>
    <n v="1292205.2"/>
    <s v="ASALARIADO"/>
    <n v="50"/>
  </r>
  <r>
    <n v="1714"/>
    <s v="MUJER"/>
    <n v="278030.99"/>
    <s v="CONVENIOS ESPECIALES DE TRABAJADORES INDEPENDIENTES"/>
    <s v="SECTOR PRIVADO"/>
    <s v="SI"/>
    <x v="0"/>
    <s v="NO"/>
    <n v="44"/>
    <s v="No"/>
    <s v="No"/>
    <n v="278030.99"/>
    <s v="CONVENIOS ESPECIALES DE TRABAJADORES INDEPENDIENTES"/>
    <n v="44"/>
  </r>
  <r>
    <n v="1715"/>
    <s v="HOMBRE"/>
    <n v="513333"/>
    <s v="ASALARIADO"/>
    <s v="SECTOR PRIVADO"/>
    <s v="SI"/>
    <x v="0"/>
    <s v="NO"/>
    <n v="55"/>
    <s v="No"/>
    <s v="No"/>
    <n v="513333"/>
    <s v="ASALARIADO"/>
    <n v="55"/>
  </r>
  <r>
    <n v="1716"/>
    <s v="HOMBRE"/>
    <n v="703205"/>
    <s v="PENSIONADOS EN SU PROPIO SISTEMA"/>
    <s v="SECTOR PUBLICO"/>
    <s v="SI"/>
    <x v="0"/>
    <s v="NO"/>
    <n v="81"/>
    <s v="No"/>
    <s v="No"/>
    <n v="703205"/>
    <s v="PENSIONADOS EN SU PROPIO SISTEMA"/>
    <n v="81"/>
  </r>
  <r>
    <n v="1717"/>
    <s v="HOMBRE"/>
    <n v="300018"/>
    <s v="TRABAJADOR INDEPENDIENTE"/>
    <s v="SECTOR PRIVADO"/>
    <s v="SI"/>
    <x v="0"/>
    <s v="NO"/>
    <n v="32"/>
    <s v="No"/>
    <s v="No"/>
    <n v="300018"/>
    <s v="TRABAJADOR INDEPENDIENTE"/>
    <n v="32"/>
  </r>
  <r>
    <n v="1718"/>
    <s v="HOMBRE"/>
    <n v="611625"/>
    <s v="ASALARIADO"/>
    <s v="SECTOR PRIVADO"/>
    <s v="SI"/>
    <x v="0"/>
    <s v="NO"/>
    <n v="41"/>
    <s v="No"/>
    <s v="No"/>
    <n v="611625"/>
    <s v="ASALARIADO"/>
    <n v="41"/>
  </r>
  <r>
    <n v="1719"/>
    <s v="MUJER"/>
    <n v="8457783.5700000003"/>
    <s v="ASALARIADO"/>
    <s v="SECTOR PRIVADO"/>
    <s v="SI"/>
    <x v="1"/>
    <s v="NO"/>
    <n v="55"/>
    <s v="Atípico"/>
    <s v="No"/>
    <n v="8457783.5700000003"/>
    <s v="ASALARIADO"/>
    <n v="55"/>
  </r>
  <r>
    <n v="1720"/>
    <s v="HOMBRE"/>
    <n v="412400.56"/>
    <s v="ASALARIADO"/>
    <s v="SECTOR PRIVADO"/>
    <s v="SI"/>
    <x v="0"/>
    <s v="NO"/>
    <n v="23"/>
    <s v="No"/>
    <s v="No"/>
    <n v="412400.56"/>
    <s v="ASALARIADO"/>
    <n v="23"/>
  </r>
  <r>
    <n v="1721"/>
    <s v="HOMBRE"/>
    <n v="341319"/>
    <s v="ASALARIADO"/>
    <s v="SECTOR PRIVADO"/>
    <s v="SI"/>
    <x v="0"/>
    <s v="NO"/>
    <n v="39"/>
    <s v="No"/>
    <s v="No"/>
    <n v="341319"/>
    <s v="ASALARIADO"/>
    <n v="39"/>
  </r>
  <r>
    <n v="1722"/>
    <s v="MUJER"/>
    <n v="1268597"/>
    <s v="PENSIONADOS EN SU PROPIO SISTEMA"/>
    <s v="SECTOR PUBLICO"/>
    <s v="SI"/>
    <x v="0"/>
    <s v="NO"/>
    <n v="58"/>
    <s v="No"/>
    <s v="No"/>
    <n v="1268597"/>
    <s v="PENSIONADOS EN SU PROPIO SISTEMA"/>
    <n v="58"/>
  </r>
  <r>
    <n v="1723"/>
    <s v="HOMBRE"/>
    <n v="796400.95"/>
    <s v="ASALARIADO"/>
    <s v="SECTOR PUBLICO"/>
    <s v="SI"/>
    <x v="0"/>
    <s v="NO"/>
    <n v="36"/>
    <s v="No"/>
    <s v="No"/>
    <n v="796400.95"/>
    <s v="ASALARIADO"/>
    <n v="36"/>
  </r>
  <r>
    <n v="1724"/>
    <s v="MUJER"/>
    <n v="736729"/>
    <s v="PENSIONADOS EN SU PROPIO SISTEMA"/>
    <s v="SECTOR PUBLICO"/>
    <s v="SI"/>
    <x v="0"/>
    <s v="NO"/>
    <n v="61"/>
    <s v="No"/>
    <s v="No"/>
    <n v="736729"/>
    <s v="PENSIONADOS EN SU PROPIO SISTEMA"/>
    <n v="61"/>
  </r>
  <r>
    <n v="1725"/>
    <s v="HOMBRE"/>
    <n v="393988.8"/>
    <s v="ASALARIADO"/>
    <s v="SECTOR PUBLICO"/>
    <s v="SI"/>
    <x v="0"/>
    <s v="NO"/>
    <n v="58"/>
    <s v="No"/>
    <s v="No"/>
    <n v="393988.8"/>
    <s v="ASALARIADO"/>
    <n v="58"/>
  </r>
  <r>
    <n v="1726"/>
    <s v="HOMBRE"/>
    <n v="730846.3"/>
    <s v="PENSIONADOS EN SU PROPIO SISTEMA"/>
    <s v="SECTOR PUBLICO"/>
    <s v="SI"/>
    <x v="0"/>
    <s v="NO"/>
    <n v="73"/>
    <s v="No"/>
    <s v="No"/>
    <n v="730846.3"/>
    <s v="PENSIONADOS EN SU PROPIO SISTEMA"/>
    <n v="73"/>
  </r>
  <r>
    <n v="1727"/>
    <s v="HOMBRE"/>
    <n v="3410000"/>
    <s v="ASALARIADO"/>
    <s v="SECTOR PRIVADO"/>
    <s v="SI"/>
    <x v="0"/>
    <s v="NO"/>
    <n v="49"/>
    <s v="Atípico"/>
    <s v="No"/>
    <n v="3410000"/>
    <s v="ASALARIADO"/>
    <n v="49"/>
  </r>
  <r>
    <n v="1728"/>
    <s v="HOMBRE"/>
    <n v="460741.72"/>
    <s v="ASALARIADO"/>
    <s v="SECTOR PRIVADO"/>
    <s v="SI"/>
    <x v="1"/>
    <s v="NO"/>
    <n v="31"/>
    <s v="No"/>
    <s v="No"/>
    <n v="460741.72"/>
    <s v="ASALARIADO"/>
    <n v="31"/>
  </r>
  <r>
    <n v="1729"/>
    <s v="MUJER"/>
    <n v="297046"/>
    <s v="ASEGURADO VOLUNTARIO"/>
    <s v="SECTOR PRIVADO"/>
    <s v="SI"/>
    <x v="0"/>
    <s v="NO"/>
    <n v="39"/>
    <s v="No"/>
    <s v="No"/>
    <n v="297046"/>
    <s v="ASEGURADO VOLUNTARIO"/>
    <n v="39"/>
  </r>
  <r>
    <n v="1730"/>
    <s v="HOMBRE"/>
    <n v="772177.52"/>
    <s v="ASALARIADO"/>
    <s v="SECTOR PRIVADO"/>
    <s v="SI"/>
    <x v="0"/>
    <s v="NO"/>
    <n v="28"/>
    <s v="No"/>
    <s v="No"/>
    <n v="772177.52"/>
    <s v="ASALARIADO"/>
    <n v="28"/>
  </r>
  <r>
    <n v="1731"/>
    <s v="MUJER"/>
    <n v="289717"/>
    <s v="TRABAJADOR INDEPENDIENTE"/>
    <s v="SECTOR PRIVADO"/>
    <s v="SI"/>
    <x v="0"/>
    <s v="NO"/>
    <n v="59"/>
    <s v="No"/>
    <s v="No"/>
    <n v="289717"/>
    <s v="TRABAJADOR INDEPENDIENTE"/>
    <n v="59"/>
  </r>
  <r>
    <n v="1732"/>
    <s v="MUJER"/>
    <n v="380000"/>
    <s v="ASALARIADO"/>
    <s v="SECTOR PRIVADO"/>
    <s v="SI"/>
    <x v="0"/>
    <s v="NO"/>
    <n v="57"/>
    <s v="No"/>
    <s v="No"/>
    <n v="380000"/>
    <s v="ASALARIADO"/>
    <n v="57"/>
  </r>
  <r>
    <n v="1733"/>
    <s v="MUJER"/>
    <n v="1156841.8400000001"/>
    <s v="ASALARIADO"/>
    <s v="SECTOR PUBLICO"/>
    <s v="SI"/>
    <x v="0"/>
    <s v="NO"/>
    <n v="43"/>
    <s v="No"/>
    <s v="No"/>
    <n v="1156841.8400000001"/>
    <s v="ASALARIADO"/>
    <n v="43"/>
  </r>
  <r>
    <n v="1734"/>
    <s v="HOMBRE"/>
    <n v="387489.4"/>
    <s v="ASALARIADO"/>
    <s v="SECTOR PRIVADO"/>
    <s v="SI"/>
    <x v="0"/>
    <s v="NO"/>
    <n v="35"/>
    <s v="No"/>
    <s v="No"/>
    <n v="387489.4"/>
    <s v="ASALARIADO"/>
    <n v="35"/>
  </r>
  <r>
    <n v="1735"/>
    <s v="HOMBRE"/>
    <n v="449596"/>
    <s v="ASALARIADO"/>
    <s v="SECTOR PUBLICO"/>
    <s v="SI"/>
    <x v="0"/>
    <s v="NO"/>
    <n v="36"/>
    <s v="No"/>
    <s v="No"/>
    <n v="449596"/>
    <s v="ASALARIADO"/>
    <n v="36"/>
  </r>
  <r>
    <n v="1736"/>
    <s v="HOMBRE"/>
    <n v="477300"/>
    <s v="ASALARIADO"/>
    <s v="SECTOR PRIVADO"/>
    <s v="SI"/>
    <x v="0"/>
    <s v="NO"/>
    <n v="63"/>
    <s v="No"/>
    <s v="No"/>
    <n v="477300"/>
    <s v="ASALARIADO"/>
    <n v="63"/>
  </r>
  <r>
    <n v="1737"/>
    <s v="HOMBRE"/>
    <n v="425703.55"/>
    <s v="ASALARIADO"/>
    <s v="SECTOR PRIVADO"/>
    <s v="SI"/>
    <x v="0"/>
    <s v="NO"/>
    <n v="44"/>
    <s v="No"/>
    <s v="No"/>
    <n v="425703.55"/>
    <s v="ASALARIADO"/>
    <n v="44"/>
  </r>
  <r>
    <n v="1738"/>
    <s v="HOMBRE"/>
    <n v="871427.3"/>
    <s v="ASALARIADO"/>
    <s v="SECTOR PRIVADO"/>
    <s v="SI"/>
    <x v="0"/>
    <s v="NO"/>
    <n v="51"/>
    <s v="No"/>
    <s v="No"/>
    <n v="871427.3"/>
    <s v="ASALARIADO"/>
    <n v="51"/>
  </r>
  <r>
    <n v="1739"/>
    <s v="HOMBRE"/>
    <n v="368750"/>
    <s v="ASALARIADO"/>
    <s v="SECTOR PRIVADO"/>
    <s v="SI"/>
    <x v="0"/>
    <s v="NO"/>
    <n v="41"/>
    <s v="No"/>
    <s v="No"/>
    <n v="368750"/>
    <s v="ASALARIADO"/>
    <n v="41"/>
  </r>
  <r>
    <n v="1740"/>
    <s v="HOMBRE"/>
    <n v="744158.02"/>
    <s v="ASALARIADO"/>
    <s v="SECTOR PUBLICO"/>
    <s v="SI"/>
    <x v="0"/>
    <s v="NO"/>
    <n v="26"/>
    <s v="No"/>
    <s v="No"/>
    <n v="744158.02"/>
    <s v="ASALARIADO"/>
    <n v="26"/>
  </r>
  <r>
    <n v="1741"/>
    <s v="HOMBRE"/>
    <n v="280000"/>
    <s v="ASALARIADO"/>
    <s v="SECTOR PRIVADO"/>
    <s v="SI"/>
    <x v="0"/>
    <s v="SI"/>
    <n v="56"/>
    <s v="No"/>
    <s v="No"/>
    <n v="280000"/>
    <s v="ASALARIADO"/>
    <n v="56"/>
  </r>
  <r>
    <n v="1742"/>
    <s v="HOMBRE"/>
    <n v="382584.15"/>
    <s v="ASALARIADO"/>
    <s v="SECTOR PUBLICO"/>
    <s v="SI"/>
    <x v="0"/>
    <s v="NO"/>
    <n v="47"/>
    <s v="No"/>
    <s v="No"/>
    <n v="382584.15"/>
    <s v="ASALARIADO"/>
    <n v="47"/>
  </r>
  <r>
    <n v="1743"/>
    <s v="MUJER"/>
    <n v="1275440.5"/>
    <s v="ASALARIADO"/>
    <s v="SECTOR PUBLICO"/>
    <s v="SI"/>
    <x v="0"/>
    <s v="NO"/>
    <n v="58"/>
    <s v="No"/>
    <s v="No"/>
    <n v="1275440.5"/>
    <s v="ASALARIADO"/>
    <n v="58"/>
  </r>
  <r>
    <n v="1744"/>
    <s v="MUJER"/>
    <n v="1566046.1"/>
    <s v="ASALARIADO"/>
    <s v="SECTOR PUBLICO"/>
    <s v="SI"/>
    <x v="0"/>
    <s v="NO"/>
    <n v="28"/>
    <s v="No"/>
    <s v="No"/>
    <n v="1566046.1"/>
    <s v="ASALARIADO"/>
    <n v="28"/>
  </r>
  <r>
    <n v="1745"/>
    <s v="MUJER"/>
    <n v="477915"/>
    <s v="ASALARIADO"/>
    <s v="SECTOR PUBLICO"/>
    <s v="SI"/>
    <x v="0"/>
    <s v="NO"/>
    <n v="29"/>
    <s v="No"/>
    <s v="No"/>
    <n v="477915"/>
    <s v="ASALARIADO"/>
    <n v="29"/>
  </r>
  <r>
    <n v="1746"/>
    <s v="HOMBRE"/>
    <n v="389617"/>
    <s v="ASALARIADO"/>
    <s v="SECTOR PRIVADO"/>
    <s v="SI"/>
    <x v="0"/>
    <s v="NO"/>
    <n v="61"/>
    <s v="No"/>
    <s v="No"/>
    <n v="389617"/>
    <s v="ASALARIADO"/>
    <n v="61"/>
  </r>
  <r>
    <n v="1747"/>
    <s v="MUJER"/>
    <n v="3312186.43"/>
    <s v="ASALARIADO"/>
    <s v="SECTOR PUBLICO"/>
    <s v="SI"/>
    <x v="0"/>
    <s v="NO"/>
    <n v="41"/>
    <s v="Atípico"/>
    <s v="No"/>
    <n v="3312186.43"/>
    <s v="ASALARIADO"/>
    <n v="41"/>
  </r>
  <r>
    <n v="1748"/>
    <s v="HOMBRE"/>
    <n v="331181"/>
    <s v="TRABAJADOR INDEPENDIENTE"/>
    <s v="SECTOR PRIVADO"/>
    <s v="SI"/>
    <x v="0"/>
    <s v="SI"/>
    <n v="57"/>
    <s v="No"/>
    <s v="No"/>
    <n v="331181"/>
    <s v="TRABAJADOR INDEPENDIENTE"/>
    <n v="57"/>
  </r>
  <r>
    <n v="1749"/>
    <s v="HOMBRE"/>
    <n v="196000"/>
    <s v="ASALARIADO"/>
    <s v="SECTOR PRIVADO"/>
    <s v="SI"/>
    <x v="0"/>
    <s v="NO"/>
    <n v="52"/>
    <s v="No"/>
    <s v="No"/>
    <n v="196000"/>
    <s v="ASALARIADO"/>
    <n v="52"/>
  </r>
  <r>
    <n v="1750"/>
    <s v="HOMBRE"/>
    <n v="430000"/>
    <s v="ASALARIADO"/>
    <s v="SECTOR PRIVADO"/>
    <s v="SI"/>
    <x v="0"/>
    <s v="NO"/>
    <n v="39"/>
    <s v="No"/>
    <s v="No"/>
    <n v="430000"/>
    <s v="ASALARIADO"/>
    <n v="39"/>
  </r>
  <r>
    <n v="1751"/>
    <s v="MUJER"/>
    <n v="340000"/>
    <s v="ASALARIADO"/>
    <s v="SECTOR PRIVADO"/>
    <s v="SI"/>
    <x v="0"/>
    <s v="NO"/>
    <n v="26"/>
    <s v="No"/>
    <s v="No"/>
    <n v="340000"/>
    <s v="ASALARIADO"/>
    <n v="26"/>
  </r>
  <r>
    <n v="1752"/>
    <s v="MUJER"/>
    <n v="1183227.01"/>
    <s v="ASALARIADO"/>
    <s v="SECTOR PRIVADO"/>
    <s v="SI"/>
    <x v="0"/>
    <s v="NO"/>
    <n v="32"/>
    <s v="No"/>
    <s v="No"/>
    <n v="1183227.01"/>
    <s v="ASALARIADO"/>
    <n v="32"/>
  </r>
  <r>
    <n v="1753"/>
    <s v="MUJER"/>
    <n v="392375"/>
    <s v="ASALARIADO"/>
    <s v="SECTOR PRIVADO"/>
    <s v="SI"/>
    <x v="0"/>
    <s v="NO"/>
    <n v="33"/>
    <s v="No"/>
    <s v="No"/>
    <n v="392375"/>
    <s v="ASALARIADO"/>
    <n v="33"/>
  </r>
  <r>
    <n v="1754"/>
    <s v="MUJER"/>
    <n v="278030"/>
    <s v="CONVENIOS ESPECIALES DE TRABAJADORES INDEPENDIENTES"/>
    <s v="SECTOR PRIVADO"/>
    <s v="SI"/>
    <x v="0"/>
    <s v="NO"/>
    <n v="53"/>
    <s v="No"/>
    <s v="No"/>
    <n v="278030"/>
    <s v="CONVENIOS ESPECIALES DE TRABAJADORES INDEPENDIENTES"/>
    <n v="53"/>
  </r>
  <r>
    <n v="1755"/>
    <s v="MUJER"/>
    <n v="436448"/>
    <s v="TRABAJADOR INDEPENDIENTE"/>
    <s v="SECTOR PRIVADO"/>
    <s v="SI"/>
    <x v="0"/>
    <s v="NO"/>
    <n v="37"/>
    <s v="No"/>
    <s v="No"/>
    <n v="436448"/>
    <s v="TRABAJADOR INDEPENDIENTE"/>
    <n v="37"/>
  </r>
  <r>
    <n v="1756"/>
    <s v="HOMBRE"/>
    <n v="219381.52"/>
    <s v="ASALARIADO"/>
    <s v="SECTOR PRIVADO"/>
    <s v="SI"/>
    <x v="1"/>
    <s v="NO"/>
    <n v="53"/>
    <s v="No"/>
    <s v="No"/>
    <n v="219381.52"/>
    <s v="ASALARIADO"/>
    <n v="53"/>
  </r>
  <r>
    <n v="1757"/>
    <s v="MUJER"/>
    <n v="359500"/>
    <s v="ASALARIADO"/>
    <s v="SECTOR PRIVADO"/>
    <s v="SI"/>
    <x v="0"/>
    <s v="NO"/>
    <n v="41"/>
    <s v="No"/>
    <s v="No"/>
    <n v="359500"/>
    <s v="ASALARIADO"/>
    <n v="41"/>
  </r>
  <r>
    <n v="1758"/>
    <s v="HOMBRE"/>
    <n v="300018"/>
    <s v="TRABAJADOR INDEPENDIENTE"/>
    <s v="SECTOR PRIVADO"/>
    <s v="SI"/>
    <x v="0"/>
    <s v="SI"/>
    <n v="62"/>
    <s v="No"/>
    <s v="No"/>
    <n v="300018"/>
    <s v="TRABAJADOR INDEPENDIENTE"/>
    <n v="62"/>
  </r>
  <r>
    <n v="1759"/>
    <s v="HOMBRE"/>
    <n v="300018"/>
    <s v="ASEGURADO VOLUNTARIO"/>
    <s v="SECTOR PRIVADO"/>
    <s v="SI"/>
    <x v="0"/>
    <s v="NO"/>
    <n v="60"/>
    <s v="No"/>
    <s v="No"/>
    <n v="300018"/>
    <s v="ASEGURADO VOLUNTARIO"/>
    <n v="60"/>
  </r>
  <r>
    <n v="1760"/>
    <s v="HOMBRE"/>
    <n v="297046"/>
    <s v="ASEGURADO VOLUNTARIO"/>
    <s v="SECTOR PRIVADO"/>
    <s v="SI"/>
    <x v="0"/>
    <s v="NO"/>
    <n v="68"/>
    <s v="No"/>
    <s v="No"/>
    <n v="297046"/>
    <s v="ASEGURADO VOLUNTARIO"/>
    <n v="68"/>
  </r>
  <r>
    <n v="1761"/>
    <s v="HOMBRE"/>
    <n v="425916.67"/>
    <s v="ASALARIADO"/>
    <s v="SECTOR PRIVADO"/>
    <s v="SI"/>
    <x v="0"/>
    <s v="NO"/>
    <n v="22"/>
    <s v="No"/>
    <s v="No"/>
    <n v="425916.67"/>
    <s v="ASALARIADO"/>
    <n v="22"/>
  </r>
  <r>
    <n v="1762"/>
    <s v="MUJER"/>
    <n v="318064"/>
    <s v="TRABAJADOR INDEPENDIENTE"/>
    <s v="SECTOR PRIVADO"/>
    <s v="SI"/>
    <x v="0"/>
    <s v="SI"/>
    <n v="38"/>
    <s v="No"/>
    <s v="No"/>
    <n v="318064"/>
    <s v="TRABAJADOR INDEPENDIENTE"/>
    <n v="38"/>
  </r>
  <r>
    <n v="1763"/>
    <s v="HOMBRE"/>
    <n v="949245.1"/>
    <s v="ASALARIADO"/>
    <s v="SECTOR PUBLICO"/>
    <s v="SI"/>
    <x v="0"/>
    <s v="NO"/>
    <n v="44"/>
    <s v="No"/>
    <s v="No"/>
    <n v="949245.1"/>
    <s v="ASALARIADO"/>
    <n v="44"/>
  </r>
  <r>
    <n v="1764"/>
    <s v="HOMBRE"/>
    <n v="329608"/>
    <s v="TRABAJADOR INDEPENDIENTE"/>
    <s v="SECTOR PRIVADO"/>
    <s v="SI"/>
    <x v="0"/>
    <s v="NO"/>
    <n v="44"/>
    <s v="No"/>
    <s v="No"/>
    <n v="329608"/>
    <s v="TRABAJADOR INDEPENDIENTE"/>
    <n v="44"/>
  </r>
  <r>
    <n v="1765"/>
    <s v="MUJER"/>
    <n v="339188.14"/>
    <s v="ASALARIADO"/>
    <s v="SECTOR PRIVADO"/>
    <s v="SI"/>
    <x v="0"/>
    <s v="NO"/>
    <n v="24"/>
    <s v="No"/>
    <s v="No"/>
    <n v="339188.14"/>
    <s v="ASALARIADO"/>
    <n v="24"/>
  </r>
  <r>
    <n v="1766"/>
    <s v="MUJER"/>
    <n v="377760.6"/>
    <s v="ASALARIADO"/>
    <s v="SECTOR PRIVADO"/>
    <s v="SI"/>
    <x v="0"/>
    <s v="NO"/>
    <n v="19"/>
    <s v="No"/>
    <s v="No"/>
    <n v="377760.6"/>
    <s v="ASALARIADO"/>
    <n v="19"/>
  </r>
  <r>
    <n v="1767"/>
    <s v="HOMBRE"/>
    <n v="300010"/>
    <s v="ASEGURADO VOLUNTARIO"/>
    <s v="SECTOR PRIVADO"/>
    <s v="SI"/>
    <x v="0"/>
    <s v="NO"/>
    <n v="44"/>
    <s v="No"/>
    <s v="No"/>
    <n v="300010"/>
    <s v="ASEGURADO VOLUNTARIO"/>
    <n v="44"/>
  </r>
  <r>
    <n v="1768"/>
    <s v="MUJER"/>
    <n v="360000"/>
    <s v="ASALARIADO"/>
    <s v="SECTOR PRIVADO"/>
    <s v="SI"/>
    <x v="0"/>
    <s v="NO"/>
    <n v="23"/>
    <s v="No"/>
    <s v="No"/>
    <n v="360000"/>
    <s v="ASALARIADO"/>
    <n v="23"/>
  </r>
  <r>
    <n v="1769"/>
    <s v="HOMBRE"/>
    <n v="305704"/>
    <s v="ASEGURADO VOLUNTARIO"/>
    <s v="SECTOR PRIVADO"/>
    <s v="SI"/>
    <x v="0"/>
    <s v="NO"/>
    <n v="60"/>
    <s v="No"/>
    <s v="No"/>
    <n v="305704"/>
    <s v="ASEGURADO VOLUNTARIO"/>
    <n v="60"/>
  </r>
  <r>
    <n v="1770"/>
    <s v="HOMBRE"/>
    <n v="349670.3"/>
    <s v="ASALARIADO"/>
    <s v="SECTOR PRIVADO"/>
    <s v="SI"/>
    <x v="0"/>
    <s v="NO"/>
    <n v="32"/>
    <s v="No"/>
    <s v="No"/>
    <n v="349670.3"/>
    <s v="ASALARIADO"/>
    <n v="32"/>
  </r>
  <r>
    <n v="1771"/>
    <s v="HOMBRE"/>
    <n v="381385.92"/>
    <s v="ASALARIADO"/>
    <s v="SECTOR PRIVADO"/>
    <s v="SI"/>
    <x v="0"/>
    <s v="NO"/>
    <n v="43"/>
    <s v="No"/>
    <s v="No"/>
    <n v="381385.92"/>
    <s v="ASALARIADO"/>
    <n v="43"/>
  </r>
  <r>
    <n v="1772"/>
    <s v="HOMBRE"/>
    <n v="1272000"/>
    <s v="ASALARIADO"/>
    <s v="SECTOR PRIVADO"/>
    <s v="SI"/>
    <x v="0"/>
    <s v="NO"/>
    <n v="32"/>
    <s v="No"/>
    <s v="No"/>
    <n v="1272000"/>
    <s v="ASALARIADO"/>
    <n v="32"/>
  </r>
  <r>
    <n v="1773"/>
    <s v="HOMBRE"/>
    <n v="297046"/>
    <s v="ASEGURADO VOLUNTARIO"/>
    <s v="SECTOR PRIVADO"/>
    <s v="NO"/>
    <x v="0"/>
    <s v="SI"/>
    <n v="73"/>
    <s v="No"/>
    <s v="No"/>
    <n v="297046"/>
    <s v="ASEGURADO VOLUNTARIO"/>
    <n v="73"/>
  </r>
  <r>
    <n v="1774"/>
    <s v="HOMBRE"/>
    <n v="343391"/>
    <s v="ASALARIADO"/>
    <s v="SECTOR PRIVADO"/>
    <s v="SI"/>
    <x v="0"/>
    <s v="NO"/>
    <n v="70"/>
    <s v="No"/>
    <s v="No"/>
    <n v="343391"/>
    <s v="ASALARIADO"/>
    <n v="70"/>
  </r>
  <r>
    <n v="1775"/>
    <s v="HOMBRE"/>
    <n v="1662042.88"/>
    <s v="ASALARIADO"/>
    <s v="SECTOR PUBLICO"/>
    <s v="SI"/>
    <x v="0"/>
    <s v="NO"/>
    <n v="57"/>
    <s v="No"/>
    <s v="No"/>
    <n v="1662042.88"/>
    <s v="ASALARIADO"/>
    <n v="57"/>
  </r>
  <r>
    <n v="1776"/>
    <s v="HOMBRE"/>
    <n v="50000"/>
    <s v="ASALARIADO"/>
    <s v="SECTOR PRIVADO"/>
    <s v="SI"/>
    <x v="0"/>
    <s v="NO"/>
    <n v="29"/>
    <s v="No"/>
    <s v="No"/>
    <n v="50000"/>
    <s v="ASALARIADO"/>
    <n v="29"/>
  </r>
  <r>
    <n v="1777"/>
    <s v="MUJER"/>
    <n v="376500"/>
    <s v="ASALARIADO"/>
    <s v="SECTOR PRIVADO"/>
    <s v="SI"/>
    <x v="1"/>
    <s v="NO"/>
    <n v="28"/>
    <s v="No"/>
    <s v="No"/>
    <n v="376500"/>
    <s v="ASALARIADO"/>
    <n v="28"/>
  </r>
  <r>
    <n v="1778"/>
    <s v="HOMBRE"/>
    <n v="1099863.75"/>
    <s v="ASALARIADO"/>
    <s v="SECTOR PUBLICO"/>
    <s v="SI"/>
    <x v="0"/>
    <s v="NO"/>
    <n v="40"/>
    <s v="No"/>
    <s v="No"/>
    <n v="1099863.75"/>
    <s v="ASALARIADO"/>
    <n v="40"/>
  </r>
  <r>
    <n v="1779"/>
    <s v="MUJER"/>
    <n v="420000"/>
    <s v="ASALARIADO"/>
    <s v="SECTOR PRIVADO"/>
    <s v="SI"/>
    <x v="0"/>
    <s v="NO"/>
    <n v="25"/>
    <s v="No"/>
    <s v="No"/>
    <n v="420000"/>
    <s v="ASALARIADO"/>
    <n v="25"/>
  </r>
  <r>
    <n v="1780"/>
    <s v="HOMBRE"/>
    <n v="480747.21"/>
    <s v="ASALARIADO"/>
    <s v="SECTOR PRIVADO"/>
    <s v="SI"/>
    <x v="0"/>
    <s v="NO"/>
    <n v="62"/>
    <s v="No"/>
    <s v="No"/>
    <n v="480747.21"/>
    <s v="ASALARIADO"/>
    <n v="62"/>
  </r>
  <r>
    <n v="1781"/>
    <s v="HOMBRE"/>
    <n v="401499.84"/>
    <s v="ASALARIADO"/>
    <s v="SECTOR PRIVADO"/>
    <s v="SI"/>
    <x v="0"/>
    <s v="NO"/>
    <n v="32"/>
    <s v="No"/>
    <s v="No"/>
    <n v="401499.84"/>
    <s v="ASALARIADO"/>
    <n v="32"/>
  </r>
  <r>
    <n v="1782"/>
    <s v="HOMBRE"/>
    <n v="297046"/>
    <s v="TRABAJADOR INDEPENDIENTE"/>
    <s v="SECTOR PRIVADO"/>
    <s v="SI"/>
    <x v="0"/>
    <s v="SI"/>
    <n v="34"/>
    <s v="No"/>
    <s v="No"/>
    <n v="297046"/>
    <s v="TRABAJADOR INDEPENDIENTE"/>
    <n v="34"/>
  </r>
  <r>
    <n v="1783"/>
    <s v="MUJER"/>
    <n v="580000"/>
    <s v="ASALARIADO"/>
    <s v="SECTOR PRIVADO"/>
    <s v="SI"/>
    <x v="0"/>
    <s v="NO"/>
    <n v="21"/>
    <s v="No"/>
    <s v="No"/>
    <n v="580000"/>
    <s v="ASALARIADO"/>
    <n v="21"/>
  </r>
  <r>
    <n v="1784"/>
    <s v="HOMBRE"/>
    <n v="319574"/>
    <s v="ASALARIADO"/>
    <s v="SECTOR PRIVADO"/>
    <s v="SI"/>
    <x v="1"/>
    <s v="SI"/>
    <n v="43"/>
    <s v="No"/>
    <s v="No"/>
    <n v="319574"/>
    <s v="ASALARIADO"/>
    <n v="43"/>
  </r>
  <r>
    <n v="1785"/>
    <s v="MUJER"/>
    <n v="297719"/>
    <s v="ASEGURADO VOLUNTARIO"/>
    <s v="SECTOR PRIVADO"/>
    <s v="SI"/>
    <x v="1"/>
    <s v="NO"/>
    <n v="43"/>
    <s v="No"/>
    <s v="No"/>
    <n v="297719"/>
    <s v="ASEGURADO VOLUNTARIO"/>
    <n v="43"/>
  </r>
  <r>
    <n v="1786"/>
    <s v="HOMBRE"/>
    <n v="297046"/>
    <s v="ASEGURADO VOLUNTARIO"/>
    <s v="SECTOR PRIVADO"/>
    <s v="SI"/>
    <x v="0"/>
    <s v="NO"/>
    <n v="41"/>
    <s v="No"/>
    <s v="No"/>
    <n v="297046"/>
    <s v="ASEGURADO VOLUNTARIO"/>
    <n v="41"/>
  </r>
  <r>
    <n v="1787"/>
    <s v="HOMBRE"/>
    <n v="1578033.17"/>
    <s v="ASALARIADO"/>
    <s v="SECTOR PUBLICO"/>
    <s v="SI"/>
    <x v="0"/>
    <s v="NO"/>
    <n v="50"/>
    <s v="No"/>
    <s v="No"/>
    <n v="1578033.17"/>
    <s v="ASALARIADO"/>
    <n v="50"/>
  </r>
  <r>
    <n v="1788"/>
    <s v="MUJER"/>
    <n v="361421"/>
    <s v="TRABAJADOR INDEPENDIENTE"/>
    <s v="SECTOR PRIVADO"/>
    <s v="SI"/>
    <x v="1"/>
    <s v="NO"/>
    <n v="56"/>
    <s v="No"/>
    <s v="No"/>
    <n v="361421"/>
    <s v="TRABAJADOR INDEPENDIENTE"/>
    <n v="56"/>
  </r>
  <r>
    <n v="1789"/>
    <s v="MUJER"/>
    <n v="1431628"/>
    <s v="ASALARIADO"/>
    <s v="SECTOR PUBLICO"/>
    <s v="SI"/>
    <x v="0"/>
    <s v="SI"/>
    <n v="37"/>
    <s v="No"/>
    <s v="No"/>
    <n v="1431628"/>
    <s v="ASALARIADO"/>
    <n v="37"/>
  </r>
  <r>
    <n v="1790"/>
    <s v="HOMBRE"/>
    <n v="554862.32999999996"/>
    <s v="ASALARIADO"/>
    <s v="SECTOR PRIVADO"/>
    <s v="SI"/>
    <x v="0"/>
    <s v="NO"/>
    <n v="56"/>
    <s v="No"/>
    <s v="No"/>
    <n v="554862.32999999996"/>
    <s v="ASALARIADO"/>
    <n v="56"/>
  </r>
  <r>
    <n v="1791"/>
    <s v="HOMBRE"/>
    <n v="200000"/>
    <s v="ASALARIADO"/>
    <s v="SECTOR PRIVADO"/>
    <s v="SI"/>
    <x v="0"/>
    <s v="SI"/>
    <n v="27"/>
    <s v="No"/>
    <s v="No"/>
    <n v="200000"/>
    <s v="ASALARIADO"/>
    <n v="27"/>
  </r>
  <r>
    <n v="1792"/>
    <s v="HOMBRE"/>
    <n v="2534444.9500000002"/>
    <s v="ASALARIADO"/>
    <s v="SECTOR PUBLICO"/>
    <s v="SI"/>
    <x v="0"/>
    <s v="NO"/>
    <n v="38"/>
    <s v="Atípico"/>
    <s v="No"/>
    <n v="2534444.9500000002"/>
    <s v="ASALARIADO"/>
    <n v="38"/>
  </r>
  <r>
    <n v="1793"/>
    <s v="HOMBRE"/>
    <n v="253000"/>
    <s v="ASALARIADO"/>
    <s v="SECTOR PRIVADO"/>
    <s v="SI"/>
    <x v="0"/>
    <s v="NO"/>
    <n v="48"/>
    <s v="No"/>
    <s v="No"/>
    <n v="253000"/>
    <s v="ASALARIADO"/>
    <n v="48"/>
  </r>
  <r>
    <n v="1794"/>
    <s v="MUJER"/>
    <n v="325925"/>
    <s v="TRABAJADOR INDEPENDIENTE"/>
    <s v="SECTOR PRIVADO"/>
    <s v="SI"/>
    <x v="0"/>
    <s v="NO"/>
    <n v="64"/>
    <s v="No"/>
    <s v="No"/>
    <n v="325925"/>
    <s v="TRABAJADOR INDEPENDIENTE"/>
    <n v="64"/>
  </r>
  <r>
    <n v="1795"/>
    <s v="MUJER"/>
    <n v="200000"/>
    <s v="ASALARIADO"/>
    <s v="SECTOR PRIVADO"/>
    <s v="SI"/>
    <x v="1"/>
    <s v="NO"/>
    <n v="59"/>
    <s v="No"/>
    <s v="No"/>
    <n v="200000"/>
    <s v="ASALARIADO"/>
    <n v="59"/>
  </r>
  <r>
    <n v="1796"/>
    <s v="HOMBRE"/>
    <n v="329794"/>
    <s v="TRABAJADOR INDEPENDIENTE"/>
    <s v="SECTOR PRIVADO"/>
    <s v="SI"/>
    <x v="0"/>
    <s v="SI"/>
    <n v="41"/>
    <s v="No"/>
    <s v="No"/>
    <n v="329794"/>
    <s v="TRABAJADOR INDEPENDIENTE"/>
    <n v="41"/>
  </r>
  <r>
    <n v="1797"/>
    <s v="HOMBRE"/>
    <n v="3702872.8"/>
    <s v="ASALARIADO"/>
    <s v="SECTOR PUBLICO"/>
    <s v="SI"/>
    <x v="0"/>
    <s v="NO"/>
    <n v="46"/>
    <s v="Atípico"/>
    <s v="No"/>
    <n v="3702872.8"/>
    <s v="ASALARIADO"/>
    <n v="46"/>
  </r>
  <r>
    <n v="1798"/>
    <s v="MUJER"/>
    <n v="1229350"/>
    <s v="ASALARIADO"/>
    <s v="SECTOR PRIVADO"/>
    <s v="SI"/>
    <x v="0"/>
    <s v="NO"/>
    <n v="33"/>
    <s v="No"/>
    <s v="No"/>
    <n v="1229350"/>
    <s v="ASALARIADO"/>
    <n v="33"/>
  </r>
  <r>
    <n v="1799"/>
    <s v="HOMBRE"/>
    <n v="300000"/>
    <s v="ASALARIADO"/>
    <s v="SECTOR PRIVADO"/>
    <s v="SI"/>
    <x v="0"/>
    <s v="NO"/>
    <n v="26"/>
    <s v="No"/>
    <s v="No"/>
    <n v="300000"/>
    <s v="ASALARIADO"/>
    <n v="26"/>
  </r>
  <r>
    <n v="1800"/>
    <s v="HOMBRE"/>
    <n v="298155"/>
    <s v="TRABAJADOR INDEPENDIENTE"/>
    <s v="SECTOR PRIVADO"/>
    <s v="SI"/>
    <x v="0"/>
    <s v="NO"/>
    <n v="29"/>
    <s v="No"/>
    <s v="No"/>
    <n v="298155"/>
    <s v="TRABAJADOR INDEPENDIENTE"/>
    <n v="29"/>
  </r>
  <r>
    <n v="1801"/>
    <s v="MUJER"/>
    <n v="761027.05"/>
    <s v="ASALARIADO"/>
    <s v="SECTOR PUBLICO"/>
    <s v="SI"/>
    <x v="0"/>
    <s v="NO"/>
    <n v="28"/>
    <s v="No"/>
    <s v="No"/>
    <n v="761027.05"/>
    <s v="ASALARIADO"/>
    <n v="28"/>
  </r>
  <r>
    <n v="1802"/>
    <s v="HOMBRE"/>
    <n v="347539.5"/>
    <s v="ASALARIADO"/>
    <s v="SECTOR PRIVADO"/>
    <s v="SI"/>
    <x v="0"/>
    <s v="NO"/>
    <n v="28"/>
    <s v="No"/>
    <s v="No"/>
    <n v="347539.5"/>
    <s v="ASALARIADO"/>
    <n v="28"/>
  </r>
  <r>
    <n v="1803"/>
    <s v="MUJER"/>
    <n v="319574"/>
    <s v="ASALARIADO"/>
    <s v="SECTOR PRIVADO"/>
    <s v="SI"/>
    <x v="1"/>
    <s v="NO"/>
    <n v="30"/>
    <s v="No"/>
    <s v="No"/>
    <n v="319574"/>
    <s v="ASALARIADO"/>
    <n v="30"/>
  </r>
  <r>
    <n v="1804"/>
    <s v="HOMBRE"/>
    <n v="352782.75"/>
    <s v="ASALARIADO"/>
    <s v="SECTOR PRIVADO"/>
    <s v="SI"/>
    <x v="1"/>
    <s v="NO"/>
    <n v="27"/>
    <s v="No"/>
    <s v="No"/>
    <n v="352782.75"/>
    <s v="ASALARIADO"/>
    <n v="27"/>
  </r>
  <r>
    <n v="1805"/>
    <s v="HOMBRE"/>
    <n v="453413.8"/>
    <s v="ASALARIADO"/>
    <s v="SECTOR PRIVADO"/>
    <s v="SI"/>
    <x v="0"/>
    <s v="NO"/>
    <n v="52"/>
    <s v="No"/>
    <s v="No"/>
    <n v="453413.8"/>
    <s v="ASALARIADO"/>
    <n v="52"/>
  </r>
  <r>
    <n v="1806"/>
    <s v="MUJER"/>
    <n v="329950"/>
    <s v="TRABAJADOR INDEPENDIENTE"/>
    <s v="SECTOR PRIVADO"/>
    <s v="SI"/>
    <x v="0"/>
    <s v="SI"/>
    <n v="43"/>
    <s v="No"/>
    <s v="No"/>
    <n v="329950"/>
    <s v="TRABAJADOR INDEPENDIENTE"/>
    <n v="43"/>
  </r>
  <r>
    <n v="1807"/>
    <s v="HOMBRE"/>
    <n v="734449.38"/>
    <s v="ASALARIADO"/>
    <s v="SECTOR PUBLICO"/>
    <s v="SI"/>
    <x v="0"/>
    <s v="NO"/>
    <n v="24"/>
    <s v="No"/>
    <s v="No"/>
    <n v="734449.38"/>
    <s v="ASALARIADO"/>
    <n v="24"/>
  </r>
  <r>
    <n v="1808"/>
    <s v="HOMBRE"/>
    <n v="746380.68"/>
    <s v="ASALARIADO"/>
    <s v="SECTOR PRIVADO"/>
    <s v="SI"/>
    <x v="0"/>
    <s v="NO"/>
    <n v="37"/>
    <s v="No"/>
    <s v="No"/>
    <n v="746380.68"/>
    <s v="ASALARIADO"/>
    <n v="37"/>
  </r>
  <r>
    <n v="1809"/>
    <s v="MUJER"/>
    <n v="420000"/>
    <s v="ASALARIADO"/>
    <s v="SECTOR PRIVADO"/>
    <s v="SI"/>
    <x v="0"/>
    <s v="NO"/>
    <n v="29"/>
    <s v="No"/>
    <s v="No"/>
    <n v="420000"/>
    <s v="ASALARIADO"/>
    <n v="29"/>
  </r>
  <r>
    <n v="1810"/>
    <s v="HOMBRE"/>
    <n v="829520"/>
    <s v="ASALARIADO"/>
    <s v="SECTOR PRIVADO"/>
    <s v="SI"/>
    <x v="0"/>
    <s v="NO"/>
    <n v="61"/>
    <s v="No"/>
    <s v="No"/>
    <n v="829520"/>
    <s v="ASALARIADO"/>
    <n v="61"/>
  </r>
  <r>
    <n v="1811"/>
    <s v="MUJER"/>
    <n v="297046"/>
    <s v="ASEGURADO VOLUNTARIO"/>
    <s v="SECTOR PRIVADO"/>
    <s v="SI"/>
    <x v="0"/>
    <s v="NO"/>
    <n v="53"/>
    <s v="No"/>
    <s v="No"/>
    <n v="297046"/>
    <s v="ASEGURADO VOLUNTARIO"/>
    <n v="53"/>
  </r>
  <r>
    <n v="1812"/>
    <s v="HOMBRE"/>
    <n v="2921803.69"/>
    <s v="ASALARIADO"/>
    <s v="SECTOR PRIVADO"/>
    <s v="SI"/>
    <x v="0"/>
    <s v="NO"/>
    <n v="38"/>
    <s v="Atípico"/>
    <s v="No"/>
    <n v="2921803.69"/>
    <s v="ASALARIADO"/>
    <n v="38"/>
  </r>
  <r>
    <n v="1813"/>
    <s v="HOMBRE"/>
    <n v="299647"/>
    <s v="ASEGURADO VOLUNTARIO"/>
    <s v="SECTOR PRIVADO"/>
    <s v="SI"/>
    <x v="0"/>
    <s v="NO"/>
    <n v="58"/>
    <s v="No"/>
    <s v="No"/>
    <n v="299647"/>
    <s v="ASEGURADO VOLUNTARIO"/>
    <n v="58"/>
  </r>
  <r>
    <n v="1814"/>
    <s v="MUJER"/>
    <n v="385548"/>
    <s v="ASEGURADO VOLUNTARIO"/>
    <s v="SECTOR PRIVADO"/>
    <s v="SI"/>
    <x v="1"/>
    <s v="NO"/>
    <n v="55"/>
    <s v="No"/>
    <s v="No"/>
    <n v="385548"/>
    <s v="ASEGURADO VOLUNTARIO"/>
    <n v="55"/>
  </r>
  <r>
    <n v="1815"/>
    <s v="MUJER"/>
    <n v="639148"/>
    <s v="TRABAJADOR INDEPENDIENTE"/>
    <s v="SECTOR PRIVADO"/>
    <s v="SI"/>
    <x v="0"/>
    <s v="NO"/>
    <n v="34"/>
    <s v="No"/>
    <s v="No"/>
    <n v="639148"/>
    <s v="TRABAJADOR INDEPENDIENTE"/>
    <n v="34"/>
  </r>
  <r>
    <n v="1816"/>
    <s v="HOMBRE"/>
    <n v="202600.91"/>
    <s v="ASALARIADO"/>
    <s v="SECTOR PRIVADO"/>
    <s v="SI"/>
    <x v="0"/>
    <s v="NO"/>
    <n v="40"/>
    <s v="No"/>
    <s v="No"/>
    <n v="202600.91"/>
    <s v="ASALARIADO"/>
    <n v="40"/>
  </r>
  <r>
    <n v="1817"/>
    <s v="HOMBRE"/>
    <n v="594092"/>
    <s v="TRABAJADOR INDEPENDIENTE"/>
    <s v="SECTOR PRIVADO"/>
    <s v="SI"/>
    <x v="0"/>
    <s v="SI"/>
    <n v="61"/>
    <s v="No"/>
    <s v="No"/>
    <n v="594092"/>
    <s v="TRABAJADOR INDEPENDIENTE"/>
    <n v="61"/>
  </r>
  <r>
    <n v="1818"/>
    <s v="MUJER"/>
    <n v="347514"/>
    <s v="ASALARIADO"/>
    <s v="SECTOR PRIVADO"/>
    <s v="SI"/>
    <x v="0"/>
    <s v="SI"/>
    <n v="20"/>
    <s v="No"/>
    <s v="No"/>
    <n v="347514"/>
    <s v="ASALARIADO"/>
    <n v="20"/>
  </r>
  <r>
    <n v="1819"/>
    <s v="HOMBRE"/>
    <n v="356858"/>
    <s v="TRABAJADOR INDEPENDIENTE"/>
    <s v="SECTOR PRIVADO"/>
    <s v="SI"/>
    <x v="0"/>
    <s v="SI"/>
    <n v="42"/>
    <s v="No"/>
    <s v="No"/>
    <n v="356858"/>
    <s v="TRABAJADOR INDEPENDIENTE"/>
    <n v="42"/>
  </r>
  <r>
    <n v="1820"/>
    <s v="HOMBRE"/>
    <n v="387953"/>
    <s v="TRABAJADOR INDEPENDIENTE"/>
    <s v="SECTOR PRIVADO"/>
    <s v="NO"/>
    <x v="0"/>
    <s v="SI"/>
    <n v="32"/>
    <s v="No"/>
    <s v="No"/>
    <n v="387953"/>
    <s v="TRABAJADOR INDEPENDIENTE"/>
    <n v="32"/>
  </r>
  <r>
    <n v="1821"/>
    <s v="HOMBRE"/>
    <n v="1742310"/>
    <s v="ASALARIADO"/>
    <s v="SECTOR PRIVADO"/>
    <s v="SI"/>
    <x v="0"/>
    <s v="NO"/>
    <n v="28"/>
    <s v="No"/>
    <s v="No"/>
    <n v="1742310"/>
    <s v="ASALARIADO"/>
    <n v="28"/>
  </r>
  <r>
    <n v="1822"/>
    <s v="HOMBRE"/>
    <n v="550000"/>
    <s v="ASALARIADO"/>
    <s v="SECTOR PRIVADO"/>
    <s v="SI"/>
    <x v="0"/>
    <s v="NO"/>
    <n v="28"/>
    <s v="No"/>
    <s v="No"/>
    <n v="550000"/>
    <s v="ASALARIADO"/>
    <n v="28"/>
  </r>
  <r>
    <n v="1823"/>
    <s v="HOMBRE"/>
    <n v="1524359"/>
    <s v="ASALARIADO"/>
    <s v="SECTOR PUBLICO"/>
    <s v="SI"/>
    <x v="0"/>
    <s v="SI"/>
    <n v="51"/>
    <s v="No"/>
    <s v="No"/>
    <n v="1524359"/>
    <s v="ASALARIADO"/>
    <n v="51"/>
  </r>
  <r>
    <n v="1824"/>
    <s v="MUJER"/>
    <n v="50000"/>
    <s v="ASALARIADO"/>
    <s v="SECTOR PRIVADO"/>
    <s v="SI"/>
    <x v="1"/>
    <s v="NO"/>
    <n v="35"/>
    <s v="No"/>
    <s v="No"/>
    <n v="50000"/>
    <s v="ASALARIADO"/>
    <n v="35"/>
  </r>
  <r>
    <n v="1825"/>
    <s v="MUJER"/>
    <n v="310124"/>
    <s v="ASEGURADO VOLUNTARIO"/>
    <s v="SECTOR PRIVADO"/>
    <s v="SI"/>
    <x v="0"/>
    <s v="SI"/>
    <n v="32"/>
    <s v="No"/>
    <s v="No"/>
    <n v="310124"/>
    <s v="ASEGURADO VOLUNTARIO"/>
    <n v="32"/>
  </r>
  <r>
    <n v="1826"/>
    <s v="HOMBRE"/>
    <n v="216200"/>
    <s v="ASALARIADO"/>
    <s v="SECTOR PRIVADO"/>
    <s v="SI"/>
    <x v="1"/>
    <s v="SI"/>
    <n v="29"/>
    <s v="No"/>
    <s v="No"/>
    <n v="216200"/>
    <s v="ASALARIADO"/>
    <n v="29"/>
  </r>
  <r>
    <n v="1827"/>
    <s v="MUJER"/>
    <n v="577181"/>
    <s v="ASALARIADO"/>
    <s v="SECTOR PUBLICO"/>
    <s v="SI"/>
    <x v="0"/>
    <s v="SI"/>
    <n v="55"/>
    <s v="No"/>
    <s v="No"/>
    <n v="577181"/>
    <s v="ASALARIADO"/>
    <n v="55"/>
  </r>
  <r>
    <n v="1828"/>
    <s v="MUJER"/>
    <n v="719873.23"/>
    <s v="ASALARIADO"/>
    <s v="SECTOR PRIVADO"/>
    <s v="SI"/>
    <x v="0"/>
    <s v="NO"/>
    <n v="26"/>
    <s v="No"/>
    <s v="No"/>
    <n v="719873.23"/>
    <s v="ASALARIADO"/>
    <n v="26"/>
  </r>
  <r>
    <n v="1829"/>
    <s v="MUJER"/>
    <n v="625201.97"/>
    <s v="ASALARIADO"/>
    <s v="SECTOR PRIVADO"/>
    <s v="SI"/>
    <x v="0"/>
    <s v="NO"/>
    <n v="24"/>
    <s v="No"/>
    <s v="No"/>
    <n v="625201.97"/>
    <s v="ASALARIADO"/>
    <n v="24"/>
  </r>
  <r>
    <n v="1830"/>
    <s v="HOMBRE"/>
    <n v="294101"/>
    <s v="ASALARIADO"/>
    <s v="SECTOR PRIVADO"/>
    <s v="SI"/>
    <x v="0"/>
    <s v="NO"/>
    <n v="25"/>
    <s v="No"/>
    <s v="No"/>
    <n v="294101"/>
    <s v="ASALARIADO"/>
    <n v="25"/>
  </r>
  <r>
    <n v="1831"/>
    <s v="MUJER"/>
    <n v="278272"/>
    <s v="ASEGURADO VOLUNTARIO"/>
    <s v="SECTOR PRIVADO"/>
    <s v="SI"/>
    <x v="0"/>
    <s v="NO"/>
    <n v="25"/>
    <s v="No"/>
    <s v="No"/>
    <n v="278272"/>
    <s v="ASEGURADO VOLUNTARIO"/>
    <n v="25"/>
  </r>
  <r>
    <n v="1832"/>
    <s v="MUJER"/>
    <n v="370275"/>
    <s v="ASALARIADO"/>
    <s v="SECTOR PRIVADO"/>
    <s v="SI"/>
    <x v="0"/>
    <s v="NO"/>
    <n v="36"/>
    <s v="No"/>
    <s v="No"/>
    <n v="370275"/>
    <s v="ASALARIADO"/>
    <n v="36"/>
  </r>
  <r>
    <n v="1833"/>
    <s v="HOMBRE"/>
    <n v="503329.68"/>
    <s v="ASALARIADO"/>
    <s v="SECTOR PRIVADO"/>
    <s v="SI"/>
    <x v="1"/>
    <s v="NO"/>
    <n v="26"/>
    <s v="No"/>
    <s v="No"/>
    <n v="503329.68"/>
    <s v="ASALARIADO"/>
    <n v="26"/>
  </r>
  <r>
    <n v="1834"/>
    <s v="HOMBRE"/>
    <n v="432986.25"/>
    <s v="ASALARIADO"/>
    <s v="SECTOR PRIVADO"/>
    <s v="SI"/>
    <x v="1"/>
    <s v="NO"/>
    <n v="45"/>
    <s v="No"/>
    <s v="No"/>
    <n v="432986.25"/>
    <s v="ASALARIADO"/>
    <n v="45"/>
  </r>
  <r>
    <n v="1835"/>
    <s v="HOMBRE"/>
    <n v="346480"/>
    <s v="ASALARIADO"/>
    <s v="SECTOR PRIVADO"/>
    <s v="SI"/>
    <x v="0"/>
    <s v="NO"/>
    <n v="25"/>
    <s v="No"/>
    <s v="No"/>
    <n v="346480"/>
    <s v="ASALARIADO"/>
    <n v="25"/>
  </r>
  <r>
    <n v="1836"/>
    <s v="HOMBRE"/>
    <n v="903246"/>
    <s v="ASALARIADO"/>
    <s v="SECTOR PUBLICO"/>
    <s v="SI"/>
    <x v="0"/>
    <s v="NO"/>
    <n v="34"/>
    <s v="No"/>
    <s v="No"/>
    <n v="903246"/>
    <s v="ASALARIADO"/>
    <n v="34"/>
  </r>
  <r>
    <n v="1837"/>
    <s v="HOMBRE"/>
    <n v="320283"/>
    <s v="TRABAJADOR INDEPENDIENTE"/>
    <s v="SECTOR PRIVADO"/>
    <s v="SI"/>
    <x v="0"/>
    <s v="SI"/>
    <n v="24"/>
    <s v="No"/>
    <s v="No"/>
    <n v="320283"/>
    <s v="TRABAJADOR INDEPENDIENTE"/>
    <n v="24"/>
  </r>
  <r>
    <n v="1838"/>
    <s v="MUJER"/>
    <n v="297045"/>
    <s v="ASEGURADO VOLUNTARIO"/>
    <s v="SECTOR PRIVADO"/>
    <s v="SI"/>
    <x v="0"/>
    <s v="NO"/>
    <n v="41"/>
    <s v="No"/>
    <s v="No"/>
    <n v="297045"/>
    <s v="ASEGURADO VOLUNTARIO"/>
    <n v="41"/>
  </r>
  <r>
    <n v="1839"/>
    <s v="MUJER"/>
    <n v="1019557"/>
    <s v="ASALARIADO"/>
    <s v="SECTOR PUBLICO"/>
    <s v="SI"/>
    <x v="0"/>
    <s v="NO"/>
    <n v="33"/>
    <s v="No"/>
    <s v="No"/>
    <n v="1019557"/>
    <s v="ASALARIADO"/>
    <n v="33"/>
  </r>
  <r>
    <n v="1840"/>
    <s v="HOMBRE"/>
    <n v="370440.66"/>
    <s v="ASALARIADO"/>
    <s v="SECTOR PRIVADO"/>
    <s v="SI"/>
    <x v="0"/>
    <s v="NO"/>
    <n v="42"/>
    <s v="No"/>
    <s v="No"/>
    <n v="370440.66"/>
    <s v="ASALARIADO"/>
    <n v="42"/>
  </r>
  <r>
    <n v="1841"/>
    <s v="MUJER"/>
    <n v="133838"/>
    <s v="ASALARIADO"/>
    <s v="SECTOR PRIVADO"/>
    <s v="SI"/>
    <x v="0"/>
    <s v="NO"/>
    <n v="53"/>
    <s v="No"/>
    <s v="No"/>
    <n v="133838"/>
    <s v="ASALARIADO"/>
    <n v="53"/>
  </r>
  <r>
    <n v="1842"/>
    <s v="HOMBRE"/>
    <n v="1578511.16"/>
    <s v="ASALARIADO"/>
    <s v="SECTOR PRIVADO"/>
    <s v="SI"/>
    <x v="0"/>
    <s v="NO"/>
    <n v="36"/>
    <s v="No"/>
    <s v="No"/>
    <n v="1578511.16"/>
    <s v="ASALARIADO"/>
    <n v="36"/>
  </r>
  <r>
    <n v="1843"/>
    <s v="HOMBRE"/>
    <n v="639148"/>
    <s v="TRABAJADOR INDEPENDIENTE"/>
    <s v="SECTOR PRIVADO"/>
    <s v="SI"/>
    <x v="0"/>
    <s v="NO"/>
    <n v="45"/>
    <s v="No"/>
    <s v="No"/>
    <n v="639148"/>
    <s v="TRABAJADOR INDEPENDIENTE"/>
    <n v="45"/>
  </r>
  <r>
    <n v="1844"/>
    <s v="HOMBRE"/>
    <n v="300018"/>
    <s v="TRABAJADOR INDEPENDIENTE"/>
    <s v="SECTOR PRIVADO"/>
    <s v="SI"/>
    <x v="0"/>
    <s v="SI"/>
    <n v="42"/>
    <s v="No"/>
    <s v="No"/>
    <n v="300018"/>
    <s v="TRABAJADOR INDEPENDIENTE"/>
    <n v="42"/>
  </r>
  <r>
    <n v="1845"/>
    <s v="MUJER"/>
    <n v="390000"/>
    <s v="ASALARIADO"/>
    <s v="SECTOR PRIVADO"/>
    <s v="SI"/>
    <x v="0"/>
    <s v="NO"/>
    <n v="32"/>
    <s v="No"/>
    <s v="No"/>
    <n v="390000"/>
    <s v="ASALARIADO"/>
    <n v="32"/>
  </r>
  <r>
    <n v="1846"/>
    <s v="HOMBRE"/>
    <n v="299784"/>
    <s v="ASEGURADO VOLUNTARIO"/>
    <s v="SECTOR PRIVADO"/>
    <s v="SI"/>
    <x v="0"/>
    <s v="NO"/>
    <n v="59"/>
    <s v="No"/>
    <s v="No"/>
    <n v="299784"/>
    <s v="ASEGURADO VOLUNTARIO"/>
    <n v="59"/>
  </r>
  <r>
    <n v="1847"/>
    <s v="HOMBRE"/>
    <n v="648421"/>
    <s v="ASALARIADO"/>
    <s v="SECTOR PRIVADO"/>
    <s v="SI"/>
    <x v="0"/>
    <s v="NO"/>
    <n v="53"/>
    <s v="No"/>
    <s v="No"/>
    <n v="648421"/>
    <s v="ASALARIADO"/>
    <n v="53"/>
  </r>
  <r>
    <n v="1848"/>
    <s v="MUJER"/>
    <n v="298018"/>
    <s v="TRABAJADOR INDEPENDIENTE"/>
    <s v="SECTOR PRIVADO"/>
    <s v="SI"/>
    <x v="0"/>
    <s v="SI"/>
    <n v="54"/>
    <s v="No"/>
    <s v="No"/>
    <n v="298018"/>
    <s v="TRABAJADOR INDEPENDIENTE"/>
    <n v="54"/>
  </r>
  <r>
    <n v="1849"/>
    <s v="MUJER"/>
    <n v="299046"/>
    <s v="TRABAJADOR INDEPENDIENTE"/>
    <s v="SECTOR PRIVADO"/>
    <s v="SI"/>
    <x v="1"/>
    <s v="NO"/>
    <n v="40"/>
    <s v="No"/>
    <s v="No"/>
    <n v="299046"/>
    <s v="TRABAJADOR INDEPENDIENTE"/>
    <n v="40"/>
  </r>
  <r>
    <n v="1850"/>
    <s v="HOMBRE"/>
    <n v="472038"/>
    <s v="ASALARIADO"/>
    <s v="SECTOR PRIVADO"/>
    <s v="SI"/>
    <x v="0"/>
    <s v="NO"/>
    <n v="28"/>
    <s v="No"/>
    <s v="No"/>
    <n v="472038"/>
    <s v="ASALARIADO"/>
    <n v="28"/>
  </r>
  <r>
    <n v="1851"/>
    <s v="HOMBRE"/>
    <n v="1509803.5"/>
    <s v="ASALARIADO"/>
    <s v="SECTOR PUBLICO"/>
    <s v="SI"/>
    <x v="0"/>
    <s v="NO"/>
    <n v="34"/>
    <s v="No"/>
    <s v="No"/>
    <n v="1509803.5"/>
    <s v="ASALARIADO"/>
    <n v="34"/>
  </r>
  <r>
    <n v="1852"/>
    <s v="MUJER"/>
    <n v="278030"/>
    <s v="ASEGURADO VOLUNTARIO"/>
    <s v="SECTOR PRIVADO"/>
    <s v="SI"/>
    <x v="0"/>
    <s v="NO"/>
    <n v="37"/>
    <s v="No"/>
    <s v="No"/>
    <n v="278030"/>
    <s v="ASEGURADO VOLUNTARIO"/>
    <n v="37"/>
  </r>
  <r>
    <n v="1853"/>
    <s v="MUJER"/>
    <n v="259800"/>
    <s v="ASALARIADO"/>
    <s v="SECTOR PRIVADO"/>
    <s v="SI"/>
    <x v="0"/>
    <s v="NO"/>
    <n v="38"/>
    <s v="No"/>
    <s v="No"/>
    <n v="259800"/>
    <s v="ASALARIADO"/>
    <n v="38"/>
  </r>
  <r>
    <n v="1854"/>
    <s v="HOMBRE"/>
    <n v="973600"/>
    <s v="ASALARIADO"/>
    <s v="SECTOR PRIVADO"/>
    <s v="SI"/>
    <x v="0"/>
    <s v="NO"/>
    <n v="25"/>
    <s v="No"/>
    <s v="No"/>
    <n v="973600"/>
    <s v="ASALARIADO"/>
    <n v="25"/>
  </r>
  <r>
    <n v="1855"/>
    <s v="HOMBRE"/>
    <n v="4853991.51"/>
    <s v="ASALARIADO"/>
    <s v="SECTOR PRIVADO"/>
    <s v="SI"/>
    <x v="0"/>
    <s v="NO"/>
    <n v="43"/>
    <s v="Atípico"/>
    <s v="No"/>
    <n v="4853991.51"/>
    <s v="ASALARIADO"/>
    <n v="43"/>
  </r>
  <r>
    <n v="1856"/>
    <s v="HOMBRE"/>
    <n v="849678"/>
    <s v="TRABAJADOR INDEPENDIENTE"/>
    <s v="SECTOR PRIVADO"/>
    <s v="SI"/>
    <x v="0"/>
    <s v="SI"/>
    <n v="51"/>
    <s v="No"/>
    <s v="No"/>
    <n v="849678"/>
    <s v="TRABAJADOR INDEPENDIENTE"/>
    <n v="51"/>
  </r>
  <r>
    <n v="1857"/>
    <s v="HOMBRE"/>
    <n v="200000"/>
    <s v="ASALARIADO"/>
    <s v="SECTOR PRIVADO"/>
    <s v="SI"/>
    <x v="0"/>
    <s v="SI"/>
    <n v="58"/>
    <s v="No"/>
    <s v="No"/>
    <n v="200000"/>
    <s v="ASALARIADO"/>
    <n v="58"/>
  </r>
  <r>
    <n v="1858"/>
    <s v="HOMBRE"/>
    <n v="1842399.71"/>
    <s v="ASALARIADO"/>
    <s v="SECTOR PUBLICO"/>
    <s v="SI"/>
    <x v="0"/>
    <s v="NO"/>
    <n v="51"/>
    <s v="No"/>
    <s v="No"/>
    <n v="1842399.71"/>
    <s v="ASALARIADO"/>
    <n v="51"/>
  </r>
  <r>
    <n v="1859"/>
    <s v="HOMBRE"/>
    <n v="30310"/>
    <s v="ASALARIADO"/>
    <s v="SECTOR PRIVADO"/>
    <s v="SI"/>
    <x v="0"/>
    <s v="SI"/>
    <n v="34"/>
    <s v="No"/>
    <s v="No"/>
    <n v="30310"/>
    <s v="ASALARIADO"/>
    <n v="34"/>
  </r>
  <r>
    <n v="1860"/>
    <s v="MUJER"/>
    <n v="359545"/>
    <s v="ASALARIADO"/>
    <s v="SECTOR PRIVADO"/>
    <s v="SI"/>
    <x v="0"/>
    <s v="NO"/>
    <n v="27"/>
    <s v="No"/>
    <s v="No"/>
    <n v="359545"/>
    <s v="ASALARIADO"/>
    <n v="27"/>
  </r>
  <r>
    <n v="1861"/>
    <s v="HOMBRE"/>
    <n v="555920.49"/>
    <s v="ASALARIADO"/>
    <s v="SECTOR PRIVADO"/>
    <s v="SI"/>
    <x v="1"/>
    <s v="NO"/>
    <n v="47"/>
    <s v="No"/>
    <s v="No"/>
    <n v="555920.49"/>
    <s v="ASALARIADO"/>
    <n v="47"/>
  </r>
  <r>
    <n v="1862"/>
    <s v="MUJER"/>
    <n v="297046"/>
    <s v="TRABAJADOR INDEPENDIENTE"/>
    <s v="SECTOR PRIVADO"/>
    <s v="SI"/>
    <x v="0"/>
    <s v="SI"/>
    <n v="25"/>
    <s v="No"/>
    <s v="No"/>
    <n v="297046"/>
    <s v="TRABAJADOR INDEPENDIENTE"/>
    <n v="25"/>
  </r>
  <r>
    <n v="1863"/>
    <s v="HOMBRE"/>
    <n v="317915.58"/>
    <s v="ASALARIADO"/>
    <s v="SECTOR PRIVADO"/>
    <s v="SI"/>
    <x v="0"/>
    <s v="NO"/>
    <n v="49"/>
    <s v="No"/>
    <s v="No"/>
    <n v="317915.58"/>
    <s v="ASALARIADO"/>
    <n v="49"/>
  </r>
  <r>
    <n v="1864"/>
    <s v="HOMBRE"/>
    <n v="297045"/>
    <s v="ASEGURADO VOLUNTARIO"/>
    <s v="SECTOR PRIVADO"/>
    <s v="SI"/>
    <x v="0"/>
    <s v="SI"/>
    <n v="49"/>
    <s v="No"/>
    <s v="No"/>
    <n v="297045"/>
    <s v="ASEGURADO VOLUNTARIO"/>
    <n v="49"/>
  </r>
  <r>
    <n v="1865"/>
    <s v="MUJER"/>
    <n v="1094119.6000000001"/>
    <s v="ASALARIADO"/>
    <s v="SECTOR PUBLICO"/>
    <s v="SI"/>
    <x v="0"/>
    <s v="NO"/>
    <n v="49"/>
    <s v="No"/>
    <s v="No"/>
    <n v="1094119.6000000001"/>
    <s v="ASALARIADO"/>
    <n v="49"/>
  </r>
  <r>
    <n v="1866"/>
    <s v="HOMBRE"/>
    <n v="276587"/>
    <s v="ASALARIADO"/>
    <s v="SECTOR PRIVADO"/>
    <s v="SI"/>
    <x v="0"/>
    <s v="NO"/>
    <n v="34"/>
    <s v="No"/>
    <s v="No"/>
    <n v="276587"/>
    <s v="ASALARIADO"/>
    <n v="34"/>
  </r>
  <r>
    <n v="1867"/>
    <s v="HOMBRE"/>
    <n v="918351.77"/>
    <s v="ASALARIADO"/>
    <s v="SECTOR PRIVADO"/>
    <s v="SI"/>
    <x v="0"/>
    <s v="NO"/>
    <n v="33"/>
    <s v="No"/>
    <s v="No"/>
    <n v="918351.77"/>
    <s v="ASALARIADO"/>
    <n v="33"/>
  </r>
  <r>
    <n v="1868"/>
    <s v="HOMBRE"/>
    <n v="639148"/>
    <s v="TRABAJADOR INDEPENDIENTE"/>
    <s v="SECTOR PRIVADO"/>
    <s v="SI"/>
    <x v="0"/>
    <s v="SI"/>
    <n v="57"/>
    <s v="No"/>
    <s v="No"/>
    <n v="639148"/>
    <s v="TRABAJADOR INDEPENDIENTE"/>
    <n v="57"/>
  </r>
  <r>
    <n v="1869"/>
    <s v="HOMBRE"/>
    <n v="414225.5"/>
    <s v="ASALARIADO"/>
    <s v="SECTOR PRIVADO"/>
    <s v="SI"/>
    <x v="0"/>
    <s v="NO"/>
    <n v="63"/>
    <s v="No"/>
    <s v="No"/>
    <n v="414225.5"/>
    <s v="ASALARIADO"/>
    <n v="63"/>
  </r>
  <r>
    <n v="1870"/>
    <s v="HOMBRE"/>
    <n v="85219.45"/>
    <s v="ASALARIADO"/>
    <s v="SECTOR PRIVADO"/>
    <s v="SI"/>
    <x v="0"/>
    <s v="NO"/>
    <n v="47"/>
    <s v="No"/>
    <s v="No"/>
    <n v="85219.45"/>
    <s v="ASALARIADO"/>
    <n v="47"/>
  </r>
  <r>
    <n v="1871"/>
    <s v="HOMBRE"/>
    <n v="399647"/>
    <s v="TRABAJADOR INDEPENDIENTE"/>
    <s v="SECTOR PRIVADO"/>
    <s v="SI"/>
    <x v="0"/>
    <s v="NO"/>
    <n v="58"/>
    <s v="No"/>
    <s v="No"/>
    <n v="399647"/>
    <s v="TRABAJADOR INDEPENDIENTE"/>
    <n v="58"/>
  </r>
  <r>
    <n v="1872"/>
    <s v="MUJER"/>
    <n v="574387.6"/>
    <s v="ASALARIADO"/>
    <s v="SECTOR PUBLICO"/>
    <s v="SI"/>
    <x v="0"/>
    <s v="NO"/>
    <n v="54"/>
    <s v="No"/>
    <s v="No"/>
    <n v="574387.6"/>
    <s v="ASALARIADO"/>
    <n v="54"/>
  </r>
  <r>
    <n v="1873"/>
    <s v="MUJER"/>
    <n v="550988.74"/>
    <s v="ASALARIADO"/>
    <s v="SECTOR PUBLICO"/>
    <s v="SI"/>
    <x v="0"/>
    <s v="NO"/>
    <n v="47"/>
    <s v="No"/>
    <s v="No"/>
    <n v="550988.74"/>
    <s v="ASALARIADO"/>
    <n v="47"/>
  </r>
  <r>
    <n v="1874"/>
    <s v="HOMBRE"/>
    <n v="738540"/>
    <s v="ASALARIADO"/>
    <s v="SECTOR PRIVADO"/>
    <s v="SI"/>
    <x v="0"/>
    <s v="NO"/>
    <n v="36"/>
    <s v="No"/>
    <s v="No"/>
    <n v="738540"/>
    <s v="ASALARIADO"/>
    <n v="36"/>
  </r>
  <r>
    <n v="1875"/>
    <s v="MUJER"/>
    <n v="955500"/>
    <s v="ASALARIADO"/>
    <s v="SECTOR PRIVADO"/>
    <s v="SI"/>
    <x v="0"/>
    <s v="NO"/>
    <n v="45"/>
    <s v="No"/>
    <s v="No"/>
    <n v="955500"/>
    <s v="ASALARIADO"/>
    <n v="45"/>
  </r>
  <r>
    <n v="1876"/>
    <s v="HOMBRE"/>
    <n v="522287.6"/>
    <s v="ASALARIADO"/>
    <s v="SECTOR PRIVADO"/>
    <s v="SI"/>
    <x v="0"/>
    <s v="NO"/>
    <n v="36"/>
    <s v="No"/>
    <s v="No"/>
    <n v="522287.6"/>
    <s v="ASALARIADO"/>
    <n v="36"/>
  </r>
  <r>
    <n v="1877"/>
    <s v="MUJER"/>
    <n v="342968.37"/>
    <s v="ASALARIADO"/>
    <s v="SECTOR PRIVADO"/>
    <s v="SI"/>
    <x v="0"/>
    <s v="NO"/>
    <n v="43"/>
    <s v="No"/>
    <s v="No"/>
    <n v="342968.37"/>
    <s v="ASALARIADO"/>
    <n v="43"/>
  </r>
  <r>
    <n v="1878"/>
    <s v="MUJER"/>
    <n v="619612"/>
    <s v="TRABAJADOR INDEPENDIENTE"/>
    <s v="SECTOR PRIVADO"/>
    <s v="SI"/>
    <x v="0"/>
    <s v="NO"/>
    <n v="40"/>
    <s v="No"/>
    <s v="No"/>
    <n v="619612"/>
    <s v="TRABAJADOR INDEPENDIENTE"/>
    <n v="40"/>
  </r>
  <r>
    <n v="1879"/>
    <s v="HOMBRE"/>
    <n v="952753.45"/>
    <s v="PENSIONADOS EN SU PROPIO SISTEMA"/>
    <s v="SECTOR PUBLICO"/>
    <s v="SI"/>
    <x v="0"/>
    <s v="NO"/>
    <n v="86"/>
    <s v="No"/>
    <s v="No"/>
    <n v="952753.45"/>
    <s v="PENSIONADOS EN SU PROPIO SISTEMA"/>
    <n v="86"/>
  </r>
  <r>
    <n v="1880"/>
    <s v="MUJER"/>
    <n v="422091"/>
    <s v="TRABAJADOR INDEPENDIENTE"/>
    <s v="SECTOR PRIVADO"/>
    <s v="SI"/>
    <x v="0"/>
    <s v="NO"/>
    <n v="36"/>
    <s v="No"/>
    <s v="No"/>
    <n v="422091"/>
    <s v="TRABAJADOR INDEPENDIENTE"/>
    <n v="36"/>
  </r>
  <r>
    <n v="1881"/>
    <s v="HOMBRE"/>
    <n v="150000"/>
    <s v="ASALARIADO"/>
    <s v="SECTOR PRIVADO"/>
    <s v="SI"/>
    <x v="0"/>
    <s v="NO"/>
    <n v="73"/>
    <s v="No"/>
    <s v="No"/>
    <n v="150000"/>
    <s v="ASALARIADO"/>
    <n v="73"/>
  </r>
  <r>
    <n v="1882"/>
    <s v="HOMBRE"/>
    <n v="10500"/>
    <s v="ASALARIADO"/>
    <s v="SECTOR PRIVADO"/>
    <s v="SI"/>
    <x v="1"/>
    <s v="NO"/>
    <n v="29"/>
    <s v="No"/>
    <s v="No"/>
    <n v="10500"/>
    <s v="ASALARIADO"/>
    <n v="29"/>
  </r>
  <r>
    <n v="1883"/>
    <s v="HOMBRE"/>
    <n v="278030.99"/>
    <s v="CONVENIOS ESPECIALES DE TRABAJADORES INDEPENDIENTES"/>
    <s v="SECTOR PRIVADO"/>
    <s v="SI"/>
    <x v="0"/>
    <s v="NO"/>
    <n v="37"/>
    <s v="No"/>
    <s v="No"/>
    <n v="278030.99"/>
    <s v="CONVENIOS ESPECIALES DE TRABAJADORES INDEPENDIENTES"/>
    <n v="37"/>
  </r>
  <r>
    <n v="1884"/>
    <s v="MUJER"/>
    <n v="756240"/>
    <s v="ASALARIADO"/>
    <s v="SECTOR PUBLICO"/>
    <s v="SI"/>
    <x v="0"/>
    <s v="SI"/>
    <n v="64"/>
    <s v="No"/>
    <s v="No"/>
    <n v="756240"/>
    <s v="ASALARIADO"/>
    <n v="64"/>
  </r>
  <r>
    <n v="1885"/>
    <s v="HOMBRE"/>
    <n v="600000"/>
    <s v="ASALARIADO"/>
    <s v="SECTOR PRIVADO"/>
    <s v="SI"/>
    <x v="0"/>
    <s v="SI"/>
    <n v="53"/>
    <s v="No"/>
    <s v="No"/>
    <n v="600000"/>
    <s v="ASALARIADO"/>
    <n v="53"/>
  </r>
  <r>
    <n v="1886"/>
    <s v="HOMBRE"/>
    <n v="359544.27"/>
    <s v="CONVENIOS ESPECIALES DE ASEGURADOS VOLUNTARIOS"/>
    <s v="SECTOR PRIVADO"/>
    <s v="SI"/>
    <x v="1"/>
    <s v="NO"/>
    <n v="26"/>
    <s v="No"/>
    <s v="No"/>
    <n v="359544.27"/>
    <s v="CONVENIOS ESPECIALES DE ASEGURADOS VOLUNTARIOS"/>
    <n v="26"/>
  </r>
  <r>
    <n v="1887"/>
    <s v="HOMBRE"/>
    <n v="529650"/>
    <s v="ASALARIADO"/>
    <s v="SECTOR PRIVADO"/>
    <s v="SI"/>
    <x v="0"/>
    <s v="NO"/>
    <n v="55"/>
    <s v="No"/>
    <s v="No"/>
    <n v="529650"/>
    <s v="ASALARIADO"/>
    <n v="55"/>
  </r>
  <r>
    <n v="1888"/>
    <s v="HOMBRE"/>
    <n v="406966.63"/>
    <s v="ASALARIADO"/>
    <s v="SECTOR PRIVADO"/>
    <s v="SI"/>
    <x v="0"/>
    <s v="NO"/>
    <n v="37"/>
    <s v="No"/>
    <s v="No"/>
    <n v="406966.63"/>
    <s v="ASALARIADO"/>
    <n v="37"/>
  </r>
  <r>
    <n v="1889"/>
    <s v="HOMBRE"/>
    <n v="185000"/>
    <s v="ASALARIADO"/>
    <s v="SECTOR PRIVADO"/>
    <s v="SI"/>
    <x v="0"/>
    <s v="NO"/>
    <n v="36"/>
    <s v="No"/>
    <s v="No"/>
    <n v="185000"/>
    <s v="ASALARIADO"/>
    <n v="36"/>
  </r>
  <r>
    <n v="1890"/>
    <s v="MUJER"/>
    <n v="299152.38"/>
    <s v="ASALARIADO"/>
    <s v="SECTOR PUBLICO"/>
    <s v="SI"/>
    <x v="0"/>
    <s v="NO"/>
    <n v="36"/>
    <s v="No"/>
    <s v="No"/>
    <n v="299152.38"/>
    <s v="ASALARIADO"/>
    <n v="36"/>
  </r>
  <r>
    <n v="1891"/>
    <s v="HOMBRE"/>
    <n v="170502"/>
    <s v="ASALARIADO"/>
    <s v="SECTOR PRIVADO"/>
    <s v="SI"/>
    <x v="0"/>
    <s v="NO"/>
    <n v="64"/>
    <s v="No"/>
    <s v="No"/>
    <n v="170502"/>
    <s v="ASALARIADO"/>
    <n v="64"/>
  </r>
  <r>
    <n v="1892"/>
    <s v="MUJER"/>
    <n v="758880"/>
    <s v="ASALARIADO"/>
    <s v="SECTOR PRIVADO"/>
    <s v="SI"/>
    <x v="0"/>
    <s v="NO"/>
    <n v="27"/>
    <s v="No"/>
    <s v="No"/>
    <n v="758880"/>
    <s v="ASALARIADO"/>
    <n v="27"/>
  </r>
  <r>
    <n v="1893"/>
    <s v="MUJER"/>
    <n v="345600"/>
    <s v="ASALARIADO"/>
    <s v="SECTOR PRIVADO"/>
    <s v="SI"/>
    <x v="0"/>
    <s v="NO"/>
    <n v="23"/>
    <s v="No"/>
    <s v="No"/>
    <n v="345600"/>
    <s v="ASALARIADO"/>
    <n v="23"/>
  </r>
  <r>
    <n v="1894"/>
    <s v="HOMBRE"/>
    <n v="309333.33"/>
    <s v="ASALARIADO"/>
    <s v="SECTOR PRIVADO"/>
    <s v="SI"/>
    <x v="0"/>
    <s v="SI"/>
    <n v="61"/>
    <s v="No"/>
    <s v="No"/>
    <n v="309333.33"/>
    <s v="ASALARIADO"/>
    <n v="61"/>
  </r>
  <r>
    <n v="1895"/>
    <s v="MUJER"/>
    <n v="1188000"/>
    <s v="ASALARIADO"/>
    <s v="SECTOR PRIVADO"/>
    <s v="SI"/>
    <x v="0"/>
    <s v="NO"/>
    <n v="27"/>
    <s v="No"/>
    <s v="No"/>
    <n v="1188000"/>
    <s v="ASALARIADO"/>
    <n v="27"/>
  </r>
  <r>
    <n v="1896"/>
    <s v="MUJER"/>
    <n v="4442960.54"/>
    <s v="ASALARIADO"/>
    <s v="SECTOR PRIVADO"/>
    <s v="SI"/>
    <x v="0"/>
    <s v="NO"/>
    <n v="34"/>
    <s v="Atípico"/>
    <s v="No"/>
    <n v="4442960.54"/>
    <s v="ASALARIADO"/>
    <n v="34"/>
  </r>
  <r>
    <n v="1897"/>
    <s v="HOMBRE"/>
    <n v="451891"/>
    <s v="TRABAJADOR INDEPENDIENTE"/>
    <s v="SECTOR PRIVADO"/>
    <s v="SI"/>
    <x v="0"/>
    <s v="SI"/>
    <n v="46"/>
    <s v="No"/>
    <s v="No"/>
    <n v="451891"/>
    <s v="TRABAJADOR INDEPENDIENTE"/>
    <n v="46"/>
  </r>
  <r>
    <n v="1898"/>
    <s v="MUJER"/>
    <n v="1103237"/>
    <s v="ASALARIADO"/>
    <s v="SECTOR PUBLICO"/>
    <s v="SI"/>
    <x v="0"/>
    <s v="SI"/>
    <n v="30"/>
    <s v="No"/>
    <s v="No"/>
    <n v="1103237"/>
    <s v="ASALARIADO"/>
    <n v="30"/>
  </r>
  <r>
    <n v="1899"/>
    <s v="HOMBRE"/>
    <n v="387468"/>
    <s v="ASALARIADO"/>
    <s v="SECTOR PUBLICO"/>
    <s v="SI"/>
    <x v="0"/>
    <s v="NO"/>
    <n v="32"/>
    <s v="No"/>
    <s v="No"/>
    <n v="387468"/>
    <s v="ASALARIADO"/>
    <n v="32"/>
  </r>
  <r>
    <n v="1900"/>
    <s v="MUJER"/>
    <n v="594092"/>
    <s v="TRABAJADOR INDEPENDIENTE"/>
    <s v="SECTOR PRIVADO"/>
    <s v="SI"/>
    <x v="0"/>
    <s v="NO"/>
    <n v="57"/>
    <s v="No"/>
    <s v="No"/>
    <n v="594092"/>
    <s v="TRABAJADOR INDEPENDIENTE"/>
    <n v="57"/>
  </r>
  <r>
    <n v="1901"/>
    <s v="MUJER"/>
    <n v="299647"/>
    <s v="ASEGURADO VOLUNTARIO"/>
    <s v="SECTOR PRIVADO"/>
    <s v="SI"/>
    <x v="0"/>
    <s v="NO"/>
    <n v="78"/>
    <s v="No"/>
    <s v="No"/>
    <n v="299647"/>
    <s v="ASEGURADO VOLUNTARIO"/>
    <n v="78"/>
  </r>
  <r>
    <n v="1902"/>
    <s v="HOMBRE"/>
    <n v="340566"/>
    <s v="TRABAJADOR INDEPENDIENTE"/>
    <s v="SECTOR PRIVADO"/>
    <s v="SI"/>
    <x v="1"/>
    <s v="NO"/>
    <n v="32"/>
    <s v="No"/>
    <s v="No"/>
    <n v="340566"/>
    <s v="TRABAJADOR INDEPENDIENTE"/>
    <n v="32"/>
  </r>
  <r>
    <n v="1903"/>
    <s v="HOMBRE"/>
    <n v="539000"/>
    <s v="ASALARIADO"/>
    <s v="SECTOR PRIVADO"/>
    <s v="SI"/>
    <x v="1"/>
    <s v="NO"/>
    <n v="36"/>
    <s v="No"/>
    <s v="No"/>
    <n v="539000"/>
    <s v="ASALARIADO"/>
    <n v="36"/>
  </r>
  <r>
    <n v="1904"/>
    <s v="MUJER"/>
    <n v="298155"/>
    <s v="ASEGURADO VOLUNTARIO"/>
    <s v="SECTOR PRIVADO"/>
    <s v="SI"/>
    <x v="0"/>
    <s v="SI"/>
    <n v="54"/>
    <s v="No"/>
    <s v="No"/>
    <n v="298155"/>
    <s v="ASEGURADO VOLUNTARIO"/>
    <n v="54"/>
  </r>
  <r>
    <n v="1905"/>
    <s v="HOMBRE"/>
    <n v="278030"/>
    <s v="CONVENIOS ESPECIALES DE TRABAJADORES INDEPENDIENTES"/>
    <s v="SECTOR PRIVADO"/>
    <s v="SI"/>
    <x v="1"/>
    <s v="NO"/>
    <n v="54"/>
    <s v="No"/>
    <s v="No"/>
    <n v="278030"/>
    <s v="CONVENIOS ESPECIALES DE TRABAJADORES INDEPENDIENTES"/>
    <n v="54"/>
  </r>
  <r>
    <n v="1906"/>
    <s v="MUJER"/>
    <n v="653122.46"/>
    <s v="ASALARIADO"/>
    <s v="SECTOR PRIVADO"/>
    <s v="SI"/>
    <x v="0"/>
    <s v="NO"/>
    <n v="29"/>
    <s v="No"/>
    <s v="No"/>
    <n v="653122.46"/>
    <s v="ASALARIADO"/>
    <n v="29"/>
  </r>
  <r>
    <n v="1907"/>
    <s v="MUJER"/>
    <n v="899559"/>
    <s v="ASALARIADO"/>
    <s v="SECTOR PUBLICO"/>
    <s v="SI"/>
    <x v="0"/>
    <s v="NO"/>
    <n v="51"/>
    <s v="No"/>
    <s v="No"/>
    <n v="899559"/>
    <s v="ASALARIADO"/>
    <n v="51"/>
  </r>
  <r>
    <n v="1908"/>
    <s v="HOMBRE"/>
    <n v="374003.1"/>
    <s v="ASALARIADO"/>
    <s v="SECTOR PRIVADO"/>
    <s v="SI"/>
    <x v="0"/>
    <s v="NO"/>
    <n v="38"/>
    <s v="No"/>
    <s v="No"/>
    <n v="374003.1"/>
    <s v="ASALARIADO"/>
    <n v="38"/>
  </r>
  <r>
    <n v="1909"/>
    <s v="HOMBRE"/>
    <n v="297046"/>
    <s v="ASEGURADO VOLUNTARIO"/>
    <s v="SECTOR PRIVADO"/>
    <s v="SI"/>
    <x v="0"/>
    <s v="NO"/>
    <n v="67"/>
    <s v="No"/>
    <s v="No"/>
    <n v="297046"/>
    <s v="ASEGURADO VOLUNTARIO"/>
    <n v="67"/>
  </r>
  <r>
    <n v="1910"/>
    <s v="MUJER"/>
    <n v="1150000"/>
    <s v="ASALARIADO"/>
    <s v="SECTOR PRIVADO"/>
    <s v="SI"/>
    <x v="0"/>
    <s v="NO"/>
    <n v="32"/>
    <s v="No"/>
    <s v="No"/>
    <n v="1150000"/>
    <s v="ASALARIADO"/>
    <n v="32"/>
  </r>
  <r>
    <n v="1911"/>
    <s v="HOMBRE"/>
    <n v="51833.33"/>
    <s v="ASALARIADO"/>
    <s v="SECTOR PRIVADO"/>
    <s v="SI"/>
    <x v="0"/>
    <s v="NO"/>
    <n v="37"/>
    <s v="No"/>
    <s v="No"/>
    <n v="51833.33"/>
    <s v="ASALARIADO"/>
    <n v="37"/>
  </r>
  <r>
    <n v="1912"/>
    <s v="HOMBRE"/>
    <n v="225024.95"/>
    <s v="ASALARIADO"/>
    <s v="SECTOR PRIVADO"/>
    <s v="SI"/>
    <x v="0"/>
    <s v="NO"/>
    <n v="19"/>
    <s v="No"/>
    <s v="No"/>
    <n v="225024.95"/>
    <s v="ASALARIADO"/>
    <n v="19"/>
  </r>
  <r>
    <n v="1913"/>
    <s v="HOMBRE"/>
    <n v="704330"/>
    <s v="ASALARIADO"/>
    <s v="SECTOR PUBLICO"/>
    <s v="SI"/>
    <x v="0"/>
    <s v="NO"/>
    <n v="32"/>
    <s v="No"/>
    <s v="No"/>
    <n v="704330"/>
    <s v="ASALARIADO"/>
    <n v="32"/>
  </r>
  <r>
    <n v="1914"/>
    <s v="MUJER"/>
    <n v="277520"/>
    <s v="ASALARIADO"/>
    <s v="SECTOR PRIVADO"/>
    <s v="SI"/>
    <x v="1"/>
    <s v="NO"/>
    <n v="46"/>
    <s v="No"/>
    <s v="No"/>
    <n v="277520"/>
    <s v="ASALARIADO"/>
    <n v="46"/>
  </r>
  <r>
    <n v="1915"/>
    <s v="MUJER"/>
    <n v="1610392"/>
    <s v="ASALARIADO"/>
    <s v="SECTOR PUBLICO"/>
    <s v="SI"/>
    <x v="0"/>
    <s v="NO"/>
    <n v="46"/>
    <s v="No"/>
    <s v="No"/>
    <n v="1610392"/>
    <s v="ASALARIADO"/>
    <n v="46"/>
  </r>
  <r>
    <n v="1916"/>
    <s v="MUJER"/>
    <n v="280000"/>
    <s v="ASALARIADO"/>
    <s v="SECTOR PRIVADO"/>
    <s v="SI"/>
    <x v="0"/>
    <s v="NO"/>
    <n v="38"/>
    <s v="No"/>
    <s v="No"/>
    <n v="280000"/>
    <s v="ASALARIADO"/>
    <n v="38"/>
  </r>
  <r>
    <n v="1917"/>
    <s v="HOMBRE"/>
    <n v="322500"/>
    <s v="ASALARIADO"/>
    <s v="SECTOR PRIVADO"/>
    <s v="SI"/>
    <x v="0"/>
    <s v="SI"/>
    <n v="46"/>
    <s v="No"/>
    <s v="No"/>
    <n v="322500"/>
    <s v="ASALARIADO"/>
    <n v="46"/>
  </r>
  <r>
    <n v="1918"/>
    <s v="HOMBRE"/>
    <n v="3599311.8"/>
    <s v="ASALARIADO"/>
    <s v="SECTOR PUBLICO"/>
    <s v="SI"/>
    <x v="0"/>
    <s v="NO"/>
    <n v="60"/>
    <s v="Atípico"/>
    <s v="No"/>
    <n v="3599311.8"/>
    <s v="ASALARIADO"/>
    <n v="60"/>
  </r>
  <r>
    <n v="1919"/>
    <s v="MUJER"/>
    <n v="512557.9"/>
    <s v="ASALARIADO"/>
    <s v="SECTOR PRIVADO"/>
    <s v="SI"/>
    <x v="0"/>
    <s v="NO"/>
    <n v="35"/>
    <s v="No"/>
    <s v="No"/>
    <n v="512557.9"/>
    <s v="ASALARIADO"/>
    <n v="35"/>
  </r>
  <r>
    <n v="1920"/>
    <s v="MUJER"/>
    <n v="500000"/>
    <s v="ASALARIADO"/>
    <s v="SECTOR PRIVADO"/>
    <s v="SI"/>
    <x v="0"/>
    <s v="NO"/>
    <n v="57"/>
    <s v="No"/>
    <s v="No"/>
    <n v="500000"/>
    <s v="ASALARIADO"/>
    <n v="57"/>
  </r>
  <r>
    <n v="1921"/>
    <s v="HOMBRE"/>
    <n v="1744445"/>
    <s v="ASALARIADO"/>
    <s v="SECTOR PUBLICO"/>
    <s v="SI"/>
    <x v="0"/>
    <s v="NO"/>
    <n v="40"/>
    <s v="No"/>
    <s v="No"/>
    <n v="1744445"/>
    <s v="ASALARIADO"/>
    <n v="40"/>
  </r>
  <r>
    <n v="1922"/>
    <s v="MUJER"/>
    <n v="357576.42"/>
    <s v="ASALARIADO"/>
    <s v="SECTOR PRIVADO"/>
    <s v="SI"/>
    <x v="0"/>
    <s v="NO"/>
    <n v="35"/>
    <s v="No"/>
    <s v="No"/>
    <n v="357576.42"/>
    <s v="ASALARIADO"/>
    <n v="35"/>
  </r>
  <r>
    <n v="1923"/>
    <s v="HOMBRE"/>
    <n v="2724750"/>
    <s v="ASALARIADO"/>
    <s v="SECTOR PRIVADO"/>
    <s v="SI"/>
    <x v="0"/>
    <s v="NO"/>
    <n v="25"/>
    <s v="Atípico"/>
    <s v="No"/>
    <n v="2724750"/>
    <s v="ASALARIADO"/>
    <n v="25"/>
  </r>
  <r>
    <n v="1924"/>
    <s v="HOMBRE"/>
    <n v="655672"/>
    <s v="ASEGURADO VOLUNTARIO"/>
    <s v="SECTOR PRIVADO"/>
    <s v="SI"/>
    <x v="0"/>
    <s v="NO"/>
    <n v="58"/>
    <s v="No"/>
    <s v="No"/>
    <n v="655672"/>
    <s v="ASEGURADO VOLUNTARIO"/>
    <n v="58"/>
  </r>
  <r>
    <n v="1925"/>
    <s v="HOMBRE"/>
    <n v="1257384"/>
    <s v="PENSIONADOS EN SU PROPIO SISTEMA"/>
    <s v="SECTOR PUBLICO"/>
    <s v="SI"/>
    <x v="0"/>
    <s v="NO"/>
    <n v="68"/>
    <s v="No"/>
    <s v="No"/>
    <n v="1257384"/>
    <s v="PENSIONADOS EN SU PROPIO SISTEMA"/>
    <n v="68"/>
  </r>
  <r>
    <n v="1926"/>
    <s v="HOMBRE"/>
    <n v="385460.82"/>
    <s v="ASALARIADO"/>
    <s v="SECTOR PRIVADO"/>
    <s v="SI"/>
    <x v="0"/>
    <s v="NO"/>
    <n v="20"/>
    <s v="No"/>
    <s v="No"/>
    <n v="385460.82"/>
    <s v="ASALARIADO"/>
    <n v="20"/>
  </r>
  <r>
    <n v="1927"/>
    <s v="HOMBRE"/>
    <n v="454461.58"/>
    <s v="ASALARIADO"/>
    <s v="SECTOR PRIVADO"/>
    <s v="SI"/>
    <x v="0"/>
    <s v="SI"/>
    <n v="29"/>
    <s v="No"/>
    <s v="No"/>
    <n v="454461.58"/>
    <s v="ASALARIADO"/>
    <n v="29"/>
  </r>
  <r>
    <n v="1928"/>
    <s v="MUJER"/>
    <n v="277402"/>
    <s v="ASALARIADO"/>
    <s v="SECTOR PRIVADO"/>
    <s v="SI"/>
    <x v="0"/>
    <s v="NO"/>
    <n v="41"/>
    <s v="No"/>
    <s v="No"/>
    <n v="277402"/>
    <s v="ASALARIADO"/>
    <n v="41"/>
  </r>
  <r>
    <n v="1929"/>
    <s v="HOMBRE"/>
    <n v="297046"/>
    <s v="TRABAJADOR INDEPENDIENTE"/>
    <s v="SECTOR PRIVADO"/>
    <s v="SI"/>
    <x v="0"/>
    <s v="SI"/>
    <n v="27"/>
    <s v="No"/>
    <s v="No"/>
    <n v="297046"/>
    <s v="TRABAJADOR INDEPENDIENTE"/>
    <n v="27"/>
  </r>
  <r>
    <n v="1930"/>
    <s v="HOMBRE"/>
    <n v="1541263.51"/>
    <s v="ASALARIADO"/>
    <s v="SECTOR PRIVADO"/>
    <s v="SI"/>
    <x v="0"/>
    <s v="NO"/>
    <n v="46"/>
    <s v="No"/>
    <s v="No"/>
    <n v="1541263.51"/>
    <s v="ASALARIADO"/>
    <n v="46"/>
  </r>
  <r>
    <n v="1931"/>
    <s v="MUJER"/>
    <n v="1017485"/>
    <s v="TRABAJADOR INDEPENDIENTE"/>
    <s v="SECTOR PRIVADO"/>
    <s v="SI"/>
    <x v="0"/>
    <s v="NO"/>
    <n v="53"/>
    <s v="No"/>
    <s v="No"/>
    <n v="1017485"/>
    <s v="TRABAJADOR INDEPENDIENTE"/>
    <n v="53"/>
  </r>
  <r>
    <n v="1932"/>
    <s v="HOMBRE"/>
    <n v="1854952.25"/>
    <s v="ASALARIADO"/>
    <s v="SECTOR PRIVADO"/>
    <s v="SI"/>
    <x v="0"/>
    <s v="NO"/>
    <n v="33"/>
    <s v="No"/>
    <s v="No"/>
    <n v="1854952.25"/>
    <s v="ASALARIADO"/>
    <n v="33"/>
  </r>
  <r>
    <n v="1933"/>
    <s v="HOMBRE"/>
    <n v="315617"/>
    <s v="ASEGURADO VOLUNTARIO"/>
    <s v="SECTOR PRIVADO"/>
    <s v="SI"/>
    <x v="0"/>
    <s v="NO"/>
    <n v="56"/>
    <s v="No"/>
    <s v="No"/>
    <n v="315617"/>
    <s v="ASEGURADO VOLUNTARIO"/>
    <n v="56"/>
  </r>
  <r>
    <n v="1934"/>
    <s v="MUJER"/>
    <n v="310124"/>
    <s v="TRABAJADOR INDEPENDIENTE"/>
    <s v="SECTOR PRIVADO"/>
    <s v="SI"/>
    <x v="0"/>
    <s v="SI"/>
    <n v="59"/>
    <s v="No"/>
    <s v="No"/>
    <n v="310124"/>
    <s v="TRABAJADOR INDEPENDIENTE"/>
    <n v="59"/>
  </r>
  <r>
    <n v="1935"/>
    <s v="HOMBRE"/>
    <n v="240000"/>
    <s v="ASALARIADO"/>
    <s v="SECTOR PRIVADO"/>
    <s v="SI"/>
    <x v="0"/>
    <s v="NO"/>
    <n v="39"/>
    <s v="No"/>
    <s v="No"/>
    <n v="240000"/>
    <s v="ASALARIADO"/>
    <n v="39"/>
  </r>
  <r>
    <n v="1936"/>
    <s v="MUJER"/>
    <n v="446061.6"/>
    <s v="ASALARIADO"/>
    <s v="SECTOR PRIVADO"/>
    <s v="SI"/>
    <x v="0"/>
    <s v="SI"/>
    <n v="59"/>
    <s v="No"/>
    <s v="No"/>
    <n v="446061.6"/>
    <s v="ASALARIADO"/>
    <n v="59"/>
  </r>
  <r>
    <n v="1937"/>
    <s v="HOMBRE"/>
    <n v="566297"/>
    <s v="TRABAJADOR INDEPENDIENTE"/>
    <s v="SECTOR PRIVADO"/>
    <s v="SI"/>
    <x v="0"/>
    <s v="NO"/>
    <n v="49"/>
    <s v="No"/>
    <s v="No"/>
    <n v="566297"/>
    <s v="TRABAJADOR INDEPENDIENTE"/>
    <n v="49"/>
  </r>
  <r>
    <n v="1938"/>
    <s v="MUJER"/>
    <n v="50000"/>
    <s v="ASALARIADO"/>
    <s v="SECTOR PRIVADO"/>
    <s v="SI"/>
    <x v="0"/>
    <s v="SI"/>
    <n v="21"/>
    <s v="No"/>
    <s v="No"/>
    <n v="50000"/>
    <s v="ASALARIADO"/>
    <n v="21"/>
  </r>
  <r>
    <n v="1939"/>
    <s v="MUJER"/>
    <n v="394998"/>
    <s v="ASALARIADO"/>
    <s v="SECTOR PRIVADO"/>
    <s v="SI"/>
    <x v="0"/>
    <s v="NO"/>
    <n v="29"/>
    <s v="No"/>
    <s v="No"/>
    <n v="394998"/>
    <s v="ASALARIADO"/>
    <n v="29"/>
  </r>
  <r>
    <n v="1940"/>
    <s v="MUJER"/>
    <n v="320000"/>
    <s v="ASALARIADO"/>
    <s v="SECTOR PRIVADO"/>
    <s v="SI"/>
    <x v="0"/>
    <s v="NO"/>
    <n v="27"/>
    <s v="No"/>
    <s v="No"/>
    <n v="320000"/>
    <s v="ASALARIADO"/>
    <n v="27"/>
  </r>
  <r>
    <n v="1941"/>
    <s v="HOMBRE"/>
    <n v="953728.87"/>
    <s v="ASALARIADO"/>
    <s v="SECTOR PRIVADO"/>
    <s v="SI"/>
    <x v="0"/>
    <s v="NO"/>
    <n v="60"/>
    <s v="No"/>
    <s v="No"/>
    <n v="953728.87"/>
    <s v="ASALARIADO"/>
    <n v="60"/>
  </r>
  <r>
    <n v="1942"/>
    <s v="HOMBRE"/>
    <n v="507443.6"/>
    <s v="ASALARIADO"/>
    <s v="SECTOR PRIVADO"/>
    <s v="SI"/>
    <x v="0"/>
    <s v="NO"/>
    <n v="20"/>
    <s v="No"/>
    <s v="No"/>
    <n v="507443.6"/>
    <s v="ASALARIADO"/>
    <n v="20"/>
  </r>
  <r>
    <n v="1943"/>
    <s v="MUJER"/>
    <n v="995680"/>
    <s v="ASALARIADO"/>
    <s v="SECTOR PUBLICO"/>
    <s v="SI"/>
    <x v="0"/>
    <s v="NO"/>
    <n v="35"/>
    <s v="No"/>
    <s v="No"/>
    <n v="995680"/>
    <s v="ASALARIADO"/>
    <n v="35"/>
  </r>
  <r>
    <n v="1944"/>
    <s v="HOMBRE"/>
    <n v="278030"/>
    <s v="CONVENIOS ESPECIALES DE TRABAJADORES INDEPENDIENTES"/>
    <s v="SECTOR PRIVADO"/>
    <s v="SI"/>
    <x v="0"/>
    <s v="NO"/>
    <n v="64"/>
    <s v="No"/>
    <s v="No"/>
    <n v="278030"/>
    <s v="CONVENIOS ESPECIALES DE TRABAJADORES INDEPENDIENTES"/>
    <n v="64"/>
  </r>
  <r>
    <n v="1945"/>
    <s v="HOMBRE"/>
    <n v="340100.8"/>
    <s v="ASALARIADO"/>
    <s v="SECTOR PRIVADO"/>
    <s v="SI"/>
    <x v="0"/>
    <s v="NO"/>
    <n v="22"/>
    <s v="No"/>
    <s v="No"/>
    <n v="340100.8"/>
    <s v="ASALARIADO"/>
    <n v="22"/>
  </r>
  <r>
    <n v="1946"/>
    <s v="HOMBRE"/>
    <n v="889976.5"/>
    <s v="ASALARIADO"/>
    <s v="SECTOR PUBLICO"/>
    <s v="SI"/>
    <x v="0"/>
    <s v="NO"/>
    <n v="30"/>
    <s v="No"/>
    <s v="No"/>
    <n v="889976.5"/>
    <s v="ASALARIADO"/>
    <n v="30"/>
  </r>
  <r>
    <n v="1947"/>
    <s v="HOMBRE"/>
    <n v="558420.11"/>
    <s v="ASALARIADO"/>
    <s v="SECTOR PRIVADO"/>
    <s v="SI"/>
    <x v="0"/>
    <s v="NO"/>
    <n v="26"/>
    <s v="No"/>
    <s v="No"/>
    <n v="558420.11"/>
    <s v="ASALARIADO"/>
    <n v="26"/>
  </r>
  <r>
    <n v="1948"/>
    <s v="HOMBRE"/>
    <n v="478452"/>
    <s v="TRABAJADOR INDEPENDIENTE"/>
    <s v="SECTOR PRIVADO"/>
    <s v="SI"/>
    <x v="1"/>
    <s v="NO"/>
    <n v="49"/>
    <s v="No"/>
    <s v="No"/>
    <n v="478452"/>
    <s v="TRABAJADOR INDEPENDIENTE"/>
    <n v="49"/>
  </r>
  <r>
    <n v="1949"/>
    <s v="MUJER"/>
    <n v="594092"/>
    <s v="TRABAJADOR INDEPENDIENTE"/>
    <s v="SECTOR PRIVADO"/>
    <s v="SI"/>
    <x v="0"/>
    <s v="SI"/>
    <n v="54"/>
    <s v="No"/>
    <s v="No"/>
    <n v="594092"/>
    <s v="TRABAJADOR INDEPENDIENTE"/>
    <n v="54"/>
  </r>
  <r>
    <n v="1950"/>
    <s v="MUJER"/>
    <n v="1281095"/>
    <s v="ASALARIADO"/>
    <s v="SECTOR PUBLICO"/>
    <s v="SI"/>
    <x v="0"/>
    <s v="SI"/>
    <n v="43"/>
    <s v="No"/>
    <s v="No"/>
    <n v="1281095"/>
    <s v="ASALARIADO"/>
    <n v="43"/>
  </r>
  <r>
    <n v="1951"/>
    <s v="HOMBRE"/>
    <n v="610146"/>
    <s v="ASEGURADO VOLUNTARIO"/>
    <s v="SECTOR PRIVADO"/>
    <s v="SI"/>
    <x v="0"/>
    <s v="NO"/>
    <n v="49"/>
    <s v="No"/>
    <s v="No"/>
    <n v="610146"/>
    <s v="ASEGURADO VOLUNTARIO"/>
    <n v="49"/>
  </r>
  <r>
    <n v="1952"/>
    <s v="HOMBRE"/>
    <n v="278030"/>
    <s v="CONVENIOS ESPECIALES DE TRABAJADORES INDEPENDIENTES"/>
    <s v="SECTOR PRIVADO"/>
    <s v="SI"/>
    <x v="0"/>
    <s v="NO"/>
    <n v="55"/>
    <s v="No"/>
    <s v="No"/>
    <n v="278030"/>
    <s v="CONVENIOS ESPECIALES DE TRABAJADORES INDEPENDIENTES"/>
    <n v="55"/>
  </r>
  <r>
    <n v="1953"/>
    <s v="MUJER"/>
    <n v="752666"/>
    <s v="ASALARIADO"/>
    <s v="SECTOR PRIVADO"/>
    <s v="SI"/>
    <x v="0"/>
    <s v="NO"/>
    <n v="31"/>
    <s v="No"/>
    <s v="No"/>
    <n v="752666"/>
    <s v="ASALARIADO"/>
    <n v="31"/>
  </r>
  <r>
    <n v="1954"/>
    <s v="HOMBRE"/>
    <n v="96000"/>
    <s v="ASALARIADO"/>
    <s v="SECTOR PRIVADO"/>
    <s v="SI"/>
    <x v="1"/>
    <s v="NO"/>
    <n v="47"/>
    <s v="No"/>
    <s v="No"/>
    <n v="96000"/>
    <s v="ASALARIADO"/>
    <n v="47"/>
  </r>
  <r>
    <n v="1955"/>
    <s v="MUJER"/>
    <n v="363604.49"/>
    <s v="ASALARIADO"/>
    <s v="SECTOR PRIVADO"/>
    <s v="SI"/>
    <x v="0"/>
    <s v="NO"/>
    <n v="21"/>
    <s v="No"/>
    <s v="No"/>
    <n v="363604.49"/>
    <s v="ASALARIADO"/>
    <n v="21"/>
  </r>
  <r>
    <n v="1956"/>
    <s v="HOMBRE"/>
    <n v="1094727.6000000001"/>
    <s v="PENSIONADOS EN SU PROPIO SISTEMA"/>
    <s v="SECTOR PUBLICO"/>
    <s v="SI"/>
    <x v="0"/>
    <s v="NO"/>
    <n v="70"/>
    <s v="No"/>
    <s v="No"/>
    <n v="1094727.6000000001"/>
    <s v="PENSIONADOS EN SU PROPIO SISTEMA"/>
    <n v="70"/>
  </r>
  <r>
    <n v="1957"/>
    <s v="MUJER"/>
    <n v="297046"/>
    <s v="ASEGURADO VOLUNTARIO"/>
    <s v="SECTOR PRIVADO"/>
    <s v="SI"/>
    <x v="0"/>
    <s v="NO"/>
    <n v="25"/>
    <s v="No"/>
    <s v="No"/>
    <n v="297046"/>
    <s v="ASEGURADO VOLUNTARIO"/>
    <n v="25"/>
  </r>
  <r>
    <n v="1958"/>
    <s v="HOMBRE"/>
    <n v="297046"/>
    <s v="ASEGURADO VOLUNTARIO"/>
    <s v="SECTOR PRIVADO"/>
    <s v="SI"/>
    <x v="0"/>
    <s v="NO"/>
    <n v="45"/>
    <s v="No"/>
    <s v="No"/>
    <n v="297046"/>
    <s v="ASEGURADO VOLUNTARIO"/>
    <n v="45"/>
  </r>
  <r>
    <n v="1959"/>
    <s v="MUJER"/>
    <n v="350899.48"/>
    <s v="ASALARIADO"/>
    <s v="SECTOR PRIVADO"/>
    <s v="SI"/>
    <x v="1"/>
    <s v="NO"/>
    <n v="38"/>
    <s v="No"/>
    <s v="No"/>
    <n v="350899.48"/>
    <s v="ASALARIADO"/>
    <n v="38"/>
  </r>
  <r>
    <n v="1960"/>
    <s v="HOMBRE"/>
    <n v="639148"/>
    <s v="TRABAJADOR INDEPENDIENTE"/>
    <s v="SECTOR PRIVADO"/>
    <s v="SI"/>
    <x v="0"/>
    <s v="SI"/>
    <n v="50"/>
    <s v="No"/>
    <s v="No"/>
    <n v="639148"/>
    <s v="TRABAJADOR INDEPENDIENTE"/>
    <n v="50"/>
  </r>
  <r>
    <n v="1961"/>
    <s v="MUJER"/>
    <n v="798237"/>
    <s v="ASALARIADO"/>
    <s v="SECTOR PUBLICO"/>
    <s v="SI"/>
    <x v="0"/>
    <s v="SI"/>
    <n v="36"/>
    <s v="No"/>
    <s v="No"/>
    <n v="798237"/>
    <s v="ASALARIADO"/>
    <n v="36"/>
  </r>
  <r>
    <n v="1962"/>
    <s v="HOMBRE"/>
    <n v="445567"/>
    <s v="TRABAJADOR INDEPENDIENTE"/>
    <s v="SECTOR PRIVADO"/>
    <s v="SI"/>
    <x v="0"/>
    <s v="SI"/>
    <n v="33"/>
    <s v="No"/>
    <s v="No"/>
    <n v="445567"/>
    <s v="TRABAJADOR INDEPENDIENTE"/>
    <n v="33"/>
  </r>
  <r>
    <n v="1963"/>
    <s v="HOMBRE"/>
    <n v="537540"/>
    <s v="ASALARIADO"/>
    <s v="SECTOR PRIVADO"/>
    <s v="SI"/>
    <x v="0"/>
    <s v="NO"/>
    <n v="36"/>
    <s v="No"/>
    <s v="No"/>
    <n v="537540"/>
    <s v="ASALARIADO"/>
    <n v="36"/>
  </r>
  <r>
    <n v="1964"/>
    <s v="HOMBRE"/>
    <n v="300018"/>
    <s v="TRABAJADOR INDEPENDIENTE"/>
    <s v="SECTOR PRIVADO"/>
    <s v="SI"/>
    <x v="0"/>
    <s v="NO"/>
    <n v="71"/>
    <s v="No"/>
    <s v="No"/>
    <n v="300018"/>
    <s v="TRABAJADOR INDEPENDIENTE"/>
    <n v="71"/>
  </r>
  <r>
    <n v="1965"/>
    <s v="HOMBRE"/>
    <n v="1500808.75"/>
    <s v="ASALARIADO"/>
    <s v="SECTOR PRIVADO"/>
    <s v="SI"/>
    <x v="0"/>
    <s v="NO"/>
    <n v="37"/>
    <s v="No"/>
    <s v="No"/>
    <n v="1500808.75"/>
    <s v="ASALARIADO"/>
    <n v="37"/>
  </r>
  <r>
    <n v="1966"/>
    <s v="MUJER"/>
    <n v="285000"/>
    <s v="ASALARIADO"/>
    <s v="SECTOR PRIVADO"/>
    <s v="SI"/>
    <x v="0"/>
    <s v="NO"/>
    <n v="27"/>
    <s v="No"/>
    <s v="No"/>
    <n v="285000"/>
    <s v="ASALARIADO"/>
    <n v="27"/>
  </r>
  <r>
    <n v="1967"/>
    <s v="HOMBRE"/>
    <n v="282305"/>
    <s v="TRABAJADOR INDEPENDIENTE"/>
    <s v="SECTOR PRIVADO"/>
    <s v="SI"/>
    <x v="0"/>
    <s v="NO"/>
    <n v="29"/>
    <s v="No"/>
    <s v="No"/>
    <n v="282305"/>
    <s v="TRABAJADOR INDEPENDIENTE"/>
    <n v="29"/>
  </r>
  <r>
    <n v="1968"/>
    <s v="HOMBRE"/>
    <n v="2546628.4"/>
    <s v="ASALARIADO"/>
    <s v="SECTOR PUBLICO"/>
    <s v="SI"/>
    <x v="0"/>
    <s v="NO"/>
    <n v="59"/>
    <s v="Atípico"/>
    <s v="No"/>
    <n v="2546628.4"/>
    <s v="ASALARIADO"/>
    <n v="59"/>
  </r>
  <r>
    <n v="1969"/>
    <s v="HOMBRE"/>
    <n v="461935.5"/>
    <s v="ASALARIADO"/>
    <s v="SECTOR PRIVADO"/>
    <s v="SI"/>
    <x v="0"/>
    <s v="NO"/>
    <n v="28"/>
    <s v="No"/>
    <s v="No"/>
    <n v="461935.5"/>
    <s v="ASALARIADO"/>
    <n v="28"/>
  </r>
  <r>
    <n v="1970"/>
    <s v="MUJER"/>
    <n v="212356.1"/>
    <s v="ASALARIADO"/>
    <s v="SECTOR PRIVADO"/>
    <s v="SI"/>
    <x v="0"/>
    <s v="NO"/>
    <n v="27"/>
    <s v="No"/>
    <s v="No"/>
    <n v="212356.1"/>
    <s v="ASALARIADO"/>
    <n v="27"/>
  </r>
  <r>
    <n v="1971"/>
    <s v="HOMBRE"/>
    <n v="297046"/>
    <s v="TRABAJADOR INDEPENDIENTE"/>
    <s v="SECTOR PRIVADO"/>
    <s v="SI"/>
    <x v="0"/>
    <s v="SI"/>
    <n v="38"/>
    <s v="No"/>
    <s v="No"/>
    <n v="297046"/>
    <s v="TRABAJADOR INDEPENDIENTE"/>
    <n v="38"/>
  </r>
  <r>
    <n v="1972"/>
    <s v="MUJER"/>
    <n v="367734"/>
    <s v="TRABAJADOR INDEPENDIENTE"/>
    <s v="SECTOR PRIVADO"/>
    <s v="SI"/>
    <x v="0"/>
    <s v="NO"/>
    <n v="45"/>
    <s v="No"/>
    <s v="No"/>
    <n v="367734"/>
    <s v="TRABAJADOR INDEPENDIENTE"/>
    <n v="45"/>
  </r>
  <r>
    <n v="1973"/>
    <s v="MUJER"/>
    <n v="355311.3"/>
    <s v="ASALARIADO"/>
    <s v="SECTOR PUBLICO"/>
    <s v="SI"/>
    <x v="0"/>
    <s v="NO"/>
    <n v="46"/>
    <s v="No"/>
    <s v="No"/>
    <n v="355311.3"/>
    <s v="ASALARIADO"/>
    <n v="46"/>
  </r>
  <r>
    <n v="1974"/>
    <s v="HOMBRE"/>
    <n v="4340894"/>
    <s v="PENSIONADOS EN SU PROPIO SISTEMA"/>
    <s v="SECTOR PUBLICO"/>
    <s v="SI"/>
    <x v="0"/>
    <s v="NO"/>
    <n v="54"/>
    <s v="Atípico"/>
    <s v="No"/>
    <n v="4340894"/>
    <s v="PENSIONADOS EN SU PROPIO SISTEMA"/>
    <n v="54"/>
  </r>
  <r>
    <n v="1975"/>
    <s v="MUJER"/>
    <n v="300056"/>
    <s v="PENSIONADOS EN SU PROPIO SISTEMA"/>
    <s v="SECTOR PUBLICO"/>
    <s v="SI"/>
    <x v="0"/>
    <s v="NO"/>
    <n v="60"/>
    <s v="No"/>
    <s v="No"/>
    <n v="300056"/>
    <s v="PENSIONADOS EN SU PROPIO SISTEMA"/>
    <n v="60"/>
  </r>
  <r>
    <n v="1976"/>
    <s v="HOMBRE"/>
    <n v="222597.23"/>
    <s v="ASALARIADO"/>
    <s v="SECTOR PRIVADO"/>
    <s v="SI"/>
    <x v="0"/>
    <s v="NO"/>
    <n v="23"/>
    <s v="No"/>
    <s v="No"/>
    <n v="222597.23"/>
    <s v="ASALARIADO"/>
    <n v="23"/>
  </r>
  <r>
    <n v="1977"/>
    <s v="HOMBRE"/>
    <n v="409746"/>
    <s v="TRABAJADOR INDEPENDIENTE"/>
    <s v="SECTOR PRIVADO"/>
    <s v="SI"/>
    <x v="0"/>
    <s v="SI"/>
    <n v="30"/>
    <s v="No"/>
    <s v="No"/>
    <n v="409746"/>
    <s v="TRABAJADOR INDEPENDIENTE"/>
    <n v="30"/>
  </r>
  <r>
    <n v="1978"/>
    <s v="HOMBRE"/>
    <n v="346474.5"/>
    <s v="ASALARIADO"/>
    <s v="SECTOR PRIVADO"/>
    <s v="SI"/>
    <x v="0"/>
    <s v="NO"/>
    <n v="28"/>
    <s v="No"/>
    <s v="No"/>
    <n v="346474.5"/>
    <s v="ASALARIADO"/>
    <n v="28"/>
  </r>
  <r>
    <n v="1979"/>
    <s v="HOMBRE"/>
    <n v="278030"/>
    <s v="CONVENIOS ESPECIALES DE TRABAJADORES INDEPENDIENTES"/>
    <s v="SECTOR PRIVADO"/>
    <s v="SI"/>
    <x v="0"/>
    <s v="NO"/>
    <n v="86"/>
    <s v="No"/>
    <s v="No"/>
    <n v="278030"/>
    <s v="CONVENIOS ESPECIALES DE TRABAJADORES INDEPENDIENTES"/>
    <n v="86"/>
  </r>
  <r>
    <n v="1980"/>
    <s v="HOMBRE"/>
    <n v="278030.99"/>
    <s v="CONVENIOS ESPECIALES DE TRABAJADORES INDEPENDIENTES"/>
    <s v="SECTOR PRIVADO"/>
    <s v="SI"/>
    <x v="0"/>
    <s v="NO"/>
    <n v="27"/>
    <s v="No"/>
    <s v="No"/>
    <n v="278030.99"/>
    <s v="CONVENIOS ESPECIALES DE TRABAJADORES INDEPENDIENTES"/>
    <n v="27"/>
  </r>
  <r>
    <n v="1981"/>
    <s v="HOMBRE"/>
    <n v="530000"/>
    <s v="ASALARIADO"/>
    <s v="SECTOR PRIVADO"/>
    <s v="SI"/>
    <x v="0"/>
    <s v="NO"/>
    <n v="24"/>
    <s v="No"/>
    <s v="No"/>
    <n v="530000"/>
    <s v="ASALARIADO"/>
    <n v="24"/>
  </r>
  <r>
    <n v="1982"/>
    <s v="MUJER"/>
    <n v="1583743"/>
    <s v="ASALARIADO"/>
    <s v="SECTOR PUBLICO"/>
    <s v="SI"/>
    <x v="0"/>
    <s v="NO"/>
    <n v="58"/>
    <s v="No"/>
    <s v="No"/>
    <n v="1583743"/>
    <s v="ASALARIADO"/>
    <n v="58"/>
  </r>
  <r>
    <n v="1983"/>
    <s v="MUJER"/>
    <n v="1178626"/>
    <s v="ASALARIADO"/>
    <s v="SECTOR PUBLICO"/>
    <s v="SI"/>
    <x v="0"/>
    <s v="NO"/>
    <n v="36"/>
    <s v="No"/>
    <s v="No"/>
    <n v="1178626"/>
    <s v="ASALARIADO"/>
    <n v="36"/>
  </r>
  <r>
    <n v="1984"/>
    <s v="HOMBRE"/>
    <n v="297045"/>
    <s v="ASEGURADO VOLUNTARIO"/>
    <s v="SECTOR PRIVADO"/>
    <s v="SI"/>
    <x v="0"/>
    <s v="NO"/>
    <n v="78"/>
    <s v="No"/>
    <s v="No"/>
    <n v="297045"/>
    <s v="ASEGURADO VOLUNTARIO"/>
    <n v="78"/>
  </r>
  <r>
    <n v="1985"/>
    <s v="MUJER"/>
    <n v="484699.48"/>
    <s v="ASALARIADO"/>
    <s v="SECTOR PRIVADO"/>
    <s v="SI"/>
    <x v="0"/>
    <s v="NO"/>
    <n v="21"/>
    <s v="No"/>
    <s v="No"/>
    <n v="484699.48"/>
    <s v="ASALARIADO"/>
    <n v="21"/>
  </r>
  <r>
    <n v="1986"/>
    <s v="HOMBRE"/>
    <n v="1782316"/>
    <s v="ASALARIADO"/>
    <s v="SECTOR PUBLICO"/>
    <s v="SI"/>
    <x v="0"/>
    <s v="SI"/>
    <n v="50"/>
    <s v="No"/>
    <s v="No"/>
    <n v="1782316"/>
    <s v="ASALARIADO"/>
    <n v="50"/>
  </r>
  <r>
    <n v="1987"/>
    <s v="MUJER"/>
    <n v="454673.58"/>
    <s v="ASALARIADO"/>
    <s v="SECTOR PRIVADO"/>
    <s v="SI"/>
    <x v="0"/>
    <s v="NO"/>
    <n v="39"/>
    <s v="No"/>
    <s v="No"/>
    <n v="454673.58"/>
    <s v="ASALARIADO"/>
    <n v="39"/>
  </r>
  <r>
    <n v="1988"/>
    <s v="MUJER"/>
    <n v="120000"/>
    <s v="ASALARIADO"/>
    <s v="SECTOR PRIVADO"/>
    <s v="SI"/>
    <x v="0"/>
    <s v="NO"/>
    <n v="32"/>
    <s v="No"/>
    <s v="No"/>
    <n v="120000"/>
    <s v="ASALARIADO"/>
    <n v="32"/>
  </r>
  <r>
    <n v="1989"/>
    <s v="HOMBRE"/>
    <n v="513274"/>
    <s v="ASALARIADO"/>
    <s v="SECTOR PUBLICO"/>
    <s v="SI"/>
    <x v="0"/>
    <s v="NO"/>
    <n v="57"/>
    <s v="No"/>
    <s v="No"/>
    <n v="513274"/>
    <s v="ASALARIADO"/>
    <n v="57"/>
  </r>
  <r>
    <n v="1990"/>
    <s v="MUJER"/>
    <n v="457059"/>
    <s v="ASALARIADO"/>
    <s v="SECTOR PUBLICO"/>
    <s v="SI"/>
    <x v="0"/>
    <s v="SI"/>
    <n v="59"/>
    <s v="No"/>
    <s v="No"/>
    <n v="457059"/>
    <s v="ASALARIADO"/>
    <n v="59"/>
  </r>
  <r>
    <n v="1991"/>
    <s v="MUJER"/>
    <n v="1708013"/>
    <s v="PENSIONADOS EN SU PROPIO SISTEMA"/>
    <s v="SECTOR PUBLICO"/>
    <s v="SI"/>
    <x v="0"/>
    <s v="NO"/>
    <n v="57"/>
    <s v="No"/>
    <s v="No"/>
    <n v="1708013"/>
    <s v="PENSIONADOS EN SU PROPIO SISTEMA"/>
    <n v="57"/>
  </r>
  <r>
    <n v="1992"/>
    <s v="HOMBRE"/>
    <n v="362989.67"/>
    <s v="ASALARIADO"/>
    <s v="SECTOR PRIVADO"/>
    <s v="SI"/>
    <x v="0"/>
    <s v="NO"/>
    <n v="20"/>
    <s v="No"/>
    <s v="No"/>
    <n v="362989.67"/>
    <s v="ASALARIADO"/>
    <n v="20"/>
  </r>
  <r>
    <n v="1993"/>
    <s v="HOMBRE"/>
    <n v="393714"/>
    <s v="ASALARIADO"/>
    <s v="SECTOR PRIVADO"/>
    <s v="SI"/>
    <x v="0"/>
    <s v="NO"/>
    <n v="48"/>
    <s v="No"/>
    <s v="No"/>
    <n v="393714"/>
    <s v="ASALARIADO"/>
    <n v="48"/>
  </r>
  <r>
    <n v="1994"/>
    <s v="HOMBRE"/>
    <n v="444719"/>
    <s v="TRABAJADOR INDEPENDIENTE"/>
    <s v="SECTOR PRIVADO"/>
    <s v="SI"/>
    <x v="0"/>
    <s v="SI"/>
    <n v="36"/>
    <s v="No"/>
    <s v="No"/>
    <n v="444719"/>
    <s v="TRABAJADOR INDEPENDIENTE"/>
    <n v="36"/>
  </r>
  <r>
    <n v="1995"/>
    <s v="HOMBRE"/>
    <n v="1352723.7"/>
    <s v="ASALARIADO"/>
    <s v="SECTOR PUBLICO"/>
    <s v="SI"/>
    <x v="0"/>
    <s v="NO"/>
    <n v="29"/>
    <s v="No"/>
    <s v="No"/>
    <n v="1352723.7"/>
    <s v="ASALARIADO"/>
    <n v="29"/>
  </r>
  <r>
    <n v="1996"/>
    <s v="HOMBRE"/>
    <n v="299647"/>
    <s v="TRABAJADOR INDEPENDIENTE"/>
    <s v="SECTOR PRIVADO"/>
    <s v="SI"/>
    <x v="0"/>
    <s v="SI"/>
    <n v="38"/>
    <s v="No"/>
    <s v="No"/>
    <n v="299647"/>
    <s v="TRABAJADOR INDEPENDIENTE"/>
    <n v="38"/>
  </r>
  <r>
    <n v="1997"/>
    <s v="MUJER"/>
    <n v="141509.48000000001"/>
    <s v="PENSIONADOS EN SU PROPIO SISTEMA"/>
    <s v="SECTOR PUBLICO"/>
    <s v="SI"/>
    <x v="0"/>
    <s v="NO"/>
    <n v="91"/>
    <s v="No"/>
    <s v="No"/>
    <n v="141509.48000000001"/>
    <s v="PENSIONADOS EN SU PROPIO SISTEMA"/>
    <n v="91"/>
  </r>
  <r>
    <n v="1998"/>
    <s v="MUJER"/>
    <n v="350000"/>
    <s v="ASALARIADO"/>
    <s v="SECTOR PUBLICO"/>
    <s v="SI"/>
    <x v="0"/>
    <s v="NO"/>
    <n v="41"/>
    <s v="No"/>
    <s v="No"/>
    <n v="350000"/>
    <s v="ASALARIADO"/>
    <n v="41"/>
  </r>
  <r>
    <n v="1999"/>
    <s v="MUJER"/>
    <n v="127421.8"/>
    <s v="ASALARIADO"/>
    <s v="SECTOR PRIVADO"/>
    <s v="SI"/>
    <x v="0"/>
    <s v="NO"/>
    <n v="25"/>
    <s v="No"/>
    <s v="No"/>
    <n v="127421.8"/>
    <s v="ASALARIADO"/>
    <n v="25"/>
  </r>
  <r>
    <n v="2000"/>
    <s v="HOMBRE"/>
    <n v="266719"/>
    <s v="ASALARIADO"/>
    <s v="SECTOR PRIVADO"/>
    <s v="SI"/>
    <x v="0"/>
    <s v="NO"/>
    <n v="36"/>
    <s v="No"/>
    <s v="No"/>
    <n v="266719"/>
    <s v="ASALARIADO"/>
    <n v="36"/>
  </r>
  <r>
    <n v="2001"/>
    <s v="MUJER"/>
    <n v="766198.68"/>
    <s v="ASALARIADO"/>
    <s v="SECTOR PUBLICO"/>
    <s v="SI"/>
    <x v="1"/>
    <s v="NO"/>
    <n v="36"/>
    <s v="No"/>
    <s v="No"/>
    <n v="766198.68"/>
    <s v="ASALARIADO"/>
    <n v="36"/>
  </r>
  <r>
    <n v="2002"/>
    <s v="HOMBRE"/>
    <n v="1528849.72"/>
    <s v="ASALARIADO"/>
    <s v="SECTOR PUBLICO"/>
    <s v="SI"/>
    <x v="0"/>
    <s v="NO"/>
    <n v="45"/>
    <s v="No"/>
    <s v="No"/>
    <n v="1528849.72"/>
    <s v="ASALARIADO"/>
    <n v="45"/>
  </r>
  <r>
    <n v="2003"/>
    <s v="HOMBRE"/>
    <n v="297047"/>
    <s v="TRABAJADOR INDEPENDIENTE"/>
    <s v="SECTOR PRIVADO"/>
    <s v="SI"/>
    <x v="0"/>
    <s v="NO"/>
    <n v="59"/>
    <s v="No"/>
    <s v="No"/>
    <n v="297047"/>
    <s v="TRABAJADOR INDEPENDIENTE"/>
    <n v="59"/>
  </r>
  <r>
    <n v="2004"/>
    <s v="MUJER"/>
    <n v="50000"/>
    <s v="ASALARIADO"/>
    <s v="SECTOR PRIVADO"/>
    <s v="SI"/>
    <x v="0"/>
    <s v="NO"/>
    <n v="40"/>
    <s v="No"/>
    <s v="No"/>
    <n v="50000"/>
    <s v="ASALARIADO"/>
    <n v="40"/>
  </r>
  <r>
    <n v="2005"/>
    <s v="HOMBRE"/>
    <n v="379361"/>
    <s v="ASALARIADO"/>
    <s v="SECTOR PRIVADO"/>
    <s v="SI"/>
    <x v="0"/>
    <s v="NO"/>
    <n v="39"/>
    <s v="No"/>
    <s v="No"/>
    <n v="379361"/>
    <s v="ASALARIADO"/>
    <n v="39"/>
  </r>
  <r>
    <n v="2006"/>
    <s v="HOMBRE"/>
    <n v="594388.81000000006"/>
    <s v="ASALARIADO"/>
    <s v="SECTOR PRIVADO"/>
    <s v="SI"/>
    <x v="0"/>
    <s v="NO"/>
    <n v="24"/>
    <s v="No"/>
    <s v="No"/>
    <n v="594388.81000000006"/>
    <s v="ASALARIADO"/>
    <n v="24"/>
  </r>
  <r>
    <n v="2007"/>
    <s v="MUJER"/>
    <n v="354029.89"/>
    <s v="ASALARIADO"/>
    <s v="SECTOR PRIVADO"/>
    <s v="SI"/>
    <x v="0"/>
    <s v="NO"/>
    <n v="33"/>
    <s v="No"/>
    <s v="No"/>
    <n v="354029.89"/>
    <s v="ASALARIADO"/>
    <n v="33"/>
  </r>
  <r>
    <n v="2008"/>
    <s v="HOMBRE"/>
    <n v="342027"/>
    <s v="ASALARIADO"/>
    <s v="SECTOR PRIVADO"/>
    <s v="SI"/>
    <x v="0"/>
    <s v="NO"/>
    <n v="53"/>
    <s v="No"/>
    <s v="No"/>
    <n v="342027"/>
    <s v="ASALARIADO"/>
    <n v="53"/>
  </r>
  <r>
    <n v="2009"/>
    <s v="MUJER"/>
    <n v="1059620"/>
    <s v="ASEGURADO VOLUNTARIO"/>
    <s v="SECTOR PRIVADO"/>
    <s v="SI"/>
    <x v="1"/>
    <s v="NO"/>
    <n v="76"/>
    <s v="No"/>
    <s v="No"/>
    <n v="1059620"/>
    <s v="ASEGURADO VOLUNTARIO"/>
    <n v="76"/>
  </r>
  <r>
    <n v="2010"/>
    <s v="MUJER"/>
    <n v="233537.36"/>
    <s v="ASALARIADO"/>
    <s v="SECTOR PRIVADO"/>
    <s v="SI"/>
    <x v="0"/>
    <s v="NO"/>
    <n v="33"/>
    <s v="No"/>
    <s v="No"/>
    <n v="233537.36"/>
    <s v="ASALARIADO"/>
    <n v="33"/>
  </r>
  <r>
    <n v="2011"/>
    <s v="HOMBRE"/>
    <n v="2161351.1"/>
    <s v="ASALARIADO"/>
    <s v="SECTOR PUBLICO"/>
    <s v="SI"/>
    <x v="0"/>
    <s v="NO"/>
    <n v="56"/>
    <s v="No"/>
    <s v="No"/>
    <n v="2161351.1"/>
    <s v="ASALARIADO"/>
    <n v="56"/>
  </r>
  <r>
    <n v="2012"/>
    <s v="HOMBRE"/>
    <n v="158034.53"/>
    <s v="ASALARIADO"/>
    <s v="SECTOR PRIVADO"/>
    <s v="SI"/>
    <x v="1"/>
    <s v="SI"/>
    <n v="34"/>
    <s v="No"/>
    <s v="No"/>
    <n v="158034.53"/>
    <s v="ASALARIADO"/>
    <n v="34"/>
  </r>
  <r>
    <n v="2013"/>
    <s v="HOMBRE"/>
    <n v="433085"/>
    <s v="TRABAJADOR INDEPENDIENTE"/>
    <s v="SECTOR PRIVADO"/>
    <s v="SI"/>
    <x v="0"/>
    <s v="SI"/>
    <n v="46"/>
    <s v="No"/>
    <s v="No"/>
    <n v="433085"/>
    <s v="TRABAJADOR INDEPENDIENTE"/>
    <n v="46"/>
  </r>
  <r>
    <n v="2014"/>
    <s v="HOMBRE"/>
    <n v="765111.68"/>
    <s v="PENSIONADOS EN SU PROPIO SISTEMA"/>
    <s v="SECTOR PUBLICO"/>
    <s v="SI"/>
    <x v="0"/>
    <s v="NO"/>
    <n v="62"/>
    <s v="No"/>
    <s v="No"/>
    <n v="765111.68"/>
    <s v="PENSIONADOS EN SU PROPIO SISTEMA"/>
    <n v="62"/>
  </r>
  <r>
    <n v="2015"/>
    <s v="HOMBRE"/>
    <n v="175000"/>
    <s v="ASALARIADO"/>
    <s v="SECTOR PRIVADO"/>
    <s v="SI"/>
    <x v="0"/>
    <s v="NO"/>
    <n v="39"/>
    <s v="No"/>
    <s v="No"/>
    <n v="175000"/>
    <s v="ASALARIADO"/>
    <n v="39"/>
  </r>
  <r>
    <n v="2016"/>
    <s v="HOMBRE"/>
    <n v="611409"/>
    <s v="TRABAJADOR INDEPENDIENTE"/>
    <s v="SECTOR PRIVADO"/>
    <s v="SI"/>
    <x v="0"/>
    <s v="SI"/>
    <n v="68"/>
    <s v="No"/>
    <s v="No"/>
    <n v="611409"/>
    <s v="TRABAJADOR INDEPENDIENTE"/>
    <n v="68"/>
  </r>
  <r>
    <n v="2017"/>
    <s v="HOMBRE"/>
    <n v="405473.29"/>
    <s v="ASALARIADO"/>
    <s v="SECTOR PRIVADO"/>
    <s v="SI"/>
    <x v="1"/>
    <s v="NO"/>
    <n v="29"/>
    <s v="No"/>
    <s v="No"/>
    <n v="405473.29"/>
    <s v="ASALARIADO"/>
    <n v="29"/>
  </r>
  <r>
    <n v="2018"/>
    <s v="MUJER"/>
    <n v="297046"/>
    <s v="ASEGURADO VOLUNTARIO"/>
    <s v="SECTOR PRIVADO"/>
    <s v="NO"/>
    <x v="0"/>
    <s v="SI"/>
    <n v="27"/>
    <s v="No"/>
    <s v="No"/>
    <n v="297046"/>
    <s v="ASEGURADO VOLUNTARIO"/>
    <n v="27"/>
  </r>
  <r>
    <n v="2019"/>
    <s v="MUJER"/>
    <n v="297046"/>
    <s v="ASEGURADO VOLUNTARIO"/>
    <s v="SECTOR PRIVADO"/>
    <s v="SI"/>
    <x v="0"/>
    <s v="NO"/>
    <n v="26"/>
    <s v="No"/>
    <s v="No"/>
    <n v="297046"/>
    <s v="ASEGURADO VOLUNTARIO"/>
    <n v="26"/>
  </r>
  <r>
    <n v="2020"/>
    <s v="MUJER"/>
    <n v="970529.5"/>
    <s v="ASALARIADO"/>
    <s v="SECTOR PUBLICO"/>
    <s v="SI"/>
    <x v="0"/>
    <s v="NO"/>
    <n v="37"/>
    <s v="No"/>
    <s v="No"/>
    <n v="970529.5"/>
    <s v="ASALARIADO"/>
    <n v="37"/>
  </r>
  <r>
    <n v="2021"/>
    <s v="MUJER"/>
    <n v="1789161.05"/>
    <s v="ASALARIADO"/>
    <s v="SECTOR PUBLICO"/>
    <s v="SI"/>
    <x v="0"/>
    <s v="NO"/>
    <n v="41"/>
    <s v="No"/>
    <s v="No"/>
    <n v="1789161.05"/>
    <s v="ASALARIADO"/>
    <n v="41"/>
  </r>
  <r>
    <n v="2022"/>
    <s v="HOMBRE"/>
    <n v="417000"/>
    <s v="ASALARIADO"/>
    <s v="SECTOR PRIVADO"/>
    <s v="SI"/>
    <x v="0"/>
    <s v="NO"/>
    <n v="42"/>
    <s v="No"/>
    <s v="No"/>
    <n v="417000"/>
    <s v="ASALARIADO"/>
    <n v="42"/>
  </r>
  <r>
    <n v="2023"/>
    <s v="HOMBRE"/>
    <n v="500000"/>
    <s v="TRABAJADOR INDEPENDIENTE"/>
    <s v="SECTOR PRIVADO"/>
    <s v="SI"/>
    <x v="0"/>
    <s v="NO"/>
    <n v="31"/>
    <s v="No"/>
    <s v="No"/>
    <n v="500000"/>
    <s v="TRABAJADOR INDEPENDIENTE"/>
    <n v="31"/>
  </r>
  <r>
    <n v="2024"/>
    <s v="HOMBRE"/>
    <n v="351360"/>
    <s v="ASALARIADO"/>
    <s v="SECTOR PRIVADO"/>
    <s v="SI"/>
    <x v="0"/>
    <s v="SI"/>
    <n v="61"/>
    <s v="No"/>
    <s v="No"/>
    <n v="351360"/>
    <s v="ASALARIADO"/>
    <n v="61"/>
  </r>
  <r>
    <n v="2025"/>
    <s v="MUJER"/>
    <n v="297046"/>
    <s v="ASEGURADO VOLUNTARIO"/>
    <s v="SECTOR PRIVADO"/>
    <s v="NO"/>
    <x v="0"/>
    <s v="SI"/>
    <n v="54"/>
    <s v="No"/>
    <s v="No"/>
    <n v="297046"/>
    <s v="ASEGURADO VOLUNTARIO"/>
    <n v="54"/>
  </r>
  <r>
    <n v="2026"/>
    <s v="MUJER"/>
    <n v="297042"/>
    <s v="TRABAJADOR INDEPENDIENTE"/>
    <s v="SECTOR PRIVADO"/>
    <s v="SI"/>
    <x v="0"/>
    <s v="NO"/>
    <n v="25"/>
    <s v="No"/>
    <s v="No"/>
    <n v="297042"/>
    <s v="TRABAJADOR INDEPENDIENTE"/>
    <n v="25"/>
  </r>
  <r>
    <n v="2027"/>
    <s v="HOMBRE"/>
    <n v="356455"/>
    <s v="TRABAJADOR INDEPENDIENTE"/>
    <s v="SECTOR PRIVADO"/>
    <s v="SI"/>
    <x v="0"/>
    <s v="SI"/>
    <n v="55"/>
    <s v="No"/>
    <s v="No"/>
    <n v="356455"/>
    <s v="TRABAJADOR INDEPENDIENTE"/>
    <n v="55"/>
  </r>
  <r>
    <n v="2028"/>
    <s v="MUJER"/>
    <n v="369338.24"/>
    <s v="ASALARIADO"/>
    <s v="SECTOR PRIVADO"/>
    <s v="SI"/>
    <x v="0"/>
    <s v="NO"/>
    <n v="48"/>
    <s v="No"/>
    <s v="No"/>
    <n v="369338.24"/>
    <s v="ASALARIADO"/>
    <n v="48"/>
  </r>
  <r>
    <n v="2029"/>
    <s v="MUJER"/>
    <n v="299837"/>
    <s v="ASEGURADO VOLUNTARIO"/>
    <s v="SECTOR PRIVADO"/>
    <s v="NO"/>
    <x v="1"/>
    <s v="NO"/>
    <n v="52"/>
    <s v="No"/>
    <s v="No"/>
    <n v="299837"/>
    <s v="ASEGURADO VOLUNTARIO"/>
    <n v="52"/>
  </r>
  <r>
    <n v="2030"/>
    <s v="MUJER"/>
    <n v="267366"/>
    <s v="ASALARIADO"/>
    <s v="SECTOR PRIVADO"/>
    <s v="SI"/>
    <x v="0"/>
    <s v="NO"/>
    <n v="27"/>
    <s v="No"/>
    <s v="No"/>
    <n v="267366"/>
    <s v="ASALARIADO"/>
    <n v="27"/>
  </r>
  <r>
    <n v="2031"/>
    <s v="HOMBRE"/>
    <n v="340000"/>
    <s v="ASALARIADO"/>
    <s v="SECTOR PRIVADO"/>
    <s v="SI"/>
    <x v="0"/>
    <s v="NO"/>
    <n v="40"/>
    <s v="No"/>
    <s v="No"/>
    <n v="340000"/>
    <s v="ASALARIADO"/>
    <n v="40"/>
  </r>
  <r>
    <n v="2032"/>
    <s v="HOMBRE"/>
    <n v="505930"/>
    <s v="ASALARIADO"/>
    <s v="SECTOR PRIVADO"/>
    <s v="SI"/>
    <x v="0"/>
    <s v="NO"/>
    <n v="20"/>
    <s v="No"/>
    <s v="No"/>
    <n v="505930"/>
    <s v="ASALARIADO"/>
    <n v="20"/>
  </r>
  <r>
    <n v="2033"/>
    <s v="HOMBRE"/>
    <n v="275658"/>
    <s v="ASALARIADO"/>
    <s v="SECTOR PRIVADO"/>
    <s v="SI"/>
    <x v="1"/>
    <s v="NO"/>
    <n v="52"/>
    <s v="No"/>
    <s v="No"/>
    <n v="275658"/>
    <s v="ASALARIADO"/>
    <n v="52"/>
  </r>
  <r>
    <n v="2034"/>
    <s v="HOMBRE"/>
    <n v="278035"/>
    <s v="TRABAJADOR INDEPENDIENTE"/>
    <s v="SECTOR PRIVADO"/>
    <s v="SI"/>
    <x v="0"/>
    <s v="NO"/>
    <n v="28"/>
    <s v="No"/>
    <s v="No"/>
    <n v="278035"/>
    <s v="TRABAJADOR INDEPENDIENTE"/>
    <n v="28"/>
  </r>
  <r>
    <n v="2035"/>
    <s v="MUJER"/>
    <n v="1546084"/>
    <s v="ASALARIADO"/>
    <s v="SECTOR PUBLICO"/>
    <s v="SI"/>
    <x v="0"/>
    <s v="NO"/>
    <n v="47"/>
    <s v="No"/>
    <s v="No"/>
    <n v="1546084"/>
    <s v="ASALARIADO"/>
    <n v="47"/>
  </r>
  <r>
    <n v="2036"/>
    <s v="HOMBRE"/>
    <n v="810097"/>
    <s v="ASALARIADO"/>
    <s v="SECTOR PRIVADO"/>
    <s v="SI"/>
    <x v="0"/>
    <s v="NO"/>
    <n v="31"/>
    <s v="No"/>
    <s v="No"/>
    <n v="810097"/>
    <s v="ASALARIADO"/>
    <n v="31"/>
  </r>
  <r>
    <n v="2037"/>
    <s v="HOMBRE"/>
    <n v="1068679.67"/>
    <s v="ASALARIADO"/>
    <s v="SECTOR PUBLICO"/>
    <s v="SI"/>
    <x v="0"/>
    <s v="NO"/>
    <n v="28"/>
    <s v="No"/>
    <s v="No"/>
    <n v="1068679.67"/>
    <s v="ASALARIADO"/>
    <n v="28"/>
  </r>
  <r>
    <n v="2038"/>
    <s v="MUJER"/>
    <n v="1511481"/>
    <s v="PENSIONADOS EN SU PROPIO SISTEMA"/>
    <s v="SECTOR PUBLICO"/>
    <s v="SI"/>
    <x v="0"/>
    <s v="NO"/>
    <n v="69"/>
    <s v="No"/>
    <s v="No"/>
    <n v="1511481"/>
    <s v="PENSIONADOS EN SU PROPIO SISTEMA"/>
    <n v="69"/>
  </r>
  <r>
    <n v="2039"/>
    <s v="HOMBRE"/>
    <n v="360000"/>
    <s v="ASALARIADO"/>
    <s v="SECTOR PRIVADO"/>
    <s v="SI"/>
    <x v="0"/>
    <s v="NO"/>
    <n v="49"/>
    <s v="No"/>
    <s v="No"/>
    <n v="360000"/>
    <s v="ASALARIADO"/>
    <n v="49"/>
  </r>
  <r>
    <n v="2040"/>
    <s v="HOMBRE"/>
    <n v="639148"/>
    <s v="TRABAJADOR INDEPENDIENTE"/>
    <s v="SECTOR PRIVADO"/>
    <s v="SI"/>
    <x v="0"/>
    <s v="NO"/>
    <n v="54"/>
    <s v="No"/>
    <s v="No"/>
    <n v="639148"/>
    <s v="TRABAJADOR INDEPENDIENTE"/>
    <n v="54"/>
  </r>
  <r>
    <n v="2041"/>
    <s v="HOMBRE"/>
    <n v="300277.90000000002"/>
    <s v="ASALARIADO"/>
    <s v="SECTOR PRIVADO"/>
    <s v="SI"/>
    <x v="1"/>
    <s v="NO"/>
    <n v="39"/>
    <s v="No"/>
    <s v="No"/>
    <n v="300277.90000000002"/>
    <s v="ASALARIADO"/>
    <n v="39"/>
  </r>
  <r>
    <n v="2042"/>
    <s v="HOMBRE"/>
    <n v="505376"/>
    <s v="ASALARIADO"/>
    <s v="SECTOR PUBLICO"/>
    <s v="SI"/>
    <x v="0"/>
    <s v="SI"/>
    <n v="29"/>
    <s v="No"/>
    <s v="No"/>
    <n v="505376"/>
    <s v="ASALARIADO"/>
    <n v="29"/>
  </r>
  <r>
    <n v="2043"/>
    <s v="MUJER"/>
    <n v="26956.799999999999"/>
    <s v="ASALARIADO"/>
    <s v="SECTOR PRIVADO"/>
    <s v="SI"/>
    <x v="0"/>
    <s v="NO"/>
    <n v="28"/>
    <s v="No"/>
    <s v="No"/>
    <n v="26956.799999999999"/>
    <s v="ASALARIADO"/>
    <n v="28"/>
  </r>
  <r>
    <n v="2044"/>
    <s v="HOMBRE"/>
    <n v="366000"/>
    <s v="ASALARIADO"/>
    <s v="SECTOR PRIVADO"/>
    <s v="SI"/>
    <x v="0"/>
    <s v="NO"/>
    <n v="51"/>
    <s v="No"/>
    <s v="No"/>
    <n v="366000"/>
    <s v="ASALARIADO"/>
    <n v="51"/>
  </r>
  <r>
    <n v="2045"/>
    <s v="HOMBRE"/>
    <n v="357240.53"/>
    <s v="ASALARIADO"/>
    <s v="SECTOR PRIVADO"/>
    <s v="SI"/>
    <x v="0"/>
    <s v="NO"/>
    <n v="21"/>
    <s v="No"/>
    <s v="No"/>
    <n v="357240.53"/>
    <s v="ASALARIADO"/>
    <n v="21"/>
  </r>
  <r>
    <n v="2046"/>
    <s v="HOMBRE"/>
    <n v="310124"/>
    <s v="TRABAJADOR INDEPENDIENTE"/>
    <s v="SECTOR PRIVADO"/>
    <s v="SI"/>
    <x v="0"/>
    <s v="SI"/>
    <n v="66"/>
    <s v="No"/>
    <s v="No"/>
    <n v="310124"/>
    <s v="TRABAJADOR INDEPENDIENTE"/>
    <n v="66"/>
  </r>
  <r>
    <n v="2047"/>
    <s v="HOMBRE"/>
    <n v="505875.11"/>
    <s v="ASALARIADO"/>
    <s v="SECTOR PRIVADO"/>
    <s v="SI"/>
    <x v="0"/>
    <s v="NO"/>
    <n v="29"/>
    <s v="No"/>
    <s v="No"/>
    <n v="505875.11"/>
    <s v="ASALARIADO"/>
    <n v="29"/>
  </r>
  <r>
    <n v="2048"/>
    <s v="HOMBRE"/>
    <n v="344041.81"/>
    <s v="ASALARIADO"/>
    <s v="SECTOR PRIVADO"/>
    <s v="SI"/>
    <x v="0"/>
    <s v="NO"/>
    <n v="23"/>
    <s v="No"/>
    <s v="No"/>
    <n v="344041.81"/>
    <s v="ASALARIADO"/>
    <n v="23"/>
  </r>
  <r>
    <n v="2049"/>
    <s v="MUJER"/>
    <n v="731044"/>
    <s v="ASALARIADO"/>
    <s v="SECTOR PUBLICO"/>
    <s v="SI"/>
    <x v="0"/>
    <s v="SI"/>
    <n v="36"/>
    <s v="No"/>
    <s v="No"/>
    <n v="731044"/>
    <s v="ASALARIADO"/>
    <n v="36"/>
  </r>
  <r>
    <n v="2050"/>
    <s v="MUJER"/>
    <n v="3026789.5"/>
    <s v="ASALARIADO"/>
    <s v="SECTOR PUBLICO"/>
    <s v="SI"/>
    <x v="0"/>
    <s v="NO"/>
    <n v="58"/>
    <s v="Atípico"/>
    <s v="No"/>
    <n v="3026789.5"/>
    <s v="ASALARIADO"/>
    <n v="58"/>
  </r>
  <r>
    <n v="2051"/>
    <s v="MUJER"/>
    <n v="791106.77"/>
    <s v="ASALARIADO"/>
    <s v="SECTOR PRIVADO"/>
    <s v="SI"/>
    <x v="0"/>
    <s v="NO"/>
    <n v="48"/>
    <s v="No"/>
    <s v="No"/>
    <n v="791106.77"/>
    <s v="ASALARIADO"/>
    <n v="48"/>
  </r>
  <r>
    <n v="2052"/>
    <s v="MUJER"/>
    <n v="112068.94"/>
    <s v="PENSIONADOS EN SU PROPIO SISTEMA"/>
    <s v="SECTOR PUBLICO"/>
    <s v="SI"/>
    <x v="0"/>
    <s v="NO"/>
    <n v="68"/>
    <s v="No"/>
    <s v="No"/>
    <n v="112068.94"/>
    <s v="PENSIONADOS EN SU PROPIO SISTEMA"/>
    <n v="68"/>
  </r>
  <r>
    <n v="2053"/>
    <s v="HOMBRE"/>
    <n v="297046"/>
    <s v="ASEGURADO VOLUNTARIO"/>
    <s v="SECTOR PRIVADO"/>
    <s v="SI"/>
    <x v="0"/>
    <s v="SI"/>
    <n v="31"/>
    <s v="No"/>
    <s v="No"/>
    <n v="297046"/>
    <s v="ASEGURADO VOLUNTARIO"/>
    <n v="31"/>
  </r>
  <r>
    <n v="2054"/>
    <s v="MUJER"/>
    <n v="2024000"/>
    <s v="ASALARIADO"/>
    <s v="SECTOR PRIVADO"/>
    <s v="SI"/>
    <x v="0"/>
    <s v="NO"/>
    <n v="26"/>
    <s v="No"/>
    <s v="No"/>
    <n v="2024000"/>
    <s v="ASALARIADO"/>
    <n v="26"/>
  </r>
  <r>
    <n v="2055"/>
    <s v="MUJER"/>
    <n v="220000"/>
    <s v="ASALARIADO"/>
    <s v="SECTOR PRIVADO"/>
    <s v="SI"/>
    <x v="0"/>
    <s v="NO"/>
    <n v="24"/>
    <s v="No"/>
    <s v="No"/>
    <n v="220000"/>
    <s v="ASALARIADO"/>
    <n v="24"/>
  </r>
  <r>
    <n v="2056"/>
    <s v="HOMBRE"/>
    <n v="297659"/>
    <s v="TRABAJADOR INDEPENDIENTE"/>
    <s v="SECTOR PRIVADO"/>
    <s v="SI"/>
    <x v="0"/>
    <s v="NO"/>
    <n v="60"/>
    <s v="No"/>
    <s v="No"/>
    <n v="297659"/>
    <s v="TRABAJADOR INDEPENDIENTE"/>
    <n v="60"/>
  </r>
  <r>
    <n v="2057"/>
    <s v="MUJER"/>
    <n v="1286116"/>
    <s v="ASALARIADO"/>
    <s v="SECTOR PUBLICO"/>
    <s v="SI"/>
    <x v="0"/>
    <s v="SI"/>
    <n v="51"/>
    <s v="No"/>
    <s v="No"/>
    <n v="1286116"/>
    <s v="ASALARIADO"/>
    <n v="51"/>
  </r>
  <r>
    <n v="2058"/>
    <s v="HOMBRE"/>
    <n v="180800"/>
    <s v="ASALARIADO"/>
    <s v="SECTOR PRIVADO"/>
    <s v="SI"/>
    <x v="0"/>
    <s v="SI"/>
    <n v="35"/>
    <s v="No"/>
    <s v="No"/>
    <n v="180800"/>
    <s v="ASALARIADO"/>
    <n v="35"/>
  </r>
  <r>
    <n v="2059"/>
    <s v="HOMBRE"/>
    <n v="334141"/>
    <s v="TRABAJADOR INDEPENDIENTE"/>
    <s v="SECTOR PRIVADO"/>
    <s v="SI"/>
    <x v="0"/>
    <s v="SI"/>
    <n v="38"/>
    <s v="No"/>
    <s v="No"/>
    <n v="334141"/>
    <s v="TRABAJADOR INDEPENDIENTE"/>
    <n v="38"/>
  </r>
  <r>
    <n v="2060"/>
    <s v="MUJER"/>
    <n v="356549.6"/>
    <s v="ASALARIADO"/>
    <s v="SECTOR PRIVADO"/>
    <s v="SI"/>
    <x v="0"/>
    <s v="SI"/>
    <n v="43"/>
    <s v="No"/>
    <s v="No"/>
    <n v="356549.6"/>
    <s v="ASALARIADO"/>
    <n v="43"/>
  </r>
  <r>
    <n v="2061"/>
    <s v="HOMBRE"/>
    <n v="526441.80000000005"/>
    <s v="ASALARIADO"/>
    <s v="SECTOR PRIVADO"/>
    <s v="SI"/>
    <x v="0"/>
    <s v="NO"/>
    <n v="43"/>
    <s v="No"/>
    <s v="No"/>
    <n v="526441.80000000005"/>
    <s v="ASALARIADO"/>
    <n v="43"/>
  </r>
  <r>
    <n v="2062"/>
    <s v="MUJER"/>
    <n v="297046"/>
    <s v="ASEGURADO VOLUNTARIO"/>
    <s v="SECTOR PRIVADO"/>
    <s v="SI"/>
    <x v="0"/>
    <s v="NO"/>
    <n v="30"/>
    <s v="No"/>
    <s v="No"/>
    <n v="297046"/>
    <s v="ASEGURADO VOLUNTARIO"/>
    <n v="30"/>
  </r>
  <r>
    <n v="2063"/>
    <s v="MUJER"/>
    <n v="269640.95"/>
    <s v="ASALARIADO"/>
    <s v="SECTOR PRIVADO"/>
    <s v="SI"/>
    <x v="0"/>
    <s v="NO"/>
    <n v="26"/>
    <s v="No"/>
    <s v="No"/>
    <n v="269640.95"/>
    <s v="ASALARIADO"/>
    <n v="26"/>
  </r>
  <r>
    <n v="2064"/>
    <s v="HOMBRE"/>
    <n v="601793"/>
    <s v="ASALARIADO"/>
    <s v="SECTOR PUBLICO"/>
    <s v="SI"/>
    <x v="0"/>
    <s v="NO"/>
    <n v="58"/>
    <s v="No"/>
    <s v="No"/>
    <n v="601793"/>
    <s v="ASALARIADO"/>
    <n v="58"/>
  </r>
  <r>
    <n v="2065"/>
    <s v="MUJER"/>
    <n v="1000000"/>
    <s v="ASALARIADO"/>
    <s v="SECTOR PRIVADO"/>
    <s v="SI"/>
    <x v="0"/>
    <s v="NO"/>
    <n v="23"/>
    <s v="No"/>
    <s v="No"/>
    <n v="1000000"/>
    <s v="ASALARIADO"/>
    <n v="23"/>
  </r>
  <r>
    <n v="2066"/>
    <s v="HOMBRE"/>
    <n v="255672"/>
    <s v="ASALARIADO"/>
    <s v="SECTOR PRIVADO"/>
    <s v="SI"/>
    <x v="0"/>
    <s v="NO"/>
    <n v="50"/>
    <s v="No"/>
    <s v="No"/>
    <n v="255672"/>
    <s v="ASALARIADO"/>
    <n v="50"/>
  </r>
  <r>
    <n v="2067"/>
    <s v="HOMBRE"/>
    <n v="69361.600000000006"/>
    <s v="ASALARIADO"/>
    <s v="SECTOR PRIVADO"/>
    <s v="SI"/>
    <x v="0"/>
    <s v="NO"/>
    <n v="60"/>
    <s v="No"/>
    <s v="No"/>
    <n v="69361.600000000006"/>
    <s v="ASALARIADO"/>
    <n v="60"/>
  </r>
  <r>
    <n v="2068"/>
    <s v="HOMBRE"/>
    <n v="326749"/>
    <s v="TRABAJADOR INDEPENDIENTE"/>
    <s v="SECTOR PRIVADO"/>
    <s v="SI"/>
    <x v="0"/>
    <s v="SI"/>
    <n v="36"/>
    <s v="No"/>
    <s v="No"/>
    <n v="326749"/>
    <s v="TRABAJADOR INDEPENDIENTE"/>
    <n v="36"/>
  </r>
  <r>
    <n v="2069"/>
    <s v="MUJER"/>
    <n v="319576"/>
    <s v="ASALARIADO"/>
    <s v="SECTOR PRIVADO"/>
    <s v="SI"/>
    <x v="0"/>
    <s v="NO"/>
    <n v="44"/>
    <s v="No"/>
    <s v="No"/>
    <n v="319576"/>
    <s v="ASALARIADO"/>
    <n v="44"/>
  </r>
  <r>
    <n v="2070"/>
    <s v="HOMBRE"/>
    <n v="278030.99"/>
    <s v="CONVENIOS ESPECIALES DE TRABAJADORES INDEPENDIENTES"/>
    <s v="SECTOR PRIVADO"/>
    <s v="SI"/>
    <x v="0"/>
    <s v="NO"/>
    <n v="43"/>
    <s v="No"/>
    <s v="No"/>
    <n v="278030.99"/>
    <s v="CONVENIOS ESPECIALES DE TRABAJADORES INDEPENDIENTES"/>
    <n v="43"/>
  </r>
  <r>
    <n v="2071"/>
    <s v="MUJER"/>
    <n v="400000"/>
    <s v="ASALARIADO"/>
    <s v="SECTOR PRIVADO"/>
    <s v="SI"/>
    <x v="0"/>
    <s v="NO"/>
    <n v="40"/>
    <s v="No"/>
    <s v="No"/>
    <n v="400000"/>
    <s v="ASALARIADO"/>
    <n v="40"/>
  </r>
  <r>
    <n v="2072"/>
    <s v="HOMBRE"/>
    <n v="328192"/>
    <s v="TRABAJADOR INDEPENDIENTE"/>
    <s v="SECTOR PRIVADO"/>
    <s v="SI"/>
    <x v="0"/>
    <s v="SI"/>
    <n v="43"/>
    <s v="No"/>
    <s v="No"/>
    <n v="328192"/>
    <s v="TRABAJADOR INDEPENDIENTE"/>
    <n v="43"/>
  </r>
  <r>
    <n v="2073"/>
    <s v="MUJER"/>
    <n v="1314059"/>
    <s v="PENSIONADOS EN SU PROPIO SISTEMA"/>
    <s v="SECTOR PUBLICO"/>
    <s v="SI"/>
    <x v="0"/>
    <s v="NO"/>
    <n v="67"/>
    <s v="No"/>
    <s v="No"/>
    <n v="1314059"/>
    <s v="PENSIONADOS EN SU PROPIO SISTEMA"/>
    <n v="67"/>
  </r>
  <r>
    <n v="2074"/>
    <s v="MUJER"/>
    <n v="300018"/>
    <s v="ASEGURADO VOLUNTARIO"/>
    <s v="SECTOR PRIVADO"/>
    <s v="SI"/>
    <x v="0"/>
    <s v="NO"/>
    <n v="59"/>
    <s v="No"/>
    <s v="No"/>
    <n v="300018"/>
    <s v="ASEGURADO VOLUNTARIO"/>
    <n v="59"/>
  </r>
  <r>
    <n v="2075"/>
    <s v="MUJER"/>
    <n v="400000"/>
    <s v="ASALARIADO"/>
    <s v="SECTOR PRIVADO"/>
    <s v="SI"/>
    <x v="0"/>
    <s v="NO"/>
    <n v="35"/>
    <s v="No"/>
    <s v="No"/>
    <n v="400000"/>
    <s v="ASALARIADO"/>
    <n v="35"/>
  </r>
  <r>
    <n v="2076"/>
    <s v="HOMBRE"/>
    <n v="550000"/>
    <s v="ASALARIADO"/>
    <s v="SECTOR PRIVADO"/>
    <s v="SI"/>
    <x v="0"/>
    <s v="NO"/>
    <n v="25"/>
    <s v="No"/>
    <s v="No"/>
    <n v="550000"/>
    <s v="ASALARIADO"/>
    <n v="25"/>
  </r>
  <r>
    <n v="2077"/>
    <s v="MUJER"/>
    <n v="686170"/>
    <s v="TRABAJADOR INDEPENDIENTE"/>
    <s v="SECTOR PRIVADO"/>
    <s v="SI"/>
    <x v="0"/>
    <s v="SI"/>
    <n v="43"/>
    <s v="No"/>
    <s v="No"/>
    <n v="686170"/>
    <s v="TRABAJADOR INDEPENDIENTE"/>
    <n v="43"/>
  </r>
  <r>
    <n v="2078"/>
    <s v="MUJER"/>
    <n v="161550"/>
    <s v="ASALARIADO"/>
    <s v="SECTOR PRIVADO"/>
    <s v="SI"/>
    <x v="0"/>
    <s v="NO"/>
    <n v="39"/>
    <s v="No"/>
    <s v="No"/>
    <n v="161550"/>
    <s v="ASALARIADO"/>
    <n v="39"/>
  </r>
  <r>
    <n v="2079"/>
    <s v="HOMBRE"/>
    <n v="1038456"/>
    <s v="ASALARIADO"/>
    <s v="SECTOR PRIVADO"/>
    <s v="SI"/>
    <x v="0"/>
    <s v="NO"/>
    <n v="36"/>
    <s v="No"/>
    <s v="No"/>
    <n v="1038456"/>
    <s v="ASALARIADO"/>
    <n v="36"/>
  </r>
  <r>
    <n v="2080"/>
    <s v="HOMBRE"/>
    <n v="685653.34"/>
    <s v="ASALARIADO"/>
    <s v="SECTOR PRIVADO"/>
    <s v="SI"/>
    <x v="0"/>
    <s v="NO"/>
    <n v="44"/>
    <s v="No"/>
    <s v="No"/>
    <n v="685653.34"/>
    <s v="ASALARIADO"/>
    <n v="44"/>
  </r>
  <r>
    <n v="2081"/>
    <s v="HOMBRE"/>
    <n v="594092"/>
    <s v="TRABAJADOR INDEPENDIENTE"/>
    <s v="SECTOR PRIVADO"/>
    <s v="SI"/>
    <x v="1"/>
    <s v="NO"/>
    <n v="55"/>
    <s v="No"/>
    <s v="No"/>
    <n v="594092"/>
    <s v="TRABAJADOR INDEPENDIENTE"/>
    <n v="55"/>
  </r>
  <r>
    <n v="2082"/>
    <s v="HOMBRE"/>
    <n v="457059"/>
    <s v="ASALARIADO"/>
    <s v="SECTOR PUBLICO"/>
    <s v="SI"/>
    <x v="0"/>
    <s v="SI"/>
    <n v="44"/>
    <s v="No"/>
    <s v="No"/>
    <n v="457059"/>
    <s v="ASALARIADO"/>
    <n v="44"/>
  </r>
  <r>
    <n v="2083"/>
    <s v="HOMBRE"/>
    <n v="250000"/>
    <s v="ASALARIADO"/>
    <s v="SECTOR PRIVADO"/>
    <s v="SI"/>
    <x v="1"/>
    <s v="SI"/>
    <n v="47"/>
    <s v="No"/>
    <s v="No"/>
    <n v="250000"/>
    <s v="ASALARIADO"/>
    <n v="47"/>
  </r>
  <r>
    <n v="2084"/>
    <s v="MUJER"/>
    <n v="356600"/>
    <s v="ASALARIADO"/>
    <s v="SECTOR PRIVADO"/>
    <s v="SI"/>
    <x v="0"/>
    <s v="NO"/>
    <n v="49"/>
    <s v="No"/>
    <s v="No"/>
    <n v="356600"/>
    <s v="ASALARIADO"/>
    <n v="49"/>
  </r>
  <r>
    <n v="2085"/>
    <s v="HOMBRE"/>
    <n v="3983343"/>
    <s v="PENSIONADOS EN SU PROPIO SISTEMA"/>
    <s v="SECTOR PUBLICO"/>
    <s v="SI"/>
    <x v="0"/>
    <s v="NO"/>
    <n v="69"/>
    <s v="Atípico"/>
    <s v="No"/>
    <n v="3983343"/>
    <s v="PENSIONADOS EN SU PROPIO SISTEMA"/>
    <n v="69"/>
  </r>
  <r>
    <n v="2086"/>
    <s v="HOMBRE"/>
    <n v="300000"/>
    <s v="ASALARIADO"/>
    <s v="SECTOR PRIVADO"/>
    <s v="SI"/>
    <x v="0"/>
    <s v="NO"/>
    <n v="20"/>
    <s v="No"/>
    <s v="No"/>
    <n v="300000"/>
    <s v="ASALARIADO"/>
    <n v="20"/>
  </r>
  <r>
    <n v="2087"/>
    <s v="HOMBRE"/>
    <n v="110000"/>
    <s v="ASALARIADO"/>
    <s v="SECTOR PRIVADO"/>
    <s v="SI"/>
    <x v="0"/>
    <s v="SI"/>
    <n v="57"/>
    <s v="No"/>
    <s v="No"/>
    <n v="110000"/>
    <s v="ASALARIADO"/>
    <n v="57"/>
  </r>
  <r>
    <n v="2088"/>
    <s v="MUJER"/>
    <n v="799650"/>
    <s v="ASALARIADO"/>
    <s v="SECTOR PRIVADO"/>
    <s v="SI"/>
    <x v="0"/>
    <s v="NO"/>
    <n v="25"/>
    <s v="No"/>
    <s v="No"/>
    <n v="799650"/>
    <s v="ASALARIADO"/>
    <n v="25"/>
  </r>
  <r>
    <n v="2089"/>
    <s v="MUJER"/>
    <n v="488750"/>
    <s v="ASALARIADO"/>
    <s v="SECTOR PRIVADO"/>
    <s v="SI"/>
    <x v="0"/>
    <s v="NO"/>
    <n v="24"/>
    <s v="No"/>
    <s v="No"/>
    <n v="488750"/>
    <s v="ASALARIADO"/>
    <n v="24"/>
  </r>
  <r>
    <n v="2090"/>
    <s v="HOMBRE"/>
    <n v="2038867"/>
    <s v="ASALARIADO"/>
    <s v="SECTOR PRIVADO"/>
    <s v="SI"/>
    <x v="0"/>
    <s v="NO"/>
    <n v="34"/>
    <s v="No"/>
    <s v="No"/>
    <n v="2038867"/>
    <s v="ASALARIADO"/>
    <n v="34"/>
  </r>
  <r>
    <n v="2091"/>
    <s v="MUJER"/>
    <n v="793930.98"/>
    <s v="ASALARIADO"/>
    <s v="SECTOR PUBLICO"/>
    <s v="SI"/>
    <x v="0"/>
    <s v="NO"/>
    <n v="35"/>
    <s v="No"/>
    <s v="No"/>
    <n v="793930.98"/>
    <s v="ASALARIADO"/>
    <n v="35"/>
  </r>
  <r>
    <n v="2092"/>
    <s v="HOMBRE"/>
    <n v="452337.26"/>
    <s v="ASALARIADO"/>
    <s v="SECTOR PRIVADO"/>
    <s v="SI"/>
    <x v="0"/>
    <s v="NO"/>
    <n v="40"/>
    <s v="No"/>
    <s v="No"/>
    <n v="452337.26"/>
    <s v="ASALARIADO"/>
    <n v="40"/>
  </r>
  <r>
    <n v="2093"/>
    <s v="HOMBRE"/>
    <n v="401258.65"/>
    <s v="ASALARIADO"/>
    <s v="SECTOR PRIVADO"/>
    <s v="SI"/>
    <x v="0"/>
    <s v="NO"/>
    <n v="59"/>
    <s v="No"/>
    <s v="No"/>
    <n v="401258.65"/>
    <s v="ASALARIADO"/>
    <n v="59"/>
  </r>
  <r>
    <n v="2094"/>
    <s v="MUJER"/>
    <n v="476344.45"/>
    <s v="ASALARIADO"/>
    <s v="SECTOR PRIVADO"/>
    <s v="SI"/>
    <x v="0"/>
    <s v="NO"/>
    <n v="24"/>
    <s v="No"/>
    <s v="No"/>
    <n v="476344.45"/>
    <s v="ASALARIADO"/>
    <n v="24"/>
  </r>
  <r>
    <n v="2095"/>
    <s v="HOMBRE"/>
    <n v="1934551"/>
    <s v="ASALARIADO"/>
    <s v="SECTOR PRIVADO"/>
    <s v="SI"/>
    <x v="0"/>
    <s v="SI"/>
    <n v="58"/>
    <s v="No"/>
    <s v="No"/>
    <n v="1934551"/>
    <s v="ASALARIADO"/>
    <n v="58"/>
  </r>
  <r>
    <n v="2096"/>
    <s v="HOMBRE"/>
    <n v="1995482.54"/>
    <s v="ASALARIADO"/>
    <s v="SECTOR PUBLICO"/>
    <s v="SI"/>
    <x v="0"/>
    <s v="NO"/>
    <n v="34"/>
    <s v="No"/>
    <s v="No"/>
    <n v="1995482.54"/>
    <s v="ASALARIADO"/>
    <n v="34"/>
  </r>
  <r>
    <n v="2097"/>
    <s v="HOMBRE"/>
    <n v="297949"/>
    <s v="ASEGURADO VOLUNTARIO"/>
    <s v="SECTOR PRIVADO"/>
    <s v="SI"/>
    <x v="0"/>
    <s v="NO"/>
    <n v="37"/>
    <s v="No"/>
    <s v="No"/>
    <n v="297949"/>
    <s v="ASEGURADO VOLUNTARIO"/>
    <n v="37"/>
  </r>
  <r>
    <n v="2098"/>
    <s v="HOMBRE"/>
    <n v="722064"/>
    <s v="ASALARIADO"/>
    <s v="SECTOR PRIVADO"/>
    <s v="SI"/>
    <x v="0"/>
    <s v="NO"/>
    <n v="33"/>
    <s v="No"/>
    <s v="No"/>
    <n v="722064"/>
    <s v="ASALARIADO"/>
    <n v="33"/>
  </r>
  <r>
    <n v="2099"/>
    <s v="HOMBRE"/>
    <n v="753913.5"/>
    <s v="ASALARIADO"/>
    <s v="SECTOR PUBLICO"/>
    <s v="SI"/>
    <x v="0"/>
    <s v="NO"/>
    <n v="56"/>
    <s v="No"/>
    <s v="No"/>
    <n v="753913.5"/>
    <s v="ASALARIADO"/>
    <n v="56"/>
  </r>
  <r>
    <n v="2100"/>
    <s v="HOMBRE"/>
    <n v="607142.85"/>
    <s v="ASALARIADO"/>
    <s v="SECTOR PRIVADO"/>
    <s v="SI"/>
    <x v="0"/>
    <s v="NO"/>
    <n v="31"/>
    <s v="No"/>
    <s v="No"/>
    <n v="607142.85"/>
    <s v="ASALARIADO"/>
    <n v="31"/>
  </r>
  <r>
    <n v="2101"/>
    <s v="HOMBRE"/>
    <n v="260000"/>
    <s v="ASALARIADO"/>
    <s v="SECTOR PRIVADO"/>
    <s v="SI"/>
    <x v="0"/>
    <s v="SI"/>
    <n v="37"/>
    <s v="No"/>
    <s v="No"/>
    <n v="260000"/>
    <s v="ASALARIADO"/>
    <n v="37"/>
  </r>
  <r>
    <n v="2102"/>
    <s v="HOMBRE"/>
    <n v="742000"/>
    <s v="ASALARIADO"/>
    <s v="SECTOR PRIVADO"/>
    <s v="SI"/>
    <x v="0"/>
    <s v="NO"/>
    <n v="57"/>
    <s v="No"/>
    <s v="No"/>
    <n v="742000"/>
    <s v="ASALARIADO"/>
    <n v="57"/>
  </r>
  <r>
    <n v="2103"/>
    <s v="HOMBRE"/>
    <n v="170440"/>
    <s v="ASALARIADO"/>
    <s v="SECTOR PRIVADO"/>
    <s v="SI"/>
    <x v="0"/>
    <s v="NO"/>
    <n v="42"/>
    <s v="No"/>
    <s v="No"/>
    <n v="170440"/>
    <s v="ASALARIADO"/>
    <n v="42"/>
  </r>
  <r>
    <n v="2104"/>
    <s v="MUJER"/>
    <n v="242860"/>
    <s v="ASALARIADO"/>
    <s v="SECTOR PRIVADO"/>
    <s v="SI"/>
    <x v="0"/>
    <s v="SI"/>
    <n v="62"/>
    <s v="No"/>
    <s v="No"/>
    <n v="242860"/>
    <s v="ASALARIADO"/>
    <n v="62"/>
  </r>
  <r>
    <n v="2105"/>
    <s v="HOMBRE"/>
    <n v="1860734"/>
    <s v="TRABAJADOR INDEPENDIENTE"/>
    <s v="SECTOR PRIVADO"/>
    <s v="SI"/>
    <x v="1"/>
    <s v="SI"/>
    <n v="52"/>
    <s v="No"/>
    <s v="No"/>
    <n v="1860734"/>
    <s v="TRABAJADOR INDEPENDIENTE"/>
    <n v="52"/>
  </r>
  <r>
    <n v="2106"/>
    <s v="HOMBRE"/>
    <n v="620373.67000000004"/>
    <s v="ASALARIADO"/>
    <s v="SECTOR PRIVADO"/>
    <s v="SI"/>
    <x v="0"/>
    <s v="NO"/>
    <n v="46"/>
    <s v="No"/>
    <s v="No"/>
    <n v="620373.67000000004"/>
    <s v="ASALARIADO"/>
    <n v="46"/>
  </r>
  <r>
    <n v="2107"/>
    <s v="MUJER"/>
    <n v="1233708"/>
    <s v="ASALARIADO"/>
    <s v="SECTOR PRIVADO"/>
    <s v="SI"/>
    <x v="0"/>
    <s v="NO"/>
    <n v="40"/>
    <s v="No"/>
    <s v="No"/>
    <n v="1233708"/>
    <s v="ASALARIADO"/>
    <n v="40"/>
  </r>
  <r>
    <n v="2108"/>
    <s v="HOMBRE"/>
    <n v="520000"/>
    <s v="ASALARIADO"/>
    <s v="SECTOR PRIVADO"/>
    <s v="SI"/>
    <x v="0"/>
    <s v="NO"/>
    <n v="45"/>
    <s v="No"/>
    <s v="No"/>
    <n v="520000"/>
    <s v="ASALARIADO"/>
    <n v="45"/>
  </r>
  <r>
    <n v="2109"/>
    <s v="HOMBRE"/>
    <n v="160000"/>
    <s v="ASALARIADO"/>
    <s v="SECTOR PRIVADO"/>
    <s v="SI"/>
    <x v="1"/>
    <s v="NO"/>
    <n v="26"/>
    <s v="No"/>
    <s v="No"/>
    <n v="160000"/>
    <s v="ASALARIADO"/>
    <n v="26"/>
  </r>
  <r>
    <n v="2110"/>
    <s v="HOMBRE"/>
    <n v="296346.2"/>
    <s v="ASALARIADO"/>
    <s v="SECTOR PRIVADO"/>
    <s v="SI"/>
    <x v="0"/>
    <s v="NO"/>
    <n v="48"/>
    <s v="No"/>
    <s v="No"/>
    <n v="296346.2"/>
    <s v="ASALARIADO"/>
    <n v="48"/>
  </r>
  <r>
    <n v="2111"/>
    <s v="MUJER"/>
    <n v="32942.089999999997"/>
    <s v="ASALARIADO"/>
    <s v="SECTOR PUBLICO"/>
    <s v="SI"/>
    <x v="0"/>
    <s v="NO"/>
    <n v="24"/>
    <s v="No"/>
    <s v="No"/>
    <n v="32942.089999999997"/>
    <s v="ASALARIADO"/>
    <n v="24"/>
  </r>
  <r>
    <n v="2112"/>
    <s v="HOMBRE"/>
    <n v="297102"/>
    <s v="TRABAJADOR INDEPENDIENTE"/>
    <s v="SECTOR PRIVADO"/>
    <s v="SI"/>
    <x v="0"/>
    <s v="NO"/>
    <n v="29"/>
    <s v="No"/>
    <s v="No"/>
    <n v="297102"/>
    <s v="TRABAJADOR INDEPENDIENTE"/>
    <n v="29"/>
  </r>
  <r>
    <n v="2113"/>
    <s v="HOMBRE"/>
    <n v="297139"/>
    <s v="ASEGURADO VOLUNTARIO"/>
    <s v="SECTOR PRIVADO"/>
    <s v="SI"/>
    <x v="0"/>
    <s v="NO"/>
    <n v="36"/>
    <s v="No"/>
    <s v="No"/>
    <n v="297139"/>
    <s v="ASEGURADO VOLUNTARIO"/>
    <n v="36"/>
  </r>
  <r>
    <n v="2114"/>
    <s v="HOMBRE"/>
    <n v="1069013.75"/>
    <s v="ASALARIADO"/>
    <s v="SECTOR PRIVADO"/>
    <s v="SI"/>
    <x v="0"/>
    <s v="NO"/>
    <n v="27"/>
    <s v="No"/>
    <s v="No"/>
    <n v="1069013.75"/>
    <s v="ASALARIADO"/>
    <n v="27"/>
  </r>
  <r>
    <n v="2115"/>
    <s v="MUJER"/>
    <n v="358405"/>
    <s v="ASALARIADO"/>
    <s v="SECTOR PRIVADO"/>
    <s v="SI"/>
    <x v="0"/>
    <s v="NO"/>
    <n v="24"/>
    <s v="No"/>
    <s v="No"/>
    <n v="358405"/>
    <s v="ASALARIADO"/>
    <n v="24"/>
  </r>
  <r>
    <n v="2116"/>
    <s v="HOMBRE"/>
    <n v="1596417"/>
    <s v="ASALARIADO"/>
    <s v="SECTOR PUBLICO"/>
    <s v="SI"/>
    <x v="0"/>
    <s v="SI"/>
    <n v="47"/>
    <s v="No"/>
    <s v="No"/>
    <n v="1596417"/>
    <s v="ASALARIADO"/>
    <n v="47"/>
  </r>
  <r>
    <n v="2117"/>
    <s v="HOMBRE"/>
    <n v="303000"/>
    <s v="ASALARIADO"/>
    <s v="SECTOR PRIVADO"/>
    <s v="SI"/>
    <x v="0"/>
    <s v="NO"/>
    <n v="24"/>
    <s v="No"/>
    <s v="No"/>
    <n v="303000"/>
    <s v="ASALARIADO"/>
    <n v="24"/>
  </r>
  <r>
    <n v="2118"/>
    <s v="HOMBRE"/>
    <n v="400944.9"/>
    <s v="ASALARIADO"/>
    <s v="SECTOR PRIVADO"/>
    <s v="SI"/>
    <x v="0"/>
    <s v="NO"/>
    <n v="27"/>
    <s v="No"/>
    <s v="No"/>
    <n v="400944.9"/>
    <s v="ASALARIADO"/>
    <n v="27"/>
  </r>
  <r>
    <n v="2119"/>
    <s v="HOMBRE"/>
    <n v="130000"/>
    <s v="ASALARIADO"/>
    <s v="SECTOR PRIVADO"/>
    <s v="SI"/>
    <x v="0"/>
    <s v="SI"/>
    <n v="27"/>
    <s v="No"/>
    <s v="No"/>
    <n v="130000"/>
    <s v="ASALARIADO"/>
    <n v="27"/>
  </r>
  <r>
    <n v="2120"/>
    <s v="MUJER"/>
    <n v="284392"/>
    <s v="ASALARIADO"/>
    <s v="SECTOR PUBLICO"/>
    <s v="SI"/>
    <x v="0"/>
    <s v="SI"/>
    <n v="56"/>
    <s v="No"/>
    <s v="No"/>
    <n v="284392"/>
    <s v="ASALARIADO"/>
    <n v="56"/>
  </r>
  <r>
    <n v="2121"/>
    <s v="HOMBRE"/>
    <n v="681308.01"/>
    <s v="ASALARIADO"/>
    <s v="SECTOR PRIVADO"/>
    <s v="SI"/>
    <x v="0"/>
    <s v="NO"/>
    <n v="31"/>
    <s v="No"/>
    <s v="No"/>
    <n v="681308.01"/>
    <s v="ASALARIADO"/>
    <n v="31"/>
  </r>
  <r>
    <n v="2122"/>
    <s v="MUJER"/>
    <n v="1436096"/>
    <s v="PENSIONADOS EN SU PROPIO SISTEMA"/>
    <s v="SECTOR PUBLICO"/>
    <s v="SI"/>
    <x v="0"/>
    <s v="NO"/>
    <n v="60"/>
    <s v="No"/>
    <s v="No"/>
    <n v="1436096"/>
    <s v="PENSIONADOS EN SU PROPIO SISTEMA"/>
    <n v="60"/>
  </r>
  <r>
    <n v="2123"/>
    <s v="HOMBRE"/>
    <n v="299647"/>
    <s v="TRABAJADOR INDEPENDIENTE"/>
    <s v="SECTOR PRIVADO"/>
    <s v="SI"/>
    <x v="0"/>
    <s v="SI"/>
    <n v="48"/>
    <s v="No"/>
    <s v="No"/>
    <n v="299647"/>
    <s v="TRABAJADOR INDEPENDIENTE"/>
    <n v="48"/>
  </r>
  <r>
    <n v="2124"/>
    <s v="HOMBRE"/>
    <n v="522249"/>
    <s v="TRABAJADOR INDEPENDIENTE"/>
    <s v="SECTOR PRIVADO"/>
    <s v="SI"/>
    <x v="0"/>
    <s v="SI"/>
    <n v="30"/>
    <s v="No"/>
    <s v="No"/>
    <n v="522249"/>
    <s v="TRABAJADOR INDEPENDIENTE"/>
    <n v="30"/>
  </r>
  <r>
    <n v="2125"/>
    <s v="HOMBRE"/>
    <n v="2399117.94"/>
    <s v="ASALARIADO"/>
    <s v="SECTOR PRIVADO"/>
    <s v="SI"/>
    <x v="0"/>
    <s v="NO"/>
    <n v="36"/>
    <s v="Atípico"/>
    <s v="No"/>
    <n v="2399117.94"/>
    <s v="ASALARIADO"/>
    <n v="36"/>
  </r>
  <r>
    <n v="2126"/>
    <s v="HOMBRE"/>
    <n v="1431680.32"/>
    <s v="ASALARIADO"/>
    <s v="SECTOR PUBLICO"/>
    <s v="SI"/>
    <x v="0"/>
    <s v="NO"/>
    <n v="37"/>
    <s v="No"/>
    <s v="No"/>
    <n v="1431680.32"/>
    <s v="ASALARIADO"/>
    <n v="37"/>
  </r>
  <r>
    <n v="2127"/>
    <s v="HOMBRE"/>
    <n v="299647"/>
    <s v="ASEGURADO VOLUNTARIO"/>
    <s v="SECTOR PRIVADO"/>
    <s v="SI"/>
    <x v="0"/>
    <s v="SI"/>
    <n v="63"/>
    <s v="No"/>
    <s v="No"/>
    <n v="299647"/>
    <s v="ASEGURADO VOLUNTARIO"/>
    <n v="63"/>
  </r>
  <r>
    <n v="2128"/>
    <s v="HOMBRE"/>
    <n v="297046"/>
    <s v="TRABAJADOR INDEPENDIENTE"/>
    <s v="SECTOR PRIVADO"/>
    <s v="SI"/>
    <x v="1"/>
    <s v="SI"/>
    <n v="25"/>
    <s v="No"/>
    <s v="No"/>
    <n v="297046"/>
    <s v="TRABAJADOR INDEPENDIENTE"/>
    <n v="25"/>
  </r>
  <r>
    <n v="2129"/>
    <s v="HOMBRE"/>
    <n v="347510"/>
    <s v="ASALARIADO"/>
    <s v="SECTOR PRIVADO"/>
    <s v="SI"/>
    <x v="0"/>
    <s v="NO"/>
    <n v="37"/>
    <s v="No"/>
    <s v="No"/>
    <n v="347510"/>
    <s v="ASALARIADO"/>
    <n v="37"/>
  </r>
  <r>
    <n v="2130"/>
    <s v="HOMBRE"/>
    <n v="315000"/>
    <s v="ASALARIADO"/>
    <s v="SECTOR PRIVADO"/>
    <s v="SI"/>
    <x v="0"/>
    <s v="NO"/>
    <n v="53"/>
    <s v="No"/>
    <s v="No"/>
    <n v="315000"/>
    <s v="ASALARIADO"/>
    <n v="53"/>
  </r>
  <r>
    <n v="2131"/>
    <s v="HOMBRE"/>
    <n v="297046"/>
    <s v="TRABAJADOR INDEPENDIENTE"/>
    <s v="SECTOR PRIVADO"/>
    <s v="SI"/>
    <x v="0"/>
    <s v="NO"/>
    <n v="43"/>
    <s v="No"/>
    <s v="No"/>
    <n v="297046"/>
    <s v="TRABAJADOR INDEPENDIENTE"/>
    <n v="43"/>
  </r>
  <r>
    <n v="2132"/>
    <s v="HOMBRE"/>
    <n v="278030"/>
    <s v="CONVENIOS ESPECIALES DE TRABAJADORES INDEPENDIENTES"/>
    <s v="SECTOR PRIVADO"/>
    <s v="SI"/>
    <x v="1"/>
    <s v="NO"/>
    <n v="54"/>
    <s v="No"/>
    <s v="No"/>
    <n v="278030"/>
    <s v="CONVENIOS ESPECIALES DE TRABAJADORES INDEPENDIENTES"/>
    <n v="54"/>
  </r>
  <r>
    <n v="2133"/>
    <s v="MUJER"/>
    <n v="445821"/>
    <s v="TRABAJADOR INDEPENDIENTE"/>
    <s v="SECTOR PRIVADO"/>
    <s v="SI"/>
    <x v="0"/>
    <s v="NO"/>
    <n v="39"/>
    <s v="No"/>
    <s v="No"/>
    <n v="445821"/>
    <s v="TRABAJADOR INDEPENDIENTE"/>
    <n v="39"/>
  </r>
  <r>
    <n v="2134"/>
    <s v="HOMBRE"/>
    <n v="306723.3"/>
    <s v="TRABAJADOR INDEPENDIENTE"/>
    <s v="SECTOR PRIVADO"/>
    <s v="SI"/>
    <x v="1"/>
    <s v="SI"/>
    <n v="45"/>
    <s v="No"/>
    <s v="No"/>
    <n v="306723.3"/>
    <s v="TRABAJADOR INDEPENDIENTE"/>
    <n v="45"/>
  </r>
  <r>
    <n v="2135"/>
    <s v="MUJER"/>
    <n v="445431.32"/>
    <s v="ASALARIADO"/>
    <s v="SECTOR PRIVADO"/>
    <s v="SI"/>
    <x v="0"/>
    <s v="NO"/>
    <n v="25"/>
    <s v="No"/>
    <s v="No"/>
    <n v="445431.32"/>
    <s v="ASALARIADO"/>
    <n v="25"/>
  </r>
  <r>
    <n v="2136"/>
    <s v="HOMBRE"/>
    <n v="1460786.78"/>
    <s v="ASALARIADO"/>
    <s v="SECTOR PRIVADO"/>
    <s v="SI"/>
    <x v="0"/>
    <s v="NO"/>
    <n v="32"/>
    <s v="No"/>
    <s v="No"/>
    <n v="1460786.78"/>
    <s v="ASALARIADO"/>
    <n v="32"/>
  </r>
  <r>
    <n v="2137"/>
    <s v="HOMBRE"/>
    <n v="10652"/>
    <s v="ASALARIADO"/>
    <s v="SECTOR PRIVADO"/>
    <s v="SI"/>
    <x v="1"/>
    <s v="NO"/>
    <n v="24"/>
    <s v="No"/>
    <s v="No"/>
    <n v="10652"/>
    <s v="ASALARIADO"/>
    <n v="24"/>
  </r>
  <r>
    <n v="2138"/>
    <s v="MUJER"/>
    <n v="278030"/>
    <s v="ASEGURADO VOLUNTARIO"/>
    <s v="SECTOR PRIVADO"/>
    <s v="SI"/>
    <x v="0"/>
    <s v="SI"/>
    <n v="27"/>
    <s v="No"/>
    <s v="No"/>
    <n v="278030"/>
    <s v="ASEGURADO VOLUNTARIO"/>
    <n v="27"/>
  </r>
  <r>
    <n v="2139"/>
    <s v="MUJER"/>
    <n v="1160116"/>
    <s v="PENSIONADOS EN SU PROPIO SISTEMA"/>
    <s v="SECTOR PUBLICO"/>
    <s v="SI"/>
    <x v="0"/>
    <s v="NO"/>
    <n v="66"/>
    <s v="No"/>
    <s v="No"/>
    <n v="1160116"/>
    <s v="PENSIONADOS EN SU PROPIO SISTEMA"/>
    <n v="66"/>
  </r>
  <r>
    <n v="2140"/>
    <s v="HOMBRE"/>
    <n v="342028"/>
    <s v="ASALARIADO"/>
    <s v="SECTOR PRIVADO"/>
    <s v="SI"/>
    <x v="0"/>
    <s v="NO"/>
    <n v="58"/>
    <s v="No"/>
    <s v="No"/>
    <n v="342028"/>
    <s v="ASALARIADO"/>
    <n v="58"/>
  </r>
  <r>
    <n v="2141"/>
    <s v="HOMBRE"/>
    <n v="239390"/>
    <s v="ASALARIADO"/>
    <s v="SECTOR PRIVADO"/>
    <s v="SI"/>
    <x v="0"/>
    <s v="NO"/>
    <n v="46"/>
    <s v="No"/>
    <s v="No"/>
    <n v="239390"/>
    <s v="ASALARIADO"/>
    <n v="46"/>
  </r>
  <r>
    <n v="2142"/>
    <s v="HOMBRE"/>
    <n v="1347519"/>
    <s v="ASALARIADO"/>
    <s v="SECTOR PUBLICO"/>
    <s v="SI"/>
    <x v="0"/>
    <s v="NO"/>
    <n v="57"/>
    <s v="No"/>
    <s v="No"/>
    <n v="1347519"/>
    <s v="ASALARIADO"/>
    <n v="57"/>
  </r>
  <r>
    <n v="2143"/>
    <s v="HOMBRE"/>
    <n v="350000"/>
    <s v="ASALARIADO"/>
    <s v="SECTOR PRIVADO"/>
    <s v="SI"/>
    <x v="0"/>
    <s v="NO"/>
    <n v="37"/>
    <s v="No"/>
    <s v="No"/>
    <n v="350000"/>
    <s v="ASALARIADO"/>
    <n v="37"/>
  </r>
  <r>
    <n v="2144"/>
    <s v="MUJER"/>
    <n v="295000"/>
    <s v="ASALARIADO"/>
    <s v="SECTOR PRIVADO"/>
    <s v="SI"/>
    <x v="0"/>
    <s v="SI"/>
    <n v="19"/>
    <s v="No"/>
    <s v="No"/>
    <n v="295000"/>
    <s v="ASALARIADO"/>
    <n v="19"/>
  </r>
  <r>
    <n v="2145"/>
    <s v="HOMBRE"/>
    <n v="302470"/>
    <s v="TRABAJADOR INDEPENDIENTE"/>
    <s v="SECTOR PRIVADO"/>
    <s v="SI"/>
    <x v="0"/>
    <s v="NO"/>
    <n v="48"/>
    <s v="No"/>
    <s v="No"/>
    <n v="302470"/>
    <s v="TRABAJADOR INDEPENDIENTE"/>
    <n v="48"/>
  </r>
  <r>
    <n v="2146"/>
    <s v="MUJER"/>
    <n v="2613281.4500000002"/>
    <s v="ASALARIADO"/>
    <s v="SECTOR PUBLICO"/>
    <s v="SI"/>
    <x v="0"/>
    <s v="NO"/>
    <n v="47"/>
    <s v="Atípico"/>
    <s v="No"/>
    <n v="2613281.4500000002"/>
    <s v="ASALARIADO"/>
    <n v="47"/>
  </r>
  <r>
    <n v="2147"/>
    <s v="MUJER"/>
    <n v="150409.17000000001"/>
    <s v="PENSIONADOS EN SU PROPIO SISTEMA"/>
    <s v="SECTOR PUBLICO"/>
    <s v="SI"/>
    <x v="0"/>
    <s v="NO"/>
    <n v="86"/>
    <s v="No"/>
    <s v="No"/>
    <n v="150409.17000000001"/>
    <s v="PENSIONADOS EN SU PROPIO SISTEMA"/>
    <n v="86"/>
  </r>
  <r>
    <n v="2148"/>
    <s v="HOMBRE"/>
    <n v="77065"/>
    <s v="ASALARIADO"/>
    <s v="SECTOR PRIVADO"/>
    <s v="SI"/>
    <x v="0"/>
    <s v="SI"/>
    <n v="43"/>
    <s v="No"/>
    <s v="No"/>
    <n v="77065"/>
    <s v="ASALARIADO"/>
    <n v="43"/>
  </r>
  <r>
    <n v="2149"/>
    <s v="HOMBRE"/>
    <n v="426459.38"/>
    <s v="ASALARIADO"/>
    <s v="SECTOR PRIVADO"/>
    <s v="SI"/>
    <x v="0"/>
    <s v="NO"/>
    <n v="25"/>
    <s v="No"/>
    <s v="No"/>
    <n v="426459.38"/>
    <s v="ASALARIADO"/>
    <n v="25"/>
  </r>
  <r>
    <n v="2150"/>
    <s v="HOMBRE"/>
    <n v="448880"/>
    <s v="ASALARIADO"/>
    <s v="SECTOR PRIVADO"/>
    <s v="SI"/>
    <x v="0"/>
    <s v="NO"/>
    <n v="33"/>
    <s v="No"/>
    <s v="No"/>
    <n v="448880"/>
    <s v="ASALARIADO"/>
    <n v="33"/>
  </r>
  <r>
    <n v="2151"/>
    <s v="MUJER"/>
    <n v="10"/>
    <s v="ASALARIADO"/>
    <s v="SECTOR PRIVADO"/>
    <s v="SI"/>
    <x v="0"/>
    <s v="NO"/>
    <n v="26"/>
    <s v="No"/>
    <s v="No"/>
    <n v="10"/>
    <s v="ASALARIADO"/>
    <n v="26"/>
  </r>
  <r>
    <n v="2152"/>
    <s v="HOMBRE"/>
    <n v="237717.86"/>
    <s v="ASALARIADO"/>
    <s v="SECTOR PRIVADO"/>
    <s v="SI"/>
    <x v="0"/>
    <s v="SI"/>
    <n v="23"/>
    <s v="No"/>
    <s v="No"/>
    <n v="237717.86"/>
    <s v="ASALARIADO"/>
    <n v="23"/>
  </r>
  <r>
    <n v="2153"/>
    <s v="HOMBRE"/>
    <n v="297045"/>
    <s v="ASEGURADO VOLUNTARIO"/>
    <s v="SECTOR PRIVADO"/>
    <s v="SI"/>
    <x v="1"/>
    <s v="NO"/>
    <n v="30"/>
    <s v="No"/>
    <s v="No"/>
    <n v="297045"/>
    <s v="ASEGURADO VOLUNTARIO"/>
    <n v="30"/>
  </r>
  <r>
    <n v="2154"/>
    <s v="MUJER"/>
    <n v="585854"/>
    <s v="PENSIONADOS EN SU PROPIO SISTEMA"/>
    <s v="SECTOR PUBLICO"/>
    <s v="SI"/>
    <x v="0"/>
    <s v="NO"/>
    <n v="76"/>
    <s v="No"/>
    <s v="No"/>
    <n v="585854"/>
    <s v="PENSIONADOS EN SU PROPIO SISTEMA"/>
    <n v="76"/>
  </r>
  <r>
    <n v="2155"/>
    <s v="HOMBRE"/>
    <n v="404467"/>
    <s v="ASEGURADO VOLUNTARIO"/>
    <s v="SECTOR PRIVADO"/>
    <s v="SI"/>
    <x v="0"/>
    <s v="NO"/>
    <n v="58"/>
    <s v="No"/>
    <s v="No"/>
    <n v="404467"/>
    <s v="ASEGURADO VOLUNTARIO"/>
    <n v="58"/>
  </r>
  <r>
    <n v="2156"/>
    <s v="HOMBRE"/>
    <n v="594092"/>
    <s v="TRABAJADOR INDEPENDIENTE"/>
    <s v="SECTOR PRIVADO"/>
    <s v="SI"/>
    <x v="1"/>
    <s v="SI"/>
    <n v="48"/>
    <s v="No"/>
    <s v="No"/>
    <n v="594092"/>
    <s v="TRABAJADOR INDEPENDIENTE"/>
    <n v="48"/>
  </r>
  <r>
    <n v="2157"/>
    <s v="HOMBRE"/>
    <n v="138580"/>
    <s v="ASALARIADO"/>
    <s v="SECTOR PRIVADO"/>
    <s v="SI"/>
    <x v="0"/>
    <s v="NO"/>
    <n v="46"/>
    <s v="No"/>
    <s v="No"/>
    <n v="138580"/>
    <s v="ASALARIADO"/>
    <n v="46"/>
  </r>
  <r>
    <n v="2158"/>
    <s v="MUJER"/>
    <n v="1241627.95"/>
    <s v="PENSIONADOS EN SU PROPIO SISTEMA"/>
    <s v="SECTOR PUBLICO"/>
    <s v="SI"/>
    <x v="0"/>
    <s v="NO"/>
    <n v="63"/>
    <s v="No"/>
    <s v="No"/>
    <n v="1241627.95"/>
    <s v="PENSIONADOS EN SU PROPIO SISTEMA"/>
    <n v="63"/>
  </r>
  <r>
    <n v="2159"/>
    <s v="HOMBRE"/>
    <n v="915020.56"/>
    <s v="ASALARIADO"/>
    <s v="SECTOR PRIVADO"/>
    <s v="SI"/>
    <x v="0"/>
    <s v="NO"/>
    <n v="52"/>
    <s v="No"/>
    <s v="No"/>
    <n v="915020.56"/>
    <s v="ASALARIADO"/>
    <n v="52"/>
  </r>
  <r>
    <n v="2160"/>
    <s v="HOMBRE"/>
    <n v="569373.16"/>
    <s v="ASALARIADO"/>
    <s v="SECTOR PRIVADO"/>
    <s v="SI"/>
    <x v="0"/>
    <s v="NO"/>
    <n v="41"/>
    <s v="No"/>
    <s v="No"/>
    <n v="569373.16"/>
    <s v="ASALARIADO"/>
    <n v="41"/>
  </r>
  <r>
    <n v="2161"/>
    <s v="HOMBRE"/>
    <n v="457000"/>
    <s v="ASALARIADO"/>
    <s v="SECTOR PRIVADO"/>
    <s v="SI"/>
    <x v="0"/>
    <s v="NO"/>
    <n v="19"/>
    <s v="No"/>
    <s v="No"/>
    <n v="457000"/>
    <s v="ASALARIADO"/>
    <n v="19"/>
  </r>
  <r>
    <n v="2162"/>
    <s v="HOMBRE"/>
    <n v="440696.47"/>
    <s v="ASALARIADO"/>
    <s v="SECTOR PRIVADO"/>
    <s v="SI"/>
    <x v="0"/>
    <s v="NO"/>
    <n v="27"/>
    <s v="No"/>
    <s v="No"/>
    <n v="440696.47"/>
    <s v="ASALARIADO"/>
    <n v="27"/>
  </r>
  <r>
    <n v="2163"/>
    <s v="MUJER"/>
    <n v="1057538"/>
    <s v="ASALARIADO"/>
    <s v="SECTOR PUBLICO"/>
    <s v="SI"/>
    <x v="0"/>
    <s v="SI"/>
    <n v="38"/>
    <s v="No"/>
    <s v="No"/>
    <n v="1057538"/>
    <s v="ASALARIADO"/>
    <n v="38"/>
  </r>
  <r>
    <n v="2164"/>
    <s v="HOMBRE"/>
    <n v="428222.68"/>
    <s v="ASALARIADO"/>
    <s v="SECTOR PRIVADO"/>
    <s v="SI"/>
    <x v="0"/>
    <s v="SI"/>
    <n v="21"/>
    <s v="No"/>
    <s v="No"/>
    <n v="428222.68"/>
    <s v="ASALARIADO"/>
    <n v="21"/>
  </r>
  <r>
    <n v="2165"/>
    <s v="HOMBRE"/>
    <n v="301566"/>
    <s v="TRABAJADOR INDEPENDIENTE"/>
    <s v="SECTOR PRIVADO"/>
    <s v="SI"/>
    <x v="0"/>
    <s v="NO"/>
    <n v="20"/>
    <s v="No"/>
    <s v="No"/>
    <n v="301566"/>
    <s v="TRABAJADOR INDEPENDIENTE"/>
    <n v="20"/>
  </r>
  <r>
    <n v="2166"/>
    <s v="HOMBRE"/>
    <n v="183333"/>
    <s v="ASALARIADO"/>
    <s v="SECTOR PRIVADO"/>
    <s v="SI"/>
    <x v="1"/>
    <s v="SI"/>
    <n v="30"/>
    <s v="No"/>
    <s v="No"/>
    <n v="183333"/>
    <s v="ASALARIADO"/>
    <n v="30"/>
  </r>
  <r>
    <n v="2167"/>
    <s v="HOMBRE"/>
    <n v="297045"/>
    <s v="ASEGURADO VOLUNTARIO"/>
    <s v="SECTOR PRIVADO"/>
    <s v="SI"/>
    <x v="1"/>
    <s v="NO"/>
    <n v="28"/>
    <s v="No"/>
    <s v="No"/>
    <n v="297045"/>
    <s v="ASEGURADO VOLUNTARIO"/>
    <n v="28"/>
  </r>
  <r>
    <n v="2168"/>
    <s v="HOMBRE"/>
    <n v="335377.5"/>
    <s v="ASALARIADO"/>
    <s v="SECTOR PRIVADO"/>
    <s v="SI"/>
    <x v="0"/>
    <s v="NO"/>
    <n v="22"/>
    <s v="No"/>
    <s v="No"/>
    <n v="335377.5"/>
    <s v="ASALARIADO"/>
    <n v="22"/>
  </r>
  <r>
    <n v="2169"/>
    <s v="HOMBRE"/>
    <n v="210000"/>
    <s v="ASALARIADO"/>
    <s v="SECTOR PRIVADO"/>
    <s v="SI"/>
    <x v="0"/>
    <s v="NO"/>
    <n v="26"/>
    <s v="No"/>
    <s v="No"/>
    <n v="210000"/>
    <s v="ASALARIADO"/>
    <n v="26"/>
  </r>
  <r>
    <n v="2170"/>
    <s v="MUJER"/>
    <n v="813888.34"/>
    <s v="ASALARIADO"/>
    <s v="SECTOR PUBLICO"/>
    <s v="SI"/>
    <x v="0"/>
    <s v="NO"/>
    <n v="29"/>
    <s v="No"/>
    <s v="No"/>
    <n v="813888.34"/>
    <s v="ASALARIADO"/>
    <n v="29"/>
  </r>
  <r>
    <n v="2171"/>
    <s v="MUJER"/>
    <n v="297045"/>
    <s v="TRABAJADOR INDEPENDIENTE"/>
    <s v="SECTOR PRIVADO"/>
    <s v="SI"/>
    <x v="1"/>
    <s v="SI"/>
    <n v="41"/>
    <s v="No"/>
    <s v="No"/>
    <n v="297045"/>
    <s v="TRABAJADOR INDEPENDIENTE"/>
    <n v="41"/>
  </r>
  <r>
    <n v="2172"/>
    <s v="MUJER"/>
    <n v="912428.05"/>
    <s v="ASALARIADO"/>
    <s v="SECTOR PRIVADO"/>
    <s v="SI"/>
    <x v="0"/>
    <s v="NO"/>
    <n v="24"/>
    <s v="No"/>
    <s v="No"/>
    <n v="912428.05"/>
    <s v="ASALARIADO"/>
    <n v="24"/>
  </r>
  <r>
    <n v="2173"/>
    <s v="HOMBRE"/>
    <n v="762283.34"/>
    <s v="ASALARIADO"/>
    <s v="SECTOR PRIVADO"/>
    <s v="SI"/>
    <x v="0"/>
    <s v="NO"/>
    <n v="46"/>
    <s v="No"/>
    <s v="No"/>
    <n v="762283.34"/>
    <s v="ASALARIADO"/>
    <n v="46"/>
  </r>
  <r>
    <n v="2174"/>
    <s v="HOMBRE"/>
    <n v="213049"/>
    <s v="ASALARIADO"/>
    <s v="SECTOR PRIVADO"/>
    <s v="SI"/>
    <x v="0"/>
    <s v="NO"/>
    <n v="42"/>
    <s v="No"/>
    <s v="No"/>
    <n v="213049"/>
    <s v="ASALARIADO"/>
    <n v="42"/>
  </r>
  <r>
    <n v="2175"/>
    <s v="HOMBRE"/>
    <n v="560000"/>
    <s v="ASALARIADO"/>
    <s v="SECTOR PRIVADO"/>
    <s v="SI"/>
    <x v="0"/>
    <s v="NO"/>
    <n v="47"/>
    <s v="No"/>
    <s v="No"/>
    <n v="560000"/>
    <s v="ASALARIADO"/>
    <n v="47"/>
  </r>
  <r>
    <n v="2176"/>
    <s v="MUJER"/>
    <n v="127390.96"/>
    <s v="ASALARIADO"/>
    <s v="SECTOR PRIVADO"/>
    <s v="SI"/>
    <x v="1"/>
    <s v="NO"/>
    <n v="48"/>
    <s v="No"/>
    <s v="No"/>
    <n v="127390.96"/>
    <s v="ASALARIADO"/>
    <n v="48"/>
  </r>
  <r>
    <n v="2177"/>
    <s v="HOMBRE"/>
    <n v="12000"/>
    <s v="ASALARIADO"/>
    <s v="SECTOR PRIVADO"/>
    <s v="SI"/>
    <x v="0"/>
    <s v="SI"/>
    <n v="24"/>
    <s v="No"/>
    <s v="No"/>
    <n v="12000"/>
    <s v="ASALARIADO"/>
    <n v="24"/>
  </r>
  <r>
    <n v="2178"/>
    <s v="HOMBRE"/>
    <n v="1154586.75"/>
    <s v="ASALARIADO"/>
    <s v="SECTOR PRIVADO"/>
    <s v="SI"/>
    <x v="0"/>
    <s v="NO"/>
    <n v="30"/>
    <s v="No"/>
    <s v="No"/>
    <n v="1154586.75"/>
    <s v="ASALARIADO"/>
    <n v="30"/>
  </r>
  <r>
    <n v="2179"/>
    <s v="HOMBRE"/>
    <n v="394295.68"/>
    <s v="ASALARIADO"/>
    <s v="SECTOR PRIVADO"/>
    <s v="SI"/>
    <x v="0"/>
    <s v="NO"/>
    <n v="42"/>
    <s v="No"/>
    <s v="No"/>
    <n v="394295.68"/>
    <s v="ASALARIADO"/>
    <n v="42"/>
  </r>
  <r>
    <n v="2180"/>
    <s v="HOMBRE"/>
    <n v="10000"/>
    <s v="ASALARIADO"/>
    <s v="SECTOR PRIVADO"/>
    <s v="SI"/>
    <x v="1"/>
    <s v="NO"/>
    <n v="34"/>
    <s v="No"/>
    <s v="No"/>
    <n v="10000"/>
    <s v="ASALARIADO"/>
    <n v="34"/>
  </r>
  <r>
    <n v="2181"/>
    <s v="HOMBRE"/>
    <n v="295970"/>
    <s v="TRABAJADOR INDEPENDIENTE"/>
    <s v="SECTOR PRIVADO"/>
    <s v="SI"/>
    <x v="0"/>
    <s v="NO"/>
    <n v="28"/>
    <s v="No"/>
    <s v="No"/>
    <n v="295970"/>
    <s v="TRABAJADOR INDEPENDIENTE"/>
    <n v="28"/>
  </r>
  <r>
    <n v="2182"/>
    <s v="HOMBRE"/>
    <n v="1042448"/>
    <s v="ASALARIADO"/>
    <s v="SECTOR PRIVADO"/>
    <s v="SI"/>
    <x v="0"/>
    <s v="NO"/>
    <n v="33"/>
    <s v="No"/>
    <s v="No"/>
    <n v="1042448"/>
    <s v="ASALARIADO"/>
    <n v="33"/>
  </r>
  <r>
    <n v="2183"/>
    <s v="HOMBRE"/>
    <n v="313109.76000000001"/>
    <s v="ASALARIADO"/>
    <s v="SECTOR PRIVADO"/>
    <s v="SI"/>
    <x v="1"/>
    <s v="NO"/>
    <n v="55"/>
    <s v="No"/>
    <s v="No"/>
    <n v="313109.76000000001"/>
    <s v="ASALARIADO"/>
    <n v="55"/>
  </r>
  <r>
    <n v="2184"/>
    <s v="HOMBRE"/>
    <n v="2030634.72"/>
    <s v="ASALARIADO"/>
    <s v="SECTOR PUBLICO"/>
    <s v="SI"/>
    <x v="0"/>
    <s v="NO"/>
    <n v="45"/>
    <s v="No"/>
    <s v="No"/>
    <n v="2030634.72"/>
    <s v="ASALARIADO"/>
    <n v="45"/>
  </r>
  <r>
    <n v="2185"/>
    <s v="HOMBRE"/>
    <n v="975000"/>
    <s v="ASALARIADO"/>
    <s v="SECTOR PRIVADO"/>
    <s v="SI"/>
    <x v="0"/>
    <s v="NO"/>
    <n v="47"/>
    <s v="No"/>
    <s v="No"/>
    <n v="975000"/>
    <s v="ASALARIADO"/>
    <n v="47"/>
  </r>
  <r>
    <n v="2186"/>
    <s v="HOMBRE"/>
    <n v="1271336.5"/>
    <s v="ASALARIADO"/>
    <s v="SECTOR PUBLICO"/>
    <s v="SI"/>
    <x v="0"/>
    <s v="NO"/>
    <n v="35"/>
    <s v="No"/>
    <s v="No"/>
    <n v="1271336.5"/>
    <s v="ASALARIADO"/>
    <n v="35"/>
  </r>
  <r>
    <n v="2187"/>
    <s v="HOMBRE"/>
    <n v="3551482"/>
    <s v="PENSIONADOS EN SU PROPIO SISTEMA"/>
    <s v="SECTOR PUBLICO"/>
    <s v="SI"/>
    <x v="0"/>
    <s v="NO"/>
    <n v="64"/>
    <s v="Atípico"/>
    <s v="No"/>
    <n v="3551482"/>
    <s v="PENSIONADOS EN SU PROPIO SISTEMA"/>
    <n v="64"/>
  </r>
  <r>
    <n v="2188"/>
    <s v="MUJER"/>
    <n v="297046"/>
    <s v="ASEGURADO VOLUNTARIO"/>
    <s v="SECTOR PRIVADO"/>
    <s v="SI"/>
    <x v="0"/>
    <s v="NO"/>
    <n v="35"/>
    <s v="No"/>
    <s v="No"/>
    <n v="297046"/>
    <s v="ASEGURADO VOLUNTARIO"/>
    <n v="35"/>
  </r>
  <r>
    <n v="2189"/>
    <s v="MUJER"/>
    <n v="301260"/>
    <s v="ASEGURADO VOLUNTARIO"/>
    <s v="SECTOR PRIVADO"/>
    <s v="SI"/>
    <x v="0"/>
    <s v="NO"/>
    <n v="24"/>
    <s v="No"/>
    <s v="No"/>
    <n v="301260"/>
    <s v="ASEGURADO VOLUNTARIO"/>
    <n v="24"/>
  </r>
  <r>
    <n v="2190"/>
    <s v="HOMBRE"/>
    <n v="329054"/>
    <s v="ASALARIADO"/>
    <s v="SECTOR PRIVADO"/>
    <s v="SI"/>
    <x v="0"/>
    <s v="NO"/>
    <n v="25"/>
    <s v="No"/>
    <s v="No"/>
    <n v="329054"/>
    <s v="ASALARIADO"/>
    <n v="25"/>
  </r>
  <r>
    <n v="2191"/>
    <s v="HOMBRE"/>
    <n v="1218000"/>
    <s v="ASALARIADO"/>
    <s v="SECTOR PRIVADO"/>
    <s v="SI"/>
    <x v="1"/>
    <s v="NO"/>
    <n v="49"/>
    <s v="No"/>
    <s v="No"/>
    <n v="1218000"/>
    <s v="ASALARIADO"/>
    <n v="49"/>
  </r>
  <r>
    <n v="2192"/>
    <s v="MUJER"/>
    <n v="782118.81"/>
    <s v="ASALARIADO"/>
    <s v="SECTOR PRIVADO"/>
    <s v="SI"/>
    <x v="0"/>
    <s v="NO"/>
    <n v="27"/>
    <s v="No"/>
    <s v="No"/>
    <n v="782118.81"/>
    <s v="ASALARIADO"/>
    <n v="27"/>
  </r>
  <r>
    <n v="2193"/>
    <s v="MUJER"/>
    <n v="1914699"/>
    <s v="ASALARIADO"/>
    <s v="SECTOR PUBLICO"/>
    <s v="SI"/>
    <x v="0"/>
    <s v="NO"/>
    <n v="59"/>
    <s v="No"/>
    <s v="No"/>
    <n v="1914699"/>
    <s v="ASALARIADO"/>
    <n v="59"/>
  </r>
  <r>
    <n v="2194"/>
    <s v="HOMBRE"/>
    <n v="347514"/>
    <s v="ASALARIADO"/>
    <s v="SECTOR PRIVADO"/>
    <s v="SI"/>
    <x v="0"/>
    <s v="NO"/>
    <n v="27"/>
    <s v="No"/>
    <s v="No"/>
    <n v="347514"/>
    <s v="ASALARIADO"/>
    <n v="27"/>
  </r>
  <r>
    <n v="2195"/>
    <s v="MUJER"/>
    <n v="136001"/>
    <s v="ASALARIADO"/>
    <s v="SECTOR PRIVADO"/>
    <s v="SI"/>
    <x v="0"/>
    <s v="NO"/>
    <n v="52"/>
    <s v="No"/>
    <s v="No"/>
    <n v="136001"/>
    <s v="ASALARIADO"/>
    <n v="52"/>
  </r>
  <r>
    <n v="2196"/>
    <s v="MUJER"/>
    <n v="1002612"/>
    <s v="PENSIONADOS EN SU PROPIO SISTEMA"/>
    <s v="SECTOR PUBLICO"/>
    <s v="SI"/>
    <x v="0"/>
    <s v="NO"/>
    <n v="63"/>
    <s v="No"/>
    <s v="No"/>
    <n v="1002612"/>
    <s v="PENSIONADOS EN SU PROPIO SISTEMA"/>
    <n v="63"/>
  </r>
  <r>
    <n v="2197"/>
    <s v="HOMBRE"/>
    <n v="543686"/>
    <s v="ASALARIADO"/>
    <s v="SECTOR PUBLICO"/>
    <s v="SI"/>
    <x v="0"/>
    <s v="SI"/>
    <n v="49"/>
    <s v="No"/>
    <s v="No"/>
    <n v="543686"/>
    <s v="ASALARIADO"/>
    <n v="49"/>
  </r>
  <r>
    <n v="2198"/>
    <s v="HOMBRE"/>
    <n v="187645.6"/>
    <s v="ASALARIADO"/>
    <s v="SECTOR PRIVADO"/>
    <s v="SI"/>
    <x v="0"/>
    <s v="NO"/>
    <n v="47"/>
    <s v="No"/>
    <s v="No"/>
    <n v="187645.6"/>
    <s v="ASALARIADO"/>
    <n v="47"/>
  </r>
  <r>
    <n v="2199"/>
    <s v="HOMBRE"/>
    <n v="837414"/>
    <s v="TRABAJADOR INDEPENDIENTE"/>
    <s v="SECTOR PRIVADO"/>
    <s v="SI"/>
    <x v="0"/>
    <s v="NO"/>
    <n v="64"/>
    <s v="No"/>
    <s v="No"/>
    <n v="837414"/>
    <s v="TRABAJADOR INDEPENDIENTE"/>
    <n v="64"/>
  </r>
  <r>
    <n v="2200"/>
    <s v="HOMBRE"/>
    <n v="140978.96"/>
    <s v="ASALARIADO"/>
    <s v="SECTOR PRIVADO"/>
    <s v="SI"/>
    <x v="0"/>
    <s v="NO"/>
    <n v="46"/>
    <s v="No"/>
    <s v="No"/>
    <n v="140978.96"/>
    <s v="ASALARIADO"/>
    <n v="46"/>
  </r>
  <r>
    <n v="2201"/>
    <s v="HOMBRE"/>
    <n v="297046"/>
    <s v="ASEGURADO VOLUNTARIO"/>
    <s v="SECTOR PRIVADO"/>
    <s v="SI"/>
    <x v="1"/>
    <s v="SI"/>
    <n v="37"/>
    <s v="No"/>
    <s v="No"/>
    <n v="297046"/>
    <s v="ASEGURADO VOLUNTARIO"/>
    <n v="37"/>
  </r>
  <r>
    <n v="2202"/>
    <s v="MUJER"/>
    <n v="376750"/>
    <s v="ASALARIADO"/>
    <s v="SECTOR PRIVADO"/>
    <s v="SI"/>
    <x v="0"/>
    <s v="NO"/>
    <n v="24"/>
    <s v="No"/>
    <s v="No"/>
    <n v="376750"/>
    <s v="ASALARIADO"/>
    <n v="24"/>
  </r>
  <r>
    <n v="2203"/>
    <s v="HOMBRE"/>
    <n v="50000"/>
    <s v="ASALARIADO"/>
    <s v="SECTOR PRIVADO"/>
    <s v="SI"/>
    <x v="1"/>
    <s v="NO"/>
    <n v="34"/>
    <s v="No"/>
    <s v="No"/>
    <n v="50000"/>
    <s v="ASALARIADO"/>
    <n v="34"/>
  </r>
  <r>
    <n v="2204"/>
    <s v="MUJER"/>
    <n v="278030"/>
    <s v="CONVENIOS ESPECIALES DE TRABAJADORES INDEPENDIENTES"/>
    <s v="SECTOR PRIVADO"/>
    <s v="SI"/>
    <x v="0"/>
    <s v="NO"/>
    <n v="51"/>
    <s v="No"/>
    <s v="No"/>
    <n v="278030"/>
    <s v="CONVENIOS ESPECIALES DE TRABAJADORES INDEPENDIENTES"/>
    <n v="51"/>
  </r>
  <r>
    <n v="2205"/>
    <s v="HOMBRE"/>
    <n v="305704"/>
    <s v="ASEGURADO VOLUNTARIO"/>
    <s v="SECTOR PRIVADO"/>
    <s v="NO"/>
    <x v="0"/>
    <s v="NO"/>
    <n v="40"/>
    <s v="No"/>
    <s v="No"/>
    <n v="305704"/>
    <s v="ASEGURADO VOLUNTARIO"/>
    <n v="40"/>
  </r>
  <r>
    <n v="2206"/>
    <s v="MUJER"/>
    <n v="719271.8"/>
    <s v="PENSIONADOS EN SU PROPIO SISTEMA"/>
    <s v="SECTOR PUBLICO"/>
    <s v="SI"/>
    <x v="0"/>
    <s v="NO"/>
    <n v="81"/>
    <s v="No"/>
    <s v="No"/>
    <n v="719271.8"/>
    <s v="PENSIONADOS EN SU PROPIO SISTEMA"/>
    <n v="81"/>
  </r>
  <r>
    <n v="2207"/>
    <s v="MUJER"/>
    <n v="1111989"/>
    <s v="ASALARIADO"/>
    <s v="SECTOR PUBLICO"/>
    <s v="SI"/>
    <x v="0"/>
    <s v="SI"/>
    <n v="53"/>
    <s v="No"/>
    <s v="No"/>
    <n v="1111989"/>
    <s v="ASALARIADO"/>
    <n v="53"/>
  </r>
  <r>
    <n v="2208"/>
    <s v="MUJER"/>
    <n v="1214632"/>
    <s v="ASALARIADO"/>
    <s v="SECTOR PUBLICO"/>
    <s v="SI"/>
    <x v="0"/>
    <s v="SI"/>
    <n v="57"/>
    <s v="No"/>
    <s v="No"/>
    <n v="1214632"/>
    <s v="ASALARIADO"/>
    <n v="57"/>
  </r>
  <r>
    <n v="2209"/>
    <s v="MUJER"/>
    <n v="550000"/>
    <s v="ASALARIADO"/>
    <s v="SECTOR PRIVADO"/>
    <s v="SI"/>
    <x v="0"/>
    <s v="NO"/>
    <n v="31"/>
    <s v="No"/>
    <s v="No"/>
    <n v="550000"/>
    <s v="ASALARIADO"/>
    <n v="31"/>
  </r>
  <r>
    <n v="2210"/>
    <s v="HOMBRE"/>
    <n v="721187.76"/>
    <s v="ASALARIADO"/>
    <s v="SECTOR PUBLICO"/>
    <s v="SI"/>
    <x v="0"/>
    <s v="NO"/>
    <n v="49"/>
    <s v="No"/>
    <s v="No"/>
    <n v="721187.76"/>
    <s v="ASALARIADO"/>
    <n v="49"/>
  </r>
  <r>
    <n v="2211"/>
    <s v="HOMBRE"/>
    <n v="333500"/>
    <s v="ASALARIADO"/>
    <s v="SECTOR PRIVADO"/>
    <s v="SI"/>
    <x v="0"/>
    <s v="NO"/>
    <n v="41"/>
    <s v="No"/>
    <s v="No"/>
    <n v="333500"/>
    <s v="ASALARIADO"/>
    <n v="41"/>
  </r>
  <r>
    <n v="2212"/>
    <s v="HOMBRE"/>
    <n v="1371326"/>
    <s v="ASALARIADO"/>
    <s v="SECTOR PUBLICO"/>
    <s v="SI"/>
    <x v="0"/>
    <s v="NO"/>
    <n v="51"/>
    <s v="No"/>
    <s v="No"/>
    <n v="1371326"/>
    <s v="ASALARIADO"/>
    <n v="51"/>
  </r>
  <r>
    <n v="2213"/>
    <s v="MUJER"/>
    <n v="619970"/>
    <s v="TRABAJADOR INDEPENDIENTE"/>
    <s v="SECTOR PRIVADO"/>
    <s v="SI"/>
    <x v="0"/>
    <s v="NO"/>
    <n v="53"/>
    <s v="No"/>
    <s v="No"/>
    <n v="619970"/>
    <s v="TRABAJADOR INDEPENDIENTE"/>
    <n v="53"/>
  </r>
  <r>
    <n v="2214"/>
    <s v="HOMBRE"/>
    <n v="361811"/>
    <s v="TRABAJADOR INDEPENDIENTE"/>
    <s v="SECTOR PRIVADO"/>
    <s v="SI"/>
    <x v="0"/>
    <s v="SI"/>
    <n v="44"/>
    <s v="No"/>
    <s v="No"/>
    <n v="361811"/>
    <s v="TRABAJADOR INDEPENDIENTE"/>
    <n v="44"/>
  </r>
  <r>
    <n v="2215"/>
    <s v="MUJER"/>
    <n v="2329738.04"/>
    <s v="ASALARIADO"/>
    <s v="SECTOR PUBLICO"/>
    <s v="SI"/>
    <x v="0"/>
    <s v="NO"/>
    <n v="59"/>
    <s v="Atípico"/>
    <s v="No"/>
    <n v="2329738.04"/>
    <s v="ASALARIADO"/>
    <n v="59"/>
  </r>
  <r>
    <n v="2216"/>
    <s v="MUJER"/>
    <n v="343085"/>
    <s v="TRABAJADOR INDEPENDIENTE"/>
    <s v="SECTOR PRIVADO"/>
    <s v="SI"/>
    <x v="0"/>
    <s v="NO"/>
    <n v="42"/>
    <s v="No"/>
    <s v="No"/>
    <n v="343085"/>
    <s v="TRABAJADOR INDEPENDIENTE"/>
    <n v="42"/>
  </r>
  <r>
    <n v="2217"/>
    <s v="MUJER"/>
    <n v="1029228"/>
    <s v="ASALARIADO"/>
    <s v="SECTOR PUBLICO"/>
    <s v="SI"/>
    <x v="0"/>
    <s v="NO"/>
    <n v="38"/>
    <s v="No"/>
    <s v="No"/>
    <n v="1029228"/>
    <s v="ASALARIADO"/>
    <n v="38"/>
  </r>
  <r>
    <n v="2218"/>
    <s v="MUJER"/>
    <n v="2725702"/>
    <s v="ASALARIADO"/>
    <s v="SECTOR PUBLICO"/>
    <s v="SI"/>
    <x v="0"/>
    <s v="NO"/>
    <n v="55"/>
    <s v="Atípico"/>
    <s v="No"/>
    <n v="2725702"/>
    <s v="ASALARIADO"/>
    <n v="55"/>
  </r>
  <r>
    <n v="2219"/>
    <s v="HOMBRE"/>
    <n v="297046"/>
    <s v="ASEGURADO VOLUNTARIO"/>
    <s v="SECTOR PRIVADO"/>
    <s v="SI"/>
    <x v="0"/>
    <s v="SI"/>
    <n v="28"/>
    <s v="No"/>
    <s v="No"/>
    <n v="297046"/>
    <s v="ASEGURADO VOLUNTARIO"/>
    <n v="28"/>
  </r>
  <r>
    <n v="2220"/>
    <s v="HOMBRE"/>
    <n v="807000"/>
    <s v="ASALARIADO"/>
    <s v="SECTOR PRIVADO"/>
    <s v="SI"/>
    <x v="0"/>
    <s v="NO"/>
    <n v="36"/>
    <s v="No"/>
    <s v="No"/>
    <n v="807000"/>
    <s v="ASALARIADO"/>
    <n v="36"/>
  </r>
  <r>
    <n v="2221"/>
    <s v="HOMBRE"/>
    <n v="299647"/>
    <s v="ASEGURADO VOLUNTARIO"/>
    <s v="SECTOR PRIVADO"/>
    <s v="SI"/>
    <x v="0"/>
    <s v="NO"/>
    <n v="88"/>
    <s v="No"/>
    <s v="No"/>
    <n v="299647"/>
    <s v="ASEGURADO VOLUNTARIO"/>
    <n v="88"/>
  </r>
  <r>
    <n v="2222"/>
    <s v="MUJER"/>
    <n v="370090"/>
    <s v="TRABAJADOR INDEPENDIENTE"/>
    <s v="SECTOR PRIVADO"/>
    <s v="SI"/>
    <x v="0"/>
    <s v="NO"/>
    <n v="63"/>
    <s v="No"/>
    <s v="No"/>
    <n v="370090"/>
    <s v="TRABAJADOR INDEPENDIENTE"/>
    <n v="63"/>
  </r>
  <r>
    <n v="2223"/>
    <s v="HOMBRE"/>
    <n v="263208.75"/>
    <s v="ASALARIADO"/>
    <s v="SECTOR PRIVADO"/>
    <s v="SI"/>
    <x v="0"/>
    <s v="NO"/>
    <n v="25"/>
    <s v="No"/>
    <s v="No"/>
    <n v="263208.75"/>
    <s v="ASALARIADO"/>
    <n v="25"/>
  </r>
  <r>
    <n v="2224"/>
    <s v="MUJER"/>
    <n v="343050"/>
    <s v="ASALARIADO"/>
    <s v="SECTOR PUBLICO"/>
    <s v="SI"/>
    <x v="0"/>
    <s v="NO"/>
    <n v="34"/>
    <s v="No"/>
    <s v="No"/>
    <n v="343050"/>
    <s v="ASALARIADO"/>
    <n v="34"/>
  </r>
  <r>
    <n v="2225"/>
    <s v="HOMBRE"/>
    <n v="848107"/>
    <s v="ASALARIADO"/>
    <s v="SECTOR PUBLICO"/>
    <s v="SI"/>
    <x v="0"/>
    <s v="NO"/>
    <n v="40"/>
    <s v="No"/>
    <s v="No"/>
    <n v="848107"/>
    <s v="ASALARIADO"/>
    <n v="40"/>
  </r>
  <r>
    <n v="2226"/>
    <s v="MUJER"/>
    <n v="668166.67000000004"/>
    <s v="ASALARIADO"/>
    <s v="SECTOR PUBLICO"/>
    <s v="SI"/>
    <x v="0"/>
    <s v="NO"/>
    <n v="34"/>
    <s v="No"/>
    <s v="No"/>
    <n v="668166.67000000004"/>
    <s v="ASALARIADO"/>
    <n v="34"/>
  </r>
  <r>
    <n v="2227"/>
    <s v="HOMBRE"/>
    <n v="992801.25"/>
    <s v="ASALARIADO"/>
    <s v="SECTOR PRIVADO"/>
    <s v="SI"/>
    <x v="0"/>
    <s v="NO"/>
    <n v="27"/>
    <s v="No"/>
    <s v="No"/>
    <n v="992801.25"/>
    <s v="ASALARIADO"/>
    <n v="27"/>
  </r>
  <r>
    <n v="2228"/>
    <s v="HOMBRE"/>
    <n v="87475"/>
    <s v="ASALARIADO"/>
    <s v="SECTOR PRIVADO"/>
    <s v="SI"/>
    <x v="0"/>
    <s v="NO"/>
    <n v="53"/>
    <s v="No"/>
    <s v="No"/>
    <n v="87475"/>
    <s v="ASALARIADO"/>
    <n v="53"/>
  </r>
  <r>
    <n v="2229"/>
    <s v="MUJER"/>
    <n v="404467"/>
    <s v="ASEGURADO VOLUNTARIO"/>
    <s v="SECTOR PRIVADO"/>
    <s v="SI"/>
    <x v="0"/>
    <s v="NO"/>
    <n v="61"/>
    <s v="No"/>
    <s v="No"/>
    <n v="404467"/>
    <s v="ASEGURADO VOLUNTARIO"/>
    <n v="61"/>
  </r>
  <r>
    <n v="2230"/>
    <s v="HOMBRE"/>
    <n v="1038228.44"/>
    <s v="ASALARIADO"/>
    <s v="SECTOR PUBLICO"/>
    <s v="SI"/>
    <x v="0"/>
    <s v="NO"/>
    <n v="37"/>
    <s v="No"/>
    <s v="No"/>
    <n v="1038228.44"/>
    <s v="ASALARIADO"/>
    <n v="37"/>
  </r>
  <r>
    <n v="2231"/>
    <s v="MUJER"/>
    <n v="297719"/>
    <s v="ASEGURADO VOLUNTARIO"/>
    <s v="SECTOR PRIVADO"/>
    <s v="SI"/>
    <x v="0"/>
    <s v="NO"/>
    <n v="30"/>
    <s v="No"/>
    <s v="No"/>
    <n v="297719"/>
    <s v="ASEGURADO VOLUNTARIO"/>
    <n v="30"/>
  </r>
  <r>
    <n v="2232"/>
    <s v="MUJER"/>
    <n v="329950"/>
    <s v="TRABAJADOR INDEPENDIENTE"/>
    <s v="SECTOR PRIVADO"/>
    <s v="SI"/>
    <x v="0"/>
    <s v="NO"/>
    <n v="52"/>
    <s v="No"/>
    <s v="No"/>
    <n v="329950"/>
    <s v="TRABAJADOR INDEPENDIENTE"/>
    <n v="52"/>
  </r>
  <r>
    <n v="2233"/>
    <s v="MUJER"/>
    <n v="1813790.96"/>
    <s v="ASALARIADO"/>
    <s v="SECTOR PRIVADO"/>
    <s v="SI"/>
    <x v="0"/>
    <s v="NO"/>
    <n v="35"/>
    <s v="No"/>
    <s v="No"/>
    <n v="1813790.96"/>
    <s v="ASALARIADO"/>
    <n v="35"/>
  </r>
  <r>
    <n v="2234"/>
    <s v="HOMBRE"/>
    <n v="639148"/>
    <s v="TRABAJADOR INDEPENDIENTE"/>
    <s v="SECTOR PRIVADO"/>
    <s v="SI"/>
    <x v="0"/>
    <s v="SI"/>
    <n v="61"/>
    <s v="No"/>
    <s v="No"/>
    <n v="639148"/>
    <s v="TRABAJADOR INDEPENDIENTE"/>
    <n v="61"/>
  </r>
  <r>
    <n v="2235"/>
    <s v="HOMBRE"/>
    <n v="1080638"/>
    <s v="ASALARIADO"/>
    <s v="SECTOR PUBLICO"/>
    <s v="SI"/>
    <x v="0"/>
    <s v="NO"/>
    <n v="37"/>
    <s v="No"/>
    <s v="No"/>
    <n v="1080638"/>
    <s v="ASALARIADO"/>
    <n v="37"/>
  </r>
  <r>
    <n v="2236"/>
    <s v="MUJER"/>
    <n v="784000.75"/>
    <s v="ASALARIADO"/>
    <s v="SECTOR PUBLICO"/>
    <s v="SI"/>
    <x v="0"/>
    <s v="NO"/>
    <n v="42"/>
    <s v="No"/>
    <s v="No"/>
    <n v="784000.75"/>
    <s v="ASALARIADO"/>
    <n v="42"/>
  </r>
  <r>
    <n v="2237"/>
    <s v="MUJER"/>
    <n v="635827.4"/>
    <s v="PENSIONADOS EN SU PROPIO SISTEMA"/>
    <s v="SECTOR PUBLICO"/>
    <s v="SI"/>
    <x v="0"/>
    <s v="NO"/>
    <n v="64"/>
    <s v="No"/>
    <s v="No"/>
    <n v="635827.4"/>
    <s v="PENSIONADOS EN SU PROPIO SISTEMA"/>
    <n v="64"/>
  </r>
  <r>
    <n v="2238"/>
    <s v="MUJER"/>
    <n v="278030"/>
    <s v="CONVENIOS ESPECIALES DE TRABAJADORES INDEPENDIENTES"/>
    <s v="SECTOR PRIVADO"/>
    <s v="SI"/>
    <x v="0"/>
    <s v="NO"/>
    <n v="89"/>
    <s v="No"/>
    <s v="No"/>
    <n v="278030"/>
    <s v="CONVENIOS ESPECIALES DE TRABAJADORES INDEPENDIENTES"/>
    <n v="89"/>
  </r>
  <r>
    <n v="2239"/>
    <s v="MUJER"/>
    <n v="627774.12"/>
    <s v="ASALARIADO"/>
    <s v="SECTOR PRIVADO"/>
    <s v="SI"/>
    <x v="0"/>
    <s v="NO"/>
    <n v="35"/>
    <s v="No"/>
    <s v="No"/>
    <n v="627774.12"/>
    <s v="ASALARIADO"/>
    <n v="35"/>
  </r>
  <r>
    <n v="2240"/>
    <s v="HOMBRE"/>
    <n v="450000"/>
    <s v="ASALARIADO"/>
    <s v="SECTOR PRIVADO"/>
    <s v="SI"/>
    <x v="0"/>
    <s v="NO"/>
    <n v="58"/>
    <s v="No"/>
    <s v="No"/>
    <n v="450000"/>
    <s v="ASALARIADO"/>
    <n v="58"/>
  </r>
  <r>
    <n v="2241"/>
    <s v="HOMBRE"/>
    <n v="320000"/>
    <s v="ASALARIADO"/>
    <s v="SECTOR PRIVADO"/>
    <s v="SI"/>
    <x v="0"/>
    <s v="NO"/>
    <n v="31"/>
    <s v="No"/>
    <s v="No"/>
    <n v="320000"/>
    <s v="ASALARIADO"/>
    <n v="31"/>
  </r>
  <r>
    <n v="2242"/>
    <s v="HOMBRE"/>
    <n v="407782"/>
    <s v="ASALARIADO"/>
    <s v="SECTOR PRIVADO"/>
    <s v="SI"/>
    <x v="0"/>
    <s v="NO"/>
    <n v="22"/>
    <s v="No"/>
    <s v="No"/>
    <n v="407782"/>
    <s v="ASALARIADO"/>
    <n v="22"/>
  </r>
  <r>
    <n v="2243"/>
    <s v="MUJER"/>
    <n v="297045"/>
    <s v="TRABAJADOR INDEPENDIENTE"/>
    <s v="SECTOR PRIVADO"/>
    <s v="SI"/>
    <x v="0"/>
    <s v="NO"/>
    <n v="66"/>
    <s v="No"/>
    <s v="No"/>
    <n v="297045"/>
    <s v="TRABAJADOR INDEPENDIENTE"/>
    <n v="66"/>
  </r>
  <r>
    <n v="2244"/>
    <s v="HOMBRE"/>
    <n v="430434"/>
    <s v="ASALARIADO"/>
    <s v="SECTOR PRIVADO"/>
    <s v="SI"/>
    <x v="0"/>
    <s v="SI"/>
    <n v="28"/>
    <s v="No"/>
    <s v="No"/>
    <n v="430434"/>
    <s v="ASALARIADO"/>
    <n v="28"/>
  </r>
  <r>
    <n v="2245"/>
    <s v="HOMBRE"/>
    <n v="476646.28"/>
    <s v="ASALARIADO"/>
    <s v="SECTOR PRIVADO"/>
    <s v="SI"/>
    <x v="0"/>
    <s v="NO"/>
    <n v="29"/>
    <s v="No"/>
    <s v="No"/>
    <n v="476646.28"/>
    <s v="ASALARIADO"/>
    <n v="29"/>
  </r>
  <r>
    <n v="2246"/>
    <s v="MUJER"/>
    <n v="1566842"/>
    <s v="ASALARIADO"/>
    <s v="SECTOR PUBLICO"/>
    <s v="SI"/>
    <x v="0"/>
    <s v="NO"/>
    <n v="59"/>
    <s v="No"/>
    <s v="No"/>
    <n v="1566842"/>
    <s v="ASALARIADO"/>
    <n v="59"/>
  </r>
  <r>
    <n v="2247"/>
    <s v="MUJER"/>
    <n v="868869.23"/>
    <s v="ASALARIADO"/>
    <s v="SECTOR PRIVADO"/>
    <s v="SI"/>
    <x v="0"/>
    <s v="NO"/>
    <n v="40"/>
    <s v="No"/>
    <s v="No"/>
    <n v="868869.23"/>
    <s v="ASALARIADO"/>
    <n v="40"/>
  </r>
  <r>
    <n v="2248"/>
    <s v="MUJER"/>
    <n v="306400"/>
    <s v="ASALARIADO"/>
    <s v="SECTOR PRIVADO"/>
    <s v="SI"/>
    <x v="0"/>
    <s v="NO"/>
    <n v="61"/>
    <s v="No"/>
    <s v="No"/>
    <n v="306400"/>
    <s v="ASALARIADO"/>
    <n v="61"/>
  </r>
  <r>
    <n v="2249"/>
    <s v="HOMBRE"/>
    <n v="408800"/>
    <s v="ASALARIADO"/>
    <s v="SECTOR PRIVADO"/>
    <s v="SI"/>
    <x v="0"/>
    <s v="NO"/>
    <n v="39"/>
    <s v="No"/>
    <s v="No"/>
    <n v="408800"/>
    <s v="ASALARIADO"/>
    <n v="39"/>
  </r>
  <r>
    <n v="2250"/>
    <s v="HOMBRE"/>
    <n v="467167.61"/>
    <s v="ASALARIADO"/>
    <s v="SECTOR PUBLICO"/>
    <s v="SI"/>
    <x v="1"/>
    <s v="NO"/>
    <n v="46"/>
    <s v="No"/>
    <s v="No"/>
    <n v="467167.61"/>
    <s v="ASALARIADO"/>
    <n v="46"/>
  </r>
  <r>
    <n v="2251"/>
    <s v="MUJER"/>
    <n v="376344"/>
    <s v="ASALARIADO"/>
    <s v="SECTOR PRIVADO"/>
    <s v="SI"/>
    <x v="0"/>
    <s v="NO"/>
    <n v="39"/>
    <s v="No"/>
    <s v="No"/>
    <n v="376344"/>
    <s v="ASALARIADO"/>
    <n v="39"/>
  </r>
  <r>
    <n v="2252"/>
    <s v="HOMBRE"/>
    <n v="327264"/>
    <s v="ASALARIADO"/>
    <s v="SECTOR PUBLICO"/>
    <s v="SI"/>
    <x v="0"/>
    <s v="NO"/>
    <n v="32"/>
    <s v="No"/>
    <s v="No"/>
    <n v="327264"/>
    <s v="ASALARIADO"/>
    <n v="32"/>
  </r>
  <r>
    <n v="2253"/>
    <s v="HOMBRE"/>
    <n v="750000"/>
    <s v="ASALARIADO"/>
    <s v="SECTOR PRIVADO"/>
    <s v="SI"/>
    <x v="0"/>
    <s v="NO"/>
    <n v="55"/>
    <s v="No"/>
    <s v="No"/>
    <n v="750000"/>
    <s v="ASALARIADO"/>
    <n v="55"/>
  </r>
  <r>
    <n v="2254"/>
    <s v="HOMBRE"/>
    <n v="423289"/>
    <s v="TRABAJADOR INDEPENDIENTE"/>
    <s v="SECTOR PRIVADO"/>
    <s v="SI"/>
    <x v="0"/>
    <s v="NO"/>
    <n v="59"/>
    <s v="No"/>
    <s v="No"/>
    <n v="423289"/>
    <s v="TRABAJADOR INDEPENDIENTE"/>
    <n v="59"/>
  </r>
  <r>
    <n v="2255"/>
    <s v="MUJER"/>
    <n v="619506.39"/>
    <s v="ASALARIADO"/>
    <s v="SECTOR PUBLICO"/>
    <s v="SI"/>
    <x v="0"/>
    <s v="NO"/>
    <n v="34"/>
    <s v="No"/>
    <s v="No"/>
    <n v="619506.39"/>
    <s v="ASALARIADO"/>
    <n v="34"/>
  </r>
  <r>
    <n v="2256"/>
    <s v="MUJER"/>
    <n v="465179.89"/>
    <s v="ASALARIADO"/>
    <s v="SECTOR PRIVADO"/>
    <s v="SI"/>
    <x v="0"/>
    <s v="NO"/>
    <n v="39"/>
    <s v="No"/>
    <s v="No"/>
    <n v="465179.89"/>
    <s v="ASALARIADO"/>
    <n v="39"/>
  </r>
  <r>
    <n v="2257"/>
    <s v="HOMBRE"/>
    <n v="562152.61"/>
    <s v="ASALARIADO"/>
    <s v="SECTOR PUBLICO"/>
    <s v="SI"/>
    <x v="0"/>
    <s v="NO"/>
    <n v="38"/>
    <s v="No"/>
    <s v="No"/>
    <n v="562152.61"/>
    <s v="ASALARIADO"/>
    <n v="38"/>
  </r>
  <r>
    <n v="2258"/>
    <s v="HOMBRE"/>
    <n v="811421.65"/>
    <s v="ASALARIADO"/>
    <s v="SECTOR PUBLICO"/>
    <s v="SI"/>
    <x v="0"/>
    <s v="NO"/>
    <n v="32"/>
    <s v="No"/>
    <s v="No"/>
    <n v="811421.65"/>
    <s v="ASALARIADO"/>
    <n v="32"/>
  </r>
  <r>
    <n v="2259"/>
    <s v="MUJER"/>
    <n v="338933.34"/>
    <s v="ASALARIADO"/>
    <s v="SECTOR PRIVADO"/>
    <s v="SI"/>
    <x v="0"/>
    <s v="NO"/>
    <n v="27"/>
    <s v="No"/>
    <s v="No"/>
    <n v="338933.34"/>
    <s v="ASALARIADO"/>
    <n v="27"/>
  </r>
  <r>
    <n v="2260"/>
    <s v="MUJER"/>
    <n v="100000"/>
    <s v="ASALARIADO"/>
    <s v="SECTOR PRIVADO"/>
    <s v="SI"/>
    <x v="0"/>
    <s v="NO"/>
    <n v="29"/>
    <s v="No"/>
    <s v="No"/>
    <n v="100000"/>
    <s v="ASALARIADO"/>
    <n v="29"/>
  </r>
  <r>
    <n v="2261"/>
    <s v="HOMBRE"/>
    <n v="697648"/>
    <s v="ASALARIADO"/>
    <s v="SECTOR PRIVADO"/>
    <s v="SI"/>
    <x v="0"/>
    <s v="NO"/>
    <n v="61"/>
    <s v="No"/>
    <s v="No"/>
    <n v="697648"/>
    <s v="ASALARIADO"/>
    <n v="61"/>
  </r>
  <r>
    <n v="2262"/>
    <s v="HOMBRE"/>
    <n v="377498"/>
    <s v="TRABAJADOR INDEPENDIENTE"/>
    <s v="SECTOR PRIVADO"/>
    <s v="SI"/>
    <x v="0"/>
    <s v="NO"/>
    <n v="37"/>
    <s v="No"/>
    <s v="No"/>
    <n v="377498"/>
    <s v="TRABAJADOR INDEPENDIENTE"/>
    <n v="37"/>
  </r>
  <r>
    <n v="2263"/>
    <s v="HOMBRE"/>
    <n v="308750"/>
    <s v="ASALARIADO"/>
    <s v="SECTOR PRIVADO"/>
    <s v="SI"/>
    <x v="0"/>
    <s v="SI"/>
    <n v="35"/>
    <s v="No"/>
    <s v="No"/>
    <n v="308750"/>
    <s v="ASALARIADO"/>
    <n v="35"/>
  </r>
  <r>
    <n v="2264"/>
    <s v="HOMBRE"/>
    <n v="451354.46"/>
    <s v="ASALARIADO"/>
    <s v="SECTOR PRIVADO"/>
    <s v="SI"/>
    <x v="0"/>
    <s v="NO"/>
    <n v="58"/>
    <s v="No"/>
    <s v="No"/>
    <n v="451354.46"/>
    <s v="ASALARIADO"/>
    <n v="58"/>
  </r>
  <r>
    <n v="2265"/>
    <s v="HOMBRE"/>
    <n v="455001.5"/>
    <s v="ASALARIADO"/>
    <s v="SECTOR PRIVADO"/>
    <s v="SI"/>
    <x v="0"/>
    <s v="NO"/>
    <n v="20"/>
    <s v="No"/>
    <s v="No"/>
    <n v="455001.5"/>
    <s v="ASALARIADO"/>
    <n v="20"/>
  </r>
  <r>
    <n v="2266"/>
    <s v="MUJER"/>
    <n v="994882.5"/>
    <s v="ASALARIADO"/>
    <s v="SECTOR PRIVADO"/>
    <s v="SI"/>
    <x v="0"/>
    <s v="NO"/>
    <n v="50"/>
    <s v="No"/>
    <s v="No"/>
    <n v="994882.5"/>
    <s v="ASALARIADO"/>
    <n v="50"/>
  </r>
  <r>
    <n v="2267"/>
    <s v="HOMBRE"/>
    <n v="509509"/>
    <s v="TRABAJADOR INDEPENDIENTE"/>
    <s v="SECTOR PRIVADO"/>
    <s v="SI"/>
    <x v="1"/>
    <s v="SI"/>
    <n v="59"/>
    <s v="No"/>
    <s v="No"/>
    <n v="509509"/>
    <s v="TRABAJADOR INDEPENDIENTE"/>
    <n v="59"/>
  </r>
  <r>
    <n v="2268"/>
    <s v="HOMBRE"/>
    <n v="349920"/>
    <s v="ASALARIADO"/>
    <s v="SECTOR PRIVADO"/>
    <s v="SI"/>
    <x v="0"/>
    <s v="NO"/>
    <n v="34"/>
    <s v="No"/>
    <s v="No"/>
    <n v="349920"/>
    <s v="ASALARIADO"/>
    <n v="34"/>
  </r>
  <r>
    <n v="2269"/>
    <s v="HOMBRE"/>
    <n v="17760.8"/>
    <s v="ASALARIADO"/>
    <s v="SECTOR PRIVADO"/>
    <s v="SI"/>
    <x v="1"/>
    <s v="NO"/>
    <n v="29"/>
    <s v="No"/>
    <s v="No"/>
    <n v="17760.8"/>
    <s v="ASALARIADO"/>
    <n v="29"/>
  </r>
  <r>
    <n v="2270"/>
    <s v="MUJER"/>
    <n v="526736.80000000005"/>
    <s v="ASALARIADO"/>
    <s v="SECTOR PRIVADO"/>
    <s v="SI"/>
    <x v="0"/>
    <s v="NO"/>
    <n v="25"/>
    <s v="No"/>
    <s v="No"/>
    <n v="526736.80000000005"/>
    <s v="ASALARIADO"/>
    <n v="25"/>
  </r>
  <r>
    <n v="2271"/>
    <s v="HOMBRE"/>
    <n v="497155.33"/>
    <s v="ASALARIADO"/>
    <s v="SECTOR PRIVADO"/>
    <s v="SI"/>
    <x v="0"/>
    <s v="NO"/>
    <n v="27"/>
    <s v="No"/>
    <s v="No"/>
    <n v="497155.33"/>
    <s v="ASALARIADO"/>
    <n v="27"/>
  </r>
  <r>
    <n v="2272"/>
    <s v="MUJER"/>
    <n v="423675"/>
    <s v="ASALARIADO"/>
    <s v="SECTOR PRIVADO"/>
    <s v="SI"/>
    <x v="0"/>
    <s v="NO"/>
    <n v="26"/>
    <s v="No"/>
    <s v="No"/>
    <n v="423675"/>
    <s v="ASALARIADO"/>
    <n v="26"/>
  </r>
  <r>
    <n v="2273"/>
    <s v="HOMBRE"/>
    <n v="292387"/>
    <s v="ASEGURADO VOLUNTARIO"/>
    <s v="SECTOR PRIVADO"/>
    <s v="SI"/>
    <x v="1"/>
    <s v="NO"/>
    <n v="33"/>
    <s v="No"/>
    <s v="No"/>
    <n v="292387"/>
    <s v="ASEGURADO VOLUNTARIO"/>
    <n v="33"/>
  </r>
  <r>
    <n v="2274"/>
    <s v="MUJER"/>
    <n v="430993"/>
    <s v="PENSIONADOS EN SU PROPIO SISTEMA"/>
    <s v="SECTOR PUBLICO"/>
    <s v="SI"/>
    <x v="0"/>
    <s v="NO"/>
    <n v="64"/>
    <s v="No"/>
    <s v="No"/>
    <n v="430993"/>
    <s v="PENSIONADOS EN SU PROPIO SISTEMA"/>
    <n v="64"/>
  </r>
  <r>
    <n v="2275"/>
    <s v="HOMBRE"/>
    <n v="298000"/>
    <s v="ASALARIADO"/>
    <s v="SECTOR PRIVADO"/>
    <s v="SI"/>
    <x v="1"/>
    <s v="NO"/>
    <n v="42"/>
    <s v="No"/>
    <s v="No"/>
    <n v="298000"/>
    <s v="ASALARIADO"/>
    <n v="42"/>
  </r>
  <r>
    <n v="2276"/>
    <s v="HOMBRE"/>
    <n v="405063"/>
    <s v="TRABAJADOR INDEPENDIENTE"/>
    <s v="SECTOR PRIVADO"/>
    <s v="SI"/>
    <x v="1"/>
    <s v="SI"/>
    <n v="40"/>
    <s v="No"/>
    <s v="No"/>
    <n v="405063"/>
    <s v="TRABAJADOR INDEPENDIENTE"/>
    <n v="40"/>
  </r>
  <r>
    <n v="2277"/>
    <s v="HOMBRE"/>
    <n v="1400000"/>
    <s v="ASALARIADO"/>
    <s v="SECTOR PRIVADO"/>
    <s v="SI"/>
    <x v="0"/>
    <s v="NO"/>
    <n v="30"/>
    <s v="No"/>
    <s v="No"/>
    <n v="1400000"/>
    <s v="ASALARIADO"/>
    <n v="30"/>
  </r>
  <r>
    <n v="2278"/>
    <s v="MUJER"/>
    <n v="341602"/>
    <s v="TRABAJADOR INDEPENDIENTE"/>
    <s v="SECTOR PRIVADO"/>
    <s v="SI"/>
    <x v="0"/>
    <s v="NO"/>
    <n v="42"/>
    <s v="No"/>
    <s v="No"/>
    <n v="341602"/>
    <s v="TRABAJADOR INDEPENDIENTE"/>
    <n v="42"/>
  </r>
  <r>
    <n v="2279"/>
    <s v="HOMBRE"/>
    <n v="915000"/>
    <s v="ASALARIADO"/>
    <s v="SECTOR PRIVADO"/>
    <s v="SI"/>
    <x v="0"/>
    <s v="NO"/>
    <n v="24"/>
    <s v="No"/>
    <s v="No"/>
    <n v="915000"/>
    <s v="ASALARIADO"/>
    <n v="24"/>
  </r>
  <r>
    <n v="2280"/>
    <s v="MUJER"/>
    <n v="339164.62"/>
    <s v="PENSIONADOS EN SU PROPIO SISTEMA"/>
    <s v="SECTOR PUBLICO"/>
    <s v="SI"/>
    <x v="0"/>
    <s v="NO"/>
    <n v="70"/>
    <s v="No"/>
    <s v="No"/>
    <n v="339164.62"/>
    <s v="PENSIONADOS EN SU PROPIO SISTEMA"/>
    <n v="70"/>
  </r>
  <r>
    <n v="2281"/>
    <s v="HOMBRE"/>
    <n v="278030"/>
    <s v="CONVENIOS ESPECIALES DE TRABAJADORES INDEPENDIENTES"/>
    <s v="SECTOR PRIVADO"/>
    <s v="SI"/>
    <x v="0"/>
    <s v="NO"/>
    <n v="71"/>
    <s v="No"/>
    <s v="No"/>
    <n v="278030"/>
    <s v="CONVENIOS ESPECIALES DE TRABAJADORES INDEPENDIENTES"/>
    <n v="71"/>
  </r>
  <r>
    <n v="2282"/>
    <s v="MUJER"/>
    <n v="490713.59999999998"/>
    <s v="ASALARIADO"/>
    <s v="SECTOR PRIVADO"/>
    <s v="SI"/>
    <x v="0"/>
    <s v="NO"/>
    <n v="47"/>
    <s v="No"/>
    <s v="No"/>
    <n v="490713.59999999998"/>
    <s v="ASALARIADO"/>
    <n v="47"/>
  </r>
  <r>
    <n v="2283"/>
    <s v="HOMBRE"/>
    <n v="1051374.8"/>
    <s v="ASALARIADO"/>
    <s v="SECTOR PUBLICO"/>
    <s v="SI"/>
    <x v="0"/>
    <s v="NO"/>
    <n v="62"/>
    <s v="No"/>
    <s v="No"/>
    <n v="1051374.8"/>
    <s v="ASALARIADO"/>
    <n v="62"/>
  </r>
  <r>
    <n v="2284"/>
    <s v="HOMBRE"/>
    <n v="445841.44"/>
    <s v="ASALARIADO"/>
    <s v="SECTOR PRIVADO"/>
    <s v="SI"/>
    <x v="1"/>
    <s v="NO"/>
    <n v="57"/>
    <s v="No"/>
    <s v="No"/>
    <n v="445841.44"/>
    <s v="ASALARIADO"/>
    <n v="57"/>
  </r>
  <r>
    <n v="2285"/>
    <s v="MUJER"/>
    <n v="485843.98"/>
    <s v="ASALARIADO"/>
    <s v="SECTOR PRIVADO"/>
    <s v="SI"/>
    <x v="0"/>
    <s v="NO"/>
    <n v="25"/>
    <s v="No"/>
    <s v="No"/>
    <n v="485843.98"/>
    <s v="ASALARIADO"/>
    <n v="25"/>
  </r>
  <r>
    <n v="2286"/>
    <s v="HOMBRE"/>
    <n v="370647"/>
    <s v="TRABAJADOR INDEPENDIENTE"/>
    <s v="SECTOR PRIVADO"/>
    <s v="SI"/>
    <x v="0"/>
    <s v="NO"/>
    <n v="49"/>
    <s v="No"/>
    <s v="No"/>
    <n v="370647"/>
    <s v="TRABAJADOR INDEPENDIENTE"/>
    <n v="49"/>
  </r>
  <r>
    <n v="2287"/>
    <s v="MUJER"/>
    <n v="138101.79999999999"/>
    <s v="ASALARIADO"/>
    <s v="SECTOR PUBLICO"/>
    <s v="SI"/>
    <x v="0"/>
    <s v="NO"/>
    <n v="31"/>
    <s v="No"/>
    <s v="No"/>
    <n v="138101.79999999999"/>
    <s v="ASALARIADO"/>
    <n v="31"/>
  </r>
  <r>
    <n v="2288"/>
    <s v="HOMBRE"/>
    <n v="338629"/>
    <s v="TRABAJADOR INDEPENDIENTE"/>
    <s v="SECTOR PRIVADO"/>
    <s v="SI"/>
    <x v="0"/>
    <s v="SI"/>
    <n v="50"/>
    <s v="No"/>
    <s v="No"/>
    <n v="338629"/>
    <s v="TRABAJADOR INDEPENDIENTE"/>
    <n v="50"/>
  </r>
  <r>
    <n v="2289"/>
    <s v="HOMBRE"/>
    <n v="1080496.5"/>
    <s v="ASALARIADO"/>
    <s v="SECTOR PRIVADO"/>
    <s v="SI"/>
    <x v="0"/>
    <s v="NO"/>
    <n v="37"/>
    <s v="No"/>
    <s v="No"/>
    <n v="1080496.5"/>
    <s v="ASALARIADO"/>
    <n v="37"/>
  </r>
  <r>
    <n v="2290"/>
    <s v="MUJER"/>
    <n v="294025"/>
    <s v="ASALARIADO"/>
    <s v="SECTOR PRIVADO"/>
    <s v="SI"/>
    <x v="0"/>
    <s v="NO"/>
    <n v="49"/>
    <s v="No"/>
    <s v="No"/>
    <n v="294025"/>
    <s v="ASALARIADO"/>
    <n v="49"/>
  </r>
  <r>
    <n v="2291"/>
    <s v="HOMBRE"/>
    <n v="300018"/>
    <s v="TRABAJADOR INDEPENDIENTE"/>
    <s v="SECTOR PRIVADO"/>
    <s v="SI"/>
    <x v="0"/>
    <s v="SI"/>
    <n v="54"/>
    <s v="No"/>
    <s v="No"/>
    <n v="300018"/>
    <s v="TRABAJADOR INDEPENDIENTE"/>
    <n v="54"/>
  </r>
  <r>
    <n v="2292"/>
    <s v="HOMBRE"/>
    <n v="278030"/>
    <s v="CONVENIOS ESPECIALES DE TRABAJADORES INDEPENDIENTES"/>
    <s v="SECTOR PRIVADO"/>
    <s v="SI"/>
    <x v="0"/>
    <s v="NO"/>
    <n v="53"/>
    <s v="No"/>
    <s v="No"/>
    <n v="278030"/>
    <s v="CONVENIOS ESPECIALES DE TRABAJADORES INDEPENDIENTES"/>
    <n v="53"/>
  </r>
  <r>
    <n v="2293"/>
    <s v="HOMBRE"/>
    <n v="299647"/>
    <s v="ASEGURADO VOLUNTARIO"/>
    <s v="SECTOR PRIVADO"/>
    <s v="SI"/>
    <x v="0"/>
    <s v="NO"/>
    <n v="61"/>
    <s v="No"/>
    <s v="No"/>
    <n v="299647"/>
    <s v="ASEGURADO VOLUNTARIO"/>
    <n v="61"/>
  </r>
  <r>
    <n v="2294"/>
    <s v="MUJER"/>
    <n v="2376310"/>
    <s v="ASALARIADO"/>
    <s v="SECTOR PUBLICO"/>
    <s v="SI"/>
    <x v="0"/>
    <s v="NO"/>
    <n v="45"/>
    <s v="Atípico"/>
    <s v="No"/>
    <n v="2376310"/>
    <s v="ASALARIADO"/>
    <n v="45"/>
  </r>
  <r>
    <n v="2295"/>
    <s v="MUJER"/>
    <n v="257784"/>
    <s v="ASALARIADO"/>
    <s v="SECTOR PRIVADO"/>
    <s v="SI"/>
    <x v="0"/>
    <s v="NO"/>
    <n v="44"/>
    <s v="No"/>
    <s v="No"/>
    <n v="257784"/>
    <s v="ASALARIADO"/>
    <n v="44"/>
  </r>
  <r>
    <n v="2296"/>
    <s v="MUJER"/>
    <n v="149800.53"/>
    <s v="ASALARIADO"/>
    <s v="SECTOR PRIVADO"/>
    <s v="SI"/>
    <x v="0"/>
    <s v="NO"/>
    <n v="63"/>
    <s v="No"/>
    <s v="No"/>
    <n v="149800.53"/>
    <s v="ASALARIADO"/>
    <n v="63"/>
  </r>
  <r>
    <n v="2297"/>
    <s v="MUJER"/>
    <n v="282305"/>
    <s v="ASEGURADO VOLUNTARIO"/>
    <s v="SECTOR PRIVADO"/>
    <s v="SI"/>
    <x v="0"/>
    <s v="NO"/>
    <n v="52"/>
    <s v="No"/>
    <s v="No"/>
    <n v="282305"/>
    <s v="ASEGURADO VOLUNTARIO"/>
    <n v="52"/>
  </r>
  <r>
    <n v="2298"/>
    <s v="HOMBRE"/>
    <n v="458557"/>
    <s v="TRABAJADOR INDEPENDIENTE"/>
    <s v="SECTOR PRIVADO"/>
    <s v="SI"/>
    <x v="0"/>
    <s v="SI"/>
    <n v="30"/>
    <s v="No"/>
    <s v="No"/>
    <n v="458557"/>
    <s v="TRABAJADOR INDEPENDIENTE"/>
    <n v="30"/>
  </r>
  <r>
    <n v="2299"/>
    <s v="HOMBRE"/>
    <n v="299647"/>
    <s v="ASEGURADO VOLUNTARIO"/>
    <s v="SECTOR PRIVADO"/>
    <s v="SI"/>
    <x v="0"/>
    <s v="NO"/>
    <n v="54"/>
    <s v="No"/>
    <s v="No"/>
    <n v="299647"/>
    <s v="ASEGURADO VOLUNTARIO"/>
    <n v="54"/>
  </r>
  <r>
    <n v="2300"/>
    <s v="HOMBRE"/>
    <n v="347000"/>
    <s v="ASALARIADO"/>
    <s v="SECTOR PRIVADO"/>
    <s v="SI"/>
    <x v="0"/>
    <s v="NO"/>
    <n v="18"/>
    <s v="No"/>
    <s v="No"/>
    <n v="347000"/>
    <s v="ASALARIADO"/>
    <n v="18"/>
  </r>
  <r>
    <n v="2301"/>
    <s v="MUJER"/>
    <n v="297046"/>
    <s v="ASEGURADO VOLUNTARIO"/>
    <s v="SECTOR PRIVADO"/>
    <s v="SI"/>
    <x v="0"/>
    <s v="NO"/>
    <n v="58"/>
    <s v="No"/>
    <s v="No"/>
    <n v="297046"/>
    <s v="ASEGURADO VOLUNTARIO"/>
    <n v="58"/>
  </r>
  <r>
    <n v="2302"/>
    <s v="HOMBRE"/>
    <n v="1329256"/>
    <s v="ASALARIADO"/>
    <s v="SECTOR PUBLICO"/>
    <s v="SI"/>
    <x v="0"/>
    <s v="SI"/>
    <n v="30"/>
    <s v="No"/>
    <s v="No"/>
    <n v="1329256"/>
    <s v="ASALARIADO"/>
    <n v="30"/>
  </r>
  <r>
    <n v="2303"/>
    <s v="HOMBRE"/>
    <n v="382333.34"/>
    <s v="ASALARIADO"/>
    <s v="SECTOR PRIVADO"/>
    <s v="SI"/>
    <x v="0"/>
    <s v="NO"/>
    <n v="22"/>
    <s v="No"/>
    <s v="No"/>
    <n v="382333.34"/>
    <s v="ASALARIADO"/>
    <n v="22"/>
  </r>
  <r>
    <n v="2304"/>
    <s v="HOMBRE"/>
    <n v="330000"/>
    <s v="ASALARIADO"/>
    <s v="SECTOR PRIVADO"/>
    <s v="SI"/>
    <x v="0"/>
    <s v="NO"/>
    <n v="21"/>
    <s v="No"/>
    <s v="No"/>
    <n v="330000"/>
    <s v="ASALARIADO"/>
    <n v="21"/>
  </r>
  <r>
    <n v="2305"/>
    <s v="HOMBRE"/>
    <n v="483976.7"/>
    <s v="PENSIONADOS EN SU PROPIO SISTEMA"/>
    <s v="SECTOR PUBLICO"/>
    <s v="SI"/>
    <x v="0"/>
    <s v="NO"/>
    <n v="72"/>
    <s v="No"/>
    <s v="No"/>
    <n v="483976.7"/>
    <s v="PENSIONADOS EN SU PROPIO SISTEMA"/>
    <n v="72"/>
  </r>
  <r>
    <n v="2306"/>
    <s v="MUJER"/>
    <n v="343390.86"/>
    <s v="ASALARIADO"/>
    <s v="SECTOR PRIVADO"/>
    <s v="SI"/>
    <x v="0"/>
    <s v="SI"/>
    <n v="25"/>
    <s v="No"/>
    <s v="No"/>
    <n v="343390.86"/>
    <s v="ASALARIADO"/>
    <n v="25"/>
  </r>
  <r>
    <n v="2307"/>
    <s v="HOMBRE"/>
    <n v="278030"/>
    <s v="CONVENIOS ESPECIALES DE TRABAJADORES INDEPENDIENTES"/>
    <s v="SECTOR PRIVADO"/>
    <s v="SI"/>
    <x v="0"/>
    <s v="NO"/>
    <n v="59"/>
    <s v="No"/>
    <s v="No"/>
    <n v="278030"/>
    <s v="CONVENIOS ESPECIALES DE TRABAJADORES INDEPENDIENTES"/>
    <n v="59"/>
  </r>
  <r>
    <n v="2308"/>
    <s v="HOMBRE"/>
    <n v="417995"/>
    <s v="ASALARIADO"/>
    <s v="SECTOR PRIVADO"/>
    <s v="SI"/>
    <x v="0"/>
    <s v="NO"/>
    <n v="40"/>
    <s v="No"/>
    <s v="No"/>
    <n v="417995"/>
    <s v="ASALARIADO"/>
    <n v="40"/>
  </r>
  <r>
    <n v="2309"/>
    <s v="HOMBRE"/>
    <n v="400000"/>
    <s v="ASALARIADO"/>
    <s v="SECTOR PRIVADO"/>
    <s v="SI"/>
    <x v="0"/>
    <s v="NO"/>
    <n v="56"/>
    <s v="No"/>
    <s v="No"/>
    <n v="400000"/>
    <s v="ASALARIADO"/>
    <n v="56"/>
  </r>
  <r>
    <n v="2310"/>
    <s v="HOMBRE"/>
    <n v="278030"/>
    <s v="CONVENIOS ESPECIALES DE TRABAJADORES INDEPENDIENTES"/>
    <s v="SECTOR PRIVADO"/>
    <s v="SI"/>
    <x v="0"/>
    <s v="NO"/>
    <n v="45"/>
    <s v="No"/>
    <s v="No"/>
    <n v="278030"/>
    <s v="CONVENIOS ESPECIALES DE TRABAJADORES INDEPENDIENTES"/>
    <n v="45"/>
  </r>
  <r>
    <n v="2311"/>
    <s v="MUJER"/>
    <n v="297046"/>
    <s v="TRABAJADOR INDEPENDIENTE"/>
    <s v="SECTOR PRIVADO"/>
    <s v="SI"/>
    <x v="0"/>
    <s v="NO"/>
    <n v="41"/>
    <s v="No"/>
    <s v="No"/>
    <n v="297046"/>
    <s v="TRABAJADOR INDEPENDIENTE"/>
    <n v="41"/>
  </r>
  <r>
    <n v="2312"/>
    <s v="HOMBRE"/>
    <n v="639148"/>
    <s v="TRABAJADOR INDEPENDIENTE"/>
    <s v="SECTOR PRIVADO"/>
    <s v="SI"/>
    <x v="0"/>
    <s v="SI"/>
    <n v="41"/>
    <s v="No"/>
    <s v="No"/>
    <n v="639148"/>
    <s v="TRABAJADOR INDEPENDIENTE"/>
    <n v="41"/>
  </r>
  <r>
    <n v="2313"/>
    <s v="HOMBRE"/>
    <n v="690952.85"/>
    <s v="ASALARIADO"/>
    <s v="SECTOR PRIVADO"/>
    <s v="SI"/>
    <x v="0"/>
    <s v="NO"/>
    <n v="38"/>
    <s v="No"/>
    <s v="No"/>
    <n v="690952.85"/>
    <s v="ASALARIADO"/>
    <n v="38"/>
  </r>
  <r>
    <n v="2314"/>
    <s v="HOMBRE"/>
    <n v="150000"/>
    <s v="ASALARIADO"/>
    <s v="SECTOR PRIVADO"/>
    <s v="SI"/>
    <x v="1"/>
    <s v="SI"/>
    <n v="41"/>
    <s v="No"/>
    <s v="No"/>
    <n v="150000"/>
    <s v="ASALARIADO"/>
    <n v="41"/>
  </r>
  <r>
    <n v="2315"/>
    <s v="MUJER"/>
    <n v="750000"/>
    <s v="ASALARIADO"/>
    <s v="SECTOR PRIVADO"/>
    <s v="SI"/>
    <x v="0"/>
    <s v="NO"/>
    <n v="32"/>
    <s v="No"/>
    <s v="No"/>
    <n v="750000"/>
    <s v="ASALARIADO"/>
    <n v="32"/>
  </r>
  <r>
    <n v="2316"/>
    <s v="MUJER"/>
    <n v="1458494"/>
    <s v="ASALARIADO"/>
    <s v="SECTOR PUBLICO"/>
    <s v="SI"/>
    <x v="0"/>
    <s v="SI"/>
    <n v="49"/>
    <s v="No"/>
    <s v="No"/>
    <n v="1458494"/>
    <s v="ASALARIADO"/>
    <n v="49"/>
  </r>
  <r>
    <n v="2317"/>
    <s v="MUJER"/>
    <n v="500460"/>
    <s v="ASALARIADO"/>
    <s v="SECTOR PUBLICO"/>
    <s v="SI"/>
    <x v="0"/>
    <s v="NO"/>
    <n v="43"/>
    <s v="No"/>
    <s v="No"/>
    <n v="500460"/>
    <s v="ASALARIADO"/>
    <n v="43"/>
  </r>
  <r>
    <n v="2318"/>
    <s v="MUJER"/>
    <n v="453432"/>
    <s v="PENSIONADOS EN SU PROPIO SISTEMA"/>
    <s v="SECTOR PUBLICO"/>
    <s v="SI"/>
    <x v="0"/>
    <s v="NO"/>
    <n v="67"/>
    <s v="No"/>
    <s v="No"/>
    <n v="453432"/>
    <s v="PENSIONADOS EN SU PROPIO SISTEMA"/>
    <n v="67"/>
  </r>
  <r>
    <n v="2319"/>
    <s v="HOMBRE"/>
    <n v="297046"/>
    <s v="ASEGURADO VOLUNTARIO"/>
    <s v="SECTOR PRIVADO"/>
    <s v="SI"/>
    <x v="0"/>
    <s v="NO"/>
    <n v="53"/>
    <s v="No"/>
    <s v="No"/>
    <n v="297046"/>
    <s v="ASEGURADO VOLUNTARIO"/>
    <n v="53"/>
  </r>
  <r>
    <n v="2320"/>
    <s v="HOMBRE"/>
    <n v="536142.9"/>
    <s v="ASALARIADO"/>
    <s v="SECTOR PRIVADO"/>
    <s v="SI"/>
    <x v="0"/>
    <s v="NO"/>
    <n v="20"/>
    <s v="No"/>
    <s v="No"/>
    <n v="536142.9"/>
    <s v="ASALARIADO"/>
    <n v="20"/>
  </r>
  <r>
    <n v="2321"/>
    <s v="MUJER"/>
    <n v="1584930"/>
    <s v="PENSIONADOS EN SU PROPIO SISTEMA"/>
    <s v="SECTOR PUBLICO"/>
    <s v="SI"/>
    <x v="0"/>
    <s v="NO"/>
    <n v="71"/>
    <s v="No"/>
    <s v="No"/>
    <n v="1584930"/>
    <s v="PENSIONADOS EN SU PROPIO SISTEMA"/>
    <n v="71"/>
  </r>
  <r>
    <n v="2322"/>
    <s v="MUJER"/>
    <n v="241729.4"/>
    <s v="ASALARIADO"/>
    <s v="SECTOR PRIVADO"/>
    <s v="SI"/>
    <x v="0"/>
    <s v="NO"/>
    <n v="34"/>
    <s v="No"/>
    <s v="No"/>
    <n v="241729.4"/>
    <s v="ASALARIADO"/>
    <n v="34"/>
  </r>
  <r>
    <n v="2323"/>
    <s v="HOMBRE"/>
    <n v="297046"/>
    <s v="TRABAJADOR INDEPENDIENTE"/>
    <s v="SECTOR PRIVADO"/>
    <s v="SI"/>
    <x v="0"/>
    <s v="SI"/>
    <n v="43"/>
    <s v="No"/>
    <s v="No"/>
    <n v="297046"/>
    <s v="TRABAJADOR INDEPENDIENTE"/>
    <n v="43"/>
  </r>
  <r>
    <n v="2324"/>
    <s v="MUJER"/>
    <n v="402249.06"/>
    <s v="ASALARIADO"/>
    <s v="SECTOR PRIVADO"/>
    <s v="SI"/>
    <x v="0"/>
    <s v="NO"/>
    <n v="29"/>
    <s v="No"/>
    <s v="No"/>
    <n v="402249.06"/>
    <s v="ASALARIADO"/>
    <n v="29"/>
  </r>
  <r>
    <n v="2325"/>
    <s v="HOMBRE"/>
    <n v="639148"/>
    <s v="TRABAJADOR INDEPENDIENTE"/>
    <s v="SECTOR PRIVADO"/>
    <s v="SI"/>
    <x v="0"/>
    <s v="SI"/>
    <n v="46"/>
    <s v="No"/>
    <s v="No"/>
    <n v="639148"/>
    <s v="TRABAJADOR INDEPENDIENTE"/>
    <n v="46"/>
  </r>
  <r>
    <n v="2326"/>
    <s v="HOMBRE"/>
    <n v="328210.2"/>
    <s v="ASALARIADO"/>
    <s v="SECTOR PRIVADO"/>
    <s v="SI"/>
    <x v="0"/>
    <s v="NO"/>
    <n v="42"/>
    <s v="No"/>
    <s v="No"/>
    <n v="328210.2"/>
    <s v="ASALARIADO"/>
    <n v="42"/>
  </r>
  <r>
    <n v="2327"/>
    <s v="MUJER"/>
    <n v="361045"/>
    <s v="TRABAJADOR INDEPENDIENTE"/>
    <s v="SECTOR PRIVADO"/>
    <s v="SI"/>
    <x v="0"/>
    <s v="SI"/>
    <n v="42"/>
    <s v="No"/>
    <s v="No"/>
    <n v="361045"/>
    <s v="TRABAJADOR INDEPENDIENTE"/>
    <n v="42"/>
  </r>
  <r>
    <n v="2328"/>
    <s v="HOMBRE"/>
    <n v="999312"/>
    <s v="ASALARIADO"/>
    <s v="SECTOR PUBLICO"/>
    <s v="SI"/>
    <x v="0"/>
    <s v="SI"/>
    <n v="28"/>
    <s v="No"/>
    <s v="No"/>
    <n v="999312"/>
    <s v="ASALARIADO"/>
    <n v="28"/>
  </r>
  <r>
    <n v="2329"/>
    <s v="MUJER"/>
    <n v="121300"/>
    <s v="ASALARIADO"/>
    <s v="SECTOR PRIVADO"/>
    <s v="SI"/>
    <x v="0"/>
    <s v="SI"/>
    <n v="40"/>
    <s v="No"/>
    <s v="No"/>
    <n v="121300"/>
    <s v="ASALARIADO"/>
    <n v="40"/>
  </r>
  <r>
    <n v="2330"/>
    <s v="HOMBRE"/>
    <n v="279960.49"/>
    <s v="ASALARIADO"/>
    <s v="SECTOR PRIVADO"/>
    <s v="SI"/>
    <x v="0"/>
    <s v="NO"/>
    <n v="23"/>
    <s v="No"/>
    <s v="No"/>
    <n v="279960.49"/>
    <s v="ASALARIADO"/>
    <n v="23"/>
  </r>
  <r>
    <n v="2331"/>
    <s v="MUJER"/>
    <n v="119219.91"/>
    <s v="PENSIONADOS EN SU PROPIO SISTEMA"/>
    <s v="SECTOR PUBLICO"/>
    <s v="SI"/>
    <x v="0"/>
    <s v="NO"/>
    <n v="59"/>
    <s v="No"/>
    <s v="No"/>
    <n v="119219.91"/>
    <s v="PENSIONADOS EN SU PROPIO SISTEMA"/>
    <n v="59"/>
  </r>
  <r>
    <n v="2332"/>
    <s v="MUJER"/>
    <n v="430000"/>
    <s v="ASALARIADO"/>
    <s v="SECTOR PRIVADO"/>
    <s v="SI"/>
    <x v="0"/>
    <s v="NO"/>
    <n v="42"/>
    <s v="No"/>
    <s v="No"/>
    <n v="430000"/>
    <s v="ASALARIADO"/>
    <n v="42"/>
  </r>
  <r>
    <n v="2333"/>
    <s v="MUJER"/>
    <n v="278030"/>
    <s v="ASEGURADO VOLUNTARIO"/>
    <s v="SECTOR PRIVADO"/>
    <s v="SI"/>
    <x v="0"/>
    <s v="SI"/>
    <n v="20"/>
    <s v="No"/>
    <s v="No"/>
    <n v="278030"/>
    <s v="ASEGURADO VOLUNTARIO"/>
    <n v="20"/>
  </r>
  <r>
    <n v="2334"/>
    <s v="HOMBRE"/>
    <n v="1613702.64"/>
    <s v="ASALARIADO"/>
    <s v="SECTOR PRIVADO"/>
    <s v="SI"/>
    <x v="0"/>
    <s v="NO"/>
    <n v="32"/>
    <s v="No"/>
    <s v="No"/>
    <n v="1613702.64"/>
    <s v="ASALARIADO"/>
    <n v="32"/>
  </r>
  <r>
    <n v="2335"/>
    <s v="HOMBRE"/>
    <n v="2545183.7000000002"/>
    <s v="ASALARIADO"/>
    <s v="SECTOR PRIVADO"/>
    <s v="SI"/>
    <x v="0"/>
    <s v="NO"/>
    <n v="46"/>
    <s v="Atípico"/>
    <s v="No"/>
    <n v="2545183.7000000002"/>
    <s v="ASALARIADO"/>
    <n v="46"/>
  </r>
  <r>
    <n v="2336"/>
    <s v="HOMBRE"/>
    <n v="2133715"/>
    <s v="PENSIONADOS EN SU PROPIO SISTEMA"/>
    <s v="SECTOR PUBLICO"/>
    <s v="SI"/>
    <x v="0"/>
    <s v="NO"/>
    <n v="83"/>
    <s v="No"/>
    <s v="No"/>
    <n v="2133715"/>
    <s v="PENSIONADOS EN SU PROPIO SISTEMA"/>
    <n v="83"/>
  </r>
  <r>
    <n v="2337"/>
    <s v="MUJER"/>
    <n v="81536"/>
    <s v="ASALARIADO"/>
    <s v="SECTOR PUBLICO"/>
    <s v="SI"/>
    <x v="0"/>
    <s v="SI"/>
    <n v="31"/>
    <s v="No"/>
    <s v="No"/>
    <n v="81536"/>
    <s v="ASALARIADO"/>
    <n v="31"/>
  </r>
  <r>
    <n v="2338"/>
    <s v="MUJER"/>
    <n v="157177"/>
    <s v="ASALARIADO"/>
    <s v="SECTOR PRIVADO"/>
    <s v="SI"/>
    <x v="0"/>
    <s v="NO"/>
    <n v="23"/>
    <s v="No"/>
    <s v="No"/>
    <n v="157177"/>
    <s v="ASALARIADO"/>
    <n v="23"/>
  </r>
  <r>
    <n v="2339"/>
    <s v="HOMBRE"/>
    <n v="505609"/>
    <s v="ASALARIADO"/>
    <s v="SECTOR PRIVADO"/>
    <s v="SI"/>
    <x v="0"/>
    <s v="NO"/>
    <n v="44"/>
    <s v="No"/>
    <s v="No"/>
    <n v="505609"/>
    <s v="ASALARIADO"/>
    <n v="44"/>
  </r>
  <r>
    <n v="2340"/>
    <s v="MUJER"/>
    <n v="6177.62"/>
    <s v="ASALARIADO"/>
    <s v="SECTOR PRIVADO"/>
    <s v="SI"/>
    <x v="0"/>
    <s v="NO"/>
    <n v="61"/>
    <s v="No"/>
    <s v="No"/>
    <n v="6177.62"/>
    <s v="ASALARIADO"/>
    <n v="61"/>
  </r>
  <r>
    <n v="2341"/>
    <s v="MUJER"/>
    <n v="299137"/>
    <s v="ASALARIADO"/>
    <s v="SECTOR PUBLICO"/>
    <s v="SI"/>
    <x v="0"/>
    <s v="NO"/>
    <n v="44"/>
    <s v="No"/>
    <s v="No"/>
    <n v="299137"/>
    <s v="ASALARIADO"/>
    <n v="44"/>
  </r>
  <r>
    <n v="2342"/>
    <s v="MUJER"/>
    <n v="338166"/>
    <s v="TRABAJADOR INDEPENDIENTE"/>
    <s v="SECTOR PRIVADO"/>
    <s v="SI"/>
    <x v="0"/>
    <s v="NO"/>
    <n v="61"/>
    <s v="No"/>
    <s v="No"/>
    <n v="338166"/>
    <s v="TRABAJADOR INDEPENDIENTE"/>
    <n v="61"/>
  </r>
  <r>
    <n v="2343"/>
    <s v="HOMBRE"/>
    <n v="1250000"/>
    <s v="ASALARIADO"/>
    <s v="SECTOR PRIVADO"/>
    <s v="SI"/>
    <x v="0"/>
    <s v="NO"/>
    <n v="29"/>
    <s v="No"/>
    <s v="No"/>
    <n v="1250000"/>
    <s v="ASALARIADO"/>
    <n v="29"/>
  </r>
  <r>
    <n v="2344"/>
    <s v="MUJER"/>
    <n v="305704"/>
    <s v="ASEGURADO VOLUNTARIO"/>
    <s v="SECTOR PRIVADO"/>
    <s v="NO"/>
    <x v="0"/>
    <s v="NO"/>
    <n v="60"/>
    <s v="No"/>
    <s v="No"/>
    <n v="305704"/>
    <s v="ASEGURADO VOLUNTARIO"/>
    <n v="60"/>
  </r>
  <r>
    <n v="2345"/>
    <s v="HOMBRE"/>
    <n v="502063.88"/>
    <s v="ASALARIADO"/>
    <s v="SECTOR PRIVADO"/>
    <s v="SI"/>
    <x v="0"/>
    <s v="NO"/>
    <n v="22"/>
    <s v="No"/>
    <s v="No"/>
    <n v="502063.88"/>
    <s v="ASALARIADO"/>
    <n v="22"/>
  </r>
  <r>
    <n v="2346"/>
    <s v="HOMBRE"/>
    <n v="843824.96"/>
    <s v="ASALARIADO"/>
    <s v="SECTOR PRIVADO"/>
    <s v="SI"/>
    <x v="0"/>
    <s v="NO"/>
    <n v="31"/>
    <s v="No"/>
    <s v="No"/>
    <n v="843824.96"/>
    <s v="ASALARIADO"/>
    <n v="31"/>
  </r>
  <r>
    <n v="2347"/>
    <s v="HOMBRE"/>
    <n v="278030"/>
    <s v="TRABAJADOR INDEPENDIENTE"/>
    <s v="SECTOR PRIVADO"/>
    <s v="SI"/>
    <x v="0"/>
    <s v="SI"/>
    <n v="39"/>
    <s v="No"/>
    <s v="No"/>
    <n v="278030"/>
    <s v="TRABAJADOR INDEPENDIENTE"/>
    <n v="39"/>
  </r>
  <r>
    <n v="2348"/>
    <s v="HOMBRE"/>
    <n v="347504.4"/>
    <s v="ASALARIADO"/>
    <s v="SECTOR PRIVADO"/>
    <s v="SI"/>
    <x v="1"/>
    <s v="NO"/>
    <n v="24"/>
    <s v="No"/>
    <s v="No"/>
    <n v="347504.4"/>
    <s v="ASALARIADO"/>
    <n v="24"/>
  </r>
  <r>
    <n v="2349"/>
    <s v="HOMBRE"/>
    <n v="1811308.47"/>
    <s v="ASALARIADO"/>
    <s v="SECTOR PRIVADO"/>
    <s v="SI"/>
    <x v="0"/>
    <s v="NO"/>
    <n v="43"/>
    <s v="No"/>
    <s v="No"/>
    <n v="1811308.47"/>
    <s v="ASALARIADO"/>
    <n v="43"/>
  </r>
  <r>
    <n v="2350"/>
    <s v="MUJER"/>
    <n v="359544.27"/>
    <s v="CONVENIOS ESPECIALES DE ASEGURADOS VOLUNTARIOS"/>
    <s v="SECTOR PRIVADO"/>
    <s v="SI"/>
    <x v="1"/>
    <s v="NO"/>
    <n v="51"/>
    <s v="No"/>
    <s v="No"/>
    <n v="359544.27"/>
    <s v="CONVENIOS ESPECIALES DE ASEGURADOS VOLUNTARIOS"/>
    <n v="51"/>
  </r>
  <r>
    <n v="2351"/>
    <s v="MUJER"/>
    <n v="278030"/>
    <s v="CONVENIOS ESPECIALES DE TRABAJADORES INDEPENDIENTES"/>
    <s v="SECTOR PRIVADO"/>
    <s v="SI"/>
    <x v="0"/>
    <s v="NO"/>
    <n v="32"/>
    <s v="No"/>
    <s v="No"/>
    <n v="278030"/>
    <s v="CONVENIOS ESPECIALES DE TRABAJADORES INDEPENDIENTES"/>
    <n v="32"/>
  </r>
  <r>
    <n v="2352"/>
    <s v="MUJER"/>
    <n v="278035"/>
    <s v="ASEGURADO VOLUNTARIO"/>
    <s v="SECTOR PRIVADO"/>
    <s v="SI"/>
    <x v="0"/>
    <s v="NO"/>
    <n v="27"/>
    <s v="No"/>
    <s v="No"/>
    <n v="278035"/>
    <s v="ASEGURADO VOLUNTARIO"/>
    <n v="27"/>
  </r>
  <r>
    <n v="2353"/>
    <s v="HOMBRE"/>
    <n v="888101.64"/>
    <s v="ASALARIADO"/>
    <s v="SECTOR PUBLICO"/>
    <s v="SI"/>
    <x v="0"/>
    <s v="NO"/>
    <n v="30"/>
    <s v="No"/>
    <s v="No"/>
    <n v="888101.64"/>
    <s v="ASALARIADO"/>
    <n v="30"/>
  </r>
  <r>
    <n v="2354"/>
    <s v="MUJER"/>
    <n v="417971.20000000001"/>
    <s v="ASALARIADO"/>
    <s v="SECTOR PRIVADO"/>
    <s v="SI"/>
    <x v="0"/>
    <s v="SI"/>
    <n v="40"/>
    <s v="No"/>
    <s v="No"/>
    <n v="417971.20000000001"/>
    <s v="ASALARIADO"/>
    <n v="40"/>
  </r>
  <r>
    <n v="2355"/>
    <s v="MUJER"/>
    <n v="380732"/>
    <s v="ASALARIADO"/>
    <s v="SECTOR PUBLICO"/>
    <s v="SI"/>
    <x v="0"/>
    <s v="SI"/>
    <n v="55"/>
    <s v="No"/>
    <s v="No"/>
    <n v="380732"/>
    <s v="ASALARIADO"/>
    <n v="55"/>
  </r>
  <r>
    <n v="2356"/>
    <s v="HOMBRE"/>
    <n v="3173069.67"/>
    <s v="ASALARIADO"/>
    <s v="SECTOR PUBLICO"/>
    <s v="SI"/>
    <x v="0"/>
    <s v="NO"/>
    <n v="54"/>
    <s v="Atípico"/>
    <s v="No"/>
    <n v="3173069.67"/>
    <s v="ASALARIADO"/>
    <n v="54"/>
  </r>
  <r>
    <n v="2357"/>
    <s v="MUJER"/>
    <n v="355000"/>
    <s v="TRABAJADOR INDEPENDIENTE"/>
    <s v="SECTOR PRIVADO"/>
    <s v="SI"/>
    <x v="0"/>
    <s v="SI"/>
    <n v="28"/>
    <s v="No"/>
    <s v="No"/>
    <n v="355000"/>
    <s v="TRABAJADOR INDEPENDIENTE"/>
    <n v="28"/>
  </r>
  <r>
    <n v="2358"/>
    <s v="HOMBRE"/>
    <n v="563202"/>
    <s v="ASALARIADO"/>
    <s v="SECTOR PRIVADO"/>
    <s v="SI"/>
    <x v="0"/>
    <s v="NO"/>
    <n v="37"/>
    <s v="No"/>
    <s v="No"/>
    <n v="563202"/>
    <s v="ASALARIADO"/>
    <n v="37"/>
  </r>
  <r>
    <n v="2359"/>
    <s v="HOMBRE"/>
    <n v="299647"/>
    <s v="ASEGURADO VOLUNTARIO"/>
    <s v="SECTOR PRIVADO"/>
    <s v="SI"/>
    <x v="0"/>
    <s v="NO"/>
    <n v="74"/>
    <s v="No"/>
    <s v="No"/>
    <n v="299647"/>
    <s v="ASEGURADO VOLUNTARIO"/>
    <n v="74"/>
  </r>
  <r>
    <n v="2360"/>
    <s v="HOMBRE"/>
    <n v="564955.81999999995"/>
    <s v="ASALARIADO"/>
    <s v="SECTOR PRIVADO"/>
    <s v="SI"/>
    <x v="0"/>
    <s v="NO"/>
    <n v="60"/>
    <s v="No"/>
    <s v="No"/>
    <n v="564955.81999999995"/>
    <s v="ASALARIADO"/>
    <n v="60"/>
  </r>
  <r>
    <n v="2361"/>
    <s v="HOMBRE"/>
    <n v="326749"/>
    <s v="TRABAJADOR INDEPENDIENTE"/>
    <s v="SECTOR PRIVADO"/>
    <s v="SI"/>
    <x v="0"/>
    <s v="SI"/>
    <n v="52"/>
    <s v="No"/>
    <s v="No"/>
    <n v="326749"/>
    <s v="TRABAJADOR INDEPENDIENTE"/>
    <n v="52"/>
  </r>
  <r>
    <n v="2362"/>
    <s v="HOMBRE"/>
    <n v="2190000"/>
    <s v="ASALARIADO"/>
    <s v="SECTOR PRIVADO"/>
    <s v="SI"/>
    <x v="0"/>
    <s v="NO"/>
    <n v="59"/>
    <s v="No"/>
    <s v="No"/>
    <n v="2190000"/>
    <s v="ASALARIADO"/>
    <n v="59"/>
  </r>
  <r>
    <n v="2363"/>
    <s v="MUJER"/>
    <n v="1248185"/>
    <s v="ASALARIADO"/>
    <s v="SECTOR PUBLICO"/>
    <s v="SI"/>
    <x v="0"/>
    <s v="SI"/>
    <n v="60"/>
    <s v="No"/>
    <s v="No"/>
    <n v="1248185"/>
    <s v="ASALARIADO"/>
    <n v="60"/>
  </r>
  <r>
    <n v="2364"/>
    <s v="MUJER"/>
    <n v="360000"/>
    <s v="ASALARIADO"/>
    <s v="SECTOR PRIVADO"/>
    <s v="SI"/>
    <x v="0"/>
    <s v="NO"/>
    <n v="27"/>
    <s v="No"/>
    <s v="No"/>
    <n v="360000"/>
    <s v="ASALARIADO"/>
    <n v="27"/>
  </r>
  <r>
    <n v="2365"/>
    <s v="HOMBRE"/>
    <n v="190000"/>
    <s v="ASALARIADO"/>
    <s v="SECTOR PRIVADO"/>
    <s v="SI"/>
    <x v="0"/>
    <s v="SI"/>
    <n v="45"/>
    <s v="No"/>
    <s v="No"/>
    <n v="190000"/>
    <s v="ASALARIADO"/>
    <n v="45"/>
  </r>
  <r>
    <n v="2366"/>
    <s v="MUJER"/>
    <n v="1287284"/>
    <s v="ASALARIADO"/>
    <s v="SECTOR PUBLICO"/>
    <s v="SI"/>
    <x v="0"/>
    <s v="NO"/>
    <n v="37"/>
    <s v="No"/>
    <s v="No"/>
    <n v="1287284"/>
    <s v="ASALARIADO"/>
    <n v="37"/>
  </r>
  <r>
    <n v="2367"/>
    <s v="HOMBRE"/>
    <n v="1161697.8500000001"/>
    <s v="ASALARIADO"/>
    <s v="SECTOR PUBLICO"/>
    <s v="SI"/>
    <x v="0"/>
    <s v="NO"/>
    <n v="41"/>
    <s v="No"/>
    <s v="No"/>
    <n v="1161697.8500000001"/>
    <s v="ASALARIADO"/>
    <n v="41"/>
  </r>
  <r>
    <n v="2368"/>
    <s v="HOMBRE"/>
    <n v="520000"/>
    <s v="ASALARIADO"/>
    <s v="SECTOR PRIVADO"/>
    <s v="SI"/>
    <x v="0"/>
    <s v="SI"/>
    <n v="62"/>
    <s v="No"/>
    <s v="No"/>
    <n v="520000"/>
    <s v="ASALARIADO"/>
    <n v="62"/>
  </r>
  <r>
    <n v="2369"/>
    <s v="HOMBRE"/>
    <n v="1459164"/>
    <s v="ASALARIADO"/>
    <s v="SECTOR PRIVADO"/>
    <s v="SI"/>
    <x v="0"/>
    <s v="NO"/>
    <n v="55"/>
    <s v="No"/>
    <s v="No"/>
    <n v="1459164"/>
    <s v="ASALARIADO"/>
    <n v="55"/>
  </r>
  <r>
    <n v="2370"/>
    <s v="HOMBRE"/>
    <n v="785103.77"/>
    <s v="ASALARIADO"/>
    <s v="SECTOR PRIVADO"/>
    <s v="SI"/>
    <x v="0"/>
    <s v="NO"/>
    <n v="49"/>
    <s v="No"/>
    <s v="No"/>
    <n v="785103.77"/>
    <s v="ASALARIADO"/>
    <n v="49"/>
  </r>
  <r>
    <n v="2371"/>
    <s v="HOMBRE"/>
    <n v="175874.58"/>
    <s v="ASALARIADO"/>
    <s v="SECTOR PRIVADO"/>
    <s v="SI"/>
    <x v="0"/>
    <s v="SI"/>
    <n v="38"/>
    <s v="No"/>
    <s v="No"/>
    <n v="175874.58"/>
    <s v="ASALARIADO"/>
    <n v="38"/>
  </r>
  <r>
    <n v="2372"/>
    <s v="HOMBRE"/>
    <n v="341004"/>
    <s v="ASALARIADO"/>
    <s v="SECTOR PRIVADO"/>
    <s v="SI"/>
    <x v="1"/>
    <s v="NO"/>
    <n v="57"/>
    <s v="No"/>
    <s v="No"/>
    <n v="341004"/>
    <s v="ASALARIADO"/>
    <n v="57"/>
  </r>
  <r>
    <n v="2373"/>
    <s v="MUJER"/>
    <n v="3426447.35"/>
    <s v="ASALARIADO"/>
    <s v="SECTOR PUBLICO"/>
    <s v="SI"/>
    <x v="0"/>
    <s v="NO"/>
    <n v="42"/>
    <s v="Atípico"/>
    <s v="No"/>
    <n v="3426447.35"/>
    <s v="ASALARIADO"/>
    <n v="42"/>
  </r>
  <r>
    <n v="2374"/>
    <s v="MUJER"/>
    <n v="638675"/>
    <s v="ASALARIADO"/>
    <s v="SECTOR PRIVADO"/>
    <s v="SI"/>
    <x v="0"/>
    <s v="NO"/>
    <n v="18"/>
    <s v="No"/>
    <s v="No"/>
    <n v="638675"/>
    <s v="ASALARIADO"/>
    <n v="18"/>
  </r>
  <r>
    <n v="2375"/>
    <s v="HOMBRE"/>
    <n v="587574"/>
    <s v="TRABAJADOR INDEPENDIENTE"/>
    <s v="SECTOR PRIVADO"/>
    <s v="SI"/>
    <x v="1"/>
    <s v="NO"/>
    <n v="53"/>
    <s v="No"/>
    <s v="No"/>
    <n v="587574"/>
    <s v="TRABAJADOR INDEPENDIENTE"/>
    <n v="53"/>
  </r>
  <r>
    <n v="2376"/>
    <s v="MUJER"/>
    <n v="120000"/>
    <s v="ASALARIADO"/>
    <s v="SECTOR PRIVADO"/>
    <s v="SI"/>
    <x v="0"/>
    <s v="SI"/>
    <n v="47"/>
    <s v="No"/>
    <s v="No"/>
    <n v="120000"/>
    <s v="ASALARIADO"/>
    <n v="47"/>
  </r>
  <r>
    <n v="2377"/>
    <s v="HOMBRE"/>
    <n v="498141.67"/>
    <s v="ASALARIADO"/>
    <s v="SECTOR PRIVADO"/>
    <s v="SI"/>
    <x v="0"/>
    <s v="NO"/>
    <n v="49"/>
    <s v="No"/>
    <s v="No"/>
    <n v="498141.67"/>
    <s v="ASALARIADO"/>
    <n v="49"/>
  </r>
  <r>
    <n v="2378"/>
    <s v="HOMBRE"/>
    <n v="562493.75"/>
    <s v="ASALARIADO"/>
    <s v="SECTOR PRIVADO"/>
    <s v="SI"/>
    <x v="0"/>
    <s v="NO"/>
    <n v="34"/>
    <s v="No"/>
    <s v="No"/>
    <n v="562493.75"/>
    <s v="ASALARIADO"/>
    <n v="34"/>
  </r>
  <r>
    <n v="2379"/>
    <s v="HOMBRE"/>
    <n v="464100"/>
    <s v="ASALARIADO"/>
    <s v="SECTOR PRIVADO"/>
    <s v="SI"/>
    <x v="1"/>
    <s v="NO"/>
    <n v="29"/>
    <s v="No"/>
    <s v="No"/>
    <n v="464100"/>
    <s v="ASALARIADO"/>
    <n v="29"/>
  </r>
  <r>
    <n v="2380"/>
    <s v="HOMBRE"/>
    <n v="324953"/>
    <s v="ASEGURADO VOLUNTARIO"/>
    <s v="SECTOR PRIVADO"/>
    <s v="SI"/>
    <x v="0"/>
    <s v="NO"/>
    <n v="33"/>
    <s v="No"/>
    <s v="No"/>
    <n v="324953"/>
    <s v="ASEGURADO VOLUNTARIO"/>
    <n v="33"/>
  </r>
  <r>
    <n v="2381"/>
    <s v="MUJER"/>
    <n v="318550"/>
    <s v="ASALARIADO"/>
    <s v="SECTOR PRIVADO"/>
    <s v="SI"/>
    <x v="0"/>
    <s v="NO"/>
    <n v="41"/>
    <s v="No"/>
    <s v="No"/>
    <n v="318550"/>
    <s v="ASALARIADO"/>
    <n v="41"/>
  </r>
  <r>
    <n v="2382"/>
    <s v="HOMBRE"/>
    <n v="336217.85"/>
    <s v="ASALARIADO"/>
    <s v="SECTOR PRIVADO"/>
    <s v="SI"/>
    <x v="1"/>
    <s v="NO"/>
    <n v="43"/>
    <s v="No"/>
    <s v="No"/>
    <n v="336217.85"/>
    <s v="ASALARIADO"/>
    <n v="43"/>
  </r>
  <r>
    <n v="2383"/>
    <s v="HOMBRE"/>
    <n v="297045"/>
    <s v="ASEGURADO VOLUNTARIO"/>
    <s v="SECTOR PRIVADO"/>
    <s v="SI"/>
    <x v="0"/>
    <s v="NO"/>
    <n v="24"/>
    <s v="No"/>
    <s v="No"/>
    <n v="297045"/>
    <s v="ASEGURADO VOLUNTARIO"/>
    <n v="24"/>
  </r>
  <r>
    <n v="2384"/>
    <s v="HOMBRE"/>
    <n v="1614330"/>
    <s v="ASALARIADO"/>
    <s v="SECTOR PUBLICO"/>
    <s v="SI"/>
    <x v="0"/>
    <s v="SI"/>
    <n v="30"/>
    <s v="No"/>
    <s v="No"/>
    <n v="1614330"/>
    <s v="ASALARIADO"/>
    <n v="30"/>
  </r>
  <r>
    <n v="2385"/>
    <s v="MUJER"/>
    <n v="260000"/>
    <s v="ASALARIADO"/>
    <s v="SECTOR PRIVADO"/>
    <s v="SI"/>
    <x v="0"/>
    <s v="SI"/>
    <n v="39"/>
    <s v="No"/>
    <s v="No"/>
    <n v="260000"/>
    <s v="ASALARIADO"/>
    <n v="39"/>
  </r>
  <r>
    <n v="2386"/>
    <s v="MUJER"/>
    <n v="278030"/>
    <s v="TRABAJADOR INDEPENDIENTE"/>
    <s v="SECTOR PRIVADO"/>
    <s v="SI"/>
    <x v="0"/>
    <s v="NO"/>
    <n v="52"/>
    <s v="No"/>
    <s v="No"/>
    <n v="278030"/>
    <s v="TRABAJADOR INDEPENDIENTE"/>
    <n v="52"/>
  </r>
  <r>
    <n v="2387"/>
    <s v="MUJER"/>
    <n v="297046"/>
    <s v="TRABAJADOR INDEPENDIENTE"/>
    <s v="SECTOR PRIVADO"/>
    <s v="SI"/>
    <x v="0"/>
    <s v="SI"/>
    <n v="40"/>
    <s v="No"/>
    <s v="No"/>
    <n v="297046"/>
    <s v="TRABAJADOR INDEPENDIENTE"/>
    <n v="40"/>
  </r>
  <r>
    <n v="2388"/>
    <s v="HOMBRE"/>
    <n v="491706.2"/>
    <s v="ASALARIADO"/>
    <s v="SECTOR PRIVADO"/>
    <s v="SI"/>
    <x v="0"/>
    <s v="NO"/>
    <n v="50"/>
    <s v="No"/>
    <s v="No"/>
    <n v="491706.2"/>
    <s v="ASALARIADO"/>
    <n v="50"/>
  </r>
  <r>
    <n v="2389"/>
    <s v="HOMBRE"/>
    <n v="1308403"/>
    <s v="ASALARIADO"/>
    <s v="SECTOR PUBLICO"/>
    <s v="SI"/>
    <x v="0"/>
    <s v="NO"/>
    <n v="40"/>
    <s v="No"/>
    <s v="No"/>
    <n v="1308403"/>
    <s v="ASALARIADO"/>
    <n v="40"/>
  </r>
  <r>
    <n v="2390"/>
    <s v="HOMBRE"/>
    <n v="278030"/>
    <s v="CONVENIOS ESPECIALES DE TRABAJADORES INDEPENDIENTES"/>
    <s v="SECTOR PRIVADO"/>
    <s v="SI"/>
    <x v="0"/>
    <s v="NO"/>
    <n v="28"/>
    <s v="No"/>
    <s v="No"/>
    <n v="278030"/>
    <s v="CONVENIOS ESPECIALES DE TRABAJADORES INDEPENDIENTES"/>
    <n v="28"/>
  </r>
  <r>
    <n v="2391"/>
    <s v="HOMBRE"/>
    <n v="338629"/>
    <s v="TRABAJADOR INDEPENDIENTE"/>
    <s v="SECTOR PRIVADO"/>
    <s v="SI"/>
    <x v="0"/>
    <s v="SI"/>
    <n v="39"/>
    <s v="No"/>
    <s v="No"/>
    <n v="338629"/>
    <s v="TRABAJADOR INDEPENDIENTE"/>
    <n v="39"/>
  </r>
  <r>
    <n v="2392"/>
    <s v="HOMBRE"/>
    <n v="639148"/>
    <s v="TRABAJADOR INDEPENDIENTE"/>
    <s v="SECTOR PRIVADO"/>
    <s v="SI"/>
    <x v="0"/>
    <s v="NO"/>
    <n v="48"/>
    <s v="No"/>
    <s v="No"/>
    <n v="639148"/>
    <s v="TRABAJADOR INDEPENDIENTE"/>
    <n v="48"/>
  </r>
  <r>
    <n v="2393"/>
    <s v="HOMBRE"/>
    <n v="869420"/>
    <s v="ASALARIADO"/>
    <s v="SECTOR PUBLICO"/>
    <s v="SI"/>
    <x v="0"/>
    <s v="SI"/>
    <n v="46"/>
    <s v="No"/>
    <s v="No"/>
    <n v="869420"/>
    <s v="ASALARIADO"/>
    <n v="46"/>
  </r>
  <r>
    <n v="2394"/>
    <s v="HOMBRE"/>
    <n v="86400"/>
    <s v="ASALARIADO"/>
    <s v="SECTOR PRIVADO"/>
    <s v="SI"/>
    <x v="0"/>
    <s v="NO"/>
    <n v="24"/>
    <s v="No"/>
    <s v="No"/>
    <n v="86400"/>
    <s v="ASALARIADO"/>
    <n v="24"/>
  </r>
  <r>
    <n v="2395"/>
    <s v="MUJER"/>
    <n v="466740"/>
    <s v="ASALARIADO"/>
    <s v="SECTOR PUBLICO"/>
    <s v="SI"/>
    <x v="0"/>
    <s v="SI"/>
    <n v="35"/>
    <s v="No"/>
    <s v="No"/>
    <n v="466740"/>
    <s v="ASALARIADO"/>
    <n v="35"/>
  </r>
  <r>
    <n v="2396"/>
    <s v="MUJER"/>
    <n v="319560"/>
    <s v="ASALARIADO"/>
    <s v="SECTOR PRIVADO"/>
    <s v="SI"/>
    <x v="0"/>
    <s v="SI"/>
    <n v="30"/>
    <s v="No"/>
    <s v="No"/>
    <n v="319560"/>
    <s v="ASALARIADO"/>
    <n v="30"/>
  </r>
  <r>
    <n v="2397"/>
    <s v="HOMBRE"/>
    <n v="545579.25"/>
    <s v="ASALARIADO"/>
    <s v="SECTOR PRIVADO"/>
    <s v="SI"/>
    <x v="0"/>
    <s v="NO"/>
    <n v="39"/>
    <s v="No"/>
    <s v="No"/>
    <n v="545579.25"/>
    <s v="ASALARIADO"/>
    <n v="39"/>
  </r>
  <r>
    <n v="2398"/>
    <s v="HOMBRE"/>
    <n v="297046"/>
    <s v="TRABAJADOR INDEPENDIENTE"/>
    <s v="SECTOR PRIVADO"/>
    <s v="SI"/>
    <x v="1"/>
    <s v="SI"/>
    <n v="43"/>
    <s v="No"/>
    <s v="No"/>
    <n v="297046"/>
    <s v="TRABAJADOR INDEPENDIENTE"/>
    <n v="43"/>
  </r>
  <r>
    <n v="2399"/>
    <s v="HOMBRE"/>
    <n v="464335.96"/>
    <s v="ASALARIADO"/>
    <s v="SECTOR PRIVADO"/>
    <s v="SI"/>
    <x v="0"/>
    <s v="NO"/>
    <n v="54"/>
    <s v="No"/>
    <s v="No"/>
    <n v="464335.96"/>
    <s v="ASALARIADO"/>
    <n v="54"/>
  </r>
  <r>
    <n v="2400"/>
    <s v="HOMBRE"/>
    <n v="35000"/>
    <s v="ASALARIADO"/>
    <s v="SECTOR PRIVADO"/>
    <s v="SI"/>
    <x v="0"/>
    <s v="NO"/>
    <n v="34"/>
    <s v="No"/>
    <s v="No"/>
    <n v="35000"/>
    <s v="ASALARIADO"/>
    <n v="34"/>
  </r>
  <r>
    <n v="2401"/>
    <s v="HOMBRE"/>
    <n v="344805"/>
    <s v="ASALARIADO"/>
    <s v="SECTOR PRIVADO"/>
    <s v="SI"/>
    <x v="0"/>
    <s v="NO"/>
    <n v="47"/>
    <s v="No"/>
    <s v="No"/>
    <n v="344805"/>
    <s v="ASALARIADO"/>
    <n v="47"/>
  </r>
  <r>
    <n v="2402"/>
    <s v="MUJER"/>
    <n v="323562"/>
    <s v="TRABAJADOR INDEPENDIENTE"/>
    <s v="SECTOR PRIVADO"/>
    <s v="SI"/>
    <x v="0"/>
    <s v="SI"/>
    <n v="38"/>
    <s v="No"/>
    <s v="No"/>
    <n v="323562"/>
    <s v="TRABAJADOR INDEPENDIENTE"/>
    <n v="38"/>
  </r>
  <r>
    <n v="2403"/>
    <s v="MUJER"/>
    <n v="1095589"/>
    <s v="ASALARIADO"/>
    <s v="SECTOR PUBLICO"/>
    <s v="SI"/>
    <x v="0"/>
    <s v="SI"/>
    <n v="37"/>
    <s v="No"/>
    <s v="No"/>
    <n v="1095589"/>
    <s v="ASALARIADO"/>
    <n v="37"/>
  </r>
  <r>
    <n v="2404"/>
    <s v="HOMBRE"/>
    <n v="549445.32999999996"/>
    <s v="ASALARIADO"/>
    <s v="SECTOR PRIVADO"/>
    <s v="SI"/>
    <x v="0"/>
    <s v="NO"/>
    <n v="20"/>
    <s v="No"/>
    <s v="No"/>
    <n v="549445.32999999996"/>
    <s v="ASALARIADO"/>
    <n v="20"/>
  </r>
  <r>
    <n v="2405"/>
    <s v="MUJER"/>
    <n v="245079.8"/>
    <s v="ASALARIADO"/>
    <s v="SECTOR PRIVADO"/>
    <s v="SI"/>
    <x v="0"/>
    <s v="NO"/>
    <n v="21"/>
    <s v="No"/>
    <s v="No"/>
    <n v="245079.8"/>
    <s v="ASALARIADO"/>
    <n v="21"/>
  </r>
  <r>
    <n v="2406"/>
    <s v="MUJER"/>
    <n v="387099.75"/>
    <s v="ASALARIADO"/>
    <s v="SECTOR PRIVADO"/>
    <s v="SI"/>
    <x v="0"/>
    <s v="NO"/>
    <n v="41"/>
    <s v="No"/>
    <s v="No"/>
    <n v="387099.75"/>
    <s v="ASALARIADO"/>
    <n v="41"/>
  </r>
  <r>
    <n v="2407"/>
    <s v="HOMBRE"/>
    <n v="253571"/>
    <s v="PENSIONADOS EN SU PROPIO SISTEMA"/>
    <s v="SECTOR PUBLICO"/>
    <s v="SI"/>
    <x v="0"/>
    <s v="NO"/>
    <n v="56"/>
    <s v="No"/>
    <s v="No"/>
    <n v="253571"/>
    <s v="PENSIONADOS EN SU PROPIO SISTEMA"/>
    <n v="56"/>
  </r>
  <r>
    <n v="2408"/>
    <s v="HOMBRE"/>
    <n v="1187224"/>
    <s v="ASALARIADO"/>
    <s v="SECTOR PUBLICO"/>
    <s v="SI"/>
    <x v="0"/>
    <s v="SI"/>
    <n v="46"/>
    <s v="No"/>
    <s v="No"/>
    <n v="1187224"/>
    <s v="ASALARIADO"/>
    <n v="46"/>
  </r>
  <r>
    <n v="2409"/>
    <s v="HOMBRE"/>
    <n v="584115.32999999996"/>
    <s v="ASALARIADO"/>
    <s v="SECTOR PRIVADO"/>
    <s v="SI"/>
    <x v="0"/>
    <s v="NO"/>
    <n v="46"/>
    <s v="No"/>
    <s v="No"/>
    <n v="584115.32999999996"/>
    <s v="ASALARIADO"/>
    <n v="46"/>
  </r>
  <r>
    <n v="2410"/>
    <s v="MUJER"/>
    <n v="446928"/>
    <s v="ASALARIADO"/>
    <s v="SECTOR PRIVADO"/>
    <s v="SI"/>
    <x v="0"/>
    <s v="NO"/>
    <n v="23"/>
    <s v="No"/>
    <s v="No"/>
    <n v="446928"/>
    <s v="ASALARIADO"/>
    <n v="23"/>
  </r>
  <r>
    <n v="2411"/>
    <s v="HOMBRE"/>
    <n v="302470"/>
    <s v="ASEGURADO VOLUNTARIO"/>
    <s v="SECTOR PRIVADO"/>
    <s v="SI"/>
    <x v="1"/>
    <s v="NO"/>
    <n v="34"/>
    <s v="No"/>
    <s v="No"/>
    <n v="302470"/>
    <s v="ASEGURADO VOLUNTARIO"/>
    <n v="34"/>
  </r>
  <r>
    <n v="2412"/>
    <s v="HOMBRE"/>
    <n v="277000"/>
    <s v="ASALARIADO"/>
    <s v="SECTOR PRIVADO"/>
    <s v="SI"/>
    <x v="1"/>
    <s v="SI"/>
    <n v="23"/>
    <s v="No"/>
    <s v="No"/>
    <n v="277000"/>
    <s v="ASALARIADO"/>
    <n v="23"/>
  </r>
  <r>
    <n v="2413"/>
    <s v="HOMBRE"/>
    <n v="241458"/>
    <s v="ASALARIADO"/>
    <s v="SECTOR PRIVADO"/>
    <s v="SI"/>
    <x v="0"/>
    <s v="SI"/>
    <n v="41"/>
    <s v="No"/>
    <s v="No"/>
    <n v="241458"/>
    <s v="ASALARIADO"/>
    <n v="41"/>
  </r>
  <r>
    <n v="2414"/>
    <s v="HOMBRE"/>
    <n v="255000"/>
    <s v="ASALARIADO"/>
    <s v="SECTOR PRIVADO"/>
    <s v="SI"/>
    <x v="1"/>
    <s v="SI"/>
    <n v="55"/>
    <s v="No"/>
    <s v="No"/>
    <n v="255000"/>
    <s v="ASALARIADO"/>
    <n v="55"/>
  </r>
  <r>
    <n v="2415"/>
    <s v="MUJER"/>
    <n v="1332081"/>
    <s v="PENSIONADOS EN SU PROPIO SISTEMA"/>
    <s v="SECTOR PUBLICO"/>
    <s v="SI"/>
    <x v="0"/>
    <s v="NO"/>
    <n v="65"/>
    <s v="No"/>
    <s v="No"/>
    <n v="1332081"/>
    <s v="PENSIONADOS EN SU PROPIO SISTEMA"/>
    <n v="65"/>
  </r>
  <r>
    <n v="2416"/>
    <s v="HOMBRE"/>
    <n v="323296"/>
    <s v="TRABAJADOR INDEPENDIENTE"/>
    <s v="SECTOR PRIVADO"/>
    <s v="SI"/>
    <x v="0"/>
    <s v="NO"/>
    <n v="33"/>
    <s v="No"/>
    <s v="No"/>
    <n v="323296"/>
    <s v="TRABAJADOR INDEPENDIENTE"/>
    <n v="33"/>
  </r>
  <r>
    <n v="2417"/>
    <s v="HOMBRE"/>
    <n v="362000"/>
    <s v="ASALARIADO"/>
    <s v="SECTOR PRIVADO"/>
    <s v="SI"/>
    <x v="0"/>
    <s v="NO"/>
    <n v="31"/>
    <s v="No"/>
    <s v="No"/>
    <n v="362000"/>
    <s v="ASALARIADO"/>
    <n v="31"/>
  </r>
  <r>
    <n v="2418"/>
    <s v="HOMBRE"/>
    <n v="501467"/>
    <s v="TRABAJADOR INDEPENDIENTE"/>
    <s v="SECTOR PRIVADO"/>
    <s v="SI"/>
    <x v="0"/>
    <s v="NO"/>
    <n v="37"/>
    <s v="No"/>
    <s v="No"/>
    <n v="501467"/>
    <s v="TRABAJADOR INDEPENDIENTE"/>
    <n v="37"/>
  </r>
  <r>
    <n v="2419"/>
    <s v="MUJER"/>
    <n v="534933"/>
    <s v="ASALARIADO"/>
    <s v="SECTOR PRIVADO"/>
    <s v="SI"/>
    <x v="0"/>
    <s v="NO"/>
    <n v="59"/>
    <s v="No"/>
    <s v="No"/>
    <n v="534933"/>
    <s v="ASALARIADO"/>
    <n v="59"/>
  </r>
  <r>
    <n v="2420"/>
    <s v="MUJER"/>
    <n v="375584"/>
    <s v="ASALARIADO"/>
    <s v="SECTOR PUBLICO"/>
    <s v="SI"/>
    <x v="0"/>
    <s v="NO"/>
    <n v="26"/>
    <s v="No"/>
    <s v="No"/>
    <n v="375584"/>
    <s v="ASALARIADO"/>
    <n v="26"/>
  </r>
  <r>
    <n v="2421"/>
    <s v="HOMBRE"/>
    <n v="414094.87"/>
    <s v="ASALARIADO"/>
    <s v="SECTOR PRIVADO"/>
    <s v="SI"/>
    <x v="0"/>
    <s v="NO"/>
    <n v="19"/>
    <s v="No"/>
    <s v="No"/>
    <n v="414094.87"/>
    <s v="ASALARIADO"/>
    <n v="19"/>
  </r>
  <r>
    <n v="2422"/>
    <s v="HOMBRE"/>
    <n v="292387"/>
    <s v="ASEGURADO VOLUNTARIO"/>
    <s v="SECTOR PRIVADO"/>
    <s v="SI"/>
    <x v="0"/>
    <s v="SI"/>
    <n v="52"/>
    <s v="No"/>
    <s v="No"/>
    <n v="292387"/>
    <s v="ASEGURADO VOLUNTARIO"/>
    <n v="52"/>
  </r>
  <r>
    <n v="2423"/>
    <s v="MUJER"/>
    <n v="753003.24"/>
    <s v="ASALARIADO"/>
    <s v="SECTOR PUBLICO"/>
    <s v="SI"/>
    <x v="0"/>
    <s v="NO"/>
    <n v="22"/>
    <s v="No"/>
    <s v="No"/>
    <n v="753003.24"/>
    <s v="ASALARIADO"/>
    <n v="22"/>
  </r>
  <r>
    <n v="2424"/>
    <s v="MUJER"/>
    <n v="375740"/>
    <s v="TRABAJADOR INDEPENDIENTE"/>
    <s v="SECTOR PRIVADO"/>
    <s v="SI"/>
    <x v="0"/>
    <s v="SI"/>
    <n v="50"/>
    <s v="No"/>
    <s v="No"/>
    <n v="375740"/>
    <s v="TRABAJADOR INDEPENDIENTE"/>
    <n v="50"/>
  </r>
  <r>
    <n v="2425"/>
    <s v="MUJER"/>
    <n v="1070560"/>
    <s v="ASALARIADO"/>
    <s v="SECTOR PUBLICO"/>
    <s v="SI"/>
    <x v="0"/>
    <s v="SI"/>
    <n v="34"/>
    <s v="No"/>
    <s v="No"/>
    <n v="1070560"/>
    <s v="ASALARIADO"/>
    <n v="34"/>
  </r>
  <r>
    <n v="2426"/>
    <s v="MUJER"/>
    <n v="297046"/>
    <s v="ASEGURADO VOLUNTARIO"/>
    <s v="SECTOR PRIVADO"/>
    <s v="SI"/>
    <x v="1"/>
    <s v="NO"/>
    <n v="55"/>
    <s v="No"/>
    <s v="No"/>
    <n v="297046"/>
    <s v="ASEGURADO VOLUNTARIO"/>
    <n v="55"/>
  </r>
  <r>
    <n v="2427"/>
    <s v="HOMBRE"/>
    <n v="391510"/>
    <s v="ASALARIADO"/>
    <s v="SECTOR PRIVADO"/>
    <s v="SI"/>
    <x v="0"/>
    <s v="NO"/>
    <n v="31"/>
    <s v="No"/>
    <s v="No"/>
    <n v="391510"/>
    <s v="ASALARIADO"/>
    <n v="31"/>
  </r>
  <r>
    <n v="2428"/>
    <s v="HOMBRE"/>
    <n v="447250"/>
    <s v="ASALARIADO"/>
    <s v="SECTOR PRIVADO"/>
    <s v="SI"/>
    <x v="0"/>
    <s v="NO"/>
    <n v="37"/>
    <s v="No"/>
    <s v="No"/>
    <n v="447250"/>
    <s v="ASALARIADO"/>
    <n v="37"/>
  </r>
  <r>
    <n v="2429"/>
    <s v="HOMBRE"/>
    <n v="518738.06"/>
    <s v="ASALARIADO"/>
    <s v="SECTOR PRIVADO"/>
    <s v="SI"/>
    <x v="1"/>
    <s v="NO"/>
    <n v="41"/>
    <s v="No"/>
    <s v="No"/>
    <n v="518738.06"/>
    <s v="ASALARIADO"/>
    <n v="41"/>
  </r>
  <r>
    <n v="2430"/>
    <s v="MUJER"/>
    <n v="1373096"/>
    <s v="ASALARIADO"/>
    <s v="SECTOR PUBLICO"/>
    <s v="SI"/>
    <x v="0"/>
    <s v="NO"/>
    <n v="37"/>
    <s v="No"/>
    <s v="No"/>
    <n v="1373096"/>
    <s v="ASALARIADO"/>
    <n v="37"/>
  </r>
  <r>
    <n v="2431"/>
    <s v="MUJER"/>
    <n v="574611.66"/>
    <s v="ASALARIADO"/>
    <s v="SECTOR PRIVADO"/>
    <s v="SI"/>
    <x v="0"/>
    <s v="NO"/>
    <n v="37"/>
    <s v="No"/>
    <s v="No"/>
    <n v="574611.66"/>
    <s v="ASALARIADO"/>
    <n v="37"/>
  </r>
  <r>
    <n v="2432"/>
    <s v="HOMBRE"/>
    <n v="450297.7"/>
    <s v="ASALARIADO"/>
    <s v="SECTOR PRIVADO"/>
    <s v="SI"/>
    <x v="0"/>
    <s v="NO"/>
    <n v="43"/>
    <s v="No"/>
    <s v="No"/>
    <n v="450297.7"/>
    <s v="ASALARIADO"/>
    <n v="43"/>
  </r>
  <r>
    <n v="2433"/>
    <s v="MUJER"/>
    <n v="477000"/>
    <s v="ASALARIADO"/>
    <s v="SECTOR PRIVADO"/>
    <s v="SI"/>
    <x v="0"/>
    <s v="NO"/>
    <n v="34"/>
    <s v="No"/>
    <s v="No"/>
    <n v="477000"/>
    <s v="ASALARIADO"/>
    <n v="34"/>
  </r>
  <r>
    <n v="2434"/>
    <s v="HOMBRE"/>
    <n v="4164181.77"/>
    <s v="ASALARIADO"/>
    <s v="SECTOR PRIVADO"/>
    <s v="SI"/>
    <x v="0"/>
    <s v="NO"/>
    <n v="35"/>
    <s v="Atípico"/>
    <s v="No"/>
    <n v="4164181.77"/>
    <s v="ASALARIADO"/>
    <n v="35"/>
  </r>
  <r>
    <n v="2435"/>
    <s v="MUJER"/>
    <n v="1476693.45"/>
    <s v="PENSIONADOS EN SU PROPIO SISTEMA"/>
    <s v="SECTOR PUBLICO"/>
    <s v="SI"/>
    <x v="0"/>
    <s v="NO"/>
    <n v="62"/>
    <s v="No"/>
    <s v="No"/>
    <n v="1476693.45"/>
    <s v="PENSIONADOS EN SU PROPIO SISTEMA"/>
    <n v="62"/>
  </r>
  <r>
    <n v="2436"/>
    <s v="HOMBRE"/>
    <n v="278030"/>
    <s v="TRABAJADOR INDEPENDIENTE"/>
    <s v="SECTOR PRIVADO"/>
    <s v="SI"/>
    <x v="0"/>
    <s v="NO"/>
    <n v="38"/>
    <s v="No"/>
    <s v="No"/>
    <n v="278030"/>
    <s v="TRABAJADOR INDEPENDIENTE"/>
    <n v="38"/>
  </r>
  <r>
    <n v="2437"/>
    <s v="HOMBRE"/>
    <n v="534815.5"/>
    <s v="ASALARIADO"/>
    <s v="SECTOR PUBLICO"/>
    <s v="SI"/>
    <x v="0"/>
    <s v="NO"/>
    <n v="26"/>
    <s v="No"/>
    <s v="No"/>
    <n v="534815.5"/>
    <s v="ASALARIADO"/>
    <n v="26"/>
  </r>
  <r>
    <n v="2438"/>
    <s v="HOMBRE"/>
    <n v="2767500"/>
    <s v="ASALARIADO"/>
    <s v="SECTOR PRIVADO"/>
    <s v="SI"/>
    <x v="0"/>
    <s v="NO"/>
    <n v="24"/>
    <s v="Atípico"/>
    <s v="No"/>
    <n v="2767500"/>
    <s v="ASALARIADO"/>
    <n v="24"/>
  </r>
  <r>
    <n v="2439"/>
    <s v="HOMBRE"/>
    <n v="297046"/>
    <s v="TRABAJADOR INDEPENDIENTE"/>
    <s v="SECTOR PRIVADO"/>
    <s v="SI"/>
    <x v="0"/>
    <s v="NO"/>
    <n v="29"/>
    <s v="No"/>
    <s v="No"/>
    <n v="297046"/>
    <s v="TRABAJADOR INDEPENDIENTE"/>
    <n v="29"/>
  </r>
  <r>
    <n v="2440"/>
    <s v="MUJER"/>
    <n v="278030"/>
    <s v="CONVENIOS ESPECIALES DE TRABAJADORES INDEPENDIENTES"/>
    <s v="SECTOR PRIVADO"/>
    <s v="SI"/>
    <x v="0"/>
    <s v="NO"/>
    <n v="39"/>
    <s v="No"/>
    <s v="No"/>
    <n v="278030"/>
    <s v="CONVENIOS ESPECIALES DE TRABAJADORES INDEPENDIENTES"/>
    <n v="39"/>
  </r>
  <r>
    <n v="2441"/>
    <s v="MUJER"/>
    <n v="436419"/>
    <s v="PENSIONADOS EN SU PROPIO SISTEMA"/>
    <s v="SECTOR PUBLICO"/>
    <s v="SI"/>
    <x v="0"/>
    <s v="NO"/>
    <n v="79"/>
    <s v="No"/>
    <s v="No"/>
    <n v="436419"/>
    <s v="PENSIONADOS EN SU PROPIO SISTEMA"/>
    <n v="79"/>
  </r>
  <r>
    <n v="2442"/>
    <s v="MUJER"/>
    <n v="734801"/>
    <s v="ASALARIADO"/>
    <s v="SECTOR PUBLICO"/>
    <s v="SI"/>
    <x v="0"/>
    <s v="NO"/>
    <n v="43"/>
    <s v="No"/>
    <s v="No"/>
    <n v="734801"/>
    <s v="ASALARIADO"/>
    <n v="43"/>
  </r>
  <r>
    <n v="2443"/>
    <s v="HOMBRE"/>
    <n v="639148"/>
    <s v="TRABAJADOR INDEPENDIENTE"/>
    <s v="SECTOR PRIVADO"/>
    <s v="SI"/>
    <x v="0"/>
    <s v="SI"/>
    <n v="44"/>
    <s v="No"/>
    <s v="No"/>
    <n v="639148"/>
    <s v="TRABAJADOR INDEPENDIENTE"/>
    <n v="44"/>
  </r>
  <r>
    <n v="2444"/>
    <s v="MUJER"/>
    <n v="454899.51"/>
    <s v="ASALARIADO"/>
    <s v="SECTOR PUBLICO"/>
    <s v="SI"/>
    <x v="0"/>
    <s v="NO"/>
    <n v="59"/>
    <s v="No"/>
    <s v="No"/>
    <n v="454899.51"/>
    <s v="ASALARIADO"/>
    <n v="59"/>
  </r>
  <r>
    <n v="2445"/>
    <s v="MUJER"/>
    <n v="3622084.85"/>
    <s v="ASALARIADO"/>
    <s v="SECTOR PRIVADO"/>
    <s v="SI"/>
    <x v="0"/>
    <s v="NO"/>
    <n v="35"/>
    <s v="Atípico"/>
    <s v="No"/>
    <n v="3622084.85"/>
    <s v="ASALARIADO"/>
    <n v="35"/>
  </r>
  <r>
    <n v="2446"/>
    <s v="HOMBRE"/>
    <n v="360000"/>
    <s v="ASALARIADO"/>
    <s v="SECTOR PRIVADO"/>
    <s v="SI"/>
    <x v="0"/>
    <s v="NO"/>
    <n v="37"/>
    <s v="No"/>
    <s v="No"/>
    <n v="360000"/>
    <s v="ASALARIADO"/>
    <n v="37"/>
  </r>
  <r>
    <n v="2447"/>
    <s v="MUJER"/>
    <n v="1064830"/>
    <s v="ASALARIADO"/>
    <s v="SECTOR PUBLICO"/>
    <s v="SI"/>
    <x v="0"/>
    <s v="SI"/>
    <n v="51"/>
    <s v="No"/>
    <s v="No"/>
    <n v="1064830"/>
    <s v="ASALARIADO"/>
    <n v="51"/>
  </r>
  <r>
    <n v="2448"/>
    <s v="MUJER"/>
    <n v="62402.9"/>
    <s v="ASALARIADO"/>
    <s v="SECTOR PRIVADO"/>
    <s v="SI"/>
    <x v="0"/>
    <s v="NO"/>
    <n v="21"/>
    <s v="No"/>
    <s v="No"/>
    <n v="62402.9"/>
    <s v="ASALARIADO"/>
    <n v="21"/>
  </r>
  <r>
    <n v="2449"/>
    <s v="HOMBRE"/>
    <n v="297046"/>
    <s v="TRABAJADOR INDEPENDIENTE"/>
    <s v="SECTOR PRIVADO"/>
    <s v="SI"/>
    <x v="0"/>
    <s v="SI"/>
    <n v="30"/>
    <s v="No"/>
    <s v="No"/>
    <n v="297046"/>
    <s v="TRABAJADOR INDEPENDIENTE"/>
    <n v="30"/>
  </r>
  <r>
    <n v="2450"/>
    <s v="MUJER"/>
    <n v="338125"/>
    <s v="ASALARIADO"/>
    <s v="SECTOR PRIVADO"/>
    <s v="SI"/>
    <x v="0"/>
    <s v="NO"/>
    <n v="50"/>
    <s v="No"/>
    <s v="No"/>
    <n v="338125"/>
    <s v="ASALARIADO"/>
    <n v="50"/>
  </r>
  <r>
    <n v="2451"/>
    <s v="HOMBRE"/>
    <n v="423458"/>
    <s v="TRABAJADOR INDEPENDIENTE"/>
    <s v="SECTOR PRIVADO"/>
    <s v="SI"/>
    <x v="0"/>
    <s v="NO"/>
    <n v="42"/>
    <s v="No"/>
    <s v="No"/>
    <n v="423458"/>
    <s v="TRABAJADOR INDEPENDIENTE"/>
    <n v="42"/>
  </r>
  <r>
    <n v="2452"/>
    <s v="HOMBRE"/>
    <n v="75000"/>
    <s v="ASALARIADO"/>
    <s v="SECTOR PRIVADO"/>
    <s v="SI"/>
    <x v="0"/>
    <s v="SI"/>
    <n v="28"/>
    <s v="No"/>
    <s v="No"/>
    <n v="75000"/>
    <s v="ASALARIADO"/>
    <n v="28"/>
  </r>
  <r>
    <n v="2453"/>
    <s v="HOMBRE"/>
    <n v="318000"/>
    <s v="ASALARIADO"/>
    <s v="SECTOR PRIVADO"/>
    <s v="SI"/>
    <x v="0"/>
    <s v="SI"/>
    <n v="50"/>
    <s v="No"/>
    <s v="No"/>
    <n v="318000"/>
    <s v="ASALARIADO"/>
    <n v="50"/>
  </r>
  <r>
    <n v="2454"/>
    <s v="HOMBRE"/>
    <n v="297187"/>
    <s v="TRABAJADOR INDEPENDIENTE"/>
    <s v="SECTOR PRIVADO"/>
    <s v="SI"/>
    <x v="0"/>
    <s v="NO"/>
    <n v="41"/>
    <s v="No"/>
    <s v="No"/>
    <n v="297187"/>
    <s v="TRABAJADOR INDEPENDIENTE"/>
    <n v="41"/>
  </r>
  <r>
    <n v="2455"/>
    <s v="MUJER"/>
    <n v="1023887.95"/>
    <s v="ASALARIADO"/>
    <s v="SECTOR PUBLICO"/>
    <s v="SI"/>
    <x v="0"/>
    <s v="NO"/>
    <n v="33"/>
    <s v="No"/>
    <s v="No"/>
    <n v="1023887.95"/>
    <s v="ASALARIADO"/>
    <n v="33"/>
  </r>
  <r>
    <n v="2456"/>
    <s v="MUJER"/>
    <n v="297046"/>
    <s v="TRABAJADOR INDEPENDIENTE"/>
    <s v="SECTOR PRIVADO"/>
    <s v="SI"/>
    <x v="0"/>
    <s v="SI"/>
    <n v="34"/>
    <s v="No"/>
    <s v="No"/>
    <n v="297046"/>
    <s v="TRABAJADOR INDEPENDIENTE"/>
    <n v="34"/>
  </r>
  <r>
    <n v="2457"/>
    <s v="MUJER"/>
    <n v="937593"/>
    <s v="ASALARIADO"/>
    <s v="SECTOR PUBLICO"/>
    <s v="SI"/>
    <x v="0"/>
    <s v="NO"/>
    <n v="56"/>
    <s v="No"/>
    <s v="No"/>
    <n v="937593"/>
    <s v="ASALARIADO"/>
    <n v="56"/>
  </r>
  <r>
    <n v="2458"/>
    <s v="MUJER"/>
    <n v="697616.29"/>
    <s v="ASALARIADO"/>
    <s v="SECTOR PRIVADO"/>
    <s v="SI"/>
    <x v="0"/>
    <s v="NO"/>
    <n v="34"/>
    <s v="No"/>
    <s v="No"/>
    <n v="697616.29"/>
    <s v="ASALARIADO"/>
    <n v="34"/>
  </r>
  <r>
    <n v="2459"/>
    <s v="HOMBRE"/>
    <n v="620581"/>
    <s v="ASALARIADO"/>
    <s v="SECTOR PUBLICO"/>
    <s v="SI"/>
    <x v="0"/>
    <s v="NO"/>
    <n v="24"/>
    <s v="No"/>
    <s v="No"/>
    <n v="620581"/>
    <s v="ASALARIADO"/>
    <n v="24"/>
  </r>
  <r>
    <n v="2460"/>
    <s v="MUJER"/>
    <n v="297045"/>
    <s v="ASEGURADO VOLUNTARIO"/>
    <s v="SECTOR PRIVADO"/>
    <s v="SI"/>
    <x v="0"/>
    <s v="NO"/>
    <n v="62"/>
    <s v="No"/>
    <s v="No"/>
    <n v="297045"/>
    <s v="ASEGURADO VOLUNTARIO"/>
    <n v="62"/>
  </r>
  <r>
    <n v="2461"/>
    <s v="HOMBRE"/>
    <n v="299647"/>
    <s v="ASEGURADO VOLUNTARIO"/>
    <s v="SECTOR PRIVADO"/>
    <s v="SI"/>
    <x v="0"/>
    <s v="NO"/>
    <n v="54"/>
    <s v="No"/>
    <s v="No"/>
    <n v="299647"/>
    <s v="ASEGURADO VOLUNTARIO"/>
    <n v="54"/>
  </r>
  <r>
    <n v="2462"/>
    <s v="HOMBRE"/>
    <n v="458490"/>
    <s v="ASALARIADO"/>
    <s v="SECTOR PRIVADO"/>
    <s v="SI"/>
    <x v="0"/>
    <s v="NO"/>
    <n v="27"/>
    <s v="No"/>
    <s v="No"/>
    <n v="458490"/>
    <s v="ASALARIADO"/>
    <n v="27"/>
  </r>
  <r>
    <n v="2463"/>
    <s v="MUJER"/>
    <n v="297044"/>
    <s v="ASEGURADO VOLUNTARIO"/>
    <s v="SECTOR PRIVADO"/>
    <s v="SI"/>
    <x v="1"/>
    <s v="NO"/>
    <n v="57"/>
    <s v="No"/>
    <s v="No"/>
    <n v="297044"/>
    <s v="ASEGURADO VOLUNTARIO"/>
    <n v="57"/>
  </r>
  <r>
    <n v="2464"/>
    <s v="HOMBRE"/>
    <n v="639148"/>
    <s v="TRABAJADOR INDEPENDIENTE"/>
    <s v="SECTOR PRIVADO"/>
    <s v="SI"/>
    <x v="0"/>
    <s v="NO"/>
    <n v="42"/>
    <s v="No"/>
    <s v="No"/>
    <n v="639148"/>
    <s v="TRABAJADOR INDEPENDIENTE"/>
    <n v="42"/>
  </r>
  <r>
    <n v="2465"/>
    <s v="MUJER"/>
    <n v="700882.78"/>
    <s v="ASALARIADO"/>
    <s v="SECTOR PRIVADO"/>
    <s v="SI"/>
    <x v="0"/>
    <s v="NO"/>
    <n v="44"/>
    <s v="No"/>
    <s v="No"/>
    <n v="700882.78"/>
    <s v="ASALARIADO"/>
    <n v="44"/>
  </r>
  <r>
    <n v="2466"/>
    <s v="HOMBRE"/>
    <n v="278030"/>
    <s v="CONVENIOS ESPECIALES DE TRABAJADORES INDEPENDIENTES"/>
    <s v="SECTOR PRIVADO"/>
    <s v="SI"/>
    <x v="0"/>
    <s v="NO"/>
    <n v="64"/>
    <s v="No"/>
    <s v="No"/>
    <n v="278030"/>
    <s v="CONVENIOS ESPECIALES DE TRABAJADORES INDEPENDIENTES"/>
    <n v="64"/>
  </r>
  <r>
    <n v="2467"/>
    <s v="MUJER"/>
    <n v="697309.5"/>
    <s v="ASALARIADO"/>
    <s v="SECTOR PUBLICO"/>
    <s v="SI"/>
    <x v="0"/>
    <s v="NO"/>
    <n v="55"/>
    <s v="No"/>
    <s v="No"/>
    <n v="697309.5"/>
    <s v="ASALARIADO"/>
    <n v="55"/>
  </r>
  <r>
    <n v="2468"/>
    <s v="MUJER"/>
    <n v="278030"/>
    <s v="ASEGURADO VOLUNTARIO"/>
    <s v="SECTOR PRIVADO"/>
    <s v="SI"/>
    <x v="0"/>
    <s v="NO"/>
    <n v="40"/>
    <s v="No"/>
    <s v="No"/>
    <n v="278030"/>
    <s v="ASEGURADO VOLUNTARIO"/>
    <n v="40"/>
  </r>
  <r>
    <n v="2469"/>
    <s v="MUJER"/>
    <n v="888615.5"/>
    <s v="ASALARIADO"/>
    <s v="SECTOR PRIVADO"/>
    <s v="SI"/>
    <x v="0"/>
    <s v="NO"/>
    <n v="39"/>
    <s v="No"/>
    <s v="No"/>
    <n v="888615.5"/>
    <s v="ASALARIADO"/>
    <n v="39"/>
  </r>
  <r>
    <n v="2470"/>
    <s v="HOMBRE"/>
    <n v="386161"/>
    <s v="TRABAJADOR INDEPENDIENTE"/>
    <s v="SECTOR PRIVADO"/>
    <s v="SI"/>
    <x v="0"/>
    <s v="SI"/>
    <n v="44"/>
    <s v="No"/>
    <s v="No"/>
    <n v="386161"/>
    <s v="TRABAJADOR INDEPENDIENTE"/>
    <n v="44"/>
  </r>
  <r>
    <n v="2471"/>
    <s v="MUJER"/>
    <n v="130000"/>
    <s v="ASALARIADO"/>
    <s v="SECTOR PRIVADO"/>
    <s v="SI"/>
    <x v="0"/>
    <s v="SI"/>
    <n v="33"/>
    <s v="No"/>
    <s v="No"/>
    <n v="130000"/>
    <s v="ASALARIADO"/>
    <n v="33"/>
  </r>
  <r>
    <n v="2472"/>
    <s v="HOMBRE"/>
    <n v="300056"/>
    <s v="PENSIONADOS EN SU PROPIO SISTEMA"/>
    <s v="SECTOR PUBLICO"/>
    <s v="SI"/>
    <x v="0"/>
    <s v="NO"/>
    <n v="75"/>
    <s v="No"/>
    <s v="No"/>
    <n v="300056"/>
    <s v="PENSIONADOS EN SU PROPIO SISTEMA"/>
    <n v="75"/>
  </r>
  <r>
    <n v="2473"/>
    <s v="HOMBRE"/>
    <n v="842404.4"/>
    <s v="ASALARIADO"/>
    <s v="SECTOR PUBLICO"/>
    <s v="SI"/>
    <x v="0"/>
    <s v="NO"/>
    <n v="57"/>
    <s v="No"/>
    <s v="No"/>
    <n v="842404.4"/>
    <s v="ASALARIADO"/>
    <n v="57"/>
  </r>
  <r>
    <n v="2474"/>
    <s v="MUJER"/>
    <n v="287616"/>
    <s v="ASALARIADO"/>
    <s v="SECTOR PRIVADO"/>
    <s v="SI"/>
    <x v="0"/>
    <s v="NO"/>
    <n v="24"/>
    <s v="No"/>
    <s v="No"/>
    <n v="287616"/>
    <s v="ASALARIADO"/>
    <n v="24"/>
  </r>
  <r>
    <n v="2475"/>
    <s v="HOMBRE"/>
    <n v="205612"/>
    <s v="ASALARIADO"/>
    <s v="SECTOR PRIVADO"/>
    <s v="SI"/>
    <x v="0"/>
    <s v="NO"/>
    <n v="33"/>
    <s v="No"/>
    <s v="No"/>
    <n v="205612"/>
    <s v="ASALARIADO"/>
    <n v="33"/>
  </r>
  <r>
    <n v="2476"/>
    <s v="HOMBRE"/>
    <n v="377729.94"/>
    <s v="ASALARIADO"/>
    <s v="SECTOR PRIVADO"/>
    <s v="SI"/>
    <x v="0"/>
    <s v="NO"/>
    <n v="63"/>
    <s v="No"/>
    <s v="No"/>
    <n v="377729.94"/>
    <s v="ASALARIADO"/>
    <n v="63"/>
  </r>
  <r>
    <n v="2477"/>
    <s v="MUJER"/>
    <n v="212000"/>
    <s v="ASALARIADO"/>
    <s v="SECTOR PRIVADO"/>
    <s v="SI"/>
    <x v="0"/>
    <s v="NO"/>
    <n v="55"/>
    <s v="No"/>
    <s v="No"/>
    <n v="212000"/>
    <s v="ASALARIADO"/>
    <n v="55"/>
  </r>
  <r>
    <n v="2478"/>
    <s v="HOMBRE"/>
    <n v="356455"/>
    <s v="TRABAJADOR INDEPENDIENTE"/>
    <s v="SECTOR PRIVADO"/>
    <s v="SI"/>
    <x v="0"/>
    <s v="SI"/>
    <n v="57"/>
    <s v="No"/>
    <s v="No"/>
    <n v="356455"/>
    <s v="TRABAJADOR INDEPENDIENTE"/>
    <n v="57"/>
  </r>
  <r>
    <n v="2479"/>
    <s v="MUJER"/>
    <n v="1298980"/>
    <s v="PENSIONADOS EN SU PROPIO SISTEMA"/>
    <s v="SECTOR PUBLICO"/>
    <s v="SI"/>
    <x v="0"/>
    <s v="NO"/>
    <n v="59"/>
    <s v="No"/>
    <s v="No"/>
    <n v="1298980"/>
    <s v="PENSIONADOS EN SU PROPIO SISTEMA"/>
    <n v="59"/>
  </r>
  <r>
    <n v="2480"/>
    <s v="MUJER"/>
    <n v="141510.16"/>
    <s v="PENSIONADOS EN SU PROPIO SISTEMA"/>
    <s v="SECTOR PUBLICO"/>
    <s v="SI"/>
    <x v="0"/>
    <s v="NO"/>
    <n v="85"/>
    <s v="No"/>
    <s v="No"/>
    <n v="141510.16"/>
    <s v="PENSIONADOS EN SU PROPIO SISTEMA"/>
    <n v="85"/>
  </r>
  <r>
    <n v="2481"/>
    <s v="HOMBRE"/>
    <n v="278030"/>
    <s v="CONVENIOS ESPECIALES DE TRABAJADORES INDEPENDIENTES"/>
    <s v="SECTOR PRIVADO"/>
    <s v="SI"/>
    <x v="0"/>
    <s v="NO"/>
    <n v="22"/>
    <s v="No"/>
    <s v="No"/>
    <n v="278030"/>
    <s v="CONVENIOS ESPECIALES DE TRABAJADORES INDEPENDIENTES"/>
    <n v="22"/>
  </r>
  <r>
    <n v="2482"/>
    <s v="HOMBRE"/>
    <n v="347607"/>
    <s v="TRABAJADOR INDEPENDIENTE"/>
    <s v="SECTOR PRIVADO"/>
    <s v="SI"/>
    <x v="0"/>
    <s v="SI"/>
    <n v="57"/>
    <s v="No"/>
    <s v="No"/>
    <n v="347607"/>
    <s v="TRABAJADOR INDEPENDIENTE"/>
    <n v="57"/>
  </r>
  <r>
    <n v="2483"/>
    <s v="HOMBRE"/>
    <n v="176400"/>
    <s v="ASALARIADO"/>
    <s v="SECTOR PRIVADO"/>
    <s v="SI"/>
    <x v="0"/>
    <s v="NO"/>
    <n v="27"/>
    <s v="No"/>
    <s v="No"/>
    <n v="176400"/>
    <s v="ASALARIADO"/>
    <n v="27"/>
  </r>
  <r>
    <n v="2484"/>
    <s v="MUJER"/>
    <n v="808947.75"/>
    <s v="ASALARIADO"/>
    <s v="SECTOR PUBLICO"/>
    <s v="SI"/>
    <x v="0"/>
    <s v="NO"/>
    <n v="58"/>
    <s v="No"/>
    <s v="No"/>
    <n v="808947.75"/>
    <s v="ASALARIADO"/>
    <n v="58"/>
  </r>
  <r>
    <n v="2485"/>
    <s v="MUJER"/>
    <n v="413333.5"/>
    <s v="ASALARIADO"/>
    <s v="SECTOR PRIVADO"/>
    <s v="SI"/>
    <x v="0"/>
    <s v="NO"/>
    <n v="25"/>
    <s v="No"/>
    <s v="No"/>
    <n v="413333.5"/>
    <s v="ASALARIADO"/>
    <n v="25"/>
  </r>
  <r>
    <n v="2486"/>
    <s v="MUJER"/>
    <n v="297046"/>
    <s v="ASEGURADO VOLUNTARIO"/>
    <s v="SECTOR PRIVADO"/>
    <s v="SI"/>
    <x v="0"/>
    <s v="SI"/>
    <n v="31"/>
    <s v="No"/>
    <s v="No"/>
    <n v="297046"/>
    <s v="ASEGURADO VOLUNTARIO"/>
    <n v="31"/>
  </r>
  <r>
    <n v="2487"/>
    <s v="HOMBRE"/>
    <n v="544001.92000000004"/>
    <s v="ASALARIADO"/>
    <s v="SECTOR PRIVADO"/>
    <s v="SI"/>
    <x v="0"/>
    <s v="NO"/>
    <n v="22"/>
    <s v="No"/>
    <s v="No"/>
    <n v="544001.92000000004"/>
    <s v="ASALARIADO"/>
    <n v="22"/>
  </r>
  <r>
    <n v="2488"/>
    <s v="MUJER"/>
    <n v="85441.75"/>
    <s v="ASALARIADO"/>
    <s v="SECTOR PRIVADO"/>
    <s v="SI"/>
    <x v="0"/>
    <s v="NO"/>
    <n v="26"/>
    <s v="No"/>
    <s v="No"/>
    <n v="85441.75"/>
    <s v="ASALARIADO"/>
    <n v="26"/>
  </r>
  <r>
    <n v="2489"/>
    <s v="HOMBRE"/>
    <n v="216000"/>
    <s v="ASALARIADO"/>
    <s v="SECTOR PRIVADO"/>
    <s v="SI"/>
    <x v="0"/>
    <s v="SI"/>
    <n v="71"/>
    <s v="No"/>
    <s v="No"/>
    <n v="216000"/>
    <s v="ASALARIADO"/>
    <n v="71"/>
  </r>
  <r>
    <n v="2490"/>
    <s v="HOMBRE"/>
    <n v="516897.85"/>
    <s v="ASALARIADO"/>
    <s v="SECTOR PRIVADO"/>
    <s v="SI"/>
    <x v="0"/>
    <s v="NO"/>
    <n v="61"/>
    <s v="No"/>
    <s v="No"/>
    <n v="516897.85"/>
    <s v="ASALARIADO"/>
    <n v="61"/>
  </r>
  <r>
    <n v="2491"/>
    <s v="HOMBRE"/>
    <n v="761122.15"/>
    <s v="ASALARIADO"/>
    <s v="SECTOR PUBLICO"/>
    <s v="SI"/>
    <x v="0"/>
    <s v="NO"/>
    <n v="30"/>
    <s v="No"/>
    <s v="No"/>
    <n v="761122.15"/>
    <s v="ASALARIADO"/>
    <n v="30"/>
  </r>
  <r>
    <n v="2492"/>
    <s v="HOMBRE"/>
    <n v="54621.5"/>
    <s v="ASALARIADO"/>
    <s v="SECTOR PRIVADO"/>
    <s v="SI"/>
    <x v="0"/>
    <s v="NO"/>
    <n v="23"/>
    <s v="No"/>
    <s v="No"/>
    <n v="54621.5"/>
    <s v="ASALARIADO"/>
    <n v="23"/>
  </r>
  <r>
    <n v="2493"/>
    <s v="MUJER"/>
    <n v="1864865.72"/>
    <s v="ASALARIADO"/>
    <s v="SECTOR PUBLICO"/>
    <s v="SI"/>
    <x v="0"/>
    <s v="NO"/>
    <n v="34"/>
    <s v="No"/>
    <s v="No"/>
    <n v="1864865.72"/>
    <s v="ASALARIADO"/>
    <n v="34"/>
  </r>
  <r>
    <n v="2494"/>
    <s v="HOMBRE"/>
    <n v="60000"/>
    <s v="ASALARIADO"/>
    <s v="SECTOR PRIVADO"/>
    <s v="SI"/>
    <x v="1"/>
    <s v="NO"/>
    <n v="38"/>
    <s v="No"/>
    <s v="No"/>
    <n v="60000"/>
    <s v="ASALARIADO"/>
    <n v="38"/>
  </r>
  <r>
    <n v="2495"/>
    <s v="HOMBRE"/>
    <n v="385137"/>
    <s v="TRABAJADOR INDEPENDIENTE"/>
    <s v="SECTOR PRIVADO"/>
    <s v="SI"/>
    <x v="0"/>
    <s v="NO"/>
    <n v="36"/>
    <s v="No"/>
    <s v="No"/>
    <n v="385137"/>
    <s v="TRABAJADOR INDEPENDIENTE"/>
    <n v="36"/>
  </r>
  <r>
    <n v="2496"/>
    <s v="MUJER"/>
    <n v="3231114.56"/>
    <s v="PENSIONADOS EN SU PROPIO SISTEMA"/>
    <s v="SECTOR PUBLICO"/>
    <s v="SI"/>
    <x v="0"/>
    <s v="NO"/>
    <n v="75"/>
    <s v="Atípico"/>
    <s v="No"/>
    <n v="3231114.56"/>
    <s v="PENSIONADOS EN SU PROPIO SISTEMA"/>
    <n v="75"/>
  </r>
  <r>
    <n v="2497"/>
    <s v="MUJER"/>
    <n v="2755981"/>
    <s v="ASALARIADO"/>
    <s v="SECTOR PRIVADO"/>
    <s v="SI"/>
    <x v="0"/>
    <s v="NO"/>
    <n v="52"/>
    <s v="Atípico"/>
    <s v="No"/>
    <n v="2755981"/>
    <s v="ASALARIADO"/>
    <n v="52"/>
  </r>
  <r>
    <n v="2498"/>
    <s v="HOMBRE"/>
    <n v="33865.5"/>
    <s v="ASALARIADO"/>
    <s v="SECTOR PRIVADO"/>
    <s v="SI"/>
    <x v="0"/>
    <s v="NO"/>
    <n v="36"/>
    <s v="No"/>
    <s v="No"/>
    <n v="33865.5"/>
    <s v="ASALARIADO"/>
    <n v="36"/>
  </r>
  <r>
    <n v="2499"/>
    <s v="HOMBRE"/>
    <n v="297046"/>
    <s v="ASEGURADO VOLUNTARIO"/>
    <s v="SECTOR PRIVADO"/>
    <s v="SI"/>
    <x v="1"/>
    <s v="SI"/>
    <n v="52"/>
    <s v="No"/>
    <s v="No"/>
    <n v="297046"/>
    <s v="ASEGURADO VOLUNTARIO"/>
    <n v="52"/>
  </r>
  <r>
    <n v="2500"/>
    <s v="HOMBRE"/>
    <n v="258000"/>
    <s v="ASALARIADO"/>
    <s v="SECTOR PRIVADO"/>
    <s v="SI"/>
    <x v="1"/>
    <s v="SI"/>
    <n v="41"/>
    <s v="No"/>
    <s v="No"/>
    <n v="258000"/>
    <s v="ASALARIADO"/>
    <n v="41"/>
  </r>
  <r>
    <n v="2501"/>
    <s v="HOMBRE"/>
    <n v="428100"/>
    <s v="ASALARIADO"/>
    <s v="SECTOR PUBLICO"/>
    <s v="SI"/>
    <x v="0"/>
    <s v="NO"/>
    <n v="36"/>
    <s v="No"/>
    <s v="No"/>
    <n v="428100"/>
    <s v="ASALARIADO"/>
    <n v="36"/>
  </r>
  <r>
    <n v="2502"/>
    <s v="HOMBRE"/>
    <n v="1814153"/>
    <s v="ASALARIADO"/>
    <s v="SECTOR PUBLICO"/>
    <s v="SI"/>
    <x v="0"/>
    <s v="SI"/>
    <n v="35"/>
    <s v="No"/>
    <s v="No"/>
    <n v="1814153"/>
    <s v="ASALARIADO"/>
    <n v="35"/>
  </r>
  <r>
    <n v="2503"/>
    <s v="MUJER"/>
    <n v="599078"/>
    <s v="ASALARIADO"/>
    <s v="SECTOR PUBLICO"/>
    <s v="SI"/>
    <x v="0"/>
    <s v="NO"/>
    <n v="63"/>
    <s v="No"/>
    <s v="No"/>
    <n v="599078"/>
    <s v="ASALARIADO"/>
    <n v="63"/>
  </r>
  <r>
    <n v="2504"/>
    <s v="HOMBRE"/>
    <n v="2425268.1"/>
    <s v="ASALARIADO"/>
    <s v="SECTOR PUBLICO"/>
    <s v="SI"/>
    <x v="0"/>
    <s v="NO"/>
    <n v="60"/>
    <s v="Atípico"/>
    <s v="No"/>
    <n v="2425268.1"/>
    <s v="ASALARIADO"/>
    <n v="60"/>
  </r>
  <r>
    <n v="2505"/>
    <s v="HOMBRE"/>
    <n v="1756493.5"/>
    <s v="ASALARIADO"/>
    <s v="SECTOR PUBLICO"/>
    <s v="SI"/>
    <x v="0"/>
    <s v="NO"/>
    <n v="31"/>
    <s v="No"/>
    <s v="No"/>
    <n v="1756493.5"/>
    <s v="ASALARIADO"/>
    <n v="31"/>
  </r>
  <r>
    <n v="2506"/>
    <s v="MUJER"/>
    <n v="1185569"/>
    <s v="ASALARIADO"/>
    <s v="SECTOR PRIVADO"/>
    <s v="SI"/>
    <x v="0"/>
    <s v="NO"/>
    <n v="42"/>
    <s v="No"/>
    <s v="No"/>
    <n v="1185569"/>
    <s v="ASALARIADO"/>
    <n v="42"/>
  </r>
  <r>
    <n v="2507"/>
    <s v="HOMBRE"/>
    <n v="1031332.08"/>
    <s v="ASALARIADO"/>
    <s v="SECTOR PRIVADO"/>
    <s v="SI"/>
    <x v="0"/>
    <s v="NO"/>
    <n v="29"/>
    <s v="No"/>
    <s v="No"/>
    <n v="1031332.08"/>
    <s v="ASALARIADO"/>
    <n v="29"/>
  </r>
  <r>
    <n v="2508"/>
    <s v="HOMBRE"/>
    <n v="276773.19"/>
    <s v="ASALARIADO"/>
    <s v="SECTOR PRIVADO"/>
    <s v="SI"/>
    <x v="0"/>
    <s v="NO"/>
    <n v="47"/>
    <s v="No"/>
    <s v="No"/>
    <n v="276773.19"/>
    <s v="ASALARIADO"/>
    <n v="47"/>
  </r>
  <r>
    <n v="2509"/>
    <s v="MUJER"/>
    <n v="193077.5"/>
    <s v="ASALARIADO"/>
    <s v="SECTOR PRIVADO"/>
    <s v="SI"/>
    <x v="0"/>
    <s v="NO"/>
    <n v="52"/>
    <s v="No"/>
    <s v="No"/>
    <n v="193077.5"/>
    <s v="ASALARIADO"/>
    <n v="52"/>
  </r>
  <r>
    <n v="2510"/>
    <s v="HOMBRE"/>
    <n v="246175"/>
    <s v="ASALARIADO"/>
    <s v="SECTOR PRIVADO"/>
    <s v="SI"/>
    <x v="0"/>
    <s v="NO"/>
    <n v="54"/>
    <s v="No"/>
    <s v="No"/>
    <n v="246175"/>
    <s v="ASALARIADO"/>
    <n v="54"/>
  </r>
  <r>
    <n v="2511"/>
    <s v="HOMBRE"/>
    <n v="394755.25"/>
    <s v="ASALARIADO"/>
    <s v="SECTOR PRIVADO"/>
    <s v="SI"/>
    <x v="0"/>
    <s v="NO"/>
    <n v="37"/>
    <s v="No"/>
    <s v="No"/>
    <n v="394755.25"/>
    <s v="ASALARIADO"/>
    <n v="37"/>
  </r>
  <r>
    <n v="2512"/>
    <s v="MUJER"/>
    <n v="500000"/>
    <s v="ASALARIADO"/>
    <s v="SECTOR PRIVADO"/>
    <s v="SI"/>
    <x v="0"/>
    <s v="NO"/>
    <n v="40"/>
    <s v="No"/>
    <s v="No"/>
    <n v="500000"/>
    <s v="ASALARIADO"/>
    <n v="40"/>
  </r>
  <r>
    <n v="2513"/>
    <s v="HOMBRE"/>
    <n v="352881"/>
    <s v="TRABAJADOR INDEPENDIENTE"/>
    <s v="SECTOR PRIVADO"/>
    <s v="SI"/>
    <x v="0"/>
    <s v="SI"/>
    <n v="35"/>
    <s v="No"/>
    <s v="No"/>
    <n v="352881"/>
    <s v="TRABAJADOR INDEPENDIENTE"/>
    <n v="35"/>
  </r>
  <r>
    <n v="2514"/>
    <s v="HOMBRE"/>
    <n v="639148"/>
    <s v="TRABAJADOR INDEPENDIENTE"/>
    <s v="SECTOR PRIVADO"/>
    <s v="SI"/>
    <x v="0"/>
    <s v="SI"/>
    <n v="38"/>
    <s v="No"/>
    <s v="No"/>
    <n v="639148"/>
    <s v="TRABAJADOR INDEPENDIENTE"/>
    <n v="38"/>
  </r>
  <r>
    <n v="2515"/>
    <s v="HOMBRE"/>
    <n v="347135"/>
    <s v="TRABAJADOR INDEPENDIENTE"/>
    <s v="SECTOR PRIVADO"/>
    <s v="SI"/>
    <x v="1"/>
    <s v="SI"/>
    <n v="44"/>
    <s v="No"/>
    <s v="No"/>
    <n v="347135"/>
    <s v="TRABAJADOR INDEPENDIENTE"/>
    <n v="44"/>
  </r>
  <r>
    <n v="2516"/>
    <s v="HOMBRE"/>
    <n v="447789.6"/>
    <s v="ASALARIADO"/>
    <s v="SECTOR PUBLICO"/>
    <s v="SI"/>
    <x v="0"/>
    <s v="NO"/>
    <n v="31"/>
    <s v="No"/>
    <s v="No"/>
    <n v="447789.6"/>
    <s v="ASALARIADO"/>
    <n v="31"/>
  </r>
  <r>
    <n v="2517"/>
    <s v="HOMBRE"/>
    <n v="310124"/>
    <s v="TRABAJADOR INDEPENDIENTE"/>
    <s v="SECTOR PRIVADO"/>
    <s v="SI"/>
    <x v="1"/>
    <s v="SI"/>
    <n v="41"/>
    <s v="No"/>
    <s v="No"/>
    <n v="310124"/>
    <s v="TRABAJADOR INDEPENDIENTE"/>
    <n v="41"/>
  </r>
  <r>
    <n v="2518"/>
    <s v="MUJER"/>
    <n v="1110079.17"/>
    <s v="ASALARIADO"/>
    <s v="SECTOR PRIVADO"/>
    <s v="SI"/>
    <x v="0"/>
    <s v="NO"/>
    <n v="24"/>
    <s v="No"/>
    <s v="No"/>
    <n v="1110079.17"/>
    <s v="ASALARIADO"/>
    <n v="24"/>
  </r>
  <r>
    <n v="2519"/>
    <s v="HOMBRE"/>
    <n v="347500"/>
    <s v="ASALARIADO"/>
    <s v="SECTOR PRIVADO"/>
    <s v="SI"/>
    <x v="0"/>
    <s v="NO"/>
    <n v="42"/>
    <s v="No"/>
    <s v="No"/>
    <n v="347500"/>
    <s v="ASALARIADO"/>
    <n v="42"/>
  </r>
  <r>
    <n v="2520"/>
    <s v="MUJER"/>
    <n v="1341415.6399999999"/>
    <s v="ASALARIADO"/>
    <s v="SECTOR PRIVADO"/>
    <s v="SI"/>
    <x v="0"/>
    <s v="NO"/>
    <n v="38"/>
    <s v="No"/>
    <s v="No"/>
    <n v="1341415.6399999999"/>
    <s v="ASALARIADO"/>
    <n v="38"/>
  </r>
  <r>
    <n v="2521"/>
    <s v="MUJER"/>
    <n v="319575.36"/>
    <s v="ASALARIADO"/>
    <s v="SECTOR PRIVADO"/>
    <s v="SI"/>
    <x v="0"/>
    <s v="NO"/>
    <n v="64"/>
    <s v="No"/>
    <s v="No"/>
    <n v="319575.36"/>
    <s v="ASALARIADO"/>
    <n v="64"/>
  </r>
  <r>
    <n v="2522"/>
    <s v="HOMBRE"/>
    <n v="594092"/>
    <s v="TRABAJADOR INDEPENDIENTE"/>
    <s v="SECTOR PRIVADO"/>
    <s v="SI"/>
    <x v="0"/>
    <s v="SI"/>
    <n v="42"/>
    <s v="No"/>
    <s v="No"/>
    <n v="594092"/>
    <s v="TRABAJADOR INDEPENDIENTE"/>
    <n v="42"/>
  </r>
  <r>
    <n v="2523"/>
    <s v="MUJER"/>
    <n v="405000"/>
    <s v="ASALARIADO"/>
    <s v="SECTOR PRIVADO"/>
    <s v="SI"/>
    <x v="0"/>
    <s v="SI"/>
    <n v="34"/>
    <s v="No"/>
    <s v="No"/>
    <n v="405000"/>
    <s v="ASALARIADO"/>
    <n v="34"/>
  </r>
  <r>
    <n v="2524"/>
    <s v="MUJER"/>
    <n v="298155"/>
    <s v="ASEGURADO VOLUNTARIO"/>
    <s v="SECTOR PRIVADO"/>
    <s v="SI"/>
    <x v="0"/>
    <s v="NO"/>
    <n v="30"/>
    <s v="No"/>
    <s v="No"/>
    <n v="298155"/>
    <s v="ASEGURADO VOLUNTARIO"/>
    <n v="30"/>
  </r>
  <r>
    <n v="2525"/>
    <s v="MUJER"/>
    <n v="301260"/>
    <s v="ASEGURADO VOLUNTARIO"/>
    <s v="SECTOR PRIVADO"/>
    <s v="SI"/>
    <x v="0"/>
    <s v="NO"/>
    <n v="38"/>
    <s v="No"/>
    <s v="No"/>
    <n v="301260"/>
    <s v="ASEGURADO VOLUNTARIO"/>
    <n v="38"/>
  </r>
  <r>
    <n v="2526"/>
    <s v="MUJER"/>
    <n v="1221155"/>
    <s v="ASALARIADO"/>
    <s v="SECTOR PUBLICO"/>
    <s v="SI"/>
    <x v="0"/>
    <s v="SI"/>
    <n v="54"/>
    <s v="No"/>
    <s v="No"/>
    <n v="1221155"/>
    <s v="ASALARIADO"/>
    <n v="54"/>
  </r>
  <r>
    <n v="2527"/>
    <s v="HOMBRE"/>
    <n v="297046"/>
    <s v="TRABAJADOR INDEPENDIENTE"/>
    <s v="SECTOR PRIVADO"/>
    <s v="SI"/>
    <x v="0"/>
    <s v="NO"/>
    <n v="43"/>
    <s v="No"/>
    <s v="No"/>
    <n v="297046"/>
    <s v="TRABAJADOR INDEPENDIENTE"/>
    <n v="43"/>
  </r>
  <r>
    <n v="2528"/>
    <s v="HOMBRE"/>
    <n v="907355.22"/>
    <s v="ASALARIADO"/>
    <s v="SECTOR PRIVADO"/>
    <s v="SI"/>
    <x v="0"/>
    <s v="NO"/>
    <n v="37"/>
    <s v="No"/>
    <s v="No"/>
    <n v="907355.22"/>
    <s v="ASALARIADO"/>
    <n v="37"/>
  </r>
  <r>
    <n v="2529"/>
    <s v="HOMBRE"/>
    <n v="299744"/>
    <s v="TRABAJADOR INDEPENDIENTE"/>
    <s v="SECTOR PRIVADO"/>
    <s v="SI"/>
    <x v="0"/>
    <s v="SI"/>
    <n v="37"/>
    <s v="No"/>
    <s v="No"/>
    <n v="299744"/>
    <s v="TRABAJADOR INDEPENDIENTE"/>
    <n v="37"/>
  </r>
  <r>
    <n v="2530"/>
    <s v="HOMBRE"/>
    <n v="650779.6"/>
    <s v="ASALARIADO"/>
    <s v="SECTOR PRIVADO"/>
    <s v="SI"/>
    <x v="0"/>
    <s v="NO"/>
    <n v="38"/>
    <s v="No"/>
    <s v="No"/>
    <n v="650779.6"/>
    <s v="ASALARIADO"/>
    <n v="38"/>
  </r>
  <r>
    <n v="2531"/>
    <s v="HOMBRE"/>
    <n v="3340086.25"/>
    <s v="ASALARIADO"/>
    <s v="SECTOR PUBLICO"/>
    <s v="SI"/>
    <x v="0"/>
    <s v="NO"/>
    <n v="42"/>
    <s v="Atípico"/>
    <s v="No"/>
    <n v="3340086.25"/>
    <s v="ASALARIADO"/>
    <n v="42"/>
  </r>
  <r>
    <n v="2532"/>
    <s v="HOMBRE"/>
    <n v="303386"/>
    <s v="ASALARIADO"/>
    <s v="SECTOR PRIVADO"/>
    <s v="SI"/>
    <x v="1"/>
    <s v="NO"/>
    <n v="35"/>
    <s v="No"/>
    <s v="No"/>
    <n v="303386"/>
    <s v="ASALARIADO"/>
    <n v="35"/>
  </r>
  <r>
    <n v="2533"/>
    <s v="HOMBRE"/>
    <n v="320000"/>
    <s v="ASALARIADO"/>
    <s v="SECTOR PRIVADO"/>
    <s v="SI"/>
    <x v="0"/>
    <s v="SI"/>
    <n v="22"/>
    <s v="No"/>
    <s v="No"/>
    <n v="320000"/>
    <s v="ASALARIADO"/>
    <n v="22"/>
  </r>
  <r>
    <n v="2534"/>
    <s v="HOMBRE"/>
    <n v="297045"/>
    <s v="TRABAJADOR INDEPENDIENTE"/>
    <s v="SECTOR PRIVADO"/>
    <s v="SI"/>
    <x v="0"/>
    <s v="NO"/>
    <n v="56"/>
    <s v="No"/>
    <s v="No"/>
    <n v="297045"/>
    <s v="TRABAJADOR INDEPENDIENTE"/>
    <n v="56"/>
  </r>
  <r>
    <n v="2535"/>
    <s v="MUJER"/>
    <n v="2481900.46"/>
    <s v="ASALARIADO"/>
    <s v="SECTOR PRIVADO"/>
    <s v="SI"/>
    <x v="0"/>
    <s v="NO"/>
    <n v="33"/>
    <s v="Atípico"/>
    <s v="No"/>
    <n v="2481900.46"/>
    <s v="ASALARIADO"/>
    <n v="33"/>
  </r>
  <r>
    <n v="2536"/>
    <s v="MUJER"/>
    <n v="33658.400000000001"/>
    <s v="ASALARIADO"/>
    <s v="SECTOR PUBLICO"/>
    <s v="SI"/>
    <x v="0"/>
    <s v="NO"/>
    <n v="58"/>
    <s v="No"/>
    <s v="No"/>
    <n v="33658.400000000001"/>
    <s v="ASALARIADO"/>
    <n v="58"/>
  </r>
  <r>
    <n v="2537"/>
    <s v="HOMBRE"/>
    <n v="297046"/>
    <s v="ASEGURADO VOLUNTARIO"/>
    <s v="SECTOR PRIVADO"/>
    <s v="SI"/>
    <x v="0"/>
    <s v="NO"/>
    <n v="53"/>
    <s v="No"/>
    <s v="No"/>
    <n v="297046"/>
    <s v="ASEGURADO VOLUNTARIO"/>
    <n v="53"/>
  </r>
  <r>
    <n v="2538"/>
    <s v="MUJER"/>
    <n v="85500"/>
    <s v="ASALARIADO"/>
    <s v="SECTOR PRIVADO"/>
    <s v="SI"/>
    <x v="0"/>
    <s v="SI"/>
    <n v="27"/>
    <s v="No"/>
    <s v="No"/>
    <n v="85500"/>
    <s v="ASALARIADO"/>
    <n v="27"/>
  </r>
  <r>
    <n v="2539"/>
    <s v="HOMBRE"/>
    <n v="508656"/>
    <s v="ASALARIADO"/>
    <s v="SECTOR PRIVADO"/>
    <s v="SI"/>
    <x v="0"/>
    <s v="NO"/>
    <n v="49"/>
    <s v="No"/>
    <s v="No"/>
    <n v="508656"/>
    <s v="ASALARIADO"/>
    <n v="49"/>
  </r>
  <r>
    <n v="2540"/>
    <s v="MUJER"/>
    <n v="402500"/>
    <s v="ASALARIADO"/>
    <s v="SECTOR PRIVADO"/>
    <s v="SI"/>
    <x v="0"/>
    <s v="SI"/>
    <n v="41"/>
    <s v="No"/>
    <s v="No"/>
    <n v="402500"/>
    <s v="ASALARIADO"/>
    <n v="41"/>
  </r>
  <r>
    <n v="2541"/>
    <s v="MUJER"/>
    <n v="461014"/>
    <s v="ASALARIADO"/>
    <s v="SECTOR PUBLICO"/>
    <s v="SI"/>
    <x v="0"/>
    <s v="SI"/>
    <n v="52"/>
    <s v="No"/>
    <s v="No"/>
    <n v="461014"/>
    <s v="ASALARIADO"/>
    <n v="52"/>
  </r>
  <r>
    <n v="2542"/>
    <s v="MUJER"/>
    <n v="529279"/>
    <s v="ASALARIADO"/>
    <s v="SECTOR PUBLICO"/>
    <s v="SI"/>
    <x v="0"/>
    <s v="SI"/>
    <n v="23"/>
    <s v="No"/>
    <s v="No"/>
    <n v="529279"/>
    <s v="ASALARIADO"/>
    <n v="23"/>
  </r>
  <r>
    <n v="2543"/>
    <s v="MUJER"/>
    <n v="759597.67"/>
    <s v="ASALARIADO"/>
    <s v="SECTOR PUBLICO"/>
    <s v="SI"/>
    <x v="0"/>
    <s v="NO"/>
    <n v="27"/>
    <s v="No"/>
    <s v="No"/>
    <n v="759597.67"/>
    <s v="ASALARIADO"/>
    <n v="27"/>
  </r>
  <r>
    <n v="2544"/>
    <s v="MUJER"/>
    <n v="688085.2"/>
    <s v="ASALARIADO"/>
    <s v="SECTOR PUBLICO"/>
    <s v="SI"/>
    <x v="0"/>
    <s v="NO"/>
    <n v="36"/>
    <s v="No"/>
    <s v="No"/>
    <n v="688085.2"/>
    <s v="ASALARIADO"/>
    <n v="36"/>
  </r>
  <r>
    <n v="2545"/>
    <s v="HOMBRE"/>
    <n v="361666.7"/>
    <s v="ASALARIADO"/>
    <s v="SECTOR PRIVADO"/>
    <s v="SI"/>
    <x v="1"/>
    <s v="NO"/>
    <n v="37"/>
    <s v="No"/>
    <s v="No"/>
    <n v="361666.7"/>
    <s v="ASALARIADO"/>
    <n v="37"/>
  </r>
  <r>
    <n v="2546"/>
    <s v="MUJER"/>
    <n v="297046"/>
    <s v="ASEGURADO VOLUNTARIO"/>
    <s v="SECTOR PRIVADO"/>
    <s v="NO"/>
    <x v="1"/>
    <s v="NO"/>
    <n v="50"/>
    <s v="No"/>
    <s v="No"/>
    <n v="297046"/>
    <s v="ASEGURADO VOLUNTARIO"/>
    <n v="50"/>
  </r>
  <r>
    <n v="2547"/>
    <s v="MUJER"/>
    <n v="309143.36"/>
    <s v="ASALARIADO"/>
    <s v="SECTOR PRIVADO"/>
    <s v="SI"/>
    <x v="1"/>
    <s v="NO"/>
    <n v="55"/>
    <s v="No"/>
    <s v="No"/>
    <n v="309143.36"/>
    <s v="ASALARIADO"/>
    <n v="55"/>
  </r>
  <r>
    <n v="2548"/>
    <s v="HOMBRE"/>
    <n v="360000"/>
    <s v="ASALARIADO"/>
    <s v="SECTOR PRIVADO"/>
    <s v="SI"/>
    <x v="0"/>
    <s v="SI"/>
    <n v="32"/>
    <s v="No"/>
    <s v="No"/>
    <n v="360000"/>
    <s v="ASALARIADO"/>
    <n v="32"/>
  </r>
  <r>
    <n v="2549"/>
    <s v="HOMBRE"/>
    <n v="600000"/>
    <s v="ASALARIADO"/>
    <s v="SECTOR PRIVADO"/>
    <s v="SI"/>
    <x v="0"/>
    <s v="SI"/>
    <n v="50"/>
    <s v="No"/>
    <s v="No"/>
    <n v="600000"/>
    <s v="ASALARIADO"/>
    <n v="50"/>
  </r>
  <r>
    <n v="2550"/>
    <s v="HOMBRE"/>
    <n v="278030"/>
    <s v="CONVENIOS ESPECIALES DE TRABAJADORES INDEPENDIENTES"/>
    <s v="SECTOR PRIVADO"/>
    <s v="SI"/>
    <x v="0"/>
    <s v="NO"/>
    <n v="40"/>
    <s v="No"/>
    <s v="No"/>
    <n v="278030"/>
    <s v="CONVENIOS ESPECIALES DE TRABAJADORES INDEPENDIENTES"/>
    <n v="40"/>
  </r>
  <r>
    <n v="2551"/>
    <s v="HOMBRE"/>
    <n v="2512306.2999999998"/>
    <s v="ASALARIADO"/>
    <s v="SECTOR PRIVADO"/>
    <s v="SI"/>
    <x v="0"/>
    <s v="NO"/>
    <n v="44"/>
    <s v="Atípico"/>
    <s v="No"/>
    <n v="2512306.2999999998"/>
    <s v="ASALARIADO"/>
    <n v="44"/>
  </r>
  <r>
    <n v="2552"/>
    <s v="MUJER"/>
    <n v="50000"/>
    <s v="ASALARIADO"/>
    <s v="SECTOR PRIVADO"/>
    <s v="SI"/>
    <x v="0"/>
    <s v="NO"/>
    <n v="20"/>
    <s v="No"/>
    <s v="No"/>
    <n v="50000"/>
    <s v="ASALARIADO"/>
    <n v="20"/>
  </r>
  <r>
    <n v="2553"/>
    <s v="MUJER"/>
    <n v="358500"/>
    <s v="ASALARIADO"/>
    <s v="SECTOR PRIVADO"/>
    <s v="SI"/>
    <x v="0"/>
    <s v="NO"/>
    <n v="41"/>
    <s v="No"/>
    <s v="No"/>
    <n v="358500"/>
    <s v="ASALARIADO"/>
    <n v="41"/>
  </r>
  <r>
    <n v="2554"/>
    <s v="HOMBRE"/>
    <n v="456792"/>
    <s v="ASALARIADO"/>
    <s v="SECTOR PRIVADO"/>
    <s v="SI"/>
    <x v="0"/>
    <s v="NO"/>
    <n v="41"/>
    <s v="No"/>
    <s v="No"/>
    <n v="456792"/>
    <s v="ASALARIADO"/>
    <n v="41"/>
  </r>
  <r>
    <n v="2555"/>
    <s v="HOMBRE"/>
    <n v="381590"/>
    <s v="ASALARIADO"/>
    <s v="SECTOR PRIVADO"/>
    <s v="SI"/>
    <x v="0"/>
    <s v="NO"/>
    <n v="21"/>
    <s v="No"/>
    <s v="No"/>
    <n v="381590"/>
    <s v="ASALARIADO"/>
    <n v="21"/>
  </r>
  <r>
    <n v="2556"/>
    <s v="HOMBRE"/>
    <n v="330000"/>
    <s v="ASALARIADO"/>
    <s v="SECTOR PRIVADO"/>
    <s v="SI"/>
    <x v="0"/>
    <s v="NO"/>
    <n v="59"/>
    <s v="No"/>
    <s v="No"/>
    <n v="330000"/>
    <s v="ASALARIADO"/>
    <n v="59"/>
  </r>
  <r>
    <n v="2557"/>
    <s v="MUJER"/>
    <n v="976390"/>
    <s v="ASALARIADO"/>
    <s v="SECTOR PUBLICO"/>
    <s v="SI"/>
    <x v="0"/>
    <s v="NO"/>
    <n v="35"/>
    <s v="No"/>
    <s v="No"/>
    <n v="976390"/>
    <s v="ASALARIADO"/>
    <n v="35"/>
  </r>
  <r>
    <n v="2558"/>
    <s v="HOMBRE"/>
    <n v="300010"/>
    <s v="ASEGURADO VOLUNTARIO"/>
    <s v="SECTOR PRIVADO"/>
    <s v="SI"/>
    <x v="0"/>
    <s v="NO"/>
    <n v="57"/>
    <s v="No"/>
    <s v="No"/>
    <n v="300010"/>
    <s v="ASEGURADO VOLUNTARIO"/>
    <n v="57"/>
  </r>
  <r>
    <n v="2559"/>
    <s v="HOMBRE"/>
    <n v="349852.8"/>
    <s v="ASALARIADO"/>
    <s v="SECTOR PRIVADO"/>
    <s v="SI"/>
    <x v="1"/>
    <s v="NO"/>
    <n v="40"/>
    <s v="No"/>
    <s v="No"/>
    <n v="349852.8"/>
    <s v="ASALARIADO"/>
    <n v="40"/>
  </r>
  <r>
    <n v="2560"/>
    <s v="MUJER"/>
    <n v="278030"/>
    <s v="CONVENIOS ESPECIALES DE TRABAJADORES INDEPENDIENTES"/>
    <s v="SECTOR PRIVADO"/>
    <s v="SI"/>
    <x v="0"/>
    <s v="SI"/>
    <n v="28"/>
    <s v="No"/>
    <s v="No"/>
    <n v="278030"/>
    <s v="CONVENIOS ESPECIALES DE TRABAJADORES INDEPENDIENTES"/>
    <n v="28"/>
  </r>
  <r>
    <n v="2561"/>
    <s v="HOMBRE"/>
    <n v="486162.3"/>
    <s v="ASALARIADO"/>
    <s v="SECTOR PRIVADO"/>
    <s v="SI"/>
    <x v="1"/>
    <s v="NO"/>
    <n v="35"/>
    <s v="No"/>
    <s v="No"/>
    <n v="486162.3"/>
    <s v="ASALARIADO"/>
    <n v="35"/>
  </r>
  <r>
    <n v="2562"/>
    <s v="HOMBRE"/>
    <n v="589097"/>
    <s v="ASALARIADO"/>
    <s v="SECTOR PRIVADO"/>
    <s v="SI"/>
    <x v="0"/>
    <s v="NO"/>
    <n v="54"/>
    <s v="No"/>
    <s v="No"/>
    <n v="589097"/>
    <s v="ASALARIADO"/>
    <n v="54"/>
  </r>
  <r>
    <n v="2563"/>
    <s v="HOMBRE"/>
    <n v="446149.5"/>
    <s v="ASALARIADO"/>
    <s v="SECTOR PUBLICO"/>
    <s v="SI"/>
    <x v="0"/>
    <s v="NO"/>
    <n v="57"/>
    <s v="No"/>
    <s v="No"/>
    <n v="446149.5"/>
    <s v="ASALARIADO"/>
    <n v="57"/>
  </r>
  <r>
    <n v="2564"/>
    <s v="MUJER"/>
    <n v="681819"/>
    <s v="ASALARIADO"/>
    <s v="SECTOR PUBLICO"/>
    <s v="SI"/>
    <x v="0"/>
    <s v="NO"/>
    <n v="40"/>
    <s v="No"/>
    <s v="No"/>
    <n v="681819"/>
    <s v="ASALARIADO"/>
    <n v="40"/>
  </r>
  <r>
    <n v="2565"/>
    <s v="HOMBRE"/>
    <n v="287609.93"/>
    <s v="ASALARIADO"/>
    <s v="SECTOR PRIVADO"/>
    <s v="SI"/>
    <x v="0"/>
    <s v="NO"/>
    <n v="33"/>
    <s v="No"/>
    <s v="No"/>
    <n v="287609.93"/>
    <s v="ASALARIADO"/>
    <n v="33"/>
  </r>
  <r>
    <n v="2566"/>
    <s v="HOMBRE"/>
    <n v="711460.6"/>
    <s v="ASALARIADO"/>
    <s v="SECTOR PUBLICO"/>
    <s v="SI"/>
    <x v="0"/>
    <s v="NO"/>
    <n v="43"/>
    <s v="No"/>
    <s v="No"/>
    <n v="711460.6"/>
    <s v="ASALARIADO"/>
    <n v="43"/>
  </r>
  <r>
    <n v="2567"/>
    <s v="HOMBRE"/>
    <n v="304357"/>
    <s v="TRABAJADOR INDEPENDIENTE"/>
    <s v="SECTOR PRIVADO"/>
    <s v="SI"/>
    <x v="0"/>
    <s v="SI"/>
    <n v="27"/>
    <s v="No"/>
    <s v="No"/>
    <n v="304357"/>
    <s v="TRABAJADOR INDEPENDIENTE"/>
    <n v="27"/>
  </r>
  <r>
    <n v="2568"/>
    <s v="HOMBRE"/>
    <n v="359544.27"/>
    <s v="CONVENIOS ESPECIALES DE ASEGURADOS VOLUNTARIOS"/>
    <s v="SECTOR PRIVADO"/>
    <s v="SI"/>
    <x v="1"/>
    <s v="NO"/>
    <n v="28"/>
    <s v="No"/>
    <s v="No"/>
    <n v="359544.27"/>
    <s v="CONVENIOS ESPECIALES DE ASEGURADOS VOLUNTARIOS"/>
    <n v="28"/>
  </r>
  <r>
    <n v="2569"/>
    <s v="HOMBRE"/>
    <n v="145000"/>
    <s v="ASALARIADO"/>
    <s v="SECTOR PRIVADO"/>
    <s v="SI"/>
    <x v="0"/>
    <s v="NO"/>
    <n v="63"/>
    <s v="No"/>
    <s v="No"/>
    <n v="145000"/>
    <s v="ASALARIADO"/>
    <n v="63"/>
  </r>
  <r>
    <n v="2570"/>
    <s v="HOMBRE"/>
    <n v="634623"/>
    <s v="PENSIONADOS EN SU PROPIO SISTEMA"/>
    <s v="SECTOR PUBLICO"/>
    <s v="SI"/>
    <x v="0"/>
    <s v="NO"/>
    <n v="56"/>
    <s v="No"/>
    <s v="No"/>
    <n v="634623"/>
    <s v="PENSIONADOS EN SU PROPIO SISTEMA"/>
    <n v="56"/>
  </r>
  <r>
    <n v="2571"/>
    <s v="MUJER"/>
    <n v="547200"/>
    <s v="ASALARIADO"/>
    <s v="SECTOR PRIVADO"/>
    <s v="SI"/>
    <x v="0"/>
    <s v="NO"/>
    <n v="48"/>
    <s v="No"/>
    <s v="No"/>
    <n v="547200"/>
    <s v="ASALARIADO"/>
    <n v="48"/>
  </r>
  <r>
    <n v="2572"/>
    <s v="MUJER"/>
    <n v="1044273"/>
    <s v="ASALARIADO"/>
    <s v="SECTOR PUBLICO"/>
    <s v="SI"/>
    <x v="0"/>
    <s v="SI"/>
    <n v="33"/>
    <s v="No"/>
    <s v="No"/>
    <n v="1044273"/>
    <s v="ASALARIADO"/>
    <n v="33"/>
  </r>
  <r>
    <n v="2573"/>
    <s v="HOMBRE"/>
    <n v="329836.81"/>
    <s v="ASALARIADO"/>
    <s v="SECTOR PRIVADO"/>
    <s v="SI"/>
    <x v="0"/>
    <s v="NO"/>
    <n v="55"/>
    <s v="No"/>
    <s v="No"/>
    <n v="329836.81"/>
    <s v="ASALARIADO"/>
    <n v="55"/>
  </r>
  <r>
    <n v="2574"/>
    <s v="HOMBRE"/>
    <n v="297046"/>
    <s v="TRABAJADOR INDEPENDIENTE"/>
    <s v="SECTOR PRIVADO"/>
    <s v="SI"/>
    <x v="0"/>
    <s v="NO"/>
    <n v="68"/>
    <s v="No"/>
    <s v="No"/>
    <n v="297046"/>
    <s v="TRABAJADOR INDEPENDIENTE"/>
    <n v="68"/>
  </r>
  <r>
    <n v="2575"/>
    <s v="HOMBRE"/>
    <n v="470823.31"/>
    <s v="ASALARIADO"/>
    <s v="SECTOR PRIVADO"/>
    <s v="SI"/>
    <x v="0"/>
    <s v="NO"/>
    <n v="34"/>
    <s v="No"/>
    <s v="No"/>
    <n v="470823.31"/>
    <s v="ASALARIADO"/>
    <n v="34"/>
  </r>
  <r>
    <n v="2576"/>
    <s v="MUJER"/>
    <n v="1002900.02"/>
    <s v="ASALARIADO"/>
    <s v="SECTOR PUBLICO"/>
    <s v="SI"/>
    <x v="0"/>
    <s v="NO"/>
    <n v="46"/>
    <s v="No"/>
    <s v="No"/>
    <n v="1002900.02"/>
    <s v="ASALARIADO"/>
    <n v="46"/>
  </r>
  <r>
    <n v="2577"/>
    <s v="HOMBRE"/>
    <n v="490140.74"/>
    <s v="ASALARIADO"/>
    <s v="SECTOR PRIVADO"/>
    <s v="SI"/>
    <x v="0"/>
    <s v="NO"/>
    <n v="22"/>
    <s v="No"/>
    <s v="No"/>
    <n v="490140.74"/>
    <s v="ASALARIADO"/>
    <n v="22"/>
  </r>
  <r>
    <n v="2578"/>
    <s v="HOMBRE"/>
    <n v="386489"/>
    <s v="ASALARIADO"/>
    <s v="SECTOR PRIVADO"/>
    <s v="SI"/>
    <x v="0"/>
    <s v="NO"/>
    <n v="23"/>
    <s v="No"/>
    <s v="No"/>
    <n v="386489"/>
    <s v="ASALARIADO"/>
    <n v="23"/>
  </r>
  <r>
    <n v="2579"/>
    <s v="MUJER"/>
    <n v="159787.23000000001"/>
    <s v="ASALARIADO"/>
    <s v="SECTOR PRIVADO"/>
    <s v="SI"/>
    <x v="0"/>
    <s v="NO"/>
    <n v="44"/>
    <s v="No"/>
    <s v="No"/>
    <n v="159787.23000000001"/>
    <s v="ASALARIADO"/>
    <n v="44"/>
  </r>
  <r>
    <n v="2580"/>
    <s v="HOMBRE"/>
    <n v="297046"/>
    <s v="ASEGURADO VOLUNTARIO"/>
    <s v="SECTOR PRIVADO"/>
    <s v="SI"/>
    <x v="0"/>
    <s v="NO"/>
    <n v="40"/>
    <s v="No"/>
    <s v="No"/>
    <n v="297046"/>
    <s v="ASEGURADO VOLUNTARIO"/>
    <n v="40"/>
  </r>
  <r>
    <n v="2581"/>
    <s v="MUJER"/>
    <n v="661866.11"/>
    <s v="ASALARIADO"/>
    <s v="SECTOR PRIVADO"/>
    <s v="SI"/>
    <x v="0"/>
    <s v="NO"/>
    <n v="28"/>
    <s v="No"/>
    <s v="No"/>
    <n v="661866.11"/>
    <s v="ASALARIADO"/>
    <n v="28"/>
  </r>
  <r>
    <n v="2582"/>
    <s v="MUJER"/>
    <n v="300611"/>
    <s v="TRABAJADOR INDEPENDIENTE"/>
    <s v="SECTOR PRIVADO"/>
    <s v="SI"/>
    <x v="0"/>
    <s v="NO"/>
    <n v="51"/>
    <s v="No"/>
    <s v="No"/>
    <n v="300611"/>
    <s v="TRABAJADOR INDEPENDIENTE"/>
    <n v="51"/>
  </r>
  <r>
    <n v="2583"/>
    <s v="HOMBRE"/>
    <n v="278030"/>
    <s v="ASEGURADO VOLUNTARIO"/>
    <s v="SECTOR PRIVADO"/>
    <s v="SI"/>
    <x v="1"/>
    <s v="SI"/>
    <n v="34"/>
    <s v="No"/>
    <s v="No"/>
    <n v="278030"/>
    <s v="ASEGURADO VOLUNTARIO"/>
    <n v="34"/>
  </r>
  <r>
    <n v="2584"/>
    <s v="MUJER"/>
    <n v="1172054"/>
    <s v="PENSIONADOS EN SU PROPIO SISTEMA"/>
    <s v="SECTOR PUBLICO"/>
    <s v="SI"/>
    <x v="0"/>
    <s v="NO"/>
    <n v="64"/>
    <s v="No"/>
    <s v="No"/>
    <n v="1172054"/>
    <s v="PENSIONADOS EN SU PROPIO SISTEMA"/>
    <n v="64"/>
  </r>
  <r>
    <n v="2585"/>
    <s v="HOMBRE"/>
    <n v="912169"/>
    <s v="ASALARIADO"/>
    <s v="SECTOR PUBLICO"/>
    <s v="SI"/>
    <x v="0"/>
    <s v="SI"/>
    <n v="36"/>
    <s v="No"/>
    <s v="No"/>
    <n v="912169"/>
    <s v="ASALARIADO"/>
    <n v="36"/>
  </r>
  <r>
    <n v="2586"/>
    <s v="HOMBRE"/>
    <n v="93363.8"/>
    <s v="ASALARIADO"/>
    <s v="SECTOR PRIVADO"/>
    <s v="SI"/>
    <x v="0"/>
    <s v="NO"/>
    <n v="46"/>
    <s v="No"/>
    <s v="No"/>
    <n v="93363.8"/>
    <s v="ASALARIADO"/>
    <n v="46"/>
  </r>
  <r>
    <n v="2587"/>
    <s v="HOMBRE"/>
    <n v="762828"/>
    <s v="ASALARIADO"/>
    <s v="SECTOR PUBLICO"/>
    <s v="SI"/>
    <x v="0"/>
    <s v="SI"/>
    <n v="60"/>
    <s v="No"/>
    <s v="No"/>
    <n v="762828"/>
    <s v="ASALARIADO"/>
    <n v="60"/>
  </r>
  <r>
    <n v="2588"/>
    <s v="HOMBRE"/>
    <n v="847871"/>
    <s v="TRABAJADOR INDEPENDIENTE"/>
    <s v="SECTOR PRIVADO"/>
    <s v="SI"/>
    <x v="0"/>
    <s v="NO"/>
    <n v="51"/>
    <s v="No"/>
    <s v="No"/>
    <n v="847871"/>
    <s v="TRABAJADOR INDEPENDIENTE"/>
    <n v="51"/>
  </r>
  <r>
    <n v="2589"/>
    <s v="MUJER"/>
    <n v="388987.92"/>
    <s v="ASALARIADO"/>
    <s v="SECTOR PUBLICO"/>
    <s v="SI"/>
    <x v="0"/>
    <s v="NO"/>
    <n v="25"/>
    <s v="No"/>
    <s v="No"/>
    <n v="388987.92"/>
    <s v="ASALARIADO"/>
    <n v="25"/>
  </r>
  <r>
    <n v="2590"/>
    <s v="HOMBRE"/>
    <n v="348650"/>
    <s v="ASALARIADO"/>
    <s v="SECTOR PRIVADO"/>
    <s v="SI"/>
    <x v="1"/>
    <s v="NO"/>
    <n v="52"/>
    <s v="No"/>
    <s v="No"/>
    <n v="348650"/>
    <s v="ASALARIADO"/>
    <n v="52"/>
  </r>
  <r>
    <n v="2591"/>
    <s v="HOMBRE"/>
    <n v="520560"/>
    <s v="ASALARIADO"/>
    <s v="SECTOR PRIVADO"/>
    <s v="SI"/>
    <x v="0"/>
    <s v="NO"/>
    <n v="40"/>
    <s v="No"/>
    <s v="No"/>
    <n v="520560"/>
    <s v="ASALARIADO"/>
    <n v="40"/>
  </r>
  <r>
    <n v="2592"/>
    <s v="HOMBRE"/>
    <n v="369500"/>
    <s v="ASALARIADO"/>
    <s v="SECTOR PRIVADO"/>
    <s v="SI"/>
    <x v="0"/>
    <s v="NO"/>
    <n v="43"/>
    <s v="No"/>
    <s v="No"/>
    <n v="369500"/>
    <s v="ASALARIADO"/>
    <n v="43"/>
  </r>
  <r>
    <n v="2593"/>
    <s v="HOMBRE"/>
    <n v="101351.8"/>
    <s v="ASALARIADO"/>
    <s v="SECTOR PRIVADO"/>
    <s v="SI"/>
    <x v="0"/>
    <s v="NO"/>
    <n v="25"/>
    <s v="No"/>
    <s v="No"/>
    <n v="101351.8"/>
    <s v="ASALARIADO"/>
    <n v="25"/>
  </r>
  <r>
    <n v="2594"/>
    <s v="HOMBRE"/>
    <n v="3080767.52"/>
    <s v="ASALARIADO"/>
    <s v="SECTOR PUBLICO"/>
    <s v="SI"/>
    <x v="0"/>
    <s v="NO"/>
    <n v="42"/>
    <s v="Atípico"/>
    <s v="No"/>
    <n v="3080767.52"/>
    <s v="ASALARIADO"/>
    <n v="42"/>
  </r>
  <r>
    <n v="2595"/>
    <s v="HOMBRE"/>
    <n v="380217"/>
    <s v="TRABAJADOR INDEPENDIENTE"/>
    <s v="SECTOR PRIVADO"/>
    <s v="SI"/>
    <x v="0"/>
    <s v="SI"/>
    <n v="46"/>
    <s v="No"/>
    <s v="No"/>
    <n v="380217"/>
    <s v="TRABAJADOR INDEPENDIENTE"/>
    <n v="46"/>
  </r>
  <r>
    <n v="2596"/>
    <s v="MUJER"/>
    <n v="285000"/>
    <s v="ASALARIADO"/>
    <s v="SECTOR PRIVADO"/>
    <s v="SI"/>
    <x v="0"/>
    <s v="NO"/>
    <n v="42"/>
    <s v="No"/>
    <s v="No"/>
    <n v="285000"/>
    <s v="ASALARIADO"/>
    <n v="42"/>
  </r>
  <r>
    <n v="2597"/>
    <s v="HOMBRE"/>
    <n v="169374"/>
    <s v="ASALARIADO"/>
    <s v="SECTOR PRIVADO"/>
    <s v="SI"/>
    <x v="1"/>
    <s v="SI"/>
    <n v="44"/>
    <s v="No"/>
    <s v="No"/>
    <n v="169374"/>
    <s v="ASALARIADO"/>
    <n v="44"/>
  </r>
  <r>
    <n v="2598"/>
    <s v="HOMBRE"/>
    <n v="359250"/>
    <s v="ASALARIADO"/>
    <s v="SECTOR PRIVADO"/>
    <s v="SI"/>
    <x v="0"/>
    <s v="NO"/>
    <n v="24"/>
    <s v="No"/>
    <s v="No"/>
    <n v="359250"/>
    <s v="ASALARIADO"/>
    <n v="24"/>
  </r>
  <r>
    <n v="2599"/>
    <s v="MUJER"/>
    <n v="278030"/>
    <s v="CONVENIOS ESPECIALES DE ASEGURADOS VOLUNTARIOS"/>
    <s v="SECTOR PRIVADO"/>
    <s v="SI"/>
    <x v="0"/>
    <s v="NO"/>
    <n v="25"/>
    <s v="No"/>
    <s v="No"/>
    <n v="278030"/>
    <s v="CONVENIOS ESPECIALES DE ASEGURADOS VOLUNTARIOS"/>
    <n v="25"/>
  </r>
  <r>
    <n v="2600"/>
    <s v="HOMBRE"/>
    <n v="517494"/>
    <s v="TRABAJADOR INDEPENDIENTE"/>
    <s v="SECTOR PRIVADO"/>
    <s v="SI"/>
    <x v="0"/>
    <s v="SI"/>
    <n v="38"/>
    <s v="No"/>
    <s v="No"/>
    <n v="517494"/>
    <s v="TRABAJADOR INDEPENDIENTE"/>
    <n v="38"/>
  </r>
  <r>
    <n v="2601"/>
    <s v="HOMBRE"/>
    <n v="300366"/>
    <s v="ASALARIADO"/>
    <s v="SECTOR PRIVADO"/>
    <s v="SI"/>
    <x v="1"/>
    <s v="NO"/>
    <n v="25"/>
    <s v="No"/>
    <s v="No"/>
    <n v="300366"/>
    <s v="ASALARIADO"/>
    <n v="25"/>
  </r>
  <r>
    <n v="2602"/>
    <s v="HOMBRE"/>
    <n v="297045"/>
    <s v="TRABAJADOR INDEPENDIENTE"/>
    <s v="SECTOR PRIVADO"/>
    <s v="SI"/>
    <x v="0"/>
    <s v="NO"/>
    <n v="22"/>
    <s v="No"/>
    <s v="No"/>
    <n v="297045"/>
    <s v="TRABAJADOR INDEPENDIENTE"/>
    <n v="22"/>
  </r>
  <r>
    <n v="2603"/>
    <s v="MUJER"/>
    <n v="1214327"/>
    <s v="ASALARIADO"/>
    <s v="SECTOR PUBLICO"/>
    <s v="SI"/>
    <x v="0"/>
    <s v="NO"/>
    <n v="56"/>
    <s v="No"/>
    <s v="No"/>
    <n v="1214327"/>
    <s v="ASALARIADO"/>
    <n v="56"/>
  </r>
  <r>
    <n v="2604"/>
    <s v="MUJER"/>
    <n v="353400"/>
    <s v="ASALARIADO"/>
    <s v="SECTOR PRIVADO"/>
    <s v="SI"/>
    <x v="1"/>
    <s v="NO"/>
    <n v="47"/>
    <s v="No"/>
    <s v="No"/>
    <n v="353400"/>
    <s v="ASALARIADO"/>
    <n v="47"/>
  </r>
  <r>
    <n v="2605"/>
    <s v="HOMBRE"/>
    <n v="1614177"/>
    <s v="PENSIONADOS EN SU PROPIO SISTEMA"/>
    <s v="SECTOR PUBLICO"/>
    <s v="SI"/>
    <x v="0"/>
    <s v="NO"/>
    <n v="56"/>
    <s v="No"/>
    <s v="No"/>
    <n v="1614177"/>
    <s v="PENSIONADOS EN SU PROPIO SISTEMA"/>
    <n v="56"/>
  </r>
  <r>
    <n v="2606"/>
    <s v="MUJER"/>
    <n v="1488158"/>
    <s v="ASALARIADO"/>
    <s v="SECTOR PUBLICO"/>
    <s v="SI"/>
    <x v="0"/>
    <s v="SI"/>
    <n v="41"/>
    <s v="No"/>
    <s v="No"/>
    <n v="1488158"/>
    <s v="ASALARIADO"/>
    <n v="41"/>
  </r>
  <r>
    <n v="2607"/>
    <s v="MUJER"/>
    <n v="353418"/>
    <s v="ASEGURADO VOLUNTARIO"/>
    <s v="SECTOR PRIVADO"/>
    <s v="SI"/>
    <x v="1"/>
    <s v="NO"/>
    <n v="56"/>
    <s v="No"/>
    <s v="No"/>
    <n v="353418"/>
    <s v="ASEGURADO VOLUNTARIO"/>
    <n v="56"/>
  </r>
  <r>
    <n v="2608"/>
    <s v="HOMBRE"/>
    <n v="819375"/>
    <s v="ASALARIADO"/>
    <s v="SECTOR PRIVADO"/>
    <s v="SI"/>
    <x v="0"/>
    <s v="NO"/>
    <n v="41"/>
    <s v="No"/>
    <s v="No"/>
    <n v="819375"/>
    <s v="ASALARIADO"/>
    <n v="41"/>
  </r>
  <r>
    <n v="2609"/>
    <s v="MUJER"/>
    <n v="1389523"/>
    <s v="ASALARIADO"/>
    <s v="SECTOR PUBLICO"/>
    <s v="SI"/>
    <x v="0"/>
    <s v="SI"/>
    <n v="48"/>
    <s v="No"/>
    <s v="No"/>
    <n v="1389523"/>
    <s v="ASALARIADO"/>
    <n v="48"/>
  </r>
  <r>
    <n v="2610"/>
    <s v="HOMBRE"/>
    <n v="284326"/>
    <s v="ASALARIADO"/>
    <s v="SECTOR PRIVADO"/>
    <s v="SI"/>
    <x v="0"/>
    <s v="NO"/>
    <n v="28"/>
    <s v="No"/>
    <s v="No"/>
    <n v="284326"/>
    <s v="ASALARIADO"/>
    <n v="28"/>
  </r>
  <r>
    <n v="2611"/>
    <s v="HOMBRE"/>
    <n v="1333022.48"/>
    <s v="ASALARIADO"/>
    <s v="SECTOR PUBLICO"/>
    <s v="SI"/>
    <x v="0"/>
    <s v="NO"/>
    <n v="40"/>
    <s v="No"/>
    <s v="No"/>
    <n v="1333022.48"/>
    <s v="ASALARIADO"/>
    <n v="40"/>
  </r>
  <r>
    <n v="2612"/>
    <s v="HOMBRE"/>
    <n v="215720.6"/>
    <s v="ASALARIADO"/>
    <s v="SECTOR PRIVADO"/>
    <s v="SI"/>
    <x v="0"/>
    <s v="NO"/>
    <n v="30"/>
    <s v="No"/>
    <s v="No"/>
    <n v="215720.6"/>
    <s v="ASALARIADO"/>
    <n v="30"/>
  </r>
  <r>
    <n v="2613"/>
    <s v="HOMBRE"/>
    <n v="327709.14"/>
    <s v="ASALARIADO"/>
    <s v="SECTOR PRIVADO"/>
    <s v="SI"/>
    <x v="0"/>
    <s v="NO"/>
    <n v="21"/>
    <s v="No"/>
    <s v="No"/>
    <n v="327709.14"/>
    <s v="ASALARIADO"/>
    <n v="21"/>
  </r>
  <r>
    <n v="2614"/>
    <s v="HOMBRE"/>
    <n v="342027"/>
    <s v="ASALARIADO"/>
    <s v="SECTOR PRIVADO"/>
    <s v="SI"/>
    <x v="0"/>
    <s v="NO"/>
    <n v="37"/>
    <s v="No"/>
    <s v="No"/>
    <n v="342027"/>
    <s v="ASALARIADO"/>
    <n v="37"/>
  </r>
  <r>
    <n v="2615"/>
    <s v="MUJER"/>
    <n v="1688298"/>
    <s v="ASALARIADO"/>
    <s v="SECTOR PUBLICO"/>
    <s v="SI"/>
    <x v="0"/>
    <s v="NO"/>
    <n v="48"/>
    <s v="No"/>
    <s v="No"/>
    <n v="1688298"/>
    <s v="ASALARIADO"/>
    <n v="48"/>
  </r>
  <r>
    <n v="2616"/>
    <s v="HOMBRE"/>
    <n v="1000000"/>
    <s v="ASALARIADO"/>
    <s v="SECTOR PRIVADO"/>
    <s v="SI"/>
    <x v="0"/>
    <s v="NO"/>
    <n v="29"/>
    <s v="No"/>
    <s v="No"/>
    <n v="1000000"/>
    <s v="ASALARIADO"/>
    <n v="29"/>
  </r>
  <r>
    <n v="2617"/>
    <s v="MUJER"/>
    <n v="280000"/>
    <s v="ASALARIADO"/>
    <s v="SECTOR PRIVADO"/>
    <s v="SI"/>
    <x v="1"/>
    <s v="NO"/>
    <n v="25"/>
    <s v="No"/>
    <s v="No"/>
    <n v="280000"/>
    <s v="ASALARIADO"/>
    <n v="25"/>
  </r>
  <r>
    <n v="2618"/>
    <s v="HOMBRE"/>
    <n v="246504.81"/>
    <s v="ASALARIADO"/>
    <s v="SECTOR PRIVADO"/>
    <s v="SI"/>
    <x v="0"/>
    <s v="NO"/>
    <n v="19"/>
    <s v="No"/>
    <s v="No"/>
    <n v="246504.81"/>
    <s v="ASALARIADO"/>
    <n v="19"/>
  </r>
  <r>
    <n v="2619"/>
    <s v="MUJER"/>
    <n v="2128000"/>
    <s v="ASALARIADO"/>
    <s v="SECTOR PRIVADO"/>
    <s v="SI"/>
    <x v="0"/>
    <s v="NO"/>
    <n v="37"/>
    <s v="No"/>
    <s v="No"/>
    <n v="2128000"/>
    <s v="ASALARIADO"/>
    <n v="37"/>
  </r>
  <r>
    <n v="2620"/>
    <s v="HOMBRE"/>
    <n v="608414.30000000005"/>
    <s v="ASALARIADO"/>
    <s v="SECTOR PUBLICO"/>
    <s v="SI"/>
    <x v="0"/>
    <s v="NO"/>
    <n v="38"/>
    <s v="No"/>
    <s v="No"/>
    <n v="608414.30000000005"/>
    <s v="ASALARIADO"/>
    <n v="38"/>
  </r>
  <r>
    <n v="2621"/>
    <s v="HOMBRE"/>
    <n v="297046"/>
    <s v="TRABAJADOR INDEPENDIENTE"/>
    <s v="SECTOR PRIVADO"/>
    <s v="SI"/>
    <x v="0"/>
    <s v="SI"/>
    <n v="33"/>
    <s v="No"/>
    <s v="No"/>
    <n v="297046"/>
    <s v="TRABAJADOR INDEPENDIENTE"/>
    <n v="33"/>
  </r>
  <r>
    <n v="2622"/>
    <s v="HOMBRE"/>
    <n v="297056"/>
    <s v="TRABAJADOR INDEPENDIENTE"/>
    <s v="SECTOR PRIVADO"/>
    <s v="SI"/>
    <x v="0"/>
    <s v="NO"/>
    <n v="76"/>
    <s v="No"/>
    <s v="No"/>
    <n v="297056"/>
    <s v="TRABAJADOR INDEPENDIENTE"/>
    <n v="76"/>
  </r>
  <r>
    <n v="2623"/>
    <s v="MUJER"/>
    <n v="60000"/>
    <s v="ASALARIADO"/>
    <s v="SECTOR PRIVADO"/>
    <s v="SI"/>
    <x v="1"/>
    <s v="NO"/>
    <n v="35"/>
    <s v="No"/>
    <s v="No"/>
    <n v="60000"/>
    <s v="ASALARIADO"/>
    <n v="35"/>
  </r>
  <r>
    <n v="2624"/>
    <s v="HOMBRE"/>
    <n v="512234.88"/>
    <s v="ASALARIADO"/>
    <s v="SECTOR PRIVADO"/>
    <s v="SI"/>
    <x v="0"/>
    <s v="NO"/>
    <n v="28"/>
    <s v="No"/>
    <s v="No"/>
    <n v="512234.88"/>
    <s v="ASALARIADO"/>
    <n v="28"/>
  </r>
  <r>
    <n v="2625"/>
    <s v="HOMBRE"/>
    <n v="842310.04"/>
    <s v="ASALARIADO"/>
    <s v="SECTOR PRIVADO"/>
    <s v="SI"/>
    <x v="0"/>
    <s v="NO"/>
    <n v="43"/>
    <s v="No"/>
    <s v="No"/>
    <n v="842310.04"/>
    <s v="ASALARIADO"/>
    <n v="43"/>
  </r>
  <r>
    <n v="2626"/>
    <s v="MUJER"/>
    <n v="378558"/>
    <s v="ASALARIADO"/>
    <s v="SECTOR PUBLICO"/>
    <s v="SI"/>
    <x v="0"/>
    <s v="SI"/>
    <n v="34"/>
    <s v="No"/>
    <s v="No"/>
    <n v="378558"/>
    <s v="ASALARIADO"/>
    <n v="34"/>
  </r>
  <r>
    <n v="2627"/>
    <s v="HOMBRE"/>
    <n v="290000"/>
    <s v="ASALARIADO"/>
    <s v="SECTOR PRIVADO"/>
    <s v="SI"/>
    <x v="0"/>
    <s v="NO"/>
    <n v="38"/>
    <s v="No"/>
    <s v="No"/>
    <n v="290000"/>
    <s v="ASALARIADO"/>
    <n v="38"/>
  </r>
  <r>
    <n v="2628"/>
    <s v="HOMBRE"/>
    <n v="278030"/>
    <s v="CONVENIOS ESPECIALES DE TRABAJADORES INDEPENDIENTES"/>
    <s v="SECTOR PRIVADO"/>
    <s v="SI"/>
    <x v="0"/>
    <s v="NO"/>
    <n v="43"/>
    <s v="No"/>
    <s v="No"/>
    <n v="278030"/>
    <s v="CONVENIOS ESPECIALES DE TRABAJADORES INDEPENDIENTES"/>
    <n v="43"/>
  </r>
  <r>
    <n v="2629"/>
    <s v="HOMBRE"/>
    <n v="634725"/>
    <s v="ASALARIADO"/>
    <s v="SECTOR PRIVADO"/>
    <s v="SI"/>
    <x v="0"/>
    <s v="NO"/>
    <n v="34"/>
    <s v="No"/>
    <s v="No"/>
    <n v="634725"/>
    <s v="ASALARIADO"/>
    <n v="34"/>
  </r>
  <r>
    <n v="2630"/>
    <s v="HOMBRE"/>
    <n v="470974.5"/>
    <s v="ASALARIADO"/>
    <s v="SECTOR PRIVADO"/>
    <s v="SI"/>
    <x v="0"/>
    <s v="NO"/>
    <n v="36"/>
    <s v="No"/>
    <s v="No"/>
    <n v="470974.5"/>
    <s v="ASALARIADO"/>
    <n v="36"/>
  </r>
  <r>
    <n v="2631"/>
    <s v="HOMBRE"/>
    <n v="550590.5"/>
    <s v="ASALARIADO"/>
    <s v="SECTOR PUBLICO"/>
    <s v="SI"/>
    <x v="0"/>
    <s v="NO"/>
    <n v="24"/>
    <s v="No"/>
    <s v="No"/>
    <n v="550590.5"/>
    <s v="ASALARIADO"/>
    <n v="24"/>
  </r>
  <r>
    <n v="2632"/>
    <s v="HOMBRE"/>
    <n v="278030"/>
    <s v="CONVENIOS ESPECIALES DE TRABAJADORES INDEPENDIENTES"/>
    <s v="SECTOR PRIVADO"/>
    <s v="SI"/>
    <x v="0"/>
    <s v="NO"/>
    <n v="37"/>
    <s v="No"/>
    <s v="No"/>
    <n v="278030"/>
    <s v="CONVENIOS ESPECIALES DE TRABAJADORES INDEPENDIENTES"/>
    <n v="37"/>
  </r>
  <r>
    <n v="2633"/>
    <s v="MUJER"/>
    <n v="278030"/>
    <s v="ASEGURADO VOLUNTARIO"/>
    <s v="SECTOR PRIVADO"/>
    <s v="SI"/>
    <x v="1"/>
    <s v="NO"/>
    <n v="25"/>
    <s v="No"/>
    <s v="No"/>
    <n v="278030"/>
    <s v="ASEGURADO VOLUNTARIO"/>
    <n v="25"/>
  </r>
  <r>
    <n v="2634"/>
    <s v="HOMBRE"/>
    <n v="369875"/>
    <s v="ASALARIADO"/>
    <s v="SECTOR PRIVADO"/>
    <s v="SI"/>
    <x v="0"/>
    <s v="NO"/>
    <n v="28"/>
    <s v="No"/>
    <s v="No"/>
    <n v="369875"/>
    <s v="ASALARIADO"/>
    <n v="28"/>
  </r>
  <r>
    <n v="2635"/>
    <s v="MUJER"/>
    <n v="386020"/>
    <s v="ASALARIADO"/>
    <s v="SECTOR PRIVADO"/>
    <s v="SI"/>
    <x v="0"/>
    <s v="NO"/>
    <n v="59"/>
    <s v="No"/>
    <s v="No"/>
    <n v="386020"/>
    <s v="ASALARIADO"/>
    <n v="59"/>
  </r>
  <r>
    <n v="2636"/>
    <s v="MUJER"/>
    <n v="539036"/>
    <s v="ASALARIADO"/>
    <s v="SECTOR PUBLICO"/>
    <s v="SI"/>
    <x v="0"/>
    <s v="NO"/>
    <n v="32"/>
    <s v="No"/>
    <s v="No"/>
    <n v="539036"/>
    <s v="ASALARIADO"/>
    <n v="32"/>
  </r>
  <r>
    <n v="2637"/>
    <s v="HOMBRE"/>
    <n v="623700"/>
    <s v="ASALARIADO"/>
    <s v="SECTOR PRIVADO"/>
    <s v="SI"/>
    <x v="0"/>
    <s v="NO"/>
    <n v="35"/>
    <s v="No"/>
    <s v="No"/>
    <n v="623700"/>
    <s v="ASALARIADO"/>
    <n v="35"/>
  </r>
  <r>
    <n v="2638"/>
    <s v="HOMBRE"/>
    <n v="302470"/>
    <s v="ASEGURADO VOLUNTARIO"/>
    <s v="SECTOR PRIVADO"/>
    <s v="SI"/>
    <x v="0"/>
    <s v="NO"/>
    <n v="29"/>
    <s v="No"/>
    <s v="No"/>
    <n v="302470"/>
    <s v="ASEGURADO VOLUNTARIO"/>
    <n v="29"/>
  </r>
  <r>
    <n v="2639"/>
    <s v="MUJER"/>
    <n v="81757.47"/>
    <s v="ASALARIADO"/>
    <s v="SECTOR PRIVADO"/>
    <s v="SI"/>
    <x v="0"/>
    <s v="NO"/>
    <n v="22"/>
    <s v="No"/>
    <s v="No"/>
    <n v="81757.47"/>
    <s v="ASALARIADO"/>
    <n v="22"/>
  </r>
  <r>
    <n v="2640"/>
    <s v="HOMBRE"/>
    <n v="703766.13"/>
    <s v="ASALARIADO"/>
    <s v="SECTOR PRIVADO"/>
    <s v="SI"/>
    <x v="0"/>
    <s v="NO"/>
    <n v="45"/>
    <s v="No"/>
    <s v="No"/>
    <n v="703766.13"/>
    <s v="ASALARIADO"/>
    <n v="45"/>
  </r>
  <r>
    <n v="2641"/>
    <s v="HOMBRE"/>
    <n v="361421"/>
    <s v="TRABAJADOR INDEPENDIENTE"/>
    <s v="SECTOR PRIVADO"/>
    <s v="SI"/>
    <x v="0"/>
    <s v="NO"/>
    <n v="51"/>
    <s v="No"/>
    <s v="No"/>
    <n v="361421"/>
    <s v="TRABAJADOR INDEPENDIENTE"/>
    <n v="51"/>
  </r>
  <r>
    <n v="2642"/>
    <s v="MUJER"/>
    <n v="330722.57"/>
    <s v="ASALARIADO"/>
    <s v="SECTOR PRIVADO"/>
    <s v="SI"/>
    <x v="0"/>
    <s v="NO"/>
    <n v="37"/>
    <s v="No"/>
    <s v="No"/>
    <n v="330722.57"/>
    <s v="ASALARIADO"/>
    <n v="37"/>
  </r>
  <r>
    <n v="2643"/>
    <s v="HOMBRE"/>
    <n v="291514"/>
    <s v="TRABAJADOR INDEPENDIENTE"/>
    <s v="SECTOR PRIVADO"/>
    <s v="SI"/>
    <x v="0"/>
    <s v="SI"/>
    <n v="28"/>
    <s v="No"/>
    <s v="No"/>
    <n v="291514"/>
    <s v="TRABAJADOR INDEPENDIENTE"/>
    <n v="28"/>
  </r>
  <r>
    <n v="2644"/>
    <s v="MUJER"/>
    <n v="199067"/>
    <s v="ASALARIADO"/>
    <s v="SECTOR PUBLICO"/>
    <s v="SI"/>
    <x v="0"/>
    <s v="SI"/>
    <n v="25"/>
    <s v="No"/>
    <s v="No"/>
    <n v="199067"/>
    <s v="ASALARIADO"/>
    <n v="25"/>
  </r>
  <r>
    <n v="2645"/>
    <s v="HOMBRE"/>
    <n v="1461505.5"/>
    <s v="ASALARIADO"/>
    <s v="SECTOR PRIVADO"/>
    <s v="SI"/>
    <x v="0"/>
    <s v="NO"/>
    <n v="46"/>
    <s v="No"/>
    <s v="No"/>
    <n v="1461505.5"/>
    <s v="ASALARIADO"/>
    <n v="46"/>
  </r>
  <r>
    <n v="2646"/>
    <s v="HOMBRE"/>
    <n v="745392.94"/>
    <s v="ASALARIADO"/>
    <s v="SECTOR PRIVADO"/>
    <s v="SI"/>
    <x v="0"/>
    <s v="NO"/>
    <n v="56"/>
    <s v="No"/>
    <s v="No"/>
    <n v="745392.94"/>
    <s v="ASALARIADO"/>
    <n v="56"/>
  </r>
  <r>
    <n v="2647"/>
    <s v="HOMBRE"/>
    <n v="297046"/>
    <s v="TRABAJADOR INDEPENDIENTE"/>
    <s v="SECTOR PRIVADO"/>
    <s v="NO"/>
    <x v="0"/>
    <s v="NO"/>
    <n v="58"/>
    <s v="No"/>
    <s v="No"/>
    <n v="297046"/>
    <s v="TRABAJADOR INDEPENDIENTE"/>
    <n v="58"/>
  </r>
  <r>
    <n v="2648"/>
    <s v="MUJER"/>
    <n v="2029604"/>
    <s v="PENSIONADOS EN SU PROPIO SISTEMA"/>
    <s v="SECTOR PUBLICO"/>
    <s v="SI"/>
    <x v="0"/>
    <s v="NO"/>
    <n v="72"/>
    <s v="No"/>
    <s v="No"/>
    <n v="2029604"/>
    <s v="PENSIONADOS EN SU PROPIO SISTEMA"/>
    <n v="72"/>
  </r>
  <r>
    <n v="2649"/>
    <s v="MUJER"/>
    <n v="360000"/>
    <s v="ASALARIADO"/>
    <s v="SECTOR PRIVADO"/>
    <s v="SI"/>
    <x v="0"/>
    <s v="NO"/>
    <n v="30"/>
    <s v="No"/>
    <s v="No"/>
    <n v="360000"/>
    <s v="ASALARIADO"/>
    <n v="30"/>
  </r>
  <r>
    <n v="2650"/>
    <s v="HOMBRE"/>
    <n v="300018"/>
    <s v="TRABAJADOR INDEPENDIENTE"/>
    <s v="SECTOR PRIVADO"/>
    <s v="SI"/>
    <x v="0"/>
    <s v="SI"/>
    <n v="62"/>
    <s v="No"/>
    <s v="No"/>
    <n v="300018"/>
    <s v="TRABAJADOR INDEPENDIENTE"/>
    <n v="62"/>
  </r>
  <r>
    <n v="2651"/>
    <s v="MUJER"/>
    <n v="200000"/>
    <s v="ASALARIADO"/>
    <s v="SECTOR PRIVADO"/>
    <s v="SI"/>
    <x v="1"/>
    <s v="SI"/>
    <n v="42"/>
    <s v="No"/>
    <s v="No"/>
    <n v="200000"/>
    <s v="ASALARIADO"/>
    <n v="42"/>
  </r>
  <r>
    <n v="2652"/>
    <s v="MUJER"/>
    <n v="799000"/>
    <s v="ASALARIADO"/>
    <s v="SECTOR PRIVADO"/>
    <s v="SI"/>
    <x v="0"/>
    <s v="SI"/>
    <n v="24"/>
    <s v="No"/>
    <s v="No"/>
    <n v="799000"/>
    <s v="ASALARIADO"/>
    <n v="24"/>
  </r>
  <r>
    <n v="2653"/>
    <s v="MUJER"/>
    <n v="397504.45"/>
    <s v="ASALARIADO"/>
    <s v="SECTOR PRIVADO"/>
    <s v="SI"/>
    <x v="0"/>
    <s v="NO"/>
    <n v="22"/>
    <s v="No"/>
    <s v="No"/>
    <n v="397504.45"/>
    <s v="ASALARIADO"/>
    <n v="22"/>
  </r>
  <r>
    <n v="2654"/>
    <s v="MUJER"/>
    <n v="636889"/>
    <s v="TRABAJADOR INDEPENDIENTE"/>
    <s v="SECTOR PRIVADO"/>
    <s v="SI"/>
    <x v="0"/>
    <s v="NO"/>
    <n v="50"/>
    <s v="No"/>
    <s v="No"/>
    <n v="636889"/>
    <s v="TRABAJADOR INDEPENDIENTE"/>
    <n v="50"/>
  </r>
  <r>
    <n v="2655"/>
    <s v="HOMBRE"/>
    <n v="360585"/>
    <s v="ASALARIADO"/>
    <s v="SECTOR PRIVADO"/>
    <s v="SI"/>
    <x v="0"/>
    <s v="NO"/>
    <n v="48"/>
    <s v="No"/>
    <s v="No"/>
    <n v="360585"/>
    <s v="ASALARIADO"/>
    <n v="48"/>
  </r>
  <r>
    <n v="2656"/>
    <s v="HOMBRE"/>
    <n v="639605"/>
    <s v="ASALARIADO"/>
    <s v="SECTOR PUBLICO"/>
    <s v="SI"/>
    <x v="0"/>
    <s v="NO"/>
    <n v="45"/>
    <s v="No"/>
    <s v="No"/>
    <n v="639605"/>
    <s v="ASALARIADO"/>
    <n v="45"/>
  </r>
  <r>
    <n v="2657"/>
    <s v="MUJER"/>
    <n v="1644679"/>
    <s v="ASALARIADO"/>
    <s v="SECTOR PUBLICO"/>
    <s v="SI"/>
    <x v="0"/>
    <s v="SI"/>
    <n v="36"/>
    <s v="No"/>
    <s v="No"/>
    <n v="1644679"/>
    <s v="ASALARIADO"/>
    <n v="36"/>
  </r>
  <r>
    <n v="2658"/>
    <s v="HOMBRE"/>
    <n v="421650.26"/>
    <s v="ASALARIADO"/>
    <s v="SECTOR PRIVADO"/>
    <s v="SI"/>
    <x v="0"/>
    <s v="NO"/>
    <n v="37"/>
    <s v="No"/>
    <s v="No"/>
    <n v="421650.26"/>
    <s v="ASALARIADO"/>
    <n v="37"/>
  </r>
  <r>
    <n v="2659"/>
    <s v="HOMBRE"/>
    <n v="678531.4"/>
    <s v="ASALARIADO"/>
    <s v="SECTOR PUBLICO"/>
    <s v="SI"/>
    <x v="0"/>
    <s v="NO"/>
    <n v="48"/>
    <s v="No"/>
    <s v="No"/>
    <n v="678531.4"/>
    <s v="ASALARIADO"/>
    <n v="48"/>
  </r>
  <r>
    <n v="2660"/>
    <s v="HOMBRE"/>
    <n v="175367.76"/>
    <s v="ASALARIADO"/>
    <s v="SECTOR PRIVADO"/>
    <s v="SI"/>
    <x v="0"/>
    <s v="NO"/>
    <n v="36"/>
    <s v="No"/>
    <s v="No"/>
    <n v="175367.76"/>
    <s v="ASALARIADO"/>
    <n v="36"/>
  </r>
  <r>
    <n v="2661"/>
    <s v="MUJER"/>
    <n v="522906.95"/>
    <s v="ASALARIADO"/>
    <s v="SECTOR PRIVADO"/>
    <s v="SI"/>
    <x v="1"/>
    <s v="NO"/>
    <n v="37"/>
    <s v="No"/>
    <s v="No"/>
    <n v="522906.95"/>
    <s v="ASALARIADO"/>
    <n v="37"/>
  </r>
  <r>
    <n v="2662"/>
    <s v="HOMBRE"/>
    <n v="699251.07"/>
    <s v="ASALARIADO"/>
    <s v="SECTOR PRIVADO"/>
    <s v="SI"/>
    <x v="0"/>
    <s v="NO"/>
    <n v="24"/>
    <s v="No"/>
    <s v="No"/>
    <n v="699251.07"/>
    <s v="ASALARIADO"/>
    <n v="24"/>
  </r>
  <r>
    <n v="2663"/>
    <s v="MUJER"/>
    <n v="233842.77"/>
    <s v="ASALARIADO"/>
    <s v="SECTOR PRIVADO"/>
    <s v="SI"/>
    <x v="0"/>
    <s v="NO"/>
    <n v="22"/>
    <s v="No"/>
    <s v="No"/>
    <n v="233842.77"/>
    <s v="ASALARIADO"/>
    <n v="22"/>
  </r>
  <r>
    <n v="2664"/>
    <s v="MUJER"/>
    <n v="297045"/>
    <s v="ASEGURADO VOLUNTARIO"/>
    <s v="SECTOR PRIVADO"/>
    <s v="SI"/>
    <x v="1"/>
    <s v="NO"/>
    <n v="52"/>
    <s v="No"/>
    <s v="No"/>
    <n v="297045"/>
    <s v="ASEGURADO VOLUNTARIO"/>
    <n v="52"/>
  </r>
  <r>
    <n v="2665"/>
    <s v="HOMBRE"/>
    <n v="385165"/>
    <s v="TRABAJADOR INDEPENDIENTE"/>
    <s v="SECTOR PRIVADO"/>
    <s v="SI"/>
    <x v="0"/>
    <s v="SI"/>
    <n v="71"/>
    <s v="No"/>
    <s v="No"/>
    <n v="385165"/>
    <s v="TRABAJADOR INDEPENDIENTE"/>
    <n v="71"/>
  </r>
  <r>
    <n v="2666"/>
    <s v="HOMBRE"/>
    <n v="405573.35"/>
    <s v="ASALARIADO"/>
    <s v="SECTOR PRIVADO"/>
    <s v="SI"/>
    <x v="0"/>
    <s v="NO"/>
    <n v="24"/>
    <s v="No"/>
    <s v="No"/>
    <n v="405573.35"/>
    <s v="ASALARIADO"/>
    <n v="24"/>
  </r>
  <r>
    <n v="2667"/>
    <s v="HOMBRE"/>
    <n v="299441"/>
    <s v="TRABAJADOR INDEPENDIENTE"/>
    <s v="SECTOR PRIVADO"/>
    <s v="SI"/>
    <x v="0"/>
    <s v="NO"/>
    <n v="61"/>
    <s v="No"/>
    <s v="No"/>
    <n v="299441"/>
    <s v="TRABAJADOR INDEPENDIENTE"/>
    <n v="61"/>
  </r>
  <r>
    <n v="2668"/>
    <s v="HOMBRE"/>
    <n v="410402"/>
    <s v="ASALARIADO"/>
    <s v="SECTOR PRIVADO"/>
    <s v="SI"/>
    <x v="0"/>
    <s v="NO"/>
    <n v="45"/>
    <s v="No"/>
    <s v="No"/>
    <n v="410402"/>
    <s v="ASALARIADO"/>
    <n v="45"/>
  </r>
  <r>
    <n v="2669"/>
    <s v="HOMBRE"/>
    <n v="516112.73"/>
    <s v="ASALARIADO"/>
    <s v="SECTOR PRIVADO"/>
    <s v="SI"/>
    <x v="0"/>
    <s v="NO"/>
    <n v="27"/>
    <s v="No"/>
    <s v="No"/>
    <n v="516112.73"/>
    <s v="ASALARIADO"/>
    <n v="27"/>
  </r>
  <r>
    <n v="2670"/>
    <s v="HOMBRE"/>
    <n v="356686.25"/>
    <s v="ASALARIADO"/>
    <s v="SECTOR PRIVADO"/>
    <s v="SI"/>
    <x v="0"/>
    <s v="NO"/>
    <n v="38"/>
    <s v="No"/>
    <s v="No"/>
    <n v="356686.25"/>
    <s v="ASALARIADO"/>
    <n v="38"/>
  </r>
  <r>
    <n v="2671"/>
    <s v="MUJER"/>
    <n v="1794936"/>
    <s v="ASALARIADO"/>
    <s v="SECTOR PRIVADO"/>
    <s v="SI"/>
    <x v="0"/>
    <s v="NO"/>
    <n v="29"/>
    <s v="No"/>
    <s v="No"/>
    <n v="1794936"/>
    <s v="ASALARIADO"/>
    <n v="29"/>
  </r>
  <r>
    <n v="2672"/>
    <s v="HOMBRE"/>
    <n v="68371.649999999994"/>
    <s v="ASALARIADO"/>
    <s v="SECTOR PUBLICO"/>
    <s v="SI"/>
    <x v="0"/>
    <s v="NO"/>
    <n v="42"/>
    <s v="No"/>
    <s v="No"/>
    <n v="68371.649999999994"/>
    <s v="ASALARIADO"/>
    <n v="42"/>
  </r>
  <r>
    <n v="2673"/>
    <s v="HOMBRE"/>
    <n v="186718"/>
    <s v="ASALARIADO"/>
    <s v="SECTOR PRIVADO"/>
    <s v="SI"/>
    <x v="0"/>
    <s v="NO"/>
    <n v="31"/>
    <s v="No"/>
    <s v="No"/>
    <n v="186718"/>
    <s v="ASALARIADO"/>
    <n v="31"/>
  </r>
  <r>
    <n v="2674"/>
    <s v="HOMBRE"/>
    <n v="399603.16"/>
    <s v="ASALARIADO"/>
    <s v="SECTOR PRIVADO"/>
    <s v="SI"/>
    <x v="0"/>
    <s v="NO"/>
    <n v="43"/>
    <s v="No"/>
    <s v="No"/>
    <n v="399603.16"/>
    <s v="ASALARIADO"/>
    <n v="43"/>
  </r>
  <r>
    <n v="2675"/>
    <s v="MUJER"/>
    <n v="354822.98"/>
    <s v="PENSIONADOS EN SU PROPIO SISTEMA"/>
    <s v="SECTOR PUBLICO"/>
    <s v="SI"/>
    <x v="0"/>
    <s v="NO"/>
    <n v="75"/>
    <s v="No"/>
    <s v="No"/>
    <n v="354822.98"/>
    <s v="PENSIONADOS EN SU PROPIO SISTEMA"/>
    <n v="75"/>
  </r>
  <r>
    <n v="2676"/>
    <s v="MUJER"/>
    <n v="425829.6"/>
    <s v="ASALARIADO"/>
    <s v="SECTOR PRIVADO"/>
    <s v="SI"/>
    <x v="0"/>
    <s v="NO"/>
    <n v="19"/>
    <s v="No"/>
    <s v="No"/>
    <n v="425829.6"/>
    <s v="ASALARIADO"/>
    <n v="19"/>
  </r>
  <r>
    <n v="2677"/>
    <s v="HOMBRE"/>
    <n v="452229"/>
    <s v="TRABAJADOR INDEPENDIENTE"/>
    <s v="SECTOR PRIVADO"/>
    <s v="SI"/>
    <x v="0"/>
    <s v="NO"/>
    <n v="34"/>
    <s v="No"/>
    <s v="No"/>
    <n v="452229"/>
    <s v="TRABAJADOR INDEPENDIENTE"/>
    <n v="34"/>
  </r>
  <r>
    <n v="2678"/>
    <s v="HOMBRE"/>
    <n v="315605"/>
    <s v="ASEGURADO VOLUNTARIO"/>
    <s v="SECTOR PRIVADO"/>
    <s v="SI"/>
    <x v="0"/>
    <s v="NO"/>
    <n v="58"/>
    <s v="No"/>
    <s v="No"/>
    <n v="315605"/>
    <s v="ASEGURADO VOLUNTARIO"/>
    <n v="58"/>
  </r>
  <r>
    <n v="2679"/>
    <s v="MUJER"/>
    <n v="749235.3"/>
    <s v="ASALARIADO"/>
    <s v="SECTOR PRIVADO"/>
    <s v="SI"/>
    <x v="0"/>
    <s v="NO"/>
    <n v="40"/>
    <s v="No"/>
    <s v="No"/>
    <n v="749235.3"/>
    <s v="ASALARIADO"/>
    <n v="40"/>
  </r>
  <r>
    <n v="2680"/>
    <s v="HOMBRE"/>
    <n v="366495.32"/>
    <s v="ASALARIADO"/>
    <s v="SECTOR PRIVADO"/>
    <s v="SI"/>
    <x v="0"/>
    <s v="NO"/>
    <n v="22"/>
    <s v="No"/>
    <s v="No"/>
    <n v="366495.32"/>
    <s v="ASALARIADO"/>
    <n v="22"/>
  </r>
  <r>
    <n v="2681"/>
    <s v="HOMBRE"/>
    <n v="80000"/>
    <s v="ASALARIADO"/>
    <s v="SECTOR PRIVADO"/>
    <s v="SI"/>
    <x v="1"/>
    <s v="NO"/>
    <n v="21"/>
    <s v="No"/>
    <s v="No"/>
    <n v="80000"/>
    <s v="ASALARIADO"/>
    <n v="21"/>
  </r>
  <r>
    <n v="2682"/>
    <s v="HOMBRE"/>
    <n v="316964.69"/>
    <s v="ASALARIADO"/>
    <s v="SECTOR PRIVADO"/>
    <s v="SI"/>
    <x v="0"/>
    <s v="NO"/>
    <n v="20"/>
    <s v="No"/>
    <s v="No"/>
    <n v="316964.69"/>
    <s v="ASALARIADO"/>
    <n v="20"/>
  </r>
  <r>
    <n v="2683"/>
    <s v="MUJER"/>
    <n v="370500"/>
    <s v="ASALARIADO"/>
    <s v="SECTOR PRIVADO"/>
    <s v="SI"/>
    <x v="0"/>
    <s v="NO"/>
    <n v="28"/>
    <s v="No"/>
    <s v="No"/>
    <n v="370500"/>
    <s v="ASALARIADO"/>
    <n v="28"/>
  </r>
  <r>
    <n v="2684"/>
    <s v="HOMBRE"/>
    <n v="1081709.6000000001"/>
    <s v="ASALARIADO"/>
    <s v="SECTOR PUBLICO"/>
    <s v="SI"/>
    <x v="0"/>
    <s v="NO"/>
    <n v="59"/>
    <s v="No"/>
    <s v="No"/>
    <n v="1081709.6000000001"/>
    <s v="ASALARIADO"/>
    <n v="59"/>
  </r>
  <r>
    <n v="2685"/>
    <s v="MUJER"/>
    <n v="698426.7"/>
    <s v="ASALARIADO"/>
    <s v="SECTOR PUBLICO"/>
    <s v="SI"/>
    <x v="0"/>
    <s v="NO"/>
    <n v="35"/>
    <s v="No"/>
    <s v="No"/>
    <n v="698426.7"/>
    <s v="ASALARIADO"/>
    <n v="35"/>
  </r>
  <r>
    <n v="2686"/>
    <s v="HOMBRE"/>
    <n v="431290"/>
    <s v="ASALARIADO"/>
    <s v="SECTOR PRIVADO"/>
    <s v="SI"/>
    <x v="0"/>
    <s v="NO"/>
    <n v="60"/>
    <s v="No"/>
    <s v="No"/>
    <n v="431290"/>
    <s v="ASALARIADO"/>
    <n v="60"/>
  </r>
  <r>
    <n v="2687"/>
    <s v="HOMBRE"/>
    <n v="297045"/>
    <s v="ASEGURADO VOLUNTARIO"/>
    <s v="SECTOR PRIVADO"/>
    <s v="SI"/>
    <x v="0"/>
    <s v="NO"/>
    <n v="51"/>
    <s v="No"/>
    <s v="No"/>
    <n v="297045"/>
    <s v="ASEGURADO VOLUNTARIO"/>
    <n v="51"/>
  </r>
  <r>
    <n v="2688"/>
    <s v="HOMBRE"/>
    <n v="610312"/>
    <s v="ASALARIADO"/>
    <s v="SECTOR PRIVADO"/>
    <s v="SI"/>
    <x v="0"/>
    <s v="NO"/>
    <n v="33"/>
    <s v="No"/>
    <s v="No"/>
    <n v="610312"/>
    <s v="ASALARIADO"/>
    <n v="33"/>
  </r>
  <r>
    <n v="2689"/>
    <s v="MUJER"/>
    <n v="550022"/>
    <s v="ASALARIADO"/>
    <s v="SECTOR PRIVADO"/>
    <s v="SI"/>
    <x v="1"/>
    <s v="NO"/>
    <n v="29"/>
    <s v="No"/>
    <s v="No"/>
    <n v="550022"/>
    <s v="ASALARIADO"/>
    <n v="29"/>
  </r>
  <r>
    <n v="2690"/>
    <s v="MUJER"/>
    <n v="1264065"/>
    <s v="ASALARIADO"/>
    <s v="SECTOR PUBLICO"/>
    <s v="SI"/>
    <x v="0"/>
    <s v="NO"/>
    <n v="49"/>
    <s v="No"/>
    <s v="No"/>
    <n v="1264065"/>
    <s v="ASALARIADO"/>
    <n v="49"/>
  </r>
  <r>
    <n v="2691"/>
    <s v="MUJER"/>
    <n v="911982.5"/>
    <s v="ASALARIADO"/>
    <s v="SECTOR PUBLICO"/>
    <s v="SI"/>
    <x v="0"/>
    <s v="NO"/>
    <n v="29"/>
    <s v="No"/>
    <s v="No"/>
    <n v="911982.5"/>
    <s v="ASALARIADO"/>
    <n v="29"/>
  </r>
  <r>
    <n v="2692"/>
    <s v="HOMBRE"/>
    <n v="40800"/>
    <s v="ASALARIADO"/>
    <s v="SECTOR PRIVADO"/>
    <s v="SI"/>
    <x v="0"/>
    <s v="NO"/>
    <n v="25"/>
    <s v="No"/>
    <s v="No"/>
    <n v="40800"/>
    <s v="ASALARIADO"/>
    <n v="25"/>
  </r>
  <r>
    <n v="2693"/>
    <s v="HOMBRE"/>
    <n v="278030"/>
    <s v="CONVENIOS ESPECIALES DE TRABAJADORES INDEPENDIENTES"/>
    <s v="SECTOR PRIVADO"/>
    <s v="SI"/>
    <x v="0"/>
    <s v="NO"/>
    <n v="35"/>
    <s v="No"/>
    <s v="No"/>
    <n v="278030"/>
    <s v="CONVENIOS ESPECIALES DE TRABAJADORES INDEPENDIENTES"/>
    <n v="35"/>
  </r>
  <r>
    <n v="2694"/>
    <s v="MUJER"/>
    <n v="439474"/>
    <s v="ASALARIADO"/>
    <s v="SECTOR PUBLICO"/>
    <s v="SI"/>
    <x v="0"/>
    <s v="SI"/>
    <n v="57"/>
    <s v="No"/>
    <s v="No"/>
    <n v="439474"/>
    <s v="ASALARIADO"/>
    <n v="57"/>
  </r>
  <r>
    <n v="2695"/>
    <s v="HOMBRE"/>
    <n v="3500000"/>
    <s v="ASALARIADO"/>
    <s v="SECTOR PRIVADO"/>
    <s v="SI"/>
    <x v="0"/>
    <s v="NO"/>
    <n v="60"/>
    <s v="Atípico"/>
    <s v="No"/>
    <n v="3500000"/>
    <s v="ASALARIADO"/>
    <n v="60"/>
  </r>
  <r>
    <n v="2696"/>
    <s v="HOMBRE"/>
    <n v="517500"/>
    <s v="ASALARIADO"/>
    <s v="SECTOR PRIVADO"/>
    <s v="SI"/>
    <x v="0"/>
    <s v="NO"/>
    <n v="31"/>
    <s v="No"/>
    <s v="No"/>
    <n v="517500"/>
    <s v="ASALARIADO"/>
    <n v="31"/>
  </r>
  <r>
    <n v="2697"/>
    <s v="MUJER"/>
    <n v="376000"/>
    <s v="ASALARIADO"/>
    <s v="SECTOR PRIVADO"/>
    <s v="SI"/>
    <x v="0"/>
    <s v="NO"/>
    <n v="32"/>
    <s v="No"/>
    <s v="No"/>
    <n v="376000"/>
    <s v="ASALARIADO"/>
    <n v="32"/>
  </r>
  <r>
    <n v="2698"/>
    <s v="HOMBRE"/>
    <n v="297230"/>
    <s v="ASALARIADO"/>
    <s v="SECTOR PRIVADO"/>
    <s v="SI"/>
    <x v="0"/>
    <s v="NO"/>
    <n v="24"/>
    <s v="No"/>
    <s v="No"/>
    <n v="297230"/>
    <s v="ASALARIADO"/>
    <n v="24"/>
  </r>
  <r>
    <n v="2699"/>
    <s v="MUJER"/>
    <n v="300000"/>
    <s v="ASALARIADO"/>
    <s v="SECTOR PRIVADO"/>
    <s v="SI"/>
    <x v="0"/>
    <s v="NO"/>
    <n v="32"/>
    <s v="No"/>
    <s v="No"/>
    <n v="300000"/>
    <s v="ASALARIADO"/>
    <n v="32"/>
  </r>
  <r>
    <n v="2700"/>
    <s v="MUJER"/>
    <n v="430103.9"/>
    <s v="ASALARIADO"/>
    <s v="SECTOR PRIVADO"/>
    <s v="SI"/>
    <x v="0"/>
    <s v="NO"/>
    <n v="22"/>
    <s v="No"/>
    <s v="No"/>
    <n v="430103.9"/>
    <s v="ASALARIADO"/>
    <n v="22"/>
  </r>
  <r>
    <n v="2701"/>
    <s v="HOMBRE"/>
    <n v="858401"/>
    <s v="ASALARIADO"/>
    <s v="SECTOR PRIVADO"/>
    <s v="SI"/>
    <x v="0"/>
    <s v="NO"/>
    <n v="32"/>
    <s v="No"/>
    <s v="No"/>
    <n v="858401"/>
    <s v="ASALARIADO"/>
    <n v="32"/>
  </r>
  <r>
    <n v="2702"/>
    <s v="MUJER"/>
    <n v="1452304"/>
    <s v="PENSIONADOS EN SU PROPIO SISTEMA"/>
    <s v="SECTOR PUBLICO"/>
    <s v="SI"/>
    <x v="0"/>
    <s v="NO"/>
    <n v="60"/>
    <s v="No"/>
    <s v="No"/>
    <n v="1452304"/>
    <s v="PENSIONADOS EN SU PROPIO SISTEMA"/>
    <n v="60"/>
  </r>
  <r>
    <n v="2703"/>
    <s v="MUJER"/>
    <n v="358838"/>
    <s v="ASALARIADO"/>
    <s v="SECTOR PUBLICO"/>
    <s v="SI"/>
    <x v="0"/>
    <s v="NO"/>
    <n v="38"/>
    <s v="No"/>
    <s v="No"/>
    <n v="358838"/>
    <s v="ASALARIADO"/>
    <n v="38"/>
  </r>
  <r>
    <n v="2704"/>
    <s v="HOMBRE"/>
    <n v="356903.47"/>
    <s v="ASALARIADO"/>
    <s v="SECTOR PRIVADO"/>
    <s v="SI"/>
    <x v="0"/>
    <s v="NO"/>
    <n v="49"/>
    <s v="No"/>
    <s v="No"/>
    <n v="356903.47"/>
    <s v="ASALARIADO"/>
    <n v="49"/>
  </r>
  <r>
    <n v="2705"/>
    <s v="HOMBRE"/>
    <n v="300018"/>
    <s v="TRABAJADOR INDEPENDIENTE"/>
    <s v="SECTOR PRIVADO"/>
    <s v="SI"/>
    <x v="0"/>
    <s v="NO"/>
    <n v="39"/>
    <s v="No"/>
    <s v="No"/>
    <n v="300018"/>
    <s v="TRABAJADOR INDEPENDIENTE"/>
    <n v="39"/>
  </r>
  <r>
    <n v="2706"/>
    <s v="MUJER"/>
    <n v="1061946.5"/>
    <s v="ASALARIADO"/>
    <s v="SECTOR PUBLICO"/>
    <s v="SI"/>
    <x v="0"/>
    <s v="NO"/>
    <n v="29"/>
    <s v="No"/>
    <s v="No"/>
    <n v="1061946.5"/>
    <s v="ASALARIADO"/>
    <n v="29"/>
  </r>
  <r>
    <n v="2707"/>
    <s v="HOMBRE"/>
    <n v="795975.32"/>
    <s v="ASALARIADO"/>
    <s v="SECTOR PUBLICO"/>
    <s v="SI"/>
    <x v="0"/>
    <s v="NO"/>
    <n v="38"/>
    <s v="No"/>
    <s v="No"/>
    <n v="795975.32"/>
    <s v="ASALARIADO"/>
    <n v="38"/>
  </r>
  <r>
    <n v="2708"/>
    <s v="HOMBRE"/>
    <n v="385200.2"/>
    <s v="ASALARIADO"/>
    <s v="SECTOR PRIVADO"/>
    <s v="SI"/>
    <x v="0"/>
    <s v="NO"/>
    <n v="27"/>
    <s v="No"/>
    <s v="No"/>
    <n v="385200.2"/>
    <s v="ASALARIADO"/>
    <n v="27"/>
  </r>
  <r>
    <n v="2709"/>
    <s v="HOMBRE"/>
    <n v="507944"/>
    <s v="TRABAJADOR INDEPENDIENTE"/>
    <s v="SECTOR PRIVADO"/>
    <s v="SI"/>
    <x v="1"/>
    <s v="SI"/>
    <n v="54"/>
    <s v="No"/>
    <s v="No"/>
    <n v="507944"/>
    <s v="TRABAJADOR INDEPENDIENTE"/>
    <n v="54"/>
  </r>
  <r>
    <n v="2710"/>
    <s v="HOMBRE"/>
    <n v="1196608"/>
    <s v="ASALARIADO"/>
    <s v="SECTOR PRIVADO"/>
    <s v="SI"/>
    <x v="0"/>
    <s v="NO"/>
    <n v="33"/>
    <s v="No"/>
    <s v="No"/>
    <n v="1196608"/>
    <s v="ASALARIADO"/>
    <n v="33"/>
  </r>
  <r>
    <n v="2711"/>
    <s v="HOMBRE"/>
    <n v="388315.75"/>
    <s v="ASALARIADO"/>
    <s v="SECTOR PRIVADO"/>
    <s v="SI"/>
    <x v="0"/>
    <s v="NO"/>
    <n v="59"/>
    <s v="No"/>
    <s v="No"/>
    <n v="388315.75"/>
    <s v="ASALARIADO"/>
    <n v="59"/>
  </r>
  <r>
    <n v="2712"/>
    <s v="MUJER"/>
    <n v="2109522.85"/>
    <s v="ASALARIADO"/>
    <s v="SECTOR PUBLICO"/>
    <s v="SI"/>
    <x v="0"/>
    <s v="NO"/>
    <n v="45"/>
    <s v="No"/>
    <s v="No"/>
    <n v="2109522.85"/>
    <s v="ASALARIADO"/>
    <n v="45"/>
  </r>
  <r>
    <n v="2713"/>
    <s v="HOMBRE"/>
    <n v="297046"/>
    <s v="ASEGURADO VOLUNTARIO"/>
    <s v="SECTOR PRIVADO"/>
    <s v="SI"/>
    <x v="1"/>
    <s v="SI"/>
    <n v="46"/>
    <s v="No"/>
    <s v="No"/>
    <n v="297046"/>
    <s v="ASEGURADO VOLUNTARIO"/>
    <n v="46"/>
  </r>
  <r>
    <n v="2714"/>
    <s v="HOMBRE"/>
    <n v="389232"/>
    <s v="ASALARIADO"/>
    <s v="SECTOR PRIVADO"/>
    <s v="SI"/>
    <x v="0"/>
    <s v="NO"/>
    <n v="39"/>
    <s v="No"/>
    <s v="No"/>
    <n v="389232"/>
    <s v="ASALARIADO"/>
    <n v="39"/>
  </r>
  <r>
    <n v="2715"/>
    <s v="MUJER"/>
    <n v="746903"/>
    <s v="ASALARIADO"/>
    <s v="SECTOR PUBLICO"/>
    <s v="SI"/>
    <x v="0"/>
    <s v="SI"/>
    <n v="31"/>
    <s v="No"/>
    <s v="No"/>
    <n v="746903"/>
    <s v="ASALARIADO"/>
    <n v="31"/>
  </r>
  <r>
    <n v="2716"/>
    <s v="HOMBRE"/>
    <n v="362250"/>
    <s v="ASALARIADO"/>
    <s v="SECTOR PRIVADO"/>
    <s v="SI"/>
    <x v="0"/>
    <s v="NO"/>
    <n v="44"/>
    <s v="No"/>
    <s v="No"/>
    <n v="362250"/>
    <s v="ASALARIADO"/>
    <n v="44"/>
  </r>
  <r>
    <n v="2717"/>
    <s v="HOMBRE"/>
    <n v="278030"/>
    <s v="CONVENIOS ESPECIALES DE TRABAJADORES INDEPENDIENTES"/>
    <s v="SECTOR PRIVADO"/>
    <s v="SI"/>
    <x v="0"/>
    <s v="NO"/>
    <n v="30"/>
    <s v="No"/>
    <s v="No"/>
    <n v="278030"/>
    <s v="CONVENIOS ESPECIALES DE TRABAJADORES INDEPENDIENTES"/>
    <n v="30"/>
  </r>
  <r>
    <n v="2718"/>
    <s v="MUJER"/>
    <n v="250000"/>
    <s v="ASALARIADO"/>
    <s v="SECTOR PRIVADO"/>
    <s v="SI"/>
    <x v="1"/>
    <s v="SI"/>
    <n v="54"/>
    <s v="No"/>
    <s v="No"/>
    <n v="250000"/>
    <s v="ASALARIADO"/>
    <n v="54"/>
  </r>
  <r>
    <n v="2719"/>
    <s v="MUJER"/>
    <n v="297046"/>
    <s v="ASEGURADO VOLUNTARIO"/>
    <s v="SECTOR PRIVADO"/>
    <s v="SI"/>
    <x v="1"/>
    <s v="NO"/>
    <n v="44"/>
    <s v="No"/>
    <s v="No"/>
    <n v="297046"/>
    <s v="ASEGURADO VOLUNTARIO"/>
    <n v="44"/>
  </r>
  <r>
    <n v="2720"/>
    <s v="MUJER"/>
    <n v="120000"/>
    <s v="ASALARIADO"/>
    <s v="SECTOR PRIVADO"/>
    <s v="SI"/>
    <x v="0"/>
    <s v="SI"/>
    <n v="55"/>
    <s v="No"/>
    <s v="No"/>
    <n v="120000"/>
    <s v="ASALARIADO"/>
    <n v="55"/>
  </r>
  <r>
    <n v="2721"/>
    <s v="MUJER"/>
    <n v="315617"/>
    <s v="ASEGURADO VOLUNTARIO"/>
    <s v="SECTOR PRIVADO"/>
    <s v="SI"/>
    <x v="0"/>
    <s v="NO"/>
    <n v="65"/>
    <s v="No"/>
    <s v="No"/>
    <n v="315617"/>
    <s v="ASEGURADO VOLUNTARIO"/>
    <n v="65"/>
  </r>
  <r>
    <n v="2722"/>
    <s v="HOMBRE"/>
    <n v="1034183.15"/>
    <s v="ASALARIADO"/>
    <s v="SECTOR PRIVADO"/>
    <s v="SI"/>
    <x v="0"/>
    <s v="NO"/>
    <n v="28"/>
    <s v="No"/>
    <s v="No"/>
    <n v="1034183.15"/>
    <s v="ASALARIADO"/>
    <n v="28"/>
  </r>
  <r>
    <n v="2723"/>
    <s v="HOMBRE"/>
    <n v="484022.45"/>
    <s v="ASALARIADO"/>
    <s v="SECTOR PRIVADO"/>
    <s v="SI"/>
    <x v="0"/>
    <s v="NO"/>
    <n v="42"/>
    <s v="No"/>
    <s v="No"/>
    <n v="484022.45"/>
    <s v="ASALARIADO"/>
    <n v="42"/>
  </r>
  <r>
    <n v="2724"/>
    <s v="MUJER"/>
    <n v="200000"/>
    <s v="ASALARIADO"/>
    <s v="SECTOR PRIVADO"/>
    <s v="SI"/>
    <x v="1"/>
    <s v="NO"/>
    <n v="53"/>
    <s v="No"/>
    <s v="No"/>
    <n v="200000"/>
    <s v="ASALARIADO"/>
    <n v="53"/>
  </r>
  <r>
    <n v="2725"/>
    <s v="HOMBRE"/>
    <n v="594092"/>
    <s v="TRABAJADOR INDEPENDIENTE"/>
    <s v="SECTOR PRIVADO"/>
    <s v="SI"/>
    <x v="0"/>
    <s v="SI"/>
    <n v="67"/>
    <s v="No"/>
    <s v="No"/>
    <n v="594092"/>
    <s v="TRABAJADOR INDEPENDIENTE"/>
    <n v="67"/>
  </r>
  <r>
    <n v="2726"/>
    <s v="HOMBRE"/>
    <n v="501950.24"/>
    <s v="ASALARIADO"/>
    <s v="SECTOR PRIVADO"/>
    <s v="SI"/>
    <x v="0"/>
    <s v="NO"/>
    <n v="46"/>
    <s v="No"/>
    <s v="No"/>
    <n v="501950.24"/>
    <s v="ASALARIADO"/>
    <n v="46"/>
  </r>
  <r>
    <n v="2727"/>
    <s v="HOMBRE"/>
    <n v="297046"/>
    <s v="ASEGURADO VOLUNTARIO"/>
    <s v="SECTOR PRIVADO"/>
    <s v="SI"/>
    <x v="0"/>
    <s v="NO"/>
    <n v="46"/>
    <s v="No"/>
    <s v="No"/>
    <n v="297046"/>
    <s v="ASEGURADO VOLUNTARIO"/>
    <n v="46"/>
  </r>
  <r>
    <n v="2728"/>
    <s v="HOMBRE"/>
    <n v="360061"/>
    <s v="ASALARIADO"/>
    <s v="SECTOR PRIVADO"/>
    <s v="SI"/>
    <x v="0"/>
    <s v="NO"/>
    <n v="32"/>
    <s v="No"/>
    <s v="No"/>
    <n v="360061"/>
    <s v="ASALARIADO"/>
    <n v="32"/>
  </r>
  <r>
    <n v="2729"/>
    <s v="MUJER"/>
    <n v="350325"/>
    <s v="ASALARIADO"/>
    <s v="SECTOR PRIVADO"/>
    <s v="SI"/>
    <x v="0"/>
    <s v="NO"/>
    <n v="27"/>
    <s v="No"/>
    <s v="No"/>
    <n v="350325"/>
    <s v="ASALARIADO"/>
    <n v="27"/>
  </r>
  <r>
    <n v="2730"/>
    <s v="HOMBRE"/>
    <n v="687802.61"/>
    <s v="ASALARIADO"/>
    <s v="SECTOR PRIVADO"/>
    <s v="SI"/>
    <x v="1"/>
    <s v="NO"/>
    <n v="47"/>
    <s v="No"/>
    <s v="No"/>
    <n v="687802.61"/>
    <s v="ASALARIADO"/>
    <n v="47"/>
  </r>
  <r>
    <n v="2731"/>
    <s v="MUJER"/>
    <n v="300000"/>
    <s v="ASALARIADO"/>
    <s v="SECTOR PRIVADO"/>
    <s v="SI"/>
    <x v="0"/>
    <s v="NO"/>
    <n v="43"/>
    <s v="No"/>
    <s v="No"/>
    <n v="300000"/>
    <s v="ASALARIADO"/>
    <n v="43"/>
  </r>
  <r>
    <n v="2732"/>
    <s v="HOMBRE"/>
    <n v="473527.9"/>
    <s v="ASALARIADO"/>
    <s v="SECTOR PRIVADO"/>
    <s v="SI"/>
    <x v="0"/>
    <s v="NO"/>
    <n v="29"/>
    <s v="No"/>
    <s v="No"/>
    <n v="473527.9"/>
    <s v="ASALARIADO"/>
    <n v="29"/>
  </r>
  <r>
    <n v="2733"/>
    <s v="HOMBRE"/>
    <n v="404467"/>
    <s v="ASEGURADO VOLUNTARIO"/>
    <s v="SECTOR PRIVADO"/>
    <s v="SI"/>
    <x v="0"/>
    <s v="NO"/>
    <n v="62"/>
    <s v="No"/>
    <s v="No"/>
    <n v="404467"/>
    <s v="ASEGURADO VOLUNTARIO"/>
    <n v="62"/>
  </r>
  <r>
    <n v="2734"/>
    <s v="MUJER"/>
    <n v="681958.86"/>
    <s v="ASALARIADO"/>
    <s v="SECTOR PRIVADO"/>
    <s v="SI"/>
    <x v="0"/>
    <s v="NO"/>
    <n v="28"/>
    <s v="No"/>
    <s v="No"/>
    <n v="681958.86"/>
    <s v="ASALARIADO"/>
    <n v="28"/>
  </r>
  <r>
    <n v="2735"/>
    <s v="HOMBRE"/>
    <n v="1109112"/>
    <s v="ASALARIADO"/>
    <s v="SECTOR PUBLICO"/>
    <s v="SI"/>
    <x v="0"/>
    <s v="NO"/>
    <n v="32"/>
    <s v="No"/>
    <s v="No"/>
    <n v="1109112"/>
    <s v="ASALARIADO"/>
    <n v="32"/>
  </r>
  <r>
    <n v="2736"/>
    <s v="HOMBRE"/>
    <n v="356025"/>
    <s v="ASALARIADO"/>
    <s v="SECTOR PRIVADO"/>
    <s v="SI"/>
    <x v="0"/>
    <s v="NO"/>
    <n v="22"/>
    <s v="No"/>
    <s v="No"/>
    <n v="356025"/>
    <s v="ASALARIADO"/>
    <n v="22"/>
  </r>
  <r>
    <n v="2737"/>
    <s v="HOMBRE"/>
    <n v="513238.95"/>
    <s v="ASALARIADO"/>
    <s v="SECTOR PRIVADO"/>
    <s v="SI"/>
    <x v="0"/>
    <s v="NO"/>
    <n v="34"/>
    <s v="No"/>
    <s v="No"/>
    <n v="513238.95"/>
    <s v="ASALARIADO"/>
    <n v="34"/>
  </r>
  <r>
    <n v="2738"/>
    <s v="HOMBRE"/>
    <n v="278030"/>
    <s v="CONVENIOS ESPECIALES DE ASEGURADOS VOLUNTARIOS"/>
    <s v="SECTOR PRIVADO"/>
    <s v="SI"/>
    <x v="1"/>
    <s v="NO"/>
    <n v="27"/>
    <s v="No"/>
    <s v="No"/>
    <n v="278030"/>
    <s v="CONVENIOS ESPECIALES DE ASEGURADOS VOLUNTARIOS"/>
    <n v="27"/>
  </r>
  <r>
    <n v="2739"/>
    <s v="MUJER"/>
    <n v="141510.17000000001"/>
    <s v="PENSIONADOS EN SU PROPIO SISTEMA"/>
    <s v="SECTOR PUBLICO"/>
    <s v="SI"/>
    <x v="0"/>
    <s v="NO"/>
    <n v="85"/>
    <s v="No"/>
    <s v="No"/>
    <n v="141510.17000000001"/>
    <s v="PENSIONADOS EN SU PROPIO SISTEMA"/>
    <n v="85"/>
  </r>
  <r>
    <n v="2740"/>
    <s v="MUJER"/>
    <n v="135000"/>
    <s v="ASALARIADO"/>
    <s v="SECTOR PRIVADO"/>
    <s v="SI"/>
    <x v="0"/>
    <s v="SI"/>
    <n v="37"/>
    <s v="No"/>
    <s v="No"/>
    <n v="135000"/>
    <s v="ASALARIADO"/>
    <n v="37"/>
  </r>
  <r>
    <n v="2741"/>
    <s v="HOMBRE"/>
    <n v="6787104.5199999996"/>
    <s v="ASALARIADO"/>
    <s v="SECTOR PUBLICO"/>
    <s v="SI"/>
    <x v="0"/>
    <s v="NO"/>
    <n v="56"/>
    <s v="Atípico"/>
    <s v="No"/>
    <n v="6787104.5199999996"/>
    <s v="ASALARIADO"/>
    <n v="56"/>
  </r>
  <r>
    <n v="2742"/>
    <s v="MUJER"/>
    <n v="777494.45"/>
    <s v="ASALARIADO"/>
    <s v="SECTOR PUBLICO"/>
    <s v="SI"/>
    <x v="0"/>
    <s v="NO"/>
    <n v="32"/>
    <s v="No"/>
    <s v="No"/>
    <n v="777494.45"/>
    <s v="ASALARIADO"/>
    <n v="32"/>
  </r>
  <r>
    <n v="2743"/>
    <s v="HOMBRE"/>
    <n v="550491"/>
    <s v="ASALARIADO"/>
    <s v="SECTOR PRIVADO"/>
    <s v="SI"/>
    <x v="0"/>
    <s v="NO"/>
    <n v="45"/>
    <s v="No"/>
    <s v="No"/>
    <n v="550491"/>
    <s v="ASALARIADO"/>
    <n v="45"/>
  </r>
  <r>
    <n v="2744"/>
    <s v="MUJER"/>
    <n v="298018"/>
    <s v="ASEGURADO VOLUNTARIO"/>
    <s v="SECTOR PRIVADO"/>
    <s v="SI"/>
    <x v="1"/>
    <s v="NO"/>
    <n v="51"/>
    <s v="No"/>
    <s v="No"/>
    <n v="298018"/>
    <s v="ASEGURADO VOLUNTARIO"/>
    <n v="51"/>
  </r>
  <r>
    <n v="2745"/>
    <s v="HOMBRE"/>
    <n v="802400"/>
    <s v="ASALARIADO"/>
    <s v="SECTOR PRIVADO"/>
    <s v="SI"/>
    <x v="0"/>
    <s v="NO"/>
    <n v="39"/>
    <s v="No"/>
    <s v="No"/>
    <n v="802400"/>
    <s v="ASALARIADO"/>
    <n v="39"/>
  </r>
  <r>
    <n v="2746"/>
    <s v="MUJER"/>
    <n v="270000"/>
    <s v="ASALARIADO"/>
    <s v="SECTOR PRIVADO"/>
    <s v="SI"/>
    <x v="1"/>
    <s v="NO"/>
    <n v="28"/>
    <s v="No"/>
    <s v="No"/>
    <n v="270000"/>
    <s v="ASALARIADO"/>
    <n v="28"/>
  </r>
  <r>
    <n v="2747"/>
    <s v="HOMBRE"/>
    <n v="296700"/>
    <s v="ASALARIADO"/>
    <s v="SECTOR PRIVADO"/>
    <s v="SI"/>
    <x v="0"/>
    <s v="NO"/>
    <n v="31"/>
    <s v="No"/>
    <s v="No"/>
    <n v="296700"/>
    <s v="ASALARIADO"/>
    <n v="31"/>
  </r>
  <r>
    <n v="2748"/>
    <s v="MUJER"/>
    <n v="1332247"/>
    <s v="ASALARIADO"/>
    <s v="SECTOR PUBLICO"/>
    <s v="SI"/>
    <x v="0"/>
    <s v="NO"/>
    <n v="33"/>
    <s v="No"/>
    <s v="No"/>
    <n v="1332247"/>
    <s v="ASALARIADO"/>
    <n v="33"/>
  </r>
  <r>
    <n v="2749"/>
    <s v="MUJER"/>
    <n v="327400"/>
    <s v="ASALARIADO"/>
    <s v="SECTOR PRIVADO"/>
    <s v="SI"/>
    <x v="0"/>
    <s v="NO"/>
    <n v="35"/>
    <s v="No"/>
    <s v="No"/>
    <n v="327400"/>
    <s v="ASALARIADO"/>
    <n v="35"/>
  </r>
  <r>
    <n v="2750"/>
    <s v="HOMBRE"/>
    <n v="454803"/>
    <s v="ASALARIADO"/>
    <s v="SECTOR PRIVADO"/>
    <s v="SI"/>
    <x v="0"/>
    <s v="NO"/>
    <n v="26"/>
    <s v="No"/>
    <s v="No"/>
    <n v="454803"/>
    <s v="ASALARIADO"/>
    <n v="26"/>
  </r>
  <r>
    <n v="2751"/>
    <s v="MUJER"/>
    <n v="297045"/>
    <s v="TRABAJADOR INDEPENDIENTE"/>
    <s v="SECTOR PRIVADO"/>
    <s v="SI"/>
    <x v="0"/>
    <s v="NO"/>
    <n v="53"/>
    <s v="No"/>
    <s v="No"/>
    <n v="297045"/>
    <s v="TRABAJADOR INDEPENDIENTE"/>
    <n v="53"/>
  </r>
  <r>
    <n v="2752"/>
    <s v="HOMBRE"/>
    <n v="310544"/>
    <s v="TRABAJADOR INDEPENDIENTE"/>
    <s v="SECTOR PRIVADO"/>
    <s v="SI"/>
    <x v="0"/>
    <s v="SI"/>
    <n v="42"/>
    <s v="No"/>
    <s v="No"/>
    <n v="310544"/>
    <s v="TRABAJADOR INDEPENDIENTE"/>
    <n v="42"/>
  </r>
  <r>
    <n v="2753"/>
    <s v="MUJER"/>
    <n v="1402150.95"/>
    <s v="ASALARIADO"/>
    <s v="SECTOR PRIVADO"/>
    <s v="SI"/>
    <x v="0"/>
    <s v="NO"/>
    <n v="32"/>
    <s v="No"/>
    <s v="No"/>
    <n v="1402150.95"/>
    <s v="ASALARIADO"/>
    <n v="32"/>
  </r>
  <r>
    <n v="2754"/>
    <s v="MUJER"/>
    <n v="812430"/>
    <s v="ASALARIADO"/>
    <s v="SECTOR PRIVADO"/>
    <s v="SI"/>
    <x v="0"/>
    <s v="NO"/>
    <n v="27"/>
    <s v="No"/>
    <s v="No"/>
    <n v="812430"/>
    <s v="ASALARIADO"/>
    <n v="27"/>
  </r>
  <r>
    <n v="2755"/>
    <s v="HOMBRE"/>
    <n v="610243.4"/>
    <s v="ASALARIADO"/>
    <s v="SECTOR PRIVADO"/>
    <s v="SI"/>
    <x v="0"/>
    <s v="NO"/>
    <n v="52"/>
    <s v="No"/>
    <s v="No"/>
    <n v="610243.4"/>
    <s v="ASALARIADO"/>
    <n v="52"/>
  </r>
  <r>
    <n v="2756"/>
    <s v="HOMBRE"/>
    <n v="129133.33"/>
    <s v="ASALARIADO"/>
    <s v="SECTOR PRIVADO"/>
    <s v="SI"/>
    <x v="0"/>
    <s v="NO"/>
    <n v="35"/>
    <s v="No"/>
    <s v="No"/>
    <n v="129133.33"/>
    <s v="ASALARIADO"/>
    <n v="35"/>
  </r>
  <r>
    <n v="2757"/>
    <s v="HOMBRE"/>
    <n v="1119534"/>
    <s v="TRABAJADOR INDEPENDIENTE"/>
    <s v="SECTOR PRIVADO"/>
    <s v="SI"/>
    <x v="1"/>
    <s v="SI"/>
    <n v="53"/>
    <s v="No"/>
    <s v="No"/>
    <n v="1119534"/>
    <s v="TRABAJADOR INDEPENDIENTE"/>
    <n v="53"/>
  </r>
  <r>
    <n v="2758"/>
    <s v="MUJER"/>
    <n v="302010"/>
    <s v="TRABAJADOR INDEPENDIENTE"/>
    <s v="SECTOR PRIVADO"/>
    <s v="SI"/>
    <x v="0"/>
    <s v="NO"/>
    <n v="24"/>
    <s v="No"/>
    <s v="No"/>
    <n v="302010"/>
    <s v="TRABAJADOR INDEPENDIENTE"/>
    <n v="24"/>
  </r>
  <r>
    <n v="2759"/>
    <s v="MUJER"/>
    <n v="325000"/>
    <s v="ASALARIADO"/>
    <s v="SECTOR PRIVADO"/>
    <s v="SI"/>
    <x v="1"/>
    <s v="NO"/>
    <n v="24"/>
    <s v="No"/>
    <s v="No"/>
    <n v="325000"/>
    <s v="ASALARIADO"/>
    <n v="24"/>
  </r>
  <r>
    <n v="2760"/>
    <s v="HOMBRE"/>
    <n v="278030"/>
    <s v="CONVENIOS ESPECIALES DE TRABAJADORES INDEPENDIENTES"/>
    <s v="SECTOR PRIVADO"/>
    <s v="SI"/>
    <x v="0"/>
    <s v="NO"/>
    <n v="24"/>
    <s v="No"/>
    <s v="No"/>
    <n v="278030"/>
    <s v="CONVENIOS ESPECIALES DE TRABAJADORES INDEPENDIENTES"/>
    <n v="24"/>
  </r>
  <r>
    <n v="2761"/>
    <s v="MUJER"/>
    <n v="359544.27"/>
    <s v="CONVENIOS ESPECIALES DE ASEGURADOS VOLUNTARIOS"/>
    <s v="SECTOR PRIVADO"/>
    <s v="SI"/>
    <x v="1"/>
    <s v="NO"/>
    <n v="66"/>
    <s v="No"/>
    <s v="No"/>
    <n v="359544.27"/>
    <s v="CONVENIOS ESPECIALES DE ASEGURADOS VOLUNTARIOS"/>
    <n v="66"/>
  </r>
  <r>
    <n v="2762"/>
    <s v="HOMBRE"/>
    <n v="680000"/>
    <s v="ASALARIADO"/>
    <s v="SECTOR PRIVADO"/>
    <s v="SI"/>
    <x v="0"/>
    <s v="NO"/>
    <n v="33"/>
    <s v="No"/>
    <s v="No"/>
    <n v="680000"/>
    <s v="ASALARIADO"/>
    <n v="33"/>
  </r>
  <r>
    <n v="2763"/>
    <s v="MUJER"/>
    <n v="610000"/>
    <s v="ASALARIADO"/>
    <s v="SECTOR PRIVADO"/>
    <s v="SI"/>
    <x v="0"/>
    <s v="NO"/>
    <n v="30"/>
    <s v="No"/>
    <s v="No"/>
    <n v="610000"/>
    <s v="ASALARIADO"/>
    <n v="30"/>
  </r>
  <r>
    <n v="2764"/>
    <s v="HOMBRE"/>
    <n v="477307.36"/>
    <s v="ASALARIADO"/>
    <s v="SECTOR PRIVADO"/>
    <s v="SI"/>
    <x v="0"/>
    <s v="NO"/>
    <n v="63"/>
    <s v="No"/>
    <s v="No"/>
    <n v="477307.36"/>
    <s v="ASALARIADO"/>
    <n v="63"/>
  </r>
  <r>
    <n v="2765"/>
    <s v="HOMBRE"/>
    <n v="385938"/>
    <s v="ASALARIADO"/>
    <s v="SECTOR PRIVADO"/>
    <s v="SI"/>
    <x v="0"/>
    <s v="SI"/>
    <n v="51"/>
    <s v="No"/>
    <s v="No"/>
    <n v="385938"/>
    <s v="ASALARIADO"/>
    <n v="51"/>
  </r>
  <r>
    <n v="2766"/>
    <s v="MUJER"/>
    <n v="450000"/>
    <s v="ASALARIADO"/>
    <s v="SECTOR PRIVADO"/>
    <s v="SI"/>
    <x v="1"/>
    <s v="NO"/>
    <n v="29"/>
    <s v="No"/>
    <s v="No"/>
    <n v="450000"/>
    <s v="ASALARIADO"/>
    <n v="29"/>
  </r>
  <r>
    <n v="2767"/>
    <s v="HOMBRE"/>
    <n v="359544.27"/>
    <s v="CONVENIOS ESPECIALES DE ASEGURADOS VOLUNTARIOS"/>
    <s v="SECTOR PRIVADO"/>
    <s v="SI"/>
    <x v="1"/>
    <s v="NO"/>
    <n v="59"/>
    <s v="No"/>
    <s v="No"/>
    <n v="359544.27"/>
    <s v="CONVENIOS ESPECIALES DE ASEGURADOS VOLUNTARIOS"/>
    <n v="59"/>
  </r>
  <r>
    <n v="2768"/>
    <s v="HOMBRE"/>
    <n v="759569.6"/>
    <s v="ASALARIADO"/>
    <s v="SECTOR PUBLICO"/>
    <s v="SI"/>
    <x v="0"/>
    <s v="NO"/>
    <n v="34"/>
    <s v="No"/>
    <s v="No"/>
    <n v="759569.6"/>
    <s v="ASALARIADO"/>
    <n v="34"/>
  </r>
  <r>
    <n v="2769"/>
    <s v="MUJER"/>
    <n v="894532"/>
    <s v="ASALARIADO"/>
    <s v="SECTOR PUBLICO"/>
    <s v="SI"/>
    <x v="0"/>
    <s v="SI"/>
    <n v="44"/>
    <s v="No"/>
    <s v="No"/>
    <n v="894532"/>
    <s v="ASALARIADO"/>
    <n v="44"/>
  </r>
  <r>
    <n v="2770"/>
    <s v="HOMBRE"/>
    <n v="117186.67"/>
    <s v="ASALARIADO"/>
    <s v="SECTOR PRIVADO"/>
    <s v="SI"/>
    <x v="0"/>
    <s v="NO"/>
    <n v="25"/>
    <s v="No"/>
    <s v="No"/>
    <n v="117186.67"/>
    <s v="ASALARIADO"/>
    <n v="25"/>
  </r>
  <r>
    <n v="2771"/>
    <s v="MUJER"/>
    <n v="1314609"/>
    <s v="ASALARIADO"/>
    <s v="SECTOR PUBLICO"/>
    <s v="SI"/>
    <x v="0"/>
    <s v="NO"/>
    <n v="48"/>
    <s v="No"/>
    <s v="No"/>
    <n v="1314609"/>
    <s v="ASALARIADO"/>
    <n v="48"/>
  </r>
  <r>
    <n v="2772"/>
    <s v="MUJER"/>
    <n v="298925"/>
    <s v="TRABAJADOR INDEPENDIENTE"/>
    <s v="SECTOR PRIVADO"/>
    <s v="SI"/>
    <x v="1"/>
    <s v="SI"/>
    <n v="28"/>
    <s v="No"/>
    <s v="No"/>
    <n v="298925"/>
    <s v="TRABAJADOR INDEPENDIENTE"/>
    <n v="28"/>
  </r>
  <r>
    <n v="2773"/>
    <s v="HOMBRE"/>
    <n v="410982"/>
    <s v="ASALARIADO"/>
    <s v="SECTOR PRIVADO"/>
    <s v="SI"/>
    <x v="0"/>
    <s v="NO"/>
    <n v="30"/>
    <s v="No"/>
    <s v="No"/>
    <n v="410982"/>
    <s v="ASALARIADO"/>
    <n v="30"/>
  </r>
  <r>
    <n v="2774"/>
    <s v="MUJER"/>
    <n v="1511127"/>
    <s v="ASALARIADO"/>
    <s v="SECTOR PUBLICO"/>
    <s v="SI"/>
    <x v="0"/>
    <s v="NO"/>
    <n v="36"/>
    <s v="No"/>
    <s v="No"/>
    <n v="1511127"/>
    <s v="ASALARIADO"/>
    <n v="36"/>
  </r>
  <r>
    <n v="2775"/>
    <s v="MUJER"/>
    <n v="361080"/>
    <s v="ASALARIADO"/>
    <s v="SECTOR PRIVADO"/>
    <s v="SI"/>
    <x v="0"/>
    <s v="NO"/>
    <n v="29"/>
    <s v="No"/>
    <s v="No"/>
    <n v="361080"/>
    <s v="ASALARIADO"/>
    <n v="29"/>
  </r>
  <r>
    <n v="2776"/>
    <s v="HOMBRE"/>
    <n v="2676486.65"/>
    <s v="ASALARIADO"/>
    <s v="SECTOR PRIVADO"/>
    <s v="SI"/>
    <x v="0"/>
    <s v="NO"/>
    <n v="26"/>
    <s v="Atípico"/>
    <s v="No"/>
    <n v="2676486.65"/>
    <s v="ASALARIADO"/>
    <n v="26"/>
  </r>
  <r>
    <n v="2777"/>
    <s v="MUJER"/>
    <n v="298482"/>
    <s v="TRABAJADOR INDEPENDIENTE"/>
    <s v="SECTOR PRIVADO"/>
    <s v="SI"/>
    <x v="0"/>
    <s v="NO"/>
    <n v="47"/>
    <s v="No"/>
    <s v="No"/>
    <n v="298482"/>
    <s v="TRABAJADOR INDEPENDIENTE"/>
    <n v="47"/>
  </r>
  <r>
    <n v="2778"/>
    <s v="HOMBRE"/>
    <n v="1603638.49"/>
    <s v="ASALARIADO"/>
    <s v="SECTOR PRIVADO"/>
    <s v="SI"/>
    <x v="0"/>
    <s v="NO"/>
    <n v="43"/>
    <s v="No"/>
    <s v="No"/>
    <n v="1603638.49"/>
    <s v="ASALARIADO"/>
    <n v="43"/>
  </r>
  <r>
    <n v="2779"/>
    <s v="HOMBRE"/>
    <n v="757822.41"/>
    <s v="ASALARIADO"/>
    <s v="SECTOR PRIVADO"/>
    <s v="SI"/>
    <x v="0"/>
    <s v="NO"/>
    <n v="31"/>
    <s v="No"/>
    <s v="No"/>
    <n v="757822.41"/>
    <s v="ASALARIADO"/>
    <n v="31"/>
  </r>
  <r>
    <n v="2780"/>
    <s v="MUJER"/>
    <n v="298000"/>
    <s v="TRABAJADOR INDEPENDIENTE"/>
    <s v="SECTOR PRIVADO"/>
    <s v="SI"/>
    <x v="0"/>
    <s v="NO"/>
    <n v="23"/>
    <s v="No"/>
    <s v="No"/>
    <n v="298000"/>
    <s v="TRABAJADOR INDEPENDIENTE"/>
    <n v="23"/>
  </r>
  <r>
    <n v="2781"/>
    <s v="MUJER"/>
    <n v="300018"/>
    <s v="TRABAJADOR INDEPENDIENTE"/>
    <s v="SECTOR PRIVADO"/>
    <s v="SI"/>
    <x v="1"/>
    <s v="SI"/>
    <n v="49"/>
    <s v="No"/>
    <s v="No"/>
    <n v="300018"/>
    <s v="TRABAJADOR INDEPENDIENTE"/>
    <n v="49"/>
  </r>
  <r>
    <n v="2782"/>
    <s v="HOMBRE"/>
    <n v="651569.96"/>
    <s v="ASALARIADO"/>
    <s v="SECTOR PRIVADO"/>
    <s v="SI"/>
    <x v="0"/>
    <s v="NO"/>
    <n v="33"/>
    <s v="No"/>
    <s v="No"/>
    <n v="651569.96"/>
    <s v="ASALARIADO"/>
    <n v="33"/>
  </r>
  <r>
    <n v="2783"/>
    <s v="MUJER"/>
    <n v="359544.27"/>
    <s v="CONVENIOS ESPECIALES DE ASEGURADOS VOLUNTARIOS"/>
    <s v="SECTOR PRIVADO"/>
    <s v="SI"/>
    <x v="1"/>
    <s v="NO"/>
    <n v="47"/>
    <s v="No"/>
    <s v="No"/>
    <n v="359544.27"/>
    <s v="CONVENIOS ESPECIALES DE ASEGURADOS VOLUNTARIOS"/>
    <n v="47"/>
  </r>
  <r>
    <n v="2784"/>
    <s v="MUJER"/>
    <n v="554128"/>
    <s v="ASALARIADO"/>
    <s v="SECTOR PUBLICO"/>
    <s v="SI"/>
    <x v="0"/>
    <s v="NO"/>
    <n v="26"/>
    <s v="No"/>
    <s v="No"/>
    <n v="554128"/>
    <s v="ASALARIADO"/>
    <n v="26"/>
  </r>
  <r>
    <n v="2785"/>
    <s v="HOMBRE"/>
    <n v="493352.64"/>
    <s v="ASALARIADO"/>
    <s v="SECTOR PRIVADO"/>
    <s v="SI"/>
    <x v="0"/>
    <s v="NO"/>
    <n v="25"/>
    <s v="No"/>
    <s v="No"/>
    <n v="493352.64"/>
    <s v="ASALARIADO"/>
    <n v="25"/>
  </r>
  <r>
    <n v="2786"/>
    <s v="HOMBRE"/>
    <n v="264600"/>
    <s v="ASALARIADO"/>
    <s v="SECTOR PRIVADO"/>
    <s v="SI"/>
    <x v="0"/>
    <s v="NO"/>
    <n v="30"/>
    <s v="No"/>
    <s v="No"/>
    <n v="264600"/>
    <s v="ASALARIADO"/>
    <n v="30"/>
  </r>
  <r>
    <n v="2787"/>
    <s v="MUJER"/>
    <n v="681931.83"/>
    <s v="ASALARIADO"/>
    <s v="SECTOR PRIVADO"/>
    <s v="SI"/>
    <x v="0"/>
    <s v="NO"/>
    <n v="34"/>
    <s v="No"/>
    <s v="No"/>
    <n v="681931.83"/>
    <s v="ASALARIADO"/>
    <n v="34"/>
  </r>
  <r>
    <n v="2788"/>
    <s v="MUJER"/>
    <n v="278030"/>
    <s v="CONVENIOS ESPECIALES DE TRABAJADORES INDEPENDIENTES"/>
    <s v="SECTOR PRIVADO"/>
    <s v="SI"/>
    <x v="0"/>
    <s v="NO"/>
    <n v="25"/>
    <s v="No"/>
    <s v="No"/>
    <n v="278030"/>
    <s v="CONVENIOS ESPECIALES DE TRABAJADORES INDEPENDIENTES"/>
    <n v="25"/>
  </r>
  <r>
    <n v="2789"/>
    <s v="MUJER"/>
    <n v="1725833"/>
    <s v="ASALARIADO"/>
    <s v="SECTOR PUBLICO"/>
    <s v="SI"/>
    <x v="0"/>
    <s v="NO"/>
    <n v="54"/>
    <s v="No"/>
    <s v="No"/>
    <n v="1725833"/>
    <s v="ASALARIADO"/>
    <n v="54"/>
  </r>
  <r>
    <n v="2790"/>
    <s v="HOMBRE"/>
    <n v="1213114.5"/>
    <s v="ASALARIADO"/>
    <s v="SECTOR PUBLICO"/>
    <s v="SI"/>
    <x v="0"/>
    <s v="NO"/>
    <n v="39"/>
    <s v="No"/>
    <s v="No"/>
    <n v="1213114.5"/>
    <s v="ASALARIADO"/>
    <n v="39"/>
  </r>
  <r>
    <n v="2791"/>
    <s v="MUJER"/>
    <n v="335772"/>
    <s v="ASALARIADO"/>
    <s v="SECTOR PUBLICO"/>
    <s v="SI"/>
    <x v="0"/>
    <s v="SI"/>
    <n v="51"/>
    <s v="No"/>
    <s v="No"/>
    <n v="335772"/>
    <s v="ASALARIADO"/>
    <n v="51"/>
  </r>
  <r>
    <n v="2792"/>
    <s v="MUJER"/>
    <n v="497847.64"/>
    <s v="ASALARIADO"/>
    <s v="SECTOR PRIVADO"/>
    <s v="SI"/>
    <x v="0"/>
    <s v="NO"/>
    <n v="45"/>
    <s v="No"/>
    <s v="No"/>
    <n v="497847.64"/>
    <s v="ASALARIADO"/>
    <n v="45"/>
  </r>
  <r>
    <n v="2793"/>
    <s v="HOMBRE"/>
    <n v="480488"/>
    <s v="ASALARIADO"/>
    <s v="SECTOR PRIVADO"/>
    <s v="SI"/>
    <x v="1"/>
    <s v="NO"/>
    <n v="23"/>
    <s v="No"/>
    <s v="No"/>
    <n v="480488"/>
    <s v="ASALARIADO"/>
    <n v="23"/>
  </r>
  <r>
    <n v="2794"/>
    <s v="HOMBRE"/>
    <n v="359544.27"/>
    <s v="CONVENIOS ESPECIALES DE ASEGURADOS VOLUNTARIOS"/>
    <s v="SECTOR PRIVADO"/>
    <s v="SI"/>
    <x v="1"/>
    <s v="NO"/>
    <n v="61"/>
    <s v="No"/>
    <s v="No"/>
    <n v="359544.27"/>
    <s v="CONVENIOS ESPECIALES DE ASEGURADOS VOLUNTARIOS"/>
    <n v="61"/>
  </r>
  <r>
    <n v="2795"/>
    <s v="MUJER"/>
    <n v="602634"/>
    <s v="ASALARIADO"/>
    <s v="SECTOR PUBLICO"/>
    <s v="SI"/>
    <x v="0"/>
    <s v="NO"/>
    <n v="35"/>
    <s v="No"/>
    <s v="No"/>
    <n v="602634"/>
    <s v="ASALARIADO"/>
    <n v="35"/>
  </r>
  <r>
    <n v="2796"/>
    <s v="MUJER"/>
    <n v="297046"/>
    <s v="TRABAJADOR INDEPENDIENTE"/>
    <s v="SECTOR PRIVADO"/>
    <s v="SI"/>
    <x v="0"/>
    <s v="NO"/>
    <n v="43"/>
    <s v="No"/>
    <s v="No"/>
    <n v="297046"/>
    <s v="TRABAJADOR INDEPENDIENTE"/>
    <n v="43"/>
  </r>
  <r>
    <n v="2797"/>
    <s v="MUJER"/>
    <n v="1840146.75"/>
    <s v="ASALARIADO"/>
    <s v="SECTOR PUBLICO"/>
    <s v="SI"/>
    <x v="0"/>
    <s v="NO"/>
    <n v="49"/>
    <s v="No"/>
    <s v="No"/>
    <n v="1840146.75"/>
    <s v="ASALARIADO"/>
    <n v="49"/>
  </r>
  <r>
    <n v="2798"/>
    <s v="MUJER"/>
    <n v="297046"/>
    <s v="ASEGURADO VOLUNTARIO"/>
    <s v="SECTOR PRIVADO"/>
    <s v="SI"/>
    <x v="0"/>
    <s v="NO"/>
    <n v="62"/>
    <s v="No"/>
    <s v="No"/>
    <n v="297046"/>
    <s v="ASEGURADO VOLUNTARIO"/>
    <n v="62"/>
  </r>
  <r>
    <n v="2799"/>
    <s v="MUJER"/>
    <n v="358000"/>
    <s v="ASALARIADO"/>
    <s v="SECTOR PRIVADO"/>
    <s v="SI"/>
    <x v="1"/>
    <s v="NO"/>
    <n v="29"/>
    <s v="No"/>
    <s v="No"/>
    <n v="358000"/>
    <s v="ASALARIADO"/>
    <n v="29"/>
  </r>
  <r>
    <n v="2800"/>
    <s v="HOMBRE"/>
    <n v="436134"/>
    <s v="ASALARIADO"/>
    <s v="SECTOR PRIVADO"/>
    <s v="SI"/>
    <x v="0"/>
    <s v="NO"/>
    <n v="23"/>
    <s v="No"/>
    <s v="No"/>
    <n v="436134"/>
    <s v="ASALARIADO"/>
    <n v="23"/>
  </r>
  <r>
    <n v="2801"/>
    <s v="HOMBRE"/>
    <n v="375277"/>
    <s v="ASALARIADO"/>
    <s v="SECTOR PUBLICO"/>
    <s v="SI"/>
    <x v="0"/>
    <s v="SI"/>
    <n v="54"/>
    <s v="No"/>
    <s v="No"/>
    <n v="375277"/>
    <s v="ASALARIADO"/>
    <n v="54"/>
  </r>
  <r>
    <n v="2802"/>
    <s v="HOMBRE"/>
    <n v="1037264"/>
    <s v="ASALARIADO"/>
    <s v="SECTOR PRIVADO"/>
    <s v="SI"/>
    <x v="0"/>
    <s v="NO"/>
    <n v="36"/>
    <s v="No"/>
    <s v="No"/>
    <n v="1037264"/>
    <s v="ASALARIADO"/>
    <n v="36"/>
  </r>
  <r>
    <n v="2803"/>
    <s v="HOMBRE"/>
    <n v="70000"/>
    <s v="ASALARIADO"/>
    <s v="SECTOR PRIVADO"/>
    <s v="SI"/>
    <x v="0"/>
    <s v="NO"/>
    <n v="47"/>
    <s v="No"/>
    <s v="No"/>
    <n v="70000"/>
    <s v="ASALARIADO"/>
    <n v="47"/>
  </r>
  <r>
    <n v="2804"/>
    <s v="HOMBRE"/>
    <n v="383265.76"/>
    <s v="ASALARIADO"/>
    <s v="SECTOR PRIVADO"/>
    <s v="SI"/>
    <x v="0"/>
    <s v="NO"/>
    <n v="56"/>
    <s v="No"/>
    <s v="No"/>
    <n v="383265.76"/>
    <s v="ASALARIADO"/>
    <n v="56"/>
  </r>
  <r>
    <n v="2805"/>
    <s v="HOMBRE"/>
    <n v="1302821"/>
    <s v="ASALARIADO"/>
    <s v="SECTOR PUBLICO"/>
    <s v="SI"/>
    <x v="0"/>
    <s v="NO"/>
    <n v="42"/>
    <s v="No"/>
    <s v="No"/>
    <n v="1302821"/>
    <s v="ASALARIADO"/>
    <n v="42"/>
  </r>
  <r>
    <n v="2806"/>
    <s v="MUJER"/>
    <n v="385886"/>
    <s v="PENSIONADOS EN SU PROPIO SISTEMA"/>
    <s v="SECTOR PUBLICO"/>
    <s v="SI"/>
    <x v="0"/>
    <s v="NO"/>
    <n v="73"/>
    <s v="No"/>
    <s v="No"/>
    <n v="385886"/>
    <s v="PENSIONADOS EN SU PROPIO SISTEMA"/>
    <n v="73"/>
  </r>
  <r>
    <n v="2807"/>
    <s v="HOMBRE"/>
    <n v="297046"/>
    <s v="TRABAJADOR INDEPENDIENTE"/>
    <s v="SECTOR PRIVADO"/>
    <s v="SI"/>
    <x v="0"/>
    <s v="SI"/>
    <n v="39"/>
    <s v="No"/>
    <s v="No"/>
    <n v="297046"/>
    <s v="TRABAJADOR INDEPENDIENTE"/>
    <n v="39"/>
  </r>
  <r>
    <n v="2808"/>
    <s v="HOMBRE"/>
    <n v="500936"/>
    <s v="ASALARIADO"/>
    <s v="SECTOR PUBLICO"/>
    <s v="SI"/>
    <x v="0"/>
    <s v="NO"/>
    <n v="32"/>
    <s v="No"/>
    <s v="No"/>
    <n v="500936"/>
    <s v="ASALARIADO"/>
    <n v="32"/>
  </r>
  <r>
    <n v="2809"/>
    <s v="MUJER"/>
    <n v="860036.5"/>
    <s v="ASALARIADO"/>
    <s v="SECTOR PUBLICO"/>
    <s v="SI"/>
    <x v="0"/>
    <s v="NO"/>
    <n v="49"/>
    <s v="No"/>
    <s v="No"/>
    <n v="860036.5"/>
    <s v="ASALARIADO"/>
    <n v="49"/>
  </r>
  <r>
    <n v="2810"/>
    <s v="HOMBRE"/>
    <n v="273450.7"/>
    <s v="ASALARIADO"/>
    <s v="SECTOR PRIVADO"/>
    <s v="SI"/>
    <x v="0"/>
    <s v="NO"/>
    <n v="18"/>
    <s v="No"/>
    <s v="No"/>
    <n v="273450.7"/>
    <s v="ASALARIADO"/>
    <n v="18"/>
  </r>
  <r>
    <n v="2811"/>
    <s v="MUJER"/>
    <n v="320000"/>
    <s v="ASALARIADO"/>
    <s v="SECTOR PRIVADO"/>
    <s v="SI"/>
    <x v="0"/>
    <s v="SI"/>
    <n v="61"/>
    <s v="No"/>
    <s v="No"/>
    <n v="320000"/>
    <s v="ASALARIADO"/>
    <n v="61"/>
  </r>
  <r>
    <n v="2812"/>
    <s v="HOMBRE"/>
    <n v="297046"/>
    <s v="ASEGURADO VOLUNTARIO"/>
    <s v="SECTOR PRIVADO"/>
    <s v="SI"/>
    <x v="0"/>
    <s v="NO"/>
    <n v="55"/>
    <s v="No"/>
    <s v="No"/>
    <n v="297046"/>
    <s v="ASEGURADO VOLUNTARIO"/>
    <n v="55"/>
  </r>
  <r>
    <n v="2813"/>
    <s v="MUJER"/>
    <n v="2083266.59"/>
    <s v="ASALARIADO"/>
    <s v="SECTOR PUBLICO"/>
    <s v="SI"/>
    <x v="0"/>
    <s v="NO"/>
    <n v="43"/>
    <s v="No"/>
    <s v="No"/>
    <n v="2083266.59"/>
    <s v="ASALARIADO"/>
    <n v="43"/>
  </r>
  <r>
    <n v="2814"/>
    <s v="HOMBRE"/>
    <n v="349790"/>
    <s v="ASALARIADO"/>
    <s v="SECTOR PRIVADO"/>
    <s v="SI"/>
    <x v="1"/>
    <s v="NO"/>
    <n v="20"/>
    <s v="No"/>
    <s v="No"/>
    <n v="349790"/>
    <s v="ASALARIADO"/>
    <n v="20"/>
  </r>
  <r>
    <n v="2815"/>
    <s v="MUJER"/>
    <n v="682608"/>
    <s v="ASALARIADO"/>
    <s v="SECTOR PRIVADO"/>
    <s v="SI"/>
    <x v="0"/>
    <s v="NO"/>
    <n v="29"/>
    <s v="No"/>
    <s v="No"/>
    <n v="682608"/>
    <s v="ASALARIADO"/>
    <n v="29"/>
  </r>
  <r>
    <n v="2816"/>
    <s v="HOMBRE"/>
    <n v="1203600"/>
    <s v="ASALARIADO"/>
    <s v="SECTOR PRIVADO"/>
    <s v="SI"/>
    <x v="0"/>
    <s v="NO"/>
    <n v="41"/>
    <s v="No"/>
    <s v="No"/>
    <n v="1203600"/>
    <s v="ASALARIADO"/>
    <n v="41"/>
  </r>
  <r>
    <n v="2817"/>
    <s v="MUJER"/>
    <n v="728114.38"/>
    <s v="ASALARIADO"/>
    <s v="SECTOR PRIVADO"/>
    <s v="SI"/>
    <x v="0"/>
    <s v="NO"/>
    <n v="46"/>
    <s v="No"/>
    <s v="No"/>
    <n v="728114.38"/>
    <s v="ASALARIADO"/>
    <n v="46"/>
  </r>
  <r>
    <n v="2818"/>
    <s v="HOMBRE"/>
    <n v="568333.32999999996"/>
    <s v="ASALARIADO"/>
    <s v="SECTOR PRIVADO"/>
    <s v="SI"/>
    <x v="0"/>
    <s v="NO"/>
    <n v="20"/>
    <s v="No"/>
    <s v="No"/>
    <n v="568333.32999999996"/>
    <s v="ASALARIADO"/>
    <n v="20"/>
  </r>
  <r>
    <n v="2819"/>
    <s v="MUJER"/>
    <n v="340654"/>
    <s v="ASALARIADO"/>
    <s v="SECTOR PRIVADO"/>
    <s v="SI"/>
    <x v="0"/>
    <s v="NO"/>
    <n v="45"/>
    <s v="No"/>
    <s v="No"/>
    <n v="340654"/>
    <s v="ASALARIADO"/>
    <n v="45"/>
  </r>
  <r>
    <n v="2820"/>
    <s v="MUJER"/>
    <n v="188120.81"/>
    <s v="PENSIONADOS EN SU PROPIO SISTEMA"/>
    <s v="SECTOR PUBLICO"/>
    <s v="SI"/>
    <x v="0"/>
    <s v="NO"/>
    <n v="75"/>
    <s v="No"/>
    <s v="No"/>
    <n v="188120.81"/>
    <s v="PENSIONADOS EN SU PROPIO SISTEMA"/>
    <n v="75"/>
  </r>
  <r>
    <n v="2821"/>
    <s v="HOMBRE"/>
    <n v="639148"/>
    <s v="TRABAJADOR INDEPENDIENTE"/>
    <s v="SECTOR PRIVADO"/>
    <s v="SI"/>
    <x v="0"/>
    <s v="SI"/>
    <n v="67"/>
    <s v="No"/>
    <s v="No"/>
    <n v="639148"/>
    <s v="TRABAJADOR INDEPENDIENTE"/>
    <n v="67"/>
  </r>
  <r>
    <n v="2822"/>
    <s v="HOMBRE"/>
    <n v="768846.82"/>
    <s v="ASALARIADO"/>
    <s v="SECTOR PRIVADO"/>
    <s v="SI"/>
    <x v="0"/>
    <s v="NO"/>
    <n v="32"/>
    <s v="No"/>
    <s v="No"/>
    <n v="768846.82"/>
    <s v="ASALARIADO"/>
    <n v="32"/>
  </r>
  <r>
    <n v="2823"/>
    <s v="MUJER"/>
    <n v="1292336"/>
    <s v="ASALARIADO"/>
    <s v="SECTOR PUBLICO"/>
    <s v="SI"/>
    <x v="0"/>
    <s v="NO"/>
    <n v="36"/>
    <s v="No"/>
    <s v="No"/>
    <n v="1292336"/>
    <s v="ASALARIADO"/>
    <n v="36"/>
  </r>
  <r>
    <n v="2824"/>
    <s v="HOMBRE"/>
    <n v="813799"/>
    <s v="ASALARIADO"/>
    <s v="SECTOR PUBLICO"/>
    <s v="SI"/>
    <x v="0"/>
    <s v="NO"/>
    <n v="43"/>
    <s v="No"/>
    <s v="No"/>
    <n v="813799"/>
    <s v="ASALARIADO"/>
    <n v="43"/>
  </r>
  <r>
    <n v="2825"/>
    <s v="HOMBRE"/>
    <n v="1507112"/>
    <s v="ASALARIADO"/>
    <s v="SECTOR PUBLICO"/>
    <s v="SI"/>
    <x v="0"/>
    <s v="SI"/>
    <n v="50"/>
    <s v="No"/>
    <s v="No"/>
    <n v="1507112"/>
    <s v="ASALARIADO"/>
    <n v="50"/>
  </r>
  <r>
    <n v="2826"/>
    <s v="HOMBRE"/>
    <n v="1158776.94"/>
    <s v="ASALARIADO"/>
    <s v="SECTOR PRIVADO"/>
    <s v="SI"/>
    <x v="0"/>
    <s v="NO"/>
    <n v="22"/>
    <s v="No"/>
    <s v="No"/>
    <n v="1158776.94"/>
    <s v="ASALARIADO"/>
    <n v="22"/>
  </r>
  <r>
    <n v="2827"/>
    <s v="HOMBRE"/>
    <n v="504705.31"/>
    <s v="ASALARIADO"/>
    <s v="SECTOR PRIVADO"/>
    <s v="SI"/>
    <x v="0"/>
    <s v="NO"/>
    <n v="35"/>
    <s v="No"/>
    <s v="No"/>
    <n v="504705.31"/>
    <s v="ASALARIADO"/>
    <n v="35"/>
  </r>
  <r>
    <n v="2828"/>
    <s v="HOMBRE"/>
    <n v="714074"/>
    <s v="ASALARIADO"/>
    <s v="SECTOR PRIVADO"/>
    <s v="SI"/>
    <x v="0"/>
    <s v="NO"/>
    <n v="37"/>
    <s v="No"/>
    <s v="No"/>
    <n v="714074"/>
    <s v="ASALARIADO"/>
    <n v="37"/>
  </r>
  <r>
    <n v="2829"/>
    <s v="HOMBRE"/>
    <n v="283181.96000000002"/>
    <s v="ASALARIADO"/>
    <s v="SECTOR PRIVADO"/>
    <s v="SI"/>
    <x v="0"/>
    <s v="NO"/>
    <n v="50"/>
    <s v="No"/>
    <s v="No"/>
    <n v="283181.96000000002"/>
    <s v="ASALARIADO"/>
    <n v="50"/>
  </r>
  <r>
    <n v="2830"/>
    <s v="HOMBRE"/>
    <n v="528970.51"/>
    <s v="ASALARIADO"/>
    <s v="SECTOR PRIVADO"/>
    <s v="SI"/>
    <x v="0"/>
    <s v="NO"/>
    <n v="59"/>
    <s v="No"/>
    <s v="No"/>
    <n v="528970.51"/>
    <s v="ASALARIADO"/>
    <n v="59"/>
  </r>
  <r>
    <n v="2831"/>
    <s v="HOMBRE"/>
    <n v="310124"/>
    <s v="TRABAJADOR INDEPENDIENTE"/>
    <s v="SECTOR PRIVADO"/>
    <s v="SI"/>
    <x v="0"/>
    <s v="SI"/>
    <n v="29"/>
    <s v="No"/>
    <s v="No"/>
    <n v="310124"/>
    <s v="TRABAJADOR INDEPENDIENTE"/>
    <n v="29"/>
  </r>
  <r>
    <n v="2832"/>
    <s v="MUJER"/>
    <n v="371911"/>
    <s v="ASALARIADO"/>
    <s v="SECTOR PUBLICO"/>
    <s v="SI"/>
    <x v="0"/>
    <s v="NO"/>
    <n v="33"/>
    <s v="No"/>
    <s v="No"/>
    <n v="371911"/>
    <s v="ASALARIADO"/>
    <n v="33"/>
  </r>
  <r>
    <n v="2833"/>
    <s v="HOMBRE"/>
    <n v="220575"/>
    <s v="ASALARIADO"/>
    <s v="SECTOR PRIVADO"/>
    <s v="SI"/>
    <x v="1"/>
    <s v="NO"/>
    <n v="48"/>
    <s v="No"/>
    <s v="No"/>
    <n v="220575"/>
    <s v="ASALARIADO"/>
    <n v="48"/>
  </r>
  <r>
    <n v="2834"/>
    <s v="HOMBRE"/>
    <n v="233662"/>
    <s v="ASALARIADO"/>
    <s v="SECTOR PRIVADO"/>
    <s v="SI"/>
    <x v="0"/>
    <s v="SI"/>
    <n v="32"/>
    <s v="No"/>
    <s v="No"/>
    <n v="233662"/>
    <s v="ASALARIADO"/>
    <n v="32"/>
  </r>
  <r>
    <n v="2835"/>
    <s v="HOMBRE"/>
    <n v="448447"/>
    <s v="ASALARIADO"/>
    <s v="SECTOR PRIVADO"/>
    <s v="SI"/>
    <x v="0"/>
    <s v="NO"/>
    <n v="41"/>
    <s v="No"/>
    <s v="No"/>
    <n v="448447"/>
    <s v="ASALARIADO"/>
    <n v="41"/>
  </r>
  <r>
    <n v="2836"/>
    <s v="MUJER"/>
    <n v="847616"/>
    <s v="ASALARIADO"/>
    <s v="SECTOR PUBLICO"/>
    <s v="SI"/>
    <x v="0"/>
    <s v="NO"/>
    <n v="31"/>
    <s v="No"/>
    <s v="No"/>
    <n v="847616"/>
    <s v="ASALARIADO"/>
    <n v="31"/>
  </r>
  <r>
    <n v="2837"/>
    <s v="HOMBRE"/>
    <n v="300056"/>
    <s v="PENSIONADOS EN SU PROPIO SISTEMA"/>
    <s v="SECTOR PUBLICO"/>
    <s v="SI"/>
    <x v="0"/>
    <s v="NO"/>
    <n v="61"/>
    <s v="No"/>
    <s v="No"/>
    <n v="300056"/>
    <s v="PENSIONADOS EN SU PROPIO SISTEMA"/>
    <n v="61"/>
  </r>
  <r>
    <n v="2838"/>
    <s v="MUJER"/>
    <n v="278030"/>
    <s v="CONVENIOS ESPECIALES DE TRABAJADORES INDEPENDIENTES"/>
    <s v="SECTOR PRIVADO"/>
    <s v="SI"/>
    <x v="0"/>
    <s v="NO"/>
    <n v="23"/>
    <s v="No"/>
    <s v="No"/>
    <n v="278030"/>
    <s v="CONVENIOS ESPECIALES DE TRABAJADORES INDEPENDIENTES"/>
    <n v="23"/>
  </r>
  <r>
    <n v="2839"/>
    <s v="HOMBRE"/>
    <n v="956230"/>
    <s v="ASALARIADO"/>
    <s v="SECTOR PUBLICO"/>
    <s v="SI"/>
    <x v="0"/>
    <s v="SI"/>
    <n v="60"/>
    <s v="No"/>
    <s v="No"/>
    <n v="956230"/>
    <s v="ASALARIADO"/>
    <n v="60"/>
  </r>
  <r>
    <n v="2840"/>
    <s v="MUJER"/>
    <n v="410738.26"/>
    <s v="ASALARIADO"/>
    <s v="SECTOR PRIVADO"/>
    <s v="SI"/>
    <x v="0"/>
    <s v="NO"/>
    <n v="30"/>
    <s v="No"/>
    <s v="No"/>
    <n v="410738.26"/>
    <s v="ASALARIADO"/>
    <n v="30"/>
  </r>
  <r>
    <n v="2841"/>
    <s v="HOMBRE"/>
    <n v="451015"/>
    <s v="ASALARIADO"/>
    <s v="SECTOR PRIVADO"/>
    <s v="SI"/>
    <x v="0"/>
    <s v="NO"/>
    <n v="28"/>
    <s v="No"/>
    <s v="No"/>
    <n v="451015"/>
    <s v="ASALARIADO"/>
    <n v="28"/>
  </r>
  <r>
    <n v="2842"/>
    <s v="HOMBRE"/>
    <n v="370000"/>
    <s v="ASALARIADO"/>
    <s v="SECTOR PRIVADO"/>
    <s v="SI"/>
    <x v="0"/>
    <s v="NO"/>
    <n v="45"/>
    <s v="No"/>
    <s v="No"/>
    <n v="370000"/>
    <s v="ASALARIADO"/>
    <n v="45"/>
  </r>
  <r>
    <n v="2843"/>
    <s v="MUJER"/>
    <n v="297046"/>
    <s v="ASEGURADO VOLUNTARIO"/>
    <s v="SECTOR PRIVADO"/>
    <s v="NO"/>
    <x v="0"/>
    <s v="SI"/>
    <n v="19"/>
    <s v="No"/>
    <s v="No"/>
    <n v="297046"/>
    <s v="ASEGURADO VOLUNTARIO"/>
    <n v="19"/>
  </r>
  <r>
    <n v="2844"/>
    <s v="HOMBRE"/>
    <n v="519483.5"/>
    <s v="ASALARIADO"/>
    <s v="SECTOR PRIVADO"/>
    <s v="SI"/>
    <x v="1"/>
    <s v="SI"/>
    <n v="37"/>
    <s v="No"/>
    <s v="No"/>
    <n v="519483.5"/>
    <s v="ASALARIADO"/>
    <n v="37"/>
  </r>
  <r>
    <n v="2845"/>
    <s v="MUJER"/>
    <n v="2216750.36"/>
    <s v="ASALARIADO"/>
    <s v="SECTOR PRIVADO"/>
    <s v="SI"/>
    <x v="1"/>
    <s v="NO"/>
    <n v="30"/>
    <s v="No"/>
    <s v="No"/>
    <n v="2216750.36"/>
    <s v="ASALARIADO"/>
    <n v="30"/>
  </r>
  <r>
    <n v="2846"/>
    <s v="HOMBRE"/>
    <n v="241999"/>
    <s v="ASALARIADO"/>
    <s v="SECTOR PRIVADO"/>
    <s v="SI"/>
    <x v="0"/>
    <s v="SI"/>
    <n v="45"/>
    <s v="No"/>
    <s v="No"/>
    <n v="241999"/>
    <s v="ASALARIADO"/>
    <n v="45"/>
  </r>
  <r>
    <n v="2847"/>
    <s v="MUJER"/>
    <n v="300018"/>
    <s v="ASEGURADO VOLUNTARIO"/>
    <s v="SECTOR PRIVADO"/>
    <s v="SI"/>
    <x v="0"/>
    <s v="NO"/>
    <n v="59"/>
    <s v="No"/>
    <s v="No"/>
    <n v="300018"/>
    <s v="ASEGURADO VOLUNTARIO"/>
    <n v="59"/>
  </r>
  <r>
    <n v="2848"/>
    <s v="HOMBRE"/>
    <n v="309288"/>
    <s v="ASALARIADO"/>
    <s v="SECTOR PRIVADO"/>
    <s v="SI"/>
    <x v="0"/>
    <s v="NO"/>
    <n v="39"/>
    <s v="No"/>
    <s v="No"/>
    <n v="309288"/>
    <s v="ASALARIADO"/>
    <n v="39"/>
  </r>
  <r>
    <n v="2849"/>
    <s v="MUJER"/>
    <n v="250750"/>
    <s v="ASALARIADO"/>
    <s v="SECTOR PRIVADO"/>
    <s v="SI"/>
    <x v="0"/>
    <s v="NO"/>
    <n v="31"/>
    <s v="No"/>
    <s v="No"/>
    <n v="250750"/>
    <s v="ASALARIADO"/>
    <n v="31"/>
  </r>
  <r>
    <n v="2850"/>
    <s v="MUJER"/>
    <n v="155636"/>
    <s v="ASALARIADO"/>
    <s v="SECTOR PRIVADO"/>
    <s v="SI"/>
    <x v="0"/>
    <s v="NO"/>
    <n v="61"/>
    <s v="No"/>
    <s v="No"/>
    <n v="155636"/>
    <s v="ASALARIADO"/>
    <n v="61"/>
  </r>
  <r>
    <n v="2851"/>
    <s v="HOMBRE"/>
    <n v="617586"/>
    <s v="ASALARIADO"/>
    <s v="SECTOR PRIVADO"/>
    <s v="SI"/>
    <x v="0"/>
    <s v="SI"/>
    <n v="36"/>
    <s v="No"/>
    <s v="No"/>
    <n v="617586"/>
    <s v="ASALARIADO"/>
    <n v="36"/>
  </r>
  <r>
    <n v="2852"/>
    <s v="HOMBRE"/>
    <n v="450886"/>
    <s v="TRABAJADOR INDEPENDIENTE"/>
    <s v="SECTOR PRIVADO"/>
    <s v="SI"/>
    <x v="0"/>
    <s v="NO"/>
    <n v="49"/>
    <s v="No"/>
    <s v="No"/>
    <n v="450886"/>
    <s v="TRABAJADOR INDEPENDIENTE"/>
    <n v="49"/>
  </r>
  <r>
    <n v="2853"/>
    <s v="MUJER"/>
    <n v="297046"/>
    <s v="ASEGURADO VOLUNTARIO"/>
    <s v="SECTOR PRIVADO"/>
    <s v="SI"/>
    <x v="0"/>
    <s v="NO"/>
    <n v="61"/>
    <s v="No"/>
    <s v="No"/>
    <n v="297046"/>
    <s v="ASEGURADO VOLUNTARIO"/>
    <n v="61"/>
  </r>
  <r>
    <n v="2854"/>
    <s v="HOMBRE"/>
    <n v="446000"/>
    <s v="ASALARIADO"/>
    <s v="SECTOR PRIVADO"/>
    <s v="SI"/>
    <x v="0"/>
    <s v="NO"/>
    <n v="28"/>
    <s v="No"/>
    <s v="No"/>
    <n v="446000"/>
    <s v="ASALARIADO"/>
    <n v="28"/>
  </r>
  <r>
    <n v="2855"/>
    <s v="HOMBRE"/>
    <n v="509509"/>
    <s v="TRABAJADOR INDEPENDIENTE"/>
    <s v="SECTOR PRIVADO"/>
    <s v="SI"/>
    <x v="0"/>
    <s v="SI"/>
    <n v="37"/>
    <s v="No"/>
    <s v="No"/>
    <n v="509509"/>
    <s v="TRABAJADOR INDEPENDIENTE"/>
    <n v="37"/>
  </r>
  <r>
    <n v="2856"/>
    <s v="HOMBRE"/>
    <n v="799571.5"/>
    <s v="ASALARIADO"/>
    <s v="SECTOR PRIVADO"/>
    <s v="SI"/>
    <x v="0"/>
    <s v="NO"/>
    <n v="22"/>
    <s v="No"/>
    <s v="No"/>
    <n v="799571.5"/>
    <s v="ASALARIADO"/>
    <n v="22"/>
  </r>
  <r>
    <n v="2857"/>
    <s v="HOMBRE"/>
    <n v="297046"/>
    <s v="ASEGURADO VOLUNTARIO"/>
    <s v="SECTOR PRIVADO"/>
    <s v="SI"/>
    <x v="1"/>
    <s v="SI"/>
    <n v="57"/>
    <s v="No"/>
    <s v="No"/>
    <n v="297046"/>
    <s v="ASEGURADO VOLUNTARIO"/>
    <n v="57"/>
  </r>
  <r>
    <n v="2858"/>
    <s v="MUJER"/>
    <n v="130000"/>
    <s v="ASALARIADO"/>
    <s v="SECTOR PRIVADO"/>
    <s v="SI"/>
    <x v="0"/>
    <s v="NO"/>
    <n v="51"/>
    <s v="No"/>
    <s v="No"/>
    <n v="130000"/>
    <s v="ASALARIADO"/>
    <n v="51"/>
  </r>
  <r>
    <n v="2859"/>
    <s v="HOMBRE"/>
    <n v="429740"/>
    <s v="ASALARIADO"/>
    <s v="SECTOR PRIVADO"/>
    <s v="SI"/>
    <x v="0"/>
    <s v="NO"/>
    <n v="27"/>
    <s v="No"/>
    <s v="No"/>
    <n v="429740"/>
    <s v="ASALARIADO"/>
    <n v="27"/>
  </r>
  <r>
    <n v="2860"/>
    <s v="HOMBRE"/>
    <n v="356858"/>
    <s v="TRABAJADOR INDEPENDIENTE"/>
    <s v="SECTOR PRIVADO"/>
    <s v="SI"/>
    <x v="1"/>
    <s v="SI"/>
    <n v="25"/>
    <s v="No"/>
    <s v="No"/>
    <n v="356858"/>
    <s v="TRABAJADOR INDEPENDIENTE"/>
    <n v="25"/>
  </r>
  <r>
    <n v="2861"/>
    <s v="MUJER"/>
    <n v="375000"/>
    <s v="ASALARIADO"/>
    <s v="SECTOR PRIVADO"/>
    <s v="SI"/>
    <x v="0"/>
    <s v="NO"/>
    <n v="42"/>
    <s v="No"/>
    <s v="No"/>
    <n v="375000"/>
    <s v="ASALARIADO"/>
    <n v="42"/>
  </r>
  <r>
    <n v="2862"/>
    <s v="MUJER"/>
    <n v="384500"/>
    <s v="ASALARIADO"/>
    <s v="SECTOR PRIVADO"/>
    <s v="SI"/>
    <x v="0"/>
    <s v="NO"/>
    <n v="33"/>
    <s v="No"/>
    <s v="No"/>
    <n v="384500"/>
    <s v="ASALARIADO"/>
    <n v="33"/>
  </r>
  <r>
    <n v="2863"/>
    <s v="HOMBRE"/>
    <n v="368127"/>
    <s v="TRABAJADOR INDEPENDIENTE"/>
    <s v="SECTOR PRIVADO"/>
    <s v="SI"/>
    <x v="0"/>
    <s v="SI"/>
    <n v="35"/>
    <s v="No"/>
    <s v="No"/>
    <n v="368127"/>
    <s v="TRABAJADOR INDEPENDIENTE"/>
    <n v="35"/>
  </r>
  <r>
    <n v="2864"/>
    <s v="HOMBRE"/>
    <n v="258000"/>
    <s v="ASALARIADO"/>
    <s v="SECTOR PRIVADO"/>
    <s v="SI"/>
    <x v="0"/>
    <s v="NO"/>
    <n v="50"/>
    <s v="No"/>
    <s v="No"/>
    <n v="258000"/>
    <s v="ASALARIADO"/>
    <n v="50"/>
  </r>
  <r>
    <n v="2865"/>
    <s v="HOMBRE"/>
    <n v="2396657.2000000002"/>
    <s v="ASALARIADO"/>
    <s v="SECTOR PRIVADO"/>
    <s v="SI"/>
    <x v="0"/>
    <s v="NO"/>
    <n v="34"/>
    <s v="Atípico"/>
    <s v="No"/>
    <n v="2396657.2000000002"/>
    <s v="ASALARIADO"/>
    <n v="34"/>
  </r>
  <r>
    <n v="2866"/>
    <s v="MUJER"/>
    <n v="297046"/>
    <s v="ASEGURADO VOLUNTARIO"/>
    <s v="SECTOR PRIVADO"/>
    <s v="SI"/>
    <x v="0"/>
    <s v="NO"/>
    <n v="29"/>
    <s v="No"/>
    <s v="No"/>
    <n v="297046"/>
    <s v="ASEGURADO VOLUNTARIO"/>
    <n v="29"/>
  </r>
  <r>
    <n v="2867"/>
    <s v="HOMBRE"/>
    <n v="335930"/>
    <s v="ASALARIADO"/>
    <s v="SECTOR PRIVADO"/>
    <s v="SI"/>
    <x v="0"/>
    <s v="NO"/>
    <n v="49"/>
    <s v="No"/>
    <s v="No"/>
    <n v="335930"/>
    <s v="ASALARIADO"/>
    <n v="49"/>
  </r>
  <r>
    <n v="2868"/>
    <s v="MUJER"/>
    <n v="278030"/>
    <s v="CONVENIOS ESPECIALES DE TRABAJADORES INDEPENDIENTES"/>
    <s v="SECTOR PRIVADO"/>
    <s v="SI"/>
    <x v="0"/>
    <s v="NO"/>
    <n v="40"/>
    <s v="No"/>
    <s v="No"/>
    <n v="278030"/>
    <s v="CONVENIOS ESPECIALES DE TRABAJADORES INDEPENDIENTES"/>
    <n v="40"/>
  </r>
  <r>
    <n v="2869"/>
    <s v="HOMBRE"/>
    <n v="1739925"/>
    <s v="ASALARIADO"/>
    <s v="SECTOR PRIVADO"/>
    <s v="SI"/>
    <x v="0"/>
    <s v="NO"/>
    <n v="43"/>
    <s v="No"/>
    <s v="No"/>
    <n v="1739925"/>
    <s v="ASALARIADO"/>
    <n v="43"/>
  </r>
  <r>
    <n v="2870"/>
    <s v="MUJER"/>
    <n v="2688750"/>
    <s v="PENSIONADOS EN SU PROPIO SISTEMA"/>
    <s v="SECTOR PUBLICO"/>
    <s v="SI"/>
    <x v="0"/>
    <s v="NO"/>
    <n v="80"/>
    <s v="Atípico"/>
    <s v="No"/>
    <n v="2688750"/>
    <s v="PENSIONADOS EN SU PROPIO SISTEMA"/>
    <n v="80"/>
  </r>
  <r>
    <n v="2871"/>
    <s v="HOMBRE"/>
    <n v="539969"/>
    <s v="ASALARIADO"/>
    <s v="SECTOR PRIVADO"/>
    <s v="SI"/>
    <x v="0"/>
    <s v="NO"/>
    <n v="47"/>
    <s v="No"/>
    <s v="No"/>
    <n v="539969"/>
    <s v="ASALARIADO"/>
    <n v="47"/>
  </r>
  <r>
    <n v="2872"/>
    <s v="HOMBRE"/>
    <n v="297045"/>
    <s v="TRABAJADOR INDEPENDIENTE"/>
    <s v="SECTOR PRIVADO"/>
    <s v="SI"/>
    <x v="0"/>
    <s v="NO"/>
    <n v="54"/>
    <s v="No"/>
    <s v="No"/>
    <n v="297045"/>
    <s v="TRABAJADOR INDEPENDIENTE"/>
    <n v="54"/>
  </r>
  <r>
    <n v="2873"/>
    <s v="HOMBRE"/>
    <n v="747205"/>
    <s v="ASALARIADO"/>
    <s v="SECTOR PRIVADO"/>
    <s v="SI"/>
    <x v="1"/>
    <s v="NO"/>
    <n v="31"/>
    <s v="No"/>
    <s v="No"/>
    <n v="747205"/>
    <s v="ASALARIADO"/>
    <n v="31"/>
  </r>
  <r>
    <n v="2874"/>
    <s v="MUJER"/>
    <n v="390136.8"/>
    <s v="ASALARIADO"/>
    <s v="SECTOR PRIVADO"/>
    <s v="SI"/>
    <x v="0"/>
    <s v="NO"/>
    <n v="25"/>
    <s v="No"/>
    <s v="No"/>
    <n v="390136.8"/>
    <s v="ASALARIADO"/>
    <n v="25"/>
  </r>
  <r>
    <n v="2875"/>
    <s v="MUJER"/>
    <n v="338192"/>
    <s v="ASALARIADO"/>
    <s v="SECTOR PUBLICO"/>
    <s v="SI"/>
    <x v="0"/>
    <s v="NO"/>
    <n v="51"/>
    <s v="No"/>
    <s v="No"/>
    <n v="338192"/>
    <s v="ASALARIADO"/>
    <n v="51"/>
  </r>
  <r>
    <n v="2876"/>
    <s v="MUJER"/>
    <n v="1350000"/>
    <s v="ASALARIADO"/>
    <s v="SECTOR PRIVADO"/>
    <s v="SI"/>
    <x v="0"/>
    <s v="NO"/>
    <n v="57"/>
    <s v="No"/>
    <s v="No"/>
    <n v="1350000"/>
    <s v="ASALARIADO"/>
    <n v="57"/>
  </r>
  <r>
    <n v="2877"/>
    <s v="MUJER"/>
    <n v="3609554.14"/>
    <s v="ASALARIADO"/>
    <s v="SECTOR PUBLICO"/>
    <s v="SI"/>
    <x v="0"/>
    <s v="NO"/>
    <n v="55"/>
    <s v="Atípico"/>
    <s v="No"/>
    <n v="3609554.14"/>
    <s v="ASALARIADO"/>
    <n v="55"/>
  </r>
  <r>
    <n v="2878"/>
    <s v="HOMBRE"/>
    <n v="1220413.97"/>
    <s v="ASALARIADO"/>
    <s v="SECTOR PRIVADO"/>
    <s v="SI"/>
    <x v="0"/>
    <s v="NO"/>
    <n v="27"/>
    <s v="No"/>
    <s v="No"/>
    <n v="1220413.97"/>
    <s v="ASALARIADO"/>
    <n v="27"/>
  </r>
  <r>
    <n v="2879"/>
    <s v="HOMBRE"/>
    <n v="278030"/>
    <s v="CONVENIOS ESPECIALES DE TRABAJADORES INDEPENDIENTES"/>
    <s v="SECTOR PRIVADO"/>
    <s v="SI"/>
    <x v="0"/>
    <s v="NO"/>
    <n v="32"/>
    <s v="No"/>
    <s v="No"/>
    <n v="278030"/>
    <s v="CONVENIOS ESPECIALES DE TRABAJADORES INDEPENDIENTES"/>
    <n v="32"/>
  </r>
  <r>
    <n v="2880"/>
    <s v="HOMBRE"/>
    <n v="762796.88"/>
    <s v="ASALARIADO"/>
    <s v="SECTOR PRIVADO"/>
    <s v="SI"/>
    <x v="0"/>
    <s v="NO"/>
    <n v="26"/>
    <s v="No"/>
    <s v="No"/>
    <n v="762796.88"/>
    <s v="ASALARIADO"/>
    <n v="26"/>
  </r>
  <r>
    <n v="2881"/>
    <s v="HOMBRE"/>
    <n v="413751.05"/>
    <s v="ASALARIADO"/>
    <s v="SECTOR PRIVADO"/>
    <s v="SI"/>
    <x v="0"/>
    <s v="NO"/>
    <n v="28"/>
    <s v="No"/>
    <s v="No"/>
    <n v="413751.05"/>
    <s v="ASALARIADO"/>
    <n v="28"/>
  </r>
  <r>
    <n v="2882"/>
    <s v="HOMBRE"/>
    <n v="362000"/>
    <s v="ASEGURADO VOLUNTARIO"/>
    <s v="SECTOR PRIVADO"/>
    <s v="SI"/>
    <x v="0"/>
    <s v="NO"/>
    <n v="35"/>
    <s v="No"/>
    <s v="No"/>
    <n v="362000"/>
    <s v="ASEGURADO VOLUNTARIO"/>
    <n v="35"/>
  </r>
  <r>
    <n v="2883"/>
    <s v="MUJER"/>
    <n v="297044"/>
    <s v="ASALARIADO"/>
    <s v="SECTOR PRIVADO"/>
    <s v="SI"/>
    <x v="0"/>
    <s v="NO"/>
    <n v="58"/>
    <s v="No"/>
    <s v="No"/>
    <n v="297044"/>
    <s v="ASALARIADO"/>
    <n v="58"/>
  </r>
  <r>
    <n v="2884"/>
    <s v="HOMBRE"/>
    <n v="2414456"/>
    <s v="ASALARIADO"/>
    <s v="SECTOR PRIVADO"/>
    <s v="SI"/>
    <x v="0"/>
    <s v="NO"/>
    <n v="36"/>
    <s v="Atípico"/>
    <s v="No"/>
    <n v="2414456"/>
    <s v="ASALARIADO"/>
    <n v="36"/>
  </r>
  <r>
    <n v="2885"/>
    <s v="HOMBRE"/>
    <n v="406659.45"/>
    <s v="ASALARIADO"/>
    <s v="SECTOR PUBLICO"/>
    <s v="SI"/>
    <x v="0"/>
    <s v="NO"/>
    <n v="27"/>
    <s v="No"/>
    <s v="No"/>
    <n v="406659.45"/>
    <s v="ASALARIADO"/>
    <n v="27"/>
  </r>
  <r>
    <n v="2886"/>
    <s v="HOMBRE"/>
    <n v="514435.14"/>
    <s v="ASALARIADO"/>
    <s v="SECTOR PRIVADO"/>
    <s v="SI"/>
    <x v="0"/>
    <s v="NO"/>
    <n v="48"/>
    <s v="No"/>
    <s v="No"/>
    <n v="514435.14"/>
    <s v="ASALARIADO"/>
    <n v="48"/>
  </r>
  <r>
    <n v="2887"/>
    <s v="MUJER"/>
    <n v="705807.13"/>
    <s v="ASALARIADO"/>
    <s v="SECTOR PUBLICO"/>
    <s v="SI"/>
    <x v="0"/>
    <s v="NO"/>
    <n v="34"/>
    <s v="No"/>
    <s v="No"/>
    <n v="705807.13"/>
    <s v="ASALARIADO"/>
    <n v="34"/>
  </r>
  <r>
    <n v="2888"/>
    <s v="MUJER"/>
    <n v="462569.85"/>
    <s v="ASALARIADO"/>
    <s v="SECTOR PRIVADO"/>
    <s v="SI"/>
    <x v="0"/>
    <s v="NO"/>
    <n v="27"/>
    <s v="No"/>
    <s v="No"/>
    <n v="462569.85"/>
    <s v="ASALARIADO"/>
    <n v="27"/>
  </r>
  <r>
    <n v="2889"/>
    <s v="HOMBRE"/>
    <n v="100000"/>
    <s v="ASALARIADO"/>
    <s v="SECTOR PRIVADO"/>
    <s v="SI"/>
    <x v="0"/>
    <s v="NO"/>
    <n v="24"/>
    <s v="No"/>
    <s v="No"/>
    <n v="100000"/>
    <s v="ASALARIADO"/>
    <n v="24"/>
  </r>
  <r>
    <n v="2890"/>
    <s v="HOMBRE"/>
    <n v="337811"/>
    <s v="PENSIONADOS EN SU PROPIO SISTEMA"/>
    <s v="SECTOR PUBLICO"/>
    <s v="SI"/>
    <x v="0"/>
    <s v="NO"/>
    <n v="81"/>
    <s v="No"/>
    <s v="No"/>
    <n v="337811"/>
    <s v="PENSIONADOS EN SU PROPIO SISTEMA"/>
    <n v="81"/>
  </r>
  <r>
    <n v="2891"/>
    <s v="MUJER"/>
    <n v="359544.27"/>
    <s v="CONVENIOS ESPECIALES DE ASEGURADOS VOLUNTARIOS"/>
    <s v="SECTOR PRIVADO"/>
    <s v="SI"/>
    <x v="1"/>
    <s v="NO"/>
    <n v="38"/>
    <s v="No"/>
    <s v="No"/>
    <n v="359544.27"/>
    <s v="CONVENIOS ESPECIALES DE ASEGURADOS VOLUNTARIOS"/>
    <n v="38"/>
  </r>
  <r>
    <n v="2892"/>
    <s v="HOMBRE"/>
    <n v="444389.01"/>
    <s v="ASALARIADO"/>
    <s v="SECTOR PUBLICO"/>
    <s v="SI"/>
    <x v="0"/>
    <s v="NO"/>
    <n v="60"/>
    <s v="No"/>
    <s v="No"/>
    <n v="444389.01"/>
    <s v="ASALARIADO"/>
    <n v="60"/>
  </r>
  <r>
    <n v="2893"/>
    <s v="HOMBRE"/>
    <n v="299046"/>
    <s v="ASEGURADO VOLUNTARIO"/>
    <s v="SECTOR PRIVADO"/>
    <s v="SI"/>
    <x v="0"/>
    <s v="NO"/>
    <n v="31"/>
    <s v="No"/>
    <s v="No"/>
    <n v="299046"/>
    <s v="ASEGURADO VOLUNTARIO"/>
    <n v="31"/>
  </r>
  <r>
    <n v="2894"/>
    <s v="HOMBRE"/>
    <n v="1270596.6499999999"/>
    <s v="ASALARIADO"/>
    <s v="SECTOR PUBLICO"/>
    <s v="SI"/>
    <x v="0"/>
    <s v="NO"/>
    <n v="44"/>
    <s v="No"/>
    <s v="No"/>
    <n v="1270596.6499999999"/>
    <s v="ASALARIADO"/>
    <n v="44"/>
  </r>
  <r>
    <n v="2895"/>
    <s v="HOMBRE"/>
    <n v="922788.75"/>
    <s v="ASALARIADO"/>
    <s v="SECTOR PRIVADO"/>
    <s v="SI"/>
    <x v="0"/>
    <s v="NO"/>
    <n v="25"/>
    <s v="No"/>
    <s v="No"/>
    <n v="922788.75"/>
    <s v="ASALARIADO"/>
    <n v="25"/>
  </r>
  <r>
    <n v="2896"/>
    <s v="HOMBRE"/>
    <n v="297045"/>
    <s v="TRABAJADOR INDEPENDIENTE"/>
    <s v="SECTOR PRIVADO"/>
    <s v="SI"/>
    <x v="0"/>
    <s v="NO"/>
    <n v="49"/>
    <s v="No"/>
    <s v="No"/>
    <n v="297045"/>
    <s v="TRABAJADOR INDEPENDIENTE"/>
    <n v="49"/>
  </r>
  <r>
    <n v="2897"/>
    <s v="MUJER"/>
    <n v="1055938.04"/>
    <s v="ASALARIADO"/>
    <s v="SECTOR PUBLICO"/>
    <s v="SI"/>
    <x v="0"/>
    <s v="NO"/>
    <n v="30"/>
    <s v="No"/>
    <s v="No"/>
    <n v="1055938.04"/>
    <s v="ASALARIADO"/>
    <n v="30"/>
  </r>
  <r>
    <n v="2898"/>
    <s v="MUJER"/>
    <n v="639148"/>
    <s v="ASEGURADO VOLUNTARIO"/>
    <s v="SECTOR PRIVADO"/>
    <s v="SI"/>
    <x v="0"/>
    <s v="NO"/>
    <n v="75"/>
    <s v="No"/>
    <s v="No"/>
    <n v="639148"/>
    <s v="ASEGURADO VOLUNTARIO"/>
    <n v="75"/>
  </r>
  <r>
    <n v="2899"/>
    <s v="HOMBRE"/>
    <n v="385093.62"/>
    <s v="ASALARIADO"/>
    <s v="SECTOR PRIVADO"/>
    <s v="SI"/>
    <x v="0"/>
    <s v="NO"/>
    <n v="44"/>
    <s v="No"/>
    <s v="No"/>
    <n v="385093.62"/>
    <s v="ASALARIADO"/>
    <n v="44"/>
  </r>
  <r>
    <n v="2900"/>
    <s v="HOMBRE"/>
    <n v="646251.66"/>
    <s v="ASALARIADO"/>
    <s v="SECTOR PRIVADO"/>
    <s v="SI"/>
    <x v="0"/>
    <s v="NO"/>
    <n v="27"/>
    <s v="No"/>
    <s v="No"/>
    <n v="646251.66"/>
    <s v="ASALARIADO"/>
    <n v="27"/>
  </r>
  <r>
    <n v="2901"/>
    <s v="HOMBRE"/>
    <n v="330000"/>
    <s v="ASALARIADO"/>
    <s v="SECTOR PRIVADO"/>
    <s v="SI"/>
    <x v="1"/>
    <s v="NO"/>
    <n v="47"/>
    <s v="No"/>
    <s v="No"/>
    <n v="330000"/>
    <s v="ASALARIADO"/>
    <n v="47"/>
  </r>
  <r>
    <n v="2902"/>
    <s v="HOMBRE"/>
    <n v="297046"/>
    <s v="TRABAJADOR INDEPENDIENTE"/>
    <s v="SECTOR PRIVADO"/>
    <s v="SI"/>
    <x v="0"/>
    <s v="NO"/>
    <n v="63"/>
    <s v="No"/>
    <s v="No"/>
    <n v="297046"/>
    <s v="TRABAJADOR INDEPENDIENTE"/>
    <n v="63"/>
  </r>
  <r>
    <n v="2903"/>
    <s v="MUJER"/>
    <n v="622394.65"/>
    <s v="ASALARIADO"/>
    <s v="SECTOR PRIVADO"/>
    <s v="SI"/>
    <x v="0"/>
    <s v="SI"/>
    <n v="23"/>
    <s v="No"/>
    <s v="No"/>
    <n v="622394.65"/>
    <s v="ASALARIADO"/>
    <n v="23"/>
  </r>
  <r>
    <n v="2904"/>
    <s v="HOMBRE"/>
    <n v="171000"/>
    <s v="ASALARIADO"/>
    <s v="SECTOR PRIVADO"/>
    <s v="SI"/>
    <x v="0"/>
    <s v="NO"/>
    <n v="56"/>
    <s v="No"/>
    <s v="No"/>
    <n v="171000"/>
    <s v="ASALARIADO"/>
    <n v="56"/>
  </r>
  <r>
    <n v="2905"/>
    <s v="MUJER"/>
    <n v="385400.61"/>
    <s v="ASALARIADO"/>
    <s v="SECTOR PRIVADO"/>
    <s v="SI"/>
    <x v="1"/>
    <s v="NO"/>
    <n v="30"/>
    <s v="No"/>
    <s v="No"/>
    <n v="385400.61"/>
    <s v="ASALARIADO"/>
    <n v="30"/>
  </r>
  <r>
    <n v="2906"/>
    <s v="MUJER"/>
    <n v="1619313.26"/>
    <s v="ASALARIADO"/>
    <s v="SECTOR PRIVADO"/>
    <s v="SI"/>
    <x v="0"/>
    <s v="NO"/>
    <n v="33"/>
    <s v="No"/>
    <s v="No"/>
    <n v="1619313.26"/>
    <s v="ASALARIADO"/>
    <n v="33"/>
  </r>
  <r>
    <n v="2907"/>
    <s v="HOMBRE"/>
    <n v="403541.67"/>
    <s v="ASALARIADO"/>
    <s v="SECTOR PRIVADO"/>
    <s v="SI"/>
    <x v="0"/>
    <s v="NO"/>
    <n v="43"/>
    <s v="No"/>
    <s v="No"/>
    <n v="403541.67"/>
    <s v="ASALARIADO"/>
    <n v="43"/>
  </r>
  <r>
    <n v="2908"/>
    <s v="HOMBRE"/>
    <n v="600000"/>
    <s v="ASALARIADO"/>
    <s v="SECTOR PRIVADO"/>
    <s v="SI"/>
    <x v="0"/>
    <s v="NO"/>
    <n v="24"/>
    <s v="No"/>
    <s v="No"/>
    <n v="600000"/>
    <s v="ASALARIADO"/>
    <n v="24"/>
  </r>
  <r>
    <n v="2909"/>
    <s v="HOMBRE"/>
    <n v="319300"/>
    <s v="ASALARIADO"/>
    <s v="SECTOR PRIVADO"/>
    <s v="SI"/>
    <x v="0"/>
    <s v="NO"/>
    <n v="69"/>
    <s v="No"/>
    <s v="No"/>
    <n v="319300"/>
    <s v="ASALARIADO"/>
    <n v="69"/>
  </r>
  <r>
    <n v="2910"/>
    <s v="HOMBRE"/>
    <n v="445567"/>
    <s v="TRABAJADOR INDEPENDIENTE"/>
    <s v="SECTOR PRIVADO"/>
    <s v="SI"/>
    <x v="0"/>
    <s v="SI"/>
    <n v="35"/>
    <s v="No"/>
    <s v="No"/>
    <n v="445567"/>
    <s v="TRABAJADOR INDEPENDIENTE"/>
    <n v="35"/>
  </r>
  <r>
    <n v="2911"/>
    <s v="HOMBRE"/>
    <n v="314396"/>
    <s v="ASALARIADO"/>
    <s v="SECTOR PUBLICO"/>
    <s v="SI"/>
    <x v="0"/>
    <s v="SI"/>
    <n v="53"/>
    <s v="No"/>
    <s v="No"/>
    <n v="314396"/>
    <s v="ASALARIADO"/>
    <n v="53"/>
  </r>
  <r>
    <n v="2912"/>
    <s v="MUJER"/>
    <n v="1165110"/>
    <s v="ASALARIADO"/>
    <s v="SECTOR PUBLICO"/>
    <s v="SI"/>
    <x v="0"/>
    <s v="SI"/>
    <n v="38"/>
    <s v="No"/>
    <s v="No"/>
    <n v="1165110"/>
    <s v="ASALARIADO"/>
    <n v="38"/>
  </r>
  <r>
    <n v="2913"/>
    <s v="HOMBRE"/>
    <n v="639148"/>
    <s v="TRABAJADOR INDEPENDIENTE"/>
    <s v="SECTOR PRIVADO"/>
    <s v="SI"/>
    <x v="0"/>
    <s v="SI"/>
    <n v="69"/>
    <s v="No"/>
    <s v="No"/>
    <n v="639148"/>
    <s v="TRABAJADOR INDEPENDIENTE"/>
    <n v="69"/>
  </r>
  <r>
    <n v="2914"/>
    <s v="MUJER"/>
    <n v="659819.65"/>
    <s v="ASALARIADO"/>
    <s v="SECTOR PUBLICO"/>
    <s v="SI"/>
    <x v="0"/>
    <s v="NO"/>
    <n v="26"/>
    <s v="No"/>
    <s v="No"/>
    <n v="659819.65"/>
    <s v="ASALARIADO"/>
    <n v="26"/>
  </r>
  <r>
    <n v="2915"/>
    <s v="MUJER"/>
    <n v="297500"/>
    <s v="ASEGURADO VOLUNTARIO"/>
    <s v="SECTOR PRIVADO"/>
    <s v="SI"/>
    <x v="1"/>
    <s v="NO"/>
    <n v="29"/>
    <s v="No"/>
    <s v="No"/>
    <n v="297500"/>
    <s v="ASEGURADO VOLUNTARIO"/>
    <n v="29"/>
  </r>
  <r>
    <n v="2916"/>
    <s v="HOMBRE"/>
    <n v="756084.19"/>
    <s v="ASALARIADO"/>
    <s v="SECTOR PRIVADO"/>
    <s v="SI"/>
    <x v="0"/>
    <s v="NO"/>
    <n v="21"/>
    <s v="No"/>
    <s v="No"/>
    <n v="756084.19"/>
    <s v="ASALARIADO"/>
    <n v="21"/>
  </r>
  <r>
    <n v="2917"/>
    <s v="MUJER"/>
    <n v="379237.5"/>
    <s v="ASALARIADO"/>
    <s v="SECTOR PUBLICO"/>
    <s v="SI"/>
    <x v="0"/>
    <s v="NO"/>
    <n v="25"/>
    <s v="No"/>
    <s v="No"/>
    <n v="379237.5"/>
    <s v="ASALARIADO"/>
    <n v="25"/>
  </r>
  <r>
    <n v="2918"/>
    <s v="HOMBRE"/>
    <n v="311585.03999999998"/>
    <s v="ASALARIADO"/>
    <s v="SECTOR PRIVADO"/>
    <s v="SI"/>
    <x v="0"/>
    <s v="NO"/>
    <n v="26"/>
    <s v="No"/>
    <s v="No"/>
    <n v="311585.03999999998"/>
    <s v="ASALARIADO"/>
    <n v="26"/>
  </r>
  <r>
    <n v="2919"/>
    <s v="MUJER"/>
    <n v="1983460.5"/>
    <s v="ASALARIADO"/>
    <s v="SECTOR PUBLICO"/>
    <s v="SI"/>
    <x v="0"/>
    <s v="NO"/>
    <n v="61"/>
    <s v="No"/>
    <s v="No"/>
    <n v="1983460.5"/>
    <s v="ASALARIADO"/>
    <n v="61"/>
  </r>
  <r>
    <n v="2920"/>
    <s v="HOMBRE"/>
    <n v="723495"/>
    <s v="ASALARIADO"/>
    <s v="SECTOR PUBLICO"/>
    <s v="SI"/>
    <x v="0"/>
    <s v="NO"/>
    <n v="37"/>
    <s v="No"/>
    <s v="No"/>
    <n v="723495"/>
    <s v="ASALARIADO"/>
    <n v="37"/>
  </r>
  <r>
    <n v="2921"/>
    <s v="HOMBRE"/>
    <n v="426977.82"/>
    <s v="ASALARIADO"/>
    <s v="SECTOR PRIVADO"/>
    <s v="SI"/>
    <x v="1"/>
    <s v="NO"/>
    <n v="53"/>
    <s v="No"/>
    <s v="No"/>
    <n v="426977.82"/>
    <s v="ASALARIADO"/>
    <n v="53"/>
  </r>
  <r>
    <n v="2922"/>
    <s v="MUJER"/>
    <n v="1459586"/>
    <s v="ASALARIADO"/>
    <s v="SECTOR PUBLICO"/>
    <s v="SI"/>
    <x v="0"/>
    <s v="NO"/>
    <n v="47"/>
    <s v="No"/>
    <s v="No"/>
    <n v="1459586"/>
    <s v="ASALARIADO"/>
    <n v="47"/>
  </r>
  <r>
    <n v="2923"/>
    <s v="HOMBRE"/>
    <n v="447825.78"/>
    <s v="ASALARIADO"/>
    <s v="SECTOR PRIVADO"/>
    <s v="SI"/>
    <x v="0"/>
    <s v="NO"/>
    <n v="53"/>
    <s v="No"/>
    <s v="No"/>
    <n v="447825.78"/>
    <s v="ASALARIADO"/>
    <n v="53"/>
  </r>
  <r>
    <n v="2924"/>
    <s v="MUJER"/>
    <n v="297865"/>
    <s v="TRABAJADOR INDEPENDIENTE"/>
    <s v="SECTOR PRIVADO"/>
    <s v="SI"/>
    <x v="0"/>
    <s v="NO"/>
    <n v="41"/>
    <s v="No"/>
    <s v="No"/>
    <n v="297865"/>
    <s v="TRABAJADOR INDEPENDIENTE"/>
    <n v="41"/>
  </r>
  <r>
    <n v="2925"/>
    <s v="HOMBRE"/>
    <n v="416406.24"/>
    <s v="ASALARIADO"/>
    <s v="SECTOR PRIVADO"/>
    <s v="SI"/>
    <x v="0"/>
    <s v="NO"/>
    <n v="35"/>
    <s v="No"/>
    <s v="No"/>
    <n v="416406.24"/>
    <s v="ASALARIADO"/>
    <n v="35"/>
  </r>
  <r>
    <n v="2926"/>
    <s v="HOMBRE"/>
    <n v="548611.75"/>
    <s v="ASALARIADO"/>
    <s v="SECTOR PRIVADO"/>
    <s v="SI"/>
    <x v="0"/>
    <s v="NO"/>
    <n v="27"/>
    <s v="No"/>
    <s v="No"/>
    <n v="548611.75"/>
    <s v="ASALARIADO"/>
    <n v="27"/>
  </r>
  <r>
    <n v="2927"/>
    <s v="HOMBRE"/>
    <n v="445567"/>
    <s v="TRABAJADOR INDEPENDIENTE"/>
    <s v="SECTOR PRIVADO"/>
    <s v="SI"/>
    <x v="0"/>
    <s v="SI"/>
    <n v="52"/>
    <s v="No"/>
    <s v="No"/>
    <n v="445567"/>
    <s v="TRABAJADOR INDEPENDIENTE"/>
    <n v="52"/>
  </r>
  <r>
    <n v="2928"/>
    <s v="MUJER"/>
    <n v="918531"/>
    <s v="ASALARIADO"/>
    <s v="SECTOR PRIVADO"/>
    <s v="SI"/>
    <x v="0"/>
    <s v="NO"/>
    <n v="33"/>
    <s v="No"/>
    <s v="No"/>
    <n v="918531"/>
    <s v="ASALARIADO"/>
    <n v="33"/>
  </r>
  <r>
    <n v="2929"/>
    <s v="HOMBRE"/>
    <n v="484083"/>
    <s v="ASALARIADO"/>
    <s v="SECTOR PRIVADO"/>
    <s v="SI"/>
    <x v="0"/>
    <s v="NO"/>
    <n v="33"/>
    <s v="No"/>
    <s v="No"/>
    <n v="484083"/>
    <s v="ASALARIADO"/>
    <n v="33"/>
  </r>
  <r>
    <n v="2930"/>
    <s v="HOMBRE"/>
    <n v="437310"/>
    <s v="ASALARIADO"/>
    <s v="SECTOR PRIVADO"/>
    <s v="SI"/>
    <x v="0"/>
    <s v="NO"/>
    <n v="31"/>
    <s v="No"/>
    <s v="No"/>
    <n v="437310"/>
    <s v="ASALARIADO"/>
    <n v="31"/>
  </r>
  <r>
    <n v="2931"/>
    <s v="HOMBRE"/>
    <n v="330226.88"/>
    <s v="ASALARIADO"/>
    <s v="SECTOR PRIVADO"/>
    <s v="SI"/>
    <x v="1"/>
    <s v="NO"/>
    <n v="49"/>
    <s v="No"/>
    <s v="No"/>
    <n v="330226.88"/>
    <s v="ASALARIADO"/>
    <n v="49"/>
  </r>
  <r>
    <n v="2932"/>
    <s v="HOMBRE"/>
    <n v="3217274"/>
    <s v="PENSIONADOS EN SU PROPIO SISTEMA"/>
    <s v="SECTOR PUBLICO"/>
    <s v="SI"/>
    <x v="0"/>
    <s v="NO"/>
    <n v="80"/>
    <s v="Atípico"/>
    <s v="No"/>
    <n v="3217274"/>
    <s v="PENSIONADOS EN SU PROPIO SISTEMA"/>
    <n v="80"/>
  </r>
  <r>
    <n v="2933"/>
    <s v="MUJER"/>
    <n v="250000"/>
    <s v="ASALARIADO"/>
    <s v="SECTOR PRIVADO"/>
    <s v="SI"/>
    <x v="1"/>
    <s v="NO"/>
    <n v="53"/>
    <s v="No"/>
    <s v="No"/>
    <n v="250000"/>
    <s v="ASALARIADO"/>
    <n v="53"/>
  </r>
  <r>
    <n v="2934"/>
    <s v="MUJER"/>
    <n v="297046"/>
    <s v="ASEGURADO VOLUNTARIO"/>
    <s v="SECTOR PRIVADO"/>
    <s v="SI"/>
    <x v="0"/>
    <s v="NO"/>
    <n v="55"/>
    <s v="No"/>
    <s v="No"/>
    <n v="297046"/>
    <s v="ASEGURADO VOLUNTARIO"/>
    <n v="55"/>
  </r>
  <r>
    <n v="2935"/>
    <s v="HOMBRE"/>
    <n v="359544.27"/>
    <s v="CONVENIOS ESPECIALES DE ASEGURADOS VOLUNTARIOS"/>
    <s v="SECTOR PRIVADO"/>
    <s v="SI"/>
    <x v="1"/>
    <s v="NO"/>
    <n v="66"/>
    <s v="No"/>
    <s v="No"/>
    <n v="359544.27"/>
    <s v="CONVENIOS ESPECIALES DE ASEGURADOS VOLUNTARIOS"/>
    <n v="66"/>
  </r>
  <r>
    <n v="2936"/>
    <s v="HOMBRE"/>
    <n v="924999.9"/>
    <s v="ASALARIADO"/>
    <s v="SECTOR PRIVADO"/>
    <s v="SI"/>
    <x v="0"/>
    <s v="NO"/>
    <n v="27"/>
    <s v="No"/>
    <s v="No"/>
    <n v="924999.9"/>
    <s v="ASALARIADO"/>
    <n v="27"/>
  </r>
  <r>
    <n v="2937"/>
    <s v="MUJER"/>
    <n v="323296"/>
    <s v="ASEGURADO VOLUNTARIO"/>
    <s v="SECTOR PRIVADO"/>
    <s v="SI"/>
    <x v="1"/>
    <s v="NO"/>
    <n v="38"/>
    <s v="No"/>
    <s v="No"/>
    <n v="323296"/>
    <s v="ASEGURADO VOLUNTARIO"/>
    <n v="38"/>
  </r>
  <r>
    <n v="2938"/>
    <s v="HOMBRE"/>
    <n v="348000"/>
    <s v="ASALARIADO"/>
    <s v="SECTOR PRIVADO"/>
    <s v="SI"/>
    <x v="0"/>
    <s v="SI"/>
    <n v="19"/>
    <s v="No"/>
    <s v="No"/>
    <n v="348000"/>
    <s v="ASALARIADO"/>
    <n v="19"/>
  </r>
  <r>
    <n v="2939"/>
    <s v="MUJER"/>
    <n v="295000"/>
    <s v="ASEGURADO VOLUNTARIO"/>
    <s v="SECTOR PRIVADO"/>
    <s v="SI"/>
    <x v="1"/>
    <s v="NO"/>
    <n v="33"/>
    <s v="No"/>
    <s v="No"/>
    <n v="295000"/>
    <s v="ASEGURADO VOLUNTARIO"/>
    <n v="33"/>
  </r>
  <r>
    <n v="2940"/>
    <s v="HOMBRE"/>
    <n v="297045"/>
    <s v="TRABAJADOR INDEPENDIENTE"/>
    <s v="SECTOR PRIVADO"/>
    <s v="SI"/>
    <x v="0"/>
    <s v="NO"/>
    <n v="49"/>
    <s v="No"/>
    <s v="No"/>
    <n v="297045"/>
    <s v="TRABAJADOR INDEPENDIENTE"/>
    <n v="49"/>
  </r>
  <r>
    <n v="2941"/>
    <s v="HOMBRE"/>
    <n v="1889038"/>
    <s v="PENSIONADOS EN SU PROPIO SISTEMA"/>
    <s v="SECTOR PUBLICO"/>
    <s v="SI"/>
    <x v="0"/>
    <s v="NO"/>
    <n v="67"/>
    <s v="No"/>
    <s v="No"/>
    <n v="1889038"/>
    <s v="PENSIONADOS EN SU PROPIO SISTEMA"/>
    <n v="67"/>
  </r>
  <r>
    <n v="2942"/>
    <s v="MUJER"/>
    <n v="1675853"/>
    <s v="PENSIONADOS EN SU PROPIO SISTEMA"/>
    <s v="SECTOR PUBLICO"/>
    <s v="SI"/>
    <x v="0"/>
    <s v="NO"/>
    <n v="55"/>
    <s v="No"/>
    <s v="No"/>
    <n v="1675853"/>
    <s v="PENSIONADOS EN SU PROPIO SISTEMA"/>
    <n v="55"/>
  </r>
  <r>
    <n v="2943"/>
    <s v="HOMBRE"/>
    <n v="25000"/>
    <s v="ASALARIADO"/>
    <s v="SECTOR PRIVADO"/>
    <s v="SI"/>
    <x v="0"/>
    <s v="NO"/>
    <n v="18"/>
    <s v="No"/>
    <s v="No"/>
    <n v="25000"/>
    <s v="ASALARIADO"/>
    <n v="18"/>
  </r>
  <r>
    <n v="2944"/>
    <s v="HOMBRE"/>
    <n v="377730.1"/>
    <s v="ASALARIADO"/>
    <s v="SECTOR PRIVADO"/>
    <s v="SI"/>
    <x v="0"/>
    <s v="NO"/>
    <n v="46"/>
    <s v="No"/>
    <s v="No"/>
    <n v="377730.1"/>
    <s v="ASALARIADO"/>
    <n v="46"/>
  </r>
  <r>
    <n v="2945"/>
    <s v="HOMBRE"/>
    <n v="385411.82"/>
    <s v="ASALARIADO"/>
    <s v="SECTOR PRIVADO"/>
    <s v="SI"/>
    <x v="0"/>
    <s v="NO"/>
    <n v="24"/>
    <s v="No"/>
    <s v="No"/>
    <n v="385411.82"/>
    <s v="ASALARIADO"/>
    <n v="24"/>
  </r>
  <r>
    <n v="2946"/>
    <s v="MUJER"/>
    <n v="1621195"/>
    <s v="ASALARIADO"/>
    <s v="SECTOR PUBLICO"/>
    <s v="SI"/>
    <x v="0"/>
    <s v="NO"/>
    <n v="31"/>
    <s v="No"/>
    <s v="No"/>
    <n v="1621195"/>
    <s v="ASALARIADO"/>
    <n v="31"/>
  </r>
  <r>
    <n v="2947"/>
    <s v="MUJER"/>
    <n v="782500"/>
    <s v="ASALARIADO"/>
    <s v="SECTOR PUBLICO"/>
    <s v="SI"/>
    <x v="0"/>
    <s v="NO"/>
    <n v="28"/>
    <s v="No"/>
    <s v="No"/>
    <n v="782500"/>
    <s v="ASALARIADO"/>
    <n v="28"/>
  </r>
  <r>
    <n v="2948"/>
    <s v="HOMBRE"/>
    <n v="467011"/>
    <s v="ASALARIADO"/>
    <s v="SECTOR PRIVADO"/>
    <s v="SI"/>
    <x v="0"/>
    <s v="NO"/>
    <n v="57"/>
    <s v="No"/>
    <s v="No"/>
    <n v="467011"/>
    <s v="ASALARIADO"/>
    <n v="57"/>
  </r>
  <r>
    <n v="2949"/>
    <s v="MUJER"/>
    <n v="240000"/>
    <s v="ASALARIADO"/>
    <s v="SECTOR PRIVADO"/>
    <s v="SI"/>
    <x v="0"/>
    <s v="NO"/>
    <n v="41"/>
    <s v="No"/>
    <s v="No"/>
    <n v="240000"/>
    <s v="ASALARIADO"/>
    <n v="41"/>
  </r>
  <r>
    <n v="2950"/>
    <s v="MUJER"/>
    <n v="806421.08"/>
    <s v="ASALARIADO"/>
    <s v="SECTOR PRIVADO"/>
    <s v="SI"/>
    <x v="0"/>
    <s v="NO"/>
    <n v="58"/>
    <s v="No"/>
    <s v="No"/>
    <n v="806421.08"/>
    <s v="ASALARIADO"/>
    <n v="58"/>
  </r>
  <r>
    <n v="2951"/>
    <s v="MUJER"/>
    <n v="400000"/>
    <s v="ASALARIADO"/>
    <s v="SECTOR PRIVADO"/>
    <s v="SI"/>
    <x v="0"/>
    <s v="NO"/>
    <n v="25"/>
    <s v="No"/>
    <s v="No"/>
    <n v="400000"/>
    <s v="ASALARIADO"/>
    <n v="25"/>
  </r>
  <r>
    <n v="2952"/>
    <s v="HOMBRE"/>
    <n v="299441"/>
    <s v="TRABAJADOR INDEPENDIENTE"/>
    <s v="SECTOR PRIVADO"/>
    <s v="SI"/>
    <x v="1"/>
    <s v="SI"/>
    <n v="53"/>
    <s v="No"/>
    <s v="No"/>
    <n v="299441"/>
    <s v="TRABAJADOR INDEPENDIENTE"/>
    <n v="53"/>
  </r>
  <r>
    <n v="2953"/>
    <s v="HOMBRE"/>
    <n v="377164.37"/>
    <s v="ASALARIADO"/>
    <s v="SECTOR PRIVADO"/>
    <s v="SI"/>
    <x v="0"/>
    <s v="NO"/>
    <n v="39"/>
    <s v="No"/>
    <s v="No"/>
    <n v="377164.37"/>
    <s v="ASALARIADO"/>
    <n v="39"/>
  </r>
  <r>
    <n v="2954"/>
    <s v="MUJER"/>
    <n v="523392"/>
    <s v="ASALARIADO"/>
    <s v="SECTOR PRIVADO"/>
    <s v="SI"/>
    <x v="0"/>
    <s v="NO"/>
    <n v="21"/>
    <s v="No"/>
    <s v="No"/>
    <n v="523392"/>
    <s v="ASALARIADO"/>
    <n v="21"/>
  </r>
  <r>
    <n v="2955"/>
    <s v="HOMBRE"/>
    <n v="297046"/>
    <s v="TRABAJADOR INDEPENDIENTE"/>
    <s v="SECTOR PRIVADO"/>
    <s v="NO"/>
    <x v="0"/>
    <s v="SI"/>
    <n v="69"/>
    <s v="No"/>
    <s v="No"/>
    <n v="297046"/>
    <s v="TRABAJADOR INDEPENDIENTE"/>
    <n v="69"/>
  </r>
  <r>
    <n v="2956"/>
    <s v="MUJER"/>
    <n v="397559.9"/>
    <s v="ASALARIADO"/>
    <s v="SECTOR PRIVADO"/>
    <s v="SI"/>
    <x v="1"/>
    <s v="NO"/>
    <n v="26"/>
    <s v="No"/>
    <s v="No"/>
    <n v="397559.9"/>
    <s v="ASALARIADO"/>
    <n v="26"/>
  </r>
  <r>
    <n v="2957"/>
    <s v="HOMBRE"/>
    <n v="566795.41"/>
    <s v="ASALARIADO"/>
    <s v="SECTOR PUBLICO"/>
    <s v="SI"/>
    <x v="0"/>
    <s v="NO"/>
    <n v="45"/>
    <s v="No"/>
    <s v="No"/>
    <n v="566795.41"/>
    <s v="ASALARIADO"/>
    <n v="45"/>
  </r>
  <r>
    <n v="2958"/>
    <s v="HOMBRE"/>
    <n v="590421.69999999995"/>
    <s v="ASALARIADO"/>
    <s v="SECTOR PUBLICO"/>
    <s v="SI"/>
    <x v="0"/>
    <s v="NO"/>
    <n v="34"/>
    <s v="No"/>
    <s v="No"/>
    <n v="590421.69999999995"/>
    <s v="ASALARIADO"/>
    <n v="34"/>
  </r>
  <r>
    <n v="2959"/>
    <s v="HOMBRE"/>
    <n v="363833.34"/>
    <s v="ASALARIADO"/>
    <s v="SECTOR PRIVADO"/>
    <s v="SI"/>
    <x v="0"/>
    <s v="NO"/>
    <n v="33"/>
    <s v="No"/>
    <s v="No"/>
    <n v="363833.34"/>
    <s v="ASALARIADO"/>
    <n v="33"/>
  </r>
  <r>
    <n v="2960"/>
    <s v="HOMBRE"/>
    <n v="297046"/>
    <s v="TRABAJADOR INDEPENDIENTE"/>
    <s v="SECTOR PRIVADO"/>
    <s v="SI"/>
    <x v="1"/>
    <s v="SI"/>
    <n v="36"/>
    <s v="No"/>
    <s v="No"/>
    <n v="297046"/>
    <s v="TRABAJADOR INDEPENDIENTE"/>
    <n v="36"/>
  </r>
  <r>
    <n v="2961"/>
    <s v="HOMBRE"/>
    <n v="225000"/>
    <s v="ASALARIADO"/>
    <s v="SECTOR PRIVADO"/>
    <s v="SI"/>
    <x v="1"/>
    <s v="SI"/>
    <n v="47"/>
    <s v="No"/>
    <s v="No"/>
    <n v="225000"/>
    <s v="ASALARIADO"/>
    <n v="47"/>
  </r>
  <r>
    <n v="2962"/>
    <s v="HOMBRE"/>
    <n v="1054914.8899999999"/>
    <s v="ASALARIADO"/>
    <s v="SECTOR PUBLICO"/>
    <s v="SI"/>
    <x v="0"/>
    <s v="NO"/>
    <n v="50"/>
    <s v="No"/>
    <s v="No"/>
    <n v="1054914.8899999999"/>
    <s v="ASALARIADO"/>
    <n v="50"/>
  </r>
  <r>
    <n v="2963"/>
    <s v="HOMBRE"/>
    <n v="229028"/>
    <s v="ASALARIADO"/>
    <s v="SECTOR PRIVADO"/>
    <s v="SI"/>
    <x v="0"/>
    <s v="NO"/>
    <n v="20"/>
    <s v="No"/>
    <s v="No"/>
    <n v="229028"/>
    <s v="ASALARIADO"/>
    <n v="20"/>
  </r>
  <r>
    <n v="2964"/>
    <s v="HOMBRE"/>
    <n v="836076"/>
    <s v="ASALARIADO"/>
    <s v="SECTOR PUBLICO"/>
    <s v="SI"/>
    <x v="0"/>
    <s v="NO"/>
    <n v="32"/>
    <s v="No"/>
    <s v="No"/>
    <n v="836076"/>
    <s v="ASALARIADO"/>
    <n v="32"/>
  </r>
  <r>
    <n v="2965"/>
    <s v="MUJER"/>
    <n v="297046"/>
    <s v="TRABAJADOR INDEPENDIENTE"/>
    <s v="SECTOR PRIVADO"/>
    <s v="SI"/>
    <x v="0"/>
    <s v="SI"/>
    <n v="38"/>
    <s v="No"/>
    <s v="No"/>
    <n v="297046"/>
    <s v="TRABAJADOR INDEPENDIENTE"/>
    <n v="38"/>
  </r>
  <r>
    <n v="2966"/>
    <s v="MUJER"/>
    <n v="660259.69999999995"/>
    <s v="ASALARIADO"/>
    <s v="SECTOR PUBLICO"/>
    <s v="SI"/>
    <x v="0"/>
    <s v="NO"/>
    <n v="24"/>
    <s v="No"/>
    <s v="No"/>
    <n v="660259.69999999995"/>
    <s v="ASALARIADO"/>
    <n v="24"/>
  </r>
  <r>
    <n v="2967"/>
    <s v="MUJER"/>
    <n v="297139"/>
    <s v="ASEGURADO VOLUNTARIO"/>
    <s v="SECTOR PRIVADO"/>
    <s v="SI"/>
    <x v="0"/>
    <s v="NO"/>
    <n v="56"/>
    <s v="No"/>
    <s v="No"/>
    <n v="297139"/>
    <s v="ASEGURADO VOLUNTARIO"/>
    <n v="56"/>
  </r>
  <r>
    <n v="2968"/>
    <s v="MUJER"/>
    <n v="1253343.1200000001"/>
    <s v="ASALARIADO"/>
    <s v="SECTOR PRIVADO"/>
    <s v="SI"/>
    <x v="0"/>
    <s v="NO"/>
    <n v="35"/>
    <s v="No"/>
    <s v="No"/>
    <n v="1253343.1200000001"/>
    <s v="ASALARIADO"/>
    <n v="35"/>
  </r>
  <r>
    <n v="2969"/>
    <s v="HOMBRE"/>
    <n v="297046"/>
    <s v="TRABAJADOR INDEPENDIENTE"/>
    <s v="SECTOR PRIVADO"/>
    <s v="SI"/>
    <x v="0"/>
    <s v="NO"/>
    <n v="59"/>
    <s v="No"/>
    <s v="No"/>
    <n v="297046"/>
    <s v="TRABAJADOR INDEPENDIENTE"/>
    <n v="59"/>
  </r>
  <r>
    <n v="2970"/>
    <s v="HOMBRE"/>
    <n v="392675"/>
    <s v="TRABAJADOR INDEPENDIENTE"/>
    <s v="SECTOR PRIVADO"/>
    <s v="SI"/>
    <x v="0"/>
    <s v="NO"/>
    <n v="44"/>
    <s v="No"/>
    <s v="No"/>
    <n v="392675"/>
    <s v="TRABAJADOR INDEPENDIENTE"/>
    <n v="44"/>
  </r>
  <r>
    <n v="2971"/>
    <s v="MUJER"/>
    <n v="300018"/>
    <s v="ASEGURADO VOLUNTARIO"/>
    <s v="SECTOR PRIVADO"/>
    <s v="SI"/>
    <x v="0"/>
    <s v="NO"/>
    <n v="58"/>
    <s v="No"/>
    <s v="No"/>
    <n v="300018"/>
    <s v="ASEGURADO VOLUNTARIO"/>
    <n v="58"/>
  </r>
  <r>
    <n v="2972"/>
    <s v="MUJER"/>
    <n v="127500"/>
    <s v="ASALARIADO"/>
    <s v="SECTOR PRIVADO"/>
    <s v="SI"/>
    <x v="0"/>
    <s v="SI"/>
    <n v="52"/>
    <s v="No"/>
    <s v="No"/>
    <n v="127500"/>
    <s v="ASALARIADO"/>
    <n v="52"/>
  </r>
  <r>
    <n v="2973"/>
    <s v="MUJER"/>
    <n v="296000"/>
    <s v="ASALARIADO"/>
    <s v="SECTOR PRIVADO"/>
    <s v="SI"/>
    <x v="0"/>
    <s v="NO"/>
    <n v="57"/>
    <s v="No"/>
    <s v="No"/>
    <n v="296000"/>
    <s v="ASALARIADO"/>
    <n v="57"/>
  </r>
  <r>
    <n v="2974"/>
    <s v="MUJER"/>
    <n v="64851.19"/>
    <s v="ASALARIADO"/>
    <s v="SECTOR PRIVADO"/>
    <s v="SI"/>
    <x v="0"/>
    <s v="NO"/>
    <n v="25"/>
    <s v="No"/>
    <s v="No"/>
    <n v="64851.19"/>
    <s v="ASALARIADO"/>
    <n v="25"/>
  </r>
  <r>
    <n v="2975"/>
    <s v="MUJER"/>
    <n v="10"/>
    <s v="ASALARIADO"/>
    <s v="SECTOR PUBLICO"/>
    <s v="SI"/>
    <x v="0"/>
    <s v="NO"/>
    <n v="51"/>
    <s v="No"/>
    <s v="No"/>
    <n v="10"/>
    <s v="ASALARIADO"/>
    <n v="51"/>
  </r>
  <r>
    <n v="2976"/>
    <s v="MUJER"/>
    <n v="976868.32"/>
    <s v="ASALARIADO"/>
    <s v="SECTOR PRIVADO"/>
    <s v="SI"/>
    <x v="0"/>
    <s v="NO"/>
    <n v="37"/>
    <s v="No"/>
    <s v="No"/>
    <n v="976868.32"/>
    <s v="ASALARIADO"/>
    <n v="37"/>
  </r>
  <r>
    <n v="2977"/>
    <s v="HOMBRE"/>
    <n v="301783"/>
    <s v="ASALARIADO"/>
    <s v="SECTOR PRIVADO"/>
    <s v="SI"/>
    <x v="0"/>
    <s v="SI"/>
    <n v="36"/>
    <s v="No"/>
    <s v="No"/>
    <n v="301783"/>
    <s v="ASALARIADO"/>
    <n v="36"/>
  </r>
  <r>
    <n v="2978"/>
    <s v="HOMBRE"/>
    <n v="299647"/>
    <s v="ASEGURADO VOLUNTARIO"/>
    <s v="SECTOR PRIVADO"/>
    <s v="SI"/>
    <x v="0"/>
    <s v="NO"/>
    <n v="62"/>
    <s v="No"/>
    <s v="No"/>
    <n v="299647"/>
    <s v="ASEGURADO VOLUNTARIO"/>
    <n v="62"/>
  </r>
  <r>
    <n v="2979"/>
    <s v="MUJER"/>
    <n v="1893569.1"/>
    <s v="ASALARIADO"/>
    <s v="SECTOR PUBLICO"/>
    <s v="SI"/>
    <x v="0"/>
    <s v="NO"/>
    <n v="54"/>
    <s v="No"/>
    <s v="No"/>
    <n v="1893569.1"/>
    <s v="ASALARIADO"/>
    <n v="54"/>
  </r>
  <r>
    <n v="2980"/>
    <s v="HOMBRE"/>
    <n v="173700"/>
    <s v="ASALARIADO"/>
    <s v="SECTOR PRIVADO"/>
    <s v="SI"/>
    <x v="0"/>
    <s v="NO"/>
    <n v="51"/>
    <s v="No"/>
    <s v="No"/>
    <n v="173700"/>
    <s v="ASALARIADO"/>
    <n v="51"/>
  </r>
  <r>
    <n v="2981"/>
    <s v="MUJER"/>
    <n v="766774"/>
    <s v="ASALARIADO"/>
    <s v="SECTOR PRIVADO"/>
    <s v="SI"/>
    <x v="1"/>
    <s v="NO"/>
    <n v="52"/>
    <s v="No"/>
    <s v="No"/>
    <n v="766774"/>
    <s v="ASALARIADO"/>
    <n v="52"/>
  </r>
  <r>
    <n v="2982"/>
    <s v="HOMBRE"/>
    <n v="291514"/>
    <s v="ASEGURADO VOLUNTARIO"/>
    <s v="SECTOR PRIVADO"/>
    <s v="SI"/>
    <x v="0"/>
    <s v="NO"/>
    <n v="51"/>
    <s v="No"/>
    <s v="No"/>
    <n v="291514"/>
    <s v="ASEGURADO VOLUNTARIO"/>
    <n v="51"/>
  </r>
  <r>
    <n v="2983"/>
    <s v="HOMBRE"/>
    <n v="490122"/>
    <s v="TRABAJADOR INDEPENDIENTE"/>
    <s v="SECTOR PRIVADO"/>
    <s v="SI"/>
    <x v="0"/>
    <s v="NO"/>
    <n v="63"/>
    <s v="No"/>
    <s v="No"/>
    <n v="490122"/>
    <s v="TRABAJADOR INDEPENDIENTE"/>
    <n v="63"/>
  </r>
  <r>
    <n v="2984"/>
    <s v="MUJER"/>
    <n v="299647"/>
    <s v="ASEGURADO VOLUNTARIO"/>
    <s v="SECTOR PRIVADO"/>
    <s v="SI"/>
    <x v="1"/>
    <s v="NO"/>
    <n v="69"/>
    <s v="No"/>
    <s v="No"/>
    <n v="299647"/>
    <s v="ASEGURADO VOLUNTARIO"/>
    <n v="69"/>
  </r>
  <r>
    <n v="2985"/>
    <s v="HOMBRE"/>
    <n v="297046"/>
    <s v="TRABAJADOR INDEPENDIENTE"/>
    <s v="SECTOR PRIVADO"/>
    <s v="NO"/>
    <x v="0"/>
    <s v="SI"/>
    <n v="55"/>
    <s v="No"/>
    <s v="No"/>
    <n v="297046"/>
    <s v="TRABAJADOR INDEPENDIENTE"/>
    <n v="55"/>
  </r>
  <r>
    <n v="2986"/>
    <s v="MUJER"/>
    <n v="300018"/>
    <s v="ASEGURADO VOLUNTARIO"/>
    <s v="SECTOR PRIVADO"/>
    <s v="SI"/>
    <x v="0"/>
    <s v="NO"/>
    <n v="53"/>
    <s v="No"/>
    <s v="No"/>
    <n v="300018"/>
    <s v="ASEGURADO VOLUNTARIO"/>
    <n v="53"/>
  </r>
  <r>
    <n v="2987"/>
    <s v="HOMBRE"/>
    <n v="321550"/>
    <s v="TRABAJADOR INDEPENDIENTE"/>
    <s v="SECTOR PRIVADO"/>
    <s v="SI"/>
    <x v="0"/>
    <s v="SI"/>
    <n v="51"/>
    <s v="No"/>
    <s v="No"/>
    <n v="321550"/>
    <s v="TRABAJADOR INDEPENDIENTE"/>
    <n v="51"/>
  </r>
  <r>
    <n v="2988"/>
    <s v="HOMBRE"/>
    <n v="422424"/>
    <s v="ASALARIADO"/>
    <s v="SECTOR PRIVADO"/>
    <s v="SI"/>
    <x v="0"/>
    <s v="NO"/>
    <n v="27"/>
    <s v="No"/>
    <s v="No"/>
    <n v="422424"/>
    <s v="ASALARIADO"/>
    <n v="27"/>
  </r>
  <r>
    <n v="2989"/>
    <s v="MUJER"/>
    <n v="351531.84"/>
    <s v="ASALARIADO"/>
    <s v="SECTOR PRIVADO"/>
    <s v="SI"/>
    <x v="0"/>
    <s v="NO"/>
    <n v="38"/>
    <s v="No"/>
    <s v="No"/>
    <n v="351531.84"/>
    <s v="ASALARIADO"/>
    <n v="38"/>
  </r>
  <r>
    <n v="2990"/>
    <s v="HOMBRE"/>
    <n v="356000"/>
    <s v="ASALARIADO"/>
    <s v="SECTOR PRIVADO"/>
    <s v="SI"/>
    <x v="0"/>
    <s v="NO"/>
    <n v="57"/>
    <s v="No"/>
    <s v="No"/>
    <n v="356000"/>
    <s v="ASALARIADO"/>
    <n v="57"/>
  </r>
  <r>
    <n v="2991"/>
    <s v="MUJER"/>
    <n v="278031"/>
    <s v="ASEGURADO VOLUNTARIO"/>
    <s v="SECTOR PRIVADO"/>
    <s v="SI"/>
    <x v="0"/>
    <s v="NO"/>
    <n v="39"/>
    <s v="No"/>
    <s v="No"/>
    <n v="278031"/>
    <s v="ASEGURADO VOLUNTARIO"/>
    <n v="39"/>
  </r>
  <r>
    <n v="2992"/>
    <s v="HOMBRE"/>
    <n v="2247500"/>
    <s v="ASALARIADO"/>
    <s v="SECTOR PRIVADO"/>
    <s v="SI"/>
    <x v="0"/>
    <s v="NO"/>
    <n v="45"/>
    <s v="Atípico"/>
    <s v="No"/>
    <n v="2247500"/>
    <s v="ASALARIADO"/>
    <n v="45"/>
  </r>
  <r>
    <n v="2993"/>
    <s v="HOMBRE"/>
    <n v="340000"/>
    <s v="ASALARIADO"/>
    <s v="SECTOR PRIVADO"/>
    <s v="SI"/>
    <x v="0"/>
    <s v="NO"/>
    <n v="34"/>
    <s v="No"/>
    <s v="No"/>
    <n v="340000"/>
    <s v="ASALARIADO"/>
    <n v="34"/>
  </r>
  <r>
    <n v="2994"/>
    <s v="HOMBRE"/>
    <n v="50000"/>
    <s v="ASALARIADO"/>
    <s v="SECTOR PRIVADO"/>
    <s v="SI"/>
    <x v="1"/>
    <s v="SI"/>
    <n v="53"/>
    <s v="No"/>
    <s v="No"/>
    <n v="50000"/>
    <s v="ASALARIADO"/>
    <n v="53"/>
  </r>
  <r>
    <n v="2995"/>
    <s v="HOMBRE"/>
    <n v="389718"/>
    <s v="ASALARIADO"/>
    <s v="SECTOR PRIVADO"/>
    <s v="SI"/>
    <x v="0"/>
    <s v="NO"/>
    <n v="41"/>
    <s v="No"/>
    <s v="No"/>
    <n v="389718"/>
    <s v="ASALARIADO"/>
    <n v="41"/>
  </r>
  <r>
    <n v="2996"/>
    <s v="MUJER"/>
    <n v="2032262.93"/>
    <s v="ASALARIADO"/>
    <s v="SECTOR PRIVADO"/>
    <s v="SI"/>
    <x v="0"/>
    <s v="NO"/>
    <n v="54"/>
    <s v="No"/>
    <s v="No"/>
    <n v="2032262.93"/>
    <s v="ASALARIADO"/>
    <n v="54"/>
  </r>
  <r>
    <n v="2997"/>
    <s v="MUJER"/>
    <n v="89567"/>
    <s v="ASALARIADO"/>
    <s v="SECTOR PUBLICO"/>
    <s v="SI"/>
    <x v="0"/>
    <s v="NO"/>
    <n v="34"/>
    <s v="No"/>
    <s v="No"/>
    <n v="89567"/>
    <s v="ASALARIADO"/>
    <n v="34"/>
  </r>
  <r>
    <n v="2998"/>
    <s v="HOMBRE"/>
    <n v="316965"/>
    <s v="ASALARIADO"/>
    <s v="SECTOR PRIVADO"/>
    <s v="SI"/>
    <x v="0"/>
    <s v="NO"/>
    <n v="25"/>
    <s v="No"/>
    <s v="No"/>
    <n v="316965"/>
    <s v="ASALARIADO"/>
    <n v="25"/>
  </r>
  <r>
    <n v="2999"/>
    <s v="MUJER"/>
    <n v="347135"/>
    <s v="ASEGURADO VOLUNTARIO"/>
    <s v="SECTOR PRIVADO"/>
    <s v="SI"/>
    <x v="1"/>
    <s v="NO"/>
    <n v="63"/>
    <s v="No"/>
    <s v="No"/>
    <n v="347135"/>
    <s v="ASEGURADO VOLUNTARIO"/>
    <n v="63"/>
  </r>
  <r>
    <n v="3000"/>
    <s v="MUJER"/>
    <n v="1501649.3"/>
    <s v="ASALARIADO"/>
    <s v="SECTOR PRIVADO"/>
    <s v="SI"/>
    <x v="1"/>
    <s v="NO"/>
    <n v="35"/>
    <s v="No"/>
    <s v="No"/>
    <n v="1501649.3"/>
    <s v="ASALARIADO"/>
    <n v="35"/>
  </r>
  <r>
    <n v="3001"/>
    <s v="HOMBRE"/>
    <n v="302470"/>
    <s v="TRABAJADOR INDEPENDIENTE"/>
    <s v="SECTOR PRIVADO"/>
    <s v="SI"/>
    <x v="0"/>
    <s v="NO"/>
    <n v="61"/>
    <s v="No"/>
    <s v="No"/>
    <n v="302470"/>
    <s v="TRABAJADOR INDEPENDIENTE"/>
    <n v="61"/>
  </r>
  <r>
    <n v="3002"/>
    <s v="MUJER"/>
    <n v="477140"/>
    <s v="ASALARIADO"/>
    <s v="SECTOR PUBLICO"/>
    <s v="SI"/>
    <x v="0"/>
    <s v="NO"/>
    <n v="48"/>
    <s v="No"/>
    <s v="No"/>
    <n v="477140"/>
    <s v="ASALARIADO"/>
    <n v="48"/>
  </r>
  <r>
    <n v="3003"/>
    <s v="HOMBRE"/>
    <n v="1194392"/>
    <s v="ASALARIADO"/>
    <s v="SECTOR PRIVADO"/>
    <s v="SI"/>
    <x v="0"/>
    <s v="NO"/>
    <n v="28"/>
    <s v="No"/>
    <s v="No"/>
    <n v="1194392"/>
    <s v="ASALARIADO"/>
    <n v="28"/>
  </r>
  <r>
    <n v="3004"/>
    <s v="MUJER"/>
    <n v="1876023.5"/>
    <s v="ASALARIADO"/>
    <s v="SECTOR PUBLICO"/>
    <s v="SI"/>
    <x v="0"/>
    <s v="NO"/>
    <n v="46"/>
    <s v="No"/>
    <s v="No"/>
    <n v="1876023.5"/>
    <s v="ASALARIADO"/>
    <n v="46"/>
  </r>
  <r>
    <n v="3005"/>
    <s v="MUJER"/>
    <n v="582000"/>
    <s v="ASALARIADO"/>
    <s v="SECTOR PRIVADO"/>
    <s v="SI"/>
    <x v="0"/>
    <s v="NO"/>
    <n v="23"/>
    <s v="No"/>
    <s v="No"/>
    <n v="582000"/>
    <s v="ASALARIADO"/>
    <n v="23"/>
  </r>
  <r>
    <n v="3006"/>
    <s v="MUJER"/>
    <n v="627691"/>
    <s v="ASALARIADO"/>
    <s v="SECTOR PUBLICO"/>
    <s v="SI"/>
    <x v="0"/>
    <s v="NO"/>
    <n v="41"/>
    <s v="No"/>
    <s v="No"/>
    <n v="627691"/>
    <s v="ASALARIADO"/>
    <n v="41"/>
  </r>
  <r>
    <n v="3007"/>
    <s v="HOMBRE"/>
    <n v="297046"/>
    <s v="ASEGURADO VOLUNTARIO"/>
    <s v="SECTOR PRIVADO"/>
    <s v="SI"/>
    <x v="0"/>
    <s v="NO"/>
    <n v="59"/>
    <s v="No"/>
    <s v="No"/>
    <n v="297046"/>
    <s v="ASEGURADO VOLUNTARIO"/>
    <n v="59"/>
  </r>
  <r>
    <n v="3008"/>
    <s v="MUJER"/>
    <n v="944226"/>
    <s v="ASALARIADO"/>
    <s v="SECTOR PUBLICO"/>
    <s v="SI"/>
    <x v="0"/>
    <s v="SI"/>
    <n v="40"/>
    <s v="No"/>
    <s v="No"/>
    <n v="944226"/>
    <s v="ASALARIADO"/>
    <n v="40"/>
  </r>
  <r>
    <n v="3009"/>
    <s v="MUJER"/>
    <n v="5249730"/>
    <s v="ASALARIADO"/>
    <s v="SECTOR PUBLICO"/>
    <s v="SI"/>
    <x v="0"/>
    <s v="NO"/>
    <n v="63"/>
    <s v="Atípico"/>
    <s v="No"/>
    <n v="5249730"/>
    <s v="ASALARIADO"/>
    <n v="63"/>
  </r>
  <r>
    <n v="3010"/>
    <s v="MUJER"/>
    <n v="737925"/>
    <s v="ASALARIADO"/>
    <s v="SECTOR PRIVADO"/>
    <s v="SI"/>
    <x v="0"/>
    <s v="NO"/>
    <n v="51"/>
    <s v="No"/>
    <s v="No"/>
    <n v="737925"/>
    <s v="ASALARIADO"/>
    <n v="51"/>
  </r>
  <r>
    <n v="3011"/>
    <s v="MUJER"/>
    <n v="700000"/>
    <s v="ASALARIADO"/>
    <s v="SECTOR PRIVADO"/>
    <s v="SI"/>
    <x v="0"/>
    <s v="NO"/>
    <n v="27"/>
    <s v="No"/>
    <s v="No"/>
    <n v="700000"/>
    <s v="ASALARIADO"/>
    <n v="27"/>
  </r>
  <r>
    <n v="3012"/>
    <s v="HOMBRE"/>
    <n v="278030"/>
    <s v="CONVENIOS ESPECIALES DE TRABAJADORES INDEPENDIENTES"/>
    <s v="SECTOR PRIVADO"/>
    <s v="SI"/>
    <x v="0"/>
    <s v="NO"/>
    <n v="42"/>
    <s v="No"/>
    <s v="No"/>
    <n v="278030"/>
    <s v="CONVENIOS ESPECIALES DE TRABAJADORES INDEPENDIENTES"/>
    <n v="42"/>
  </r>
  <r>
    <n v="3013"/>
    <s v="HOMBRE"/>
    <n v="398401.34"/>
    <s v="ASALARIADO"/>
    <s v="SECTOR PRIVADO"/>
    <s v="SI"/>
    <x v="0"/>
    <s v="NO"/>
    <n v="38"/>
    <s v="No"/>
    <s v="No"/>
    <n v="398401.34"/>
    <s v="ASALARIADO"/>
    <n v="38"/>
  </r>
  <r>
    <n v="3014"/>
    <s v="HOMBRE"/>
    <n v="361529.4"/>
    <s v="ASALARIADO"/>
    <s v="SECTOR PRIVADO"/>
    <s v="SI"/>
    <x v="0"/>
    <s v="NO"/>
    <n v="32"/>
    <s v="No"/>
    <s v="No"/>
    <n v="361529.4"/>
    <s v="ASALARIADO"/>
    <n v="32"/>
  </r>
  <r>
    <n v="3015"/>
    <s v="HOMBRE"/>
    <n v="2399594.0699999998"/>
    <s v="ASALARIADO"/>
    <s v="SECTOR PRIVADO"/>
    <s v="SI"/>
    <x v="0"/>
    <s v="NO"/>
    <n v="44"/>
    <s v="Atípico"/>
    <s v="No"/>
    <n v="2399594.0699999998"/>
    <s v="ASALARIADO"/>
    <n v="44"/>
  </r>
  <r>
    <n v="3016"/>
    <s v="MUJER"/>
    <n v="610142"/>
    <s v="TRABAJADOR INDEPENDIENTE"/>
    <s v="SECTOR PRIVADO"/>
    <s v="SI"/>
    <x v="0"/>
    <s v="NO"/>
    <n v="46"/>
    <s v="No"/>
    <s v="No"/>
    <n v="610142"/>
    <s v="TRABAJADOR INDEPENDIENTE"/>
    <n v="46"/>
  </r>
  <r>
    <n v="3017"/>
    <s v="HOMBRE"/>
    <n v="1465627.44"/>
    <s v="PENSIONADOS EN SU PROPIO SISTEMA"/>
    <s v="SECTOR PUBLICO"/>
    <s v="SI"/>
    <x v="0"/>
    <s v="NO"/>
    <n v="61"/>
    <s v="No"/>
    <s v="No"/>
    <n v="1465627.44"/>
    <s v="PENSIONADOS EN SU PROPIO SISTEMA"/>
    <n v="61"/>
  </r>
  <r>
    <n v="3018"/>
    <s v="HOMBRE"/>
    <n v="298500"/>
    <s v="ASEGURADO VOLUNTARIO"/>
    <s v="SECTOR PRIVADO"/>
    <s v="SI"/>
    <x v="1"/>
    <s v="NO"/>
    <n v="27"/>
    <s v="No"/>
    <s v="No"/>
    <n v="298500"/>
    <s v="ASEGURADO VOLUNTARIO"/>
    <n v="27"/>
  </r>
  <r>
    <n v="3019"/>
    <s v="HOMBRE"/>
    <n v="278030"/>
    <s v="CONVENIOS ESPECIALES DE TRABAJADORES INDEPENDIENTES"/>
    <s v="SECTOR PRIVADO"/>
    <s v="SI"/>
    <x v="0"/>
    <s v="NO"/>
    <n v="50"/>
    <s v="No"/>
    <s v="No"/>
    <n v="278030"/>
    <s v="CONVENIOS ESPECIALES DE TRABAJADORES INDEPENDIENTES"/>
    <n v="50"/>
  </r>
  <r>
    <n v="3020"/>
    <s v="MUJER"/>
    <n v="1921928.32"/>
    <s v="ASALARIADO"/>
    <s v="SECTOR PUBLICO"/>
    <s v="SI"/>
    <x v="0"/>
    <s v="NO"/>
    <n v="51"/>
    <s v="No"/>
    <s v="No"/>
    <n v="1921928.32"/>
    <s v="ASALARIADO"/>
    <n v="51"/>
  </r>
  <r>
    <n v="3021"/>
    <s v="HOMBRE"/>
    <n v="639148"/>
    <s v="ASEGURADO VOLUNTARIO"/>
    <s v="SECTOR PRIVADO"/>
    <s v="SI"/>
    <x v="1"/>
    <s v="NO"/>
    <n v="79"/>
    <s v="No"/>
    <s v="No"/>
    <n v="639148"/>
    <s v="ASEGURADO VOLUNTARIO"/>
    <n v="79"/>
  </r>
  <r>
    <n v="3022"/>
    <s v="MUJER"/>
    <n v="322866"/>
    <s v="ASALARIADO"/>
    <s v="SECTOR PRIVADO"/>
    <s v="SI"/>
    <x v="0"/>
    <s v="NO"/>
    <n v="19"/>
    <s v="No"/>
    <s v="No"/>
    <n v="322866"/>
    <s v="ASALARIADO"/>
    <n v="19"/>
  </r>
  <r>
    <n v="3023"/>
    <s v="HOMBRE"/>
    <n v="405002.33"/>
    <s v="ASALARIADO"/>
    <s v="SECTOR PUBLICO"/>
    <s v="SI"/>
    <x v="0"/>
    <s v="NO"/>
    <n v="47"/>
    <s v="No"/>
    <s v="No"/>
    <n v="405002.33"/>
    <s v="ASALARIADO"/>
    <n v="47"/>
  </r>
  <r>
    <n v="3024"/>
    <s v="HOMBRE"/>
    <n v="297046"/>
    <s v="ASEGURADO VOLUNTARIO"/>
    <s v="SECTOR PRIVADO"/>
    <s v="SI"/>
    <x v="0"/>
    <s v="NO"/>
    <n v="64"/>
    <s v="No"/>
    <s v="No"/>
    <n v="297046"/>
    <s v="ASEGURADO VOLUNTARIO"/>
    <n v="64"/>
  </r>
  <r>
    <n v="3025"/>
    <s v="MUJER"/>
    <n v="651333.19999999995"/>
    <s v="ASALARIADO"/>
    <s v="SECTOR PUBLICO"/>
    <s v="SI"/>
    <x v="0"/>
    <s v="NO"/>
    <n v="36"/>
    <s v="No"/>
    <s v="No"/>
    <n v="651333.19999999995"/>
    <s v="ASALARIADO"/>
    <n v="36"/>
  </r>
  <r>
    <n v="3026"/>
    <s v="HOMBRE"/>
    <n v="577384"/>
    <s v="ASALARIADO"/>
    <s v="SECTOR PRIVADO"/>
    <s v="SI"/>
    <x v="0"/>
    <s v="NO"/>
    <n v="41"/>
    <s v="No"/>
    <s v="No"/>
    <n v="577384"/>
    <s v="ASALARIADO"/>
    <n v="41"/>
  </r>
  <r>
    <n v="3027"/>
    <s v="MUJER"/>
    <n v="1207004.3999999999"/>
    <s v="ASALARIADO"/>
    <s v="SECTOR PUBLICO"/>
    <s v="SI"/>
    <x v="0"/>
    <s v="NO"/>
    <n v="45"/>
    <s v="No"/>
    <s v="No"/>
    <n v="1207004.3999999999"/>
    <s v="ASALARIADO"/>
    <n v="45"/>
  </r>
  <r>
    <n v="3028"/>
    <s v="HOMBRE"/>
    <n v="355880"/>
    <s v="ASALARIADO"/>
    <s v="SECTOR PRIVADO"/>
    <s v="SI"/>
    <x v="0"/>
    <s v="NO"/>
    <n v="41"/>
    <s v="No"/>
    <s v="No"/>
    <n v="355880"/>
    <s v="ASALARIADO"/>
    <n v="41"/>
  </r>
  <r>
    <n v="3029"/>
    <s v="MUJER"/>
    <n v="278030"/>
    <s v="CONVENIOS ESPECIALES DE TRABAJADORES INDEPENDIENTES"/>
    <s v="SECTOR PRIVADO"/>
    <s v="SI"/>
    <x v="0"/>
    <s v="NO"/>
    <n v="40"/>
    <s v="No"/>
    <s v="No"/>
    <n v="278030"/>
    <s v="CONVENIOS ESPECIALES DE TRABAJADORES INDEPENDIENTES"/>
    <n v="40"/>
  </r>
  <r>
    <n v="3030"/>
    <s v="HOMBRE"/>
    <n v="156631.5"/>
    <s v="PENSIONADOS EN SU PROPIO SISTEMA"/>
    <s v="SECTOR PUBLICO"/>
    <s v="SI"/>
    <x v="0"/>
    <s v="NO"/>
    <n v="91"/>
    <s v="No"/>
    <s v="No"/>
    <n v="156631.5"/>
    <s v="PENSIONADOS EN SU PROPIO SISTEMA"/>
    <n v="91"/>
  </r>
  <r>
    <n v="3031"/>
    <s v="HOMBRE"/>
    <n v="341207"/>
    <s v="ASALARIADO"/>
    <s v="SECTOR PRIVADO"/>
    <s v="SI"/>
    <x v="0"/>
    <s v="SI"/>
    <n v="38"/>
    <s v="No"/>
    <s v="No"/>
    <n v="341207"/>
    <s v="ASALARIADO"/>
    <n v="38"/>
  </r>
  <r>
    <n v="3032"/>
    <s v="MUJER"/>
    <n v="1517417.52"/>
    <s v="ASALARIADO"/>
    <s v="SECTOR PUBLICO"/>
    <s v="SI"/>
    <x v="0"/>
    <s v="NO"/>
    <n v="42"/>
    <s v="No"/>
    <s v="No"/>
    <n v="1517417.52"/>
    <s v="ASALARIADO"/>
    <n v="42"/>
  </r>
  <r>
    <n v="3033"/>
    <s v="HOMBRE"/>
    <n v="292945.2"/>
    <s v="ASALARIADO"/>
    <s v="SECTOR PRIVADO"/>
    <s v="SI"/>
    <x v="0"/>
    <s v="NO"/>
    <n v="47"/>
    <s v="No"/>
    <s v="No"/>
    <n v="292945.2"/>
    <s v="ASALARIADO"/>
    <n v="47"/>
  </r>
  <r>
    <n v="3034"/>
    <s v="HOMBRE"/>
    <n v="514062"/>
    <s v="TRABAJADOR INDEPENDIENTE"/>
    <s v="SECTOR PRIVADO"/>
    <s v="SI"/>
    <x v="0"/>
    <s v="SI"/>
    <n v="45"/>
    <s v="No"/>
    <s v="No"/>
    <n v="514062"/>
    <s v="TRABAJADOR INDEPENDIENTE"/>
    <n v="45"/>
  </r>
  <r>
    <n v="3035"/>
    <s v="MUJER"/>
    <n v="192657.4"/>
    <s v="ASALARIADO"/>
    <s v="SECTOR PUBLICO"/>
    <s v="SI"/>
    <x v="0"/>
    <s v="NO"/>
    <n v="36"/>
    <s v="No"/>
    <s v="No"/>
    <n v="192657.4"/>
    <s v="ASALARIADO"/>
    <n v="36"/>
  </r>
  <r>
    <n v="3036"/>
    <s v="HOMBRE"/>
    <n v="331181"/>
    <s v="ASEGURADO VOLUNTARIO"/>
    <s v="SECTOR PRIVADO"/>
    <s v="SI"/>
    <x v="0"/>
    <s v="NO"/>
    <n v="41"/>
    <s v="No"/>
    <s v="No"/>
    <n v="331181"/>
    <s v="ASEGURADO VOLUNTARIO"/>
    <n v="41"/>
  </r>
  <r>
    <n v="3037"/>
    <s v="HOMBRE"/>
    <n v="1346208.75"/>
    <s v="ASALARIADO"/>
    <s v="SECTOR PRIVADO"/>
    <s v="SI"/>
    <x v="0"/>
    <s v="NO"/>
    <n v="38"/>
    <s v="No"/>
    <s v="No"/>
    <n v="1346208.75"/>
    <s v="ASALARIADO"/>
    <n v="38"/>
  </r>
  <r>
    <n v="3038"/>
    <s v="HOMBRE"/>
    <n v="639143"/>
    <s v="CONVENIOS ESPECIALES DE ASEGURADOS VOLUNTARIOS"/>
    <s v="SECTOR PRIVADO"/>
    <s v="SI"/>
    <x v="1"/>
    <s v="NO"/>
    <n v="75"/>
    <s v="No"/>
    <s v="No"/>
    <n v="639143"/>
    <s v="CONVENIOS ESPECIALES DE ASEGURADOS VOLUNTARIOS"/>
    <n v="75"/>
  </r>
  <r>
    <n v="3039"/>
    <s v="MUJER"/>
    <n v="545338.75"/>
    <s v="ASALARIADO"/>
    <s v="SECTOR PUBLICO"/>
    <s v="SI"/>
    <x v="0"/>
    <s v="NO"/>
    <n v="27"/>
    <s v="No"/>
    <s v="No"/>
    <n v="545338.75"/>
    <s v="ASALARIADO"/>
    <n v="27"/>
  </r>
  <r>
    <n v="3040"/>
    <s v="HOMBRE"/>
    <n v="396543.85"/>
    <s v="ASALARIADO"/>
    <s v="SECTOR PRIVADO"/>
    <s v="SI"/>
    <x v="0"/>
    <s v="NO"/>
    <n v="27"/>
    <s v="No"/>
    <s v="No"/>
    <n v="396543.85"/>
    <s v="ASALARIADO"/>
    <n v="27"/>
  </r>
  <r>
    <n v="3041"/>
    <s v="MUJER"/>
    <n v="941448"/>
    <s v="ASALARIADO"/>
    <s v="SECTOR PUBLICO"/>
    <s v="SI"/>
    <x v="0"/>
    <s v="NO"/>
    <n v="27"/>
    <s v="No"/>
    <s v="No"/>
    <n v="941448"/>
    <s v="ASALARIADO"/>
    <n v="27"/>
  </r>
  <r>
    <n v="3042"/>
    <s v="MUJER"/>
    <n v="929129"/>
    <s v="ASALARIADO"/>
    <s v="SECTOR PUBLICO"/>
    <s v="SI"/>
    <x v="0"/>
    <s v="NO"/>
    <n v="38"/>
    <s v="No"/>
    <s v="No"/>
    <n v="929129"/>
    <s v="ASALARIADO"/>
    <n v="38"/>
  </r>
  <r>
    <n v="3043"/>
    <s v="HOMBRE"/>
    <n v="352881"/>
    <s v="ASEGURADO VOLUNTARIO"/>
    <s v="SECTOR PRIVADO"/>
    <s v="SI"/>
    <x v="1"/>
    <s v="NO"/>
    <n v="57"/>
    <s v="No"/>
    <s v="No"/>
    <n v="352881"/>
    <s v="ASEGURADO VOLUNTARIO"/>
    <n v="57"/>
  </r>
  <r>
    <n v="3044"/>
    <s v="HOMBRE"/>
    <n v="340369.08"/>
    <s v="ASALARIADO"/>
    <s v="SECTOR PRIVADO"/>
    <s v="SI"/>
    <x v="0"/>
    <s v="NO"/>
    <n v="29"/>
    <s v="No"/>
    <s v="No"/>
    <n v="340369.08"/>
    <s v="ASALARIADO"/>
    <n v="29"/>
  </r>
  <r>
    <n v="3045"/>
    <s v="HOMBRE"/>
    <n v="358468"/>
    <s v="ASALARIADO"/>
    <s v="SECTOR PRIVADO"/>
    <s v="SI"/>
    <x v="0"/>
    <s v="NO"/>
    <n v="42"/>
    <s v="No"/>
    <s v="No"/>
    <n v="358468"/>
    <s v="ASALARIADO"/>
    <n v="42"/>
  </r>
  <r>
    <n v="3046"/>
    <s v="HOMBRE"/>
    <n v="814688"/>
    <s v="ASALARIADO"/>
    <s v="SECTOR PRIVADO"/>
    <s v="SI"/>
    <x v="0"/>
    <s v="NO"/>
    <n v="36"/>
    <s v="No"/>
    <s v="No"/>
    <n v="814688"/>
    <s v="ASALARIADO"/>
    <n v="36"/>
  </r>
  <r>
    <n v="3047"/>
    <s v="MUJER"/>
    <n v="358640"/>
    <s v="ASEGURADO VOLUNTARIO"/>
    <s v="SECTOR PRIVADO"/>
    <s v="SI"/>
    <x v="1"/>
    <s v="NO"/>
    <n v="67"/>
    <s v="No"/>
    <s v="No"/>
    <n v="358640"/>
    <s v="ASEGURADO VOLUNTARIO"/>
    <n v="67"/>
  </r>
  <r>
    <n v="3048"/>
    <s v="MUJER"/>
    <n v="1324052"/>
    <s v="ASALARIADO"/>
    <s v="SECTOR PUBLICO"/>
    <s v="SI"/>
    <x v="0"/>
    <s v="SI"/>
    <n v="43"/>
    <s v="No"/>
    <s v="No"/>
    <n v="1324052"/>
    <s v="ASALARIADO"/>
    <n v="43"/>
  </r>
  <r>
    <n v="3049"/>
    <s v="HOMBRE"/>
    <n v="298018"/>
    <s v="ASEGURADO VOLUNTARIO"/>
    <s v="SECTOR PRIVADO"/>
    <s v="SI"/>
    <x v="0"/>
    <s v="NO"/>
    <n v="29"/>
    <s v="No"/>
    <s v="No"/>
    <n v="298018"/>
    <s v="ASEGURADO VOLUNTARIO"/>
    <n v="29"/>
  </r>
  <r>
    <n v="3050"/>
    <s v="HOMBRE"/>
    <n v="316030"/>
    <s v="ASALARIADO"/>
    <s v="SECTOR PRIVADO"/>
    <s v="SI"/>
    <x v="0"/>
    <s v="NO"/>
    <n v="52"/>
    <s v="No"/>
    <s v="No"/>
    <n v="316030"/>
    <s v="ASALARIADO"/>
    <n v="52"/>
  </r>
  <r>
    <n v="3051"/>
    <s v="HOMBRE"/>
    <n v="304299.8"/>
    <s v="PENSIONADOS EN SU PROPIO SISTEMA"/>
    <s v="SECTOR PUBLICO"/>
    <s v="SI"/>
    <x v="0"/>
    <s v="NO"/>
    <n v="55"/>
    <s v="No"/>
    <s v="No"/>
    <n v="304299.8"/>
    <s v="PENSIONADOS EN SU PROPIO SISTEMA"/>
    <n v="55"/>
  </r>
  <r>
    <n v="3052"/>
    <s v="MUJER"/>
    <n v="297046"/>
    <s v="ASEGURADO VOLUNTARIO"/>
    <s v="SECTOR PRIVADO"/>
    <s v="SI"/>
    <x v="0"/>
    <s v="SI"/>
    <n v="36"/>
    <s v="No"/>
    <s v="No"/>
    <n v="297046"/>
    <s v="ASEGURADO VOLUNTARIO"/>
    <n v="36"/>
  </r>
  <r>
    <n v="3053"/>
    <s v="HOMBRE"/>
    <n v="106560"/>
    <s v="ASALARIADO"/>
    <s v="SECTOR PRIVADO"/>
    <s v="SI"/>
    <x v="0"/>
    <s v="NO"/>
    <n v="47"/>
    <s v="No"/>
    <s v="No"/>
    <n v="106560"/>
    <s v="ASALARIADO"/>
    <n v="47"/>
  </r>
  <r>
    <n v="3054"/>
    <s v="MUJER"/>
    <n v="407609"/>
    <s v="TRABAJADOR INDEPENDIENTE"/>
    <s v="SECTOR PRIVADO"/>
    <s v="SI"/>
    <x v="0"/>
    <s v="NO"/>
    <n v="59"/>
    <s v="No"/>
    <s v="No"/>
    <n v="407609"/>
    <s v="TRABAJADOR INDEPENDIENTE"/>
    <n v="59"/>
  </r>
  <r>
    <n v="3055"/>
    <s v="HOMBRE"/>
    <n v="639148"/>
    <s v="TRABAJADOR INDEPENDIENTE"/>
    <s v="SECTOR PRIVADO"/>
    <s v="SI"/>
    <x v="0"/>
    <s v="NO"/>
    <n v="53"/>
    <s v="No"/>
    <s v="No"/>
    <n v="639148"/>
    <s v="TRABAJADOR INDEPENDIENTE"/>
    <n v="53"/>
  </r>
  <r>
    <n v="3056"/>
    <s v="HOMBRE"/>
    <n v="405063"/>
    <s v="TRABAJADOR INDEPENDIENTE"/>
    <s v="SECTOR PRIVADO"/>
    <s v="SI"/>
    <x v="0"/>
    <s v="SI"/>
    <n v="42"/>
    <s v="No"/>
    <s v="No"/>
    <n v="405063"/>
    <s v="TRABAJADOR INDEPENDIENTE"/>
    <n v="42"/>
  </r>
  <r>
    <n v="3057"/>
    <s v="MUJER"/>
    <n v="1828114.74"/>
    <s v="ASALARIADO"/>
    <s v="SECTOR PUBLICO"/>
    <s v="SI"/>
    <x v="0"/>
    <s v="NO"/>
    <n v="33"/>
    <s v="No"/>
    <s v="No"/>
    <n v="1828114.74"/>
    <s v="ASALARIADO"/>
    <n v="33"/>
  </r>
  <r>
    <n v="3058"/>
    <s v="MUJER"/>
    <n v="383625"/>
    <s v="ASALARIADO"/>
    <s v="SECTOR PRIVADO"/>
    <s v="SI"/>
    <x v="0"/>
    <s v="NO"/>
    <n v="26"/>
    <s v="No"/>
    <s v="No"/>
    <n v="383625"/>
    <s v="ASALARIADO"/>
    <n v="26"/>
  </r>
  <r>
    <n v="3059"/>
    <s v="HOMBRE"/>
    <n v="278030"/>
    <s v="CONVENIOS ESPECIALES DE TRABAJADORES INDEPENDIENTES"/>
    <s v="SECTOR PRIVADO"/>
    <s v="SI"/>
    <x v="0"/>
    <s v="NO"/>
    <n v="26"/>
    <s v="No"/>
    <s v="No"/>
    <n v="278030"/>
    <s v="CONVENIOS ESPECIALES DE TRABAJADORES INDEPENDIENTES"/>
    <n v="26"/>
  </r>
  <r>
    <n v="3060"/>
    <s v="MUJER"/>
    <n v="381783.6"/>
    <s v="ASALARIADO"/>
    <s v="SECTOR PRIVADO"/>
    <s v="SI"/>
    <x v="0"/>
    <s v="NO"/>
    <n v="31"/>
    <s v="No"/>
    <s v="No"/>
    <n v="381783.6"/>
    <s v="ASALARIADO"/>
    <n v="31"/>
  </r>
  <r>
    <n v="3061"/>
    <s v="MUJER"/>
    <n v="485000"/>
    <s v="ASALARIADO"/>
    <s v="SECTOR PRIVADO"/>
    <s v="SI"/>
    <x v="0"/>
    <s v="NO"/>
    <n v="39"/>
    <s v="No"/>
    <s v="No"/>
    <n v="485000"/>
    <s v="ASALARIADO"/>
    <n v="39"/>
  </r>
  <r>
    <n v="3062"/>
    <s v="HOMBRE"/>
    <n v="301566"/>
    <s v="TRABAJADOR INDEPENDIENTE"/>
    <s v="SECTOR PRIVADO"/>
    <s v="SI"/>
    <x v="0"/>
    <s v="SI"/>
    <n v="28"/>
    <s v="No"/>
    <s v="No"/>
    <n v="301566"/>
    <s v="TRABAJADOR INDEPENDIENTE"/>
    <n v="28"/>
  </r>
  <r>
    <n v="3063"/>
    <s v="HOMBRE"/>
    <n v="1492800.6"/>
    <s v="ASALARIADO"/>
    <s v="SECTOR PUBLICO"/>
    <s v="SI"/>
    <x v="0"/>
    <s v="NO"/>
    <n v="37"/>
    <s v="No"/>
    <s v="No"/>
    <n v="1492800.6"/>
    <s v="ASALARIADO"/>
    <n v="37"/>
  </r>
  <r>
    <n v="3064"/>
    <s v="MUJER"/>
    <n v="749840"/>
    <s v="ASALARIADO"/>
    <s v="SECTOR PRIVADO"/>
    <s v="SI"/>
    <x v="0"/>
    <s v="NO"/>
    <n v="23"/>
    <s v="No"/>
    <s v="No"/>
    <n v="749840"/>
    <s v="ASALARIADO"/>
    <n v="23"/>
  </r>
  <r>
    <n v="3065"/>
    <s v="MUJER"/>
    <n v="371527"/>
    <s v="ASALARIADO"/>
    <s v="SECTOR PRIVADO"/>
    <s v="SI"/>
    <x v="0"/>
    <s v="NO"/>
    <n v="35"/>
    <s v="No"/>
    <s v="No"/>
    <n v="371527"/>
    <s v="ASALARIADO"/>
    <n v="35"/>
  </r>
  <r>
    <n v="3066"/>
    <s v="MUJER"/>
    <n v="297044"/>
    <s v="ASEGURADO VOLUNTARIO"/>
    <s v="SECTOR PRIVADO"/>
    <s v="SI"/>
    <x v="1"/>
    <s v="SI"/>
    <n v="33"/>
    <s v="No"/>
    <s v="No"/>
    <n v="297044"/>
    <s v="ASEGURADO VOLUNTARIO"/>
    <n v="33"/>
  </r>
  <r>
    <n v="3067"/>
    <s v="MUJER"/>
    <n v="1498971"/>
    <s v="ASALARIADO"/>
    <s v="SECTOR PUBLICO"/>
    <s v="SI"/>
    <x v="0"/>
    <s v="SI"/>
    <n v="42"/>
    <s v="No"/>
    <s v="No"/>
    <n v="1498971"/>
    <s v="ASALARIADO"/>
    <n v="42"/>
  </r>
  <r>
    <n v="3068"/>
    <s v="HOMBRE"/>
    <n v="611409"/>
    <s v="TRABAJADOR INDEPENDIENTE"/>
    <s v="SECTOR PRIVADO"/>
    <s v="SI"/>
    <x v="0"/>
    <s v="NO"/>
    <n v="45"/>
    <s v="No"/>
    <s v="No"/>
    <n v="611409"/>
    <s v="TRABAJADOR INDEPENDIENTE"/>
    <n v="45"/>
  </r>
  <r>
    <n v="3069"/>
    <s v="MUJER"/>
    <n v="390655"/>
    <s v="PENSIONADOS EN SU PROPIO SISTEMA"/>
    <s v="SECTOR PUBLICO"/>
    <s v="SI"/>
    <x v="0"/>
    <s v="NO"/>
    <n v="57"/>
    <s v="No"/>
    <s v="No"/>
    <n v="390655"/>
    <s v="PENSIONADOS EN SU PROPIO SISTEMA"/>
    <n v="57"/>
  </r>
  <r>
    <n v="3070"/>
    <s v="HOMBRE"/>
    <n v="406358"/>
    <s v="TRABAJADOR INDEPENDIENTE"/>
    <s v="SECTOR PRIVADO"/>
    <s v="SI"/>
    <x v="1"/>
    <s v="SI"/>
    <n v="71"/>
    <s v="No"/>
    <s v="No"/>
    <n v="406358"/>
    <s v="TRABAJADOR INDEPENDIENTE"/>
    <n v="71"/>
  </r>
  <r>
    <n v="3071"/>
    <s v="MUJER"/>
    <n v="148986.9"/>
    <s v="ASALARIADO"/>
    <s v="SECTOR PUBLICO"/>
    <s v="SI"/>
    <x v="0"/>
    <s v="NO"/>
    <n v="28"/>
    <s v="No"/>
    <s v="No"/>
    <n v="148986.9"/>
    <s v="ASALARIADO"/>
    <n v="28"/>
  </r>
  <r>
    <n v="3072"/>
    <s v="MUJER"/>
    <n v="1044634.5"/>
    <s v="ASALARIADO"/>
    <s v="SECTOR PUBLICO"/>
    <s v="SI"/>
    <x v="0"/>
    <s v="NO"/>
    <n v="37"/>
    <s v="No"/>
    <s v="No"/>
    <n v="1044634.5"/>
    <s v="ASALARIADO"/>
    <n v="37"/>
  </r>
  <r>
    <n v="3073"/>
    <s v="MUJER"/>
    <n v="377729.94"/>
    <s v="ASALARIADO"/>
    <s v="SECTOR PRIVADO"/>
    <s v="SI"/>
    <x v="0"/>
    <s v="NO"/>
    <n v="40"/>
    <s v="No"/>
    <s v="No"/>
    <n v="377729.94"/>
    <s v="ASALARIADO"/>
    <n v="40"/>
  </r>
  <r>
    <n v="3074"/>
    <s v="HOMBRE"/>
    <n v="75000"/>
    <s v="ASALARIADO"/>
    <s v="SECTOR PRIVADO"/>
    <s v="SI"/>
    <x v="0"/>
    <s v="NO"/>
    <n v="29"/>
    <s v="No"/>
    <s v="No"/>
    <n v="75000"/>
    <s v="ASALARIADO"/>
    <n v="29"/>
  </r>
  <r>
    <n v="3075"/>
    <s v="MUJER"/>
    <n v="341091"/>
    <s v="ASALARIADO"/>
    <s v="SECTOR PRIVADO"/>
    <s v="SI"/>
    <x v="0"/>
    <s v="NO"/>
    <n v="43"/>
    <s v="No"/>
    <s v="No"/>
    <n v="341091"/>
    <s v="ASALARIADO"/>
    <n v="43"/>
  </r>
  <r>
    <n v="3076"/>
    <s v="MUJER"/>
    <n v="297045"/>
    <s v="ASEGURADO VOLUNTARIO"/>
    <s v="SECTOR PRIVADO"/>
    <s v="SI"/>
    <x v="0"/>
    <s v="NO"/>
    <n v="54"/>
    <s v="No"/>
    <s v="No"/>
    <n v="297045"/>
    <s v="ASEGURADO VOLUNTARIO"/>
    <n v="54"/>
  </r>
  <r>
    <n v="3077"/>
    <s v="HOMBRE"/>
    <n v="300000"/>
    <s v="ASALARIADO"/>
    <s v="SECTOR PRIVADO"/>
    <s v="SI"/>
    <x v="1"/>
    <s v="NO"/>
    <n v="33"/>
    <s v="No"/>
    <s v="No"/>
    <n v="300000"/>
    <s v="ASALARIADO"/>
    <n v="33"/>
  </r>
  <r>
    <n v="3078"/>
    <s v="HOMBRE"/>
    <n v="488266.33"/>
    <s v="ASALARIADO"/>
    <s v="SECTOR PRIVADO"/>
    <s v="SI"/>
    <x v="0"/>
    <s v="NO"/>
    <n v="31"/>
    <s v="No"/>
    <s v="No"/>
    <n v="488266.33"/>
    <s v="ASALARIADO"/>
    <n v="31"/>
  </r>
  <r>
    <n v="3079"/>
    <s v="HOMBRE"/>
    <n v="278031"/>
    <s v="ASEGURADO VOLUNTARIO"/>
    <s v="SECTOR PRIVADO"/>
    <s v="NO"/>
    <x v="0"/>
    <s v="SI"/>
    <n v="47"/>
    <s v="No"/>
    <s v="No"/>
    <n v="278031"/>
    <s v="ASEGURADO VOLUNTARIO"/>
    <n v="47"/>
  </r>
  <r>
    <n v="3080"/>
    <s v="HOMBRE"/>
    <n v="705577.5"/>
    <s v="ASALARIADO"/>
    <s v="SECTOR PRIVADO"/>
    <s v="SI"/>
    <x v="0"/>
    <s v="NO"/>
    <n v="53"/>
    <s v="No"/>
    <s v="No"/>
    <n v="705577.5"/>
    <s v="ASALARIADO"/>
    <n v="53"/>
  </r>
  <r>
    <n v="3081"/>
    <s v="HOMBRE"/>
    <n v="1291732"/>
    <s v="ASALARIADO"/>
    <s v="SECTOR PUBLICO"/>
    <s v="SI"/>
    <x v="0"/>
    <s v="NO"/>
    <n v="49"/>
    <s v="No"/>
    <s v="No"/>
    <n v="1291732"/>
    <s v="ASALARIADO"/>
    <n v="49"/>
  </r>
  <r>
    <n v="3082"/>
    <s v="HOMBRE"/>
    <n v="786256.75"/>
    <s v="ASALARIADO"/>
    <s v="SECTOR PUBLICO"/>
    <s v="SI"/>
    <x v="0"/>
    <s v="NO"/>
    <n v="26"/>
    <s v="No"/>
    <s v="No"/>
    <n v="786256.75"/>
    <s v="ASALARIADO"/>
    <n v="26"/>
  </r>
  <r>
    <n v="3083"/>
    <s v="MUJER"/>
    <n v="385548"/>
    <s v="TRABAJADOR INDEPENDIENTE"/>
    <s v="SECTOR PRIVADO"/>
    <s v="SI"/>
    <x v="0"/>
    <s v="SI"/>
    <n v="37"/>
    <s v="No"/>
    <s v="No"/>
    <n v="385548"/>
    <s v="TRABAJADOR INDEPENDIENTE"/>
    <n v="37"/>
  </r>
  <r>
    <n v="3084"/>
    <s v="HOMBRE"/>
    <n v="793190.96"/>
    <s v="ASALARIADO"/>
    <s v="SECTOR PRIVADO"/>
    <s v="SI"/>
    <x v="0"/>
    <s v="NO"/>
    <n v="59"/>
    <s v="No"/>
    <s v="No"/>
    <n v="793190.96"/>
    <s v="ASALARIADO"/>
    <n v="59"/>
  </r>
  <r>
    <n v="3085"/>
    <s v="HOMBRE"/>
    <n v="297046"/>
    <s v="TRABAJADOR INDEPENDIENTE"/>
    <s v="SECTOR PRIVADO"/>
    <s v="SI"/>
    <x v="0"/>
    <s v="NO"/>
    <n v="60"/>
    <s v="No"/>
    <s v="No"/>
    <n v="297046"/>
    <s v="TRABAJADOR INDEPENDIENTE"/>
    <n v="60"/>
  </r>
  <r>
    <n v="3086"/>
    <s v="MUJER"/>
    <n v="1762215.6"/>
    <s v="ASALARIADO"/>
    <s v="SECTOR PUBLICO"/>
    <s v="SI"/>
    <x v="0"/>
    <s v="NO"/>
    <n v="57"/>
    <s v="No"/>
    <s v="No"/>
    <n v="1762215.6"/>
    <s v="ASALARIADO"/>
    <n v="57"/>
  </r>
  <r>
    <n v="3087"/>
    <s v="MUJER"/>
    <n v="615850.17000000004"/>
    <s v="ASALARIADO"/>
    <s v="SECTOR PRIVADO"/>
    <s v="SI"/>
    <x v="0"/>
    <s v="NO"/>
    <n v="53"/>
    <s v="No"/>
    <s v="No"/>
    <n v="615850.17000000004"/>
    <s v="ASALARIADO"/>
    <n v="53"/>
  </r>
  <r>
    <n v="3088"/>
    <s v="HOMBRE"/>
    <n v="299647"/>
    <s v="ASEGURADO VOLUNTARIO"/>
    <s v="SECTOR PRIVADO"/>
    <s v="SI"/>
    <x v="0"/>
    <s v="SI"/>
    <n v="46"/>
    <s v="No"/>
    <s v="No"/>
    <n v="299647"/>
    <s v="ASEGURADO VOLUNTARIO"/>
    <n v="46"/>
  </r>
  <r>
    <n v="3089"/>
    <s v="HOMBRE"/>
    <n v="1400000"/>
    <s v="ASALARIADO"/>
    <s v="SECTOR PRIVADO"/>
    <s v="SI"/>
    <x v="0"/>
    <s v="NO"/>
    <n v="68"/>
    <s v="No"/>
    <s v="No"/>
    <n v="1400000"/>
    <s v="ASALARIADO"/>
    <n v="68"/>
  </r>
  <r>
    <n v="3090"/>
    <s v="MUJER"/>
    <n v="370682.66"/>
    <s v="ASALARIADO"/>
    <s v="SECTOR PRIVADO"/>
    <s v="SI"/>
    <x v="0"/>
    <s v="SI"/>
    <n v="50"/>
    <s v="No"/>
    <s v="No"/>
    <n v="370682.66"/>
    <s v="ASALARIADO"/>
    <n v="50"/>
  </r>
  <r>
    <n v="3091"/>
    <s v="HOMBRE"/>
    <n v="299441"/>
    <s v="TRABAJADOR INDEPENDIENTE"/>
    <s v="SECTOR PRIVADO"/>
    <s v="SI"/>
    <x v="1"/>
    <s v="SI"/>
    <n v="40"/>
    <s v="No"/>
    <s v="No"/>
    <n v="299441"/>
    <s v="TRABAJADOR INDEPENDIENTE"/>
    <n v="40"/>
  </r>
  <r>
    <n v="3092"/>
    <s v="MUJER"/>
    <n v="1095319"/>
    <s v="ASALARIADO"/>
    <s v="SECTOR PUBLICO"/>
    <s v="SI"/>
    <x v="0"/>
    <s v="SI"/>
    <n v="28"/>
    <s v="No"/>
    <s v="No"/>
    <n v="1095319"/>
    <s v="ASALARIADO"/>
    <n v="28"/>
  </r>
  <r>
    <n v="3093"/>
    <s v="HOMBRE"/>
    <n v="298698"/>
    <s v="ASALARIADO"/>
    <s v="SECTOR PRIVADO"/>
    <s v="SI"/>
    <x v="1"/>
    <s v="NO"/>
    <n v="49"/>
    <s v="No"/>
    <s v="No"/>
    <n v="298698"/>
    <s v="ASALARIADO"/>
    <n v="49"/>
  </r>
  <r>
    <n v="3094"/>
    <s v="MUJER"/>
    <n v="1248224.55"/>
    <s v="ASALARIADO"/>
    <s v="SECTOR PRIVADO"/>
    <s v="SI"/>
    <x v="0"/>
    <s v="NO"/>
    <n v="35"/>
    <s v="No"/>
    <s v="No"/>
    <n v="1248224.55"/>
    <s v="ASALARIADO"/>
    <n v="35"/>
  </r>
  <r>
    <n v="3095"/>
    <s v="MUJER"/>
    <n v="329333.44"/>
    <s v="ASALARIADO"/>
    <s v="SECTOR PRIVADO"/>
    <s v="SI"/>
    <x v="0"/>
    <s v="NO"/>
    <n v="43"/>
    <s v="No"/>
    <s v="No"/>
    <n v="329333.44"/>
    <s v="ASALARIADO"/>
    <n v="43"/>
  </r>
  <r>
    <n v="3096"/>
    <s v="HOMBRE"/>
    <n v="465084.15999999997"/>
    <s v="ASALARIADO"/>
    <s v="SECTOR PRIVADO"/>
    <s v="SI"/>
    <x v="0"/>
    <s v="NO"/>
    <n v="27"/>
    <s v="No"/>
    <s v="No"/>
    <n v="465084.15999999997"/>
    <s v="ASALARIADO"/>
    <n v="27"/>
  </r>
  <r>
    <n v="3097"/>
    <s v="MUJER"/>
    <n v="446160"/>
    <s v="ASALARIADO"/>
    <s v="SECTOR PRIVADO"/>
    <s v="SI"/>
    <x v="1"/>
    <s v="NO"/>
    <n v="29"/>
    <s v="No"/>
    <s v="No"/>
    <n v="446160"/>
    <s v="ASALARIADO"/>
    <n v="29"/>
  </r>
  <r>
    <n v="3098"/>
    <s v="HOMBRE"/>
    <n v="1484376"/>
    <s v="ASALARIADO"/>
    <s v="SECTOR PRIVADO"/>
    <s v="SI"/>
    <x v="0"/>
    <s v="NO"/>
    <n v="55"/>
    <s v="No"/>
    <s v="No"/>
    <n v="1484376"/>
    <s v="ASALARIADO"/>
    <n v="55"/>
  </r>
  <r>
    <n v="3099"/>
    <s v="HOMBRE"/>
    <n v="604899.99"/>
    <s v="ASALARIADO"/>
    <s v="SECTOR PRIVADO"/>
    <s v="SI"/>
    <x v="0"/>
    <s v="NO"/>
    <n v="22"/>
    <s v="No"/>
    <s v="No"/>
    <n v="604899.99"/>
    <s v="ASALARIADO"/>
    <n v="22"/>
  </r>
  <r>
    <n v="3100"/>
    <s v="HOMBRE"/>
    <n v="758002.24"/>
    <s v="ASALARIADO"/>
    <s v="SECTOR PRIVADO"/>
    <s v="SI"/>
    <x v="0"/>
    <s v="NO"/>
    <n v="32"/>
    <s v="No"/>
    <s v="No"/>
    <n v="758002.24"/>
    <s v="ASALARIADO"/>
    <n v="32"/>
  </r>
  <r>
    <n v="3101"/>
    <s v="MUJER"/>
    <n v="146988"/>
    <s v="ASALARIADO"/>
    <s v="SECTOR PRIVADO"/>
    <s v="SI"/>
    <x v="0"/>
    <s v="NO"/>
    <n v="36"/>
    <s v="No"/>
    <s v="No"/>
    <n v="146988"/>
    <s v="ASALARIADO"/>
    <n v="36"/>
  </r>
  <r>
    <n v="3102"/>
    <s v="HOMBRE"/>
    <n v="278031"/>
    <s v="ASEGURADO VOLUNTARIO"/>
    <s v="SECTOR PRIVADO"/>
    <s v="NO"/>
    <x v="0"/>
    <s v="NO"/>
    <n v="34"/>
    <s v="No"/>
    <s v="No"/>
    <n v="278031"/>
    <s v="ASEGURADO VOLUNTARIO"/>
    <n v="34"/>
  </r>
  <r>
    <n v="3103"/>
    <s v="MUJER"/>
    <n v="477903"/>
    <s v="TRABAJADOR INDEPENDIENTE"/>
    <s v="SECTOR PRIVADO"/>
    <s v="SI"/>
    <x v="0"/>
    <s v="NO"/>
    <n v="51"/>
    <s v="No"/>
    <s v="No"/>
    <n v="477903"/>
    <s v="TRABAJADOR INDEPENDIENTE"/>
    <n v="51"/>
  </r>
  <r>
    <n v="3104"/>
    <s v="HOMBRE"/>
    <n v="744238"/>
    <s v="PENSIONADOS EN SU PROPIO SISTEMA"/>
    <s v="SECTOR PUBLICO"/>
    <s v="SI"/>
    <x v="0"/>
    <s v="NO"/>
    <n v="56"/>
    <s v="No"/>
    <s v="No"/>
    <n v="744238"/>
    <s v="PENSIONADOS EN SU PROPIO SISTEMA"/>
    <n v="56"/>
  </r>
  <r>
    <n v="3105"/>
    <s v="MUJER"/>
    <n v="297046"/>
    <s v="ASEGURADO VOLUNTARIO"/>
    <s v="SECTOR PRIVADO"/>
    <s v="SI"/>
    <x v="0"/>
    <s v="NO"/>
    <n v="60"/>
    <s v="No"/>
    <s v="No"/>
    <n v="297046"/>
    <s v="ASEGURADO VOLUNTARIO"/>
    <n v="60"/>
  </r>
  <r>
    <n v="3106"/>
    <s v="HOMBRE"/>
    <n v="1353797"/>
    <s v="ASALARIADO"/>
    <s v="SECTOR PUBLICO"/>
    <s v="SI"/>
    <x v="0"/>
    <s v="SI"/>
    <n v="44"/>
    <s v="No"/>
    <s v="No"/>
    <n v="1353797"/>
    <s v="ASALARIADO"/>
    <n v="44"/>
  </r>
  <r>
    <n v="3107"/>
    <s v="MUJER"/>
    <n v="486013"/>
    <s v="TRABAJADOR INDEPENDIENTE"/>
    <s v="SECTOR PRIVADO"/>
    <s v="SI"/>
    <x v="0"/>
    <s v="NO"/>
    <n v="63"/>
    <s v="No"/>
    <s v="No"/>
    <n v="486013"/>
    <s v="TRABAJADOR INDEPENDIENTE"/>
    <n v="63"/>
  </r>
  <r>
    <n v="3108"/>
    <s v="HOMBRE"/>
    <n v="278030"/>
    <s v="CONVENIOS ESPECIALES DE TRABAJADORES INDEPENDIENTES"/>
    <s v="SECTOR PRIVADO"/>
    <s v="SI"/>
    <x v="0"/>
    <s v="NO"/>
    <n v="33"/>
    <s v="No"/>
    <s v="No"/>
    <n v="278030"/>
    <s v="CONVENIOS ESPECIALES DE TRABAJADORES INDEPENDIENTES"/>
    <n v="33"/>
  </r>
  <r>
    <n v="3109"/>
    <s v="MUJER"/>
    <n v="278030"/>
    <s v="CONVENIOS ESPECIALES DE TRABAJADORES INDEPENDIENTES"/>
    <s v="SECTOR PRIVADO"/>
    <s v="SI"/>
    <x v="0"/>
    <s v="NO"/>
    <n v="40"/>
    <s v="No"/>
    <s v="No"/>
    <n v="278030"/>
    <s v="CONVENIOS ESPECIALES DE TRABAJADORES INDEPENDIENTES"/>
    <n v="40"/>
  </r>
  <r>
    <n v="3110"/>
    <s v="HOMBRE"/>
    <n v="255744"/>
    <s v="ASALARIADO"/>
    <s v="SECTOR PRIVADO"/>
    <s v="SI"/>
    <x v="0"/>
    <s v="SI"/>
    <n v="26"/>
    <s v="No"/>
    <s v="No"/>
    <n v="255744"/>
    <s v="ASALARIADO"/>
    <n v="26"/>
  </r>
  <r>
    <n v="3111"/>
    <s v="HOMBRE"/>
    <n v="1602326.3"/>
    <s v="ASALARIADO"/>
    <s v="SECTOR PUBLICO"/>
    <s v="SI"/>
    <x v="0"/>
    <s v="NO"/>
    <n v="62"/>
    <s v="No"/>
    <s v="No"/>
    <n v="1602326.3"/>
    <s v="ASALARIADO"/>
    <n v="62"/>
  </r>
  <r>
    <n v="3112"/>
    <s v="HOMBRE"/>
    <n v="356455"/>
    <s v="TRABAJADOR INDEPENDIENTE"/>
    <s v="SECTOR PRIVADO"/>
    <s v="SI"/>
    <x v="0"/>
    <s v="SI"/>
    <n v="41"/>
    <s v="No"/>
    <s v="No"/>
    <n v="356455"/>
    <s v="TRABAJADOR INDEPENDIENTE"/>
    <n v="41"/>
  </r>
  <r>
    <n v="3113"/>
    <s v="HOMBRE"/>
    <n v="389940"/>
    <s v="TRABAJADOR INDEPENDIENTE"/>
    <s v="SECTOR PRIVADO"/>
    <s v="SI"/>
    <x v="0"/>
    <s v="SI"/>
    <n v="47"/>
    <s v="No"/>
    <s v="No"/>
    <n v="389940"/>
    <s v="TRABAJADOR INDEPENDIENTE"/>
    <n v="47"/>
  </r>
  <r>
    <n v="3114"/>
    <s v="MUJER"/>
    <n v="300018"/>
    <s v="ASEGURADO VOLUNTARIO"/>
    <s v="SECTOR PRIVADO"/>
    <s v="SI"/>
    <x v="0"/>
    <s v="NO"/>
    <n v="43"/>
    <s v="No"/>
    <s v="No"/>
    <n v="300018"/>
    <s v="ASEGURADO VOLUNTARIO"/>
    <n v="43"/>
  </r>
  <r>
    <n v="3115"/>
    <s v="MUJER"/>
    <n v="110300"/>
    <s v="ASALARIADO"/>
    <s v="SECTOR PRIVADO"/>
    <s v="SI"/>
    <x v="0"/>
    <s v="NO"/>
    <n v="53"/>
    <s v="No"/>
    <s v="No"/>
    <n v="110300"/>
    <s v="ASALARIADO"/>
    <n v="53"/>
  </r>
  <r>
    <n v="3116"/>
    <s v="HOMBRE"/>
    <n v="247406.29"/>
    <s v="ASALARIADO"/>
    <s v="SECTOR PRIVADO"/>
    <s v="SI"/>
    <x v="0"/>
    <s v="NO"/>
    <n v="33"/>
    <s v="No"/>
    <s v="No"/>
    <n v="247406.29"/>
    <s v="ASALARIADO"/>
    <n v="33"/>
  </r>
  <r>
    <n v="3117"/>
    <s v="HOMBRE"/>
    <n v="594092"/>
    <s v="TRABAJADOR INDEPENDIENTE"/>
    <s v="SECTOR PRIVADO"/>
    <s v="SI"/>
    <x v="0"/>
    <s v="SI"/>
    <n v="62"/>
    <s v="No"/>
    <s v="No"/>
    <n v="594092"/>
    <s v="TRABAJADOR INDEPENDIENTE"/>
    <n v="62"/>
  </r>
  <r>
    <n v="3118"/>
    <s v="MUJER"/>
    <n v="297046"/>
    <s v="TRABAJADOR INDEPENDIENTE"/>
    <s v="SECTOR PRIVADO"/>
    <s v="SI"/>
    <x v="0"/>
    <s v="SI"/>
    <n v="40"/>
    <s v="No"/>
    <s v="No"/>
    <n v="297046"/>
    <s v="TRABAJADOR INDEPENDIENTE"/>
    <n v="40"/>
  </r>
  <r>
    <n v="3119"/>
    <s v="HOMBRE"/>
    <n v="546000"/>
    <s v="ASALARIADO"/>
    <s v="SECTOR PRIVADO"/>
    <s v="SI"/>
    <x v="0"/>
    <s v="NO"/>
    <n v="54"/>
    <s v="No"/>
    <s v="No"/>
    <n v="546000"/>
    <s v="ASALARIADO"/>
    <n v="54"/>
  </r>
  <r>
    <n v="3120"/>
    <s v="HOMBRE"/>
    <n v="3446699"/>
    <s v="ASALARIADO"/>
    <s v="SECTOR PUBLICO"/>
    <s v="SI"/>
    <x v="0"/>
    <s v="NO"/>
    <n v="57"/>
    <s v="Atípico"/>
    <s v="No"/>
    <n v="3446699"/>
    <s v="ASALARIADO"/>
    <n v="57"/>
  </r>
  <r>
    <n v="3121"/>
    <s v="HOMBRE"/>
    <n v="442605.85"/>
    <s v="ASALARIADO"/>
    <s v="SECTOR PRIVADO"/>
    <s v="SI"/>
    <x v="0"/>
    <s v="NO"/>
    <n v="22"/>
    <s v="No"/>
    <s v="No"/>
    <n v="442605.85"/>
    <s v="ASALARIADO"/>
    <n v="22"/>
  </r>
  <r>
    <n v="3122"/>
    <s v="HOMBRE"/>
    <n v="1326601"/>
    <s v="PENSIONADOS EN SU PROPIO SISTEMA"/>
    <s v="SECTOR PUBLICO"/>
    <s v="SI"/>
    <x v="0"/>
    <s v="NO"/>
    <n v="72"/>
    <s v="No"/>
    <s v="No"/>
    <n v="1326601"/>
    <s v="PENSIONADOS EN SU PROPIO SISTEMA"/>
    <n v="72"/>
  </r>
  <r>
    <n v="3123"/>
    <s v="HOMBRE"/>
    <n v="300018"/>
    <s v="TRABAJADOR INDEPENDIENTE"/>
    <s v="SECTOR PRIVADO"/>
    <s v="SI"/>
    <x v="1"/>
    <s v="SI"/>
    <n v="45"/>
    <s v="No"/>
    <s v="No"/>
    <n v="300018"/>
    <s v="TRABAJADOR INDEPENDIENTE"/>
    <n v="45"/>
  </r>
  <r>
    <n v="3124"/>
    <s v="MUJER"/>
    <n v="299000"/>
    <s v="TRABAJADOR INDEPENDIENTE"/>
    <s v="SECTOR PRIVADO"/>
    <s v="SI"/>
    <x v="0"/>
    <s v="NO"/>
    <n v="28"/>
    <s v="No"/>
    <s v="No"/>
    <n v="299000"/>
    <s v="TRABAJADOR INDEPENDIENTE"/>
    <n v="28"/>
  </r>
  <r>
    <n v="3125"/>
    <s v="HOMBRE"/>
    <n v="296540"/>
    <s v="TRABAJADOR INDEPENDIENTE"/>
    <s v="SECTOR PRIVADO"/>
    <s v="SI"/>
    <x v="0"/>
    <s v="SI"/>
    <n v="44"/>
    <s v="No"/>
    <s v="No"/>
    <n v="296540"/>
    <s v="TRABAJADOR INDEPENDIENTE"/>
    <n v="44"/>
  </r>
  <r>
    <n v="3126"/>
    <s v="HOMBRE"/>
    <n v="639148"/>
    <s v="ASEGURADO VOLUNTARIO"/>
    <s v="SECTOR PRIVADO"/>
    <s v="SI"/>
    <x v="1"/>
    <s v="NO"/>
    <n v="76"/>
    <s v="No"/>
    <s v="No"/>
    <n v="639148"/>
    <s v="ASEGURADO VOLUNTARIO"/>
    <n v="76"/>
  </r>
  <r>
    <n v="3127"/>
    <s v="HOMBRE"/>
    <n v="616500"/>
    <s v="ASALARIADO"/>
    <s v="SECTOR PRIVADO"/>
    <s v="SI"/>
    <x v="0"/>
    <s v="NO"/>
    <n v="21"/>
    <s v="No"/>
    <s v="No"/>
    <n v="616500"/>
    <s v="ASALARIADO"/>
    <n v="21"/>
  </r>
  <r>
    <n v="3128"/>
    <s v="MUJER"/>
    <n v="557959.78"/>
    <s v="ASALARIADO"/>
    <s v="SECTOR PUBLICO"/>
    <s v="SI"/>
    <x v="0"/>
    <s v="NO"/>
    <n v="30"/>
    <s v="No"/>
    <s v="No"/>
    <n v="557959.78"/>
    <s v="ASALARIADO"/>
    <n v="30"/>
  </r>
  <r>
    <n v="3129"/>
    <s v="HOMBRE"/>
    <n v="594267.31999999995"/>
    <s v="ASALARIADO"/>
    <s v="SECTOR PRIVADO"/>
    <s v="SI"/>
    <x v="0"/>
    <s v="NO"/>
    <n v="34"/>
    <s v="No"/>
    <s v="No"/>
    <n v="594267.31999999995"/>
    <s v="ASALARIADO"/>
    <n v="34"/>
  </r>
  <r>
    <n v="3130"/>
    <s v="HOMBRE"/>
    <n v="375277"/>
    <s v="ASALARIADO"/>
    <s v="SECTOR PUBLICO"/>
    <s v="SI"/>
    <x v="0"/>
    <s v="NO"/>
    <n v="63"/>
    <s v="No"/>
    <s v="No"/>
    <n v="375277"/>
    <s v="ASALARIADO"/>
    <n v="63"/>
  </r>
  <r>
    <n v="3131"/>
    <s v="HOMBRE"/>
    <n v="153968"/>
    <s v="ASALARIADO"/>
    <s v="SECTOR PRIVADO"/>
    <s v="SI"/>
    <x v="0"/>
    <s v="NO"/>
    <n v="42"/>
    <s v="No"/>
    <s v="No"/>
    <n v="153968"/>
    <s v="ASALARIADO"/>
    <n v="42"/>
  </r>
  <r>
    <n v="3132"/>
    <s v="HOMBRE"/>
    <n v="352314"/>
    <s v="TRABAJADOR INDEPENDIENTE"/>
    <s v="SECTOR PRIVADO"/>
    <s v="SI"/>
    <x v="0"/>
    <s v="SI"/>
    <n v="37"/>
    <s v="No"/>
    <s v="No"/>
    <n v="352314"/>
    <s v="TRABAJADOR INDEPENDIENTE"/>
    <n v="37"/>
  </r>
  <r>
    <n v="3133"/>
    <s v="HOMBRE"/>
    <n v="1389242.41"/>
    <s v="ASALARIADO"/>
    <s v="SECTOR PRIVADO"/>
    <s v="SI"/>
    <x v="0"/>
    <s v="NO"/>
    <n v="45"/>
    <s v="No"/>
    <s v="No"/>
    <n v="1389242.41"/>
    <s v="ASALARIADO"/>
    <n v="45"/>
  </r>
  <r>
    <n v="3134"/>
    <s v="HOMBRE"/>
    <n v="376977.2"/>
    <s v="ASALARIADO"/>
    <s v="SECTOR PUBLICO"/>
    <s v="SI"/>
    <x v="0"/>
    <s v="NO"/>
    <n v="47"/>
    <s v="No"/>
    <s v="No"/>
    <n v="376977.2"/>
    <s v="ASALARIADO"/>
    <n v="47"/>
  </r>
  <r>
    <n v="3135"/>
    <s v="HOMBRE"/>
    <n v="350955"/>
    <s v="ASALARIADO"/>
    <s v="SECTOR PRIVADO"/>
    <s v="SI"/>
    <x v="0"/>
    <s v="NO"/>
    <n v="41"/>
    <s v="No"/>
    <s v="No"/>
    <n v="350955"/>
    <s v="ASALARIADO"/>
    <n v="41"/>
  </r>
  <r>
    <n v="3136"/>
    <s v="MUJER"/>
    <n v="1275143"/>
    <s v="ASALARIADO"/>
    <s v="SECTOR PRIVADO"/>
    <s v="SI"/>
    <x v="0"/>
    <s v="NO"/>
    <n v="53"/>
    <s v="No"/>
    <s v="No"/>
    <n v="1275143"/>
    <s v="ASALARIADO"/>
    <n v="53"/>
  </r>
  <r>
    <n v="3137"/>
    <s v="MUJER"/>
    <n v="666437.5"/>
    <s v="ASALARIADO"/>
    <s v="SECTOR PUBLICO"/>
    <s v="SI"/>
    <x v="0"/>
    <s v="NO"/>
    <n v="26"/>
    <s v="No"/>
    <s v="No"/>
    <n v="666437.5"/>
    <s v="ASALARIADO"/>
    <n v="26"/>
  </r>
  <r>
    <n v="3138"/>
    <s v="HOMBRE"/>
    <n v="10652"/>
    <s v="ASALARIADO"/>
    <s v="SECTOR PRIVADO"/>
    <s v="SI"/>
    <x v="1"/>
    <s v="NO"/>
    <n v="23"/>
    <s v="No"/>
    <s v="No"/>
    <n v="10652"/>
    <s v="ASALARIADO"/>
    <n v="23"/>
  </r>
  <r>
    <n v="3139"/>
    <s v="HOMBRE"/>
    <n v="698559.5"/>
    <s v="ASALARIADO"/>
    <s v="SECTOR PUBLICO"/>
    <s v="SI"/>
    <x v="0"/>
    <s v="NO"/>
    <n v="31"/>
    <s v="No"/>
    <s v="No"/>
    <n v="698559.5"/>
    <s v="ASALARIADO"/>
    <n v="31"/>
  </r>
  <r>
    <n v="3140"/>
    <s v="MUJER"/>
    <n v="150000"/>
    <s v="ASALARIADO"/>
    <s v="SECTOR PRIVADO"/>
    <s v="SI"/>
    <x v="0"/>
    <s v="NO"/>
    <n v="21"/>
    <s v="No"/>
    <s v="No"/>
    <n v="150000"/>
    <s v="ASALARIADO"/>
    <n v="21"/>
  </r>
  <r>
    <n v="3141"/>
    <s v="MUJER"/>
    <n v="406159.28"/>
    <s v="ASALARIADO"/>
    <s v="SECTOR PRIVADO"/>
    <s v="SI"/>
    <x v="0"/>
    <s v="NO"/>
    <n v="25"/>
    <s v="No"/>
    <s v="No"/>
    <n v="406159.28"/>
    <s v="ASALARIADO"/>
    <n v="25"/>
  </r>
  <r>
    <n v="3142"/>
    <s v="MUJER"/>
    <n v="801190.2"/>
    <s v="ASALARIADO"/>
    <s v="SECTOR PRIVADO"/>
    <s v="SI"/>
    <x v="0"/>
    <s v="NO"/>
    <n v="43"/>
    <s v="No"/>
    <s v="No"/>
    <n v="801190.2"/>
    <s v="ASALARIADO"/>
    <n v="43"/>
  </r>
  <r>
    <n v="3143"/>
    <s v="HOMBRE"/>
    <n v="980353.5"/>
    <s v="ASALARIADO"/>
    <s v="SECTOR PUBLICO"/>
    <s v="SI"/>
    <x v="0"/>
    <s v="NO"/>
    <n v="34"/>
    <s v="No"/>
    <s v="No"/>
    <n v="980353.5"/>
    <s v="ASALARIADO"/>
    <n v="34"/>
  </r>
  <r>
    <n v="3144"/>
    <s v="HOMBRE"/>
    <n v="847403.34"/>
    <s v="ASALARIADO"/>
    <s v="SECTOR PRIVADO"/>
    <s v="SI"/>
    <x v="0"/>
    <s v="NO"/>
    <n v="45"/>
    <s v="No"/>
    <s v="No"/>
    <n v="847403.34"/>
    <s v="ASALARIADO"/>
    <n v="45"/>
  </r>
  <r>
    <n v="3145"/>
    <s v="HOMBRE"/>
    <n v="295505"/>
    <s v="ASALARIADO"/>
    <s v="SECTOR PRIVADO"/>
    <s v="SI"/>
    <x v="0"/>
    <s v="NO"/>
    <n v="36"/>
    <s v="No"/>
    <s v="No"/>
    <n v="295505"/>
    <s v="ASALARIADO"/>
    <n v="36"/>
  </r>
  <r>
    <n v="3146"/>
    <s v="HOMBRE"/>
    <n v="297046"/>
    <s v="ASEGURADO VOLUNTARIO"/>
    <s v="SECTOR PRIVADO"/>
    <s v="SI"/>
    <x v="0"/>
    <s v="NO"/>
    <n v="25"/>
    <s v="No"/>
    <s v="No"/>
    <n v="297046"/>
    <s v="ASEGURADO VOLUNTARIO"/>
    <n v="25"/>
  </r>
  <r>
    <n v="3147"/>
    <s v="MUJER"/>
    <n v="457220"/>
    <s v="ASALARIADO"/>
    <s v="SECTOR PUBLICO"/>
    <s v="SI"/>
    <x v="0"/>
    <s v="NO"/>
    <n v="25"/>
    <s v="No"/>
    <s v="No"/>
    <n v="457220"/>
    <s v="ASALARIADO"/>
    <n v="25"/>
  </r>
  <r>
    <n v="3148"/>
    <s v="HOMBRE"/>
    <n v="458557"/>
    <s v="TRABAJADOR INDEPENDIENTE"/>
    <s v="SECTOR PRIVADO"/>
    <s v="SI"/>
    <x v="0"/>
    <s v="SI"/>
    <n v="33"/>
    <s v="No"/>
    <s v="No"/>
    <n v="458557"/>
    <s v="TRABAJADOR INDEPENDIENTE"/>
    <n v="33"/>
  </r>
  <r>
    <n v="3149"/>
    <s v="MUJER"/>
    <n v="308439"/>
    <s v="TRABAJADOR INDEPENDIENTE"/>
    <s v="SECTOR PRIVADO"/>
    <s v="SI"/>
    <x v="0"/>
    <s v="SI"/>
    <n v="31"/>
    <s v="No"/>
    <s v="No"/>
    <n v="308439"/>
    <s v="TRABAJADOR INDEPENDIENTE"/>
    <n v="31"/>
  </r>
  <r>
    <n v="3150"/>
    <s v="MUJER"/>
    <n v="456605"/>
    <s v="PENSIONADOS EN SU PROPIO SISTEMA"/>
    <s v="SECTOR PUBLICO"/>
    <s v="SI"/>
    <x v="0"/>
    <s v="NO"/>
    <n v="67"/>
    <s v="No"/>
    <s v="No"/>
    <n v="456605"/>
    <s v="PENSIONADOS EN SU PROPIO SISTEMA"/>
    <n v="67"/>
  </r>
  <r>
    <n v="3151"/>
    <s v="MUJER"/>
    <n v="1542959.58"/>
    <s v="ASALARIADO"/>
    <s v="SECTOR PRIVADO"/>
    <s v="SI"/>
    <x v="0"/>
    <s v="NO"/>
    <n v="58"/>
    <s v="No"/>
    <s v="No"/>
    <n v="1542959.58"/>
    <s v="ASALARIADO"/>
    <n v="58"/>
  </r>
  <r>
    <n v="3152"/>
    <s v="HOMBRE"/>
    <n v="297046"/>
    <s v="TRABAJADOR INDEPENDIENTE"/>
    <s v="SECTOR PRIVADO"/>
    <s v="SI"/>
    <x v="0"/>
    <s v="NO"/>
    <n v="52"/>
    <s v="No"/>
    <s v="No"/>
    <n v="297046"/>
    <s v="TRABAJADOR INDEPENDIENTE"/>
    <n v="52"/>
  </r>
  <r>
    <n v="3153"/>
    <s v="HOMBRE"/>
    <n v="433254"/>
    <s v="TRABAJADOR INDEPENDIENTE"/>
    <s v="SECTOR PRIVADO"/>
    <s v="SI"/>
    <x v="0"/>
    <s v="SI"/>
    <n v="59"/>
    <s v="No"/>
    <s v="No"/>
    <n v="433254"/>
    <s v="TRABAJADOR INDEPENDIENTE"/>
    <n v="59"/>
  </r>
  <r>
    <n v="3154"/>
    <s v="HOMBRE"/>
    <n v="471223.1"/>
    <s v="ASALARIADO"/>
    <s v="SECTOR PRIVADO"/>
    <s v="SI"/>
    <x v="0"/>
    <s v="NO"/>
    <n v="23"/>
    <s v="No"/>
    <s v="No"/>
    <n v="471223.1"/>
    <s v="ASALARIADO"/>
    <n v="23"/>
  </r>
  <r>
    <n v="3155"/>
    <s v="MUJER"/>
    <n v="532710.84"/>
    <s v="ASALARIADO"/>
    <s v="SECTOR PUBLICO"/>
    <s v="SI"/>
    <x v="0"/>
    <s v="NO"/>
    <n v="44"/>
    <s v="No"/>
    <s v="No"/>
    <n v="532710.84"/>
    <s v="ASALARIADO"/>
    <n v="44"/>
  </r>
  <r>
    <n v="3156"/>
    <s v="HOMBRE"/>
    <n v="800000"/>
    <s v="ASALARIADO"/>
    <s v="SECTOR PRIVADO"/>
    <s v="SI"/>
    <x v="0"/>
    <s v="NO"/>
    <n v="35"/>
    <s v="No"/>
    <s v="No"/>
    <n v="800000"/>
    <s v="ASALARIADO"/>
    <n v="35"/>
  </r>
  <r>
    <n v="3157"/>
    <s v="MUJER"/>
    <n v="2467875.73"/>
    <s v="ASALARIADO"/>
    <s v="SECTOR PUBLICO"/>
    <s v="SI"/>
    <x v="0"/>
    <s v="NO"/>
    <n v="31"/>
    <s v="Atípico"/>
    <s v="No"/>
    <n v="2467875.73"/>
    <s v="ASALARIADO"/>
    <n v="31"/>
  </r>
  <r>
    <n v="3158"/>
    <s v="MUJER"/>
    <n v="384515.19"/>
    <s v="ASALARIADO"/>
    <s v="SECTOR PRIVADO"/>
    <s v="SI"/>
    <x v="0"/>
    <s v="NO"/>
    <n v="26"/>
    <s v="No"/>
    <s v="No"/>
    <n v="384515.19"/>
    <s v="ASALARIADO"/>
    <n v="26"/>
  </r>
  <r>
    <n v="3159"/>
    <s v="HOMBRE"/>
    <n v="784810.69"/>
    <s v="ASALARIADO"/>
    <s v="SECTOR PUBLICO"/>
    <s v="SI"/>
    <x v="0"/>
    <s v="NO"/>
    <n v="35"/>
    <s v="No"/>
    <s v="No"/>
    <n v="784810.69"/>
    <s v="ASALARIADO"/>
    <n v="35"/>
  </r>
  <r>
    <n v="3160"/>
    <s v="MUJER"/>
    <n v="532793"/>
    <s v="ASALARIADO"/>
    <s v="SECTOR PRIVADO"/>
    <s v="SI"/>
    <x v="0"/>
    <s v="NO"/>
    <n v="47"/>
    <s v="No"/>
    <s v="No"/>
    <n v="532793"/>
    <s v="ASALARIADO"/>
    <n v="47"/>
  </r>
  <r>
    <n v="3161"/>
    <s v="HOMBRE"/>
    <n v="388390"/>
    <s v="ASALARIADO"/>
    <s v="SECTOR PRIVADO"/>
    <s v="SI"/>
    <x v="0"/>
    <s v="NO"/>
    <n v="55"/>
    <s v="No"/>
    <s v="No"/>
    <n v="388390"/>
    <s v="ASALARIADO"/>
    <n v="55"/>
  </r>
  <r>
    <n v="3162"/>
    <s v="MUJER"/>
    <n v="410367"/>
    <s v="ASALARIADO"/>
    <s v="SECTOR PRIVADO"/>
    <s v="SI"/>
    <x v="0"/>
    <s v="NO"/>
    <n v="38"/>
    <s v="No"/>
    <s v="No"/>
    <n v="410367"/>
    <s v="ASALARIADO"/>
    <n v="38"/>
  </r>
  <r>
    <n v="3163"/>
    <s v="HOMBRE"/>
    <n v="1583534"/>
    <s v="ASALARIADO"/>
    <s v="SECTOR PUBLICO"/>
    <s v="SI"/>
    <x v="0"/>
    <s v="NO"/>
    <n v="59"/>
    <s v="No"/>
    <s v="No"/>
    <n v="1583534"/>
    <s v="ASALARIADO"/>
    <n v="59"/>
  </r>
  <r>
    <n v="3164"/>
    <s v="HOMBRE"/>
    <n v="356455"/>
    <s v="TRABAJADOR INDEPENDIENTE"/>
    <s v="SECTOR PRIVADO"/>
    <s v="SI"/>
    <x v="0"/>
    <s v="SI"/>
    <n v="36"/>
    <s v="No"/>
    <s v="No"/>
    <n v="356455"/>
    <s v="TRABAJADOR INDEPENDIENTE"/>
    <n v="36"/>
  </r>
  <r>
    <n v="3165"/>
    <s v="MUJER"/>
    <n v="125727.03999999999"/>
    <s v="PENSIONADOS EN SU PROPIO SISTEMA"/>
    <s v="SECTOR PUBLICO"/>
    <s v="SI"/>
    <x v="0"/>
    <s v="NO"/>
    <n v="73"/>
    <s v="No"/>
    <s v="No"/>
    <n v="125727.03999999999"/>
    <s v="PENSIONADOS EN SU PROPIO SISTEMA"/>
    <n v="73"/>
  </r>
  <r>
    <n v="3166"/>
    <s v="HOMBRE"/>
    <n v="268811.75"/>
    <s v="ASALARIADO"/>
    <s v="SECTOR PUBLICO"/>
    <s v="SI"/>
    <x v="0"/>
    <s v="NO"/>
    <n v="33"/>
    <s v="No"/>
    <s v="No"/>
    <n v="268811.75"/>
    <s v="ASALARIADO"/>
    <n v="33"/>
  </r>
  <r>
    <n v="3167"/>
    <s v="HOMBRE"/>
    <n v="406824"/>
    <s v="ASALARIADO"/>
    <s v="SECTOR PRIVADO"/>
    <s v="SI"/>
    <x v="0"/>
    <s v="NO"/>
    <n v="25"/>
    <s v="No"/>
    <s v="No"/>
    <n v="406824"/>
    <s v="ASALARIADO"/>
    <n v="25"/>
  </r>
  <r>
    <n v="3168"/>
    <s v="HOMBRE"/>
    <n v="1872119"/>
    <s v="ASALARIADO"/>
    <s v="SECTOR PUBLICO"/>
    <s v="SI"/>
    <x v="0"/>
    <s v="NO"/>
    <n v="37"/>
    <s v="No"/>
    <s v="No"/>
    <n v="1872119"/>
    <s v="ASALARIADO"/>
    <n v="37"/>
  </r>
  <r>
    <n v="3169"/>
    <s v="HOMBRE"/>
    <n v="1562879"/>
    <s v="ASALARIADO"/>
    <s v="SECTOR PUBLICO"/>
    <s v="SI"/>
    <x v="0"/>
    <s v="SI"/>
    <n v="42"/>
    <s v="No"/>
    <s v="No"/>
    <n v="1562879"/>
    <s v="ASALARIADO"/>
    <n v="42"/>
  </r>
  <r>
    <n v="3170"/>
    <s v="MUJER"/>
    <n v="501500"/>
    <s v="ASALARIADO"/>
    <s v="SECTOR PRIVADO"/>
    <s v="SI"/>
    <x v="0"/>
    <s v="SI"/>
    <n v="55"/>
    <s v="No"/>
    <s v="No"/>
    <n v="501500"/>
    <s v="ASALARIADO"/>
    <n v="55"/>
  </r>
  <r>
    <n v="3171"/>
    <s v="MUJER"/>
    <n v="458371"/>
    <s v="ASALARIADO"/>
    <s v="SECTOR PUBLICO"/>
    <s v="SI"/>
    <x v="0"/>
    <s v="SI"/>
    <n v="43"/>
    <s v="No"/>
    <s v="No"/>
    <n v="458371"/>
    <s v="ASALARIADO"/>
    <n v="43"/>
  </r>
  <r>
    <n v="3172"/>
    <s v="MUJER"/>
    <n v="466740"/>
    <s v="ASALARIADO"/>
    <s v="SECTOR PUBLICO"/>
    <s v="SI"/>
    <x v="0"/>
    <s v="SI"/>
    <n v="30"/>
    <s v="No"/>
    <s v="No"/>
    <n v="466740"/>
    <s v="ASALARIADO"/>
    <n v="30"/>
  </r>
  <r>
    <n v="3173"/>
    <s v="HOMBRE"/>
    <n v="416721.88"/>
    <s v="ASALARIADO"/>
    <s v="SECTOR PRIVADO"/>
    <s v="SI"/>
    <x v="0"/>
    <s v="NO"/>
    <n v="29"/>
    <s v="No"/>
    <s v="No"/>
    <n v="416721.88"/>
    <s v="ASALARIADO"/>
    <n v="29"/>
  </r>
  <r>
    <n v="3174"/>
    <s v="HOMBRE"/>
    <n v="518642.73"/>
    <s v="ASALARIADO"/>
    <s v="SECTOR PRIVADO"/>
    <s v="SI"/>
    <x v="1"/>
    <s v="NO"/>
    <n v="40"/>
    <s v="No"/>
    <s v="No"/>
    <n v="518642.73"/>
    <s v="ASALARIADO"/>
    <n v="40"/>
  </r>
  <r>
    <n v="3175"/>
    <s v="HOMBRE"/>
    <n v="297046"/>
    <s v="TRABAJADOR INDEPENDIENTE"/>
    <s v="SECTOR PRIVADO"/>
    <s v="SI"/>
    <x v="1"/>
    <s v="SI"/>
    <n v="36"/>
    <s v="No"/>
    <s v="No"/>
    <n v="297046"/>
    <s v="TRABAJADOR INDEPENDIENTE"/>
    <n v="36"/>
  </r>
  <r>
    <n v="3176"/>
    <s v="HOMBRE"/>
    <n v="326749"/>
    <s v="TRABAJADOR INDEPENDIENTE"/>
    <s v="SECTOR PRIVADO"/>
    <s v="SI"/>
    <x v="0"/>
    <s v="SI"/>
    <n v="50"/>
    <s v="No"/>
    <s v="No"/>
    <n v="326749"/>
    <s v="TRABAJADOR INDEPENDIENTE"/>
    <n v="50"/>
  </r>
  <r>
    <n v="3177"/>
    <s v="MUJER"/>
    <n v="703520.79"/>
    <s v="ASALARIADO"/>
    <s v="SECTOR PRIVADO"/>
    <s v="SI"/>
    <x v="0"/>
    <s v="NO"/>
    <n v="36"/>
    <s v="No"/>
    <s v="No"/>
    <n v="703520.79"/>
    <s v="ASALARIADO"/>
    <n v="36"/>
  </r>
  <r>
    <n v="3178"/>
    <s v="HOMBRE"/>
    <n v="360000"/>
    <s v="ASALARIADO"/>
    <s v="SECTOR PRIVADO"/>
    <s v="SI"/>
    <x v="0"/>
    <s v="NO"/>
    <n v="23"/>
    <s v="No"/>
    <s v="No"/>
    <n v="360000"/>
    <s v="ASALARIADO"/>
    <n v="23"/>
  </r>
  <r>
    <n v="3179"/>
    <s v="MUJER"/>
    <n v="1251585"/>
    <s v="ASALARIADO"/>
    <s v="SECTOR PUBLICO"/>
    <s v="SI"/>
    <x v="0"/>
    <s v="SI"/>
    <n v="50"/>
    <s v="No"/>
    <s v="No"/>
    <n v="1251585"/>
    <s v="ASALARIADO"/>
    <n v="50"/>
  </r>
  <r>
    <n v="3180"/>
    <s v="MUJER"/>
    <n v="278030"/>
    <s v="CONVENIOS ESPECIALES DE TRABAJADORES INDEPENDIENTES"/>
    <s v="SECTOR PRIVADO"/>
    <s v="SI"/>
    <x v="0"/>
    <s v="NO"/>
    <n v="35"/>
    <s v="No"/>
    <s v="No"/>
    <n v="278030"/>
    <s v="CONVENIOS ESPECIALES DE TRABAJADORES INDEPENDIENTES"/>
    <n v="35"/>
  </r>
  <r>
    <n v="3181"/>
    <s v="MUJER"/>
    <n v="473621"/>
    <s v="ASALARIADO"/>
    <s v="SECTOR PUBLICO"/>
    <s v="SI"/>
    <x v="0"/>
    <s v="SI"/>
    <n v="48"/>
    <s v="No"/>
    <s v="No"/>
    <n v="473621"/>
    <s v="ASALARIADO"/>
    <n v="48"/>
  </r>
  <r>
    <n v="3182"/>
    <s v="HOMBRE"/>
    <n v="559000"/>
    <s v="ASALARIADO"/>
    <s v="SECTOR PRIVADO"/>
    <s v="SI"/>
    <x v="0"/>
    <s v="NO"/>
    <n v="33"/>
    <s v="No"/>
    <s v="No"/>
    <n v="559000"/>
    <s v="ASALARIADO"/>
    <n v="33"/>
  </r>
  <r>
    <n v="3183"/>
    <s v="HOMBRE"/>
    <n v="484144"/>
    <s v="ASALARIADO"/>
    <s v="SECTOR PRIVADO"/>
    <s v="SI"/>
    <x v="0"/>
    <s v="NO"/>
    <n v="46"/>
    <s v="No"/>
    <s v="No"/>
    <n v="484144"/>
    <s v="ASALARIADO"/>
    <n v="46"/>
  </r>
  <r>
    <n v="3184"/>
    <s v="MUJER"/>
    <n v="278030"/>
    <s v="ASEGURADO VOLUNTARIO"/>
    <s v="SECTOR PRIVADO"/>
    <s v="SI"/>
    <x v="0"/>
    <s v="NO"/>
    <n v="26"/>
    <s v="No"/>
    <s v="No"/>
    <n v="278030"/>
    <s v="ASEGURADO VOLUNTARIO"/>
    <n v="26"/>
  </r>
  <r>
    <n v="3185"/>
    <s v="HOMBRE"/>
    <n v="1000000"/>
    <s v="ASALARIADO"/>
    <s v="SECTOR PRIVADO"/>
    <s v="SI"/>
    <x v="0"/>
    <s v="NO"/>
    <n v="24"/>
    <s v="No"/>
    <s v="No"/>
    <n v="1000000"/>
    <s v="ASALARIADO"/>
    <n v="24"/>
  </r>
  <r>
    <n v="3186"/>
    <s v="HOMBRE"/>
    <n v="532896.9"/>
    <s v="ASALARIADO"/>
    <s v="SECTOR PUBLICO"/>
    <s v="SI"/>
    <x v="0"/>
    <s v="NO"/>
    <n v="35"/>
    <s v="No"/>
    <s v="No"/>
    <n v="532896.9"/>
    <s v="ASALARIADO"/>
    <n v="35"/>
  </r>
  <r>
    <n v="3187"/>
    <s v="HOMBRE"/>
    <n v="914404.3"/>
    <s v="ASALARIADO"/>
    <s v="SECTOR PRIVADO"/>
    <s v="SI"/>
    <x v="0"/>
    <s v="NO"/>
    <n v="29"/>
    <s v="No"/>
    <s v="No"/>
    <n v="914404.3"/>
    <s v="ASALARIADO"/>
    <n v="29"/>
  </r>
  <r>
    <n v="3188"/>
    <s v="HOMBRE"/>
    <n v="680960"/>
    <s v="ASALARIADO"/>
    <s v="SECTOR PUBLICO"/>
    <s v="SI"/>
    <x v="0"/>
    <s v="NO"/>
    <n v="32"/>
    <s v="No"/>
    <s v="No"/>
    <n v="680960"/>
    <s v="ASALARIADO"/>
    <n v="32"/>
  </r>
  <r>
    <n v="3189"/>
    <s v="HOMBRE"/>
    <n v="409256.03"/>
    <s v="ASALARIADO"/>
    <s v="SECTOR PRIVADO"/>
    <s v="SI"/>
    <x v="0"/>
    <s v="NO"/>
    <n v="34"/>
    <s v="No"/>
    <s v="No"/>
    <n v="409256.03"/>
    <s v="ASALARIADO"/>
    <n v="34"/>
  </r>
  <r>
    <n v="3190"/>
    <s v="MUJER"/>
    <n v="297045"/>
    <s v="TRABAJADOR INDEPENDIENTE"/>
    <s v="SECTOR PRIVADO"/>
    <s v="SI"/>
    <x v="0"/>
    <s v="NO"/>
    <n v="39"/>
    <s v="No"/>
    <s v="No"/>
    <n v="297045"/>
    <s v="TRABAJADOR INDEPENDIENTE"/>
    <n v="39"/>
  </r>
  <r>
    <n v="3191"/>
    <s v="HOMBRE"/>
    <n v="278030"/>
    <s v="CONVENIOS ESPECIALES DE TRABAJADORES INDEPENDIENTES"/>
    <s v="SECTOR PRIVADO"/>
    <s v="SI"/>
    <x v="0"/>
    <s v="NO"/>
    <n v="45"/>
    <s v="No"/>
    <s v="No"/>
    <n v="278030"/>
    <s v="CONVENIOS ESPECIALES DE TRABAJADORES INDEPENDIENTES"/>
    <n v="45"/>
  </r>
  <r>
    <n v="3192"/>
    <s v="HOMBRE"/>
    <n v="762359.6"/>
    <s v="ASALARIADO"/>
    <s v="SECTOR PRIVADO"/>
    <s v="SI"/>
    <x v="0"/>
    <s v="NO"/>
    <n v="34"/>
    <s v="No"/>
    <s v="No"/>
    <n v="762359.6"/>
    <s v="ASALARIADO"/>
    <n v="34"/>
  </r>
  <r>
    <n v="3193"/>
    <s v="MUJER"/>
    <n v="639148"/>
    <s v="TRABAJADOR INDEPENDIENTE"/>
    <s v="SECTOR PRIVADO"/>
    <s v="SI"/>
    <x v="0"/>
    <s v="SI"/>
    <n v="74"/>
    <s v="No"/>
    <s v="No"/>
    <n v="639148"/>
    <s v="TRABAJADOR INDEPENDIENTE"/>
    <n v="74"/>
  </r>
  <r>
    <n v="3194"/>
    <s v="HOMBRE"/>
    <n v="410495.2"/>
    <s v="ASALARIADO"/>
    <s v="SECTOR PRIVADO"/>
    <s v="SI"/>
    <x v="1"/>
    <s v="SI"/>
    <n v="29"/>
    <s v="No"/>
    <s v="No"/>
    <n v="410495.2"/>
    <s v="ASALARIADO"/>
    <n v="29"/>
  </r>
  <r>
    <n v="3195"/>
    <s v="MUJER"/>
    <n v="504218.48"/>
    <s v="ASALARIADO"/>
    <s v="SECTOR PRIVADO"/>
    <s v="SI"/>
    <x v="1"/>
    <s v="NO"/>
    <n v="49"/>
    <s v="No"/>
    <s v="No"/>
    <n v="504218.48"/>
    <s v="ASALARIADO"/>
    <n v="49"/>
  </r>
  <r>
    <n v="3196"/>
    <s v="HOMBRE"/>
    <n v="660746"/>
    <s v="ASALARIADO"/>
    <s v="SECTOR PUBLICO"/>
    <s v="SI"/>
    <x v="0"/>
    <s v="NO"/>
    <n v="35"/>
    <s v="No"/>
    <s v="No"/>
    <n v="660746"/>
    <s v="ASALARIADO"/>
    <n v="35"/>
  </r>
  <r>
    <n v="3197"/>
    <s v="MUJER"/>
    <n v="874538.66"/>
    <s v="ASALARIADO"/>
    <s v="SECTOR PRIVADO"/>
    <s v="SI"/>
    <x v="0"/>
    <s v="NO"/>
    <n v="40"/>
    <s v="No"/>
    <s v="No"/>
    <n v="874538.66"/>
    <s v="ASALARIADO"/>
    <n v="40"/>
  </r>
  <r>
    <n v="3198"/>
    <s v="MUJER"/>
    <n v="346062"/>
    <s v="ASEGURADO VOLUNTARIO"/>
    <s v="SECTOR PRIVADO"/>
    <s v="SI"/>
    <x v="0"/>
    <s v="NO"/>
    <n v="43"/>
    <s v="No"/>
    <s v="No"/>
    <n v="346062"/>
    <s v="ASEGURADO VOLUNTARIO"/>
    <n v="43"/>
  </r>
  <r>
    <n v="3199"/>
    <s v="MUJER"/>
    <n v="641782.9"/>
    <s v="ASALARIADO"/>
    <s v="SECTOR PUBLICO"/>
    <s v="SI"/>
    <x v="1"/>
    <s v="NO"/>
    <n v="55"/>
    <s v="No"/>
    <s v="No"/>
    <n v="641782.9"/>
    <s v="ASALARIADO"/>
    <n v="55"/>
  </r>
  <r>
    <n v="3200"/>
    <s v="MUJER"/>
    <n v="359544.27"/>
    <s v="CONVENIOS ESPECIALES DE ASEGURADOS VOLUNTARIOS"/>
    <s v="SECTOR PRIVADO"/>
    <s v="SI"/>
    <x v="1"/>
    <s v="NO"/>
    <n v="32"/>
    <s v="No"/>
    <s v="No"/>
    <n v="359544.27"/>
    <s v="CONVENIOS ESPECIALES DE ASEGURADOS VOLUNTARIOS"/>
    <n v="32"/>
  </r>
  <r>
    <n v="3201"/>
    <s v="HOMBRE"/>
    <n v="326704.05"/>
    <s v="ASALARIADO"/>
    <s v="SECTOR PUBLICO"/>
    <s v="SI"/>
    <x v="0"/>
    <s v="NO"/>
    <n v="33"/>
    <s v="No"/>
    <s v="No"/>
    <n v="326704.05"/>
    <s v="ASALARIADO"/>
    <n v="33"/>
  </r>
  <r>
    <n v="3202"/>
    <s v="HOMBRE"/>
    <n v="300018"/>
    <s v="ASEGURADO VOLUNTARIO"/>
    <s v="SECTOR PRIVADO"/>
    <s v="SI"/>
    <x v="0"/>
    <s v="NO"/>
    <n v="85"/>
    <s v="No"/>
    <s v="No"/>
    <n v="300018"/>
    <s v="ASEGURADO VOLUNTARIO"/>
    <n v="85"/>
  </r>
  <r>
    <n v="3203"/>
    <s v="HOMBRE"/>
    <n v="1160637.07"/>
    <s v="ASALARIADO"/>
    <s v="SECTOR PRIVADO"/>
    <s v="SI"/>
    <x v="0"/>
    <s v="SI"/>
    <n v="29"/>
    <s v="No"/>
    <s v="No"/>
    <n v="1160637.07"/>
    <s v="ASALARIADO"/>
    <n v="29"/>
  </r>
  <r>
    <n v="3204"/>
    <s v="HOMBRE"/>
    <n v="367220"/>
    <s v="ASALARIADO"/>
    <s v="SECTOR PRIVADO"/>
    <s v="SI"/>
    <x v="1"/>
    <s v="NO"/>
    <n v="25"/>
    <s v="No"/>
    <s v="No"/>
    <n v="367220"/>
    <s v="ASALARIADO"/>
    <n v="25"/>
  </r>
  <r>
    <n v="3205"/>
    <s v="HOMBRE"/>
    <n v="450886"/>
    <s v="TRABAJADOR INDEPENDIENTE"/>
    <s v="SECTOR PRIVADO"/>
    <s v="SI"/>
    <x v="1"/>
    <s v="SI"/>
    <n v="45"/>
    <s v="No"/>
    <s v="No"/>
    <n v="450886"/>
    <s v="TRABAJADOR INDEPENDIENTE"/>
    <n v="45"/>
  </r>
  <r>
    <n v="3206"/>
    <s v="MUJER"/>
    <n v="80000"/>
    <s v="ASALARIADO"/>
    <s v="SECTOR PRIVADO"/>
    <s v="SI"/>
    <x v="0"/>
    <s v="NO"/>
    <n v="44"/>
    <s v="No"/>
    <s v="No"/>
    <n v="80000"/>
    <s v="ASALARIADO"/>
    <n v="44"/>
  </r>
  <r>
    <n v="3207"/>
    <s v="HOMBRE"/>
    <n v="297046"/>
    <s v="TRABAJADOR INDEPENDIENTE"/>
    <s v="SECTOR PRIVADO"/>
    <s v="SI"/>
    <x v="1"/>
    <s v="SI"/>
    <n v="50"/>
    <s v="No"/>
    <s v="No"/>
    <n v="297046"/>
    <s v="TRABAJADOR INDEPENDIENTE"/>
    <n v="50"/>
  </r>
  <r>
    <n v="3208"/>
    <s v="MUJER"/>
    <n v="280000"/>
    <s v="ASALARIADO"/>
    <s v="SECTOR PRIVADO"/>
    <s v="SI"/>
    <x v="1"/>
    <s v="SI"/>
    <n v="44"/>
    <s v="No"/>
    <s v="No"/>
    <n v="280000"/>
    <s v="ASALARIADO"/>
    <n v="44"/>
  </r>
  <r>
    <n v="3209"/>
    <s v="MUJER"/>
    <n v="575000"/>
    <s v="ASALARIADO"/>
    <s v="SECTOR PRIVADO"/>
    <s v="SI"/>
    <x v="0"/>
    <s v="SI"/>
    <n v="21"/>
    <s v="No"/>
    <s v="No"/>
    <n v="575000"/>
    <s v="ASALARIADO"/>
    <n v="21"/>
  </r>
  <r>
    <n v="3210"/>
    <s v="HOMBRE"/>
    <n v="356455"/>
    <s v="TRABAJADOR INDEPENDIENTE"/>
    <s v="SECTOR PRIVADO"/>
    <s v="SI"/>
    <x v="0"/>
    <s v="SI"/>
    <n v="50"/>
    <s v="No"/>
    <s v="No"/>
    <n v="356455"/>
    <s v="TRABAJADOR INDEPENDIENTE"/>
    <n v="50"/>
  </r>
  <r>
    <n v="3211"/>
    <s v="HOMBRE"/>
    <n v="1250882.3500000001"/>
    <s v="ASALARIADO"/>
    <s v="SECTOR PUBLICO"/>
    <s v="SI"/>
    <x v="0"/>
    <s v="NO"/>
    <n v="30"/>
    <s v="No"/>
    <s v="No"/>
    <n v="1250882.3500000001"/>
    <s v="ASALARIADO"/>
    <n v="30"/>
  </r>
  <r>
    <n v="3212"/>
    <s v="HOMBRE"/>
    <n v="1065177"/>
    <s v="ASEGURADO VOLUNTARIO"/>
    <s v="SECTOR PRIVADO"/>
    <s v="SI"/>
    <x v="0"/>
    <s v="NO"/>
    <n v="59"/>
    <s v="No"/>
    <s v="No"/>
    <n v="1065177"/>
    <s v="ASEGURADO VOLUNTARIO"/>
    <n v="59"/>
  </r>
  <r>
    <n v="3213"/>
    <s v="HOMBRE"/>
    <n v="285000"/>
    <s v="ASALARIADO"/>
    <s v="SECTOR PRIVADO"/>
    <s v="SI"/>
    <x v="0"/>
    <s v="SI"/>
    <n v="51"/>
    <s v="No"/>
    <s v="No"/>
    <n v="285000"/>
    <s v="ASALARIADO"/>
    <n v="51"/>
  </r>
  <r>
    <n v="3214"/>
    <s v="MUJER"/>
    <n v="1279275"/>
    <s v="ASALARIADO"/>
    <s v="SECTOR PUBLICO"/>
    <s v="SI"/>
    <x v="0"/>
    <s v="NO"/>
    <n v="31"/>
    <s v="No"/>
    <s v="No"/>
    <n v="1279275"/>
    <s v="ASALARIADO"/>
    <n v="31"/>
  </r>
  <r>
    <n v="3215"/>
    <s v="MUJER"/>
    <n v="563332"/>
    <s v="ASALARIADO"/>
    <s v="SECTOR PRIVADO"/>
    <s v="SI"/>
    <x v="0"/>
    <s v="NO"/>
    <n v="34"/>
    <s v="No"/>
    <s v="No"/>
    <n v="563332"/>
    <s v="ASALARIADO"/>
    <n v="34"/>
  </r>
  <r>
    <n v="3216"/>
    <s v="MUJER"/>
    <n v="450886"/>
    <s v="ASEGURADO VOLUNTARIO"/>
    <s v="SECTOR PRIVADO"/>
    <s v="SI"/>
    <x v="1"/>
    <s v="NO"/>
    <n v="95"/>
    <s v="No"/>
    <s v="No"/>
    <n v="450886"/>
    <s v="ASEGURADO VOLUNTARIO"/>
    <n v="95"/>
  </r>
  <r>
    <n v="3217"/>
    <s v="HOMBRE"/>
    <n v="58985"/>
    <s v="ASALARIADO"/>
    <s v="SECTOR PRIVADO"/>
    <s v="SI"/>
    <x v="0"/>
    <s v="SI"/>
    <n v="45"/>
    <s v="No"/>
    <s v="No"/>
    <n v="58985"/>
    <s v="ASALARIADO"/>
    <n v="45"/>
  </r>
  <r>
    <n v="3218"/>
    <s v="HOMBRE"/>
    <n v="278030"/>
    <s v="CONVENIOS ESPECIALES DE TRABAJADORES INDEPENDIENTES"/>
    <s v="SECTOR PRIVADO"/>
    <s v="SI"/>
    <x v="0"/>
    <s v="NO"/>
    <n v="35"/>
    <s v="No"/>
    <s v="No"/>
    <n v="278030"/>
    <s v="CONVENIOS ESPECIALES DE TRABAJADORES INDEPENDIENTES"/>
    <n v="35"/>
  </r>
  <r>
    <n v="3219"/>
    <s v="HOMBRE"/>
    <n v="347737.5"/>
    <s v="ASALARIADO"/>
    <s v="SECTOR PRIVADO"/>
    <s v="SI"/>
    <x v="0"/>
    <s v="NO"/>
    <n v="27"/>
    <s v="No"/>
    <s v="No"/>
    <n v="347737.5"/>
    <s v="ASALARIADO"/>
    <n v="27"/>
  </r>
  <r>
    <n v="3220"/>
    <s v="MUJER"/>
    <n v="455206.04"/>
    <s v="ASALARIADO"/>
    <s v="SECTOR PRIVADO"/>
    <s v="SI"/>
    <x v="0"/>
    <s v="NO"/>
    <n v="32"/>
    <s v="No"/>
    <s v="No"/>
    <n v="455206.04"/>
    <s v="ASALARIADO"/>
    <n v="32"/>
  </r>
  <r>
    <n v="3221"/>
    <s v="MUJER"/>
    <n v="339794.4"/>
    <s v="ASALARIADO"/>
    <s v="SECTOR PUBLICO"/>
    <s v="SI"/>
    <x v="0"/>
    <s v="NO"/>
    <n v="46"/>
    <s v="No"/>
    <s v="No"/>
    <n v="339794.4"/>
    <s v="ASALARIADO"/>
    <n v="46"/>
  </r>
  <r>
    <n v="3222"/>
    <s v="MUJER"/>
    <n v="445821"/>
    <s v="TRABAJADOR INDEPENDIENTE"/>
    <s v="SECTOR PRIVADO"/>
    <s v="SI"/>
    <x v="0"/>
    <s v="NO"/>
    <n v="63"/>
    <s v="No"/>
    <s v="No"/>
    <n v="445821"/>
    <s v="TRABAJADOR INDEPENDIENTE"/>
    <n v="63"/>
  </r>
  <r>
    <n v="3223"/>
    <s v="HOMBRE"/>
    <n v="326322"/>
    <s v="ASALARIADO"/>
    <s v="SECTOR PRIVADO"/>
    <s v="SI"/>
    <x v="0"/>
    <s v="NO"/>
    <n v="57"/>
    <s v="No"/>
    <s v="No"/>
    <n v="326322"/>
    <s v="ASALARIADO"/>
    <n v="57"/>
  </r>
  <r>
    <n v="3224"/>
    <s v="HOMBRE"/>
    <n v="278030"/>
    <s v="CONVENIOS ESPECIALES DE TRABAJADORES INDEPENDIENTES"/>
    <s v="SECTOR PRIVADO"/>
    <s v="SI"/>
    <x v="0"/>
    <s v="NO"/>
    <n v="57"/>
    <s v="No"/>
    <s v="No"/>
    <n v="278030"/>
    <s v="CONVENIOS ESPECIALES DE TRABAJADORES INDEPENDIENTES"/>
    <n v="57"/>
  </r>
  <r>
    <n v="3225"/>
    <s v="HOMBRE"/>
    <n v="300018"/>
    <s v="ASEGURADO VOLUNTARIO"/>
    <s v="SECTOR PRIVADO"/>
    <s v="SI"/>
    <x v="0"/>
    <s v="NO"/>
    <n v="60"/>
    <s v="No"/>
    <s v="No"/>
    <n v="300018"/>
    <s v="ASEGURADO VOLUNTARIO"/>
    <n v="60"/>
  </r>
  <r>
    <n v="3226"/>
    <s v="MUJER"/>
    <n v="420214.94"/>
    <s v="ASALARIADO"/>
    <s v="SECTOR PRIVADO"/>
    <s v="SI"/>
    <x v="0"/>
    <s v="NO"/>
    <n v="34"/>
    <s v="No"/>
    <s v="No"/>
    <n v="420214.94"/>
    <s v="ASALARIADO"/>
    <n v="34"/>
  </r>
  <r>
    <n v="3227"/>
    <s v="HOMBRE"/>
    <n v="202396.55"/>
    <s v="ASALARIADO"/>
    <s v="SECTOR PRIVADO"/>
    <s v="SI"/>
    <x v="0"/>
    <s v="NO"/>
    <n v="22"/>
    <s v="No"/>
    <s v="No"/>
    <n v="202396.55"/>
    <s v="ASALARIADO"/>
    <n v="22"/>
  </r>
  <r>
    <n v="3228"/>
    <s v="HOMBRE"/>
    <n v="1000025.21"/>
    <s v="PENSIONADOS EN SU PROPIO SISTEMA"/>
    <s v="SECTOR PUBLICO"/>
    <s v="SI"/>
    <x v="0"/>
    <s v="NO"/>
    <n v="67"/>
    <s v="No"/>
    <s v="No"/>
    <n v="1000025.21"/>
    <s v="PENSIONADOS EN SU PROPIO SISTEMA"/>
    <n v="67"/>
  </r>
  <r>
    <n v="3229"/>
    <s v="HOMBRE"/>
    <n v="924499"/>
    <s v="ASALARIADO"/>
    <s v="SECTOR PUBLICO"/>
    <s v="SI"/>
    <x v="0"/>
    <s v="NO"/>
    <n v="42"/>
    <s v="No"/>
    <s v="No"/>
    <n v="924499"/>
    <s v="ASALARIADO"/>
    <n v="42"/>
  </r>
  <r>
    <n v="3230"/>
    <s v="HOMBRE"/>
    <n v="336000"/>
    <s v="ASALARIADO"/>
    <s v="SECTOR PRIVADO"/>
    <s v="SI"/>
    <x v="0"/>
    <s v="SI"/>
    <n v="39"/>
    <s v="No"/>
    <s v="No"/>
    <n v="336000"/>
    <s v="ASALARIADO"/>
    <n v="39"/>
  </r>
  <r>
    <n v="3231"/>
    <s v="HOMBRE"/>
    <n v="278030"/>
    <s v="CONVENIOS ESPECIALES DE TRABAJADORES INDEPENDIENTES"/>
    <s v="SECTOR PRIVADO"/>
    <s v="SI"/>
    <x v="0"/>
    <s v="NO"/>
    <n v="89"/>
    <s v="No"/>
    <s v="No"/>
    <n v="278030"/>
    <s v="CONVENIOS ESPECIALES DE TRABAJADORES INDEPENDIENTES"/>
    <n v="89"/>
  </r>
  <r>
    <n v="3232"/>
    <s v="HOMBRE"/>
    <n v="1529457.14"/>
    <s v="ASALARIADO"/>
    <s v="SECTOR PRIVADO"/>
    <s v="SI"/>
    <x v="0"/>
    <s v="NO"/>
    <n v="32"/>
    <s v="No"/>
    <s v="No"/>
    <n v="1529457.14"/>
    <s v="ASALARIADO"/>
    <n v="32"/>
  </r>
  <r>
    <n v="3233"/>
    <s v="HOMBRE"/>
    <n v="297046"/>
    <s v="TRABAJADOR INDEPENDIENTE"/>
    <s v="SECTOR PRIVADO"/>
    <s v="SI"/>
    <x v="0"/>
    <s v="SI"/>
    <n v="59"/>
    <s v="No"/>
    <s v="No"/>
    <n v="297046"/>
    <s v="TRABAJADOR INDEPENDIENTE"/>
    <n v="59"/>
  </r>
  <r>
    <n v="3234"/>
    <s v="HOMBRE"/>
    <n v="358640"/>
    <s v="TRABAJADOR INDEPENDIENTE"/>
    <s v="SECTOR PRIVADO"/>
    <s v="SI"/>
    <x v="0"/>
    <s v="SI"/>
    <n v="63"/>
    <s v="No"/>
    <s v="No"/>
    <n v="358640"/>
    <s v="TRABAJADOR INDEPENDIENTE"/>
    <n v="63"/>
  </r>
  <r>
    <n v="3235"/>
    <s v="HOMBRE"/>
    <n v="414416"/>
    <s v="ASALARIADO"/>
    <s v="SECTOR PRIVADO"/>
    <s v="SI"/>
    <x v="0"/>
    <s v="NO"/>
    <n v="61"/>
    <s v="No"/>
    <s v="No"/>
    <n v="414416"/>
    <s v="ASALARIADO"/>
    <n v="61"/>
  </r>
  <r>
    <n v="3236"/>
    <s v="MUJER"/>
    <n v="347256"/>
    <s v="ASALARIADO"/>
    <s v="SECTOR PUBLICO"/>
    <s v="SI"/>
    <x v="0"/>
    <s v="SI"/>
    <n v="47"/>
    <s v="No"/>
    <s v="No"/>
    <n v="347256"/>
    <s v="ASALARIADO"/>
    <n v="47"/>
  </r>
  <r>
    <n v="3237"/>
    <s v="HOMBRE"/>
    <n v="1119534"/>
    <s v="TRABAJADOR INDEPENDIENTE"/>
    <s v="SECTOR PRIVADO"/>
    <s v="SI"/>
    <x v="0"/>
    <s v="NO"/>
    <n v="71"/>
    <s v="No"/>
    <s v="No"/>
    <n v="1119534"/>
    <s v="TRABAJADOR INDEPENDIENTE"/>
    <n v="71"/>
  </r>
  <r>
    <n v="3238"/>
    <s v="MUJER"/>
    <n v="346666.67"/>
    <s v="ASALARIADO"/>
    <s v="SECTOR PRIVADO"/>
    <s v="SI"/>
    <x v="0"/>
    <s v="NO"/>
    <n v="38"/>
    <s v="No"/>
    <s v="No"/>
    <n v="346666.67"/>
    <s v="ASALARIADO"/>
    <n v="38"/>
  </r>
  <r>
    <n v="3239"/>
    <s v="HOMBRE"/>
    <n v="594092"/>
    <s v="TRABAJADOR INDEPENDIENTE"/>
    <s v="SECTOR PRIVADO"/>
    <s v="SI"/>
    <x v="0"/>
    <s v="SI"/>
    <n v="39"/>
    <s v="No"/>
    <s v="No"/>
    <n v="594092"/>
    <s v="TRABAJADOR INDEPENDIENTE"/>
    <n v="39"/>
  </r>
  <r>
    <n v="3240"/>
    <s v="MUJER"/>
    <n v="175000"/>
    <s v="ASALARIADO"/>
    <s v="SECTOR PRIVADO"/>
    <s v="SI"/>
    <x v="0"/>
    <s v="NO"/>
    <n v="31"/>
    <s v="No"/>
    <s v="No"/>
    <n v="175000"/>
    <s v="ASALARIADO"/>
    <n v="31"/>
  </r>
  <r>
    <n v="3241"/>
    <s v="MUJER"/>
    <n v="2214734.2999999998"/>
    <s v="ASALARIADO"/>
    <s v="SECTOR PUBLICO"/>
    <s v="SI"/>
    <x v="0"/>
    <s v="NO"/>
    <n v="54"/>
    <s v="No"/>
    <s v="No"/>
    <n v="2214734.2999999998"/>
    <s v="ASALARIADO"/>
    <n v="54"/>
  </r>
  <r>
    <n v="3242"/>
    <s v="MUJER"/>
    <n v="657562.5"/>
    <s v="ASALARIADO"/>
    <s v="SECTOR PUBLICO"/>
    <s v="SI"/>
    <x v="0"/>
    <s v="NO"/>
    <n v="27"/>
    <s v="No"/>
    <s v="No"/>
    <n v="657562.5"/>
    <s v="ASALARIADO"/>
    <n v="27"/>
  </r>
  <r>
    <n v="3243"/>
    <s v="HOMBRE"/>
    <n v="297502"/>
    <s v="ASEGURADO VOLUNTARIO"/>
    <s v="SECTOR PRIVADO"/>
    <s v="SI"/>
    <x v="0"/>
    <s v="NO"/>
    <n v="67"/>
    <s v="No"/>
    <s v="No"/>
    <n v="297502"/>
    <s v="ASEGURADO VOLUNTARIO"/>
    <n v="67"/>
  </r>
  <r>
    <n v="3244"/>
    <s v="HOMBRE"/>
    <n v="422231"/>
    <s v="ASALARIADO"/>
    <s v="SECTOR PUBLICO"/>
    <s v="SI"/>
    <x v="0"/>
    <s v="NO"/>
    <n v="49"/>
    <s v="No"/>
    <s v="No"/>
    <n v="422231"/>
    <s v="ASALARIADO"/>
    <n v="49"/>
  </r>
  <r>
    <n v="3245"/>
    <s v="MUJER"/>
    <n v="500937.8"/>
    <s v="ASALARIADO"/>
    <s v="SECTOR PRIVADO"/>
    <s v="SI"/>
    <x v="0"/>
    <s v="NO"/>
    <n v="50"/>
    <s v="No"/>
    <s v="No"/>
    <n v="500937.8"/>
    <s v="ASALARIADO"/>
    <n v="50"/>
  </r>
  <r>
    <n v="3246"/>
    <s v="HOMBRE"/>
    <n v="278031"/>
    <s v="TRABAJADOR INDEPENDIENTE"/>
    <s v="SECTOR PRIVADO"/>
    <s v="SI"/>
    <x v="0"/>
    <s v="NO"/>
    <n v="42"/>
    <s v="No"/>
    <s v="No"/>
    <n v="278031"/>
    <s v="TRABAJADOR INDEPENDIENTE"/>
    <n v="42"/>
  </r>
  <r>
    <n v="3247"/>
    <s v="HOMBRE"/>
    <n v="180000"/>
    <s v="ASALARIADO"/>
    <s v="SECTOR PRIVADO"/>
    <s v="SI"/>
    <x v="0"/>
    <s v="SI"/>
    <n v="41"/>
    <s v="No"/>
    <s v="No"/>
    <n v="180000"/>
    <s v="ASALARIADO"/>
    <n v="41"/>
  </r>
  <r>
    <n v="3248"/>
    <s v="HOMBRE"/>
    <n v="194000"/>
    <s v="ASALARIADO"/>
    <s v="SECTOR PRIVADO"/>
    <s v="SI"/>
    <x v="0"/>
    <s v="NO"/>
    <n v="57"/>
    <s v="No"/>
    <s v="No"/>
    <n v="194000"/>
    <s v="ASALARIADO"/>
    <n v="57"/>
  </r>
  <r>
    <n v="3249"/>
    <s v="HOMBRE"/>
    <n v="606313.31000000006"/>
    <s v="PENSIONADOS EN SU PROPIO SISTEMA"/>
    <s v="SECTOR PUBLICO"/>
    <s v="SI"/>
    <x v="0"/>
    <s v="NO"/>
    <n v="62"/>
    <s v="No"/>
    <s v="No"/>
    <n v="606313.31000000006"/>
    <s v="PENSIONADOS EN SU PROPIO SISTEMA"/>
    <n v="62"/>
  </r>
  <r>
    <n v="3250"/>
    <s v="HOMBRE"/>
    <n v="556116.75"/>
    <s v="ASALARIADO"/>
    <s v="SECTOR PRIVADO"/>
    <s v="SI"/>
    <x v="0"/>
    <s v="NO"/>
    <n v="52"/>
    <s v="No"/>
    <s v="No"/>
    <n v="556116.75"/>
    <s v="ASALARIADO"/>
    <n v="52"/>
  </r>
  <r>
    <n v="3251"/>
    <s v="HOMBRE"/>
    <n v="1106966.42"/>
    <s v="ASALARIADO"/>
    <s v="SECTOR PUBLICO"/>
    <s v="SI"/>
    <x v="0"/>
    <s v="NO"/>
    <n v="36"/>
    <s v="No"/>
    <s v="No"/>
    <n v="1106966.42"/>
    <s v="ASALARIADO"/>
    <n v="36"/>
  </r>
  <r>
    <n v="3252"/>
    <s v="HOMBRE"/>
    <n v="415064.04"/>
    <s v="ASALARIADO"/>
    <s v="SECTOR PRIVADO"/>
    <s v="SI"/>
    <x v="0"/>
    <s v="NO"/>
    <n v="24"/>
    <s v="No"/>
    <s v="No"/>
    <n v="415064.04"/>
    <s v="ASALARIADO"/>
    <n v="24"/>
  </r>
  <r>
    <n v="3253"/>
    <s v="HOMBRE"/>
    <n v="500700"/>
    <s v="ASALARIADO"/>
    <s v="SECTOR PRIVADO"/>
    <s v="SI"/>
    <x v="0"/>
    <s v="NO"/>
    <n v="50"/>
    <s v="No"/>
    <s v="No"/>
    <n v="500700"/>
    <s v="ASALARIADO"/>
    <n v="50"/>
  </r>
  <r>
    <n v="3254"/>
    <s v="MUJER"/>
    <n v="1585515"/>
    <s v="ASALARIADO"/>
    <s v="SECTOR PUBLICO"/>
    <s v="SI"/>
    <x v="0"/>
    <s v="NO"/>
    <n v="61"/>
    <s v="No"/>
    <s v="No"/>
    <n v="1585515"/>
    <s v="ASALARIADO"/>
    <n v="61"/>
  </r>
  <r>
    <n v="3255"/>
    <s v="HOMBRE"/>
    <n v="567425"/>
    <s v="ASALARIADO"/>
    <s v="SECTOR PUBLICO"/>
    <s v="SI"/>
    <x v="0"/>
    <s v="NO"/>
    <n v="35"/>
    <s v="No"/>
    <s v="No"/>
    <n v="567425"/>
    <s v="ASALARIADO"/>
    <n v="35"/>
  </r>
  <r>
    <n v="3256"/>
    <s v="HOMBRE"/>
    <n v="3623771"/>
    <s v="ASALARIADO"/>
    <s v="SECTOR PUBLICO"/>
    <s v="SI"/>
    <x v="0"/>
    <s v="NO"/>
    <n v="60"/>
    <s v="Atípico"/>
    <s v="No"/>
    <n v="3623771"/>
    <s v="ASALARIADO"/>
    <n v="60"/>
  </r>
  <r>
    <n v="3257"/>
    <s v="MUJER"/>
    <n v="310124"/>
    <s v="TRABAJADOR INDEPENDIENTE"/>
    <s v="SECTOR PRIVADO"/>
    <s v="SI"/>
    <x v="0"/>
    <s v="NO"/>
    <n v="48"/>
    <s v="No"/>
    <s v="No"/>
    <n v="310124"/>
    <s v="TRABAJADOR INDEPENDIENTE"/>
    <n v="48"/>
  </r>
  <r>
    <n v="3258"/>
    <s v="HOMBRE"/>
    <n v="559014.66"/>
    <s v="ASALARIADO"/>
    <s v="SECTOR PRIVADO"/>
    <s v="SI"/>
    <x v="0"/>
    <s v="SI"/>
    <n v="44"/>
    <s v="No"/>
    <s v="No"/>
    <n v="559014.66"/>
    <s v="ASALARIADO"/>
    <n v="44"/>
  </r>
  <r>
    <n v="3259"/>
    <s v="HOMBRE"/>
    <n v="150000"/>
    <s v="ASALARIADO"/>
    <s v="SECTOR PRIVADO"/>
    <s v="SI"/>
    <x v="0"/>
    <s v="NO"/>
    <n v="24"/>
    <s v="No"/>
    <s v="No"/>
    <n v="150000"/>
    <s v="ASALARIADO"/>
    <n v="24"/>
  </r>
  <r>
    <n v="3260"/>
    <s v="HOMBRE"/>
    <n v="280000"/>
    <s v="ASALARIADO"/>
    <s v="SECTOR PRIVADO"/>
    <s v="SI"/>
    <x v="0"/>
    <s v="NO"/>
    <n v="40"/>
    <s v="No"/>
    <s v="No"/>
    <n v="280000"/>
    <s v="ASALARIADO"/>
    <n v="40"/>
  </r>
  <r>
    <n v="3261"/>
    <s v="HOMBRE"/>
    <n v="2667169.88"/>
    <s v="ASALARIADO"/>
    <s v="SECTOR PUBLICO"/>
    <s v="SI"/>
    <x v="0"/>
    <s v="NO"/>
    <n v="31"/>
    <s v="Atípico"/>
    <s v="No"/>
    <n v="2667169.88"/>
    <s v="ASALARIADO"/>
    <n v="31"/>
  </r>
  <r>
    <n v="3262"/>
    <s v="HOMBRE"/>
    <n v="315617"/>
    <s v="ASEGURADO VOLUNTARIO"/>
    <s v="SECTOR PRIVADO"/>
    <s v="SI"/>
    <x v="0"/>
    <s v="NO"/>
    <n v="44"/>
    <s v="No"/>
    <s v="No"/>
    <n v="315617"/>
    <s v="ASEGURADO VOLUNTARIO"/>
    <n v="44"/>
  </r>
  <r>
    <n v="3263"/>
    <s v="MUJER"/>
    <n v="446610.91"/>
    <s v="ASALARIADO"/>
    <s v="SECTOR PRIVADO"/>
    <s v="SI"/>
    <x v="0"/>
    <s v="NO"/>
    <n v="23"/>
    <s v="No"/>
    <s v="No"/>
    <n v="446610.91"/>
    <s v="ASALARIADO"/>
    <n v="23"/>
  </r>
  <r>
    <n v="3264"/>
    <s v="HOMBRE"/>
    <n v="549000"/>
    <s v="ASALARIADO"/>
    <s v="SECTOR PRIVADO"/>
    <s v="SI"/>
    <x v="0"/>
    <s v="NO"/>
    <n v="35"/>
    <s v="No"/>
    <s v="No"/>
    <n v="549000"/>
    <s v="ASALARIADO"/>
    <n v="35"/>
  </r>
  <r>
    <n v="3265"/>
    <s v="MUJER"/>
    <n v="370123"/>
    <s v="ASEGURADO VOLUNTARIO"/>
    <s v="SECTOR PRIVADO"/>
    <s v="SI"/>
    <x v="0"/>
    <s v="NO"/>
    <n v="53"/>
    <s v="No"/>
    <s v="No"/>
    <n v="370123"/>
    <s v="ASEGURADO VOLUNTARIO"/>
    <n v="53"/>
  </r>
  <r>
    <n v="3266"/>
    <s v="HOMBRE"/>
    <n v="5412755.4900000002"/>
    <s v="ASALARIADO"/>
    <s v="SECTOR PRIVADO"/>
    <s v="SI"/>
    <x v="0"/>
    <s v="NO"/>
    <n v="34"/>
    <s v="Atípico"/>
    <s v="No"/>
    <n v="5412755.4900000002"/>
    <s v="ASALARIADO"/>
    <n v="34"/>
  </r>
  <r>
    <n v="3267"/>
    <s v="HOMBRE"/>
    <n v="271250"/>
    <s v="ASALARIADO"/>
    <s v="SECTOR PRIVADO"/>
    <s v="SI"/>
    <x v="0"/>
    <s v="SI"/>
    <n v="19"/>
    <s v="No"/>
    <s v="No"/>
    <n v="271250"/>
    <s v="ASALARIADO"/>
    <n v="19"/>
  </r>
  <r>
    <n v="3268"/>
    <s v="MUJER"/>
    <n v="300018"/>
    <s v="ASEGURADO VOLUNTARIO"/>
    <s v="SECTOR PRIVADO"/>
    <s v="SI"/>
    <x v="0"/>
    <s v="NO"/>
    <n v="57"/>
    <s v="No"/>
    <s v="No"/>
    <n v="300018"/>
    <s v="ASEGURADO VOLUNTARIO"/>
    <n v="57"/>
  </r>
  <r>
    <n v="3269"/>
    <s v="HOMBRE"/>
    <n v="516873"/>
    <s v="TRABAJADOR INDEPENDIENTE"/>
    <s v="SECTOR PRIVADO"/>
    <s v="SI"/>
    <x v="0"/>
    <s v="NO"/>
    <n v="38"/>
    <s v="No"/>
    <s v="No"/>
    <n v="516873"/>
    <s v="TRABAJADOR INDEPENDIENTE"/>
    <n v="38"/>
  </r>
  <r>
    <n v="3270"/>
    <s v="HOMBRE"/>
    <n v="678863"/>
    <s v="PENSIONADOS EN SU PROPIO SISTEMA"/>
    <s v="SECTOR PUBLICO"/>
    <s v="SI"/>
    <x v="0"/>
    <s v="NO"/>
    <n v="79"/>
    <s v="No"/>
    <s v="No"/>
    <n v="678863"/>
    <s v="PENSIONADOS EN SU PROPIO SISTEMA"/>
    <n v="79"/>
  </r>
  <r>
    <n v="3271"/>
    <s v="HOMBRE"/>
    <n v="362964"/>
    <s v="TRABAJADOR INDEPENDIENTE"/>
    <s v="SECTOR PRIVADO"/>
    <s v="SI"/>
    <x v="0"/>
    <s v="SI"/>
    <n v="52"/>
    <s v="No"/>
    <s v="No"/>
    <n v="362964"/>
    <s v="TRABAJADOR INDEPENDIENTE"/>
    <n v="52"/>
  </r>
  <r>
    <n v="3272"/>
    <s v="HOMBRE"/>
    <n v="639148"/>
    <s v="TRABAJADOR INDEPENDIENTE"/>
    <s v="SECTOR PRIVADO"/>
    <s v="SI"/>
    <x v="0"/>
    <s v="SI"/>
    <n v="43"/>
    <s v="No"/>
    <s v="No"/>
    <n v="639148"/>
    <s v="TRABAJADOR INDEPENDIENTE"/>
    <n v="43"/>
  </r>
  <r>
    <n v="3273"/>
    <s v="MUJER"/>
    <n v="100000"/>
    <s v="ASALARIADO"/>
    <s v="SECTOR PRIVADO"/>
    <s v="SI"/>
    <x v="1"/>
    <s v="NO"/>
    <n v="30"/>
    <s v="No"/>
    <s v="No"/>
    <n v="100000"/>
    <s v="ASALARIADO"/>
    <n v="30"/>
  </r>
  <r>
    <n v="3274"/>
    <s v="MUJER"/>
    <n v="1160614"/>
    <s v="PENSIONADOS EN SU PROPIO SISTEMA"/>
    <s v="SECTOR PUBLICO"/>
    <s v="SI"/>
    <x v="0"/>
    <s v="NO"/>
    <n v="65"/>
    <s v="No"/>
    <s v="No"/>
    <n v="1160614"/>
    <s v="PENSIONADOS EN SU PROPIO SISTEMA"/>
    <n v="65"/>
  </r>
  <r>
    <n v="3275"/>
    <s v="HOMBRE"/>
    <n v="298018"/>
    <s v="TRABAJADOR INDEPENDIENTE"/>
    <s v="SECTOR PRIVADO"/>
    <s v="SI"/>
    <x v="1"/>
    <s v="SI"/>
    <n v="43"/>
    <s v="No"/>
    <s v="No"/>
    <n v="298018"/>
    <s v="TRABAJADOR INDEPENDIENTE"/>
    <n v="43"/>
  </r>
  <r>
    <n v="3276"/>
    <s v="HOMBRE"/>
    <n v="278030.99"/>
    <s v="CONVENIOS ESPECIALES DE TRABAJADORES INDEPENDIENTES"/>
    <s v="SECTOR PRIVADO"/>
    <s v="SI"/>
    <x v="0"/>
    <s v="NO"/>
    <n v="25"/>
    <s v="No"/>
    <s v="No"/>
    <n v="278030.99"/>
    <s v="CONVENIOS ESPECIALES DE TRABAJADORES INDEPENDIENTES"/>
    <n v="25"/>
  </r>
  <r>
    <n v="3277"/>
    <s v="HOMBRE"/>
    <n v="1718999.67"/>
    <s v="ASALARIADO"/>
    <s v="SECTOR PRIVADO"/>
    <s v="SI"/>
    <x v="1"/>
    <s v="NO"/>
    <n v="32"/>
    <s v="No"/>
    <s v="No"/>
    <n v="1718999.67"/>
    <s v="ASALARIADO"/>
    <n v="32"/>
  </r>
  <r>
    <n v="3278"/>
    <s v="HOMBRE"/>
    <n v="358468.86"/>
    <s v="ASALARIADO"/>
    <s v="SECTOR PRIVADO"/>
    <s v="SI"/>
    <x v="0"/>
    <s v="NO"/>
    <n v="52"/>
    <s v="No"/>
    <s v="No"/>
    <n v="358468.86"/>
    <s v="ASALARIADO"/>
    <n v="52"/>
  </r>
  <r>
    <n v="3279"/>
    <s v="HOMBRE"/>
    <n v="439167"/>
    <s v="ASALARIADO"/>
    <s v="SECTOR PRIVADO"/>
    <s v="SI"/>
    <x v="0"/>
    <s v="NO"/>
    <n v="44"/>
    <s v="No"/>
    <s v="No"/>
    <n v="439167"/>
    <s v="ASALARIADO"/>
    <n v="44"/>
  </r>
  <r>
    <n v="3280"/>
    <s v="HOMBRE"/>
    <n v="639148"/>
    <s v="TRABAJADOR INDEPENDIENTE"/>
    <s v="SECTOR PRIVADO"/>
    <s v="SI"/>
    <x v="0"/>
    <s v="NO"/>
    <n v="54"/>
    <s v="No"/>
    <s v="No"/>
    <n v="639148"/>
    <s v="TRABAJADOR INDEPENDIENTE"/>
    <n v="54"/>
  </r>
  <r>
    <n v="3281"/>
    <s v="HOMBRE"/>
    <n v="589824.6"/>
    <s v="ASALARIADO"/>
    <s v="SECTOR PRIVADO"/>
    <s v="SI"/>
    <x v="0"/>
    <s v="NO"/>
    <n v="33"/>
    <s v="No"/>
    <s v="No"/>
    <n v="589824.6"/>
    <s v="ASALARIADO"/>
    <n v="33"/>
  </r>
  <r>
    <n v="3282"/>
    <s v="MUJER"/>
    <n v="264315.09999999998"/>
    <s v="ASALARIADO"/>
    <s v="SECTOR PRIVADO"/>
    <s v="SI"/>
    <x v="0"/>
    <s v="NO"/>
    <n v="23"/>
    <s v="No"/>
    <s v="No"/>
    <n v="264315.09999999998"/>
    <s v="ASALARIADO"/>
    <n v="23"/>
  </r>
  <r>
    <n v="3283"/>
    <s v="HOMBRE"/>
    <n v="939801.74"/>
    <s v="ASALARIADO"/>
    <s v="SECTOR PUBLICO"/>
    <s v="SI"/>
    <x v="0"/>
    <s v="NO"/>
    <n v="34"/>
    <s v="No"/>
    <s v="No"/>
    <n v="939801.74"/>
    <s v="ASALARIADO"/>
    <n v="34"/>
  </r>
  <r>
    <n v="3284"/>
    <s v="HOMBRE"/>
    <n v="297045"/>
    <s v="ASEGURADO VOLUNTARIO"/>
    <s v="SECTOR PRIVADO"/>
    <s v="SI"/>
    <x v="1"/>
    <s v="NO"/>
    <n v="61"/>
    <s v="No"/>
    <s v="No"/>
    <n v="297045"/>
    <s v="ASEGURADO VOLUNTARIO"/>
    <n v="61"/>
  </r>
  <r>
    <n v="3285"/>
    <s v="MUJER"/>
    <n v="996628.96"/>
    <s v="ASALARIADO"/>
    <s v="SECTOR PUBLICO"/>
    <s v="SI"/>
    <x v="0"/>
    <s v="NO"/>
    <n v="34"/>
    <s v="No"/>
    <s v="No"/>
    <n v="996628.96"/>
    <s v="ASALARIADO"/>
    <n v="34"/>
  </r>
  <r>
    <n v="3286"/>
    <s v="HOMBRE"/>
    <n v="600000"/>
    <s v="ASALARIADO"/>
    <s v="SECTOR PRIVADO"/>
    <s v="SI"/>
    <x v="0"/>
    <s v="NO"/>
    <n v="48"/>
    <s v="No"/>
    <s v="No"/>
    <n v="600000"/>
    <s v="ASALARIADO"/>
    <n v="48"/>
  </r>
  <r>
    <n v="3287"/>
    <s v="HOMBRE"/>
    <n v="193800"/>
    <s v="ASALARIADO"/>
    <s v="SECTOR PRIVADO"/>
    <s v="SI"/>
    <x v="0"/>
    <s v="NO"/>
    <n v="28"/>
    <s v="No"/>
    <s v="No"/>
    <n v="193800"/>
    <s v="ASALARIADO"/>
    <n v="28"/>
  </r>
  <r>
    <n v="3288"/>
    <s v="HOMBRE"/>
    <n v="278030"/>
    <s v="CONVENIOS ESPECIALES DE TRABAJADORES INDEPENDIENTES"/>
    <s v="SECTOR PRIVADO"/>
    <s v="SI"/>
    <x v="0"/>
    <s v="NO"/>
    <n v="30"/>
    <s v="No"/>
    <s v="No"/>
    <n v="278030"/>
    <s v="CONVENIOS ESPECIALES DE TRABAJADORES INDEPENDIENTES"/>
    <n v="30"/>
  </r>
  <r>
    <n v="3289"/>
    <s v="HOMBRE"/>
    <n v="538043.07999999996"/>
    <s v="ASALARIADO"/>
    <s v="SECTOR PRIVADO"/>
    <s v="SI"/>
    <x v="0"/>
    <s v="NO"/>
    <n v="45"/>
    <s v="No"/>
    <s v="No"/>
    <n v="538043.07999999996"/>
    <s v="ASALARIADO"/>
    <n v="45"/>
  </r>
  <r>
    <n v="3290"/>
    <s v="MUJER"/>
    <n v="465000"/>
    <s v="ASALARIADO"/>
    <s v="SECTOR PRIVADO"/>
    <s v="SI"/>
    <x v="0"/>
    <s v="SI"/>
    <n v="28"/>
    <s v="No"/>
    <s v="No"/>
    <n v="465000"/>
    <s v="ASALARIADO"/>
    <n v="28"/>
  </r>
  <r>
    <n v="3291"/>
    <s v="HOMBRE"/>
    <n v="318610"/>
    <s v="TRABAJADOR INDEPENDIENTE"/>
    <s v="SECTOR PRIVADO"/>
    <s v="SI"/>
    <x v="0"/>
    <s v="NO"/>
    <n v="44"/>
    <s v="No"/>
    <s v="No"/>
    <n v="318610"/>
    <s v="TRABAJADOR INDEPENDIENTE"/>
    <n v="44"/>
  </r>
  <r>
    <n v="3292"/>
    <s v="MUJER"/>
    <n v="272000"/>
    <s v="ASALARIADO"/>
    <s v="SECTOR PRIVADO"/>
    <s v="SI"/>
    <x v="0"/>
    <s v="NO"/>
    <n v="60"/>
    <s v="No"/>
    <s v="No"/>
    <n v="272000"/>
    <s v="ASALARIADO"/>
    <n v="60"/>
  </r>
  <r>
    <n v="3293"/>
    <s v="MUJER"/>
    <n v="2588242.2000000002"/>
    <s v="ASALARIADO"/>
    <s v="SECTOR PUBLICO"/>
    <s v="SI"/>
    <x v="0"/>
    <s v="NO"/>
    <n v="32"/>
    <s v="Atípico"/>
    <s v="No"/>
    <n v="2588242.2000000002"/>
    <s v="ASALARIADO"/>
    <n v="32"/>
  </r>
  <r>
    <n v="3294"/>
    <s v="MUJER"/>
    <n v="302470"/>
    <s v="TRABAJADOR INDEPENDIENTE"/>
    <s v="SECTOR PRIVADO"/>
    <s v="SI"/>
    <x v="0"/>
    <s v="NO"/>
    <n v="28"/>
    <s v="No"/>
    <s v="No"/>
    <n v="302470"/>
    <s v="TRABAJADOR INDEPENDIENTE"/>
    <n v="28"/>
  </r>
  <r>
    <n v="3295"/>
    <s v="HOMBRE"/>
    <n v="300018"/>
    <s v="ASEGURADO VOLUNTARIO"/>
    <s v="SECTOR PRIVADO"/>
    <s v="NO"/>
    <x v="0"/>
    <s v="NO"/>
    <n v="85"/>
    <s v="No"/>
    <s v="No"/>
    <n v="300018"/>
    <s v="ASEGURADO VOLUNTARIO"/>
    <n v="85"/>
  </r>
  <r>
    <n v="3296"/>
    <s v="MUJER"/>
    <n v="509509"/>
    <s v="TRABAJADOR INDEPENDIENTE"/>
    <s v="SECTOR PRIVADO"/>
    <s v="SI"/>
    <x v="0"/>
    <s v="SI"/>
    <n v="36"/>
    <s v="No"/>
    <s v="No"/>
    <n v="509509"/>
    <s v="TRABAJADOR INDEPENDIENTE"/>
    <n v="36"/>
  </r>
  <r>
    <n v="3297"/>
    <s v="HOMBRE"/>
    <n v="25000"/>
    <s v="ASALARIADO"/>
    <s v="SECTOR PRIVADO"/>
    <s v="SI"/>
    <x v="0"/>
    <s v="NO"/>
    <n v="27"/>
    <s v="No"/>
    <s v="No"/>
    <n v="25000"/>
    <s v="ASALARIADO"/>
    <n v="27"/>
  </r>
  <r>
    <n v="3298"/>
    <s v="MUJER"/>
    <n v="355022.46"/>
    <s v="ASALARIADO"/>
    <s v="SECTOR PRIVADO"/>
    <s v="SI"/>
    <x v="0"/>
    <s v="NO"/>
    <n v="37"/>
    <s v="No"/>
    <s v="No"/>
    <n v="355022.46"/>
    <s v="ASALARIADO"/>
    <n v="37"/>
  </r>
  <r>
    <n v="3299"/>
    <s v="MUJER"/>
    <n v="727896.34"/>
    <s v="ASALARIADO"/>
    <s v="SECTOR PUBLICO"/>
    <s v="SI"/>
    <x v="0"/>
    <s v="NO"/>
    <n v="28"/>
    <s v="No"/>
    <s v="No"/>
    <n v="727896.34"/>
    <s v="ASALARIADO"/>
    <n v="28"/>
  </r>
  <r>
    <n v="3300"/>
    <s v="HOMBRE"/>
    <n v="343393"/>
    <s v="ASALARIADO"/>
    <s v="SECTOR PRIVADO"/>
    <s v="SI"/>
    <x v="0"/>
    <s v="NO"/>
    <n v="37"/>
    <s v="No"/>
    <s v="No"/>
    <n v="343393"/>
    <s v="ASALARIADO"/>
    <n v="37"/>
  </r>
  <r>
    <n v="3301"/>
    <s v="MUJER"/>
    <n v="296610"/>
    <s v="ASEGURADO VOLUNTARIO"/>
    <s v="SECTOR PRIVADO"/>
    <s v="SI"/>
    <x v="0"/>
    <s v="NO"/>
    <n v="22"/>
    <s v="No"/>
    <s v="No"/>
    <n v="296610"/>
    <s v="ASEGURADO VOLUNTARIO"/>
    <n v="22"/>
  </r>
  <r>
    <n v="3302"/>
    <s v="HOMBRE"/>
    <n v="1309556"/>
    <s v="PENSIONADOS EN SU PROPIO SISTEMA"/>
    <s v="SECTOR PUBLICO"/>
    <s v="SI"/>
    <x v="0"/>
    <s v="NO"/>
    <n v="55"/>
    <s v="No"/>
    <s v="No"/>
    <n v="1309556"/>
    <s v="PENSIONADOS EN SU PROPIO SISTEMA"/>
    <n v="55"/>
  </r>
  <r>
    <n v="3303"/>
    <s v="HOMBRE"/>
    <n v="278030.99"/>
    <s v="CONVENIOS ESPECIALES DE TRABAJADORES INDEPENDIENTES"/>
    <s v="SECTOR PRIVADO"/>
    <s v="SI"/>
    <x v="0"/>
    <s v="NO"/>
    <n v="64"/>
    <s v="No"/>
    <s v="No"/>
    <n v="278030.99"/>
    <s v="CONVENIOS ESPECIALES DE TRABAJADORES INDEPENDIENTES"/>
    <n v="64"/>
  </r>
  <r>
    <n v="3304"/>
    <s v="HOMBRE"/>
    <n v="184600"/>
    <s v="ASALARIADO"/>
    <s v="SECTOR PRIVADO"/>
    <s v="SI"/>
    <x v="0"/>
    <s v="NO"/>
    <n v="35"/>
    <s v="No"/>
    <s v="No"/>
    <n v="184600"/>
    <s v="ASALARIADO"/>
    <n v="35"/>
  </r>
  <r>
    <n v="3305"/>
    <s v="MUJER"/>
    <n v="1437897"/>
    <s v="ASALARIADO"/>
    <s v="SECTOR PUBLICO"/>
    <s v="SI"/>
    <x v="0"/>
    <s v="NO"/>
    <n v="59"/>
    <s v="No"/>
    <s v="No"/>
    <n v="1437897"/>
    <s v="ASALARIADO"/>
    <n v="59"/>
  </r>
  <r>
    <n v="3306"/>
    <s v="HOMBRE"/>
    <n v="298000"/>
    <s v="ASALARIADO"/>
    <s v="SECTOR PRIVADO"/>
    <s v="SI"/>
    <x v="0"/>
    <s v="NO"/>
    <n v="31"/>
    <s v="No"/>
    <s v="No"/>
    <n v="298000"/>
    <s v="ASALARIADO"/>
    <n v="31"/>
  </r>
  <r>
    <n v="3307"/>
    <s v="HOMBRE"/>
    <n v="324750"/>
    <s v="ASALARIADO"/>
    <s v="SECTOR PRIVADO"/>
    <s v="SI"/>
    <x v="0"/>
    <s v="NO"/>
    <n v="33"/>
    <s v="No"/>
    <s v="No"/>
    <n v="324750"/>
    <s v="ASALARIADO"/>
    <n v="33"/>
  </r>
  <r>
    <n v="3308"/>
    <s v="MUJER"/>
    <n v="1120416.72"/>
    <s v="ASALARIADO"/>
    <s v="SECTOR PRIVADO"/>
    <s v="SI"/>
    <x v="0"/>
    <s v="NO"/>
    <n v="33"/>
    <s v="No"/>
    <s v="No"/>
    <n v="1120416.72"/>
    <s v="ASALARIADO"/>
    <n v="33"/>
  </r>
  <r>
    <n v="3309"/>
    <s v="HOMBRE"/>
    <n v="484940"/>
    <s v="TRABAJADOR INDEPENDIENTE"/>
    <s v="SECTOR PRIVADO"/>
    <s v="SI"/>
    <x v="0"/>
    <s v="SI"/>
    <n v="33"/>
    <s v="No"/>
    <s v="No"/>
    <n v="484940"/>
    <s v="TRABAJADOR INDEPENDIENTE"/>
    <n v="33"/>
  </r>
  <r>
    <n v="3310"/>
    <s v="MUJER"/>
    <n v="467175.25"/>
    <s v="ASALARIADO"/>
    <s v="SECTOR PRIVADO"/>
    <s v="SI"/>
    <x v="0"/>
    <s v="NO"/>
    <n v="28"/>
    <s v="No"/>
    <s v="No"/>
    <n v="467175.25"/>
    <s v="ASALARIADO"/>
    <n v="28"/>
  </r>
  <r>
    <n v="3311"/>
    <s v="MUJER"/>
    <n v="405000"/>
    <s v="ASALARIADO"/>
    <s v="SECTOR PRIVADO"/>
    <s v="SI"/>
    <x v="0"/>
    <s v="NO"/>
    <n v="41"/>
    <s v="No"/>
    <s v="No"/>
    <n v="405000"/>
    <s v="ASALARIADO"/>
    <n v="41"/>
  </r>
  <r>
    <n v="3312"/>
    <s v="HOMBRE"/>
    <n v="597549.97"/>
    <s v="ASALARIADO"/>
    <s v="SECTOR PRIVADO"/>
    <s v="SI"/>
    <x v="0"/>
    <s v="NO"/>
    <n v="25"/>
    <s v="No"/>
    <s v="No"/>
    <n v="597549.97"/>
    <s v="ASALARIADO"/>
    <n v="25"/>
  </r>
  <r>
    <n v="3313"/>
    <s v="MUJER"/>
    <n v="643308"/>
    <s v="PENSIONADOS EN SU PROPIO SISTEMA"/>
    <s v="SECTOR PUBLICO"/>
    <s v="SI"/>
    <x v="0"/>
    <s v="NO"/>
    <n v="74"/>
    <s v="No"/>
    <s v="No"/>
    <n v="643308"/>
    <s v="PENSIONADOS EN SU PROPIO SISTEMA"/>
    <n v="74"/>
  </r>
  <r>
    <n v="3314"/>
    <s v="MUJER"/>
    <n v="510866"/>
    <s v="ASALARIADO"/>
    <s v="SECTOR PRIVADO"/>
    <s v="SI"/>
    <x v="0"/>
    <s v="NO"/>
    <n v="26"/>
    <s v="No"/>
    <s v="No"/>
    <n v="510866"/>
    <s v="ASALARIADO"/>
    <n v="26"/>
  </r>
  <r>
    <n v="3315"/>
    <s v="HOMBRE"/>
    <n v="297046"/>
    <s v="ASEGURADO VOLUNTARIO"/>
    <s v="SECTOR PRIVADO"/>
    <s v="SI"/>
    <x v="0"/>
    <s v="NO"/>
    <n v="36"/>
    <s v="No"/>
    <s v="No"/>
    <n v="297046"/>
    <s v="ASEGURADO VOLUNTARIO"/>
    <n v="36"/>
  </r>
  <r>
    <n v="3316"/>
    <s v="MUJER"/>
    <n v="688499"/>
    <s v="ASALARIADO"/>
    <s v="SECTOR PRIVADO"/>
    <s v="SI"/>
    <x v="0"/>
    <s v="NO"/>
    <n v="32"/>
    <s v="No"/>
    <s v="No"/>
    <n v="688499"/>
    <s v="ASALARIADO"/>
    <n v="32"/>
  </r>
  <r>
    <n v="3317"/>
    <s v="HOMBRE"/>
    <n v="310253.48"/>
    <s v="ASALARIADO"/>
    <s v="SECTOR PRIVADO"/>
    <s v="SI"/>
    <x v="0"/>
    <s v="NO"/>
    <n v="59"/>
    <s v="No"/>
    <s v="No"/>
    <n v="310253.48"/>
    <s v="ASALARIADO"/>
    <n v="59"/>
  </r>
  <r>
    <n v="3318"/>
    <s v="MUJER"/>
    <n v="297046"/>
    <s v="ASEGURADO VOLUNTARIO"/>
    <s v="SECTOR PRIVADO"/>
    <s v="SI"/>
    <x v="0"/>
    <s v="NO"/>
    <n v="57"/>
    <s v="No"/>
    <s v="No"/>
    <n v="297046"/>
    <s v="ASEGURADO VOLUNTARIO"/>
    <n v="57"/>
  </r>
  <r>
    <n v="3319"/>
    <s v="HOMBRE"/>
    <n v="877095.21"/>
    <s v="ASALARIADO"/>
    <s v="SECTOR PRIVADO"/>
    <s v="SI"/>
    <x v="0"/>
    <s v="NO"/>
    <n v="43"/>
    <s v="No"/>
    <s v="No"/>
    <n v="877095.21"/>
    <s v="ASALARIADO"/>
    <n v="43"/>
  </r>
  <r>
    <n v="3320"/>
    <s v="HOMBRE"/>
    <n v="689245.69"/>
    <s v="ASALARIADO"/>
    <s v="SECTOR PRIVADO"/>
    <s v="SI"/>
    <x v="0"/>
    <s v="NO"/>
    <n v="38"/>
    <s v="No"/>
    <s v="No"/>
    <n v="689245.69"/>
    <s v="ASALARIADO"/>
    <n v="38"/>
  </r>
  <r>
    <n v="3321"/>
    <s v="MUJER"/>
    <n v="1314275"/>
    <s v="ASALARIADO"/>
    <s v="SECTOR PUBLICO"/>
    <s v="SI"/>
    <x v="0"/>
    <s v="NO"/>
    <n v="46"/>
    <s v="No"/>
    <s v="No"/>
    <n v="1314275"/>
    <s v="ASALARIADO"/>
    <n v="46"/>
  </r>
  <r>
    <n v="3322"/>
    <s v="MUJER"/>
    <n v="540083"/>
    <s v="ASEGURADO VOLUNTARIO"/>
    <s v="SECTOR PRIVADO"/>
    <s v="NO"/>
    <x v="1"/>
    <s v="SI"/>
    <n v="73"/>
    <s v="No"/>
    <s v="No"/>
    <n v="540083"/>
    <s v="ASEGURADO VOLUNTARIO"/>
    <n v="73"/>
  </r>
  <r>
    <n v="3323"/>
    <s v="HOMBRE"/>
    <n v="609663"/>
    <s v="ASALARIADO"/>
    <s v="SECTOR PRIVADO"/>
    <s v="SI"/>
    <x v="0"/>
    <s v="SI"/>
    <n v="41"/>
    <s v="No"/>
    <s v="No"/>
    <n v="609663"/>
    <s v="ASALARIADO"/>
    <n v="41"/>
  </r>
  <r>
    <n v="3324"/>
    <s v="HOMBRE"/>
    <n v="727926.26"/>
    <s v="ASALARIADO"/>
    <s v="SECTOR PRIVADO"/>
    <s v="SI"/>
    <x v="0"/>
    <s v="NO"/>
    <n v="48"/>
    <s v="No"/>
    <s v="No"/>
    <n v="727926.26"/>
    <s v="ASALARIADO"/>
    <n v="48"/>
  </r>
  <r>
    <n v="3325"/>
    <s v="MUJER"/>
    <n v="1632331"/>
    <s v="ASALARIADO"/>
    <s v="SECTOR PUBLICO"/>
    <s v="SI"/>
    <x v="0"/>
    <s v="NO"/>
    <n v="44"/>
    <s v="No"/>
    <s v="No"/>
    <n v="1632331"/>
    <s v="ASALARIADO"/>
    <n v="44"/>
  </r>
  <r>
    <n v="3326"/>
    <s v="HOMBRE"/>
    <n v="444937.63"/>
    <s v="ASALARIADO"/>
    <s v="SECTOR PRIVADO"/>
    <s v="SI"/>
    <x v="1"/>
    <s v="NO"/>
    <n v="48"/>
    <s v="No"/>
    <s v="No"/>
    <n v="444937.63"/>
    <s v="ASALARIADO"/>
    <n v="48"/>
  </r>
  <r>
    <n v="3327"/>
    <s v="HOMBRE"/>
    <n v="185956"/>
    <s v="ASALARIADO"/>
    <s v="SECTOR PRIVADO"/>
    <s v="SI"/>
    <x v="0"/>
    <s v="NO"/>
    <n v="64"/>
    <s v="No"/>
    <s v="No"/>
    <n v="185956"/>
    <s v="ASALARIADO"/>
    <n v="64"/>
  </r>
  <r>
    <n v="3328"/>
    <s v="HOMBRE"/>
    <n v="121368.02"/>
    <s v="ASALARIADO"/>
    <s v="SECTOR PRIVADO"/>
    <s v="SI"/>
    <x v="0"/>
    <s v="NO"/>
    <n v="26"/>
    <s v="No"/>
    <s v="No"/>
    <n v="121368.02"/>
    <s v="ASALARIADO"/>
    <n v="26"/>
  </r>
  <r>
    <n v="3329"/>
    <s v="HOMBRE"/>
    <n v="532800"/>
    <s v="ASALARIADO"/>
    <s v="SECTOR PRIVADO"/>
    <s v="SI"/>
    <x v="0"/>
    <s v="NO"/>
    <n v="31"/>
    <s v="No"/>
    <s v="No"/>
    <n v="532800"/>
    <s v="ASALARIADO"/>
    <n v="31"/>
  </r>
  <r>
    <n v="3330"/>
    <s v="HOMBRE"/>
    <n v="1066381.08"/>
    <s v="ASALARIADO"/>
    <s v="SECTOR PRIVADO"/>
    <s v="SI"/>
    <x v="0"/>
    <s v="NO"/>
    <n v="29"/>
    <s v="No"/>
    <s v="No"/>
    <n v="1066381.08"/>
    <s v="ASALARIADO"/>
    <n v="29"/>
  </r>
  <r>
    <n v="3331"/>
    <s v="HOMBRE"/>
    <n v="280000"/>
    <s v="TRABAJADOR INDEPENDIENTE"/>
    <s v="SECTOR PRIVADO"/>
    <s v="SI"/>
    <x v="0"/>
    <s v="NO"/>
    <n v="40"/>
    <s v="No"/>
    <s v="No"/>
    <n v="280000"/>
    <s v="TRABAJADOR INDEPENDIENTE"/>
    <n v="40"/>
  </r>
  <r>
    <n v="3332"/>
    <s v="HOMBRE"/>
    <n v="342225.26"/>
    <s v="ASALARIADO"/>
    <s v="SECTOR PRIVADO"/>
    <s v="SI"/>
    <x v="0"/>
    <s v="NO"/>
    <n v="44"/>
    <s v="No"/>
    <s v="No"/>
    <n v="342225.26"/>
    <s v="ASALARIADO"/>
    <n v="44"/>
  </r>
  <r>
    <n v="3333"/>
    <s v="MUJER"/>
    <n v="535736.47"/>
    <s v="ASALARIADO"/>
    <s v="SECTOR PRIVADO"/>
    <s v="SI"/>
    <x v="0"/>
    <s v="NO"/>
    <n v="35"/>
    <s v="No"/>
    <s v="No"/>
    <n v="535736.47"/>
    <s v="ASALARIADO"/>
    <n v="35"/>
  </r>
  <r>
    <n v="3334"/>
    <s v="HOMBRE"/>
    <n v="288313.38"/>
    <s v="ASALARIADO"/>
    <s v="SECTOR PRIVADO"/>
    <s v="SI"/>
    <x v="0"/>
    <s v="NO"/>
    <n v="57"/>
    <s v="No"/>
    <s v="No"/>
    <n v="288313.38"/>
    <s v="ASALARIADO"/>
    <n v="57"/>
  </r>
  <r>
    <n v="3335"/>
    <s v="HOMBRE"/>
    <n v="1374999.99"/>
    <s v="ASALARIADO"/>
    <s v="SECTOR PRIVADO"/>
    <s v="SI"/>
    <x v="1"/>
    <s v="NO"/>
    <n v="37"/>
    <s v="No"/>
    <s v="No"/>
    <n v="1374999.99"/>
    <s v="ASALARIADO"/>
    <n v="37"/>
  </r>
  <r>
    <n v="3336"/>
    <s v="MUJER"/>
    <n v="748465"/>
    <s v="ASALARIADO"/>
    <s v="SECTOR PUBLICO"/>
    <s v="SI"/>
    <x v="0"/>
    <s v="NO"/>
    <n v="40"/>
    <s v="No"/>
    <s v="No"/>
    <n v="748465"/>
    <s v="ASALARIADO"/>
    <n v="40"/>
  </r>
  <r>
    <n v="3337"/>
    <s v="MUJER"/>
    <n v="235768.2"/>
    <s v="ASALARIADO"/>
    <s v="SECTOR PUBLICO"/>
    <s v="SI"/>
    <x v="0"/>
    <s v="NO"/>
    <n v="47"/>
    <s v="No"/>
    <s v="No"/>
    <n v="235768.2"/>
    <s v="ASALARIADO"/>
    <n v="47"/>
  </r>
  <r>
    <n v="3338"/>
    <s v="HOMBRE"/>
    <n v="11200"/>
    <s v="ASALARIADO"/>
    <s v="SECTOR PRIVADO"/>
    <s v="SI"/>
    <x v="1"/>
    <s v="SI"/>
    <n v="24"/>
    <s v="No"/>
    <s v="No"/>
    <n v="11200"/>
    <s v="ASALARIADO"/>
    <n v="24"/>
  </r>
  <r>
    <n v="3339"/>
    <s v="HOMBRE"/>
    <n v="377425.93"/>
    <s v="ASALARIADO"/>
    <s v="SECTOR PRIVADO"/>
    <s v="SI"/>
    <x v="0"/>
    <s v="NO"/>
    <n v="54"/>
    <s v="No"/>
    <s v="No"/>
    <n v="377425.93"/>
    <s v="ASALARIADO"/>
    <n v="54"/>
  </r>
  <r>
    <n v="3340"/>
    <s v="HOMBRE"/>
    <n v="297044"/>
    <s v="ASEGURADO VOLUNTARIO"/>
    <s v="SECTOR PRIVADO"/>
    <s v="SI"/>
    <x v="1"/>
    <s v="NO"/>
    <n v="55"/>
    <s v="No"/>
    <s v="No"/>
    <n v="297044"/>
    <s v="ASEGURADO VOLUNTARIO"/>
    <n v="55"/>
  </r>
  <r>
    <n v="3341"/>
    <s v="HOMBRE"/>
    <n v="85221.33"/>
    <s v="ASALARIADO"/>
    <s v="SECTOR PRIVADO"/>
    <s v="SI"/>
    <x v="0"/>
    <s v="NO"/>
    <n v="52"/>
    <s v="No"/>
    <s v="No"/>
    <n v="85221.33"/>
    <s v="ASALARIADO"/>
    <n v="52"/>
  </r>
  <r>
    <n v="3342"/>
    <s v="HOMBRE"/>
    <n v="297046"/>
    <s v="TRABAJADOR INDEPENDIENTE"/>
    <s v="SECTOR PRIVADO"/>
    <s v="SI"/>
    <x v="0"/>
    <s v="NO"/>
    <n v="59"/>
    <s v="No"/>
    <s v="No"/>
    <n v="297046"/>
    <s v="TRABAJADOR INDEPENDIENTE"/>
    <n v="59"/>
  </r>
  <r>
    <n v="3343"/>
    <s v="HOMBRE"/>
    <n v="280000"/>
    <s v="ASALARIADO"/>
    <s v="SECTOR PRIVADO"/>
    <s v="SI"/>
    <x v="0"/>
    <s v="NO"/>
    <n v="70"/>
    <s v="No"/>
    <s v="No"/>
    <n v="280000"/>
    <s v="ASALARIADO"/>
    <n v="70"/>
  </r>
  <r>
    <n v="3344"/>
    <s v="HOMBRE"/>
    <n v="400000"/>
    <s v="ASALARIADO"/>
    <s v="SECTOR PRIVADO"/>
    <s v="SI"/>
    <x v="0"/>
    <s v="NO"/>
    <n v="47"/>
    <s v="No"/>
    <s v="No"/>
    <n v="400000"/>
    <s v="ASALARIADO"/>
    <n v="47"/>
  </r>
  <r>
    <n v="3345"/>
    <s v="HOMBRE"/>
    <n v="664950.56000000006"/>
    <s v="ASALARIADO"/>
    <s v="SECTOR PRIVADO"/>
    <s v="SI"/>
    <x v="1"/>
    <s v="NO"/>
    <n v="38"/>
    <s v="No"/>
    <s v="No"/>
    <n v="664950.56000000006"/>
    <s v="ASALARIADO"/>
    <n v="38"/>
  </r>
  <r>
    <n v="3346"/>
    <s v="MUJER"/>
    <n v="580000"/>
    <s v="ASALARIADO"/>
    <s v="SECTOR PRIVADO"/>
    <s v="SI"/>
    <x v="0"/>
    <s v="NO"/>
    <n v="25"/>
    <s v="No"/>
    <s v="No"/>
    <n v="580000"/>
    <s v="ASALARIADO"/>
    <n v="25"/>
  </r>
  <r>
    <n v="3347"/>
    <s v="MUJER"/>
    <n v="183760"/>
    <s v="ASALARIADO"/>
    <s v="SECTOR PRIVADO"/>
    <s v="SI"/>
    <x v="1"/>
    <s v="NO"/>
    <n v="53"/>
    <s v="No"/>
    <s v="No"/>
    <n v="183760"/>
    <s v="ASALARIADO"/>
    <n v="53"/>
  </r>
  <r>
    <n v="3348"/>
    <s v="MUJER"/>
    <n v="591000"/>
    <s v="ASALARIADO"/>
    <s v="SECTOR PRIVADO"/>
    <s v="SI"/>
    <x v="0"/>
    <s v="NO"/>
    <n v="45"/>
    <s v="No"/>
    <s v="No"/>
    <n v="591000"/>
    <s v="ASALARIADO"/>
    <n v="45"/>
  </r>
  <r>
    <n v="3349"/>
    <s v="HOMBRE"/>
    <n v="1461023.23"/>
    <s v="ASALARIADO"/>
    <s v="SECTOR PRIVADO"/>
    <s v="SI"/>
    <x v="0"/>
    <s v="NO"/>
    <n v="30"/>
    <s v="No"/>
    <s v="No"/>
    <n v="1461023.23"/>
    <s v="ASALARIADO"/>
    <n v="30"/>
  </r>
  <r>
    <n v="3350"/>
    <s v="MUJER"/>
    <n v="1167041"/>
    <s v="ASALARIADO"/>
    <s v="SECTOR PUBLICO"/>
    <s v="SI"/>
    <x v="0"/>
    <s v="SI"/>
    <n v="32"/>
    <s v="No"/>
    <s v="No"/>
    <n v="1167041"/>
    <s v="ASALARIADO"/>
    <n v="32"/>
  </r>
  <r>
    <n v="3351"/>
    <s v="MUJER"/>
    <n v="240000"/>
    <s v="ASALARIADO"/>
    <s v="SECTOR PRIVADO"/>
    <s v="SI"/>
    <x v="1"/>
    <s v="SI"/>
    <n v="42"/>
    <s v="No"/>
    <s v="No"/>
    <n v="240000"/>
    <s v="ASALARIADO"/>
    <n v="42"/>
  </r>
  <r>
    <n v="3352"/>
    <s v="MUJER"/>
    <n v="227197.58"/>
    <s v="ASALARIADO"/>
    <s v="SECTOR PRIVADO"/>
    <s v="SI"/>
    <x v="0"/>
    <s v="NO"/>
    <n v="36"/>
    <s v="No"/>
    <s v="No"/>
    <n v="227197.58"/>
    <s v="ASALARIADO"/>
    <n v="36"/>
  </r>
  <r>
    <n v="3353"/>
    <s v="MUJER"/>
    <n v="346384"/>
    <s v="ASALARIADO"/>
    <s v="SECTOR PUBLICO"/>
    <s v="SI"/>
    <x v="0"/>
    <s v="NO"/>
    <n v="43"/>
    <s v="No"/>
    <s v="No"/>
    <n v="346384"/>
    <s v="ASALARIADO"/>
    <n v="43"/>
  </r>
  <r>
    <n v="3354"/>
    <s v="HOMBRE"/>
    <n v="821327.28"/>
    <s v="ASALARIADO"/>
    <s v="SECTOR PRIVADO"/>
    <s v="SI"/>
    <x v="0"/>
    <s v="NO"/>
    <n v="60"/>
    <s v="No"/>
    <s v="No"/>
    <n v="821327.28"/>
    <s v="ASALARIADO"/>
    <n v="60"/>
  </r>
  <r>
    <n v="3355"/>
    <s v="HOMBRE"/>
    <n v="350000"/>
    <s v="ASALARIADO"/>
    <s v="SECTOR PRIVADO"/>
    <s v="SI"/>
    <x v="0"/>
    <s v="NO"/>
    <n v="36"/>
    <s v="No"/>
    <s v="No"/>
    <n v="350000"/>
    <s v="ASALARIADO"/>
    <n v="36"/>
  </r>
  <r>
    <n v="3356"/>
    <s v="HOMBRE"/>
    <n v="351536.79"/>
    <s v="ASALARIADO"/>
    <s v="SECTOR PRIVADO"/>
    <s v="SI"/>
    <x v="0"/>
    <s v="NO"/>
    <n v="46"/>
    <s v="No"/>
    <s v="No"/>
    <n v="351536.79"/>
    <s v="ASALARIADO"/>
    <n v="46"/>
  </r>
  <r>
    <n v="3357"/>
    <s v="MUJER"/>
    <n v="258542.5"/>
    <s v="ASALARIADO"/>
    <s v="SECTOR PRIVADO"/>
    <s v="SI"/>
    <x v="0"/>
    <s v="NO"/>
    <n v="53"/>
    <s v="No"/>
    <s v="No"/>
    <n v="258542.5"/>
    <s v="ASALARIADO"/>
    <n v="53"/>
  </r>
  <r>
    <n v="3358"/>
    <s v="MUJER"/>
    <n v="297045"/>
    <s v="ASEGURADO VOLUNTARIO"/>
    <s v="SECTOR PRIVADO"/>
    <s v="SI"/>
    <x v="1"/>
    <s v="NO"/>
    <n v="40"/>
    <s v="No"/>
    <s v="No"/>
    <n v="297045"/>
    <s v="ASEGURADO VOLUNTARIO"/>
    <n v="40"/>
  </r>
  <r>
    <n v="3359"/>
    <s v="MUJER"/>
    <n v="289729"/>
    <s v="ASALARIADO"/>
    <s v="SECTOR PUBLICO"/>
    <s v="SI"/>
    <x v="0"/>
    <s v="SI"/>
    <n v="41"/>
    <s v="No"/>
    <s v="No"/>
    <n v="289729"/>
    <s v="ASALARIADO"/>
    <n v="41"/>
  </r>
  <r>
    <n v="3360"/>
    <s v="MUJER"/>
    <n v="550000"/>
    <s v="ASALARIADO"/>
    <s v="SECTOR PRIVADO"/>
    <s v="SI"/>
    <x v="0"/>
    <s v="NO"/>
    <n v="22"/>
    <s v="No"/>
    <s v="No"/>
    <n v="550000"/>
    <s v="ASALARIADO"/>
    <n v="22"/>
  </r>
  <r>
    <n v="3361"/>
    <s v="MUJER"/>
    <n v="1418498.89"/>
    <s v="ASALARIADO"/>
    <s v="SECTOR PRIVADO"/>
    <s v="SI"/>
    <x v="0"/>
    <s v="NO"/>
    <n v="48"/>
    <s v="No"/>
    <s v="No"/>
    <n v="1418498.89"/>
    <s v="ASALARIADO"/>
    <n v="48"/>
  </r>
  <r>
    <n v="3362"/>
    <s v="HOMBRE"/>
    <n v="2409620.6"/>
    <s v="ASALARIADO"/>
    <s v="SECTOR PUBLICO"/>
    <s v="SI"/>
    <x v="0"/>
    <s v="NO"/>
    <n v="52"/>
    <s v="Atípico"/>
    <s v="No"/>
    <n v="2409620.6"/>
    <s v="ASALARIADO"/>
    <n v="52"/>
  </r>
  <r>
    <n v="3363"/>
    <s v="MUJER"/>
    <n v="225000"/>
    <s v="ASALARIADO"/>
    <s v="SECTOR PRIVADO"/>
    <s v="SI"/>
    <x v="0"/>
    <s v="NO"/>
    <n v="36"/>
    <s v="No"/>
    <s v="No"/>
    <n v="225000"/>
    <s v="ASALARIADO"/>
    <n v="36"/>
  </r>
  <r>
    <n v="3364"/>
    <s v="MUJER"/>
    <n v="578167.4"/>
    <s v="ASALARIADO"/>
    <s v="SECTOR PUBLICO"/>
    <s v="SI"/>
    <x v="0"/>
    <s v="NO"/>
    <n v="40"/>
    <s v="No"/>
    <s v="No"/>
    <n v="578167.4"/>
    <s v="ASALARIADO"/>
    <n v="40"/>
  </r>
  <r>
    <n v="3365"/>
    <s v="MUJER"/>
    <n v="282305"/>
    <s v="ASEGURADO VOLUNTARIO"/>
    <s v="SECTOR PRIVADO"/>
    <s v="NO"/>
    <x v="0"/>
    <s v="NO"/>
    <n v="65"/>
    <s v="No"/>
    <s v="No"/>
    <n v="282305"/>
    <s v="ASEGURADO VOLUNTARIO"/>
    <n v="65"/>
  </r>
  <r>
    <n v="3366"/>
    <s v="MUJER"/>
    <n v="585519.47"/>
    <s v="ASALARIADO"/>
    <s v="SECTOR PUBLICO"/>
    <s v="SI"/>
    <x v="0"/>
    <s v="NO"/>
    <n v="54"/>
    <s v="No"/>
    <s v="No"/>
    <n v="585519.47"/>
    <s v="ASALARIADO"/>
    <n v="54"/>
  </r>
  <r>
    <n v="3367"/>
    <s v="HOMBRE"/>
    <n v="477206.99"/>
    <s v="ASALARIADO"/>
    <s v="SECTOR PRIVADO"/>
    <s v="SI"/>
    <x v="0"/>
    <s v="NO"/>
    <n v="27"/>
    <s v="No"/>
    <s v="No"/>
    <n v="477206.99"/>
    <s v="ASALARIADO"/>
    <n v="27"/>
  </r>
  <r>
    <n v="3368"/>
    <s v="MUJER"/>
    <n v="366740.15"/>
    <s v="ASALARIADO"/>
    <s v="SECTOR PRIVADO"/>
    <s v="SI"/>
    <x v="0"/>
    <s v="NO"/>
    <n v="37"/>
    <s v="No"/>
    <s v="No"/>
    <n v="366740.15"/>
    <s v="ASALARIADO"/>
    <n v="37"/>
  </r>
  <r>
    <n v="3369"/>
    <s v="MUJER"/>
    <n v="297045"/>
    <s v="ASEGURADO VOLUNTARIO"/>
    <s v="SECTOR PRIVADO"/>
    <s v="SI"/>
    <x v="0"/>
    <s v="NO"/>
    <n v="29"/>
    <s v="No"/>
    <s v="No"/>
    <n v="297045"/>
    <s v="ASEGURADO VOLUNTARIO"/>
    <n v="29"/>
  </r>
  <r>
    <n v="3370"/>
    <s v="MUJER"/>
    <n v="375728"/>
    <s v="ASALARIADO"/>
    <s v="SECTOR PRIVADO"/>
    <s v="SI"/>
    <x v="1"/>
    <s v="NO"/>
    <n v="41"/>
    <s v="No"/>
    <s v="No"/>
    <n v="375728"/>
    <s v="ASALARIADO"/>
    <n v="41"/>
  </r>
  <r>
    <n v="3371"/>
    <s v="HOMBRE"/>
    <n v="541286.99"/>
    <s v="ASALARIADO"/>
    <s v="SECTOR PRIVADO"/>
    <s v="SI"/>
    <x v="0"/>
    <s v="NO"/>
    <n v="38"/>
    <s v="No"/>
    <s v="No"/>
    <n v="541286.99"/>
    <s v="ASALARIADO"/>
    <n v="38"/>
  </r>
  <r>
    <n v="3372"/>
    <s v="HOMBRE"/>
    <n v="1486779"/>
    <s v="PENSIONADOS EN SU PROPIO SISTEMA"/>
    <s v="SECTOR PUBLICO"/>
    <s v="SI"/>
    <x v="0"/>
    <s v="NO"/>
    <n v="60"/>
    <s v="No"/>
    <s v="No"/>
    <n v="1486779"/>
    <s v="PENSIONADOS EN SU PROPIO SISTEMA"/>
    <n v="60"/>
  </r>
  <r>
    <n v="3373"/>
    <s v="MUJER"/>
    <n v="297045"/>
    <s v="ASEGURADO VOLUNTARIO"/>
    <s v="SECTOR PRIVADO"/>
    <s v="SI"/>
    <x v="0"/>
    <s v="NO"/>
    <n v="62"/>
    <s v="No"/>
    <s v="No"/>
    <n v="297045"/>
    <s v="ASEGURADO VOLUNTARIO"/>
    <n v="62"/>
  </r>
  <r>
    <n v="3374"/>
    <s v="HOMBRE"/>
    <n v="297046"/>
    <s v="ASEGURADO VOLUNTARIO"/>
    <s v="SECTOR PRIVADO"/>
    <s v="SI"/>
    <x v="1"/>
    <s v="NO"/>
    <n v="38"/>
    <s v="No"/>
    <s v="No"/>
    <n v="297046"/>
    <s v="ASEGURADO VOLUNTARIO"/>
    <n v="38"/>
  </r>
  <r>
    <n v="3375"/>
    <s v="MUJER"/>
    <n v="557319"/>
    <s v="TRABAJADOR INDEPENDIENTE"/>
    <s v="SECTOR PRIVADO"/>
    <s v="SI"/>
    <x v="0"/>
    <s v="NO"/>
    <n v="57"/>
    <s v="No"/>
    <s v="No"/>
    <n v="557319"/>
    <s v="TRABAJADOR INDEPENDIENTE"/>
    <n v="57"/>
  </r>
  <r>
    <n v="3376"/>
    <s v="HOMBRE"/>
    <n v="833592.1"/>
    <s v="ASALARIADO"/>
    <s v="SECTOR PUBLICO"/>
    <s v="SI"/>
    <x v="0"/>
    <s v="NO"/>
    <n v="31"/>
    <s v="No"/>
    <s v="No"/>
    <n v="833592.1"/>
    <s v="ASALARIADO"/>
    <n v="31"/>
  </r>
  <r>
    <n v="3377"/>
    <s v="HOMBRE"/>
    <n v="297950"/>
    <s v="CONVENIOS ESPECIALES DE TRABAJADORES INDEPENDIENTES"/>
    <s v="SECTOR PRIVADO"/>
    <s v="SI"/>
    <x v="0"/>
    <s v="NO"/>
    <n v="44"/>
    <s v="No"/>
    <s v="No"/>
    <n v="297950"/>
    <s v="CONVENIOS ESPECIALES DE TRABAJADORES INDEPENDIENTES"/>
    <n v="44"/>
  </r>
  <r>
    <n v="3378"/>
    <s v="HOMBRE"/>
    <n v="356455"/>
    <s v="TRABAJADOR INDEPENDIENTE"/>
    <s v="SECTOR PRIVADO"/>
    <s v="SI"/>
    <x v="0"/>
    <s v="SI"/>
    <n v="40"/>
    <s v="No"/>
    <s v="No"/>
    <n v="356455"/>
    <s v="TRABAJADOR INDEPENDIENTE"/>
    <n v="40"/>
  </r>
  <r>
    <n v="3379"/>
    <s v="HOMBRE"/>
    <n v="300438.55"/>
    <s v="ASALARIADO"/>
    <s v="SECTOR PRIVADO"/>
    <s v="SI"/>
    <x v="0"/>
    <s v="NO"/>
    <n v="19"/>
    <s v="No"/>
    <s v="No"/>
    <n v="300438.55"/>
    <s v="ASALARIADO"/>
    <n v="19"/>
  </r>
  <r>
    <n v="3380"/>
    <s v="MUJER"/>
    <n v="278030"/>
    <s v="CONVENIOS ESPECIALES DE ASEGURADOS VOLUNTARIOS"/>
    <s v="SECTOR PRIVADO"/>
    <s v="SI"/>
    <x v="0"/>
    <s v="NO"/>
    <n v="27"/>
    <s v="No"/>
    <s v="No"/>
    <n v="278030"/>
    <s v="CONVENIOS ESPECIALES DE ASEGURADOS VOLUNTARIOS"/>
    <n v="27"/>
  </r>
  <r>
    <n v="3381"/>
    <s v="HOMBRE"/>
    <n v="354166"/>
    <s v="ASALARIADO"/>
    <s v="SECTOR PRIVADO"/>
    <s v="SI"/>
    <x v="0"/>
    <s v="NO"/>
    <n v="25"/>
    <s v="No"/>
    <s v="No"/>
    <n v="354166"/>
    <s v="ASALARIADO"/>
    <n v="25"/>
  </r>
  <r>
    <n v="3382"/>
    <s v="HOMBRE"/>
    <n v="963859.52"/>
    <s v="ASALARIADO"/>
    <s v="SECTOR PUBLICO"/>
    <s v="SI"/>
    <x v="0"/>
    <s v="NO"/>
    <n v="55"/>
    <s v="No"/>
    <s v="No"/>
    <n v="963859.52"/>
    <s v="ASALARIADO"/>
    <n v="55"/>
  </r>
  <r>
    <n v="3383"/>
    <s v="HOMBRE"/>
    <n v="1057967.08"/>
    <s v="ASALARIADO"/>
    <s v="SECTOR PRIVADO"/>
    <s v="SI"/>
    <x v="0"/>
    <s v="NO"/>
    <n v="31"/>
    <s v="No"/>
    <s v="No"/>
    <n v="1057967.08"/>
    <s v="ASALARIADO"/>
    <n v="31"/>
  </r>
  <r>
    <n v="3384"/>
    <s v="HOMBRE"/>
    <n v="586234.97"/>
    <s v="ASALARIADO"/>
    <s v="SECTOR PRIVADO"/>
    <s v="SI"/>
    <x v="0"/>
    <s v="NO"/>
    <n v="57"/>
    <s v="No"/>
    <s v="No"/>
    <n v="586234.97"/>
    <s v="ASALARIADO"/>
    <n v="57"/>
  </r>
  <r>
    <n v="3385"/>
    <s v="HOMBRE"/>
    <n v="278030"/>
    <s v="CONVENIOS ESPECIALES DE TRABAJADORES INDEPENDIENTES"/>
    <s v="SECTOR PRIVADO"/>
    <s v="SI"/>
    <x v="0"/>
    <s v="NO"/>
    <n v="29"/>
    <s v="No"/>
    <s v="No"/>
    <n v="278030"/>
    <s v="CONVENIOS ESPECIALES DE TRABAJADORES INDEPENDIENTES"/>
    <n v="29"/>
  </r>
  <r>
    <n v="3386"/>
    <s v="HOMBRE"/>
    <n v="399148"/>
    <s v="TRABAJADOR INDEPENDIENTE"/>
    <s v="SECTOR PRIVADO"/>
    <s v="SI"/>
    <x v="0"/>
    <s v="SI"/>
    <n v="59"/>
    <s v="No"/>
    <s v="No"/>
    <n v="399148"/>
    <s v="TRABAJADOR INDEPENDIENTE"/>
    <n v="59"/>
  </r>
  <r>
    <n v="3387"/>
    <s v="MUJER"/>
    <n v="1377923.86"/>
    <s v="ASALARIADO"/>
    <s v="SECTOR PRIVADO"/>
    <s v="SI"/>
    <x v="0"/>
    <s v="NO"/>
    <n v="56"/>
    <s v="No"/>
    <s v="No"/>
    <n v="1377923.86"/>
    <s v="ASALARIADO"/>
    <n v="56"/>
  </r>
  <r>
    <n v="3388"/>
    <s v="HOMBRE"/>
    <n v="384000"/>
    <s v="ASALARIADO"/>
    <s v="SECTOR PRIVADO"/>
    <s v="SI"/>
    <x v="0"/>
    <s v="SI"/>
    <n v="43"/>
    <s v="No"/>
    <s v="No"/>
    <n v="384000"/>
    <s v="ASALARIADO"/>
    <n v="43"/>
  </r>
  <r>
    <n v="3389"/>
    <s v="HOMBRE"/>
    <n v="641830"/>
    <s v="ASALARIADO"/>
    <s v="SECTOR PRIVADO"/>
    <s v="SI"/>
    <x v="0"/>
    <s v="NO"/>
    <n v="50"/>
    <s v="No"/>
    <s v="No"/>
    <n v="641830"/>
    <s v="ASALARIADO"/>
    <n v="50"/>
  </r>
  <r>
    <n v="3390"/>
    <s v="HOMBRE"/>
    <n v="467680.51"/>
    <s v="ASALARIADO"/>
    <s v="SECTOR PRIVADO"/>
    <s v="SI"/>
    <x v="1"/>
    <s v="NO"/>
    <n v="31"/>
    <s v="No"/>
    <s v="No"/>
    <n v="467680.51"/>
    <s v="ASALARIADO"/>
    <n v="31"/>
  </r>
  <r>
    <n v="3391"/>
    <s v="HOMBRE"/>
    <n v="572881"/>
    <s v="ASALARIADO"/>
    <s v="SECTOR PRIVADO"/>
    <s v="SI"/>
    <x v="0"/>
    <s v="NO"/>
    <n v="27"/>
    <s v="No"/>
    <s v="No"/>
    <n v="572881"/>
    <s v="ASALARIADO"/>
    <n v="27"/>
  </r>
  <r>
    <n v="3392"/>
    <s v="HOMBRE"/>
    <n v="450242.43"/>
    <s v="ASALARIADO"/>
    <s v="SECTOR PRIVADO"/>
    <s v="SI"/>
    <x v="0"/>
    <s v="NO"/>
    <n v="24"/>
    <s v="No"/>
    <s v="No"/>
    <n v="450242.43"/>
    <s v="ASALARIADO"/>
    <n v="24"/>
  </r>
  <r>
    <n v="3393"/>
    <s v="HOMBRE"/>
    <n v="618962.9"/>
    <s v="ASALARIADO"/>
    <s v="SECTOR PRIVADO"/>
    <s v="SI"/>
    <x v="0"/>
    <s v="NO"/>
    <n v="51"/>
    <s v="No"/>
    <s v="No"/>
    <n v="618962.9"/>
    <s v="ASALARIADO"/>
    <n v="51"/>
  </r>
  <r>
    <n v="3394"/>
    <s v="MUJER"/>
    <n v="319591"/>
    <s v="ASALARIADO"/>
    <s v="SECTOR PRIVADO"/>
    <s v="SI"/>
    <x v="1"/>
    <s v="NO"/>
    <n v="34"/>
    <s v="No"/>
    <s v="No"/>
    <n v="319591"/>
    <s v="ASALARIADO"/>
    <n v="34"/>
  </r>
  <r>
    <n v="3395"/>
    <s v="HOMBRE"/>
    <n v="316412"/>
    <s v="TRABAJADOR INDEPENDIENTE"/>
    <s v="SECTOR PRIVADO"/>
    <s v="SI"/>
    <x v="0"/>
    <s v="SI"/>
    <n v="55"/>
    <s v="No"/>
    <s v="No"/>
    <n v="316412"/>
    <s v="TRABAJADOR INDEPENDIENTE"/>
    <n v="55"/>
  </r>
  <r>
    <n v="3396"/>
    <s v="MUJER"/>
    <n v="356455"/>
    <s v="TRABAJADOR INDEPENDIENTE"/>
    <s v="SECTOR PRIVADO"/>
    <s v="SI"/>
    <x v="0"/>
    <s v="NO"/>
    <n v="43"/>
    <s v="No"/>
    <s v="No"/>
    <n v="356455"/>
    <s v="TRABAJADOR INDEPENDIENTE"/>
    <n v="43"/>
  </r>
  <r>
    <n v="3397"/>
    <s v="HOMBRE"/>
    <n v="785855.82"/>
    <s v="ASALARIADO"/>
    <s v="SECTOR PRIVADO"/>
    <s v="SI"/>
    <x v="0"/>
    <s v="NO"/>
    <n v="55"/>
    <s v="No"/>
    <s v="No"/>
    <n v="785855.82"/>
    <s v="ASALARIADO"/>
    <n v="55"/>
  </r>
  <r>
    <n v="3398"/>
    <s v="HOMBRE"/>
    <n v="420000"/>
    <s v="ASALARIADO"/>
    <s v="SECTOR PRIVADO"/>
    <s v="SI"/>
    <x v="0"/>
    <s v="NO"/>
    <n v="52"/>
    <s v="No"/>
    <s v="No"/>
    <n v="420000"/>
    <s v="ASALARIADO"/>
    <n v="52"/>
  </r>
  <r>
    <n v="3399"/>
    <s v="HOMBRE"/>
    <n v="405063"/>
    <s v="TRABAJADOR INDEPENDIENTE"/>
    <s v="SECTOR PRIVADO"/>
    <s v="SI"/>
    <x v="0"/>
    <s v="SI"/>
    <n v="53"/>
    <s v="No"/>
    <s v="No"/>
    <n v="405063"/>
    <s v="TRABAJADOR INDEPENDIENTE"/>
    <n v="53"/>
  </r>
  <r>
    <n v="3400"/>
    <s v="MUJER"/>
    <n v="297139"/>
    <s v="ASEGURADO VOLUNTARIO"/>
    <s v="SECTOR PRIVADO"/>
    <s v="SI"/>
    <x v="1"/>
    <s v="NO"/>
    <n v="36"/>
    <s v="No"/>
    <s v="No"/>
    <n v="297139"/>
    <s v="ASEGURADO VOLUNTARIO"/>
    <n v="36"/>
  </r>
  <r>
    <n v="3401"/>
    <s v="HOMBRE"/>
    <n v="175000"/>
    <s v="ASALARIADO"/>
    <s v="SECTOR PRIVADO"/>
    <s v="SI"/>
    <x v="0"/>
    <s v="NO"/>
    <n v="32"/>
    <s v="No"/>
    <s v="No"/>
    <n v="175000"/>
    <s v="ASALARIADO"/>
    <n v="32"/>
  </r>
  <r>
    <n v="3402"/>
    <s v="HOMBRE"/>
    <n v="299647"/>
    <s v="ASEGURADO VOLUNTARIO"/>
    <s v="SECTOR PRIVADO"/>
    <s v="NO"/>
    <x v="0"/>
    <s v="NO"/>
    <n v="52"/>
    <s v="No"/>
    <s v="No"/>
    <n v="299647"/>
    <s v="ASEGURADO VOLUNTARIO"/>
    <n v="52"/>
  </r>
  <r>
    <n v="3403"/>
    <s v="HOMBRE"/>
    <n v="1202402.74"/>
    <s v="ASALARIADO"/>
    <s v="SECTOR PUBLICO"/>
    <s v="SI"/>
    <x v="0"/>
    <s v="NO"/>
    <n v="53"/>
    <s v="No"/>
    <s v="No"/>
    <n v="1202402.74"/>
    <s v="ASALARIADO"/>
    <n v="53"/>
  </r>
  <r>
    <n v="3404"/>
    <s v="HOMBRE"/>
    <n v="264929.65999999997"/>
    <s v="ASALARIADO"/>
    <s v="SECTOR PRIVADO"/>
    <s v="SI"/>
    <x v="0"/>
    <s v="NO"/>
    <n v="48"/>
    <s v="No"/>
    <s v="No"/>
    <n v="264929.65999999997"/>
    <s v="ASALARIADO"/>
    <n v="48"/>
  </r>
  <r>
    <n v="3405"/>
    <s v="HOMBRE"/>
    <n v="623902.14"/>
    <s v="ASALARIADO"/>
    <s v="SECTOR PRIVADO"/>
    <s v="SI"/>
    <x v="0"/>
    <s v="NO"/>
    <n v="44"/>
    <s v="No"/>
    <s v="No"/>
    <n v="623902.14"/>
    <s v="ASALARIADO"/>
    <n v="44"/>
  </r>
  <r>
    <n v="3406"/>
    <s v="MUJER"/>
    <n v="425046"/>
    <s v="ASALARIADO"/>
    <s v="SECTOR PUBLICO"/>
    <s v="SI"/>
    <x v="0"/>
    <s v="NO"/>
    <n v="42"/>
    <s v="No"/>
    <s v="No"/>
    <n v="425046"/>
    <s v="ASALARIADO"/>
    <n v="42"/>
  </r>
  <r>
    <n v="3407"/>
    <s v="HOMBRE"/>
    <n v="420375"/>
    <s v="ASALARIADO"/>
    <s v="SECTOR PRIVADO"/>
    <s v="SI"/>
    <x v="0"/>
    <s v="NO"/>
    <n v="30"/>
    <s v="No"/>
    <s v="No"/>
    <n v="420375"/>
    <s v="ASALARIADO"/>
    <n v="30"/>
  </r>
  <r>
    <n v="3408"/>
    <s v="HOMBRE"/>
    <n v="1429399.25"/>
    <s v="ASALARIADO"/>
    <s v="SECTOR PRIVADO"/>
    <s v="SI"/>
    <x v="0"/>
    <s v="NO"/>
    <n v="51"/>
    <s v="No"/>
    <s v="No"/>
    <n v="1429399.25"/>
    <s v="ASALARIADO"/>
    <n v="51"/>
  </r>
  <r>
    <n v="3409"/>
    <s v="HOMBRE"/>
    <n v="640789.43999999994"/>
    <s v="ASALARIADO"/>
    <s v="SECTOR PRIVADO"/>
    <s v="SI"/>
    <x v="0"/>
    <s v="NO"/>
    <n v="23"/>
    <s v="No"/>
    <s v="No"/>
    <n v="640789.43999999994"/>
    <s v="ASALARIADO"/>
    <n v="23"/>
  </r>
  <r>
    <n v="3410"/>
    <s v="HOMBRE"/>
    <n v="394800"/>
    <s v="ASALARIADO"/>
    <s v="SECTOR PRIVADO"/>
    <s v="SI"/>
    <x v="0"/>
    <s v="NO"/>
    <n v="51"/>
    <s v="No"/>
    <s v="No"/>
    <n v="394800"/>
    <s v="ASALARIADO"/>
    <n v="51"/>
  </r>
  <r>
    <n v="3411"/>
    <s v="HOMBRE"/>
    <n v="16858742"/>
    <s v="TRABAJADOR INDEPENDIENTE"/>
    <s v="SECTOR PRIVADO"/>
    <s v="SI"/>
    <x v="0"/>
    <s v="NO"/>
    <n v="75"/>
    <s v="Atípico"/>
    <s v="No"/>
    <n v="16858742"/>
    <s v="TRABAJADOR INDEPENDIENTE"/>
    <n v="75"/>
  </r>
  <r>
    <n v="3412"/>
    <s v="HOMBRE"/>
    <n v="485025.35"/>
    <s v="ASALARIADO"/>
    <s v="SECTOR PUBLICO"/>
    <s v="SI"/>
    <x v="0"/>
    <s v="NO"/>
    <n v="30"/>
    <s v="No"/>
    <s v="No"/>
    <n v="485025.35"/>
    <s v="ASALARIADO"/>
    <n v="30"/>
  </r>
  <r>
    <n v="3413"/>
    <s v="HOMBRE"/>
    <n v="263696"/>
    <s v="ASALARIADO"/>
    <s v="SECTOR PRIVADO"/>
    <s v="SI"/>
    <x v="0"/>
    <s v="SI"/>
    <n v="60"/>
    <s v="No"/>
    <s v="No"/>
    <n v="263696"/>
    <s v="ASALARIADO"/>
    <n v="60"/>
  </r>
  <r>
    <n v="3414"/>
    <s v="HOMBRE"/>
    <n v="362773"/>
    <s v="ASALARIADO"/>
    <s v="SECTOR PUBLICO"/>
    <s v="SI"/>
    <x v="0"/>
    <s v="NO"/>
    <n v="27"/>
    <s v="No"/>
    <s v="No"/>
    <n v="362773"/>
    <s v="ASALARIADO"/>
    <n v="27"/>
  </r>
  <r>
    <n v="3415"/>
    <s v="HOMBRE"/>
    <n v="4006214.55"/>
    <s v="ASALARIADO"/>
    <s v="SECTOR PUBLICO"/>
    <s v="SI"/>
    <x v="0"/>
    <s v="NO"/>
    <n v="51"/>
    <s v="Atípico"/>
    <s v="No"/>
    <n v="4006214.55"/>
    <s v="ASALARIADO"/>
    <n v="51"/>
  </r>
  <r>
    <n v="3416"/>
    <s v="HOMBRE"/>
    <n v="476556.35"/>
    <s v="ASALARIADO"/>
    <s v="SECTOR PRIVADO"/>
    <s v="SI"/>
    <x v="0"/>
    <s v="NO"/>
    <n v="26"/>
    <s v="No"/>
    <s v="No"/>
    <n v="476556.35"/>
    <s v="ASALARIADO"/>
    <n v="26"/>
  </r>
  <r>
    <n v="3417"/>
    <s v="HOMBRE"/>
    <n v="672285.72"/>
    <s v="ASALARIADO"/>
    <s v="SECTOR PRIVADO"/>
    <s v="SI"/>
    <x v="0"/>
    <s v="NO"/>
    <n v="40"/>
    <s v="No"/>
    <s v="No"/>
    <n v="672285.72"/>
    <s v="ASALARIADO"/>
    <n v="40"/>
  </r>
  <r>
    <n v="3418"/>
    <s v="HOMBRE"/>
    <n v="501333.33"/>
    <s v="ASALARIADO"/>
    <s v="SECTOR PRIVADO"/>
    <s v="SI"/>
    <x v="0"/>
    <s v="NO"/>
    <n v="41"/>
    <s v="No"/>
    <s v="No"/>
    <n v="501333.33"/>
    <s v="ASALARIADO"/>
    <n v="41"/>
  </r>
  <r>
    <n v="3419"/>
    <s v="MUJER"/>
    <n v="1038075"/>
    <s v="PENSIONADOS EN SU PROPIO SISTEMA"/>
    <s v="SECTOR PUBLICO"/>
    <s v="SI"/>
    <x v="0"/>
    <s v="NO"/>
    <n v="62"/>
    <s v="No"/>
    <s v="No"/>
    <n v="1038075"/>
    <s v="PENSIONADOS EN SU PROPIO SISTEMA"/>
    <n v="62"/>
  </r>
  <r>
    <n v="3420"/>
    <s v="HOMBRE"/>
    <n v="685502.53"/>
    <s v="ASALARIADO"/>
    <s v="SECTOR PRIVADO"/>
    <s v="SI"/>
    <x v="0"/>
    <s v="SI"/>
    <n v="58"/>
    <s v="No"/>
    <s v="No"/>
    <n v="685502.53"/>
    <s v="ASALARIADO"/>
    <n v="58"/>
  </r>
  <r>
    <n v="3421"/>
    <s v="HOMBRE"/>
    <n v="389050"/>
    <s v="ASALARIADO"/>
    <s v="SECTOR PRIVADO"/>
    <s v="SI"/>
    <x v="1"/>
    <s v="SI"/>
    <n v="36"/>
    <s v="No"/>
    <s v="No"/>
    <n v="389050"/>
    <s v="ASALARIADO"/>
    <n v="36"/>
  </r>
  <r>
    <n v="3422"/>
    <s v="HOMBRE"/>
    <n v="959035"/>
    <s v="TRABAJADOR INDEPENDIENTE"/>
    <s v="SECTOR PRIVADO"/>
    <s v="SI"/>
    <x v="0"/>
    <s v="SI"/>
    <n v="68"/>
    <s v="No"/>
    <s v="No"/>
    <n v="959035"/>
    <s v="TRABAJADOR INDEPENDIENTE"/>
    <n v="68"/>
  </r>
  <r>
    <n v="3423"/>
    <s v="HOMBRE"/>
    <n v="400000"/>
    <s v="ASALARIADO"/>
    <s v="SECTOR PRIVADO"/>
    <s v="SI"/>
    <x v="0"/>
    <s v="NO"/>
    <n v="26"/>
    <s v="No"/>
    <s v="No"/>
    <n v="400000"/>
    <s v="ASALARIADO"/>
    <n v="26"/>
  </r>
  <r>
    <n v="3424"/>
    <s v="MUJER"/>
    <n v="675000"/>
    <s v="ASALARIADO"/>
    <s v="SECTOR PRIVADO"/>
    <s v="SI"/>
    <x v="0"/>
    <s v="NO"/>
    <n v="27"/>
    <s v="No"/>
    <s v="No"/>
    <n v="675000"/>
    <s v="ASALARIADO"/>
    <n v="27"/>
  </r>
  <r>
    <n v="3425"/>
    <s v="HOMBRE"/>
    <n v="277828.07"/>
    <s v="ASALARIADO"/>
    <s v="SECTOR PRIVADO"/>
    <s v="SI"/>
    <x v="0"/>
    <s v="NO"/>
    <n v="22"/>
    <s v="No"/>
    <s v="No"/>
    <n v="277828.07"/>
    <s v="ASALARIADO"/>
    <n v="22"/>
  </r>
  <r>
    <n v="3426"/>
    <s v="HOMBRE"/>
    <n v="270000"/>
    <s v="ASALARIADO"/>
    <s v="SECTOR PRIVADO"/>
    <s v="SI"/>
    <x v="0"/>
    <s v="NO"/>
    <n v="58"/>
    <s v="No"/>
    <s v="No"/>
    <n v="270000"/>
    <s v="ASALARIADO"/>
    <n v="58"/>
  </r>
  <r>
    <n v="3427"/>
    <s v="MUJER"/>
    <n v="514380"/>
    <s v="ASALARIADO"/>
    <s v="SECTOR PUBLICO"/>
    <s v="SI"/>
    <x v="0"/>
    <s v="NO"/>
    <n v="57"/>
    <s v="No"/>
    <s v="No"/>
    <n v="514380"/>
    <s v="ASALARIADO"/>
    <n v="57"/>
  </r>
  <r>
    <n v="3428"/>
    <s v="HOMBRE"/>
    <n v="995069.79"/>
    <s v="ASALARIADO"/>
    <s v="SECTOR PRIVADO"/>
    <s v="SI"/>
    <x v="0"/>
    <s v="NO"/>
    <n v="37"/>
    <s v="No"/>
    <s v="No"/>
    <n v="995069.79"/>
    <s v="ASALARIADO"/>
    <n v="37"/>
  </r>
  <r>
    <n v="3429"/>
    <s v="HOMBRE"/>
    <n v="278500"/>
    <s v="ASALARIADO"/>
    <s v="SECTOR PRIVADO"/>
    <s v="SI"/>
    <x v="0"/>
    <s v="NO"/>
    <n v="43"/>
    <s v="No"/>
    <s v="No"/>
    <n v="278500"/>
    <s v="ASALARIADO"/>
    <n v="43"/>
  </r>
  <r>
    <n v="3430"/>
    <s v="MUJER"/>
    <n v="368282"/>
    <s v="ASALARIADO"/>
    <s v="SECTOR PRIVADO"/>
    <s v="SI"/>
    <x v="0"/>
    <s v="NO"/>
    <n v="54"/>
    <s v="No"/>
    <s v="No"/>
    <n v="368282"/>
    <s v="ASALARIADO"/>
    <n v="54"/>
  </r>
  <r>
    <n v="3431"/>
    <s v="MUJER"/>
    <n v="509509"/>
    <s v="TRABAJADOR INDEPENDIENTE"/>
    <s v="SECTOR PRIVADO"/>
    <s v="SI"/>
    <x v="0"/>
    <s v="SI"/>
    <n v="45"/>
    <s v="No"/>
    <s v="No"/>
    <n v="509509"/>
    <s v="TRABAJADOR INDEPENDIENTE"/>
    <n v="45"/>
  </r>
  <r>
    <n v="3432"/>
    <s v="MUJER"/>
    <n v="690000"/>
    <s v="ASALARIADO"/>
    <s v="SECTOR PRIVADO"/>
    <s v="SI"/>
    <x v="0"/>
    <s v="NO"/>
    <n v="40"/>
    <s v="No"/>
    <s v="No"/>
    <n v="690000"/>
    <s v="ASALARIADO"/>
    <n v="40"/>
  </r>
  <r>
    <n v="3433"/>
    <s v="HOMBRE"/>
    <n v="404463"/>
    <s v="TRABAJADOR INDEPENDIENTE"/>
    <s v="SECTOR PRIVADO"/>
    <s v="SI"/>
    <x v="0"/>
    <s v="NO"/>
    <n v="50"/>
    <s v="No"/>
    <s v="No"/>
    <n v="404463"/>
    <s v="TRABAJADOR INDEPENDIENTE"/>
    <n v="50"/>
  </r>
  <r>
    <n v="3434"/>
    <s v="HOMBRE"/>
    <n v="873081"/>
    <s v="ASALARIADO"/>
    <s v="SECTOR PUBLICO"/>
    <s v="SI"/>
    <x v="0"/>
    <s v="NO"/>
    <n v="36"/>
    <s v="No"/>
    <s v="No"/>
    <n v="873081"/>
    <s v="ASALARIADO"/>
    <n v="36"/>
  </r>
  <r>
    <n v="3435"/>
    <s v="MUJER"/>
    <n v="298186"/>
    <s v="ASEGURADO VOLUNTARIO"/>
    <s v="SECTOR PRIVADO"/>
    <s v="SI"/>
    <x v="0"/>
    <s v="NO"/>
    <n v="54"/>
    <s v="No"/>
    <s v="No"/>
    <n v="298186"/>
    <s v="ASEGURADO VOLUNTARIO"/>
    <n v="54"/>
  </r>
  <r>
    <n v="3436"/>
    <s v="MUJER"/>
    <n v="1088763.67"/>
    <s v="ASALARIADO"/>
    <s v="SECTOR PRIVADO"/>
    <s v="SI"/>
    <x v="0"/>
    <s v="NO"/>
    <n v="36"/>
    <s v="No"/>
    <s v="No"/>
    <n v="1088763.67"/>
    <s v="ASALARIADO"/>
    <n v="36"/>
  </r>
  <r>
    <n v="3437"/>
    <s v="HOMBRE"/>
    <n v="300000"/>
    <s v="ASEGURADO VOLUNTARIO"/>
    <s v="SECTOR PRIVADO"/>
    <s v="SI"/>
    <x v="1"/>
    <s v="NO"/>
    <n v="32"/>
    <s v="No"/>
    <s v="No"/>
    <n v="300000"/>
    <s v="ASEGURADO VOLUNTARIO"/>
    <n v="32"/>
  </r>
  <r>
    <n v="3438"/>
    <s v="HOMBRE"/>
    <n v="934810.14"/>
    <s v="ASALARIADO"/>
    <s v="SECTOR PUBLICO"/>
    <s v="SI"/>
    <x v="0"/>
    <s v="NO"/>
    <n v="34"/>
    <s v="No"/>
    <s v="No"/>
    <n v="934810.14"/>
    <s v="ASALARIADO"/>
    <n v="34"/>
  </r>
  <r>
    <n v="3439"/>
    <s v="MUJER"/>
    <n v="278030"/>
    <s v="CONVENIOS ESPECIALES DE TRABAJADORES INDEPENDIENTES"/>
    <s v="SECTOR PRIVADO"/>
    <s v="SI"/>
    <x v="1"/>
    <s v="NO"/>
    <n v="29"/>
    <s v="No"/>
    <s v="No"/>
    <n v="278030"/>
    <s v="CONVENIOS ESPECIALES DE TRABAJADORES INDEPENDIENTES"/>
    <n v="29"/>
  </r>
  <r>
    <n v="3440"/>
    <s v="MUJER"/>
    <n v="765893.37"/>
    <s v="ASALARIADO"/>
    <s v="SECTOR PRIVADO"/>
    <s v="SI"/>
    <x v="0"/>
    <s v="NO"/>
    <n v="24"/>
    <s v="No"/>
    <s v="No"/>
    <n v="765893.37"/>
    <s v="ASALARIADO"/>
    <n v="24"/>
  </r>
  <r>
    <n v="3441"/>
    <s v="HOMBRE"/>
    <n v="425426.15"/>
    <s v="ASALARIADO"/>
    <s v="SECTOR PRIVADO"/>
    <s v="SI"/>
    <x v="0"/>
    <s v="NO"/>
    <n v="21"/>
    <s v="No"/>
    <s v="No"/>
    <n v="425426.15"/>
    <s v="ASALARIADO"/>
    <n v="21"/>
  </r>
  <r>
    <n v="3442"/>
    <s v="MUJER"/>
    <n v="655560"/>
    <s v="ASALARIADO"/>
    <s v="SECTOR PUBLICO"/>
    <s v="SI"/>
    <x v="0"/>
    <s v="NO"/>
    <n v="39"/>
    <s v="No"/>
    <s v="No"/>
    <n v="655560"/>
    <s v="ASALARIADO"/>
    <n v="39"/>
  </r>
  <r>
    <n v="3443"/>
    <s v="HOMBRE"/>
    <n v="106848"/>
    <s v="ASALARIADO"/>
    <s v="SECTOR PRIVADO"/>
    <s v="SI"/>
    <x v="1"/>
    <s v="NO"/>
    <n v="36"/>
    <s v="No"/>
    <s v="No"/>
    <n v="106848"/>
    <s v="ASALARIADO"/>
    <n v="36"/>
  </r>
  <r>
    <n v="3444"/>
    <s v="HOMBRE"/>
    <n v="1492130.65"/>
    <s v="ASALARIADO"/>
    <s v="SECTOR PUBLICO"/>
    <s v="SI"/>
    <x v="0"/>
    <s v="NO"/>
    <n v="58"/>
    <s v="No"/>
    <s v="No"/>
    <n v="1492130.65"/>
    <s v="ASALARIADO"/>
    <n v="58"/>
  </r>
  <r>
    <n v="3445"/>
    <s v="HOMBRE"/>
    <n v="175130"/>
    <s v="ASALARIADO"/>
    <s v="SECTOR PUBLICO"/>
    <s v="SI"/>
    <x v="0"/>
    <s v="NO"/>
    <n v="36"/>
    <s v="No"/>
    <s v="No"/>
    <n v="175130"/>
    <s v="ASALARIADO"/>
    <n v="36"/>
  </r>
  <r>
    <n v="3446"/>
    <s v="MUJER"/>
    <n v="516452.8"/>
    <s v="ASALARIADO"/>
    <s v="SECTOR PUBLICO"/>
    <s v="SI"/>
    <x v="0"/>
    <s v="NO"/>
    <n v="30"/>
    <s v="No"/>
    <s v="No"/>
    <n v="516452.8"/>
    <s v="ASALARIADO"/>
    <n v="30"/>
  </r>
  <r>
    <n v="3447"/>
    <s v="HOMBRE"/>
    <n v="11292323.83"/>
    <s v="ASALARIADO"/>
    <s v="SECTOR PRIVADO"/>
    <s v="SI"/>
    <x v="1"/>
    <s v="NO"/>
    <n v="55"/>
    <s v="Atípico"/>
    <s v="No"/>
    <n v="11292323.83"/>
    <s v="ASALARIADO"/>
    <n v="55"/>
  </r>
  <r>
    <n v="3448"/>
    <s v="MUJER"/>
    <n v="815000"/>
    <s v="ASALARIADO"/>
    <s v="SECTOR PUBLICO"/>
    <s v="SI"/>
    <x v="0"/>
    <s v="NO"/>
    <n v="29"/>
    <s v="No"/>
    <s v="No"/>
    <n v="815000"/>
    <s v="ASALARIADO"/>
    <n v="29"/>
  </r>
  <r>
    <n v="3449"/>
    <s v="MUJER"/>
    <n v="1450033.3"/>
    <s v="ASALARIADO"/>
    <s v="SECTOR PUBLICO"/>
    <s v="SI"/>
    <x v="0"/>
    <s v="NO"/>
    <n v="32"/>
    <s v="No"/>
    <s v="No"/>
    <n v="1450033.3"/>
    <s v="ASALARIADO"/>
    <n v="32"/>
  </r>
  <r>
    <n v="3450"/>
    <s v="HOMBRE"/>
    <n v="439415.1"/>
    <s v="ASALARIADO"/>
    <s v="SECTOR PRIVADO"/>
    <s v="SI"/>
    <x v="0"/>
    <s v="NO"/>
    <n v="52"/>
    <s v="No"/>
    <s v="No"/>
    <n v="439415.1"/>
    <s v="ASALARIADO"/>
    <n v="52"/>
  </r>
  <r>
    <n v="3451"/>
    <s v="HOMBRE"/>
    <n v="405063"/>
    <s v="ASEGURADO VOLUNTARIO"/>
    <s v="SECTOR PRIVADO"/>
    <s v="SI"/>
    <x v="0"/>
    <s v="SI"/>
    <n v="63"/>
    <s v="No"/>
    <s v="No"/>
    <n v="405063"/>
    <s v="ASEGURADO VOLUNTARIO"/>
    <n v="63"/>
  </r>
  <r>
    <n v="3452"/>
    <s v="HOMBRE"/>
    <n v="914285.71"/>
    <s v="ASALARIADO"/>
    <s v="SECTOR PRIVADO"/>
    <s v="SI"/>
    <x v="0"/>
    <s v="NO"/>
    <n v="43"/>
    <s v="No"/>
    <s v="No"/>
    <n v="914285.71"/>
    <s v="ASALARIADO"/>
    <n v="43"/>
  </r>
  <r>
    <n v="3453"/>
    <s v="HOMBRE"/>
    <n v="598673"/>
    <s v="TRABAJADOR INDEPENDIENTE"/>
    <s v="SECTOR PRIVADO"/>
    <s v="NO"/>
    <x v="0"/>
    <s v="SI"/>
    <n v="45"/>
    <s v="No"/>
    <s v="No"/>
    <n v="598673"/>
    <s v="TRABAJADOR INDEPENDIENTE"/>
    <n v="45"/>
  </r>
  <r>
    <n v="3454"/>
    <s v="MUJER"/>
    <n v="622035.84"/>
    <s v="ASALARIADO"/>
    <s v="SECTOR PUBLICO"/>
    <s v="SI"/>
    <x v="0"/>
    <s v="NO"/>
    <n v="27"/>
    <s v="No"/>
    <s v="No"/>
    <n v="622035.84"/>
    <s v="ASALARIADO"/>
    <n v="27"/>
  </r>
  <r>
    <n v="3455"/>
    <s v="HOMBRE"/>
    <n v="450000"/>
    <s v="ASALARIADO"/>
    <s v="SECTOR PUBLICO"/>
    <s v="SI"/>
    <x v="0"/>
    <s v="NO"/>
    <n v="25"/>
    <s v="No"/>
    <s v="No"/>
    <n v="450000"/>
    <s v="ASALARIADO"/>
    <n v="25"/>
  </r>
  <r>
    <n v="3456"/>
    <s v="HOMBRE"/>
    <n v="40000"/>
    <s v="ASALARIADO"/>
    <s v="SECTOR PRIVADO"/>
    <s v="SI"/>
    <x v="0"/>
    <s v="NO"/>
    <n v="22"/>
    <s v="No"/>
    <s v="No"/>
    <n v="40000"/>
    <s v="ASALARIADO"/>
    <n v="22"/>
  </r>
  <r>
    <n v="3457"/>
    <s v="MUJER"/>
    <n v="925327.23"/>
    <s v="PENSIONADOS EN SU PROPIO SISTEMA"/>
    <s v="SECTOR PUBLICO"/>
    <s v="SI"/>
    <x v="0"/>
    <s v="NO"/>
    <n v="86"/>
    <s v="No"/>
    <s v="No"/>
    <n v="925327.23"/>
    <s v="PENSIONADOS EN SU PROPIO SISTEMA"/>
    <n v="86"/>
  </r>
  <r>
    <n v="3458"/>
    <s v="MUJER"/>
    <n v="647099"/>
    <s v="ASALARIADO"/>
    <s v="SECTOR PUBLICO"/>
    <s v="SI"/>
    <x v="0"/>
    <s v="NO"/>
    <n v="35"/>
    <s v="No"/>
    <s v="No"/>
    <n v="647099"/>
    <s v="ASALARIADO"/>
    <n v="35"/>
  </r>
  <r>
    <n v="3459"/>
    <s v="HOMBRE"/>
    <n v="762280"/>
    <s v="ASALARIADO"/>
    <s v="SECTOR PRIVADO"/>
    <s v="SI"/>
    <x v="0"/>
    <s v="NO"/>
    <n v="39"/>
    <s v="No"/>
    <s v="No"/>
    <n v="762280"/>
    <s v="ASALARIADO"/>
    <n v="39"/>
  </r>
  <r>
    <n v="3460"/>
    <s v="HOMBRE"/>
    <n v="2000000"/>
    <s v="ASALARIADO"/>
    <s v="SECTOR PRIVADO"/>
    <s v="SI"/>
    <x v="0"/>
    <s v="NO"/>
    <n v="32"/>
    <s v="No"/>
    <s v="No"/>
    <n v="2000000"/>
    <s v="ASALARIADO"/>
    <n v="32"/>
  </r>
  <r>
    <n v="3461"/>
    <s v="HOMBRE"/>
    <n v="1200000"/>
    <s v="ASALARIADO"/>
    <s v="SECTOR PRIVADO"/>
    <s v="SI"/>
    <x v="0"/>
    <s v="NO"/>
    <n v="30"/>
    <s v="No"/>
    <s v="No"/>
    <n v="1200000"/>
    <s v="ASALARIADO"/>
    <n v="30"/>
  </r>
  <r>
    <n v="3462"/>
    <s v="MUJER"/>
    <n v="299647"/>
    <s v="ASEGURADO VOLUNTARIO"/>
    <s v="SECTOR PRIVADO"/>
    <s v="SI"/>
    <x v="0"/>
    <s v="NO"/>
    <n v="55"/>
    <s v="No"/>
    <s v="No"/>
    <n v="299647"/>
    <s v="ASEGURADO VOLUNTARIO"/>
    <n v="55"/>
  </r>
  <r>
    <n v="3463"/>
    <s v="HOMBRE"/>
    <n v="1195224"/>
    <s v="ASALARIADO"/>
    <s v="SECTOR PRIVADO"/>
    <s v="SI"/>
    <x v="0"/>
    <s v="NO"/>
    <n v="28"/>
    <s v="No"/>
    <s v="No"/>
    <n v="1195224"/>
    <s v="ASALARIADO"/>
    <n v="28"/>
  </r>
  <r>
    <n v="3464"/>
    <s v="HOMBRE"/>
    <n v="4268905.2300000004"/>
    <s v="ASALARIADO"/>
    <s v="SECTOR PRIVADO"/>
    <s v="SI"/>
    <x v="0"/>
    <s v="NO"/>
    <n v="61"/>
    <s v="Atípico"/>
    <s v="No"/>
    <n v="4268905.2300000004"/>
    <s v="ASALARIADO"/>
    <n v="61"/>
  </r>
  <r>
    <n v="3465"/>
    <s v="HOMBRE"/>
    <n v="677945.4"/>
    <s v="ASALARIADO"/>
    <s v="SECTOR PRIVADO"/>
    <s v="SI"/>
    <x v="0"/>
    <s v="NO"/>
    <n v="61"/>
    <s v="No"/>
    <s v="No"/>
    <n v="677945.4"/>
    <s v="ASALARIADO"/>
    <n v="61"/>
  </r>
  <r>
    <n v="3466"/>
    <s v="HOMBRE"/>
    <n v="434729"/>
    <s v="ASALARIADO"/>
    <s v="SECTOR PRIVADO"/>
    <s v="SI"/>
    <x v="0"/>
    <s v="NO"/>
    <n v="40"/>
    <s v="No"/>
    <s v="No"/>
    <n v="434729"/>
    <s v="ASALARIADO"/>
    <n v="40"/>
  </r>
  <r>
    <n v="3467"/>
    <s v="MUJER"/>
    <n v="817963.42"/>
    <s v="ASALARIADO"/>
    <s v="SECTOR PUBLICO"/>
    <s v="SI"/>
    <x v="0"/>
    <s v="NO"/>
    <n v="52"/>
    <s v="No"/>
    <s v="No"/>
    <n v="817963.42"/>
    <s v="ASALARIADO"/>
    <n v="52"/>
  </r>
  <r>
    <n v="3468"/>
    <s v="MUJER"/>
    <n v="278030"/>
    <s v="ASEGURADO VOLUNTARIO"/>
    <s v="SECTOR PRIVADO"/>
    <s v="SI"/>
    <x v="0"/>
    <s v="NO"/>
    <n v="55"/>
    <s v="No"/>
    <s v="No"/>
    <n v="278030"/>
    <s v="ASEGURADO VOLUNTARIO"/>
    <n v="55"/>
  </r>
  <r>
    <n v="3469"/>
    <s v="MUJER"/>
    <n v="400000"/>
    <s v="ASALARIADO"/>
    <s v="SECTOR PRIVADO"/>
    <s v="SI"/>
    <x v="0"/>
    <s v="NO"/>
    <n v="40"/>
    <s v="No"/>
    <s v="No"/>
    <n v="400000"/>
    <s v="ASALARIADO"/>
    <n v="40"/>
  </r>
  <r>
    <n v="3470"/>
    <s v="HOMBRE"/>
    <n v="324880"/>
    <s v="ASALARIADO"/>
    <s v="SECTOR PRIVADO"/>
    <s v="SI"/>
    <x v="0"/>
    <s v="NO"/>
    <n v="37"/>
    <s v="No"/>
    <s v="No"/>
    <n v="324880"/>
    <s v="ASALARIADO"/>
    <n v="37"/>
  </r>
  <r>
    <n v="3471"/>
    <s v="HOMBRE"/>
    <n v="427070.54"/>
    <s v="ASALARIADO"/>
    <s v="SECTOR PRIVADO"/>
    <s v="SI"/>
    <x v="1"/>
    <s v="NO"/>
    <n v="61"/>
    <s v="No"/>
    <s v="No"/>
    <n v="427070.54"/>
    <s v="ASALARIADO"/>
    <n v="61"/>
  </r>
  <r>
    <n v="3472"/>
    <s v="HOMBRE"/>
    <n v="300018"/>
    <s v="TRABAJADOR INDEPENDIENTE"/>
    <s v="SECTOR PRIVADO"/>
    <s v="SI"/>
    <x v="0"/>
    <s v="SI"/>
    <n v="47"/>
    <s v="No"/>
    <s v="No"/>
    <n v="300018"/>
    <s v="TRABAJADOR INDEPENDIENTE"/>
    <n v="47"/>
  </r>
  <r>
    <n v="3473"/>
    <s v="HOMBRE"/>
    <n v="285000"/>
    <s v="ASALARIADO"/>
    <s v="SECTOR PRIVADO"/>
    <s v="SI"/>
    <x v="1"/>
    <s v="NO"/>
    <n v="29"/>
    <s v="No"/>
    <s v="No"/>
    <n v="285000"/>
    <s v="ASALARIADO"/>
    <n v="29"/>
  </r>
  <r>
    <n v="3474"/>
    <s v="HOMBRE"/>
    <n v="383254"/>
    <s v="TRABAJADOR INDEPENDIENTE"/>
    <s v="SECTOR PRIVADO"/>
    <s v="SI"/>
    <x v="0"/>
    <s v="NO"/>
    <n v="45"/>
    <s v="No"/>
    <s v="No"/>
    <n v="383254"/>
    <s v="TRABAJADOR INDEPENDIENTE"/>
    <n v="45"/>
  </r>
  <r>
    <n v="3475"/>
    <s v="HOMBRE"/>
    <n v="299647"/>
    <s v="ASEGURADO VOLUNTARIO"/>
    <s v="SECTOR PRIVADO"/>
    <s v="SI"/>
    <x v="0"/>
    <s v="NO"/>
    <n v="82"/>
    <s v="No"/>
    <s v="No"/>
    <n v="299647"/>
    <s v="ASEGURADO VOLUNTARIO"/>
    <n v="82"/>
  </r>
  <r>
    <n v="3476"/>
    <s v="MUJER"/>
    <n v="388243.95"/>
    <s v="ASALARIADO"/>
    <s v="SECTOR PRIVADO"/>
    <s v="SI"/>
    <x v="0"/>
    <s v="NO"/>
    <n v="27"/>
    <s v="No"/>
    <s v="No"/>
    <n v="388243.95"/>
    <s v="ASALARIADO"/>
    <n v="27"/>
  </r>
  <r>
    <n v="3477"/>
    <s v="HOMBRE"/>
    <n v="403164.44"/>
    <s v="ASALARIADO"/>
    <s v="SECTOR PRIVADO"/>
    <s v="SI"/>
    <x v="0"/>
    <s v="NO"/>
    <n v="62"/>
    <s v="No"/>
    <s v="No"/>
    <n v="403164.44"/>
    <s v="ASALARIADO"/>
    <n v="62"/>
  </r>
  <r>
    <n v="3478"/>
    <s v="HOMBRE"/>
    <n v="14173194"/>
    <s v="PENSIONADOS EN SU PROPIO SISTEMA"/>
    <s v="SECTOR PUBLICO"/>
    <s v="SI"/>
    <x v="0"/>
    <s v="NO"/>
    <n v="73"/>
    <s v="Atípico"/>
    <s v="No"/>
    <n v="14173194"/>
    <s v="PENSIONADOS EN SU PROPIO SISTEMA"/>
    <n v="73"/>
  </r>
  <r>
    <n v="3479"/>
    <s v="HOMBRE"/>
    <n v="295206.84999999998"/>
    <s v="ASALARIADO"/>
    <s v="SECTOR PRIVADO"/>
    <s v="SI"/>
    <x v="0"/>
    <s v="NO"/>
    <n v="22"/>
    <s v="No"/>
    <s v="No"/>
    <n v="295206.84999999998"/>
    <s v="ASALARIADO"/>
    <n v="22"/>
  </r>
  <r>
    <n v="3480"/>
    <s v="HOMBRE"/>
    <n v="1006500"/>
    <s v="ASALARIADO"/>
    <s v="SECTOR PRIVADO"/>
    <s v="SI"/>
    <x v="0"/>
    <s v="NO"/>
    <n v="25"/>
    <s v="No"/>
    <s v="No"/>
    <n v="1006500"/>
    <s v="ASALARIADO"/>
    <n v="25"/>
  </r>
  <r>
    <n v="3481"/>
    <s v="MUJER"/>
    <n v="1314729"/>
    <s v="ASALARIADO"/>
    <s v="SECTOR PUBLICO"/>
    <s v="SI"/>
    <x v="0"/>
    <s v="NO"/>
    <n v="35"/>
    <s v="No"/>
    <s v="No"/>
    <n v="1314729"/>
    <s v="ASALARIADO"/>
    <n v="35"/>
  </r>
  <r>
    <n v="3482"/>
    <s v="MUJER"/>
    <n v="568820"/>
    <s v="ASALARIADO"/>
    <s v="SECTOR PRIVADO"/>
    <s v="SI"/>
    <x v="0"/>
    <s v="NO"/>
    <n v="28"/>
    <s v="No"/>
    <s v="No"/>
    <n v="568820"/>
    <s v="ASALARIADO"/>
    <n v="28"/>
  </r>
  <r>
    <n v="3483"/>
    <s v="HOMBRE"/>
    <n v="63720"/>
    <s v="ASALARIADO"/>
    <s v="SECTOR PRIVADO"/>
    <s v="SI"/>
    <x v="1"/>
    <s v="SI"/>
    <n v="22"/>
    <s v="No"/>
    <s v="No"/>
    <n v="63720"/>
    <s v="ASALARIADO"/>
    <n v="22"/>
  </r>
  <r>
    <n v="3484"/>
    <s v="HOMBRE"/>
    <n v="684986"/>
    <s v="ASALARIADO"/>
    <s v="SECTOR PRIVADO"/>
    <s v="SI"/>
    <x v="0"/>
    <s v="NO"/>
    <n v="44"/>
    <s v="No"/>
    <s v="No"/>
    <n v="684986"/>
    <s v="ASALARIADO"/>
    <n v="44"/>
  </r>
  <r>
    <n v="3485"/>
    <s v="HOMBRE"/>
    <n v="246000"/>
    <s v="ASALARIADO"/>
    <s v="SECTOR PRIVADO"/>
    <s v="SI"/>
    <x v="0"/>
    <s v="NO"/>
    <n v="38"/>
    <s v="No"/>
    <s v="No"/>
    <n v="246000"/>
    <s v="ASALARIADO"/>
    <n v="38"/>
  </r>
  <r>
    <n v="3486"/>
    <s v="HOMBRE"/>
    <n v="337480"/>
    <s v="TRABAJADOR INDEPENDIENTE"/>
    <s v="SECTOR PRIVADO"/>
    <s v="SI"/>
    <x v="0"/>
    <s v="NO"/>
    <n v="29"/>
    <s v="No"/>
    <s v="No"/>
    <n v="337480"/>
    <s v="TRABAJADOR INDEPENDIENTE"/>
    <n v="29"/>
  </r>
  <r>
    <n v="3487"/>
    <s v="HOMBRE"/>
    <n v="485860"/>
    <s v="TRABAJADOR INDEPENDIENTE"/>
    <s v="SECTOR PRIVADO"/>
    <s v="SI"/>
    <x v="0"/>
    <s v="NO"/>
    <n v="42"/>
    <s v="No"/>
    <s v="No"/>
    <n v="485860"/>
    <s v="TRABAJADOR INDEPENDIENTE"/>
    <n v="42"/>
  </r>
  <r>
    <n v="3488"/>
    <s v="MUJER"/>
    <n v="889137"/>
    <s v="ASALARIADO"/>
    <s v="SECTOR PUBLICO"/>
    <s v="SI"/>
    <x v="0"/>
    <s v="SI"/>
    <n v="40"/>
    <s v="No"/>
    <s v="No"/>
    <n v="889137"/>
    <s v="ASALARIADO"/>
    <n v="40"/>
  </r>
  <r>
    <n v="3489"/>
    <s v="HOMBRE"/>
    <n v="324000"/>
    <s v="ASALARIADO"/>
    <s v="SECTOR PRIVADO"/>
    <s v="SI"/>
    <x v="0"/>
    <s v="SI"/>
    <n v="55"/>
    <s v="No"/>
    <s v="No"/>
    <n v="324000"/>
    <s v="ASALARIADO"/>
    <n v="55"/>
  </r>
  <r>
    <n v="3490"/>
    <s v="MUJER"/>
    <n v="716100"/>
    <s v="ASALARIADO"/>
    <s v="SECTOR PUBLICO"/>
    <s v="SI"/>
    <x v="0"/>
    <s v="SI"/>
    <n v="29"/>
    <s v="No"/>
    <s v="No"/>
    <n v="716100"/>
    <s v="ASALARIADO"/>
    <n v="29"/>
  </r>
  <r>
    <n v="3491"/>
    <s v="HOMBRE"/>
    <n v="100000"/>
    <s v="ASALARIADO"/>
    <s v="SECTOR PRIVADO"/>
    <s v="SI"/>
    <x v="0"/>
    <s v="SI"/>
    <n v="52"/>
    <s v="No"/>
    <s v="No"/>
    <n v="100000"/>
    <s v="ASALARIADO"/>
    <n v="52"/>
  </r>
  <r>
    <n v="3492"/>
    <s v="MUJER"/>
    <n v="550234.51"/>
    <s v="ASALARIADO"/>
    <s v="SECTOR PRIVADO"/>
    <s v="SI"/>
    <x v="0"/>
    <s v="NO"/>
    <n v="41"/>
    <s v="No"/>
    <s v="No"/>
    <n v="550234.51"/>
    <s v="ASALARIADO"/>
    <n v="41"/>
  </r>
  <r>
    <n v="3493"/>
    <s v="HOMBRE"/>
    <n v="297046"/>
    <s v="ASEGURADO VOLUNTARIO"/>
    <s v="SECTOR PRIVADO"/>
    <s v="SI"/>
    <x v="0"/>
    <s v="NO"/>
    <n v="61"/>
    <s v="No"/>
    <s v="No"/>
    <n v="297046"/>
    <s v="ASEGURADO VOLUNTARIO"/>
    <n v="61"/>
  </r>
  <r>
    <n v="3494"/>
    <s v="MUJER"/>
    <n v="600000"/>
    <s v="ASALARIADO"/>
    <s v="SECTOR PRIVADO"/>
    <s v="SI"/>
    <x v="0"/>
    <s v="NO"/>
    <n v="36"/>
    <s v="No"/>
    <s v="No"/>
    <n v="600000"/>
    <s v="ASALARIADO"/>
    <n v="36"/>
  </r>
  <r>
    <n v="3495"/>
    <s v="MUJER"/>
    <n v="512783.28"/>
    <s v="ASALARIADO"/>
    <s v="SECTOR PRIVADO"/>
    <s v="SI"/>
    <x v="0"/>
    <s v="NO"/>
    <n v="26"/>
    <s v="No"/>
    <s v="No"/>
    <n v="512783.28"/>
    <s v="ASALARIADO"/>
    <n v="26"/>
  </r>
  <r>
    <n v="3496"/>
    <s v="HOMBRE"/>
    <n v="84000"/>
    <s v="ASALARIADO"/>
    <s v="SECTOR PRIVADO"/>
    <s v="SI"/>
    <x v="0"/>
    <s v="NO"/>
    <n v="56"/>
    <s v="No"/>
    <s v="No"/>
    <n v="84000"/>
    <s v="ASALARIADO"/>
    <n v="56"/>
  </r>
  <r>
    <n v="3497"/>
    <s v="MUJER"/>
    <n v="689218.5"/>
    <s v="ASALARIADO"/>
    <s v="SECTOR PUBLICO"/>
    <s v="SI"/>
    <x v="0"/>
    <s v="NO"/>
    <n v="37"/>
    <s v="No"/>
    <s v="No"/>
    <n v="689218.5"/>
    <s v="ASALARIADO"/>
    <n v="37"/>
  </r>
  <r>
    <n v="3498"/>
    <s v="MUJER"/>
    <n v="384658.4"/>
    <s v="ASALARIADO"/>
    <s v="SECTOR PRIVADO"/>
    <s v="SI"/>
    <x v="0"/>
    <s v="NO"/>
    <n v="43"/>
    <s v="No"/>
    <s v="No"/>
    <n v="384658.4"/>
    <s v="ASALARIADO"/>
    <n v="43"/>
  </r>
  <r>
    <n v="3499"/>
    <s v="HOMBRE"/>
    <n v="140000"/>
    <s v="ASALARIADO"/>
    <s v="SECTOR PRIVADO"/>
    <s v="SI"/>
    <x v="1"/>
    <s v="NO"/>
    <n v="57"/>
    <s v="No"/>
    <s v="No"/>
    <n v="140000"/>
    <s v="ASALARIADO"/>
    <n v="57"/>
  </r>
  <r>
    <n v="3500"/>
    <s v="HOMBRE"/>
    <n v="297046"/>
    <s v="TRABAJADOR INDEPENDIENTE"/>
    <s v="SECTOR PRIVADO"/>
    <s v="SI"/>
    <x v="0"/>
    <s v="SI"/>
    <n v="61"/>
    <s v="No"/>
    <s v="No"/>
    <n v="297046"/>
    <s v="TRABAJADOR INDEPENDIENTE"/>
    <n v="61"/>
  </r>
  <r>
    <n v="3501"/>
    <s v="MUJER"/>
    <n v="277753.92"/>
    <s v="ASALARIADO"/>
    <s v="SECTOR PRIVADO"/>
    <s v="SI"/>
    <x v="0"/>
    <s v="NO"/>
    <n v="20"/>
    <s v="No"/>
    <s v="No"/>
    <n v="277753.92"/>
    <s v="ASALARIADO"/>
    <n v="20"/>
  </r>
  <r>
    <n v="3502"/>
    <s v="MUJER"/>
    <n v="278030"/>
    <s v="CONVENIOS ESPECIALES DE TRABAJADORES INDEPENDIENTES"/>
    <s v="SECTOR PRIVADO"/>
    <s v="SI"/>
    <x v="0"/>
    <s v="NO"/>
    <n v="54"/>
    <s v="No"/>
    <s v="No"/>
    <n v="278030"/>
    <s v="CONVENIOS ESPECIALES DE TRABAJADORES INDEPENDIENTES"/>
    <n v="54"/>
  </r>
  <r>
    <n v="3503"/>
    <s v="HOMBRE"/>
    <n v="742483"/>
    <s v="TRABAJADOR INDEPENDIENTE"/>
    <s v="SECTOR PRIVADO"/>
    <s v="SI"/>
    <x v="0"/>
    <s v="SI"/>
    <n v="70"/>
    <s v="No"/>
    <s v="No"/>
    <n v="742483"/>
    <s v="TRABAJADOR INDEPENDIENTE"/>
    <n v="70"/>
  </r>
  <r>
    <n v="3504"/>
    <s v="HOMBRE"/>
    <n v="460800"/>
    <s v="ASALARIADO"/>
    <s v="SECTOR PUBLICO"/>
    <s v="SI"/>
    <x v="0"/>
    <s v="NO"/>
    <n v="60"/>
    <s v="No"/>
    <s v="No"/>
    <n v="460800"/>
    <s v="ASALARIADO"/>
    <n v="60"/>
  </r>
  <r>
    <n v="3505"/>
    <s v="HOMBRE"/>
    <n v="350402.66"/>
    <s v="ASALARIADO"/>
    <s v="SECTOR PRIVADO"/>
    <s v="SI"/>
    <x v="0"/>
    <s v="NO"/>
    <n v="22"/>
    <s v="No"/>
    <s v="No"/>
    <n v="350402.66"/>
    <s v="ASALARIADO"/>
    <n v="22"/>
  </r>
  <r>
    <n v="3506"/>
    <s v="HOMBRE"/>
    <n v="915119.76"/>
    <s v="ASALARIADO"/>
    <s v="SECTOR PRIVADO"/>
    <s v="SI"/>
    <x v="0"/>
    <s v="NO"/>
    <n v="37"/>
    <s v="No"/>
    <s v="No"/>
    <n v="915119.76"/>
    <s v="ASALARIADO"/>
    <n v="37"/>
  </r>
  <r>
    <n v="3507"/>
    <s v="MUJER"/>
    <n v="155242.92000000001"/>
    <s v="ASALARIADO"/>
    <s v="SECTOR PRIVADO"/>
    <s v="SI"/>
    <x v="0"/>
    <s v="NO"/>
    <n v="24"/>
    <s v="No"/>
    <s v="No"/>
    <n v="155242.92000000001"/>
    <s v="ASALARIADO"/>
    <n v="24"/>
  </r>
  <r>
    <n v="3508"/>
    <s v="MUJER"/>
    <n v="358973"/>
    <s v="ASALARIADO"/>
    <s v="SECTOR PRIVADO"/>
    <s v="SI"/>
    <x v="0"/>
    <s v="NO"/>
    <n v="24"/>
    <s v="No"/>
    <s v="No"/>
    <n v="358973"/>
    <s v="ASALARIADO"/>
    <n v="24"/>
  </r>
  <r>
    <n v="3509"/>
    <s v="HOMBRE"/>
    <n v="15000"/>
    <s v="ASALARIADO"/>
    <s v="SECTOR PRIVADO"/>
    <s v="SI"/>
    <x v="0"/>
    <s v="NO"/>
    <n v="42"/>
    <s v="No"/>
    <s v="No"/>
    <n v="15000"/>
    <s v="ASALARIADO"/>
    <n v="42"/>
  </r>
  <r>
    <n v="3510"/>
    <s v="HOMBRE"/>
    <n v="403612.34"/>
    <s v="ASALARIADO"/>
    <s v="SECTOR PRIVADO"/>
    <s v="SI"/>
    <x v="0"/>
    <s v="NO"/>
    <n v="37"/>
    <s v="No"/>
    <s v="No"/>
    <n v="403612.34"/>
    <s v="ASALARIADO"/>
    <n v="37"/>
  </r>
  <r>
    <n v="3511"/>
    <s v="MUJER"/>
    <n v="702145.6"/>
    <s v="ASALARIADO"/>
    <s v="SECTOR PUBLICO"/>
    <s v="SI"/>
    <x v="0"/>
    <s v="NO"/>
    <n v="35"/>
    <s v="No"/>
    <s v="No"/>
    <n v="702145.6"/>
    <s v="ASALARIADO"/>
    <n v="35"/>
  </r>
  <r>
    <n v="3512"/>
    <s v="HOMBRE"/>
    <n v="540982.97"/>
    <s v="ASALARIADO"/>
    <s v="SECTOR PUBLICO"/>
    <s v="SI"/>
    <x v="0"/>
    <s v="NO"/>
    <n v="29"/>
    <s v="No"/>
    <s v="No"/>
    <n v="540982.97"/>
    <s v="ASALARIADO"/>
    <n v="29"/>
  </r>
  <r>
    <n v="3513"/>
    <s v="HOMBRE"/>
    <n v="399945.97"/>
    <s v="PENSIONADOS EN SU PROPIO SISTEMA"/>
    <s v="SECTOR PUBLICO"/>
    <s v="SI"/>
    <x v="0"/>
    <s v="NO"/>
    <n v="92"/>
    <s v="No"/>
    <s v="No"/>
    <n v="399945.97"/>
    <s v="PENSIONADOS EN SU PROPIO SISTEMA"/>
    <n v="92"/>
  </r>
  <r>
    <n v="3514"/>
    <s v="HOMBRE"/>
    <n v="470000"/>
    <s v="ASALARIADO"/>
    <s v="SECTOR PRIVADO"/>
    <s v="SI"/>
    <x v="0"/>
    <s v="NO"/>
    <n v="39"/>
    <s v="No"/>
    <s v="No"/>
    <n v="470000"/>
    <s v="ASALARIADO"/>
    <n v="39"/>
  </r>
  <r>
    <n v="3515"/>
    <s v="HOMBRE"/>
    <n v="514062"/>
    <s v="TRABAJADOR INDEPENDIENTE"/>
    <s v="SECTOR PRIVADO"/>
    <s v="SI"/>
    <x v="0"/>
    <s v="SI"/>
    <n v="62"/>
    <s v="No"/>
    <s v="No"/>
    <n v="514062"/>
    <s v="TRABAJADOR INDEPENDIENTE"/>
    <n v="62"/>
  </r>
  <r>
    <n v="3516"/>
    <s v="MUJER"/>
    <n v="278030"/>
    <s v="CONVENIOS ESPECIALES DE TRABAJADORES INDEPENDIENTES"/>
    <s v="SECTOR PRIVADO"/>
    <s v="SI"/>
    <x v="0"/>
    <s v="NO"/>
    <n v="69"/>
    <s v="No"/>
    <s v="No"/>
    <n v="278030"/>
    <s v="CONVENIOS ESPECIALES DE TRABAJADORES INDEPENDIENTES"/>
    <n v="69"/>
  </r>
  <r>
    <n v="3517"/>
    <s v="MUJER"/>
    <n v="331181"/>
    <s v="TRABAJADOR INDEPENDIENTE"/>
    <s v="SECTOR PRIVADO"/>
    <s v="SI"/>
    <x v="0"/>
    <s v="NO"/>
    <n v="59"/>
    <s v="No"/>
    <s v="No"/>
    <n v="331181"/>
    <s v="TRABAJADOR INDEPENDIENTE"/>
    <n v="59"/>
  </r>
  <r>
    <n v="3518"/>
    <s v="HOMBRE"/>
    <n v="1516000"/>
    <s v="ASALARIADO"/>
    <s v="SECTOR PRIVADO"/>
    <s v="SI"/>
    <x v="0"/>
    <s v="NO"/>
    <n v="32"/>
    <s v="No"/>
    <s v="No"/>
    <n v="1516000"/>
    <s v="ASALARIADO"/>
    <n v="32"/>
  </r>
  <r>
    <n v="3519"/>
    <s v="MUJER"/>
    <n v="298821"/>
    <s v="ASEGURADO VOLUNTARIO"/>
    <s v="SECTOR PRIVADO"/>
    <s v="SI"/>
    <x v="0"/>
    <s v="NO"/>
    <n v="47"/>
    <s v="No"/>
    <s v="No"/>
    <n v="298821"/>
    <s v="ASEGURADO VOLUNTARIO"/>
    <n v="47"/>
  </r>
  <r>
    <n v="3520"/>
    <s v="HOMBRE"/>
    <n v="550000"/>
    <s v="ASALARIADO"/>
    <s v="SECTOR PRIVADO"/>
    <s v="SI"/>
    <x v="1"/>
    <s v="NO"/>
    <n v="31"/>
    <s v="No"/>
    <s v="No"/>
    <n v="550000"/>
    <s v="ASALARIADO"/>
    <n v="31"/>
  </r>
  <r>
    <n v="3521"/>
    <s v="MUJER"/>
    <n v="1941122"/>
    <s v="ASALARIADO"/>
    <s v="SECTOR PRIVADO"/>
    <s v="SI"/>
    <x v="0"/>
    <s v="NO"/>
    <n v="35"/>
    <s v="No"/>
    <s v="No"/>
    <n v="1941122"/>
    <s v="ASALARIADO"/>
    <n v="35"/>
  </r>
  <r>
    <n v="3522"/>
    <s v="HOMBRE"/>
    <n v="520421"/>
    <s v="TRABAJADOR INDEPENDIENTE"/>
    <s v="SECTOR PRIVADO"/>
    <s v="SI"/>
    <x v="0"/>
    <s v="SI"/>
    <n v="58"/>
    <s v="No"/>
    <s v="No"/>
    <n v="520421"/>
    <s v="TRABAJADOR INDEPENDIENTE"/>
    <n v="58"/>
  </r>
  <r>
    <n v="3523"/>
    <s v="MUJER"/>
    <n v="266312.05"/>
    <s v="ASALARIADO"/>
    <s v="SECTOR PRIVADO"/>
    <s v="SI"/>
    <x v="0"/>
    <s v="NO"/>
    <n v="21"/>
    <s v="No"/>
    <s v="No"/>
    <n v="266312.05"/>
    <s v="ASALARIADO"/>
    <n v="21"/>
  </r>
  <r>
    <n v="3524"/>
    <s v="HOMBRE"/>
    <n v="2743997"/>
    <s v="ASALARIADO"/>
    <s v="SECTOR PRIVADO"/>
    <s v="SI"/>
    <x v="0"/>
    <s v="NO"/>
    <n v="45"/>
    <s v="Atípico"/>
    <s v="No"/>
    <n v="2743997"/>
    <s v="ASALARIADO"/>
    <n v="45"/>
  </r>
  <r>
    <n v="3525"/>
    <s v="MUJER"/>
    <n v="1125734.83"/>
    <s v="ASALARIADO"/>
    <s v="SECTOR PUBLICO"/>
    <s v="SI"/>
    <x v="0"/>
    <s v="NO"/>
    <n v="47"/>
    <s v="No"/>
    <s v="No"/>
    <n v="1125734.83"/>
    <s v="ASALARIADO"/>
    <n v="47"/>
  </r>
  <r>
    <n v="3526"/>
    <s v="HOMBRE"/>
    <n v="298270"/>
    <s v="ASALARIADO"/>
    <s v="SECTOR PRIVADO"/>
    <s v="SI"/>
    <x v="0"/>
    <s v="NO"/>
    <n v="25"/>
    <s v="No"/>
    <s v="No"/>
    <n v="298270"/>
    <s v="ASALARIADO"/>
    <n v="25"/>
  </r>
  <r>
    <n v="3527"/>
    <s v="HOMBRE"/>
    <n v="266400"/>
    <s v="ASALARIADO"/>
    <s v="SECTOR PRIVADO"/>
    <s v="SI"/>
    <x v="0"/>
    <s v="SI"/>
    <n v="36"/>
    <s v="No"/>
    <s v="No"/>
    <n v="266400"/>
    <s v="ASALARIADO"/>
    <n v="36"/>
  </r>
  <r>
    <n v="3528"/>
    <s v="HOMBRE"/>
    <n v="297046"/>
    <s v="TRABAJADOR INDEPENDIENTE"/>
    <s v="SECTOR PRIVADO"/>
    <s v="SI"/>
    <x v="0"/>
    <s v="NO"/>
    <n v="57"/>
    <s v="No"/>
    <s v="No"/>
    <n v="297046"/>
    <s v="TRABAJADOR INDEPENDIENTE"/>
    <n v="57"/>
  </r>
  <r>
    <n v="3529"/>
    <s v="HOMBRE"/>
    <n v="103000"/>
    <s v="ASALARIADO"/>
    <s v="SECTOR PRIVADO"/>
    <s v="SI"/>
    <x v="1"/>
    <s v="SI"/>
    <n v="37"/>
    <s v="No"/>
    <s v="No"/>
    <n v="103000"/>
    <s v="ASALARIADO"/>
    <n v="37"/>
  </r>
  <r>
    <n v="3530"/>
    <s v="HOMBRE"/>
    <n v="746762"/>
    <s v="ASALARIADO"/>
    <s v="SECTOR PUBLICO"/>
    <s v="SI"/>
    <x v="0"/>
    <s v="NO"/>
    <n v="33"/>
    <s v="No"/>
    <s v="No"/>
    <n v="746762"/>
    <s v="ASALARIADO"/>
    <n v="33"/>
  </r>
  <r>
    <n v="3531"/>
    <s v="HOMBRE"/>
    <n v="312000"/>
    <s v="ASALARIADO"/>
    <s v="SECTOR PRIVADO"/>
    <s v="SI"/>
    <x v="0"/>
    <s v="SI"/>
    <n v="39"/>
    <s v="No"/>
    <s v="No"/>
    <n v="312000"/>
    <s v="ASALARIADO"/>
    <n v="39"/>
  </r>
  <r>
    <n v="3532"/>
    <s v="MUJER"/>
    <n v="302470"/>
    <s v="ASEGURADO VOLUNTARIO"/>
    <s v="SECTOR PRIVADO"/>
    <s v="SI"/>
    <x v="1"/>
    <s v="NO"/>
    <n v="28"/>
    <s v="No"/>
    <s v="No"/>
    <n v="302470"/>
    <s v="ASEGURADO VOLUNTARIO"/>
    <n v="28"/>
  </r>
  <r>
    <n v="3533"/>
    <s v="HOMBRE"/>
    <n v="242811.62"/>
    <s v="PENSIONADOS EN SU PROPIO SISTEMA"/>
    <s v="SECTOR PUBLICO"/>
    <s v="SI"/>
    <x v="0"/>
    <s v="NO"/>
    <n v="67"/>
    <s v="No"/>
    <s v="No"/>
    <n v="242811.62"/>
    <s v="PENSIONADOS EN SU PROPIO SISTEMA"/>
    <n v="67"/>
  </r>
  <r>
    <n v="3534"/>
    <s v="MUJER"/>
    <n v="510544"/>
    <s v="ASALARIADO"/>
    <s v="SECTOR PRIVADO"/>
    <s v="SI"/>
    <x v="0"/>
    <s v="NO"/>
    <n v="39"/>
    <s v="No"/>
    <s v="No"/>
    <n v="510544"/>
    <s v="ASALARIADO"/>
    <n v="39"/>
  </r>
  <r>
    <n v="3535"/>
    <s v="HOMBRE"/>
    <n v="639148"/>
    <s v="TRABAJADOR INDEPENDIENTE"/>
    <s v="SECTOR PRIVADO"/>
    <s v="SI"/>
    <x v="0"/>
    <s v="NO"/>
    <n v="73"/>
    <s v="No"/>
    <s v="No"/>
    <n v="639148"/>
    <s v="TRABAJADOR INDEPENDIENTE"/>
    <n v="73"/>
  </r>
  <r>
    <n v="3536"/>
    <s v="HOMBRE"/>
    <n v="417679"/>
    <s v="TRABAJADOR INDEPENDIENTE"/>
    <s v="SECTOR PRIVADO"/>
    <s v="SI"/>
    <x v="0"/>
    <s v="SI"/>
    <n v="47"/>
    <s v="No"/>
    <s v="No"/>
    <n v="417679"/>
    <s v="TRABAJADOR INDEPENDIENTE"/>
    <n v="47"/>
  </r>
  <r>
    <n v="3537"/>
    <s v="MUJER"/>
    <n v="283144"/>
    <s v="ASALARIADO"/>
    <s v="SECTOR PRIVADO"/>
    <s v="SI"/>
    <x v="0"/>
    <s v="NO"/>
    <n v="38"/>
    <s v="No"/>
    <s v="No"/>
    <n v="283144"/>
    <s v="ASALARIADO"/>
    <n v="38"/>
  </r>
  <r>
    <n v="3538"/>
    <s v="HOMBRE"/>
    <n v="468729"/>
    <s v="ASALARIADO"/>
    <s v="SECTOR PUBLICO"/>
    <s v="SI"/>
    <x v="0"/>
    <s v="NO"/>
    <n v="39"/>
    <s v="No"/>
    <s v="No"/>
    <n v="468729"/>
    <s v="ASALARIADO"/>
    <n v="39"/>
  </r>
  <r>
    <n v="3539"/>
    <s v="HOMBRE"/>
    <n v="413858.99"/>
    <s v="ASALARIADO"/>
    <s v="SECTOR PRIVADO"/>
    <s v="SI"/>
    <x v="0"/>
    <s v="SI"/>
    <n v="60"/>
    <s v="No"/>
    <s v="No"/>
    <n v="413858.99"/>
    <s v="ASALARIADO"/>
    <n v="60"/>
  </r>
  <r>
    <n v="3540"/>
    <s v="HOMBRE"/>
    <n v="585136.5"/>
    <s v="ASALARIADO"/>
    <s v="SECTOR PUBLICO"/>
    <s v="SI"/>
    <x v="0"/>
    <s v="NO"/>
    <n v="30"/>
    <s v="No"/>
    <s v="No"/>
    <n v="585136.5"/>
    <s v="ASALARIADO"/>
    <n v="30"/>
  </r>
  <r>
    <n v="3541"/>
    <s v="MUJER"/>
    <n v="11900"/>
    <s v="ASALARIADO"/>
    <s v="SECTOR PRIVADO"/>
    <s v="SI"/>
    <x v="0"/>
    <s v="NO"/>
    <n v="45"/>
    <s v="No"/>
    <s v="No"/>
    <n v="11900"/>
    <s v="ASALARIADO"/>
    <n v="45"/>
  </r>
  <r>
    <n v="3542"/>
    <s v="HOMBRE"/>
    <n v="371501"/>
    <s v="ASALARIADO"/>
    <s v="SECTOR PRIVADO"/>
    <s v="SI"/>
    <x v="1"/>
    <s v="NO"/>
    <n v="59"/>
    <s v="No"/>
    <s v="No"/>
    <n v="371501"/>
    <s v="ASALARIADO"/>
    <n v="59"/>
  </r>
  <r>
    <n v="3543"/>
    <s v="HOMBRE"/>
    <n v="639148"/>
    <s v="TRABAJADOR INDEPENDIENTE"/>
    <s v="SECTOR PRIVADO"/>
    <s v="SI"/>
    <x v="0"/>
    <s v="SI"/>
    <n v="66"/>
    <s v="No"/>
    <s v="No"/>
    <n v="639148"/>
    <s v="TRABAJADOR INDEPENDIENTE"/>
    <n v="66"/>
  </r>
  <r>
    <n v="3544"/>
    <s v="MUJER"/>
    <n v="707308.6"/>
    <s v="ASALARIADO"/>
    <s v="SECTOR PRIVADO"/>
    <s v="SI"/>
    <x v="0"/>
    <s v="NO"/>
    <n v="36"/>
    <s v="No"/>
    <s v="No"/>
    <n v="707308.6"/>
    <s v="ASALARIADO"/>
    <n v="36"/>
  </r>
  <r>
    <n v="3545"/>
    <s v="HOMBRE"/>
    <n v="573826"/>
    <s v="ASEGURADO VOLUNTARIO"/>
    <s v="SECTOR PRIVADO"/>
    <s v="SI"/>
    <x v="1"/>
    <s v="NO"/>
    <n v="38"/>
    <s v="No"/>
    <s v="No"/>
    <n v="573826"/>
    <s v="ASEGURADO VOLUNTARIO"/>
    <n v="38"/>
  </r>
  <r>
    <n v="3546"/>
    <s v="MUJER"/>
    <n v="1355000"/>
    <s v="ASALARIADO"/>
    <s v="SECTOR PRIVADO"/>
    <s v="SI"/>
    <x v="0"/>
    <s v="NO"/>
    <n v="43"/>
    <s v="No"/>
    <s v="No"/>
    <n v="1355000"/>
    <s v="ASALARIADO"/>
    <n v="43"/>
  </r>
  <r>
    <n v="3547"/>
    <s v="MUJER"/>
    <n v="1414474"/>
    <s v="PENSIONADOS EN SU PROPIO SISTEMA"/>
    <s v="SECTOR PUBLICO"/>
    <s v="SI"/>
    <x v="0"/>
    <s v="NO"/>
    <n v="56"/>
    <s v="No"/>
    <s v="No"/>
    <n v="1414474"/>
    <s v="PENSIONADOS EN SU PROPIO SISTEMA"/>
    <n v="56"/>
  </r>
  <r>
    <n v="3548"/>
    <s v="HOMBRE"/>
    <n v="297280"/>
    <s v="ASEGURADO VOLUNTARIO"/>
    <s v="SECTOR PRIVADO"/>
    <s v="SI"/>
    <x v="0"/>
    <s v="NO"/>
    <n v="64"/>
    <s v="No"/>
    <s v="No"/>
    <n v="297280"/>
    <s v="ASEGURADO VOLUNTARIO"/>
    <n v="64"/>
  </r>
  <r>
    <n v="3549"/>
    <s v="MUJER"/>
    <n v="542430"/>
    <s v="ASALARIADO"/>
    <s v="SECTOR PRIVADO"/>
    <s v="SI"/>
    <x v="0"/>
    <s v="NO"/>
    <n v="29"/>
    <s v="No"/>
    <s v="No"/>
    <n v="542430"/>
    <s v="ASALARIADO"/>
    <n v="29"/>
  </r>
  <r>
    <n v="3550"/>
    <s v="HOMBRE"/>
    <n v="1186247.24"/>
    <s v="ASALARIADO"/>
    <s v="SECTOR PRIVADO"/>
    <s v="SI"/>
    <x v="0"/>
    <s v="NO"/>
    <n v="58"/>
    <s v="No"/>
    <s v="No"/>
    <n v="1186247.24"/>
    <s v="ASALARIADO"/>
    <n v="58"/>
  </r>
  <r>
    <n v="3551"/>
    <s v="MUJER"/>
    <n v="495975"/>
    <s v="TRABAJADOR INDEPENDIENTE"/>
    <s v="SECTOR PRIVADO"/>
    <s v="SI"/>
    <x v="0"/>
    <s v="SI"/>
    <n v="56"/>
    <s v="No"/>
    <s v="No"/>
    <n v="495975"/>
    <s v="TRABAJADOR INDEPENDIENTE"/>
    <n v="56"/>
  </r>
  <r>
    <n v="3552"/>
    <s v="HOMBRE"/>
    <n v="490122"/>
    <s v="TRABAJADOR INDEPENDIENTE"/>
    <s v="SECTOR PRIVADO"/>
    <s v="SI"/>
    <x v="1"/>
    <s v="SI"/>
    <n v="45"/>
    <s v="No"/>
    <s v="No"/>
    <n v="490122"/>
    <s v="TRABAJADOR INDEPENDIENTE"/>
    <n v="45"/>
  </r>
  <r>
    <n v="3553"/>
    <s v="MUJER"/>
    <n v="358000"/>
    <s v="ASALARIADO"/>
    <s v="SECTOR PRIVADO"/>
    <s v="SI"/>
    <x v="0"/>
    <s v="SI"/>
    <n v="35"/>
    <s v="No"/>
    <s v="No"/>
    <n v="358000"/>
    <s v="ASALARIADO"/>
    <n v="35"/>
  </r>
  <r>
    <n v="3554"/>
    <s v="MUJER"/>
    <n v="233615"/>
    <s v="ASALARIADO"/>
    <s v="SECTOR PRIVADO"/>
    <s v="SI"/>
    <x v="0"/>
    <s v="NO"/>
    <n v="20"/>
    <s v="No"/>
    <s v="No"/>
    <n v="233615"/>
    <s v="ASALARIADO"/>
    <n v="20"/>
  </r>
  <r>
    <n v="3555"/>
    <s v="HOMBRE"/>
    <n v="540287.05000000005"/>
    <s v="ASALARIADO"/>
    <s v="SECTOR PRIVADO"/>
    <s v="SI"/>
    <x v="0"/>
    <s v="NO"/>
    <n v="40"/>
    <s v="No"/>
    <s v="No"/>
    <n v="540287.05000000005"/>
    <s v="ASALARIADO"/>
    <n v="40"/>
  </r>
  <r>
    <n v="3556"/>
    <s v="MUJER"/>
    <n v="862543.82"/>
    <s v="ASALARIADO"/>
    <s v="SECTOR PUBLICO"/>
    <s v="SI"/>
    <x v="0"/>
    <s v="NO"/>
    <n v="37"/>
    <s v="No"/>
    <s v="No"/>
    <n v="862543.82"/>
    <s v="ASALARIADO"/>
    <n v="37"/>
  </r>
  <r>
    <n v="3557"/>
    <s v="HOMBRE"/>
    <n v="331181"/>
    <s v="TRABAJADOR INDEPENDIENTE"/>
    <s v="SECTOR PRIVADO"/>
    <s v="SI"/>
    <x v="0"/>
    <s v="SI"/>
    <n v="51"/>
    <s v="No"/>
    <s v="No"/>
    <n v="331181"/>
    <s v="TRABAJADOR INDEPENDIENTE"/>
    <n v="51"/>
  </r>
  <r>
    <n v="3558"/>
    <s v="MUJER"/>
    <n v="4805416.75"/>
    <s v="ASALARIADO"/>
    <s v="SECTOR PUBLICO"/>
    <s v="SI"/>
    <x v="0"/>
    <s v="NO"/>
    <n v="60"/>
    <s v="Atípico"/>
    <s v="No"/>
    <n v="4805416.75"/>
    <s v="ASALARIADO"/>
    <n v="60"/>
  </r>
  <r>
    <n v="3559"/>
    <s v="HOMBRE"/>
    <n v="857231"/>
    <s v="ASALARIADO"/>
    <s v="SECTOR PRIVADO"/>
    <s v="SI"/>
    <x v="0"/>
    <s v="NO"/>
    <n v="35"/>
    <s v="No"/>
    <s v="No"/>
    <n v="857231"/>
    <s v="ASALARIADO"/>
    <n v="35"/>
  </r>
  <r>
    <n v="3560"/>
    <s v="MUJER"/>
    <n v="297050"/>
    <s v="ASEGURADO VOLUNTARIO"/>
    <s v="SECTOR PRIVADO"/>
    <s v="NO"/>
    <x v="0"/>
    <s v="SI"/>
    <n v="27"/>
    <s v="No"/>
    <s v="No"/>
    <n v="297050"/>
    <s v="ASEGURADO VOLUNTARIO"/>
    <n v="27"/>
  </r>
  <r>
    <n v="3561"/>
    <s v="MUJER"/>
    <n v="541045"/>
    <s v="ASALARIADO"/>
    <s v="SECTOR PRIVADO"/>
    <s v="SI"/>
    <x v="0"/>
    <s v="NO"/>
    <n v="28"/>
    <s v="No"/>
    <s v="No"/>
    <n v="541045"/>
    <s v="ASALARIADO"/>
    <n v="28"/>
  </r>
  <r>
    <n v="3562"/>
    <s v="HOMBRE"/>
    <n v="623822"/>
    <s v="ASALARIADO"/>
    <s v="SECTOR PRIVADO"/>
    <s v="SI"/>
    <x v="0"/>
    <s v="NO"/>
    <n v="27"/>
    <s v="No"/>
    <s v="No"/>
    <n v="623822"/>
    <s v="ASALARIADO"/>
    <n v="27"/>
  </r>
  <r>
    <n v="3563"/>
    <s v="HOMBRE"/>
    <n v="476987"/>
    <s v="TRABAJADOR INDEPENDIENTE"/>
    <s v="SECTOR PRIVADO"/>
    <s v="SI"/>
    <x v="0"/>
    <s v="NO"/>
    <n v="52"/>
    <s v="No"/>
    <s v="No"/>
    <n v="476987"/>
    <s v="TRABAJADOR INDEPENDIENTE"/>
    <n v="52"/>
  </r>
  <r>
    <n v="3564"/>
    <s v="HOMBRE"/>
    <n v="1976257"/>
    <s v="ASALARIADO"/>
    <s v="SECTOR PUBLICO"/>
    <s v="SI"/>
    <x v="0"/>
    <s v="NO"/>
    <n v="56"/>
    <s v="No"/>
    <s v="No"/>
    <n v="1976257"/>
    <s v="ASALARIADO"/>
    <n v="56"/>
  </r>
  <r>
    <n v="3565"/>
    <s v="MUJER"/>
    <n v="361783"/>
    <s v="ASEGURADO VOLUNTARIO"/>
    <s v="SECTOR PRIVADO"/>
    <s v="SI"/>
    <x v="0"/>
    <s v="SI"/>
    <n v="52"/>
    <s v="No"/>
    <s v="No"/>
    <n v="361783"/>
    <s v="ASEGURADO VOLUNTARIO"/>
    <n v="52"/>
  </r>
  <r>
    <n v="3566"/>
    <s v="HOMBRE"/>
    <n v="279985.18"/>
    <s v="ASALARIADO"/>
    <s v="SECTOR PRIVADO"/>
    <s v="SI"/>
    <x v="0"/>
    <s v="NO"/>
    <n v="37"/>
    <s v="No"/>
    <s v="No"/>
    <n v="279985.18"/>
    <s v="ASALARIADO"/>
    <n v="37"/>
  </r>
  <r>
    <n v="3567"/>
    <s v="HOMBRE"/>
    <n v="380000"/>
    <s v="ASALARIADO"/>
    <s v="SECTOR PRIVADO"/>
    <s v="SI"/>
    <x v="0"/>
    <s v="NO"/>
    <n v="32"/>
    <s v="No"/>
    <s v="No"/>
    <n v="380000"/>
    <s v="ASALARIADO"/>
    <n v="32"/>
  </r>
  <r>
    <n v="3568"/>
    <s v="HOMBRE"/>
    <n v="4102647.12"/>
    <s v="ASALARIADO"/>
    <s v="SECTOR PRIVADO"/>
    <s v="SI"/>
    <x v="0"/>
    <s v="NO"/>
    <n v="34"/>
    <s v="Atípico"/>
    <s v="No"/>
    <n v="4102647.12"/>
    <s v="ASALARIADO"/>
    <n v="34"/>
  </r>
  <r>
    <n v="3569"/>
    <s v="MUJER"/>
    <n v="413618.8"/>
    <s v="ASALARIADO"/>
    <s v="SECTOR PRIVADO"/>
    <s v="SI"/>
    <x v="0"/>
    <s v="NO"/>
    <n v="35"/>
    <s v="No"/>
    <s v="No"/>
    <n v="413618.8"/>
    <s v="ASALARIADO"/>
    <n v="35"/>
  </r>
  <r>
    <n v="3570"/>
    <s v="HOMBRE"/>
    <n v="295477"/>
    <s v="ASALARIADO"/>
    <s v="SECTOR PUBLICO"/>
    <s v="SI"/>
    <x v="0"/>
    <s v="NO"/>
    <n v="28"/>
    <s v="No"/>
    <s v="No"/>
    <n v="295477"/>
    <s v="ASALARIADO"/>
    <n v="28"/>
  </r>
  <r>
    <n v="3571"/>
    <s v="HOMBRE"/>
    <n v="300018"/>
    <s v="TRABAJADOR INDEPENDIENTE"/>
    <s v="SECTOR PRIVADO"/>
    <s v="SI"/>
    <x v="0"/>
    <s v="NO"/>
    <n v="61"/>
    <s v="No"/>
    <s v="No"/>
    <n v="300018"/>
    <s v="TRABAJADOR INDEPENDIENTE"/>
    <n v="61"/>
  </r>
  <r>
    <n v="3572"/>
    <s v="HOMBRE"/>
    <n v="1700000"/>
    <s v="ASALARIADO"/>
    <s v="SECTOR PRIVADO"/>
    <s v="SI"/>
    <x v="0"/>
    <s v="NO"/>
    <n v="45"/>
    <s v="No"/>
    <s v="No"/>
    <n v="1700000"/>
    <s v="ASALARIADO"/>
    <n v="45"/>
  </r>
  <r>
    <n v="3573"/>
    <s v="MUJER"/>
    <n v="1260977.05"/>
    <s v="ASALARIADO"/>
    <s v="SECTOR PUBLICO"/>
    <s v="SI"/>
    <x v="0"/>
    <s v="NO"/>
    <n v="38"/>
    <s v="No"/>
    <s v="No"/>
    <n v="1260977.05"/>
    <s v="ASALARIADO"/>
    <n v="38"/>
  </r>
  <r>
    <n v="3574"/>
    <s v="HOMBRE"/>
    <n v="885053.25"/>
    <s v="ASALARIADO"/>
    <s v="SECTOR PUBLICO"/>
    <s v="SI"/>
    <x v="0"/>
    <s v="NO"/>
    <n v="35"/>
    <s v="No"/>
    <s v="No"/>
    <n v="885053.25"/>
    <s v="ASALARIADO"/>
    <n v="35"/>
  </r>
  <r>
    <n v="3575"/>
    <s v="MUJER"/>
    <n v="722010.7"/>
    <s v="ASALARIADO"/>
    <s v="SECTOR PUBLICO"/>
    <s v="SI"/>
    <x v="0"/>
    <s v="NO"/>
    <n v="36"/>
    <s v="No"/>
    <s v="No"/>
    <n v="722010.7"/>
    <s v="ASALARIADO"/>
    <n v="36"/>
  </r>
  <r>
    <n v="3576"/>
    <s v="HOMBRE"/>
    <n v="413166"/>
    <s v="ASALARIADO"/>
    <s v="SECTOR PRIVADO"/>
    <s v="SI"/>
    <x v="0"/>
    <s v="NO"/>
    <n v="49"/>
    <s v="No"/>
    <s v="No"/>
    <n v="413166"/>
    <s v="ASALARIADO"/>
    <n v="49"/>
  </r>
  <r>
    <n v="3577"/>
    <s v="MUJER"/>
    <n v="356455"/>
    <s v="TRABAJADOR INDEPENDIENTE"/>
    <s v="SECTOR PRIVADO"/>
    <s v="SI"/>
    <x v="1"/>
    <s v="SI"/>
    <n v="52"/>
    <s v="No"/>
    <s v="No"/>
    <n v="356455"/>
    <s v="TRABAJADOR INDEPENDIENTE"/>
    <n v="52"/>
  </r>
  <r>
    <n v="3578"/>
    <s v="MUJER"/>
    <n v="300000"/>
    <s v="ASALARIADO"/>
    <s v="SECTOR PRIVADO"/>
    <s v="SI"/>
    <x v="1"/>
    <s v="NO"/>
    <n v="41"/>
    <s v="No"/>
    <s v="No"/>
    <n v="300000"/>
    <s v="ASALARIADO"/>
    <n v="41"/>
  </r>
  <r>
    <n v="3579"/>
    <s v="MUJER"/>
    <n v="1642647"/>
    <s v="PENSIONADOS EN SU PROPIO SISTEMA"/>
    <s v="SECTOR PUBLICO"/>
    <s v="SI"/>
    <x v="0"/>
    <s v="NO"/>
    <n v="59"/>
    <s v="No"/>
    <s v="No"/>
    <n v="1642647"/>
    <s v="PENSIONADOS EN SU PROPIO SISTEMA"/>
    <n v="59"/>
  </r>
  <r>
    <n v="3580"/>
    <s v="HOMBRE"/>
    <n v="200000"/>
    <s v="ASALARIADO"/>
    <s v="SECTOR PRIVADO"/>
    <s v="SI"/>
    <x v="0"/>
    <s v="SI"/>
    <n v="30"/>
    <s v="No"/>
    <s v="No"/>
    <n v="200000"/>
    <s v="ASALARIADO"/>
    <n v="30"/>
  </r>
  <r>
    <n v="3581"/>
    <s v="HOMBRE"/>
    <n v="278030"/>
    <s v="CONVENIOS ESPECIALES DE TRABAJADORES INDEPENDIENTES"/>
    <s v="SECTOR PRIVADO"/>
    <s v="SI"/>
    <x v="0"/>
    <s v="NO"/>
    <n v="35"/>
    <s v="No"/>
    <s v="No"/>
    <n v="278030"/>
    <s v="CONVENIOS ESPECIALES DE TRABAJADORES INDEPENDIENTES"/>
    <n v="35"/>
  </r>
  <r>
    <n v="3582"/>
    <s v="HOMBRE"/>
    <n v="1184243"/>
    <s v="ASALARIADO"/>
    <s v="SECTOR PUBLICO"/>
    <s v="SI"/>
    <x v="0"/>
    <s v="SI"/>
    <n v="37"/>
    <s v="No"/>
    <s v="No"/>
    <n v="1184243"/>
    <s v="ASALARIADO"/>
    <n v="37"/>
  </r>
  <r>
    <n v="3583"/>
    <s v="MUJER"/>
    <n v="1586732.18"/>
    <s v="ASALARIADO"/>
    <s v="SECTOR PUBLICO"/>
    <s v="SI"/>
    <x v="0"/>
    <s v="NO"/>
    <n v="70"/>
    <s v="No"/>
    <s v="No"/>
    <n v="1586732.18"/>
    <s v="ASALARIADO"/>
    <n v="70"/>
  </r>
  <r>
    <n v="3584"/>
    <s v="HOMBRE"/>
    <n v="100000"/>
    <s v="ASALARIADO"/>
    <s v="SECTOR PRIVADO"/>
    <s v="SI"/>
    <x v="0"/>
    <s v="SI"/>
    <n v="41"/>
    <s v="No"/>
    <s v="No"/>
    <n v="100000"/>
    <s v="ASALARIADO"/>
    <n v="41"/>
  </r>
  <r>
    <n v="3585"/>
    <s v="HOMBRE"/>
    <n v="1198242.1599999999"/>
    <s v="ASALARIADO"/>
    <s v="SECTOR PRIVADO"/>
    <s v="SI"/>
    <x v="0"/>
    <s v="NO"/>
    <n v="28"/>
    <s v="No"/>
    <s v="No"/>
    <n v="1198242.1599999999"/>
    <s v="ASALARIADO"/>
    <n v="28"/>
  </r>
  <r>
    <n v="3586"/>
    <s v="HOMBRE"/>
    <n v="470162.5"/>
    <s v="ASALARIADO"/>
    <s v="SECTOR PRIVADO"/>
    <s v="SI"/>
    <x v="0"/>
    <s v="NO"/>
    <n v="43"/>
    <s v="No"/>
    <s v="No"/>
    <n v="470162.5"/>
    <s v="ASALARIADO"/>
    <n v="43"/>
  </r>
  <r>
    <n v="3587"/>
    <s v="HOMBRE"/>
    <n v="300018"/>
    <s v="TRABAJADOR INDEPENDIENTE"/>
    <s v="SECTOR PRIVADO"/>
    <s v="SI"/>
    <x v="0"/>
    <s v="SI"/>
    <n v="51"/>
    <s v="No"/>
    <s v="No"/>
    <n v="300018"/>
    <s v="TRABAJADOR INDEPENDIENTE"/>
    <n v="51"/>
  </r>
  <r>
    <n v="3588"/>
    <s v="MUJER"/>
    <n v="671005"/>
    <s v="ASALARIADO"/>
    <s v="SECTOR PRIVADO"/>
    <s v="SI"/>
    <x v="0"/>
    <s v="SI"/>
    <n v="30"/>
    <s v="No"/>
    <s v="No"/>
    <n v="671005"/>
    <s v="ASALARIADO"/>
    <n v="30"/>
  </r>
  <r>
    <n v="3589"/>
    <s v="HOMBRE"/>
    <n v="278030"/>
    <s v="CONVENIOS ESPECIALES DE TRABAJADORES INDEPENDIENTES"/>
    <s v="SECTOR PRIVADO"/>
    <s v="SI"/>
    <x v="0"/>
    <s v="NO"/>
    <n v="50"/>
    <s v="No"/>
    <s v="No"/>
    <n v="278030"/>
    <s v="CONVENIOS ESPECIALES DE TRABAJADORES INDEPENDIENTES"/>
    <n v="50"/>
  </r>
  <r>
    <n v="3590"/>
    <s v="HOMBRE"/>
    <n v="4039119.56"/>
    <s v="ASALARIADO"/>
    <s v="SECTOR PUBLICO"/>
    <s v="SI"/>
    <x v="0"/>
    <s v="NO"/>
    <n v="59"/>
    <s v="Atípico"/>
    <s v="No"/>
    <n v="4039119.56"/>
    <s v="ASALARIADO"/>
    <n v="59"/>
  </r>
  <r>
    <n v="3591"/>
    <s v="MUJER"/>
    <n v="297046"/>
    <s v="ASEGURADO VOLUNTARIO"/>
    <s v="SECTOR PRIVADO"/>
    <s v="SI"/>
    <x v="0"/>
    <s v="NO"/>
    <n v="25"/>
    <s v="No"/>
    <s v="No"/>
    <n v="297046"/>
    <s v="ASEGURADO VOLUNTARIO"/>
    <n v="25"/>
  </r>
  <r>
    <n v="3592"/>
    <s v="HOMBRE"/>
    <n v="9720000"/>
    <s v="ASALARIADO"/>
    <s v="SECTOR PRIVADO"/>
    <s v="SI"/>
    <x v="1"/>
    <s v="NO"/>
    <n v="38"/>
    <s v="Atípico"/>
    <s v="No"/>
    <n v="9720000"/>
    <s v="ASALARIADO"/>
    <n v="38"/>
  </r>
  <r>
    <n v="3593"/>
    <s v="HOMBRE"/>
    <n v="385347.22"/>
    <s v="ASALARIADO"/>
    <s v="SECTOR PRIVADO"/>
    <s v="SI"/>
    <x v="0"/>
    <s v="NO"/>
    <n v="35"/>
    <s v="No"/>
    <s v="No"/>
    <n v="385347.22"/>
    <s v="ASALARIADO"/>
    <n v="35"/>
  </r>
  <r>
    <n v="3594"/>
    <s v="HOMBRE"/>
    <n v="515000"/>
    <s v="ASALARIADO"/>
    <s v="SECTOR PRIVADO"/>
    <s v="SI"/>
    <x v="0"/>
    <s v="NO"/>
    <n v="36"/>
    <s v="No"/>
    <s v="No"/>
    <n v="515000"/>
    <s v="ASALARIADO"/>
    <n v="36"/>
  </r>
  <r>
    <n v="3595"/>
    <s v="HOMBRE"/>
    <n v="952625"/>
    <s v="ASALARIADO"/>
    <s v="SECTOR PRIVADO"/>
    <s v="SI"/>
    <x v="0"/>
    <s v="NO"/>
    <n v="53"/>
    <s v="No"/>
    <s v="No"/>
    <n v="952625"/>
    <s v="ASALARIADO"/>
    <n v="53"/>
  </r>
  <r>
    <n v="3596"/>
    <s v="HOMBRE"/>
    <n v="395044.25"/>
    <s v="ASALARIADO"/>
    <s v="SECTOR PUBLICO"/>
    <s v="SI"/>
    <x v="0"/>
    <s v="NO"/>
    <n v="56"/>
    <s v="No"/>
    <s v="No"/>
    <n v="395044.25"/>
    <s v="ASALARIADO"/>
    <n v="56"/>
  </r>
  <r>
    <n v="3597"/>
    <s v="HOMBRE"/>
    <n v="270000"/>
    <s v="ASALARIADO"/>
    <s v="SECTOR PRIVADO"/>
    <s v="SI"/>
    <x v="0"/>
    <s v="NO"/>
    <n v="40"/>
    <s v="No"/>
    <s v="No"/>
    <n v="270000"/>
    <s v="ASALARIADO"/>
    <n v="40"/>
  </r>
  <r>
    <n v="3598"/>
    <s v="MUJER"/>
    <n v="2586394.5"/>
    <s v="ASALARIADO"/>
    <s v="SECTOR PUBLICO"/>
    <s v="SI"/>
    <x v="0"/>
    <s v="NO"/>
    <n v="32"/>
    <s v="Atípico"/>
    <s v="No"/>
    <n v="2586394.5"/>
    <s v="ASALARIADO"/>
    <n v="32"/>
  </r>
  <r>
    <n v="3599"/>
    <s v="HOMBRE"/>
    <n v="302470"/>
    <s v="TRABAJADOR INDEPENDIENTE"/>
    <s v="SECTOR PRIVADO"/>
    <s v="SI"/>
    <x v="0"/>
    <s v="NO"/>
    <n v="53"/>
    <s v="No"/>
    <s v="No"/>
    <n v="302470"/>
    <s v="TRABAJADOR INDEPENDIENTE"/>
    <n v="53"/>
  </r>
  <r>
    <n v="3600"/>
    <s v="MUJER"/>
    <n v="731424"/>
    <s v="ASALARIADO"/>
    <s v="SECTOR PUBLICO"/>
    <s v="SI"/>
    <x v="0"/>
    <s v="SI"/>
    <n v="28"/>
    <s v="No"/>
    <s v="No"/>
    <n v="731424"/>
    <s v="ASALARIADO"/>
    <n v="28"/>
  </r>
  <r>
    <n v="3601"/>
    <s v="MUJER"/>
    <n v="239683.08"/>
    <s v="ASALARIADO"/>
    <s v="SECTOR PRIVADO"/>
    <s v="SI"/>
    <x v="0"/>
    <s v="NO"/>
    <n v="38"/>
    <s v="No"/>
    <s v="No"/>
    <n v="239683.08"/>
    <s v="ASALARIADO"/>
    <n v="38"/>
  </r>
  <r>
    <n v="3602"/>
    <s v="HOMBRE"/>
    <n v="278030"/>
    <s v="CONVENIOS ESPECIALES DE TRABAJADORES INDEPENDIENTES"/>
    <s v="SECTOR PRIVADO"/>
    <s v="SI"/>
    <x v="0"/>
    <s v="NO"/>
    <n v="56"/>
    <s v="No"/>
    <s v="No"/>
    <n v="278030"/>
    <s v="CONVENIOS ESPECIALES DE TRABAJADORES INDEPENDIENTES"/>
    <n v="56"/>
  </r>
  <r>
    <n v="3603"/>
    <s v="HOMBRE"/>
    <n v="377350.76"/>
    <s v="ASALARIADO"/>
    <s v="SECTOR PRIVADO"/>
    <s v="SI"/>
    <x v="0"/>
    <s v="NO"/>
    <n v="35"/>
    <s v="No"/>
    <s v="No"/>
    <n v="377350.76"/>
    <s v="ASALARIADO"/>
    <n v="35"/>
  </r>
  <r>
    <n v="3604"/>
    <s v="MUJER"/>
    <n v="297046"/>
    <s v="TRABAJADOR INDEPENDIENTE"/>
    <s v="SECTOR PRIVADO"/>
    <s v="SI"/>
    <x v="0"/>
    <s v="SI"/>
    <n v="38"/>
    <s v="No"/>
    <s v="No"/>
    <n v="297046"/>
    <s v="TRABAJADOR INDEPENDIENTE"/>
    <n v="38"/>
  </r>
  <r>
    <n v="3605"/>
    <s v="HOMBRE"/>
    <n v="297046"/>
    <s v="ASEGURADO VOLUNTARIO"/>
    <s v="SECTOR PRIVADO"/>
    <s v="SI"/>
    <x v="0"/>
    <s v="NO"/>
    <n v="43"/>
    <s v="No"/>
    <s v="No"/>
    <n v="297046"/>
    <s v="ASEGURADO VOLUNTARIO"/>
    <n v="43"/>
  </r>
  <r>
    <n v="3606"/>
    <s v="HOMBRE"/>
    <n v="299441"/>
    <s v="TRABAJADOR INDEPENDIENTE"/>
    <s v="SECTOR PRIVADO"/>
    <s v="SI"/>
    <x v="0"/>
    <s v="NO"/>
    <n v="34"/>
    <s v="No"/>
    <s v="No"/>
    <n v="299441"/>
    <s v="TRABAJADOR INDEPENDIENTE"/>
    <n v="34"/>
  </r>
  <r>
    <n v="3607"/>
    <s v="MUJER"/>
    <n v="298390"/>
    <s v="ASEGURADO VOLUNTARIO"/>
    <s v="SECTOR PRIVADO"/>
    <s v="SI"/>
    <x v="0"/>
    <s v="NO"/>
    <n v="35"/>
    <s v="No"/>
    <s v="No"/>
    <n v="298390"/>
    <s v="ASEGURADO VOLUNTARIO"/>
    <n v="35"/>
  </r>
  <r>
    <n v="3608"/>
    <s v="MUJER"/>
    <n v="774085"/>
    <s v="ASALARIADO"/>
    <s v="SECTOR PRIVADO"/>
    <s v="SI"/>
    <x v="0"/>
    <s v="NO"/>
    <n v="48"/>
    <s v="No"/>
    <s v="No"/>
    <n v="774085"/>
    <s v="ASALARIADO"/>
    <n v="48"/>
  </r>
  <r>
    <n v="3609"/>
    <s v="MUJER"/>
    <n v="297502"/>
    <s v="ASEGURADO VOLUNTARIO"/>
    <s v="SECTOR PRIVADO"/>
    <s v="SI"/>
    <x v="0"/>
    <s v="NO"/>
    <n v="26"/>
    <s v="No"/>
    <s v="No"/>
    <n v="297502"/>
    <s v="ASEGURADO VOLUNTARIO"/>
    <n v="26"/>
  </r>
  <r>
    <n v="3610"/>
    <s v="MUJER"/>
    <n v="224002.5"/>
    <s v="ASALARIADO"/>
    <s v="SECTOR PUBLICO"/>
    <s v="SI"/>
    <x v="0"/>
    <s v="NO"/>
    <n v="60"/>
    <s v="No"/>
    <s v="No"/>
    <n v="224002.5"/>
    <s v="ASALARIADO"/>
    <n v="60"/>
  </r>
  <r>
    <n v="3611"/>
    <s v="HOMBRE"/>
    <n v="445567"/>
    <s v="TRABAJADOR INDEPENDIENTE"/>
    <s v="SECTOR PRIVADO"/>
    <s v="SI"/>
    <x v="0"/>
    <s v="NO"/>
    <n v="47"/>
    <s v="No"/>
    <s v="No"/>
    <n v="445567"/>
    <s v="TRABAJADOR INDEPENDIENTE"/>
    <n v="47"/>
  </r>
  <r>
    <n v="3612"/>
    <s v="HOMBRE"/>
    <n v="297058"/>
    <s v="TRABAJADOR INDEPENDIENTE"/>
    <s v="SECTOR PRIVADO"/>
    <s v="SI"/>
    <x v="0"/>
    <s v="NO"/>
    <n v="53"/>
    <s v="No"/>
    <s v="No"/>
    <n v="297058"/>
    <s v="TRABAJADOR INDEPENDIENTE"/>
    <n v="53"/>
  </r>
  <r>
    <n v="3613"/>
    <s v="HOMBRE"/>
    <n v="200000"/>
    <s v="ASALARIADO"/>
    <s v="SECTOR PRIVADO"/>
    <s v="SI"/>
    <x v="0"/>
    <s v="NO"/>
    <n v="30"/>
    <s v="No"/>
    <s v="No"/>
    <n v="200000"/>
    <s v="ASALARIADO"/>
    <n v="30"/>
  </r>
  <r>
    <n v="3614"/>
    <s v="HOMBRE"/>
    <n v="283803.05"/>
    <s v="ASALARIADO"/>
    <s v="SECTOR PRIVADO"/>
    <s v="SI"/>
    <x v="0"/>
    <s v="NO"/>
    <n v="19"/>
    <s v="No"/>
    <s v="No"/>
    <n v="283803.05"/>
    <s v="ASALARIADO"/>
    <n v="19"/>
  </r>
  <r>
    <n v="3615"/>
    <s v="HOMBRE"/>
    <n v="361590.25"/>
    <s v="ASALARIADO"/>
    <s v="SECTOR PRIVADO"/>
    <s v="SI"/>
    <x v="0"/>
    <s v="NO"/>
    <n v="32"/>
    <s v="No"/>
    <s v="No"/>
    <n v="361590.25"/>
    <s v="ASALARIADO"/>
    <n v="32"/>
  </r>
  <r>
    <n v="3616"/>
    <s v="HOMBRE"/>
    <n v="620412.30000000005"/>
    <s v="ASALARIADO"/>
    <s v="SECTOR PUBLICO"/>
    <s v="SI"/>
    <x v="0"/>
    <s v="NO"/>
    <n v="54"/>
    <s v="No"/>
    <s v="No"/>
    <n v="620412.30000000005"/>
    <s v="ASALARIADO"/>
    <n v="54"/>
  </r>
  <r>
    <n v="3617"/>
    <s v="HOMBRE"/>
    <n v="278000"/>
    <s v="ASALARIADO"/>
    <s v="SECTOR PRIVADO"/>
    <s v="SI"/>
    <x v="1"/>
    <s v="SI"/>
    <n v="37"/>
    <s v="No"/>
    <s v="No"/>
    <n v="278000"/>
    <s v="ASALARIADO"/>
    <n v="37"/>
  </r>
  <r>
    <n v="3618"/>
    <s v="HOMBRE"/>
    <n v="492250.24"/>
    <s v="ASALARIADO"/>
    <s v="SECTOR PRIVADO"/>
    <s v="SI"/>
    <x v="0"/>
    <s v="NO"/>
    <n v="39"/>
    <s v="No"/>
    <s v="No"/>
    <n v="492250.24"/>
    <s v="ASALARIADO"/>
    <n v="39"/>
  </r>
  <r>
    <n v="3619"/>
    <s v="MUJER"/>
    <n v="297046"/>
    <s v="TRABAJADOR INDEPENDIENTE"/>
    <s v="SECTOR PRIVADO"/>
    <s v="SI"/>
    <x v="0"/>
    <s v="SI"/>
    <n v="53"/>
    <s v="No"/>
    <s v="No"/>
    <n v="297046"/>
    <s v="TRABAJADOR INDEPENDIENTE"/>
    <n v="53"/>
  </r>
  <r>
    <n v="3620"/>
    <s v="HOMBRE"/>
    <n v="1396054.5"/>
    <s v="ASALARIADO"/>
    <s v="SECTOR PUBLICO"/>
    <s v="SI"/>
    <x v="0"/>
    <s v="NO"/>
    <n v="40"/>
    <s v="No"/>
    <s v="No"/>
    <n v="1396054.5"/>
    <s v="ASALARIADO"/>
    <n v="40"/>
  </r>
  <r>
    <n v="3621"/>
    <s v="MUJER"/>
    <n v="604940"/>
    <s v="TRABAJADOR INDEPENDIENTE"/>
    <s v="SECTOR PRIVADO"/>
    <s v="SI"/>
    <x v="0"/>
    <s v="NO"/>
    <n v="30"/>
    <s v="No"/>
    <s v="No"/>
    <n v="604940"/>
    <s v="TRABAJADOR INDEPENDIENTE"/>
    <n v="30"/>
  </r>
  <r>
    <n v="3622"/>
    <s v="HOMBRE"/>
    <n v="200000"/>
    <s v="ASALARIADO"/>
    <s v="SECTOR PRIVADO"/>
    <s v="SI"/>
    <x v="0"/>
    <s v="NO"/>
    <n v="61"/>
    <s v="No"/>
    <s v="No"/>
    <n v="200000"/>
    <s v="ASALARIADO"/>
    <n v="61"/>
  </r>
  <r>
    <n v="3623"/>
    <s v="MUJER"/>
    <n v="592421.67000000004"/>
    <s v="ASALARIADO"/>
    <s v="SECTOR PRIVADO"/>
    <s v="SI"/>
    <x v="0"/>
    <s v="NO"/>
    <n v="29"/>
    <s v="No"/>
    <s v="No"/>
    <n v="592421.67000000004"/>
    <s v="ASALARIADO"/>
    <n v="29"/>
  </r>
  <r>
    <n v="3624"/>
    <s v="HOMBRE"/>
    <n v="419680"/>
    <s v="ASALARIADO"/>
    <s v="SECTOR PRIVADO"/>
    <s v="SI"/>
    <x v="0"/>
    <s v="NO"/>
    <n v="51"/>
    <s v="No"/>
    <s v="No"/>
    <n v="419680"/>
    <s v="ASALARIADO"/>
    <n v="51"/>
  </r>
  <r>
    <n v="3625"/>
    <s v="HOMBRE"/>
    <n v="2054741"/>
    <s v="ASALARIADO"/>
    <s v="SECTOR PUBLICO"/>
    <s v="SI"/>
    <x v="0"/>
    <s v="SI"/>
    <n v="60"/>
    <s v="No"/>
    <s v="No"/>
    <n v="2054741"/>
    <s v="ASALARIADO"/>
    <n v="60"/>
  </r>
  <r>
    <n v="3626"/>
    <s v="HOMBRE"/>
    <n v="241993.84"/>
    <s v="ASALARIADO"/>
    <s v="SECTOR PUBLICO"/>
    <s v="SI"/>
    <x v="0"/>
    <s v="NO"/>
    <n v="36"/>
    <s v="No"/>
    <s v="No"/>
    <n v="241993.84"/>
    <s v="ASALARIADO"/>
    <n v="36"/>
  </r>
  <r>
    <n v="3627"/>
    <s v="HOMBRE"/>
    <n v="671573"/>
    <s v="ASALARIADO"/>
    <s v="SECTOR PUBLICO"/>
    <s v="SI"/>
    <x v="0"/>
    <s v="NO"/>
    <n v="41"/>
    <s v="No"/>
    <s v="No"/>
    <n v="671573"/>
    <s v="ASALARIADO"/>
    <n v="41"/>
  </r>
  <r>
    <n v="3628"/>
    <s v="MUJER"/>
    <n v="278030.99"/>
    <s v="TRABAJADOR INDEPENDIENTE"/>
    <s v="SECTOR PRIVADO"/>
    <s v="SI"/>
    <x v="1"/>
    <s v="NO"/>
    <n v="30"/>
    <s v="No"/>
    <s v="No"/>
    <n v="278030.99"/>
    <s v="TRABAJADOR INDEPENDIENTE"/>
    <n v="30"/>
  </r>
  <r>
    <n v="3629"/>
    <s v="HOMBRE"/>
    <n v="1557874"/>
    <s v="ASALARIADO"/>
    <s v="SECTOR PUBLICO"/>
    <s v="SI"/>
    <x v="0"/>
    <s v="SI"/>
    <n v="32"/>
    <s v="No"/>
    <s v="No"/>
    <n v="1557874"/>
    <s v="ASALARIADO"/>
    <n v="32"/>
  </r>
  <r>
    <n v="3630"/>
    <s v="MUJER"/>
    <n v="320979.96999999997"/>
    <s v="ASALARIADO"/>
    <s v="SECTOR PRIVADO"/>
    <s v="SI"/>
    <x v="0"/>
    <s v="NO"/>
    <n v="29"/>
    <s v="No"/>
    <s v="No"/>
    <n v="320979.96999999997"/>
    <s v="ASALARIADO"/>
    <n v="29"/>
  </r>
  <r>
    <n v="3631"/>
    <s v="MUJER"/>
    <n v="119964"/>
    <s v="ASALARIADO"/>
    <s v="SECTOR PUBLICO"/>
    <s v="SI"/>
    <x v="0"/>
    <s v="SI"/>
    <n v="25"/>
    <s v="No"/>
    <s v="No"/>
    <n v="119964"/>
    <s v="ASALARIADO"/>
    <n v="25"/>
  </r>
  <r>
    <n v="3632"/>
    <s v="HOMBRE"/>
    <n v="444011.07"/>
    <s v="ASALARIADO"/>
    <s v="SECTOR PRIVADO"/>
    <s v="SI"/>
    <x v="0"/>
    <s v="NO"/>
    <n v="23"/>
    <s v="No"/>
    <s v="No"/>
    <n v="444011.07"/>
    <s v="ASALARIADO"/>
    <n v="23"/>
  </r>
  <r>
    <n v="3633"/>
    <s v="HOMBRE"/>
    <n v="391531"/>
    <s v="ASALARIADO"/>
    <s v="SECTOR PRIVADO"/>
    <s v="SI"/>
    <x v="1"/>
    <s v="NO"/>
    <n v="41"/>
    <s v="No"/>
    <s v="No"/>
    <n v="391531"/>
    <s v="ASALARIADO"/>
    <n v="41"/>
  </r>
  <r>
    <n v="3634"/>
    <s v="MUJER"/>
    <n v="1845577.5"/>
    <s v="ASALARIADO"/>
    <s v="SECTOR PRIVADO"/>
    <s v="SI"/>
    <x v="1"/>
    <s v="NO"/>
    <n v="33"/>
    <s v="No"/>
    <s v="No"/>
    <n v="1845577.5"/>
    <s v="ASALARIADO"/>
    <n v="33"/>
  </r>
  <r>
    <n v="3635"/>
    <s v="HOMBRE"/>
    <n v="297046"/>
    <s v="TRABAJADOR INDEPENDIENTE"/>
    <s v="SECTOR PRIVADO"/>
    <s v="SI"/>
    <x v="0"/>
    <s v="NO"/>
    <n v="41"/>
    <s v="No"/>
    <s v="No"/>
    <n v="297046"/>
    <s v="TRABAJADOR INDEPENDIENTE"/>
    <n v="41"/>
  </r>
  <r>
    <n v="3636"/>
    <s v="HOMBRE"/>
    <n v="299784"/>
    <s v="TRABAJADOR INDEPENDIENTE"/>
    <s v="SECTOR PRIVADO"/>
    <s v="SI"/>
    <x v="0"/>
    <s v="NO"/>
    <n v="33"/>
    <s v="No"/>
    <s v="No"/>
    <n v="299784"/>
    <s v="TRABAJADOR INDEPENDIENTE"/>
    <n v="33"/>
  </r>
  <r>
    <n v="3637"/>
    <s v="HOMBRE"/>
    <n v="668500"/>
    <s v="ASALARIADO"/>
    <s v="SECTOR PRIVADO"/>
    <s v="SI"/>
    <x v="0"/>
    <s v="NO"/>
    <n v="34"/>
    <s v="No"/>
    <s v="No"/>
    <n v="668500"/>
    <s v="ASALARIADO"/>
    <n v="34"/>
  </r>
  <r>
    <n v="3638"/>
    <s v="MUJER"/>
    <n v="278030"/>
    <s v="CONVENIOS ESPECIALES DE TRABAJADORES INDEPENDIENTES"/>
    <s v="SECTOR PRIVADO"/>
    <s v="SI"/>
    <x v="0"/>
    <s v="NO"/>
    <n v="32"/>
    <s v="No"/>
    <s v="No"/>
    <n v="278030"/>
    <s v="CONVENIOS ESPECIALES DE TRABAJADORES INDEPENDIENTES"/>
    <n v="32"/>
  </r>
  <r>
    <n v="3639"/>
    <s v="MUJER"/>
    <n v="507944"/>
    <s v="TRABAJADOR INDEPENDIENTE"/>
    <s v="SECTOR PRIVADO"/>
    <s v="SI"/>
    <x v="0"/>
    <s v="SI"/>
    <n v="77"/>
    <s v="No"/>
    <s v="No"/>
    <n v="507944"/>
    <s v="TRABAJADOR INDEPENDIENTE"/>
    <n v="77"/>
  </r>
  <r>
    <n v="3640"/>
    <s v="MUJER"/>
    <n v="300018"/>
    <s v="ASEGURADO VOLUNTARIO"/>
    <s v="SECTOR PRIVADO"/>
    <s v="SI"/>
    <x v="0"/>
    <s v="NO"/>
    <n v="57"/>
    <s v="No"/>
    <s v="No"/>
    <n v="300018"/>
    <s v="ASEGURADO VOLUNTARIO"/>
    <n v="57"/>
  </r>
  <r>
    <n v="3641"/>
    <s v="MUJER"/>
    <n v="367500"/>
    <s v="ASALARIADO"/>
    <s v="SECTOR PRIVADO"/>
    <s v="SI"/>
    <x v="0"/>
    <s v="NO"/>
    <n v="54"/>
    <s v="No"/>
    <s v="No"/>
    <n v="367500"/>
    <s v="ASALARIADO"/>
    <n v="54"/>
  </r>
  <r>
    <n v="3642"/>
    <s v="MUJER"/>
    <n v="1576048"/>
    <s v="TRABAJADOR INDEPENDIENTE"/>
    <s v="SECTOR PRIVADO"/>
    <s v="SI"/>
    <x v="0"/>
    <s v="SI"/>
    <n v="56"/>
    <s v="No"/>
    <s v="No"/>
    <n v="1576048"/>
    <s v="TRABAJADOR INDEPENDIENTE"/>
    <n v="56"/>
  </r>
  <r>
    <n v="3643"/>
    <s v="MUJER"/>
    <n v="392276"/>
    <s v="ASALARIADO"/>
    <s v="SECTOR PUBLICO"/>
    <s v="SI"/>
    <x v="0"/>
    <s v="SI"/>
    <n v="61"/>
    <s v="No"/>
    <s v="No"/>
    <n v="392276"/>
    <s v="ASALARIADO"/>
    <n v="61"/>
  </r>
  <r>
    <n v="3644"/>
    <s v="HOMBRE"/>
    <n v="474037"/>
    <s v="ASALARIADO"/>
    <s v="SECTOR PRIVADO"/>
    <s v="SI"/>
    <x v="0"/>
    <s v="NO"/>
    <n v="30"/>
    <s v="No"/>
    <s v="No"/>
    <n v="474037"/>
    <s v="ASALARIADO"/>
    <n v="30"/>
  </r>
  <r>
    <n v="3645"/>
    <s v="MUJER"/>
    <n v="1494240.1"/>
    <s v="ASALARIADO"/>
    <s v="SECTOR PRIVADO"/>
    <s v="SI"/>
    <x v="0"/>
    <s v="NO"/>
    <n v="32"/>
    <s v="No"/>
    <s v="No"/>
    <n v="1494240.1"/>
    <s v="ASALARIADO"/>
    <n v="32"/>
  </r>
  <r>
    <n v="3646"/>
    <s v="MUJER"/>
    <n v="386136"/>
    <s v="ASALARIADO"/>
    <s v="SECTOR PRIVADO"/>
    <s v="SI"/>
    <x v="0"/>
    <s v="NO"/>
    <n v="21"/>
    <s v="No"/>
    <s v="No"/>
    <n v="386136"/>
    <s v="ASALARIADO"/>
    <n v="21"/>
  </r>
  <r>
    <n v="3647"/>
    <s v="HOMBRE"/>
    <n v="390581.32"/>
    <s v="ASALARIADO"/>
    <s v="SECTOR PRIVADO"/>
    <s v="SI"/>
    <x v="0"/>
    <s v="NO"/>
    <n v="22"/>
    <s v="No"/>
    <s v="No"/>
    <n v="390581.32"/>
    <s v="ASALARIADO"/>
    <n v="22"/>
  </r>
  <r>
    <n v="3648"/>
    <s v="MUJER"/>
    <n v="433902.87"/>
    <s v="ASALARIADO"/>
    <s v="SECTOR PRIVADO"/>
    <s v="SI"/>
    <x v="0"/>
    <s v="NO"/>
    <n v="31"/>
    <s v="No"/>
    <s v="No"/>
    <n v="433902.87"/>
    <s v="ASALARIADO"/>
    <n v="31"/>
  </r>
  <r>
    <n v="3649"/>
    <s v="HOMBRE"/>
    <n v="295000"/>
    <s v="ASALARIADO"/>
    <s v="SECTOR PRIVADO"/>
    <s v="SI"/>
    <x v="0"/>
    <s v="NO"/>
    <n v="26"/>
    <s v="No"/>
    <s v="No"/>
    <n v="295000"/>
    <s v="ASALARIADO"/>
    <n v="26"/>
  </r>
  <r>
    <n v="3650"/>
    <s v="HOMBRE"/>
    <n v="300018"/>
    <s v="TRABAJADOR INDEPENDIENTE"/>
    <s v="SECTOR PRIVADO"/>
    <s v="SI"/>
    <x v="0"/>
    <s v="SI"/>
    <n v="42"/>
    <s v="No"/>
    <s v="No"/>
    <n v="300018"/>
    <s v="TRABAJADOR INDEPENDIENTE"/>
    <n v="42"/>
  </r>
  <r>
    <n v="3651"/>
    <s v="HOMBRE"/>
    <n v="617046.87"/>
    <s v="ASALARIADO"/>
    <s v="SECTOR PRIVADO"/>
    <s v="SI"/>
    <x v="1"/>
    <s v="NO"/>
    <n v="23"/>
    <s v="No"/>
    <s v="No"/>
    <n v="617046.87"/>
    <s v="ASALARIADO"/>
    <n v="23"/>
  </r>
  <r>
    <n v="3652"/>
    <s v="MUJER"/>
    <n v="650000"/>
    <s v="ASALARIADO"/>
    <s v="SECTOR PRIVADO"/>
    <s v="SI"/>
    <x v="0"/>
    <s v="NO"/>
    <n v="27"/>
    <s v="No"/>
    <s v="No"/>
    <n v="650000"/>
    <s v="ASALARIADO"/>
    <n v="27"/>
  </r>
  <r>
    <n v="3653"/>
    <s v="HOMBRE"/>
    <n v="3394970.65"/>
    <s v="ASALARIADO"/>
    <s v="SECTOR PRIVADO"/>
    <s v="SI"/>
    <x v="0"/>
    <s v="NO"/>
    <n v="38"/>
    <s v="Atípico"/>
    <s v="No"/>
    <n v="3394970.65"/>
    <s v="ASALARIADO"/>
    <n v="38"/>
  </r>
  <r>
    <n v="3654"/>
    <s v="MUJER"/>
    <n v="30995"/>
    <s v="ASALARIADO"/>
    <s v="SECTOR PRIVADO"/>
    <s v="SI"/>
    <x v="0"/>
    <s v="NO"/>
    <n v="31"/>
    <s v="No"/>
    <s v="No"/>
    <n v="30995"/>
    <s v="ASALARIADO"/>
    <n v="31"/>
  </r>
  <r>
    <n v="3655"/>
    <s v="MUJER"/>
    <n v="351950.66"/>
    <s v="ASALARIADO"/>
    <s v="SECTOR PRIVADO"/>
    <s v="SI"/>
    <x v="1"/>
    <s v="NO"/>
    <n v="46"/>
    <s v="No"/>
    <s v="No"/>
    <n v="351950.66"/>
    <s v="ASALARIADO"/>
    <n v="46"/>
  </r>
  <r>
    <n v="3656"/>
    <s v="MUJER"/>
    <n v="590320"/>
    <s v="ASALARIADO"/>
    <s v="SECTOR PRIVADO"/>
    <s v="SI"/>
    <x v="0"/>
    <s v="NO"/>
    <n v="30"/>
    <s v="No"/>
    <s v="No"/>
    <n v="590320"/>
    <s v="ASALARIADO"/>
    <n v="30"/>
  </r>
  <r>
    <n v="3657"/>
    <s v="HOMBRE"/>
    <n v="321054.98"/>
    <s v="ASALARIADO"/>
    <s v="SECTOR PRIVADO"/>
    <s v="SI"/>
    <x v="0"/>
    <s v="NO"/>
    <n v="51"/>
    <s v="No"/>
    <s v="No"/>
    <n v="321054.98"/>
    <s v="ASALARIADO"/>
    <n v="51"/>
  </r>
  <r>
    <n v="3658"/>
    <s v="MUJER"/>
    <n v="403433.03"/>
    <s v="ASALARIADO"/>
    <s v="SECTOR PRIVADO"/>
    <s v="SI"/>
    <x v="0"/>
    <s v="SI"/>
    <n v="26"/>
    <s v="No"/>
    <s v="No"/>
    <n v="403433.03"/>
    <s v="ASALARIADO"/>
    <n v="26"/>
  </r>
  <r>
    <n v="3659"/>
    <s v="HOMBRE"/>
    <n v="400000"/>
    <s v="ASALARIADO"/>
    <s v="SECTOR PRIVADO"/>
    <s v="SI"/>
    <x v="1"/>
    <s v="NO"/>
    <n v="30"/>
    <s v="No"/>
    <s v="No"/>
    <n v="400000"/>
    <s v="ASALARIADO"/>
    <n v="30"/>
  </r>
  <r>
    <n v="3660"/>
    <s v="HOMBRE"/>
    <n v="2345522.5"/>
    <s v="ASALARIADO"/>
    <s v="SECTOR PUBLICO"/>
    <s v="SI"/>
    <x v="0"/>
    <s v="NO"/>
    <n v="48"/>
    <s v="Atípico"/>
    <s v="No"/>
    <n v="2345522.5"/>
    <s v="ASALARIADO"/>
    <n v="48"/>
  </r>
  <r>
    <n v="3661"/>
    <s v="HOMBRE"/>
    <n v="480577"/>
    <s v="TRABAJADOR INDEPENDIENTE"/>
    <s v="SECTOR PRIVADO"/>
    <s v="SI"/>
    <x v="0"/>
    <s v="NO"/>
    <n v="49"/>
    <s v="No"/>
    <s v="No"/>
    <n v="480577"/>
    <s v="TRABAJADOR INDEPENDIENTE"/>
    <n v="49"/>
  </r>
  <r>
    <n v="3662"/>
    <s v="HOMBRE"/>
    <n v="458437"/>
    <s v="ASALARIADO"/>
    <s v="SECTOR PRIVADO"/>
    <s v="SI"/>
    <x v="0"/>
    <s v="NO"/>
    <n v="27"/>
    <s v="No"/>
    <s v="No"/>
    <n v="458437"/>
    <s v="ASALARIADO"/>
    <n v="27"/>
  </r>
  <r>
    <n v="3663"/>
    <s v="MUJER"/>
    <n v="314569"/>
    <s v="ASEGURADO VOLUNTARIO"/>
    <s v="SECTOR PRIVADO"/>
    <s v="SI"/>
    <x v="0"/>
    <s v="NO"/>
    <n v="61"/>
    <s v="No"/>
    <s v="No"/>
    <n v="314569"/>
    <s v="ASEGURADO VOLUNTARIO"/>
    <n v="61"/>
  </r>
  <r>
    <n v="3664"/>
    <s v="HOMBRE"/>
    <n v="84000"/>
    <s v="ASALARIADO"/>
    <s v="SECTOR PRIVADO"/>
    <s v="SI"/>
    <x v="0"/>
    <s v="SI"/>
    <n v="32"/>
    <s v="No"/>
    <s v="No"/>
    <n v="84000"/>
    <s v="ASALARIADO"/>
    <n v="32"/>
  </r>
  <r>
    <n v="3665"/>
    <s v="MUJER"/>
    <n v="297046"/>
    <s v="ASEGURADO VOLUNTARIO"/>
    <s v="SECTOR PRIVADO"/>
    <s v="NO"/>
    <x v="1"/>
    <s v="SI"/>
    <n v="20"/>
    <s v="No"/>
    <s v="No"/>
    <n v="297046"/>
    <s v="ASEGURADO VOLUNTARIO"/>
    <n v="20"/>
  </r>
  <r>
    <n v="3666"/>
    <s v="MUJER"/>
    <n v="464076.6"/>
    <s v="ASALARIADO"/>
    <s v="SECTOR PRIVADO"/>
    <s v="SI"/>
    <x v="0"/>
    <s v="NO"/>
    <n v="30"/>
    <s v="No"/>
    <s v="No"/>
    <n v="464076.6"/>
    <s v="ASALARIADO"/>
    <n v="30"/>
  </r>
  <r>
    <n v="3667"/>
    <s v="MUJER"/>
    <n v="358976.25"/>
    <s v="ASALARIADO"/>
    <s v="SECTOR PRIVADO"/>
    <s v="SI"/>
    <x v="0"/>
    <s v="NO"/>
    <n v="19"/>
    <s v="No"/>
    <s v="No"/>
    <n v="358976.25"/>
    <s v="ASALARIADO"/>
    <n v="19"/>
  </r>
  <r>
    <n v="3668"/>
    <s v="MUJER"/>
    <n v="359544.27"/>
    <s v="CONVENIOS ESPECIALES DE ASEGURADOS VOLUNTARIOS"/>
    <s v="SECTOR PRIVADO"/>
    <s v="SI"/>
    <x v="1"/>
    <s v="NO"/>
    <n v="29"/>
    <s v="No"/>
    <s v="No"/>
    <n v="359544.27"/>
    <s v="CONVENIOS ESPECIALES DE ASEGURADOS VOLUNTARIOS"/>
    <n v="29"/>
  </r>
  <r>
    <n v="3669"/>
    <s v="HOMBRE"/>
    <n v="278030"/>
    <s v="CONVENIOS ESPECIALES DE TRABAJADORES INDEPENDIENTES"/>
    <s v="SECTOR PRIVADO"/>
    <s v="SI"/>
    <x v="0"/>
    <s v="NO"/>
    <n v="43"/>
    <s v="No"/>
    <s v="No"/>
    <n v="278030"/>
    <s v="CONVENIOS ESPECIALES DE TRABAJADORES INDEPENDIENTES"/>
    <n v="43"/>
  </r>
  <r>
    <n v="3670"/>
    <s v="HOMBRE"/>
    <n v="212337"/>
    <s v="ASALARIADO"/>
    <s v="SECTOR PRIVADO"/>
    <s v="SI"/>
    <x v="0"/>
    <s v="SI"/>
    <n v="31"/>
    <s v="No"/>
    <s v="No"/>
    <n v="212337"/>
    <s v="ASALARIADO"/>
    <n v="31"/>
  </r>
  <r>
    <n v="3671"/>
    <s v="HOMBRE"/>
    <n v="79890"/>
    <s v="ASALARIADO"/>
    <s v="SECTOR PRIVADO"/>
    <s v="SI"/>
    <x v="1"/>
    <s v="NO"/>
    <n v="53"/>
    <s v="No"/>
    <s v="No"/>
    <n v="79890"/>
    <s v="ASALARIADO"/>
    <n v="53"/>
  </r>
  <r>
    <n v="3672"/>
    <s v="HOMBRE"/>
    <n v="278030"/>
    <s v="CONVENIOS ESPECIALES DE TRABAJADORES INDEPENDIENTES"/>
    <s v="SECTOR PRIVADO"/>
    <s v="SI"/>
    <x v="0"/>
    <s v="NO"/>
    <n v="44"/>
    <s v="No"/>
    <s v="No"/>
    <n v="278030"/>
    <s v="CONVENIOS ESPECIALES DE TRABAJADORES INDEPENDIENTES"/>
    <n v="44"/>
  </r>
  <r>
    <n v="3673"/>
    <s v="MUJER"/>
    <n v="630173"/>
    <s v="PENSIONADOS EN SU PROPIO SISTEMA"/>
    <s v="SECTOR PUBLICO"/>
    <s v="SI"/>
    <x v="0"/>
    <s v="NO"/>
    <n v="75"/>
    <s v="No"/>
    <s v="No"/>
    <n v="630173"/>
    <s v="PENSIONADOS EN SU PROPIO SISTEMA"/>
    <n v="75"/>
  </r>
  <r>
    <n v="3674"/>
    <s v="MUJER"/>
    <n v="1041733"/>
    <s v="ASALARIADO"/>
    <s v="SECTOR PUBLICO"/>
    <s v="SI"/>
    <x v="0"/>
    <s v="SI"/>
    <n v="37"/>
    <s v="No"/>
    <s v="No"/>
    <n v="1041733"/>
    <s v="ASALARIADO"/>
    <n v="37"/>
  </r>
  <r>
    <n v="3675"/>
    <s v="MUJER"/>
    <n v="440000"/>
    <s v="ASALARIADO"/>
    <s v="SECTOR PRIVADO"/>
    <s v="SI"/>
    <x v="0"/>
    <s v="NO"/>
    <n v="32"/>
    <s v="No"/>
    <s v="No"/>
    <n v="440000"/>
    <s v="ASALARIADO"/>
    <n v="32"/>
  </r>
  <r>
    <n v="3676"/>
    <s v="HOMBRE"/>
    <n v="278030"/>
    <s v="ASEGURADO VOLUNTARIO"/>
    <s v="SECTOR PRIVADO"/>
    <s v="SI"/>
    <x v="0"/>
    <s v="NO"/>
    <n v="26"/>
    <s v="No"/>
    <s v="No"/>
    <n v="278030"/>
    <s v="ASEGURADO VOLUNTARIO"/>
    <n v="26"/>
  </r>
  <r>
    <n v="3677"/>
    <s v="HOMBRE"/>
    <n v="450886"/>
    <s v="TRABAJADOR INDEPENDIENTE"/>
    <s v="SECTOR PRIVADO"/>
    <s v="SI"/>
    <x v="0"/>
    <s v="SI"/>
    <n v="53"/>
    <s v="No"/>
    <s v="No"/>
    <n v="450886"/>
    <s v="TRABAJADOR INDEPENDIENTE"/>
    <n v="53"/>
  </r>
  <r>
    <n v="3678"/>
    <s v="MUJER"/>
    <n v="552751.04"/>
    <s v="ASALARIADO"/>
    <s v="SECTOR PRIVADO"/>
    <s v="SI"/>
    <x v="0"/>
    <s v="NO"/>
    <n v="27"/>
    <s v="No"/>
    <s v="No"/>
    <n v="552751.04"/>
    <s v="ASALARIADO"/>
    <n v="27"/>
  </r>
  <r>
    <n v="3679"/>
    <s v="HOMBRE"/>
    <n v="346647.79"/>
    <s v="ASALARIADO"/>
    <s v="SECTOR PRIVADO"/>
    <s v="SI"/>
    <x v="0"/>
    <s v="NO"/>
    <n v="20"/>
    <s v="No"/>
    <s v="No"/>
    <n v="346647.79"/>
    <s v="ASALARIADO"/>
    <n v="20"/>
  </r>
  <r>
    <n v="3680"/>
    <s v="HOMBRE"/>
    <n v="278030"/>
    <s v="CONVENIOS ESPECIALES DE TRABAJADORES INDEPENDIENTES"/>
    <s v="SECTOR PRIVADO"/>
    <s v="SI"/>
    <x v="0"/>
    <s v="NO"/>
    <n v="53"/>
    <s v="No"/>
    <s v="No"/>
    <n v="278030"/>
    <s v="CONVENIOS ESPECIALES DE TRABAJADORES INDEPENDIENTES"/>
    <n v="53"/>
  </r>
  <r>
    <n v="3681"/>
    <s v="HOMBRE"/>
    <n v="342027"/>
    <s v="ASALARIADO"/>
    <s v="SECTOR PRIVADO"/>
    <s v="SI"/>
    <x v="0"/>
    <s v="NO"/>
    <n v="24"/>
    <s v="No"/>
    <s v="No"/>
    <n v="342027"/>
    <s v="ASALARIADO"/>
    <n v="24"/>
  </r>
  <r>
    <n v="3682"/>
    <s v="HOMBRE"/>
    <n v="405586.5"/>
    <s v="ASALARIADO"/>
    <s v="SECTOR PRIVADO"/>
    <s v="SI"/>
    <x v="0"/>
    <s v="NO"/>
    <n v="48"/>
    <s v="No"/>
    <s v="No"/>
    <n v="405586.5"/>
    <s v="ASALARIADO"/>
    <n v="48"/>
  </r>
  <r>
    <n v="3683"/>
    <s v="HOMBRE"/>
    <n v="299647"/>
    <s v="ASEGURADO VOLUNTARIO"/>
    <s v="SECTOR PRIVADO"/>
    <s v="SI"/>
    <x v="0"/>
    <s v="NO"/>
    <n v="68"/>
    <s v="No"/>
    <s v="No"/>
    <n v="299647"/>
    <s v="ASEGURADO VOLUNTARIO"/>
    <n v="68"/>
  </r>
  <r>
    <n v="3684"/>
    <s v="HOMBRE"/>
    <n v="244574.2"/>
    <s v="ASALARIADO"/>
    <s v="SECTOR PRIVADO"/>
    <s v="SI"/>
    <x v="0"/>
    <s v="NO"/>
    <n v="42"/>
    <s v="No"/>
    <s v="No"/>
    <n v="244574.2"/>
    <s v="ASALARIADO"/>
    <n v="42"/>
  </r>
  <r>
    <n v="3685"/>
    <s v="MUJER"/>
    <n v="297050"/>
    <s v="ASEGURADO VOLUNTARIO"/>
    <s v="SECTOR PRIVADO"/>
    <s v="SI"/>
    <x v="0"/>
    <s v="NO"/>
    <n v="56"/>
    <s v="No"/>
    <s v="No"/>
    <n v="297050"/>
    <s v="ASEGURADO VOLUNTARIO"/>
    <n v="56"/>
  </r>
  <r>
    <n v="3686"/>
    <s v="HOMBRE"/>
    <n v="1529247"/>
    <s v="ASALARIADO"/>
    <s v="SECTOR PRIVADO"/>
    <s v="SI"/>
    <x v="0"/>
    <s v="NO"/>
    <n v="28"/>
    <s v="No"/>
    <s v="No"/>
    <n v="1529247"/>
    <s v="ASALARIADO"/>
    <n v="28"/>
  </r>
  <r>
    <n v="3687"/>
    <s v="HOMBRE"/>
    <n v="200000"/>
    <s v="ASALARIADO"/>
    <s v="SECTOR PRIVADO"/>
    <s v="SI"/>
    <x v="0"/>
    <s v="SI"/>
    <n v="34"/>
    <s v="No"/>
    <s v="No"/>
    <n v="200000"/>
    <s v="ASALARIADO"/>
    <n v="34"/>
  </r>
  <r>
    <n v="3688"/>
    <s v="MUJER"/>
    <n v="1203138"/>
    <s v="ASALARIADO"/>
    <s v="SECTOR PUBLICO"/>
    <s v="SI"/>
    <x v="0"/>
    <s v="SI"/>
    <n v="37"/>
    <s v="No"/>
    <s v="No"/>
    <n v="1203138"/>
    <s v="ASALARIADO"/>
    <n v="37"/>
  </r>
  <r>
    <n v="3689"/>
    <s v="MUJER"/>
    <n v="179772"/>
    <s v="ASALARIADO"/>
    <s v="SECTOR PRIVADO"/>
    <s v="SI"/>
    <x v="0"/>
    <s v="NO"/>
    <n v="36"/>
    <s v="No"/>
    <s v="No"/>
    <n v="179772"/>
    <s v="ASALARIADO"/>
    <n v="36"/>
  </r>
  <r>
    <n v="3690"/>
    <s v="HOMBRE"/>
    <n v="1159222.2"/>
    <s v="ASALARIADO"/>
    <s v="SECTOR PUBLICO"/>
    <s v="SI"/>
    <x v="0"/>
    <s v="NO"/>
    <n v="58"/>
    <s v="No"/>
    <s v="No"/>
    <n v="1159222.2"/>
    <s v="ASALARIADO"/>
    <n v="58"/>
  </r>
  <r>
    <n v="3691"/>
    <s v="HOMBRE"/>
    <n v="960405.5"/>
    <s v="ASALARIADO"/>
    <s v="SECTOR PRIVADO"/>
    <s v="SI"/>
    <x v="0"/>
    <s v="NO"/>
    <n v="50"/>
    <s v="No"/>
    <s v="No"/>
    <n v="960405.5"/>
    <s v="ASALARIADO"/>
    <n v="50"/>
  </r>
  <r>
    <n v="3692"/>
    <s v="MUJER"/>
    <n v="297046"/>
    <s v="ASEGURADO VOLUNTARIO"/>
    <s v="SECTOR PRIVADO"/>
    <s v="SI"/>
    <x v="0"/>
    <s v="NO"/>
    <n v="52"/>
    <s v="No"/>
    <s v="No"/>
    <n v="297046"/>
    <s v="ASEGURADO VOLUNTARIO"/>
    <n v="52"/>
  </r>
  <r>
    <n v="3693"/>
    <s v="HOMBRE"/>
    <n v="297046"/>
    <s v="TRABAJADOR INDEPENDIENTE"/>
    <s v="SECTOR PRIVADO"/>
    <s v="SI"/>
    <x v="0"/>
    <s v="SI"/>
    <n v="33"/>
    <s v="No"/>
    <s v="No"/>
    <n v="297046"/>
    <s v="TRABAJADOR INDEPENDIENTE"/>
    <n v="33"/>
  </r>
  <r>
    <n v="3694"/>
    <s v="HOMBRE"/>
    <n v="653778.43000000005"/>
    <s v="ASALARIADO"/>
    <s v="SECTOR PRIVADO"/>
    <s v="SI"/>
    <x v="0"/>
    <s v="NO"/>
    <n v="40"/>
    <s v="No"/>
    <s v="No"/>
    <n v="653778.43000000005"/>
    <s v="ASALARIADO"/>
    <n v="40"/>
  </r>
  <r>
    <n v="3695"/>
    <s v="HOMBRE"/>
    <n v="538863.51"/>
    <s v="ASALARIADO"/>
    <s v="SECTOR PRIVADO"/>
    <s v="SI"/>
    <x v="0"/>
    <s v="NO"/>
    <n v="21"/>
    <s v="No"/>
    <s v="No"/>
    <n v="538863.51"/>
    <s v="ASALARIADO"/>
    <n v="21"/>
  </r>
  <r>
    <n v="3696"/>
    <s v="HOMBRE"/>
    <n v="499125"/>
    <s v="ASALARIADO"/>
    <s v="SECTOR PRIVADO"/>
    <s v="SI"/>
    <x v="0"/>
    <s v="SI"/>
    <n v="47"/>
    <s v="No"/>
    <s v="No"/>
    <n v="499125"/>
    <s v="ASALARIADO"/>
    <n v="47"/>
  </r>
  <r>
    <n v="3697"/>
    <s v="MUJER"/>
    <n v="359544.27"/>
    <s v="CONVENIOS ESPECIALES DE ASEGURADOS VOLUNTARIOS"/>
    <s v="SECTOR PRIVADO"/>
    <s v="SI"/>
    <x v="1"/>
    <s v="NO"/>
    <n v="47"/>
    <s v="No"/>
    <s v="No"/>
    <n v="359544.27"/>
    <s v="CONVENIOS ESPECIALES DE ASEGURADOS VOLUNTARIOS"/>
    <n v="47"/>
  </r>
  <r>
    <n v="3698"/>
    <s v="MUJER"/>
    <n v="960815.8"/>
    <s v="ASALARIADO"/>
    <s v="SECTOR PUBLICO"/>
    <s v="SI"/>
    <x v="0"/>
    <s v="NO"/>
    <n v="54"/>
    <s v="No"/>
    <s v="No"/>
    <n v="960815.8"/>
    <s v="ASALARIADO"/>
    <n v="54"/>
  </r>
  <r>
    <n v="3699"/>
    <s v="MUJER"/>
    <n v="445641"/>
    <s v="ASALARIADO"/>
    <s v="SECTOR PUBLICO"/>
    <s v="SI"/>
    <x v="0"/>
    <s v="SI"/>
    <n v="41"/>
    <s v="No"/>
    <s v="No"/>
    <n v="445641"/>
    <s v="ASALARIADO"/>
    <n v="41"/>
  </r>
  <r>
    <n v="3700"/>
    <s v="HOMBRE"/>
    <n v="255659"/>
    <s v="ASALARIADO"/>
    <s v="SECTOR PRIVADO"/>
    <s v="SI"/>
    <x v="1"/>
    <s v="NO"/>
    <n v="23"/>
    <s v="No"/>
    <s v="No"/>
    <n v="255659"/>
    <s v="ASALARIADO"/>
    <n v="23"/>
  </r>
  <r>
    <n v="3701"/>
    <s v="HOMBRE"/>
    <n v="2615121.75"/>
    <s v="ASALARIADO"/>
    <s v="SECTOR PUBLICO"/>
    <s v="SI"/>
    <x v="0"/>
    <s v="NO"/>
    <n v="56"/>
    <s v="Atípico"/>
    <s v="No"/>
    <n v="2615121.75"/>
    <s v="ASALARIADO"/>
    <n v="56"/>
  </r>
  <r>
    <n v="3702"/>
    <s v="HOMBRE"/>
    <n v="94480"/>
    <s v="ASALARIADO"/>
    <s v="SECTOR PRIVADO"/>
    <s v="SI"/>
    <x v="0"/>
    <s v="NO"/>
    <n v="54"/>
    <s v="No"/>
    <s v="No"/>
    <n v="94480"/>
    <s v="ASALARIADO"/>
    <n v="54"/>
  </r>
  <r>
    <n v="3703"/>
    <s v="HOMBRE"/>
    <n v="411667"/>
    <s v="ASALARIADO"/>
    <s v="SECTOR PRIVADO"/>
    <s v="SI"/>
    <x v="0"/>
    <s v="NO"/>
    <n v="21"/>
    <s v="No"/>
    <s v="No"/>
    <n v="411667"/>
    <s v="ASALARIADO"/>
    <n v="21"/>
  </r>
  <r>
    <n v="3704"/>
    <s v="HOMBRE"/>
    <n v="101489"/>
    <s v="ASALARIADO"/>
    <s v="SECTOR PRIVADO"/>
    <s v="SI"/>
    <x v="0"/>
    <s v="NO"/>
    <n v="37"/>
    <s v="No"/>
    <s v="No"/>
    <n v="101489"/>
    <s v="ASALARIADO"/>
    <n v="37"/>
  </r>
  <r>
    <n v="3705"/>
    <s v="HOMBRE"/>
    <n v="1017560.5"/>
    <s v="ASALARIADO"/>
    <s v="SECTOR PUBLICO"/>
    <s v="SI"/>
    <x v="0"/>
    <s v="NO"/>
    <n v="60"/>
    <s v="No"/>
    <s v="No"/>
    <n v="1017560.5"/>
    <s v="ASALARIADO"/>
    <n v="60"/>
  </r>
  <r>
    <n v="3706"/>
    <s v="HOMBRE"/>
    <n v="753064"/>
    <s v="ASALARIADO"/>
    <s v="SECTOR PUBLICO"/>
    <s v="SI"/>
    <x v="0"/>
    <s v="SI"/>
    <n v="53"/>
    <s v="No"/>
    <s v="No"/>
    <n v="753064"/>
    <s v="ASALARIADO"/>
    <n v="53"/>
  </r>
  <r>
    <n v="3707"/>
    <s v="HOMBRE"/>
    <n v="495975"/>
    <s v="TRABAJADOR INDEPENDIENTE"/>
    <s v="SECTOR PRIVADO"/>
    <s v="SI"/>
    <x v="0"/>
    <s v="SI"/>
    <n v="33"/>
    <s v="No"/>
    <s v="No"/>
    <n v="495975"/>
    <s v="TRABAJADOR INDEPENDIENTE"/>
    <n v="33"/>
  </r>
  <r>
    <n v="3708"/>
    <s v="MUJER"/>
    <n v="639148"/>
    <s v="TRABAJADOR INDEPENDIENTE"/>
    <s v="SECTOR PRIVADO"/>
    <s v="SI"/>
    <x v="0"/>
    <s v="SI"/>
    <n v="84"/>
    <s v="No"/>
    <s v="No"/>
    <n v="639148"/>
    <s v="TRABAJADOR INDEPENDIENTE"/>
    <n v="84"/>
  </r>
  <r>
    <n v="3709"/>
    <s v="MUJER"/>
    <n v="1821145"/>
    <s v="ASALARIADO"/>
    <s v="SECTOR PUBLICO"/>
    <s v="SI"/>
    <x v="0"/>
    <s v="SI"/>
    <n v="59"/>
    <s v="No"/>
    <s v="No"/>
    <n v="1821145"/>
    <s v="ASALARIADO"/>
    <n v="59"/>
  </r>
  <r>
    <n v="3710"/>
    <s v="HOMBRE"/>
    <n v="325000"/>
    <s v="ASALARIADO"/>
    <s v="SECTOR PRIVADO"/>
    <s v="SI"/>
    <x v="0"/>
    <s v="NO"/>
    <n v="38"/>
    <s v="No"/>
    <s v="No"/>
    <n v="325000"/>
    <s v="ASALARIADO"/>
    <n v="38"/>
  </r>
  <r>
    <n v="3711"/>
    <s v="HOMBRE"/>
    <n v="278030"/>
    <s v="CONVENIOS ESPECIALES DE TRABAJADORES INDEPENDIENTES"/>
    <s v="SECTOR PRIVADO"/>
    <s v="SI"/>
    <x v="0"/>
    <s v="NO"/>
    <n v="49"/>
    <s v="No"/>
    <s v="No"/>
    <n v="278030"/>
    <s v="CONVENIOS ESPECIALES DE TRABAJADORES INDEPENDIENTES"/>
    <n v="49"/>
  </r>
  <r>
    <n v="3712"/>
    <s v="HOMBRE"/>
    <n v="979107.34"/>
    <s v="ASALARIADO"/>
    <s v="SECTOR PRIVADO"/>
    <s v="SI"/>
    <x v="0"/>
    <s v="NO"/>
    <n v="53"/>
    <s v="No"/>
    <s v="No"/>
    <n v="979107.34"/>
    <s v="ASALARIADO"/>
    <n v="53"/>
  </r>
  <r>
    <n v="3713"/>
    <s v="HOMBRE"/>
    <n v="297046"/>
    <s v="TRABAJADOR INDEPENDIENTE"/>
    <s v="SECTOR PRIVADO"/>
    <s v="SI"/>
    <x v="0"/>
    <s v="NO"/>
    <n v="39"/>
    <s v="No"/>
    <s v="No"/>
    <n v="297046"/>
    <s v="TRABAJADOR INDEPENDIENTE"/>
    <n v="39"/>
  </r>
  <r>
    <n v="3714"/>
    <s v="MUJER"/>
    <n v="330278"/>
    <s v="ASALARIADO"/>
    <s v="SECTOR PRIVADO"/>
    <s v="SI"/>
    <x v="0"/>
    <s v="NO"/>
    <n v="40"/>
    <s v="No"/>
    <s v="No"/>
    <n v="330278"/>
    <s v="ASALARIADO"/>
    <n v="40"/>
  </r>
  <r>
    <n v="3715"/>
    <s v="HOMBRE"/>
    <n v="476355"/>
    <s v="ASALARIADO"/>
    <s v="SECTOR PRIVADO"/>
    <s v="SI"/>
    <x v="0"/>
    <s v="NO"/>
    <n v="48"/>
    <s v="No"/>
    <s v="No"/>
    <n v="476355"/>
    <s v="ASALARIADO"/>
    <n v="48"/>
  </r>
  <r>
    <n v="3716"/>
    <s v="HOMBRE"/>
    <n v="420000"/>
    <s v="ASALARIADO"/>
    <s v="SECTOR PRIVADO"/>
    <s v="SI"/>
    <x v="0"/>
    <s v="NO"/>
    <n v="29"/>
    <s v="No"/>
    <s v="No"/>
    <n v="420000"/>
    <s v="ASALARIADO"/>
    <n v="29"/>
  </r>
  <r>
    <n v="3717"/>
    <s v="MUJER"/>
    <n v="1333402"/>
    <s v="ASALARIADO"/>
    <s v="SECTOR PUBLICO"/>
    <s v="SI"/>
    <x v="0"/>
    <s v="NO"/>
    <n v="39"/>
    <s v="No"/>
    <s v="No"/>
    <n v="1333402"/>
    <s v="ASALARIADO"/>
    <n v="39"/>
  </r>
  <r>
    <n v="3718"/>
    <s v="HOMBRE"/>
    <n v="356657"/>
    <s v="ASEGURADO VOLUNTARIO"/>
    <s v="SECTOR PRIVADO"/>
    <s v="SI"/>
    <x v="0"/>
    <s v="SI"/>
    <n v="61"/>
    <s v="No"/>
    <s v="No"/>
    <n v="356657"/>
    <s v="ASEGURADO VOLUNTARIO"/>
    <n v="61"/>
  </r>
  <r>
    <n v="3719"/>
    <s v="MUJER"/>
    <n v="297046"/>
    <s v="ASEGURADO VOLUNTARIO"/>
    <s v="SECTOR PRIVADO"/>
    <s v="SI"/>
    <x v="1"/>
    <s v="NO"/>
    <n v="31"/>
    <s v="No"/>
    <s v="No"/>
    <n v="297046"/>
    <s v="ASEGURADO VOLUNTARIO"/>
    <n v="31"/>
  </r>
  <r>
    <n v="3720"/>
    <s v="HOMBRE"/>
    <n v="239421"/>
    <s v="ASALARIADO"/>
    <s v="SECTOR PRIVADO"/>
    <s v="SI"/>
    <x v="1"/>
    <s v="NO"/>
    <n v="22"/>
    <s v="No"/>
    <s v="No"/>
    <n v="239421"/>
    <s v="ASALARIADO"/>
    <n v="22"/>
  </r>
  <r>
    <n v="3721"/>
    <s v="HOMBRE"/>
    <n v="202396.55"/>
    <s v="ASALARIADO"/>
    <s v="SECTOR PRIVADO"/>
    <s v="SI"/>
    <x v="0"/>
    <s v="NO"/>
    <n v="36"/>
    <s v="No"/>
    <s v="No"/>
    <n v="202396.55"/>
    <s v="ASALARIADO"/>
    <n v="36"/>
  </r>
  <r>
    <n v="3722"/>
    <s v="HOMBRE"/>
    <n v="260000"/>
    <s v="ASALARIADO"/>
    <s v="SECTOR PRIVADO"/>
    <s v="SI"/>
    <x v="0"/>
    <s v="SI"/>
    <n v="37"/>
    <s v="No"/>
    <s v="No"/>
    <n v="260000"/>
    <s v="ASALARIADO"/>
    <n v="37"/>
  </r>
  <r>
    <n v="3723"/>
    <s v="MUJER"/>
    <n v="858032.05"/>
    <s v="ASALARIADO"/>
    <s v="SECTOR PUBLICO"/>
    <s v="SI"/>
    <x v="0"/>
    <s v="NO"/>
    <n v="53"/>
    <s v="No"/>
    <s v="No"/>
    <n v="858032.05"/>
    <s v="ASALARIADO"/>
    <n v="53"/>
  </r>
  <r>
    <n v="3724"/>
    <s v="MUJER"/>
    <n v="2036556.25"/>
    <s v="ASALARIADO"/>
    <s v="SECTOR PRIVADO"/>
    <s v="SI"/>
    <x v="0"/>
    <s v="NO"/>
    <n v="37"/>
    <s v="No"/>
    <s v="No"/>
    <n v="2036556.25"/>
    <s v="ASALARIADO"/>
    <n v="37"/>
  </r>
  <r>
    <n v="3725"/>
    <s v="HOMBRE"/>
    <n v="454518"/>
    <s v="ASALARIADO"/>
    <s v="SECTOR PRIVADO"/>
    <s v="SI"/>
    <x v="0"/>
    <s v="NO"/>
    <n v="35"/>
    <s v="No"/>
    <s v="No"/>
    <n v="454518"/>
    <s v="ASALARIADO"/>
    <n v="35"/>
  </r>
  <r>
    <n v="3726"/>
    <s v="HOMBRE"/>
    <n v="459616.28"/>
    <s v="ASALARIADO"/>
    <s v="SECTOR PRIVADO"/>
    <s v="SI"/>
    <x v="0"/>
    <s v="NO"/>
    <n v="28"/>
    <s v="No"/>
    <s v="No"/>
    <n v="459616.28"/>
    <s v="ASALARIADO"/>
    <n v="28"/>
  </r>
  <r>
    <n v="3727"/>
    <s v="HOMBRE"/>
    <n v="299744"/>
    <s v="TRABAJADOR INDEPENDIENTE"/>
    <s v="SECTOR PRIVADO"/>
    <s v="SI"/>
    <x v="0"/>
    <s v="NO"/>
    <n v="40"/>
    <s v="No"/>
    <s v="No"/>
    <n v="299744"/>
    <s v="TRABAJADOR INDEPENDIENTE"/>
    <n v="40"/>
  </r>
  <r>
    <n v="3728"/>
    <s v="HOMBRE"/>
    <n v="2590373.15"/>
    <s v="ASALARIADO"/>
    <s v="SECTOR PUBLICO"/>
    <s v="SI"/>
    <x v="0"/>
    <s v="NO"/>
    <n v="56"/>
    <s v="Atípico"/>
    <s v="No"/>
    <n v="2590373.15"/>
    <s v="ASALARIADO"/>
    <n v="56"/>
  </r>
  <r>
    <n v="3729"/>
    <s v="HOMBRE"/>
    <n v="551468.9"/>
    <s v="ASALARIADO"/>
    <s v="SECTOR PRIVADO"/>
    <s v="SI"/>
    <x v="0"/>
    <s v="NO"/>
    <n v="38"/>
    <s v="No"/>
    <s v="No"/>
    <n v="551468.9"/>
    <s v="ASALARIADO"/>
    <n v="38"/>
  </r>
  <r>
    <n v="3730"/>
    <s v="HOMBRE"/>
    <n v="550000"/>
    <s v="ASALARIADO"/>
    <s v="SECTOR PRIVADO"/>
    <s v="SI"/>
    <x v="0"/>
    <s v="NO"/>
    <n v="58"/>
    <s v="No"/>
    <s v="No"/>
    <n v="550000"/>
    <s v="ASALARIADO"/>
    <n v="58"/>
  </r>
  <r>
    <n v="3731"/>
    <s v="HOMBRE"/>
    <n v="1182929.8700000001"/>
    <s v="ASALARIADO"/>
    <s v="SECTOR PRIVADO"/>
    <s v="SI"/>
    <x v="0"/>
    <s v="NO"/>
    <n v="32"/>
    <s v="No"/>
    <s v="No"/>
    <n v="1182929.8700000001"/>
    <s v="ASALARIADO"/>
    <n v="32"/>
  </r>
  <r>
    <n v="3732"/>
    <s v="HOMBRE"/>
    <n v="728454.02"/>
    <s v="ASALARIADO"/>
    <s v="SECTOR PRIVADO"/>
    <s v="SI"/>
    <x v="0"/>
    <s v="NO"/>
    <n v="35"/>
    <s v="No"/>
    <s v="No"/>
    <n v="728454.02"/>
    <s v="ASALARIADO"/>
    <n v="35"/>
  </r>
  <r>
    <n v="3733"/>
    <s v="HOMBRE"/>
    <n v="533333.32999999996"/>
    <s v="ASALARIADO"/>
    <s v="SECTOR PRIVADO"/>
    <s v="SI"/>
    <x v="0"/>
    <s v="NO"/>
    <n v="27"/>
    <s v="No"/>
    <s v="No"/>
    <n v="533333.32999999996"/>
    <s v="ASALARIADO"/>
    <n v="27"/>
  </r>
  <r>
    <n v="3734"/>
    <s v="MUJER"/>
    <n v="319879"/>
    <s v="ASALARIADO"/>
    <s v="SECTOR PUBLICO"/>
    <s v="SI"/>
    <x v="0"/>
    <s v="SI"/>
    <n v="54"/>
    <s v="No"/>
    <s v="No"/>
    <n v="319879"/>
    <s v="ASALARIADO"/>
    <n v="54"/>
  </r>
  <r>
    <n v="3735"/>
    <s v="HOMBRE"/>
    <n v="32956"/>
    <s v="ASALARIADO"/>
    <s v="SECTOR PRIVADO"/>
    <s v="SI"/>
    <x v="0"/>
    <s v="NO"/>
    <n v="22"/>
    <s v="No"/>
    <s v="No"/>
    <n v="32956"/>
    <s v="ASALARIADO"/>
    <n v="22"/>
  </r>
  <r>
    <n v="3736"/>
    <s v="HOMBRE"/>
    <n v="450000"/>
    <s v="ASALARIADO"/>
    <s v="SECTOR PRIVADO"/>
    <s v="SI"/>
    <x v="0"/>
    <s v="NO"/>
    <n v="24"/>
    <s v="No"/>
    <s v="No"/>
    <n v="450000"/>
    <s v="ASALARIADO"/>
    <n v="24"/>
  </r>
  <r>
    <n v="3737"/>
    <s v="MUJER"/>
    <n v="682607.23"/>
    <s v="ASALARIADO"/>
    <s v="SECTOR PRIVADO"/>
    <s v="SI"/>
    <x v="0"/>
    <s v="SI"/>
    <n v="28"/>
    <s v="No"/>
    <s v="No"/>
    <n v="682607.23"/>
    <s v="ASALARIADO"/>
    <n v="28"/>
  </r>
  <r>
    <n v="3738"/>
    <s v="MUJER"/>
    <n v="1326562"/>
    <s v="PENSIONADOS EN SU PROPIO SISTEMA"/>
    <s v="SECTOR PUBLICO"/>
    <s v="SI"/>
    <x v="0"/>
    <s v="NO"/>
    <n v="59"/>
    <s v="No"/>
    <s v="No"/>
    <n v="1326562"/>
    <s v="PENSIONADOS EN SU PROPIO SISTEMA"/>
    <n v="59"/>
  </r>
  <r>
    <n v="3739"/>
    <s v="HOMBRE"/>
    <n v="195000"/>
    <s v="ASALARIADO"/>
    <s v="SECTOR PRIVADO"/>
    <s v="SI"/>
    <x v="0"/>
    <s v="NO"/>
    <n v="28"/>
    <s v="No"/>
    <s v="No"/>
    <n v="195000"/>
    <s v="ASALARIADO"/>
    <n v="28"/>
  </r>
  <r>
    <n v="3740"/>
    <s v="MUJER"/>
    <n v="297046"/>
    <s v="TRABAJADOR INDEPENDIENTE"/>
    <s v="SECTOR PRIVADO"/>
    <s v="SI"/>
    <x v="0"/>
    <s v="NO"/>
    <n v="47"/>
    <s v="No"/>
    <s v="No"/>
    <n v="297046"/>
    <s v="TRABAJADOR INDEPENDIENTE"/>
    <n v="47"/>
  </r>
  <r>
    <n v="3741"/>
    <s v="HOMBRE"/>
    <n v="840549"/>
    <s v="ASALARIADO"/>
    <s v="SECTOR PUBLICO"/>
    <s v="SI"/>
    <x v="0"/>
    <s v="NO"/>
    <n v="54"/>
    <s v="No"/>
    <s v="No"/>
    <n v="840549"/>
    <s v="ASALARIADO"/>
    <n v="54"/>
  </r>
  <r>
    <n v="3742"/>
    <s v="MUJER"/>
    <n v="1343265.5"/>
    <s v="ASALARIADO"/>
    <s v="SECTOR PUBLICO"/>
    <s v="SI"/>
    <x v="0"/>
    <s v="NO"/>
    <n v="40"/>
    <s v="No"/>
    <s v="No"/>
    <n v="1343265.5"/>
    <s v="ASALARIADO"/>
    <n v="40"/>
  </r>
  <r>
    <n v="3743"/>
    <s v="HOMBRE"/>
    <n v="600000"/>
    <s v="ASALARIADO"/>
    <s v="SECTOR PRIVADO"/>
    <s v="SI"/>
    <x v="0"/>
    <s v="NO"/>
    <n v="53"/>
    <s v="No"/>
    <s v="No"/>
    <n v="600000"/>
    <s v="ASALARIADO"/>
    <n v="53"/>
  </r>
  <r>
    <n v="3744"/>
    <s v="HOMBRE"/>
    <n v="795414"/>
    <s v="ASALARIADO"/>
    <s v="SECTOR PRIVADO"/>
    <s v="SI"/>
    <x v="0"/>
    <s v="NO"/>
    <n v="22"/>
    <s v="No"/>
    <s v="No"/>
    <n v="795414"/>
    <s v="ASALARIADO"/>
    <n v="22"/>
  </r>
  <r>
    <n v="3745"/>
    <s v="MUJER"/>
    <n v="359545"/>
    <s v="ASALARIADO"/>
    <s v="SECTOR PRIVADO"/>
    <s v="SI"/>
    <x v="0"/>
    <s v="NO"/>
    <n v="30"/>
    <s v="No"/>
    <s v="No"/>
    <n v="359545"/>
    <s v="ASALARIADO"/>
    <n v="30"/>
  </r>
  <r>
    <n v="3746"/>
    <s v="MUJER"/>
    <n v="351185"/>
    <s v="ASALARIADO"/>
    <s v="SECTOR PRIVADO"/>
    <s v="SI"/>
    <x v="0"/>
    <s v="NO"/>
    <n v="50"/>
    <s v="No"/>
    <s v="No"/>
    <n v="351185"/>
    <s v="ASALARIADO"/>
    <n v="50"/>
  </r>
  <r>
    <n v="3747"/>
    <s v="HOMBRE"/>
    <n v="395218.86"/>
    <s v="ASALARIADO"/>
    <s v="SECTOR PRIVADO"/>
    <s v="SI"/>
    <x v="0"/>
    <s v="NO"/>
    <n v="20"/>
    <s v="No"/>
    <s v="No"/>
    <n v="395218.86"/>
    <s v="ASALARIADO"/>
    <n v="20"/>
  </r>
  <r>
    <n v="3748"/>
    <s v="HOMBRE"/>
    <n v="241119"/>
    <s v="ASALARIADO"/>
    <s v="SECTOR PRIVADO"/>
    <s v="SI"/>
    <x v="0"/>
    <s v="NO"/>
    <n v="47"/>
    <s v="No"/>
    <s v="No"/>
    <n v="241119"/>
    <s v="ASALARIADO"/>
    <n v="47"/>
  </r>
  <r>
    <n v="3749"/>
    <s v="HOMBRE"/>
    <n v="445567"/>
    <s v="TRABAJADOR INDEPENDIENTE"/>
    <s v="SECTOR PRIVADO"/>
    <s v="SI"/>
    <x v="0"/>
    <s v="SI"/>
    <n v="50"/>
    <s v="No"/>
    <s v="No"/>
    <n v="445567"/>
    <s v="TRABAJADOR INDEPENDIENTE"/>
    <n v="50"/>
  </r>
  <r>
    <n v="3750"/>
    <s v="HOMBRE"/>
    <n v="1116779.8400000001"/>
    <s v="ASALARIADO"/>
    <s v="SECTOR PRIVADO"/>
    <s v="SI"/>
    <x v="0"/>
    <s v="NO"/>
    <n v="42"/>
    <s v="No"/>
    <s v="No"/>
    <n v="1116779.8400000001"/>
    <s v="ASALARIADO"/>
    <n v="42"/>
  </r>
  <r>
    <n v="3751"/>
    <s v="HOMBRE"/>
    <n v="499958.33"/>
    <s v="ASALARIADO"/>
    <s v="SECTOR PRIVADO"/>
    <s v="SI"/>
    <x v="0"/>
    <s v="NO"/>
    <n v="27"/>
    <s v="No"/>
    <s v="No"/>
    <n v="499958.33"/>
    <s v="ASALARIADO"/>
    <n v="27"/>
  </r>
  <r>
    <n v="3752"/>
    <s v="MUJER"/>
    <n v="250000"/>
    <s v="ASALARIADO"/>
    <s v="SECTOR PRIVADO"/>
    <s v="SI"/>
    <x v="0"/>
    <s v="NO"/>
    <n v="29"/>
    <s v="No"/>
    <s v="No"/>
    <n v="250000"/>
    <s v="ASALARIADO"/>
    <n v="29"/>
  </r>
  <r>
    <n v="3753"/>
    <s v="HOMBRE"/>
    <n v="314424"/>
    <s v="ASALARIADO"/>
    <s v="SECTOR PRIVADO"/>
    <s v="SI"/>
    <x v="0"/>
    <s v="NO"/>
    <n v="24"/>
    <s v="No"/>
    <s v="No"/>
    <n v="314424"/>
    <s v="ASALARIADO"/>
    <n v="24"/>
  </r>
  <r>
    <n v="3754"/>
    <s v="MUJER"/>
    <n v="367892"/>
    <s v="ASALARIADO"/>
    <s v="SECTOR PUBLICO"/>
    <s v="SI"/>
    <x v="0"/>
    <s v="SI"/>
    <n v="43"/>
    <s v="No"/>
    <s v="No"/>
    <n v="367892"/>
    <s v="ASALARIADO"/>
    <n v="43"/>
  </r>
  <r>
    <n v="3755"/>
    <s v="HOMBRE"/>
    <n v="361180.29"/>
    <s v="ASALARIADO"/>
    <s v="SECTOR PUBLICO"/>
    <s v="SI"/>
    <x v="0"/>
    <s v="NO"/>
    <n v="28"/>
    <s v="No"/>
    <s v="No"/>
    <n v="361180.29"/>
    <s v="ASALARIADO"/>
    <n v="28"/>
  </r>
  <r>
    <n v="3756"/>
    <s v="HOMBRE"/>
    <n v="330000"/>
    <s v="ASALARIADO"/>
    <s v="SECTOR PRIVADO"/>
    <s v="SI"/>
    <x v="0"/>
    <s v="NO"/>
    <n v="33"/>
    <s v="No"/>
    <s v="No"/>
    <n v="330000"/>
    <s v="ASALARIADO"/>
    <n v="33"/>
  </r>
  <r>
    <n v="3757"/>
    <s v="MUJER"/>
    <n v="359544.27"/>
    <s v="CONVENIOS ESPECIALES DE ASEGURADOS VOLUNTARIOS"/>
    <s v="SECTOR PRIVADO"/>
    <s v="SI"/>
    <x v="1"/>
    <s v="NO"/>
    <n v="40"/>
    <s v="No"/>
    <s v="No"/>
    <n v="359544.27"/>
    <s v="CONVENIOS ESPECIALES DE ASEGURADOS VOLUNTARIOS"/>
    <n v="40"/>
  </r>
  <r>
    <n v="3758"/>
    <s v="MUJER"/>
    <n v="204800"/>
    <s v="ASALARIADO"/>
    <s v="SECTOR PRIVADO"/>
    <s v="SI"/>
    <x v="0"/>
    <s v="SI"/>
    <n v="31"/>
    <s v="No"/>
    <s v="No"/>
    <n v="204800"/>
    <s v="ASALARIADO"/>
    <n v="31"/>
  </r>
  <r>
    <n v="3759"/>
    <s v="HOMBRE"/>
    <n v="553159.81000000006"/>
    <s v="ASALARIADO"/>
    <s v="SECTOR PRIVADO"/>
    <s v="SI"/>
    <x v="0"/>
    <s v="NO"/>
    <n v="21"/>
    <s v="No"/>
    <s v="No"/>
    <n v="553159.81000000006"/>
    <s v="ASALARIADO"/>
    <n v="21"/>
  </r>
  <r>
    <n v="3760"/>
    <s v="HOMBRE"/>
    <n v="370000"/>
    <s v="ASALARIADO"/>
    <s v="SECTOR PRIVADO"/>
    <s v="SI"/>
    <x v="0"/>
    <s v="NO"/>
    <n v="21"/>
    <s v="No"/>
    <s v="No"/>
    <n v="370000"/>
    <s v="ASALARIADO"/>
    <n v="21"/>
  </r>
  <r>
    <n v="3761"/>
    <s v="MUJER"/>
    <n v="640745.43999999994"/>
    <s v="ASALARIADO"/>
    <s v="SECTOR PRIVADO"/>
    <s v="SI"/>
    <x v="0"/>
    <s v="NO"/>
    <n v="43"/>
    <s v="No"/>
    <s v="No"/>
    <n v="640745.43999999994"/>
    <s v="ASALARIADO"/>
    <n v="43"/>
  </r>
  <r>
    <n v="3762"/>
    <s v="HOMBRE"/>
    <n v="3081665"/>
    <s v="ASALARIADO"/>
    <s v="SECTOR PUBLICO"/>
    <s v="SI"/>
    <x v="0"/>
    <s v="NO"/>
    <n v="52"/>
    <s v="Atípico"/>
    <s v="No"/>
    <n v="3081665"/>
    <s v="ASALARIADO"/>
    <n v="52"/>
  </r>
  <r>
    <n v="3763"/>
    <s v="HOMBRE"/>
    <n v="486069"/>
    <s v="TRABAJADOR INDEPENDIENTE"/>
    <s v="SECTOR PRIVADO"/>
    <s v="SI"/>
    <x v="0"/>
    <s v="SI"/>
    <n v="48"/>
    <s v="No"/>
    <s v="No"/>
    <n v="486069"/>
    <s v="TRABAJADOR INDEPENDIENTE"/>
    <n v="48"/>
  </r>
  <r>
    <n v="3764"/>
    <s v="MUJER"/>
    <n v="100900"/>
    <s v="ASALARIADO"/>
    <s v="SECTOR PRIVADO"/>
    <s v="SI"/>
    <x v="1"/>
    <s v="NO"/>
    <n v="62"/>
    <s v="No"/>
    <s v="No"/>
    <n v="100900"/>
    <s v="ASALARIADO"/>
    <n v="62"/>
  </r>
  <r>
    <n v="3765"/>
    <s v="MUJER"/>
    <n v="158920"/>
    <s v="ASALARIADO"/>
    <s v="SECTOR PRIVADO"/>
    <s v="SI"/>
    <x v="0"/>
    <s v="NO"/>
    <n v="39"/>
    <s v="No"/>
    <s v="No"/>
    <n v="158920"/>
    <s v="ASALARIADO"/>
    <n v="39"/>
  </r>
  <r>
    <n v="3766"/>
    <s v="HOMBRE"/>
    <n v="297046"/>
    <s v="ASEGURADO VOLUNTARIO"/>
    <s v="SECTOR PRIVADO"/>
    <s v="SI"/>
    <x v="1"/>
    <s v="NO"/>
    <n v="50"/>
    <s v="No"/>
    <s v="No"/>
    <n v="297046"/>
    <s v="ASEGURADO VOLUNTARIO"/>
    <n v="50"/>
  </r>
  <r>
    <n v="3767"/>
    <s v="MUJER"/>
    <n v="297046"/>
    <s v="TRABAJADOR INDEPENDIENTE"/>
    <s v="SECTOR PRIVADO"/>
    <s v="SI"/>
    <x v="0"/>
    <s v="SI"/>
    <n v="39"/>
    <s v="No"/>
    <s v="No"/>
    <n v="297046"/>
    <s v="TRABAJADOR INDEPENDIENTE"/>
    <n v="39"/>
  </r>
  <r>
    <n v="3768"/>
    <s v="MUJER"/>
    <n v="248558.8"/>
    <s v="ASALARIADO"/>
    <s v="SECTOR PRIVADO"/>
    <s v="SI"/>
    <x v="0"/>
    <s v="NO"/>
    <n v="23"/>
    <s v="No"/>
    <s v="No"/>
    <n v="248558.8"/>
    <s v="ASALARIADO"/>
    <n v="23"/>
  </r>
  <r>
    <n v="3769"/>
    <s v="HOMBRE"/>
    <n v="300000"/>
    <s v="ASALARIADO"/>
    <s v="SECTOR PRIVADO"/>
    <s v="SI"/>
    <x v="0"/>
    <s v="NO"/>
    <n v="22"/>
    <s v="No"/>
    <s v="No"/>
    <n v="300000"/>
    <s v="ASALARIADO"/>
    <n v="22"/>
  </r>
  <r>
    <n v="3770"/>
    <s v="HOMBRE"/>
    <n v="71904.240000000005"/>
    <s v="ASALARIADO"/>
    <s v="SECTOR PRIVADO"/>
    <s v="SI"/>
    <x v="0"/>
    <s v="NO"/>
    <n v="47"/>
    <s v="No"/>
    <s v="No"/>
    <n v="71904.240000000005"/>
    <s v="ASALARIADO"/>
    <n v="47"/>
  </r>
  <r>
    <n v="3771"/>
    <s v="HOMBRE"/>
    <n v="1450000"/>
    <s v="ASALARIADO"/>
    <s v="SECTOR PRIVADO"/>
    <s v="SI"/>
    <x v="0"/>
    <s v="NO"/>
    <n v="40"/>
    <s v="No"/>
    <s v="No"/>
    <n v="1450000"/>
    <s v="ASALARIADO"/>
    <n v="40"/>
  </r>
  <r>
    <n v="3772"/>
    <s v="MUJER"/>
    <n v="297046"/>
    <s v="TRABAJADOR INDEPENDIENTE"/>
    <s v="SECTOR PRIVADO"/>
    <s v="SI"/>
    <x v="1"/>
    <s v="NO"/>
    <n v="48"/>
    <s v="No"/>
    <s v="No"/>
    <n v="297046"/>
    <s v="TRABAJADOR INDEPENDIENTE"/>
    <n v="48"/>
  </r>
  <r>
    <n v="3773"/>
    <s v="HOMBRE"/>
    <n v="343798"/>
    <s v="ASALARIADO"/>
    <s v="SECTOR PRIVADO"/>
    <s v="SI"/>
    <x v="0"/>
    <s v="NO"/>
    <n v="62"/>
    <s v="No"/>
    <s v="No"/>
    <n v="343798"/>
    <s v="ASALARIADO"/>
    <n v="62"/>
  </r>
  <r>
    <n v="3774"/>
    <s v="HOMBRE"/>
    <n v="927301.89"/>
    <s v="ASALARIADO"/>
    <s v="SECTOR PUBLICO"/>
    <s v="SI"/>
    <x v="0"/>
    <s v="NO"/>
    <n v="37"/>
    <s v="No"/>
    <s v="No"/>
    <n v="927301.89"/>
    <s v="ASALARIADO"/>
    <n v="37"/>
  </r>
  <r>
    <n v="3775"/>
    <s v="HOMBRE"/>
    <n v="670455.76"/>
    <s v="ASALARIADO"/>
    <s v="SECTOR PRIVADO"/>
    <s v="SI"/>
    <x v="0"/>
    <s v="NO"/>
    <n v="33"/>
    <s v="No"/>
    <s v="No"/>
    <n v="670455.76"/>
    <s v="ASALARIADO"/>
    <n v="33"/>
  </r>
  <r>
    <n v="3776"/>
    <s v="HOMBRE"/>
    <n v="559022.46"/>
    <s v="ASALARIADO"/>
    <s v="SECTOR PRIVADO"/>
    <s v="SI"/>
    <x v="0"/>
    <s v="NO"/>
    <n v="38"/>
    <s v="No"/>
    <s v="No"/>
    <n v="559022.46"/>
    <s v="ASALARIADO"/>
    <n v="38"/>
  </r>
  <r>
    <n v="3777"/>
    <s v="HOMBRE"/>
    <n v="581009"/>
    <s v="ASALARIADO"/>
    <s v="SECTOR PRIVADO"/>
    <s v="SI"/>
    <x v="0"/>
    <s v="NO"/>
    <n v="49"/>
    <s v="No"/>
    <s v="No"/>
    <n v="581009"/>
    <s v="ASALARIADO"/>
    <n v="49"/>
  </r>
  <r>
    <n v="3778"/>
    <s v="MUJER"/>
    <n v="1608290"/>
    <s v="ASALARIADO"/>
    <s v="SECTOR PUBLICO"/>
    <s v="SI"/>
    <x v="0"/>
    <s v="NO"/>
    <n v="36"/>
    <s v="No"/>
    <s v="No"/>
    <n v="1608290"/>
    <s v="ASALARIADO"/>
    <n v="36"/>
  </r>
  <r>
    <n v="3779"/>
    <s v="MUJER"/>
    <n v="1168690"/>
    <s v="ASALARIADO"/>
    <s v="SECTOR PRIVADO"/>
    <s v="SI"/>
    <x v="1"/>
    <s v="NO"/>
    <n v="54"/>
    <s v="No"/>
    <s v="No"/>
    <n v="1168690"/>
    <s v="ASALARIADO"/>
    <n v="54"/>
  </r>
  <r>
    <n v="3780"/>
    <s v="MUJER"/>
    <n v="1109001.29"/>
    <s v="ASALARIADO"/>
    <s v="SECTOR PRIVADO"/>
    <s v="SI"/>
    <x v="0"/>
    <s v="NO"/>
    <n v="49"/>
    <s v="No"/>
    <s v="No"/>
    <n v="1109001.29"/>
    <s v="ASALARIADO"/>
    <n v="49"/>
  </r>
  <r>
    <n v="3781"/>
    <s v="HOMBRE"/>
    <n v="409616.24"/>
    <s v="ASALARIADO"/>
    <s v="SECTOR PRIVADO"/>
    <s v="SI"/>
    <x v="0"/>
    <s v="NO"/>
    <n v="57"/>
    <s v="No"/>
    <s v="No"/>
    <n v="409616.24"/>
    <s v="ASALARIADO"/>
    <n v="57"/>
  </r>
  <r>
    <n v="3782"/>
    <s v="MUJER"/>
    <n v="184000"/>
    <s v="ASALARIADO"/>
    <s v="SECTOR PRIVADO"/>
    <s v="SI"/>
    <x v="0"/>
    <s v="NO"/>
    <n v="53"/>
    <s v="No"/>
    <s v="No"/>
    <n v="184000"/>
    <s v="ASALARIADO"/>
    <n v="53"/>
  </r>
  <r>
    <n v="3783"/>
    <s v="HOMBRE"/>
    <n v="113333"/>
    <s v="ASALARIADO"/>
    <s v="SECTOR PRIVADO"/>
    <s v="SI"/>
    <x v="0"/>
    <s v="NO"/>
    <n v="38"/>
    <s v="No"/>
    <s v="No"/>
    <n v="113333"/>
    <s v="ASALARIADO"/>
    <n v="38"/>
  </r>
  <r>
    <n v="3784"/>
    <s v="HOMBRE"/>
    <n v="278030"/>
    <s v="TRABAJADOR INDEPENDIENTE"/>
    <s v="SECTOR PRIVADO"/>
    <s v="SI"/>
    <x v="0"/>
    <s v="NO"/>
    <n v="24"/>
    <s v="No"/>
    <s v="No"/>
    <n v="278030"/>
    <s v="TRABAJADOR INDEPENDIENTE"/>
    <n v="24"/>
  </r>
  <r>
    <n v="3785"/>
    <s v="HOMBRE"/>
    <n v="297046"/>
    <s v="TRABAJADOR INDEPENDIENTE"/>
    <s v="SECTOR PRIVADO"/>
    <s v="SI"/>
    <x v="0"/>
    <s v="NO"/>
    <n v="60"/>
    <s v="No"/>
    <s v="No"/>
    <n v="297046"/>
    <s v="TRABAJADOR INDEPENDIENTE"/>
    <n v="60"/>
  </r>
  <r>
    <n v="3786"/>
    <s v="MUJER"/>
    <n v="707680.19"/>
    <s v="ASALARIADO"/>
    <s v="SECTOR PRIVADO"/>
    <s v="SI"/>
    <x v="0"/>
    <s v="NO"/>
    <n v="19"/>
    <s v="No"/>
    <s v="No"/>
    <n v="707680.19"/>
    <s v="ASALARIADO"/>
    <n v="19"/>
  </r>
  <r>
    <n v="3787"/>
    <s v="MUJER"/>
    <n v="361811"/>
    <s v="TRABAJADOR INDEPENDIENTE"/>
    <s v="SECTOR PRIVADO"/>
    <s v="SI"/>
    <x v="0"/>
    <s v="NO"/>
    <n v="48"/>
    <s v="No"/>
    <s v="No"/>
    <n v="361811"/>
    <s v="TRABAJADOR INDEPENDIENTE"/>
    <n v="48"/>
  </r>
  <r>
    <n v="3788"/>
    <s v="MUJER"/>
    <n v="350158.37"/>
    <s v="ASALARIADO"/>
    <s v="SECTOR PRIVADO"/>
    <s v="SI"/>
    <x v="0"/>
    <s v="NO"/>
    <n v="36"/>
    <s v="No"/>
    <s v="No"/>
    <n v="350158.37"/>
    <s v="ASALARIADO"/>
    <n v="36"/>
  </r>
  <r>
    <n v="3789"/>
    <s v="HOMBRE"/>
    <n v="459101.7"/>
    <s v="PENSIONADOS EN SU PROPIO SISTEMA"/>
    <s v="SECTOR PUBLICO"/>
    <s v="SI"/>
    <x v="0"/>
    <s v="NO"/>
    <n v="65"/>
    <s v="No"/>
    <s v="No"/>
    <n v="459101.7"/>
    <s v="PENSIONADOS EN SU PROPIO SISTEMA"/>
    <n v="65"/>
  </r>
  <r>
    <n v="3790"/>
    <s v="HOMBRE"/>
    <n v="2369994"/>
    <s v="ASALARIADO"/>
    <s v="SECTOR PUBLICO"/>
    <s v="SI"/>
    <x v="0"/>
    <s v="NO"/>
    <n v="59"/>
    <s v="Atípico"/>
    <s v="No"/>
    <n v="2369994"/>
    <s v="ASALARIADO"/>
    <n v="59"/>
  </r>
  <r>
    <n v="3791"/>
    <s v="HOMBRE"/>
    <n v="340000"/>
    <s v="ASALARIADO"/>
    <s v="SECTOR PRIVADO"/>
    <s v="SI"/>
    <x v="1"/>
    <s v="SI"/>
    <n v="43"/>
    <s v="No"/>
    <s v="No"/>
    <n v="340000"/>
    <s v="ASALARIADO"/>
    <n v="43"/>
  </r>
  <r>
    <n v="3792"/>
    <s v="MUJER"/>
    <n v="284340"/>
    <s v="ASALARIADO"/>
    <s v="SECTOR PRIVADO"/>
    <s v="SI"/>
    <x v="0"/>
    <s v="NO"/>
    <n v="20"/>
    <s v="No"/>
    <s v="No"/>
    <n v="284340"/>
    <s v="ASALARIADO"/>
    <n v="20"/>
  </r>
  <r>
    <n v="3793"/>
    <s v="MUJER"/>
    <n v="1927866"/>
    <s v="PENSIONADOS EN SU PROPIO SISTEMA"/>
    <s v="SECTOR PUBLICO"/>
    <s v="SI"/>
    <x v="0"/>
    <s v="NO"/>
    <n v="70"/>
    <s v="No"/>
    <s v="No"/>
    <n v="1927866"/>
    <s v="PENSIONADOS EN SU PROPIO SISTEMA"/>
    <n v="70"/>
  </r>
  <r>
    <n v="3794"/>
    <s v="HOMBRE"/>
    <n v="465906.4"/>
    <s v="ASALARIADO"/>
    <s v="SECTOR PRIVADO"/>
    <s v="SI"/>
    <x v="0"/>
    <s v="NO"/>
    <n v="27"/>
    <s v="No"/>
    <s v="No"/>
    <n v="465906.4"/>
    <s v="ASALARIADO"/>
    <n v="27"/>
  </r>
  <r>
    <n v="3795"/>
    <s v="MUJER"/>
    <n v="297044.99"/>
    <s v="CONVENIOS ESPECIALES DE TRABAJADORES INDEPENDIENTES"/>
    <s v="SECTOR PRIVADO"/>
    <s v="SI"/>
    <x v="1"/>
    <s v="NO"/>
    <n v="56"/>
    <s v="No"/>
    <s v="No"/>
    <n v="297044.99"/>
    <s v="CONVENIOS ESPECIALES DE TRABAJADORES INDEPENDIENTES"/>
    <n v="56"/>
  </r>
  <r>
    <n v="3796"/>
    <s v="HOMBRE"/>
    <n v="400000"/>
    <s v="ASALARIADO"/>
    <s v="SECTOR PRIVADO"/>
    <s v="SI"/>
    <x v="0"/>
    <s v="NO"/>
    <n v="43"/>
    <s v="No"/>
    <s v="No"/>
    <n v="400000"/>
    <s v="ASALARIADO"/>
    <n v="43"/>
  </r>
  <r>
    <n v="3797"/>
    <s v="HOMBRE"/>
    <n v="297046"/>
    <s v="ASEGURADO VOLUNTARIO"/>
    <s v="SECTOR PRIVADO"/>
    <s v="SI"/>
    <x v="0"/>
    <s v="NO"/>
    <n v="26"/>
    <s v="No"/>
    <s v="No"/>
    <n v="297046"/>
    <s v="ASEGURADO VOLUNTARIO"/>
    <n v="26"/>
  </r>
  <r>
    <n v="3798"/>
    <s v="HOMBRE"/>
    <n v="278030"/>
    <s v="ASEGURADO VOLUNTARIO"/>
    <s v="SECTOR PRIVADO"/>
    <s v="SI"/>
    <x v="0"/>
    <s v="SI"/>
    <n v="29"/>
    <s v="No"/>
    <s v="No"/>
    <n v="278030"/>
    <s v="ASEGURADO VOLUNTARIO"/>
    <n v="29"/>
  </r>
  <r>
    <n v="3799"/>
    <s v="MUJER"/>
    <n v="404467"/>
    <s v="ASEGURADO VOLUNTARIO"/>
    <s v="SECTOR PRIVADO"/>
    <s v="SI"/>
    <x v="1"/>
    <s v="NO"/>
    <n v="63"/>
    <s v="No"/>
    <s v="No"/>
    <n v="404467"/>
    <s v="ASEGURADO VOLUNTARIO"/>
    <n v="63"/>
  </r>
  <r>
    <n v="3800"/>
    <s v="MUJER"/>
    <n v="954415.34"/>
    <s v="ASALARIADO"/>
    <s v="SECTOR PRIVADO"/>
    <s v="SI"/>
    <x v="0"/>
    <s v="NO"/>
    <n v="29"/>
    <s v="No"/>
    <s v="No"/>
    <n v="954415.34"/>
    <s v="ASALARIADO"/>
    <n v="29"/>
  </r>
  <r>
    <n v="3801"/>
    <s v="HOMBRE"/>
    <n v="494792"/>
    <s v="ASALARIADO"/>
    <s v="SECTOR PRIVADO"/>
    <s v="SI"/>
    <x v="0"/>
    <s v="NO"/>
    <n v="28"/>
    <s v="No"/>
    <s v="No"/>
    <n v="494792"/>
    <s v="ASALARIADO"/>
    <n v="28"/>
  </r>
  <r>
    <n v="3802"/>
    <s v="HOMBRE"/>
    <n v="405798"/>
    <s v="ASEGURADO VOLUNTARIO"/>
    <s v="SECTOR PRIVADO"/>
    <s v="SI"/>
    <x v="0"/>
    <s v="NO"/>
    <n v="35"/>
    <s v="No"/>
    <s v="No"/>
    <n v="405798"/>
    <s v="ASEGURADO VOLUNTARIO"/>
    <n v="35"/>
  </r>
  <r>
    <n v="3803"/>
    <s v="MUJER"/>
    <n v="274453.13"/>
    <s v="ASALARIADO"/>
    <s v="SECTOR PRIVADO"/>
    <s v="SI"/>
    <x v="0"/>
    <s v="NO"/>
    <n v="31"/>
    <s v="No"/>
    <s v="No"/>
    <n v="274453.13"/>
    <s v="ASALARIADO"/>
    <n v="31"/>
  </r>
  <r>
    <n v="3804"/>
    <s v="HOMBRE"/>
    <n v="411350"/>
    <s v="ASALARIADO"/>
    <s v="SECTOR PRIVADO"/>
    <s v="SI"/>
    <x v="0"/>
    <s v="NO"/>
    <n v="24"/>
    <s v="No"/>
    <s v="No"/>
    <n v="411350"/>
    <s v="ASALARIADO"/>
    <n v="24"/>
  </r>
  <r>
    <n v="3805"/>
    <s v="MUJER"/>
    <n v="1586316"/>
    <s v="ASALARIADO"/>
    <s v="SECTOR PUBLICO"/>
    <s v="SI"/>
    <x v="0"/>
    <s v="SI"/>
    <n v="39"/>
    <s v="No"/>
    <s v="No"/>
    <n v="1586316"/>
    <s v="ASALARIADO"/>
    <n v="39"/>
  </r>
  <r>
    <n v="3806"/>
    <s v="MUJER"/>
    <n v="221483.33"/>
    <s v="ASALARIADO"/>
    <s v="SECTOR PRIVADO"/>
    <s v="SI"/>
    <x v="0"/>
    <s v="NO"/>
    <n v="25"/>
    <s v="No"/>
    <s v="No"/>
    <n v="221483.33"/>
    <s v="ASALARIADO"/>
    <n v="25"/>
  </r>
  <r>
    <n v="3807"/>
    <s v="MUJER"/>
    <n v="297046"/>
    <s v="ASEGURADO VOLUNTARIO"/>
    <s v="SECTOR PRIVADO"/>
    <s v="SI"/>
    <x v="1"/>
    <s v="NO"/>
    <n v="32"/>
    <s v="No"/>
    <s v="No"/>
    <n v="297046"/>
    <s v="ASEGURADO VOLUNTARIO"/>
    <n v="32"/>
  </r>
  <r>
    <n v="3808"/>
    <s v="MUJER"/>
    <n v="355311.73"/>
    <s v="ASALARIADO"/>
    <s v="SECTOR PUBLICO"/>
    <s v="SI"/>
    <x v="0"/>
    <s v="NO"/>
    <n v="51"/>
    <s v="No"/>
    <s v="No"/>
    <n v="355311.73"/>
    <s v="ASALARIADO"/>
    <n v="51"/>
  </r>
  <r>
    <n v="3809"/>
    <s v="HOMBRE"/>
    <n v="632709.64"/>
    <s v="ASALARIADO"/>
    <s v="SECTOR PRIVADO"/>
    <s v="SI"/>
    <x v="0"/>
    <s v="NO"/>
    <n v="20"/>
    <s v="No"/>
    <s v="No"/>
    <n v="632709.64"/>
    <s v="ASALARIADO"/>
    <n v="20"/>
  </r>
  <r>
    <n v="3810"/>
    <s v="HOMBRE"/>
    <n v="305152"/>
    <s v="TRABAJADOR INDEPENDIENTE"/>
    <s v="SECTOR PRIVADO"/>
    <s v="SI"/>
    <x v="0"/>
    <s v="SI"/>
    <n v="41"/>
    <s v="No"/>
    <s v="No"/>
    <n v="305152"/>
    <s v="TRABAJADOR INDEPENDIENTE"/>
    <n v="41"/>
  </r>
  <r>
    <n v="3811"/>
    <s v="HOMBRE"/>
    <n v="347514"/>
    <s v="ASALARIADO"/>
    <s v="SECTOR PRIVADO"/>
    <s v="SI"/>
    <x v="0"/>
    <s v="SI"/>
    <n v="32"/>
    <s v="No"/>
    <s v="No"/>
    <n v="347514"/>
    <s v="ASALARIADO"/>
    <n v="32"/>
  </r>
  <r>
    <n v="3812"/>
    <s v="MUJER"/>
    <n v="461827"/>
    <s v="TRABAJADOR INDEPENDIENTE"/>
    <s v="SECTOR PRIVADO"/>
    <s v="SI"/>
    <x v="0"/>
    <s v="NO"/>
    <n v="52"/>
    <s v="No"/>
    <s v="No"/>
    <n v="461827"/>
    <s v="TRABAJADOR INDEPENDIENTE"/>
    <n v="52"/>
  </r>
  <r>
    <n v="3813"/>
    <s v="HOMBRE"/>
    <n v="297050"/>
    <s v="TRABAJADOR INDEPENDIENTE"/>
    <s v="SECTOR PRIVADO"/>
    <s v="SI"/>
    <x v="0"/>
    <s v="SI"/>
    <n v="29"/>
    <s v="No"/>
    <s v="No"/>
    <n v="297050"/>
    <s v="TRABAJADOR INDEPENDIENTE"/>
    <n v="29"/>
  </r>
  <r>
    <n v="3814"/>
    <s v="MUJER"/>
    <n v="740950"/>
    <s v="ASALARIADO"/>
    <s v="SECTOR PRIVADO"/>
    <s v="SI"/>
    <x v="0"/>
    <s v="SI"/>
    <n v="27"/>
    <s v="No"/>
    <s v="No"/>
    <n v="740950"/>
    <s v="ASALARIADO"/>
    <n v="27"/>
  </r>
  <r>
    <n v="3815"/>
    <s v="MUJER"/>
    <n v="457581"/>
    <s v="ASALARIADO"/>
    <s v="SECTOR PUBLICO"/>
    <s v="SI"/>
    <x v="0"/>
    <s v="SI"/>
    <n v="26"/>
    <s v="No"/>
    <s v="No"/>
    <n v="457581"/>
    <s v="ASALARIADO"/>
    <n v="26"/>
  </r>
  <r>
    <n v="3816"/>
    <s v="MUJER"/>
    <n v="800000"/>
    <s v="ASALARIADO"/>
    <s v="SECTOR PRIVADO"/>
    <s v="SI"/>
    <x v="0"/>
    <s v="NO"/>
    <n v="31"/>
    <s v="No"/>
    <s v="No"/>
    <n v="800000"/>
    <s v="ASALARIADO"/>
    <n v="31"/>
  </r>
  <r>
    <n v="3817"/>
    <s v="HOMBRE"/>
    <n v="1725596"/>
    <s v="PENSIONADOS EN SU PROPIO SISTEMA"/>
    <s v="SECTOR PUBLICO"/>
    <s v="SI"/>
    <x v="0"/>
    <s v="NO"/>
    <n v="59"/>
    <s v="No"/>
    <s v="No"/>
    <n v="1725596"/>
    <s v="PENSIONADOS EN SU PROPIO SISTEMA"/>
    <n v="59"/>
  </r>
  <r>
    <n v="3818"/>
    <s v="MUJER"/>
    <n v="322000"/>
    <s v="ASALARIADO"/>
    <s v="SECTOR PRIVADO"/>
    <s v="SI"/>
    <x v="1"/>
    <s v="SI"/>
    <n v="57"/>
    <s v="No"/>
    <s v="No"/>
    <n v="322000"/>
    <s v="ASALARIADO"/>
    <n v="57"/>
  </r>
  <r>
    <n v="3819"/>
    <s v="MUJER"/>
    <n v="1099684.5"/>
    <s v="ASALARIADO"/>
    <s v="SECTOR PUBLICO"/>
    <s v="SI"/>
    <x v="0"/>
    <s v="NO"/>
    <n v="27"/>
    <s v="No"/>
    <s v="No"/>
    <n v="1099684.5"/>
    <s v="ASALARIADO"/>
    <n v="27"/>
  </r>
  <r>
    <n v="3820"/>
    <s v="HOMBRE"/>
    <n v="278030"/>
    <s v="CONVENIOS ESPECIALES DE TRABAJADORES INDEPENDIENTES"/>
    <s v="SECTOR PRIVADO"/>
    <s v="SI"/>
    <x v="0"/>
    <s v="NO"/>
    <n v="57"/>
    <s v="No"/>
    <s v="No"/>
    <n v="278030"/>
    <s v="CONVENIOS ESPECIALES DE TRABAJADORES INDEPENDIENTES"/>
    <n v="57"/>
  </r>
  <r>
    <n v="3821"/>
    <s v="MUJER"/>
    <n v="427677"/>
    <s v="PENSIONADOS EN SU PROPIO SISTEMA"/>
    <s v="SECTOR PUBLICO"/>
    <s v="SI"/>
    <x v="0"/>
    <s v="NO"/>
    <n v="78"/>
    <s v="No"/>
    <s v="No"/>
    <n v="427677"/>
    <s v="PENSIONADOS EN SU PROPIO SISTEMA"/>
    <n v="78"/>
  </r>
  <r>
    <n v="3822"/>
    <s v="HOMBRE"/>
    <n v="408034"/>
    <s v="ASALARIADO"/>
    <s v="SECTOR PRIVADO"/>
    <s v="SI"/>
    <x v="1"/>
    <s v="NO"/>
    <n v="57"/>
    <s v="No"/>
    <s v="No"/>
    <n v="408034"/>
    <s v="ASALARIADO"/>
    <n v="57"/>
  </r>
  <r>
    <n v="3823"/>
    <s v="MUJER"/>
    <n v="1120000"/>
    <s v="ASALARIADO"/>
    <s v="SECTOR PRIVADO"/>
    <s v="SI"/>
    <x v="0"/>
    <s v="NO"/>
    <n v="52"/>
    <s v="No"/>
    <s v="No"/>
    <n v="1120000"/>
    <s v="ASALARIADO"/>
    <n v="52"/>
  </r>
  <r>
    <n v="3824"/>
    <s v="MUJER"/>
    <n v="639148"/>
    <s v="TRABAJADOR INDEPENDIENTE"/>
    <s v="SECTOR PRIVADO"/>
    <s v="SI"/>
    <x v="1"/>
    <s v="SI"/>
    <n v="56"/>
    <s v="No"/>
    <s v="No"/>
    <n v="639148"/>
    <s v="TRABAJADOR INDEPENDIENTE"/>
    <n v="56"/>
  </r>
  <r>
    <n v="3825"/>
    <s v="HOMBRE"/>
    <n v="838750.29"/>
    <s v="ASALARIADO"/>
    <s v="SECTOR PRIVADO"/>
    <s v="SI"/>
    <x v="0"/>
    <s v="NO"/>
    <n v="26"/>
    <s v="No"/>
    <s v="No"/>
    <n v="838750.29"/>
    <s v="ASALARIADO"/>
    <n v="26"/>
  </r>
  <r>
    <n v="3826"/>
    <s v="MUJER"/>
    <n v="564821.48"/>
    <s v="PENSIONADOS EN SU PROPIO SISTEMA"/>
    <s v="SECTOR PUBLICO"/>
    <s v="SI"/>
    <x v="0"/>
    <s v="NO"/>
    <n v="58"/>
    <s v="No"/>
    <s v="No"/>
    <n v="564821.48"/>
    <s v="PENSIONADOS EN SU PROPIO SISTEMA"/>
    <n v="58"/>
  </r>
  <r>
    <n v="3827"/>
    <s v="HOMBRE"/>
    <n v="788174.72"/>
    <s v="ASALARIADO"/>
    <s v="SECTOR PRIVADO"/>
    <s v="SI"/>
    <x v="0"/>
    <s v="NO"/>
    <n v="20"/>
    <s v="No"/>
    <s v="No"/>
    <n v="788174.72"/>
    <s v="ASALARIADO"/>
    <n v="20"/>
  </r>
  <r>
    <n v="3828"/>
    <s v="MUJER"/>
    <n v="420405"/>
    <s v="ASALARIADO"/>
    <s v="SECTOR PUBLICO"/>
    <s v="SI"/>
    <x v="0"/>
    <s v="NO"/>
    <n v="21"/>
    <s v="No"/>
    <s v="No"/>
    <n v="420405"/>
    <s v="ASALARIADO"/>
    <n v="21"/>
  </r>
  <r>
    <n v="3829"/>
    <s v="MUJER"/>
    <n v="933264"/>
    <s v="TRABAJADOR INDEPENDIENTE"/>
    <s v="SECTOR PRIVADO"/>
    <s v="SI"/>
    <x v="0"/>
    <s v="SI"/>
    <n v="40"/>
    <s v="No"/>
    <s v="No"/>
    <n v="933264"/>
    <s v="TRABAJADOR INDEPENDIENTE"/>
    <n v="40"/>
  </r>
  <r>
    <n v="3830"/>
    <s v="MUJER"/>
    <n v="1454350"/>
    <s v="ASALARIADO"/>
    <s v="SECTOR PRIVADO"/>
    <s v="SI"/>
    <x v="0"/>
    <s v="NO"/>
    <n v="36"/>
    <s v="No"/>
    <s v="No"/>
    <n v="1454350"/>
    <s v="ASALARIADO"/>
    <n v="36"/>
  </r>
  <r>
    <n v="3831"/>
    <s v="MUJER"/>
    <n v="280000"/>
    <s v="ASEGURADO VOLUNTARIO"/>
    <s v="SECTOR PRIVADO"/>
    <s v="SI"/>
    <x v="0"/>
    <s v="NO"/>
    <n v="33"/>
    <s v="No"/>
    <s v="No"/>
    <n v="280000"/>
    <s v="ASEGURADO VOLUNTARIO"/>
    <n v="33"/>
  </r>
  <r>
    <n v="3832"/>
    <s v="MUJER"/>
    <n v="39884.97"/>
    <s v="ASALARIADO"/>
    <s v="SECTOR PUBLICO"/>
    <s v="SI"/>
    <x v="0"/>
    <s v="NO"/>
    <n v="28"/>
    <s v="No"/>
    <s v="No"/>
    <n v="39884.97"/>
    <s v="ASALARIADO"/>
    <n v="28"/>
  </r>
  <r>
    <n v="3833"/>
    <s v="HOMBRE"/>
    <n v="809513.38"/>
    <s v="ASALARIADO"/>
    <s v="SECTOR PRIVADO"/>
    <s v="SI"/>
    <x v="0"/>
    <s v="NO"/>
    <n v="36"/>
    <s v="No"/>
    <s v="No"/>
    <n v="809513.38"/>
    <s v="ASALARIADO"/>
    <n v="36"/>
  </r>
  <r>
    <n v="3834"/>
    <s v="HOMBRE"/>
    <n v="190140"/>
    <s v="ASALARIADO"/>
    <s v="SECTOR PRIVADO"/>
    <s v="SI"/>
    <x v="1"/>
    <s v="NO"/>
    <n v="31"/>
    <s v="No"/>
    <s v="No"/>
    <n v="190140"/>
    <s v="ASALARIADO"/>
    <n v="31"/>
  </r>
  <r>
    <n v="3835"/>
    <s v="HOMBRE"/>
    <n v="297045"/>
    <s v="ASEGURADO VOLUNTARIO"/>
    <s v="SECTOR PRIVADO"/>
    <s v="SI"/>
    <x v="0"/>
    <s v="NO"/>
    <n v="52"/>
    <s v="No"/>
    <s v="No"/>
    <n v="297045"/>
    <s v="ASEGURADO VOLUNTARIO"/>
    <n v="52"/>
  </r>
  <r>
    <n v="3836"/>
    <s v="HOMBRE"/>
    <n v="468380.06"/>
    <s v="ASALARIADO"/>
    <s v="SECTOR PRIVADO"/>
    <s v="SI"/>
    <x v="0"/>
    <s v="NO"/>
    <n v="61"/>
    <s v="No"/>
    <s v="No"/>
    <n v="468380.06"/>
    <s v="ASALARIADO"/>
    <n v="61"/>
  </r>
  <r>
    <n v="3837"/>
    <s v="HOMBRE"/>
    <n v="628752.38"/>
    <s v="ASALARIADO"/>
    <s v="SECTOR PRIVADO"/>
    <s v="SI"/>
    <x v="0"/>
    <s v="NO"/>
    <n v="29"/>
    <s v="No"/>
    <s v="No"/>
    <n v="628752.38"/>
    <s v="ASALARIADO"/>
    <n v="29"/>
  </r>
  <r>
    <n v="3838"/>
    <s v="MUJER"/>
    <n v="781283.24"/>
    <s v="ASALARIADO"/>
    <s v="SECTOR PUBLICO"/>
    <s v="SI"/>
    <x v="0"/>
    <s v="NO"/>
    <n v="30"/>
    <s v="No"/>
    <s v="No"/>
    <n v="781283.24"/>
    <s v="ASALARIADO"/>
    <n v="30"/>
  </r>
  <r>
    <n v="3839"/>
    <s v="MUJER"/>
    <n v="4364464.75"/>
    <s v="ASALARIADO"/>
    <s v="SECTOR PUBLICO"/>
    <s v="SI"/>
    <x v="0"/>
    <s v="NO"/>
    <n v="39"/>
    <s v="Atípico"/>
    <s v="No"/>
    <n v="4364464.75"/>
    <s v="ASALARIADO"/>
    <n v="39"/>
  </r>
  <r>
    <n v="3840"/>
    <s v="HOMBRE"/>
    <n v="493736.09"/>
    <s v="ASALARIADO"/>
    <s v="SECTOR PRIVADO"/>
    <s v="SI"/>
    <x v="1"/>
    <s v="NO"/>
    <n v="31"/>
    <s v="No"/>
    <s v="No"/>
    <n v="493736.09"/>
    <s v="ASALARIADO"/>
    <n v="31"/>
  </r>
  <r>
    <n v="3841"/>
    <s v="HOMBRE"/>
    <n v="914000"/>
    <s v="ASALARIADO"/>
    <s v="SECTOR PRIVADO"/>
    <s v="SI"/>
    <x v="0"/>
    <s v="NO"/>
    <n v="27"/>
    <s v="No"/>
    <s v="No"/>
    <n v="914000"/>
    <s v="ASALARIADO"/>
    <n v="27"/>
  </r>
  <r>
    <n v="3842"/>
    <s v="HOMBRE"/>
    <n v="278030"/>
    <s v="CONVENIOS ESPECIALES DE TRABAJADORES INDEPENDIENTES"/>
    <s v="SECTOR PRIVADO"/>
    <s v="SI"/>
    <x v="0"/>
    <s v="NO"/>
    <n v="34"/>
    <s v="No"/>
    <s v="No"/>
    <n v="278030"/>
    <s v="CONVENIOS ESPECIALES DE TRABAJADORES INDEPENDIENTES"/>
    <n v="34"/>
  </r>
  <r>
    <n v="3843"/>
    <s v="MUJER"/>
    <n v="1192788"/>
    <s v="PENSIONADOS EN SU PROPIO SISTEMA"/>
    <s v="SECTOR PUBLICO"/>
    <s v="SI"/>
    <x v="0"/>
    <s v="NO"/>
    <n v="71"/>
    <s v="No"/>
    <s v="No"/>
    <n v="1192788"/>
    <s v="PENSIONADOS EN SU PROPIO SISTEMA"/>
    <n v="71"/>
  </r>
  <r>
    <n v="3844"/>
    <s v="MUJER"/>
    <n v="1203125"/>
    <s v="ASALARIADO"/>
    <s v="SECTOR PRIVADO"/>
    <s v="SI"/>
    <x v="0"/>
    <s v="NO"/>
    <n v="35"/>
    <s v="No"/>
    <s v="No"/>
    <n v="1203125"/>
    <s v="ASALARIADO"/>
    <n v="35"/>
  </r>
  <r>
    <n v="3845"/>
    <s v="MUJER"/>
    <n v="405871"/>
    <s v="TRABAJADOR INDEPENDIENTE"/>
    <s v="SECTOR PRIVADO"/>
    <s v="SI"/>
    <x v="0"/>
    <s v="NO"/>
    <n v="67"/>
    <s v="No"/>
    <s v="No"/>
    <n v="405871"/>
    <s v="TRABAJADOR INDEPENDIENTE"/>
    <n v="67"/>
  </r>
  <r>
    <n v="3846"/>
    <s v="HOMBRE"/>
    <n v="641216.5"/>
    <s v="ASALARIADO"/>
    <s v="SECTOR PRIVADO"/>
    <s v="SI"/>
    <x v="0"/>
    <s v="NO"/>
    <n v="28"/>
    <s v="No"/>
    <s v="No"/>
    <n v="641216.5"/>
    <s v="ASALARIADO"/>
    <n v="28"/>
  </r>
  <r>
    <n v="3847"/>
    <s v="HOMBRE"/>
    <n v="310000"/>
    <s v="ASALARIADO"/>
    <s v="SECTOR PRIVADO"/>
    <s v="SI"/>
    <x v="0"/>
    <s v="NO"/>
    <n v="28"/>
    <s v="No"/>
    <s v="No"/>
    <n v="310000"/>
    <s v="ASALARIADO"/>
    <n v="28"/>
  </r>
  <r>
    <n v="3848"/>
    <s v="HOMBRE"/>
    <n v="613320"/>
    <s v="CONVENIOS ESPECIALES DE ASEGURADOS VOLUNTARIOS"/>
    <s v="SECTOR PRIVADO"/>
    <s v="SI"/>
    <x v="1"/>
    <s v="NO"/>
    <n v="72"/>
    <s v="No"/>
    <s v="No"/>
    <n v="613320"/>
    <s v="CONVENIOS ESPECIALES DE ASEGURADOS VOLUNTARIOS"/>
    <n v="72"/>
  </r>
  <r>
    <n v="3849"/>
    <s v="HOMBRE"/>
    <n v="276964.47999999998"/>
    <s v="ASALARIADO"/>
    <s v="SECTOR PRIVADO"/>
    <s v="SI"/>
    <x v="1"/>
    <s v="SI"/>
    <n v="28"/>
    <s v="No"/>
    <s v="No"/>
    <n v="276964.47999999998"/>
    <s v="ASALARIADO"/>
    <n v="28"/>
  </r>
  <r>
    <n v="3850"/>
    <s v="HOMBRE"/>
    <n v="449750"/>
    <s v="ASALARIADO"/>
    <s v="SECTOR PRIVADO"/>
    <s v="SI"/>
    <x v="0"/>
    <s v="NO"/>
    <n v="28"/>
    <s v="No"/>
    <s v="No"/>
    <n v="449750"/>
    <s v="ASALARIADO"/>
    <n v="28"/>
  </r>
  <r>
    <n v="3851"/>
    <s v="HOMBRE"/>
    <n v="887689.45"/>
    <s v="ASALARIADO"/>
    <s v="SECTOR PUBLICO"/>
    <s v="SI"/>
    <x v="0"/>
    <s v="NO"/>
    <n v="29"/>
    <s v="No"/>
    <s v="No"/>
    <n v="887689.45"/>
    <s v="ASALARIADO"/>
    <n v="29"/>
  </r>
  <r>
    <n v="3852"/>
    <s v="MUJER"/>
    <n v="729230.7"/>
    <s v="ASALARIADO"/>
    <s v="SECTOR PUBLICO"/>
    <s v="SI"/>
    <x v="0"/>
    <s v="NO"/>
    <n v="27"/>
    <s v="No"/>
    <s v="No"/>
    <n v="729230.7"/>
    <s v="ASALARIADO"/>
    <n v="27"/>
  </r>
  <r>
    <n v="3853"/>
    <s v="HOMBRE"/>
    <n v="388492"/>
    <s v="ASALARIADO"/>
    <s v="SECTOR PRIVADO"/>
    <s v="SI"/>
    <x v="0"/>
    <s v="NO"/>
    <n v="21"/>
    <s v="No"/>
    <s v="No"/>
    <n v="388492"/>
    <s v="ASALARIADO"/>
    <n v="21"/>
  </r>
  <r>
    <n v="3854"/>
    <s v="HOMBRE"/>
    <n v="396286"/>
    <s v="ASALARIADO"/>
    <s v="SECTOR PRIVADO"/>
    <s v="SI"/>
    <x v="0"/>
    <s v="NO"/>
    <n v="37"/>
    <s v="No"/>
    <s v="No"/>
    <n v="396286"/>
    <s v="ASALARIADO"/>
    <n v="37"/>
  </r>
  <r>
    <n v="3855"/>
    <s v="MUJER"/>
    <n v="1386388"/>
    <s v="PENSIONADOS EN SU PROPIO SISTEMA"/>
    <s v="SECTOR PUBLICO"/>
    <s v="SI"/>
    <x v="0"/>
    <s v="NO"/>
    <n v="75"/>
    <s v="No"/>
    <s v="No"/>
    <n v="1386388"/>
    <s v="PENSIONADOS EN SU PROPIO SISTEMA"/>
    <n v="75"/>
  </r>
  <r>
    <n v="3856"/>
    <s v="MUJER"/>
    <n v="983308"/>
    <s v="ASALARIADO"/>
    <s v="SECTOR PRIVADO"/>
    <s v="SI"/>
    <x v="0"/>
    <s v="NO"/>
    <n v="27"/>
    <s v="No"/>
    <s v="No"/>
    <n v="983308"/>
    <s v="ASALARIADO"/>
    <n v="27"/>
  </r>
  <r>
    <n v="3857"/>
    <s v="HOMBRE"/>
    <n v="1007583"/>
    <s v="TRABAJADOR INDEPENDIENTE"/>
    <s v="SECTOR PRIVADO"/>
    <s v="SI"/>
    <x v="0"/>
    <s v="NO"/>
    <n v="76"/>
    <s v="No"/>
    <s v="No"/>
    <n v="1007583"/>
    <s v="TRABAJADOR INDEPENDIENTE"/>
    <n v="76"/>
  </r>
  <r>
    <n v="3858"/>
    <s v="MUJER"/>
    <n v="1104599"/>
    <s v="ASALARIADO"/>
    <s v="SECTOR PUBLICO"/>
    <s v="SI"/>
    <x v="0"/>
    <s v="NO"/>
    <n v="50"/>
    <s v="No"/>
    <s v="No"/>
    <n v="1104599"/>
    <s v="ASALARIADO"/>
    <n v="50"/>
  </r>
  <r>
    <n v="3859"/>
    <s v="HOMBRE"/>
    <n v="350605.15"/>
    <s v="ASALARIADO"/>
    <s v="SECTOR PRIVADO"/>
    <s v="SI"/>
    <x v="0"/>
    <s v="NO"/>
    <n v="31"/>
    <s v="No"/>
    <s v="No"/>
    <n v="350605.15"/>
    <s v="ASALARIADO"/>
    <n v="31"/>
  </r>
  <r>
    <n v="3860"/>
    <s v="HOMBRE"/>
    <n v="348749.4"/>
    <s v="ASALARIADO"/>
    <s v="SECTOR PRIVADO"/>
    <s v="SI"/>
    <x v="0"/>
    <s v="NO"/>
    <n v="55"/>
    <s v="No"/>
    <s v="No"/>
    <n v="348749.4"/>
    <s v="ASALARIADO"/>
    <n v="55"/>
  </r>
  <r>
    <n v="3861"/>
    <s v="HOMBRE"/>
    <n v="299784"/>
    <s v="TRABAJADOR INDEPENDIENTE"/>
    <s v="SECTOR PRIVADO"/>
    <s v="SI"/>
    <x v="0"/>
    <s v="NO"/>
    <n v="56"/>
    <s v="No"/>
    <s v="No"/>
    <n v="299784"/>
    <s v="TRABAJADOR INDEPENDIENTE"/>
    <n v="56"/>
  </r>
  <r>
    <n v="3862"/>
    <s v="MUJER"/>
    <n v="540083"/>
    <s v="TRABAJADOR INDEPENDIENTE"/>
    <s v="SECTOR PRIVADO"/>
    <s v="SI"/>
    <x v="1"/>
    <s v="SI"/>
    <n v="55"/>
    <s v="No"/>
    <s v="No"/>
    <n v="540083"/>
    <s v="TRABAJADOR INDEPENDIENTE"/>
    <n v="55"/>
  </r>
  <r>
    <n v="3863"/>
    <s v="HOMBRE"/>
    <n v="991228.7"/>
    <s v="ASALARIADO"/>
    <s v="SECTOR PRIVADO"/>
    <s v="SI"/>
    <x v="0"/>
    <s v="NO"/>
    <n v="44"/>
    <s v="No"/>
    <s v="No"/>
    <n v="991228.7"/>
    <s v="ASALARIADO"/>
    <n v="44"/>
  </r>
  <r>
    <n v="3864"/>
    <s v="HOMBRE"/>
    <n v="278030"/>
    <s v="CONVENIOS ESPECIALES DE TRABAJADORES INDEPENDIENTES"/>
    <s v="SECTOR PRIVADO"/>
    <s v="SI"/>
    <x v="0"/>
    <s v="NO"/>
    <n v="49"/>
    <s v="No"/>
    <s v="No"/>
    <n v="278030"/>
    <s v="CONVENIOS ESPECIALES DE TRABAJADORES INDEPENDIENTES"/>
    <n v="49"/>
  </r>
  <r>
    <n v="3865"/>
    <s v="MUJER"/>
    <n v="306545"/>
    <s v="ASALARIADO"/>
    <s v="SECTOR PUBLICO"/>
    <s v="SI"/>
    <x v="0"/>
    <s v="SI"/>
    <n v="39"/>
    <s v="No"/>
    <s v="No"/>
    <n v="306545"/>
    <s v="ASALARIADO"/>
    <n v="39"/>
  </r>
  <r>
    <n v="3866"/>
    <s v="HOMBRE"/>
    <n v="639121.35"/>
    <s v="ASALARIADO"/>
    <s v="SECTOR PRIVADO"/>
    <s v="SI"/>
    <x v="0"/>
    <s v="NO"/>
    <n v="36"/>
    <s v="No"/>
    <s v="No"/>
    <n v="639121.35"/>
    <s v="ASALARIADO"/>
    <n v="36"/>
  </r>
  <r>
    <n v="3867"/>
    <s v="HOMBRE"/>
    <n v="422514.14"/>
    <s v="ASALARIADO"/>
    <s v="SECTOR PRIVADO"/>
    <s v="SI"/>
    <x v="0"/>
    <s v="NO"/>
    <n v="33"/>
    <s v="No"/>
    <s v="No"/>
    <n v="422514.14"/>
    <s v="ASALARIADO"/>
    <n v="33"/>
  </r>
  <r>
    <n v="3868"/>
    <s v="HOMBRE"/>
    <n v="639148"/>
    <s v="TRABAJADOR INDEPENDIENTE"/>
    <s v="SECTOR PRIVADO"/>
    <s v="SI"/>
    <x v="0"/>
    <s v="NO"/>
    <n v="61"/>
    <s v="No"/>
    <s v="No"/>
    <n v="639148"/>
    <s v="TRABAJADOR INDEPENDIENTE"/>
    <n v="61"/>
  </r>
  <r>
    <n v="3869"/>
    <s v="MUJER"/>
    <n v="438762.65"/>
    <s v="ASALARIADO"/>
    <s v="SECTOR PRIVADO"/>
    <s v="SI"/>
    <x v="0"/>
    <s v="SI"/>
    <n v="24"/>
    <s v="No"/>
    <s v="No"/>
    <n v="438762.65"/>
    <s v="ASALARIADO"/>
    <n v="24"/>
  </r>
  <r>
    <n v="3870"/>
    <s v="HOMBRE"/>
    <n v="940646.55"/>
    <s v="ASALARIADO"/>
    <s v="SECTOR PRIVADO"/>
    <s v="SI"/>
    <x v="0"/>
    <s v="NO"/>
    <n v="55"/>
    <s v="No"/>
    <s v="No"/>
    <n v="940646.55"/>
    <s v="ASALARIADO"/>
    <n v="55"/>
  </r>
  <r>
    <n v="3871"/>
    <s v="HOMBRE"/>
    <n v="298248.25"/>
    <s v="ASALARIADO"/>
    <s v="SECTOR PRIVADO"/>
    <s v="SI"/>
    <x v="0"/>
    <s v="NO"/>
    <n v="26"/>
    <s v="No"/>
    <s v="No"/>
    <n v="298248.25"/>
    <s v="ASALARIADO"/>
    <n v="26"/>
  </r>
  <r>
    <n v="3872"/>
    <s v="HOMBRE"/>
    <n v="450513.01"/>
    <s v="ASALARIADO"/>
    <s v="SECTOR PUBLICO"/>
    <s v="SI"/>
    <x v="0"/>
    <s v="NO"/>
    <n v="39"/>
    <s v="No"/>
    <s v="No"/>
    <n v="450513.01"/>
    <s v="ASALARIADO"/>
    <n v="39"/>
  </r>
  <r>
    <n v="3873"/>
    <s v="HOMBRE"/>
    <n v="1213949"/>
    <s v="ASALARIADO"/>
    <s v="SECTOR PUBLICO"/>
    <s v="SI"/>
    <x v="0"/>
    <s v="NO"/>
    <n v="41"/>
    <s v="No"/>
    <s v="No"/>
    <n v="1213949"/>
    <s v="ASALARIADO"/>
    <n v="41"/>
  </r>
  <r>
    <n v="3874"/>
    <s v="HOMBRE"/>
    <n v="377729.94"/>
    <s v="ASALARIADO"/>
    <s v="SECTOR PRIVADO"/>
    <s v="SI"/>
    <x v="0"/>
    <s v="NO"/>
    <n v="36"/>
    <s v="No"/>
    <s v="No"/>
    <n v="377729.94"/>
    <s v="ASALARIADO"/>
    <n v="36"/>
  </r>
  <r>
    <n v="3875"/>
    <s v="MUJER"/>
    <n v="1605450"/>
    <s v="ASALARIADO"/>
    <s v="SECTOR PRIVADO"/>
    <s v="SI"/>
    <x v="0"/>
    <s v="NO"/>
    <n v="38"/>
    <s v="No"/>
    <s v="No"/>
    <n v="1605450"/>
    <s v="ASALARIADO"/>
    <n v="38"/>
  </r>
  <r>
    <n v="3876"/>
    <s v="HOMBRE"/>
    <n v="297102"/>
    <s v="TRABAJADOR INDEPENDIENTE"/>
    <s v="SECTOR PRIVADO"/>
    <s v="SI"/>
    <x v="0"/>
    <s v="SI"/>
    <n v="64"/>
    <s v="No"/>
    <s v="No"/>
    <n v="297102"/>
    <s v="TRABAJADOR INDEPENDIENTE"/>
    <n v="64"/>
  </r>
  <r>
    <n v="3877"/>
    <s v="HOMBRE"/>
    <n v="391637.5"/>
    <s v="ASALARIADO"/>
    <s v="SECTOR PRIVADO"/>
    <s v="SI"/>
    <x v="0"/>
    <s v="NO"/>
    <n v="49"/>
    <s v="No"/>
    <s v="No"/>
    <n v="391637.5"/>
    <s v="ASALARIADO"/>
    <n v="49"/>
  </r>
  <r>
    <n v="3878"/>
    <s v="HOMBRE"/>
    <n v="317719"/>
    <s v="ASEGURADO VOLUNTARIO"/>
    <s v="SECTOR PRIVADO"/>
    <s v="SI"/>
    <x v="1"/>
    <s v="NO"/>
    <n v="34"/>
    <s v="No"/>
    <s v="No"/>
    <n v="317719"/>
    <s v="ASEGURADO VOLUNTARIO"/>
    <n v="34"/>
  </r>
  <r>
    <n v="3879"/>
    <s v="MUJER"/>
    <n v="1161829.5"/>
    <s v="ASALARIADO"/>
    <s v="SECTOR PUBLICO"/>
    <s v="SI"/>
    <x v="0"/>
    <s v="NO"/>
    <n v="32"/>
    <s v="No"/>
    <s v="No"/>
    <n v="1161829.5"/>
    <s v="ASALARIADO"/>
    <n v="32"/>
  </r>
  <r>
    <n v="3880"/>
    <s v="MUJER"/>
    <n v="297050"/>
    <s v="ASEGURADO VOLUNTARIO"/>
    <s v="SECTOR PRIVADO"/>
    <s v="SI"/>
    <x v="0"/>
    <s v="NO"/>
    <n v="55"/>
    <s v="No"/>
    <s v="No"/>
    <n v="297050"/>
    <s v="ASEGURADO VOLUNTARIO"/>
    <n v="55"/>
  </r>
  <r>
    <n v="3881"/>
    <s v="HOMBRE"/>
    <n v="1117420.3"/>
    <s v="ASALARIADO"/>
    <s v="SECTOR PRIVADO"/>
    <s v="SI"/>
    <x v="0"/>
    <s v="NO"/>
    <n v="52"/>
    <s v="No"/>
    <s v="No"/>
    <n v="1117420.3"/>
    <s v="ASALARIADO"/>
    <n v="52"/>
  </r>
  <r>
    <n v="3882"/>
    <s v="HOMBRE"/>
    <n v="472721.91999999998"/>
    <s v="ASALARIADO"/>
    <s v="SECTOR PRIVADO"/>
    <s v="SI"/>
    <x v="0"/>
    <s v="NO"/>
    <n v="60"/>
    <s v="No"/>
    <s v="No"/>
    <n v="472721.91999999998"/>
    <s v="ASALARIADO"/>
    <n v="60"/>
  </r>
  <r>
    <n v="3883"/>
    <s v="MUJER"/>
    <n v="300018"/>
    <s v="ASEGURADO VOLUNTARIO"/>
    <s v="SECTOR PRIVADO"/>
    <s v="SI"/>
    <x v="0"/>
    <s v="NO"/>
    <n v="55"/>
    <s v="No"/>
    <s v="No"/>
    <n v="300018"/>
    <s v="ASEGURADO VOLUNTARIO"/>
    <n v="55"/>
  </r>
  <r>
    <n v="3884"/>
    <s v="HOMBRE"/>
    <n v="235200"/>
    <s v="ASALARIADO"/>
    <s v="SECTOR PRIVADO"/>
    <s v="SI"/>
    <x v="0"/>
    <s v="SI"/>
    <n v="24"/>
    <s v="No"/>
    <s v="No"/>
    <n v="235200"/>
    <s v="ASALARIADO"/>
    <n v="24"/>
  </r>
  <r>
    <n v="3885"/>
    <s v="MUJER"/>
    <n v="180000"/>
    <s v="ASALARIADO"/>
    <s v="SECTOR PRIVADO"/>
    <s v="SI"/>
    <x v="1"/>
    <s v="NO"/>
    <n v="30"/>
    <s v="No"/>
    <s v="No"/>
    <n v="180000"/>
    <s v="ASALARIADO"/>
    <n v="30"/>
  </r>
  <r>
    <n v="3886"/>
    <s v="HOMBRE"/>
    <n v="639148"/>
    <s v="TRABAJADOR INDEPENDIENTE"/>
    <s v="SECTOR PRIVADO"/>
    <s v="SI"/>
    <x v="0"/>
    <s v="NO"/>
    <n v="58"/>
    <s v="No"/>
    <s v="No"/>
    <n v="639148"/>
    <s v="TRABAJADOR INDEPENDIENTE"/>
    <n v="58"/>
  </r>
  <r>
    <n v="3887"/>
    <s v="MUJER"/>
    <n v="1461535"/>
    <s v="PENSIONADOS EN SU PROPIO SISTEMA"/>
    <s v="SECTOR PUBLICO"/>
    <s v="SI"/>
    <x v="0"/>
    <s v="NO"/>
    <n v="55"/>
    <s v="No"/>
    <s v="No"/>
    <n v="1461535"/>
    <s v="PENSIONADOS EN SU PROPIO SISTEMA"/>
    <n v="55"/>
  </r>
  <r>
    <n v="3888"/>
    <s v="MUJER"/>
    <n v="297046"/>
    <s v="ASEGURADO VOLUNTARIO"/>
    <s v="SECTOR PRIVADO"/>
    <s v="SI"/>
    <x v="0"/>
    <s v="NO"/>
    <n v="60"/>
    <s v="No"/>
    <s v="No"/>
    <n v="297046"/>
    <s v="ASEGURADO VOLUNTARIO"/>
    <n v="60"/>
  </r>
  <r>
    <n v="3889"/>
    <s v="HOMBRE"/>
    <n v="208067.25"/>
    <s v="ASALARIADO"/>
    <s v="SECTOR PUBLICO"/>
    <s v="SI"/>
    <x v="0"/>
    <s v="NO"/>
    <n v="46"/>
    <s v="No"/>
    <s v="No"/>
    <n v="208067.25"/>
    <s v="ASALARIADO"/>
    <n v="46"/>
  </r>
  <r>
    <n v="3890"/>
    <s v="MUJER"/>
    <n v="260000"/>
    <s v="ASALARIADO"/>
    <s v="SECTOR PRIVADO"/>
    <s v="SI"/>
    <x v="0"/>
    <s v="NO"/>
    <n v="29"/>
    <s v="No"/>
    <s v="No"/>
    <n v="260000"/>
    <s v="ASALARIADO"/>
    <n v="29"/>
  </r>
  <r>
    <n v="3891"/>
    <s v="HOMBRE"/>
    <n v="274969.43"/>
    <s v="ASALARIADO"/>
    <s v="SECTOR PRIVADO"/>
    <s v="SI"/>
    <x v="0"/>
    <s v="NO"/>
    <n v="31"/>
    <s v="No"/>
    <s v="No"/>
    <n v="274969.43"/>
    <s v="ASALARIADO"/>
    <n v="31"/>
  </r>
  <r>
    <n v="3892"/>
    <s v="HOMBRE"/>
    <n v="1392687.83"/>
    <s v="ASALARIADO"/>
    <s v="SECTOR PRIVADO"/>
    <s v="SI"/>
    <x v="0"/>
    <s v="NO"/>
    <n v="55"/>
    <s v="No"/>
    <s v="No"/>
    <n v="1392687.83"/>
    <s v="ASALARIADO"/>
    <n v="55"/>
  </r>
  <r>
    <n v="3893"/>
    <s v="HOMBRE"/>
    <n v="546354"/>
    <s v="TRABAJADOR INDEPENDIENTE"/>
    <s v="SECTOR PRIVADO"/>
    <s v="SI"/>
    <x v="1"/>
    <s v="SI"/>
    <n v="81"/>
    <s v="No"/>
    <s v="No"/>
    <n v="546354"/>
    <s v="TRABAJADOR INDEPENDIENTE"/>
    <n v="81"/>
  </r>
  <r>
    <n v="3894"/>
    <s v="MUJER"/>
    <n v="297046"/>
    <s v="ASEGURADO VOLUNTARIO"/>
    <s v="SECTOR PRIVADO"/>
    <s v="NO"/>
    <x v="0"/>
    <s v="NO"/>
    <n v="52"/>
    <s v="No"/>
    <s v="No"/>
    <n v="297046"/>
    <s v="ASEGURADO VOLUNTARIO"/>
    <n v="52"/>
  </r>
  <r>
    <n v="3895"/>
    <s v="HOMBRE"/>
    <n v="459260"/>
    <s v="ASALARIADO"/>
    <s v="SECTOR PRIVADO"/>
    <s v="SI"/>
    <x v="0"/>
    <s v="NO"/>
    <n v="37"/>
    <s v="No"/>
    <s v="No"/>
    <n v="459260"/>
    <s v="ASALARIADO"/>
    <n v="37"/>
  </r>
  <r>
    <n v="3896"/>
    <s v="HOMBRE"/>
    <n v="721709.3"/>
    <s v="ASALARIADO"/>
    <s v="SECTOR PUBLICO"/>
    <s v="SI"/>
    <x v="0"/>
    <s v="NO"/>
    <n v="45"/>
    <s v="No"/>
    <s v="No"/>
    <n v="721709.3"/>
    <s v="ASALARIADO"/>
    <n v="45"/>
  </r>
  <r>
    <n v="3897"/>
    <s v="MUJER"/>
    <n v="465877"/>
    <s v="ASALARIADO"/>
    <s v="SECTOR PRIVADO"/>
    <s v="SI"/>
    <x v="0"/>
    <s v="SI"/>
    <n v="36"/>
    <s v="No"/>
    <s v="No"/>
    <n v="465877"/>
    <s v="ASALARIADO"/>
    <n v="36"/>
  </r>
  <r>
    <n v="3898"/>
    <s v="MUJER"/>
    <n v="658917"/>
    <s v="ASALARIADO"/>
    <s v="SECTOR PUBLICO"/>
    <s v="SI"/>
    <x v="0"/>
    <s v="SI"/>
    <n v="36"/>
    <s v="No"/>
    <s v="No"/>
    <n v="658917"/>
    <s v="ASALARIADO"/>
    <n v="36"/>
  </r>
  <r>
    <n v="3899"/>
    <s v="HOMBRE"/>
    <n v="2658295.4300000002"/>
    <s v="ASALARIADO"/>
    <s v="SECTOR PRIVADO"/>
    <s v="SI"/>
    <x v="1"/>
    <s v="NO"/>
    <n v="30"/>
    <s v="Atípico"/>
    <s v="No"/>
    <n v="2658295.4300000002"/>
    <s v="ASALARIADO"/>
    <n v="30"/>
  </r>
  <r>
    <n v="3900"/>
    <s v="HOMBRE"/>
    <n v="583221.81999999995"/>
    <s v="ASALARIADO"/>
    <s v="SECTOR PRIVADO"/>
    <s v="SI"/>
    <x v="1"/>
    <s v="NO"/>
    <n v="53"/>
    <s v="No"/>
    <s v="No"/>
    <n v="583221.81999999995"/>
    <s v="ASALARIADO"/>
    <n v="53"/>
  </r>
  <r>
    <n v="3901"/>
    <s v="HOMBRE"/>
    <n v="297046"/>
    <s v="TRABAJADOR INDEPENDIENTE"/>
    <s v="SECTOR PRIVADO"/>
    <s v="SI"/>
    <x v="0"/>
    <s v="NO"/>
    <n v="32"/>
    <s v="No"/>
    <s v="No"/>
    <n v="297046"/>
    <s v="TRABAJADOR INDEPENDIENTE"/>
    <n v="32"/>
  </r>
  <r>
    <n v="3902"/>
    <s v="MUJER"/>
    <n v="572000"/>
    <s v="ASALARIADO"/>
    <s v="SECTOR PRIVADO"/>
    <s v="SI"/>
    <x v="0"/>
    <s v="NO"/>
    <n v="50"/>
    <s v="No"/>
    <s v="No"/>
    <n v="572000"/>
    <s v="ASALARIADO"/>
    <n v="50"/>
  </r>
  <r>
    <n v="3903"/>
    <s v="HOMBRE"/>
    <n v="705100"/>
    <s v="ASALARIADO"/>
    <s v="SECTOR PRIVADO"/>
    <s v="SI"/>
    <x v="0"/>
    <s v="NO"/>
    <n v="64"/>
    <s v="No"/>
    <s v="No"/>
    <n v="705100"/>
    <s v="ASALARIADO"/>
    <n v="64"/>
  </r>
  <r>
    <n v="3904"/>
    <s v="HOMBRE"/>
    <n v="366181.5"/>
    <s v="ASALARIADO"/>
    <s v="SECTOR PRIVADO"/>
    <s v="SI"/>
    <x v="0"/>
    <s v="NO"/>
    <n v="33"/>
    <s v="No"/>
    <s v="No"/>
    <n v="366181.5"/>
    <s v="ASALARIADO"/>
    <n v="33"/>
  </r>
  <r>
    <n v="3905"/>
    <s v="HOMBRE"/>
    <n v="639148"/>
    <s v="TRABAJADOR INDEPENDIENTE"/>
    <s v="SECTOR PRIVADO"/>
    <s v="SI"/>
    <x v="0"/>
    <s v="SI"/>
    <n v="41"/>
    <s v="No"/>
    <s v="No"/>
    <n v="639148"/>
    <s v="TRABAJADOR INDEPENDIENTE"/>
    <n v="41"/>
  </r>
  <r>
    <n v="3906"/>
    <s v="HOMBRE"/>
    <n v="883100"/>
    <s v="ASALARIADO"/>
    <s v="SECTOR PUBLICO"/>
    <s v="SI"/>
    <x v="0"/>
    <s v="NO"/>
    <n v="48"/>
    <s v="No"/>
    <s v="No"/>
    <n v="883100"/>
    <s v="ASALARIADO"/>
    <n v="48"/>
  </r>
  <r>
    <n v="3907"/>
    <s v="MUJER"/>
    <n v="634458.85"/>
    <s v="ASALARIADO"/>
    <s v="SECTOR PUBLICO"/>
    <s v="SI"/>
    <x v="0"/>
    <s v="NO"/>
    <n v="37"/>
    <s v="No"/>
    <s v="No"/>
    <n v="634458.85"/>
    <s v="ASALARIADO"/>
    <n v="37"/>
  </r>
  <r>
    <n v="3908"/>
    <s v="HOMBRE"/>
    <n v="700000"/>
    <s v="ASALARIADO"/>
    <s v="SECTOR PRIVADO"/>
    <s v="SI"/>
    <x v="0"/>
    <s v="NO"/>
    <n v="46"/>
    <s v="No"/>
    <s v="No"/>
    <n v="700000"/>
    <s v="ASALARIADO"/>
    <n v="46"/>
  </r>
  <r>
    <n v="3909"/>
    <s v="HOMBRE"/>
    <n v="583859.75"/>
    <s v="ASALARIADO"/>
    <s v="SECTOR PRIVADO"/>
    <s v="SI"/>
    <x v="0"/>
    <s v="NO"/>
    <n v="62"/>
    <s v="No"/>
    <s v="No"/>
    <n v="583859.75"/>
    <s v="ASALARIADO"/>
    <n v="62"/>
  </r>
  <r>
    <n v="3910"/>
    <s v="MUJER"/>
    <n v="649238.17000000004"/>
    <s v="ASALARIADO"/>
    <s v="SECTOR PRIVADO"/>
    <s v="SI"/>
    <x v="0"/>
    <s v="NO"/>
    <n v="27"/>
    <s v="No"/>
    <s v="No"/>
    <n v="649238.17000000004"/>
    <s v="ASALARIADO"/>
    <n v="27"/>
  </r>
  <r>
    <n v="3911"/>
    <s v="MUJER"/>
    <n v="1341939"/>
    <s v="PENSIONADOS EN SU PROPIO SISTEMA"/>
    <s v="SECTOR PUBLICO"/>
    <s v="SI"/>
    <x v="0"/>
    <s v="NO"/>
    <n v="76"/>
    <s v="No"/>
    <s v="No"/>
    <n v="1341939"/>
    <s v="PENSIONADOS EN SU PROPIO SISTEMA"/>
    <n v="76"/>
  </r>
  <r>
    <n v="3912"/>
    <s v="MUJER"/>
    <n v="170248"/>
    <s v="ASALARIADO"/>
    <s v="SECTOR PRIVADO"/>
    <s v="SI"/>
    <x v="0"/>
    <s v="NO"/>
    <n v="20"/>
    <s v="No"/>
    <s v="No"/>
    <n v="170248"/>
    <s v="ASALARIADO"/>
    <n v="20"/>
  </r>
  <r>
    <n v="3913"/>
    <s v="HOMBRE"/>
    <n v="301566"/>
    <s v="ASEGURADO VOLUNTARIO"/>
    <s v="SECTOR PRIVADO"/>
    <s v="SI"/>
    <x v="0"/>
    <s v="SI"/>
    <n v="26"/>
    <s v="No"/>
    <s v="No"/>
    <n v="301566"/>
    <s v="ASEGURADO VOLUNTARIO"/>
    <n v="26"/>
  </r>
  <r>
    <n v="3914"/>
    <s v="HOMBRE"/>
    <n v="326841"/>
    <s v="TRABAJADOR INDEPENDIENTE"/>
    <s v="SECTOR PRIVADO"/>
    <s v="SI"/>
    <x v="0"/>
    <s v="SI"/>
    <n v="51"/>
    <s v="No"/>
    <s v="No"/>
    <n v="326841"/>
    <s v="TRABAJADOR INDEPENDIENTE"/>
    <n v="51"/>
  </r>
  <r>
    <n v="3915"/>
    <s v="HOMBRE"/>
    <n v="260561"/>
    <s v="ASALARIADO"/>
    <s v="SECTOR PRIVADO"/>
    <s v="SI"/>
    <x v="0"/>
    <s v="NO"/>
    <n v="52"/>
    <s v="No"/>
    <s v="No"/>
    <n v="260561"/>
    <s v="ASALARIADO"/>
    <n v="52"/>
  </r>
  <r>
    <n v="3916"/>
    <s v="HOMBRE"/>
    <n v="478496"/>
    <s v="TRABAJADOR INDEPENDIENTE"/>
    <s v="SECTOR PRIVADO"/>
    <s v="SI"/>
    <x v="0"/>
    <s v="NO"/>
    <n v="31"/>
    <s v="No"/>
    <s v="No"/>
    <n v="478496"/>
    <s v="TRABAJADOR INDEPENDIENTE"/>
    <n v="31"/>
  </r>
  <r>
    <n v="3917"/>
    <s v="HOMBRE"/>
    <n v="297046"/>
    <s v="ASEGURADO VOLUNTARIO"/>
    <s v="SECTOR PRIVADO"/>
    <s v="SI"/>
    <x v="0"/>
    <s v="NO"/>
    <n v="59"/>
    <s v="No"/>
    <s v="No"/>
    <n v="297046"/>
    <s v="ASEGURADO VOLUNTARIO"/>
    <n v="59"/>
  </r>
  <r>
    <n v="3918"/>
    <s v="MUJER"/>
    <n v="360000"/>
    <s v="ASALARIADO"/>
    <s v="SECTOR PRIVADO"/>
    <s v="SI"/>
    <x v="0"/>
    <s v="NO"/>
    <n v="23"/>
    <s v="No"/>
    <s v="No"/>
    <n v="360000"/>
    <s v="ASALARIADO"/>
    <n v="23"/>
  </r>
  <r>
    <n v="3919"/>
    <s v="MUJER"/>
    <n v="297046"/>
    <s v="ASEGURADO VOLUNTARIO"/>
    <s v="SECTOR PRIVADO"/>
    <s v="SI"/>
    <x v="0"/>
    <s v="NO"/>
    <n v="43"/>
    <s v="No"/>
    <s v="No"/>
    <n v="297046"/>
    <s v="ASEGURADO VOLUNTARIO"/>
    <n v="43"/>
  </r>
  <r>
    <n v="3920"/>
    <s v="HOMBRE"/>
    <n v="10"/>
    <s v="ASALARIADO"/>
    <s v="SECTOR PRIVADO"/>
    <s v="SI"/>
    <x v="0"/>
    <s v="NO"/>
    <n v="42"/>
    <s v="No"/>
    <s v="No"/>
    <n v="10"/>
    <s v="ASALARIADO"/>
    <n v="42"/>
  </r>
  <r>
    <n v="3921"/>
    <s v="HOMBRE"/>
    <n v="310124"/>
    <s v="TRABAJADOR INDEPENDIENTE"/>
    <s v="SECTOR PRIVADO"/>
    <s v="SI"/>
    <x v="1"/>
    <s v="SI"/>
    <n v="48"/>
    <s v="No"/>
    <s v="No"/>
    <n v="310124"/>
    <s v="TRABAJADOR INDEPENDIENTE"/>
    <n v="48"/>
  </r>
  <r>
    <n v="3922"/>
    <s v="HOMBRE"/>
    <n v="148800"/>
    <s v="ASALARIADO"/>
    <s v="SECTOR PRIVADO"/>
    <s v="SI"/>
    <x v="0"/>
    <s v="NO"/>
    <n v="54"/>
    <s v="No"/>
    <s v="No"/>
    <n v="148800"/>
    <s v="ASALARIADO"/>
    <n v="54"/>
  </r>
  <r>
    <n v="3923"/>
    <s v="HOMBRE"/>
    <n v="192600"/>
    <s v="ASALARIADO"/>
    <s v="SECTOR PRIVADO"/>
    <s v="SI"/>
    <x v="1"/>
    <s v="SI"/>
    <n v="48"/>
    <s v="No"/>
    <s v="No"/>
    <n v="192600"/>
    <s v="ASALARIADO"/>
    <n v="48"/>
  </r>
  <r>
    <n v="3924"/>
    <s v="HOMBRE"/>
    <n v="305704"/>
    <s v="TRABAJADOR INDEPENDIENTE"/>
    <s v="SECTOR PRIVADO"/>
    <s v="SI"/>
    <x v="0"/>
    <s v="SI"/>
    <n v="42"/>
    <s v="No"/>
    <s v="No"/>
    <n v="305704"/>
    <s v="TRABAJADOR INDEPENDIENTE"/>
    <n v="42"/>
  </r>
  <r>
    <n v="3925"/>
    <s v="HOMBRE"/>
    <n v="297046"/>
    <s v="ASEGURADO VOLUNTARIO"/>
    <s v="SECTOR PRIVADO"/>
    <s v="SI"/>
    <x v="0"/>
    <s v="NO"/>
    <n v="48"/>
    <s v="No"/>
    <s v="No"/>
    <n v="297046"/>
    <s v="ASEGURADO VOLUNTARIO"/>
    <n v="48"/>
  </r>
  <r>
    <n v="3926"/>
    <s v="HOMBRE"/>
    <n v="1481119.18"/>
    <s v="ASALARIADO"/>
    <s v="SECTOR PRIVADO"/>
    <s v="SI"/>
    <x v="0"/>
    <s v="NO"/>
    <n v="29"/>
    <s v="No"/>
    <s v="No"/>
    <n v="1481119.18"/>
    <s v="ASALARIADO"/>
    <n v="29"/>
  </r>
  <r>
    <n v="3927"/>
    <s v="MUJER"/>
    <n v="220000"/>
    <s v="ASALARIADO"/>
    <s v="SECTOR PRIVADO"/>
    <s v="SI"/>
    <x v="0"/>
    <s v="NO"/>
    <n v="58"/>
    <s v="No"/>
    <s v="No"/>
    <n v="220000"/>
    <s v="ASALARIADO"/>
    <n v="58"/>
  </r>
  <r>
    <n v="3928"/>
    <s v="MUJER"/>
    <n v="856546"/>
    <s v="ASALARIADO"/>
    <s v="SECTOR PUBLICO"/>
    <s v="SI"/>
    <x v="0"/>
    <s v="NO"/>
    <n v="36"/>
    <s v="No"/>
    <s v="No"/>
    <n v="856546"/>
    <s v="ASALARIADO"/>
    <n v="36"/>
  </r>
  <r>
    <n v="3929"/>
    <s v="MUJER"/>
    <n v="358640"/>
    <s v="TRABAJADOR INDEPENDIENTE"/>
    <s v="SECTOR PRIVADO"/>
    <s v="SI"/>
    <x v="0"/>
    <s v="SI"/>
    <n v="24"/>
    <s v="No"/>
    <s v="No"/>
    <n v="358640"/>
    <s v="TRABAJADOR INDEPENDIENTE"/>
    <n v="24"/>
  </r>
  <r>
    <n v="3930"/>
    <s v="HOMBRE"/>
    <n v="345000"/>
    <s v="ASALARIADO"/>
    <s v="SECTOR PRIVADO"/>
    <s v="SI"/>
    <x v="0"/>
    <s v="NO"/>
    <n v="62"/>
    <s v="No"/>
    <s v="No"/>
    <n v="345000"/>
    <s v="ASALARIADO"/>
    <n v="62"/>
  </r>
  <r>
    <n v="3931"/>
    <s v="HOMBRE"/>
    <n v="292400"/>
    <s v="ASALARIADO"/>
    <s v="SECTOR PRIVADO"/>
    <s v="SI"/>
    <x v="0"/>
    <s v="NO"/>
    <n v="34"/>
    <s v="No"/>
    <s v="No"/>
    <n v="292400"/>
    <s v="ASALARIADO"/>
    <n v="34"/>
  </r>
  <r>
    <n v="3932"/>
    <s v="MUJER"/>
    <n v="445400"/>
    <s v="ASALARIADO"/>
    <s v="SECTOR PUBLICO"/>
    <s v="SI"/>
    <x v="0"/>
    <s v="SI"/>
    <n v="52"/>
    <s v="No"/>
    <s v="No"/>
    <n v="445400"/>
    <s v="ASALARIADO"/>
    <n v="52"/>
  </r>
  <r>
    <n v="3933"/>
    <s v="HOMBRE"/>
    <n v="300000"/>
    <s v="ASALARIADO"/>
    <s v="SECTOR PRIVADO"/>
    <s v="SI"/>
    <x v="0"/>
    <s v="NO"/>
    <n v="50"/>
    <s v="No"/>
    <s v="No"/>
    <n v="300000"/>
    <s v="ASALARIADO"/>
    <n v="50"/>
  </r>
  <r>
    <n v="3934"/>
    <s v="MUJER"/>
    <n v="343391"/>
    <s v="ASALARIADO"/>
    <s v="SECTOR PRIVADO"/>
    <s v="SI"/>
    <x v="0"/>
    <s v="NO"/>
    <n v="40"/>
    <s v="No"/>
    <s v="No"/>
    <n v="343391"/>
    <s v="ASALARIADO"/>
    <n v="40"/>
  </r>
  <r>
    <n v="3935"/>
    <s v="HOMBRE"/>
    <n v="64275.12"/>
    <s v="ASALARIADO"/>
    <s v="SECTOR PRIVADO"/>
    <s v="SI"/>
    <x v="0"/>
    <s v="NO"/>
    <n v="31"/>
    <s v="No"/>
    <s v="No"/>
    <n v="64275.12"/>
    <s v="ASALARIADO"/>
    <n v="31"/>
  </r>
  <r>
    <n v="3936"/>
    <s v="HOMBRE"/>
    <n v="278030"/>
    <s v="CONVENIOS ESPECIALES DE TRABAJADORES INDEPENDIENTES"/>
    <s v="SECTOR PRIVADO"/>
    <s v="SI"/>
    <x v="0"/>
    <s v="NO"/>
    <n v="42"/>
    <s v="No"/>
    <s v="No"/>
    <n v="278030"/>
    <s v="CONVENIOS ESPECIALES DE TRABAJADORES INDEPENDIENTES"/>
    <n v="42"/>
  </r>
  <r>
    <n v="3937"/>
    <s v="HOMBRE"/>
    <n v="367154.08"/>
    <s v="ASALARIADO"/>
    <s v="SECTOR PRIVADO"/>
    <s v="SI"/>
    <x v="0"/>
    <s v="SI"/>
    <n v="58"/>
    <s v="No"/>
    <s v="No"/>
    <n v="367154.08"/>
    <s v="ASALARIADO"/>
    <n v="58"/>
  </r>
  <r>
    <n v="3938"/>
    <s v="MUJER"/>
    <n v="508158.5"/>
    <s v="ASALARIADO"/>
    <s v="SECTOR PUBLICO"/>
    <s v="SI"/>
    <x v="0"/>
    <s v="NO"/>
    <n v="27"/>
    <s v="No"/>
    <s v="No"/>
    <n v="508158.5"/>
    <s v="ASALARIADO"/>
    <n v="27"/>
  </r>
  <r>
    <n v="3939"/>
    <s v="MUJER"/>
    <n v="138000"/>
    <s v="ASALARIADO"/>
    <s v="SECTOR PRIVADO"/>
    <s v="SI"/>
    <x v="1"/>
    <s v="SI"/>
    <n v="59"/>
    <s v="No"/>
    <s v="No"/>
    <n v="138000"/>
    <s v="ASALARIADO"/>
    <n v="59"/>
  </r>
  <r>
    <n v="3940"/>
    <s v="HOMBRE"/>
    <n v="53261.99"/>
    <s v="ASALARIADO"/>
    <s v="SECTOR PRIVADO"/>
    <s v="SI"/>
    <x v="0"/>
    <s v="NO"/>
    <n v="26"/>
    <s v="No"/>
    <s v="No"/>
    <n v="53261.99"/>
    <s v="ASALARIADO"/>
    <n v="26"/>
  </r>
  <r>
    <n v="3941"/>
    <s v="MUJER"/>
    <n v="1787275"/>
    <s v="PENSIONADOS EN SU PROPIO SISTEMA"/>
    <s v="SECTOR PUBLICO"/>
    <s v="SI"/>
    <x v="0"/>
    <s v="NO"/>
    <n v="67"/>
    <s v="No"/>
    <s v="No"/>
    <n v="1787275"/>
    <s v="PENSIONADOS EN SU PROPIO SISTEMA"/>
    <n v="67"/>
  </r>
  <r>
    <n v="3942"/>
    <s v="MUJER"/>
    <n v="475269"/>
    <s v="TRABAJADOR INDEPENDIENTE"/>
    <s v="SECTOR PRIVADO"/>
    <s v="SI"/>
    <x v="0"/>
    <s v="SI"/>
    <n v="64"/>
    <s v="No"/>
    <s v="No"/>
    <n v="475269"/>
    <s v="TRABAJADOR INDEPENDIENTE"/>
    <n v="64"/>
  </r>
  <r>
    <n v="3943"/>
    <s v="MUJER"/>
    <n v="1955324"/>
    <s v="ASALARIADO"/>
    <s v="SECTOR PUBLICO"/>
    <s v="SI"/>
    <x v="0"/>
    <s v="SI"/>
    <n v="37"/>
    <s v="No"/>
    <s v="No"/>
    <n v="1955324"/>
    <s v="ASALARIADO"/>
    <n v="37"/>
  </r>
  <r>
    <n v="3944"/>
    <s v="HOMBRE"/>
    <n v="4348062"/>
    <s v="ASALARIADO"/>
    <s v="SECTOR PRIVADO"/>
    <s v="SI"/>
    <x v="0"/>
    <s v="NO"/>
    <n v="43"/>
    <s v="Atípico"/>
    <s v="No"/>
    <n v="4348062"/>
    <s v="ASALARIADO"/>
    <n v="43"/>
  </r>
  <r>
    <n v="3945"/>
    <s v="MUJER"/>
    <n v="278030"/>
    <s v="CONVENIOS ESPECIALES DE TRABAJADORES INDEPENDIENTES"/>
    <s v="SECTOR PRIVADO"/>
    <s v="SI"/>
    <x v="0"/>
    <s v="NO"/>
    <n v="24"/>
    <s v="No"/>
    <s v="No"/>
    <n v="278030"/>
    <s v="CONVENIOS ESPECIALES DE TRABAJADORES INDEPENDIENTES"/>
    <n v="24"/>
  </r>
  <r>
    <n v="3946"/>
    <s v="HOMBRE"/>
    <n v="278030"/>
    <s v="CONVENIOS ESPECIALES DE TRABAJADORES INDEPENDIENTES"/>
    <s v="SECTOR PRIVADO"/>
    <s v="SI"/>
    <x v="0"/>
    <s v="NO"/>
    <n v="28"/>
    <s v="No"/>
    <s v="No"/>
    <n v="278030"/>
    <s v="CONVENIOS ESPECIALES DE TRABAJADORES INDEPENDIENTES"/>
    <n v="28"/>
  </r>
  <r>
    <n v="3947"/>
    <s v="HOMBRE"/>
    <n v="297062"/>
    <s v="TRABAJADOR INDEPENDIENTE"/>
    <s v="SECTOR PRIVADO"/>
    <s v="SI"/>
    <x v="1"/>
    <s v="SI"/>
    <n v="46"/>
    <s v="No"/>
    <s v="No"/>
    <n v="297062"/>
    <s v="TRABAJADOR INDEPENDIENTE"/>
    <n v="46"/>
  </r>
  <r>
    <n v="3948"/>
    <s v="MUJER"/>
    <n v="433430"/>
    <s v="ASALARIADO"/>
    <s v="SECTOR PUBLICO"/>
    <s v="SI"/>
    <x v="0"/>
    <s v="SI"/>
    <n v="48"/>
    <s v="No"/>
    <s v="No"/>
    <n v="433430"/>
    <s v="ASALARIADO"/>
    <n v="48"/>
  </r>
  <r>
    <n v="3949"/>
    <s v="MUJER"/>
    <n v="220000"/>
    <s v="ASALARIADO"/>
    <s v="SECTOR PRIVADO"/>
    <s v="SI"/>
    <x v="0"/>
    <s v="NO"/>
    <n v="20"/>
    <s v="No"/>
    <s v="No"/>
    <n v="220000"/>
    <s v="ASALARIADO"/>
    <n v="20"/>
  </r>
  <r>
    <n v="3950"/>
    <s v="HOMBRE"/>
    <n v="202390"/>
    <s v="ASALARIADO"/>
    <s v="SECTOR PRIVADO"/>
    <s v="SI"/>
    <x v="1"/>
    <s v="SI"/>
    <n v="19"/>
    <s v="No"/>
    <s v="No"/>
    <n v="202390"/>
    <s v="ASALARIADO"/>
    <n v="19"/>
  </r>
  <r>
    <n v="3951"/>
    <s v="HOMBRE"/>
    <n v="721233.92000000004"/>
    <s v="ASALARIADO"/>
    <s v="SECTOR PRIVADO"/>
    <s v="SI"/>
    <x v="0"/>
    <s v="NO"/>
    <n v="27"/>
    <s v="No"/>
    <s v="No"/>
    <n v="721233.92000000004"/>
    <s v="ASALARIADO"/>
    <n v="27"/>
  </r>
  <r>
    <n v="3952"/>
    <s v="HOMBRE"/>
    <n v="255000"/>
    <s v="ASALARIADO"/>
    <s v="SECTOR PRIVADO"/>
    <s v="SI"/>
    <x v="1"/>
    <s v="NO"/>
    <n v="34"/>
    <s v="No"/>
    <s v="No"/>
    <n v="255000"/>
    <s v="ASALARIADO"/>
    <n v="34"/>
  </r>
  <r>
    <n v="3953"/>
    <s v="HOMBRE"/>
    <n v="728571.8"/>
    <s v="ASALARIADO"/>
    <s v="SECTOR PUBLICO"/>
    <s v="SI"/>
    <x v="0"/>
    <s v="NO"/>
    <n v="38"/>
    <s v="No"/>
    <s v="No"/>
    <n v="728571.8"/>
    <s v="ASALARIADO"/>
    <n v="38"/>
  </r>
  <r>
    <n v="3954"/>
    <s v="HOMBRE"/>
    <n v="950000"/>
    <s v="ASALARIADO"/>
    <s v="SECTOR PRIVADO"/>
    <s v="SI"/>
    <x v="0"/>
    <s v="NO"/>
    <n v="41"/>
    <s v="No"/>
    <s v="No"/>
    <n v="950000"/>
    <s v="ASALARIADO"/>
    <n v="41"/>
  </r>
  <r>
    <n v="3955"/>
    <s v="MUJER"/>
    <n v="964738.22"/>
    <s v="ASALARIADO"/>
    <s v="SECTOR PRIVADO"/>
    <s v="SI"/>
    <x v="0"/>
    <s v="NO"/>
    <n v="35"/>
    <s v="No"/>
    <s v="No"/>
    <n v="964738.22"/>
    <s v="ASALARIADO"/>
    <n v="35"/>
  </r>
  <r>
    <n v="3956"/>
    <s v="HOMBRE"/>
    <n v="510415.15"/>
    <s v="ASALARIADO"/>
    <s v="SECTOR PRIVADO"/>
    <s v="SI"/>
    <x v="0"/>
    <s v="NO"/>
    <n v="34"/>
    <s v="No"/>
    <s v="No"/>
    <n v="510415.15"/>
    <s v="ASALARIADO"/>
    <n v="34"/>
  </r>
  <r>
    <n v="3957"/>
    <s v="HOMBRE"/>
    <n v="183865"/>
    <s v="ASALARIADO"/>
    <s v="SECTOR PRIVADO"/>
    <s v="SI"/>
    <x v="0"/>
    <s v="NO"/>
    <n v="21"/>
    <s v="No"/>
    <s v="No"/>
    <n v="183865"/>
    <s v="ASALARIADO"/>
    <n v="21"/>
  </r>
  <r>
    <n v="3958"/>
    <s v="HOMBRE"/>
    <n v="1470000"/>
    <s v="ASALARIADO"/>
    <s v="SECTOR PRIVADO"/>
    <s v="SI"/>
    <x v="1"/>
    <s v="SI"/>
    <n v="55"/>
    <s v="No"/>
    <s v="No"/>
    <n v="1470000"/>
    <s v="ASALARIADO"/>
    <n v="55"/>
  </r>
  <r>
    <n v="3959"/>
    <s v="MUJER"/>
    <n v="200000"/>
    <s v="ASALARIADO"/>
    <s v="SECTOR PRIVADO"/>
    <s v="SI"/>
    <x v="0"/>
    <s v="NO"/>
    <n v="27"/>
    <s v="No"/>
    <s v="No"/>
    <n v="200000"/>
    <s v="ASALARIADO"/>
    <n v="27"/>
  </r>
  <r>
    <n v="3960"/>
    <s v="MUJER"/>
    <n v="344981"/>
    <s v="ASALARIADO"/>
    <s v="SECTOR PRIVADO"/>
    <s v="SI"/>
    <x v="0"/>
    <s v="NO"/>
    <n v="35"/>
    <s v="No"/>
    <s v="No"/>
    <n v="344981"/>
    <s v="ASALARIADO"/>
    <n v="35"/>
  </r>
  <r>
    <n v="3961"/>
    <s v="MUJER"/>
    <n v="1332630"/>
    <s v="ASALARIADO"/>
    <s v="SECTOR PUBLICO"/>
    <s v="SI"/>
    <x v="0"/>
    <s v="SI"/>
    <n v="42"/>
    <s v="No"/>
    <s v="No"/>
    <n v="1332630"/>
    <s v="ASALARIADO"/>
    <n v="42"/>
  </r>
  <r>
    <n v="3962"/>
    <s v="HOMBRE"/>
    <n v="612532.43999999994"/>
    <s v="PENSIONADOS EN SU PROPIO SISTEMA"/>
    <s v="SECTOR PUBLICO"/>
    <s v="SI"/>
    <x v="0"/>
    <s v="NO"/>
    <n v="67"/>
    <s v="No"/>
    <s v="No"/>
    <n v="612532.43999999994"/>
    <s v="PENSIONADOS EN SU PROPIO SISTEMA"/>
    <n v="67"/>
  </r>
  <r>
    <n v="3963"/>
    <s v="MUJER"/>
    <n v="355145"/>
    <s v="ASALARIADO"/>
    <s v="SECTOR PUBLICO"/>
    <s v="SI"/>
    <x v="0"/>
    <s v="NO"/>
    <n v="42"/>
    <s v="No"/>
    <s v="No"/>
    <n v="355145"/>
    <s v="ASALARIADO"/>
    <n v="42"/>
  </r>
  <r>
    <n v="3964"/>
    <s v="MUJER"/>
    <n v="346474.5"/>
    <s v="ASALARIADO"/>
    <s v="SECTOR PRIVADO"/>
    <s v="SI"/>
    <x v="0"/>
    <s v="SI"/>
    <n v="30"/>
    <s v="No"/>
    <s v="No"/>
    <n v="346474.5"/>
    <s v="ASALARIADO"/>
    <n v="30"/>
  </r>
  <r>
    <n v="3965"/>
    <s v="HOMBRE"/>
    <n v="2380634"/>
    <s v="ASALARIADO"/>
    <s v="SECTOR PRIVADO"/>
    <s v="SI"/>
    <x v="0"/>
    <s v="NO"/>
    <n v="36"/>
    <s v="Atípico"/>
    <s v="No"/>
    <n v="2380634"/>
    <s v="ASALARIADO"/>
    <n v="36"/>
  </r>
  <r>
    <n v="3966"/>
    <s v="HOMBRE"/>
    <n v="366350"/>
    <s v="ASALARIADO"/>
    <s v="SECTOR PRIVADO"/>
    <s v="SI"/>
    <x v="1"/>
    <s v="NO"/>
    <n v="35"/>
    <s v="No"/>
    <s v="No"/>
    <n v="366350"/>
    <s v="ASALARIADO"/>
    <n v="35"/>
  </r>
  <r>
    <n v="3967"/>
    <s v="HOMBRE"/>
    <n v="420716.74"/>
    <s v="ASALARIADO"/>
    <s v="SECTOR PRIVADO"/>
    <s v="SI"/>
    <x v="0"/>
    <s v="NO"/>
    <n v="34"/>
    <s v="No"/>
    <s v="No"/>
    <n v="420716.74"/>
    <s v="ASALARIADO"/>
    <n v="34"/>
  </r>
  <r>
    <n v="3968"/>
    <s v="MUJER"/>
    <n v="175000"/>
    <s v="ASALARIADO"/>
    <s v="SECTOR PRIVADO"/>
    <s v="SI"/>
    <x v="0"/>
    <s v="SI"/>
    <n v="40"/>
    <s v="No"/>
    <s v="No"/>
    <n v="175000"/>
    <s v="ASALARIADO"/>
    <n v="40"/>
  </r>
  <r>
    <n v="3969"/>
    <s v="HOMBRE"/>
    <n v="278030.99"/>
    <s v="CONVENIOS ESPECIALES DE TRABAJADORES INDEPENDIENTES"/>
    <s v="SECTOR PRIVADO"/>
    <s v="SI"/>
    <x v="0"/>
    <s v="NO"/>
    <n v="44"/>
    <s v="No"/>
    <s v="No"/>
    <n v="278030.99"/>
    <s v="CONVENIOS ESPECIALES DE TRABAJADORES INDEPENDIENTES"/>
    <n v="44"/>
  </r>
  <r>
    <n v="3970"/>
    <s v="HOMBRE"/>
    <n v="971125"/>
    <s v="ASALARIADO"/>
    <s v="SECTOR PRIVADO"/>
    <s v="SI"/>
    <x v="0"/>
    <s v="NO"/>
    <n v="30"/>
    <s v="No"/>
    <s v="No"/>
    <n v="971125"/>
    <s v="ASALARIADO"/>
    <n v="30"/>
  </r>
  <r>
    <n v="3971"/>
    <s v="MUJER"/>
    <n v="190413.08"/>
    <s v="ASALARIADO"/>
    <s v="SECTOR PRIVADO"/>
    <s v="SI"/>
    <x v="0"/>
    <s v="NO"/>
    <n v="20"/>
    <s v="No"/>
    <s v="No"/>
    <n v="190413.08"/>
    <s v="ASALARIADO"/>
    <n v="20"/>
  </r>
  <r>
    <n v="3972"/>
    <s v="HOMBRE"/>
    <n v="1682812"/>
    <s v="ASALARIADO"/>
    <s v="SECTOR PUBLICO"/>
    <s v="SI"/>
    <x v="0"/>
    <s v="SI"/>
    <n v="46"/>
    <s v="No"/>
    <s v="No"/>
    <n v="1682812"/>
    <s v="ASALARIADO"/>
    <n v="46"/>
  </r>
  <r>
    <n v="3973"/>
    <s v="MUJER"/>
    <n v="483156.54"/>
    <s v="ASALARIADO"/>
    <s v="SECTOR PRIVADO"/>
    <s v="SI"/>
    <x v="0"/>
    <s v="NO"/>
    <n v="41"/>
    <s v="No"/>
    <s v="No"/>
    <n v="483156.54"/>
    <s v="ASALARIADO"/>
    <n v="41"/>
  </r>
  <r>
    <n v="3974"/>
    <s v="MUJER"/>
    <n v="567792"/>
    <s v="ASALARIADO"/>
    <s v="SECTOR PUBLICO"/>
    <s v="SI"/>
    <x v="0"/>
    <s v="SI"/>
    <n v="51"/>
    <s v="No"/>
    <s v="No"/>
    <n v="567792"/>
    <s v="ASALARIADO"/>
    <n v="51"/>
  </r>
  <r>
    <n v="3975"/>
    <s v="MUJER"/>
    <n v="216627"/>
    <s v="ASALARIADO"/>
    <s v="SECTOR PRIVADO"/>
    <s v="SI"/>
    <x v="0"/>
    <s v="NO"/>
    <n v="42"/>
    <s v="No"/>
    <s v="No"/>
    <n v="216627"/>
    <s v="ASALARIADO"/>
    <n v="42"/>
  </r>
  <r>
    <n v="3976"/>
    <s v="MUJER"/>
    <n v="297045"/>
    <s v="ASEGURADO VOLUNTARIO"/>
    <s v="SECTOR PRIVADO"/>
    <s v="SI"/>
    <x v="1"/>
    <s v="NO"/>
    <n v="27"/>
    <s v="No"/>
    <s v="No"/>
    <n v="297045"/>
    <s v="ASEGURADO VOLUNTARIO"/>
    <n v="27"/>
  </r>
  <r>
    <n v="3977"/>
    <s v="MUJER"/>
    <n v="833130.24"/>
    <s v="ASALARIADO"/>
    <s v="SECTOR PRIVADO"/>
    <s v="SI"/>
    <x v="0"/>
    <s v="NO"/>
    <n v="26"/>
    <s v="No"/>
    <s v="No"/>
    <n v="833130.24"/>
    <s v="ASALARIADO"/>
    <n v="26"/>
  </r>
  <r>
    <n v="3978"/>
    <s v="MUJER"/>
    <n v="278030"/>
    <s v="ASEGURADO VOLUNTARIO"/>
    <s v="SECTOR PRIVADO"/>
    <s v="SI"/>
    <x v="0"/>
    <s v="NO"/>
    <n v="33"/>
    <s v="No"/>
    <s v="No"/>
    <n v="278030"/>
    <s v="ASEGURADO VOLUNTARIO"/>
    <n v="33"/>
  </r>
  <r>
    <n v="3979"/>
    <s v="HOMBRE"/>
    <n v="326749"/>
    <s v="TRABAJADOR INDEPENDIENTE"/>
    <s v="SECTOR PRIVADO"/>
    <s v="SI"/>
    <x v="0"/>
    <s v="NO"/>
    <n v="51"/>
    <s v="No"/>
    <s v="No"/>
    <n v="326749"/>
    <s v="TRABAJADOR INDEPENDIENTE"/>
    <n v="51"/>
  </r>
  <r>
    <n v="3980"/>
    <s v="HOMBRE"/>
    <n v="367410"/>
    <s v="ASALARIADO"/>
    <s v="SECTOR PUBLICO"/>
    <s v="SI"/>
    <x v="0"/>
    <s v="SI"/>
    <n v="57"/>
    <s v="No"/>
    <s v="No"/>
    <n v="367410"/>
    <s v="ASALARIADO"/>
    <n v="57"/>
  </r>
  <r>
    <n v="3981"/>
    <s v="HOMBRE"/>
    <n v="1011737"/>
    <s v="ASALARIADO"/>
    <s v="SECTOR PUBLICO"/>
    <s v="SI"/>
    <x v="0"/>
    <s v="NO"/>
    <n v="48"/>
    <s v="No"/>
    <s v="No"/>
    <n v="1011737"/>
    <s v="ASALARIADO"/>
    <n v="48"/>
  </r>
  <r>
    <n v="3982"/>
    <s v="MUJER"/>
    <n v="595614.09"/>
    <s v="ASALARIADO"/>
    <s v="SECTOR PRIVADO"/>
    <s v="SI"/>
    <x v="0"/>
    <s v="NO"/>
    <n v="21"/>
    <s v="No"/>
    <s v="No"/>
    <n v="595614.09"/>
    <s v="ASALARIADO"/>
    <n v="21"/>
  </r>
  <r>
    <n v="3983"/>
    <s v="HOMBRE"/>
    <n v="736585.85"/>
    <s v="ASALARIADO"/>
    <s v="SECTOR PRIVADO"/>
    <s v="SI"/>
    <x v="0"/>
    <s v="NO"/>
    <n v="36"/>
    <s v="No"/>
    <s v="No"/>
    <n v="736585.85"/>
    <s v="ASALARIADO"/>
    <n v="36"/>
  </r>
  <r>
    <n v="3984"/>
    <s v="HOMBRE"/>
    <n v="477796.63"/>
    <s v="ASALARIADO"/>
    <s v="SECTOR PUBLICO"/>
    <s v="SI"/>
    <x v="0"/>
    <s v="NO"/>
    <n v="36"/>
    <s v="No"/>
    <s v="No"/>
    <n v="477796.63"/>
    <s v="ASALARIADO"/>
    <n v="36"/>
  </r>
  <r>
    <n v="3985"/>
    <s v="MUJER"/>
    <n v="445567"/>
    <s v="TRABAJADOR INDEPENDIENTE"/>
    <s v="SECTOR PRIVADO"/>
    <s v="SI"/>
    <x v="0"/>
    <s v="SI"/>
    <n v="51"/>
    <s v="No"/>
    <s v="No"/>
    <n v="445567"/>
    <s v="TRABAJADOR INDEPENDIENTE"/>
    <n v="51"/>
  </r>
  <r>
    <n v="3986"/>
    <s v="HOMBRE"/>
    <n v="284281"/>
    <s v="ASEGURADO VOLUNTARIO"/>
    <s v="SECTOR PRIVADO"/>
    <s v="NO"/>
    <x v="0"/>
    <s v="NO"/>
    <n v="30"/>
    <s v="No"/>
    <s v="No"/>
    <n v="284281"/>
    <s v="ASEGURADO VOLUNTARIO"/>
    <n v="30"/>
  </r>
  <r>
    <n v="3987"/>
    <s v="HOMBRE"/>
    <n v="3591705.08"/>
    <s v="ASALARIADO"/>
    <s v="SECTOR PRIVADO"/>
    <s v="SI"/>
    <x v="0"/>
    <s v="NO"/>
    <n v="36"/>
    <s v="Atípico"/>
    <s v="No"/>
    <n v="3591705.08"/>
    <s v="ASALARIADO"/>
    <n v="36"/>
  </r>
  <r>
    <n v="3988"/>
    <s v="MUJER"/>
    <n v="358246.66"/>
    <s v="ASALARIADO"/>
    <s v="SECTOR PRIVADO"/>
    <s v="SI"/>
    <x v="0"/>
    <s v="NO"/>
    <n v="28"/>
    <s v="No"/>
    <s v="No"/>
    <n v="358246.66"/>
    <s v="ASALARIADO"/>
    <n v="28"/>
  </r>
  <r>
    <n v="3989"/>
    <s v="HOMBRE"/>
    <n v="297163"/>
    <s v="ASEGURADO VOLUNTARIO"/>
    <s v="SECTOR PRIVADO"/>
    <s v="SI"/>
    <x v="0"/>
    <s v="NO"/>
    <n v="37"/>
    <s v="No"/>
    <s v="No"/>
    <n v="297163"/>
    <s v="ASEGURADO VOLUNTARIO"/>
    <n v="37"/>
  </r>
  <r>
    <n v="3990"/>
    <s v="HOMBRE"/>
    <n v="360000"/>
    <s v="ASALARIADO"/>
    <s v="SECTOR PRIVADO"/>
    <s v="SI"/>
    <x v="0"/>
    <s v="NO"/>
    <n v="54"/>
    <s v="No"/>
    <s v="No"/>
    <n v="360000"/>
    <s v="ASALARIADO"/>
    <n v="54"/>
  </r>
  <r>
    <n v="3991"/>
    <s v="MUJER"/>
    <n v="30000"/>
    <s v="ASALARIADO"/>
    <s v="SECTOR PRIVADO"/>
    <s v="SI"/>
    <x v="1"/>
    <s v="NO"/>
    <n v="40"/>
    <s v="No"/>
    <s v="No"/>
    <n v="30000"/>
    <s v="ASALARIADO"/>
    <n v="40"/>
  </r>
  <r>
    <n v="3992"/>
    <s v="MUJER"/>
    <n v="164853.32999999999"/>
    <s v="ASALARIADO"/>
    <s v="SECTOR PRIVADO"/>
    <s v="SI"/>
    <x v="0"/>
    <s v="NO"/>
    <n v="25"/>
    <s v="No"/>
    <s v="No"/>
    <n v="164853.32999999999"/>
    <s v="ASALARIADO"/>
    <n v="25"/>
  </r>
  <r>
    <n v="3993"/>
    <s v="MUJER"/>
    <n v="867373.5"/>
    <s v="ASALARIADO"/>
    <s v="SECTOR PUBLICO"/>
    <s v="SI"/>
    <x v="0"/>
    <s v="NO"/>
    <n v="32"/>
    <s v="No"/>
    <s v="No"/>
    <n v="867373.5"/>
    <s v="ASALARIADO"/>
    <n v="32"/>
  </r>
  <r>
    <n v="3994"/>
    <s v="MUJER"/>
    <n v="1301692.07"/>
    <s v="ASALARIADO"/>
    <s v="SECTOR PRIVADO"/>
    <s v="SI"/>
    <x v="0"/>
    <s v="NO"/>
    <n v="40"/>
    <s v="No"/>
    <s v="No"/>
    <n v="1301692.07"/>
    <s v="ASALARIADO"/>
    <n v="40"/>
  </r>
  <r>
    <n v="3995"/>
    <s v="MUJER"/>
    <n v="382400"/>
    <s v="ASALARIADO"/>
    <s v="SECTOR PRIVADO"/>
    <s v="SI"/>
    <x v="0"/>
    <s v="NO"/>
    <n v="35"/>
    <s v="No"/>
    <s v="No"/>
    <n v="382400"/>
    <s v="ASALARIADO"/>
    <n v="35"/>
  </r>
  <r>
    <n v="3996"/>
    <s v="HOMBRE"/>
    <n v="423687.09"/>
    <s v="ASALARIADO"/>
    <s v="SECTOR PRIVADO"/>
    <s v="SI"/>
    <x v="0"/>
    <s v="NO"/>
    <n v="52"/>
    <s v="No"/>
    <s v="No"/>
    <n v="423687.09"/>
    <s v="ASALARIADO"/>
    <n v="52"/>
  </r>
  <r>
    <n v="3997"/>
    <s v="HOMBRE"/>
    <n v="342028"/>
    <s v="ASALARIADO"/>
    <s v="SECTOR PRIVADO"/>
    <s v="SI"/>
    <x v="0"/>
    <s v="NO"/>
    <n v="24"/>
    <s v="No"/>
    <s v="No"/>
    <n v="342028"/>
    <s v="ASALARIADO"/>
    <n v="24"/>
  </r>
  <r>
    <n v="3998"/>
    <s v="HOMBRE"/>
    <n v="300018"/>
    <s v="TRABAJADOR INDEPENDIENTE"/>
    <s v="SECTOR PRIVADO"/>
    <s v="SI"/>
    <x v="0"/>
    <s v="SI"/>
    <n v="46"/>
    <s v="No"/>
    <s v="No"/>
    <n v="300018"/>
    <s v="TRABAJADOR INDEPENDIENTE"/>
    <n v="46"/>
  </r>
  <r>
    <n v="3999"/>
    <s v="MUJER"/>
    <n v="981847.5"/>
    <s v="ASALARIADO"/>
    <s v="SECTOR PRIVADO"/>
    <s v="SI"/>
    <x v="0"/>
    <s v="NO"/>
    <n v="34"/>
    <s v="No"/>
    <s v="No"/>
    <n v="981847.5"/>
    <s v="ASALARIADO"/>
    <n v="34"/>
  </r>
  <r>
    <n v="4000"/>
    <s v="MUJER"/>
    <n v="602132.81000000006"/>
    <s v="ASALARIADO"/>
    <s v="SECTOR PRIVADO"/>
    <s v="SI"/>
    <x v="0"/>
    <s v="NO"/>
    <n v="23"/>
    <s v="No"/>
    <s v="No"/>
    <n v="602132.81000000006"/>
    <s v="ASALARIADO"/>
    <n v="23"/>
  </r>
  <r>
    <n v="4001"/>
    <s v="HOMBRE"/>
    <n v="357501.47"/>
    <s v="ASALARIADO"/>
    <s v="SECTOR PRIVADO"/>
    <s v="SI"/>
    <x v="1"/>
    <s v="NO"/>
    <n v="31"/>
    <s v="No"/>
    <s v="No"/>
    <n v="357501.47"/>
    <s v="ASALARIADO"/>
    <n v="31"/>
  </r>
  <r>
    <n v="4002"/>
    <s v="HOMBRE"/>
    <n v="278030"/>
    <s v="TRABAJADOR INDEPENDIENTE"/>
    <s v="SECTOR PRIVADO"/>
    <s v="SI"/>
    <x v="0"/>
    <s v="NO"/>
    <n v="30"/>
    <s v="No"/>
    <s v="No"/>
    <n v="278030"/>
    <s v="TRABAJADOR INDEPENDIENTE"/>
    <n v="30"/>
  </r>
  <r>
    <n v="4003"/>
    <s v="HOMBRE"/>
    <n v="396946.3"/>
    <s v="ASALARIADO"/>
    <s v="SECTOR PUBLICO"/>
    <s v="SI"/>
    <x v="0"/>
    <s v="NO"/>
    <n v="58"/>
    <s v="No"/>
    <s v="No"/>
    <n v="396946.3"/>
    <s v="ASALARIADO"/>
    <n v="58"/>
  </r>
  <r>
    <n v="4004"/>
    <s v="MUJER"/>
    <n v="550668.84"/>
    <s v="ASALARIADO"/>
    <s v="SECTOR PRIVADO"/>
    <s v="SI"/>
    <x v="0"/>
    <s v="NO"/>
    <n v="23"/>
    <s v="No"/>
    <s v="No"/>
    <n v="550668.84"/>
    <s v="ASALARIADO"/>
    <n v="23"/>
  </r>
  <r>
    <n v="4005"/>
    <s v="HOMBRE"/>
    <n v="403983"/>
    <s v="TRABAJADOR INDEPENDIENTE"/>
    <s v="SECTOR PRIVADO"/>
    <s v="SI"/>
    <x v="1"/>
    <s v="SI"/>
    <n v="54"/>
    <s v="No"/>
    <s v="No"/>
    <n v="403983"/>
    <s v="TRABAJADOR INDEPENDIENTE"/>
    <n v="54"/>
  </r>
  <r>
    <n v="4006"/>
    <s v="HOMBRE"/>
    <n v="359809.91"/>
    <s v="ASALARIADO"/>
    <s v="SECTOR PRIVADO"/>
    <s v="SI"/>
    <x v="0"/>
    <s v="NO"/>
    <n v="24"/>
    <s v="No"/>
    <s v="No"/>
    <n v="359809.91"/>
    <s v="ASALARIADO"/>
    <n v="24"/>
  </r>
  <r>
    <n v="4007"/>
    <s v="MUJER"/>
    <n v="297045"/>
    <s v="ASEGURADO VOLUNTARIO"/>
    <s v="SECTOR PRIVADO"/>
    <s v="SI"/>
    <x v="1"/>
    <s v="SI"/>
    <n v="58"/>
    <s v="No"/>
    <s v="No"/>
    <n v="297045"/>
    <s v="ASEGURADO VOLUNTARIO"/>
    <n v="58"/>
  </r>
  <r>
    <n v="4008"/>
    <s v="MUJER"/>
    <n v="300018"/>
    <s v="ASEGURADO VOLUNTARIO"/>
    <s v="SECTOR PRIVADO"/>
    <s v="SI"/>
    <x v="0"/>
    <s v="NO"/>
    <n v="58"/>
    <s v="No"/>
    <s v="No"/>
    <n v="300018"/>
    <s v="ASEGURADO VOLUNTARIO"/>
    <n v="58"/>
  </r>
  <r>
    <n v="4009"/>
    <s v="HOMBRE"/>
    <n v="200518.6"/>
    <s v="PENSIONADOS EN SU PROPIO SISTEMA"/>
    <s v="SECTOR PUBLICO"/>
    <s v="SI"/>
    <x v="0"/>
    <s v="NO"/>
    <n v="40"/>
    <s v="No"/>
    <s v="No"/>
    <n v="200518.6"/>
    <s v="PENSIONADOS EN SU PROPIO SISTEMA"/>
    <n v="40"/>
  </r>
  <r>
    <n v="4010"/>
    <s v="MUJER"/>
    <n v="1690006.94"/>
    <s v="ASALARIADO"/>
    <s v="SECTOR PRIVADO"/>
    <s v="SI"/>
    <x v="0"/>
    <s v="NO"/>
    <n v="45"/>
    <s v="No"/>
    <s v="No"/>
    <n v="1690006.94"/>
    <s v="ASALARIADO"/>
    <n v="45"/>
  </r>
  <r>
    <n v="4011"/>
    <s v="HOMBRE"/>
    <n v="297046"/>
    <s v="ASEGURADO VOLUNTARIO"/>
    <s v="SECTOR PRIVADO"/>
    <s v="SI"/>
    <x v="0"/>
    <s v="NO"/>
    <n v="35"/>
    <s v="No"/>
    <s v="No"/>
    <n v="297046"/>
    <s v="ASEGURADO VOLUNTARIO"/>
    <n v="35"/>
  </r>
  <r>
    <n v="4012"/>
    <s v="MUJER"/>
    <n v="1739958"/>
    <s v="ASALARIADO"/>
    <s v="SECTOR PUBLICO"/>
    <s v="SI"/>
    <x v="0"/>
    <s v="NO"/>
    <n v="43"/>
    <s v="No"/>
    <s v="No"/>
    <n v="1739958"/>
    <s v="ASALARIADO"/>
    <n v="43"/>
  </r>
  <r>
    <n v="4013"/>
    <s v="HOMBRE"/>
    <n v="420359.27"/>
    <s v="ASALARIADO"/>
    <s v="SECTOR PRIVADO"/>
    <s v="SI"/>
    <x v="0"/>
    <s v="NO"/>
    <n v="48"/>
    <s v="No"/>
    <s v="No"/>
    <n v="420359.27"/>
    <s v="ASALARIADO"/>
    <n v="48"/>
  </r>
  <r>
    <n v="4014"/>
    <s v="HOMBRE"/>
    <n v="841178"/>
    <s v="ASALARIADO"/>
    <s v="SECTOR PUBLICO"/>
    <s v="SI"/>
    <x v="0"/>
    <s v="NO"/>
    <n v="46"/>
    <s v="No"/>
    <s v="No"/>
    <n v="841178"/>
    <s v="ASALARIADO"/>
    <n v="46"/>
  </r>
  <r>
    <n v="4015"/>
    <s v="HOMBRE"/>
    <n v="1778646"/>
    <s v="ASALARIADO"/>
    <s v="SECTOR PRIVADO"/>
    <s v="SI"/>
    <x v="0"/>
    <s v="NO"/>
    <n v="33"/>
    <s v="No"/>
    <s v="No"/>
    <n v="1778646"/>
    <s v="ASALARIADO"/>
    <n v="33"/>
  </r>
  <r>
    <n v="4016"/>
    <s v="MUJER"/>
    <n v="979284"/>
    <s v="PENSIONADOS EN SU PROPIO SISTEMA"/>
    <s v="SECTOR PUBLICO"/>
    <s v="SI"/>
    <x v="0"/>
    <s v="NO"/>
    <n v="63"/>
    <s v="No"/>
    <s v="No"/>
    <n v="979284"/>
    <s v="PENSIONADOS EN SU PROPIO SISTEMA"/>
    <n v="63"/>
  </r>
  <r>
    <n v="4017"/>
    <s v="MUJER"/>
    <n v="206000"/>
    <s v="ASALARIADO"/>
    <s v="SECTOR PRIVADO"/>
    <s v="SI"/>
    <x v="1"/>
    <s v="NO"/>
    <n v="34"/>
    <s v="No"/>
    <s v="No"/>
    <n v="206000"/>
    <s v="ASALARIADO"/>
    <n v="34"/>
  </r>
  <r>
    <n v="4018"/>
    <s v="HOMBRE"/>
    <n v="109259.63"/>
    <s v="ASALARIADO"/>
    <s v="SECTOR PRIVADO"/>
    <s v="SI"/>
    <x v="0"/>
    <s v="SI"/>
    <n v="23"/>
    <s v="No"/>
    <s v="No"/>
    <n v="109259.63"/>
    <s v="ASALARIADO"/>
    <n v="23"/>
  </r>
  <r>
    <n v="4019"/>
    <s v="HOMBRE"/>
    <n v="378297"/>
    <s v="PENSIONADOS EN SU PROPIO SISTEMA"/>
    <s v="SECTOR PUBLICO"/>
    <s v="SI"/>
    <x v="0"/>
    <s v="NO"/>
    <n v="71"/>
    <s v="No"/>
    <s v="No"/>
    <n v="378297"/>
    <s v="PENSIONADOS EN SU PROPIO SISTEMA"/>
    <n v="71"/>
  </r>
  <r>
    <n v="4020"/>
    <s v="HOMBRE"/>
    <n v="336445.2"/>
    <s v="ASALARIADO"/>
    <s v="SECTOR PRIVADO"/>
    <s v="SI"/>
    <x v="0"/>
    <s v="SI"/>
    <n v="31"/>
    <s v="No"/>
    <s v="No"/>
    <n v="336445.2"/>
    <s v="ASALARIADO"/>
    <n v="31"/>
  </r>
  <r>
    <n v="4021"/>
    <s v="HOMBRE"/>
    <n v="278030"/>
    <s v="CONVENIOS ESPECIALES DE TRABAJADORES INDEPENDIENTES"/>
    <s v="SECTOR PRIVADO"/>
    <s v="SI"/>
    <x v="0"/>
    <s v="NO"/>
    <n v="65"/>
    <s v="No"/>
    <s v="No"/>
    <n v="278030"/>
    <s v="CONVENIOS ESPECIALES DE TRABAJADORES INDEPENDIENTES"/>
    <n v="65"/>
  </r>
  <r>
    <n v="4022"/>
    <s v="HOMBRE"/>
    <n v="500000"/>
    <s v="ASALARIADO"/>
    <s v="SECTOR PRIVADO"/>
    <s v="SI"/>
    <x v="1"/>
    <s v="NO"/>
    <n v="38"/>
    <s v="No"/>
    <s v="No"/>
    <n v="500000"/>
    <s v="ASALARIADO"/>
    <n v="38"/>
  </r>
  <r>
    <n v="4023"/>
    <s v="HOMBRE"/>
    <n v="516550"/>
    <s v="ASALARIADO"/>
    <s v="SECTOR PRIVADO"/>
    <s v="SI"/>
    <x v="1"/>
    <s v="NO"/>
    <n v="31"/>
    <s v="No"/>
    <s v="No"/>
    <n v="516550"/>
    <s v="ASALARIADO"/>
    <n v="31"/>
  </r>
  <r>
    <n v="4024"/>
    <s v="HOMBRE"/>
    <n v="406045.76"/>
    <s v="ASALARIADO"/>
    <s v="SECTOR PRIVADO"/>
    <s v="SI"/>
    <x v="1"/>
    <s v="NO"/>
    <n v="49"/>
    <s v="No"/>
    <s v="No"/>
    <n v="406045.76"/>
    <s v="ASALARIADO"/>
    <n v="49"/>
  </r>
  <r>
    <n v="4025"/>
    <s v="HOMBRE"/>
    <n v="7214352.2000000002"/>
    <s v="ASALARIADO"/>
    <s v="SECTOR PUBLICO"/>
    <s v="SI"/>
    <x v="0"/>
    <s v="NO"/>
    <n v="55"/>
    <s v="Atípico"/>
    <s v="No"/>
    <n v="7214352.2000000002"/>
    <s v="ASALARIADO"/>
    <n v="55"/>
  </r>
  <r>
    <n v="4026"/>
    <s v="HOMBRE"/>
    <n v="423168"/>
    <s v="ASALARIADO"/>
    <s v="SECTOR PRIVADO"/>
    <s v="SI"/>
    <x v="0"/>
    <s v="NO"/>
    <n v="21"/>
    <s v="No"/>
    <s v="No"/>
    <n v="423168"/>
    <s v="ASALARIADO"/>
    <n v="21"/>
  </r>
  <r>
    <n v="4027"/>
    <s v="MUJER"/>
    <n v="278030.99"/>
    <s v="ASEGURADO VOLUNTARIO"/>
    <s v="SECTOR PRIVADO"/>
    <s v="SI"/>
    <x v="0"/>
    <s v="NO"/>
    <n v="42"/>
    <s v="No"/>
    <s v="No"/>
    <n v="278030.99"/>
    <s v="ASEGURADO VOLUNTARIO"/>
    <n v="42"/>
  </r>
  <r>
    <n v="4028"/>
    <s v="MUJER"/>
    <n v="284460.38"/>
    <s v="ASALARIADO"/>
    <s v="SECTOR PRIVADO"/>
    <s v="SI"/>
    <x v="0"/>
    <s v="NO"/>
    <n v="34"/>
    <s v="No"/>
    <s v="No"/>
    <n v="284460.38"/>
    <s v="ASALARIADO"/>
    <n v="34"/>
  </r>
  <r>
    <n v="4029"/>
    <s v="HOMBRE"/>
    <n v="510949.44"/>
    <s v="ASALARIADO"/>
    <s v="SECTOR PRIVADO"/>
    <s v="SI"/>
    <x v="0"/>
    <s v="NO"/>
    <n v="38"/>
    <s v="No"/>
    <s v="No"/>
    <n v="510949.44"/>
    <s v="ASALARIADO"/>
    <n v="38"/>
  </r>
  <r>
    <n v="4030"/>
    <s v="MUJER"/>
    <n v="622677.26"/>
    <s v="ASALARIADO"/>
    <s v="SECTOR PUBLICO"/>
    <s v="SI"/>
    <x v="0"/>
    <s v="NO"/>
    <n v="31"/>
    <s v="No"/>
    <s v="No"/>
    <n v="622677.26"/>
    <s v="ASALARIADO"/>
    <n v="31"/>
  </r>
  <r>
    <n v="4031"/>
    <s v="HOMBRE"/>
    <n v="578406.36"/>
    <s v="ASALARIADO"/>
    <s v="SECTOR PUBLICO"/>
    <s v="SI"/>
    <x v="0"/>
    <s v="NO"/>
    <n v="28"/>
    <s v="No"/>
    <s v="No"/>
    <n v="578406.36"/>
    <s v="ASALARIADO"/>
    <n v="28"/>
  </r>
  <r>
    <n v="4032"/>
    <s v="HOMBRE"/>
    <n v="383231"/>
    <s v="ASALARIADO"/>
    <s v="SECTOR PUBLICO"/>
    <s v="SI"/>
    <x v="0"/>
    <s v="NO"/>
    <n v="23"/>
    <s v="No"/>
    <s v="No"/>
    <n v="383231"/>
    <s v="ASALARIADO"/>
    <n v="23"/>
  </r>
  <r>
    <n v="4033"/>
    <s v="HOMBRE"/>
    <n v="415668.65"/>
    <s v="ASALARIADO"/>
    <s v="SECTOR PRIVADO"/>
    <s v="SI"/>
    <x v="1"/>
    <s v="NO"/>
    <n v="58"/>
    <s v="No"/>
    <s v="No"/>
    <n v="415668.65"/>
    <s v="ASALARIADO"/>
    <n v="58"/>
  </r>
  <r>
    <n v="4034"/>
    <s v="MUJER"/>
    <n v="948047"/>
    <s v="ASALARIADO"/>
    <s v="SECTOR PUBLICO"/>
    <s v="SI"/>
    <x v="0"/>
    <s v="SI"/>
    <n v="32"/>
    <s v="No"/>
    <s v="No"/>
    <n v="948047"/>
    <s v="ASALARIADO"/>
    <n v="32"/>
  </r>
  <r>
    <n v="4035"/>
    <s v="HOMBRE"/>
    <n v="343391"/>
    <s v="ASALARIADO"/>
    <s v="SECTOR PRIVADO"/>
    <s v="SI"/>
    <x v="0"/>
    <s v="NO"/>
    <n v="48"/>
    <s v="No"/>
    <s v="No"/>
    <n v="343391"/>
    <s v="ASALARIADO"/>
    <n v="48"/>
  </r>
  <r>
    <n v="4036"/>
    <s v="MUJER"/>
    <n v="320000"/>
    <s v="ASALARIADO"/>
    <s v="SECTOR PRIVADO"/>
    <s v="SI"/>
    <x v="0"/>
    <s v="NO"/>
    <n v="69"/>
    <s v="No"/>
    <s v="No"/>
    <n v="320000"/>
    <s v="ASALARIADO"/>
    <n v="69"/>
  </r>
  <r>
    <n v="4037"/>
    <s v="MUJER"/>
    <n v="840000"/>
    <s v="ASALARIADO"/>
    <s v="SECTOR PRIVADO"/>
    <s v="SI"/>
    <x v="0"/>
    <s v="NO"/>
    <n v="29"/>
    <s v="No"/>
    <s v="No"/>
    <n v="840000"/>
    <s v="ASALARIADO"/>
    <n v="29"/>
  </r>
  <r>
    <n v="4038"/>
    <s v="HOMBRE"/>
    <n v="371173.26"/>
    <s v="ASALARIADO"/>
    <s v="SECTOR PRIVADO"/>
    <s v="SI"/>
    <x v="0"/>
    <s v="NO"/>
    <n v="31"/>
    <s v="No"/>
    <s v="No"/>
    <n v="371173.26"/>
    <s v="ASALARIADO"/>
    <n v="31"/>
  </r>
  <r>
    <n v="4039"/>
    <s v="HOMBRE"/>
    <n v="570368"/>
    <s v="ASALARIADO"/>
    <s v="SECTOR PRIVADO"/>
    <s v="SI"/>
    <x v="0"/>
    <s v="NO"/>
    <n v="33"/>
    <s v="No"/>
    <s v="No"/>
    <n v="570368"/>
    <s v="ASALARIADO"/>
    <n v="33"/>
  </r>
  <r>
    <n v="4040"/>
    <s v="MUJER"/>
    <n v="1206489.07"/>
    <s v="ASALARIADO"/>
    <s v="SECTOR PRIVADO"/>
    <s v="SI"/>
    <x v="0"/>
    <s v="NO"/>
    <n v="29"/>
    <s v="No"/>
    <s v="No"/>
    <n v="1206489.07"/>
    <s v="ASALARIADO"/>
    <n v="29"/>
  </r>
  <r>
    <n v="4041"/>
    <s v="HOMBRE"/>
    <n v="143537.5"/>
    <s v="ASALARIADO"/>
    <s v="SECTOR PRIVADO"/>
    <s v="SI"/>
    <x v="0"/>
    <s v="NO"/>
    <n v="31"/>
    <s v="No"/>
    <s v="No"/>
    <n v="143537.5"/>
    <s v="ASALARIADO"/>
    <n v="31"/>
  </r>
  <r>
    <n v="4042"/>
    <s v="HOMBRE"/>
    <n v="450000"/>
    <s v="ASALARIADO"/>
    <s v="SECTOR PRIVADO"/>
    <s v="SI"/>
    <x v="1"/>
    <s v="NO"/>
    <n v="39"/>
    <s v="No"/>
    <s v="No"/>
    <n v="450000"/>
    <s v="ASALARIADO"/>
    <n v="39"/>
  </r>
  <r>
    <n v="4043"/>
    <s v="HOMBRE"/>
    <n v="297046"/>
    <s v="ASEGURADO VOLUNTARIO"/>
    <s v="SECTOR PRIVADO"/>
    <s v="SI"/>
    <x v="0"/>
    <s v="NO"/>
    <n v="64"/>
    <s v="No"/>
    <s v="No"/>
    <n v="297046"/>
    <s v="ASEGURADO VOLUNTARIO"/>
    <n v="64"/>
  </r>
  <r>
    <n v="4044"/>
    <s v="HOMBRE"/>
    <n v="45500"/>
    <s v="ASALARIADO"/>
    <s v="SECTOR PRIVADO"/>
    <s v="SI"/>
    <x v="1"/>
    <s v="NO"/>
    <n v="41"/>
    <s v="No"/>
    <s v="No"/>
    <n v="45500"/>
    <s v="ASALARIADO"/>
    <n v="41"/>
  </r>
  <r>
    <n v="4045"/>
    <s v="HOMBRE"/>
    <n v="310740"/>
    <s v="ASALARIADO"/>
    <s v="SECTOR PRIVADO"/>
    <s v="SI"/>
    <x v="0"/>
    <s v="NO"/>
    <n v="39"/>
    <s v="No"/>
    <s v="No"/>
    <n v="310740"/>
    <s v="ASALARIADO"/>
    <n v="39"/>
  </r>
  <r>
    <n v="4046"/>
    <s v="MUJER"/>
    <n v="1739889.52"/>
    <s v="ASALARIADO"/>
    <s v="SECTOR PUBLICO"/>
    <s v="SI"/>
    <x v="0"/>
    <s v="NO"/>
    <n v="38"/>
    <s v="No"/>
    <s v="No"/>
    <n v="1739889.52"/>
    <s v="ASALARIADO"/>
    <n v="38"/>
  </r>
  <r>
    <n v="4047"/>
    <s v="MUJER"/>
    <n v="4453.22"/>
    <s v="ASALARIADO"/>
    <s v="SECTOR PUBLICO"/>
    <s v="SI"/>
    <x v="0"/>
    <s v="NO"/>
    <n v="24"/>
    <s v="No"/>
    <s v="No"/>
    <n v="4453.22"/>
    <s v="ASALARIADO"/>
    <n v="24"/>
  </r>
  <r>
    <n v="4048"/>
    <s v="HOMBRE"/>
    <n v="845279"/>
    <s v="ASALARIADO"/>
    <s v="SECTOR PRIVADO"/>
    <s v="SI"/>
    <x v="0"/>
    <s v="NO"/>
    <n v="41"/>
    <s v="No"/>
    <s v="No"/>
    <n v="845279"/>
    <s v="ASALARIADO"/>
    <n v="41"/>
  </r>
  <r>
    <n v="4049"/>
    <s v="MUJER"/>
    <n v="222000"/>
    <s v="ASALARIADO"/>
    <s v="SECTOR PRIVADO"/>
    <s v="SI"/>
    <x v="0"/>
    <s v="NO"/>
    <n v="61"/>
    <s v="No"/>
    <s v="No"/>
    <n v="222000"/>
    <s v="ASALARIADO"/>
    <n v="61"/>
  </r>
  <r>
    <n v="4050"/>
    <s v="HOMBRE"/>
    <n v="350672.26"/>
    <s v="ASALARIADO"/>
    <s v="SECTOR PRIVADO"/>
    <s v="SI"/>
    <x v="0"/>
    <s v="NO"/>
    <n v="34"/>
    <s v="No"/>
    <s v="No"/>
    <n v="350672.26"/>
    <s v="ASALARIADO"/>
    <n v="34"/>
  </r>
  <r>
    <n v="4051"/>
    <s v="HOMBRE"/>
    <n v="782348.4"/>
    <s v="ASALARIADO"/>
    <s v="SECTOR PRIVADO"/>
    <s v="SI"/>
    <x v="0"/>
    <s v="NO"/>
    <n v="27"/>
    <s v="No"/>
    <s v="No"/>
    <n v="782348.4"/>
    <s v="ASALARIADO"/>
    <n v="27"/>
  </r>
  <r>
    <n v="4052"/>
    <s v="HOMBRE"/>
    <n v="278030"/>
    <s v="CONVENIOS ESPECIALES DE TRABAJADORES INDEPENDIENTES"/>
    <s v="SECTOR PRIVADO"/>
    <s v="SI"/>
    <x v="0"/>
    <s v="NO"/>
    <n v="57"/>
    <s v="No"/>
    <s v="No"/>
    <n v="278030"/>
    <s v="CONVENIOS ESPECIALES DE TRABAJADORES INDEPENDIENTES"/>
    <n v="57"/>
  </r>
  <r>
    <n v="4053"/>
    <s v="MUJER"/>
    <n v="269309.07"/>
    <s v="ASALARIADO"/>
    <s v="SECTOR PUBLICO"/>
    <s v="SI"/>
    <x v="0"/>
    <s v="NO"/>
    <n v="28"/>
    <s v="No"/>
    <s v="No"/>
    <n v="269309.07"/>
    <s v="ASALARIADO"/>
    <n v="28"/>
  </r>
  <r>
    <n v="4054"/>
    <s v="MUJER"/>
    <n v="742483"/>
    <s v="TRABAJADOR INDEPENDIENTE"/>
    <s v="SECTOR PRIVADO"/>
    <s v="SI"/>
    <x v="0"/>
    <s v="NO"/>
    <n v="50"/>
    <s v="No"/>
    <s v="No"/>
    <n v="742483"/>
    <s v="TRABAJADOR INDEPENDIENTE"/>
    <n v="50"/>
  </r>
  <r>
    <n v="4055"/>
    <s v="HOMBRE"/>
    <n v="566297"/>
    <s v="TRABAJADOR INDEPENDIENTE"/>
    <s v="SECTOR PRIVADO"/>
    <s v="SI"/>
    <x v="0"/>
    <s v="SI"/>
    <n v="42"/>
    <s v="No"/>
    <s v="No"/>
    <n v="566297"/>
    <s v="TRABAJADOR INDEPENDIENTE"/>
    <n v="42"/>
  </r>
  <r>
    <n v="4056"/>
    <s v="HOMBRE"/>
    <n v="816719"/>
    <s v="ASALARIADO"/>
    <s v="SECTOR PUBLICO"/>
    <s v="SI"/>
    <x v="0"/>
    <s v="NO"/>
    <n v="56"/>
    <s v="No"/>
    <s v="No"/>
    <n v="816719"/>
    <s v="ASALARIADO"/>
    <n v="56"/>
  </r>
  <r>
    <n v="4057"/>
    <s v="HOMBRE"/>
    <n v="818075.21"/>
    <s v="PENSIONADOS EN SU PROPIO SISTEMA"/>
    <s v="SECTOR PUBLICO"/>
    <s v="SI"/>
    <x v="0"/>
    <s v="NO"/>
    <n v="81"/>
    <s v="No"/>
    <s v="No"/>
    <n v="818075.21"/>
    <s v="PENSIONADOS EN SU PROPIO SISTEMA"/>
    <n v="81"/>
  </r>
  <r>
    <n v="4058"/>
    <s v="MUJER"/>
    <n v="312500"/>
    <s v="ASALARIADO"/>
    <s v="SECTOR PRIVADO"/>
    <s v="SI"/>
    <x v="0"/>
    <s v="NO"/>
    <n v="38"/>
    <s v="No"/>
    <s v="No"/>
    <n v="312500"/>
    <s v="ASALARIADO"/>
    <n v="38"/>
  </r>
  <r>
    <n v="4059"/>
    <s v="HOMBRE"/>
    <n v="278030"/>
    <s v="CONVENIOS ESPECIALES DE TRABAJADORES INDEPENDIENTES"/>
    <s v="SECTOR PRIVADO"/>
    <s v="SI"/>
    <x v="0"/>
    <s v="NO"/>
    <n v="32"/>
    <s v="No"/>
    <s v="No"/>
    <n v="278030"/>
    <s v="CONVENIOS ESPECIALES DE TRABAJADORES INDEPENDIENTES"/>
    <n v="32"/>
  </r>
  <r>
    <n v="4060"/>
    <s v="HOMBRE"/>
    <n v="354060.87"/>
    <s v="ASALARIADO"/>
    <s v="SECTOR PRIVADO"/>
    <s v="SI"/>
    <x v="0"/>
    <s v="NO"/>
    <n v="36"/>
    <s v="No"/>
    <s v="No"/>
    <n v="354060.87"/>
    <s v="ASALARIADO"/>
    <n v="36"/>
  </r>
  <r>
    <n v="4061"/>
    <s v="HOMBRE"/>
    <n v="585035.6"/>
    <s v="ASALARIADO"/>
    <s v="SECTOR PUBLICO"/>
    <s v="SI"/>
    <x v="0"/>
    <s v="NO"/>
    <n v="31"/>
    <s v="No"/>
    <s v="No"/>
    <n v="585035.6"/>
    <s v="ASALARIADO"/>
    <n v="31"/>
  </r>
  <r>
    <n v="4062"/>
    <s v="HOMBRE"/>
    <n v="120498.44"/>
    <s v="ASALARIADO"/>
    <s v="SECTOR PRIVADO"/>
    <s v="SI"/>
    <x v="0"/>
    <s v="NO"/>
    <n v="23"/>
    <s v="No"/>
    <s v="No"/>
    <n v="120498.44"/>
    <s v="ASALARIADO"/>
    <n v="23"/>
  </r>
  <r>
    <n v="4063"/>
    <s v="HOMBRE"/>
    <n v="728961.19"/>
    <s v="ASALARIADO"/>
    <s v="SECTOR PRIVADO"/>
    <s v="SI"/>
    <x v="0"/>
    <s v="NO"/>
    <n v="35"/>
    <s v="No"/>
    <s v="No"/>
    <n v="728961.19"/>
    <s v="ASALARIADO"/>
    <n v="35"/>
  </r>
  <r>
    <n v="4064"/>
    <s v="HOMBRE"/>
    <n v="787001"/>
    <s v="ASALARIADO"/>
    <s v="SECTOR PRIVADO"/>
    <s v="SI"/>
    <x v="0"/>
    <s v="NO"/>
    <n v="39"/>
    <s v="No"/>
    <s v="No"/>
    <n v="787001"/>
    <s v="ASALARIADO"/>
    <n v="39"/>
  </r>
  <r>
    <n v="4065"/>
    <s v="HOMBRE"/>
    <n v="589997"/>
    <s v="ASALARIADO"/>
    <s v="SECTOR PUBLICO"/>
    <s v="SI"/>
    <x v="0"/>
    <s v="NO"/>
    <n v="48"/>
    <s v="No"/>
    <s v="No"/>
    <n v="589997"/>
    <s v="ASALARIADO"/>
    <n v="48"/>
  </r>
  <r>
    <n v="4066"/>
    <s v="MUJER"/>
    <n v="278031"/>
    <s v="TRABAJADOR INDEPENDIENTE"/>
    <s v="SECTOR PRIVADO"/>
    <s v="SI"/>
    <x v="0"/>
    <s v="NO"/>
    <n v="51"/>
    <s v="No"/>
    <s v="No"/>
    <n v="278031"/>
    <s v="TRABAJADOR INDEPENDIENTE"/>
    <n v="51"/>
  </r>
  <r>
    <n v="4067"/>
    <s v="HOMBRE"/>
    <n v="450368.88"/>
    <s v="ASALARIADO"/>
    <s v="SECTOR PRIVADO"/>
    <s v="SI"/>
    <x v="0"/>
    <s v="NO"/>
    <n v="26"/>
    <s v="No"/>
    <s v="No"/>
    <n v="450368.88"/>
    <s v="ASALARIADO"/>
    <n v="26"/>
  </r>
  <r>
    <n v="4068"/>
    <s v="HOMBRE"/>
    <n v="800000"/>
    <s v="ASALARIADO"/>
    <s v="SECTOR PRIVADO"/>
    <s v="SI"/>
    <x v="0"/>
    <s v="NO"/>
    <n v="26"/>
    <s v="No"/>
    <s v="No"/>
    <n v="800000"/>
    <s v="ASALARIADO"/>
    <n v="26"/>
  </r>
  <r>
    <n v="4069"/>
    <s v="HOMBRE"/>
    <n v="394263"/>
    <s v="TRABAJADOR INDEPENDIENTE"/>
    <s v="SECTOR PRIVADO"/>
    <s v="SI"/>
    <x v="1"/>
    <s v="SI"/>
    <n v="51"/>
    <s v="No"/>
    <s v="No"/>
    <n v="394263"/>
    <s v="TRABAJADOR INDEPENDIENTE"/>
    <n v="51"/>
  </r>
  <r>
    <n v="4070"/>
    <s v="HOMBRE"/>
    <n v="145210"/>
    <s v="ASALARIADO"/>
    <s v="SECTOR PRIVADO"/>
    <s v="SI"/>
    <x v="0"/>
    <s v="SI"/>
    <n v="23"/>
    <s v="No"/>
    <s v="No"/>
    <n v="145210"/>
    <s v="ASALARIADO"/>
    <n v="23"/>
  </r>
  <r>
    <n v="4071"/>
    <s v="HOMBRE"/>
    <n v="381127"/>
    <s v="ASALARIADO"/>
    <s v="SECTOR PRIVADO"/>
    <s v="SI"/>
    <x v="0"/>
    <s v="NO"/>
    <n v="21"/>
    <s v="No"/>
    <s v="No"/>
    <n v="381127"/>
    <s v="ASALARIADO"/>
    <n v="21"/>
  </r>
  <r>
    <n v="4072"/>
    <s v="HOMBRE"/>
    <n v="674607.4"/>
    <s v="ASALARIADO"/>
    <s v="SECTOR PUBLICO"/>
    <s v="SI"/>
    <x v="0"/>
    <s v="NO"/>
    <n v="64"/>
    <s v="No"/>
    <s v="No"/>
    <n v="674607.4"/>
    <s v="ASALARIADO"/>
    <n v="64"/>
  </r>
  <r>
    <n v="4073"/>
    <s v="HOMBRE"/>
    <n v="60000"/>
    <s v="ASALARIADO"/>
    <s v="SECTOR PRIVADO"/>
    <s v="SI"/>
    <x v="0"/>
    <s v="SI"/>
    <n v="56"/>
    <s v="No"/>
    <s v="No"/>
    <n v="60000"/>
    <s v="ASALARIADO"/>
    <n v="56"/>
  </r>
  <r>
    <n v="4074"/>
    <s v="HOMBRE"/>
    <n v="278030"/>
    <s v="CONVENIOS ESPECIALES DE TRABAJADORES INDEPENDIENTES"/>
    <s v="SECTOR PRIVADO"/>
    <s v="SI"/>
    <x v="0"/>
    <s v="NO"/>
    <n v="62"/>
    <s v="No"/>
    <s v="No"/>
    <n v="278030"/>
    <s v="CONVENIOS ESPECIALES DE TRABAJADORES INDEPENDIENTES"/>
    <n v="62"/>
  </r>
  <r>
    <n v="4075"/>
    <s v="HOMBRE"/>
    <n v="594092"/>
    <s v="TRABAJADOR INDEPENDIENTE"/>
    <s v="SECTOR PRIVADO"/>
    <s v="SI"/>
    <x v="0"/>
    <s v="NO"/>
    <n v="41"/>
    <s v="No"/>
    <s v="No"/>
    <n v="594092"/>
    <s v="TRABAJADOR INDEPENDIENTE"/>
    <n v="41"/>
  </r>
  <r>
    <n v="4076"/>
    <s v="MUJER"/>
    <n v="438521"/>
    <s v="PENSIONADOS EN SU PROPIO SISTEMA"/>
    <s v="SECTOR PUBLICO"/>
    <s v="SI"/>
    <x v="0"/>
    <s v="NO"/>
    <n v="86"/>
    <s v="No"/>
    <s v="No"/>
    <n v="438521"/>
    <s v="PENSIONADOS EN SU PROPIO SISTEMA"/>
    <n v="86"/>
  </r>
  <r>
    <n v="4077"/>
    <s v="HOMBRE"/>
    <n v="527053.81999999995"/>
    <s v="ASALARIADO"/>
    <s v="SECTOR PRIVADO"/>
    <s v="SI"/>
    <x v="0"/>
    <s v="NO"/>
    <n v="40"/>
    <s v="No"/>
    <s v="No"/>
    <n v="527053.81999999995"/>
    <s v="ASALARIADO"/>
    <n v="40"/>
  </r>
  <r>
    <n v="4078"/>
    <s v="MUJER"/>
    <n v="528600.52"/>
    <s v="ASALARIADO"/>
    <s v="SECTOR PRIVADO"/>
    <s v="SI"/>
    <x v="0"/>
    <s v="NO"/>
    <n v="59"/>
    <s v="No"/>
    <s v="No"/>
    <n v="528600.52"/>
    <s v="ASALARIADO"/>
    <n v="59"/>
  </r>
  <r>
    <n v="4079"/>
    <s v="MUJER"/>
    <n v="447030.7"/>
    <s v="ASALARIADO"/>
    <s v="SECTOR PUBLICO"/>
    <s v="SI"/>
    <x v="0"/>
    <s v="NO"/>
    <n v="29"/>
    <s v="No"/>
    <s v="No"/>
    <n v="447030.7"/>
    <s v="ASALARIADO"/>
    <n v="29"/>
  </r>
  <r>
    <n v="4080"/>
    <s v="HOMBRE"/>
    <n v="67307.199999999997"/>
    <s v="ASALARIADO"/>
    <s v="SECTOR PRIVADO"/>
    <s v="SI"/>
    <x v="0"/>
    <s v="NO"/>
    <n v="33"/>
    <s v="No"/>
    <s v="No"/>
    <n v="67307.199999999997"/>
    <s v="ASALARIADO"/>
    <n v="33"/>
  </r>
  <r>
    <n v="4081"/>
    <s v="MUJER"/>
    <n v="2849858.1"/>
    <s v="ASALARIADO"/>
    <s v="SECTOR PUBLICO"/>
    <s v="SI"/>
    <x v="0"/>
    <s v="NO"/>
    <n v="58"/>
    <s v="Atípico"/>
    <s v="No"/>
    <n v="2849858.1"/>
    <s v="ASALARIADO"/>
    <n v="58"/>
  </r>
  <r>
    <n v="4082"/>
    <s v="HOMBRE"/>
    <n v="701516.48"/>
    <s v="ASALARIADO"/>
    <s v="SECTOR PRIVADO"/>
    <s v="SI"/>
    <x v="0"/>
    <s v="NO"/>
    <n v="38"/>
    <s v="No"/>
    <s v="No"/>
    <n v="701516.48"/>
    <s v="ASALARIADO"/>
    <n v="38"/>
  </r>
  <r>
    <n v="4083"/>
    <s v="HOMBRE"/>
    <n v="278030"/>
    <s v="CONVENIOS ESPECIALES DE TRABAJADORES INDEPENDIENTES"/>
    <s v="SECTOR PRIVADO"/>
    <s v="SI"/>
    <x v="0"/>
    <s v="NO"/>
    <n v="49"/>
    <s v="No"/>
    <s v="No"/>
    <n v="278030"/>
    <s v="CONVENIOS ESPECIALES DE TRABAJADORES INDEPENDIENTES"/>
    <n v="49"/>
  </r>
  <r>
    <n v="4084"/>
    <s v="HOMBRE"/>
    <n v="114590"/>
    <s v="ASALARIADO"/>
    <s v="SECTOR PRIVADO"/>
    <s v="SI"/>
    <x v="0"/>
    <s v="NO"/>
    <n v="40"/>
    <s v="No"/>
    <s v="No"/>
    <n v="114590"/>
    <s v="ASALARIADO"/>
    <n v="40"/>
  </r>
  <r>
    <n v="4085"/>
    <s v="MUJER"/>
    <n v="586357"/>
    <s v="PENSIONADOS EN SU PROPIO SISTEMA"/>
    <s v="SECTOR PUBLICO"/>
    <s v="SI"/>
    <x v="0"/>
    <s v="NO"/>
    <n v="87"/>
    <s v="No"/>
    <s v="No"/>
    <n v="586357"/>
    <s v="PENSIONADOS EN SU PROPIO SISTEMA"/>
    <n v="87"/>
  </r>
  <r>
    <n v="4086"/>
    <s v="MUJER"/>
    <n v="41860.550000000003"/>
    <s v="ASALARIADO"/>
    <s v="SECTOR PRIVADO"/>
    <s v="SI"/>
    <x v="1"/>
    <s v="NO"/>
    <n v="39"/>
    <s v="No"/>
    <s v="No"/>
    <n v="41860.550000000003"/>
    <s v="ASALARIADO"/>
    <n v="39"/>
  </r>
  <r>
    <n v="4087"/>
    <s v="HOMBRE"/>
    <n v="385000"/>
    <s v="ASALARIADO"/>
    <s v="SECTOR PRIVADO"/>
    <s v="SI"/>
    <x v="0"/>
    <s v="NO"/>
    <n v="46"/>
    <s v="No"/>
    <s v="No"/>
    <n v="385000"/>
    <s v="ASALARIADO"/>
    <n v="46"/>
  </r>
  <r>
    <n v="4088"/>
    <s v="HOMBRE"/>
    <n v="373320"/>
    <s v="ASALARIADO"/>
    <s v="SECTOR PRIVADO"/>
    <s v="SI"/>
    <x v="0"/>
    <s v="NO"/>
    <n v="47"/>
    <s v="No"/>
    <s v="No"/>
    <n v="373320"/>
    <s v="ASALARIADO"/>
    <n v="47"/>
  </r>
  <r>
    <n v="4089"/>
    <s v="HOMBRE"/>
    <n v="356455"/>
    <s v="TRABAJADOR INDEPENDIENTE"/>
    <s v="SECTOR PRIVADO"/>
    <s v="SI"/>
    <x v="0"/>
    <s v="SI"/>
    <n v="50"/>
    <s v="No"/>
    <s v="No"/>
    <n v="356455"/>
    <s v="TRABAJADOR INDEPENDIENTE"/>
    <n v="50"/>
  </r>
  <r>
    <n v="4090"/>
    <s v="MUJER"/>
    <n v="383932.5"/>
    <s v="ASALARIADO"/>
    <s v="SECTOR PRIVADO"/>
    <s v="SI"/>
    <x v="0"/>
    <s v="NO"/>
    <n v="27"/>
    <s v="No"/>
    <s v="No"/>
    <n v="383932.5"/>
    <s v="ASALARIADO"/>
    <n v="27"/>
  </r>
  <r>
    <n v="4091"/>
    <s v="MUJER"/>
    <n v="432394.93"/>
    <s v="ASALARIADO"/>
    <s v="SECTOR PRIVADO"/>
    <s v="SI"/>
    <x v="0"/>
    <s v="NO"/>
    <n v="25"/>
    <s v="No"/>
    <s v="No"/>
    <n v="432394.93"/>
    <s v="ASALARIADO"/>
    <n v="25"/>
  </r>
  <r>
    <n v="4092"/>
    <s v="MUJER"/>
    <n v="347675"/>
    <s v="ASALARIADO"/>
    <s v="SECTOR PRIVADO"/>
    <s v="SI"/>
    <x v="0"/>
    <s v="NO"/>
    <n v="36"/>
    <s v="No"/>
    <s v="No"/>
    <n v="347675"/>
    <s v="ASALARIADO"/>
    <n v="36"/>
  </r>
  <r>
    <n v="4093"/>
    <s v="MUJER"/>
    <n v="297045"/>
    <s v="ASEGURADO VOLUNTARIO"/>
    <s v="SECTOR PRIVADO"/>
    <s v="SI"/>
    <x v="1"/>
    <s v="NO"/>
    <n v="39"/>
    <s v="No"/>
    <s v="No"/>
    <n v="297045"/>
    <s v="ASEGURADO VOLUNTARIO"/>
    <n v="39"/>
  </r>
  <r>
    <n v="4094"/>
    <s v="HOMBRE"/>
    <n v="305704"/>
    <s v="ASEGURADO VOLUNTARIO"/>
    <s v="SECTOR PRIVADO"/>
    <s v="SI"/>
    <x v="0"/>
    <s v="NO"/>
    <n v="34"/>
    <s v="No"/>
    <s v="No"/>
    <n v="305704"/>
    <s v="ASEGURADO VOLUNTARIO"/>
    <n v="34"/>
  </r>
  <r>
    <n v="4095"/>
    <s v="HOMBRE"/>
    <n v="2586422"/>
    <s v="ASALARIADO"/>
    <s v="SECTOR PUBLICO"/>
    <s v="SI"/>
    <x v="0"/>
    <s v="NO"/>
    <n v="43"/>
    <s v="Atípico"/>
    <s v="No"/>
    <n v="2586422"/>
    <s v="ASALARIADO"/>
    <n v="43"/>
  </r>
  <r>
    <n v="4096"/>
    <s v="HOMBRE"/>
    <n v="106000"/>
    <s v="ASALARIADO"/>
    <s v="SECTOR PRIVADO"/>
    <s v="SI"/>
    <x v="0"/>
    <s v="NO"/>
    <n v="22"/>
    <s v="No"/>
    <s v="No"/>
    <n v="106000"/>
    <s v="ASALARIADO"/>
    <n v="22"/>
  </r>
  <r>
    <n v="4097"/>
    <s v="MUJER"/>
    <n v="201666.67"/>
    <s v="ASALARIADO"/>
    <s v="SECTOR PRIVADO"/>
    <s v="SI"/>
    <x v="1"/>
    <s v="NO"/>
    <n v="49"/>
    <s v="No"/>
    <s v="No"/>
    <n v="201666.67"/>
    <s v="ASALARIADO"/>
    <n v="49"/>
  </r>
  <r>
    <n v="4098"/>
    <s v="MUJER"/>
    <n v="523886"/>
    <s v="TRABAJADOR INDEPENDIENTE"/>
    <s v="SECTOR PRIVADO"/>
    <s v="SI"/>
    <x v="0"/>
    <s v="NO"/>
    <n v="23"/>
    <s v="No"/>
    <s v="No"/>
    <n v="523886"/>
    <s v="TRABAJADOR INDEPENDIENTE"/>
    <n v="23"/>
  </r>
  <r>
    <n v="4099"/>
    <s v="MUJER"/>
    <n v="329720"/>
    <s v="ASEGURADO VOLUNTARIO"/>
    <s v="SECTOR PRIVADO"/>
    <s v="SI"/>
    <x v="1"/>
    <s v="NO"/>
    <n v="64"/>
    <s v="No"/>
    <s v="No"/>
    <n v="329720"/>
    <s v="ASEGURADO VOLUNTARIO"/>
    <n v="64"/>
  </r>
  <r>
    <n v="4100"/>
    <s v="HOMBRE"/>
    <n v="623672"/>
    <s v="ASALARIADO"/>
    <s v="SECTOR PRIVADO"/>
    <s v="SI"/>
    <x v="0"/>
    <s v="NO"/>
    <n v="51"/>
    <s v="No"/>
    <s v="No"/>
    <n v="623672"/>
    <s v="ASALARIADO"/>
    <n v="51"/>
  </r>
  <r>
    <n v="4101"/>
    <s v="MUJER"/>
    <n v="2389642.9"/>
    <s v="PENSIONADOS EN SU PROPIO SISTEMA"/>
    <s v="SECTOR PUBLICO"/>
    <s v="SI"/>
    <x v="0"/>
    <s v="NO"/>
    <n v="85"/>
    <s v="Atípico"/>
    <s v="No"/>
    <n v="2389642.9"/>
    <s v="PENSIONADOS EN SU PROPIO SISTEMA"/>
    <n v="85"/>
  </r>
  <r>
    <n v="4102"/>
    <s v="HOMBRE"/>
    <n v="322916.59999999998"/>
    <s v="ASALARIADO"/>
    <s v="SECTOR PRIVADO"/>
    <s v="SI"/>
    <x v="0"/>
    <s v="SI"/>
    <n v="39"/>
    <s v="No"/>
    <s v="No"/>
    <n v="322916.59999999998"/>
    <s v="ASALARIADO"/>
    <n v="39"/>
  </r>
  <r>
    <n v="4103"/>
    <s v="MUJER"/>
    <n v="299206"/>
    <s v="ASALARIADO"/>
    <s v="SECTOR PRIVADO"/>
    <s v="SI"/>
    <x v="0"/>
    <s v="NO"/>
    <n v="39"/>
    <s v="No"/>
    <s v="No"/>
    <n v="299206"/>
    <s v="ASALARIADO"/>
    <n v="39"/>
  </r>
  <r>
    <n v="4104"/>
    <s v="HOMBRE"/>
    <n v="445761.76"/>
    <s v="ASALARIADO"/>
    <s v="SECTOR PRIVADO"/>
    <s v="SI"/>
    <x v="0"/>
    <s v="NO"/>
    <n v="30"/>
    <s v="No"/>
    <s v="No"/>
    <n v="445761.76"/>
    <s v="ASALARIADO"/>
    <n v="30"/>
  </r>
  <r>
    <n v="4105"/>
    <s v="HOMBRE"/>
    <n v="297046"/>
    <s v="ASEGURADO VOLUNTARIO"/>
    <s v="SECTOR PRIVADO"/>
    <s v="SI"/>
    <x v="0"/>
    <s v="NO"/>
    <n v="61"/>
    <s v="No"/>
    <s v="No"/>
    <n v="297046"/>
    <s v="ASEGURADO VOLUNTARIO"/>
    <n v="61"/>
  </r>
  <r>
    <n v="4106"/>
    <s v="MUJER"/>
    <n v="390833.33"/>
    <s v="ASALARIADO"/>
    <s v="SECTOR PRIVADO"/>
    <s v="SI"/>
    <x v="0"/>
    <s v="NO"/>
    <n v="41"/>
    <s v="No"/>
    <s v="No"/>
    <n v="390833.33"/>
    <s v="ASALARIADO"/>
    <n v="41"/>
  </r>
  <r>
    <n v="4107"/>
    <s v="MUJER"/>
    <n v="29700"/>
    <s v="ASALARIADO"/>
    <s v="SECTOR PRIVADO"/>
    <s v="SI"/>
    <x v="0"/>
    <s v="NO"/>
    <n v="29"/>
    <s v="No"/>
    <s v="No"/>
    <n v="29700"/>
    <s v="ASALARIADO"/>
    <n v="29"/>
  </r>
  <r>
    <n v="4108"/>
    <s v="MUJER"/>
    <n v="1186398.1599999999"/>
    <s v="ASALARIADO"/>
    <s v="SECTOR PRIVADO"/>
    <s v="SI"/>
    <x v="0"/>
    <s v="NO"/>
    <n v="41"/>
    <s v="No"/>
    <s v="No"/>
    <n v="1186398.1599999999"/>
    <s v="ASALARIADO"/>
    <n v="41"/>
  </r>
  <r>
    <n v="4109"/>
    <s v="MUJER"/>
    <n v="839613"/>
    <s v="ASALARIADO"/>
    <s v="SECTOR PRIVADO"/>
    <s v="SI"/>
    <x v="1"/>
    <s v="NO"/>
    <n v="29"/>
    <s v="No"/>
    <s v="No"/>
    <n v="839613"/>
    <s v="ASALARIADO"/>
    <n v="29"/>
  </r>
  <r>
    <n v="4110"/>
    <s v="MUJER"/>
    <n v="1125420"/>
    <s v="ASALARIADO"/>
    <s v="SECTOR PUBLICO"/>
    <s v="SI"/>
    <x v="0"/>
    <s v="SI"/>
    <n v="29"/>
    <s v="No"/>
    <s v="No"/>
    <n v="1125420"/>
    <s v="ASALARIADO"/>
    <n v="29"/>
  </r>
  <r>
    <n v="4111"/>
    <s v="MUJER"/>
    <n v="432600"/>
    <s v="ASALARIADO"/>
    <s v="SECTOR PRIVADO"/>
    <s v="SI"/>
    <x v="0"/>
    <s v="SI"/>
    <n v="59"/>
    <s v="No"/>
    <s v="No"/>
    <n v="432600"/>
    <s v="ASALARIADO"/>
    <n v="59"/>
  </r>
  <r>
    <n v="4112"/>
    <s v="HOMBRE"/>
    <n v="403983"/>
    <s v="TRABAJADOR INDEPENDIENTE"/>
    <s v="SECTOR PRIVADO"/>
    <s v="SI"/>
    <x v="0"/>
    <s v="NO"/>
    <n v="53"/>
    <s v="No"/>
    <s v="No"/>
    <n v="403983"/>
    <s v="TRABAJADOR INDEPENDIENTE"/>
    <n v="53"/>
  </r>
  <r>
    <n v="4113"/>
    <s v="MUJER"/>
    <n v="340000"/>
    <s v="ASALARIADO"/>
    <s v="SECTOR PRIVADO"/>
    <s v="SI"/>
    <x v="0"/>
    <s v="SI"/>
    <n v="43"/>
    <s v="No"/>
    <s v="No"/>
    <n v="340000"/>
    <s v="ASALARIADO"/>
    <n v="43"/>
  </r>
  <r>
    <n v="4114"/>
    <s v="MUJER"/>
    <n v="1221960.4099999999"/>
    <s v="ASALARIADO"/>
    <s v="SECTOR PUBLICO"/>
    <s v="SI"/>
    <x v="0"/>
    <s v="NO"/>
    <n v="42"/>
    <s v="No"/>
    <s v="No"/>
    <n v="1221960.4099999999"/>
    <s v="ASALARIADO"/>
    <n v="42"/>
  </r>
  <r>
    <n v="4115"/>
    <s v="MUJER"/>
    <n v="399934"/>
    <s v="ASALARIADO"/>
    <s v="SECTOR PUBLICO"/>
    <s v="SI"/>
    <x v="0"/>
    <s v="SI"/>
    <n v="36"/>
    <s v="No"/>
    <s v="No"/>
    <n v="399934"/>
    <s v="ASALARIADO"/>
    <n v="36"/>
  </r>
  <r>
    <n v="4116"/>
    <s v="HOMBRE"/>
    <n v="205570"/>
    <s v="ASALARIADO"/>
    <s v="SECTOR PRIVADO"/>
    <s v="SI"/>
    <x v="0"/>
    <s v="NO"/>
    <n v="38"/>
    <s v="No"/>
    <s v="No"/>
    <n v="205570"/>
    <s v="ASALARIADO"/>
    <n v="38"/>
  </r>
  <r>
    <n v="4117"/>
    <s v="MUJER"/>
    <n v="300018"/>
    <s v="ASEGURADO VOLUNTARIO"/>
    <s v="SECTOR PRIVADO"/>
    <s v="SI"/>
    <x v="0"/>
    <s v="NO"/>
    <n v="34"/>
    <s v="No"/>
    <s v="No"/>
    <n v="300018"/>
    <s v="ASEGURADO VOLUNTARIO"/>
    <n v="34"/>
  </r>
  <r>
    <n v="4118"/>
    <s v="MUJER"/>
    <n v="386161"/>
    <s v="TRABAJADOR INDEPENDIENTE"/>
    <s v="SECTOR PRIVADO"/>
    <s v="SI"/>
    <x v="0"/>
    <s v="SI"/>
    <n v="47"/>
    <s v="No"/>
    <s v="No"/>
    <n v="386161"/>
    <s v="TRABAJADOR INDEPENDIENTE"/>
    <n v="47"/>
  </r>
  <r>
    <n v="4119"/>
    <s v="HOMBRE"/>
    <n v="144000"/>
    <s v="ASALARIADO"/>
    <s v="SECTOR PRIVADO"/>
    <s v="SI"/>
    <x v="0"/>
    <s v="NO"/>
    <n v="35"/>
    <s v="No"/>
    <s v="No"/>
    <n v="144000"/>
    <s v="ASALARIADO"/>
    <n v="35"/>
  </r>
  <r>
    <n v="4120"/>
    <s v="HOMBRE"/>
    <n v="394526"/>
    <s v="TRABAJADOR INDEPENDIENTE"/>
    <s v="SECTOR PRIVADO"/>
    <s v="SI"/>
    <x v="0"/>
    <s v="SI"/>
    <n v="48"/>
    <s v="No"/>
    <s v="No"/>
    <n v="394526"/>
    <s v="TRABAJADOR INDEPENDIENTE"/>
    <n v="48"/>
  </r>
  <r>
    <n v="4121"/>
    <s v="MUJER"/>
    <n v="540083"/>
    <s v="TRABAJADOR INDEPENDIENTE"/>
    <s v="SECTOR PRIVADO"/>
    <s v="SI"/>
    <x v="0"/>
    <s v="SI"/>
    <n v="41"/>
    <s v="No"/>
    <s v="No"/>
    <n v="540083"/>
    <s v="TRABAJADOR INDEPENDIENTE"/>
    <n v="41"/>
  </r>
  <r>
    <n v="4122"/>
    <s v="HOMBRE"/>
    <n v="280000"/>
    <s v="ASALARIADO"/>
    <s v="SECTOR PRIVADO"/>
    <s v="SI"/>
    <x v="1"/>
    <s v="NO"/>
    <n v="26"/>
    <s v="No"/>
    <s v="No"/>
    <n v="280000"/>
    <s v="ASALARIADO"/>
    <n v="26"/>
  </r>
  <r>
    <n v="4123"/>
    <s v="HOMBRE"/>
    <n v="350000"/>
    <s v="ASALARIADO"/>
    <s v="SECTOR PRIVADO"/>
    <s v="SI"/>
    <x v="0"/>
    <s v="NO"/>
    <n v="25"/>
    <s v="No"/>
    <s v="No"/>
    <n v="350000"/>
    <s v="ASALARIADO"/>
    <n v="25"/>
  </r>
  <r>
    <n v="4124"/>
    <s v="MUJER"/>
    <n v="382000"/>
    <s v="ASALARIADO"/>
    <s v="SECTOR PRIVADO"/>
    <s v="SI"/>
    <x v="0"/>
    <s v="NO"/>
    <n v="20"/>
    <s v="No"/>
    <s v="No"/>
    <n v="382000"/>
    <s v="ASALARIADO"/>
    <n v="20"/>
  </r>
  <r>
    <n v="4125"/>
    <s v="HOMBRE"/>
    <n v="933124"/>
    <s v="TRABAJADOR INDEPENDIENTE"/>
    <s v="SECTOR PRIVADO"/>
    <s v="SI"/>
    <x v="0"/>
    <s v="NO"/>
    <n v="49"/>
    <s v="No"/>
    <s v="No"/>
    <n v="933124"/>
    <s v="TRABAJADOR INDEPENDIENTE"/>
    <n v="49"/>
  </r>
  <r>
    <n v="4126"/>
    <s v="MUJER"/>
    <n v="865457.02"/>
    <s v="ASALARIADO"/>
    <s v="SECTOR PUBLICO"/>
    <s v="SI"/>
    <x v="0"/>
    <s v="NO"/>
    <n v="42"/>
    <s v="No"/>
    <s v="No"/>
    <n v="865457.02"/>
    <s v="ASALARIADO"/>
    <n v="42"/>
  </r>
  <r>
    <n v="4127"/>
    <s v="MUJER"/>
    <n v="399967"/>
    <s v="PENSIONADOS EN SU PROPIO SISTEMA"/>
    <s v="SECTOR PUBLICO"/>
    <s v="SI"/>
    <x v="0"/>
    <s v="NO"/>
    <n v="82"/>
    <s v="No"/>
    <s v="No"/>
    <n v="399967"/>
    <s v="PENSIONADOS EN SU PROPIO SISTEMA"/>
    <n v="82"/>
  </r>
  <r>
    <n v="4128"/>
    <s v="HOMBRE"/>
    <n v="436800"/>
    <s v="ASALARIADO"/>
    <s v="SECTOR PRIVADO"/>
    <s v="SI"/>
    <x v="0"/>
    <s v="NO"/>
    <n v="53"/>
    <s v="No"/>
    <s v="No"/>
    <n v="436800"/>
    <s v="ASALARIADO"/>
    <n v="53"/>
  </r>
  <r>
    <n v="4129"/>
    <s v="HOMBRE"/>
    <n v="437896"/>
    <s v="TRABAJADOR INDEPENDIENTE"/>
    <s v="SECTOR PRIVADO"/>
    <s v="SI"/>
    <x v="0"/>
    <s v="NO"/>
    <n v="39"/>
    <s v="No"/>
    <s v="No"/>
    <n v="437896"/>
    <s v="TRABAJADOR INDEPENDIENTE"/>
    <n v="39"/>
  </r>
  <r>
    <n v="4130"/>
    <s v="HOMBRE"/>
    <n v="297046"/>
    <s v="TRABAJADOR INDEPENDIENTE"/>
    <s v="SECTOR PRIVADO"/>
    <s v="SI"/>
    <x v="0"/>
    <s v="NO"/>
    <n v="54"/>
    <s v="No"/>
    <s v="No"/>
    <n v="297046"/>
    <s v="TRABAJADOR INDEPENDIENTE"/>
    <n v="54"/>
  </r>
  <r>
    <n v="4131"/>
    <s v="MUJER"/>
    <n v="720408.6"/>
    <s v="ASALARIADO"/>
    <s v="SECTOR PUBLICO"/>
    <s v="SI"/>
    <x v="0"/>
    <s v="NO"/>
    <n v="45"/>
    <s v="No"/>
    <s v="No"/>
    <n v="720408.6"/>
    <s v="ASALARIADO"/>
    <n v="45"/>
  </r>
  <r>
    <n v="4132"/>
    <s v="HOMBRE"/>
    <n v="301184"/>
    <s v="ASALARIADO"/>
    <s v="SECTOR PRIVADO"/>
    <s v="SI"/>
    <x v="0"/>
    <s v="NO"/>
    <n v="46"/>
    <s v="No"/>
    <s v="No"/>
    <n v="301184"/>
    <s v="ASALARIADO"/>
    <n v="46"/>
  </r>
  <r>
    <n v="4133"/>
    <s v="HOMBRE"/>
    <n v="230000"/>
    <s v="ASALARIADO"/>
    <s v="SECTOR PRIVADO"/>
    <s v="SI"/>
    <x v="0"/>
    <s v="SI"/>
    <n v="60"/>
    <s v="No"/>
    <s v="No"/>
    <n v="230000"/>
    <s v="ASALARIADO"/>
    <n v="60"/>
  </r>
  <r>
    <n v="4134"/>
    <s v="MUJER"/>
    <n v="639148"/>
    <s v="TRABAJADOR INDEPENDIENTE"/>
    <s v="SECTOR PRIVADO"/>
    <s v="SI"/>
    <x v="0"/>
    <s v="NO"/>
    <n v="60"/>
    <s v="No"/>
    <s v="No"/>
    <n v="639148"/>
    <s v="TRABAJADOR INDEPENDIENTE"/>
    <n v="60"/>
  </r>
  <r>
    <n v="4135"/>
    <s v="MUJER"/>
    <n v="470713.7"/>
    <s v="ASALARIADO"/>
    <s v="SECTOR PRIVADO"/>
    <s v="SI"/>
    <x v="0"/>
    <s v="SI"/>
    <n v="36"/>
    <s v="No"/>
    <s v="No"/>
    <n v="470713.7"/>
    <s v="ASALARIADO"/>
    <n v="36"/>
  </r>
  <r>
    <n v="4136"/>
    <s v="HOMBRE"/>
    <n v="298482"/>
    <s v="TRABAJADOR INDEPENDIENTE"/>
    <s v="SECTOR PRIVADO"/>
    <s v="SI"/>
    <x v="0"/>
    <s v="NO"/>
    <n v="28"/>
    <s v="No"/>
    <s v="No"/>
    <n v="298482"/>
    <s v="TRABAJADOR INDEPENDIENTE"/>
    <n v="28"/>
  </r>
  <r>
    <n v="4137"/>
    <s v="HOMBRE"/>
    <n v="294661.86"/>
    <s v="ASALARIADO"/>
    <s v="SECTOR PRIVADO"/>
    <s v="SI"/>
    <x v="0"/>
    <s v="NO"/>
    <n v="25"/>
    <s v="No"/>
    <s v="No"/>
    <n v="294661.86"/>
    <s v="ASALARIADO"/>
    <n v="25"/>
  </r>
  <r>
    <n v="4138"/>
    <s v="HOMBRE"/>
    <n v="431178"/>
    <s v="ASALARIADO"/>
    <s v="SECTOR PRIVADO"/>
    <s v="SI"/>
    <x v="0"/>
    <s v="NO"/>
    <n v="56"/>
    <s v="No"/>
    <s v="No"/>
    <n v="431178"/>
    <s v="ASALARIADO"/>
    <n v="56"/>
  </r>
  <r>
    <n v="4139"/>
    <s v="MUJER"/>
    <n v="278035"/>
    <s v="ASEGURADO VOLUNTARIO"/>
    <s v="SECTOR PRIVADO"/>
    <s v="SI"/>
    <x v="0"/>
    <s v="NO"/>
    <n v="49"/>
    <s v="No"/>
    <s v="No"/>
    <n v="278035"/>
    <s v="ASEGURADO VOLUNTARIO"/>
    <n v="49"/>
  </r>
  <r>
    <n v="4140"/>
    <s v="MUJER"/>
    <n v="628333"/>
    <s v="ASALARIADO"/>
    <s v="SECTOR PRIVADO"/>
    <s v="SI"/>
    <x v="0"/>
    <s v="NO"/>
    <n v="32"/>
    <s v="No"/>
    <s v="No"/>
    <n v="628333"/>
    <s v="ASALARIADO"/>
    <n v="32"/>
  </r>
  <r>
    <n v="4141"/>
    <s v="MUJER"/>
    <n v="526107.13"/>
    <s v="ASALARIADO"/>
    <s v="SECTOR PUBLICO"/>
    <s v="SI"/>
    <x v="0"/>
    <s v="NO"/>
    <n v="37"/>
    <s v="No"/>
    <s v="No"/>
    <n v="526107.13"/>
    <s v="ASALARIADO"/>
    <n v="37"/>
  </r>
  <r>
    <n v="4142"/>
    <s v="MUJER"/>
    <n v="278030"/>
    <s v="CONVENIOS ESPECIALES DE TRABAJADORES INDEPENDIENTES"/>
    <s v="SECTOR PRIVADO"/>
    <s v="SI"/>
    <x v="0"/>
    <s v="NO"/>
    <n v="47"/>
    <s v="No"/>
    <s v="No"/>
    <n v="278030"/>
    <s v="CONVENIOS ESPECIALES DE TRABAJADORES INDEPENDIENTES"/>
    <n v="47"/>
  </r>
  <r>
    <n v="4143"/>
    <s v="MUJER"/>
    <n v="471872"/>
    <s v="ASALARIADO"/>
    <s v="SECTOR PUBLICO"/>
    <s v="SI"/>
    <x v="0"/>
    <s v="SI"/>
    <n v="33"/>
    <s v="No"/>
    <s v="No"/>
    <n v="471872"/>
    <s v="ASALARIADO"/>
    <n v="33"/>
  </r>
  <r>
    <n v="4144"/>
    <s v="MUJER"/>
    <n v="1416053"/>
    <s v="PENSIONADOS EN SU PROPIO SISTEMA"/>
    <s v="SECTOR PUBLICO"/>
    <s v="SI"/>
    <x v="0"/>
    <s v="NO"/>
    <n v="50"/>
    <s v="No"/>
    <s v="No"/>
    <n v="1416053"/>
    <s v="PENSIONADOS EN SU PROPIO SISTEMA"/>
    <n v="50"/>
  </r>
  <r>
    <n v="4145"/>
    <s v="HOMBRE"/>
    <n v="1017377.98"/>
    <s v="ASALARIADO"/>
    <s v="SECTOR PRIVADO"/>
    <s v="SI"/>
    <x v="0"/>
    <s v="NO"/>
    <n v="48"/>
    <s v="No"/>
    <s v="No"/>
    <n v="1017377.98"/>
    <s v="ASALARIADO"/>
    <n v="48"/>
  </r>
  <r>
    <n v="4146"/>
    <s v="MUJER"/>
    <n v="159787.23000000001"/>
    <s v="ASALARIADO"/>
    <s v="SECTOR PRIVADO"/>
    <s v="SI"/>
    <x v="0"/>
    <s v="NO"/>
    <n v="42"/>
    <s v="No"/>
    <s v="No"/>
    <n v="159787.23000000001"/>
    <s v="ASALARIADO"/>
    <n v="42"/>
  </r>
  <r>
    <n v="4147"/>
    <s v="MUJER"/>
    <n v="561950"/>
    <s v="ASALARIADO"/>
    <s v="SECTOR PUBLICO"/>
    <s v="SI"/>
    <x v="0"/>
    <s v="SI"/>
    <n v="32"/>
    <s v="No"/>
    <s v="No"/>
    <n v="561950"/>
    <s v="ASALARIADO"/>
    <n v="32"/>
  </r>
  <r>
    <n v="4148"/>
    <s v="HOMBRE"/>
    <n v="500000"/>
    <s v="ASALARIADO"/>
    <s v="SECTOR PRIVADO"/>
    <s v="SI"/>
    <x v="1"/>
    <s v="NO"/>
    <n v="29"/>
    <s v="No"/>
    <s v="No"/>
    <n v="500000"/>
    <s v="ASALARIADO"/>
    <n v="29"/>
  </r>
  <r>
    <n v="4149"/>
    <s v="HOMBRE"/>
    <n v="895921"/>
    <s v="ASALARIADO"/>
    <s v="SECTOR PRIVADO"/>
    <s v="SI"/>
    <x v="0"/>
    <s v="NO"/>
    <n v="24"/>
    <s v="No"/>
    <s v="No"/>
    <n v="895921"/>
    <s v="ASALARIADO"/>
    <n v="24"/>
  </r>
  <r>
    <n v="4150"/>
    <s v="MUJER"/>
    <n v="278030"/>
    <s v="ASEGURADO VOLUNTARIO"/>
    <s v="SECTOR PRIVADO"/>
    <s v="SI"/>
    <x v="1"/>
    <s v="NO"/>
    <n v="29"/>
    <s v="No"/>
    <s v="No"/>
    <n v="278030"/>
    <s v="ASEGURADO VOLUNTARIO"/>
    <n v="29"/>
  </r>
  <r>
    <n v="4151"/>
    <s v="HOMBRE"/>
    <n v="534683"/>
    <s v="TRABAJADOR INDEPENDIENTE"/>
    <s v="SECTOR PRIVADO"/>
    <s v="SI"/>
    <x v="1"/>
    <s v="SI"/>
    <n v="37"/>
    <s v="No"/>
    <s v="No"/>
    <n v="534683"/>
    <s v="TRABAJADOR INDEPENDIENTE"/>
    <n v="37"/>
  </r>
  <r>
    <n v="4152"/>
    <s v="HOMBRE"/>
    <n v="263305"/>
    <s v="ASALARIADO"/>
    <s v="SECTOR PRIVADO"/>
    <s v="SI"/>
    <x v="0"/>
    <s v="SI"/>
    <n v="34"/>
    <s v="No"/>
    <s v="No"/>
    <n v="263305"/>
    <s v="ASALARIADO"/>
    <n v="34"/>
  </r>
  <r>
    <n v="4153"/>
    <s v="HOMBRE"/>
    <n v="359544.27"/>
    <s v="CONVENIOS ESPECIALES DE ASEGURADOS VOLUNTARIOS"/>
    <s v="SECTOR PRIVADO"/>
    <s v="SI"/>
    <x v="1"/>
    <s v="NO"/>
    <n v="20"/>
    <s v="No"/>
    <s v="No"/>
    <n v="359544.27"/>
    <s v="CONVENIOS ESPECIALES DE ASEGURADOS VOLUNTARIOS"/>
    <n v="20"/>
  </r>
  <r>
    <n v="4154"/>
    <s v="HOMBRE"/>
    <n v="331059"/>
    <s v="TRABAJADOR INDEPENDIENTE"/>
    <s v="SECTOR PRIVADO"/>
    <s v="SI"/>
    <x v="0"/>
    <s v="SI"/>
    <n v="45"/>
    <s v="No"/>
    <s v="No"/>
    <n v="331059"/>
    <s v="TRABAJADOR INDEPENDIENTE"/>
    <n v="45"/>
  </r>
  <r>
    <n v="4155"/>
    <s v="MUJER"/>
    <n v="1226666.67"/>
    <s v="ASALARIADO"/>
    <s v="SECTOR PRIVADO"/>
    <s v="SI"/>
    <x v="0"/>
    <s v="NO"/>
    <n v="26"/>
    <s v="No"/>
    <s v="No"/>
    <n v="1226666.67"/>
    <s v="ASALARIADO"/>
    <n v="26"/>
  </r>
  <r>
    <n v="4156"/>
    <s v="MUJER"/>
    <n v="750000"/>
    <s v="ASALARIADO"/>
    <s v="SECTOR PRIVADO"/>
    <s v="SI"/>
    <x v="0"/>
    <s v="NO"/>
    <n v="35"/>
    <s v="No"/>
    <s v="No"/>
    <n v="750000"/>
    <s v="ASALARIADO"/>
    <n v="35"/>
  </r>
  <r>
    <n v="4157"/>
    <s v="HOMBRE"/>
    <n v="433710"/>
    <s v="ASALARIADO"/>
    <s v="SECTOR PRIVADO"/>
    <s v="SI"/>
    <x v="0"/>
    <s v="NO"/>
    <n v="60"/>
    <s v="No"/>
    <s v="No"/>
    <n v="433710"/>
    <s v="ASALARIADO"/>
    <n v="60"/>
  </r>
  <r>
    <n v="4158"/>
    <s v="HOMBRE"/>
    <n v="540083"/>
    <s v="TRABAJADOR INDEPENDIENTE"/>
    <s v="SECTOR PRIVADO"/>
    <s v="SI"/>
    <x v="0"/>
    <s v="SI"/>
    <n v="54"/>
    <s v="No"/>
    <s v="No"/>
    <n v="540083"/>
    <s v="TRABAJADOR INDEPENDIENTE"/>
    <n v="54"/>
  </r>
  <r>
    <n v="4159"/>
    <s v="HOMBRE"/>
    <n v="575195.69999999995"/>
    <s v="ASALARIADO"/>
    <s v="SECTOR PRIVADO"/>
    <s v="SI"/>
    <x v="0"/>
    <s v="NO"/>
    <n v="26"/>
    <s v="No"/>
    <s v="No"/>
    <n v="575195.69999999995"/>
    <s v="ASALARIADO"/>
    <n v="26"/>
  </r>
  <r>
    <n v="4160"/>
    <s v="HOMBRE"/>
    <n v="660110"/>
    <s v="ASALARIADO"/>
    <s v="SECTOR PRIVADO"/>
    <s v="SI"/>
    <x v="0"/>
    <s v="NO"/>
    <n v="54"/>
    <s v="No"/>
    <s v="No"/>
    <n v="660110"/>
    <s v="ASALARIADO"/>
    <n v="54"/>
  </r>
  <r>
    <n v="4161"/>
    <s v="HOMBRE"/>
    <n v="344000"/>
    <s v="ASALARIADO"/>
    <s v="SECTOR PRIVADO"/>
    <s v="SI"/>
    <x v="0"/>
    <s v="NO"/>
    <n v="33"/>
    <s v="No"/>
    <s v="No"/>
    <n v="344000"/>
    <s v="ASALARIADO"/>
    <n v="33"/>
  </r>
  <r>
    <n v="4162"/>
    <s v="MUJER"/>
    <n v="1201546.2"/>
    <s v="ASALARIADO"/>
    <s v="SECTOR PUBLICO"/>
    <s v="SI"/>
    <x v="0"/>
    <s v="NO"/>
    <n v="28"/>
    <s v="No"/>
    <s v="No"/>
    <n v="1201546.2"/>
    <s v="ASALARIADO"/>
    <n v="28"/>
  </r>
  <r>
    <n v="4163"/>
    <s v="MUJER"/>
    <n v="429500"/>
    <s v="ASALARIADO"/>
    <s v="SECTOR PRIVADO"/>
    <s v="SI"/>
    <x v="0"/>
    <s v="NO"/>
    <n v="53"/>
    <s v="No"/>
    <s v="No"/>
    <n v="429500"/>
    <s v="ASALARIADO"/>
    <n v="53"/>
  </r>
  <r>
    <n v="4164"/>
    <s v="HOMBRE"/>
    <n v="78000"/>
    <s v="ASALARIADO"/>
    <s v="SECTOR PRIVADO"/>
    <s v="SI"/>
    <x v="0"/>
    <s v="SI"/>
    <n v="31"/>
    <s v="No"/>
    <s v="No"/>
    <n v="78000"/>
    <s v="ASALARIADO"/>
    <n v="31"/>
  </r>
  <r>
    <n v="4165"/>
    <s v="HOMBRE"/>
    <n v="318620"/>
    <s v="ASALARIADO"/>
    <s v="SECTOR PRIVADO"/>
    <s v="SI"/>
    <x v="0"/>
    <s v="NO"/>
    <n v="60"/>
    <s v="No"/>
    <s v="No"/>
    <n v="318620"/>
    <s v="ASALARIADO"/>
    <n v="60"/>
  </r>
  <r>
    <n v="4166"/>
    <s v="HOMBRE"/>
    <n v="326035"/>
    <s v="PENSIONADOS EN SU PROPIO SISTEMA"/>
    <s v="SECTOR PUBLICO"/>
    <s v="SI"/>
    <x v="0"/>
    <s v="NO"/>
    <n v="67"/>
    <s v="No"/>
    <s v="No"/>
    <n v="326035"/>
    <s v="PENSIONADOS EN SU PROPIO SISTEMA"/>
    <n v="67"/>
  </r>
  <r>
    <n v="4167"/>
    <s v="HOMBRE"/>
    <n v="73502.649999999994"/>
    <s v="ASALARIADO"/>
    <s v="SECTOR PRIVADO"/>
    <s v="SI"/>
    <x v="1"/>
    <s v="NO"/>
    <n v="41"/>
    <s v="No"/>
    <s v="No"/>
    <n v="73502.649999999994"/>
    <s v="ASALARIADO"/>
    <n v="41"/>
  </r>
  <r>
    <n v="4168"/>
    <s v="MUJER"/>
    <n v="297429"/>
    <s v="ASEGURADO VOLUNTARIO"/>
    <s v="SECTOR PRIVADO"/>
    <s v="SI"/>
    <x v="1"/>
    <s v="SI"/>
    <n v="38"/>
    <s v="No"/>
    <s v="No"/>
    <n v="297429"/>
    <s v="ASEGURADO VOLUNTARIO"/>
    <n v="38"/>
  </r>
  <r>
    <n v="4169"/>
    <s v="HOMBRE"/>
    <n v="104226"/>
    <s v="ASALARIADO"/>
    <s v="SECTOR PRIVADO"/>
    <s v="SI"/>
    <x v="0"/>
    <s v="NO"/>
    <n v="22"/>
    <s v="No"/>
    <s v="No"/>
    <n v="104226"/>
    <s v="ASALARIADO"/>
    <n v="22"/>
  </r>
  <r>
    <n v="4170"/>
    <s v="MUJER"/>
    <n v="316043"/>
    <s v="ASALARIADO"/>
    <s v="SECTOR PUBLICO"/>
    <s v="SI"/>
    <x v="0"/>
    <s v="NO"/>
    <n v="49"/>
    <s v="No"/>
    <s v="No"/>
    <n v="316043"/>
    <s v="ASALARIADO"/>
    <n v="49"/>
  </r>
  <r>
    <n v="4171"/>
    <s v="HOMBRE"/>
    <n v="829677.14"/>
    <s v="ASALARIADO"/>
    <s v="SECTOR PUBLICO"/>
    <s v="SI"/>
    <x v="0"/>
    <s v="NO"/>
    <n v="47"/>
    <s v="No"/>
    <s v="No"/>
    <n v="829677.14"/>
    <s v="ASALARIADO"/>
    <n v="47"/>
  </r>
  <r>
    <n v="4172"/>
    <s v="MUJER"/>
    <n v="522807.1"/>
    <s v="PENSIONADOS EN SU PROPIO SISTEMA"/>
    <s v="SECTOR PUBLICO"/>
    <s v="SI"/>
    <x v="0"/>
    <s v="NO"/>
    <n v="70"/>
    <s v="No"/>
    <s v="No"/>
    <n v="522807.1"/>
    <s v="PENSIONADOS EN SU PROPIO SISTEMA"/>
    <n v="70"/>
  </r>
  <r>
    <n v="4173"/>
    <s v="HOMBRE"/>
    <n v="299441"/>
    <s v="ASEGURADO VOLUNTARIO"/>
    <s v="SECTOR PRIVADO"/>
    <s v="SI"/>
    <x v="1"/>
    <s v="NO"/>
    <n v="35"/>
    <s v="No"/>
    <s v="No"/>
    <n v="299441"/>
    <s v="ASEGURADO VOLUNTARIO"/>
    <n v="35"/>
  </r>
  <r>
    <n v="4174"/>
    <s v="MUJER"/>
    <n v="1594950"/>
    <s v="ASALARIADO"/>
    <s v="SECTOR PRIVADO"/>
    <s v="SI"/>
    <x v="0"/>
    <s v="NO"/>
    <n v="32"/>
    <s v="No"/>
    <s v="No"/>
    <n v="1594950"/>
    <s v="ASALARIADO"/>
    <n v="32"/>
  </r>
  <r>
    <n v="4175"/>
    <s v="HOMBRE"/>
    <n v="417317.4"/>
    <s v="ASALARIADO"/>
    <s v="SECTOR PRIVADO"/>
    <s v="SI"/>
    <x v="1"/>
    <s v="NO"/>
    <n v="32"/>
    <s v="No"/>
    <s v="No"/>
    <n v="417317.4"/>
    <s v="ASALARIADO"/>
    <n v="32"/>
  </r>
  <r>
    <n v="4176"/>
    <s v="HOMBRE"/>
    <n v="428852.94"/>
    <s v="ASALARIADO"/>
    <s v="SECTOR PRIVADO"/>
    <s v="SI"/>
    <x v="1"/>
    <s v="NO"/>
    <n v="32"/>
    <s v="No"/>
    <s v="No"/>
    <n v="428852.94"/>
    <s v="ASALARIADO"/>
    <n v="32"/>
  </r>
  <r>
    <n v="4177"/>
    <s v="HOMBRE"/>
    <n v="359544.27"/>
    <s v="CONVENIOS ESPECIALES DE ASEGURADOS VOLUNTARIOS"/>
    <s v="SECTOR PRIVADO"/>
    <s v="SI"/>
    <x v="1"/>
    <s v="NO"/>
    <n v="61"/>
    <s v="No"/>
    <s v="No"/>
    <n v="359544.27"/>
    <s v="CONVENIOS ESPECIALES DE ASEGURADOS VOLUNTARIOS"/>
    <n v="61"/>
  </r>
  <r>
    <n v="4178"/>
    <s v="HOMBRE"/>
    <n v="141509.48000000001"/>
    <s v="PENSIONADOS EN SU PROPIO SISTEMA"/>
    <s v="SECTOR PUBLICO"/>
    <s v="SI"/>
    <x v="0"/>
    <s v="NO"/>
    <n v="93"/>
    <s v="No"/>
    <s v="No"/>
    <n v="141509.48000000001"/>
    <s v="PENSIONADOS EN SU PROPIO SISTEMA"/>
    <n v="93"/>
  </r>
  <r>
    <n v="4179"/>
    <s v="HOMBRE"/>
    <n v="480445"/>
    <s v="ASALARIADO"/>
    <s v="SECTOR PUBLICO"/>
    <s v="SI"/>
    <x v="0"/>
    <s v="NO"/>
    <n v="44"/>
    <s v="No"/>
    <s v="No"/>
    <n v="480445"/>
    <s v="ASALARIADO"/>
    <n v="44"/>
  </r>
  <r>
    <n v="4180"/>
    <s v="MUJER"/>
    <n v="300000"/>
    <s v="ASALARIADO"/>
    <s v="SECTOR PRIVADO"/>
    <s v="SI"/>
    <x v="0"/>
    <s v="SI"/>
    <n v="43"/>
    <s v="No"/>
    <s v="No"/>
    <n v="300000"/>
    <s v="ASALARIADO"/>
    <n v="43"/>
  </r>
  <r>
    <n v="4181"/>
    <s v="HOMBRE"/>
    <n v="417493.72"/>
    <s v="ASALARIADO"/>
    <s v="SECTOR PRIVADO"/>
    <s v="SI"/>
    <x v="1"/>
    <s v="NO"/>
    <n v="57"/>
    <s v="No"/>
    <s v="No"/>
    <n v="417493.72"/>
    <s v="ASALARIADO"/>
    <n v="57"/>
  </r>
  <r>
    <n v="4182"/>
    <s v="HOMBRE"/>
    <n v="1709162"/>
    <s v="ASALARIADO"/>
    <s v="SECTOR PUBLICO"/>
    <s v="SI"/>
    <x v="0"/>
    <s v="SI"/>
    <n v="45"/>
    <s v="No"/>
    <s v="No"/>
    <n v="1709162"/>
    <s v="ASALARIADO"/>
    <n v="45"/>
  </r>
  <r>
    <n v="4183"/>
    <s v="HOMBRE"/>
    <n v="999555"/>
    <s v="ASALARIADO"/>
    <s v="SECTOR PUBLICO"/>
    <s v="SI"/>
    <x v="0"/>
    <s v="NO"/>
    <n v="35"/>
    <s v="No"/>
    <s v="No"/>
    <n v="999555"/>
    <s v="ASALARIADO"/>
    <n v="35"/>
  </r>
  <r>
    <n v="4184"/>
    <s v="HOMBRE"/>
    <n v="546926.74"/>
    <s v="ASALARIADO"/>
    <s v="SECTOR PRIVADO"/>
    <s v="SI"/>
    <x v="0"/>
    <s v="NO"/>
    <n v="28"/>
    <s v="No"/>
    <s v="No"/>
    <n v="546926.74"/>
    <s v="ASALARIADO"/>
    <n v="28"/>
  </r>
  <r>
    <n v="4185"/>
    <s v="HOMBRE"/>
    <n v="2000000"/>
    <s v="ASALARIADO"/>
    <s v="SECTOR PRIVADO"/>
    <s v="SI"/>
    <x v="0"/>
    <s v="NO"/>
    <n v="39"/>
    <s v="No"/>
    <s v="No"/>
    <n v="2000000"/>
    <s v="ASALARIADO"/>
    <n v="39"/>
  </r>
  <r>
    <n v="4186"/>
    <s v="HOMBRE"/>
    <n v="674614"/>
    <s v="ASALARIADO"/>
    <s v="SECTOR PUBLICO"/>
    <s v="SI"/>
    <x v="0"/>
    <s v="NO"/>
    <n v="61"/>
    <s v="No"/>
    <s v="No"/>
    <n v="674614"/>
    <s v="ASALARIADO"/>
    <n v="61"/>
  </r>
  <r>
    <n v="4187"/>
    <s v="HOMBRE"/>
    <n v="358876"/>
    <s v="ASALARIADO"/>
    <s v="SECTOR PRIVADO"/>
    <s v="SI"/>
    <x v="0"/>
    <s v="NO"/>
    <n v="28"/>
    <s v="No"/>
    <s v="No"/>
    <n v="358876"/>
    <s v="ASALARIADO"/>
    <n v="28"/>
  </r>
  <r>
    <n v="4188"/>
    <s v="HOMBRE"/>
    <n v="886478.2"/>
    <s v="ASALARIADO"/>
    <s v="SECTOR PUBLICO"/>
    <s v="SI"/>
    <x v="0"/>
    <s v="NO"/>
    <n v="35"/>
    <s v="No"/>
    <s v="No"/>
    <n v="886478.2"/>
    <s v="ASALARIADO"/>
    <n v="35"/>
  </r>
  <r>
    <n v="4189"/>
    <s v="HOMBRE"/>
    <n v="540083"/>
    <s v="TRABAJADOR INDEPENDIENTE"/>
    <s v="SECTOR PRIVADO"/>
    <s v="SI"/>
    <x v="1"/>
    <s v="SI"/>
    <n v="47"/>
    <s v="No"/>
    <s v="No"/>
    <n v="540083"/>
    <s v="TRABAJADOR INDEPENDIENTE"/>
    <n v="47"/>
  </r>
  <r>
    <n v="4190"/>
    <s v="MUJER"/>
    <n v="483037.91"/>
    <s v="PENSIONADOS EN SU PROPIO SISTEMA"/>
    <s v="SECTOR PUBLICO"/>
    <s v="SI"/>
    <x v="0"/>
    <s v="NO"/>
    <n v="84"/>
    <s v="No"/>
    <s v="No"/>
    <n v="483037.91"/>
    <s v="PENSIONADOS EN SU PROPIO SISTEMA"/>
    <n v="84"/>
  </r>
  <r>
    <n v="4191"/>
    <s v="MUJER"/>
    <n v="385548"/>
    <s v="TRABAJADOR INDEPENDIENTE"/>
    <s v="SECTOR PRIVADO"/>
    <s v="SI"/>
    <x v="0"/>
    <s v="NO"/>
    <n v="62"/>
    <s v="No"/>
    <s v="No"/>
    <n v="385548"/>
    <s v="TRABAJADOR INDEPENDIENTE"/>
    <n v="62"/>
  </r>
  <r>
    <n v="4192"/>
    <s v="HOMBRE"/>
    <n v="2870715.1"/>
    <s v="ASALARIADO"/>
    <s v="SECTOR PUBLICO"/>
    <s v="SI"/>
    <x v="0"/>
    <s v="NO"/>
    <n v="57"/>
    <s v="Atípico"/>
    <s v="No"/>
    <n v="2870715.1"/>
    <s v="ASALARIADO"/>
    <n v="57"/>
  </r>
  <r>
    <n v="4193"/>
    <s v="MUJER"/>
    <n v="297044"/>
    <s v="CONVENIOS ESPECIALES DE TRABAJADORES INDEPENDIENTES"/>
    <s v="SECTOR PRIVADO"/>
    <s v="SI"/>
    <x v="0"/>
    <s v="NO"/>
    <n v="55"/>
    <s v="No"/>
    <s v="No"/>
    <n v="297044"/>
    <s v="CONVENIOS ESPECIALES DE TRABAJADORES INDEPENDIENTES"/>
    <n v="55"/>
  </r>
  <r>
    <n v="4194"/>
    <s v="MUJER"/>
    <n v="302470"/>
    <s v="TRABAJADOR INDEPENDIENTE"/>
    <s v="SECTOR PRIVADO"/>
    <s v="SI"/>
    <x v="0"/>
    <s v="NO"/>
    <n v="24"/>
    <s v="No"/>
    <s v="No"/>
    <n v="302470"/>
    <s v="TRABAJADOR INDEPENDIENTE"/>
    <n v="24"/>
  </r>
  <r>
    <n v="4195"/>
    <s v="MUJER"/>
    <n v="297045"/>
    <s v="TRABAJADOR INDEPENDIENTE"/>
    <s v="SECTOR PRIVADO"/>
    <s v="SI"/>
    <x v="0"/>
    <s v="NO"/>
    <n v="63"/>
    <s v="No"/>
    <s v="No"/>
    <n v="297045"/>
    <s v="TRABAJADOR INDEPENDIENTE"/>
    <n v="63"/>
  </r>
  <r>
    <n v="4196"/>
    <s v="MUJER"/>
    <n v="441000"/>
    <s v="ASALARIADO"/>
    <s v="SECTOR PRIVADO"/>
    <s v="SI"/>
    <x v="0"/>
    <s v="NO"/>
    <n v="22"/>
    <s v="No"/>
    <s v="No"/>
    <n v="441000"/>
    <s v="ASALARIADO"/>
    <n v="22"/>
  </r>
  <r>
    <n v="4197"/>
    <s v="MUJER"/>
    <n v="181917"/>
    <s v="ASALARIADO"/>
    <s v="SECTOR PRIVADO"/>
    <s v="SI"/>
    <x v="0"/>
    <s v="NO"/>
    <n v="53"/>
    <s v="No"/>
    <s v="No"/>
    <n v="181917"/>
    <s v="ASALARIADO"/>
    <n v="53"/>
  </r>
  <r>
    <n v="4198"/>
    <s v="HOMBRE"/>
    <n v="297045"/>
    <s v="TRABAJADOR INDEPENDIENTE"/>
    <s v="SECTOR PRIVADO"/>
    <s v="SI"/>
    <x v="0"/>
    <s v="NO"/>
    <n v="34"/>
    <s v="No"/>
    <s v="No"/>
    <n v="297045"/>
    <s v="TRABAJADOR INDEPENDIENTE"/>
    <n v="34"/>
  </r>
  <r>
    <n v="4199"/>
    <s v="HOMBRE"/>
    <n v="486648.56"/>
    <s v="ASALARIADO"/>
    <s v="SECTOR PRIVADO"/>
    <s v="SI"/>
    <x v="0"/>
    <s v="NO"/>
    <n v="39"/>
    <s v="No"/>
    <s v="No"/>
    <n v="486648.56"/>
    <s v="ASALARIADO"/>
    <n v="39"/>
  </r>
  <r>
    <n v="4200"/>
    <s v="HOMBRE"/>
    <n v="359544.27"/>
    <s v="CONVENIOS ESPECIALES DE ASEGURADOS VOLUNTARIOS"/>
    <s v="SECTOR PRIVADO"/>
    <s v="SI"/>
    <x v="1"/>
    <s v="NO"/>
    <n v="38"/>
    <s v="No"/>
    <s v="No"/>
    <n v="359544.27"/>
    <s v="CONVENIOS ESPECIALES DE ASEGURADOS VOLUNTARIOS"/>
    <n v="38"/>
  </r>
  <r>
    <n v="4201"/>
    <s v="HOMBRE"/>
    <n v="346897.4"/>
    <s v="ASALARIADO"/>
    <s v="SECTOR PRIVADO"/>
    <s v="SI"/>
    <x v="0"/>
    <s v="NO"/>
    <n v="21"/>
    <s v="No"/>
    <s v="No"/>
    <n v="346897.4"/>
    <s v="ASALARIADO"/>
    <n v="21"/>
  </r>
  <r>
    <n v="4202"/>
    <s v="MUJER"/>
    <n v="278030"/>
    <s v="TRABAJADOR INDEPENDIENTE"/>
    <s v="SECTOR PRIVADO"/>
    <s v="SI"/>
    <x v="0"/>
    <s v="NO"/>
    <n v="54"/>
    <s v="No"/>
    <s v="No"/>
    <n v="278030"/>
    <s v="TRABAJADOR INDEPENDIENTE"/>
    <n v="54"/>
  </r>
  <r>
    <n v="4203"/>
    <s v="HOMBRE"/>
    <n v="846723.45"/>
    <s v="ASALARIADO"/>
    <s v="SECTOR PRIVADO"/>
    <s v="SI"/>
    <x v="0"/>
    <s v="NO"/>
    <n v="35"/>
    <s v="No"/>
    <s v="No"/>
    <n v="846723.45"/>
    <s v="ASALARIADO"/>
    <n v="35"/>
  </r>
  <r>
    <n v="4204"/>
    <s v="HOMBRE"/>
    <n v="300018"/>
    <s v="ASEGURADO VOLUNTARIO"/>
    <s v="SECTOR PRIVADO"/>
    <s v="SI"/>
    <x v="0"/>
    <s v="NO"/>
    <n v="64"/>
    <s v="No"/>
    <s v="No"/>
    <n v="300018"/>
    <s v="ASEGURADO VOLUNTARIO"/>
    <n v="64"/>
  </r>
  <r>
    <n v="4205"/>
    <s v="MUJER"/>
    <n v="169507"/>
    <s v="ASALARIADO"/>
    <s v="SECTOR PRIVADO"/>
    <s v="SI"/>
    <x v="1"/>
    <s v="NO"/>
    <n v="53"/>
    <s v="No"/>
    <s v="No"/>
    <n v="169507"/>
    <s v="ASALARIADO"/>
    <n v="53"/>
  </r>
  <r>
    <n v="4206"/>
    <s v="HOMBRE"/>
    <n v="302982"/>
    <s v="TRABAJADOR INDEPENDIENTE"/>
    <s v="SECTOR PRIVADO"/>
    <s v="SI"/>
    <x v="0"/>
    <s v="NO"/>
    <n v="63"/>
    <s v="No"/>
    <s v="No"/>
    <n v="302982"/>
    <s v="TRABAJADOR INDEPENDIENTE"/>
    <n v="63"/>
  </r>
  <r>
    <n v="4207"/>
    <s v="HOMBRE"/>
    <n v="428571.43"/>
    <s v="ASALARIADO"/>
    <s v="SECTOR PRIVADO"/>
    <s v="SI"/>
    <x v="0"/>
    <s v="NO"/>
    <n v="34"/>
    <s v="No"/>
    <s v="No"/>
    <n v="428571.43"/>
    <s v="ASALARIADO"/>
    <n v="34"/>
  </r>
  <r>
    <n v="4208"/>
    <s v="HOMBRE"/>
    <n v="418466"/>
    <s v="ASALARIADO"/>
    <s v="SECTOR PRIVADO"/>
    <s v="SI"/>
    <x v="0"/>
    <s v="NO"/>
    <n v="40"/>
    <s v="No"/>
    <s v="No"/>
    <n v="418466"/>
    <s v="ASALARIADO"/>
    <n v="40"/>
  </r>
  <r>
    <n v="4209"/>
    <s v="HOMBRE"/>
    <n v="407937"/>
    <s v="ASALARIADO"/>
    <s v="SECTOR PRIVADO"/>
    <s v="SI"/>
    <x v="0"/>
    <s v="NO"/>
    <n v="34"/>
    <s v="No"/>
    <s v="No"/>
    <n v="407937"/>
    <s v="ASALARIADO"/>
    <n v="34"/>
  </r>
  <r>
    <n v="4210"/>
    <s v="HOMBRE"/>
    <n v="461380"/>
    <s v="ASALARIADO"/>
    <s v="SECTOR PRIVADO"/>
    <s v="SI"/>
    <x v="0"/>
    <s v="NO"/>
    <n v="30"/>
    <s v="No"/>
    <s v="No"/>
    <n v="461380"/>
    <s v="ASALARIADO"/>
    <n v="30"/>
  </r>
  <r>
    <n v="4211"/>
    <s v="HOMBRE"/>
    <n v="746235"/>
    <s v="ASALARIADO"/>
    <s v="SECTOR PRIVADO"/>
    <s v="SI"/>
    <x v="0"/>
    <s v="NO"/>
    <n v="49"/>
    <s v="No"/>
    <s v="No"/>
    <n v="746235"/>
    <s v="ASALARIADO"/>
    <n v="49"/>
  </r>
  <r>
    <n v="4212"/>
    <s v="HOMBRE"/>
    <n v="1041833.32"/>
    <s v="ASALARIADO"/>
    <s v="SECTOR PUBLICO"/>
    <s v="SI"/>
    <x v="0"/>
    <s v="NO"/>
    <n v="60"/>
    <s v="No"/>
    <s v="No"/>
    <n v="1041833.32"/>
    <s v="ASALARIADO"/>
    <n v="60"/>
  </r>
  <r>
    <n v="4213"/>
    <s v="HOMBRE"/>
    <n v="324047"/>
    <s v="TRABAJADOR INDEPENDIENTE"/>
    <s v="SECTOR PRIVADO"/>
    <s v="NO"/>
    <x v="0"/>
    <s v="NO"/>
    <n v="65"/>
    <s v="No"/>
    <s v="No"/>
    <n v="324047"/>
    <s v="TRABAJADOR INDEPENDIENTE"/>
    <n v="65"/>
  </r>
  <r>
    <n v="4214"/>
    <s v="MUJER"/>
    <n v="1482778.51"/>
    <s v="ASALARIADO"/>
    <s v="SECTOR PRIVADO"/>
    <s v="SI"/>
    <x v="0"/>
    <s v="SI"/>
    <n v="37"/>
    <s v="No"/>
    <s v="No"/>
    <n v="1482778.51"/>
    <s v="ASALARIADO"/>
    <n v="37"/>
  </r>
  <r>
    <n v="4215"/>
    <s v="HOMBRE"/>
    <n v="620245"/>
    <s v="TRABAJADOR INDEPENDIENTE"/>
    <s v="SECTOR PRIVADO"/>
    <s v="SI"/>
    <x v="0"/>
    <s v="NO"/>
    <n v="45"/>
    <s v="No"/>
    <s v="No"/>
    <n v="620245"/>
    <s v="TRABAJADOR INDEPENDIENTE"/>
    <n v="45"/>
  </r>
  <r>
    <n v="4216"/>
    <s v="HOMBRE"/>
    <n v="37500"/>
    <s v="ASALARIADO"/>
    <s v="SECTOR PRIVADO"/>
    <s v="SI"/>
    <x v="0"/>
    <s v="SI"/>
    <n v="47"/>
    <s v="No"/>
    <s v="No"/>
    <n v="37500"/>
    <s v="ASALARIADO"/>
    <n v="47"/>
  </r>
  <r>
    <n v="4217"/>
    <s v="MUJER"/>
    <n v="297045"/>
    <s v="ASEGURADO VOLUNTARIO"/>
    <s v="SECTOR PRIVADO"/>
    <s v="SI"/>
    <x v="0"/>
    <s v="SI"/>
    <n v="48"/>
    <s v="No"/>
    <s v="No"/>
    <n v="297045"/>
    <s v="ASEGURADO VOLUNTARIO"/>
    <n v="48"/>
  </r>
  <r>
    <n v="4218"/>
    <s v="HOMBRE"/>
    <n v="1810740.4"/>
    <s v="ASALARIADO"/>
    <s v="SECTOR PUBLICO"/>
    <s v="SI"/>
    <x v="0"/>
    <s v="NO"/>
    <n v="55"/>
    <s v="No"/>
    <s v="No"/>
    <n v="1810740.4"/>
    <s v="ASALARIADO"/>
    <n v="55"/>
  </r>
  <r>
    <n v="4219"/>
    <s v="HOMBRE"/>
    <n v="8850000"/>
    <s v="ASALARIADO"/>
    <s v="SECTOR PRIVADO"/>
    <s v="SI"/>
    <x v="0"/>
    <s v="NO"/>
    <n v="41"/>
    <s v="Atípico"/>
    <s v="No"/>
    <n v="8850000"/>
    <s v="ASALARIADO"/>
    <n v="41"/>
  </r>
  <r>
    <n v="4220"/>
    <s v="MUJER"/>
    <n v="955676"/>
    <s v="TRABAJADOR INDEPENDIENTE"/>
    <s v="SECTOR PRIVADO"/>
    <s v="SI"/>
    <x v="0"/>
    <s v="NO"/>
    <n v="38"/>
    <s v="No"/>
    <s v="No"/>
    <n v="955676"/>
    <s v="TRABAJADOR INDEPENDIENTE"/>
    <n v="38"/>
  </r>
  <r>
    <n v="4221"/>
    <s v="HOMBRE"/>
    <n v="278030"/>
    <s v="CONVENIOS ESPECIALES DE TRABAJADORES INDEPENDIENTES"/>
    <s v="SECTOR PRIVADO"/>
    <s v="SI"/>
    <x v="0"/>
    <s v="NO"/>
    <n v="68"/>
    <s v="No"/>
    <s v="No"/>
    <n v="278030"/>
    <s v="CONVENIOS ESPECIALES DE TRABAJADORES INDEPENDIENTES"/>
    <n v="68"/>
  </r>
  <r>
    <n v="4222"/>
    <s v="HOMBRE"/>
    <n v="301502.2"/>
    <s v="ASALARIADO"/>
    <s v="SECTOR PRIVADO"/>
    <s v="SI"/>
    <x v="0"/>
    <s v="NO"/>
    <n v="29"/>
    <s v="No"/>
    <s v="No"/>
    <n v="301502.2"/>
    <s v="ASALARIADO"/>
    <n v="29"/>
  </r>
  <r>
    <n v="4223"/>
    <s v="HOMBRE"/>
    <n v="1331200"/>
    <s v="ASALARIADO"/>
    <s v="SECTOR PRIVADO"/>
    <s v="SI"/>
    <x v="0"/>
    <s v="NO"/>
    <n v="31"/>
    <s v="No"/>
    <s v="No"/>
    <n v="1331200"/>
    <s v="ASALARIADO"/>
    <n v="31"/>
  </r>
  <r>
    <n v="4224"/>
    <s v="MUJER"/>
    <n v="368052.97"/>
    <s v="ASALARIADO"/>
    <s v="SECTOR PRIVADO"/>
    <s v="SI"/>
    <x v="0"/>
    <s v="NO"/>
    <n v="37"/>
    <s v="No"/>
    <s v="No"/>
    <n v="368052.97"/>
    <s v="ASALARIADO"/>
    <n v="37"/>
  </r>
  <r>
    <n v="4225"/>
    <s v="HOMBRE"/>
    <n v="65000"/>
    <s v="ASALARIADO"/>
    <s v="SECTOR PRIVADO"/>
    <s v="SI"/>
    <x v="1"/>
    <s v="NO"/>
    <n v="33"/>
    <s v="No"/>
    <s v="No"/>
    <n v="65000"/>
    <s v="ASALARIADO"/>
    <n v="33"/>
  </r>
  <r>
    <n v="4226"/>
    <s v="MUJER"/>
    <n v="4770580"/>
    <s v="PENSIONADOS EN SU PROPIO SISTEMA"/>
    <s v="SECTOR PUBLICO"/>
    <s v="SI"/>
    <x v="0"/>
    <s v="NO"/>
    <n v="82"/>
    <s v="Atípico"/>
    <s v="No"/>
    <n v="4770580"/>
    <s v="PENSIONADOS EN SU PROPIO SISTEMA"/>
    <n v="82"/>
  </r>
  <r>
    <n v="4227"/>
    <s v="HOMBRE"/>
    <n v="1320594.4099999999"/>
    <s v="ASALARIADO"/>
    <s v="SECTOR PRIVADO"/>
    <s v="SI"/>
    <x v="0"/>
    <s v="NO"/>
    <n v="26"/>
    <s v="No"/>
    <s v="No"/>
    <n v="1320594.4099999999"/>
    <s v="ASALARIADO"/>
    <n v="26"/>
  </r>
  <r>
    <n v="4228"/>
    <s v="HOMBRE"/>
    <n v="349825"/>
    <s v="ASALARIADO"/>
    <s v="SECTOR PRIVADO"/>
    <s v="SI"/>
    <x v="0"/>
    <s v="NO"/>
    <n v="55"/>
    <s v="No"/>
    <s v="No"/>
    <n v="349825"/>
    <s v="ASALARIADO"/>
    <n v="55"/>
  </r>
  <r>
    <n v="4229"/>
    <s v="MUJER"/>
    <n v="410881.45"/>
    <s v="ASALARIADO"/>
    <s v="SECTOR PRIVADO"/>
    <s v="SI"/>
    <x v="0"/>
    <s v="NO"/>
    <n v="45"/>
    <s v="No"/>
    <s v="No"/>
    <n v="410881.45"/>
    <s v="ASALARIADO"/>
    <n v="45"/>
  </r>
  <r>
    <n v="4230"/>
    <s v="HOMBRE"/>
    <n v="600000"/>
    <s v="ASALARIADO"/>
    <s v="SECTOR PRIVADO"/>
    <s v="SI"/>
    <x v="0"/>
    <s v="SI"/>
    <n v="28"/>
    <s v="No"/>
    <s v="No"/>
    <n v="600000"/>
    <s v="ASALARIADO"/>
    <n v="28"/>
  </r>
  <r>
    <n v="4231"/>
    <s v="MUJER"/>
    <n v="631000"/>
    <s v="ASALARIADO"/>
    <s v="SECTOR PRIVADO"/>
    <s v="SI"/>
    <x v="0"/>
    <s v="NO"/>
    <n v="32"/>
    <s v="No"/>
    <s v="No"/>
    <n v="631000"/>
    <s v="ASALARIADO"/>
    <n v="32"/>
  </r>
  <r>
    <n v="4232"/>
    <s v="HOMBRE"/>
    <n v="1873201.89"/>
    <s v="ASALARIADO"/>
    <s v="SECTOR PRIVADO"/>
    <s v="SI"/>
    <x v="0"/>
    <s v="NO"/>
    <n v="49"/>
    <s v="No"/>
    <s v="No"/>
    <n v="1873201.89"/>
    <s v="ASALARIADO"/>
    <n v="49"/>
  </r>
  <r>
    <n v="4233"/>
    <s v="MUJER"/>
    <n v="875386"/>
    <s v="PENSIONADOS EN SU PROPIO SISTEMA"/>
    <s v="SECTOR PUBLICO"/>
    <s v="SI"/>
    <x v="0"/>
    <s v="NO"/>
    <n v="70"/>
    <s v="No"/>
    <s v="No"/>
    <n v="875386"/>
    <s v="PENSIONADOS EN SU PROPIO SISTEMA"/>
    <n v="70"/>
  </r>
  <r>
    <n v="4234"/>
    <s v="HOMBRE"/>
    <n v="325000"/>
    <s v="ASALARIADO"/>
    <s v="SECTOR PRIVADO"/>
    <s v="SI"/>
    <x v="0"/>
    <s v="NO"/>
    <n v="55"/>
    <s v="No"/>
    <s v="No"/>
    <n v="325000"/>
    <s v="ASALARIADO"/>
    <n v="55"/>
  </r>
  <r>
    <n v="4235"/>
    <s v="HOMBRE"/>
    <n v="300018"/>
    <s v="TRABAJADOR INDEPENDIENTE"/>
    <s v="SECTOR PRIVADO"/>
    <s v="SI"/>
    <x v="0"/>
    <s v="NO"/>
    <n v="38"/>
    <s v="No"/>
    <s v="No"/>
    <n v="300018"/>
    <s v="TRABAJADOR INDEPENDIENTE"/>
    <n v="38"/>
  </r>
  <r>
    <n v="4236"/>
    <s v="MUJER"/>
    <n v="326749"/>
    <s v="TRABAJADOR INDEPENDIENTE"/>
    <s v="SECTOR PRIVADO"/>
    <s v="SI"/>
    <x v="0"/>
    <s v="SI"/>
    <n v="34"/>
    <s v="No"/>
    <s v="No"/>
    <n v="326749"/>
    <s v="TRABAJADOR INDEPENDIENTE"/>
    <n v="34"/>
  </r>
  <r>
    <n v="4237"/>
    <s v="MUJER"/>
    <n v="355310.4"/>
    <s v="ASALARIADO"/>
    <s v="SECTOR PRIVADO"/>
    <s v="SI"/>
    <x v="0"/>
    <s v="NO"/>
    <n v="22"/>
    <s v="No"/>
    <s v="No"/>
    <n v="355310.4"/>
    <s v="ASALARIADO"/>
    <n v="22"/>
  </r>
  <r>
    <n v="4238"/>
    <s v="HOMBRE"/>
    <n v="278030"/>
    <s v="CONVENIOS ESPECIALES DE TRABAJADORES INDEPENDIENTES"/>
    <s v="SECTOR PRIVADO"/>
    <s v="SI"/>
    <x v="0"/>
    <s v="NO"/>
    <n v="49"/>
    <s v="No"/>
    <s v="No"/>
    <n v="278030"/>
    <s v="CONVENIOS ESPECIALES DE TRABAJADORES INDEPENDIENTES"/>
    <n v="49"/>
  </r>
  <r>
    <n v="4239"/>
    <s v="HOMBRE"/>
    <n v="2471513.6"/>
    <s v="ASALARIADO"/>
    <s v="SECTOR PUBLICO"/>
    <s v="SI"/>
    <x v="0"/>
    <s v="NO"/>
    <n v="56"/>
    <s v="Atípico"/>
    <s v="No"/>
    <n v="2471513.6"/>
    <s v="ASALARIADO"/>
    <n v="56"/>
  </r>
  <r>
    <n v="4240"/>
    <s v="HOMBRE"/>
    <n v="297046"/>
    <s v="TRABAJADOR INDEPENDIENTE"/>
    <s v="SECTOR PRIVADO"/>
    <s v="SI"/>
    <x v="0"/>
    <s v="SI"/>
    <n v="35"/>
    <s v="No"/>
    <s v="No"/>
    <n v="297046"/>
    <s v="TRABAJADOR INDEPENDIENTE"/>
    <n v="35"/>
  </r>
  <r>
    <n v="4241"/>
    <s v="HOMBRE"/>
    <n v="300018"/>
    <s v="ASEGURADO VOLUNTARIO"/>
    <s v="SECTOR PRIVADO"/>
    <s v="SI"/>
    <x v="0"/>
    <s v="NO"/>
    <n v="68"/>
    <s v="No"/>
    <s v="No"/>
    <n v="300018"/>
    <s v="ASEGURADO VOLUNTARIO"/>
    <n v="68"/>
  </r>
  <r>
    <n v="4242"/>
    <s v="MUJER"/>
    <n v="72107"/>
    <s v="ASALARIADO"/>
    <s v="SECTOR PRIVADO"/>
    <s v="SI"/>
    <x v="0"/>
    <s v="SI"/>
    <n v="24"/>
    <s v="No"/>
    <s v="No"/>
    <n v="72107"/>
    <s v="ASALARIADO"/>
    <n v="24"/>
  </r>
  <r>
    <n v="4243"/>
    <s v="MUJER"/>
    <n v="348503"/>
    <s v="ASALARIADO"/>
    <s v="SECTOR PRIVADO"/>
    <s v="SI"/>
    <x v="0"/>
    <s v="NO"/>
    <n v="41"/>
    <s v="No"/>
    <s v="No"/>
    <n v="348503"/>
    <s v="ASALARIADO"/>
    <n v="41"/>
  </r>
  <r>
    <n v="4244"/>
    <s v="HOMBRE"/>
    <n v="642383"/>
    <s v="ASALARIADO"/>
    <s v="SECTOR PUBLICO"/>
    <s v="SI"/>
    <x v="0"/>
    <s v="NO"/>
    <n v="27"/>
    <s v="No"/>
    <s v="No"/>
    <n v="642383"/>
    <s v="ASALARIADO"/>
    <n v="27"/>
  </r>
  <r>
    <n v="4245"/>
    <s v="MUJER"/>
    <n v="218508.48"/>
    <s v="ASALARIADO"/>
    <s v="SECTOR PRIVADO"/>
    <s v="SI"/>
    <x v="1"/>
    <s v="SI"/>
    <n v="49"/>
    <s v="No"/>
    <s v="No"/>
    <n v="218508.48"/>
    <s v="ASALARIADO"/>
    <n v="49"/>
  </r>
  <r>
    <n v="4246"/>
    <s v="HOMBRE"/>
    <n v="650000.12"/>
    <s v="ASALARIADO"/>
    <s v="SECTOR PRIVADO"/>
    <s v="SI"/>
    <x v="0"/>
    <s v="NO"/>
    <n v="27"/>
    <s v="No"/>
    <s v="No"/>
    <n v="650000.12"/>
    <s v="ASALARIADO"/>
    <n v="27"/>
  </r>
  <r>
    <n v="4247"/>
    <s v="HOMBRE"/>
    <n v="406358"/>
    <s v="TRABAJADOR INDEPENDIENTE"/>
    <s v="SECTOR PRIVADO"/>
    <s v="SI"/>
    <x v="0"/>
    <s v="SI"/>
    <n v="60"/>
    <s v="No"/>
    <s v="No"/>
    <n v="406358"/>
    <s v="TRABAJADOR INDEPENDIENTE"/>
    <n v="60"/>
  </r>
  <r>
    <n v="4248"/>
    <s v="HOMBRE"/>
    <n v="100000"/>
    <s v="ASALARIADO"/>
    <s v="SECTOR PRIVADO"/>
    <s v="SI"/>
    <x v="0"/>
    <s v="NO"/>
    <n v="56"/>
    <s v="No"/>
    <s v="No"/>
    <n v="100000"/>
    <s v="ASALARIADO"/>
    <n v="56"/>
  </r>
  <r>
    <n v="4249"/>
    <s v="HOMBRE"/>
    <n v="171013.5"/>
    <s v="ASALARIADO"/>
    <s v="SECTOR PRIVADO"/>
    <s v="SI"/>
    <x v="0"/>
    <s v="NO"/>
    <n v="24"/>
    <s v="No"/>
    <s v="No"/>
    <n v="171013.5"/>
    <s v="ASALARIADO"/>
    <n v="24"/>
  </r>
  <r>
    <n v="4250"/>
    <s v="MUJER"/>
    <n v="999660.5"/>
    <s v="ASALARIADO"/>
    <s v="SECTOR PRIVADO"/>
    <s v="SI"/>
    <x v="1"/>
    <s v="NO"/>
    <n v="30"/>
    <s v="No"/>
    <s v="No"/>
    <n v="999660.5"/>
    <s v="ASALARIADO"/>
    <n v="30"/>
  </r>
  <r>
    <n v="4251"/>
    <s v="HOMBRE"/>
    <n v="370517.81"/>
    <s v="ASALARIADO"/>
    <s v="SECTOR PRIVADO"/>
    <s v="SI"/>
    <x v="0"/>
    <s v="NO"/>
    <n v="28"/>
    <s v="No"/>
    <s v="No"/>
    <n v="370517.81"/>
    <s v="ASALARIADO"/>
    <n v="28"/>
  </r>
  <r>
    <n v="4252"/>
    <s v="HOMBRE"/>
    <n v="478473.57"/>
    <s v="ASALARIADO"/>
    <s v="SECTOR PRIVADO"/>
    <s v="SI"/>
    <x v="0"/>
    <s v="NO"/>
    <n v="26"/>
    <s v="No"/>
    <s v="No"/>
    <n v="478473.57"/>
    <s v="ASALARIADO"/>
    <n v="26"/>
  </r>
  <r>
    <n v="4253"/>
    <s v="MUJER"/>
    <n v="488864.43"/>
    <s v="ASALARIADO"/>
    <s v="SECTOR PUBLICO"/>
    <s v="SI"/>
    <x v="0"/>
    <s v="NO"/>
    <n v="25"/>
    <s v="No"/>
    <s v="No"/>
    <n v="488864.43"/>
    <s v="ASALARIADO"/>
    <n v="25"/>
  </r>
  <r>
    <n v="4254"/>
    <s v="HOMBRE"/>
    <n v="440625"/>
    <s v="ASALARIADO"/>
    <s v="SECTOR PRIVADO"/>
    <s v="SI"/>
    <x v="0"/>
    <s v="NO"/>
    <n v="26"/>
    <s v="No"/>
    <s v="No"/>
    <n v="440625"/>
    <s v="ASALARIADO"/>
    <n v="26"/>
  </r>
  <r>
    <n v="4255"/>
    <s v="HOMBRE"/>
    <n v="323266.27"/>
    <s v="ASALARIADO"/>
    <s v="SECTOR PRIVADO"/>
    <s v="SI"/>
    <x v="0"/>
    <s v="NO"/>
    <n v="26"/>
    <s v="No"/>
    <s v="No"/>
    <n v="323266.27"/>
    <s v="ASALARIADO"/>
    <n v="26"/>
  </r>
  <r>
    <n v="4256"/>
    <s v="HOMBRE"/>
    <n v="525000"/>
    <s v="ASALARIADO"/>
    <s v="SECTOR PRIVADO"/>
    <s v="SI"/>
    <x v="0"/>
    <s v="NO"/>
    <n v="66"/>
    <s v="No"/>
    <s v="No"/>
    <n v="525000"/>
    <s v="ASALARIADO"/>
    <n v="66"/>
  </r>
  <r>
    <n v="4257"/>
    <s v="MUJER"/>
    <n v="297045"/>
    <s v="ASEGURADO VOLUNTARIO"/>
    <s v="SECTOR PRIVADO"/>
    <s v="SI"/>
    <x v="0"/>
    <s v="NO"/>
    <n v="53"/>
    <s v="No"/>
    <s v="No"/>
    <n v="297045"/>
    <s v="ASEGURADO VOLUNTARIO"/>
    <n v="53"/>
  </r>
  <r>
    <n v="4258"/>
    <s v="HOMBRE"/>
    <n v="366445.56"/>
    <s v="ASALARIADO"/>
    <s v="SECTOR PRIVADO"/>
    <s v="SI"/>
    <x v="0"/>
    <s v="NO"/>
    <n v="40"/>
    <s v="No"/>
    <s v="No"/>
    <n v="366445.56"/>
    <s v="ASALARIADO"/>
    <n v="40"/>
  </r>
  <r>
    <n v="4259"/>
    <s v="HOMBRE"/>
    <n v="297586"/>
    <s v="ASEGURADO VOLUNTARIO"/>
    <s v="SECTOR PRIVADO"/>
    <s v="SI"/>
    <x v="1"/>
    <s v="NO"/>
    <n v="61"/>
    <s v="No"/>
    <s v="No"/>
    <n v="297586"/>
    <s v="ASEGURADO VOLUNTARIO"/>
    <n v="61"/>
  </r>
  <r>
    <n v="4260"/>
    <s v="MUJER"/>
    <n v="1216185"/>
    <s v="ASALARIADO"/>
    <s v="SECTOR PUBLICO"/>
    <s v="SI"/>
    <x v="0"/>
    <s v="SI"/>
    <n v="45"/>
    <s v="No"/>
    <s v="No"/>
    <n v="1216185"/>
    <s v="ASALARIADO"/>
    <n v="45"/>
  </r>
  <r>
    <n v="4261"/>
    <s v="HOMBRE"/>
    <n v="575208.32999999996"/>
    <s v="ASALARIADO"/>
    <s v="SECTOR PRIVADO"/>
    <s v="SI"/>
    <x v="0"/>
    <s v="NO"/>
    <n v="24"/>
    <s v="No"/>
    <s v="No"/>
    <n v="575208.32999999996"/>
    <s v="ASALARIADO"/>
    <n v="24"/>
  </r>
  <r>
    <n v="4262"/>
    <s v="MUJER"/>
    <n v="297046"/>
    <s v="ASEGURADO VOLUNTARIO"/>
    <s v="SECTOR PRIVADO"/>
    <s v="SI"/>
    <x v="1"/>
    <s v="NO"/>
    <n v="59"/>
    <s v="No"/>
    <s v="No"/>
    <n v="297046"/>
    <s v="ASEGURADO VOLUNTARIO"/>
    <n v="59"/>
  </r>
  <r>
    <n v="4263"/>
    <s v="MUJER"/>
    <n v="705273"/>
    <s v="ASALARIADO"/>
    <s v="SECTOR PRIVADO"/>
    <s v="SI"/>
    <x v="0"/>
    <s v="NO"/>
    <n v="45"/>
    <s v="No"/>
    <s v="No"/>
    <n v="705273"/>
    <s v="ASALARIADO"/>
    <n v="45"/>
  </r>
  <r>
    <n v="4264"/>
    <s v="MUJER"/>
    <n v="889687.5"/>
    <s v="ASALARIADO"/>
    <s v="SECTOR PRIVADO"/>
    <s v="SI"/>
    <x v="0"/>
    <s v="NO"/>
    <n v="31"/>
    <s v="No"/>
    <s v="No"/>
    <n v="889687.5"/>
    <s v="ASALARIADO"/>
    <n v="31"/>
  </r>
  <r>
    <n v="4265"/>
    <s v="HOMBRE"/>
    <n v="452193"/>
    <s v="TRABAJADOR INDEPENDIENTE"/>
    <s v="SECTOR PRIVADO"/>
    <s v="SI"/>
    <x v="0"/>
    <s v="NO"/>
    <n v="58"/>
    <s v="No"/>
    <s v="No"/>
    <n v="452193"/>
    <s v="TRABAJADOR INDEPENDIENTE"/>
    <n v="58"/>
  </r>
  <r>
    <n v="4266"/>
    <s v="MUJER"/>
    <n v="367748"/>
    <s v="TRABAJADOR INDEPENDIENTE"/>
    <s v="SECTOR PRIVADO"/>
    <s v="SI"/>
    <x v="0"/>
    <s v="NO"/>
    <n v="34"/>
    <s v="No"/>
    <s v="No"/>
    <n v="367748"/>
    <s v="TRABAJADOR INDEPENDIENTE"/>
    <n v="34"/>
  </r>
  <r>
    <n v="4267"/>
    <s v="MUJER"/>
    <n v="336000"/>
    <s v="ASALARIADO"/>
    <s v="SECTOR PRIVADO"/>
    <s v="SI"/>
    <x v="0"/>
    <s v="NO"/>
    <n v="26"/>
    <s v="No"/>
    <s v="No"/>
    <n v="336000"/>
    <s v="ASALARIADO"/>
    <n v="26"/>
  </r>
  <r>
    <n v="4268"/>
    <s v="HOMBRE"/>
    <n v="419817.69"/>
    <s v="ASALARIADO"/>
    <s v="SECTOR PRIVADO"/>
    <s v="SI"/>
    <x v="1"/>
    <s v="NO"/>
    <n v="26"/>
    <s v="No"/>
    <s v="No"/>
    <n v="419817.69"/>
    <s v="ASALARIADO"/>
    <n v="26"/>
  </r>
  <r>
    <n v="4269"/>
    <s v="HOMBRE"/>
    <n v="404468.75"/>
    <s v="ASALARIADO"/>
    <s v="SECTOR PRIVADO"/>
    <s v="SI"/>
    <x v="0"/>
    <s v="NO"/>
    <n v="28"/>
    <s v="No"/>
    <s v="No"/>
    <n v="404468.75"/>
    <s v="ASALARIADO"/>
    <n v="28"/>
  </r>
  <r>
    <n v="4270"/>
    <s v="HOMBRE"/>
    <n v="279111"/>
    <s v="ASEGURADO VOLUNTARIO"/>
    <s v="SECTOR PRIVADO"/>
    <s v="SI"/>
    <x v="0"/>
    <s v="NO"/>
    <n v="61"/>
    <s v="No"/>
    <s v="No"/>
    <n v="279111"/>
    <s v="ASEGURADO VOLUNTARIO"/>
    <n v="61"/>
  </r>
  <r>
    <n v="4271"/>
    <s v="HOMBRE"/>
    <n v="778719"/>
    <s v="ASEGURADO VOLUNTARIO"/>
    <s v="SECTOR PRIVADO"/>
    <s v="SI"/>
    <x v="1"/>
    <s v="NO"/>
    <n v="79"/>
    <s v="No"/>
    <s v="No"/>
    <n v="778719"/>
    <s v="ASEGURADO VOLUNTARIO"/>
    <n v="79"/>
  </r>
  <r>
    <n v="4272"/>
    <s v="MUJER"/>
    <n v="600000"/>
    <s v="ASALARIADO"/>
    <s v="SECTOR PRIVADO"/>
    <s v="SI"/>
    <x v="0"/>
    <s v="NO"/>
    <n v="40"/>
    <s v="No"/>
    <s v="No"/>
    <n v="600000"/>
    <s v="ASALARIADO"/>
    <n v="40"/>
  </r>
  <r>
    <n v="4273"/>
    <s v="HOMBRE"/>
    <n v="800000"/>
    <s v="ASALARIADO"/>
    <s v="SECTOR PRIVADO"/>
    <s v="SI"/>
    <x v="0"/>
    <s v="NO"/>
    <n v="27"/>
    <s v="No"/>
    <s v="No"/>
    <n v="800000"/>
    <s v="ASALARIADO"/>
    <n v="27"/>
  </r>
  <r>
    <n v="4274"/>
    <s v="HOMBRE"/>
    <n v="439012"/>
    <s v="ASALARIADO"/>
    <s v="SECTOR PRIVADO"/>
    <s v="SI"/>
    <x v="1"/>
    <s v="NO"/>
    <n v="28"/>
    <s v="No"/>
    <s v="No"/>
    <n v="439012"/>
    <s v="ASALARIADO"/>
    <n v="28"/>
  </r>
  <r>
    <n v="4275"/>
    <s v="MUJER"/>
    <n v="657814.80000000005"/>
    <s v="ASALARIADO"/>
    <s v="SECTOR PRIVADO"/>
    <s v="SI"/>
    <x v="0"/>
    <s v="NO"/>
    <n v="38"/>
    <s v="No"/>
    <s v="No"/>
    <n v="657814.80000000005"/>
    <s v="ASALARIADO"/>
    <n v="38"/>
  </r>
  <r>
    <n v="4276"/>
    <s v="HOMBRE"/>
    <n v="361976.88"/>
    <s v="ASALARIADO"/>
    <s v="SECTOR PRIVADO"/>
    <s v="SI"/>
    <x v="0"/>
    <s v="NO"/>
    <n v="60"/>
    <s v="No"/>
    <s v="No"/>
    <n v="361976.88"/>
    <s v="ASALARIADO"/>
    <n v="60"/>
  </r>
  <r>
    <n v="4277"/>
    <s v="HOMBRE"/>
    <n v="307891.19"/>
    <s v="ASALARIADO"/>
    <s v="SECTOR PRIVADO"/>
    <s v="SI"/>
    <x v="0"/>
    <s v="NO"/>
    <n v="30"/>
    <s v="No"/>
    <s v="No"/>
    <n v="307891.19"/>
    <s v="ASALARIADO"/>
    <n v="30"/>
  </r>
  <r>
    <n v="4278"/>
    <s v="HOMBRE"/>
    <n v="403463"/>
    <s v="ASALARIADO"/>
    <s v="SECTOR PRIVADO"/>
    <s v="SI"/>
    <x v="1"/>
    <s v="NO"/>
    <n v="32"/>
    <s v="No"/>
    <s v="No"/>
    <n v="403463"/>
    <s v="ASALARIADO"/>
    <n v="32"/>
  </r>
  <r>
    <n v="4279"/>
    <s v="HOMBRE"/>
    <n v="1632939"/>
    <s v="ASALARIADO"/>
    <s v="SECTOR PUBLICO"/>
    <s v="SI"/>
    <x v="0"/>
    <s v="NO"/>
    <n v="58"/>
    <s v="No"/>
    <s v="No"/>
    <n v="1632939"/>
    <s v="ASALARIADO"/>
    <n v="58"/>
  </r>
  <r>
    <n v="4280"/>
    <s v="HOMBRE"/>
    <n v="360420"/>
    <s v="TRABAJADOR INDEPENDIENTE"/>
    <s v="SECTOR PRIVADO"/>
    <s v="SI"/>
    <x v="0"/>
    <s v="NO"/>
    <n v="48"/>
    <s v="No"/>
    <s v="No"/>
    <n v="360420"/>
    <s v="TRABAJADOR INDEPENDIENTE"/>
    <n v="48"/>
  </r>
  <r>
    <n v="4281"/>
    <s v="HOMBRE"/>
    <n v="425043.83"/>
    <s v="ASALARIADO"/>
    <s v="SECTOR PRIVADO"/>
    <s v="SI"/>
    <x v="1"/>
    <s v="NO"/>
    <n v="23"/>
    <s v="No"/>
    <s v="No"/>
    <n v="425043.83"/>
    <s v="ASALARIADO"/>
    <n v="23"/>
  </r>
  <r>
    <n v="4282"/>
    <s v="HOMBRE"/>
    <n v="204000"/>
    <s v="ASALARIADO"/>
    <s v="SECTOR PRIVADO"/>
    <s v="SI"/>
    <x v="0"/>
    <s v="NO"/>
    <n v="27"/>
    <s v="No"/>
    <s v="No"/>
    <n v="204000"/>
    <s v="ASALARIADO"/>
    <n v="27"/>
  </r>
  <r>
    <n v="4283"/>
    <s v="MUJER"/>
    <n v="330000"/>
    <s v="ASALARIADO"/>
    <s v="SECTOR PUBLICO"/>
    <s v="SI"/>
    <x v="0"/>
    <s v="NO"/>
    <n v="35"/>
    <s v="No"/>
    <s v="No"/>
    <n v="330000"/>
    <s v="ASALARIADO"/>
    <n v="35"/>
  </r>
  <r>
    <n v="4284"/>
    <s v="HOMBRE"/>
    <n v="150000"/>
    <s v="ASALARIADO"/>
    <s v="SECTOR PRIVADO"/>
    <s v="SI"/>
    <x v="0"/>
    <s v="NO"/>
    <n v="36"/>
    <s v="No"/>
    <s v="No"/>
    <n v="150000"/>
    <s v="ASALARIADO"/>
    <n v="36"/>
  </r>
  <r>
    <n v="4285"/>
    <s v="MUJER"/>
    <n v="362274"/>
    <s v="ASALARIADO"/>
    <s v="SECTOR PUBLICO"/>
    <s v="SI"/>
    <x v="0"/>
    <s v="NO"/>
    <n v="36"/>
    <s v="No"/>
    <s v="No"/>
    <n v="362274"/>
    <s v="ASALARIADO"/>
    <n v="36"/>
  </r>
  <r>
    <n v="4286"/>
    <s v="HOMBRE"/>
    <n v="79749"/>
    <s v="ASALARIADO"/>
    <s v="SECTOR PRIVADO"/>
    <s v="SI"/>
    <x v="0"/>
    <s v="NO"/>
    <n v="42"/>
    <s v="No"/>
    <s v="No"/>
    <n v="79749"/>
    <s v="ASALARIADO"/>
    <n v="42"/>
  </r>
  <r>
    <n v="4287"/>
    <s v="MUJER"/>
    <n v="1777096.7"/>
    <s v="ASALARIADO"/>
    <s v="SECTOR PUBLICO"/>
    <s v="SI"/>
    <x v="0"/>
    <s v="NO"/>
    <n v="39"/>
    <s v="No"/>
    <s v="No"/>
    <n v="1777096.7"/>
    <s v="ASALARIADO"/>
    <n v="39"/>
  </r>
  <r>
    <n v="4288"/>
    <s v="HOMBRE"/>
    <n v="297045"/>
    <s v="ASEGURADO VOLUNTARIO"/>
    <s v="SECTOR PRIVADO"/>
    <s v="SI"/>
    <x v="0"/>
    <s v="NO"/>
    <n v="49"/>
    <s v="No"/>
    <s v="No"/>
    <n v="297045"/>
    <s v="ASEGURADO VOLUNTARIO"/>
    <n v="49"/>
  </r>
  <r>
    <n v="4289"/>
    <s v="MUJER"/>
    <n v="1751423.3"/>
    <s v="ASALARIADO"/>
    <s v="SECTOR PUBLICO"/>
    <s v="SI"/>
    <x v="0"/>
    <s v="NO"/>
    <n v="57"/>
    <s v="No"/>
    <s v="No"/>
    <n v="1751423.3"/>
    <s v="ASALARIADO"/>
    <n v="57"/>
  </r>
  <r>
    <n v="4290"/>
    <s v="HOMBRE"/>
    <n v="634480"/>
    <s v="ASALARIADO"/>
    <s v="SECTOR PRIVADO"/>
    <s v="SI"/>
    <x v="0"/>
    <s v="NO"/>
    <n v="38"/>
    <s v="No"/>
    <s v="No"/>
    <n v="634480"/>
    <s v="ASALARIADO"/>
    <n v="38"/>
  </r>
  <r>
    <n v="4291"/>
    <s v="HOMBRE"/>
    <n v="445567"/>
    <s v="TRABAJADOR INDEPENDIENTE"/>
    <s v="SECTOR PRIVADO"/>
    <s v="SI"/>
    <x v="0"/>
    <s v="NO"/>
    <n v="49"/>
    <s v="No"/>
    <s v="No"/>
    <n v="445567"/>
    <s v="TRABAJADOR INDEPENDIENTE"/>
    <n v="49"/>
  </r>
  <r>
    <n v="4292"/>
    <s v="MUJER"/>
    <n v="359544.28"/>
    <s v="ASALARIADO"/>
    <s v="SECTOR PRIVADO"/>
    <s v="SI"/>
    <x v="0"/>
    <s v="SI"/>
    <n v="29"/>
    <s v="No"/>
    <s v="No"/>
    <n v="359544.28"/>
    <s v="ASALARIADO"/>
    <n v="29"/>
  </r>
  <r>
    <n v="4293"/>
    <s v="HOMBRE"/>
    <n v="315617"/>
    <s v="ASEGURADO VOLUNTARIO"/>
    <s v="SECTOR PRIVADO"/>
    <s v="SI"/>
    <x v="0"/>
    <s v="NO"/>
    <n v="64"/>
    <s v="No"/>
    <s v="No"/>
    <n v="315617"/>
    <s v="ASEGURADO VOLUNTARIO"/>
    <n v="64"/>
  </r>
  <r>
    <n v="4294"/>
    <s v="HOMBRE"/>
    <n v="182777.43"/>
    <s v="ASALARIADO"/>
    <s v="SECTOR PRIVADO"/>
    <s v="SI"/>
    <x v="0"/>
    <s v="NO"/>
    <n v="42"/>
    <s v="No"/>
    <s v="No"/>
    <n v="182777.43"/>
    <s v="ASALARIADO"/>
    <n v="42"/>
  </r>
  <r>
    <n v="4295"/>
    <s v="MUJER"/>
    <n v="338686"/>
    <s v="ASALARIADO"/>
    <s v="SECTOR PRIVADO"/>
    <s v="SI"/>
    <x v="1"/>
    <s v="NO"/>
    <n v="33"/>
    <s v="No"/>
    <s v="No"/>
    <n v="338686"/>
    <s v="ASALARIADO"/>
    <n v="33"/>
  </r>
  <r>
    <n v="4296"/>
    <s v="HOMBRE"/>
    <n v="200000"/>
    <s v="ASALARIADO"/>
    <s v="SECTOR PRIVADO"/>
    <s v="SI"/>
    <x v="1"/>
    <s v="SI"/>
    <n v="27"/>
    <s v="No"/>
    <s v="No"/>
    <n v="200000"/>
    <s v="ASALARIADO"/>
    <n v="27"/>
  </r>
  <r>
    <n v="4297"/>
    <s v="MUJER"/>
    <n v="969577"/>
    <s v="ASALARIADO"/>
    <s v="SECTOR PUBLICO"/>
    <s v="SI"/>
    <x v="0"/>
    <s v="SI"/>
    <n v="44"/>
    <s v="No"/>
    <s v="No"/>
    <n v="969577"/>
    <s v="ASALARIADO"/>
    <n v="44"/>
  </r>
  <r>
    <n v="4298"/>
    <s v="HOMBRE"/>
    <n v="543582"/>
    <s v="ASALARIADO"/>
    <s v="SECTOR PRIVADO"/>
    <s v="SI"/>
    <x v="0"/>
    <s v="NO"/>
    <n v="49"/>
    <s v="No"/>
    <s v="No"/>
    <n v="543582"/>
    <s v="ASALARIADO"/>
    <n v="49"/>
  </r>
  <r>
    <n v="4299"/>
    <s v="MUJER"/>
    <n v="1478656"/>
    <s v="PENSIONADOS EN SU PROPIO SISTEMA"/>
    <s v="SECTOR PUBLICO"/>
    <s v="SI"/>
    <x v="0"/>
    <s v="NO"/>
    <n v="64"/>
    <s v="No"/>
    <s v="No"/>
    <n v="1478656"/>
    <s v="PENSIONADOS EN SU PROPIO SISTEMA"/>
    <n v="64"/>
  </r>
  <r>
    <n v="4300"/>
    <s v="HOMBRE"/>
    <n v="278030"/>
    <s v="CONVENIOS ESPECIALES DE TRABAJADORES INDEPENDIENTES"/>
    <s v="SECTOR PRIVADO"/>
    <s v="SI"/>
    <x v="0"/>
    <s v="NO"/>
    <n v="50"/>
    <s v="No"/>
    <s v="No"/>
    <n v="278030"/>
    <s v="CONVENIOS ESPECIALES DE TRABAJADORES INDEPENDIENTES"/>
    <n v="50"/>
  </r>
  <r>
    <n v="4301"/>
    <s v="HOMBRE"/>
    <n v="512466.67"/>
    <s v="ASALARIADO"/>
    <s v="SECTOR PRIVADO"/>
    <s v="SI"/>
    <x v="0"/>
    <s v="SI"/>
    <n v="35"/>
    <s v="No"/>
    <s v="No"/>
    <n v="512466.67"/>
    <s v="ASALARIADO"/>
    <n v="35"/>
  </r>
  <r>
    <n v="4302"/>
    <s v="HOMBRE"/>
    <n v="310124"/>
    <s v="ASEGURADO VOLUNTARIO"/>
    <s v="SECTOR PRIVADO"/>
    <s v="SI"/>
    <x v="0"/>
    <s v="NO"/>
    <n v="55"/>
    <s v="No"/>
    <s v="No"/>
    <n v="310124"/>
    <s v="ASEGURADO VOLUNTARIO"/>
    <n v="55"/>
  </r>
  <r>
    <n v="4303"/>
    <s v="HOMBRE"/>
    <n v="525436.96"/>
    <s v="ASALARIADO"/>
    <s v="SECTOR PRIVADO"/>
    <s v="SI"/>
    <x v="0"/>
    <s v="NO"/>
    <n v="33"/>
    <s v="No"/>
    <s v="No"/>
    <n v="525436.96"/>
    <s v="ASALARIADO"/>
    <n v="33"/>
  </r>
  <r>
    <n v="4304"/>
    <s v="HOMBRE"/>
    <n v="406608"/>
    <s v="ASALARIADO"/>
    <s v="SECTOR PRIVADO"/>
    <s v="SI"/>
    <x v="1"/>
    <s v="NO"/>
    <n v="52"/>
    <s v="No"/>
    <s v="No"/>
    <n v="406608"/>
    <s v="ASALARIADO"/>
    <n v="52"/>
  </r>
  <r>
    <n v="4305"/>
    <s v="HOMBRE"/>
    <n v="400000"/>
    <s v="ASALARIADO"/>
    <s v="SECTOR PRIVADO"/>
    <s v="SI"/>
    <x v="1"/>
    <s v="NO"/>
    <n v="41"/>
    <s v="No"/>
    <s v="No"/>
    <n v="400000"/>
    <s v="ASALARIADO"/>
    <n v="41"/>
  </r>
  <r>
    <n v="4306"/>
    <s v="MUJER"/>
    <n v="400398.51"/>
    <s v="ASALARIADO"/>
    <s v="SECTOR PRIVADO"/>
    <s v="SI"/>
    <x v="0"/>
    <s v="NO"/>
    <n v="26"/>
    <s v="No"/>
    <s v="No"/>
    <n v="400398.51"/>
    <s v="ASALARIADO"/>
    <n v="26"/>
  </r>
  <r>
    <n v="4307"/>
    <s v="HOMBRE"/>
    <n v="891182.29"/>
    <s v="ASALARIADO"/>
    <s v="SECTOR PUBLICO"/>
    <s v="SI"/>
    <x v="0"/>
    <s v="NO"/>
    <n v="40"/>
    <s v="No"/>
    <s v="No"/>
    <n v="891182.29"/>
    <s v="ASALARIADO"/>
    <n v="40"/>
  </r>
  <r>
    <n v="4308"/>
    <s v="MUJER"/>
    <n v="375988"/>
    <s v="CONVENIOS ESPECIALES DE TRABAJADORES INDEPENDIENTES"/>
    <s v="SECTOR PRIVADO"/>
    <s v="SI"/>
    <x v="0"/>
    <s v="NO"/>
    <n v="58"/>
    <s v="No"/>
    <s v="No"/>
    <n v="375988"/>
    <s v="CONVENIOS ESPECIALES DE TRABAJADORES INDEPENDIENTES"/>
    <n v="58"/>
  </r>
  <r>
    <n v="4309"/>
    <s v="MUJER"/>
    <n v="1108329"/>
    <s v="ASALARIADO"/>
    <s v="SECTOR PUBLICO"/>
    <s v="SI"/>
    <x v="0"/>
    <s v="SI"/>
    <n v="34"/>
    <s v="No"/>
    <s v="No"/>
    <n v="1108329"/>
    <s v="ASALARIADO"/>
    <n v="34"/>
  </r>
  <r>
    <n v="4310"/>
    <s v="MUJER"/>
    <n v="1474575.5"/>
    <s v="ASALARIADO"/>
    <s v="SECTOR PUBLICO"/>
    <s v="SI"/>
    <x v="0"/>
    <s v="NO"/>
    <n v="46"/>
    <s v="No"/>
    <s v="No"/>
    <n v="1474575.5"/>
    <s v="ASALARIADO"/>
    <n v="46"/>
  </r>
  <r>
    <n v="4311"/>
    <s v="MUJER"/>
    <n v="363711.95"/>
    <s v="ASALARIADO"/>
    <s v="SECTOR PRIVADO"/>
    <s v="SI"/>
    <x v="0"/>
    <s v="NO"/>
    <n v="30"/>
    <s v="No"/>
    <s v="No"/>
    <n v="363711.95"/>
    <s v="ASALARIADO"/>
    <n v="30"/>
  </r>
  <r>
    <n v="4312"/>
    <s v="MUJER"/>
    <n v="490637"/>
    <s v="PENSIONADOS EN SU PROPIO SISTEMA"/>
    <s v="SECTOR PUBLICO"/>
    <s v="SI"/>
    <x v="0"/>
    <s v="NO"/>
    <n v="71"/>
    <s v="No"/>
    <s v="No"/>
    <n v="490637"/>
    <s v="PENSIONADOS EN SU PROPIO SISTEMA"/>
    <n v="71"/>
  </r>
  <r>
    <n v="4313"/>
    <s v="MUJER"/>
    <n v="279111"/>
    <s v="TRABAJADOR INDEPENDIENTE"/>
    <s v="SECTOR PRIVADO"/>
    <s v="SI"/>
    <x v="0"/>
    <s v="NO"/>
    <n v="26"/>
    <s v="No"/>
    <s v="No"/>
    <n v="279111"/>
    <s v="TRABAJADOR INDEPENDIENTE"/>
    <n v="26"/>
  </r>
  <r>
    <n v="4314"/>
    <s v="MUJER"/>
    <n v="297050"/>
    <s v="ASEGURADO VOLUNTARIO"/>
    <s v="SECTOR PRIVADO"/>
    <s v="SI"/>
    <x v="0"/>
    <s v="NO"/>
    <n v="43"/>
    <s v="No"/>
    <s v="No"/>
    <n v="297050"/>
    <s v="ASEGURADO VOLUNTARIO"/>
    <n v="43"/>
  </r>
  <r>
    <n v="4315"/>
    <s v="HOMBRE"/>
    <n v="300018"/>
    <s v="TRABAJADOR INDEPENDIENTE"/>
    <s v="SECTOR PRIVADO"/>
    <s v="SI"/>
    <x v="1"/>
    <s v="SI"/>
    <n v="32"/>
    <s v="No"/>
    <s v="No"/>
    <n v="300018"/>
    <s v="TRABAJADOR INDEPENDIENTE"/>
    <n v="32"/>
  </r>
  <r>
    <n v="4316"/>
    <s v="MUJER"/>
    <n v="297046"/>
    <s v="TRABAJADOR INDEPENDIENTE"/>
    <s v="SECTOR PRIVADO"/>
    <s v="SI"/>
    <x v="1"/>
    <s v="SI"/>
    <n v="45"/>
    <s v="No"/>
    <s v="No"/>
    <n v="297046"/>
    <s v="TRABAJADOR INDEPENDIENTE"/>
    <n v="45"/>
  </r>
  <r>
    <n v="4317"/>
    <s v="MUJER"/>
    <n v="672276"/>
    <s v="ASALARIADO"/>
    <s v="SECTOR PRIVADO"/>
    <s v="SI"/>
    <x v="0"/>
    <s v="NO"/>
    <n v="25"/>
    <s v="No"/>
    <s v="No"/>
    <n v="672276"/>
    <s v="ASALARIADO"/>
    <n v="25"/>
  </r>
  <r>
    <n v="4318"/>
    <s v="HOMBRE"/>
    <n v="349737.17"/>
    <s v="ASALARIADO"/>
    <s v="SECTOR PRIVADO"/>
    <s v="SI"/>
    <x v="0"/>
    <s v="SI"/>
    <n v="26"/>
    <s v="No"/>
    <s v="No"/>
    <n v="349737.17"/>
    <s v="ASALARIADO"/>
    <n v="26"/>
  </r>
  <r>
    <n v="4319"/>
    <s v="MUJER"/>
    <n v="1584055"/>
    <s v="ASALARIADO"/>
    <s v="SECTOR PUBLICO"/>
    <s v="SI"/>
    <x v="0"/>
    <s v="NO"/>
    <n v="39"/>
    <s v="No"/>
    <s v="No"/>
    <n v="1584055"/>
    <s v="ASALARIADO"/>
    <n v="39"/>
  </r>
  <r>
    <n v="4320"/>
    <s v="MUJER"/>
    <n v="323296"/>
    <s v="ASEGURADO VOLUNTARIO"/>
    <s v="SECTOR PRIVADO"/>
    <s v="SI"/>
    <x v="0"/>
    <s v="NO"/>
    <n v="62"/>
    <s v="No"/>
    <s v="No"/>
    <n v="323296"/>
    <s v="ASEGURADO VOLUNTARIO"/>
    <n v="62"/>
  </r>
  <r>
    <n v="4321"/>
    <s v="MUJER"/>
    <n v="150000"/>
    <s v="ASALARIADO"/>
    <s v="SECTOR PRIVADO"/>
    <s v="SI"/>
    <x v="1"/>
    <s v="NO"/>
    <n v="62"/>
    <s v="No"/>
    <s v="No"/>
    <n v="150000"/>
    <s v="ASALARIADO"/>
    <n v="62"/>
  </r>
  <r>
    <n v="4322"/>
    <s v="MUJER"/>
    <n v="1155329"/>
    <s v="PENSIONADOS EN SU PROPIO SISTEMA"/>
    <s v="SECTOR PUBLICO"/>
    <s v="SI"/>
    <x v="0"/>
    <s v="NO"/>
    <n v="68"/>
    <s v="No"/>
    <s v="No"/>
    <n v="1155329"/>
    <s v="PENSIONADOS EN SU PROPIO SISTEMA"/>
    <n v="68"/>
  </r>
  <r>
    <n v="4323"/>
    <s v="HOMBRE"/>
    <n v="339164.9"/>
    <s v="ASALARIADO"/>
    <s v="SECTOR PRIVADO"/>
    <s v="SI"/>
    <x v="0"/>
    <s v="NO"/>
    <n v="49"/>
    <s v="No"/>
    <s v="No"/>
    <n v="339164.9"/>
    <s v="ASALARIADO"/>
    <n v="49"/>
  </r>
  <r>
    <n v="4324"/>
    <s v="HOMBRE"/>
    <n v="690000"/>
    <s v="ASALARIADO"/>
    <s v="SECTOR PRIVADO"/>
    <s v="SI"/>
    <x v="0"/>
    <s v="NO"/>
    <n v="24"/>
    <s v="No"/>
    <s v="No"/>
    <n v="690000"/>
    <s v="ASALARIADO"/>
    <n v="24"/>
  </r>
  <r>
    <n v="4325"/>
    <s v="MUJER"/>
    <n v="506617.9"/>
    <s v="ASALARIADO"/>
    <s v="SECTOR PUBLICO"/>
    <s v="SI"/>
    <x v="0"/>
    <s v="NO"/>
    <n v="41"/>
    <s v="No"/>
    <s v="No"/>
    <n v="506617.9"/>
    <s v="ASALARIADO"/>
    <n v="41"/>
  </r>
  <r>
    <n v="4326"/>
    <s v="MUJER"/>
    <n v="443270"/>
    <s v="ASALARIADO"/>
    <s v="SECTOR PRIVADO"/>
    <s v="SI"/>
    <x v="0"/>
    <s v="NO"/>
    <n v="43"/>
    <s v="No"/>
    <s v="No"/>
    <n v="443270"/>
    <s v="ASALARIADO"/>
    <n v="43"/>
  </r>
  <r>
    <n v="4327"/>
    <s v="HOMBRE"/>
    <n v="963090"/>
    <s v="ASALARIADO"/>
    <s v="SECTOR PUBLICO"/>
    <s v="SI"/>
    <x v="0"/>
    <s v="NO"/>
    <n v="50"/>
    <s v="No"/>
    <s v="No"/>
    <n v="963090"/>
    <s v="ASALARIADO"/>
    <n v="50"/>
  </r>
  <r>
    <n v="4328"/>
    <s v="MUJER"/>
    <n v="512500"/>
    <s v="ASALARIADO"/>
    <s v="SECTOR PRIVADO"/>
    <s v="SI"/>
    <x v="0"/>
    <s v="NO"/>
    <n v="25"/>
    <s v="No"/>
    <s v="No"/>
    <n v="512500"/>
    <s v="ASALARIADO"/>
    <n v="25"/>
  </r>
  <r>
    <n v="4329"/>
    <s v="HOMBRE"/>
    <n v="2100000"/>
    <s v="ASALARIADO"/>
    <s v="SECTOR PRIVADO"/>
    <s v="SI"/>
    <x v="0"/>
    <s v="NO"/>
    <n v="32"/>
    <s v="No"/>
    <s v="No"/>
    <n v="2100000"/>
    <s v="ASALARIADO"/>
    <n v="32"/>
  </r>
  <r>
    <n v="4330"/>
    <s v="HOMBRE"/>
    <n v="452438"/>
    <s v="TRABAJADOR INDEPENDIENTE"/>
    <s v="SECTOR PRIVADO"/>
    <s v="SI"/>
    <x v="0"/>
    <s v="NO"/>
    <n v="63"/>
    <s v="No"/>
    <s v="No"/>
    <n v="452438"/>
    <s v="TRABAJADOR INDEPENDIENTE"/>
    <n v="63"/>
  </r>
  <r>
    <n v="4331"/>
    <s v="HOMBRE"/>
    <n v="2190092.7000000002"/>
    <s v="ASALARIADO"/>
    <s v="SECTOR PUBLICO"/>
    <s v="SI"/>
    <x v="0"/>
    <s v="NO"/>
    <n v="42"/>
    <s v="No"/>
    <s v="No"/>
    <n v="2190092.7000000002"/>
    <s v="ASALARIADO"/>
    <n v="42"/>
  </r>
  <r>
    <n v="4332"/>
    <s v="HOMBRE"/>
    <n v="772533.23"/>
    <s v="ASALARIADO"/>
    <s v="SECTOR PRIVADO"/>
    <s v="SI"/>
    <x v="0"/>
    <s v="NO"/>
    <n v="48"/>
    <s v="No"/>
    <s v="No"/>
    <n v="772533.23"/>
    <s v="ASALARIADO"/>
    <n v="48"/>
  </r>
  <r>
    <n v="4333"/>
    <s v="HOMBRE"/>
    <n v="378261"/>
    <s v="PENSIONADOS EN SU PROPIO SISTEMA"/>
    <s v="SECTOR PUBLICO"/>
    <s v="SI"/>
    <x v="0"/>
    <s v="NO"/>
    <n v="21"/>
    <s v="No"/>
    <s v="No"/>
    <n v="378261"/>
    <s v="PENSIONADOS EN SU PROPIO SISTEMA"/>
    <n v="21"/>
  </r>
  <r>
    <n v="4334"/>
    <s v="MUJER"/>
    <n v="9437618.4600000009"/>
    <s v="ASALARIADO"/>
    <s v="SECTOR PRIVADO"/>
    <s v="SI"/>
    <x v="0"/>
    <s v="NO"/>
    <n v="37"/>
    <s v="Atípico"/>
    <s v="No"/>
    <n v="9437618.4600000009"/>
    <s v="ASALARIADO"/>
    <n v="37"/>
  </r>
  <r>
    <n v="4335"/>
    <s v="HOMBRE"/>
    <n v="208220.83"/>
    <s v="ASALARIADO"/>
    <s v="SECTOR PRIVADO"/>
    <s v="SI"/>
    <x v="1"/>
    <s v="NO"/>
    <n v="54"/>
    <s v="No"/>
    <s v="No"/>
    <n v="208220.83"/>
    <s v="ASALARIADO"/>
    <n v="54"/>
  </r>
  <r>
    <n v="4336"/>
    <s v="MUJER"/>
    <n v="423276.21"/>
    <s v="ASALARIADO"/>
    <s v="SECTOR PRIVADO"/>
    <s v="SI"/>
    <x v="0"/>
    <s v="NO"/>
    <n v="18"/>
    <s v="No"/>
    <s v="No"/>
    <n v="423276.21"/>
    <s v="ASALARIADO"/>
    <n v="18"/>
  </r>
  <r>
    <n v="4337"/>
    <s v="MUJER"/>
    <n v="179230"/>
    <s v="ASALARIADO"/>
    <s v="SECTOR PRIVADO"/>
    <s v="SI"/>
    <x v="0"/>
    <s v="NO"/>
    <n v="43"/>
    <s v="No"/>
    <s v="No"/>
    <n v="179230"/>
    <s v="ASALARIADO"/>
    <n v="43"/>
  </r>
  <r>
    <n v="4338"/>
    <s v="MUJER"/>
    <n v="356455"/>
    <s v="TRABAJADOR INDEPENDIENTE"/>
    <s v="SECTOR PRIVADO"/>
    <s v="SI"/>
    <x v="0"/>
    <s v="SI"/>
    <n v="47"/>
    <s v="No"/>
    <s v="No"/>
    <n v="356455"/>
    <s v="TRABAJADOR INDEPENDIENTE"/>
    <n v="47"/>
  </r>
  <r>
    <n v="4339"/>
    <s v="MUJER"/>
    <n v="729260.25"/>
    <s v="ASALARIADO"/>
    <s v="SECTOR PRIVADO"/>
    <s v="SI"/>
    <x v="0"/>
    <s v="NO"/>
    <n v="28"/>
    <s v="No"/>
    <s v="No"/>
    <n v="729260.25"/>
    <s v="ASALARIADO"/>
    <n v="28"/>
  </r>
  <r>
    <n v="4340"/>
    <s v="HOMBRE"/>
    <n v="514804"/>
    <s v="TRABAJADOR INDEPENDIENTE"/>
    <s v="SECTOR PRIVADO"/>
    <s v="SI"/>
    <x v="1"/>
    <s v="SI"/>
    <n v="34"/>
    <s v="No"/>
    <s v="No"/>
    <n v="514804"/>
    <s v="TRABAJADOR INDEPENDIENTE"/>
    <n v="34"/>
  </r>
  <r>
    <n v="4341"/>
    <s v="HOMBRE"/>
    <n v="460000"/>
    <s v="ASALARIADO"/>
    <s v="SECTOR PRIVADO"/>
    <s v="SI"/>
    <x v="0"/>
    <s v="SI"/>
    <n v="25"/>
    <s v="No"/>
    <s v="No"/>
    <n v="460000"/>
    <s v="ASALARIADO"/>
    <n v="25"/>
  </r>
  <r>
    <n v="4342"/>
    <s v="HOMBRE"/>
    <n v="2012772"/>
    <s v="ASALARIADO"/>
    <s v="SECTOR PUBLICO"/>
    <s v="SI"/>
    <x v="0"/>
    <s v="NO"/>
    <n v="43"/>
    <s v="No"/>
    <s v="No"/>
    <n v="2012772"/>
    <s v="ASALARIADO"/>
    <n v="43"/>
  </r>
  <r>
    <n v="4343"/>
    <s v="MUJER"/>
    <n v="504535"/>
    <s v="ASALARIADO"/>
    <s v="SECTOR PRIVADO"/>
    <s v="SI"/>
    <x v="0"/>
    <s v="NO"/>
    <n v="59"/>
    <s v="No"/>
    <s v="No"/>
    <n v="504535"/>
    <s v="ASALARIADO"/>
    <n v="59"/>
  </r>
  <r>
    <n v="4344"/>
    <s v="MUJER"/>
    <n v="900088.68"/>
    <s v="ASALARIADO"/>
    <s v="SECTOR PUBLICO"/>
    <s v="SI"/>
    <x v="0"/>
    <s v="NO"/>
    <n v="62"/>
    <s v="No"/>
    <s v="No"/>
    <n v="900088.68"/>
    <s v="ASALARIADO"/>
    <n v="62"/>
  </r>
  <r>
    <n v="4345"/>
    <s v="HOMBRE"/>
    <n v="430000"/>
    <s v="ASALARIADO"/>
    <s v="SECTOR PRIVADO"/>
    <s v="SI"/>
    <x v="0"/>
    <s v="NO"/>
    <n v="21"/>
    <s v="No"/>
    <s v="No"/>
    <n v="430000"/>
    <s v="ASALARIADO"/>
    <n v="21"/>
  </r>
  <r>
    <n v="4346"/>
    <s v="MUJER"/>
    <n v="314416.67"/>
    <s v="ASALARIADO"/>
    <s v="SECTOR PRIVADO"/>
    <s v="SI"/>
    <x v="0"/>
    <s v="NO"/>
    <n v="21"/>
    <s v="No"/>
    <s v="No"/>
    <n v="314416.67"/>
    <s v="ASALARIADO"/>
    <n v="21"/>
  </r>
  <r>
    <n v="4347"/>
    <s v="HOMBRE"/>
    <n v="3057059.8"/>
    <s v="ASALARIADO"/>
    <s v="SECTOR PUBLICO"/>
    <s v="SI"/>
    <x v="0"/>
    <s v="NO"/>
    <n v="46"/>
    <s v="Atípico"/>
    <s v="No"/>
    <n v="3057059.8"/>
    <s v="ASALARIADO"/>
    <n v="46"/>
  </r>
  <r>
    <n v="4348"/>
    <s v="HOMBRE"/>
    <n v="364892"/>
    <s v="ASALARIADO"/>
    <s v="SECTOR PUBLICO"/>
    <s v="SI"/>
    <x v="0"/>
    <s v="NO"/>
    <n v="55"/>
    <s v="No"/>
    <s v="No"/>
    <n v="364892"/>
    <s v="ASALARIADO"/>
    <n v="55"/>
  </r>
  <r>
    <n v="4349"/>
    <s v="HOMBRE"/>
    <n v="138475"/>
    <s v="ASALARIADO"/>
    <s v="SECTOR PRIVADO"/>
    <s v="SI"/>
    <x v="1"/>
    <s v="NO"/>
    <n v="21"/>
    <s v="No"/>
    <s v="No"/>
    <n v="138475"/>
    <s v="ASALARIADO"/>
    <n v="21"/>
  </r>
  <r>
    <n v="4350"/>
    <s v="HOMBRE"/>
    <n v="687800"/>
    <s v="ASALARIADO"/>
    <s v="SECTOR PRIVADO"/>
    <s v="SI"/>
    <x v="0"/>
    <s v="NO"/>
    <n v="57"/>
    <s v="No"/>
    <s v="No"/>
    <n v="687800"/>
    <s v="ASALARIADO"/>
    <n v="57"/>
  </r>
  <r>
    <n v="4351"/>
    <s v="HOMBRE"/>
    <n v="728392"/>
    <s v="ASALARIADO"/>
    <s v="SECTOR PRIVADO"/>
    <s v="SI"/>
    <x v="0"/>
    <s v="NO"/>
    <n v="53"/>
    <s v="No"/>
    <s v="No"/>
    <n v="728392"/>
    <s v="ASALARIADO"/>
    <n v="53"/>
  </r>
  <r>
    <n v="4352"/>
    <s v="MUJER"/>
    <n v="2922222.6"/>
    <s v="ASALARIADO"/>
    <s v="SECTOR PUBLICO"/>
    <s v="SI"/>
    <x v="0"/>
    <s v="NO"/>
    <n v="57"/>
    <s v="Atípico"/>
    <s v="No"/>
    <n v="2922222.6"/>
    <s v="ASALARIADO"/>
    <n v="57"/>
  </r>
  <r>
    <n v="4353"/>
    <s v="HOMBRE"/>
    <n v="451422"/>
    <s v="ASALARIADO"/>
    <s v="SECTOR PRIVADO"/>
    <s v="SI"/>
    <x v="0"/>
    <s v="NO"/>
    <n v="48"/>
    <s v="No"/>
    <s v="No"/>
    <n v="451422"/>
    <s v="ASALARIADO"/>
    <n v="48"/>
  </r>
  <r>
    <n v="4354"/>
    <s v="MUJER"/>
    <n v="381331"/>
    <s v="ASALARIADO"/>
    <s v="SECTOR PRIVADO"/>
    <s v="SI"/>
    <x v="1"/>
    <s v="NO"/>
    <n v="33"/>
    <s v="No"/>
    <s v="No"/>
    <n v="381331"/>
    <s v="ASALARIADO"/>
    <n v="33"/>
  </r>
  <r>
    <n v="4355"/>
    <s v="MUJER"/>
    <n v="369600"/>
    <s v="ASALARIADO"/>
    <s v="SECTOR PRIVADO"/>
    <s v="SI"/>
    <x v="0"/>
    <s v="NO"/>
    <n v="32"/>
    <s v="No"/>
    <s v="No"/>
    <n v="369600"/>
    <s v="ASALARIADO"/>
    <n v="32"/>
  </r>
  <r>
    <n v="4356"/>
    <s v="MUJER"/>
    <n v="587278"/>
    <s v="PENSIONADOS EN SU PROPIO SISTEMA"/>
    <s v="SECTOR PUBLICO"/>
    <s v="SI"/>
    <x v="0"/>
    <s v="NO"/>
    <n v="68"/>
    <s v="No"/>
    <s v="No"/>
    <n v="587278"/>
    <s v="PENSIONADOS EN SU PROPIO SISTEMA"/>
    <n v="68"/>
  </r>
  <r>
    <n v="4357"/>
    <s v="HOMBRE"/>
    <n v="585255"/>
    <s v="ASALARIADO"/>
    <s v="SECTOR PRIVADO"/>
    <s v="SI"/>
    <x v="0"/>
    <s v="NO"/>
    <n v="27"/>
    <s v="No"/>
    <s v="No"/>
    <n v="585255"/>
    <s v="ASALARIADO"/>
    <n v="27"/>
  </r>
  <r>
    <n v="4358"/>
    <s v="HOMBRE"/>
    <n v="301948"/>
    <s v="CONVENIOS ESPECIALES DE TRABAJADORES INDEPENDIENTES"/>
    <s v="SECTOR PRIVADO"/>
    <s v="SI"/>
    <x v="0"/>
    <s v="NO"/>
    <n v="63"/>
    <s v="No"/>
    <s v="No"/>
    <n v="301948"/>
    <s v="CONVENIOS ESPECIALES DE TRABAJADORES INDEPENDIENTES"/>
    <n v="63"/>
  </r>
  <r>
    <n v="4359"/>
    <s v="HOMBRE"/>
    <n v="1100000"/>
    <s v="ASALARIADO"/>
    <s v="SECTOR PRIVADO"/>
    <s v="SI"/>
    <x v="0"/>
    <s v="NO"/>
    <n v="34"/>
    <s v="No"/>
    <s v="No"/>
    <n v="1100000"/>
    <s v="ASALARIADO"/>
    <n v="34"/>
  </r>
  <r>
    <n v="4360"/>
    <s v="MUJER"/>
    <n v="297046"/>
    <s v="ASEGURADO VOLUNTARIO"/>
    <s v="SECTOR PRIVADO"/>
    <s v="SI"/>
    <x v="0"/>
    <s v="SI"/>
    <n v="24"/>
    <s v="No"/>
    <s v="No"/>
    <n v="297046"/>
    <s v="ASEGURADO VOLUNTARIO"/>
    <n v="24"/>
  </r>
  <r>
    <n v="4361"/>
    <s v="MUJER"/>
    <n v="380000"/>
    <s v="ASALARIADO"/>
    <s v="SECTOR PRIVADO"/>
    <s v="SI"/>
    <x v="0"/>
    <s v="SI"/>
    <n v="44"/>
    <s v="No"/>
    <s v="No"/>
    <n v="380000"/>
    <s v="ASALARIADO"/>
    <n v="44"/>
  </r>
  <r>
    <n v="4362"/>
    <s v="HOMBRE"/>
    <n v="297046"/>
    <s v="TRABAJADOR INDEPENDIENTE"/>
    <s v="SECTOR PRIVADO"/>
    <s v="SI"/>
    <x v="0"/>
    <s v="SI"/>
    <n v="25"/>
    <s v="No"/>
    <s v="No"/>
    <n v="297046"/>
    <s v="TRABAJADOR INDEPENDIENTE"/>
    <n v="25"/>
  </r>
  <r>
    <n v="4363"/>
    <s v="MUJER"/>
    <n v="1277622"/>
    <s v="ASALARIADO"/>
    <s v="SECTOR PUBLICO"/>
    <s v="SI"/>
    <x v="0"/>
    <s v="SI"/>
    <n v="48"/>
    <s v="No"/>
    <s v="No"/>
    <n v="1277622"/>
    <s v="ASALARIADO"/>
    <n v="48"/>
  </r>
  <r>
    <n v="4364"/>
    <s v="HOMBRE"/>
    <n v="450000"/>
    <s v="ASALARIADO"/>
    <s v="SECTOR PRIVADO"/>
    <s v="SI"/>
    <x v="0"/>
    <s v="SI"/>
    <n v="28"/>
    <s v="No"/>
    <s v="No"/>
    <n v="450000"/>
    <s v="ASALARIADO"/>
    <n v="28"/>
  </r>
  <r>
    <n v="4365"/>
    <s v="HOMBRE"/>
    <n v="300018"/>
    <s v="ASEGURADO VOLUNTARIO"/>
    <s v="SECTOR PRIVADO"/>
    <s v="SI"/>
    <x v="0"/>
    <s v="SI"/>
    <n v="90"/>
    <s v="No"/>
    <s v="No"/>
    <n v="300018"/>
    <s v="ASEGURADO VOLUNTARIO"/>
    <n v="90"/>
  </r>
  <r>
    <n v="4366"/>
    <s v="HOMBRE"/>
    <n v="969375"/>
    <s v="ASALARIADO"/>
    <s v="SECTOR PRIVADO"/>
    <s v="SI"/>
    <x v="1"/>
    <s v="NO"/>
    <n v="53"/>
    <s v="No"/>
    <s v="No"/>
    <n v="969375"/>
    <s v="ASALARIADO"/>
    <n v="53"/>
  </r>
  <r>
    <n v="4367"/>
    <s v="MUJER"/>
    <n v="1464318"/>
    <s v="ASALARIADO"/>
    <s v="SECTOR PUBLICO"/>
    <s v="SI"/>
    <x v="0"/>
    <s v="NO"/>
    <n v="55"/>
    <s v="No"/>
    <s v="No"/>
    <n v="1464318"/>
    <s v="ASALARIADO"/>
    <n v="55"/>
  </r>
  <r>
    <n v="4368"/>
    <s v="HOMBRE"/>
    <n v="127335.61"/>
    <s v="PENSIONADOS EN SU PROPIO SISTEMA"/>
    <s v="SECTOR PUBLICO"/>
    <s v="SI"/>
    <x v="0"/>
    <s v="NO"/>
    <n v="70"/>
    <s v="No"/>
    <s v="No"/>
    <n v="127335.61"/>
    <s v="PENSIONADOS EN SU PROPIO SISTEMA"/>
    <n v="70"/>
  </r>
  <r>
    <n v="4369"/>
    <s v="MUJER"/>
    <n v="355899.18"/>
    <s v="PENSIONADOS EN SU PROPIO SISTEMA"/>
    <s v="SECTOR PUBLICO"/>
    <s v="SI"/>
    <x v="0"/>
    <s v="NO"/>
    <n v="17"/>
    <s v="No"/>
    <s v="No"/>
    <n v="355899.18"/>
    <s v="PENSIONADOS EN SU PROPIO SISTEMA"/>
    <n v="17"/>
  </r>
  <r>
    <n v="4370"/>
    <s v="HOMBRE"/>
    <n v="760293.64"/>
    <s v="ASALARIADO"/>
    <s v="SECTOR PRIVADO"/>
    <s v="SI"/>
    <x v="1"/>
    <s v="NO"/>
    <n v="57"/>
    <s v="No"/>
    <s v="No"/>
    <n v="760293.64"/>
    <s v="ASALARIADO"/>
    <n v="57"/>
  </r>
  <r>
    <n v="4371"/>
    <s v="MUJER"/>
    <n v="902500"/>
    <s v="ASALARIADO"/>
    <s v="SECTOR PRIVADO"/>
    <s v="SI"/>
    <x v="0"/>
    <s v="NO"/>
    <n v="27"/>
    <s v="No"/>
    <s v="No"/>
    <n v="902500"/>
    <s v="ASALARIADO"/>
    <n v="27"/>
  </r>
  <r>
    <n v="4372"/>
    <s v="MUJER"/>
    <n v="346500"/>
    <s v="ASALARIADO"/>
    <s v="SECTOR PRIVADO"/>
    <s v="SI"/>
    <x v="0"/>
    <s v="NO"/>
    <n v="45"/>
    <s v="No"/>
    <s v="No"/>
    <n v="346500"/>
    <s v="ASALARIADO"/>
    <n v="45"/>
  </r>
  <r>
    <n v="4373"/>
    <s v="HOMBRE"/>
    <n v="343000"/>
    <s v="ASALARIADO"/>
    <s v="SECTOR PRIVADO"/>
    <s v="SI"/>
    <x v="0"/>
    <s v="NO"/>
    <n v="51"/>
    <s v="No"/>
    <s v="No"/>
    <n v="343000"/>
    <s v="ASALARIADO"/>
    <n v="51"/>
  </r>
  <r>
    <n v="4374"/>
    <s v="HOMBRE"/>
    <n v="297502"/>
    <s v="TRABAJADOR INDEPENDIENTE"/>
    <s v="SECTOR PRIVADO"/>
    <s v="SI"/>
    <x v="0"/>
    <s v="NO"/>
    <n v="63"/>
    <s v="No"/>
    <s v="No"/>
    <n v="297502"/>
    <s v="TRABAJADOR INDEPENDIENTE"/>
    <n v="63"/>
  </r>
  <r>
    <n v="4375"/>
    <s v="MUJER"/>
    <n v="315617"/>
    <s v="ASEGURADO VOLUNTARIO"/>
    <s v="SECTOR PRIVADO"/>
    <s v="SI"/>
    <x v="1"/>
    <s v="NO"/>
    <n v="60"/>
    <s v="No"/>
    <s v="No"/>
    <n v="315617"/>
    <s v="ASEGURADO VOLUNTARIO"/>
    <n v="60"/>
  </r>
  <r>
    <n v="4376"/>
    <s v="HOMBRE"/>
    <n v="100000"/>
    <s v="ASALARIADO"/>
    <s v="SECTOR PRIVADO"/>
    <s v="SI"/>
    <x v="0"/>
    <s v="SI"/>
    <n v="37"/>
    <s v="No"/>
    <s v="No"/>
    <n v="100000"/>
    <s v="ASALARIADO"/>
    <n v="37"/>
  </r>
  <r>
    <n v="4377"/>
    <s v="HOMBRE"/>
    <n v="100000"/>
    <s v="ASALARIADO"/>
    <s v="SECTOR PRIVADO"/>
    <s v="SI"/>
    <x v="1"/>
    <s v="SI"/>
    <n v="36"/>
    <s v="No"/>
    <s v="No"/>
    <n v="100000"/>
    <s v="ASALARIADO"/>
    <n v="36"/>
  </r>
  <r>
    <n v="4378"/>
    <s v="MUJER"/>
    <n v="292533.03999999998"/>
    <s v="ASALARIADO"/>
    <s v="SECTOR PUBLICO"/>
    <s v="SI"/>
    <x v="0"/>
    <s v="NO"/>
    <n v="25"/>
    <s v="No"/>
    <s v="No"/>
    <n v="292533.03999999998"/>
    <s v="ASALARIADO"/>
    <n v="25"/>
  </r>
  <r>
    <n v="4379"/>
    <s v="MUJER"/>
    <n v="297046"/>
    <s v="ASEGURADO VOLUNTARIO"/>
    <s v="SECTOR PRIVADO"/>
    <s v="SI"/>
    <x v="0"/>
    <s v="NO"/>
    <n v="55"/>
    <s v="No"/>
    <s v="No"/>
    <n v="297046"/>
    <s v="ASEGURADO VOLUNTARIO"/>
    <n v="55"/>
  </r>
  <r>
    <n v="4380"/>
    <s v="HOMBRE"/>
    <n v="382136"/>
    <s v="TRABAJADOR INDEPENDIENTE"/>
    <s v="SECTOR PRIVADO"/>
    <s v="SI"/>
    <x v="0"/>
    <s v="SI"/>
    <n v="63"/>
    <s v="No"/>
    <s v="No"/>
    <n v="382136"/>
    <s v="TRABAJADOR INDEPENDIENTE"/>
    <n v="63"/>
  </r>
  <r>
    <n v="4381"/>
    <s v="HOMBRE"/>
    <n v="48857.39"/>
    <s v="ASALARIADO"/>
    <s v="SECTOR PRIVADO"/>
    <s v="SI"/>
    <x v="0"/>
    <s v="NO"/>
    <n v="41"/>
    <s v="No"/>
    <s v="No"/>
    <n v="48857.39"/>
    <s v="ASALARIADO"/>
    <n v="41"/>
  </r>
  <r>
    <n v="4382"/>
    <s v="MUJER"/>
    <n v="550000"/>
    <s v="ASALARIADO"/>
    <s v="SECTOR PRIVADO"/>
    <s v="SI"/>
    <x v="0"/>
    <s v="NO"/>
    <n v="27"/>
    <s v="No"/>
    <s v="No"/>
    <n v="550000"/>
    <s v="ASALARIADO"/>
    <n v="27"/>
  </r>
  <r>
    <n v="4383"/>
    <s v="MUJER"/>
    <n v="1843614"/>
    <s v="ASALARIADO"/>
    <s v="SECTOR PUBLICO"/>
    <s v="SI"/>
    <x v="0"/>
    <s v="NO"/>
    <n v="59"/>
    <s v="No"/>
    <s v="No"/>
    <n v="1843614"/>
    <s v="ASALARIADO"/>
    <n v="59"/>
  </r>
  <r>
    <n v="4384"/>
    <s v="HOMBRE"/>
    <n v="547158"/>
    <s v="ASALARIADO"/>
    <s v="SECTOR PUBLICO"/>
    <s v="SI"/>
    <x v="0"/>
    <s v="SI"/>
    <n v="22"/>
    <s v="No"/>
    <s v="No"/>
    <n v="547158"/>
    <s v="ASALARIADO"/>
    <n v="22"/>
  </r>
  <r>
    <n v="4385"/>
    <s v="MUJER"/>
    <n v="1482847"/>
    <s v="ASALARIADO"/>
    <s v="SECTOR PUBLICO"/>
    <s v="SI"/>
    <x v="0"/>
    <s v="SI"/>
    <n v="29"/>
    <s v="No"/>
    <s v="No"/>
    <n v="1482847"/>
    <s v="ASALARIADO"/>
    <n v="29"/>
  </r>
  <r>
    <n v="4386"/>
    <s v="MUJER"/>
    <n v="927503.14"/>
    <s v="ASALARIADO"/>
    <s v="SECTOR PRIVADO"/>
    <s v="SI"/>
    <x v="0"/>
    <s v="NO"/>
    <n v="50"/>
    <s v="No"/>
    <s v="No"/>
    <n v="927503.14"/>
    <s v="ASALARIADO"/>
    <n v="50"/>
  </r>
  <r>
    <n v="4387"/>
    <s v="HOMBRE"/>
    <n v="299647"/>
    <s v="TRABAJADOR INDEPENDIENTE"/>
    <s v="SECTOR PRIVADO"/>
    <s v="SI"/>
    <x v="0"/>
    <s v="SI"/>
    <n v="36"/>
    <s v="No"/>
    <s v="No"/>
    <n v="299647"/>
    <s v="TRABAJADOR INDEPENDIENTE"/>
    <n v="36"/>
  </r>
  <r>
    <n v="4388"/>
    <s v="HOMBRE"/>
    <n v="967077"/>
    <s v="ASALARIADO"/>
    <s v="SECTOR PUBLICO"/>
    <s v="SI"/>
    <x v="0"/>
    <s v="NO"/>
    <n v="53"/>
    <s v="No"/>
    <s v="No"/>
    <n v="967077"/>
    <s v="ASALARIADO"/>
    <n v="53"/>
  </r>
  <r>
    <n v="4389"/>
    <s v="HOMBRE"/>
    <n v="326749"/>
    <s v="TRABAJADOR INDEPENDIENTE"/>
    <s v="SECTOR PRIVADO"/>
    <s v="SI"/>
    <x v="0"/>
    <s v="SI"/>
    <n v="54"/>
    <s v="No"/>
    <s v="No"/>
    <n v="326749"/>
    <s v="TRABAJADOR INDEPENDIENTE"/>
    <n v="54"/>
  </r>
  <r>
    <n v="4390"/>
    <s v="HOMBRE"/>
    <n v="5122871.99"/>
    <s v="ASALARIADO"/>
    <s v="SECTOR PUBLICO"/>
    <s v="SI"/>
    <x v="0"/>
    <s v="NO"/>
    <n v="47"/>
    <s v="Atípico"/>
    <s v="No"/>
    <n v="5122871.99"/>
    <s v="ASALARIADO"/>
    <n v="47"/>
  </r>
  <r>
    <n v="4391"/>
    <s v="MUJER"/>
    <n v="530434.05000000005"/>
    <s v="ASALARIADO"/>
    <s v="SECTOR PRIVADO"/>
    <s v="SI"/>
    <x v="0"/>
    <s v="NO"/>
    <n v="25"/>
    <s v="No"/>
    <s v="No"/>
    <n v="530434.05000000005"/>
    <s v="ASALARIADO"/>
    <n v="25"/>
  </r>
  <r>
    <n v="4392"/>
    <s v="HOMBRE"/>
    <n v="182182"/>
    <s v="ASALARIADO"/>
    <s v="SECTOR PRIVADO"/>
    <s v="SI"/>
    <x v="0"/>
    <s v="NO"/>
    <n v="26"/>
    <s v="No"/>
    <s v="No"/>
    <n v="182182"/>
    <s v="ASALARIADO"/>
    <n v="26"/>
  </r>
  <r>
    <n v="4393"/>
    <s v="HOMBRE"/>
    <n v="278030.99"/>
    <s v="CONVENIOS ESPECIALES DE TRABAJADORES INDEPENDIENTES"/>
    <s v="SECTOR PRIVADO"/>
    <s v="SI"/>
    <x v="0"/>
    <s v="NO"/>
    <n v="27"/>
    <s v="No"/>
    <s v="No"/>
    <n v="278030.99"/>
    <s v="CONVENIOS ESPECIALES DE TRABAJADORES INDEPENDIENTES"/>
    <n v="27"/>
  </r>
  <r>
    <n v="4394"/>
    <s v="MUJER"/>
    <n v="302470"/>
    <s v="ASEGURADO VOLUNTARIO"/>
    <s v="SECTOR PRIVADO"/>
    <s v="SI"/>
    <x v="0"/>
    <s v="NO"/>
    <n v="54"/>
    <s v="No"/>
    <s v="No"/>
    <n v="302470"/>
    <s v="ASEGURADO VOLUNTARIO"/>
    <n v="54"/>
  </r>
  <r>
    <n v="4395"/>
    <s v="HOMBRE"/>
    <n v="347719.55"/>
    <s v="ASALARIADO"/>
    <s v="SECTOR PRIVADO"/>
    <s v="SI"/>
    <x v="0"/>
    <s v="NO"/>
    <n v="19"/>
    <s v="No"/>
    <s v="No"/>
    <n v="347719.55"/>
    <s v="ASALARIADO"/>
    <n v="19"/>
  </r>
  <r>
    <n v="4396"/>
    <s v="HOMBRE"/>
    <n v="312000"/>
    <s v="ASALARIADO"/>
    <s v="SECTOR PRIVADO"/>
    <s v="SI"/>
    <x v="0"/>
    <s v="SI"/>
    <n v="64"/>
    <s v="No"/>
    <s v="No"/>
    <n v="312000"/>
    <s v="ASALARIADO"/>
    <n v="64"/>
  </r>
  <r>
    <n v="4397"/>
    <s v="HOMBRE"/>
    <n v="310124"/>
    <s v="TRABAJADOR INDEPENDIENTE"/>
    <s v="SECTOR PRIVADO"/>
    <s v="SI"/>
    <x v="0"/>
    <s v="NO"/>
    <n v="43"/>
    <s v="No"/>
    <s v="No"/>
    <n v="310124"/>
    <s v="TRABAJADOR INDEPENDIENTE"/>
    <n v="43"/>
  </r>
  <r>
    <n v="4398"/>
    <s v="MUJER"/>
    <n v="297046"/>
    <s v="TRABAJADOR INDEPENDIENTE"/>
    <s v="SECTOR PRIVADO"/>
    <s v="SI"/>
    <x v="0"/>
    <s v="NO"/>
    <n v="27"/>
    <s v="No"/>
    <s v="No"/>
    <n v="297046"/>
    <s v="TRABAJADOR INDEPENDIENTE"/>
    <n v="27"/>
  </r>
  <r>
    <n v="4399"/>
    <s v="HOMBRE"/>
    <n v="403776"/>
    <s v="ASALARIADO"/>
    <s v="SECTOR PRIVADO"/>
    <s v="SI"/>
    <x v="0"/>
    <s v="NO"/>
    <n v="23"/>
    <s v="No"/>
    <s v="No"/>
    <n v="403776"/>
    <s v="ASALARIADO"/>
    <n v="23"/>
  </r>
  <r>
    <n v="4400"/>
    <s v="MUJER"/>
    <n v="1101203"/>
    <s v="ASALARIADO"/>
    <s v="SECTOR PUBLICO"/>
    <s v="SI"/>
    <x v="0"/>
    <s v="NO"/>
    <n v="28"/>
    <s v="No"/>
    <s v="No"/>
    <n v="1101203"/>
    <s v="ASALARIADO"/>
    <n v="28"/>
  </r>
  <r>
    <n v="4401"/>
    <s v="HOMBRE"/>
    <n v="615017.5"/>
    <s v="ASALARIADO"/>
    <s v="SECTOR PUBLICO"/>
    <s v="SI"/>
    <x v="0"/>
    <s v="NO"/>
    <n v="44"/>
    <s v="No"/>
    <s v="No"/>
    <n v="615017.5"/>
    <s v="ASALARIADO"/>
    <n v="44"/>
  </r>
  <r>
    <n v="4402"/>
    <s v="MUJER"/>
    <n v="639148"/>
    <s v="ASEGURADO VOLUNTARIO"/>
    <s v="SECTOR PRIVADO"/>
    <s v="SI"/>
    <x v="1"/>
    <s v="NO"/>
    <n v="66"/>
    <s v="No"/>
    <s v="No"/>
    <n v="639148"/>
    <s v="ASEGURADO VOLUNTARIO"/>
    <n v="66"/>
  </r>
  <r>
    <n v="4403"/>
    <s v="HOMBRE"/>
    <n v="297046"/>
    <s v="ASEGURADO VOLUNTARIO"/>
    <s v="SECTOR PRIVADO"/>
    <s v="SI"/>
    <x v="1"/>
    <s v="NO"/>
    <n v="50"/>
    <s v="No"/>
    <s v="No"/>
    <n v="297046"/>
    <s v="ASEGURADO VOLUNTARIO"/>
    <n v="50"/>
  </r>
  <r>
    <n v="4404"/>
    <s v="MUJER"/>
    <n v="150000"/>
    <s v="ASALARIADO"/>
    <s v="SECTOR PRIVADO"/>
    <s v="SI"/>
    <x v="0"/>
    <s v="NO"/>
    <n v="32"/>
    <s v="No"/>
    <s v="No"/>
    <n v="150000"/>
    <s v="ASALARIADO"/>
    <n v="32"/>
  </r>
  <r>
    <n v="4405"/>
    <s v="HOMBRE"/>
    <n v="360960"/>
    <s v="ASALARIADO"/>
    <s v="SECTOR PRIVADO"/>
    <s v="SI"/>
    <x v="0"/>
    <s v="NO"/>
    <n v="38"/>
    <s v="No"/>
    <s v="No"/>
    <n v="360960"/>
    <s v="ASALARIADO"/>
    <n v="38"/>
  </r>
  <r>
    <n v="4406"/>
    <s v="MUJER"/>
    <n v="338629"/>
    <s v="TRABAJADOR INDEPENDIENTE"/>
    <s v="SECTOR PRIVADO"/>
    <s v="SI"/>
    <x v="0"/>
    <s v="SI"/>
    <n v="66"/>
    <s v="No"/>
    <s v="No"/>
    <n v="338629"/>
    <s v="TRABAJADOR INDEPENDIENTE"/>
    <n v="66"/>
  </r>
  <r>
    <n v="4407"/>
    <s v="HOMBRE"/>
    <n v="360000"/>
    <s v="ASALARIADO"/>
    <s v="SECTOR PRIVADO"/>
    <s v="SI"/>
    <x v="1"/>
    <s v="NO"/>
    <n v="32"/>
    <s v="No"/>
    <s v="No"/>
    <n v="360000"/>
    <s v="ASALARIADO"/>
    <n v="32"/>
  </r>
  <r>
    <n v="4408"/>
    <s v="HOMBRE"/>
    <n v="470000"/>
    <s v="ASALARIADO"/>
    <s v="SECTOR PRIVADO"/>
    <s v="SI"/>
    <x v="0"/>
    <s v="NO"/>
    <n v="52"/>
    <s v="No"/>
    <s v="No"/>
    <n v="470000"/>
    <s v="ASALARIADO"/>
    <n v="52"/>
  </r>
  <r>
    <n v="4409"/>
    <s v="MUJER"/>
    <n v="418415"/>
    <s v="ASALARIADO"/>
    <s v="SECTOR PRIVADO"/>
    <s v="SI"/>
    <x v="0"/>
    <s v="NO"/>
    <n v="30"/>
    <s v="No"/>
    <s v="No"/>
    <n v="418415"/>
    <s v="ASALARIADO"/>
    <n v="30"/>
  </r>
  <r>
    <n v="4410"/>
    <s v="MUJER"/>
    <n v="430627.35"/>
    <s v="ASALARIADO"/>
    <s v="SECTOR PRIVADO"/>
    <s v="SI"/>
    <x v="0"/>
    <s v="NO"/>
    <n v="31"/>
    <s v="No"/>
    <s v="No"/>
    <n v="430627.35"/>
    <s v="ASALARIADO"/>
    <n v="31"/>
  </r>
  <r>
    <n v="4411"/>
    <s v="HOMBRE"/>
    <n v="325394.86"/>
    <s v="ASALARIADO"/>
    <s v="SECTOR PUBLICO"/>
    <s v="SI"/>
    <x v="0"/>
    <s v="NO"/>
    <n v="25"/>
    <s v="No"/>
    <s v="No"/>
    <n v="325394.86"/>
    <s v="ASALARIADO"/>
    <n v="25"/>
  </r>
  <r>
    <n v="4412"/>
    <s v="HOMBRE"/>
    <n v="332233.40000000002"/>
    <s v="ASALARIADO"/>
    <s v="SECTOR PRIVADO"/>
    <s v="SI"/>
    <x v="0"/>
    <s v="NO"/>
    <n v="30"/>
    <s v="No"/>
    <s v="No"/>
    <n v="332233.40000000002"/>
    <s v="ASALARIADO"/>
    <n v="30"/>
  </r>
  <r>
    <n v="4413"/>
    <s v="MUJER"/>
    <n v="377248.7"/>
    <s v="PENSIONADOS EN SU PROPIO SISTEMA"/>
    <s v="SECTOR PUBLICO"/>
    <s v="SI"/>
    <x v="0"/>
    <s v="NO"/>
    <n v="83"/>
    <s v="No"/>
    <s v="No"/>
    <n v="377248.7"/>
    <s v="PENSIONADOS EN SU PROPIO SISTEMA"/>
    <n v="83"/>
  </r>
  <r>
    <n v="4414"/>
    <s v="MUJER"/>
    <n v="150000"/>
    <s v="ASALARIADO"/>
    <s v="SECTOR PRIVADO"/>
    <s v="SI"/>
    <x v="1"/>
    <s v="NO"/>
    <n v="40"/>
    <s v="No"/>
    <s v="No"/>
    <n v="150000"/>
    <s v="ASALARIADO"/>
    <n v="40"/>
  </r>
  <r>
    <n v="4415"/>
    <s v="HOMBRE"/>
    <n v="310544"/>
    <s v="TRABAJADOR INDEPENDIENTE"/>
    <s v="SECTOR PRIVADO"/>
    <s v="SI"/>
    <x v="1"/>
    <s v="SI"/>
    <n v="66"/>
    <s v="No"/>
    <s v="No"/>
    <n v="310544"/>
    <s v="TRABAJADOR INDEPENDIENTE"/>
    <n v="66"/>
  </r>
  <r>
    <n v="4416"/>
    <s v="HOMBRE"/>
    <n v="391000"/>
    <s v="ASALARIADO"/>
    <s v="SECTOR PRIVADO"/>
    <s v="SI"/>
    <x v="0"/>
    <s v="NO"/>
    <n v="36"/>
    <s v="No"/>
    <s v="No"/>
    <n v="391000"/>
    <s v="ASALARIADO"/>
    <n v="36"/>
  </r>
  <r>
    <n v="4417"/>
    <s v="HOMBRE"/>
    <n v="356455"/>
    <s v="TRABAJADOR INDEPENDIENTE"/>
    <s v="SECTOR PRIVADO"/>
    <s v="SI"/>
    <x v="0"/>
    <s v="NO"/>
    <n v="35"/>
    <s v="No"/>
    <s v="No"/>
    <n v="356455"/>
    <s v="TRABAJADOR INDEPENDIENTE"/>
    <n v="35"/>
  </r>
  <r>
    <n v="4418"/>
    <s v="HOMBRE"/>
    <n v="639148"/>
    <s v="TRABAJADOR INDEPENDIENTE"/>
    <s v="SECTOR PRIVADO"/>
    <s v="SI"/>
    <x v="0"/>
    <s v="SI"/>
    <n v="65"/>
    <s v="No"/>
    <s v="No"/>
    <n v="639148"/>
    <s v="TRABAJADOR INDEPENDIENTE"/>
    <n v="65"/>
  </r>
  <r>
    <n v="4419"/>
    <s v="MUJER"/>
    <n v="53466"/>
    <s v="ASALARIADO"/>
    <s v="SECTOR PUBLICO"/>
    <s v="SI"/>
    <x v="0"/>
    <s v="NO"/>
    <n v="59"/>
    <s v="No"/>
    <s v="No"/>
    <n v="53466"/>
    <s v="ASALARIADO"/>
    <n v="59"/>
  </r>
  <r>
    <n v="4420"/>
    <s v="HOMBRE"/>
    <n v="423038.54"/>
    <s v="ASALARIADO"/>
    <s v="SECTOR PRIVADO"/>
    <s v="SI"/>
    <x v="0"/>
    <s v="NO"/>
    <n v="32"/>
    <s v="No"/>
    <s v="No"/>
    <n v="423038.54"/>
    <s v="ASALARIADO"/>
    <n v="32"/>
  </r>
  <r>
    <n v="4421"/>
    <s v="HOMBRE"/>
    <n v="332063.19"/>
    <s v="ASALARIADO"/>
    <s v="SECTOR PRIVADO"/>
    <s v="SI"/>
    <x v="0"/>
    <s v="NO"/>
    <n v="22"/>
    <s v="No"/>
    <s v="No"/>
    <n v="332063.19"/>
    <s v="ASALARIADO"/>
    <n v="22"/>
  </r>
  <r>
    <n v="4422"/>
    <s v="HOMBRE"/>
    <n v="491465.63"/>
    <s v="ASALARIADO"/>
    <s v="SECTOR PRIVADO"/>
    <s v="SI"/>
    <x v="1"/>
    <s v="NO"/>
    <n v="26"/>
    <s v="No"/>
    <s v="No"/>
    <n v="491465.63"/>
    <s v="ASALARIADO"/>
    <n v="26"/>
  </r>
  <r>
    <n v="4423"/>
    <s v="HOMBRE"/>
    <n v="633433"/>
    <s v="TRABAJADOR INDEPENDIENTE"/>
    <s v="SECTOR PRIVADO"/>
    <s v="SI"/>
    <x v="0"/>
    <s v="NO"/>
    <n v="27"/>
    <s v="No"/>
    <s v="No"/>
    <n v="633433"/>
    <s v="TRABAJADOR INDEPENDIENTE"/>
    <n v="27"/>
  </r>
  <r>
    <n v="4424"/>
    <s v="MUJER"/>
    <n v="1021562"/>
    <s v="ASALARIADO"/>
    <s v="SECTOR PUBLICO"/>
    <s v="SI"/>
    <x v="0"/>
    <s v="NO"/>
    <n v="36"/>
    <s v="No"/>
    <s v="No"/>
    <n v="1021562"/>
    <s v="ASALARIADO"/>
    <n v="36"/>
  </r>
  <r>
    <n v="4425"/>
    <s v="HOMBRE"/>
    <n v="307850"/>
    <s v="ASALARIADO"/>
    <s v="SECTOR PRIVADO"/>
    <s v="SI"/>
    <x v="0"/>
    <s v="NO"/>
    <n v="41"/>
    <s v="No"/>
    <s v="No"/>
    <n v="307850"/>
    <s v="ASALARIADO"/>
    <n v="41"/>
  </r>
  <r>
    <n v="4426"/>
    <s v="HOMBRE"/>
    <n v="337925.96"/>
    <s v="ASALARIADO"/>
    <s v="SECTOR PRIVADO"/>
    <s v="SI"/>
    <x v="0"/>
    <s v="NO"/>
    <n v="23"/>
    <s v="No"/>
    <s v="No"/>
    <n v="337925.96"/>
    <s v="ASALARIADO"/>
    <n v="23"/>
  </r>
  <r>
    <n v="4427"/>
    <s v="HOMBRE"/>
    <n v="884003.5"/>
    <s v="ASALARIADO"/>
    <s v="SECTOR PRIVADO"/>
    <s v="SI"/>
    <x v="0"/>
    <s v="NO"/>
    <n v="25"/>
    <s v="No"/>
    <s v="No"/>
    <n v="884003.5"/>
    <s v="ASALARIADO"/>
    <n v="25"/>
  </r>
  <r>
    <n v="4428"/>
    <s v="HOMBRE"/>
    <n v="514062"/>
    <s v="TRABAJADOR INDEPENDIENTE"/>
    <s v="SECTOR PRIVADO"/>
    <s v="SI"/>
    <x v="0"/>
    <s v="NO"/>
    <n v="60"/>
    <s v="No"/>
    <s v="No"/>
    <n v="514062"/>
    <s v="TRABAJADOR INDEPENDIENTE"/>
    <n v="60"/>
  </r>
  <r>
    <n v="4429"/>
    <s v="HOMBRE"/>
    <n v="724000"/>
    <s v="ASALARIADO"/>
    <s v="SECTOR PRIVADO"/>
    <s v="SI"/>
    <x v="0"/>
    <s v="NO"/>
    <n v="29"/>
    <s v="No"/>
    <s v="No"/>
    <n v="724000"/>
    <s v="ASALARIADO"/>
    <n v="29"/>
  </r>
  <r>
    <n v="4430"/>
    <s v="HOMBRE"/>
    <n v="297045"/>
    <s v="TRABAJADOR INDEPENDIENTE"/>
    <s v="SECTOR PRIVADO"/>
    <s v="SI"/>
    <x v="0"/>
    <s v="SI"/>
    <n v="56"/>
    <s v="No"/>
    <s v="No"/>
    <n v="297045"/>
    <s v="TRABAJADOR INDEPENDIENTE"/>
    <n v="56"/>
  </r>
  <r>
    <n v="4431"/>
    <s v="HOMBRE"/>
    <n v="487739"/>
    <s v="TRABAJADOR INDEPENDIENTE"/>
    <s v="SECTOR PRIVADO"/>
    <s v="SI"/>
    <x v="0"/>
    <s v="SI"/>
    <n v="45"/>
    <s v="No"/>
    <s v="No"/>
    <n v="487739"/>
    <s v="TRABAJADOR INDEPENDIENTE"/>
    <n v="45"/>
  </r>
  <r>
    <n v="4432"/>
    <s v="HOMBRE"/>
    <n v="370609.6"/>
    <s v="ASALARIADO"/>
    <s v="SECTOR PRIVADO"/>
    <s v="SI"/>
    <x v="1"/>
    <s v="NO"/>
    <n v="59"/>
    <s v="No"/>
    <s v="No"/>
    <n v="370609.6"/>
    <s v="ASALARIADO"/>
    <n v="59"/>
  </r>
  <r>
    <n v="4433"/>
    <s v="HOMBRE"/>
    <n v="287000"/>
    <s v="ASALARIADO"/>
    <s v="SECTOR PRIVADO"/>
    <s v="SI"/>
    <x v="0"/>
    <s v="NO"/>
    <n v="19"/>
    <s v="No"/>
    <s v="No"/>
    <n v="287000"/>
    <s v="ASALARIADO"/>
    <n v="19"/>
  </r>
  <r>
    <n v="4434"/>
    <s v="MUJER"/>
    <n v="501367.89"/>
    <s v="ASALARIADO"/>
    <s v="SECTOR PRIVADO"/>
    <s v="SI"/>
    <x v="0"/>
    <s v="NO"/>
    <n v="27"/>
    <s v="No"/>
    <s v="No"/>
    <n v="501367.89"/>
    <s v="ASALARIADO"/>
    <n v="27"/>
  </r>
  <r>
    <n v="4435"/>
    <s v="HOMBRE"/>
    <n v="644894.4"/>
    <s v="ASALARIADO"/>
    <s v="SECTOR PRIVADO"/>
    <s v="SI"/>
    <x v="0"/>
    <s v="NO"/>
    <n v="37"/>
    <s v="No"/>
    <s v="No"/>
    <n v="644894.4"/>
    <s v="ASALARIADO"/>
    <n v="37"/>
  </r>
  <r>
    <n v="4436"/>
    <s v="MUJER"/>
    <n v="278030.99"/>
    <s v="CONVENIOS ESPECIALES DE TRABAJADORES INDEPENDIENTES"/>
    <s v="SECTOR PRIVADO"/>
    <s v="SI"/>
    <x v="0"/>
    <s v="NO"/>
    <n v="20"/>
    <s v="No"/>
    <s v="No"/>
    <n v="278030.99"/>
    <s v="CONVENIOS ESPECIALES DE TRABAJADORES INDEPENDIENTES"/>
    <n v="20"/>
  </r>
  <r>
    <n v="4437"/>
    <s v="MUJER"/>
    <n v="327716"/>
    <s v="ASEGURADO VOLUNTARIO"/>
    <s v="SECTOR PRIVADO"/>
    <s v="SI"/>
    <x v="0"/>
    <s v="NO"/>
    <n v="61"/>
    <s v="No"/>
    <s v="No"/>
    <n v="327716"/>
    <s v="ASEGURADO VOLUNTARIO"/>
    <n v="61"/>
  </r>
  <r>
    <n v="4438"/>
    <s v="MUJER"/>
    <n v="1064074.55"/>
    <s v="ASALARIADO"/>
    <s v="SECTOR PRIVADO"/>
    <s v="SI"/>
    <x v="0"/>
    <s v="NO"/>
    <n v="21"/>
    <s v="No"/>
    <s v="No"/>
    <n v="1064074.55"/>
    <s v="ASALARIADO"/>
    <n v="21"/>
  </r>
  <r>
    <n v="4439"/>
    <s v="HOMBRE"/>
    <n v="419207.05"/>
    <s v="ASALARIADO"/>
    <s v="SECTOR PRIVADO"/>
    <s v="SI"/>
    <x v="0"/>
    <s v="NO"/>
    <n v="48"/>
    <s v="No"/>
    <s v="No"/>
    <n v="419207.05"/>
    <s v="ASALARIADO"/>
    <n v="48"/>
  </r>
  <r>
    <n v="4440"/>
    <s v="HOMBRE"/>
    <n v="1277200"/>
    <s v="ASALARIADO"/>
    <s v="SECTOR PRIVADO"/>
    <s v="SI"/>
    <x v="0"/>
    <s v="NO"/>
    <n v="24"/>
    <s v="No"/>
    <s v="No"/>
    <n v="1277200"/>
    <s v="ASALARIADO"/>
    <n v="24"/>
  </r>
  <r>
    <n v="4441"/>
    <s v="HOMBRE"/>
    <n v="1228919.8500000001"/>
    <s v="CONVENIOS ESPECIALES DE TRABAJADORES INDEPENDIENTES"/>
    <s v="SECTOR PRIVADO"/>
    <s v="SI"/>
    <x v="0"/>
    <s v="NO"/>
    <n v="53"/>
    <s v="No"/>
    <s v="No"/>
    <n v="1228919.8500000001"/>
    <s v="CONVENIOS ESPECIALES DE TRABAJADORES INDEPENDIENTES"/>
    <n v="53"/>
  </r>
  <r>
    <n v="4442"/>
    <s v="HOMBRE"/>
    <n v="1446221.81"/>
    <s v="ASALARIADO"/>
    <s v="SECTOR PUBLICO"/>
    <s v="SI"/>
    <x v="0"/>
    <s v="NO"/>
    <n v="60"/>
    <s v="No"/>
    <s v="No"/>
    <n v="1446221.81"/>
    <s v="ASALARIADO"/>
    <n v="60"/>
  </r>
  <r>
    <n v="4443"/>
    <s v="HOMBRE"/>
    <n v="270900"/>
    <s v="ASALARIADO"/>
    <s v="SECTOR PRIVADO"/>
    <s v="SI"/>
    <x v="1"/>
    <s v="NO"/>
    <n v="43"/>
    <s v="No"/>
    <s v="No"/>
    <n v="270900"/>
    <s v="ASALARIADO"/>
    <n v="43"/>
  </r>
  <r>
    <n v="4444"/>
    <s v="HOMBRE"/>
    <n v="561517"/>
    <s v="ASALARIADO"/>
    <s v="SECTOR PUBLICO"/>
    <s v="SI"/>
    <x v="0"/>
    <s v="NO"/>
    <n v="42"/>
    <s v="No"/>
    <s v="No"/>
    <n v="561517"/>
    <s v="ASALARIADO"/>
    <n v="42"/>
  </r>
  <r>
    <n v="4445"/>
    <s v="HOMBRE"/>
    <n v="297046"/>
    <s v="TRABAJADOR INDEPENDIENTE"/>
    <s v="SECTOR PRIVADO"/>
    <s v="SI"/>
    <x v="0"/>
    <s v="SI"/>
    <n v="26"/>
    <s v="No"/>
    <s v="No"/>
    <n v="297046"/>
    <s v="TRABAJADOR INDEPENDIENTE"/>
    <n v="26"/>
  </r>
  <r>
    <n v="4446"/>
    <s v="HOMBRE"/>
    <n v="278030"/>
    <s v="TRABAJADOR INDEPENDIENTE"/>
    <s v="SECTOR PRIVADO"/>
    <s v="SI"/>
    <x v="0"/>
    <s v="NO"/>
    <n v="29"/>
    <s v="No"/>
    <s v="No"/>
    <n v="278030"/>
    <s v="TRABAJADOR INDEPENDIENTE"/>
    <n v="29"/>
  </r>
  <r>
    <n v="4447"/>
    <s v="HOMBRE"/>
    <n v="885877.44"/>
    <s v="ASALARIADO"/>
    <s v="SECTOR PRIVADO"/>
    <s v="SI"/>
    <x v="0"/>
    <s v="NO"/>
    <n v="31"/>
    <s v="No"/>
    <s v="No"/>
    <n v="885877.44"/>
    <s v="ASALARIADO"/>
    <n v="31"/>
  </r>
  <r>
    <n v="4448"/>
    <s v="HOMBRE"/>
    <n v="597978"/>
    <s v="ASALARIADO"/>
    <s v="SECTOR PRIVADO"/>
    <s v="SI"/>
    <x v="0"/>
    <s v="NO"/>
    <n v="41"/>
    <s v="No"/>
    <s v="No"/>
    <n v="597978"/>
    <s v="ASALARIADO"/>
    <n v="41"/>
  </r>
  <r>
    <n v="4449"/>
    <s v="MUJER"/>
    <n v="322634"/>
    <s v="ASEGURADO VOLUNTARIO"/>
    <s v="SECTOR PRIVADO"/>
    <s v="SI"/>
    <x v="0"/>
    <s v="NO"/>
    <n v="79"/>
    <s v="No"/>
    <s v="No"/>
    <n v="322634"/>
    <s v="ASEGURADO VOLUNTARIO"/>
    <n v="79"/>
  </r>
  <r>
    <n v="4450"/>
    <s v="HOMBRE"/>
    <n v="680463.53"/>
    <s v="ASALARIADO"/>
    <s v="SECTOR PRIVADO"/>
    <s v="SI"/>
    <x v="0"/>
    <s v="NO"/>
    <n v="21"/>
    <s v="No"/>
    <s v="No"/>
    <n v="680463.53"/>
    <s v="ASALARIADO"/>
    <n v="21"/>
  </r>
  <r>
    <n v="4451"/>
    <s v="HOMBRE"/>
    <n v="358595.15"/>
    <s v="ASALARIADO"/>
    <s v="SECTOR PRIVADO"/>
    <s v="SI"/>
    <x v="0"/>
    <s v="NO"/>
    <n v="21"/>
    <s v="No"/>
    <s v="No"/>
    <n v="358595.15"/>
    <s v="ASALARIADO"/>
    <n v="21"/>
  </r>
  <r>
    <n v="4452"/>
    <s v="HOMBRE"/>
    <n v="358784.06"/>
    <s v="ASALARIADO"/>
    <s v="SECTOR PRIVADO"/>
    <s v="SI"/>
    <x v="1"/>
    <s v="NO"/>
    <n v="40"/>
    <s v="No"/>
    <s v="No"/>
    <n v="358784.06"/>
    <s v="ASALARIADO"/>
    <n v="40"/>
  </r>
  <r>
    <n v="4453"/>
    <s v="HOMBRE"/>
    <n v="639148"/>
    <s v="TRABAJADOR INDEPENDIENTE"/>
    <s v="SECTOR PRIVADO"/>
    <s v="SI"/>
    <x v="0"/>
    <s v="SI"/>
    <n v="40"/>
    <s v="No"/>
    <s v="No"/>
    <n v="639148"/>
    <s v="TRABAJADOR INDEPENDIENTE"/>
    <n v="40"/>
  </r>
  <r>
    <n v="4454"/>
    <s v="MUJER"/>
    <n v="1428002.29"/>
    <s v="PENSIONADOS EN SU PROPIO SISTEMA"/>
    <s v="SECTOR PUBLICO"/>
    <s v="SI"/>
    <x v="0"/>
    <s v="NO"/>
    <n v="69"/>
    <s v="No"/>
    <s v="No"/>
    <n v="1428002.29"/>
    <s v="PENSIONADOS EN SU PROPIO SISTEMA"/>
    <n v="69"/>
  </r>
  <r>
    <n v="4455"/>
    <s v="HOMBRE"/>
    <n v="297719"/>
    <s v="ASEGURADO VOLUNTARIO"/>
    <s v="SECTOR PRIVADO"/>
    <s v="SI"/>
    <x v="0"/>
    <s v="NO"/>
    <n v="37"/>
    <s v="No"/>
    <s v="No"/>
    <n v="297719"/>
    <s v="ASEGURADO VOLUNTARIO"/>
    <n v="37"/>
  </r>
  <r>
    <n v="4456"/>
    <s v="MUJER"/>
    <n v="1228568"/>
    <s v="ASALARIADO"/>
    <s v="SECTOR PUBLICO"/>
    <s v="SI"/>
    <x v="0"/>
    <s v="NO"/>
    <n v="44"/>
    <s v="No"/>
    <s v="No"/>
    <n v="1228568"/>
    <s v="ASALARIADO"/>
    <n v="44"/>
  </r>
  <r>
    <n v="4457"/>
    <s v="MUJER"/>
    <n v="764837.91"/>
    <s v="PENSIONADOS EN SU PROPIO SISTEMA"/>
    <s v="SECTOR PUBLICO"/>
    <s v="SI"/>
    <x v="0"/>
    <s v="NO"/>
    <n v="82"/>
    <s v="No"/>
    <s v="No"/>
    <n v="764837.91"/>
    <s v="PENSIONADOS EN SU PROPIO SISTEMA"/>
    <n v="82"/>
  </r>
  <r>
    <n v="4458"/>
    <s v="HOMBRE"/>
    <n v="647500"/>
    <s v="ASALARIADO"/>
    <s v="SECTOR PRIVADO"/>
    <s v="SI"/>
    <x v="0"/>
    <s v="NO"/>
    <n v="25"/>
    <s v="No"/>
    <s v="No"/>
    <n v="647500"/>
    <s v="ASALARIADO"/>
    <n v="25"/>
  </r>
  <r>
    <n v="4459"/>
    <s v="HOMBRE"/>
    <n v="230000"/>
    <s v="ASALARIADO"/>
    <s v="SECTOR PRIVADO"/>
    <s v="SI"/>
    <x v="0"/>
    <s v="SI"/>
    <n v="53"/>
    <s v="No"/>
    <s v="No"/>
    <n v="230000"/>
    <s v="ASALARIADO"/>
    <n v="53"/>
  </r>
  <r>
    <n v="4460"/>
    <s v="HOMBRE"/>
    <n v="407769.25"/>
    <s v="ASALARIADO"/>
    <s v="SECTOR PRIVADO"/>
    <s v="SI"/>
    <x v="0"/>
    <s v="NO"/>
    <n v="29"/>
    <s v="No"/>
    <s v="No"/>
    <n v="407769.25"/>
    <s v="ASALARIADO"/>
    <n v="29"/>
  </r>
  <r>
    <n v="4461"/>
    <s v="HOMBRE"/>
    <n v="372000"/>
    <s v="ASALARIADO"/>
    <s v="SECTOR PRIVADO"/>
    <s v="SI"/>
    <x v="0"/>
    <s v="NO"/>
    <n v="27"/>
    <s v="No"/>
    <s v="No"/>
    <n v="372000"/>
    <s v="ASALARIADO"/>
    <n v="27"/>
  </r>
  <r>
    <n v="4462"/>
    <s v="HOMBRE"/>
    <n v="361806.78"/>
    <s v="ASALARIADO"/>
    <s v="SECTOR PRIVADO"/>
    <s v="SI"/>
    <x v="0"/>
    <s v="NO"/>
    <n v="22"/>
    <s v="No"/>
    <s v="No"/>
    <n v="361806.78"/>
    <s v="ASALARIADO"/>
    <n v="22"/>
  </r>
  <r>
    <n v="4463"/>
    <s v="MUJER"/>
    <n v="514285.71"/>
    <s v="ASALARIADO"/>
    <s v="SECTOR PRIVADO"/>
    <s v="SI"/>
    <x v="0"/>
    <s v="NO"/>
    <n v="39"/>
    <s v="No"/>
    <s v="No"/>
    <n v="514285.71"/>
    <s v="ASALARIADO"/>
    <n v="39"/>
  </r>
  <r>
    <n v="4464"/>
    <s v="HOMBRE"/>
    <n v="356455"/>
    <s v="TRABAJADOR INDEPENDIENTE"/>
    <s v="SECTOR PRIVADO"/>
    <s v="SI"/>
    <x v="1"/>
    <s v="SI"/>
    <n v="46"/>
    <s v="No"/>
    <s v="No"/>
    <n v="356455"/>
    <s v="TRABAJADOR INDEPENDIENTE"/>
    <n v="46"/>
  </r>
  <r>
    <n v="4465"/>
    <s v="MUJER"/>
    <n v="278030"/>
    <s v="ASEGURADO VOLUNTARIO"/>
    <s v="SECTOR PRIVADO"/>
    <s v="SI"/>
    <x v="1"/>
    <s v="SI"/>
    <n v="35"/>
    <s v="No"/>
    <s v="No"/>
    <n v="278030"/>
    <s v="ASEGURADO VOLUNTARIO"/>
    <n v="35"/>
  </r>
  <r>
    <n v="4466"/>
    <s v="HOMBRE"/>
    <n v="949839.65"/>
    <s v="ASALARIADO"/>
    <s v="SECTOR PRIVADO"/>
    <s v="SI"/>
    <x v="0"/>
    <s v="NO"/>
    <n v="25"/>
    <s v="No"/>
    <s v="No"/>
    <n v="949839.65"/>
    <s v="ASALARIADO"/>
    <n v="25"/>
  </r>
  <r>
    <n v="4467"/>
    <s v="HOMBRE"/>
    <n v="410480.22"/>
    <s v="ASALARIADO"/>
    <s v="SECTOR PRIVADO"/>
    <s v="SI"/>
    <x v="0"/>
    <s v="NO"/>
    <n v="38"/>
    <s v="No"/>
    <s v="No"/>
    <n v="410480.22"/>
    <s v="ASALARIADO"/>
    <n v="38"/>
  </r>
  <r>
    <n v="4468"/>
    <s v="HOMBRE"/>
    <n v="4677217.59"/>
    <s v="ASALARIADO"/>
    <s v="SECTOR PUBLICO"/>
    <s v="SI"/>
    <x v="0"/>
    <s v="NO"/>
    <n v="52"/>
    <s v="Atípico"/>
    <s v="No"/>
    <n v="4677217.59"/>
    <s v="ASALARIADO"/>
    <n v="52"/>
  </r>
  <r>
    <n v="4469"/>
    <s v="HOMBRE"/>
    <n v="466652.81"/>
    <s v="ASALARIADO"/>
    <s v="SECTOR PRIVADO"/>
    <s v="SI"/>
    <x v="0"/>
    <s v="NO"/>
    <n v="49"/>
    <s v="No"/>
    <s v="No"/>
    <n v="466652.81"/>
    <s v="ASALARIADO"/>
    <n v="49"/>
  </r>
  <r>
    <n v="4470"/>
    <s v="HOMBRE"/>
    <n v="400000"/>
    <s v="ASALARIADO"/>
    <s v="SECTOR PRIVADO"/>
    <s v="SI"/>
    <x v="0"/>
    <s v="NO"/>
    <n v="21"/>
    <s v="No"/>
    <s v="No"/>
    <n v="400000"/>
    <s v="ASALARIADO"/>
    <n v="21"/>
  </r>
  <r>
    <n v="4471"/>
    <s v="MUJER"/>
    <n v="365825"/>
    <s v="ASALARIADO"/>
    <s v="SECTOR PRIVADO"/>
    <s v="SI"/>
    <x v="0"/>
    <s v="NO"/>
    <n v="42"/>
    <s v="No"/>
    <s v="No"/>
    <n v="365825"/>
    <s v="ASALARIADO"/>
    <n v="42"/>
  </r>
  <r>
    <n v="4472"/>
    <s v="HOMBRE"/>
    <n v="615550"/>
    <s v="TRABAJADOR INDEPENDIENTE"/>
    <s v="SECTOR PRIVADO"/>
    <s v="SI"/>
    <x v="0"/>
    <s v="SI"/>
    <n v="42"/>
    <s v="No"/>
    <s v="No"/>
    <n v="615550"/>
    <s v="TRABAJADOR INDEPENDIENTE"/>
    <n v="42"/>
  </r>
  <r>
    <n v="4473"/>
    <s v="MUJER"/>
    <n v="1124365"/>
    <s v="ASALARIADO"/>
    <s v="SECTOR PUBLICO"/>
    <s v="SI"/>
    <x v="0"/>
    <s v="NO"/>
    <n v="41"/>
    <s v="No"/>
    <s v="No"/>
    <n v="1124365"/>
    <s v="ASALARIADO"/>
    <n v="41"/>
  </r>
  <r>
    <n v="4474"/>
    <s v="HOMBRE"/>
    <n v="456300.02"/>
    <s v="ASALARIADO"/>
    <s v="SECTOR PRIVADO"/>
    <s v="SI"/>
    <x v="1"/>
    <s v="NO"/>
    <n v="49"/>
    <s v="No"/>
    <s v="No"/>
    <n v="456300.02"/>
    <s v="ASALARIADO"/>
    <n v="49"/>
  </r>
  <r>
    <n v="4475"/>
    <s v="MUJER"/>
    <n v="214584.3"/>
    <s v="ASALARIADO"/>
    <s v="SECTOR PUBLICO"/>
    <s v="SI"/>
    <x v="0"/>
    <s v="NO"/>
    <n v="51"/>
    <s v="No"/>
    <s v="No"/>
    <n v="214584.3"/>
    <s v="ASALARIADO"/>
    <n v="51"/>
  </r>
  <r>
    <n v="4476"/>
    <s v="HOMBRE"/>
    <n v="361811"/>
    <s v="TRABAJADOR INDEPENDIENTE"/>
    <s v="SECTOR PRIVADO"/>
    <s v="SI"/>
    <x v="0"/>
    <s v="NO"/>
    <n v="31"/>
    <s v="No"/>
    <s v="No"/>
    <n v="361811"/>
    <s v="TRABAJADOR INDEPENDIENTE"/>
    <n v="31"/>
  </r>
  <r>
    <n v="4477"/>
    <s v="HOMBRE"/>
    <n v="382136"/>
    <s v="TRABAJADOR INDEPENDIENTE"/>
    <s v="SECTOR PRIVADO"/>
    <s v="SI"/>
    <x v="1"/>
    <s v="SI"/>
    <n v="40"/>
    <s v="No"/>
    <s v="No"/>
    <n v="382136"/>
    <s v="TRABAJADOR INDEPENDIENTE"/>
    <n v="40"/>
  </r>
  <r>
    <n v="4478"/>
    <s v="HOMBRE"/>
    <n v="1491283.5"/>
    <s v="ASALARIADO"/>
    <s v="SECTOR PUBLICO"/>
    <s v="SI"/>
    <x v="0"/>
    <s v="NO"/>
    <n v="43"/>
    <s v="No"/>
    <s v="No"/>
    <n v="1491283.5"/>
    <s v="ASALARIADO"/>
    <n v="43"/>
  </r>
  <r>
    <n v="4479"/>
    <s v="HOMBRE"/>
    <n v="618762.76"/>
    <s v="ASALARIADO"/>
    <s v="SECTOR PRIVADO"/>
    <s v="SI"/>
    <x v="1"/>
    <s v="NO"/>
    <n v="47"/>
    <s v="No"/>
    <s v="No"/>
    <n v="618762.76"/>
    <s v="ASALARIADO"/>
    <n v="47"/>
  </r>
  <r>
    <n v="4480"/>
    <s v="MUJER"/>
    <n v="60000"/>
    <s v="ASALARIADO"/>
    <s v="SECTOR PRIVADO"/>
    <s v="SI"/>
    <x v="0"/>
    <s v="SI"/>
    <n v="46"/>
    <s v="No"/>
    <s v="No"/>
    <n v="60000"/>
    <s v="ASALARIADO"/>
    <n v="46"/>
  </r>
  <r>
    <n v="4481"/>
    <s v="HOMBRE"/>
    <n v="297046"/>
    <s v="ASEGURADO VOLUNTARIO"/>
    <s v="SECTOR PRIVADO"/>
    <s v="SI"/>
    <x v="0"/>
    <s v="NO"/>
    <n v="32"/>
    <s v="No"/>
    <s v="No"/>
    <n v="297046"/>
    <s v="ASEGURADO VOLUNTARIO"/>
    <n v="32"/>
  </r>
  <r>
    <n v="4482"/>
    <s v="MUJER"/>
    <n v="320000"/>
    <s v="ASALARIADO"/>
    <s v="SECTOR PRIVADO"/>
    <s v="SI"/>
    <x v="1"/>
    <s v="SI"/>
    <n v="38"/>
    <s v="No"/>
    <s v="No"/>
    <n v="320000"/>
    <s v="ASALARIADO"/>
    <n v="38"/>
  </r>
  <r>
    <n v="4483"/>
    <s v="HOMBRE"/>
    <n v="1160779"/>
    <s v="ASALARIADO"/>
    <s v="SECTOR PUBLICO"/>
    <s v="SI"/>
    <x v="0"/>
    <s v="NO"/>
    <n v="28"/>
    <s v="No"/>
    <s v="No"/>
    <n v="1160779"/>
    <s v="ASALARIADO"/>
    <n v="28"/>
  </r>
  <r>
    <n v="4484"/>
    <s v="MUJER"/>
    <n v="1034000"/>
    <s v="ASALARIADO"/>
    <s v="SECTOR PRIVADO"/>
    <s v="SI"/>
    <x v="0"/>
    <s v="NO"/>
    <n v="35"/>
    <s v="No"/>
    <s v="No"/>
    <n v="1034000"/>
    <s v="ASALARIADO"/>
    <n v="35"/>
  </r>
  <r>
    <n v="4485"/>
    <s v="HOMBRE"/>
    <n v="526558"/>
    <s v="ASALARIADO"/>
    <s v="SECTOR PRIVADO"/>
    <s v="SI"/>
    <x v="1"/>
    <s v="NO"/>
    <n v="47"/>
    <s v="No"/>
    <s v="No"/>
    <n v="526558"/>
    <s v="ASALARIADO"/>
    <n v="47"/>
  </r>
  <r>
    <n v="4486"/>
    <s v="HOMBRE"/>
    <n v="957698"/>
    <s v="ASALARIADO"/>
    <s v="SECTOR PRIVADO"/>
    <s v="SI"/>
    <x v="0"/>
    <s v="NO"/>
    <n v="26"/>
    <s v="No"/>
    <s v="No"/>
    <n v="957698"/>
    <s v="ASALARIADO"/>
    <n v="26"/>
  </r>
  <r>
    <n v="4487"/>
    <s v="HOMBRE"/>
    <n v="243270.86"/>
    <s v="ASALARIADO"/>
    <s v="SECTOR PRIVADO"/>
    <s v="SI"/>
    <x v="0"/>
    <s v="NO"/>
    <n v="49"/>
    <s v="No"/>
    <s v="No"/>
    <n v="243270.86"/>
    <s v="ASALARIADO"/>
    <n v="49"/>
  </r>
  <r>
    <n v="4488"/>
    <s v="HOMBRE"/>
    <n v="709423.79"/>
    <s v="ASALARIADO"/>
    <s v="SECTOR PRIVADO"/>
    <s v="SI"/>
    <x v="0"/>
    <s v="NO"/>
    <n v="34"/>
    <s v="No"/>
    <s v="No"/>
    <n v="709423.79"/>
    <s v="ASALARIADO"/>
    <n v="34"/>
  </r>
  <r>
    <n v="4489"/>
    <s v="HOMBRE"/>
    <n v="297046"/>
    <s v="TRABAJADOR INDEPENDIENTE"/>
    <s v="SECTOR PRIVADO"/>
    <s v="SI"/>
    <x v="0"/>
    <s v="NO"/>
    <n v="54"/>
    <s v="No"/>
    <s v="No"/>
    <n v="297046"/>
    <s v="TRABAJADOR INDEPENDIENTE"/>
    <n v="54"/>
  </r>
  <r>
    <n v="4490"/>
    <s v="MUJER"/>
    <n v="297050"/>
    <s v="ASEGURADO VOLUNTARIO"/>
    <s v="SECTOR PRIVADO"/>
    <s v="SI"/>
    <x v="0"/>
    <s v="NO"/>
    <n v="52"/>
    <s v="No"/>
    <s v="No"/>
    <n v="297050"/>
    <s v="ASEGURADO VOLUNTARIO"/>
    <n v="52"/>
  </r>
  <r>
    <n v="4491"/>
    <s v="HOMBRE"/>
    <n v="299647"/>
    <s v="ASEGURADO VOLUNTARIO"/>
    <s v="SECTOR PRIVADO"/>
    <s v="SI"/>
    <x v="0"/>
    <s v="NO"/>
    <n v="73"/>
    <s v="No"/>
    <s v="No"/>
    <n v="299647"/>
    <s v="ASEGURADO VOLUNTARIO"/>
    <n v="73"/>
  </r>
  <r>
    <n v="4492"/>
    <s v="HOMBRE"/>
    <n v="372659.25"/>
    <s v="ASALARIADO"/>
    <s v="SECTOR PRIVADO"/>
    <s v="SI"/>
    <x v="1"/>
    <s v="NO"/>
    <n v="48"/>
    <s v="No"/>
    <s v="No"/>
    <n v="372659.25"/>
    <s v="ASALARIADO"/>
    <n v="48"/>
  </r>
  <r>
    <n v="4493"/>
    <s v="HOMBRE"/>
    <n v="297050"/>
    <s v="ASEGURADO VOLUNTARIO"/>
    <s v="SECTOR PRIVADO"/>
    <s v="SI"/>
    <x v="0"/>
    <s v="NO"/>
    <n v="27"/>
    <s v="No"/>
    <s v="No"/>
    <n v="297050"/>
    <s v="ASEGURADO VOLUNTARIO"/>
    <n v="27"/>
  </r>
  <r>
    <n v="4494"/>
    <s v="HOMBRE"/>
    <n v="337933.18"/>
    <s v="ASALARIADO"/>
    <s v="SECTOR PUBLICO"/>
    <s v="SI"/>
    <x v="0"/>
    <s v="NO"/>
    <n v="24"/>
    <s v="No"/>
    <s v="No"/>
    <n v="337933.18"/>
    <s v="ASALARIADO"/>
    <n v="24"/>
  </r>
  <r>
    <n v="4495"/>
    <s v="HOMBRE"/>
    <n v="557416"/>
    <s v="TRABAJADOR INDEPENDIENTE"/>
    <s v="SECTOR PRIVADO"/>
    <s v="SI"/>
    <x v="0"/>
    <s v="NO"/>
    <n v="33"/>
    <s v="No"/>
    <s v="No"/>
    <n v="557416"/>
    <s v="TRABAJADOR INDEPENDIENTE"/>
    <n v="33"/>
  </r>
  <r>
    <n v="4496"/>
    <s v="MUJER"/>
    <n v="316663"/>
    <s v="TRABAJADOR INDEPENDIENTE"/>
    <s v="SECTOR PRIVADO"/>
    <s v="SI"/>
    <x v="0"/>
    <s v="SI"/>
    <n v="32"/>
    <s v="No"/>
    <s v="No"/>
    <n v="316663"/>
    <s v="TRABAJADOR INDEPENDIENTE"/>
    <n v="32"/>
  </r>
  <r>
    <n v="4497"/>
    <s v="MUJER"/>
    <n v="779424.25"/>
    <s v="ASALARIADO"/>
    <s v="SECTOR PUBLICO"/>
    <s v="SI"/>
    <x v="0"/>
    <s v="NO"/>
    <n v="28"/>
    <s v="No"/>
    <s v="No"/>
    <n v="779424.25"/>
    <s v="ASALARIADO"/>
    <n v="28"/>
  </r>
  <r>
    <n v="4498"/>
    <s v="HOMBRE"/>
    <n v="535842.93000000005"/>
    <s v="ASALARIADO"/>
    <s v="SECTOR PRIVADO"/>
    <s v="SI"/>
    <x v="0"/>
    <s v="NO"/>
    <n v="36"/>
    <s v="No"/>
    <s v="No"/>
    <n v="535842.93000000005"/>
    <s v="ASALARIADO"/>
    <n v="36"/>
  </r>
  <r>
    <n v="4499"/>
    <s v="MUJER"/>
    <n v="400000"/>
    <s v="ASALARIADO"/>
    <s v="SECTOR PRIVADO"/>
    <s v="SI"/>
    <x v="0"/>
    <s v="NO"/>
    <n v="42"/>
    <s v="No"/>
    <s v="No"/>
    <n v="400000"/>
    <s v="ASALARIADO"/>
    <n v="42"/>
  </r>
  <r>
    <n v="4500"/>
    <s v="MUJER"/>
    <n v="639148"/>
    <s v="TRABAJADOR INDEPENDIENTE"/>
    <s v="SECTOR PRIVADO"/>
    <s v="SI"/>
    <x v="0"/>
    <s v="NO"/>
    <n v="56"/>
    <s v="No"/>
    <s v="No"/>
    <n v="639148"/>
    <s v="TRABAJADOR INDEPENDIENTE"/>
    <n v="56"/>
  </r>
  <r>
    <n v="4501"/>
    <s v="MUJER"/>
    <n v="404459"/>
    <s v="TRABAJADOR INDEPENDIENTE"/>
    <s v="SECTOR PRIVADO"/>
    <s v="SI"/>
    <x v="0"/>
    <s v="SI"/>
    <n v="29"/>
    <s v="No"/>
    <s v="No"/>
    <n v="404459"/>
    <s v="TRABAJADOR INDEPENDIENTE"/>
    <n v="29"/>
  </r>
  <r>
    <n v="4502"/>
    <s v="MUJER"/>
    <n v="333320"/>
    <s v="ASALARIADO"/>
    <s v="SECTOR PRIVADO"/>
    <s v="SI"/>
    <x v="0"/>
    <s v="NO"/>
    <n v="20"/>
    <s v="No"/>
    <s v="No"/>
    <n v="333320"/>
    <s v="ASALARIADO"/>
    <n v="20"/>
  </r>
  <r>
    <n v="4503"/>
    <s v="HOMBRE"/>
    <n v="452198.21"/>
    <s v="ASALARIADO"/>
    <s v="SECTOR PRIVADO"/>
    <s v="SI"/>
    <x v="0"/>
    <s v="NO"/>
    <n v="31"/>
    <s v="No"/>
    <s v="No"/>
    <n v="452198.21"/>
    <s v="ASALARIADO"/>
    <n v="31"/>
  </r>
  <r>
    <n v="4504"/>
    <s v="HOMBRE"/>
    <n v="1260076.52"/>
    <s v="ASALARIADO"/>
    <s v="SECTOR PRIVADO"/>
    <s v="SI"/>
    <x v="0"/>
    <s v="NO"/>
    <n v="30"/>
    <s v="No"/>
    <s v="No"/>
    <n v="1260076.52"/>
    <s v="ASALARIADO"/>
    <n v="30"/>
  </r>
  <r>
    <n v="4505"/>
    <s v="HOMBRE"/>
    <n v="1045500"/>
    <s v="ASALARIADO"/>
    <s v="SECTOR PRIVADO"/>
    <s v="SI"/>
    <x v="0"/>
    <s v="NO"/>
    <n v="39"/>
    <s v="No"/>
    <s v="No"/>
    <n v="1045500"/>
    <s v="ASALARIADO"/>
    <n v="39"/>
  </r>
  <r>
    <n v="4506"/>
    <s v="MUJER"/>
    <n v="1084830.8400000001"/>
    <s v="ASALARIADO"/>
    <s v="SECTOR PUBLICO"/>
    <s v="SI"/>
    <x v="0"/>
    <s v="NO"/>
    <n v="36"/>
    <s v="No"/>
    <s v="No"/>
    <n v="1084830.8400000001"/>
    <s v="ASALARIADO"/>
    <n v="36"/>
  </r>
  <r>
    <n v="4507"/>
    <s v="HOMBRE"/>
    <n v="322474"/>
    <s v="ASEGURADO VOLUNTARIO"/>
    <s v="SECTOR PRIVADO"/>
    <s v="SI"/>
    <x v="0"/>
    <s v="NO"/>
    <n v="64"/>
    <s v="No"/>
    <s v="No"/>
    <n v="322474"/>
    <s v="ASEGURADO VOLUNTARIO"/>
    <n v="64"/>
  </r>
  <r>
    <n v="4508"/>
    <s v="HOMBRE"/>
    <n v="400000"/>
    <s v="ASALARIADO"/>
    <s v="SECTOR PRIVADO"/>
    <s v="SI"/>
    <x v="0"/>
    <s v="SI"/>
    <n v="46"/>
    <s v="No"/>
    <s v="No"/>
    <n v="400000"/>
    <s v="ASALARIADO"/>
    <n v="46"/>
  </r>
  <r>
    <n v="4509"/>
    <s v="HOMBRE"/>
    <n v="549600"/>
    <s v="TRABAJADOR INDEPENDIENTE"/>
    <s v="SECTOR PRIVADO"/>
    <s v="SI"/>
    <x v="0"/>
    <s v="NO"/>
    <n v="57"/>
    <s v="No"/>
    <s v="No"/>
    <n v="549600"/>
    <s v="TRABAJADOR INDEPENDIENTE"/>
    <n v="57"/>
  </r>
  <r>
    <n v="4510"/>
    <s v="MUJER"/>
    <n v="280000"/>
    <s v="ASALARIADO"/>
    <s v="SECTOR PRIVADO"/>
    <s v="SI"/>
    <x v="0"/>
    <s v="SI"/>
    <n v="48"/>
    <s v="No"/>
    <s v="No"/>
    <n v="280000"/>
    <s v="ASALARIADO"/>
    <n v="48"/>
  </r>
  <r>
    <n v="4511"/>
    <s v="MUJER"/>
    <n v="114474"/>
    <s v="ASALARIADO"/>
    <s v="SECTOR PRIVADO"/>
    <s v="SI"/>
    <x v="0"/>
    <s v="NO"/>
    <n v="55"/>
    <s v="No"/>
    <s v="No"/>
    <n v="114474"/>
    <s v="ASALARIADO"/>
    <n v="55"/>
  </r>
  <r>
    <n v="4512"/>
    <s v="MUJER"/>
    <n v="321509.09000000003"/>
    <s v="ASALARIADO"/>
    <s v="SECTOR PRIVADO"/>
    <s v="SI"/>
    <x v="0"/>
    <s v="NO"/>
    <n v="37"/>
    <s v="No"/>
    <s v="No"/>
    <n v="321509.09000000003"/>
    <s v="ASALARIADO"/>
    <n v="37"/>
  </r>
  <r>
    <n v="4513"/>
    <s v="HOMBRE"/>
    <n v="438418.45"/>
    <s v="ASALARIADO"/>
    <s v="SECTOR PRIVADO"/>
    <s v="SI"/>
    <x v="0"/>
    <s v="NO"/>
    <n v="43"/>
    <s v="No"/>
    <s v="No"/>
    <n v="438418.45"/>
    <s v="ASALARIADO"/>
    <n v="43"/>
  </r>
  <r>
    <n v="4514"/>
    <s v="HOMBRE"/>
    <n v="617575"/>
    <s v="TRABAJADOR INDEPENDIENTE"/>
    <s v="SECTOR PRIVADO"/>
    <s v="SI"/>
    <x v="0"/>
    <s v="SI"/>
    <n v="45"/>
    <s v="No"/>
    <s v="No"/>
    <n v="617575"/>
    <s v="TRABAJADOR INDEPENDIENTE"/>
    <n v="45"/>
  </r>
  <r>
    <n v="4515"/>
    <s v="MUJER"/>
    <n v="542628"/>
    <s v="TRABAJADOR INDEPENDIENTE"/>
    <s v="SECTOR PRIVADO"/>
    <s v="SI"/>
    <x v="0"/>
    <s v="NO"/>
    <n v="55"/>
    <s v="No"/>
    <s v="No"/>
    <n v="542628"/>
    <s v="TRABAJADOR INDEPENDIENTE"/>
    <n v="55"/>
  </r>
  <r>
    <n v="4516"/>
    <s v="HOMBRE"/>
    <n v="319070.05"/>
    <s v="ASALARIADO"/>
    <s v="SECTOR PRIVADO"/>
    <s v="SI"/>
    <x v="0"/>
    <s v="NO"/>
    <n v="40"/>
    <s v="No"/>
    <s v="No"/>
    <n v="319070.05"/>
    <s v="ASALARIADO"/>
    <n v="40"/>
  </r>
  <r>
    <n v="4517"/>
    <s v="HOMBRE"/>
    <n v="440000"/>
    <s v="ASALARIADO"/>
    <s v="SECTOR PRIVADO"/>
    <s v="SI"/>
    <x v="0"/>
    <s v="SI"/>
    <n v="58"/>
    <s v="No"/>
    <s v="No"/>
    <n v="440000"/>
    <s v="ASALARIADO"/>
    <n v="58"/>
  </r>
  <r>
    <n v="4518"/>
    <s v="MUJER"/>
    <n v="585136.5"/>
    <s v="ASALARIADO"/>
    <s v="SECTOR PUBLICO"/>
    <s v="SI"/>
    <x v="0"/>
    <s v="NO"/>
    <n v="43"/>
    <s v="No"/>
    <s v="No"/>
    <n v="585136.5"/>
    <s v="ASALARIADO"/>
    <n v="43"/>
  </r>
  <r>
    <n v="4519"/>
    <s v="MUJER"/>
    <n v="350000"/>
    <s v="ASALARIADO"/>
    <s v="SECTOR PRIVADO"/>
    <s v="SI"/>
    <x v="0"/>
    <s v="SI"/>
    <n v="36"/>
    <s v="No"/>
    <s v="No"/>
    <n v="350000"/>
    <s v="ASALARIADO"/>
    <n v="36"/>
  </r>
  <r>
    <n v="4520"/>
    <s v="HOMBRE"/>
    <n v="403293"/>
    <s v="TRABAJADOR INDEPENDIENTE"/>
    <s v="SECTOR PRIVADO"/>
    <s v="SI"/>
    <x v="0"/>
    <s v="SI"/>
    <n v="62"/>
    <s v="No"/>
    <s v="No"/>
    <n v="403293"/>
    <s v="TRABAJADOR INDEPENDIENTE"/>
    <n v="62"/>
  </r>
  <r>
    <n v="4521"/>
    <s v="HOMBRE"/>
    <n v="323500"/>
    <s v="ASALARIADO"/>
    <s v="SECTOR PRIVADO"/>
    <s v="SI"/>
    <x v="0"/>
    <s v="NO"/>
    <n v="37"/>
    <s v="No"/>
    <s v="No"/>
    <n v="323500"/>
    <s v="ASALARIADO"/>
    <n v="37"/>
  </r>
  <r>
    <n v="4522"/>
    <s v="HOMBRE"/>
    <n v="78000"/>
    <s v="ASALARIADO"/>
    <s v="SECTOR PRIVADO"/>
    <s v="SI"/>
    <x v="0"/>
    <s v="SI"/>
    <n v="71"/>
    <s v="No"/>
    <s v="No"/>
    <n v="78000"/>
    <s v="ASALARIADO"/>
    <n v="71"/>
  </r>
  <r>
    <n v="4523"/>
    <s v="MUJER"/>
    <n v="857753.11"/>
    <s v="ASALARIADO"/>
    <s v="SECTOR PRIVADO"/>
    <s v="SI"/>
    <x v="0"/>
    <s v="NO"/>
    <n v="32"/>
    <s v="No"/>
    <s v="No"/>
    <n v="857753.11"/>
    <s v="ASALARIADO"/>
    <n v="32"/>
  </r>
  <r>
    <n v="4524"/>
    <s v="HOMBRE"/>
    <n v="509509"/>
    <s v="TRABAJADOR INDEPENDIENTE"/>
    <s v="SECTOR PRIVADO"/>
    <s v="SI"/>
    <x v="0"/>
    <s v="SI"/>
    <n v="40"/>
    <s v="No"/>
    <s v="No"/>
    <n v="509509"/>
    <s v="TRABAJADOR INDEPENDIENTE"/>
    <n v="40"/>
  </r>
  <r>
    <n v="4525"/>
    <s v="HOMBRE"/>
    <n v="1523214"/>
    <s v="ASALARIADO"/>
    <s v="SECTOR PUBLICO"/>
    <s v="SI"/>
    <x v="0"/>
    <s v="NO"/>
    <n v="38"/>
    <s v="No"/>
    <s v="No"/>
    <n v="1523214"/>
    <s v="ASALARIADO"/>
    <n v="38"/>
  </r>
  <r>
    <n v="4526"/>
    <s v="HOMBRE"/>
    <n v="810799.74"/>
    <s v="ASALARIADO"/>
    <s v="SECTOR PRIVADO"/>
    <s v="SI"/>
    <x v="0"/>
    <s v="NO"/>
    <n v="47"/>
    <s v="No"/>
    <s v="No"/>
    <n v="810799.74"/>
    <s v="ASALARIADO"/>
    <n v="47"/>
  </r>
  <r>
    <n v="4527"/>
    <s v="MUJER"/>
    <n v="1143318.2"/>
    <s v="ASALARIADO"/>
    <s v="SECTOR PUBLICO"/>
    <s v="SI"/>
    <x v="0"/>
    <s v="NO"/>
    <n v="59"/>
    <s v="No"/>
    <s v="No"/>
    <n v="1143318.2"/>
    <s v="ASALARIADO"/>
    <n v="59"/>
  </r>
  <r>
    <n v="4528"/>
    <s v="HOMBRE"/>
    <n v="297045"/>
    <s v="ASEGURADO VOLUNTARIO"/>
    <s v="SECTOR PRIVADO"/>
    <s v="SI"/>
    <x v="1"/>
    <s v="NO"/>
    <n v="76"/>
    <s v="No"/>
    <s v="No"/>
    <n v="297045"/>
    <s v="ASEGURADO VOLUNTARIO"/>
    <n v="76"/>
  </r>
  <r>
    <n v="4529"/>
    <s v="HOMBRE"/>
    <n v="365464"/>
    <s v="ASALARIADO"/>
    <s v="SECTOR PUBLICO"/>
    <s v="SI"/>
    <x v="0"/>
    <s v="NO"/>
    <n v="31"/>
    <s v="No"/>
    <s v="No"/>
    <n v="365464"/>
    <s v="ASALARIADO"/>
    <n v="31"/>
  </r>
  <r>
    <n v="4530"/>
    <s v="MUJER"/>
    <n v="1957708.6"/>
    <s v="ASALARIADO"/>
    <s v="SECTOR PUBLICO"/>
    <s v="SI"/>
    <x v="0"/>
    <s v="NO"/>
    <n v="52"/>
    <s v="No"/>
    <s v="No"/>
    <n v="1957708.6"/>
    <s v="ASALARIADO"/>
    <n v="52"/>
  </r>
  <r>
    <n v="4531"/>
    <s v="HOMBRE"/>
    <n v="600000"/>
    <s v="ASALARIADO"/>
    <s v="SECTOR PRIVADO"/>
    <s v="SI"/>
    <x v="0"/>
    <s v="NO"/>
    <n v="32"/>
    <s v="No"/>
    <s v="No"/>
    <n v="600000"/>
    <s v="ASALARIADO"/>
    <n v="32"/>
  </r>
  <r>
    <n v="4532"/>
    <s v="HOMBRE"/>
    <n v="161084.29999999999"/>
    <s v="ASALARIADO"/>
    <s v="SECTOR PUBLICO"/>
    <s v="SI"/>
    <x v="0"/>
    <s v="NO"/>
    <n v="42"/>
    <s v="No"/>
    <s v="No"/>
    <n v="161084.29999999999"/>
    <s v="ASALARIADO"/>
    <n v="42"/>
  </r>
  <r>
    <n v="4533"/>
    <s v="HOMBRE"/>
    <n v="31927.439999999999"/>
    <s v="ASALARIADO"/>
    <s v="SECTOR PRIVADO"/>
    <s v="SI"/>
    <x v="1"/>
    <s v="NO"/>
    <n v="36"/>
    <s v="No"/>
    <s v="No"/>
    <n v="31927.439999999999"/>
    <s v="ASALARIADO"/>
    <n v="36"/>
  </r>
  <r>
    <n v="4534"/>
    <s v="HOMBRE"/>
    <n v="427590.98"/>
    <s v="ASALARIADO"/>
    <s v="SECTOR PRIVADO"/>
    <s v="SI"/>
    <x v="0"/>
    <s v="SI"/>
    <n v="61"/>
    <s v="No"/>
    <s v="No"/>
    <n v="427590.98"/>
    <s v="ASALARIADO"/>
    <n v="61"/>
  </r>
  <r>
    <n v="4535"/>
    <s v="HOMBRE"/>
    <n v="543427.36"/>
    <s v="ASALARIADO"/>
    <s v="SECTOR PRIVADO"/>
    <s v="SI"/>
    <x v="0"/>
    <s v="NO"/>
    <n v="27"/>
    <s v="No"/>
    <s v="No"/>
    <n v="543427.36"/>
    <s v="ASALARIADO"/>
    <n v="27"/>
  </r>
  <r>
    <n v="4536"/>
    <s v="HOMBRE"/>
    <n v="342059.63"/>
    <s v="ASALARIADO"/>
    <s v="SECTOR PRIVADO"/>
    <s v="SI"/>
    <x v="0"/>
    <s v="NO"/>
    <n v="49"/>
    <s v="No"/>
    <s v="No"/>
    <n v="342059.63"/>
    <s v="ASALARIADO"/>
    <n v="49"/>
  </r>
  <r>
    <n v="4537"/>
    <s v="MUJER"/>
    <n v="1870704.54"/>
    <s v="ASALARIADO"/>
    <s v="SECTOR PRIVADO"/>
    <s v="SI"/>
    <x v="0"/>
    <s v="NO"/>
    <n v="28"/>
    <s v="No"/>
    <s v="No"/>
    <n v="1870704.54"/>
    <s v="ASALARIADO"/>
    <n v="28"/>
  </r>
  <r>
    <n v="4538"/>
    <s v="HOMBRE"/>
    <n v="317000"/>
    <s v="ASALARIADO"/>
    <s v="SECTOR PRIVADO"/>
    <s v="SI"/>
    <x v="1"/>
    <s v="NO"/>
    <n v="53"/>
    <s v="No"/>
    <s v="No"/>
    <n v="317000"/>
    <s v="ASALARIADO"/>
    <n v="53"/>
  </r>
  <r>
    <n v="4539"/>
    <s v="MUJER"/>
    <n v="403806.82"/>
    <s v="ASALARIADO"/>
    <s v="SECTOR PRIVADO"/>
    <s v="SI"/>
    <x v="0"/>
    <s v="NO"/>
    <n v="45"/>
    <s v="No"/>
    <s v="No"/>
    <n v="403806.82"/>
    <s v="ASALARIADO"/>
    <n v="45"/>
  </r>
  <r>
    <n v="4540"/>
    <s v="MUJER"/>
    <n v="1709089.1"/>
    <s v="ASALARIADO"/>
    <s v="SECTOR PUBLICO"/>
    <s v="SI"/>
    <x v="0"/>
    <s v="NO"/>
    <n v="49"/>
    <s v="No"/>
    <s v="No"/>
    <n v="1709089.1"/>
    <s v="ASALARIADO"/>
    <n v="49"/>
  </r>
  <r>
    <n v="4541"/>
    <s v="HOMBRE"/>
    <n v="278030"/>
    <s v="CONVENIOS ESPECIALES DE TRABAJADORES INDEPENDIENTES"/>
    <s v="SECTOR PRIVADO"/>
    <s v="SI"/>
    <x v="0"/>
    <s v="NO"/>
    <n v="43"/>
    <s v="No"/>
    <s v="No"/>
    <n v="278030"/>
    <s v="CONVENIOS ESPECIALES DE TRABAJADORES INDEPENDIENTES"/>
    <n v="43"/>
  </r>
  <r>
    <n v="4542"/>
    <s v="MUJER"/>
    <n v="351531.84"/>
    <s v="ASALARIADO"/>
    <s v="SECTOR PRIVADO"/>
    <s v="SI"/>
    <x v="0"/>
    <s v="NO"/>
    <n v="35"/>
    <s v="No"/>
    <s v="No"/>
    <n v="351531.84"/>
    <s v="ASALARIADO"/>
    <n v="35"/>
  </r>
  <r>
    <n v="4543"/>
    <s v="MUJER"/>
    <n v="568492"/>
    <s v="ASALARIADO"/>
    <s v="SECTOR PUBLICO"/>
    <s v="SI"/>
    <x v="0"/>
    <s v="NO"/>
    <n v="28"/>
    <s v="No"/>
    <s v="No"/>
    <n v="568492"/>
    <s v="ASALARIADO"/>
    <n v="28"/>
  </r>
  <r>
    <n v="4544"/>
    <s v="HOMBRE"/>
    <n v="353607"/>
    <s v="ASALARIADO"/>
    <s v="SECTOR PRIVADO"/>
    <s v="SI"/>
    <x v="0"/>
    <s v="NO"/>
    <n v="51"/>
    <s v="No"/>
    <s v="No"/>
    <n v="353607"/>
    <s v="ASALARIADO"/>
    <n v="51"/>
  </r>
  <r>
    <n v="4545"/>
    <s v="MUJER"/>
    <n v="1932000"/>
    <s v="ASALARIADO"/>
    <s v="SECTOR PRIVADO"/>
    <s v="SI"/>
    <x v="0"/>
    <s v="NO"/>
    <n v="51"/>
    <s v="No"/>
    <s v="No"/>
    <n v="1932000"/>
    <s v="ASALARIADO"/>
    <n v="51"/>
  </r>
  <r>
    <n v="4546"/>
    <s v="MUJER"/>
    <n v="560498"/>
    <s v="TRABAJADOR INDEPENDIENTE"/>
    <s v="SECTOR PRIVADO"/>
    <s v="SI"/>
    <x v="0"/>
    <s v="SI"/>
    <n v="51"/>
    <s v="No"/>
    <s v="No"/>
    <n v="560498"/>
    <s v="TRABAJADOR INDEPENDIENTE"/>
    <n v="51"/>
  </r>
  <r>
    <n v="4547"/>
    <s v="HOMBRE"/>
    <n v="566297"/>
    <s v="ASEGURADO VOLUNTARIO"/>
    <s v="SECTOR PRIVADO"/>
    <s v="SI"/>
    <x v="0"/>
    <s v="NO"/>
    <n v="55"/>
    <s v="No"/>
    <s v="No"/>
    <n v="566297"/>
    <s v="ASEGURADO VOLUNTARIO"/>
    <n v="55"/>
  </r>
  <r>
    <n v="4548"/>
    <s v="MUJER"/>
    <n v="133037.29999999999"/>
    <s v="ASALARIADO"/>
    <s v="SECTOR PUBLICO"/>
    <s v="SI"/>
    <x v="0"/>
    <s v="NO"/>
    <n v="25"/>
    <s v="No"/>
    <s v="No"/>
    <n v="133037.29999999999"/>
    <s v="ASALARIADO"/>
    <n v="25"/>
  </r>
  <r>
    <n v="4549"/>
    <s v="HOMBRE"/>
    <n v="1848072"/>
    <s v="ASALARIADO"/>
    <s v="SECTOR PUBLICO"/>
    <s v="SI"/>
    <x v="0"/>
    <s v="SI"/>
    <n v="63"/>
    <s v="No"/>
    <s v="No"/>
    <n v="1848072"/>
    <s v="ASALARIADO"/>
    <n v="63"/>
  </r>
  <r>
    <n v="4550"/>
    <s v="HOMBRE"/>
    <n v="1624745.95"/>
    <s v="ASALARIADO"/>
    <s v="SECTOR PRIVADO"/>
    <s v="SI"/>
    <x v="0"/>
    <s v="NO"/>
    <n v="38"/>
    <s v="No"/>
    <s v="No"/>
    <n v="1624745.95"/>
    <s v="ASALARIADO"/>
    <n v="38"/>
  </r>
  <r>
    <n v="4551"/>
    <s v="HOMBRE"/>
    <n v="693063.36"/>
    <s v="ASALARIADO"/>
    <s v="SECTOR PRIVADO"/>
    <s v="SI"/>
    <x v="0"/>
    <s v="NO"/>
    <n v="45"/>
    <s v="No"/>
    <s v="No"/>
    <n v="693063.36"/>
    <s v="ASALARIADO"/>
    <n v="45"/>
  </r>
  <r>
    <n v="4552"/>
    <s v="HOMBRE"/>
    <n v="476566.67"/>
    <s v="ASALARIADO"/>
    <s v="SECTOR PRIVADO"/>
    <s v="SI"/>
    <x v="0"/>
    <s v="NO"/>
    <n v="33"/>
    <s v="No"/>
    <s v="No"/>
    <n v="476566.67"/>
    <s v="ASALARIADO"/>
    <n v="33"/>
  </r>
  <r>
    <n v="4553"/>
    <s v="MUJER"/>
    <n v="297429"/>
    <s v="TRABAJADOR INDEPENDIENTE"/>
    <s v="SECTOR PRIVADO"/>
    <s v="SI"/>
    <x v="0"/>
    <s v="SI"/>
    <n v="65"/>
    <s v="No"/>
    <s v="No"/>
    <n v="297429"/>
    <s v="TRABAJADOR INDEPENDIENTE"/>
    <n v="65"/>
  </r>
  <r>
    <n v="4554"/>
    <s v="HOMBRE"/>
    <n v="35530"/>
    <s v="ASALARIADO"/>
    <s v="SECTOR PRIVADO"/>
    <s v="SI"/>
    <x v="1"/>
    <s v="NO"/>
    <n v="37"/>
    <s v="No"/>
    <s v="No"/>
    <n v="35530"/>
    <s v="ASALARIADO"/>
    <n v="37"/>
  </r>
  <r>
    <n v="4555"/>
    <s v="HOMBRE"/>
    <n v="476562.94"/>
    <s v="ASALARIADO"/>
    <s v="SECTOR PRIVADO"/>
    <s v="SI"/>
    <x v="1"/>
    <s v="NO"/>
    <n v="32"/>
    <s v="No"/>
    <s v="No"/>
    <n v="476562.94"/>
    <s v="ASALARIADO"/>
    <n v="32"/>
  </r>
  <r>
    <n v="4556"/>
    <s v="MUJER"/>
    <n v="297046"/>
    <s v="ASEGURADO VOLUNTARIO"/>
    <s v="SECTOR PRIVADO"/>
    <s v="SI"/>
    <x v="1"/>
    <s v="NO"/>
    <n v="38"/>
    <s v="No"/>
    <s v="No"/>
    <n v="297046"/>
    <s v="ASEGURADO VOLUNTARIO"/>
    <n v="38"/>
  </r>
  <r>
    <n v="4557"/>
    <s v="HOMBRE"/>
    <n v="381640"/>
    <s v="ASALARIADO"/>
    <s v="SECTOR PRIVADO"/>
    <s v="SI"/>
    <x v="0"/>
    <s v="NO"/>
    <n v="53"/>
    <s v="No"/>
    <s v="No"/>
    <n v="381640"/>
    <s v="ASALARIADO"/>
    <n v="53"/>
  </r>
  <r>
    <n v="4558"/>
    <s v="HOMBRE"/>
    <n v="323296"/>
    <s v="ASEGURADO VOLUNTARIO"/>
    <s v="SECTOR PRIVADO"/>
    <s v="SI"/>
    <x v="0"/>
    <s v="NO"/>
    <n v="31"/>
    <s v="No"/>
    <s v="No"/>
    <n v="323296"/>
    <s v="ASEGURADO VOLUNTARIO"/>
    <n v="31"/>
  </r>
  <r>
    <n v="4559"/>
    <s v="HOMBRE"/>
    <n v="1730544"/>
    <s v="ASALARIADO"/>
    <s v="SECTOR PRIVADO"/>
    <s v="SI"/>
    <x v="0"/>
    <s v="NO"/>
    <n v="31"/>
    <s v="No"/>
    <s v="No"/>
    <n v="1730544"/>
    <s v="ASALARIADO"/>
    <n v="31"/>
  </r>
  <r>
    <n v="4560"/>
    <s v="HOMBRE"/>
    <n v="670740"/>
    <s v="ASALARIADO"/>
    <s v="SECTOR PRIVADO"/>
    <s v="SI"/>
    <x v="0"/>
    <s v="NO"/>
    <n v="27"/>
    <s v="No"/>
    <s v="No"/>
    <n v="670740"/>
    <s v="ASALARIADO"/>
    <n v="27"/>
  </r>
  <r>
    <n v="4561"/>
    <s v="HOMBRE"/>
    <n v="290000"/>
    <s v="ASALARIADO"/>
    <s v="SECTOR PRIVADO"/>
    <s v="SI"/>
    <x v="1"/>
    <s v="NO"/>
    <n v="42"/>
    <s v="No"/>
    <s v="No"/>
    <n v="290000"/>
    <s v="ASALARIADO"/>
    <n v="42"/>
  </r>
  <r>
    <n v="4562"/>
    <s v="HOMBRE"/>
    <n v="542095.31999999995"/>
    <s v="PENSIONADOS EN SU PROPIO SISTEMA"/>
    <s v="SECTOR PUBLICO"/>
    <s v="SI"/>
    <x v="0"/>
    <s v="NO"/>
    <n v="64"/>
    <s v="No"/>
    <s v="No"/>
    <n v="542095.31999999995"/>
    <s v="PENSIONADOS EN SU PROPIO SISTEMA"/>
    <n v="64"/>
  </r>
  <r>
    <n v="4563"/>
    <s v="HOMBRE"/>
    <n v="695574.7"/>
    <s v="ASALARIADO"/>
    <s v="SECTOR PRIVADO"/>
    <s v="SI"/>
    <x v="0"/>
    <s v="NO"/>
    <n v="55"/>
    <s v="No"/>
    <s v="No"/>
    <n v="695574.7"/>
    <s v="ASALARIADO"/>
    <n v="55"/>
  </r>
  <r>
    <n v="4564"/>
    <s v="HOMBRE"/>
    <n v="299784"/>
    <s v="TRABAJADOR INDEPENDIENTE"/>
    <s v="SECTOR PRIVADO"/>
    <s v="SI"/>
    <x v="0"/>
    <s v="NO"/>
    <n v="39"/>
    <s v="No"/>
    <s v="No"/>
    <n v="299784"/>
    <s v="TRABAJADOR INDEPENDIENTE"/>
    <n v="39"/>
  </r>
  <r>
    <n v="4565"/>
    <s v="HOMBRE"/>
    <n v="1166115"/>
    <s v="ASALARIADO"/>
    <s v="SECTOR PUBLICO"/>
    <s v="SI"/>
    <x v="0"/>
    <s v="SI"/>
    <n v="64"/>
    <s v="No"/>
    <s v="No"/>
    <n v="1166115"/>
    <s v="ASALARIADO"/>
    <n v="64"/>
  </r>
  <r>
    <n v="4566"/>
    <s v="HOMBRE"/>
    <n v="300018"/>
    <s v="TRABAJADOR INDEPENDIENTE"/>
    <s v="SECTOR PRIVADO"/>
    <s v="SI"/>
    <x v="0"/>
    <s v="SI"/>
    <n v="51"/>
    <s v="No"/>
    <s v="No"/>
    <n v="300018"/>
    <s v="TRABAJADOR INDEPENDIENTE"/>
    <n v="51"/>
  </r>
  <r>
    <n v="4567"/>
    <s v="HOMBRE"/>
    <n v="524236.19"/>
    <s v="ASALARIADO"/>
    <s v="SECTOR PRIVADO"/>
    <s v="SI"/>
    <x v="0"/>
    <s v="NO"/>
    <n v="54"/>
    <s v="No"/>
    <s v="No"/>
    <n v="524236.19"/>
    <s v="ASALARIADO"/>
    <n v="54"/>
  </r>
  <r>
    <n v="4568"/>
    <s v="MUJER"/>
    <n v="298155"/>
    <s v="ASEGURADO VOLUNTARIO"/>
    <s v="SECTOR PRIVADO"/>
    <s v="SI"/>
    <x v="0"/>
    <s v="NO"/>
    <n v="75"/>
    <s v="No"/>
    <s v="No"/>
    <n v="298155"/>
    <s v="ASEGURADO VOLUNTARIO"/>
    <n v="75"/>
  </r>
  <r>
    <n v="4569"/>
    <s v="HOMBRE"/>
    <n v="347501.19"/>
    <s v="ASALARIADO"/>
    <s v="SECTOR PRIVADO"/>
    <s v="SI"/>
    <x v="0"/>
    <s v="NO"/>
    <n v="68"/>
    <s v="No"/>
    <s v="No"/>
    <n v="347501.19"/>
    <s v="ASALARIADO"/>
    <n v="68"/>
  </r>
  <r>
    <n v="4570"/>
    <s v="HOMBRE"/>
    <n v="280000"/>
    <s v="ASALARIADO"/>
    <s v="SECTOR PRIVADO"/>
    <s v="SI"/>
    <x v="0"/>
    <s v="NO"/>
    <n v="24"/>
    <s v="No"/>
    <s v="No"/>
    <n v="280000"/>
    <s v="ASALARIADO"/>
    <n v="24"/>
  </r>
  <r>
    <n v="4571"/>
    <s v="HOMBRE"/>
    <n v="350112.18"/>
    <s v="ASALARIADO"/>
    <s v="SECTOR PRIVADO"/>
    <s v="SI"/>
    <x v="0"/>
    <s v="NO"/>
    <n v="29"/>
    <s v="No"/>
    <s v="No"/>
    <n v="350112.18"/>
    <s v="ASALARIADO"/>
    <n v="29"/>
  </r>
  <r>
    <n v="4572"/>
    <s v="MUJER"/>
    <n v="815000"/>
    <s v="ASALARIADO"/>
    <s v="SECTOR PRIVADO"/>
    <s v="SI"/>
    <x v="0"/>
    <s v="NO"/>
    <n v="28"/>
    <s v="No"/>
    <s v="No"/>
    <n v="815000"/>
    <s v="ASALARIADO"/>
    <n v="28"/>
  </r>
  <r>
    <n v="4573"/>
    <s v="HOMBRE"/>
    <n v="1207124"/>
    <s v="ASEGURADO VOLUNTARIO"/>
    <s v="SECTOR PRIVADO"/>
    <s v="SI"/>
    <x v="0"/>
    <s v="NO"/>
    <n v="52"/>
    <s v="No"/>
    <s v="No"/>
    <n v="1207124"/>
    <s v="ASEGURADO VOLUNTARIO"/>
    <n v="52"/>
  </r>
  <r>
    <n v="4574"/>
    <s v="HOMBRE"/>
    <n v="860750.63"/>
    <s v="ASALARIADO"/>
    <s v="SECTOR PRIVADO"/>
    <s v="SI"/>
    <x v="0"/>
    <s v="NO"/>
    <n v="25"/>
    <s v="No"/>
    <s v="No"/>
    <n v="860750.63"/>
    <s v="ASALARIADO"/>
    <n v="25"/>
  </r>
  <r>
    <n v="4575"/>
    <s v="HOMBRE"/>
    <n v="278030"/>
    <s v="TRABAJADOR INDEPENDIENTE"/>
    <s v="SECTOR PRIVADO"/>
    <s v="SI"/>
    <x v="0"/>
    <s v="NO"/>
    <n v="35"/>
    <s v="No"/>
    <s v="No"/>
    <n v="278030"/>
    <s v="TRABAJADOR INDEPENDIENTE"/>
    <n v="35"/>
  </r>
  <r>
    <n v="4576"/>
    <s v="HOMBRE"/>
    <n v="297046"/>
    <s v="ASEGURADO VOLUNTARIO"/>
    <s v="SECTOR PRIVADO"/>
    <s v="SI"/>
    <x v="0"/>
    <s v="NO"/>
    <n v="56"/>
    <s v="No"/>
    <s v="No"/>
    <n v="297046"/>
    <s v="ASEGURADO VOLUNTARIO"/>
    <n v="56"/>
  </r>
  <r>
    <n v="4577"/>
    <s v="MUJER"/>
    <n v="391916.75"/>
    <s v="ASALARIADO"/>
    <s v="SECTOR PRIVADO"/>
    <s v="SI"/>
    <x v="1"/>
    <s v="NO"/>
    <n v="33"/>
    <s v="No"/>
    <s v="No"/>
    <n v="391916.75"/>
    <s v="ASALARIADO"/>
    <n v="33"/>
  </r>
  <r>
    <n v="4578"/>
    <s v="HOMBRE"/>
    <n v="442458"/>
    <s v="ASALARIADO"/>
    <s v="SECTOR PRIVADO"/>
    <s v="SI"/>
    <x v="1"/>
    <s v="NO"/>
    <n v="27"/>
    <s v="No"/>
    <s v="No"/>
    <n v="442458"/>
    <s v="ASALARIADO"/>
    <n v="27"/>
  </r>
  <r>
    <n v="4579"/>
    <s v="HOMBRE"/>
    <n v="639148"/>
    <s v="TRABAJADOR INDEPENDIENTE"/>
    <s v="SECTOR PRIVADO"/>
    <s v="SI"/>
    <x v="0"/>
    <s v="SI"/>
    <n v="42"/>
    <s v="No"/>
    <s v="No"/>
    <n v="639148"/>
    <s v="TRABAJADOR INDEPENDIENTE"/>
    <n v="42"/>
  </r>
  <r>
    <n v="4580"/>
    <s v="HOMBRE"/>
    <n v="46091.09"/>
    <s v="ASALARIADO"/>
    <s v="SECTOR PRIVADO"/>
    <s v="SI"/>
    <x v="0"/>
    <s v="NO"/>
    <n v="43"/>
    <s v="No"/>
    <s v="No"/>
    <n v="46091.09"/>
    <s v="ASALARIADO"/>
    <n v="43"/>
  </r>
  <r>
    <n v="4581"/>
    <s v="MUJER"/>
    <n v="361420"/>
    <s v="TRABAJADOR INDEPENDIENTE"/>
    <s v="SECTOR PRIVADO"/>
    <s v="SI"/>
    <x v="0"/>
    <s v="SI"/>
    <n v="52"/>
    <s v="No"/>
    <s v="No"/>
    <n v="361420"/>
    <s v="TRABAJADOR INDEPENDIENTE"/>
    <n v="52"/>
  </r>
  <r>
    <n v="4582"/>
    <s v="HOMBRE"/>
    <n v="301853"/>
    <s v="TRABAJADOR INDEPENDIENTE"/>
    <s v="SECTOR PRIVADO"/>
    <s v="SI"/>
    <x v="0"/>
    <s v="NO"/>
    <n v="25"/>
    <s v="No"/>
    <s v="No"/>
    <n v="301853"/>
    <s v="TRABAJADOR INDEPENDIENTE"/>
    <n v="25"/>
  </r>
  <r>
    <n v="4583"/>
    <s v="HOMBRE"/>
    <n v="263622.26"/>
    <s v="ASALARIADO"/>
    <s v="SECTOR PRIVADO"/>
    <s v="SI"/>
    <x v="0"/>
    <s v="NO"/>
    <n v="20"/>
    <s v="No"/>
    <s v="No"/>
    <n v="263622.26"/>
    <s v="ASALARIADO"/>
    <n v="20"/>
  </r>
  <r>
    <n v="4584"/>
    <s v="HOMBRE"/>
    <n v="511600"/>
    <s v="ASALARIADO"/>
    <s v="SECTOR PRIVADO"/>
    <s v="SI"/>
    <x v="0"/>
    <s v="NO"/>
    <n v="22"/>
    <s v="No"/>
    <s v="No"/>
    <n v="511600"/>
    <s v="ASALARIADO"/>
    <n v="22"/>
  </r>
  <r>
    <n v="4585"/>
    <s v="MUJER"/>
    <n v="831771.12"/>
    <s v="ASALARIADO"/>
    <s v="SECTOR PRIVADO"/>
    <s v="SI"/>
    <x v="0"/>
    <s v="NO"/>
    <n v="29"/>
    <s v="No"/>
    <s v="No"/>
    <n v="831771.12"/>
    <s v="ASALARIADO"/>
    <n v="29"/>
  </r>
  <r>
    <n v="4586"/>
    <s v="MUJER"/>
    <n v="297045"/>
    <s v="ASEGURADO VOLUNTARIO"/>
    <s v="SECTOR PRIVADO"/>
    <s v="SI"/>
    <x v="0"/>
    <s v="NO"/>
    <n v="20"/>
    <s v="No"/>
    <s v="No"/>
    <n v="297045"/>
    <s v="ASEGURADO VOLUNTARIO"/>
    <n v="20"/>
  </r>
  <r>
    <n v="4587"/>
    <s v="HOMBRE"/>
    <n v="518519"/>
    <s v="TRABAJADOR INDEPENDIENTE"/>
    <s v="SECTOR PRIVADO"/>
    <s v="SI"/>
    <x v="0"/>
    <s v="SI"/>
    <n v="43"/>
    <s v="No"/>
    <s v="No"/>
    <n v="518519"/>
    <s v="TRABAJADOR INDEPENDIENTE"/>
    <n v="43"/>
  </r>
  <r>
    <n v="4588"/>
    <s v="HOMBRE"/>
    <n v="239200"/>
    <s v="ASALARIADO"/>
    <s v="SECTOR PRIVADO"/>
    <s v="SI"/>
    <x v="0"/>
    <s v="NO"/>
    <n v="27"/>
    <s v="No"/>
    <s v="No"/>
    <n v="239200"/>
    <s v="ASALARIADO"/>
    <n v="27"/>
  </r>
  <r>
    <n v="4589"/>
    <s v="HOMBRE"/>
    <n v="445567"/>
    <s v="TRABAJADOR INDEPENDIENTE"/>
    <s v="SECTOR PRIVADO"/>
    <s v="SI"/>
    <x v="0"/>
    <s v="NO"/>
    <n v="46"/>
    <s v="No"/>
    <s v="No"/>
    <n v="445567"/>
    <s v="TRABAJADOR INDEPENDIENTE"/>
    <n v="46"/>
  </r>
  <r>
    <n v="4590"/>
    <s v="MUJER"/>
    <n v="211216"/>
    <s v="ASALARIADO"/>
    <s v="SECTOR PUBLICO"/>
    <s v="SI"/>
    <x v="0"/>
    <s v="NO"/>
    <n v="34"/>
    <s v="No"/>
    <s v="No"/>
    <n v="211216"/>
    <s v="ASALARIADO"/>
    <n v="34"/>
  </r>
  <r>
    <n v="4591"/>
    <s v="HOMBRE"/>
    <n v="410000.02"/>
    <s v="ASALARIADO"/>
    <s v="SECTOR PRIVADO"/>
    <s v="SI"/>
    <x v="0"/>
    <s v="NO"/>
    <n v="25"/>
    <s v="No"/>
    <s v="No"/>
    <n v="410000.02"/>
    <s v="ASALARIADO"/>
    <n v="25"/>
  </r>
  <r>
    <n v="4592"/>
    <s v="HOMBRE"/>
    <n v="3325777.9"/>
    <s v="ASALARIADO"/>
    <s v="SECTOR PUBLICO"/>
    <s v="SI"/>
    <x v="0"/>
    <s v="NO"/>
    <n v="62"/>
    <s v="Atípico"/>
    <s v="No"/>
    <n v="3325777.9"/>
    <s v="ASALARIADO"/>
    <n v="62"/>
  </r>
  <r>
    <n v="4593"/>
    <s v="MUJER"/>
    <n v="306669.62"/>
    <s v="ASALARIADO"/>
    <s v="SECTOR PUBLICO"/>
    <s v="SI"/>
    <x v="1"/>
    <s v="NO"/>
    <n v="49"/>
    <s v="No"/>
    <s v="No"/>
    <n v="306669.62"/>
    <s v="ASALARIADO"/>
    <n v="49"/>
  </r>
  <r>
    <n v="4594"/>
    <s v="MUJER"/>
    <n v="405464.55"/>
    <s v="ASALARIADO"/>
    <s v="SECTOR PRIVADO"/>
    <s v="SI"/>
    <x v="0"/>
    <s v="NO"/>
    <n v="35"/>
    <s v="No"/>
    <s v="No"/>
    <n v="405464.55"/>
    <s v="ASALARIADO"/>
    <n v="35"/>
  </r>
  <r>
    <n v="4595"/>
    <s v="MUJER"/>
    <n v="560987.56000000006"/>
    <s v="PENSIONADOS EN SU PROPIO SISTEMA"/>
    <s v="SECTOR PUBLICO"/>
    <s v="SI"/>
    <x v="0"/>
    <s v="NO"/>
    <n v="69"/>
    <s v="No"/>
    <s v="No"/>
    <n v="560987.56000000006"/>
    <s v="PENSIONADOS EN SU PROPIO SISTEMA"/>
    <n v="69"/>
  </r>
  <r>
    <n v="4596"/>
    <s v="HOMBRE"/>
    <n v="374731.55"/>
    <s v="ASALARIADO"/>
    <s v="SECTOR PRIVADO"/>
    <s v="SI"/>
    <x v="1"/>
    <s v="NO"/>
    <n v="36"/>
    <s v="No"/>
    <s v="No"/>
    <n v="374731.55"/>
    <s v="ASALARIADO"/>
    <n v="36"/>
  </r>
  <r>
    <n v="4597"/>
    <s v="HOMBRE"/>
    <n v="650000"/>
    <s v="ASALARIADO"/>
    <s v="SECTOR PRIVADO"/>
    <s v="SI"/>
    <x v="0"/>
    <s v="NO"/>
    <n v="45"/>
    <s v="No"/>
    <s v="No"/>
    <n v="650000"/>
    <s v="ASALARIADO"/>
    <n v="45"/>
  </r>
  <r>
    <n v="4598"/>
    <s v="HOMBRE"/>
    <n v="358640"/>
    <s v="ASEGURADO VOLUNTARIO"/>
    <s v="SECTOR PRIVADO"/>
    <s v="SI"/>
    <x v="1"/>
    <s v="NO"/>
    <n v="29"/>
    <s v="No"/>
    <s v="No"/>
    <n v="358640"/>
    <s v="ASEGURADO VOLUNTARIO"/>
    <n v="29"/>
  </r>
  <r>
    <n v="4599"/>
    <s v="HOMBRE"/>
    <n v="838786.3"/>
    <s v="ASALARIADO"/>
    <s v="SECTOR PRIVADO"/>
    <s v="SI"/>
    <x v="0"/>
    <s v="NO"/>
    <n v="79"/>
    <s v="No"/>
    <s v="No"/>
    <n v="838786.3"/>
    <s v="ASALARIADO"/>
    <n v="79"/>
  </r>
  <r>
    <n v="4600"/>
    <s v="HOMBRE"/>
    <n v="34458"/>
    <s v="ASALARIADO"/>
    <s v="SECTOR PRIVADO"/>
    <s v="SI"/>
    <x v="0"/>
    <s v="NO"/>
    <n v="43"/>
    <s v="No"/>
    <s v="No"/>
    <n v="34458"/>
    <s v="ASALARIADO"/>
    <n v="43"/>
  </r>
  <r>
    <n v="4601"/>
    <s v="HOMBRE"/>
    <n v="640000"/>
    <s v="ASALARIADO"/>
    <s v="SECTOR PRIVADO"/>
    <s v="SI"/>
    <x v="1"/>
    <s v="NO"/>
    <n v="44"/>
    <s v="No"/>
    <s v="No"/>
    <n v="640000"/>
    <s v="ASALARIADO"/>
    <n v="44"/>
  </r>
  <r>
    <n v="4602"/>
    <s v="MUJER"/>
    <n v="736259"/>
    <s v="PENSIONADOS EN SU PROPIO SISTEMA"/>
    <s v="SECTOR PUBLICO"/>
    <s v="SI"/>
    <x v="0"/>
    <s v="NO"/>
    <n v="82"/>
    <s v="No"/>
    <s v="No"/>
    <n v="736259"/>
    <s v="PENSIONADOS EN SU PROPIO SISTEMA"/>
    <n v="82"/>
  </r>
  <r>
    <n v="4603"/>
    <s v="HOMBRE"/>
    <n v="366300"/>
    <s v="ASALARIADO"/>
    <s v="SECTOR PRIVADO"/>
    <s v="SI"/>
    <x v="1"/>
    <s v="NO"/>
    <n v="27"/>
    <s v="No"/>
    <s v="No"/>
    <n v="366300"/>
    <s v="ASALARIADO"/>
    <n v="27"/>
  </r>
  <r>
    <n v="4604"/>
    <s v="MUJER"/>
    <n v="989476.56"/>
    <s v="ASALARIADO"/>
    <s v="SECTOR PUBLICO"/>
    <s v="SI"/>
    <x v="0"/>
    <s v="NO"/>
    <n v="31"/>
    <s v="No"/>
    <s v="No"/>
    <n v="989476.56"/>
    <s v="ASALARIADO"/>
    <n v="31"/>
  </r>
  <r>
    <n v="4605"/>
    <s v="HOMBRE"/>
    <n v="664852.56000000006"/>
    <s v="ASALARIADO"/>
    <s v="SECTOR PUBLICO"/>
    <s v="SI"/>
    <x v="0"/>
    <s v="NO"/>
    <n v="57"/>
    <s v="No"/>
    <s v="No"/>
    <n v="664852.56000000006"/>
    <s v="ASALARIADO"/>
    <n v="57"/>
  </r>
  <r>
    <n v="4606"/>
    <s v="MUJER"/>
    <n v="355573.78"/>
    <s v="ASALARIADO"/>
    <s v="SECTOR PRIVADO"/>
    <s v="SI"/>
    <x v="0"/>
    <s v="NO"/>
    <n v="33"/>
    <s v="No"/>
    <s v="No"/>
    <n v="355573.78"/>
    <s v="ASALARIADO"/>
    <n v="33"/>
  </r>
  <r>
    <n v="4607"/>
    <s v="MUJER"/>
    <n v="353478.67"/>
    <s v="ASALARIADO"/>
    <s v="SECTOR PRIVADO"/>
    <s v="SI"/>
    <x v="0"/>
    <s v="NO"/>
    <n v="26"/>
    <s v="No"/>
    <s v="No"/>
    <n v="353478.67"/>
    <s v="ASALARIADO"/>
    <n v="26"/>
  </r>
  <r>
    <n v="4608"/>
    <s v="HOMBRE"/>
    <n v="308439"/>
    <s v="ASEGURADO VOLUNTARIO"/>
    <s v="SECTOR PRIVADO"/>
    <s v="SI"/>
    <x v="1"/>
    <s v="NO"/>
    <n v="88"/>
    <s v="No"/>
    <s v="No"/>
    <n v="308439"/>
    <s v="ASEGURADO VOLUNTARIO"/>
    <n v="88"/>
  </r>
  <r>
    <n v="4609"/>
    <s v="HOMBRE"/>
    <n v="278030"/>
    <s v="CONVENIOS ESPECIALES DE TRABAJADORES INDEPENDIENTES"/>
    <s v="SECTOR PRIVADO"/>
    <s v="SI"/>
    <x v="0"/>
    <s v="NO"/>
    <n v="52"/>
    <s v="No"/>
    <s v="No"/>
    <n v="278030"/>
    <s v="CONVENIOS ESPECIALES DE TRABAJADORES INDEPENDIENTES"/>
    <n v="52"/>
  </r>
  <r>
    <n v="4610"/>
    <s v="MUJER"/>
    <n v="445567"/>
    <s v="ASEGURADO VOLUNTARIO"/>
    <s v="SECTOR PRIVADO"/>
    <s v="NO"/>
    <x v="0"/>
    <s v="NO"/>
    <n v="78"/>
    <s v="No"/>
    <s v="No"/>
    <n v="445567"/>
    <s v="ASEGURADO VOLUNTARIO"/>
    <n v="78"/>
  </r>
  <r>
    <n v="4611"/>
    <s v="HOMBRE"/>
    <n v="390662.05"/>
    <s v="ASALARIADO"/>
    <s v="SECTOR PRIVADO"/>
    <s v="SI"/>
    <x v="0"/>
    <s v="SI"/>
    <n v="35"/>
    <s v="No"/>
    <s v="No"/>
    <n v="390662.05"/>
    <s v="ASALARIADO"/>
    <n v="35"/>
  </r>
  <r>
    <n v="4612"/>
    <s v="HOMBRE"/>
    <n v="212000"/>
    <s v="ASALARIADO"/>
    <s v="SECTOR PRIVADO"/>
    <s v="SI"/>
    <x v="0"/>
    <s v="NO"/>
    <n v="24"/>
    <s v="No"/>
    <s v="No"/>
    <n v="212000"/>
    <s v="ASALARIADO"/>
    <n v="24"/>
  </r>
  <r>
    <n v="4613"/>
    <s v="MUJER"/>
    <n v="308568"/>
    <s v="TRABAJADOR INDEPENDIENTE"/>
    <s v="SECTOR PRIVADO"/>
    <s v="SI"/>
    <x v="0"/>
    <s v="SI"/>
    <n v="50"/>
    <s v="No"/>
    <s v="No"/>
    <n v="308568"/>
    <s v="TRABAJADOR INDEPENDIENTE"/>
    <n v="50"/>
  </r>
  <r>
    <n v="4614"/>
    <s v="HOMBRE"/>
    <n v="560465"/>
    <s v="TRABAJADOR INDEPENDIENTE"/>
    <s v="SECTOR PRIVADO"/>
    <s v="SI"/>
    <x v="0"/>
    <s v="SI"/>
    <n v="34"/>
    <s v="No"/>
    <s v="No"/>
    <n v="560465"/>
    <s v="TRABAJADOR INDEPENDIENTE"/>
    <n v="34"/>
  </r>
  <r>
    <n v="4615"/>
    <s v="MUJER"/>
    <n v="323296"/>
    <s v="TRABAJADOR INDEPENDIENTE"/>
    <s v="SECTOR PRIVADO"/>
    <s v="SI"/>
    <x v="0"/>
    <s v="SI"/>
    <n v="48"/>
    <s v="No"/>
    <s v="No"/>
    <n v="323296"/>
    <s v="TRABAJADOR INDEPENDIENTE"/>
    <n v="48"/>
  </r>
  <r>
    <n v="4616"/>
    <s v="HOMBRE"/>
    <n v="392034"/>
    <s v="ASALARIADO"/>
    <s v="SECTOR PRIVADO"/>
    <s v="SI"/>
    <x v="0"/>
    <s v="NO"/>
    <n v="42"/>
    <s v="No"/>
    <s v="No"/>
    <n v="392034"/>
    <s v="ASALARIADO"/>
    <n v="42"/>
  </r>
  <r>
    <n v="4617"/>
    <s v="MUJER"/>
    <n v="1700000"/>
    <s v="ASALARIADO"/>
    <s v="SECTOR PRIVADO"/>
    <s v="SI"/>
    <x v="0"/>
    <s v="NO"/>
    <n v="22"/>
    <s v="No"/>
    <s v="No"/>
    <n v="1700000"/>
    <s v="ASALARIADO"/>
    <n v="22"/>
  </r>
  <r>
    <n v="4618"/>
    <s v="MUJER"/>
    <n v="674375"/>
    <s v="ASALARIADO"/>
    <s v="SECTOR PRIVADO"/>
    <s v="SI"/>
    <x v="0"/>
    <s v="NO"/>
    <n v="37"/>
    <s v="No"/>
    <s v="No"/>
    <n v="674375"/>
    <s v="ASALARIADO"/>
    <n v="37"/>
  </r>
  <r>
    <n v="4619"/>
    <s v="HOMBRE"/>
    <n v="402257.7"/>
    <s v="ASALARIADO"/>
    <s v="SECTOR PRIVADO"/>
    <s v="SI"/>
    <x v="0"/>
    <s v="NO"/>
    <n v="50"/>
    <s v="No"/>
    <s v="No"/>
    <n v="402257.7"/>
    <s v="ASALARIADO"/>
    <n v="50"/>
  </r>
  <r>
    <n v="4620"/>
    <s v="HOMBRE"/>
    <n v="445433"/>
    <s v="ASALARIADO"/>
    <s v="SECTOR PRIVADO"/>
    <s v="SI"/>
    <x v="0"/>
    <s v="NO"/>
    <n v="31"/>
    <s v="No"/>
    <s v="No"/>
    <n v="445433"/>
    <s v="ASALARIADO"/>
    <n v="31"/>
  </r>
  <r>
    <n v="4621"/>
    <s v="MUJER"/>
    <n v="605498"/>
    <s v="ASALARIADO"/>
    <s v="SECTOR PRIVADO"/>
    <s v="SI"/>
    <x v="0"/>
    <s v="NO"/>
    <n v="26"/>
    <s v="No"/>
    <s v="No"/>
    <n v="605498"/>
    <s v="ASALARIADO"/>
    <n v="26"/>
  </r>
  <r>
    <n v="4622"/>
    <s v="MUJER"/>
    <n v="897388"/>
    <s v="ASALARIADO"/>
    <s v="SECTOR PUBLICO"/>
    <s v="SI"/>
    <x v="0"/>
    <s v="SI"/>
    <n v="48"/>
    <s v="No"/>
    <s v="No"/>
    <n v="897388"/>
    <s v="ASALARIADO"/>
    <n v="48"/>
  </r>
  <r>
    <n v="4623"/>
    <s v="MUJER"/>
    <n v="1167986"/>
    <s v="ASALARIADO"/>
    <s v="SECTOR PUBLICO"/>
    <s v="SI"/>
    <x v="0"/>
    <s v="SI"/>
    <n v="61"/>
    <s v="No"/>
    <s v="No"/>
    <n v="1167986"/>
    <s v="ASALARIADO"/>
    <n v="61"/>
  </r>
  <r>
    <n v="4624"/>
    <s v="HOMBRE"/>
    <n v="509509"/>
    <s v="TRABAJADOR INDEPENDIENTE"/>
    <s v="SECTOR PRIVADO"/>
    <s v="SI"/>
    <x v="1"/>
    <s v="NO"/>
    <n v="30"/>
    <s v="No"/>
    <s v="No"/>
    <n v="509509"/>
    <s v="TRABAJADOR INDEPENDIENTE"/>
    <n v="30"/>
  </r>
  <r>
    <n v="4625"/>
    <s v="HOMBRE"/>
    <n v="609986"/>
    <s v="ASALARIADO"/>
    <s v="SECTOR PRIVADO"/>
    <s v="SI"/>
    <x v="0"/>
    <s v="NO"/>
    <n v="26"/>
    <s v="No"/>
    <s v="No"/>
    <n v="609986"/>
    <s v="ASALARIADO"/>
    <n v="26"/>
  </r>
  <r>
    <n v="4626"/>
    <s v="MUJER"/>
    <n v="775258.33"/>
    <s v="ASALARIADO"/>
    <s v="SECTOR PRIVADO"/>
    <s v="SI"/>
    <x v="0"/>
    <s v="NO"/>
    <n v="23"/>
    <s v="No"/>
    <s v="No"/>
    <n v="775258.33"/>
    <s v="ASALARIADO"/>
    <n v="23"/>
  </r>
  <r>
    <n v="4627"/>
    <s v="HOMBRE"/>
    <n v="541379.75"/>
    <s v="ASALARIADO"/>
    <s v="SECTOR PRIVADO"/>
    <s v="SI"/>
    <x v="1"/>
    <s v="NO"/>
    <n v="77"/>
    <s v="No"/>
    <s v="No"/>
    <n v="541379.75"/>
    <s v="ASALARIADO"/>
    <n v="77"/>
  </r>
  <r>
    <n v="4628"/>
    <s v="MUJER"/>
    <n v="426935.93"/>
    <s v="ASALARIADO"/>
    <s v="SECTOR PRIVADO"/>
    <s v="SI"/>
    <x v="0"/>
    <s v="NO"/>
    <n v="28"/>
    <s v="No"/>
    <s v="No"/>
    <n v="426935.93"/>
    <s v="ASALARIADO"/>
    <n v="28"/>
  </r>
  <r>
    <n v="4629"/>
    <s v="HOMBRE"/>
    <n v="13780"/>
    <s v="ASALARIADO"/>
    <s v="SECTOR PRIVADO"/>
    <s v="SI"/>
    <x v="0"/>
    <s v="NO"/>
    <n v="38"/>
    <s v="No"/>
    <s v="No"/>
    <n v="13780"/>
    <s v="ASALARIADO"/>
    <n v="38"/>
  </r>
  <r>
    <n v="4630"/>
    <s v="HOMBRE"/>
    <n v="300018"/>
    <s v="TRABAJADOR INDEPENDIENTE"/>
    <s v="SECTOR PRIVADO"/>
    <s v="SI"/>
    <x v="0"/>
    <s v="SI"/>
    <n v="53"/>
    <s v="No"/>
    <s v="No"/>
    <n v="300018"/>
    <s v="TRABAJADOR INDEPENDIENTE"/>
    <n v="53"/>
  </r>
  <r>
    <n v="4631"/>
    <s v="HOMBRE"/>
    <n v="1162023.5"/>
    <s v="ASALARIADO"/>
    <s v="SECTOR PUBLICO"/>
    <s v="SI"/>
    <x v="0"/>
    <s v="NO"/>
    <n v="38"/>
    <s v="No"/>
    <s v="No"/>
    <n v="1162023.5"/>
    <s v="ASALARIADO"/>
    <n v="38"/>
  </r>
  <r>
    <n v="4632"/>
    <s v="MUJER"/>
    <n v="297973.5"/>
    <s v="ASALARIADO"/>
    <s v="SECTOR PUBLICO"/>
    <s v="SI"/>
    <x v="0"/>
    <s v="NO"/>
    <n v="25"/>
    <s v="No"/>
    <s v="No"/>
    <n v="297973.5"/>
    <s v="ASALARIADO"/>
    <n v="25"/>
  </r>
  <r>
    <n v="4633"/>
    <s v="HOMBRE"/>
    <n v="311901.48"/>
    <s v="ASALARIADO"/>
    <s v="SECTOR PRIVADO"/>
    <s v="SI"/>
    <x v="0"/>
    <s v="NO"/>
    <n v="22"/>
    <s v="No"/>
    <s v="No"/>
    <n v="311901.48"/>
    <s v="ASALARIADO"/>
    <n v="22"/>
  </r>
  <r>
    <n v="4634"/>
    <s v="HOMBRE"/>
    <n v="493312.35"/>
    <s v="ASALARIADO"/>
    <s v="SECTOR PRIVADO"/>
    <s v="SI"/>
    <x v="0"/>
    <s v="NO"/>
    <n v="51"/>
    <s v="No"/>
    <s v="No"/>
    <n v="493312.35"/>
    <s v="ASALARIADO"/>
    <n v="51"/>
  </r>
  <r>
    <n v="4635"/>
    <s v="MUJER"/>
    <n v="1717983"/>
    <s v="PENSIONADOS EN SU PROPIO SISTEMA"/>
    <s v="SECTOR PUBLICO"/>
    <s v="SI"/>
    <x v="0"/>
    <s v="NO"/>
    <n v="68"/>
    <s v="No"/>
    <s v="No"/>
    <n v="1717983"/>
    <s v="PENSIONADOS EN SU PROPIO SISTEMA"/>
    <n v="68"/>
  </r>
  <r>
    <n v="4636"/>
    <s v="MUJER"/>
    <n v="343953"/>
    <s v="ASALARIADO"/>
    <s v="SECTOR PRIVADO"/>
    <s v="SI"/>
    <x v="0"/>
    <s v="NO"/>
    <n v="42"/>
    <s v="No"/>
    <s v="No"/>
    <n v="343953"/>
    <s v="ASALARIADO"/>
    <n v="42"/>
  </r>
  <r>
    <n v="4637"/>
    <s v="HOMBRE"/>
    <n v="2766444.9"/>
    <s v="ASALARIADO"/>
    <s v="SECTOR PRIVADO"/>
    <s v="SI"/>
    <x v="0"/>
    <s v="NO"/>
    <n v="37"/>
    <s v="Atípico"/>
    <s v="No"/>
    <n v="2766444.9"/>
    <s v="ASALARIADO"/>
    <n v="37"/>
  </r>
  <r>
    <n v="4638"/>
    <s v="MUJER"/>
    <n v="634886.40000000002"/>
    <s v="ASALARIADO"/>
    <s v="SECTOR PUBLICO"/>
    <s v="SI"/>
    <x v="0"/>
    <s v="NO"/>
    <n v="39"/>
    <s v="No"/>
    <s v="No"/>
    <n v="634886.40000000002"/>
    <s v="ASALARIADO"/>
    <n v="39"/>
  </r>
  <r>
    <n v="4639"/>
    <s v="HOMBRE"/>
    <n v="297046"/>
    <s v="ASEGURADO VOLUNTARIO"/>
    <s v="SECTOR PRIVADO"/>
    <s v="SI"/>
    <x v="0"/>
    <s v="SI"/>
    <n v="64"/>
    <s v="No"/>
    <s v="No"/>
    <n v="297046"/>
    <s v="ASEGURADO VOLUNTARIO"/>
    <n v="64"/>
  </r>
  <r>
    <n v="4640"/>
    <s v="MUJER"/>
    <n v="1337734.1000000001"/>
    <s v="ASALARIADO"/>
    <s v="SECTOR PRIVADO"/>
    <s v="SI"/>
    <x v="0"/>
    <s v="NO"/>
    <n v="26"/>
    <s v="No"/>
    <s v="No"/>
    <n v="1337734.1000000001"/>
    <s v="ASALARIADO"/>
    <n v="26"/>
  </r>
  <r>
    <n v="4641"/>
    <s v="HOMBRE"/>
    <n v="193905.3"/>
    <s v="ASALARIADO"/>
    <s v="SECTOR PUBLICO"/>
    <s v="SI"/>
    <x v="0"/>
    <s v="NO"/>
    <n v="51"/>
    <s v="No"/>
    <s v="No"/>
    <n v="193905.3"/>
    <s v="ASALARIADO"/>
    <n v="51"/>
  </r>
  <r>
    <n v="4642"/>
    <s v="MUJER"/>
    <n v="696716"/>
    <s v="ASALARIADO"/>
    <s v="SECTOR PUBLICO"/>
    <s v="SI"/>
    <x v="0"/>
    <s v="SI"/>
    <n v="35"/>
    <s v="No"/>
    <s v="No"/>
    <n v="696716"/>
    <s v="ASALARIADO"/>
    <n v="35"/>
  </r>
  <r>
    <n v="4643"/>
    <s v="HOMBRE"/>
    <n v="312000"/>
    <s v="ASALARIADO"/>
    <s v="SECTOR PRIVADO"/>
    <s v="SI"/>
    <x v="1"/>
    <s v="NO"/>
    <n v="35"/>
    <s v="No"/>
    <s v="No"/>
    <n v="312000"/>
    <s v="ASALARIADO"/>
    <n v="35"/>
  </r>
  <r>
    <n v="4644"/>
    <s v="HOMBRE"/>
    <n v="297045"/>
    <s v="TRABAJADOR INDEPENDIENTE"/>
    <s v="SECTOR PRIVADO"/>
    <s v="SI"/>
    <x v="0"/>
    <s v="NO"/>
    <n v="30"/>
    <s v="No"/>
    <s v="No"/>
    <n v="297045"/>
    <s v="TRABAJADOR INDEPENDIENTE"/>
    <n v="30"/>
  </r>
  <r>
    <n v="4645"/>
    <s v="MUJER"/>
    <n v="295203"/>
    <s v="TRABAJADOR INDEPENDIENTE"/>
    <s v="SECTOR PRIVADO"/>
    <s v="SI"/>
    <x v="1"/>
    <s v="SI"/>
    <n v="35"/>
    <s v="No"/>
    <s v="No"/>
    <n v="295203"/>
    <s v="TRABAJADOR INDEPENDIENTE"/>
    <n v="35"/>
  </r>
  <r>
    <n v="4646"/>
    <s v="MUJER"/>
    <n v="392686"/>
    <s v="ASALARIADO"/>
    <s v="SECTOR PUBLICO"/>
    <s v="SI"/>
    <x v="0"/>
    <s v="NO"/>
    <n v="56"/>
    <s v="No"/>
    <s v="No"/>
    <n v="392686"/>
    <s v="ASALARIADO"/>
    <n v="56"/>
  </r>
  <r>
    <n v="4647"/>
    <s v="HOMBRE"/>
    <n v="1544128"/>
    <s v="ASALARIADO"/>
    <s v="SECTOR PUBLICO"/>
    <s v="SI"/>
    <x v="0"/>
    <s v="NO"/>
    <n v="49"/>
    <s v="No"/>
    <s v="No"/>
    <n v="1544128"/>
    <s v="ASALARIADO"/>
    <n v="49"/>
  </r>
  <r>
    <n v="4648"/>
    <s v="HOMBRE"/>
    <n v="25000"/>
    <s v="ASALARIADO"/>
    <s v="SECTOR PRIVADO"/>
    <s v="SI"/>
    <x v="0"/>
    <s v="NO"/>
    <n v="24"/>
    <s v="No"/>
    <s v="No"/>
    <n v="25000"/>
    <s v="ASALARIADO"/>
    <n v="24"/>
  </r>
  <r>
    <n v="4649"/>
    <s v="HOMBRE"/>
    <n v="589772.12"/>
    <s v="ASALARIADO"/>
    <s v="SECTOR PRIVADO"/>
    <s v="SI"/>
    <x v="0"/>
    <s v="NO"/>
    <n v="23"/>
    <s v="No"/>
    <s v="No"/>
    <n v="589772.12"/>
    <s v="ASALARIADO"/>
    <n v="23"/>
  </r>
  <r>
    <n v="4650"/>
    <s v="HOMBRE"/>
    <n v="297045"/>
    <s v="ASEGURADO VOLUNTARIO"/>
    <s v="SECTOR PRIVADO"/>
    <s v="SI"/>
    <x v="1"/>
    <s v="NO"/>
    <n v="62"/>
    <s v="No"/>
    <s v="No"/>
    <n v="297045"/>
    <s v="ASEGURADO VOLUNTARIO"/>
    <n v="62"/>
  </r>
  <r>
    <n v="4651"/>
    <s v="HOMBRE"/>
    <n v="640424.22"/>
    <s v="ASALARIADO"/>
    <s v="SECTOR PRIVADO"/>
    <s v="SI"/>
    <x v="0"/>
    <s v="NO"/>
    <n v="37"/>
    <s v="No"/>
    <s v="No"/>
    <n v="640424.22"/>
    <s v="ASALARIADO"/>
    <n v="37"/>
  </r>
  <r>
    <n v="4652"/>
    <s v="HOMBRE"/>
    <n v="332791"/>
    <s v="ASALARIADO"/>
    <s v="SECTOR PRIVADO"/>
    <s v="SI"/>
    <x v="0"/>
    <s v="SI"/>
    <n v="37"/>
    <s v="No"/>
    <s v="No"/>
    <n v="332791"/>
    <s v="ASALARIADO"/>
    <n v="37"/>
  </r>
  <r>
    <n v="4653"/>
    <s v="HOMBRE"/>
    <n v="297046"/>
    <s v="TRABAJADOR INDEPENDIENTE"/>
    <s v="SECTOR PRIVADO"/>
    <s v="SI"/>
    <x v="0"/>
    <s v="SI"/>
    <n v="55"/>
    <s v="No"/>
    <s v="No"/>
    <n v="297046"/>
    <s v="TRABAJADOR INDEPENDIENTE"/>
    <n v="55"/>
  </r>
  <r>
    <n v="4654"/>
    <s v="HOMBRE"/>
    <n v="424277"/>
    <s v="TRABAJADOR INDEPENDIENTE"/>
    <s v="SECTOR PRIVADO"/>
    <s v="SI"/>
    <x v="0"/>
    <s v="SI"/>
    <n v="49"/>
    <s v="No"/>
    <s v="No"/>
    <n v="424277"/>
    <s v="TRABAJADOR INDEPENDIENTE"/>
    <n v="49"/>
  </r>
  <r>
    <n v="4655"/>
    <s v="MUJER"/>
    <n v="462065"/>
    <s v="ASALARIADO"/>
    <s v="SECTOR PRIVADO"/>
    <s v="SI"/>
    <x v="0"/>
    <s v="NO"/>
    <n v="31"/>
    <s v="No"/>
    <s v="No"/>
    <n v="462065"/>
    <s v="ASALARIADO"/>
    <n v="31"/>
  </r>
  <r>
    <n v="4656"/>
    <s v="HOMBRE"/>
    <n v="914169.91"/>
    <s v="ASALARIADO"/>
    <s v="SECTOR PRIVADO"/>
    <s v="SI"/>
    <x v="0"/>
    <s v="NO"/>
    <n v="40"/>
    <s v="No"/>
    <s v="No"/>
    <n v="914169.91"/>
    <s v="ASALARIADO"/>
    <n v="40"/>
  </r>
  <r>
    <n v="4657"/>
    <s v="HOMBRE"/>
    <n v="550000"/>
    <s v="ASALARIADO"/>
    <s v="SECTOR PRIVADO"/>
    <s v="SI"/>
    <x v="0"/>
    <s v="SI"/>
    <n v="34"/>
    <s v="No"/>
    <s v="No"/>
    <n v="550000"/>
    <s v="ASALARIADO"/>
    <n v="34"/>
  </r>
  <r>
    <n v="4658"/>
    <s v="MUJER"/>
    <n v="763375.1"/>
    <s v="ASALARIADO"/>
    <s v="SECTOR PUBLICO"/>
    <s v="SI"/>
    <x v="0"/>
    <s v="NO"/>
    <n v="35"/>
    <s v="No"/>
    <s v="No"/>
    <n v="763375.1"/>
    <s v="ASALARIADO"/>
    <n v="35"/>
  </r>
  <r>
    <n v="4659"/>
    <s v="MUJER"/>
    <n v="450000"/>
    <s v="ASALARIADO"/>
    <s v="SECTOR PRIVADO"/>
    <s v="SI"/>
    <x v="0"/>
    <s v="NO"/>
    <n v="22"/>
    <s v="No"/>
    <s v="No"/>
    <n v="450000"/>
    <s v="ASALARIADO"/>
    <n v="22"/>
  </r>
  <r>
    <n v="4660"/>
    <s v="HOMBRE"/>
    <n v="123924"/>
    <s v="ASALARIADO"/>
    <s v="SECTOR PRIVADO"/>
    <s v="SI"/>
    <x v="0"/>
    <s v="NO"/>
    <n v="19"/>
    <s v="No"/>
    <s v="No"/>
    <n v="123924"/>
    <s v="ASALARIADO"/>
    <n v="19"/>
  </r>
  <r>
    <n v="4661"/>
    <s v="HOMBRE"/>
    <n v="391012.95"/>
    <s v="ASALARIADO"/>
    <s v="SECTOR PRIVADO"/>
    <s v="SI"/>
    <x v="0"/>
    <s v="NO"/>
    <n v="21"/>
    <s v="No"/>
    <s v="No"/>
    <n v="391012.95"/>
    <s v="ASALARIADO"/>
    <n v="21"/>
  </r>
  <r>
    <n v="4662"/>
    <s v="HOMBRE"/>
    <n v="364900"/>
    <s v="ASALARIADO"/>
    <s v="SECTOR PRIVADO"/>
    <s v="SI"/>
    <x v="1"/>
    <s v="NO"/>
    <n v="62"/>
    <s v="No"/>
    <s v="No"/>
    <n v="364900"/>
    <s v="ASALARIADO"/>
    <n v="62"/>
  </r>
  <r>
    <n v="4663"/>
    <s v="HOMBRE"/>
    <n v="796069"/>
    <s v="ASALARIADO"/>
    <s v="SECTOR PUBLICO"/>
    <s v="SI"/>
    <x v="0"/>
    <s v="NO"/>
    <n v="38"/>
    <s v="No"/>
    <s v="No"/>
    <n v="796069"/>
    <s v="ASALARIADO"/>
    <n v="38"/>
  </r>
  <r>
    <n v="4664"/>
    <s v="HOMBRE"/>
    <n v="962757.1"/>
    <s v="PENSIONADOS EN SU PROPIO SISTEMA"/>
    <s v="SECTOR PUBLICO"/>
    <s v="SI"/>
    <x v="0"/>
    <s v="NO"/>
    <n v="63"/>
    <s v="No"/>
    <s v="No"/>
    <n v="962757.1"/>
    <s v="PENSIONADOS EN SU PROPIO SISTEMA"/>
    <n v="63"/>
  </r>
  <r>
    <n v="4665"/>
    <s v="HOMBRE"/>
    <n v="1453308"/>
    <s v="PENSIONADOS EN SU PROPIO SISTEMA"/>
    <s v="SECTOR PUBLICO"/>
    <s v="SI"/>
    <x v="0"/>
    <s v="NO"/>
    <n v="70"/>
    <s v="No"/>
    <s v="No"/>
    <n v="1453308"/>
    <s v="PENSIONADOS EN SU PROPIO SISTEMA"/>
    <n v="70"/>
  </r>
  <r>
    <n v="4666"/>
    <s v="HOMBRE"/>
    <n v="746556.41"/>
    <s v="ASALARIADO"/>
    <s v="SECTOR PUBLICO"/>
    <s v="SI"/>
    <x v="0"/>
    <s v="NO"/>
    <n v="30"/>
    <s v="No"/>
    <s v="No"/>
    <n v="746556.41"/>
    <s v="ASALARIADO"/>
    <n v="30"/>
  </r>
  <r>
    <n v="4667"/>
    <s v="HOMBRE"/>
    <n v="1422542.7"/>
    <s v="ASALARIADO"/>
    <s v="SECTOR PUBLICO"/>
    <s v="SI"/>
    <x v="0"/>
    <s v="NO"/>
    <n v="60"/>
    <s v="No"/>
    <s v="No"/>
    <n v="1422542.7"/>
    <s v="ASALARIADO"/>
    <n v="60"/>
  </r>
  <r>
    <n v="4668"/>
    <s v="HOMBRE"/>
    <n v="1417996.5"/>
    <s v="ASALARIADO"/>
    <s v="SECTOR PUBLICO"/>
    <s v="SI"/>
    <x v="0"/>
    <s v="NO"/>
    <n v="32"/>
    <s v="No"/>
    <s v="No"/>
    <n v="1417996.5"/>
    <s v="ASALARIADO"/>
    <n v="32"/>
  </r>
  <r>
    <n v="4669"/>
    <s v="MUJER"/>
    <n v="375882.38"/>
    <s v="ASALARIADO"/>
    <s v="SECTOR PRIVADO"/>
    <s v="SI"/>
    <x v="1"/>
    <s v="NO"/>
    <n v="56"/>
    <s v="No"/>
    <s v="No"/>
    <n v="375882.38"/>
    <s v="ASALARIADO"/>
    <n v="56"/>
  </r>
  <r>
    <n v="4670"/>
    <s v="MUJER"/>
    <n v="348148"/>
    <s v="PENSIONADOS EN SU PROPIO SISTEMA"/>
    <s v="SECTOR PUBLICO"/>
    <s v="SI"/>
    <x v="0"/>
    <s v="NO"/>
    <n v="83"/>
    <s v="No"/>
    <s v="No"/>
    <n v="348148"/>
    <s v="PENSIONADOS EN SU PROPIO SISTEMA"/>
    <n v="83"/>
  </r>
  <r>
    <n v="4671"/>
    <s v="MUJER"/>
    <n v="1564419"/>
    <s v="ASALARIADO"/>
    <s v="SECTOR PRIVADO"/>
    <s v="SI"/>
    <x v="0"/>
    <s v="NO"/>
    <n v="43"/>
    <s v="No"/>
    <s v="No"/>
    <n v="1564419"/>
    <s v="ASALARIADO"/>
    <n v="43"/>
  </r>
  <r>
    <n v="4672"/>
    <s v="HOMBRE"/>
    <n v="298054"/>
    <s v="ASEGURADO VOLUNTARIO"/>
    <s v="SECTOR PRIVADO"/>
    <s v="NO"/>
    <x v="0"/>
    <s v="SI"/>
    <n v="28"/>
    <s v="No"/>
    <s v="No"/>
    <n v="298054"/>
    <s v="ASEGURADO VOLUNTARIO"/>
    <n v="28"/>
  </r>
  <r>
    <n v="4673"/>
    <s v="HOMBRE"/>
    <n v="535643.15"/>
    <s v="ASALARIADO"/>
    <s v="SECTOR PRIVADO"/>
    <s v="SI"/>
    <x v="0"/>
    <s v="NO"/>
    <n v="31"/>
    <s v="No"/>
    <s v="No"/>
    <n v="535643.15"/>
    <s v="ASALARIADO"/>
    <n v="31"/>
  </r>
  <r>
    <n v="4674"/>
    <s v="HOMBRE"/>
    <n v="835000"/>
    <s v="ASALARIADO"/>
    <s v="SECTOR PRIVADO"/>
    <s v="SI"/>
    <x v="0"/>
    <s v="NO"/>
    <n v="32"/>
    <s v="No"/>
    <s v="No"/>
    <n v="835000"/>
    <s v="ASALARIADO"/>
    <n v="32"/>
  </r>
  <r>
    <n v="4675"/>
    <s v="MUJER"/>
    <n v="297046"/>
    <s v="ASEGURADO VOLUNTARIO"/>
    <s v="SECTOR PRIVADO"/>
    <s v="SI"/>
    <x v="0"/>
    <s v="NO"/>
    <n v="25"/>
    <s v="No"/>
    <s v="No"/>
    <n v="297046"/>
    <s v="ASEGURADO VOLUNTARIO"/>
    <n v="25"/>
  </r>
  <r>
    <n v="4676"/>
    <s v="HOMBRE"/>
    <n v="185000"/>
    <s v="ASALARIADO"/>
    <s v="SECTOR PRIVADO"/>
    <s v="SI"/>
    <x v="0"/>
    <s v="NO"/>
    <n v="58"/>
    <s v="No"/>
    <s v="No"/>
    <n v="185000"/>
    <s v="ASALARIADO"/>
    <n v="58"/>
  </r>
  <r>
    <n v="4677"/>
    <s v="HOMBRE"/>
    <n v="117100.8"/>
    <s v="ASALARIADO"/>
    <s v="SECTOR PRIVADO"/>
    <s v="SI"/>
    <x v="0"/>
    <s v="NO"/>
    <n v="30"/>
    <s v="No"/>
    <s v="No"/>
    <n v="117100.8"/>
    <s v="ASALARIADO"/>
    <n v="30"/>
  </r>
  <r>
    <n v="4678"/>
    <s v="MUJER"/>
    <n v="515840"/>
    <s v="ASALARIADO"/>
    <s v="SECTOR PRIVADO"/>
    <s v="SI"/>
    <x v="0"/>
    <s v="NO"/>
    <n v="35"/>
    <s v="No"/>
    <s v="No"/>
    <n v="515840"/>
    <s v="ASALARIADO"/>
    <n v="35"/>
  </r>
  <r>
    <n v="4679"/>
    <s v="MUJER"/>
    <n v="817600"/>
    <s v="ASALARIADO"/>
    <s v="SECTOR PRIVADO"/>
    <s v="SI"/>
    <x v="0"/>
    <s v="NO"/>
    <n v="23"/>
    <s v="No"/>
    <s v="No"/>
    <n v="817600"/>
    <s v="ASALARIADO"/>
    <n v="23"/>
  </r>
  <r>
    <n v="4680"/>
    <s v="HOMBRE"/>
    <n v="424222"/>
    <s v="ASALARIADO"/>
    <s v="SECTOR PRIVADO"/>
    <s v="SI"/>
    <x v="0"/>
    <s v="NO"/>
    <n v="59"/>
    <s v="No"/>
    <s v="No"/>
    <n v="424222"/>
    <s v="ASALARIADO"/>
    <n v="59"/>
  </r>
  <r>
    <n v="4681"/>
    <s v="HOMBRE"/>
    <n v="298548"/>
    <s v="CONVENIOS ESPECIALES DE TRABAJADORES INDEPENDIENTES"/>
    <s v="SECTOR PRIVADO"/>
    <s v="SI"/>
    <x v="0"/>
    <s v="NO"/>
    <n v="60"/>
    <s v="No"/>
    <s v="No"/>
    <n v="298548"/>
    <s v="CONVENIOS ESPECIALES DE TRABAJADORES INDEPENDIENTES"/>
    <n v="60"/>
  </r>
  <r>
    <n v="4682"/>
    <s v="HOMBRE"/>
    <n v="408978.27"/>
    <s v="ASALARIADO"/>
    <s v="SECTOR PRIVADO"/>
    <s v="SI"/>
    <x v="1"/>
    <s v="NO"/>
    <n v="27"/>
    <s v="No"/>
    <s v="No"/>
    <n v="408978.27"/>
    <s v="ASALARIADO"/>
    <n v="27"/>
  </r>
  <r>
    <n v="4683"/>
    <s v="HOMBRE"/>
    <n v="445000"/>
    <s v="ASALARIADO"/>
    <s v="SECTOR PRIVADO"/>
    <s v="SI"/>
    <x v="1"/>
    <s v="NO"/>
    <n v="34"/>
    <s v="No"/>
    <s v="No"/>
    <n v="445000"/>
    <s v="ASALARIADO"/>
    <n v="34"/>
  </r>
  <r>
    <n v="4684"/>
    <s v="HOMBRE"/>
    <n v="534683"/>
    <s v="TRABAJADOR INDEPENDIENTE"/>
    <s v="SECTOR PRIVADO"/>
    <s v="SI"/>
    <x v="0"/>
    <s v="SI"/>
    <n v="62"/>
    <s v="No"/>
    <s v="No"/>
    <n v="534683"/>
    <s v="TRABAJADOR INDEPENDIENTE"/>
    <n v="62"/>
  </r>
  <r>
    <n v="4685"/>
    <s v="MUJER"/>
    <n v="544761.14"/>
    <s v="ASALARIADO"/>
    <s v="SECTOR PRIVADO"/>
    <s v="SI"/>
    <x v="0"/>
    <s v="NO"/>
    <n v="35"/>
    <s v="No"/>
    <s v="No"/>
    <n v="544761.14"/>
    <s v="ASALARIADO"/>
    <n v="35"/>
  </r>
  <r>
    <n v="4686"/>
    <s v="MUJER"/>
    <n v="360000"/>
    <s v="ASALARIADO"/>
    <s v="SECTOR PRIVADO"/>
    <s v="SI"/>
    <x v="0"/>
    <s v="NO"/>
    <n v="27"/>
    <s v="No"/>
    <s v="No"/>
    <n v="360000"/>
    <s v="ASALARIADO"/>
    <n v="27"/>
  </r>
  <r>
    <n v="4687"/>
    <s v="HOMBRE"/>
    <n v="339594"/>
    <s v="ASALARIADO"/>
    <s v="SECTOR PRIVADO"/>
    <s v="SI"/>
    <x v="0"/>
    <s v="NO"/>
    <n v="24"/>
    <s v="No"/>
    <s v="No"/>
    <n v="339594"/>
    <s v="ASALARIADO"/>
    <n v="24"/>
  </r>
  <r>
    <n v="4688"/>
    <s v="MUJER"/>
    <n v="608956"/>
    <s v="ASALARIADO"/>
    <s v="SECTOR PRIVADO"/>
    <s v="SI"/>
    <x v="0"/>
    <s v="NO"/>
    <n v="35"/>
    <s v="No"/>
    <s v="No"/>
    <n v="608956"/>
    <s v="ASALARIADO"/>
    <n v="35"/>
  </r>
  <r>
    <n v="4689"/>
    <s v="MUJER"/>
    <n v="149134.75"/>
    <s v="ASALARIADO"/>
    <s v="SECTOR PRIVADO"/>
    <s v="SI"/>
    <x v="0"/>
    <s v="NO"/>
    <n v="44"/>
    <s v="No"/>
    <s v="No"/>
    <n v="149134.75"/>
    <s v="ASALARIADO"/>
    <n v="44"/>
  </r>
  <r>
    <n v="4690"/>
    <s v="HOMBRE"/>
    <n v="603283.5"/>
    <s v="ASALARIADO"/>
    <s v="SECTOR PUBLICO"/>
    <s v="SI"/>
    <x v="0"/>
    <s v="NO"/>
    <n v="30"/>
    <s v="No"/>
    <s v="No"/>
    <n v="603283.5"/>
    <s v="ASALARIADO"/>
    <n v="30"/>
  </r>
  <r>
    <n v="4691"/>
    <s v="HOMBRE"/>
    <n v="897359.35999999999"/>
    <s v="ASALARIADO"/>
    <s v="SECTOR PRIVADO"/>
    <s v="SI"/>
    <x v="0"/>
    <s v="NO"/>
    <n v="23"/>
    <s v="No"/>
    <s v="No"/>
    <n v="897359.35999999999"/>
    <s v="ASALARIADO"/>
    <n v="23"/>
  </r>
  <r>
    <n v="4692"/>
    <s v="MUJER"/>
    <n v="297046"/>
    <s v="ASEGURADO VOLUNTARIO"/>
    <s v="SECTOR PRIVADO"/>
    <s v="SI"/>
    <x v="0"/>
    <s v="NO"/>
    <n v="48"/>
    <s v="No"/>
    <s v="No"/>
    <n v="297046"/>
    <s v="ASEGURADO VOLUNTARIO"/>
    <n v="48"/>
  </r>
  <r>
    <n v="4693"/>
    <s v="MUJER"/>
    <n v="883830.32"/>
    <s v="ASALARIADO"/>
    <s v="SECTOR PUBLICO"/>
    <s v="SI"/>
    <x v="0"/>
    <s v="NO"/>
    <n v="40"/>
    <s v="No"/>
    <s v="No"/>
    <n v="883830.32"/>
    <s v="ASALARIADO"/>
    <n v="40"/>
  </r>
  <r>
    <n v="4694"/>
    <s v="HOMBRE"/>
    <n v="8962309"/>
    <s v="PENSIONADOS EN SU PROPIO SISTEMA"/>
    <s v="SECTOR PUBLICO"/>
    <s v="SI"/>
    <x v="0"/>
    <s v="NO"/>
    <n v="68"/>
    <s v="Atípico"/>
    <s v="No"/>
    <n v="8962309"/>
    <s v="PENSIONADOS EN SU PROPIO SISTEMA"/>
    <n v="68"/>
  </r>
  <r>
    <n v="4695"/>
    <s v="HOMBRE"/>
    <n v="297046"/>
    <s v="ASEGURADO VOLUNTARIO"/>
    <s v="SECTOR PRIVADO"/>
    <s v="SI"/>
    <x v="0"/>
    <s v="SI"/>
    <n v="54"/>
    <s v="No"/>
    <s v="No"/>
    <n v="297046"/>
    <s v="ASEGURADO VOLUNTARIO"/>
    <n v="54"/>
  </r>
  <r>
    <n v="4696"/>
    <s v="HOMBRE"/>
    <n v="432301.35"/>
    <s v="ASALARIADO"/>
    <s v="SECTOR PRIVADO"/>
    <s v="SI"/>
    <x v="0"/>
    <s v="NO"/>
    <n v="30"/>
    <s v="No"/>
    <s v="No"/>
    <n v="432301.35"/>
    <s v="ASALARIADO"/>
    <n v="30"/>
  </r>
  <r>
    <n v="4697"/>
    <s v="HOMBRE"/>
    <n v="578941.44999999995"/>
    <s v="ASALARIADO"/>
    <s v="SECTOR PRIVADO"/>
    <s v="SI"/>
    <x v="0"/>
    <s v="NO"/>
    <n v="23"/>
    <s v="No"/>
    <s v="No"/>
    <n v="578941.44999999995"/>
    <s v="ASALARIADO"/>
    <n v="23"/>
  </r>
  <r>
    <n v="4698"/>
    <s v="MUJER"/>
    <n v="2923075.5"/>
    <s v="ASALARIADO"/>
    <s v="SECTOR PUBLICO"/>
    <s v="SI"/>
    <x v="0"/>
    <s v="NO"/>
    <n v="53"/>
    <s v="Atípico"/>
    <s v="No"/>
    <n v="2923075.5"/>
    <s v="ASALARIADO"/>
    <n v="53"/>
  </r>
  <r>
    <n v="4699"/>
    <s v="MUJER"/>
    <n v="540376"/>
    <s v="ASALARIADO"/>
    <s v="SECTOR PRIVADO"/>
    <s v="SI"/>
    <x v="0"/>
    <s v="NO"/>
    <n v="35"/>
    <s v="No"/>
    <s v="No"/>
    <n v="540376"/>
    <s v="ASALARIADO"/>
    <n v="35"/>
  </r>
  <r>
    <n v="4700"/>
    <s v="MUJER"/>
    <n v="1040470"/>
    <s v="ASALARIADO"/>
    <s v="SECTOR PUBLICO"/>
    <s v="SI"/>
    <x v="0"/>
    <s v="SI"/>
    <n v="53"/>
    <s v="No"/>
    <s v="No"/>
    <n v="1040470"/>
    <s v="ASALARIADO"/>
    <n v="53"/>
  </r>
  <r>
    <n v="4701"/>
    <s v="HOMBRE"/>
    <n v="297046"/>
    <s v="TRABAJADOR INDEPENDIENTE"/>
    <s v="SECTOR PRIVADO"/>
    <s v="SI"/>
    <x v="0"/>
    <s v="NO"/>
    <n v="21"/>
    <s v="No"/>
    <s v="No"/>
    <n v="297046"/>
    <s v="TRABAJADOR INDEPENDIENTE"/>
    <n v="21"/>
  </r>
  <r>
    <n v="4702"/>
    <s v="HOMBRE"/>
    <n v="500136.83"/>
    <s v="ASALARIADO"/>
    <s v="SECTOR PRIVADO"/>
    <s v="SI"/>
    <x v="0"/>
    <s v="NO"/>
    <n v="35"/>
    <s v="No"/>
    <s v="No"/>
    <n v="500136.83"/>
    <s v="ASALARIADO"/>
    <n v="35"/>
  </r>
  <r>
    <n v="4703"/>
    <s v="HOMBRE"/>
    <n v="353539"/>
    <s v="TRABAJADOR INDEPENDIENTE"/>
    <s v="SECTOR PRIVADO"/>
    <s v="SI"/>
    <x v="0"/>
    <s v="NO"/>
    <n v="56"/>
    <s v="No"/>
    <s v="No"/>
    <n v="353539"/>
    <s v="TRABAJADOR INDEPENDIENTE"/>
    <n v="56"/>
  </r>
  <r>
    <n v="4704"/>
    <s v="HOMBRE"/>
    <n v="450677.08"/>
    <s v="ASALARIADO"/>
    <s v="SECTOR PRIVADO"/>
    <s v="SI"/>
    <x v="0"/>
    <s v="NO"/>
    <n v="28"/>
    <s v="No"/>
    <s v="No"/>
    <n v="450677.08"/>
    <s v="ASALARIADO"/>
    <n v="28"/>
  </r>
  <r>
    <n v="4705"/>
    <s v="HOMBRE"/>
    <n v="65449"/>
    <s v="ASALARIADO"/>
    <s v="SECTOR PRIVADO"/>
    <s v="SI"/>
    <x v="1"/>
    <s v="NO"/>
    <n v="59"/>
    <s v="No"/>
    <s v="No"/>
    <n v="65449"/>
    <s v="ASALARIADO"/>
    <n v="59"/>
  </r>
  <r>
    <n v="4706"/>
    <s v="HOMBRE"/>
    <n v="505464"/>
    <s v="TRABAJADOR INDEPENDIENTE"/>
    <s v="SECTOR PRIVADO"/>
    <s v="SI"/>
    <x v="0"/>
    <s v="NO"/>
    <n v="61"/>
    <s v="No"/>
    <s v="No"/>
    <n v="505464"/>
    <s v="TRABAJADOR INDEPENDIENTE"/>
    <n v="61"/>
  </r>
  <r>
    <n v="4707"/>
    <s v="HOMBRE"/>
    <n v="1594555.67"/>
    <s v="ASALARIADO"/>
    <s v="SECTOR PUBLICO"/>
    <s v="SI"/>
    <x v="0"/>
    <s v="NO"/>
    <n v="49"/>
    <s v="No"/>
    <s v="No"/>
    <n v="1594555.67"/>
    <s v="ASALARIADO"/>
    <n v="49"/>
  </r>
  <r>
    <n v="4708"/>
    <s v="MUJER"/>
    <n v="359544.27"/>
    <s v="CONVENIOS ESPECIALES DE ASEGURADOS VOLUNTARIOS"/>
    <s v="SECTOR PRIVADO"/>
    <s v="SI"/>
    <x v="1"/>
    <s v="NO"/>
    <n v="44"/>
    <s v="No"/>
    <s v="No"/>
    <n v="359544.27"/>
    <s v="CONVENIOS ESPECIALES DE ASEGURADOS VOLUNTARIOS"/>
    <n v="44"/>
  </r>
  <r>
    <n v="4709"/>
    <s v="HOMBRE"/>
    <n v="550000"/>
    <s v="ASALARIADO"/>
    <s v="SECTOR PRIVADO"/>
    <s v="SI"/>
    <x v="0"/>
    <s v="NO"/>
    <n v="39"/>
    <s v="No"/>
    <s v="No"/>
    <n v="550000"/>
    <s v="ASALARIADO"/>
    <n v="39"/>
  </r>
  <r>
    <n v="4710"/>
    <s v="HOMBRE"/>
    <n v="1482404.13"/>
    <s v="ASALARIADO"/>
    <s v="SECTOR PRIVADO"/>
    <s v="SI"/>
    <x v="0"/>
    <s v="NO"/>
    <n v="56"/>
    <s v="No"/>
    <s v="No"/>
    <n v="1482404.13"/>
    <s v="ASALARIADO"/>
    <n v="56"/>
  </r>
  <r>
    <n v="4711"/>
    <s v="HOMBRE"/>
    <n v="562232.44999999995"/>
    <s v="ASALARIADO"/>
    <s v="SECTOR PUBLICO"/>
    <s v="SI"/>
    <x v="0"/>
    <s v="NO"/>
    <n v="47"/>
    <s v="No"/>
    <s v="No"/>
    <n v="562232.44999999995"/>
    <s v="ASALARIADO"/>
    <n v="47"/>
  </r>
  <r>
    <n v="4712"/>
    <s v="MUJER"/>
    <n v="160481"/>
    <s v="ASALARIADO"/>
    <s v="SECTOR PUBLICO"/>
    <s v="SI"/>
    <x v="0"/>
    <s v="NO"/>
    <n v="26"/>
    <s v="No"/>
    <s v="No"/>
    <n v="160481"/>
    <s v="ASALARIADO"/>
    <n v="26"/>
  </r>
  <r>
    <n v="4713"/>
    <s v="MUJER"/>
    <n v="239681"/>
    <s v="ASALARIADO"/>
    <s v="SECTOR PRIVADO"/>
    <s v="SI"/>
    <x v="0"/>
    <s v="NO"/>
    <n v="34"/>
    <s v="No"/>
    <s v="No"/>
    <n v="239681"/>
    <s v="ASALARIADO"/>
    <n v="34"/>
  </r>
  <r>
    <n v="4714"/>
    <s v="HOMBRE"/>
    <n v="331398"/>
    <s v="ASALARIADO"/>
    <s v="SECTOR PRIVADO"/>
    <s v="SI"/>
    <x v="0"/>
    <s v="NO"/>
    <n v="30"/>
    <s v="No"/>
    <s v="No"/>
    <n v="331398"/>
    <s v="ASALARIADO"/>
    <n v="30"/>
  </r>
  <r>
    <n v="4715"/>
    <s v="MUJER"/>
    <n v="426396.51"/>
    <s v="ASALARIADO"/>
    <s v="SECTOR PRIVADO"/>
    <s v="SI"/>
    <x v="0"/>
    <s v="NO"/>
    <n v="22"/>
    <s v="No"/>
    <s v="No"/>
    <n v="426396.51"/>
    <s v="ASALARIADO"/>
    <n v="22"/>
  </r>
  <r>
    <n v="4716"/>
    <s v="MUJER"/>
    <n v="297046"/>
    <s v="ASEGURADO VOLUNTARIO"/>
    <s v="SECTOR PRIVADO"/>
    <s v="SI"/>
    <x v="1"/>
    <s v="NO"/>
    <n v="27"/>
    <s v="No"/>
    <s v="No"/>
    <n v="297046"/>
    <s v="ASEGURADO VOLUNTARIO"/>
    <n v="27"/>
  </r>
  <r>
    <n v="4717"/>
    <s v="HOMBRE"/>
    <n v="807660.97"/>
    <s v="ASALARIADO"/>
    <s v="SECTOR PRIVADO"/>
    <s v="SI"/>
    <x v="0"/>
    <s v="NO"/>
    <n v="28"/>
    <s v="No"/>
    <s v="No"/>
    <n v="807660.97"/>
    <s v="ASALARIADO"/>
    <n v="28"/>
  </r>
  <r>
    <n v="4718"/>
    <s v="MUJER"/>
    <n v="346508.45"/>
    <s v="ASALARIADO"/>
    <s v="SECTOR PRIVADO"/>
    <s v="SI"/>
    <x v="0"/>
    <s v="NO"/>
    <n v="46"/>
    <s v="No"/>
    <s v="No"/>
    <n v="346508.45"/>
    <s v="ASALARIADO"/>
    <n v="46"/>
  </r>
  <r>
    <n v="4719"/>
    <s v="HOMBRE"/>
    <n v="578500"/>
    <s v="ASALARIADO"/>
    <s v="SECTOR PRIVADO"/>
    <s v="SI"/>
    <x v="1"/>
    <s v="NO"/>
    <n v="56"/>
    <s v="No"/>
    <s v="No"/>
    <n v="578500"/>
    <s v="ASALARIADO"/>
    <n v="56"/>
  </r>
  <r>
    <n v="4720"/>
    <s v="HOMBRE"/>
    <n v="278030"/>
    <s v="CONVENIOS ESPECIALES DE TRABAJADORES INDEPENDIENTES"/>
    <s v="SECTOR PRIVADO"/>
    <s v="SI"/>
    <x v="0"/>
    <s v="NO"/>
    <n v="36"/>
    <s v="No"/>
    <s v="No"/>
    <n v="278030"/>
    <s v="CONVENIOS ESPECIALES DE TRABAJADORES INDEPENDIENTES"/>
    <n v="36"/>
  </r>
  <r>
    <n v="4721"/>
    <s v="HOMBRE"/>
    <n v="439367.6"/>
    <s v="ASALARIADO"/>
    <s v="SECTOR PRIVADO"/>
    <s v="SI"/>
    <x v="1"/>
    <s v="NO"/>
    <n v="57"/>
    <s v="No"/>
    <s v="No"/>
    <n v="439367.6"/>
    <s v="ASALARIADO"/>
    <n v="57"/>
  </r>
  <r>
    <n v="4722"/>
    <s v="MUJER"/>
    <n v="297046"/>
    <s v="ASEGURADO VOLUNTARIO"/>
    <s v="SECTOR PRIVADO"/>
    <s v="SI"/>
    <x v="0"/>
    <s v="NO"/>
    <n v="41"/>
    <s v="No"/>
    <s v="No"/>
    <n v="297046"/>
    <s v="ASEGURADO VOLUNTARIO"/>
    <n v="41"/>
  </r>
  <r>
    <n v="4723"/>
    <s v="HOMBRE"/>
    <n v="744485.75"/>
    <s v="ASALARIADO"/>
    <s v="SECTOR PUBLICO"/>
    <s v="SI"/>
    <x v="0"/>
    <s v="NO"/>
    <n v="54"/>
    <s v="No"/>
    <s v="No"/>
    <n v="744485.75"/>
    <s v="ASALARIADO"/>
    <n v="54"/>
  </r>
  <r>
    <n v="4724"/>
    <s v="MUJER"/>
    <n v="587429"/>
    <s v="ASALARIADO"/>
    <s v="SECTOR PRIVADO"/>
    <s v="SI"/>
    <x v="0"/>
    <s v="NO"/>
    <n v="43"/>
    <s v="No"/>
    <s v="No"/>
    <n v="587429"/>
    <s v="ASALARIADO"/>
    <n v="43"/>
  </r>
  <r>
    <n v="4725"/>
    <s v="HOMBRE"/>
    <n v="297045"/>
    <s v="TRABAJADOR INDEPENDIENTE"/>
    <s v="SECTOR PRIVADO"/>
    <s v="SI"/>
    <x v="0"/>
    <s v="NO"/>
    <n v="45"/>
    <s v="No"/>
    <s v="No"/>
    <n v="297045"/>
    <s v="TRABAJADOR INDEPENDIENTE"/>
    <n v="45"/>
  </r>
  <r>
    <n v="4726"/>
    <s v="HOMBRE"/>
    <n v="600000"/>
    <s v="ASALARIADO"/>
    <s v="SECTOR PRIVADO"/>
    <s v="SI"/>
    <x v="1"/>
    <s v="NO"/>
    <n v="46"/>
    <s v="No"/>
    <s v="No"/>
    <n v="600000"/>
    <s v="ASALARIADO"/>
    <n v="46"/>
  </r>
  <r>
    <n v="4727"/>
    <s v="HOMBRE"/>
    <n v="471303"/>
    <s v="ASALARIADO"/>
    <s v="SECTOR PUBLICO"/>
    <s v="SI"/>
    <x v="0"/>
    <s v="SI"/>
    <n v="56"/>
    <s v="No"/>
    <s v="No"/>
    <n v="471303"/>
    <s v="ASALARIADO"/>
    <n v="56"/>
  </r>
  <r>
    <n v="4728"/>
    <s v="HOMBRE"/>
    <n v="584267"/>
    <s v="ASALARIADO"/>
    <s v="SECTOR PRIVADO"/>
    <s v="SI"/>
    <x v="0"/>
    <s v="NO"/>
    <n v="34"/>
    <s v="No"/>
    <s v="No"/>
    <n v="584267"/>
    <s v="ASALARIADO"/>
    <n v="34"/>
  </r>
  <r>
    <n v="4729"/>
    <s v="MUJER"/>
    <n v="455696"/>
    <s v="ASALARIADO"/>
    <s v="SECTOR PUBLICO"/>
    <s v="SI"/>
    <x v="0"/>
    <s v="NO"/>
    <n v="35"/>
    <s v="No"/>
    <s v="No"/>
    <n v="455696"/>
    <s v="ASALARIADO"/>
    <n v="35"/>
  </r>
  <r>
    <n v="4730"/>
    <s v="HOMBRE"/>
    <n v="508567.57"/>
    <s v="ASALARIADO"/>
    <s v="SECTOR PRIVADO"/>
    <s v="SI"/>
    <x v="0"/>
    <s v="NO"/>
    <n v="28"/>
    <s v="No"/>
    <s v="No"/>
    <n v="508567.57"/>
    <s v="ASALARIADO"/>
    <n v="28"/>
  </r>
  <r>
    <n v="4731"/>
    <s v="HOMBRE"/>
    <n v="780062.6"/>
    <s v="ASALARIADO"/>
    <s v="SECTOR PRIVADO"/>
    <s v="SI"/>
    <x v="0"/>
    <s v="NO"/>
    <n v="41"/>
    <s v="No"/>
    <s v="No"/>
    <n v="780062.6"/>
    <s v="ASALARIADO"/>
    <n v="41"/>
  </r>
  <r>
    <n v="4732"/>
    <s v="MUJER"/>
    <n v="299152"/>
    <s v="ASALARIADO"/>
    <s v="SECTOR PUBLICO"/>
    <s v="SI"/>
    <x v="0"/>
    <s v="NO"/>
    <n v="48"/>
    <s v="No"/>
    <s v="No"/>
    <n v="299152"/>
    <s v="ASALARIADO"/>
    <n v="48"/>
  </r>
  <r>
    <n v="4733"/>
    <s v="HOMBRE"/>
    <n v="83752.679999999993"/>
    <s v="ASALARIADO"/>
    <s v="SECTOR PRIVADO"/>
    <s v="SI"/>
    <x v="1"/>
    <s v="NO"/>
    <n v="33"/>
    <s v="No"/>
    <s v="No"/>
    <n v="83752.679999999993"/>
    <s v="ASALARIADO"/>
    <n v="33"/>
  </r>
  <r>
    <n v="4734"/>
    <s v="MUJER"/>
    <n v="566297"/>
    <s v="TRABAJADOR INDEPENDIENTE"/>
    <s v="SECTOR PRIVADO"/>
    <s v="SI"/>
    <x v="1"/>
    <s v="NO"/>
    <n v="59"/>
    <s v="No"/>
    <s v="No"/>
    <n v="566297"/>
    <s v="TRABAJADOR INDEPENDIENTE"/>
    <n v="59"/>
  </r>
  <r>
    <n v="4735"/>
    <s v="HOMBRE"/>
    <n v="515703.75"/>
    <s v="ASALARIADO"/>
    <s v="SECTOR PUBLICO"/>
    <s v="SI"/>
    <x v="0"/>
    <s v="NO"/>
    <n v="49"/>
    <s v="No"/>
    <s v="No"/>
    <n v="515703.75"/>
    <s v="ASALARIADO"/>
    <n v="49"/>
  </r>
  <r>
    <n v="4736"/>
    <s v="HOMBRE"/>
    <n v="666888.57999999996"/>
    <s v="ASALARIADO"/>
    <s v="SECTOR PRIVADO"/>
    <s v="SI"/>
    <x v="0"/>
    <s v="NO"/>
    <n v="57"/>
    <s v="No"/>
    <s v="No"/>
    <n v="666888.57999999996"/>
    <s v="ASALARIADO"/>
    <n v="57"/>
  </r>
  <r>
    <n v="4737"/>
    <s v="MUJER"/>
    <n v="597692"/>
    <s v="ASALARIADO"/>
    <s v="SECTOR PRIVADO"/>
    <s v="SI"/>
    <x v="0"/>
    <s v="NO"/>
    <n v="40"/>
    <s v="No"/>
    <s v="No"/>
    <n v="597692"/>
    <s v="ASALARIADO"/>
    <n v="40"/>
  </r>
  <r>
    <n v="4738"/>
    <s v="HOMBRE"/>
    <n v="377274.53"/>
    <s v="ASALARIADO"/>
    <s v="SECTOR PRIVADO"/>
    <s v="SI"/>
    <x v="1"/>
    <s v="NO"/>
    <n v="21"/>
    <s v="No"/>
    <s v="No"/>
    <n v="377274.53"/>
    <s v="ASALARIADO"/>
    <n v="21"/>
  </r>
  <r>
    <n v="4739"/>
    <s v="HOMBRE"/>
    <n v="426954"/>
    <s v="ASALARIADO"/>
    <s v="SECTOR PUBLICO"/>
    <s v="SI"/>
    <x v="0"/>
    <s v="NO"/>
    <n v="27"/>
    <s v="No"/>
    <s v="No"/>
    <n v="426954"/>
    <s v="ASALARIADO"/>
    <n v="27"/>
  </r>
  <r>
    <n v="4740"/>
    <s v="HOMBRE"/>
    <n v="406273.76"/>
    <s v="ASALARIADO"/>
    <s v="SECTOR PRIVADO"/>
    <s v="SI"/>
    <x v="0"/>
    <s v="NO"/>
    <n v="30"/>
    <s v="No"/>
    <s v="No"/>
    <n v="406273.76"/>
    <s v="ASALARIADO"/>
    <n v="30"/>
  </r>
  <r>
    <n v="4741"/>
    <s v="MUJER"/>
    <n v="278030"/>
    <s v="ASEGURADO VOLUNTARIO"/>
    <s v="SECTOR PRIVADO"/>
    <s v="SI"/>
    <x v="0"/>
    <s v="NO"/>
    <n v="34"/>
    <s v="No"/>
    <s v="No"/>
    <n v="278030"/>
    <s v="ASEGURADO VOLUNTARIO"/>
    <n v="34"/>
  </r>
  <r>
    <n v="4742"/>
    <s v="HOMBRE"/>
    <n v="478916.7"/>
    <s v="ASALARIADO"/>
    <s v="SECTOR PRIVADO"/>
    <s v="SI"/>
    <x v="1"/>
    <s v="NO"/>
    <n v="48"/>
    <s v="No"/>
    <s v="No"/>
    <n v="478916.7"/>
    <s v="ASALARIADO"/>
    <n v="48"/>
  </r>
  <r>
    <n v="4743"/>
    <s v="HOMBRE"/>
    <n v="713217"/>
    <s v="ASALARIADO"/>
    <s v="SECTOR PUBLICO"/>
    <s v="SI"/>
    <x v="0"/>
    <s v="NO"/>
    <n v="32"/>
    <s v="No"/>
    <s v="No"/>
    <n v="713217"/>
    <s v="ASALARIADO"/>
    <n v="32"/>
  </r>
  <r>
    <n v="4744"/>
    <s v="HOMBRE"/>
    <n v="380000"/>
    <s v="ASALARIADO"/>
    <s v="SECTOR PRIVADO"/>
    <s v="SI"/>
    <x v="0"/>
    <s v="SI"/>
    <n v="22"/>
    <s v="No"/>
    <s v="No"/>
    <n v="380000"/>
    <s v="ASALARIADO"/>
    <n v="22"/>
  </r>
  <r>
    <n v="4745"/>
    <s v="HOMBRE"/>
    <n v="371789"/>
    <s v="TRABAJADOR INDEPENDIENTE"/>
    <s v="SECTOR PRIVADO"/>
    <s v="SI"/>
    <x v="0"/>
    <s v="NO"/>
    <n v="55"/>
    <s v="No"/>
    <s v="No"/>
    <n v="371789"/>
    <s v="TRABAJADOR INDEPENDIENTE"/>
    <n v="55"/>
  </r>
  <r>
    <n v="4746"/>
    <s v="HOMBRE"/>
    <n v="409656.48"/>
    <s v="ASALARIADO"/>
    <s v="SECTOR PRIVADO"/>
    <s v="SI"/>
    <x v="1"/>
    <s v="NO"/>
    <n v="59"/>
    <s v="No"/>
    <s v="No"/>
    <n v="409656.48"/>
    <s v="ASALARIADO"/>
    <n v="59"/>
  </r>
  <r>
    <n v="4747"/>
    <s v="HOMBRE"/>
    <n v="297045"/>
    <s v="ASEGURADO VOLUNTARIO"/>
    <s v="SECTOR PRIVADO"/>
    <s v="SI"/>
    <x v="1"/>
    <s v="NO"/>
    <n v="27"/>
    <s v="No"/>
    <s v="No"/>
    <n v="297045"/>
    <s v="ASEGURADO VOLUNTARIO"/>
    <n v="27"/>
  </r>
  <r>
    <n v="4748"/>
    <s v="HOMBRE"/>
    <n v="554879.49"/>
    <s v="ASALARIADO"/>
    <s v="SECTOR PRIVADO"/>
    <s v="SI"/>
    <x v="0"/>
    <s v="NO"/>
    <n v="30"/>
    <s v="No"/>
    <s v="No"/>
    <n v="554879.49"/>
    <s v="ASALARIADO"/>
    <n v="30"/>
  </r>
  <r>
    <n v="4749"/>
    <s v="MUJER"/>
    <n v="686166"/>
    <s v="TRABAJADOR INDEPENDIENTE"/>
    <s v="SECTOR PRIVADO"/>
    <s v="SI"/>
    <x v="0"/>
    <s v="NO"/>
    <n v="37"/>
    <s v="No"/>
    <s v="No"/>
    <n v="686166"/>
    <s v="TRABAJADOR INDEPENDIENTE"/>
    <n v="37"/>
  </r>
  <r>
    <n v="4750"/>
    <s v="MUJER"/>
    <n v="919460.32"/>
    <s v="ASALARIADO"/>
    <s v="SECTOR PUBLICO"/>
    <s v="SI"/>
    <x v="0"/>
    <s v="NO"/>
    <n v="57"/>
    <s v="No"/>
    <s v="No"/>
    <n v="919460.32"/>
    <s v="ASALARIADO"/>
    <n v="57"/>
  </r>
  <r>
    <n v="4751"/>
    <s v="HOMBRE"/>
    <n v="426614.9"/>
    <s v="ASALARIADO"/>
    <s v="SECTOR PRIVADO"/>
    <s v="SI"/>
    <x v="0"/>
    <s v="NO"/>
    <n v="33"/>
    <s v="No"/>
    <s v="No"/>
    <n v="426614.9"/>
    <s v="ASALARIADO"/>
    <n v="33"/>
  </r>
  <r>
    <n v="4752"/>
    <s v="MUJER"/>
    <n v="297046"/>
    <s v="ASEGURADO VOLUNTARIO"/>
    <s v="SECTOR PRIVADO"/>
    <s v="SI"/>
    <x v="0"/>
    <s v="NO"/>
    <n v="47"/>
    <s v="No"/>
    <s v="No"/>
    <n v="297046"/>
    <s v="ASEGURADO VOLUNTARIO"/>
    <n v="47"/>
  </r>
  <r>
    <n v="4753"/>
    <s v="HOMBRE"/>
    <n v="54143"/>
    <s v="ASALARIADO"/>
    <s v="SECTOR PRIVADO"/>
    <s v="SI"/>
    <x v="0"/>
    <s v="NO"/>
    <n v="28"/>
    <s v="No"/>
    <s v="No"/>
    <n v="54143"/>
    <s v="ASALARIADO"/>
    <n v="28"/>
  </r>
  <r>
    <n v="4754"/>
    <s v="HOMBRE"/>
    <n v="289033.15000000002"/>
    <s v="ASALARIADO"/>
    <s v="SECTOR PRIVADO"/>
    <s v="SI"/>
    <x v="1"/>
    <s v="NO"/>
    <n v="21"/>
    <s v="No"/>
    <s v="No"/>
    <n v="289033.15000000002"/>
    <s v="ASALARIADO"/>
    <n v="21"/>
  </r>
  <r>
    <n v="4755"/>
    <s v="HOMBRE"/>
    <n v="485785"/>
    <s v="ASALARIADO"/>
    <s v="SECTOR PRIVADO"/>
    <s v="SI"/>
    <x v="0"/>
    <s v="SI"/>
    <n v="28"/>
    <s v="No"/>
    <s v="No"/>
    <n v="485785"/>
    <s v="ASALARIADO"/>
    <n v="28"/>
  </r>
  <r>
    <n v="4756"/>
    <s v="HOMBRE"/>
    <n v="349627.57"/>
    <s v="ASALARIADO"/>
    <s v="SECTOR PRIVADO"/>
    <s v="SI"/>
    <x v="0"/>
    <s v="NO"/>
    <n v="21"/>
    <s v="No"/>
    <s v="No"/>
    <n v="349627.57"/>
    <s v="ASALARIADO"/>
    <n v="21"/>
  </r>
  <r>
    <n v="4757"/>
    <s v="MUJER"/>
    <n v="173160"/>
    <s v="ASALARIADO"/>
    <s v="SECTOR PRIVADO"/>
    <s v="SI"/>
    <x v="0"/>
    <s v="NO"/>
    <n v="35"/>
    <s v="No"/>
    <s v="No"/>
    <n v="173160"/>
    <s v="ASALARIADO"/>
    <n v="35"/>
  </r>
  <r>
    <n v="4758"/>
    <s v="MUJER"/>
    <n v="40000"/>
    <s v="ASALARIADO"/>
    <s v="SECTOR PRIVADO"/>
    <s v="SI"/>
    <x v="1"/>
    <s v="NO"/>
    <n v="58"/>
    <s v="No"/>
    <s v="No"/>
    <n v="40000"/>
    <s v="ASALARIADO"/>
    <n v="58"/>
  </r>
  <r>
    <n v="4759"/>
    <s v="HOMBRE"/>
    <n v="904989"/>
    <s v="ASALARIADO"/>
    <s v="SECTOR PUBLICO"/>
    <s v="SI"/>
    <x v="0"/>
    <s v="NO"/>
    <n v="39"/>
    <s v="No"/>
    <s v="No"/>
    <n v="904989"/>
    <s v="ASALARIADO"/>
    <n v="39"/>
  </r>
  <r>
    <n v="4760"/>
    <s v="HOMBRE"/>
    <n v="648302.5"/>
    <s v="ASALARIADO"/>
    <s v="SECTOR PUBLICO"/>
    <s v="SI"/>
    <x v="0"/>
    <s v="NO"/>
    <n v="59"/>
    <s v="No"/>
    <s v="No"/>
    <n v="648302.5"/>
    <s v="ASALARIADO"/>
    <n v="59"/>
  </r>
  <r>
    <n v="4761"/>
    <s v="HOMBRE"/>
    <n v="278030"/>
    <s v="CONVENIOS ESPECIALES DE TRABAJADORES INDEPENDIENTES"/>
    <s v="SECTOR PRIVADO"/>
    <s v="SI"/>
    <x v="0"/>
    <s v="NO"/>
    <n v="55"/>
    <s v="No"/>
    <s v="No"/>
    <n v="278030"/>
    <s v="CONVENIOS ESPECIALES DE TRABAJADORES INDEPENDIENTES"/>
    <n v="55"/>
  </r>
  <r>
    <n v="4762"/>
    <s v="MUJER"/>
    <n v="639148"/>
    <s v="TRABAJADOR INDEPENDIENTE"/>
    <s v="SECTOR PRIVADO"/>
    <s v="SI"/>
    <x v="0"/>
    <s v="SI"/>
    <n v="73"/>
    <s v="No"/>
    <s v="No"/>
    <n v="639148"/>
    <s v="TRABAJADOR INDEPENDIENTE"/>
    <n v="73"/>
  </r>
  <r>
    <n v="4763"/>
    <s v="HOMBRE"/>
    <n v="488672.53"/>
    <s v="ASALARIADO"/>
    <s v="SECTOR PRIVADO"/>
    <s v="SI"/>
    <x v="0"/>
    <s v="NO"/>
    <n v="34"/>
    <s v="No"/>
    <s v="No"/>
    <n v="488672.53"/>
    <s v="ASALARIADO"/>
    <n v="34"/>
  </r>
  <r>
    <n v="4764"/>
    <s v="HOMBRE"/>
    <n v="278030"/>
    <s v="CONVENIOS ESPECIALES DE TRABAJADORES INDEPENDIENTES"/>
    <s v="SECTOR PRIVADO"/>
    <s v="SI"/>
    <x v="0"/>
    <s v="SI"/>
    <n v="49"/>
    <s v="No"/>
    <s v="No"/>
    <n v="278030"/>
    <s v="CONVENIOS ESPECIALES DE TRABAJADORES INDEPENDIENTES"/>
    <n v="49"/>
  </r>
  <r>
    <n v="4765"/>
    <s v="MUJER"/>
    <n v="700000"/>
    <s v="ASALARIADO"/>
    <s v="SECTOR PRIVADO"/>
    <s v="SI"/>
    <x v="0"/>
    <s v="NO"/>
    <n v="32"/>
    <s v="No"/>
    <s v="No"/>
    <n v="700000"/>
    <s v="ASALARIADO"/>
    <n v="32"/>
  </r>
  <r>
    <n v="4766"/>
    <s v="MUJER"/>
    <n v="1214806"/>
    <s v="ASALARIADO"/>
    <s v="SECTOR PUBLICO"/>
    <s v="SI"/>
    <x v="0"/>
    <s v="NO"/>
    <n v="32"/>
    <s v="No"/>
    <s v="No"/>
    <n v="1214806"/>
    <s v="ASALARIADO"/>
    <n v="32"/>
  </r>
  <r>
    <n v="4767"/>
    <s v="MUJER"/>
    <n v="299784"/>
    <s v="TRABAJADOR INDEPENDIENTE"/>
    <s v="SECTOR PRIVADO"/>
    <s v="SI"/>
    <x v="1"/>
    <s v="SI"/>
    <n v="32"/>
    <s v="No"/>
    <s v="No"/>
    <n v="299784"/>
    <s v="TRABAJADOR INDEPENDIENTE"/>
    <n v="32"/>
  </r>
  <r>
    <n v="4768"/>
    <s v="MUJER"/>
    <n v="1590894.7"/>
    <s v="ASALARIADO"/>
    <s v="SECTOR PUBLICO"/>
    <s v="SI"/>
    <x v="0"/>
    <s v="NO"/>
    <n v="44"/>
    <s v="No"/>
    <s v="No"/>
    <n v="1590894.7"/>
    <s v="ASALARIADO"/>
    <n v="44"/>
  </r>
  <r>
    <n v="4769"/>
    <s v="HOMBRE"/>
    <n v="259227"/>
    <s v="ASALARIADO"/>
    <s v="SECTOR PRIVADO"/>
    <s v="SI"/>
    <x v="0"/>
    <s v="NO"/>
    <n v="31"/>
    <s v="No"/>
    <s v="No"/>
    <n v="259227"/>
    <s v="ASALARIADO"/>
    <n v="31"/>
  </r>
  <r>
    <n v="4770"/>
    <s v="MUJER"/>
    <n v="756936.6"/>
    <s v="ASALARIADO"/>
    <s v="SECTOR PUBLICO"/>
    <s v="SI"/>
    <x v="0"/>
    <s v="NO"/>
    <n v="48"/>
    <s v="No"/>
    <s v="No"/>
    <n v="756936.6"/>
    <s v="ASALARIADO"/>
    <n v="48"/>
  </r>
  <r>
    <n v="4771"/>
    <s v="HOMBRE"/>
    <n v="1744589.38"/>
    <s v="ASALARIADO"/>
    <s v="SECTOR PUBLICO"/>
    <s v="SI"/>
    <x v="0"/>
    <s v="NO"/>
    <n v="35"/>
    <s v="No"/>
    <s v="No"/>
    <n v="1744589.38"/>
    <s v="ASALARIADO"/>
    <n v="35"/>
  </r>
  <r>
    <n v="4772"/>
    <s v="HOMBRE"/>
    <n v="288287"/>
    <s v="ASALARIADO"/>
    <s v="SECTOR PRIVADO"/>
    <s v="SI"/>
    <x v="0"/>
    <s v="NO"/>
    <n v="21"/>
    <s v="No"/>
    <s v="No"/>
    <n v="288287"/>
    <s v="ASALARIADO"/>
    <n v="21"/>
  </r>
  <r>
    <n v="4773"/>
    <s v="HOMBRE"/>
    <n v="278031"/>
    <s v="ASEGURADO VOLUNTARIO"/>
    <s v="SECTOR PRIVADO"/>
    <s v="SI"/>
    <x v="0"/>
    <s v="NO"/>
    <n v="39"/>
    <s v="No"/>
    <s v="No"/>
    <n v="278031"/>
    <s v="ASEGURADO VOLUNTARIO"/>
    <n v="39"/>
  </r>
  <r>
    <n v="4774"/>
    <s v="MUJER"/>
    <n v="297046"/>
    <s v="TRABAJADOR INDEPENDIENTE"/>
    <s v="SECTOR PRIVADO"/>
    <s v="SI"/>
    <x v="0"/>
    <s v="SI"/>
    <n v="24"/>
    <s v="No"/>
    <s v="No"/>
    <n v="297046"/>
    <s v="TRABAJADOR INDEPENDIENTE"/>
    <n v="24"/>
  </r>
  <r>
    <n v="4775"/>
    <s v="MUJER"/>
    <n v="334110"/>
    <s v="ASALARIADO"/>
    <s v="SECTOR PRIVADO"/>
    <s v="SI"/>
    <x v="0"/>
    <s v="SI"/>
    <n v="31"/>
    <s v="No"/>
    <s v="No"/>
    <n v="334110"/>
    <s v="ASALARIADO"/>
    <n v="31"/>
  </r>
  <r>
    <n v="4776"/>
    <s v="HOMBRE"/>
    <n v="121288.4"/>
    <s v="ASALARIADO"/>
    <s v="SECTOR PRIVADO"/>
    <s v="SI"/>
    <x v="1"/>
    <s v="NO"/>
    <n v="28"/>
    <s v="No"/>
    <s v="No"/>
    <n v="121288.4"/>
    <s v="ASALARIADO"/>
    <n v="28"/>
  </r>
  <r>
    <n v="4777"/>
    <s v="HOMBRE"/>
    <n v="617386"/>
    <s v="TRABAJADOR INDEPENDIENTE"/>
    <s v="SECTOR PRIVADO"/>
    <s v="SI"/>
    <x v="0"/>
    <s v="NO"/>
    <n v="40"/>
    <s v="No"/>
    <s v="No"/>
    <n v="617386"/>
    <s v="TRABAJADOR INDEPENDIENTE"/>
    <n v="40"/>
  </r>
  <r>
    <n v="4778"/>
    <s v="HOMBRE"/>
    <n v="50000"/>
    <s v="ASALARIADO"/>
    <s v="SECTOR PRIVADO"/>
    <s v="SI"/>
    <x v="1"/>
    <s v="SI"/>
    <n v="41"/>
    <s v="No"/>
    <s v="No"/>
    <n v="50000"/>
    <s v="ASALARIADO"/>
    <n v="41"/>
  </r>
  <r>
    <n v="4779"/>
    <s v="MUJER"/>
    <n v="179772.13"/>
    <s v="ASALARIADO"/>
    <s v="SECTOR PRIVADO"/>
    <s v="SI"/>
    <x v="0"/>
    <s v="NO"/>
    <n v="23"/>
    <s v="No"/>
    <s v="No"/>
    <n v="179772.13"/>
    <s v="ASALARIADO"/>
    <n v="23"/>
  </r>
  <r>
    <n v="4780"/>
    <s v="MUJER"/>
    <n v="1602859"/>
    <s v="ASALARIADO"/>
    <s v="SECTOR PUBLICO"/>
    <s v="SI"/>
    <x v="0"/>
    <s v="SI"/>
    <n v="36"/>
    <s v="No"/>
    <s v="No"/>
    <n v="1602859"/>
    <s v="ASALARIADO"/>
    <n v="36"/>
  </r>
  <r>
    <n v="4781"/>
    <s v="MUJER"/>
    <n v="410351"/>
    <s v="TRABAJADOR INDEPENDIENTE"/>
    <s v="SECTOR PRIVADO"/>
    <s v="SI"/>
    <x v="1"/>
    <s v="NO"/>
    <n v="54"/>
    <s v="No"/>
    <s v="No"/>
    <n v="410351"/>
    <s v="TRABAJADOR INDEPENDIENTE"/>
    <n v="54"/>
  </r>
  <r>
    <n v="4782"/>
    <s v="HOMBRE"/>
    <n v="339953"/>
    <s v="ASALARIADO"/>
    <s v="SECTOR PRIVADO"/>
    <s v="SI"/>
    <x v="0"/>
    <s v="NO"/>
    <n v="33"/>
    <s v="No"/>
    <s v="No"/>
    <n v="339953"/>
    <s v="ASALARIADO"/>
    <n v="33"/>
  </r>
  <r>
    <n v="4783"/>
    <s v="HOMBRE"/>
    <n v="753198"/>
    <s v="ASALARIADO"/>
    <s v="SECTOR PUBLICO"/>
    <s v="SI"/>
    <x v="0"/>
    <s v="NO"/>
    <n v="51"/>
    <s v="No"/>
    <s v="No"/>
    <n v="753198"/>
    <s v="ASALARIADO"/>
    <n v="51"/>
  </r>
  <r>
    <n v="4784"/>
    <s v="HOMBRE"/>
    <n v="697743.71"/>
    <s v="ASALARIADO"/>
    <s v="SECTOR PRIVADO"/>
    <s v="SI"/>
    <x v="1"/>
    <s v="NO"/>
    <n v="29"/>
    <s v="No"/>
    <s v="No"/>
    <n v="697743.71"/>
    <s v="ASALARIADO"/>
    <n v="29"/>
  </r>
  <r>
    <n v="4785"/>
    <s v="MUJER"/>
    <n v="445739.84"/>
    <s v="ASALARIADO"/>
    <s v="SECTOR PRIVADO"/>
    <s v="SI"/>
    <x v="0"/>
    <s v="NO"/>
    <n v="29"/>
    <s v="No"/>
    <s v="No"/>
    <n v="445739.84"/>
    <s v="ASALARIADO"/>
    <n v="29"/>
  </r>
  <r>
    <n v="4786"/>
    <s v="MUJER"/>
    <n v="660555.53"/>
    <s v="ASALARIADO"/>
    <s v="SECTOR PRIVADO"/>
    <s v="SI"/>
    <x v="0"/>
    <s v="NO"/>
    <n v="20"/>
    <s v="No"/>
    <s v="No"/>
    <n v="660555.53"/>
    <s v="ASALARIADO"/>
    <n v="20"/>
  </r>
  <r>
    <n v="4787"/>
    <s v="MUJER"/>
    <n v="278030"/>
    <s v="CONVENIOS ESPECIALES DE TRABAJADORES INDEPENDIENTES"/>
    <s v="SECTOR PRIVADO"/>
    <s v="SI"/>
    <x v="0"/>
    <s v="NO"/>
    <n v="60"/>
    <s v="No"/>
    <s v="No"/>
    <n v="278030"/>
    <s v="CONVENIOS ESPECIALES DE TRABAJADORES INDEPENDIENTES"/>
    <n v="60"/>
  </r>
  <r>
    <n v="4788"/>
    <s v="HOMBRE"/>
    <n v="666625.48"/>
    <s v="ASALARIADO"/>
    <s v="SECTOR PUBLICO"/>
    <s v="SI"/>
    <x v="0"/>
    <s v="NO"/>
    <n v="37"/>
    <s v="No"/>
    <s v="No"/>
    <n v="666625.48"/>
    <s v="ASALARIADO"/>
    <n v="37"/>
  </r>
  <r>
    <n v="4789"/>
    <s v="HOMBRE"/>
    <n v="1024313.1"/>
    <s v="ASALARIADO"/>
    <s v="SECTOR PRIVADO"/>
    <s v="SI"/>
    <x v="0"/>
    <s v="NO"/>
    <n v="26"/>
    <s v="No"/>
    <s v="No"/>
    <n v="1024313.1"/>
    <s v="ASALARIADO"/>
    <n v="26"/>
  </r>
  <r>
    <n v="4790"/>
    <s v="HOMBRE"/>
    <n v="375000"/>
    <s v="ASALARIADO"/>
    <s v="SECTOR PRIVADO"/>
    <s v="SI"/>
    <x v="0"/>
    <s v="NO"/>
    <n v="60"/>
    <s v="No"/>
    <s v="No"/>
    <n v="375000"/>
    <s v="ASALARIADO"/>
    <n v="60"/>
  </r>
  <r>
    <n v="4791"/>
    <s v="HOMBRE"/>
    <n v="445567"/>
    <s v="ASEGURADO VOLUNTARIO"/>
    <s v="SECTOR PRIVADO"/>
    <s v="SI"/>
    <x v="0"/>
    <s v="NO"/>
    <n v="54"/>
    <s v="No"/>
    <s v="No"/>
    <n v="445567"/>
    <s v="ASEGURADO VOLUNTARIO"/>
    <n v="54"/>
  </r>
  <r>
    <n v="4792"/>
    <s v="HOMBRE"/>
    <n v="297139"/>
    <s v="ASEGURADO VOLUNTARIO"/>
    <s v="SECTOR PRIVADO"/>
    <s v="SI"/>
    <x v="0"/>
    <s v="NO"/>
    <n v="56"/>
    <s v="No"/>
    <s v="No"/>
    <n v="297139"/>
    <s v="ASEGURADO VOLUNTARIO"/>
    <n v="56"/>
  </r>
  <r>
    <n v="4793"/>
    <s v="HOMBRE"/>
    <n v="2250000"/>
    <s v="ASALARIADO"/>
    <s v="SECTOR PRIVADO"/>
    <s v="SI"/>
    <x v="0"/>
    <s v="NO"/>
    <n v="54"/>
    <s v="Atípico"/>
    <s v="No"/>
    <n v="2250000"/>
    <s v="ASALARIADO"/>
    <n v="54"/>
  </r>
  <r>
    <n v="4794"/>
    <s v="HOMBRE"/>
    <n v="534619.65"/>
    <s v="ASALARIADO"/>
    <s v="SECTOR PRIVADO"/>
    <s v="SI"/>
    <x v="0"/>
    <s v="NO"/>
    <n v="25"/>
    <s v="No"/>
    <s v="No"/>
    <n v="534619.65"/>
    <s v="ASALARIADO"/>
    <n v="25"/>
  </r>
  <r>
    <n v="4795"/>
    <s v="HOMBRE"/>
    <n v="408532"/>
    <s v="ASALARIADO"/>
    <s v="SECTOR PRIVADO"/>
    <s v="SI"/>
    <x v="0"/>
    <s v="NO"/>
    <n v="29"/>
    <s v="No"/>
    <s v="No"/>
    <n v="408532"/>
    <s v="ASALARIADO"/>
    <n v="29"/>
  </r>
  <r>
    <n v="4796"/>
    <s v="MUJER"/>
    <n v="308439"/>
    <s v="ASEGURADO VOLUNTARIO"/>
    <s v="SECTOR PRIVADO"/>
    <s v="SI"/>
    <x v="0"/>
    <s v="NO"/>
    <n v="31"/>
    <s v="No"/>
    <s v="No"/>
    <n v="308439"/>
    <s v="ASEGURADO VOLUNTARIO"/>
    <n v="31"/>
  </r>
  <r>
    <n v="4797"/>
    <s v="HOMBRE"/>
    <n v="489279"/>
    <s v="ASALARIADO"/>
    <s v="SECTOR PRIVADO"/>
    <s v="SI"/>
    <x v="0"/>
    <s v="NO"/>
    <n v="49"/>
    <s v="No"/>
    <s v="No"/>
    <n v="489279"/>
    <s v="ASALARIADO"/>
    <n v="49"/>
  </r>
  <r>
    <n v="4798"/>
    <s v="MUJER"/>
    <n v="56667"/>
    <s v="ASALARIADO"/>
    <s v="SECTOR PRIVADO"/>
    <s v="SI"/>
    <x v="0"/>
    <s v="NO"/>
    <n v="28"/>
    <s v="No"/>
    <s v="No"/>
    <n v="56667"/>
    <s v="ASALARIADO"/>
    <n v="28"/>
  </r>
  <r>
    <n v="4799"/>
    <s v="MUJER"/>
    <n v="297045"/>
    <s v="TRABAJADOR INDEPENDIENTE"/>
    <s v="SECTOR PRIVADO"/>
    <s v="SI"/>
    <x v="0"/>
    <s v="SI"/>
    <n v="50"/>
    <s v="No"/>
    <s v="No"/>
    <n v="297045"/>
    <s v="TRABAJADOR INDEPENDIENTE"/>
    <n v="50"/>
  </r>
  <r>
    <n v="4800"/>
    <s v="MUJER"/>
    <n v="278030"/>
    <s v="CONVENIOS ESPECIALES DE TRABAJADORES INDEPENDIENTES"/>
    <s v="SECTOR PRIVADO"/>
    <s v="SI"/>
    <x v="0"/>
    <s v="NO"/>
    <n v="55"/>
    <s v="No"/>
    <s v="No"/>
    <n v="278030"/>
    <s v="CONVENIOS ESPECIALES DE TRABAJADORES INDEPENDIENTES"/>
    <n v="55"/>
  </r>
  <r>
    <n v="4801"/>
    <s v="MUJER"/>
    <n v="468369"/>
    <s v="ASALARIADO"/>
    <s v="SECTOR PRIVADO"/>
    <s v="SI"/>
    <x v="0"/>
    <s v="NO"/>
    <n v="30"/>
    <s v="No"/>
    <s v="No"/>
    <n v="468369"/>
    <s v="ASALARIADO"/>
    <n v="30"/>
  </r>
  <r>
    <n v="4802"/>
    <s v="MUJER"/>
    <n v="559270.94999999995"/>
    <s v="ASALARIADO"/>
    <s v="SECTOR PRIVADO"/>
    <s v="SI"/>
    <x v="0"/>
    <s v="NO"/>
    <n v="30"/>
    <s v="No"/>
    <s v="No"/>
    <n v="559270.94999999995"/>
    <s v="ASALARIADO"/>
    <n v="30"/>
  </r>
  <r>
    <n v="4803"/>
    <s v="HOMBRE"/>
    <n v="352855"/>
    <s v="ASALARIADO"/>
    <s v="SECTOR PRIVADO"/>
    <s v="SI"/>
    <x v="0"/>
    <s v="NO"/>
    <n v="35"/>
    <s v="No"/>
    <s v="No"/>
    <n v="352855"/>
    <s v="ASALARIADO"/>
    <n v="35"/>
  </r>
  <r>
    <n v="4804"/>
    <s v="HOMBRE"/>
    <n v="685483.06"/>
    <s v="ASALARIADO"/>
    <s v="SECTOR PUBLICO"/>
    <s v="SI"/>
    <x v="0"/>
    <s v="NO"/>
    <n v="41"/>
    <s v="No"/>
    <s v="No"/>
    <n v="685483.06"/>
    <s v="ASALARIADO"/>
    <n v="41"/>
  </r>
  <r>
    <n v="4805"/>
    <s v="HOMBRE"/>
    <n v="105542.83"/>
    <s v="PENSIONADOS EN SU PROPIO SISTEMA"/>
    <s v="SECTOR PUBLICO"/>
    <s v="SI"/>
    <x v="0"/>
    <s v="NO"/>
    <n v="69"/>
    <s v="No"/>
    <s v="No"/>
    <n v="105542.83"/>
    <s v="PENSIONADOS EN SU PROPIO SISTEMA"/>
    <n v="69"/>
  </r>
  <r>
    <n v="4806"/>
    <s v="HOMBRE"/>
    <n v="639148"/>
    <s v="TRABAJADOR INDEPENDIENTE"/>
    <s v="SECTOR PRIVADO"/>
    <s v="SI"/>
    <x v="0"/>
    <s v="NO"/>
    <n v="64"/>
    <s v="No"/>
    <s v="No"/>
    <n v="639148"/>
    <s v="TRABAJADOR INDEPENDIENTE"/>
    <n v="64"/>
  </r>
  <r>
    <n v="4807"/>
    <s v="HOMBRE"/>
    <n v="80000"/>
    <s v="ASALARIADO"/>
    <s v="SECTOR PRIVADO"/>
    <s v="SI"/>
    <x v="1"/>
    <s v="NO"/>
    <n v="44"/>
    <s v="No"/>
    <s v="No"/>
    <n v="80000"/>
    <s v="ASALARIADO"/>
    <n v="44"/>
  </r>
  <r>
    <n v="4808"/>
    <s v="HOMBRE"/>
    <n v="2624502"/>
    <s v="ASALARIADO"/>
    <s v="SECTOR PRIVADO"/>
    <s v="SI"/>
    <x v="0"/>
    <s v="NO"/>
    <n v="49"/>
    <s v="Atípico"/>
    <s v="No"/>
    <n v="2624502"/>
    <s v="ASALARIADO"/>
    <n v="49"/>
  </r>
  <r>
    <n v="4809"/>
    <s v="HOMBRE"/>
    <n v="536035.42000000004"/>
    <s v="ASALARIADO"/>
    <s v="SECTOR PRIVADO"/>
    <s v="SI"/>
    <x v="0"/>
    <s v="NO"/>
    <n v="61"/>
    <s v="No"/>
    <s v="No"/>
    <n v="536035.42000000004"/>
    <s v="ASALARIADO"/>
    <n v="61"/>
  </r>
  <r>
    <n v="4810"/>
    <s v="MUJER"/>
    <n v="371041.65"/>
    <s v="ASALARIADO"/>
    <s v="SECTOR PRIVADO"/>
    <s v="SI"/>
    <x v="0"/>
    <s v="NO"/>
    <n v="32"/>
    <s v="No"/>
    <s v="No"/>
    <n v="371041.65"/>
    <s v="ASALARIADO"/>
    <n v="32"/>
  </r>
  <r>
    <n v="4811"/>
    <s v="MUJER"/>
    <n v="696716"/>
    <s v="ASALARIADO"/>
    <s v="SECTOR PUBLICO"/>
    <s v="SI"/>
    <x v="0"/>
    <s v="SI"/>
    <n v="42"/>
    <s v="No"/>
    <s v="No"/>
    <n v="696716"/>
    <s v="ASALARIADO"/>
    <n v="42"/>
  </r>
  <r>
    <n v="4812"/>
    <s v="HOMBRE"/>
    <n v="384348.31"/>
    <s v="ASALARIADO"/>
    <s v="SECTOR PRIVADO"/>
    <s v="SI"/>
    <x v="0"/>
    <s v="NO"/>
    <n v="27"/>
    <s v="No"/>
    <s v="No"/>
    <n v="384348.31"/>
    <s v="ASALARIADO"/>
    <n v="27"/>
  </r>
  <r>
    <n v="4813"/>
    <s v="MUJER"/>
    <n v="240000"/>
    <s v="ASALARIADO"/>
    <s v="SECTOR PRIVADO"/>
    <s v="SI"/>
    <x v="1"/>
    <s v="NO"/>
    <n v="27"/>
    <s v="No"/>
    <s v="No"/>
    <n v="240000"/>
    <s v="ASALARIADO"/>
    <n v="27"/>
  </r>
  <r>
    <n v="4814"/>
    <s v="HOMBRE"/>
    <n v="141509.48000000001"/>
    <s v="PENSIONADOS EN SU PROPIO SISTEMA"/>
    <s v="SECTOR PUBLICO"/>
    <s v="SI"/>
    <x v="0"/>
    <s v="NO"/>
    <n v="82"/>
    <s v="No"/>
    <s v="No"/>
    <n v="141509.48000000001"/>
    <s v="PENSIONADOS EN SU PROPIO SISTEMA"/>
    <n v="82"/>
  </r>
  <r>
    <n v="4815"/>
    <s v="MUJER"/>
    <n v="2803065.68"/>
    <s v="ASALARIADO"/>
    <s v="SECTOR PUBLICO"/>
    <s v="SI"/>
    <x v="0"/>
    <s v="NO"/>
    <n v="49"/>
    <s v="Atípico"/>
    <s v="No"/>
    <n v="2803065.68"/>
    <s v="ASALARIADO"/>
    <n v="49"/>
  </r>
  <r>
    <n v="4816"/>
    <s v="HOMBRE"/>
    <n v="806339.27"/>
    <s v="ASALARIADO"/>
    <s v="SECTOR PUBLICO"/>
    <s v="SI"/>
    <x v="0"/>
    <s v="NO"/>
    <n v="51"/>
    <s v="No"/>
    <s v="No"/>
    <n v="806339.27"/>
    <s v="ASALARIADO"/>
    <n v="51"/>
  </r>
  <r>
    <n v="4817"/>
    <s v="HOMBRE"/>
    <n v="509509"/>
    <s v="TRABAJADOR INDEPENDIENTE"/>
    <s v="SECTOR PRIVADO"/>
    <s v="SI"/>
    <x v="0"/>
    <s v="SI"/>
    <n v="58"/>
    <s v="No"/>
    <s v="No"/>
    <n v="509509"/>
    <s v="TRABAJADOR INDEPENDIENTE"/>
    <n v="58"/>
  </r>
  <r>
    <n v="4818"/>
    <s v="HOMBRE"/>
    <n v="384956"/>
    <s v="TRABAJADOR INDEPENDIENTE"/>
    <s v="SECTOR PRIVADO"/>
    <s v="SI"/>
    <x v="0"/>
    <s v="SI"/>
    <n v="42"/>
    <s v="No"/>
    <s v="No"/>
    <n v="384956"/>
    <s v="TRABAJADOR INDEPENDIENTE"/>
    <n v="42"/>
  </r>
  <r>
    <n v="4819"/>
    <s v="MUJER"/>
    <n v="1399635"/>
    <s v="PENSIONADOS EN SU PROPIO SISTEMA"/>
    <s v="SECTOR PUBLICO"/>
    <s v="SI"/>
    <x v="0"/>
    <s v="NO"/>
    <n v="66"/>
    <s v="No"/>
    <s v="No"/>
    <n v="1399635"/>
    <s v="PENSIONADOS EN SU PROPIO SISTEMA"/>
    <n v="66"/>
  </r>
  <r>
    <n v="4820"/>
    <s v="HOMBRE"/>
    <n v="336308.54"/>
    <s v="ASALARIADO"/>
    <s v="SECTOR PRIVADO"/>
    <s v="SI"/>
    <x v="1"/>
    <s v="NO"/>
    <n v="21"/>
    <s v="No"/>
    <s v="No"/>
    <n v="336308.54"/>
    <s v="ASALARIADO"/>
    <n v="21"/>
  </r>
  <r>
    <n v="4821"/>
    <s v="HOMBRE"/>
    <n v="388655.68"/>
    <s v="ASALARIADO"/>
    <s v="SECTOR PRIVADO"/>
    <s v="SI"/>
    <x v="0"/>
    <s v="NO"/>
    <n v="36"/>
    <s v="No"/>
    <s v="No"/>
    <n v="388655.68"/>
    <s v="ASALARIADO"/>
    <n v="36"/>
  </r>
  <r>
    <n v="4822"/>
    <s v="HOMBRE"/>
    <n v="458950"/>
    <s v="ASALARIADO"/>
    <s v="SECTOR PRIVADO"/>
    <s v="SI"/>
    <x v="0"/>
    <s v="NO"/>
    <n v="40"/>
    <s v="No"/>
    <s v="No"/>
    <n v="458950"/>
    <s v="ASALARIADO"/>
    <n v="40"/>
  </r>
  <r>
    <n v="4823"/>
    <s v="HOMBRE"/>
    <n v="205604.33"/>
    <s v="ASALARIADO"/>
    <s v="SECTOR PRIVADO"/>
    <s v="SI"/>
    <x v="0"/>
    <s v="NO"/>
    <n v="31"/>
    <s v="No"/>
    <s v="No"/>
    <n v="205604.33"/>
    <s v="ASALARIADO"/>
    <n v="31"/>
  </r>
  <r>
    <n v="4824"/>
    <s v="MUJER"/>
    <n v="459530.58"/>
    <s v="ASALARIADO"/>
    <s v="SECTOR PRIVADO"/>
    <s v="SI"/>
    <x v="0"/>
    <s v="NO"/>
    <n v="50"/>
    <s v="No"/>
    <s v="No"/>
    <n v="459530.58"/>
    <s v="ASALARIADO"/>
    <n v="50"/>
  </r>
  <r>
    <n v="4825"/>
    <s v="HOMBRE"/>
    <n v="507184"/>
    <s v="ASALARIADO"/>
    <s v="SECTOR PUBLICO"/>
    <s v="SI"/>
    <x v="0"/>
    <s v="SI"/>
    <n v="60"/>
    <s v="No"/>
    <s v="No"/>
    <n v="507184"/>
    <s v="ASALARIADO"/>
    <n v="60"/>
  </r>
  <r>
    <n v="4826"/>
    <s v="HOMBRE"/>
    <n v="302709.55"/>
    <s v="ASALARIADO"/>
    <s v="SECTOR PRIVADO"/>
    <s v="SI"/>
    <x v="0"/>
    <s v="NO"/>
    <n v="32"/>
    <s v="No"/>
    <s v="No"/>
    <n v="302709.55"/>
    <s v="ASALARIADO"/>
    <n v="32"/>
  </r>
  <r>
    <n v="4827"/>
    <s v="HOMBRE"/>
    <n v="430371"/>
    <s v="TRABAJADOR INDEPENDIENTE"/>
    <s v="SECTOR PRIVADO"/>
    <s v="SI"/>
    <x v="0"/>
    <s v="NO"/>
    <n v="35"/>
    <s v="No"/>
    <s v="No"/>
    <n v="430371"/>
    <s v="TRABAJADOR INDEPENDIENTE"/>
    <n v="35"/>
  </r>
  <r>
    <n v="4828"/>
    <s v="HOMBRE"/>
    <n v="440373"/>
    <s v="ASALARIADO"/>
    <s v="SECTOR PUBLICO"/>
    <s v="SI"/>
    <x v="0"/>
    <s v="NO"/>
    <n v="35"/>
    <s v="No"/>
    <s v="No"/>
    <n v="440373"/>
    <s v="ASALARIADO"/>
    <n v="35"/>
  </r>
  <r>
    <n v="4829"/>
    <s v="HOMBRE"/>
    <n v="1871180.58"/>
    <s v="ASALARIADO"/>
    <s v="SECTOR PRIVADO"/>
    <s v="SI"/>
    <x v="0"/>
    <s v="NO"/>
    <n v="39"/>
    <s v="No"/>
    <s v="No"/>
    <n v="1871180.58"/>
    <s v="ASALARIADO"/>
    <n v="39"/>
  </r>
  <r>
    <n v="4830"/>
    <s v="MUJER"/>
    <n v="504571"/>
    <s v="ASALARIADO"/>
    <s v="SECTOR PUBLICO"/>
    <s v="SI"/>
    <x v="0"/>
    <s v="SI"/>
    <n v="59"/>
    <s v="No"/>
    <s v="No"/>
    <n v="504571"/>
    <s v="ASALARIADO"/>
    <n v="59"/>
  </r>
  <r>
    <n v="4831"/>
    <s v="MUJER"/>
    <n v="686170"/>
    <s v="TRABAJADOR INDEPENDIENTE"/>
    <s v="SECTOR PRIVADO"/>
    <s v="SI"/>
    <x v="0"/>
    <s v="SI"/>
    <n v="38"/>
    <s v="No"/>
    <s v="No"/>
    <n v="686170"/>
    <s v="TRABAJADOR INDEPENDIENTE"/>
    <n v="38"/>
  </r>
  <r>
    <n v="4832"/>
    <s v="MUJER"/>
    <n v="1072765"/>
    <s v="ASALARIADO"/>
    <s v="SECTOR PUBLICO"/>
    <s v="SI"/>
    <x v="0"/>
    <s v="SI"/>
    <n v="41"/>
    <s v="No"/>
    <s v="No"/>
    <n v="1072765"/>
    <s v="ASALARIADO"/>
    <n v="41"/>
  </r>
  <r>
    <n v="4833"/>
    <s v="HOMBRE"/>
    <n v="665586.97"/>
    <s v="ASALARIADO"/>
    <s v="SECTOR PRIVADO"/>
    <s v="SI"/>
    <x v="0"/>
    <s v="NO"/>
    <n v="27"/>
    <s v="No"/>
    <s v="No"/>
    <n v="665586.97"/>
    <s v="ASALARIADO"/>
    <n v="27"/>
  </r>
  <r>
    <n v="4834"/>
    <s v="MUJER"/>
    <n v="317915"/>
    <s v="ASALARIADO"/>
    <s v="SECTOR PRIVADO"/>
    <s v="SI"/>
    <x v="1"/>
    <s v="NO"/>
    <n v="54"/>
    <s v="No"/>
    <s v="No"/>
    <n v="317915"/>
    <s v="ASALARIADO"/>
    <n v="54"/>
  </r>
  <r>
    <n v="4835"/>
    <s v="HOMBRE"/>
    <n v="297046"/>
    <s v="ASEGURADO VOLUNTARIO"/>
    <s v="SECTOR PRIVADO"/>
    <s v="SI"/>
    <x v="0"/>
    <s v="NO"/>
    <n v="51"/>
    <s v="No"/>
    <s v="No"/>
    <n v="297046"/>
    <s v="ASEGURADO VOLUNTARIO"/>
    <n v="51"/>
  </r>
  <r>
    <n v="4836"/>
    <s v="MUJER"/>
    <n v="1182150"/>
    <s v="ASALARIADO"/>
    <s v="SECTOR PRIVADO"/>
    <s v="SI"/>
    <x v="0"/>
    <s v="NO"/>
    <n v="47"/>
    <s v="No"/>
    <s v="No"/>
    <n v="1182150"/>
    <s v="ASALARIADO"/>
    <n v="47"/>
  </r>
  <r>
    <n v="4837"/>
    <s v="HOMBRE"/>
    <n v="278030"/>
    <s v="CONVENIOS ESPECIALES DE TRABAJADORES INDEPENDIENTES"/>
    <s v="SECTOR PRIVADO"/>
    <s v="SI"/>
    <x v="0"/>
    <s v="NO"/>
    <n v="67"/>
    <s v="No"/>
    <s v="No"/>
    <n v="278030"/>
    <s v="CONVENIOS ESPECIALES DE TRABAJADORES INDEPENDIENTES"/>
    <n v="67"/>
  </r>
  <r>
    <n v="4838"/>
    <s v="HOMBRE"/>
    <n v="925292.5"/>
    <s v="ASALARIADO"/>
    <s v="SECTOR PUBLICO"/>
    <s v="SI"/>
    <x v="0"/>
    <s v="NO"/>
    <n v="59"/>
    <s v="No"/>
    <s v="No"/>
    <n v="925292.5"/>
    <s v="ASALARIADO"/>
    <n v="59"/>
  </r>
  <r>
    <n v="4839"/>
    <s v="HOMBRE"/>
    <n v="278030"/>
    <s v="TRABAJADOR INDEPENDIENTE"/>
    <s v="SECTOR PRIVADO"/>
    <s v="SI"/>
    <x v="0"/>
    <s v="NO"/>
    <n v="46"/>
    <s v="No"/>
    <s v="No"/>
    <n v="278030"/>
    <s v="TRABAJADOR INDEPENDIENTE"/>
    <n v="46"/>
  </r>
  <r>
    <n v="4840"/>
    <s v="HOMBRE"/>
    <n v="411350"/>
    <s v="ASALARIADO"/>
    <s v="SECTOR PRIVADO"/>
    <s v="SI"/>
    <x v="0"/>
    <s v="NO"/>
    <n v="44"/>
    <s v="No"/>
    <s v="No"/>
    <n v="411350"/>
    <s v="ASALARIADO"/>
    <n v="44"/>
  </r>
  <r>
    <n v="4841"/>
    <s v="MUJER"/>
    <n v="2186234"/>
    <s v="ASALARIADO"/>
    <s v="SECTOR PRIVADO"/>
    <s v="SI"/>
    <x v="0"/>
    <s v="NO"/>
    <n v="39"/>
    <s v="No"/>
    <s v="No"/>
    <n v="2186234"/>
    <s v="ASALARIADO"/>
    <n v="39"/>
  </r>
  <r>
    <n v="4842"/>
    <s v="HOMBRE"/>
    <n v="2153787.6800000002"/>
    <s v="ASALARIADO"/>
    <s v="SECTOR PRIVADO"/>
    <s v="SI"/>
    <x v="0"/>
    <s v="NO"/>
    <n v="41"/>
    <s v="No"/>
    <s v="No"/>
    <n v="2153787.6800000002"/>
    <s v="ASALARIADO"/>
    <n v="41"/>
  </r>
  <r>
    <n v="4843"/>
    <s v="MUJER"/>
    <n v="258118.56"/>
    <s v="ASALARIADO"/>
    <s v="SECTOR PRIVADO"/>
    <s v="SI"/>
    <x v="0"/>
    <s v="NO"/>
    <n v="21"/>
    <s v="No"/>
    <s v="No"/>
    <n v="258118.56"/>
    <s v="ASALARIADO"/>
    <n v="21"/>
  </r>
  <r>
    <n v="4844"/>
    <s v="HOMBRE"/>
    <n v="420248"/>
    <s v="TRABAJADOR INDEPENDIENTE"/>
    <s v="SECTOR PRIVADO"/>
    <s v="SI"/>
    <x v="0"/>
    <s v="SI"/>
    <n v="33"/>
    <s v="No"/>
    <s v="No"/>
    <n v="420248"/>
    <s v="TRABAJADOR INDEPENDIENTE"/>
    <n v="33"/>
  </r>
  <r>
    <n v="4845"/>
    <s v="HOMBRE"/>
    <n v="734210"/>
    <s v="ASALARIADO"/>
    <s v="SECTOR PRIVADO"/>
    <s v="SI"/>
    <x v="0"/>
    <s v="NO"/>
    <n v="54"/>
    <s v="No"/>
    <s v="No"/>
    <n v="734210"/>
    <s v="ASALARIADO"/>
    <n v="54"/>
  </r>
  <r>
    <n v="4846"/>
    <s v="MUJER"/>
    <n v="406011"/>
    <s v="ASALARIADO"/>
    <s v="SECTOR PRIVADO"/>
    <s v="SI"/>
    <x v="0"/>
    <s v="NO"/>
    <n v="33"/>
    <s v="No"/>
    <s v="No"/>
    <n v="406011"/>
    <s v="ASALARIADO"/>
    <n v="33"/>
  </r>
  <r>
    <n v="4847"/>
    <s v="HOMBRE"/>
    <n v="500000"/>
    <s v="ASALARIADO"/>
    <s v="SECTOR PRIVADO"/>
    <s v="SI"/>
    <x v="0"/>
    <s v="NO"/>
    <n v="40"/>
    <s v="No"/>
    <s v="No"/>
    <n v="500000"/>
    <s v="ASALARIADO"/>
    <n v="40"/>
  </r>
  <r>
    <n v="4848"/>
    <s v="HOMBRE"/>
    <n v="81932.259999999995"/>
    <s v="ASALARIADO"/>
    <s v="SECTOR PRIVADO"/>
    <s v="SI"/>
    <x v="0"/>
    <s v="NO"/>
    <n v="39"/>
    <s v="No"/>
    <s v="No"/>
    <n v="81932.259999999995"/>
    <s v="ASALARIADO"/>
    <n v="39"/>
  </r>
  <r>
    <n v="4849"/>
    <s v="HOMBRE"/>
    <n v="316920"/>
    <s v="ASALARIADO"/>
    <s v="SECTOR PRIVADO"/>
    <s v="SI"/>
    <x v="0"/>
    <s v="NO"/>
    <n v="34"/>
    <s v="No"/>
    <s v="No"/>
    <n v="316920"/>
    <s v="ASALARIADO"/>
    <n v="34"/>
  </r>
  <r>
    <n v="4850"/>
    <s v="HOMBRE"/>
    <n v="417792.18"/>
    <s v="ASALARIADO"/>
    <s v="SECTOR PRIVADO"/>
    <s v="SI"/>
    <x v="0"/>
    <s v="NO"/>
    <n v="37"/>
    <s v="No"/>
    <s v="No"/>
    <n v="417792.18"/>
    <s v="ASALARIADO"/>
    <n v="37"/>
  </r>
  <r>
    <n v="4851"/>
    <s v="MUJER"/>
    <n v="297046"/>
    <s v="ASEGURADO VOLUNTARIO"/>
    <s v="SECTOR PRIVADO"/>
    <s v="SI"/>
    <x v="0"/>
    <s v="NO"/>
    <n v="55"/>
    <s v="No"/>
    <s v="No"/>
    <n v="297046"/>
    <s v="ASEGURADO VOLUNTARIO"/>
    <n v="55"/>
  </r>
  <r>
    <n v="4852"/>
    <s v="HOMBRE"/>
    <n v="371296.25"/>
    <s v="ASALARIADO"/>
    <s v="SECTOR PUBLICO"/>
    <s v="SI"/>
    <x v="0"/>
    <s v="NO"/>
    <n v="49"/>
    <s v="No"/>
    <s v="No"/>
    <n v="371296.25"/>
    <s v="ASALARIADO"/>
    <n v="49"/>
  </r>
  <r>
    <n v="4853"/>
    <s v="HOMBRE"/>
    <n v="639148"/>
    <s v="TRABAJADOR INDEPENDIENTE"/>
    <s v="SECTOR PRIVADO"/>
    <s v="SI"/>
    <x v="0"/>
    <s v="NO"/>
    <n v="63"/>
    <s v="No"/>
    <s v="No"/>
    <n v="639148"/>
    <s v="TRABAJADOR INDEPENDIENTE"/>
    <n v="63"/>
  </r>
  <r>
    <n v="4854"/>
    <s v="MUJER"/>
    <n v="453750"/>
    <s v="ASALARIADO"/>
    <s v="SECTOR PRIVADO"/>
    <s v="SI"/>
    <x v="1"/>
    <s v="NO"/>
    <n v="27"/>
    <s v="No"/>
    <s v="No"/>
    <n v="453750"/>
    <s v="ASALARIADO"/>
    <n v="27"/>
  </r>
  <r>
    <n v="4855"/>
    <s v="HOMBRE"/>
    <n v="889043.09"/>
    <s v="ASALARIADO"/>
    <s v="SECTOR PUBLICO"/>
    <s v="SI"/>
    <x v="0"/>
    <s v="NO"/>
    <n v="32"/>
    <s v="No"/>
    <s v="No"/>
    <n v="889043.09"/>
    <s v="ASALARIADO"/>
    <n v="32"/>
  </r>
  <r>
    <n v="4856"/>
    <s v="HOMBRE"/>
    <n v="278030"/>
    <s v="ASEGURADO VOLUNTARIO"/>
    <s v="SECTOR PRIVADO"/>
    <s v="SI"/>
    <x v="1"/>
    <s v="NO"/>
    <n v="48"/>
    <s v="No"/>
    <s v="No"/>
    <n v="278030"/>
    <s v="ASEGURADO VOLUNTARIO"/>
    <n v="48"/>
  </r>
  <r>
    <n v="4857"/>
    <s v="HOMBRE"/>
    <n v="660392"/>
    <s v="ASEGURADO VOLUNTARIO"/>
    <s v="SECTOR PRIVADO"/>
    <s v="SI"/>
    <x v="1"/>
    <s v="NO"/>
    <n v="53"/>
    <s v="No"/>
    <s v="No"/>
    <n v="660392"/>
    <s v="ASEGURADO VOLUNTARIO"/>
    <n v="53"/>
  </r>
  <r>
    <n v="4858"/>
    <s v="HOMBRE"/>
    <n v="491840"/>
    <s v="PENSIONADOS EN SU PROPIO SISTEMA"/>
    <s v="SECTOR PUBLICO"/>
    <s v="SI"/>
    <x v="0"/>
    <s v="NO"/>
    <n v="72"/>
    <s v="No"/>
    <s v="No"/>
    <n v="491840"/>
    <s v="PENSIONADOS EN SU PROPIO SISTEMA"/>
    <n v="72"/>
  </r>
  <r>
    <n v="4859"/>
    <s v="HOMBRE"/>
    <n v="1089300"/>
    <s v="ASALARIADO"/>
    <s v="SECTOR PRIVADO"/>
    <s v="SI"/>
    <x v="0"/>
    <s v="NO"/>
    <n v="49"/>
    <s v="No"/>
    <s v="No"/>
    <n v="1089300"/>
    <s v="ASALARIADO"/>
    <n v="49"/>
  </r>
  <r>
    <n v="4860"/>
    <s v="MUJER"/>
    <n v="352830"/>
    <s v="ASALARIADO"/>
    <s v="SECTOR PRIVADO"/>
    <s v="SI"/>
    <x v="0"/>
    <s v="NO"/>
    <n v="22"/>
    <s v="No"/>
    <s v="No"/>
    <n v="352830"/>
    <s v="ASALARIADO"/>
    <n v="22"/>
  </r>
  <r>
    <n v="4861"/>
    <s v="HOMBRE"/>
    <n v="1417056.5"/>
    <s v="ASALARIADO"/>
    <s v="SECTOR PUBLICO"/>
    <s v="SI"/>
    <x v="0"/>
    <s v="NO"/>
    <n v="55"/>
    <s v="No"/>
    <s v="No"/>
    <n v="1417056.5"/>
    <s v="ASALARIADO"/>
    <n v="55"/>
  </r>
  <r>
    <n v="4862"/>
    <s v="MUJER"/>
    <n v="974906"/>
    <s v="ASALARIADO"/>
    <s v="SECTOR PUBLICO"/>
    <s v="SI"/>
    <x v="0"/>
    <s v="NO"/>
    <n v="50"/>
    <s v="No"/>
    <s v="No"/>
    <n v="974906"/>
    <s v="ASALARIADO"/>
    <n v="50"/>
  </r>
  <r>
    <n v="4863"/>
    <s v="MUJER"/>
    <n v="430924"/>
    <s v="ASALARIADO"/>
    <s v="SECTOR PRIVADO"/>
    <s v="SI"/>
    <x v="0"/>
    <s v="NO"/>
    <n v="45"/>
    <s v="No"/>
    <s v="No"/>
    <n v="430924"/>
    <s v="ASALARIADO"/>
    <n v="45"/>
  </r>
  <r>
    <n v="4864"/>
    <s v="MUJER"/>
    <n v="218650"/>
    <s v="ASALARIADO"/>
    <s v="SECTOR PRIVADO"/>
    <s v="SI"/>
    <x v="0"/>
    <s v="SI"/>
    <n v="50"/>
    <s v="No"/>
    <s v="No"/>
    <n v="218650"/>
    <s v="ASALARIADO"/>
    <n v="50"/>
  </r>
  <r>
    <n v="4865"/>
    <s v="HOMBRE"/>
    <n v="459223"/>
    <s v="TRABAJADOR INDEPENDIENTE"/>
    <s v="SECTOR PRIVADO"/>
    <s v="SI"/>
    <x v="0"/>
    <s v="NO"/>
    <n v="58"/>
    <s v="No"/>
    <s v="No"/>
    <n v="459223"/>
    <s v="TRABAJADOR INDEPENDIENTE"/>
    <n v="58"/>
  </r>
  <r>
    <n v="4866"/>
    <s v="HOMBRE"/>
    <n v="105750"/>
    <s v="ASALARIADO"/>
    <s v="SECTOR PRIVADO"/>
    <s v="SI"/>
    <x v="0"/>
    <s v="NO"/>
    <n v="38"/>
    <s v="No"/>
    <s v="No"/>
    <n v="105750"/>
    <s v="ASALARIADO"/>
    <n v="38"/>
  </r>
  <r>
    <n v="4867"/>
    <s v="HOMBRE"/>
    <n v="341002"/>
    <s v="ASALARIADO"/>
    <s v="SECTOR PRIVADO"/>
    <s v="SI"/>
    <x v="0"/>
    <s v="NO"/>
    <n v="36"/>
    <s v="No"/>
    <s v="No"/>
    <n v="341002"/>
    <s v="ASALARIADO"/>
    <n v="36"/>
  </r>
  <r>
    <n v="4868"/>
    <s v="HOMBRE"/>
    <n v="497566.22"/>
    <s v="ASALARIADO"/>
    <s v="SECTOR PRIVADO"/>
    <s v="SI"/>
    <x v="0"/>
    <s v="NO"/>
    <n v="34"/>
    <s v="No"/>
    <s v="No"/>
    <n v="497566.22"/>
    <s v="ASALARIADO"/>
    <n v="34"/>
  </r>
  <r>
    <n v="4869"/>
    <s v="MUJER"/>
    <n v="407547.36"/>
    <s v="ASALARIADO"/>
    <s v="SECTOR PUBLICO"/>
    <s v="SI"/>
    <x v="0"/>
    <s v="NO"/>
    <n v="61"/>
    <s v="No"/>
    <s v="No"/>
    <n v="407547.36"/>
    <s v="ASALARIADO"/>
    <n v="61"/>
  </r>
  <r>
    <n v="4870"/>
    <s v="HOMBRE"/>
    <n v="1190858.8"/>
    <s v="ASALARIADO"/>
    <s v="SECTOR PUBLICO"/>
    <s v="SI"/>
    <x v="0"/>
    <s v="NO"/>
    <n v="59"/>
    <s v="No"/>
    <s v="No"/>
    <n v="1190858.8"/>
    <s v="ASALARIADO"/>
    <n v="59"/>
  </r>
  <r>
    <n v="4871"/>
    <s v="MUJER"/>
    <n v="297139"/>
    <s v="TRABAJADOR INDEPENDIENTE"/>
    <s v="SECTOR PRIVADO"/>
    <s v="SI"/>
    <x v="1"/>
    <s v="SI"/>
    <n v="63"/>
    <s v="No"/>
    <s v="No"/>
    <n v="297139"/>
    <s v="TRABAJADOR INDEPENDIENTE"/>
    <n v="63"/>
  </r>
  <r>
    <n v="4872"/>
    <s v="MUJER"/>
    <n v="199099.7"/>
    <s v="ASALARIADO"/>
    <s v="SECTOR PUBLICO"/>
    <s v="SI"/>
    <x v="0"/>
    <s v="NO"/>
    <n v="24"/>
    <s v="No"/>
    <s v="No"/>
    <n v="199099.7"/>
    <s v="ASALARIADO"/>
    <n v="24"/>
  </r>
  <r>
    <n v="4873"/>
    <s v="MUJER"/>
    <n v="368050"/>
    <s v="ASALARIADO"/>
    <s v="SECTOR PRIVADO"/>
    <s v="SI"/>
    <x v="0"/>
    <s v="NO"/>
    <n v="42"/>
    <s v="No"/>
    <s v="No"/>
    <n v="368050"/>
    <s v="ASALARIADO"/>
    <n v="42"/>
  </r>
  <r>
    <n v="4874"/>
    <s v="HOMBRE"/>
    <n v="433136"/>
    <s v="ASALARIADO"/>
    <s v="SECTOR PRIVADO"/>
    <s v="SI"/>
    <x v="0"/>
    <s v="NO"/>
    <n v="50"/>
    <s v="No"/>
    <s v="No"/>
    <n v="433136"/>
    <s v="ASALARIADO"/>
    <n v="50"/>
  </r>
  <r>
    <n v="4875"/>
    <s v="HOMBRE"/>
    <n v="1295895"/>
    <s v="ASALARIADO"/>
    <s v="SECTOR PRIVADO"/>
    <s v="SI"/>
    <x v="0"/>
    <s v="NO"/>
    <n v="32"/>
    <s v="No"/>
    <s v="No"/>
    <n v="1295895"/>
    <s v="ASALARIADO"/>
    <n v="32"/>
  </r>
  <r>
    <n v="4876"/>
    <s v="HOMBRE"/>
    <n v="898140"/>
    <s v="ASALARIADO"/>
    <s v="SECTOR PRIVADO"/>
    <s v="SI"/>
    <x v="0"/>
    <s v="NO"/>
    <n v="28"/>
    <s v="No"/>
    <s v="No"/>
    <n v="898140"/>
    <s v="ASALARIADO"/>
    <n v="28"/>
  </r>
  <r>
    <n v="4877"/>
    <s v="HOMBRE"/>
    <n v="532775.64"/>
    <s v="ASALARIADO"/>
    <s v="SECTOR PRIVADO"/>
    <s v="SI"/>
    <x v="0"/>
    <s v="NO"/>
    <n v="47"/>
    <s v="No"/>
    <s v="No"/>
    <n v="532775.64"/>
    <s v="ASALARIADO"/>
    <n v="47"/>
  </r>
  <r>
    <n v="4878"/>
    <s v="MUJER"/>
    <n v="635080.35"/>
    <s v="PENSIONADOS EN SU PROPIO SISTEMA"/>
    <s v="SECTOR PUBLICO"/>
    <s v="SI"/>
    <x v="0"/>
    <s v="NO"/>
    <n v="65"/>
    <s v="No"/>
    <s v="No"/>
    <n v="635080.35"/>
    <s v="PENSIONADOS EN SU PROPIO SISTEMA"/>
    <n v="65"/>
  </r>
  <r>
    <n v="4879"/>
    <s v="MUJER"/>
    <n v="278030"/>
    <s v="CONVENIOS ESPECIALES DE TRABAJADORES INDEPENDIENTES"/>
    <s v="SECTOR PRIVADO"/>
    <s v="SI"/>
    <x v="0"/>
    <s v="NO"/>
    <n v="59"/>
    <s v="No"/>
    <s v="No"/>
    <n v="278030"/>
    <s v="CONVENIOS ESPECIALES DE TRABAJADORES INDEPENDIENTES"/>
    <n v="59"/>
  </r>
  <r>
    <n v="4880"/>
    <s v="HOMBRE"/>
    <n v="3082593.2"/>
    <s v="ASALARIADO"/>
    <s v="SECTOR PUBLICO"/>
    <s v="SI"/>
    <x v="0"/>
    <s v="NO"/>
    <n v="55"/>
    <s v="Atípico"/>
    <s v="No"/>
    <n v="3082593.2"/>
    <s v="ASALARIADO"/>
    <n v="55"/>
  </r>
  <r>
    <n v="4881"/>
    <s v="HOMBRE"/>
    <n v="457783.1"/>
    <s v="ASALARIADO"/>
    <s v="SECTOR PRIVADO"/>
    <s v="SI"/>
    <x v="0"/>
    <s v="NO"/>
    <n v="30"/>
    <s v="No"/>
    <s v="No"/>
    <n v="457783.1"/>
    <s v="ASALARIADO"/>
    <n v="30"/>
  </r>
  <r>
    <n v="4882"/>
    <s v="MUJER"/>
    <n v="452286.93"/>
    <s v="ASALARIADO"/>
    <s v="SECTOR PUBLICO"/>
    <s v="SI"/>
    <x v="0"/>
    <s v="NO"/>
    <n v="40"/>
    <s v="No"/>
    <s v="No"/>
    <n v="452286.93"/>
    <s v="ASALARIADO"/>
    <n v="40"/>
  </r>
  <r>
    <n v="4883"/>
    <s v="HOMBRE"/>
    <n v="389877.39"/>
    <s v="ASALARIADO"/>
    <s v="SECTOR PRIVADO"/>
    <s v="SI"/>
    <x v="0"/>
    <s v="NO"/>
    <n v="31"/>
    <s v="No"/>
    <s v="No"/>
    <n v="389877.39"/>
    <s v="ASALARIADO"/>
    <n v="31"/>
  </r>
  <r>
    <n v="4884"/>
    <s v="HOMBRE"/>
    <n v="693332.47999999998"/>
    <s v="ASALARIADO"/>
    <s v="SECTOR PRIVADO"/>
    <s v="SI"/>
    <x v="0"/>
    <s v="NO"/>
    <n v="20"/>
    <s v="No"/>
    <s v="No"/>
    <n v="693332.47999999998"/>
    <s v="ASALARIADO"/>
    <n v="20"/>
  </r>
  <r>
    <n v="4885"/>
    <s v="HOMBRE"/>
    <n v="278030"/>
    <s v="CONVENIOS ESPECIALES DE TRABAJADORES INDEPENDIENTES"/>
    <s v="SECTOR PRIVADO"/>
    <s v="SI"/>
    <x v="0"/>
    <s v="NO"/>
    <n v="49"/>
    <s v="No"/>
    <s v="No"/>
    <n v="278030"/>
    <s v="CONVENIOS ESPECIALES DE TRABAJADORES INDEPENDIENTES"/>
    <n v="49"/>
  </r>
  <r>
    <n v="4886"/>
    <s v="HOMBRE"/>
    <n v="394319"/>
    <s v="ASALARIADO"/>
    <s v="SECTOR PRIVADO"/>
    <s v="SI"/>
    <x v="0"/>
    <s v="NO"/>
    <n v="34"/>
    <s v="No"/>
    <s v="No"/>
    <n v="394319"/>
    <s v="ASALARIADO"/>
    <n v="34"/>
  </r>
  <r>
    <n v="4887"/>
    <s v="MUJER"/>
    <n v="351823"/>
    <s v="ASALARIADO"/>
    <s v="SECTOR PUBLICO"/>
    <s v="SI"/>
    <x v="0"/>
    <s v="NO"/>
    <n v="27"/>
    <s v="No"/>
    <s v="No"/>
    <n v="351823"/>
    <s v="ASALARIADO"/>
    <n v="27"/>
  </r>
  <r>
    <n v="4888"/>
    <s v="HOMBRE"/>
    <n v="2326097.7000000002"/>
    <s v="ASALARIADO"/>
    <s v="SECTOR PUBLICO"/>
    <s v="SI"/>
    <x v="0"/>
    <s v="NO"/>
    <n v="54"/>
    <s v="Atípico"/>
    <s v="No"/>
    <n v="2326097.7000000002"/>
    <s v="ASALARIADO"/>
    <n v="54"/>
  </r>
  <r>
    <n v="4889"/>
    <s v="HOMBRE"/>
    <n v="267520"/>
    <s v="ASALARIADO"/>
    <s v="SECTOR PRIVADO"/>
    <s v="SI"/>
    <x v="0"/>
    <s v="NO"/>
    <n v="56"/>
    <s v="No"/>
    <s v="No"/>
    <n v="267520"/>
    <s v="ASALARIADO"/>
    <n v="56"/>
  </r>
  <r>
    <n v="4890"/>
    <s v="HOMBRE"/>
    <n v="1645618"/>
    <s v="ASALARIADO"/>
    <s v="SECTOR PRIVADO"/>
    <s v="SI"/>
    <x v="0"/>
    <s v="NO"/>
    <n v="28"/>
    <s v="No"/>
    <s v="No"/>
    <n v="1645618"/>
    <s v="ASALARIADO"/>
    <n v="28"/>
  </r>
  <r>
    <n v="4891"/>
    <s v="HOMBRE"/>
    <n v="278030"/>
    <s v="CONVENIOS ESPECIALES DE TRABAJADORES INDEPENDIENTES"/>
    <s v="SECTOR PRIVADO"/>
    <s v="SI"/>
    <x v="0"/>
    <s v="NO"/>
    <n v="58"/>
    <s v="No"/>
    <s v="No"/>
    <n v="278030"/>
    <s v="CONVENIOS ESPECIALES DE TRABAJADORES INDEPENDIENTES"/>
    <n v="58"/>
  </r>
  <r>
    <n v="4892"/>
    <s v="HOMBRE"/>
    <n v="38615"/>
    <s v="ASALARIADO"/>
    <s v="SECTOR PRIVADO"/>
    <s v="SI"/>
    <x v="0"/>
    <s v="NO"/>
    <n v="26"/>
    <s v="No"/>
    <s v="No"/>
    <n v="38615"/>
    <s v="ASALARIADO"/>
    <n v="26"/>
  </r>
  <r>
    <n v="4893"/>
    <s v="HOMBRE"/>
    <n v="586357"/>
    <s v="PENSIONADOS EN SU PROPIO SISTEMA"/>
    <s v="SECTOR PUBLICO"/>
    <s v="SI"/>
    <x v="0"/>
    <s v="NO"/>
    <n v="91"/>
    <s v="No"/>
    <s v="No"/>
    <n v="586357"/>
    <s v="PENSIONADOS EN SU PROPIO SISTEMA"/>
    <n v="91"/>
  </r>
  <r>
    <n v="4894"/>
    <s v="HOMBRE"/>
    <n v="633542.55000000005"/>
    <s v="ASALARIADO"/>
    <s v="SECTOR PRIVADO"/>
    <s v="SI"/>
    <x v="0"/>
    <s v="NO"/>
    <n v="37"/>
    <s v="No"/>
    <s v="No"/>
    <n v="633542.55000000005"/>
    <s v="ASALARIADO"/>
    <n v="37"/>
  </r>
  <r>
    <n v="4895"/>
    <s v="HOMBRE"/>
    <n v="501669"/>
    <s v="TRABAJADOR INDEPENDIENTE"/>
    <s v="SECTOR PRIVADO"/>
    <s v="SI"/>
    <x v="0"/>
    <s v="NO"/>
    <n v="44"/>
    <s v="No"/>
    <s v="No"/>
    <n v="501669"/>
    <s v="TRABAJADOR INDEPENDIENTE"/>
    <n v="44"/>
  </r>
  <r>
    <n v="4896"/>
    <s v="MUJER"/>
    <n v="787199"/>
    <s v="PENSIONADOS EN SU PROPIO SISTEMA"/>
    <s v="SECTOR PUBLICO"/>
    <s v="SI"/>
    <x v="0"/>
    <s v="NO"/>
    <n v="78"/>
    <s v="No"/>
    <s v="No"/>
    <n v="787199"/>
    <s v="PENSIONADOS EN SU PROPIO SISTEMA"/>
    <n v="78"/>
  </r>
  <r>
    <n v="4897"/>
    <s v="HOMBRE"/>
    <n v="230792.07"/>
    <s v="ASALARIADO"/>
    <s v="SECTOR PUBLICO"/>
    <s v="SI"/>
    <x v="0"/>
    <s v="NO"/>
    <n v="48"/>
    <s v="No"/>
    <s v="No"/>
    <n v="230792.07"/>
    <s v="ASALARIADO"/>
    <n v="48"/>
  </r>
  <r>
    <n v="4898"/>
    <s v="HOMBRE"/>
    <n v="295503"/>
    <s v="ASALARIADO"/>
    <s v="SECTOR PRIVADO"/>
    <s v="SI"/>
    <x v="0"/>
    <s v="NO"/>
    <n v="34"/>
    <s v="No"/>
    <s v="No"/>
    <n v="295503"/>
    <s v="ASALARIADO"/>
    <n v="34"/>
  </r>
  <r>
    <n v="4899"/>
    <s v="HOMBRE"/>
    <n v="1220204"/>
    <s v="ASALARIADO"/>
    <s v="SECTOR PUBLICO"/>
    <s v="SI"/>
    <x v="0"/>
    <s v="NO"/>
    <n v="45"/>
    <s v="No"/>
    <s v="No"/>
    <n v="1220204"/>
    <s v="ASALARIADO"/>
    <n v="45"/>
  </r>
  <r>
    <n v="4900"/>
    <s v="HOMBRE"/>
    <n v="639148"/>
    <s v="TRABAJADOR INDEPENDIENTE"/>
    <s v="SECTOR PRIVADO"/>
    <s v="SI"/>
    <x v="0"/>
    <s v="SI"/>
    <n v="60"/>
    <s v="No"/>
    <s v="No"/>
    <n v="639148"/>
    <s v="TRABAJADOR INDEPENDIENTE"/>
    <n v="60"/>
  </r>
  <r>
    <n v="4901"/>
    <s v="MUJER"/>
    <n v="898639.65"/>
    <s v="ASALARIADO"/>
    <s v="SECTOR PUBLICO"/>
    <s v="SI"/>
    <x v="0"/>
    <s v="NO"/>
    <n v="32"/>
    <s v="No"/>
    <s v="No"/>
    <n v="898639.65"/>
    <s v="ASALARIADO"/>
    <n v="32"/>
  </r>
  <r>
    <n v="4902"/>
    <s v="HOMBRE"/>
    <n v="278030"/>
    <s v="CONVENIOS ESPECIALES DE TRABAJADORES INDEPENDIENTES"/>
    <s v="SECTOR PRIVADO"/>
    <s v="SI"/>
    <x v="0"/>
    <s v="NO"/>
    <n v="53"/>
    <s v="No"/>
    <s v="No"/>
    <n v="278030"/>
    <s v="CONVENIOS ESPECIALES DE TRABAJADORES INDEPENDIENTES"/>
    <n v="53"/>
  </r>
  <r>
    <n v="4903"/>
    <s v="HOMBRE"/>
    <n v="310124"/>
    <s v="TRABAJADOR INDEPENDIENTE"/>
    <s v="SECTOR PRIVADO"/>
    <s v="SI"/>
    <x v="0"/>
    <s v="NO"/>
    <n v="57"/>
    <s v="No"/>
    <s v="No"/>
    <n v="310124"/>
    <s v="TRABAJADOR INDEPENDIENTE"/>
    <n v="57"/>
  </r>
  <r>
    <n v="4904"/>
    <s v="HOMBRE"/>
    <n v="991376.88"/>
    <s v="ASALARIADO"/>
    <s v="SECTOR PRIVADO"/>
    <s v="SI"/>
    <x v="0"/>
    <s v="NO"/>
    <n v="45"/>
    <s v="No"/>
    <s v="No"/>
    <n v="991376.88"/>
    <s v="ASALARIADO"/>
    <n v="45"/>
  </r>
  <r>
    <n v="4905"/>
    <s v="HOMBRE"/>
    <n v="308921.96000000002"/>
    <s v="ASALARIADO"/>
    <s v="SECTOR PRIVADO"/>
    <s v="SI"/>
    <x v="0"/>
    <s v="NO"/>
    <n v="24"/>
    <s v="No"/>
    <s v="No"/>
    <n v="308921.96000000002"/>
    <s v="ASALARIADO"/>
    <n v="24"/>
  </r>
  <r>
    <n v="4906"/>
    <s v="MUJER"/>
    <n v="297046"/>
    <s v="ASEGURADO VOLUNTARIO"/>
    <s v="SECTOR PRIVADO"/>
    <s v="SI"/>
    <x v="1"/>
    <s v="NO"/>
    <n v="39"/>
    <s v="No"/>
    <s v="No"/>
    <n v="297046"/>
    <s v="ASEGURADO VOLUNTARIO"/>
    <n v="39"/>
  </r>
  <r>
    <n v="4907"/>
    <s v="HOMBRE"/>
    <n v="347568.48"/>
    <s v="ASALARIADO"/>
    <s v="SECTOR PRIVADO"/>
    <s v="SI"/>
    <x v="0"/>
    <s v="NO"/>
    <n v="27"/>
    <s v="No"/>
    <s v="No"/>
    <n v="347568.48"/>
    <s v="ASALARIADO"/>
    <n v="27"/>
  </r>
  <r>
    <n v="4908"/>
    <s v="HOMBRE"/>
    <n v="297045"/>
    <s v="TRABAJADOR INDEPENDIENTE"/>
    <s v="SECTOR PRIVADO"/>
    <s v="SI"/>
    <x v="0"/>
    <s v="SI"/>
    <n v="57"/>
    <s v="No"/>
    <s v="No"/>
    <n v="297045"/>
    <s v="TRABAJADOR INDEPENDIENTE"/>
    <n v="57"/>
  </r>
  <r>
    <n v="4909"/>
    <s v="HOMBRE"/>
    <n v="353906"/>
    <s v="TRABAJADOR INDEPENDIENTE"/>
    <s v="SECTOR PRIVADO"/>
    <s v="SI"/>
    <x v="0"/>
    <s v="NO"/>
    <n v="42"/>
    <s v="No"/>
    <s v="No"/>
    <n v="353906"/>
    <s v="TRABAJADOR INDEPENDIENTE"/>
    <n v="42"/>
  </r>
  <r>
    <n v="4910"/>
    <s v="HOMBRE"/>
    <n v="77230"/>
    <s v="ASALARIADO"/>
    <s v="SECTOR PRIVADO"/>
    <s v="SI"/>
    <x v="0"/>
    <s v="NO"/>
    <n v="22"/>
    <s v="No"/>
    <s v="No"/>
    <n v="77230"/>
    <s v="ASALARIADO"/>
    <n v="22"/>
  </r>
  <r>
    <n v="4911"/>
    <s v="HOMBRE"/>
    <n v="335206"/>
    <s v="ASALARIADO"/>
    <s v="SECTOR PRIVADO"/>
    <s v="SI"/>
    <x v="0"/>
    <s v="NO"/>
    <n v="37"/>
    <s v="No"/>
    <s v="No"/>
    <n v="335206"/>
    <s v="ASALARIADO"/>
    <n v="37"/>
  </r>
  <r>
    <n v="4912"/>
    <s v="HOMBRE"/>
    <n v="328196"/>
    <s v="TRABAJADOR INDEPENDIENTE"/>
    <s v="SECTOR PRIVADO"/>
    <s v="SI"/>
    <x v="1"/>
    <s v="SI"/>
    <n v="37"/>
    <s v="No"/>
    <s v="No"/>
    <n v="328196"/>
    <s v="TRABAJADOR INDEPENDIENTE"/>
    <n v="37"/>
  </r>
  <r>
    <n v="4913"/>
    <s v="MUJER"/>
    <n v="1354854"/>
    <s v="ASALARIADO"/>
    <s v="SECTOR PUBLICO"/>
    <s v="SI"/>
    <x v="0"/>
    <s v="SI"/>
    <n v="42"/>
    <s v="No"/>
    <s v="No"/>
    <n v="1354854"/>
    <s v="ASALARIADO"/>
    <n v="42"/>
  </r>
  <r>
    <n v="4914"/>
    <s v="MUJER"/>
    <n v="2021471.57"/>
    <s v="ASALARIADO"/>
    <s v="SECTOR PUBLICO"/>
    <s v="SI"/>
    <x v="0"/>
    <s v="NO"/>
    <n v="38"/>
    <s v="No"/>
    <s v="No"/>
    <n v="2021471.57"/>
    <s v="ASALARIADO"/>
    <n v="38"/>
  </r>
  <r>
    <n v="4915"/>
    <s v="HOMBRE"/>
    <n v="2753365.06"/>
    <s v="ASALARIADO"/>
    <s v="SECTOR PUBLICO"/>
    <s v="SI"/>
    <x v="0"/>
    <s v="NO"/>
    <n v="27"/>
    <s v="Atípico"/>
    <s v="No"/>
    <n v="2753365.06"/>
    <s v="ASALARIADO"/>
    <n v="27"/>
  </r>
  <r>
    <n v="4916"/>
    <s v="HOMBRE"/>
    <n v="242000"/>
    <s v="ASALARIADO"/>
    <s v="SECTOR PRIVADO"/>
    <s v="SI"/>
    <x v="0"/>
    <s v="NO"/>
    <n v="22"/>
    <s v="No"/>
    <s v="No"/>
    <n v="242000"/>
    <s v="ASALARIADO"/>
    <n v="22"/>
  </r>
  <r>
    <n v="4917"/>
    <s v="MUJER"/>
    <n v="278030"/>
    <s v="ASEGURADO VOLUNTARIO"/>
    <s v="SECTOR PRIVADO"/>
    <s v="SI"/>
    <x v="0"/>
    <s v="NO"/>
    <n v="60"/>
    <s v="No"/>
    <s v="No"/>
    <n v="278030"/>
    <s v="ASEGURADO VOLUNTARIO"/>
    <n v="60"/>
  </r>
  <r>
    <n v="4918"/>
    <s v="HOMBRE"/>
    <n v="370681.59999999998"/>
    <s v="ASALARIADO"/>
    <s v="SECTOR PRIVADO"/>
    <s v="SI"/>
    <x v="0"/>
    <s v="NO"/>
    <n v="28"/>
    <s v="No"/>
    <s v="No"/>
    <n v="370681.59999999998"/>
    <s v="ASALARIADO"/>
    <n v="28"/>
  </r>
  <r>
    <n v="4919"/>
    <s v="HOMBRE"/>
    <n v="195150"/>
    <s v="ASALARIADO"/>
    <s v="SECTOR PRIVADO"/>
    <s v="SI"/>
    <x v="0"/>
    <s v="NO"/>
    <n v="36"/>
    <s v="No"/>
    <s v="No"/>
    <n v="195150"/>
    <s v="ASALARIADO"/>
    <n v="36"/>
  </r>
  <r>
    <n v="4920"/>
    <s v="HOMBRE"/>
    <n v="404463"/>
    <s v="TRABAJADOR INDEPENDIENTE"/>
    <s v="SECTOR PRIVADO"/>
    <s v="SI"/>
    <x v="0"/>
    <s v="NO"/>
    <n v="43"/>
    <s v="No"/>
    <s v="No"/>
    <n v="404463"/>
    <s v="TRABAJADOR INDEPENDIENTE"/>
    <n v="43"/>
  </r>
  <r>
    <n v="4921"/>
    <s v="HOMBRE"/>
    <n v="581349.26"/>
    <s v="ASALARIADO"/>
    <s v="SECTOR PRIVADO"/>
    <s v="SI"/>
    <x v="0"/>
    <s v="NO"/>
    <n v="46"/>
    <s v="No"/>
    <s v="No"/>
    <n v="581349.26"/>
    <s v="ASALARIADO"/>
    <n v="46"/>
  </r>
  <r>
    <n v="4922"/>
    <s v="HOMBRE"/>
    <n v="903746"/>
    <s v="ASALARIADO"/>
    <s v="SECTOR PRIVADO"/>
    <s v="SI"/>
    <x v="0"/>
    <s v="NO"/>
    <n v="32"/>
    <s v="No"/>
    <s v="No"/>
    <n v="903746"/>
    <s v="ASALARIADO"/>
    <n v="32"/>
  </r>
  <r>
    <n v="4923"/>
    <s v="HOMBRE"/>
    <n v="278030"/>
    <s v="CONVENIOS ESPECIALES DE TRABAJADORES INDEPENDIENTES"/>
    <s v="SECTOR PRIVADO"/>
    <s v="SI"/>
    <x v="0"/>
    <s v="NO"/>
    <n v="69"/>
    <s v="No"/>
    <s v="No"/>
    <n v="278030"/>
    <s v="CONVENIOS ESPECIALES DE TRABAJADORES INDEPENDIENTES"/>
    <n v="69"/>
  </r>
  <r>
    <n v="4924"/>
    <s v="MUJER"/>
    <n v="25000"/>
    <s v="ASALARIADO"/>
    <s v="SECTOR PRIVADO"/>
    <s v="SI"/>
    <x v="0"/>
    <s v="NO"/>
    <n v="49"/>
    <s v="No"/>
    <s v="No"/>
    <n v="25000"/>
    <s v="ASALARIADO"/>
    <n v="49"/>
  </r>
  <r>
    <n v="4925"/>
    <s v="HOMBRE"/>
    <n v="1558990"/>
    <s v="ASALARIADO"/>
    <s v="SECTOR PUBLICO"/>
    <s v="SI"/>
    <x v="0"/>
    <s v="NO"/>
    <n v="43"/>
    <s v="No"/>
    <s v="No"/>
    <n v="1558990"/>
    <s v="ASALARIADO"/>
    <n v="43"/>
  </r>
  <r>
    <n v="4926"/>
    <s v="HOMBRE"/>
    <n v="1177435.8899999999"/>
    <s v="ASALARIADO"/>
    <s v="SECTOR PRIVADO"/>
    <s v="SI"/>
    <x v="0"/>
    <s v="NO"/>
    <n v="28"/>
    <s v="No"/>
    <s v="No"/>
    <n v="1177435.8899999999"/>
    <s v="ASALARIADO"/>
    <n v="28"/>
  </r>
  <r>
    <n v="4927"/>
    <s v="MUJER"/>
    <n v="199760.73"/>
    <s v="ASALARIADO"/>
    <s v="SECTOR PRIVADO"/>
    <s v="SI"/>
    <x v="0"/>
    <s v="NO"/>
    <n v="46"/>
    <s v="No"/>
    <s v="No"/>
    <n v="199760.73"/>
    <s v="ASALARIADO"/>
    <n v="46"/>
  </r>
  <r>
    <n v="4928"/>
    <s v="HOMBRE"/>
    <n v="827454"/>
    <s v="ASALARIADO"/>
    <s v="SECTOR PRIVADO"/>
    <s v="SI"/>
    <x v="0"/>
    <s v="NO"/>
    <n v="22"/>
    <s v="No"/>
    <s v="No"/>
    <n v="827454"/>
    <s v="ASALARIADO"/>
    <n v="22"/>
  </r>
  <r>
    <n v="4929"/>
    <s v="HOMBRE"/>
    <n v="297045"/>
    <s v="ASEGURADO VOLUNTARIO"/>
    <s v="SECTOR PRIVADO"/>
    <s v="SI"/>
    <x v="0"/>
    <s v="NO"/>
    <n v="59"/>
    <s v="No"/>
    <s v="No"/>
    <n v="297045"/>
    <s v="ASEGURADO VOLUNTARIO"/>
    <n v="59"/>
  </r>
  <r>
    <n v="4930"/>
    <s v="HOMBRE"/>
    <n v="842792.5"/>
    <s v="ASALARIADO"/>
    <s v="SECTOR PUBLICO"/>
    <s v="SI"/>
    <x v="0"/>
    <s v="NO"/>
    <n v="33"/>
    <s v="No"/>
    <s v="No"/>
    <n v="842792.5"/>
    <s v="ASALARIADO"/>
    <n v="33"/>
  </r>
  <r>
    <n v="4931"/>
    <s v="MUJER"/>
    <n v="297046"/>
    <s v="ASEGURADO VOLUNTARIO"/>
    <s v="SECTOR PRIVADO"/>
    <s v="SI"/>
    <x v="1"/>
    <s v="NO"/>
    <n v="33"/>
    <s v="No"/>
    <s v="No"/>
    <n v="297046"/>
    <s v="ASEGURADO VOLUNTARIO"/>
    <n v="33"/>
  </r>
  <r>
    <n v="4932"/>
    <s v="HOMBRE"/>
    <n v="268990.86"/>
    <s v="ASALARIADO"/>
    <s v="SECTOR PRIVADO"/>
    <s v="SI"/>
    <x v="0"/>
    <s v="NO"/>
    <n v="26"/>
    <s v="No"/>
    <s v="No"/>
    <n v="268990.86"/>
    <s v="ASALARIADO"/>
    <n v="26"/>
  </r>
  <r>
    <n v="4933"/>
    <s v="MUJER"/>
    <n v="953508"/>
    <s v="PENSIONADOS EN SU PROPIO SISTEMA"/>
    <s v="SECTOR PUBLICO"/>
    <s v="SI"/>
    <x v="0"/>
    <s v="NO"/>
    <n v="70"/>
    <s v="No"/>
    <s v="No"/>
    <n v="953508"/>
    <s v="PENSIONADOS EN SU PROPIO SISTEMA"/>
    <n v="70"/>
  </r>
  <r>
    <n v="4934"/>
    <s v="MUJER"/>
    <n v="292120"/>
    <s v="ASALARIADO"/>
    <s v="SECTOR PRIVADO"/>
    <s v="SI"/>
    <x v="0"/>
    <s v="NO"/>
    <n v="26"/>
    <s v="No"/>
    <s v="No"/>
    <n v="292120"/>
    <s v="ASALARIADO"/>
    <n v="26"/>
  </r>
  <r>
    <n v="4935"/>
    <s v="MUJER"/>
    <n v="2417560.34"/>
    <s v="ASALARIADO"/>
    <s v="SECTOR PUBLICO"/>
    <s v="SI"/>
    <x v="0"/>
    <s v="NO"/>
    <n v="53"/>
    <s v="Atípico"/>
    <s v="No"/>
    <n v="2417560.34"/>
    <s v="ASALARIADO"/>
    <n v="53"/>
  </r>
  <r>
    <n v="4936"/>
    <s v="MUJER"/>
    <n v="5000"/>
    <s v="ASALARIADO"/>
    <s v="SECTOR PRIVADO"/>
    <s v="SI"/>
    <x v="0"/>
    <s v="NO"/>
    <n v="39"/>
    <s v="No"/>
    <s v="No"/>
    <n v="5000"/>
    <s v="ASALARIADO"/>
    <n v="39"/>
  </r>
  <r>
    <n v="4937"/>
    <s v="HOMBRE"/>
    <n v="631606.25"/>
    <s v="ASALARIADO"/>
    <s v="SECTOR PRIVADO"/>
    <s v="SI"/>
    <x v="1"/>
    <s v="NO"/>
    <n v="20"/>
    <s v="No"/>
    <s v="No"/>
    <n v="631606.25"/>
    <s v="ASALARIADO"/>
    <n v="20"/>
  </r>
  <r>
    <n v="4938"/>
    <s v="HOMBRE"/>
    <n v="299441"/>
    <s v="TRABAJADOR INDEPENDIENTE"/>
    <s v="SECTOR PRIVADO"/>
    <s v="SI"/>
    <x v="0"/>
    <s v="NO"/>
    <n v="31"/>
    <s v="No"/>
    <s v="No"/>
    <n v="299441"/>
    <s v="TRABAJADOR INDEPENDIENTE"/>
    <n v="31"/>
  </r>
  <r>
    <n v="4939"/>
    <s v="MUJER"/>
    <n v="233740"/>
    <s v="ASALARIADO"/>
    <s v="SECTOR PRIVADO"/>
    <s v="SI"/>
    <x v="0"/>
    <s v="NO"/>
    <n v="18"/>
    <s v="No"/>
    <s v="No"/>
    <n v="233740"/>
    <s v="ASALARIADO"/>
    <n v="18"/>
  </r>
  <r>
    <n v="4940"/>
    <s v="HOMBRE"/>
    <n v="297046"/>
    <s v="ASEGURADO VOLUNTARIO"/>
    <s v="SECTOR PRIVADO"/>
    <s v="SI"/>
    <x v="0"/>
    <s v="NO"/>
    <n v="40"/>
    <s v="No"/>
    <s v="No"/>
    <n v="297046"/>
    <s v="ASEGURADO VOLUNTARIO"/>
    <n v="40"/>
  </r>
  <r>
    <n v="4941"/>
    <s v="MUJER"/>
    <n v="278030"/>
    <s v="ASEGURADO VOLUNTARIO"/>
    <s v="SECTOR PRIVADO"/>
    <s v="SI"/>
    <x v="0"/>
    <s v="NO"/>
    <n v="50"/>
    <s v="No"/>
    <s v="No"/>
    <n v="278030"/>
    <s v="ASEGURADO VOLUNTARIO"/>
    <n v="50"/>
  </r>
  <r>
    <n v="4942"/>
    <s v="HOMBRE"/>
    <n v="3670341.6"/>
    <s v="ASALARIADO"/>
    <s v="SECTOR PRIVADO"/>
    <s v="SI"/>
    <x v="0"/>
    <s v="NO"/>
    <n v="42"/>
    <s v="Atípico"/>
    <s v="No"/>
    <n v="3670341.6"/>
    <s v="ASALARIADO"/>
    <n v="42"/>
  </r>
  <r>
    <n v="4943"/>
    <s v="HOMBRE"/>
    <n v="350050.88"/>
    <s v="ASALARIADO"/>
    <s v="SECTOR PRIVADO"/>
    <s v="SI"/>
    <x v="0"/>
    <s v="NO"/>
    <n v="26"/>
    <s v="No"/>
    <s v="No"/>
    <n v="350050.88"/>
    <s v="ASALARIADO"/>
    <n v="26"/>
  </r>
  <r>
    <n v="4944"/>
    <s v="HOMBRE"/>
    <n v="1225741"/>
    <s v="ASALARIADO"/>
    <s v="SECTOR PRIVADO"/>
    <s v="SI"/>
    <x v="0"/>
    <s v="NO"/>
    <n v="57"/>
    <s v="No"/>
    <s v="No"/>
    <n v="1225741"/>
    <s v="ASALARIADO"/>
    <n v="57"/>
  </r>
  <r>
    <n v="4945"/>
    <s v="MUJER"/>
    <n v="297045"/>
    <s v="ASEGURADO VOLUNTARIO"/>
    <s v="SECTOR PRIVADO"/>
    <s v="SI"/>
    <x v="0"/>
    <s v="NO"/>
    <n v="35"/>
    <s v="No"/>
    <s v="No"/>
    <n v="297045"/>
    <s v="ASEGURADO VOLUNTARIO"/>
    <n v="35"/>
  </r>
  <r>
    <n v="4946"/>
    <s v="HOMBRE"/>
    <n v="278030"/>
    <s v="CONVENIOS ESPECIALES DE TRABAJADORES INDEPENDIENTES"/>
    <s v="SECTOR PRIVADO"/>
    <s v="SI"/>
    <x v="0"/>
    <s v="NO"/>
    <n v="37"/>
    <s v="No"/>
    <s v="No"/>
    <n v="278030"/>
    <s v="CONVENIOS ESPECIALES DE TRABAJADORES INDEPENDIENTES"/>
    <n v="37"/>
  </r>
  <r>
    <n v="4947"/>
    <s v="MUJER"/>
    <n v="1158417"/>
    <s v="ASALARIADO"/>
    <s v="SECTOR PUBLICO"/>
    <s v="SI"/>
    <x v="0"/>
    <s v="NO"/>
    <n v="39"/>
    <s v="No"/>
    <s v="No"/>
    <n v="1158417"/>
    <s v="ASALARIADO"/>
    <n v="39"/>
  </r>
  <r>
    <n v="4948"/>
    <s v="MUJER"/>
    <n v="297046"/>
    <s v="ASEGURADO VOLUNTARIO"/>
    <s v="SECTOR PRIVADO"/>
    <s v="SI"/>
    <x v="0"/>
    <s v="NO"/>
    <n v="24"/>
    <s v="No"/>
    <s v="No"/>
    <n v="297046"/>
    <s v="ASEGURADO VOLUNTARIO"/>
    <n v="24"/>
  </r>
  <r>
    <n v="4949"/>
    <s v="HOMBRE"/>
    <n v="1376386"/>
    <s v="PENSIONADOS EN SU PROPIO SISTEMA"/>
    <s v="SECTOR PUBLICO"/>
    <s v="SI"/>
    <x v="0"/>
    <s v="NO"/>
    <n v="67"/>
    <s v="No"/>
    <s v="No"/>
    <n v="1376386"/>
    <s v="PENSIONADOS EN SU PROPIO SISTEMA"/>
    <n v="67"/>
  </r>
  <r>
    <n v="4950"/>
    <s v="HOMBRE"/>
    <n v="4206651"/>
    <s v="ASALARIADO"/>
    <s v="SECTOR PUBLICO"/>
    <s v="SI"/>
    <x v="0"/>
    <s v="NO"/>
    <n v="69"/>
    <s v="Atípico"/>
    <s v="No"/>
    <n v="4206651"/>
    <s v="ASALARIADO"/>
    <n v="69"/>
  </r>
  <r>
    <n v="4951"/>
    <s v="HOMBRE"/>
    <n v="545415"/>
    <s v="ASALARIADO"/>
    <s v="SECTOR PRIVADO"/>
    <s v="SI"/>
    <x v="0"/>
    <s v="NO"/>
    <n v="20"/>
    <s v="No"/>
    <s v="No"/>
    <n v="545415"/>
    <s v="ASALARIADO"/>
    <n v="20"/>
  </r>
  <r>
    <n v="4952"/>
    <s v="MUJER"/>
    <n v="330000"/>
    <s v="ASALARIADO"/>
    <s v="SECTOR PRIVADO"/>
    <s v="SI"/>
    <x v="0"/>
    <s v="NO"/>
    <n v="25"/>
    <s v="No"/>
    <s v="No"/>
    <n v="330000"/>
    <s v="ASALARIADO"/>
    <n v="25"/>
  </r>
  <r>
    <n v="4953"/>
    <s v="HOMBRE"/>
    <n v="297046"/>
    <s v="ASEGURADO VOLUNTARIO"/>
    <s v="SECTOR PRIVADO"/>
    <s v="SI"/>
    <x v="0"/>
    <s v="NO"/>
    <n v="62"/>
    <s v="No"/>
    <s v="No"/>
    <n v="297046"/>
    <s v="ASEGURADO VOLUNTARIO"/>
    <n v="62"/>
  </r>
  <r>
    <n v="4954"/>
    <s v="HOMBRE"/>
    <n v="479252.04"/>
    <s v="ASALARIADO"/>
    <s v="SECTOR PRIVADO"/>
    <s v="SI"/>
    <x v="0"/>
    <s v="NO"/>
    <n v="25"/>
    <s v="No"/>
    <s v="No"/>
    <n v="479252.04"/>
    <s v="ASALARIADO"/>
    <n v="25"/>
  </r>
  <r>
    <n v="4955"/>
    <s v="MUJER"/>
    <n v="371690"/>
    <s v="ASALARIADO"/>
    <s v="SECTOR PRIVADO"/>
    <s v="SI"/>
    <x v="0"/>
    <s v="NO"/>
    <n v="48"/>
    <s v="No"/>
    <s v="No"/>
    <n v="371690"/>
    <s v="ASALARIADO"/>
    <n v="48"/>
  </r>
  <r>
    <n v="4956"/>
    <s v="MUJER"/>
    <n v="1200000"/>
    <s v="ASALARIADO"/>
    <s v="SECTOR PRIVADO"/>
    <s v="SI"/>
    <x v="1"/>
    <s v="NO"/>
    <n v="78"/>
    <s v="No"/>
    <s v="No"/>
    <n v="1200000"/>
    <s v="ASALARIADO"/>
    <n v="78"/>
  </r>
  <r>
    <n v="4957"/>
    <s v="HOMBRE"/>
    <n v="428960.15"/>
    <s v="ASALARIADO"/>
    <s v="SECTOR PRIVADO"/>
    <s v="SI"/>
    <x v="0"/>
    <s v="NO"/>
    <n v="41"/>
    <s v="No"/>
    <s v="No"/>
    <n v="428960.15"/>
    <s v="ASALARIADO"/>
    <n v="41"/>
  </r>
  <r>
    <n v="4958"/>
    <s v="HOMBRE"/>
    <n v="290000"/>
    <s v="ASALARIADO"/>
    <s v="SECTOR PRIVADO"/>
    <s v="SI"/>
    <x v="1"/>
    <s v="NO"/>
    <n v="37"/>
    <s v="No"/>
    <s v="No"/>
    <n v="290000"/>
    <s v="ASALARIADO"/>
    <n v="37"/>
  </r>
  <r>
    <n v="4959"/>
    <s v="HOMBRE"/>
    <n v="543612.26"/>
    <s v="ASALARIADO"/>
    <s v="SECTOR PUBLICO"/>
    <s v="SI"/>
    <x v="0"/>
    <s v="NO"/>
    <n v="39"/>
    <s v="No"/>
    <s v="No"/>
    <n v="543612.26"/>
    <s v="ASALARIADO"/>
    <n v="39"/>
  </r>
  <r>
    <n v="4960"/>
    <s v="HOMBRE"/>
    <n v="149130"/>
    <s v="ASALARIADO"/>
    <s v="SECTOR PRIVADO"/>
    <s v="SI"/>
    <x v="1"/>
    <s v="SI"/>
    <n v="29"/>
    <s v="No"/>
    <s v="No"/>
    <n v="149130"/>
    <s v="ASALARIADO"/>
    <n v="29"/>
  </r>
  <r>
    <n v="4961"/>
    <s v="HOMBRE"/>
    <n v="347603"/>
    <s v="TRABAJADOR INDEPENDIENTE"/>
    <s v="SECTOR PRIVADO"/>
    <s v="SI"/>
    <x v="0"/>
    <s v="SI"/>
    <n v="46"/>
    <s v="No"/>
    <s v="No"/>
    <n v="347603"/>
    <s v="TRABAJADOR INDEPENDIENTE"/>
    <n v="46"/>
  </r>
  <r>
    <n v="4962"/>
    <s v="HOMBRE"/>
    <n v="1211650.6299999999"/>
    <s v="ASALARIADO"/>
    <s v="SECTOR PRIVADO"/>
    <s v="SI"/>
    <x v="0"/>
    <s v="NO"/>
    <n v="61"/>
    <s v="No"/>
    <s v="No"/>
    <n v="1211650.6299999999"/>
    <s v="ASALARIADO"/>
    <n v="61"/>
  </r>
  <r>
    <n v="4963"/>
    <s v="MUJER"/>
    <n v="714152"/>
    <s v="ASALARIADO"/>
    <s v="SECTOR PRIVADO"/>
    <s v="SI"/>
    <x v="0"/>
    <s v="NO"/>
    <n v="31"/>
    <s v="No"/>
    <s v="No"/>
    <n v="714152"/>
    <s v="ASALARIADO"/>
    <n v="31"/>
  </r>
  <r>
    <n v="4964"/>
    <s v="HOMBRE"/>
    <n v="298000"/>
    <s v="ASEGURADO VOLUNTARIO"/>
    <s v="SECTOR PRIVADO"/>
    <s v="SI"/>
    <x v="1"/>
    <s v="NO"/>
    <n v="31"/>
    <s v="No"/>
    <s v="No"/>
    <n v="298000"/>
    <s v="ASEGURADO VOLUNTARIO"/>
    <n v="31"/>
  </r>
  <r>
    <n v="4965"/>
    <s v="MUJER"/>
    <n v="349768"/>
    <s v="ASALARIADO"/>
    <s v="SECTOR PUBLICO"/>
    <s v="SI"/>
    <x v="0"/>
    <s v="SI"/>
    <n v="55"/>
    <s v="No"/>
    <s v="No"/>
    <n v="349768"/>
    <s v="ASALARIADO"/>
    <n v="55"/>
  </r>
  <r>
    <n v="4966"/>
    <s v="MUJER"/>
    <n v="297046"/>
    <s v="ASEGURADO VOLUNTARIO"/>
    <s v="SECTOR PRIVADO"/>
    <s v="NO"/>
    <x v="0"/>
    <s v="NO"/>
    <n v="43"/>
    <s v="No"/>
    <s v="No"/>
    <n v="297046"/>
    <s v="ASEGURADO VOLUNTARIO"/>
    <n v="43"/>
  </r>
  <r>
    <n v="4967"/>
    <s v="HOMBRE"/>
    <n v="428928.14"/>
    <s v="ASALARIADO"/>
    <s v="SECTOR PRIVADO"/>
    <s v="SI"/>
    <x v="0"/>
    <s v="NO"/>
    <n v="36"/>
    <s v="No"/>
    <s v="No"/>
    <n v="428928.14"/>
    <s v="ASALARIADO"/>
    <n v="36"/>
  </r>
  <r>
    <n v="4968"/>
    <s v="MUJER"/>
    <n v="446938.37"/>
    <s v="ASALARIADO"/>
    <s v="SECTOR PRIVADO"/>
    <s v="SI"/>
    <x v="0"/>
    <s v="SI"/>
    <n v="30"/>
    <s v="No"/>
    <s v="No"/>
    <n v="446938.37"/>
    <s v="ASALARIADO"/>
    <n v="30"/>
  </r>
  <r>
    <n v="4969"/>
    <s v="MUJER"/>
    <n v="968467.27"/>
    <s v="ASALARIADO"/>
    <s v="SECTOR PRIVADO"/>
    <s v="SI"/>
    <x v="0"/>
    <s v="NO"/>
    <n v="33"/>
    <s v="No"/>
    <s v="No"/>
    <n v="968467.27"/>
    <s v="ASALARIADO"/>
    <n v="33"/>
  </r>
  <r>
    <n v="4970"/>
    <s v="MUJER"/>
    <n v="302470"/>
    <s v="TRABAJADOR INDEPENDIENTE"/>
    <s v="SECTOR PRIVADO"/>
    <s v="SI"/>
    <x v="0"/>
    <s v="NO"/>
    <n v="23"/>
    <s v="No"/>
    <s v="No"/>
    <n v="302470"/>
    <s v="TRABAJADOR INDEPENDIENTE"/>
    <n v="23"/>
  </r>
  <r>
    <n v="4971"/>
    <s v="HOMBRE"/>
    <n v="742053.13"/>
    <s v="ASALARIADO"/>
    <s v="SECTOR PUBLICO"/>
    <s v="SI"/>
    <x v="0"/>
    <s v="NO"/>
    <n v="39"/>
    <s v="No"/>
    <s v="No"/>
    <n v="742053.13"/>
    <s v="ASALARIADO"/>
    <n v="39"/>
  </r>
  <r>
    <n v="4972"/>
    <s v="HOMBRE"/>
    <n v="442402.66"/>
    <s v="ASALARIADO"/>
    <s v="SECTOR PRIVADO"/>
    <s v="SI"/>
    <x v="0"/>
    <s v="NO"/>
    <n v="33"/>
    <s v="No"/>
    <s v="No"/>
    <n v="442402.66"/>
    <s v="ASALARIADO"/>
    <n v="33"/>
  </r>
  <r>
    <n v="4973"/>
    <s v="HOMBRE"/>
    <n v="911494.56"/>
    <s v="ASALARIADO"/>
    <s v="SECTOR PRIVADO"/>
    <s v="SI"/>
    <x v="0"/>
    <s v="NO"/>
    <n v="41"/>
    <s v="No"/>
    <s v="No"/>
    <n v="911494.56"/>
    <s v="ASALARIADO"/>
    <n v="41"/>
  </r>
  <r>
    <n v="4974"/>
    <s v="MUJER"/>
    <n v="1000000"/>
    <s v="ASALARIADO"/>
    <s v="SECTOR PRIVADO"/>
    <s v="SI"/>
    <x v="0"/>
    <s v="NO"/>
    <n v="37"/>
    <s v="No"/>
    <s v="No"/>
    <n v="1000000"/>
    <s v="ASALARIADO"/>
    <n v="37"/>
  </r>
  <r>
    <n v="4975"/>
    <s v="MUJER"/>
    <n v="415284"/>
    <s v="PENSIONADOS EN SU PROPIO SISTEMA"/>
    <s v="SECTOR PUBLICO"/>
    <s v="SI"/>
    <x v="0"/>
    <s v="NO"/>
    <n v="66"/>
    <s v="No"/>
    <s v="No"/>
    <n v="415284"/>
    <s v="PENSIONADOS EN SU PROPIO SISTEMA"/>
    <n v="66"/>
  </r>
  <r>
    <n v="4976"/>
    <s v="HOMBRE"/>
    <n v="278030"/>
    <s v="TRABAJADOR INDEPENDIENTE"/>
    <s v="SECTOR PRIVADO"/>
    <s v="SI"/>
    <x v="0"/>
    <s v="SI"/>
    <n v="25"/>
    <s v="No"/>
    <s v="No"/>
    <n v="278030"/>
    <s v="TRABAJADOR INDEPENDIENTE"/>
    <n v="25"/>
  </r>
  <r>
    <n v="4977"/>
    <s v="HOMBRE"/>
    <n v="346518.97"/>
    <s v="ASALARIADO"/>
    <s v="SECTOR PRIVADO"/>
    <s v="SI"/>
    <x v="0"/>
    <s v="NO"/>
    <n v="22"/>
    <s v="No"/>
    <s v="No"/>
    <n v="346518.97"/>
    <s v="ASALARIADO"/>
    <n v="22"/>
  </r>
  <r>
    <n v="4978"/>
    <s v="MUJER"/>
    <n v="1261759.8799999999"/>
    <s v="ASALARIADO"/>
    <s v="SECTOR PUBLICO"/>
    <s v="SI"/>
    <x v="0"/>
    <s v="NO"/>
    <n v="35"/>
    <s v="No"/>
    <s v="No"/>
    <n v="1261759.8799999999"/>
    <s v="ASALARIADO"/>
    <n v="35"/>
  </r>
  <r>
    <n v="4979"/>
    <s v="HOMBRE"/>
    <n v="889320.28"/>
    <s v="CONVENIOS ESPECIALES DE ASEGURADOS VOLUNTARIOS"/>
    <s v="SECTOR PRIVADO"/>
    <s v="SI"/>
    <x v="0"/>
    <s v="NO"/>
    <n v="59"/>
    <s v="No"/>
    <s v="No"/>
    <n v="889320.28"/>
    <s v="CONVENIOS ESPECIALES DE ASEGURADOS VOLUNTARIOS"/>
    <n v="59"/>
  </r>
  <r>
    <n v="4980"/>
    <s v="HOMBRE"/>
    <n v="297046"/>
    <s v="TRABAJADOR INDEPENDIENTE"/>
    <s v="SECTOR PRIVADO"/>
    <s v="SI"/>
    <x v="1"/>
    <s v="SI"/>
    <n v="36"/>
    <s v="No"/>
    <s v="No"/>
    <n v="297046"/>
    <s v="TRABAJADOR INDEPENDIENTE"/>
    <n v="36"/>
  </r>
  <r>
    <n v="4981"/>
    <s v="HOMBRE"/>
    <n v="385702"/>
    <s v="TRABAJADOR INDEPENDIENTE"/>
    <s v="SECTOR PRIVADO"/>
    <s v="SI"/>
    <x v="0"/>
    <s v="SI"/>
    <n v="39"/>
    <s v="No"/>
    <s v="No"/>
    <n v="385702"/>
    <s v="TRABAJADOR INDEPENDIENTE"/>
    <n v="39"/>
  </r>
  <r>
    <n v="4982"/>
    <s v="HOMBRE"/>
    <n v="299647"/>
    <s v="ASEGURADO VOLUNTARIO"/>
    <s v="SECTOR PRIVADO"/>
    <s v="SI"/>
    <x v="0"/>
    <s v="NO"/>
    <n v="67"/>
    <s v="No"/>
    <s v="No"/>
    <n v="299647"/>
    <s v="ASEGURADO VOLUNTARIO"/>
    <n v="67"/>
  </r>
  <r>
    <n v="4983"/>
    <s v="MUJER"/>
    <n v="324345.28000000003"/>
    <s v="ASALARIADO"/>
    <s v="SECTOR PRIVADO"/>
    <s v="SI"/>
    <x v="0"/>
    <s v="NO"/>
    <n v="38"/>
    <s v="No"/>
    <s v="No"/>
    <n v="324345.28000000003"/>
    <s v="ASALARIADO"/>
    <n v="38"/>
  </r>
  <r>
    <n v="4984"/>
    <s v="HOMBRE"/>
    <n v="331181"/>
    <s v="TRABAJADOR INDEPENDIENTE"/>
    <s v="SECTOR PRIVADO"/>
    <s v="SI"/>
    <x v="1"/>
    <s v="SI"/>
    <n v="55"/>
    <s v="No"/>
    <s v="No"/>
    <n v="331181"/>
    <s v="TRABAJADOR INDEPENDIENTE"/>
    <n v="55"/>
  </r>
  <r>
    <n v="4985"/>
    <s v="MUJER"/>
    <n v="376777"/>
    <s v="ASALARIADO"/>
    <s v="SECTOR PRIVADO"/>
    <s v="SI"/>
    <x v="0"/>
    <s v="SI"/>
    <n v="33"/>
    <s v="No"/>
    <s v="No"/>
    <n v="376777"/>
    <s v="ASALARIADO"/>
    <n v="33"/>
  </r>
  <r>
    <n v="4986"/>
    <s v="MUJER"/>
    <n v="356455"/>
    <s v="TRABAJADOR INDEPENDIENTE"/>
    <s v="SECTOR PRIVADO"/>
    <s v="SI"/>
    <x v="0"/>
    <s v="NO"/>
    <n v="63"/>
    <s v="No"/>
    <s v="No"/>
    <n v="356455"/>
    <s v="TRABAJADOR INDEPENDIENTE"/>
    <n v="63"/>
  </r>
  <r>
    <n v="4987"/>
    <s v="HOMBRE"/>
    <n v="1912797.11"/>
    <s v="ASALARIADO"/>
    <s v="SECTOR PRIVADO"/>
    <s v="SI"/>
    <x v="0"/>
    <s v="NO"/>
    <n v="49"/>
    <s v="No"/>
    <s v="No"/>
    <n v="1912797.11"/>
    <s v="ASALARIADO"/>
    <n v="49"/>
  </r>
  <r>
    <n v="4988"/>
    <s v="MUJER"/>
    <n v="1709530"/>
    <s v="ASALARIADO"/>
    <s v="SECTOR PUBLICO"/>
    <s v="SI"/>
    <x v="0"/>
    <s v="SI"/>
    <n v="44"/>
    <s v="No"/>
    <s v="No"/>
    <n v="1709530"/>
    <s v="ASALARIADO"/>
    <n v="44"/>
  </r>
  <r>
    <n v="4989"/>
    <s v="HOMBRE"/>
    <n v="882417.74"/>
    <s v="ASALARIADO"/>
    <s v="SECTOR PRIVADO"/>
    <s v="SI"/>
    <x v="0"/>
    <s v="NO"/>
    <n v="38"/>
    <s v="No"/>
    <s v="No"/>
    <n v="882417.74"/>
    <s v="ASALARIADO"/>
    <n v="38"/>
  </r>
  <r>
    <n v="4990"/>
    <s v="MUJER"/>
    <n v="438889.6"/>
    <s v="ASALARIADO"/>
    <s v="SECTOR PRIVADO"/>
    <s v="SI"/>
    <x v="0"/>
    <s v="NO"/>
    <n v="31"/>
    <s v="No"/>
    <s v="No"/>
    <n v="438889.6"/>
    <s v="ASALARIADO"/>
    <n v="31"/>
  </r>
  <r>
    <n v="4991"/>
    <s v="MUJER"/>
    <n v="335860.17"/>
    <s v="ASALARIADO"/>
    <s v="SECTOR PUBLICO"/>
    <s v="SI"/>
    <x v="0"/>
    <s v="NO"/>
    <n v="35"/>
    <s v="No"/>
    <s v="No"/>
    <n v="335860.17"/>
    <s v="ASALARIADO"/>
    <n v="35"/>
  </r>
  <r>
    <n v="4992"/>
    <s v="HOMBRE"/>
    <n v="501500"/>
    <s v="ASALARIADO"/>
    <s v="SECTOR PRIVADO"/>
    <s v="SI"/>
    <x v="0"/>
    <s v="NO"/>
    <n v="29"/>
    <s v="No"/>
    <s v="No"/>
    <n v="501500"/>
    <s v="ASALARIADO"/>
    <n v="29"/>
  </r>
  <r>
    <n v="4993"/>
    <s v="MUJER"/>
    <n v="354835"/>
    <s v="ASALARIADO"/>
    <s v="SECTOR PRIVADO"/>
    <s v="SI"/>
    <x v="0"/>
    <s v="SI"/>
    <n v="26"/>
    <s v="No"/>
    <s v="No"/>
    <n v="354835"/>
    <s v="ASALARIADO"/>
    <n v="26"/>
  </r>
  <r>
    <n v="4994"/>
    <s v="HOMBRE"/>
    <n v="501040.18"/>
    <s v="ASALARIADO"/>
    <s v="SECTOR PRIVADO"/>
    <s v="SI"/>
    <x v="0"/>
    <s v="NO"/>
    <n v="57"/>
    <s v="No"/>
    <s v="No"/>
    <n v="501040.18"/>
    <s v="ASALARIADO"/>
    <n v="57"/>
  </r>
  <r>
    <n v="4995"/>
    <s v="MUJER"/>
    <n v="958367.36"/>
    <s v="ASALARIADO"/>
    <s v="SECTOR PUBLICO"/>
    <s v="SI"/>
    <x v="0"/>
    <s v="NO"/>
    <n v="38"/>
    <s v="No"/>
    <s v="No"/>
    <n v="958367.36"/>
    <s v="ASALARIADO"/>
    <n v="38"/>
  </r>
  <r>
    <n v="4996"/>
    <s v="MUJER"/>
    <n v="407579"/>
    <s v="ASALARIADO"/>
    <s v="SECTOR PUBLICO"/>
    <s v="SI"/>
    <x v="0"/>
    <s v="NO"/>
    <n v="43"/>
    <s v="No"/>
    <s v="No"/>
    <n v="407579"/>
    <s v="ASALARIADO"/>
    <n v="43"/>
  </r>
  <r>
    <n v="4997"/>
    <s v="MUJER"/>
    <n v="400000"/>
    <s v="ASALARIADO"/>
    <s v="SECTOR PRIVADO"/>
    <s v="SI"/>
    <x v="0"/>
    <s v="NO"/>
    <n v="62"/>
    <s v="No"/>
    <s v="No"/>
    <n v="400000"/>
    <s v="ASALARIADO"/>
    <n v="62"/>
  </r>
  <r>
    <n v="4998"/>
    <s v="MUJER"/>
    <n v="1367154"/>
    <s v="ASALARIADO"/>
    <s v="SECTOR PUBLICO"/>
    <s v="SI"/>
    <x v="0"/>
    <s v="SI"/>
    <n v="56"/>
    <s v="No"/>
    <s v="No"/>
    <n v="1367154"/>
    <s v="ASALARIADO"/>
    <n v="56"/>
  </r>
  <r>
    <n v="4999"/>
    <s v="HOMBRE"/>
    <n v="1898332.8"/>
    <s v="ASALARIADO"/>
    <s v="SECTOR PRIVADO"/>
    <s v="SI"/>
    <x v="1"/>
    <s v="NO"/>
    <n v="42"/>
    <s v="No"/>
    <s v="No"/>
    <n v="1898332.8"/>
    <s v="ASALARIADO"/>
    <n v="42"/>
  </r>
  <r>
    <n v="5000"/>
    <s v="HOMBRE"/>
    <n v="489078.33"/>
    <s v="ASALARIADO"/>
    <s v="SECTOR PRIVADO"/>
    <s v="SI"/>
    <x v="0"/>
    <s v="NO"/>
    <n v="41"/>
    <s v="No"/>
    <s v="No"/>
    <n v="489078.33"/>
    <s v="ASALARIADO"/>
    <n v="41"/>
  </r>
</pivotCacheRecords>
</file>

<file path=xl/pivotCache/pivotCacheRecords6.xml><?xml version="1.0" encoding="utf-8"?>
<pivotCacheRecords xmlns="http://schemas.openxmlformats.org/spreadsheetml/2006/main" xmlns:r="http://schemas.openxmlformats.org/officeDocument/2006/relationships" count="5000">
  <r>
    <n v="1"/>
    <s v="HOMBRE"/>
    <m/>
    <s v="ASALARIADO"/>
    <s v="SECTOR PUBLICO"/>
    <s v="SI"/>
    <s v="NO"/>
    <x v="0"/>
    <n v="42"/>
    <s v="No"/>
    <s v="No"/>
    <n v="657425.23697218252"/>
    <s v="ASALARIADO"/>
    <n v="42"/>
  </r>
  <r>
    <n v="2"/>
    <s v="HOMBRE"/>
    <n v="3315014"/>
    <s v="PENSIONADOS EN SU PROPIO SISTEMA"/>
    <s v="SECTOR PUBLICO"/>
    <s v="SI"/>
    <s v="NO"/>
    <x v="0"/>
    <n v="77"/>
    <s v="Atípico"/>
    <s v="No"/>
    <n v="3315014"/>
    <s v="PENSIONADOS EN SU PROPIO SISTEMA"/>
    <n v="77"/>
  </r>
  <r>
    <n v="3"/>
    <s v="MUJER"/>
    <n v="270486.01"/>
    <s v="ASALARIADO"/>
    <s v="SECTOR PRIVADO"/>
    <s v="SI"/>
    <s v="NO"/>
    <x v="0"/>
    <n v="45"/>
    <s v="No"/>
    <s v="No"/>
    <n v="270486.01"/>
    <s v="ASALARIADO"/>
    <n v="45"/>
  </r>
  <r>
    <n v="4"/>
    <s v="MUJER"/>
    <n v="0"/>
    <s v="ASALARIADO"/>
    <s v="SECTOR PRIVADO"/>
    <s v="SI"/>
    <s v="NO"/>
    <x v="0"/>
    <n v="49"/>
    <s v="No"/>
    <s v="No"/>
    <n v="0"/>
    <s v="ASALARIADO"/>
    <n v="49"/>
  </r>
  <r>
    <n v="5"/>
    <s v="MUJER"/>
    <n v="210000"/>
    <s v="ASALARIADO"/>
    <s v="SECTOR PRIVADO"/>
    <s v="SI"/>
    <s v="NO"/>
    <x v="0"/>
    <n v="42"/>
    <s v="No"/>
    <s v="No"/>
    <n v="210000"/>
    <s v="ASALARIADO"/>
    <n v="42"/>
  </r>
  <r>
    <n v="6"/>
    <s v="HOMBRE"/>
    <n v="397150"/>
    <s v="ASALARIADO"/>
    <s v="SECTOR PRIVADO"/>
    <s v="SI"/>
    <s v="NO"/>
    <x v="0"/>
    <n v="44"/>
    <s v="No"/>
    <s v="No"/>
    <n v="397150"/>
    <s v="ASALARIADO"/>
    <n v="44"/>
  </r>
  <r>
    <n v="7"/>
    <s v="HOMBRE"/>
    <n v="854712"/>
    <s v="ASALARIADO"/>
    <s v="SECTOR PRIVADO"/>
    <s v="SI"/>
    <s v="NO"/>
    <x v="0"/>
    <n v="38"/>
    <s v="No"/>
    <s v="No"/>
    <n v="854712"/>
    <s v="ASALARIADO"/>
    <n v="38"/>
  </r>
  <r>
    <n v="8"/>
    <s v="HOMBRE"/>
    <n v="401000"/>
    <s v="ASALARIADO"/>
    <s v="SECTOR PRIVADO"/>
    <s v="SI"/>
    <s v="SI"/>
    <x v="1"/>
    <n v="36"/>
    <s v="No"/>
    <s v="No"/>
    <n v="401000"/>
    <s v="ASALARIADO"/>
    <n v="36"/>
  </r>
  <r>
    <n v="9"/>
    <s v="MUJER"/>
    <n v="264703.96000000002"/>
    <s v="ASALARIADO"/>
    <s v="SECTOR PRIVADO"/>
    <s v="SI"/>
    <s v="NO"/>
    <x v="0"/>
    <n v="21"/>
    <s v="No"/>
    <s v="No"/>
    <n v="264703.96000000002"/>
    <s v="ASALARIADO"/>
    <n v="21"/>
  </r>
  <r>
    <n v="10"/>
    <s v="HOMBRE"/>
    <n v="4677126.8499999996"/>
    <s v="ASALARIADO"/>
    <s v="SECTOR PRIVADO"/>
    <s v="SI"/>
    <s v="NO"/>
    <x v="0"/>
    <n v="40"/>
    <s v="Atípico"/>
    <s v="No"/>
    <n v="4677126.8499999996"/>
    <s v="ASALARIADO"/>
    <n v="40"/>
  </r>
  <r>
    <n v="11"/>
    <s v="MUJER"/>
    <n v="1200000"/>
    <s v="ASALARIADO"/>
    <s v="SECTOR PRIVADO"/>
    <s v="SI"/>
    <s v="NO"/>
    <x v="0"/>
    <n v="30"/>
    <s v="No"/>
    <s v="No"/>
    <n v="1200000"/>
    <s v="ASALARIADO"/>
    <n v="30"/>
  </r>
  <r>
    <n v="12"/>
    <s v="MUJER"/>
    <n v="1030132"/>
    <s v="ASALARIADO"/>
    <s v="SECTOR PUBLICO"/>
    <s v="SI"/>
    <s v="NO"/>
    <x v="1"/>
    <n v="58"/>
    <s v="No"/>
    <s v="No"/>
    <n v="1030132"/>
    <s v="ASALARIADO"/>
    <n v="58"/>
  </r>
  <r>
    <n v="13"/>
    <s v="HOMBRE"/>
    <n v="731287.5"/>
    <s v="ASALARIADO"/>
    <s v="SECTOR PUBLICO"/>
    <s v="SI"/>
    <s v="NO"/>
    <x v="0"/>
    <n v="40"/>
    <s v="No"/>
    <s v="No"/>
    <n v="731287.5"/>
    <s v="ASALARIADO"/>
    <n v="40"/>
  </r>
  <r>
    <n v="14"/>
    <s v="HOMBRE"/>
    <n v="282305"/>
    <s v="ASEGURADO VOLUNTARIO"/>
    <s v="SECTOR PRIVADO"/>
    <s v="SI"/>
    <s v="NO"/>
    <x v="0"/>
    <n v="51"/>
    <s v="No"/>
    <s v="No"/>
    <n v="282305"/>
    <s v="ASEGURADO VOLUNTARIO"/>
    <n v="51"/>
  </r>
  <r>
    <n v="15"/>
    <s v="MUJER"/>
    <n v="343390.86"/>
    <s v="TRABAJADOR INDEPENDIENTE"/>
    <s v="SECTOR PRIVADO"/>
    <s v="SI"/>
    <s v="NO"/>
    <x v="0"/>
    <n v="59"/>
    <s v="No"/>
    <s v="No"/>
    <n v="343390.86"/>
    <s v="TRABAJADOR INDEPENDIENTE"/>
    <n v="59"/>
  </r>
  <r>
    <n v="16"/>
    <s v="MUJER"/>
    <n v="1943489.5"/>
    <s v="ASALARIADO"/>
    <s v="SECTOR PUBLICO"/>
    <s v="SI"/>
    <s v="NO"/>
    <x v="0"/>
    <n v="58"/>
    <s v="No"/>
    <s v="No"/>
    <n v="1943489.5"/>
    <s v="ASALARIADO"/>
    <n v="58"/>
  </r>
  <r>
    <n v="17"/>
    <s v="MUJER"/>
    <n v="1108980"/>
    <s v="ASALARIADO"/>
    <s v="SECTOR PUBLICO"/>
    <s v="SI"/>
    <s v="NO"/>
    <x v="1"/>
    <n v="36"/>
    <s v="No"/>
    <s v="No"/>
    <n v="1108980"/>
    <s v="ASALARIADO"/>
    <n v="36"/>
  </r>
  <r>
    <n v="18"/>
    <s v="MUJER"/>
    <n v="133157"/>
    <s v="ASALARIADO"/>
    <s v="SECTOR PRIVADO"/>
    <s v="SI"/>
    <s v="NO"/>
    <x v="0"/>
    <n v="39"/>
    <s v="No"/>
    <s v="No"/>
    <n v="133157"/>
    <s v="ASALARIADO"/>
    <n v="39"/>
  </r>
  <r>
    <n v="19"/>
    <s v="HOMBRE"/>
    <n v="553939"/>
    <s v="ASALARIADO"/>
    <s v="SECTOR PRIVADO"/>
    <s v="SI"/>
    <s v="NO"/>
    <x v="0"/>
    <n v="45"/>
    <s v="No"/>
    <s v="No"/>
    <n v="553939"/>
    <s v="ASALARIADO"/>
    <n v="45"/>
  </r>
  <r>
    <n v="20"/>
    <s v="MUJER"/>
    <n v="309820"/>
    <s v="ASEGURADO VOLUNTARIO"/>
    <s v="SECTOR PRIVADO"/>
    <s v="SI"/>
    <s v="SI"/>
    <x v="1"/>
    <n v="52"/>
    <s v="No"/>
    <s v="No"/>
    <n v="309820"/>
    <s v="ASEGURADO VOLUNTARIO"/>
    <n v="52"/>
  </r>
  <r>
    <n v="21"/>
    <s v="MUJER"/>
    <m/>
    <s v="ASALARIADO"/>
    <s v="SECTOR PRIVADO"/>
    <s v="SI"/>
    <s v="SI"/>
    <x v="0"/>
    <n v="28"/>
    <s v="No"/>
    <s v="No"/>
    <n v="657425.23697218252"/>
    <s v="ASALARIADO"/>
    <n v="28"/>
  </r>
  <r>
    <n v="22"/>
    <s v="HOMBRE"/>
    <n v="278030"/>
    <s v="CONVENIOS ESPECIALES DE TRABAJADORES INDEPENDIENTES"/>
    <s v="SECTOR PRIVADO"/>
    <s v="SI"/>
    <s v="NO"/>
    <x v="0"/>
    <n v="59"/>
    <s v="No"/>
    <s v="No"/>
    <n v="278030"/>
    <s v="CONVENIOS ESPECIALES DE TRABAJADORES INDEPENDIENTES"/>
    <n v="59"/>
  </r>
  <r>
    <n v="23"/>
    <s v="HOMBRE"/>
    <n v="2124814"/>
    <s v="ASALARIADO"/>
    <s v="SECTOR PRIVADO"/>
    <s v="SI"/>
    <s v="NO"/>
    <x v="0"/>
    <n v="32"/>
    <s v="No"/>
    <s v="No"/>
    <n v="2124814"/>
    <s v="ASALARIADO"/>
    <n v="32"/>
  </r>
  <r>
    <n v="24"/>
    <s v="HOMBRE"/>
    <n v="191744.68"/>
    <s v="ASALARIADO"/>
    <s v="SECTOR PRIVADO"/>
    <s v="SI"/>
    <s v="NO"/>
    <x v="0"/>
    <n v="18"/>
    <s v="No"/>
    <s v="No"/>
    <n v="191744.68"/>
    <s v="ASALARIADO"/>
    <n v="18"/>
  </r>
  <r>
    <n v="25"/>
    <s v="MUJER"/>
    <n v="1117489"/>
    <s v="ASALARIADO"/>
    <s v="SECTOR PUBLICO"/>
    <s v="SI"/>
    <s v="NO"/>
    <x v="1"/>
    <n v="36"/>
    <s v="No"/>
    <s v="No"/>
    <n v="1117489"/>
    <s v="ASALARIADO"/>
    <n v="36"/>
  </r>
  <r>
    <n v="26"/>
    <s v="HOMBRE"/>
    <n v="1451530"/>
    <s v="PENSIONADOS EN SU PROPIO SISTEMA"/>
    <s v="SECTOR PUBLICO"/>
    <s v="SI"/>
    <s v="NO"/>
    <x v="0"/>
    <n v="62"/>
    <s v="No"/>
    <s v="No"/>
    <n v="1451530"/>
    <s v="PENSIONADOS EN SU PROPIO SISTEMA"/>
    <n v="62"/>
  </r>
  <r>
    <n v="27"/>
    <s v="HOMBRE"/>
    <n v="66700"/>
    <s v="ASALARIADO"/>
    <s v="SECTOR PRIVADO"/>
    <s v="SI"/>
    <s v="NO"/>
    <x v="0"/>
    <n v="38"/>
    <s v="No"/>
    <s v="No"/>
    <n v="66700"/>
    <s v="ASALARIADO"/>
    <n v="38"/>
  </r>
  <r>
    <n v="28"/>
    <s v="MUJER"/>
    <n v="73410"/>
    <s v="ASALARIADO"/>
    <s v="SECTOR PRIVADO"/>
    <s v="SI"/>
    <s v="SI"/>
    <x v="0"/>
    <n v="22"/>
    <s v="No"/>
    <s v="No"/>
    <n v="73410"/>
    <s v="ASALARIADO"/>
    <n v="22"/>
  </r>
  <r>
    <n v="29"/>
    <s v="HOMBRE"/>
    <n v="815355.66"/>
    <s v="ASALARIADO"/>
    <s v="SECTOR PUBLICO"/>
    <s v="SI"/>
    <s v="NO"/>
    <x v="0"/>
    <n v="42"/>
    <s v="No"/>
    <s v="No"/>
    <n v="815355.66"/>
    <s v="ASALARIADO"/>
    <n v="42"/>
  </r>
  <r>
    <n v="30"/>
    <s v="HOMBRE"/>
    <n v="398125"/>
    <s v="ASALARIADO"/>
    <s v="SECTOR PRIVADO"/>
    <s v="SI"/>
    <s v="NO"/>
    <x v="0"/>
    <n v="38"/>
    <s v="No"/>
    <s v="No"/>
    <n v="398125"/>
    <s v="ASALARIADO"/>
    <n v="38"/>
  </r>
  <r>
    <n v="31"/>
    <s v="HOMBRE"/>
    <n v="606763.96"/>
    <s v="ASALARIADO"/>
    <s v="SECTOR PRIVADO"/>
    <s v="SI"/>
    <s v="NO"/>
    <x v="0"/>
    <n v="39"/>
    <s v="No"/>
    <s v="No"/>
    <n v="606763.96"/>
    <s v="ASALARIADO"/>
    <n v="39"/>
  </r>
  <r>
    <n v="32"/>
    <s v="HOMBRE"/>
    <n v="360420"/>
    <s v="TRABAJADOR INDEPENDIENTE"/>
    <s v="SECTOR PRIVADO"/>
    <s v="SI"/>
    <s v="NO"/>
    <x v="1"/>
    <n v="53"/>
    <s v="No"/>
    <s v="No"/>
    <n v="360420"/>
    <s v="TRABAJADOR INDEPENDIENTE"/>
    <n v="53"/>
  </r>
  <r>
    <n v="33"/>
    <s v="MUJER"/>
    <n v="297046"/>
    <s v="ASALARIADO"/>
    <s v="SECTOR PRIVADO"/>
    <s v="SI"/>
    <s v="SI"/>
    <x v="0"/>
    <n v="41"/>
    <s v="No"/>
    <s v="No"/>
    <n v="297046"/>
    <s v="ASALARIADO"/>
    <n v="41"/>
  </r>
  <r>
    <n v="34"/>
    <s v="HOMBRE"/>
    <n v="558030"/>
    <s v="ASALARIADO"/>
    <s v="SECTOR PRIVADO"/>
    <s v="SI"/>
    <s v="NO"/>
    <x v="0"/>
    <n v="28"/>
    <s v="No"/>
    <s v="No"/>
    <n v="558030"/>
    <s v="ASALARIADO"/>
    <n v="28"/>
  </r>
  <r>
    <n v="35"/>
    <s v="HOMBRE"/>
    <n v="68309.03"/>
    <s v="ASALARIADO"/>
    <s v="SECTOR PRIVADO"/>
    <s v="SI"/>
    <s v="NO"/>
    <x v="0"/>
    <n v="43"/>
    <s v="No"/>
    <s v="No"/>
    <n v="68309.03"/>
    <s v="ASALARIADO"/>
    <n v="43"/>
  </r>
  <r>
    <n v="36"/>
    <s v="HOMBRE"/>
    <m/>
    <s v="ASALARIADO"/>
    <s v="SECTOR PUBLICO"/>
    <s v="SI"/>
    <s v="NO"/>
    <x v="0"/>
    <n v="62"/>
    <s v="No"/>
    <s v="No"/>
    <n v="657425.23697218252"/>
    <s v="ASALARIADO"/>
    <n v="62"/>
  </r>
  <r>
    <n v="37"/>
    <s v="HOMBRE"/>
    <n v="1552307.5"/>
    <s v="ASALARIADO"/>
    <s v="SECTOR PRIVADO"/>
    <s v="SI"/>
    <s v="SI"/>
    <x v="0"/>
    <n v="41"/>
    <s v="No"/>
    <s v="No"/>
    <n v="1552307.5"/>
    <s v="ASALARIADO"/>
    <n v="41"/>
  </r>
  <r>
    <n v="38"/>
    <s v="HOMBRE"/>
    <n v="1531575"/>
    <s v="ASEGURADO VOLUNTARIO"/>
    <s v="SECTOR PRIVADO"/>
    <s v="SI"/>
    <s v="SI"/>
    <x v="0"/>
    <n v="66"/>
    <s v="No"/>
    <s v="No"/>
    <n v="1531575"/>
    <s v="ASEGURADO VOLUNTARIO"/>
    <n v="66"/>
  </r>
  <r>
    <n v="39"/>
    <s v="HOMBRE"/>
    <n v="3220569.09"/>
    <s v="ASALARIADO"/>
    <s v="SECTOR PRIVADO"/>
    <s v="SI"/>
    <s v="NO"/>
    <x v="0"/>
    <n v="48"/>
    <s v="Atípico"/>
    <s v="No"/>
    <n v="3220569.09"/>
    <s v="ASALARIADO"/>
    <n v="48"/>
  </r>
  <r>
    <n v="40"/>
    <s v="HOMBRE"/>
    <n v="658917"/>
    <s v="ASALARIADO"/>
    <s v="SECTOR PUBLICO"/>
    <s v="SI"/>
    <s v="NO"/>
    <x v="1"/>
    <n v="56"/>
    <s v="No"/>
    <s v="No"/>
    <n v="658917"/>
    <s v="ASALARIADO"/>
    <n v="56"/>
  </r>
  <r>
    <n v="41"/>
    <s v="HOMBRE"/>
    <n v="631707.6"/>
    <s v="ASALARIADO"/>
    <s v="SECTOR PRIVADO"/>
    <s v="SI"/>
    <s v="NO"/>
    <x v="0"/>
    <n v="25"/>
    <s v="No"/>
    <s v="No"/>
    <n v="631707.6"/>
    <s v="ASALARIADO"/>
    <n v="25"/>
  </r>
  <r>
    <n v="42"/>
    <s v="MUJER"/>
    <n v="977376"/>
    <s v="ASALARIADO"/>
    <s v="SECTOR PRIVADO"/>
    <s v="SI"/>
    <s v="NO"/>
    <x v="0"/>
    <n v="33"/>
    <s v="No"/>
    <s v="No"/>
    <n v="977376"/>
    <s v="ASALARIADO"/>
    <n v="33"/>
  </r>
  <r>
    <n v="43"/>
    <s v="MUJER"/>
    <n v="278030"/>
    <s v="CONVENIOS ESPECIALES DE TRABAJADORES INDEPENDIENTES"/>
    <s v="SECTOR PRIVADO"/>
    <s v="SI"/>
    <s v="SI"/>
    <x v="0"/>
    <n v="23"/>
    <s v="No"/>
    <s v="No"/>
    <n v="278030"/>
    <s v="CONVENIOS ESPECIALES DE TRABAJADORES INDEPENDIENTES"/>
    <n v="23"/>
  </r>
  <r>
    <n v="44"/>
    <s v="HOMBRE"/>
    <n v="633750"/>
    <s v="ASALARIADO"/>
    <s v="SECTOR PRIVADO"/>
    <s v="SI"/>
    <s v="NO"/>
    <x v="0"/>
    <n v="43"/>
    <s v="No"/>
    <s v="No"/>
    <n v="633750"/>
    <s v="ASALARIADO"/>
    <n v="43"/>
  </r>
  <r>
    <n v="45"/>
    <s v="MUJER"/>
    <n v="376776"/>
    <s v="ASALARIADO"/>
    <s v="SECTOR PRIVADO"/>
    <s v="SI"/>
    <s v="NO"/>
    <x v="0"/>
    <n v="27"/>
    <s v="No"/>
    <s v="No"/>
    <n v="376776"/>
    <s v="ASALARIADO"/>
    <n v="27"/>
  </r>
  <r>
    <n v="46"/>
    <s v="MUJER"/>
    <n v="1878386.22"/>
    <s v="ASALARIADO"/>
    <s v="SECTOR PRIVADO"/>
    <s v="SI"/>
    <s v="NO"/>
    <x v="0"/>
    <n v="28"/>
    <s v="No"/>
    <s v="No"/>
    <n v="1878386.22"/>
    <s v="ASALARIADO"/>
    <n v="28"/>
  </r>
  <r>
    <n v="47"/>
    <s v="MUJER"/>
    <n v="2224883"/>
    <s v="ASALARIADO"/>
    <s v="SECTOR PRIVADO"/>
    <s v="SI"/>
    <s v="NO"/>
    <x v="0"/>
    <n v="49"/>
    <s v="No"/>
    <s v="No"/>
    <n v="2224883"/>
    <s v="ASALARIADO"/>
    <n v="49"/>
  </r>
  <r>
    <n v="48"/>
    <s v="MUJER"/>
    <n v="349000"/>
    <s v="ASALARIADO"/>
    <s v="SECTOR PRIVADO"/>
    <s v="SI"/>
    <s v="NO"/>
    <x v="0"/>
    <n v="36"/>
    <s v="No"/>
    <s v="No"/>
    <n v="349000"/>
    <s v="ASALARIADO"/>
    <n v="36"/>
  </r>
  <r>
    <n v="49"/>
    <s v="HOMBRE"/>
    <n v="675069.69"/>
    <s v="ASALARIADO"/>
    <s v="SECTOR PRIVADO"/>
    <s v="SI"/>
    <s v="NO"/>
    <x v="0"/>
    <n v="39"/>
    <s v="No"/>
    <s v="No"/>
    <n v="675069.69"/>
    <s v="ASALARIADO"/>
    <n v="39"/>
  </r>
  <r>
    <n v="50"/>
    <s v="HOMBRE"/>
    <n v="443282"/>
    <s v="ASALARIADO"/>
    <s v="SECTOR PRIVADO"/>
    <s v="SI"/>
    <s v="SI"/>
    <x v="0"/>
    <m/>
    <s v="No"/>
    <s v="No"/>
    <n v="443282"/>
    <s v="ASALARIADO"/>
    <n v="0"/>
  </r>
  <r>
    <n v="51"/>
    <s v="HOMBRE"/>
    <n v="297044.99"/>
    <s v="TRABAJADOR INDEPENDIENTE"/>
    <s v="SECTOR PRIVADO"/>
    <s v="SI"/>
    <s v="NO"/>
    <x v="0"/>
    <n v="66"/>
    <s v="No"/>
    <s v="No"/>
    <n v="297044.99"/>
    <s v="TRABAJADOR INDEPENDIENTE"/>
    <n v="66"/>
  </r>
  <r>
    <n v="52"/>
    <s v="HOMBRE"/>
    <n v="1505458.92"/>
    <s v="ASALARIADO"/>
    <s v="SECTOR PUBLICO"/>
    <s v="SI"/>
    <s v="NO"/>
    <x v="0"/>
    <m/>
    <s v="No"/>
    <s v="No"/>
    <n v="1505458.92"/>
    <s v="ASALARIADO"/>
    <n v="0"/>
  </r>
  <r>
    <n v="53"/>
    <s v="MUJER"/>
    <n v="743436"/>
    <s v="ASALARIADO"/>
    <s v="SECTOR PRIVADO"/>
    <s v="SI"/>
    <s v="NO"/>
    <x v="0"/>
    <n v="28"/>
    <s v="No"/>
    <s v="No"/>
    <n v="743436"/>
    <s v="ASALARIADO"/>
    <n v="28"/>
  </r>
  <r>
    <n v="54"/>
    <s v="HOMBRE"/>
    <n v="379422"/>
    <s v="TRABAJADOR INDEPENDIENTE"/>
    <s v="SECTOR PRIVADO"/>
    <s v="SI"/>
    <s v="NO"/>
    <x v="0"/>
    <n v="43"/>
    <s v="No"/>
    <s v="No"/>
    <n v="379422"/>
    <s v="TRABAJADOR INDEPENDIENTE"/>
    <n v="43"/>
  </r>
  <r>
    <n v="55"/>
    <s v="HOMBRE"/>
    <n v="300000"/>
    <s v="ASEGURADO VOLUNTARIO"/>
    <s v="SECTOR PRIVADO"/>
    <s v="SI"/>
    <s v="NO"/>
    <x v="0"/>
    <n v="44"/>
    <s v="No"/>
    <s v="No"/>
    <n v="300000"/>
    <s v="ASEGURADO VOLUNTARIO"/>
    <n v="44"/>
  </r>
  <r>
    <n v="56"/>
    <s v="MUJER"/>
    <n v="159787.22"/>
    <s v="ASALARIADO"/>
    <s v="SECTOR PRIVADO"/>
    <s v="SI"/>
    <s v="SI"/>
    <x v="0"/>
    <n v="44"/>
    <s v="No"/>
    <s v="No"/>
    <n v="159787.22"/>
    <s v="ASALARIADO"/>
    <n v="44"/>
  </r>
  <r>
    <n v="57"/>
    <s v="MUJER"/>
    <n v="267741.03999999998"/>
    <s v="ASALARIADO"/>
    <s v="SECTOR PRIVADO"/>
    <s v="SI"/>
    <s v="NO"/>
    <x v="0"/>
    <n v="32"/>
    <s v="No"/>
    <s v="No"/>
    <n v="267741.03999999998"/>
    <s v="ASALARIADO"/>
    <n v="32"/>
  </r>
  <r>
    <n v="58"/>
    <s v="MUJER"/>
    <n v="376777"/>
    <s v="ASALARIADO"/>
    <s v="SECTOR PRIVADO"/>
    <s v="SI"/>
    <s v="NO"/>
    <x v="0"/>
    <n v="43"/>
    <s v="No"/>
    <s v="No"/>
    <n v="376777"/>
    <s v="ASALARIADO"/>
    <n v="43"/>
  </r>
  <r>
    <n v="59"/>
    <s v="HOMBRE"/>
    <n v="386161"/>
    <s v="TRABAJADOR INDEPENDIENTE"/>
    <s v="SECTOR PRIVADO"/>
    <s v="SI"/>
    <s v="NO"/>
    <x v="1"/>
    <n v="45"/>
    <s v="No"/>
    <s v="No"/>
    <n v="386161"/>
    <s v="TRABAJADOR INDEPENDIENTE"/>
    <n v="45"/>
  </r>
  <r>
    <n v="60"/>
    <s v="HOMBRE"/>
    <n v="278030"/>
    <s v="CONVENIOS ESPECIALES DE TRABAJADORES INDEPENDIENTES"/>
    <s v="SECTOR PRIVADO"/>
    <s v="SI"/>
    <s v="NO"/>
    <x v="0"/>
    <n v="22"/>
    <s v="No"/>
    <s v="No"/>
    <n v="278030"/>
    <s v="CONVENIOS ESPECIALES DE TRABAJADORES INDEPENDIENTES"/>
    <n v="22"/>
  </r>
  <r>
    <n v="61"/>
    <s v="HOMBRE"/>
    <n v="1594012.66"/>
    <s v="ASALARIADO"/>
    <s v="SECTOR PRIVADO"/>
    <s v="SI"/>
    <s v="NO"/>
    <x v="0"/>
    <n v="32"/>
    <s v="No"/>
    <s v="No"/>
    <n v="1594012.66"/>
    <s v="ASALARIADO"/>
    <n v="32"/>
  </r>
  <r>
    <n v="62"/>
    <s v="HOMBRE"/>
    <n v="1401725.03"/>
    <s v="PENSIONADOS EN SU PROPIO SISTEMA"/>
    <s v="SECTOR PUBLICO"/>
    <s v="SI"/>
    <s v="NO"/>
    <x v="0"/>
    <n v="85"/>
    <s v="No"/>
    <s v="No"/>
    <n v="1401725.03"/>
    <s v="PENSIONADOS EN SU PROPIO SISTEMA"/>
    <n v="85"/>
  </r>
  <r>
    <n v="63"/>
    <s v="HOMBRE"/>
    <n v="366358.49"/>
    <s v="ASALARIADO"/>
    <s v="SECTOR PRIVADO"/>
    <s v="SI"/>
    <s v="NO"/>
    <x v="0"/>
    <n v="51"/>
    <s v="No"/>
    <s v="No"/>
    <n v="366358.49"/>
    <s v="ASALARIADO"/>
    <n v="51"/>
  </r>
  <r>
    <n v="64"/>
    <s v="MUJER"/>
    <n v="411794"/>
    <s v="TRABAJADOR INDEPENDIENTE"/>
    <s v="SECTOR PRIVADO"/>
    <s v="SI"/>
    <s v="NO"/>
    <x v="0"/>
    <n v="53"/>
    <s v="No"/>
    <s v="No"/>
    <n v="411794"/>
    <s v="TRABAJADOR INDEPENDIENTE"/>
    <n v="53"/>
  </r>
  <r>
    <n v="65"/>
    <s v="HOMBRE"/>
    <n v="340510.83"/>
    <s v="ASALARIADO"/>
    <s v="SECTOR PRIVADO"/>
    <s v="SI"/>
    <s v="NO"/>
    <x v="0"/>
    <n v="40"/>
    <s v="No"/>
    <s v="No"/>
    <n v="340510.83"/>
    <s v="ASALARIADO"/>
    <n v="40"/>
  </r>
  <r>
    <n v="66"/>
    <s v="HOMBRE"/>
    <n v="3217736"/>
    <s v="ASALARIADO"/>
    <s v="SECTOR PRIVADO"/>
    <s v="SI"/>
    <s v="NO"/>
    <x v="0"/>
    <n v="32"/>
    <s v="Atípico"/>
    <s v="No"/>
    <n v="3217736"/>
    <s v="ASALARIADO"/>
    <n v="32"/>
  </r>
  <r>
    <n v="67"/>
    <s v="HOMBRE"/>
    <n v="133603.53"/>
    <s v="PENSIONADOS EN SU PROPIO SISTEMA"/>
    <s v="SECTOR PUBLICO"/>
    <s v="SI"/>
    <s v="NO"/>
    <x v="0"/>
    <n v="72"/>
    <s v="No"/>
    <s v="No"/>
    <n v="133603.53"/>
    <s v="PENSIONADOS EN SU PROPIO SISTEMA"/>
    <n v="72"/>
  </r>
  <r>
    <n v="68"/>
    <s v="HOMBRE"/>
    <n v="140435.81"/>
    <s v="PENSIONADOS EN SU PROPIO SISTEMA"/>
    <s v="SECTOR PUBLICO"/>
    <s v="SI"/>
    <s v="NO"/>
    <x v="0"/>
    <n v="74"/>
    <s v="No"/>
    <s v="No"/>
    <n v="140435.81"/>
    <s v="PENSIONADOS EN SU PROPIO SISTEMA"/>
    <n v="74"/>
  </r>
  <r>
    <n v="69"/>
    <s v="HOMBRE"/>
    <n v="1866932.5"/>
    <s v="ASALARIADO"/>
    <s v="SECTOR PUBLICO"/>
    <s v="SI"/>
    <s v="NO"/>
    <x v="0"/>
    <n v="57"/>
    <s v="No"/>
    <s v="No"/>
    <n v="1866932.5"/>
    <s v="ASALARIADO"/>
    <n v="57"/>
  </r>
  <r>
    <n v="70"/>
    <s v="HOMBRE"/>
    <n v="299647"/>
    <s v="ASEGURADO VOLUNTARIO"/>
    <s v="SECTOR PRIVADO"/>
    <s v="SI"/>
    <s v="NO"/>
    <x v="0"/>
    <m/>
    <s v="No"/>
    <s v="No"/>
    <n v="299647"/>
    <s v="ASEGURADO VOLUNTARIO"/>
    <n v="0"/>
  </r>
  <r>
    <n v="71"/>
    <s v="MUJER"/>
    <n v="544163.5"/>
    <s v="ASALARIADO"/>
    <s v="SECTOR PRIVADO"/>
    <s v="SI"/>
    <s v="NO"/>
    <x v="0"/>
    <n v="24"/>
    <s v="No"/>
    <s v="No"/>
    <n v="544163.5"/>
    <s v="ASALARIADO"/>
    <n v="24"/>
  </r>
  <r>
    <n v="72"/>
    <s v="MUJER"/>
    <n v="2128928"/>
    <s v=""/>
    <s v="SECTOR PUBLICO"/>
    <s v="SI"/>
    <s v="NO"/>
    <x v="1"/>
    <n v="42"/>
    <s v="No"/>
    <s v="No"/>
    <n v="2128928"/>
    <s v="ASALARIADO"/>
    <n v="42"/>
  </r>
  <r>
    <n v="73"/>
    <s v="HOMBRE"/>
    <n v="278030"/>
    <s v="CONVENIOS ESPECIALES DE TRABAJADORES INDEPENDIENTES"/>
    <s v="SECTOR PRIVADO"/>
    <s v="SI"/>
    <s v="NO"/>
    <x v="0"/>
    <n v="57"/>
    <s v="No"/>
    <s v="No"/>
    <n v="278030"/>
    <s v="CONVENIOS ESPECIALES DE TRABAJADORES INDEPENDIENTES"/>
    <n v="57"/>
  </r>
  <r>
    <n v="74"/>
    <s v="MUJER"/>
    <n v="508972.79999999999"/>
    <s v="ASALARIADO"/>
    <s v="SECTOR PUBLICO"/>
    <s v="SI"/>
    <s v="NO"/>
    <x v="0"/>
    <n v="46"/>
    <s v="No"/>
    <s v="No"/>
    <n v="508972.79999999999"/>
    <s v="ASALARIADO"/>
    <n v="46"/>
  </r>
  <r>
    <n v="75"/>
    <s v="HOMBRE"/>
    <n v="476424.06"/>
    <s v="ASALARIADO"/>
    <s v="SECTOR PRIVADO"/>
    <s v="SI"/>
    <s v="NO"/>
    <x v="0"/>
    <n v="24"/>
    <s v="No"/>
    <s v="No"/>
    <n v="476424.06"/>
    <s v="ASALARIADO"/>
    <n v="24"/>
  </r>
  <r>
    <n v="76"/>
    <s v="MUJER"/>
    <n v="278035"/>
    <s v="TRABAJADOR INDEPENDIENTE"/>
    <s v="SECTOR PRIVADO"/>
    <s v="SI"/>
    <s v="NO"/>
    <x v="1"/>
    <n v="27"/>
    <s v="No"/>
    <s v="No"/>
    <n v="278035"/>
    <s v="TRABAJADOR INDEPENDIENTE"/>
    <n v="27"/>
  </r>
  <r>
    <n v="77"/>
    <s v="HOMBRE"/>
    <n v="297046"/>
    <s v="ASEGURADO VOLUNTARIO"/>
    <s v="SECTOR PRIVADO"/>
    <s v="NO"/>
    <s v="NO"/>
    <x v="1"/>
    <n v="29"/>
    <s v="No"/>
    <s v="No"/>
    <n v="297046"/>
    <s v="ASEGURADO VOLUNTARIO"/>
    <n v="29"/>
  </r>
  <r>
    <n v="78"/>
    <s v="MUJER"/>
    <n v="643859.19999999995"/>
    <s v="ASALARIADO"/>
    <s v="SECTOR PUBLICO"/>
    <s v="SI"/>
    <s v="NO"/>
    <x v="0"/>
    <n v="35"/>
    <s v="No"/>
    <s v="No"/>
    <n v="643859.19999999995"/>
    <s v="ASALARIADO"/>
    <n v="35"/>
  </r>
  <r>
    <n v="79"/>
    <s v="HOMBRE"/>
    <n v="364678.16"/>
    <s v="ASALARIADO"/>
    <s v="SECTOR PRIVADO"/>
    <s v="SI"/>
    <s v="NO"/>
    <x v="0"/>
    <n v="28"/>
    <s v="No"/>
    <s v="No"/>
    <n v="364678.16"/>
    <s v="ASALARIADO"/>
    <n v="28"/>
  </r>
  <r>
    <n v="80"/>
    <s v="MUJER"/>
    <n v="297046"/>
    <s v="ASEGURADO VOLUNTARIO"/>
    <s v="SECTOR PRIVADO"/>
    <s v="SI"/>
    <s v="NO"/>
    <x v="0"/>
    <n v="50"/>
    <s v="No"/>
    <s v="No"/>
    <n v="297046"/>
    <s v="ASEGURADO VOLUNTARIO"/>
    <n v="50"/>
  </r>
  <r>
    <n v="81"/>
    <s v="MUJER"/>
    <n v="909000"/>
    <s v="ASALARIADO"/>
    <s v="SECTOR PRIVADO"/>
    <s v="SI"/>
    <s v="NO"/>
    <x v="1"/>
    <n v="27"/>
    <s v="No"/>
    <s v="No"/>
    <n v="909000"/>
    <s v="ASALARIADO"/>
    <n v="27"/>
  </r>
  <r>
    <n v="82"/>
    <s v="MUJER"/>
    <n v="1769610.96"/>
    <s v="ASALARIADO"/>
    <s v="SECTOR PUBLICO"/>
    <s v="SI"/>
    <s v="NO"/>
    <x v="0"/>
    <n v="56"/>
    <s v="No"/>
    <s v="No"/>
    <n v="1769610.96"/>
    <s v="ASALARIADO"/>
    <n v="56"/>
  </r>
  <r>
    <n v="83"/>
    <s v="HOMBRE"/>
    <n v="415861"/>
    <s v="TRABAJADOR INDEPENDIENTE"/>
    <s v="SECTOR PRIVADO"/>
    <s v="SI"/>
    <s v="NO"/>
    <x v="1"/>
    <n v="34"/>
    <s v="No"/>
    <s v="No"/>
    <n v="415861"/>
    <s v="TRABAJADOR INDEPENDIENTE"/>
    <n v="34"/>
  </r>
  <r>
    <n v="84"/>
    <s v="MUJER"/>
    <n v="1404047"/>
    <s v="ASALARIADO"/>
    <s v="SECTOR PUBLICO"/>
    <s v="SI"/>
    <s v="NO"/>
    <x v="1"/>
    <n v="53"/>
    <s v="No"/>
    <s v="No"/>
    <n v="1404047"/>
    <s v="ASALARIADO"/>
    <n v="53"/>
  </r>
  <r>
    <n v="85"/>
    <s v="MUJER"/>
    <n v="457842.57"/>
    <s v="ASALARIADO"/>
    <s v="SECTOR PRIVADO"/>
    <s v="SI"/>
    <s v="NO"/>
    <x v="0"/>
    <n v="50"/>
    <s v="No"/>
    <s v="No"/>
    <n v="457842.57"/>
    <s v="ASALARIADO"/>
    <n v="50"/>
  </r>
  <r>
    <n v="86"/>
    <s v="MUJER"/>
    <n v="297046"/>
    <s v="ASEGURADO VOLUNTARIO"/>
    <s v="SECTOR PRIVADO"/>
    <s v="SI"/>
    <s v="NO"/>
    <x v="0"/>
    <n v="36"/>
    <s v="No"/>
    <s v="No"/>
    <n v="297046"/>
    <s v="ASEGURADO VOLUNTARIO"/>
    <n v="36"/>
  </r>
  <r>
    <n v="87"/>
    <s v="HOMBRE"/>
    <n v="347356.26"/>
    <s v="ASALARIADO"/>
    <s v="SECTOR PRIVADO"/>
    <s v="SI"/>
    <s v="NO"/>
    <x v="0"/>
    <n v="38"/>
    <s v="No"/>
    <s v="No"/>
    <n v="347356.26"/>
    <s v="ASALARIADO"/>
    <n v="38"/>
  </r>
  <r>
    <n v="88"/>
    <s v="MUJER"/>
    <n v="432031"/>
    <s v="ASALARIADO"/>
    <s v="SECTOR PUBLICO"/>
    <s v="SI"/>
    <s v="NO"/>
    <x v="1"/>
    <n v="31"/>
    <s v="No"/>
    <s v="No"/>
    <n v="432031"/>
    <s v="ASALARIADO"/>
    <n v="31"/>
  </r>
  <r>
    <n v="89"/>
    <s v="HOMBRE"/>
    <n v="419292"/>
    <s v="TRABAJADOR INDEPENDIENTE"/>
    <s v="SECTOR PRIVADO"/>
    <s v="SI"/>
    <s v="SI"/>
    <x v="0"/>
    <n v="36"/>
    <s v="No"/>
    <s v="No"/>
    <n v="419292"/>
    <s v="TRABAJADOR INDEPENDIENTE"/>
    <n v="36"/>
  </r>
  <r>
    <n v="90"/>
    <s v="MUJER"/>
    <n v="622035.81999999995"/>
    <s v="ASALARIADO"/>
    <s v="SECTOR PUBLICO"/>
    <s v="SI"/>
    <s v="NO"/>
    <x v="0"/>
    <n v="30"/>
    <s v="No"/>
    <s v="No"/>
    <n v="622035.81999999995"/>
    <s v="ASALARIADO"/>
    <n v="30"/>
  </r>
  <r>
    <n v="91"/>
    <s v="HOMBRE"/>
    <n v="483142.5"/>
    <s v="ASALARIADO"/>
    <s v="SECTOR PRIVADO"/>
    <s v="SI"/>
    <s v="NO"/>
    <x v="0"/>
    <n v="33"/>
    <s v="No"/>
    <s v="No"/>
    <n v="483142.5"/>
    <s v="ASALARIADO"/>
    <n v="33"/>
  </r>
  <r>
    <n v="92"/>
    <s v="HOMBRE"/>
    <n v="609320.69999999995"/>
    <s v="ASALARIADO"/>
    <s v="SECTOR PUBLICO"/>
    <s v="SI"/>
    <s v="NO"/>
    <x v="0"/>
    <n v="39"/>
    <s v="No"/>
    <s v="No"/>
    <n v="609320.69999999995"/>
    <s v="ASALARIADO"/>
    <n v="39"/>
  </r>
  <r>
    <n v="93"/>
    <s v="HOMBRE"/>
    <n v="982902.8"/>
    <s v="ASALARIADO"/>
    <s v="SECTOR PUBLICO"/>
    <s v="SI"/>
    <s v="NO"/>
    <x v="0"/>
    <n v="49"/>
    <s v="No"/>
    <s v="No"/>
    <n v="982902.8"/>
    <s v="ASALARIADO"/>
    <n v="49"/>
  </r>
  <r>
    <n v="94"/>
    <s v="MUJER"/>
    <n v="800002"/>
    <s v="ASALARIADO"/>
    <s v="SECTOR PRIVADO"/>
    <s v="SI"/>
    <s v="NO"/>
    <x v="0"/>
    <n v="30"/>
    <s v="No"/>
    <s v="No"/>
    <n v="800002"/>
    <s v="ASALARIADO"/>
    <n v="30"/>
  </r>
  <r>
    <n v="95"/>
    <s v="HOMBRE"/>
    <n v="938875"/>
    <s v="ASALARIADO"/>
    <s v="SECTOR PRIVADO"/>
    <s v="SI"/>
    <s v="NO"/>
    <x v="0"/>
    <n v="28"/>
    <s v="No"/>
    <s v="No"/>
    <n v="938875"/>
    <s v="ASALARIADO"/>
    <n v="28"/>
  </r>
  <r>
    <n v="96"/>
    <s v="MUJER"/>
    <n v="412625.63"/>
    <s v="ASALARIADO"/>
    <s v="SECTOR PRIVADO"/>
    <s v="SI"/>
    <s v="NO"/>
    <x v="0"/>
    <n v="26"/>
    <s v="No"/>
    <s v="No"/>
    <n v="412625.63"/>
    <s v="ASALARIADO"/>
    <n v="26"/>
  </r>
  <r>
    <n v="97"/>
    <s v="HOMBRE"/>
    <n v="234334"/>
    <s v="ASALARIADO"/>
    <s v="SECTOR PRIVADO"/>
    <s v="SI"/>
    <s v="NO"/>
    <x v="0"/>
    <n v="21"/>
    <s v="No"/>
    <s v="No"/>
    <n v="234334"/>
    <s v="ASALARIADO"/>
    <n v="21"/>
  </r>
  <r>
    <n v="98"/>
    <s v="MUJER"/>
    <n v="675720"/>
    <s v="ASALARIADO"/>
    <s v="SECTOR PUBLICO"/>
    <s v="SI"/>
    <s v="NO"/>
    <x v="0"/>
    <n v="36"/>
    <s v="No"/>
    <s v="No"/>
    <n v="675720"/>
    <s v="ASALARIADO"/>
    <n v="36"/>
  </r>
  <r>
    <n v="99"/>
    <s v="MUJER"/>
    <n v="283745.98"/>
    <s v="ASALARIADO"/>
    <s v="SECTOR PRIVADO"/>
    <s v="SI"/>
    <s v="NO"/>
    <x v="0"/>
    <n v="22"/>
    <s v="No"/>
    <s v="No"/>
    <n v="283745.98"/>
    <s v="ASALARIADO"/>
    <n v="22"/>
  </r>
  <r>
    <n v="100"/>
    <s v="MUJER"/>
    <n v="3729038.4"/>
    <s v="ASALARIADO"/>
    <s v="SECTOR PUBLICO"/>
    <s v="SI"/>
    <s v="NO"/>
    <x v="0"/>
    <n v="50"/>
    <s v="Atípico"/>
    <s v="No"/>
    <n v="3729038.4"/>
    <s v="ASALARIADO"/>
    <n v="50"/>
  </r>
  <r>
    <n v="101"/>
    <s v="MUJER"/>
    <n v="300000"/>
    <s v="ASALARIADO"/>
    <s v="SECTOR PRIVADO"/>
    <s v="SI"/>
    <s v="NO"/>
    <x v="0"/>
    <n v="33"/>
    <s v="No"/>
    <s v="No"/>
    <n v="300000"/>
    <s v="ASALARIADO"/>
    <n v="33"/>
  </r>
  <r>
    <n v="102"/>
    <s v="MUJER"/>
    <n v="377900"/>
    <s v="ASALARIADO"/>
    <s v="SECTOR PRIVADO"/>
    <s v="SI"/>
    <s v="NO"/>
    <x v="0"/>
    <n v="57"/>
    <s v="No"/>
    <s v="No"/>
    <n v="377900"/>
    <s v="ASALARIADO"/>
    <n v="57"/>
  </r>
  <r>
    <n v="103"/>
    <s v="HOMBRE"/>
    <n v="300018"/>
    <s v="ASEGURADO VOLUNTARIO"/>
    <s v="SECTOR PRIVADO"/>
    <s v="SI"/>
    <s v="NO"/>
    <x v="0"/>
    <n v="63"/>
    <s v="No"/>
    <s v="No"/>
    <n v="300018"/>
    <s v="ASEGURADO VOLUNTARIO"/>
    <n v="63"/>
  </r>
  <r>
    <n v="104"/>
    <s v="MUJER"/>
    <n v="306643.32"/>
    <s v="ASALARIADO"/>
    <s v="SECTOR PRIVADO"/>
    <s v="SI"/>
    <s v="NO"/>
    <x v="0"/>
    <n v="30"/>
    <s v="No"/>
    <s v="No"/>
    <n v="306643.32"/>
    <s v="ASALARIADO"/>
    <n v="30"/>
  </r>
  <r>
    <n v="105"/>
    <s v="HOMBRE"/>
    <n v="462759"/>
    <s v="ASALARIADO"/>
    <s v="SECTOR PRIVADO"/>
    <s v="SI"/>
    <s v="NO"/>
    <x v="0"/>
    <n v="35"/>
    <s v="No"/>
    <s v="No"/>
    <n v="462759"/>
    <s v="ASALARIADO"/>
    <n v="35"/>
  </r>
  <r>
    <n v="106"/>
    <s v="MUJER"/>
    <n v="1411236"/>
    <s v="ASALARIADO"/>
    <s v="SECTOR PUBLICO"/>
    <s v="SI"/>
    <s v="NO"/>
    <x v="0"/>
    <n v="30"/>
    <s v="No"/>
    <s v="No"/>
    <n v="1411236"/>
    <s v="ASALARIADO"/>
    <n v="30"/>
  </r>
  <r>
    <n v="107"/>
    <s v="HOMBRE"/>
    <n v="310124"/>
    <s v="ASEGURADO VOLUNTARIO"/>
    <s v="SECTOR PRIVADO"/>
    <s v="SI"/>
    <s v="NO"/>
    <x v="0"/>
    <n v="51"/>
    <s v="No"/>
    <s v="No"/>
    <n v="310124"/>
    <s v="ASEGURADO VOLUNTARIO"/>
    <n v="51"/>
  </r>
  <r>
    <n v="108"/>
    <s v="HOMBRE"/>
    <n v="505145"/>
    <s v="TRABAJADOR INDEPENDIENTE"/>
    <s v="SECTOR PRIVADO"/>
    <s v="SI"/>
    <s v="SI"/>
    <x v="1"/>
    <n v="30"/>
    <s v="No"/>
    <s v="No"/>
    <n v="505145"/>
    <s v="TRABAJADOR INDEPENDIENTE"/>
    <n v="30"/>
  </r>
  <r>
    <n v="109"/>
    <s v="HOMBRE"/>
    <n v="386161"/>
    <s v="TRABAJADOR INDEPENDIENTE"/>
    <s v="SECTOR PRIVADO"/>
    <s v="SI"/>
    <s v="NO"/>
    <x v="1"/>
    <n v="44"/>
    <s v="No"/>
    <s v="No"/>
    <n v="386161"/>
    <s v="TRABAJADOR INDEPENDIENTE"/>
    <n v="44"/>
  </r>
  <r>
    <n v="110"/>
    <s v="MUJER"/>
    <n v="297973.5"/>
    <s v="ASALARIADO"/>
    <s v="SECTOR PUBLICO"/>
    <s v="SI"/>
    <s v="NO"/>
    <x v="0"/>
    <n v="43"/>
    <s v="No"/>
    <s v="No"/>
    <n v="297973.5"/>
    <s v="ASALARIADO"/>
    <n v="43"/>
  </r>
  <r>
    <n v="111"/>
    <s v="MUJER"/>
    <n v="338049.9"/>
    <s v="ASALARIADO"/>
    <s v="SECTOR PRIVADO"/>
    <s v="SI"/>
    <s v="NO"/>
    <x v="0"/>
    <n v="43"/>
    <s v="No"/>
    <s v="No"/>
    <n v="338049.9"/>
    <s v="ASALARIADO"/>
    <n v="43"/>
  </r>
  <r>
    <n v="112"/>
    <s v="MUJER"/>
    <n v="298155"/>
    <s v="ASEGURADO VOLUNTARIO"/>
    <s v="SECTOR PRIVADO"/>
    <s v="SI"/>
    <s v="NO"/>
    <x v="0"/>
    <n v="47"/>
    <s v="No"/>
    <s v="No"/>
    <n v="298155"/>
    <s v="ASEGURADO VOLUNTARIO"/>
    <n v="47"/>
  </r>
  <r>
    <n v="113"/>
    <s v="MUJER"/>
    <n v="278030.99"/>
    <s v="CONVENIOS ESPECIALES DE TRABAJADORES INDEPENDIENTES"/>
    <s v="SECTOR PRIVADO"/>
    <s v="SI"/>
    <s v="NO"/>
    <x v="0"/>
    <n v="30"/>
    <s v="No"/>
    <s v="No"/>
    <n v="278030.99"/>
    <s v="CONVENIOS ESPECIALES DE TRABAJADORES INDEPENDIENTES"/>
    <n v="30"/>
  </r>
  <r>
    <n v="114"/>
    <s v="MUJER"/>
    <n v="382026.4"/>
    <s v="ASALARIADO"/>
    <s v="SECTOR PRIVADO"/>
    <s v="SI"/>
    <s v="NO"/>
    <x v="0"/>
    <n v="44"/>
    <s v="No"/>
    <s v="No"/>
    <n v="382026.4"/>
    <s v="ASALARIADO"/>
    <n v="44"/>
  </r>
  <r>
    <n v="115"/>
    <s v="MUJER"/>
    <n v="239485.57"/>
    <s v="ASALARIADO"/>
    <s v="SECTOR PRIVADO"/>
    <s v="SI"/>
    <s v="NO"/>
    <x v="0"/>
    <n v="21"/>
    <s v="No"/>
    <s v="No"/>
    <n v="239485.57"/>
    <s v="ASALARIADO"/>
    <n v="21"/>
  </r>
  <r>
    <n v="116"/>
    <s v="HOMBRE"/>
    <n v="672873.47"/>
    <s v="ASALARIADO"/>
    <s v="SECTOR PRIVADO"/>
    <s v="SI"/>
    <s v="SI"/>
    <x v="0"/>
    <n v="32"/>
    <s v="No"/>
    <s v="No"/>
    <n v="672873.47"/>
    <s v="ASALARIADO"/>
    <n v="32"/>
  </r>
  <r>
    <n v="117"/>
    <s v="MUJER"/>
    <n v="995442"/>
    <s v="ASALARIADO"/>
    <s v="SECTOR PRIVADO"/>
    <s v="SI"/>
    <s v="SI"/>
    <x v="1"/>
    <n v="52"/>
    <s v="No"/>
    <s v="No"/>
    <n v="995442"/>
    <s v="ASALARIADO"/>
    <n v="52"/>
  </r>
  <r>
    <n v="118"/>
    <s v="HOMBRE"/>
    <n v="659864.57999999996"/>
    <s v="ASALARIADO"/>
    <s v="SECTOR PRIVADO"/>
    <s v="SI"/>
    <s v="NO"/>
    <x v="0"/>
    <n v="27"/>
    <s v="No"/>
    <s v="No"/>
    <n v="659864.57999999996"/>
    <s v="ASALARIADO"/>
    <n v="27"/>
  </r>
  <r>
    <n v="119"/>
    <s v="HOMBRE"/>
    <n v="681758.7"/>
    <s v="ASALARIADO"/>
    <s v="SECTOR PRIVADO"/>
    <s v="SI"/>
    <s v="NO"/>
    <x v="0"/>
    <n v="30"/>
    <s v="No"/>
    <s v="No"/>
    <n v="681758.7"/>
    <s v="ASALARIADO"/>
    <n v="30"/>
  </r>
  <r>
    <n v="120"/>
    <s v="MUJER"/>
    <n v="297046"/>
    <s v="ASEGURADO VOLUNTARIO"/>
    <s v="SECTOR PRIVADO"/>
    <s v="SI"/>
    <s v="SI"/>
    <x v="1"/>
    <n v="37"/>
    <s v="No"/>
    <s v="No"/>
    <n v="297046"/>
    <s v="ASEGURADO VOLUNTARIO"/>
    <n v="37"/>
  </r>
  <r>
    <n v="121"/>
    <s v="MUJER"/>
    <n v="149929.63"/>
    <s v="ASALARIADO"/>
    <s v="SECTOR PRIVADO"/>
    <s v="SI"/>
    <s v="SI"/>
    <x v="0"/>
    <n v="28"/>
    <s v="No"/>
    <s v="No"/>
    <n v="149929.63"/>
    <s v="ASALARIADO"/>
    <n v="28"/>
  </r>
  <r>
    <n v="122"/>
    <s v="MUJER"/>
    <n v="297514"/>
    <s v="ASEGURADO VOLUNTARIO"/>
    <s v="SECTOR PRIVADO"/>
    <s v="SI"/>
    <s v="NO"/>
    <x v="0"/>
    <n v="45"/>
    <s v="No"/>
    <s v="No"/>
    <n v="297514"/>
    <s v="ASEGURADO VOLUNTARIO"/>
    <n v="45"/>
  </r>
  <r>
    <n v="123"/>
    <s v="MUJER"/>
    <n v="297062"/>
    <s v="ASEGURADO VOLUNTARIO"/>
    <s v="SECTOR PRIVADO"/>
    <s v="SI"/>
    <s v="NO"/>
    <x v="0"/>
    <n v="40"/>
    <s v="No"/>
    <s v="No"/>
    <n v="297062"/>
    <s v="ASEGURADO VOLUNTARIO"/>
    <n v="40"/>
  </r>
  <r>
    <n v="124"/>
    <s v="HOMBRE"/>
    <n v="1179097"/>
    <s v="ASALARIADO"/>
    <s v="SECTOR PRIVADO"/>
    <s v="SI"/>
    <s v="NO"/>
    <x v="0"/>
    <n v="41"/>
    <s v="No"/>
    <s v="No"/>
    <n v="1179097"/>
    <s v="ASALARIADO"/>
    <n v="41"/>
  </r>
  <r>
    <n v="125"/>
    <s v="HOMBRE"/>
    <n v="300018"/>
    <s v="ASEGURADO VOLUNTARIO"/>
    <s v="SECTOR PRIVADO"/>
    <s v="SI"/>
    <s v="NO"/>
    <x v="0"/>
    <n v="82"/>
    <s v="No"/>
    <s v="No"/>
    <n v="300018"/>
    <s v="ASEGURADO VOLUNTARIO"/>
    <n v="82"/>
  </r>
  <r>
    <n v="126"/>
    <s v="MUJER"/>
    <n v="366996.25"/>
    <s v="ASALARIADO"/>
    <s v="SECTOR PRIVADO"/>
    <s v="SI"/>
    <s v="NO"/>
    <x v="0"/>
    <n v="44"/>
    <s v="No"/>
    <s v="No"/>
    <n v="366996.25"/>
    <s v="ASALARIADO"/>
    <n v="44"/>
  </r>
  <r>
    <n v="127"/>
    <s v="MUJER"/>
    <n v="976712.18"/>
    <s v="ASALARIADO"/>
    <s v="SECTOR PRIVADO"/>
    <s v="SI"/>
    <s v="NO"/>
    <x v="0"/>
    <n v="32"/>
    <s v="No"/>
    <s v="No"/>
    <n v="976712.18"/>
    <s v="ASALARIADO"/>
    <n v="32"/>
  </r>
  <r>
    <n v="128"/>
    <s v="MUJER"/>
    <n v="212500"/>
    <s v="ASALARIADO"/>
    <s v="SECTOR PRIVADO"/>
    <s v="SI"/>
    <s v="SI"/>
    <x v="0"/>
    <n v="45"/>
    <s v="No"/>
    <s v="No"/>
    <n v="212500"/>
    <s v="ASALARIADO"/>
    <n v="45"/>
  </r>
  <r>
    <n v="129"/>
    <s v="HOMBRE"/>
    <n v="300018"/>
    <s v="TRABAJADOR INDEPENDIENTE"/>
    <s v="SECTOR PRIVADO"/>
    <s v="SI"/>
    <s v="NO"/>
    <x v="0"/>
    <n v="58"/>
    <s v="No"/>
    <s v="No"/>
    <n v="300018"/>
    <s v="TRABAJADOR INDEPENDIENTE"/>
    <n v="58"/>
  </r>
  <r>
    <n v="130"/>
    <s v="HOMBRE"/>
    <n v="489327"/>
    <s v="ASALARIADO"/>
    <s v="SECTOR PUBLICO"/>
    <s v="SI"/>
    <s v="NO"/>
    <x v="0"/>
    <n v="33"/>
    <s v="No"/>
    <s v="No"/>
    <n v="489327"/>
    <s v="ASALARIADO"/>
    <n v="33"/>
  </r>
  <r>
    <n v="131"/>
    <s v="MUJER"/>
    <n v="299647"/>
    <s v="ASEGURADO VOLUNTARIO"/>
    <s v="SECTOR PRIVADO"/>
    <s v="SI"/>
    <s v="NO"/>
    <x v="0"/>
    <n v="50"/>
    <s v="No"/>
    <s v="No"/>
    <n v="299647"/>
    <s v="ASEGURADO VOLUNTARIO"/>
    <n v="50"/>
  </r>
  <r>
    <n v="132"/>
    <s v="HOMBRE"/>
    <n v="1093666.56"/>
    <s v="ASALARIADO"/>
    <s v="SECTOR PRIVADO"/>
    <s v="SI"/>
    <s v="NO"/>
    <x v="1"/>
    <n v="55"/>
    <s v="No"/>
    <s v="No"/>
    <n v="1093666.56"/>
    <s v="ASALARIADO"/>
    <n v="55"/>
  </r>
  <r>
    <n v="133"/>
    <s v="HOMBRE"/>
    <n v="677626.04"/>
    <s v="ASALARIADO"/>
    <s v="SECTOR PRIVADO"/>
    <s v="SI"/>
    <s v="NO"/>
    <x v="0"/>
    <n v="57"/>
    <s v="No"/>
    <s v="No"/>
    <n v="677626.04"/>
    <s v="ASALARIADO"/>
    <n v="57"/>
  </r>
  <r>
    <n v="134"/>
    <s v="HOMBRE"/>
    <n v="462063.22"/>
    <s v="ASALARIADO"/>
    <s v="SECTOR PRIVADO"/>
    <s v="SI"/>
    <s v="NO"/>
    <x v="0"/>
    <n v="54"/>
    <s v="No"/>
    <s v="No"/>
    <n v="462063.22"/>
    <s v="ASALARIADO"/>
    <n v="54"/>
  </r>
  <r>
    <n v="135"/>
    <s v="HOMBRE"/>
    <n v="966790.5"/>
    <s v="ASALARIADO"/>
    <s v="SECTOR PUBLICO"/>
    <s v="SI"/>
    <s v="NO"/>
    <x v="0"/>
    <n v="43"/>
    <s v="No"/>
    <s v="No"/>
    <n v="966790.5"/>
    <s v="ASALARIADO"/>
    <n v="43"/>
  </r>
  <r>
    <n v="136"/>
    <s v="HOMBRE"/>
    <n v="318242.84000000003"/>
    <s v="ASALARIADO"/>
    <s v="SECTOR PUBLICO"/>
    <s v="SI"/>
    <s v="NO"/>
    <x v="0"/>
    <n v="59"/>
    <s v="No"/>
    <s v="No"/>
    <n v="318242.84000000003"/>
    <s v="ASALARIADO"/>
    <n v="59"/>
  </r>
  <r>
    <n v="137"/>
    <s v="HOMBRE"/>
    <n v="1411134.97"/>
    <s v="ASALARIADO"/>
    <s v="SECTOR PRIVADO"/>
    <s v="SI"/>
    <s v="NO"/>
    <x v="0"/>
    <n v="31"/>
    <s v="No"/>
    <s v="No"/>
    <n v="1411134.97"/>
    <s v="ASALARIADO"/>
    <n v="31"/>
  </r>
  <r>
    <n v="138"/>
    <s v="MUJER"/>
    <n v="402904"/>
    <s v="CONVENIOS ESPECIALES DE ASEGURADOS VOLUNTARIOS"/>
    <s v="SECTOR PRIVADO"/>
    <s v="SI"/>
    <s v="SI"/>
    <x v="0"/>
    <n v="24"/>
    <s v="No"/>
    <s v="No"/>
    <n v="402904"/>
    <s v="CONVENIOS ESPECIALES DE ASEGURADOS VOLUNTARIOS"/>
    <n v="24"/>
  </r>
  <r>
    <n v="139"/>
    <s v="HOMBRE"/>
    <n v="356903.88"/>
    <s v="ASALARIADO"/>
    <s v="SECTOR PRIVADO"/>
    <s v="SI"/>
    <s v="NO"/>
    <x v="0"/>
    <n v="43"/>
    <s v="No"/>
    <s v="No"/>
    <n v="356903.88"/>
    <s v="ASALARIADO"/>
    <n v="43"/>
  </r>
  <r>
    <n v="140"/>
    <s v="HOMBRE"/>
    <n v="278035"/>
    <s v="ASEGURADO VOLUNTARIO"/>
    <s v="SECTOR PRIVADO"/>
    <s v="SI"/>
    <s v="NO"/>
    <x v="0"/>
    <n v="41"/>
    <s v="No"/>
    <s v="No"/>
    <n v="278035"/>
    <s v="ASEGURADO VOLUNTARIO"/>
    <n v="41"/>
  </r>
  <r>
    <n v="141"/>
    <s v="MUJER"/>
    <n v="297046"/>
    <s v="TRABAJADOR INDEPENDIENTE"/>
    <s v="SECTOR PRIVADO"/>
    <s v="SI"/>
    <s v="NO"/>
    <x v="0"/>
    <n v="65"/>
    <s v="No"/>
    <s v="No"/>
    <n v="297046"/>
    <s v="TRABAJADOR INDEPENDIENTE"/>
    <n v="65"/>
  </r>
  <r>
    <n v="142"/>
    <s v="MUJER"/>
    <n v="400000"/>
    <s v="ASALARIADO"/>
    <s v="SECTOR PRIVADO"/>
    <s v="SI"/>
    <s v="NO"/>
    <x v="0"/>
    <n v="46"/>
    <s v="No"/>
    <s v="No"/>
    <n v="400000"/>
    <s v="ASALARIADO"/>
    <n v="46"/>
  </r>
  <r>
    <n v="143"/>
    <s v="MUJER"/>
    <n v="497114.36"/>
    <s v="ASALARIADO"/>
    <s v="SECTOR PUBLICO"/>
    <s v="SI"/>
    <s v="NO"/>
    <x v="0"/>
    <n v="28"/>
    <s v="No"/>
    <s v="No"/>
    <n v="497114.36"/>
    <s v="ASALARIADO"/>
    <n v="28"/>
  </r>
  <r>
    <n v="144"/>
    <s v="HOMBRE"/>
    <n v="270074"/>
    <s v="ASALARIADO"/>
    <s v="SECTOR PRIVADO"/>
    <s v="SI"/>
    <s v="NO"/>
    <x v="1"/>
    <n v="60"/>
    <s v="No"/>
    <s v="No"/>
    <n v="270074"/>
    <s v="ASALARIADO"/>
    <n v="60"/>
  </r>
  <r>
    <n v="145"/>
    <s v="HOMBRE"/>
    <n v="680668.64"/>
    <s v="ASALARIADO"/>
    <s v="SECTOR PRIVADO"/>
    <s v="SI"/>
    <s v="NO"/>
    <x v="0"/>
    <n v="37"/>
    <s v="No"/>
    <s v="No"/>
    <n v="680668.64"/>
    <s v="ASALARIADO"/>
    <n v="37"/>
  </r>
  <r>
    <n v="146"/>
    <s v="MUJER"/>
    <n v="148500"/>
    <s v="ASALARIADO"/>
    <s v="SECTOR PRIVADO"/>
    <s v="SI"/>
    <s v="NO"/>
    <x v="0"/>
    <n v="50"/>
    <s v="No"/>
    <s v="No"/>
    <n v="148500"/>
    <s v="ASALARIADO"/>
    <n v="50"/>
  </r>
  <r>
    <n v="147"/>
    <s v="MUJER"/>
    <n v="372323"/>
    <s v="ASALARIADO"/>
    <s v="SECTOR PUBLICO"/>
    <s v="SI"/>
    <s v="NO"/>
    <x v="0"/>
    <n v="29"/>
    <s v="No"/>
    <s v="No"/>
    <n v="372323"/>
    <s v="ASALARIADO"/>
    <n v="29"/>
  </r>
  <r>
    <n v="148"/>
    <s v="MUJER"/>
    <n v="1069289.8"/>
    <s v="PENSIONADOS EN SU PROPIO SISTEMA"/>
    <s v="SECTOR PUBLICO"/>
    <s v="SI"/>
    <s v="NO"/>
    <x v="0"/>
    <n v="86"/>
    <s v="No"/>
    <s v="No"/>
    <n v="1069289.8"/>
    <s v="PENSIONADOS EN SU PROPIO SISTEMA"/>
    <n v="86"/>
  </r>
  <r>
    <n v="149"/>
    <s v="MUJER"/>
    <n v="258000"/>
    <s v="ASALARIADO"/>
    <s v="SECTOR PRIVADO"/>
    <s v="SI"/>
    <s v="NO"/>
    <x v="0"/>
    <n v="30"/>
    <s v="No"/>
    <s v="No"/>
    <n v="258000"/>
    <s v="ASALARIADO"/>
    <n v="30"/>
  </r>
  <r>
    <n v="150"/>
    <s v="MUJER"/>
    <n v="304345"/>
    <s v="ASEGURADO VOLUNTARIO"/>
    <s v="SECTOR PRIVADO"/>
    <s v="SI"/>
    <s v="NO"/>
    <x v="0"/>
    <n v="50"/>
    <s v="No"/>
    <s v="No"/>
    <n v="304345"/>
    <s v="ASEGURADO VOLUNTARIO"/>
    <n v="50"/>
  </r>
  <r>
    <n v="151"/>
    <s v="MUJER"/>
    <n v="299647"/>
    <s v=""/>
    <s v="SECTOR PRIVADO"/>
    <s v="SI"/>
    <s v="NO"/>
    <x v="0"/>
    <n v="40"/>
    <s v="No"/>
    <s v="No"/>
    <n v="299647"/>
    <s v="ASALARIADO"/>
    <n v="40"/>
  </r>
  <r>
    <n v="152"/>
    <s v="HOMBRE"/>
    <n v="253472"/>
    <s v="ASALARIADO"/>
    <s v="SECTOR PRIVADO"/>
    <s v="SI"/>
    <s v="SI"/>
    <x v="0"/>
    <n v="21"/>
    <s v="No"/>
    <s v="No"/>
    <n v="253472"/>
    <s v="ASALARIADO"/>
    <n v="21"/>
  </r>
  <r>
    <n v="153"/>
    <s v="HOMBRE"/>
    <n v="851079"/>
    <s v="ASALARIADO"/>
    <s v="SECTOR PRIVADO"/>
    <s v="SI"/>
    <s v="NO"/>
    <x v="0"/>
    <n v="58"/>
    <s v="No"/>
    <s v="No"/>
    <n v="851079"/>
    <s v="ASALARIADO"/>
    <n v="58"/>
  </r>
  <r>
    <n v="154"/>
    <s v="MUJER"/>
    <n v="353911.5"/>
    <s v="ASALARIADO"/>
    <s v="SECTOR PUBLICO"/>
    <s v="SI"/>
    <s v="NO"/>
    <x v="0"/>
    <n v="41"/>
    <s v="No"/>
    <s v="No"/>
    <n v="353911.5"/>
    <s v="ASALARIADO"/>
    <n v="41"/>
  </r>
  <r>
    <n v="155"/>
    <s v="MUJER"/>
    <n v="513465"/>
    <s v="ASALARIADO"/>
    <s v="SECTOR PRIVADO"/>
    <s v="SI"/>
    <s v="NO"/>
    <x v="0"/>
    <n v="49"/>
    <s v="No"/>
    <s v="No"/>
    <n v="513465"/>
    <s v="ASALARIADO"/>
    <n v="49"/>
  </r>
  <r>
    <n v="156"/>
    <s v="HOMBRE"/>
    <n v="300018"/>
    <s v="ASEGURADO VOLUNTARIO"/>
    <s v="SECTOR PRIVADO"/>
    <s v="SI"/>
    <s v="NO"/>
    <x v="0"/>
    <n v="57"/>
    <s v="No"/>
    <s v="No"/>
    <n v="300018"/>
    <s v="ASEGURADO VOLUNTARIO"/>
    <n v="57"/>
  </r>
  <r>
    <n v="157"/>
    <s v="HOMBRE"/>
    <n v="659491.07999999996"/>
    <s v="ASALARIADO"/>
    <s v="SECTOR PRIVADO"/>
    <s v="SI"/>
    <s v="NO"/>
    <x v="0"/>
    <n v="27"/>
    <s v="No"/>
    <s v="No"/>
    <n v="659491.07999999996"/>
    <s v="ASALARIADO"/>
    <n v="27"/>
  </r>
  <r>
    <n v="158"/>
    <s v="HOMBRE"/>
    <n v="356000"/>
    <s v="ASALARIADO"/>
    <s v="SECTOR PRIVADO"/>
    <s v="SI"/>
    <s v="NO"/>
    <x v="1"/>
    <n v="56"/>
    <s v="No"/>
    <s v="No"/>
    <n v="356000"/>
    <s v="ASALARIADO"/>
    <n v="56"/>
  </r>
  <r>
    <n v="159"/>
    <s v="HOMBRE"/>
    <n v="315941"/>
    <s v="ASALARIADO"/>
    <s v="SECTOR PRIVADO"/>
    <s v="SI"/>
    <s v="SI"/>
    <x v="0"/>
    <n v="52"/>
    <s v="No"/>
    <s v="No"/>
    <n v="315941"/>
    <s v="ASALARIADO"/>
    <n v="52"/>
  </r>
  <r>
    <n v="160"/>
    <s v="HOMBRE"/>
    <n v="427506.38"/>
    <s v="CONVENIOS ESPECIALES DE TRABAJADORES INDEPENDIENTES"/>
    <s v="SECTOR PRIVADO"/>
    <s v="SI"/>
    <s v="NO"/>
    <x v="0"/>
    <n v="28"/>
    <s v="No"/>
    <s v="No"/>
    <n v="427506.38"/>
    <s v="CONVENIOS ESPECIALES DE TRABAJADORES INDEPENDIENTES"/>
    <n v="28"/>
  </r>
  <r>
    <n v="161"/>
    <s v="HOMBRE"/>
    <n v="299441"/>
    <s v="TRABAJADOR INDEPENDIENTE"/>
    <s v="SECTOR PRIVADO"/>
    <s v="SI"/>
    <s v="NO"/>
    <x v="0"/>
    <n v="54"/>
    <s v="No"/>
    <s v="No"/>
    <n v="299441"/>
    <s v="TRABAJADOR INDEPENDIENTE"/>
    <n v="54"/>
  </r>
  <r>
    <n v="162"/>
    <s v="HOMBRE"/>
    <n v="360458"/>
    <s v="ASALARIADO"/>
    <s v="SECTOR PUBLICO"/>
    <s v="SI"/>
    <s v="NO"/>
    <x v="0"/>
    <n v="30"/>
    <s v="No"/>
    <s v="No"/>
    <n v="360458"/>
    <s v="ASALARIADO"/>
    <n v="30"/>
  </r>
  <r>
    <n v="163"/>
    <s v="HOMBRE"/>
    <n v="297050"/>
    <s v="TRABAJADOR INDEPENDIENTE"/>
    <s v="SECTOR PRIVADO"/>
    <s v="SI"/>
    <s v="NO"/>
    <x v="0"/>
    <n v="46"/>
    <s v="No"/>
    <s v="No"/>
    <n v="297050"/>
    <s v="TRABAJADOR INDEPENDIENTE"/>
    <n v="46"/>
  </r>
  <r>
    <n v="164"/>
    <s v="HOMBRE"/>
    <n v="338659.6"/>
    <s v="ASALARIADO"/>
    <s v="SECTOR PRIVADO"/>
    <s v="SI"/>
    <s v="SI"/>
    <x v="0"/>
    <n v="33"/>
    <s v="No"/>
    <s v="No"/>
    <n v="338659.6"/>
    <s v="ASALARIADO"/>
    <n v="33"/>
  </r>
  <r>
    <n v="165"/>
    <s v="HOMBRE"/>
    <n v="4605901.54"/>
    <s v="ASALARIADO"/>
    <s v="SECTOR PUBLICO"/>
    <s v="SI"/>
    <s v="NO"/>
    <x v="0"/>
    <n v="68"/>
    <s v="Atípico"/>
    <s v="No"/>
    <n v="4605901.54"/>
    <s v="ASALARIADO"/>
    <n v="68"/>
  </r>
  <r>
    <n v="166"/>
    <s v="HOMBRE"/>
    <n v="299647"/>
    <s v="ASEGURADO VOLUNTARIO"/>
    <s v="SECTOR PRIVADO"/>
    <s v="SI"/>
    <s v="NO"/>
    <x v="0"/>
    <n v="68"/>
    <s v="No"/>
    <s v="No"/>
    <n v="299647"/>
    <s v="ASEGURADO VOLUNTARIO"/>
    <n v="68"/>
  </r>
  <r>
    <n v="167"/>
    <s v="MUJER"/>
    <n v="111053"/>
    <s v="ASALARIADO"/>
    <s v="SECTOR PRIVADO"/>
    <s v="SI"/>
    <s v="NO"/>
    <x v="0"/>
    <n v="54"/>
    <s v="No"/>
    <s v="No"/>
    <n v="111053"/>
    <s v="ASALARIADO"/>
    <n v="54"/>
  </r>
  <r>
    <n v="168"/>
    <s v="HOMBRE"/>
    <n v="371304"/>
    <s v="TRABAJADOR INDEPENDIENTE"/>
    <s v="SECTOR PRIVADO"/>
    <s v="SI"/>
    <s v="NO"/>
    <x v="1"/>
    <n v="46"/>
    <s v="No"/>
    <s v="No"/>
    <n v="371304"/>
    <s v="TRABAJADOR INDEPENDIENTE"/>
    <n v="46"/>
  </r>
  <r>
    <n v="169"/>
    <s v="MUJER"/>
    <n v="672365.54"/>
    <s v="ASALARIADO"/>
    <s v="SECTOR PRIVADO"/>
    <s v="SI"/>
    <s v="NO"/>
    <x v="0"/>
    <n v="38"/>
    <s v="No"/>
    <s v="No"/>
    <n v="672365.54"/>
    <s v="ASALARIADO"/>
    <n v="38"/>
  </r>
  <r>
    <n v="170"/>
    <s v="HOMBRE"/>
    <n v="475269"/>
    <s v="TRABAJADOR INDEPENDIENTE"/>
    <s v="SECTOR PRIVADO"/>
    <s v="SI"/>
    <s v="NO"/>
    <x v="1"/>
    <n v="63"/>
    <s v="No"/>
    <s v="No"/>
    <n v="475269"/>
    <s v="TRABAJADOR INDEPENDIENTE"/>
    <n v="63"/>
  </r>
  <r>
    <n v="171"/>
    <s v="HOMBRE"/>
    <n v="360420"/>
    <s v="TRABAJADOR INDEPENDIENTE"/>
    <s v="SECTOR PRIVADO"/>
    <s v="SI"/>
    <s v="NO"/>
    <x v="1"/>
    <n v="33"/>
    <s v="No"/>
    <s v="No"/>
    <n v="360420"/>
    <s v="TRABAJADOR INDEPENDIENTE"/>
    <n v="33"/>
  </r>
  <r>
    <n v="172"/>
    <s v="HOMBRE"/>
    <n v="278030"/>
    <s v="CONVENIOS ESPECIALES DE TRABAJADORES INDEPENDIENTES"/>
    <s v="SECTOR PRIVADO"/>
    <s v="SI"/>
    <s v="NO"/>
    <x v="0"/>
    <n v="48"/>
    <s v="No"/>
    <s v="No"/>
    <n v="278030"/>
    <s v="CONVENIOS ESPECIALES DE TRABAJADORES INDEPENDIENTES"/>
    <n v="48"/>
  </r>
  <r>
    <n v="173"/>
    <s v="HOMBRE"/>
    <n v="472546.14"/>
    <s v="ASALARIADO"/>
    <s v="SECTOR PRIVADO"/>
    <s v="SI"/>
    <s v="NO"/>
    <x v="0"/>
    <n v="28"/>
    <s v="No"/>
    <s v="No"/>
    <n v="472546.14"/>
    <s v="ASALARIADO"/>
    <n v="28"/>
  </r>
  <r>
    <n v="174"/>
    <s v="HOMBRE"/>
    <n v="11102.62"/>
    <s v="ASALARIADO"/>
    <s v="SECTOR PRIVADO"/>
    <s v="SI"/>
    <s v="NO"/>
    <x v="0"/>
    <n v="23"/>
    <s v="No"/>
    <s v="No"/>
    <n v="11102.62"/>
    <s v="ASALARIADO"/>
    <n v="23"/>
  </r>
  <r>
    <n v="175"/>
    <s v="MUJER"/>
    <n v="444259.2"/>
    <s v="ASALARIADO"/>
    <s v="SECTOR PRIVADO"/>
    <s v="SI"/>
    <s v="NO"/>
    <x v="0"/>
    <n v="28"/>
    <s v="No"/>
    <s v="No"/>
    <n v="444259.2"/>
    <s v="ASALARIADO"/>
    <n v="28"/>
  </r>
  <r>
    <n v="176"/>
    <s v="HOMBRE"/>
    <n v="793801.12"/>
    <s v="ASALARIADO"/>
    <s v="SECTOR PRIVADO"/>
    <s v="SI"/>
    <s v="SI"/>
    <x v="0"/>
    <n v="36"/>
    <s v="No"/>
    <s v="No"/>
    <n v="793801.12"/>
    <s v="ASALARIADO"/>
    <n v="36"/>
  </r>
  <r>
    <n v="177"/>
    <s v="MUJER"/>
    <n v="504963.25"/>
    <s v="ASALARIADO"/>
    <s v="SECTOR PRIVADO"/>
    <s v="SI"/>
    <s v="NO"/>
    <x v="0"/>
    <n v="44"/>
    <s v="No"/>
    <s v="No"/>
    <n v="504963.25"/>
    <s v="ASALARIADO"/>
    <n v="44"/>
  </r>
  <r>
    <n v="178"/>
    <s v="HOMBRE"/>
    <n v="345802.5"/>
    <s v="ASALARIADO"/>
    <s v="SECTOR PRIVADO"/>
    <s v="SI"/>
    <s v="NO"/>
    <x v="0"/>
    <n v="52"/>
    <s v="No"/>
    <s v="No"/>
    <n v="345802.5"/>
    <s v="ASALARIADO"/>
    <n v="52"/>
  </r>
  <r>
    <n v="179"/>
    <s v="HOMBRE"/>
    <n v="413497"/>
    <s v="TRABAJADOR INDEPENDIENTE"/>
    <s v="SECTOR PRIVADO"/>
    <s v="SI"/>
    <s v="NO"/>
    <x v="1"/>
    <n v="54"/>
    <s v="No"/>
    <s v="No"/>
    <n v="413497"/>
    <s v="TRABAJADOR INDEPENDIENTE"/>
    <n v="54"/>
  </r>
  <r>
    <n v="180"/>
    <s v="HOMBRE"/>
    <n v="683560"/>
    <s v="ASALARIADO"/>
    <s v="SECTOR PUBLICO"/>
    <s v="SI"/>
    <s v="NO"/>
    <x v="0"/>
    <n v="61"/>
    <s v="No"/>
    <s v="No"/>
    <n v="683560"/>
    <s v="ASALARIADO"/>
    <n v="61"/>
  </r>
  <r>
    <n v="181"/>
    <s v="HOMBRE"/>
    <n v="375000"/>
    <s v="ASALARIADO"/>
    <s v="SECTOR PRIVADO"/>
    <s v="SI"/>
    <s v="NO"/>
    <x v="1"/>
    <n v="27"/>
    <s v="No"/>
    <s v="No"/>
    <n v="375000"/>
    <s v="ASALARIADO"/>
    <n v="27"/>
  </r>
  <r>
    <n v="182"/>
    <s v="MUJER"/>
    <n v="1244526"/>
    <s v="ASALARIADO"/>
    <s v="SECTOR PRIVADO"/>
    <s v="SI"/>
    <s v="NO"/>
    <x v="0"/>
    <n v="26"/>
    <s v="No"/>
    <s v="No"/>
    <n v="1244526"/>
    <s v="ASALARIADO"/>
    <n v="26"/>
  </r>
  <r>
    <n v="183"/>
    <s v="MUJER"/>
    <n v="1379419"/>
    <s v="PENSIONADOS EN SU PROPIO SISTEMA"/>
    <s v="SECTOR PUBLICO"/>
    <s v="SI"/>
    <s v="NO"/>
    <x v="0"/>
    <n v="70"/>
    <s v="No"/>
    <s v="No"/>
    <n v="1379419"/>
    <s v="PENSIONADOS EN SU PROPIO SISTEMA"/>
    <n v="70"/>
  </r>
  <r>
    <n v="184"/>
    <s v="MUJER"/>
    <n v="987935"/>
    <s v="ASALARIADO"/>
    <s v="SECTOR PUBLICO"/>
    <s v="SI"/>
    <s v="NO"/>
    <x v="0"/>
    <n v="36"/>
    <s v="No"/>
    <s v="No"/>
    <n v="987935"/>
    <s v="ASALARIADO"/>
    <n v="36"/>
  </r>
  <r>
    <n v="185"/>
    <s v="HOMBRE"/>
    <n v="373465.3"/>
    <s v="ASALARIADO"/>
    <s v="SECTOR PRIVADO"/>
    <s v="SI"/>
    <s v="NO"/>
    <x v="0"/>
    <n v="39"/>
    <s v="No"/>
    <s v="No"/>
    <n v="373465.3"/>
    <s v="ASALARIADO"/>
    <n v="39"/>
  </r>
  <r>
    <n v="186"/>
    <s v="HOMBRE"/>
    <n v="165495"/>
    <s v="ASALARIADO"/>
    <s v="SECTOR PRIVADO"/>
    <s v="SI"/>
    <s v="NO"/>
    <x v="0"/>
    <n v="59"/>
    <s v="No"/>
    <s v="No"/>
    <n v="165495"/>
    <s v="ASALARIADO"/>
    <n v="59"/>
  </r>
  <r>
    <n v="187"/>
    <s v="MUJER"/>
    <n v="297046"/>
    <s v="ASEGURADO VOLUNTARIO"/>
    <s v="SECTOR PRIVADO"/>
    <s v="SI"/>
    <s v="NO"/>
    <x v="0"/>
    <n v="64"/>
    <s v="No"/>
    <s v="No"/>
    <n v="297046"/>
    <s v="ASEGURADO VOLUNTARIO"/>
    <n v="64"/>
  </r>
  <r>
    <n v="188"/>
    <s v="MUJER"/>
    <n v="2050000"/>
    <s v="ASALARIADO"/>
    <s v="SECTOR PRIVADO"/>
    <s v="SI"/>
    <s v="NO"/>
    <x v="0"/>
    <n v="46"/>
    <s v="No"/>
    <s v="No"/>
    <n v="2050000"/>
    <s v="ASALARIADO"/>
    <n v="46"/>
  </r>
  <r>
    <n v="189"/>
    <s v="MUJER"/>
    <n v="297045"/>
    <s v="TRABAJADOR INDEPENDIENTE"/>
    <s v="SECTOR PRIVADO"/>
    <s v="SI"/>
    <s v="NO"/>
    <x v="1"/>
    <n v="38"/>
    <s v="No"/>
    <s v="No"/>
    <n v="297045"/>
    <s v="TRABAJADOR INDEPENDIENTE"/>
    <n v="38"/>
  </r>
  <r>
    <n v="190"/>
    <s v="MUJER"/>
    <n v="297045"/>
    <s v="TRABAJADOR INDEPENDIENTE"/>
    <s v="SECTOR PRIVADO"/>
    <s v="NO"/>
    <s v="NO"/>
    <x v="1"/>
    <n v="42"/>
    <s v="No"/>
    <s v="No"/>
    <n v="297045"/>
    <s v="TRABAJADOR INDEPENDIENTE"/>
    <n v="42"/>
  </r>
  <r>
    <n v="191"/>
    <s v="MUJER"/>
    <n v="405063"/>
    <s v="TRABAJADOR INDEPENDIENTE"/>
    <s v="SECTOR PRIVADO"/>
    <s v="SI"/>
    <s v="NO"/>
    <x v="1"/>
    <n v="69"/>
    <s v="No"/>
    <s v="No"/>
    <n v="405063"/>
    <s v="TRABAJADOR INDEPENDIENTE"/>
    <n v="69"/>
  </r>
  <r>
    <n v="192"/>
    <s v="MUJER"/>
    <n v="496208.33"/>
    <s v="ASALARIADO"/>
    <s v="SECTOR PRIVADO"/>
    <s v="SI"/>
    <s v="SI"/>
    <x v="0"/>
    <n v="45"/>
    <s v="No"/>
    <s v="No"/>
    <n v="496208.33"/>
    <s v="ASALARIADO"/>
    <n v="45"/>
  </r>
  <r>
    <n v="193"/>
    <s v="HOMBRE"/>
    <n v="2033150.05"/>
    <s v="CONVENIOS ESPECIALES DE TRABAJADORES INDEPENDIENTES"/>
    <s v="SECTOR PRIVADO"/>
    <s v="SI"/>
    <s v="NO"/>
    <x v="0"/>
    <n v="46"/>
    <s v="No"/>
    <s v="No"/>
    <n v="2033150.05"/>
    <s v="CONVENIOS ESPECIALES DE TRABAJADORES INDEPENDIENTES"/>
    <n v="46"/>
  </r>
  <r>
    <n v="194"/>
    <s v="MUJER"/>
    <n v="155250"/>
    <s v="ASALARIADO"/>
    <s v="SECTOR PRIVADO"/>
    <s v="SI"/>
    <s v="NO"/>
    <x v="0"/>
    <n v="36"/>
    <s v="No"/>
    <s v="No"/>
    <n v="155250"/>
    <s v="ASALARIADO"/>
    <n v="36"/>
  </r>
  <r>
    <n v="195"/>
    <s v="MUJER"/>
    <n v="278030"/>
    <s v="TRABAJADOR INDEPENDIENTE"/>
    <s v="SECTOR PRIVADO"/>
    <s v="SI"/>
    <s v="NO"/>
    <x v="1"/>
    <n v="56"/>
    <s v="No"/>
    <s v="No"/>
    <n v="278030"/>
    <s v="TRABAJADOR INDEPENDIENTE"/>
    <n v="56"/>
  </r>
  <r>
    <n v="196"/>
    <s v="MUJER"/>
    <n v="846788"/>
    <s v="ASALARIADO"/>
    <s v="SECTOR PUBLICO"/>
    <s v="SI"/>
    <s v="NO"/>
    <x v="1"/>
    <n v="31"/>
    <s v="No"/>
    <s v="No"/>
    <n v="846788"/>
    <s v="ASALARIADO"/>
    <n v="31"/>
  </r>
  <r>
    <n v="197"/>
    <s v="HOMBRE"/>
    <n v="300018"/>
    <s v="TRABAJADOR INDEPENDIENTE"/>
    <s v="SECTOR PRIVADO"/>
    <s v="SI"/>
    <s v="NO"/>
    <x v="0"/>
    <n v="32"/>
    <s v="No"/>
    <s v="No"/>
    <n v="300018"/>
    <s v="TRABAJADOR INDEPENDIENTE"/>
    <n v="32"/>
  </r>
  <r>
    <n v="198"/>
    <s v="MUJER"/>
    <n v="1476004"/>
    <s v="PENSIONADOS EN SU PROPIO SISTEMA"/>
    <s v="SECTOR PUBLICO"/>
    <s v="SI"/>
    <s v="NO"/>
    <x v="0"/>
    <n v="68"/>
    <s v="No"/>
    <s v="No"/>
    <n v="1476004"/>
    <s v="PENSIONADOS EN SU PROPIO SISTEMA"/>
    <n v="68"/>
  </r>
  <r>
    <n v="199"/>
    <s v="HOMBRE"/>
    <n v="174167"/>
    <s v="ASALARIADO"/>
    <s v="SECTOR PRIVADO"/>
    <s v="SI"/>
    <s v="SI"/>
    <x v="0"/>
    <n v="32"/>
    <s v="No"/>
    <s v="No"/>
    <n v="174167"/>
    <s v="ASALARIADO"/>
    <n v="32"/>
  </r>
  <r>
    <n v="200"/>
    <s v="HOMBRE"/>
    <n v="622035.84"/>
    <s v="ASALARIADO"/>
    <s v="SECTOR PUBLICO"/>
    <s v="SI"/>
    <s v="NO"/>
    <x v="0"/>
    <n v="27"/>
    <s v="No"/>
    <s v="No"/>
    <n v="622035.84"/>
    <s v="ASALARIADO"/>
    <n v="27"/>
  </r>
  <r>
    <n v="201"/>
    <s v="HOMBRE"/>
    <n v="563607"/>
    <s v="TRABAJADOR INDEPENDIENTE"/>
    <s v="SECTOR PRIVADO"/>
    <s v="SI"/>
    <s v="NO"/>
    <x v="1"/>
    <n v="72"/>
    <s v="No"/>
    <s v="No"/>
    <n v="563607"/>
    <s v="TRABAJADOR INDEPENDIENTE"/>
    <n v="72"/>
  </r>
  <r>
    <n v="202"/>
    <s v="MUJER"/>
    <n v="386190.46"/>
    <s v="ASALARIADO"/>
    <s v="SECTOR PRIVADO"/>
    <s v="SI"/>
    <s v="NO"/>
    <x v="0"/>
    <n v="33"/>
    <s v="No"/>
    <s v="No"/>
    <n v="386190.46"/>
    <s v="ASALARIADO"/>
    <n v="33"/>
  </r>
  <r>
    <n v="203"/>
    <s v="HOMBRE"/>
    <n v="378684"/>
    <s v="TRABAJADOR INDEPENDIENTE"/>
    <s v="SECTOR PRIVADO"/>
    <s v="SI"/>
    <s v="NO"/>
    <x v="1"/>
    <n v="38"/>
    <s v="No"/>
    <s v="No"/>
    <n v="378684"/>
    <s v="TRABAJADOR INDEPENDIENTE"/>
    <n v="38"/>
  </r>
  <r>
    <n v="204"/>
    <s v="HOMBRE"/>
    <n v="1623057.2"/>
    <s v="ASALARIADO"/>
    <s v="SECTOR PRIVADO"/>
    <s v="SI"/>
    <s v="NO"/>
    <x v="0"/>
    <n v="31"/>
    <s v="No"/>
    <s v="No"/>
    <n v="1623057.2"/>
    <s v="ASALARIADO"/>
    <n v="31"/>
  </r>
  <r>
    <n v="205"/>
    <s v="MUJER"/>
    <n v="126835.08"/>
    <s v="PENSIONADOS EN SU PROPIO SISTEMA"/>
    <s v="SECTOR PUBLICO"/>
    <s v="SI"/>
    <s v="NO"/>
    <x v="0"/>
    <n v="67"/>
    <s v="No"/>
    <s v="No"/>
    <n v="126835.08"/>
    <s v="PENSIONADOS EN SU PROPIO SISTEMA"/>
    <n v="67"/>
  </r>
  <r>
    <n v="206"/>
    <s v="HOMBRE"/>
    <n v="404467"/>
    <s v="ASEGURADO VOLUNTARIO"/>
    <s v="SECTOR PRIVADO"/>
    <s v="SI"/>
    <s v="NO"/>
    <x v="0"/>
    <n v="64"/>
    <s v="No"/>
    <s v="No"/>
    <n v="404467"/>
    <s v="ASEGURADO VOLUNTARIO"/>
    <n v="64"/>
  </r>
  <r>
    <n v="207"/>
    <s v="HOMBRE"/>
    <n v="586511.31000000006"/>
    <s v="ASALARIADO"/>
    <s v="SECTOR PRIVADO"/>
    <s v="SI"/>
    <s v="NO"/>
    <x v="0"/>
    <n v="24"/>
    <s v="No"/>
    <s v="No"/>
    <n v="586511.31000000006"/>
    <s v="ASALARIADO"/>
    <n v="24"/>
  </r>
  <r>
    <n v="208"/>
    <s v="HOMBRE"/>
    <n v="808295.5"/>
    <s v="ASALARIADO"/>
    <s v="SECTOR PUBLICO"/>
    <s v="SI"/>
    <s v="NO"/>
    <x v="0"/>
    <n v="42"/>
    <s v="No"/>
    <s v="No"/>
    <n v="808295.5"/>
    <s v="ASALARIADO"/>
    <n v="42"/>
  </r>
  <r>
    <n v="209"/>
    <s v="MUJER"/>
    <n v="819816.67"/>
    <s v="ASALARIADO"/>
    <s v="SECTOR PRIVADO"/>
    <s v="SI"/>
    <s v="SI"/>
    <x v="0"/>
    <n v="32"/>
    <s v="No"/>
    <s v="No"/>
    <n v="819816.67"/>
    <s v="ASALARIADO"/>
    <n v="32"/>
  </r>
  <r>
    <n v="210"/>
    <s v="HOMBRE"/>
    <n v="57724"/>
    <s v="ASALARIADO"/>
    <s v="SECTOR PRIVADO"/>
    <s v="SI"/>
    <s v="NO"/>
    <x v="1"/>
    <n v="19"/>
    <s v="No"/>
    <s v="No"/>
    <n v="57724"/>
    <s v="ASALARIADO"/>
    <n v="19"/>
  </r>
  <r>
    <n v="211"/>
    <s v="MUJER"/>
    <n v="2230223.4"/>
    <s v="ASALARIADO"/>
    <s v="SECTOR PUBLICO"/>
    <s v="SI"/>
    <s v="NO"/>
    <x v="0"/>
    <n v="56"/>
    <s v="No"/>
    <s v="No"/>
    <n v="2230223.4"/>
    <s v="ASALARIADO"/>
    <n v="56"/>
  </r>
  <r>
    <n v="212"/>
    <s v="HOMBRE"/>
    <n v="681656.18"/>
    <s v="ASALARIADO"/>
    <s v="SECTOR PRIVADO"/>
    <s v="SI"/>
    <s v="NO"/>
    <x v="0"/>
    <n v="42"/>
    <s v="No"/>
    <s v="No"/>
    <n v="681656.18"/>
    <s v="ASALARIADO"/>
    <n v="42"/>
  </r>
  <r>
    <n v="213"/>
    <s v="MUJER"/>
    <n v="1611959.32"/>
    <s v="ASALARIADO"/>
    <s v="SECTOR PUBLICO"/>
    <s v="SI"/>
    <s v="NO"/>
    <x v="0"/>
    <n v="47"/>
    <s v="No"/>
    <s v="No"/>
    <n v="1611959.32"/>
    <s v="ASALARIADO"/>
    <n v="47"/>
  </r>
  <r>
    <n v="214"/>
    <s v="MUJER"/>
    <n v="1307797.8700000001"/>
    <s v="ASALARIADO"/>
    <s v="SECTOR PRIVADO"/>
    <s v="SI"/>
    <s v="NO"/>
    <x v="0"/>
    <n v="30"/>
    <s v="No"/>
    <s v="No"/>
    <n v="1307797.8700000001"/>
    <s v="ASALARIADO"/>
    <n v="30"/>
  </r>
  <r>
    <n v="215"/>
    <s v="HOMBRE"/>
    <n v="366599"/>
    <s v="ASALARIADO"/>
    <s v="SECTOR PRIVADO"/>
    <s v="SI"/>
    <s v="NO"/>
    <x v="0"/>
    <n v="53"/>
    <s v="No"/>
    <s v="No"/>
    <n v="366599"/>
    <s v="ASALARIADO"/>
    <n v="53"/>
  </r>
  <r>
    <n v="216"/>
    <s v="HOMBRE"/>
    <n v="462831"/>
    <s v="TRABAJADOR INDEPENDIENTE"/>
    <s v="SECTOR PRIVADO"/>
    <s v="SI"/>
    <s v="NO"/>
    <x v="0"/>
    <n v="32"/>
    <s v="No"/>
    <s v="No"/>
    <n v="462831"/>
    <s v="TRABAJADOR INDEPENDIENTE"/>
    <n v="32"/>
  </r>
  <r>
    <n v="217"/>
    <s v="HOMBRE"/>
    <n v="639148"/>
    <s v="TRABAJADOR INDEPENDIENTE"/>
    <s v="SECTOR PRIVADO"/>
    <s v="SI"/>
    <s v="NO"/>
    <x v="1"/>
    <n v="41"/>
    <s v="No"/>
    <s v="No"/>
    <n v="639148"/>
    <s v="TRABAJADOR INDEPENDIENTE"/>
    <n v="41"/>
  </r>
  <r>
    <n v="218"/>
    <s v="HOMBRE"/>
    <n v="310124"/>
    <s v="TRABAJADOR INDEPENDIENTE"/>
    <s v="SECTOR PRIVADO"/>
    <s v="SI"/>
    <s v="NO"/>
    <x v="0"/>
    <n v="34"/>
    <s v="No"/>
    <s v="No"/>
    <n v="310124"/>
    <s v="TRABAJADOR INDEPENDIENTE"/>
    <n v="34"/>
  </r>
  <r>
    <n v="219"/>
    <s v="MUJER"/>
    <n v="800000"/>
    <s v="ASALARIADO"/>
    <s v="SECTOR PRIVADO"/>
    <s v="SI"/>
    <s v="NO"/>
    <x v="0"/>
    <n v="30"/>
    <s v="No"/>
    <s v="No"/>
    <n v="800000"/>
    <s v="ASALARIADO"/>
    <n v="30"/>
  </r>
  <r>
    <n v="220"/>
    <s v="MUJER"/>
    <n v="1520118"/>
    <s v="ASALARIADO"/>
    <s v="SECTOR PUBLICO"/>
    <s v="SI"/>
    <s v="NO"/>
    <x v="0"/>
    <n v="32"/>
    <s v="No"/>
    <s v="No"/>
    <n v="1520118"/>
    <s v="ASALARIADO"/>
    <n v="32"/>
  </r>
  <r>
    <n v="221"/>
    <s v="MUJER"/>
    <n v="460000"/>
    <s v="ASALARIADO"/>
    <s v="SECTOR PRIVADO"/>
    <s v="SI"/>
    <s v="NO"/>
    <x v="0"/>
    <n v="28"/>
    <s v="No"/>
    <s v="No"/>
    <n v="460000"/>
    <s v="ASALARIADO"/>
    <n v="28"/>
  </r>
  <r>
    <n v="222"/>
    <s v="MUJER"/>
    <n v="446964"/>
    <s v="ASALARIADO"/>
    <s v="SECTOR PRIVADO"/>
    <s v="SI"/>
    <s v="NO"/>
    <x v="0"/>
    <n v="64"/>
    <s v="No"/>
    <s v="No"/>
    <n v="446964"/>
    <s v="ASALARIADO"/>
    <n v="64"/>
  </r>
  <r>
    <n v="223"/>
    <s v="MUJER"/>
    <n v="241000"/>
    <s v="ASALARIADO"/>
    <s v="SECTOR PRIVADO"/>
    <s v="SI"/>
    <s v="SI"/>
    <x v="0"/>
    <n v="35"/>
    <s v="No"/>
    <s v="No"/>
    <n v="241000"/>
    <s v="ASALARIADO"/>
    <n v="35"/>
  </r>
  <r>
    <n v="224"/>
    <s v="HOMBRE"/>
    <n v="1254322.1299999999"/>
    <s v="ASALARIADO"/>
    <s v="SECTOR PRIVADO"/>
    <s v="SI"/>
    <s v="NO"/>
    <x v="0"/>
    <n v="33"/>
    <s v="No"/>
    <s v="No"/>
    <n v="1254322.1299999999"/>
    <s v="ASALARIADO"/>
    <n v="33"/>
  </r>
  <r>
    <n v="225"/>
    <s v="HOMBRE"/>
    <n v="503396"/>
    <s v="ASALARIADO"/>
    <s v="SECTOR PUBLICO"/>
    <s v="SI"/>
    <s v="NO"/>
    <x v="0"/>
    <n v="55"/>
    <s v="No"/>
    <s v="No"/>
    <n v="503396"/>
    <s v="ASALARIADO"/>
    <n v="55"/>
  </r>
  <r>
    <n v="226"/>
    <s v="HOMBRE"/>
    <n v="1845300"/>
    <s v="ASALARIADO"/>
    <s v="SECTOR PRIVADO"/>
    <s v="SI"/>
    <s v="NO"/>
    <x v="0"/>
    <n v="37"/>
    <s v="No"/>
    <s v="No"/>
    <n v="1845300"/>
    <s v="ASALARIADO"/>
    <n v="37"/>
  </r>
  <r>
    <n v="227"/>
    <s v="HOMBRE"/>
    <n v="505464"/>
    <s v="TRABAJADOR INDEPENDIENTE"/>
    <s v="SECTOR PRIVADO"/>
    <s v="SI"/>
    <s v="NO"/>
    <x v="0"/>
    <n v="42"/>
    <s v="No"/>
    <s v="No"/>
    <n v="505464"/>
    <s v="TRABAJADOR INDEPENDIENTE"/>
    <n v="42"/>
  </r>
  <r>
    <n v="228"/>
    <s v="MUJER"/>
    <n v="1083593.7"/>
    <s v="ASALARIADO"/>
    <s v="SECTOR PUBLICO"/>
    <s v="SI"/>
    <s v="NO"/>
    <x v="0"/>
    <n v="30"/>
    <s v="No"/>
    <s v="No"/>
    <n v="1083593.7"/>
    <s v="ASALARIADO"/>
    <n v="30"/>
  </r>
  <r>
    <n v="229"/>
    <s v="MUJER"/>
    <n v="450680"/>
    <s v="TRABAJADOR INDEPENDIENTE"/>
    <s v="SECTOR PRIVADO"/>
    <s v="SI"/>
    <s v="NO"/>
    <x v="1"/>
    <n v="28"/>
    <s v="No"/>
    <s v="No"/>
    <n v="450680"/>
    <s v="TRABAJADOR INDEPENDIENTE"/>
    <n v="28"/>
  </r>
  <r>
    <n v="230"/>
    <s v="HOMBRE"/>
    <n v="407031"/>
    <s v="ASALARIADO"/>
    <s v="SECTOR PRIVADO"/>
    <s v="SI"/>
    <s v="NO"/>
    <x v="0"/>
    <n v="51"/>
    <s v="No"/>
    <s v="No"/>
    <n v="407031"/>
    <s v="ASALARIADO"/>
    <n v="51"/>
  </r>
  <r>
    <n v="231"/>
    <s v="HOMBRE"/>
    <n v="800000"/>
    <s v="ASALARIADO"/>
    <s v="SECTOR PRIVADO"/>
    <s v="SI"/>
    <s v="NO"/>
    <x v="0"/>
    <n v="54"/>
    <s v="No"/>
    <s v="No"/>
    <n v="800000"/>
    <s v="ASALARIADO"/>
    <n v="54"/>
  </r>
  <r>
    <n v="232"/>
    <s v="HOMBRE"/>
    <n v="366302.13"/>
    <s v="ASALARIADO"/>
    <s v="SECTOR PRIVADO"/>
    <s v="SI"/>
    <s v="NO"/>
    <x v="0"/>
    <n v="52"/>
    <s v="No"/>
    <s v="No"/>
    <n v="366302.13"/>
    <s v="ASALARIADO"/>
    <n v="52"/>
  </r>
  <r>
    <n v="233"/>
    <s v="MUJER"/>
    <n v="801100.65"/>
    <s v="ASALARIADO"/>
    <s v="SECTOR PRIVADO"/>
    <s v="SI"/>
    <s v="NO"/>
    <x v="0"/>
    <n v="46"/>
    <s v="No"/>
    <s v="No"/>
    <n v="801100.65"/>
    <s v="ASALARIADO"/>
    <n v="46"/>
  </r>
  <r>
    <n v="234"/>
    <s v="HOMBRE"/>
    <n v="278030"/>
    <s v="CONVENIOS ESPECIALES DE TRABAJADORES INDEPENDIENTES"/>
    <s v="SECTOR PRIVADO"/>
    <s v="SI"/>
    <s v="NO"/>
    <x v="0"/>
    <n v="37"/>
    <s v="No"/>
    <s v="No"/>
    <n v="278030"/>
    <s v="CONVENIOS ESPECIALES DE TRABAJADORES INDEPENDIENTES"/>
    <n v="37"/>
  </r>
  <r>
    <n v="235"/>
    <s v="MUJER"/>
    <n v="300018"/>
    <s v="ASEGURADO VOLUNTARIO"/>
    <s v="SECTOR PRIVADO"/>
    <s v="SI"/>
    <s v="NO"/>
    <x v="0"/>
    <n v="56"/>
    <s v="No"/>
    <s v="No"/>
    <n v="300018"/>
    <s v="ASEGURADO VOLUNTARIO"/>
    <n v="56"/>
  </r>
  <r>
    <n v="236"/>
    <s v="MUJER"/>
    <n v="1002472.71"/>
    <s v="ASALARIADO"/>
    <s v="SECTOR PUBLICO"/>
    <s v="SI"/>
    <s v="NO"/>
    <x v="0"/>
    <n v="51"/>
    <s v="No"/>
    <s v="No"/>
    <n v="1002472.71"/>
    <s v="ASALARIADO"/>
    <n v="51"/>
  </r>
  <r>
    <n v="237"/>
    <s v="HOMBRE"/>
    <n v="904595.72"/>
    <s v="ASALARIADO"/>
    <s v="SECTOR PRIVADO"/>
    <s v="SI"/>
    <s v="NO"/>
    <x v="0"/>
    <n v="39"/>
    <s v="No"/>
    <s v="No"/>
    <n v="904595.72"/>
    <s v="ASALARIADO"/>
    <n v="39"/>
  </r>
  <r>
    <n v="238"/>
    <s v="MUJER"/>
    <n v="354854"/>
    <s v="ASALARIADO"/>
    <s v="SECTOR PRIVADO"/>
    <s v="SI"/>
    <s v="NO"/>
    <x v="0"/>
    <n v="25"/>
    <s v="No"/>
    <s v="No"/>
    <n v="354854"/>
    <s v="ASALARIADO"/>
    <n v="25"/>
  </r>
  <r>
    <n v="239"/>
    <s v="MUJER"/>
    <n v="448927.5"/>
    <s v="ASALARIADO"/>
    <s v="SECTOR PRIVADO"/>
    <s v="SI"/>
    <s v="NO"/>
    <x v="0"/>
    <n v="45"/>
    <s v="No"/>
    <s v="No"/>
    <n v="448927.5"/>
    <s v="ASALARIADO"/>
    <n v="45"/>
  </r>
  <r>
    <n v="240"/>
    <s v="MUJER"/>
    <n v="762579"/>
    <s v="ASALARIADO"/>
    <s v="SECTOR PRIVADO"/>
    <s v="SI"/>
    <s v="NO"/>
    <x v="0"/>
    <n v="26"/>
    <s v="No"/>
    <s v="No"/>
    <n v="762579"/>
    <s v="ASALARIADO"/>
    <n v="26"/>
  </r>
  <r>
    <n v="241"/>
    <s v="HOMBRE"/>
    <n v="500000"/>
    <s v="ASALARIADO"/>
    <s v="SECTOR PRIVADO"/>
    <s v="SI"/>
    <s v="NO"/>
    <x v="1"/>
    <n v="61"/>
    <s v="No"/>
    <s v="No"/>
    <n v="500000"/>
    <s v="ASALARIADO"/>
    <n v="61"/>
  </r>
  <r>
    <n v="242"/>
    <s v="HOMBRE"/>
    <n v="606345.6"/>
    <s v="ASALARIADO"/>
    <s v="SECTOR PRIVADO"/>
    <s v="SI"/>
    <s v="NO"/>
    <x v="0"/>
    <n v="21"/>
    <s v="No"/>
    <s v="No"/>
    <n v="606345.6"/>
    <s v="ASALARIADO"/>
    <n v="21"/>
  </r>
  <r>
    <n v="243"/>
    <s v="MUJER"/>
    <n v="411069"/>
    <s v="TRABAJADOR INDEPENDIENTE"/>
    <s v="SECTOR PRIVADO"/>
    <s v="SI"/>
    <s v="NO"/>
    <x v="1"/>
    <n v="56"/>
    <s v="No"/>
    <s v="No"/>
    <n v="411069"/>
    <s v="TRABAJADOR INDEPENDIENTE"/>
    <n v="56"/>
  </r>
  <r>
    <n v="244"/>
    <s v="HOMBRE"/>
    <n v="636770"/>
    <s v="ASALARIADO"/>
    <s v="SECTOR PRIVADO"/>
    <s v="SI"/>
    <s v="NO"/>
    <x v="0"/>
    <n v="37"/>
    <s v="No"/>
    <s v="No"/>
    <n v="636770"/>
    <s v="ASALARIADO"/>
    <n v="37"/>
  </r>
  <r>
    <n v="245"/>
    <s v="HOMBRE"/>
    <n v="299647"/>
    <s v="ASEGURADO VOLUNTARIO"/>
    <s v="SECTOR PRIVADO"/>
    <s v="SI"/>
    <s v="NO"/>
    <x v="0"/>
    <n v="42"/>
    <s v="No"/>
    <s v="No"/>
    <n v="299647"/>
    <s v="ASEGURADO VOLUNTARIO"/>
    <n v="42"/>
  </r>
  <r>
    <n v="246"/>
    <s v="HOMBRE"/>
    <n v="435182.43"/>
    <s v="ASALARIADO"/>
    <s v="SECTOR PRIVADO"/>
    <s v="SI"/>
    <s v="NO"/>
    <x v="0"/>
    <n v="24"/>
    <s v="No"/>
    <s v="No"/>
    <n v="435182.43"/>
    <s v="ASALARIADO"/>
    <n v="24"/>
  </r>
  <r>
    <n v="247"/>
    <s v="MUJER"/>
    <n v="2891000"/>
    <s v="ASALARIADO"/>
    <s v="SECTOR PRIVADO"/>
    <s v="SI"/>
    <s v="NO"/>
    <x v="0"/>
    <n v="32"/>
    <s v="Atípico"/>
    <s v="No"/>
    <n v="2891000"/>
    <s v="ASALARIADO"/>
    <n v="32"/>
  </r>
  <r>
    <n v="248"/>
    <s v="HOMBRE"/>
    <n v="409154"/>
    <s v="ASALARIADO"/>
    <s v="SECTOR PUBLICO"/>
    <s v="SI"/>
    <s v="NO"/>
    <x v="1"/>
    <n v="36"/>
    <s v="No"/>
    <s v="No"/>
    <n v="409154"/>
    <s v="ASALARIADO"/>
    <n v="36"/>
  </r>
  <r>
    <n v="249"/>
    <s v="MUJER"/>
    <n v="556132"/>
    <s v="ASALARIADO"/>
    <s v="SECTOR PUBLICO"/>
    <s v="SI"/>
    <s v="NO"/>
    <x v="0"/>
    <n v="51"/>
    <s v="No"/>
    <s v="No"/>
    <n v="556132"/>
    <s v="ASALARIADO"/>
    <n v="51"/>
  </r>
  <r>
    <n v="250"/>
    <s v="MUJER"/>
    <n v="173710"/>
    <s v="ASALARIADO"/>
    <s v="SECTOR PRIVADO"/>
    <s v="SI"/>
    <s v="NO"/>
    <x v="0"/>
    <n v="20"/>
    <s v="No"/>
    <s v="No"/>
    <n v="173710"/>
    <s v="ASALARIADO"/>
    <n v="20"/>
  </r>
  <r>
    <n v="251"/>
    <s v="MUJER"/>
    <n v="601898.22"/>
    <s v="ASALARIADO"/>
    <s v="SECTOR PUBLICO"/>
    <s v="SI"/>
    <s v="NO"/>
    <x v="0"/>
    <n v="21"/>
    <s v="No"/>
    <s v="No"/>
    <n v="601898.22"/>
    <s v="ASALARIADO"/>
    <n v="21"/>
  </r>
  <r>
    <n v="252"/>
    <s v="HOMBRE"/>
    <n v="297046"/>
    <s v="ASEGURADO VOLUNTARIO"/>
    <s v="SECTOR PRIVADO"/>
    <s v="SI"/>
    <s v="NO"/>
    <x v="0"/>
    <n v="26"/>
    <s v="No"/>
    <s v="No"/>
    <n v="297046"/>
    <s v="ASEGURADO VOLUNTARIO"/>
    <n v="26"/>
  </r>
  <r>
    <n v="253"/>
    <s v="HOMBRE"/>
    <n v="455087.65"/>
    <s v="ASALARIADO"/>
    <s v="SECTOR PRIVADO"/>
    <s v="SI"/>
    <s v="NO"/>
    <x v="0"/>
    <n v="58"/>
    <s v="No"/>
    <s v="No"/>
    <n v="455087.65"/>
    <s v="ASALARIADO"/>
    <n v="58"/>
  </r>
  <r>
    <n v="254"/>
    <s v="HOMBRE"/>
    <n v="278030"/>
    <s v="CONVENIOS ESPECIALES DE TRABAJADORES INDEPENDIENTES"/>
    <s v="SECTOR PRIVADO"/>
    <s v="SI"/>
    <s v="NO"/>
    <x v="1"/>
    <n v="50"/>
    <s v="No"/>
    <s v="No"/>
    <n v="278030"/>
    <s v="CONVENIOS ESPECIALES DE TRABAJADORES INDEPENDIENTES"/>
    <n v="50"/>
  </r>
  <r>
    <n v="255"/>
    <s v="MUJER"/>
    <n v="1198261.6000000001"/>
    <s v="ASALARIADO"/>
    <s v="SECTOR PUBLICO"/>
    <s v="SI"/>
    <s v="NO"/>
    <x v="0"/>
    <n v="43"/>
    <s v="No"/>
    <s v="No"/>
    <n v="1198261.6000000001"/>
    <s v="ASALARIADO"/>
    <n v="43"/>
  </r>
  <r>
    <n v="256"/>
    <s v="MUJER"/>
    <n v="430147.81"/>
    <s v="ASALARIADO"/>
    <s v="SECTOR PRIVADO"/>
    <s v="SI"/>
    <s v="NO"/>
    <x v="0"/>
    <n v="50"/>
    <s v="No"/>
    <s v="No"/>
    <n v="430147.81"/>
    <s v="ASALARIADO"/>
    <n v="50"/>
  </r>
  <r>
    <n v="257"/>
    <s v="MUJER"/>
    <n v="500000"/>
    <s v="ASALARIADO"/>
    <s v="SECTOR PRIVADO"/>
    <s v="SI"/>
    <s v="NO"/>
    <x v="1"/>
    <n v="23"/>
    <s v="No"/>
    <s v="No"/>
    <n v="500000"/>
    <s v="ASALARIADO"/>
    <n v="23"/>
  </r>
  <r>
    <n v="258"/>
    <s v="MUJER"/>
    <n v="1819625.78"/>
    <s v="ASALARIADO"/>
    <s v="SECTOR PRIVADO"/>
    <s v="SI"/>
    <s v="NO"/>
    <x v="0"/>
    <n v="38"/>
    <s v="No"/>
    <s v="No"/>
    <n v="1819625.78"/>
    <s v="ASALARIADO"/>
    <n v="38"/>
  </r>
  <r>
    <n v="259"/>
    <s v="MUJER"/>
    <n v="355312"/>
    <s v="ASALARIADO"/>
    <s v="SECTOR PRIVADO"/>
    <s v="SI"/>
    <s v="NO"/>
    <x v="0"/>
    <n v="56"/>
    <s v="No"/>
    <s v="No"/>
    <n v="355312"/>
    <s v="ASALARIADO"/>
    <n v="56"/>
  </r>
  <r>
    <n v="260"/>
    <s v="HOMBRE"/>
    <n v="262016"/>
    <s v="ASALARIADO"/>
    <s v="SECTOR PRIVADO"/>
    <s v="SI"/>
    <s v="NO"/>
    <x v="0"/>
    <n v="40"/>
    <s v="No"/>
    <s v="No"/>
    <n v="262016"/>
    <s v="ASALARIADO"/>
    <n v="40"/>
  </r>
  <r>
    <n v="261"/>
    <s v="HOMBRE"/>
    <n v="507212.75"/>
    <s v="ASALARIADO"/>
    <s v="SECTOR PUBLICO"/>
    <s v="SI"/>
    <s v="NO"/>
    <x v="0"/>
    <n v="62"/>
    <s v="No"/>
    <s v="No"/>
    <n v="507212.75"/>
    <s v="ASALARIADO"/>
    <n v="62"/>
  </r>
  <r>
    <n v="262"/>
    <s v="HOMBRE"/>
    <n v="319590"/>
    <s v="ASALARIADO"/>
    <s v="SECTOR PRIVADO"/>
    <s v="SI"/>
    <s v="NO"/>
    <x v="0"/>
    <n v="28"/>
    <s v="No"/>
    <s v="No"/>
    <n v="319590"/>
    <s v="ASALARIADO"/>
    <n v="28"/>
  </r>
  <r>
    <n v="263"/>
    <s v="HOMBRE"/>
    <n v="331181"/>
    <s v="TRABAJADOR INDEPENDIENTE"/>
    <s v="SECTOR PRIVADO"/>
    <s v="SI"/>
    <s v="NO"/>
    <x v="1"/>
    <n v="62"/>
    <s v="No"/>
    <s v="No"/>
    <n v="331181"/>
    <s v="TRABAJADOR INDEPENDIENTE"/>
    <n v="62"/>
  </r>
  <r>
    <n v="264"/>
    <s v="HOMBRE"/>
    <n v="509509"/>
    <s v="TRABAJADOR INDEPENDIENTE"/>
    <s v="SECTOR PRIVADO"/>
    <s v="SI"/>
    <s v="NO"/>
    <x v="0"/>
    <n v="42"/>
    <s v="No"/>
    <s v="No"/>
    <n v="509509"/>
    <s v="TRABAJADOR INDEPENDIENTE"/>
    <n v="42"/>
  </r>
  <r>
    <n v="265"/>
    <s v="MUJER"/>
    <n v="820120"/>
    <s v="ASALARIADO"/>
    <s v="SECTOR PRIVADO"/>
    <s v="SI"/>
    <s v="NO"/>
    <x v="0"/>
    <n v="27"/>
    <s v="No"/>
    <s v="No"/>
    <n v="820120"/>
    <s v="ASALARIADO"/>
    <n v="27"/>
  </r>
  <r>
    <n v="266"/>
    <s v="MUJER"/>
    <n v="439400"/>
    <s v="ASALARIADO"/>
    <s v="SECTOR PRIVADO"/>
    <s v="SI"/>
    <s v="NO"/>
    <x v="0"/>
    <n v="34"/>
    <s v="No"/>
    <s v="No"/>
    <n v="439400"/>
    <s v="ASALARIADO"/>
    <n v="34"/>
  </r>
  <r>
    <n v="267"/>
    <s v="HOMBRE"/>
    <n v="2184000"/>
    <s v="ASALARIADO"/>
    <s v="SECTOR PRIVADO"/>
    <s v="SI"/>
    <s v="NO"/>
    <x v="0"/>
    <n v="41"/>
    <s v="No"/>
    <s v="No"/>
    <n v="2184000"/>
    <s v="ASALARIADO"/>
    <n v="41"/>
  </r>
  <r>
    <n v="268"/>
    <s v="MUJER"/>
    <n v="110000"/>
    <s v="ASALARIADO"/>
    <s v="SECTOR PRIVADO"/>
    <s v="SI"/>
    <s v="SI"/>
    <x v="0"/>
    <n v="28"/>
    <s v="No"/>
    <s v="No"/>
    <n v="110000"/>
    <s v="ASALARIADO"/>
    <n v="28"/>
  </r>
  <r>
    <n v="269"/>
    <s v="HOMBRE"/>
    <n v="180000"/>
    <s v="ASALARIADO"/>
    <s v="SECTOR PRIVADO"/>
    <s v="SI"/>
    <s v="NO"/>
    <x v="0"/>
    <n v="45"/>
    <s v="No"/>
    <s v="No"/>
    <n v="180000"/>
    <s v="ASALARIADO"/>
    <n v="45"/>
  </r>
  <r>
    <n v="270"/>
    <s v="MUJER"/>
    <n v="350000"/>
    <s v="ASALARIADO"/>
    <s v="SECTOR PRIVADO"/>
    <s v="SI"/>
    <s v="NO"/>
    <x v="0"/>
    <n v="29"/>
    <s v="No"/>
    <s v="No"/>
    <n v="350000"/>
    <s v="ASALARIADO"/>
    <n v="29"/>
  </r>
  <r>
    <n v="271"/>
    <s v="HOMBRE"/>
    <n v="281250"/>
    <s v="ASALARIADO"/>
    <s v="SECTOR PUBLICO"/>
    <s v="SI"/>
    <s v="NO"/>
    <x v="0"/>
    <n v="58"/>
    <s v="No"/>
    <s v="No"/>
    <n v="281250"/>
    <s v="ASALARIADO"/>
    <n v="58"/>
  </r>
  <r>
    <n v="272"/>
    <s v="MUJER"/>
    <n v="829364.58"/>
    <s v="ASALARIADO"/>
    <s v="SECTOR PRIVADO"/>
    <s v="SI"/>
    <s v="NO"/>
    <x v="0"/>
    <n v="30"/>
    <s v="No"/>
    <s v="No"/>
    <n v="829364.58"/>
    <s v="ASALARIADO"/>
    <n v="30"/>
  </r>
  <r>
    <n v="273"/>
    <s v="MUJER"/>
    <n v="403983"/>
    <s v="TRABAJADOR INDEPENDIENTE"/>
    <s v="SECTOR PRIVADO"/>
    <s v="SI"/>
    <s v="NO"/>
    <x v="1"/>
    <n v="41"/>
    <s v="No"/>
    <s v="No"/>
    <n v="403983"/>
    <s v="TRABAJADOR INDEPENDIENTE"/>
    <n v="41"/>
  </r>
  <r>
    <n v="274"/>
    <s v="MUJER"/>
    <n v="545646"/>
    <s v="ASALARIADO"/>
    <s v="SECTOR PRIVADO"/>
    <s v="SI"/>
    <s v="NO"/>
    <x v="0"/>
    <n v="44"/>
    <s v="No"/>
    <s v="No"/>
    <n v="545646"/>
    <s v="ASALARIADO"/>
    <n v="44"/>
  </r>
  <r>
    <n v="275"/>
    <s v="HOMBRE"/>
    <n v="417064"/>
    <s v="ASALARIADO"/>
    <s v="SECTOR PRIVADO"/>
    <s v="SI"/>
    <s v="NO"/>
    <x v="0"/>
    <n v="59"/>
    <s v="No"/>
    <s v="No"/>
    <n v="417064"/>
    <s v="ASALARIADO"/>
    <n v="59"/>
  </r>
  <r>
    <n v="276"/>
    <s v="HOMBRE"/>
    <n v="621333.79"/>
    <s v="ASALARIADO"/>
    <s v="SECTOR PRIVADO"/>
    <s v="SI"/>
    <s v="NO"/>
    <x v="0"/>
    <n v="47"/>
    <s v="No"/>
    <s v="No"/>
    <n v="621333.79"/>
    <s v="ASALARIADO"/>
    <n v="47"/>
  </r>
  <r>
    <n v="277"/>
    <s v="HOMBRE"/>
    <n v="297046"/>
    <s v="ASEGURADO VOLUNTARIO"/>
    <s v="SECTOR PRIVADO"/>
    <s v="SI"/>
    <s v="NO"/>
    <x v="0"/>
    <n v="24"/>
    <s v="No"/>
    <s v="No"/>
    <n v="297046"/>
    <s v="ASEGURADO VOLUNTARIO"/>
    <n v="24"/>
  </r>
  <r>
    <n v="278"/>
    <s v="MUJER"/>
    <n v="527824.5"/>
    <s v="PENSIONADOS EN SU PROPIO SISTEMA"/>
    <s v="SECTOR PUBLICO"/>
    <s v="SI"/>
    <s v="NO"/>
    <x v="0"/>
    <n v="68"/>
    <s v="No"/>
    <s v="No"/>
    <n v="527824.5"/>
    <s v="PENSIONADOS EN SU PROPIO SISTEMA"/>
    <n v="68"/>
  </r>
  <r>
    <n v="279"/>
    <s v="HOMBRE"/>
    <n v="278030"/>
    <s v="CONVENIOS ESPECIALES DE TRABAJADORES INDEPENDIENTES"/>
    <s v="SECTOR PRIVADO"/>
    <s v="SI"/>
    <s v="NO"/>
    <x v="0"/>
    <n v="43"/>
    <s v="No"/>
    <s v="No"/>
    <n v="278030"/>
    <s v="CONVENIOS ESPECIALES DE TRABAJADORES INDEPENDIENTES"/>
    <n v="43"/>
  </r>
  <r>
    <n v="280"/>
    <s v="MUJER"/>
    <n v="300000"/>
    <s v="ASEGURADO VOLUNTARIO"/>
    <s v="SECTOR PRIVADO"/>
    <s v="SI"/>
    <s v="SI"/>
    <x v="0"/>
    <n v="57"/>
    <s v="No"/>
    <s v="No"/>
    <n v="300000"/>
    <s v="ASEGURADO VOLUNTARIO"/>
    <n v="57"/>
  </r>
  <r>
    <n v="281"/>
    <s v="MUJER"/>
    <n v="453393.84"/>
    <s v="ASALARIADO"/>
    <s v="SECTOR PRIVADO"/>
    <s v="SI"/>
    <s v="NO"/>
    <x v="0"/>
    <n v="31"/>
    <s v="No"/>
    <s v="No"/>
    <n v="453393.84"/>
    <s v="ASALARIADO"/>
    <n v="31"/>
  </r>
  <r>
    <n v="282"/>
    <s v="MUJER"/>
    <n v="297062"/>
    <s v="TRABAJADOR INDEPENDIENTE"/>
    <s v="SECTOR PRIVADO"/>
    <s v="SI"/>
    <s v="NO"/>
    <x v="1"/>
    <n v="40"/>
    <s v="No"/>
    <s v="No"/>
    <n v="297062"/>
    <s v="TRABAJADOR INDEPENDIENTE"/>
    <n v="40"/>
  </r>
  <r>
    <n v="283"/>
    <s v="MUJER"/>
    <n v="245436.97"/>
    <s v="ASALARIADO"/>
    <s v="SECTOR PRIVADO"/>
    <s v="SI"/>
    <s v="NO"/>
    <x v="0"/>
    <n v="27"/>
    <s v="No"/>
    <s v="No"/>
    <n v="245436.97"/>
    <s v="ASALARIADO"/>
    <n v="27"/>
  </r>
  <r>
    <n v="284"/>
    <s v="HOMBRE"/>
    <n v="2005101"/>
    <s v="ASALARIADO"/>
    <s v="SECTOR PRIVADO"/>
    <s v="SI"/>
    <s v="NO"/>
    <x v="0"/>
    <n v="32"/>
    <s v="No"/>
    <s v="No"/>
    <n v="2005101"/>
    <s v="ASALARIADO"/>
    <n v="32"/>
  </r>
  <r>
    <n v="285"/>
    <s v="MUJER"/>
    <n v="342332"/>
    <s v="TRABAJADOR INDEPENDIENTE"/>
    <s v="SECTOR PRIVADO"/>
    <s v="SI"/>
    <s v="NO"/>
    <x v="0"/>
    <n v="61"/>
    <s v="No"/>
    <s v="No"/>
    <n v="342332"/>
    <s v="TRABAJADOR INDEPENDIENTE"/>
    <n v="61"/>
  </r>
  <r>
    <n v="286"/>
    <s v="HOMBRE"/>
    <n v="1000000"/>
    <s v="ASALARIADO"/>
    <s v="SECTOR PRIVADO"/>
    <s v="SI"/>
    <s v="NO"/>
    <x v="1"/>
    <n v="52"/>
    <s v="No"/>
    <s v="No"/>
    <n v="1000000"/>
    <s v="ASALARIADO"/>
    <n v="52"/>
  </r>
  <r>
    <n v="287"/>
    <s v="HOMBRE"/>
    <n v="347514.23"/>
    <s v="ASALARIADO"/>
    <s v="SECTOR PRIVADO"/>
    <s v="SI"/>
    <s v="NO"/>
    <x v="0"/>
    <n v="30"/>
    <s v="No"/>
    <s v="No"/>
    <n v="347514.23"/>
    <s v="ASALARIADO"/>
    <n v="30"/>
  </r>
  <r>
    <n v="288"/>
    <s v="MUJER"/>
    <n v="750000"/>
    <s v="ASALARIADO"/>
    <s v="SECTOR PRIVADO"/>
    <s v="SI"/>
    <s v="NO"/>
    <x v="1"/>
    <n v="28"/>
    <s v="No"/>
    <s v="No"/>
    <n v="750000"/>
    <s v="ASALARIADO"/>
    <n v="28"/>
  </r>
  <r>
    <n v="289"/>
    <s v="HOMBRE"/>
    <n v="336364.94"/>
    <s v="ASALARIADO"/>
    <s v="SECTOR PRIVADO"/>
    <s v="SI"/>
    <s v="NO"/>
    <x v="0"/>
    <n v="24"/>
    <s v="No"/>
    <s v="No"/>
    <n v="336364.94"/>
    <s v="ASALARIADO"/>
    <n v="24"/>
  </r>
  <r>
    <n v="290"/>
    <s v="HOMBRE"/>
    <n v="351055"/>
    <s v="TRABAJADOR INDEPENDIENTE"/>
    <s v="SECTOR PRIVADO"/>
    <s v="SI"/>
    <s v="NO"/>
    <x v="1"/>
    <n v="51"/>
    <s v="No"/>
    <s v="No"/>
    <n v="351055"/>
    <s v="TRABAJADOR INDEPENDIENTE"/>
    <n v="51"/>
  </r>
  <r>
    <n v="291"/>
    <s v="HOMBRE"/>
    <n v="345385"/>
    <s v="ASALARIADO"/>
    <s v="SECTOR PRIVADO"/>
    <s v="SI"/>
    <s v="NO"/>
    <x v="0"/>
    <n v="32"/>
    <s v="No"/>
    <s v="No"/>
    <n v="345385"/>
    <s v="ASALARIADO"/>
    <n v="32"/>
  </r>
  <r>
    <n v="292"/>
    <s v="HOMBRE"/>
    <n v="396805"/>
    <s v="ASALARIADO"/>
    <s v="SECTOR PRIVADO"/>
    <s v="SI"/>
    <s v="NO"/>
    <x v="0"/>
    <n v="40"/>
    <s v="No"/>
    <s v="No"/>
    <n v="396805"/>
    <s v="ASALARIADO"/>
    <n v="40"/>
  </r>
  <r>
    <n v="293"/>
    <s v="MUJER"/>
    <n v="297045"/>
    <s v="TRABAJADOR INDEPENDIENTE"/>
    <s v="SECTOR PRIVADO"/>
    <s v="SI"/>
    <s v="NO"/>
    <x v="1"/>
    <n v="62"/>
    <s v="No"/>
    <s v="No"/>
    <n v="297045"/>
    <s v="TRABAJADOR INDEPENDIENTE"/>
    <n v="62"/>
  </r>
  <r>
    <n v="294"/>
    <s v="HOMBRE"/>
    <n v="1313852.97"/>
    <s v="ASALARIADO"/>
    <s v="SECTOR PRIVADO"/>
    <s v="SI"/>
    <s v="NO"/>
    <x v="0"/>
    <n v="52"/>
    <s v="No"/>
    <s v="No"/>
    <n v="1313852.97"/>
    <s v="ASALARIADO"/>
    <n v="52"/>
  </r>
  <r>
    <n v="295"/>
    <s v="HOMBRE"/>
    <n v="328192"/>
    <s v="TRABAJADOR INDEPENDIENTE"/>
    <s v="SECTOR PRIVADO"/>
    <s v="SI"/>
    <s v="SI"/>
    <x v="1"/>
    <n v="32"/>
    <s v="No"/>
    <s v="No"/>
    <n v="328192"/>
    <s v="TRABAJADOR INDEPENDIENTE"/>
    <n v="32"/>
  </r>
  <r>
    <n v="296"/>
    <s v="MUJER"/>
    <n v="478452"/>
    <s v="TRABAJADOR INDEPENDIENTE"/>
    <s v="SECTOR PRIVADO"/>
    <s v="SI"/>
    <s v="NO"/>
    <x v="1"/>
    <n v="58"/>
    <s v="No"/>
    <s v="No"/>
    <n v="478452"/>
    <s v="TRABAJADOR INDEPENDIENTE"/>
    <n v="58"/>
  </r>
  <r>
    <n v="297"/>
    <s v="HOMBRE"/>
    <n v="299647"/>
    <s v="TRABAJADOR INDEPENDIENTE"/>
    <s v="SECTOR PRIVADO"/>
    <s v="SI"/>
    <s v="NO"/>
    <x v="1"/>
    <n v="57"/>
    <s v="No"/>
    <s v="No"/>
    <n v="299647"/>
    <s v="TRABAJADOR INDEPENDIENTE"/>
    <n v="57"/>
  </r>
  <r>
    <n v="298"/>
    <s v="HOMBRE"/>
    <n v="263360.19"/>
    <s v="ASALARIADO"/>
    <s v="SECTOR PRIVADO"/>
    <s v="SI"/>
    <s v="NO"/>
    <x v="0"/>
    <n v="24"/>
    <s v="No"/>
    <s v="No"/>
    <n v="263360.19"/>
    <s v="ASALARIADO"/>
    <n v="24"/>
  </r>
  <r>
    <n v="299"/>
    <s v="MUJER"/>
    <n v="2312395"/>
    <s v="ASALARIADO"/>
    <s v="SECTOR PUBLICO"/>
    <s v="SI"/>
    <s v="NO"/>
    <x v="0"/>
    <n v="61"/>
    <s v="Atípico"/>
    <s v="No"/>
    <n v="2312395"/>
    <s v="ASALARIADO"/>
    <n v="61"/>
  </r>
  <r>
    <n v="300"/>
    <s v="HOMBRE"/>
    <n v="300000"/>
    <s v="ASALARIADO"/>
    <s v="SECTOR PRIVADO"/>
    <s v="SI"/>
    <s v="NO"/>
    <x v="0"/>
    <n v="26"/>
    <s v="No"/>
    <s v="No"/>
    <n v="300000"/>
    <s v="ASALARIADO"/>
    <n v="26"/>
  </r>
  <r>
    <n v="301"/>
    <s v="HOMBRE"/>
    <n v="1819599"/>
    <s v="PENSIONADOS EN SU PROPIO SISTEMA"/>
    <s v="SECTOR PUBLICO"/>
    <s v="SI"/>
    <s v="NO"/>
    <x v="0"/>
    <n v="80"/>
    <s v="No"/>
    <s v="No"/>
    <n v="1819599"/>
    <s v="PENSIONADOS EN SU PROPIO SISTEMA"/>
    <n v="80"/>
  </r>
  <r>
    <n v="302"/>
    <s v="HOMBRE"/>
    <n v="551500"/>
    <s v="ASALARIADO"/>
    <s v="SECTOR PRIVADO"/>
    <s v="SI"/>
    <s v="NO"/>
    <x v="0"/>
    <n v="34"/>
    <s v="No"/>
    <s v="No"/>
    <n v="551500"/>
    <s v="ASALARIADO"/>
    <n v="34"/>
  </r>
  <r>
    <n v="303"/>
    <s v="MUJER"/>
    <n v="338775.81"/>
    <s v="ASALARIADO"/>
    <s v="SECTOR PRIVADO"/>
    <s v="SI"/>
    <s v="NO"/>
    <x v="0"/>
    <n v="46"/>
    <s v="No"/>
    <s v="No"/>
    <n v="338775.81"/>
    <s v="ASALARIADO"/>
    <n v="46"/>
  </r>
  <r>
    <n v="304"/>
    <s v="MUJER"/>
    <n v="278030"/>
    <s v="CONVENIOS ESPECIALES DE TRABAJADORES INDEPENDIENTES"/>
    <s v="SECTOR PRIVADO"/>
    <s v="SI"/>
    <s v="NO"/>
    <x v="0"/>
    <n v="70"/>
    <s v="No"/>
    <s v="No"/>
    <n v="278030"/>
    <s v="CONVENIOS ESPECIALES DE TRABAJADORES INDEPENDIENTES"/>
    <n v="70"/>
  </r>
  <r>
    <n v="305"/>
    <s v="MUJER"/>
    <n v="1068785"/>
    <s v="PENSIONADOS EN SU PROPIO SISTEMA"/>
    <s v="SECTOR PUBLICO"/>
    <s v="SI"/>
    <s v="NO"/>
    <x v="0"/>
    <n v="63"/>
    <s v="No"/>
    <s v="No"/>
    <n v="1068785"/>
    <s v="PENSIONADOS EN SU PROPIO SISTEMA"/>
    <n v="63"/>
  </r>
  <r>
    <n v="306"/>
    <s v="HOMBRE"/>
    <n v="2549958.42"/>
    <s v="ASALARIADO"/>
    <s v="SECTOR PRIVADO"/>
    <s v="SI"/>
    <s v="NO"/>
    <x v="0"/>
    <n v="41"/>
    <s v="Atípico"/>
    <s v="No"/>
    <n v="2549958.42"/>
    <s v="ASALARIADO"/>
    <n v="41"/>
  </r>
  <r>
    <n v="307"/>
    <s v="HOMBRE"/>
    <n v="181084"/>
    <s v="ASALARIADO"/>
    <s v="SECTOR PRIVADO"/>
    <s v="SI"/>
    <s v="NO"/>
    <x v="0"/>
    <n v="55"/>
    <s v="No"/>
    <s v="No"/>
    <n v="181084"/>
    <s v="ASALARIADO"/>
    <n v="55"/>
  </r>
  <r>
    <n v="308"/>
    <s v="HOMBRE"/>
    <n v="1059381.6000000001"/>
    <s v="ASALARIADO"/>
    <s v="SECTOR PRIVADO"/>
    <s v="SI"/>
    <s v="NO"/>
    <x v="0"/>
    <n v="28"/>
    <s v="No"/>
    <s v="No"/>
    <n v="1059381.6000000001"/>
    <s v="ASALARIADO"/>
    <n v="28"/>
  </r>
  <r>
    <n v="309"/>
    <s v="HOMBRE"/>
    <n v="343178"/>
    <s v="ASALARIADO"/>
    <s v="SECTOR PRIVADO"/>
    <s v="SI"/>
    <s v="NO"/>
    <x v="1"/>
    <n v="32"/>
    <s v="No"/>
    <s v="No"/>
    <n v="343178"/>
    <s v="ASALARIADO"/>
    <n v="32"/>
  </r>
  <r>
    <n v="310"/>
    <s v="HOMBRE"/>
    <n v="606620"/>
    <s v="ASALARIADO"/>
    <s v="SECTOR PRIVADO"/>
    <s v="SI"/>
    <s v="NO"/>
    <x v="0"/>
    <n v="20"/>
    <s v="No"/>
    <s v="No"/>
    <n v="606620"/>
    <s v="ASALARIADO"/>
    <n v="20"/>
  </r>
  <r>
    <n v="311"/>
    <s v="HOMBRE"/>
    <n v="320524.5"/>
    <s v="ASALARIADO"/>
    <s v="SECTOR PRIVADO"/>
    <s v="SI"/>
    <s v="NO"/>
    <x v="0"/>
    <n v="29"/>
    <s v="No"/>
    <s v="No"/>
    <n v="320524.5"/>
    <s v="ASALARIADO"/>
    <n v="29"/>
  </r>
  <r>
    <n v="312"/>
    <s v="MUJER"/>
    <n v="1171666.67"/>
    <s v="ASALARIADO"/>
    <s v="SECTOR PRIVADO"/>
    <s v="SI"/>
    <s v="NO"/>
    <x v="0"/>
    <n v="51"/>
    <s v="No"/>
    <s v="No"/>
    <n v="1171666.67"/>
    <s v="ASALARIADO"/>
    <n v="51"/>
  </r>
  <r>
    <n v="313"/>
    <s v="MUJER"/>
    <n v="113848"/>
    <s v="ASALARIADO"/>
    <s v="SECTOR PRIVADO"/>
    <s v="SI"/>
    <s v="NO"/>
    <x v="0"/>
    <n v="31"/>
    <s v="No"/>
    <s v="No"/>
    <n v="113848"/>
    <s v="ASALARIADO"/>
    <n v="31"/>
  </r>
  <r>
    <n v="314"/>
    <s v="HOMBRE"/>
    <n v="391476"/>
    <s v="ASALARIADO"/>
    <s v="SECTOR PUBLICO"/>
    <s v="SI"/>
    <s v="NO"/>
    <x v="0"/>
    <n v="60"/>
    <s v="No"/>
    <s v="No"/>
    <n v="391476"/>
    <s v="ASALARIADO"/>
    <n v="60"/>
  </r>
  <r>
    <n v="315"/>
    <s v="MUJER"/>
    <n v="558250"/>
    <s v="ASALARIADO"/>
    <s v="SECTOR PRIVADO"/>
    <s v="SI"/>
    <s v="NO"/>
    <x v="0"/>
    <n v="28"/>
    <s v="No"/>
    <s v="No"/>
    <n v="558250"/>
    <s v="ASALARIADO"/>
    <n v="28"/>
  </r>
  <r>
    <n v="316"/>
    <s v="HOMBRE"/>
    <n v="313164"/>
    <s v="ASALARIADO"/>
    <s v="SECTOR PRIVADO"/>
    <s v="SI"/>
    <s v="NO"/>
    <x v="0"/>
    <n v="56"/>
    <s v="No"/>
    <s v="No"/>
    <n v="313164"/>
    <s v="ASALARIADO"/>
    <n v="56"/>
  </r>
  <r>
    <n v="317"/>
    <s v="HOMBRE"/>
    <n v="433000"/>
    <s v="ASALARIADO"/>
    <s v="SECTOR PRIVADO"/>
    <s v="SI"/>
    <s v="NO"/>
    <x v="0"/>
    <n v="45"/>
    <s v="No"/>
    <s v="No"/>
    <n v="433000"/>
    <s v="ASALARIADO"/>
    <n v="45"/>
  </r>
  <r>
    <n v="318"/>
    <s v="HOMBRE"/>
    <n v="124453.88"/>
    <s v="ASALARIADO"/>
    <s v="SECTOR PRIVADO"/>
    <s v="SI"/>
    <s v="NO"/>
    <x v="0"/>
    <n v="40"/>
    <s v="No"/>
    <s v="No"/>
    <n v="124453.88"/>
    <s v="ASALARIADO"/>
    <n v="40"/>
  </r>
  <r>
    <n v="319"/>
    <s v="MUJER"/>
    <n v="382136"/>
    <s v="TRABAJADOR INDEPENDIENTE"/>
    <s v="SECTOR PRIVADO"/>
    <s v="SI"/>
    <s v="NO"/>
    <x v="1"/>
    <n v="42"/>
    <s v="No"/>
    <s v="No"/>
    <n v="382136"/>
    <s v="TRABAJADOR INDEPENDIENTE"/>
    <n v="42"/>
  </r>
  <r>
    <n v="320"/>
    <s v="HOMBRE"/>
    <n v="297046"/>
    <s v="TRABAJADOR INDEPENDIENTE"/>
    <s v="SECTOR PRIVADO"/>
    <s v="SI"/>
    <s v="NO"/>
    <x v="0"/>
    <n v="50"/>
    <s v="No"/>
    <s v="No"/>
    <n v="297046"/>
    <s v="TRABAJADOR INDEPENDIENTE"/>
    <n v="50"/>
  </r>
  <r>
    <n v="321"/>
    <s v="HOMBRE"/>
    <n v="401814.2"/>
    <s v="ASALARIADO"/>
    <s v="SECTOR PRIVADO"/>
    <s v="SI"/>
    <s v="NO"/>
    <x v="0"/>
    <n v="46"/>
    <s v="No"/>
    <s v="No"/>
    <n v="401814.2"/>
    <s v="ASALARIADO"/>
    <n v="46"/>
  </r>
  <r>
    <n v="322"/>
    <s v="MUJER"/>
    <n v="1103954"/>
    <s v="ASALARIADO"/>
    <s v="SECTOR PUBLICO"/>
    <s v="SI"/>
    <s v="NO"/>
    <x v="1"/>
    <n v="60"/>
    <s v="No"/>
    <s v="No"/>
    <n v="1103954"/>
    <s v="ASALARIADO"/>
    <n v="60"/>
  </r>
  <r>
    <n v="323"/>
    <s v="HOMBRE"/>
    <n v="207648"/>
    <s v="ASALARIADO"/>
    <s v="SECTOR PRIVADO"/>
    <s v="SI"/>
    <s v="NO"/>
    <x v="0"/>
    <n v="28"/>
    <s v="No"/>
    <s v="No"/>
    <n v="207648"/>
    <s v="ASALARIADO"/>
    <n v="28"/>
  </r>
  <r>
    <n v="324"/>
    <s v="HOMBRE"/>
    <n v="719752.5"/>
    <s v="ASALARIADO"/>
    <s v="SECTOR PUBLICO"/>
    <s v="SI"/>
    <s v="NO"/>
    <x v="0"/>
    <n v="39"/>
    <s v="No"/>
    <s v="No"/>
    <n v="719752.5"/>
    <s v="ASALARIADO"/>
    <n v="39"/>
  </r>
  <r>
    <n v="325"/>
    <s v="MUJER"/>
    <n v="140000"/>
    <s v="ASALARIADO"/>
    <s v="SECTOR PRIVADO"/>
    <s v="SI"/>
    <s v="SI"/>
    <x v="1"/>
    <n v="49"/>
    <s v="No"/>
    <s v="No"/>
    <n v="140000"/>
    <s v="ASALARIADO"/>
    <n v="49"/>
  </r>
  <r>
    <n v="326"/>
    <s v="MUJER"/>
    <n v="1883093.97"/>
    <s v="ASALARIADO"/>
    <s v="SECTOR PRIVADO"/>
    <s v="SI"/>
    <s v="NO"/>
    <x v="0"/>
    <n v="34"/>
    <s v="No"/>
    <s v="No"/>
    <n v="1883093.97"/>
    <s v="ASALARIADO"/>
    <n v="34"/>
  </r>
  <r>
    <n v="327"/>
    <s v="MUJER"/>
    <n v="1366089.12"/>
    <s v="PENSIONADOS EN SU PROPIO SISTEMA"/>
    <s v="SECTOR PUBLICO"/>
    <s v="SI"/>
    <s v="SI"/>
    <x v="0"/>
    <n v="73"/>
    <s v="No"/>
    <s v="No"/>
    <n v="1366089.12"/>
    <s v="PENSIONADOS EN SU PROPIO SISTEMA"/>
    <n v="73"/>
  </r>
  <r>
    <n v="328"/>
    <s v="HOMBRE"/>
    <n v="298155"/>
    <s v="TRABAJADOR INDEPENDIENTE"/>
    <s v="SECTOR PRIVADO"/>
    <s v="SI"/>
    <s v="NO"/>
    <x v="1"/>
    <n v="39"/>
    <s v="No"/>
    <s v="No"/>
    <n v="298155"/>
    <s v="TRABAJADOR INDEPENDIENTE"/>
    <n v="39"/>
  </r>
  <r>
    <n v="329"/>
    <s v="HOMBRE"/>
    <n v="499999"/>
    <s v="ASALARIADO"/>
    <s v="SECTOR PRIVADO"/>
    <s v="SI"/>
    <s v="NO"/>
    <x v="0"/>
    <n v="31"/>
    <s v="No"/>
    <s v="No"/>
    <n v="499999"/>
    <s v="ASALARIADO"/>
    <n v="31"/>
  </r>
  <r>
    <n v="330"/>
    <s v="HOMBRE"/>
    <n v="1340908"/>
    <s v="ASALARIADO"/>
    <s v="SECTOR PUBLICO"/>
    <s v="SI"/>
    <s v="NO"/>
    <x v="0"/>
    <n v="54"/>
    <s v="No"/>
    <s v="No"/>
    <n v="1340908"/>
    <s v="ASALARIADO"/>
    <n v="54"/>
  </r>
  <r>
    <n v="331"/>
    <s v="HOMBRE"/>
    <n v="300000"/>
    <s v="ASALARIADO"/>
    <s v="SECTOR PRIVADO"/>
    <s v="SI"/>
    <s v="SI"/>
    <x v="0"/>
    <n v="28"/>
    <s v="No"/>
    <s v="No"/>
    <n v="300000"/>
    <s v="ASALARIADO"/>
    <n v="28"/>
  </r>
  <r>
    <n v="332"/>
    <s v="MUJER"/>
    <n v="297046"/>
    <s v="ASEGURADO VOLUNTARIO"/>
    <s v="SECTOR PRIVADO"/>
    <s v="SI"/>
    <s v="SI"/>
    <x v="0"/>
    <n v="27"/>
    <s v="No"/>
    <s v="No"/>
    <n v="297046"/>
    <s v="ASEGURADO VOLUNTARIO"/>
    <n v="27"/>
  </r>
  <r>
    <n v="333"/>
    <s v="HOMBRE"/>
    <n v="304232.90000000002"/>
    <s v="ASALARIADO"/>
    <s v="SECTOR PRIVADO"/>
    <s v="SI"/>
    <s v="SI"/>
    <x v="0"/>
    <n v="24"/>
    <s v="No"/>
    <s v="No"/>
    <n v="304232.90000000002"/>
    <s v="ASALARIADO"/>
    <n v="24"/>
  </r>
  <r>
    <n v="334"/>
    <s v="HOMBRE"/>
    <n v="509509"/>
    <s v="TRABAJADOR INDEPENDIENTE"/>
    <s v="SECTOR PRIVADO"/>
    <s v="SI"/>
    <s v="NO"/>
    <x v="1"/>
    <n v="35"/>
    <s v="No"/>
    <s v="No"/>
    <n v="509509"/>
    <s v="TRABAJADOR INDEPENDIENTE"/>
    <n v="35"/>
  </r>
  <r>
    <n v="335"/>
    <s v="HOMBRE"/>
    <n v="1202425"/>
    <s v="ASALARIADO"/>
    <s v="SECTOR PUBLICO"/>
    <s v="SI"/>
    <s v="NO"/>
    <x v="0"/>
    <n v="40"/>
    <s v="No"/>
    <s v="No"/>
    <n v="1202425"/>
    <s v="ASALARIADO"/>
    <n v="40"/>
  </r>
  <r>
    <n v="336"/>
    <s v="HOMBRE"/>
    <n v="591445.27"/>
    <s v="ASALARIADO"/>
    <s v="SECTOR PRIVADO"/>
    <s v="SI"/>
    <s v="NO"/>
    <x v="0"/>
    <n v="30"/>
    <s v="No"/>
    <s v="No"/>
    <n v="591445.27"/>
    <s v="ASALARIADO"/>
    <n v="30"/>
  </r>
  <r>
    <n v="337"/>
    <s v="MUJER"/>
    <n v="1953183.27"/>
    <s v="ASALARIADO"/>
    <s v="SECTOR PRIVADO"/>
    <s v="SI"/>
    <s v="NO"/>
    <x v="0"/>
    <n v="36"/>
    <s v="No"/>
    <s v="No"/>
    <n v="1953183.27"/>
    <s v="ASALARIADO"/>
    <n v="36"/>
  </r>
  <r>
    <n v="338"/>
    <s v="MUJER"/>
    <n v="570798.64"/>
    <s v="ASALARIADO"/>
    <s v="SECTOR PRIVADO"/>
    <s v="SI"/>
    <s v="NO"/>
    <x v="0"/>
    <n v="26"/>
    <s v="No"/>
    <s v="No"/>
    <n v="570798.64"/>
    <s v="ASALARIADO"/>
    <n v="26"/>
  </r>
  <r>
    <n v="339"/>
    <s v="MUJER"/>
    <n v="539203"/>
    <s v="ASALARIADO"/>
    <s v="SECTOR PRIVADO"/>
    <s v="SI"/>
    <s v="NO"/>
    <x v="0"/>
    <n v="29"/>
    <s v="No"/>
    <s v="No"/>
    <n v="539203"/>
    <s v="ASALARIADO"/>
    <n v="29"/>
  </r>
  <r>
    <n v="340"/>
    <s v="MUJER"/>
    <n v="359544.27"/>
    <s v="CONVENIOS ESPECIALES DE ASEGURADOS VOLUNTARIOS"/>
    <s v="SECTOR PRIVADO"/>
    <s v="SI"/>
    <s v="SI"/>
    <x v="0"/>
    <n v="32"/>
    <s v="No"/>
    <s v="No"/>
    <n v="359544.27"/>
    <s v="CONVENIOS ESPECIALES DE ASEGURADOS VOLUNTARIOS"/>
    <n v="32"/>
  </r>
  <r>
    <n v="341"/>
    <s v="MUJER"/>
    <n v="516446.5"/>
    <s v="ASALARIADO"/>
    <s v="SECTOR PUBLICO"/>
    <s v="SI"/>
    <s v="NO"/>
    <x v="0"/>
    <n v="33"/>
    <s v="No"/>
    <s v="No"/>
    <n v="516446.5"/>
    <s v="ASALARIADO"/>
    <n v="33"/>
  </r>
  <r>
    <n v="342"/>
    <s v="MUJER"/>
    <n v="378355"/>
    <s v="ASALARIADO"/>
    <s v="SECTOR PRIVADO"/>
    <s v="SI"/>
    <s v="SI"/>
    <x v="0"/>
    <n v="62"/>
    <s v="No"/>
    <s v="No"/>
    <n v="378355"/>
    <s v="ASALARIADO"/>
    <n v="62"/>
  </r>
  <r>
    <n v="343"/>
    <s v="HOMBRE"/>
    <n v="454558.2"/>
    <s v="ASALARIADO"/>
    <s v="SECTOR PUBLICO"/>
    <s v="SI"/>
    <s v="NO"/>
    <x v="0"/>
    <n v="34"/>
    <s v="No"/>
    <s v="No"/>
    <n v="454558.2"/>
    <s v="ASALARIADO"/>
    <n v="34"/>
  </r>
  <r>
    <n v="344"/>
    <s v="MUJER"/>
    <n v="403983"/>
    <s v="TRABAJADOR INDEPENDIENTE"/>
    <s v="SECTOR PRIVADO"/>
    <s v="SI"/>
    <s v="NO"/>
    <x v="1"/>
    <n v="67"/>
    <s v="No"/>
    <s v="No"/>
    <n v="403983"/>
    <s v="TRABAJADOR INDEPENDIENTE"/>
    <n v="67"/>
  </r>
  <r>
    <n v="345"/>
    <s v="MUJER"/>
    <n v="1544187.5"/>
    <s v="ASALARIADO"/>
    <s v="SECTOR PRIVADO"/>
    <s v="SI"/>
    <s v="SI"/>
    <x v="0"/>
    <n v="28"/>
    <s v="No"/>
    <s v="No"/>
    <n v="1544187.5"/>
    <s v="ASALARIADO"/>
    <n v="28"/>
  </r>
  <r>
    <n v="346"/>
    <s v="HOMBRE"/>
    <n v="328196"/>
    <s v="TRABAJADOR INDEPENDIENTE"/>
    <s v="SECTOR PRIVADO"/>
    <s v="SI"/>
    <s v="SI"/>
    <x v="1"/>
    <n v="27"/>
    <s v="No"/>
    <s v="No"/>
    <n v="328196"/>
    <s v="TRABAJADOR INDEPENDIENTE"/>
    <n v="27"/>
  </r>
  <r>
    <n v="347"/>
    <s v="HOMBRE"/>
    <n v="574094.44999999995"/>
    <s v="ASALARIADO"/>
    <s v="SECTOR PRIVADO"/>
    <s v="SI"/>
    <s v="NO"/>
    <x v="0"/>
    <n v="57"/>
    <s v="No"/>
    <s v="No"/>
    <n v="574094.44999999995"/>
    <s v="ASALARIADO"/>
    <n v="57"/>
  </r>
  <r>
    <n v="348"/>
    <s v="MUJER"/>
    <n v="1320518.73"/>
    <s v="ASALARIADO"/>
    <s v="SECTOR PUBLICO"/>
    <s v="SI"/>
    <s v="NO"/>
    <x v="0"/>
    <n v="34"/>
    <s v="No"/>
    <s v="No"/>
    <n v="1320518.73"/>
    <s v="ASALARIADO"/>
    <n v="34"/>
  </r>
  <r>
    <n v="349"/>
    <s v="HOMBRE"/>
    <n v="356455"/>
    <s v="TRABAJADOR INDEPENDIENTE"/>
    <s v="SECTOR PRIVADO"/>
    <s v="SI"/>
    <s v="NO"/>
    <x v="1"/>
    <n v="40"/>
    <s v="No"/>
    <s v="No"/>
    <n v="356455"/>
    <s v="TRABAJADOR INDEPENDIENTE"/>
    <n v="40"/>
  </r>
  <r>
    <n v="350"/>
    <s v="HOMBRE"/>
    <n v="297046"/>
    <s v="TRABAJADOR INDEPENDIENTE"/>
    <s v="SECTOR PRIVADO"/>
    <s v="SI"/>
    <s v="NO"/>
    <x v="0"/>
    <n v="42"/>
    <s v="No"/>
    <s v="No"/>
    <n v="297046"/>
    <s v="TRABAJADOR INDEPENDIENTE"/>
    <n v="42"/>
  </r>
  <r>
    <n v="351"/>
    <s v="HOMBRE"/>
    <n v="505686.39"/>
    <s v="ASALARIADO"/>
    <s v="SECTOR PRIVADO"/>
    <s v="SI"/>
    <s v="NO"/>
    <x v="0"/>
    <n v="22"/>
    <s v="No"/>
    <s v="No"/>
    <n v="505686.39"/>
    <s v="ASALARIADO"/>
    <n v="22"/>
  </r>
  <r>
    <n v="352"/>
    <s v="MUJER"/>
    <n v="511789.2"/>
    <s v="ASALARIADO"/>
    <s v="SECTOR PRIVADO"/>
    <s v="SI"/>
    <s v="NO"/>
    <x v="0"/>
    <n v="29"/>
    <s v="No"/>
    <s v="No"/>
    <n v="511789.2"/>
    <s v="ASALARIADO"/>
    <n v="29"/>
  </r>
  <r>
    <n v="353"/>
    <s v="MUJER"/>
    <n v="333094.01"/>
    <s v="ASALARIADO"/>
    <s v="SECTOR PRIVADO"/>
    <s v="SI"/>
    <s v="NO"/>
    <x v="0"/>
    <n v="32"/>
    <s v="No"/>
    <s v="No"/>
    <n v="333094.01"/>
    <s v="ASALARIADO"/>
    <n v="32"/>
  </r>
  <r>
    <n v="354"/>
    <s v="MUJER"/>
    <n v="419608"/>
    <s v="TRABAJADOR INDEPENDIENTE"/>
    <s v="SECTOR PRIVADO"/>
    <s v="SI"/>
    <s v="NO"/>
    <x v="0"/>
    <n v="43"/>
    <s v="No"/>
    <s v="No"/>
    <n v="419608"/>
    <s v="TRABAJADOR INDEPENDIENTE"/>
    <n v="43"/>
  </r>
  <r>
    <n v="355"/>
    <s v="MUJER"/>
    <n v="297046"/>
    <s v="TRABAJADOR INDEPENDIENTE"/>
    <s v="SECTOR PRIVADO"/>
    <s v="SI"/>
    <s v="NO"/>
    <x v="1"/>
    <n v="28"/>
    <s v="No"/>
    <s v="No"/>
    <n v="297046"/>
    <s v="TRABAJADOR INDEPENDIENTE"/>
    <n v="28"/>
  </r>
  <r>
    <n v="356"/>
    <s v="HOMBRE"/>
    <n v="297046"/>
    <s v="TRABAJADOR INDEPENDIENTE"/>
    <s v="SECTOR PRIVADO"/>
    <s v="SI"/>
    <s v="NO"/>
    <x v="1"/>
    <n v="39"/>
    <s v="No"/>
    <s v="No"/>
    <n v="297046"/>
    <s v="TRABAJADOR INDEPENDIENTE"/>
    <n v="39"/>
  </r>
  <r>
    <n v="357"/>
    <s v="HOMBRE"/>
    <n v="1540950"/>
    <s v="ASEGURADO VOLUNTARIO"/>
    <s v="SECTOR PRIVADO"/>
    <s v="SI"/>
    <s v="SI"/>
    <x v="0"/>
    <n v="63"/>
    <s v="No"/>
    <s v="No"/>
    <n v="1540950"/>
    <s v="ASEGURADO VOLUNTARIO"/>
    <n v="63"/>
  </r>
  <r>
    <n v="358"/>
    <s v="MUJER"/>
    <n v="416150"/>
    <s v="ASALARIADO"/>
    <s v="SECTOR PRIVADO"/>
    <s v="SI"/>
    <s v="SI"/>
    <x v="0"/>
    <n v="30"/>
    <s v="No"/>
    <s v="No"/>
    <n v="416150"/>
    <s v="ASALARIADO"/>
    <n v="30"/>
  </r>
  <r>
    <n v="359"/>
    <s v="HOMBRE"/>
    <n v="400353"/>
    <s v="TRABAJADOR INDEPENDIENTE"/>
    <s v="SECTOR PRIVADO"/>
    <s v="SI"/>
    <s v="NO"/>
    <x v="0"/>
    <n v="30"/>
    <s v="No"/>
    <s v="No"/>
    <n v="400353"/>
    <s v="TRABAJADOR INDEPENDIENTE"/>
    <n v="30"/>
  </r>
  <r>
    <n v="360"/>
    <s v="HOMBRE"/>
    <n v="323296"/>
    <s v="TRABAJADOR INDEPENDIENTE"/>
    <s v="SECTOR PRIVADO"/>
    <s v="SI"/>
    <s v="SI"/>
    <x v="1"/>
    <n v="67"/>
    <s v="No"/>
    <s v="No"/>
    <n v="323296"/>
    <s v="TRABAJADOR INDEPENDIENTE"/>
    <n v="67"/>
  </r>
  <r>
    <n v="361"/>
    <s v="MUJER"/>
    <n v="159000"/>
    <s v="ASALARIADO"/>
    <s v="SECTOR PRIVADO"/>
    <s v="SI"/>
    <s v="NO"/>
    <x v="0"/>
    <n v="49"/>
    <s v="No"/>
    <s v="No"/>
    <n v="159000"/>
    <s v="ASALARIADO"/>
    <n v="49"/>
  </r>
  <r>
    <n v="362"/>
    <s v="MUJER"/>
    <n v="172428.6"/>
    <s v="ASALARIADO"/>
    <s v="SECTOR PRIVADO"/>
    <s v="SI"/>
    <s v="NO"/>
    <x v="0"/>
    <n v="27"/>
    <s v="No"/>
    <s v="No"/>
    <n v="172428.6"/>
    <s v="ASALARIADO"/>
    <n v="27"/>
  </r>
  <r>
    <n v="363"/>
    <s v="MUJER"/>
    <n v="1331904"/>
    <s v="ASALARIADO"/>
    <s v="SECTOR PUBLICO"/>
    <s v="SI"/>
    <s v="NO"/>
    <x v="0"/>
    <n v="42"/>
    <s v="No"/>
    <s v="No"/>
    <n v="1331904"/>
    <s v="ASALARIADO"/>
    <n v="42"/>
  </r>
  <r>
    <n v="364"/>
    <s v="HOMBRE"/>
    <n v="339750"/>
    <s v="ASEGURADO VOLUNTARIO"/>
    <s v="SECTOR PRIVADO"/>
    <s v="SI"/>
    <s v="SI"/>
    <x v="0"/>
    <n v="30"/>
    <s v="No"/>
    <s v="No"/>
    <n v="339750"/>
    <s v="ASEGURADO VOLUNTARIO"/>
    <n v="30"/>
  </r>
  <r>
    <n v="365"/>
    <s v="HOMBRE"/>
    <n v="445567"/>
    <s v="TRABAJADOR INDEPENDIENTE"/>
    <s v="SECTOR PRIVADO"/>
    <s v="SI"/>
    <s v="NO"/>
    <x v="1"/>
    <n v="74"/>
    <s v="No"/>
    <s v="No"/>
    <n v="445567"/>
    <s v="TRABAJADOR INDEPENDIENTE"/>
    <n v="74"/>
  </r>
  <r>
    <n v="366"/>
    <s v="HOMBRE"/>
    <n v="1076127.4099999999"/>
    <s v="ASALARIADO"/>
    <s v="SECTOR PRIVADO"/>
    <s v="SI"/>
    <s v="NO"/>
    <x v="0"/>
    <n v="48"/>
    <s v="No"/>
    <s v="No"/>
    <n v="1076127.4099999999"/>
    <s v="ASALARIADO"/>
    <n v="48"/>
  </r>
  <r>
    <n v="367"/>
    <s v="HOMBRE"/>
    <n v="597379.25"/>
    <s v="ASALARIADO"/>
    <s v="SECTOR PRIVADO"/>
    <s v="SI"/>
    <s v="NO"/>
    <x v="0"/>
    <n v="36"/>
    <s v="No"/>
    <s v="No"/>
    <n v="597379.25"/>
    <s v="ASALARIADO"/>
    <n v="36"/>
  </r>
  <r>
    <n v="368"/>
    <s v="HOMBRE"/>
    <n v="400000"/>
    <s v="ASALARIADO"/>
    <s v="SECTOR PRIVADO"/>
    <s v="SI"/>
    <s v="SI"/>
    <x v="0"/>
    <n v="34"/>
    <s v="No"/>
    <s v="No"/>
    <n v="400000"/>
    <s v="ASALARIADO"/>
    <n v="34"/>
  </r>
  <r>
    <n v="369"/>
    <s v="HOMBRE"/>
    <n v="10652"/>
    <s v="ASALARIADO"/>
    <s v="SECTOR PRIVADO"/>
    <s v="SI"/>
    <s v="SI"/>
    <x v="0"/>
    <n v="42"/>
    <s v="No"/>
    <s v="No"/>
    <n v="10652"/>
    <s v="ASALARIADO"/>
    <n v="42"/>
  </r>
  <r>
    <n v="370"/>
    <s v="MUJER"/>
    <n v="474509.98"/>
    <s v="ASALARIADO"/>
    <s v="SECTOR PRIVADO"/>
    <s v="SI"/>
    <s v="NO"/>
    <x v="0"/>
    <n v="28"/>
    <s v="No"/>
    <s v="No"/>
    <n v="474509.98"/>
    <s v="ASALARIADO"/>
    <n v="28"/>
  </r>
  <r>
    <n v="371"/>
    <s v="MUJER"/>
    <n v="3053247.24"/>
    <s v="PENSIONADOS EN SU PROPIO SISTEMA"/>
    <s v="SECTOR PUBLICO"/>
    <s v="SI"/>
    <s v="NO"/>
    <x v="0"/>
    <n v="99"/>
    <s v="Atípico"/>
    <s v="No"/>
    <n v="3053247.24"/>
    <s v="PENSIONADOS EN SU PROPIO SISTEMA"/>
    <n v="99"/>
  </r>
  <r>
    <n v="372"/>
    <s v="HOMBRE"/>
    <n v="1233060.23"/>
    <s v="ASALARIADO"/>
    <s v="SECTOR PRIVADO"/>
    <s v="SI"/>
    <s v="NO"/>
    <x v="0"/>
    <n v="30"/>
    <s v="No"/>
    <s v="No"/>
    <n v="1233060.23"/>
    <s v="ASALARIADO"/>
    <n v="30"/>
  </r>
  <r>
    <n v="373"/>
    <s v="MUJER"/>
    <n v="529014.48"/>
    <s v="ASALARIADO"/>
    <s v="SECTOR PRIVADO"/>
    <s v="SI"/>
    <s v="NO"/>
    <x v="0"/>
    <n v="29"/>
    <s v="No"/>
    <s v="No"/>
    <n v="529014.48"/>
    <s v="ASALARIADO"/>
    <n v="29"/>
  </r>
  <r>
    <n v="374"/>
    <s v="HOMBRE"/>
    <n v="297000"/>
    <s v="TRABAJADOR INDEPENDIENTE"/>
    <s v="SECTOR PRIVADO"/>
    <s v="SI"/>
    <s v="NO"/>
    <x v="0"/>
    <n v="21"/>
    <s v="No"/>
    <s v="No"/>
    <n v="297000"/>
    <s v="TRABAJADOR INDEPENDIENTE"/>
    <n v="21"/>
  </r>
  <r>
    <n v="375"/>
    <s v="HOMBRE"/>
    <n v="711457.86"/>
    <s v="ASALARIADO"/>
    <s v="SECTOR PRIVADO"/>
    <s v="SI"/>
    <s v="SI"/>
    <x v="0"/>
    <n v="44"/>
    <s v="No"/>
    <s v="No"/>
    <n v="711457.86"/>
    <s v="ASALARIADO"/>
    <n v="44"/>
  </r>
  <r>
    <n v="376"/>
    <s v="HOMBRE"/>
    <n v="765532.1"/>
    <s v="ASALARIADO"/>
    <s v="SECTOR PRIVADO"/>
    <s v="SI"/>
    <s v="SI"/>
    <x v="0"/>
    <n v="43"/>
    <s v="No"/>
    <s v="No"/>
    <n v="765532.1"/>
    <s v="ASALARIADO"/>
    <n v="43"/>
  </r>
  <r>
    <n v="377"/>
    <s v="MUJER"/>
    <n v="300018"/>
    <s v="TRABAJADOR INDEPENDIENTE"/>
    <s v="SECTOR PRIVADO"/>
    <s v="SI"/>
    <s v="NO"/>
    <x v="0"/>
    <n v="55"/>
    <s v="No"/>
    <s v="No"/>
    <n v="300018"/>
    <s v="TRABAJADOR INDEPENDIENTE"/>
    <n v="55"/>
  </r>
  <r>
    <n v="378"/>
    <s v="HOMBRE"/>
    <n v="594092"/>
    <s v="TRABAJADOR INDEPENDIENTE"/>
    <s v="SECTOR PRIVADO"/>
    <s v="SI"/>
    <s v="NO"/>
    <x v="1"/>
    <n v="53"/>
    <s v="No"/>
    <s v="No"/>
    <n v="594092"/>
    <s v="TRABAJADOR INDEPENDIENTE"/>
    <n v="53"/>
  </r>
  <r>
    <n v="379"/>
    <s v="MUJER"/>
    <n v="943396.65"/>
    <s v="ASALARIADO"/>
    <s v="SECTOR PUBLICO"/>
    <s v="SI"/>
    <s v="NO"/>
    <x v="0"/>
    <n v="38"/>
    <s v="No"/>
    <s v="No"/>
    <n v="943396.65"/>
    <s v="ASALARIADO"/>
    <n v="38"/>
  </r>
  <r>
    <n v="380"/>
    <s v="HOMBRE"/>
    <n v="280000"/>
    <s v="ASALARIADO"/>
    <s v="SECTOR PRIVADO"/>
    <s v="SI"/>
    <s v="NO"/>
    <x v="0"/>
    <n v="33"/>
    <s v="No"/>
    <s v="No"/>
    <n v="280000"/>
    <s v="ASALARIADO"/>
    <n v="33"/>
  </r>
  <r>
    <n v="381"/>
    <s v="HOMBRE"/>
    <n v="1414130.5"/>
    <s v="ASALARIADO"/>
    <s v="SECTOR PUBLICO"/>
    <s v="SI"/>
    <s v="NO"/>
    <x v="0"/>
    <n v="34"/>
    <s v="No"/>
    <s v="No"/>
    <n v="1414130.5"/>
    <s v="ASALARIADO"/>
    <n v="34"/>
  </r>
  <r>
    <n v="382"/>
    <s v="MUJER"/>
    <n v="300018"/>
    <s v="TRABAJADOR INDEPENDIENTE"/>
    <s v="SECTOR PRIVADO"/>
    <s v="SI"/>
    <s v="NO"/>
    <x v="1"/>
    <n v="32"/>
    <s v="No"/>
    <s v="No"/>
    <n v="300018"/>
    <s v="TRABAJADOR INDEPENDIENTE"/>
    <n v="32"/>
  </r>
  <r>
    <n v="383"/>
    <s v="HOMBRE"/>
    <n v="695508.19"/>
    <s v="ASALARIADO"/>
    <s v="SECTOR PRIVADO"/>
    <s v="SI"/>
    <s v="NO"/>
    <x v="0"/>
    <n v="36"/>
    <s v="No"/>
    <s v="No"/>
    <n v="695508.19"/>
    <s v="ASALARIADO"/>
    <n v="36"/>
  </r>
  <r>
    <n v="384"/>
    <s v="HOMBRE"/>
    <n v="343811"/>
    <s v="TRABAJADOR INDEPENDIENTE"/>
    <s v="SECTOR PRIVADO"/>
    <s v="SI"/>
    <s v="NO"/>
    <x v="0"/>
    <n v="64"/>
    <s v="No"/>
    <s v="No"/>
    <n v="343811"/>
    <s v="TRABAJADOR INDEPENDIENTE"/>
    <n v="64"/>
  </r>
  <r>
    <n v="385"/>
    <s v="HOMBRE"/>
    <n v="356858"/>
    <s v="TRABAJADOR INDEPENDIENTE"/>
    <s v="SECTOR PRIVADO"/>
    <s v="SI"/>
    <s v="NO"/>
    <x v="0"/>
    <n v="57"/>
    <s v="No"/>
    <s v="No"/>
    <n v="356858"/>
    <s v="TRABAJADOR INDEPENDIENTE"/>
    <n v="57"/>
  </r>
  <r>
    <n v="386"/>
    <s v="MUJER"/>
    <n v="1314924.8600000001"/>
    <s v="ASALARIADO"/>
    <s v="SECTOR PRIVADO"/>
    <s v="SI"/>
    <s v="NO"/>
    <x v="0"/>
    <n v="37"/>
    <s v="No"/>
    <s v="No"/>
    <n v="1314924.8600000001"/>
    <s v="ASALARIADO"/>
    <n v="37"/>
  </r>
  <r>
    <n v="387"/>
    <s v="HOMBRE"/>
    <n v="652872.57999999996"/>
    <s v="ASALARIADO"/>
    <s v="SECTOR PRIVADO"/>
    <s v="SI"/>
    <s v="SI"/>
    <x v="0"/>
    <n v="54"/>
    <s v="No"/>
    <s v="No"/>
    <n v="652872.57999999996"/>
    <s v="ASALARIADO"/>
    <n v="54"/>
  </r>
  <r>
    <n v="388"/>
    <s v="HOMBRE"/>
    <n v="297045"/>
    <s v="ASEGURADO VOLUNTARIO"/>
    <s v="SECTOR PRIVADO"/>
    <s v="SI"/>
    <s v="NO"/>
    <x v="0"/>
    <n v="44"/>
    <s v="No"/>
    <s v="No"/>
    <n v="297045"/>
    <s v="ASEGURADO VOLUNTARIO"/>
    <n v="44"/>
  </r>
  <r>
    <n v="389"/>
    <s v="HOMBRE"/>
    <n v="463313.7"/>
    <s v="ASALARIADO"/>
    <s v="SECTOR PUBLICO"/>
    <s v="SI"/>
    <s v="NO"/>
    <x v="0"/>
    <n v="36"/>
    <s v="No"/>
    <s v="No"/>
    <n v="463313.7"/>
    <s v="ASALARIADO"/>
    <n v="36"/>
  </r>
  <r>
    <n v="390"/>
    <s v="MUJER"/>
    <n v="144000"/>
    <s v="ASALARIADO"/>
    <s v="SECTOR PRIVADO"/>
    <s v="SI"/>
    <s v="NO"/>
    <x v="0"/>
    <n v="20"/>
    <s v="No"/>
    <s v="No"/>
    <n v="144000"/>
    <s v="ASALARIADO"/>
    <n v="20"/>
  </r>
  <r>
    <n v="391"/>
    <s v="HOMBRE"/>
    <n v="610513"/>
    <s v="TRABAJADOR INDEPENDIENTE"/>
    <s v="SECTOR PRIVADO"/>
    <s v="SI"/>
    <s v="NO"/>
    <x v="1"/>
    <n v="34"/>
    <s v="No"/>
    <s v="No"/>
    <n v="610513"/>
    <s v="TRABAJADOR INDEPENDIENTE"/>
    <n v="34"/>
  </r>
  <r>
    <n v="392"/>
    <s v="MUJER"/>
    <n v="950292"/>
    <s v="ASALARIADO"/>
    <s v="SECTOR PRIVADO"/>
    <s v="SI"/>
    <s v="NO"/>
    <x v="0"/>
    <n v="38"/>
    <s v="No"/>
    <s v="No"/>
    <n v="950292"/>
    <s v="ASALARIADO"/>
    <n v="38"/>
  </r>
  <r>
    <n v="393"/>
    <s v="HOMBRE"/>
    <n v="798210"/>
    <s v="ASALARIADO"/>
    <s v="SECTOR PUBLICO"/>
    <s v="SI"/>
    <s v="NO"/>
    <x v="0"/>
    <n v="39"/>
    <s v="No"/>
    <s v="No"/>
    <n v="798210"/>
    <s v="ASALARIADO"/>
    <n v="39"/>
  </r>
  <r>
    <n v="394"/>
    <s v="HOMBRE"/>
    <n v="783125"/>
    <s v="ASALARIADO"/>
    <s v="SECTOR PRIVADO"/>
    <s v="SI"/>
    <s v="NO"/>
    <x v="1"/>
    <n v="32"/>
    <s v="No"/>
    <s v="No"/>
    <n v="783125"/>
    <s v="ASALARIADO"/>
    <n v="32"/>
  </r>
  <r>
    <n v="395"/>
    <s v="HOMBRE"/>
    <n v="466553.21"/>
    <s v="ASALARIADO"/>
    <s v="SECTOR PRIVADO"/>
    <s v="SI"/>
    <s v="NO"/>
    <x v="0"/>
    <n v="36"/>
    <s v="No"/>
    <s v="No"/>
    <n v="466553.21"/>
    <s v="ASALARIADO"/>
    <n v="36"/>
  </r>
  <r>
    <n v="396"/>
    <s v="HOMBRE"/>
    <n v="14290"/>
    <s v="ASALARIADO"/>
    <s v="SECTOR PRIVADO"/>
    <s v="SI"/>
    <s v="NO"/>
    <x v="0"/>
    <n v="57"/>
    <s v="No"/>
    <s v="No"/>
    <n v="14290"/>
    <s v="ASALARIADO"/>
    <n v="57"/>
  </r>
  <r>
    <n v="397"/>
    <s v="HOMBRE"/>
    <n v="289448"/>
    <s v="TRABAJADOR INDEPENDIENTE"/>
    <s v="SECTOR PRIVADO"/>
    <s v="SI"/>
    <s v="NO"/>
    <x v="0"/>
    <n v="52"/>
    <s v="No"/>
    <s v="No"/>
    <n v="289448"/>
    <s v="TRABAJADOR INDEPENDIENTE"/>
    <n v="52"/>
  </r>
  <r>
    <n v="398"/>
    <s v="HOMBRE"/>
    <n v="323432.7"/>
    <s v="ASALARIADO"/>
    <s v="SECTOR PRIVADO"/>
    <s v="SI"/>
    <s v="SI"/>
    <x v="0"/>
    <n v="50"/>
    <s v="No"/>
    <s v="No"/>
    <n v="323432.7"/>
    <s v="ASALARIADO"/>
    <n v="50"/>
  </r>
  <r>
    <n v="399"/>
    <s v="MUJER"/>
    <n v="577151"/>
    <s v="ASALARIADO"/>
    <s v="SECTOR PUBLICO"/>
    <s v="SI"/>
    <s v="NO"/>
    <x v="0"/>
    <n v="34"/>
    <s v="No"/>
    <s v="No"/>
    <n v="577151"/>
    <s v="ASALARIADO"/>
    <n v="34"/>
  </r>
  <r>
    <n v="400"/>
    <s v="HOMBRE"/>
    <n v="622335.6"/>
    <s v="ASALARIADO"/>
    <s v="SECTOR PRIVADO"/>
    <s v="SI"/>
    <s v="NO"/>
    <x v="0"/>
    <n v="50"/>
    <s v="No"/>
    <s v="No"/>
    <n v="622335.6"/>
    <s v="ASALARIADO"/>
    <n v="50"/>
  </r>
  <r>
    <n v="401"/>
    <s v="MUJER"/>
    <n v="205048"/>
    <s v="ASALARIADO"/>
    <s v="SECTOR PRIVADO"/>
    <s v="SI"/>
    <s v="SI"/>
    <x v="0"/>
    <n v="36"/>
    <s v="No"/>
    <s v="No"/>
    <n v="205048"/>
    <s v="ASALARIADO"/>
    <n v="36"/>
  </r>
  <r>
    <n v="402"/>
    <s v="HOMBRE"/>
    <n v="278030.99"/>
    <s v="CONVENIOS ESPECIALES DE TRABAJADORES INDEPENDIENTES"/>
    <s v="SECTOR PRIVADO"/>
    <s v="SI"/>
    <s v="NO"/>
    <x v="0"/>
    <n v="52"/>
    <s v="No"/>
    <s v="No"/>
    <n v="278030.99"/>
    <s v="CONVENIOS ESPECIALES DE TRABAJADORES INDEPENDIENTES"/>
    <n v="52"/>
  </r>
  <r>
    <n v="403"/>
    <s v="HOMBRE"/>
    <n v="425699.65"/>
    <s v="ASALARIADO"/>
    <s v="SECTOR PRIVADO"/>
    <s v="SI"/>
    <s v="NO"/>
    <x v="0"/>
    <n v="42"/>
    <s v="No"/>
    <s v="No"/>
    <n v="425699.65"/>
    <s v="ASALARIADO"/>
    <n v="42"/>
  </r>
  <r>
    <n v="404"/>
    <s v="HOMBRE"/>
    <n v="74118.77"/>
    <s v="ASALARIADO"/>
    <s v="SECTOR PUBLICO"/>
    <s v="SI"/>
    <s v="NO"/>
    <x v="0"/>
    <n v="22"/>
    <s v="No"/>
    <s v="No"/>
    <n v="74118.77"/>
    <s v="ASALARIADO"/>
    <n v="22"/>
  </r>
  <r>
    <n v="405"/>
    <s v="HOMBRE"/>
    <n v="1063180"/>
    <s v="ASALARIADO"/>
    <s v="SECTOR PRIVADO"/>
    <s v="SI"/>
    <s v="NO"/>
    <x v="0"/>
    <n v="55"/>
    <s v="No"/>
    <s v="No"/>
    <n v="1063180"/>
    <s v="ASALARIADO"/>
    <n v="55"/>
  </r>
  <r>
    <n v="406"/>
    <s v="HOMBRE"/>
    <n v="614527"/>
    <s v="ASALARIADO"/>
    <s v="SECTOR PRIVADO"/>
    <s v="SI"/>
    <s v="NO"/>
    <x v="0"/>
    <n v="38"/>
    <s v="No"/>
    <s v="No"/>
    <n v="614527"/>
    <s v="ASALARIADO"/>
    <n v="38"/>
  </r>
  <r>
    <n v="407"/>
    <s v="HOMBRE"/>
    <n v="278030"/>
    <s v="CONVENIOS ESPECIALES DE TRABAJADORES INDEPENDIENTES"/>
    <s v="SECTOR PRIVADO"/>
    <s v="SI"/>
    <s v="NO"/>
    <x v="0"/>
    <n v="42"/>
    <s v="No"/>
    <s v="No"/>
    <n v="278030"/>
    <s v="CONVENIOS ESPECIALES DE TRABAJADORES INDEPENDIENTES"/>
    <n v="42"/>
  </r>
  <r>
    <n v="408"/>
    <s v="MUJER"/>
    <n v="398320"/>
    <s v="ASALARIADO"/>
    <s v="SECTOR PUBLICO"/>
    <s v="SI"/>
    <s v="NO"/>
    <x v="1"/>
    <n v="62"/>
    <s v="No"/>
    <s v="No"/>
    <n v="398320"/>
    <s v="ASALARIADO"/>
    <n v="62"/>
  </r>
  <r>
    <n v="409"/>
    <s v="HOMBRE"/>
    <n v="302188"/>
    <s v="ASEGURADO VOLUNTARIO"/>
    <s v="SECTOR PRIVADO"/>
    <s v="SI"/>
    <s v="NO"/>
    <x v="0"/>
    <n v="36"/>
    <s v="No"/>
    <s v="No"/>
    <n v="302188"/>
    <s v="ASEGURADO VOLUNTARIO"/>
    <n v="36"/>
  </r>
  <r>
    <n v="410"/>
    <s v="HOMBRE"/>
    <n v="500000"/>
    <s v="ASALARIADO"/>
    <s v="SECTOR PRIVADO"/>
    <s v="SI"/>
    <s v="NO"/>
    <x v="0"/>
    <n v="22"/>
    <s v="No"/>
    <s v="No"/>
    <n v="500000"/>
    <s v="ASALARIADO"/>
    <n v="22"/>
  </r>
  <r>
    <n v="411"/>
    <s v="MUJER"/>
    <n v="594092"/>
    <s v="TRABAJADOR INDEPENDIENTE"/>
    <s v="SECTOR PRIVADO"/>
    <s v="SI"/>
    <s v="NO"/>
    <x v="0"/>
    <n v="55"/>
    <s v="No"/>
    <s v="No"/>
    <n v="594092"/>
    <s v="TRABAJADOR INDEPENDIENTE"/>
    <n v="55"/>
  </r>
  <r>
    <n v="412"/>
    <s v="HOMBRE"/>
    <n v="639148"/>
    <s v="TRABAJADOR INDEPENDIENTE"/>
    <s v="SECTOR PRIVADO"/>
    <s v="SI"/>
    <s v="SI"/>
    <x v="1"/>
    <n v="49"/>
    <s v="No"/>
    <s v="No"/>
    <n v="639148"/>
    <s v="TRABAJADOR INDEPENDIENTE"/>
    <n v="49"/>
  </r>
  <r>
    <n v="413"/>
    <s v="HOMBRE"/>
    <n v="415861"/>
    <s v="TRABAJADOR INDEPENDIENTE"/>
    <s v="SECTOR PRIVADO"/>
    <s v="SI"/>
    <s v="SI"/>
    <x v="1"/>
    <n v="45"/>
    <s v="No"/>
    <s v="No"/>
    <n v="415861"/>
    <s v="TRABAJADOR INDEPENDIENTE"/>
    <n v="45"/>
  </r>
  <r>
    <n v="414"/>
    <s v="HOMBRE"/>
    <n v="854328.45"/>
    <s v="ASALARIADO"/>
    <s v="SECTOR PUBLICO"/>
    <s v="SI"/>
    <s v="NO"/>
    <x v="0"/>
    <n v="50"/>
    <s v="No"/>
    <s v="No"/>
    <n v="854328.45"/>
    <s v="ASALARIADO"/>
    <n v="50"/>
  </r>
  <r>
    <n v="415"/>
    <s v="HOMBRE"/>
    <n v="293000"/>
    <s v="ASALARIADO"/>
    <s v="SECTOR PRIVADO"/>
    <s v="SI"/>
    <s v="NO"/>
    <x v="0"/>
    <n v="38"/>
    <s v="No"/>
    <s v="No"/>
    <n v="293000"/>
    <s v="ASALARIADO"/>
    <n v="38"/>
  </r>
  <r>
    <n v="416"/>
    <s v="HOMBRE"/>
    <n v="213192"/>
    <s v="ASALARIADO"/>
    <s v="SECTOR PRIVADO"/>
    <s v="SI"/>
    <s v="NO"/>
    <x v="0"/>
    <n v="30"/>
    <s v="No"/>
    <s v="No"/>
    <n v="213192"/>
    <s v="ASALARIADO"/>
    <n v="30"/>
  </r>
  <r>
    <n v="417"/>
    <s v="MUJER"/>
    <n v="5063660"/>
    <s v="ASALARIADO"/>
    <s v="SECTOR PUBLICO"/>
    <s v="SI"/>
    <s v="NO"/>
    <x v="1"/>
    <n v="40"/>
    <s v="Atípico"/>
    <s v="No"/>
    <n v="5063660"/>
    <s v="ASALARIADO"/>
    <n v="40"/>
  </r>
  <r>
    <n v="418"/>
    <s v="MUJER"/>
    <n v="736280"/>
    <s v="ASALARIADO"/>
    <s v="SECTOR PRIVADO"/>
    <s v="SI"/>
    <s v="NO"/>
    <x v="0"/>
    <n v="33"/>
    <s v="No"/>
    <s v="No"/>
    <n v="736280"/>
    <s v="ASALARIADO"/>
    <n v="33"/>
  </r>
  <r>
    <n v="419"/>
    <s v="HOMBRE"/>
    <n v="200000"/>
    <s v="ASALARIADO"/>
    <s v="SECTOR PRIVADO"/>
    <s v="SI"/>
    <s v="NO"/>
    <x v="0"/>
    <n v="46"/>
    <s v="No"/>
    <s v="No"/>
    <n v="200000"/>
    <s v="ASALARIADO"/>
    <n v="46"/>
  </r>
  <r>
    <n v="420"/>
    <s v="HOMBRE"/>
    <n v="92670"/>
    <s v="ASALARIADO"/>
    <s v="SECTOR PRIVADO"/>
    <s v="SI"/>
    <s v="NO"/>
    <x v="0"/>
    <n v="22"/>
    <s v="No"/>
    <s v="No"/>
    <n v="92670"/>
    <s v="ASALARIADO"/>
    <n v="22"/>
  </r>
  <r>
    <n v="421"/>
    <s v="HOMBRE"/>
    <n v="492739.1"/>
    <s v="ASALARIADO"/>
    <s v="SECTOR PRIVADO"/>
    <s v="SI"/>
    <s v="SI"/>
    <x v="0"/>
    <n v="45"/>
    <s v="No"/>
    <s v="No"/>
    <n v="492739.1"/>
    <s v="ASALARIADO"/>
    <n v="45"/>
  </r>
  <r>
    <n v="422"/>
    <s v="HOMBRE"/>
    <n v="136224.42000000001"/>
    <s v="ASALARIADO"/>
    <s v="SECTOR PRIVADO"/>
    <s v="SI"/>
    <s v="NO"/>
    <x v="0"/>
    <n v="30"/>
    <s v="No"/>
    <s v="No"/>
    <n v="136224.42000000001"/>
    <s v="ASALARIADO"/>
    <n v="30"/>
  </r>
  <r>
    <n v="423"/>
    <s v="HOMBRE"/>
    <n v="1189549"/>
    <s v="TRABAJADOR INDEPENDIENTE"/>
    <s v="SECTOR PRIVADO"/>
    <s v="SI"/>
    <s v="NO"/>
    <x v="0"/>
    <n v="50"/>
    <s v="No"/>
    <s v="No"/>
    <n v="1189549"/>
    <s v="TRABAJADOR INDEPENDIENTE"/>
    <n v="50"/>
  </r>
  <r>
    <n v="424"/>
    <s v="MUJER"/>
    <n v="339035"/>
    <s v="ASALARIADO"/>
    <s v="SECTOR PRIVADO"/>
    <s v="SI"/>
    <s v="NO"/>
    <x v="0"/>
    <n v="40"/>
    <s v="No"/>
    <s v="No"/>
    <n v="339035"/>
    <s v="ASALARIADO"/>
    <n v="40"/>
  </r>
  <r>
    <n v="425"/>
    <s v="HOMBRE"/>
    <n v="581850"/>
    <s v="ASALARIADO"/>
    <s v="SECTOR PRIVADO"/>
    <s v="SI"/>
    <s v="NO"/>
    <x v="0"/>
    <n v="32"/>
    <s v="No"/>
    <s v="No"/>
    <n v="581850"/>
    <s v="ASALARIADO"/>
    <n v="32"/>
  </r>
  <r>
    <n v="426"/>
    <s v="HOMBRE"/>
    <n v="425737"/>
    <s v="TRABAJADOR INDEPENDIENTE"/>
    <s v="SECTOR PRIVADO"/>
    <s v="SI"/>
    <s v="NO"/>
    <x v="1"/>
    <n v="52"/>
    <s v="No"/>
    <s v="No"/>
    <n v="425737"/>
    <s v="TRABAJADOR INDEPENDIENTE"/>
    <n v="52"/>
  </r>
  <r>
    <n v="427"/>
    <s v="MUJER"/>
    <n v="622188"/>
    <s v="ASALARIADO"/>
    <s v="SECTOR PRIVADO"/>
    <s v="SI"/>
    <s v="NO"/>
    <x v="0"/>
    <n v="31"/>
    <s v="No"/>
    <s v="No"/>
    <n v="622188"/>
    <s v="ASALARIADO"/>
    <n v="31"/>
  </r>
  <r>
    <n v="428"/>
    <s v="MUJER"/>
    <n v="519825"/>
    <s v="TRABAJADOR INDEPENDIENTE"/>
    <s v="SECTOR PRIVADO"/>
    <s v="SI"/>
    <s v="NO"/>
    <x v="1"/>
    <n v="52"/>
    <s v="No"/>
    <s v="No"/>
    <n v="519825"/>
    <s v="TRABAJADOR INDEPENDIENTE"/>
    <n v="52"/>
  </r>
  <r>
    <n v="429"/>
    <s v="MUJER"/>
    <n v="651555"/>
    <s v="ASALARIADO"/>
    <s v="SECTOR PRIVADO"/>
    <s v="SI"/>
    <s v="NO"/>
    <x v="0"/>
    <n v="39"/>
    <s v="No"/>
    <s v="No"/>
    <n v="651555"/>
    <s v="ASALARIADO"/>
    <n v="39"/>
  </r>
  <r>
    <n v="430"/>
    <s v="HOMBRE"/>
    <n v="432667"/>
    <s v="ASALARIADO"/>
    <s v="SECTOR PRIVADO"/>
    <s v="SI"/>
    <s v="NO"/>
    <x v="0"/>
    <n v="23"/>
    <s v="No"/>
    <s v="No"/>
    <n v="432667"/>
    <s v="ASALARIADO"/>
    <n v="23"/>
  </r>
  <r>
    <n v="431"/>
    <s v="MUJER"/>
    <n v="575270"/>
    <s v="ASALARIADO"/>
    <s v="SECTOR PRIVADO"/>
    <s v="SI"/>
    <s v="NO"/>
    <x v="0"/>
    <n v="54"/>
    <s v="No"/>
    <s v="No"/>
    <n v="575270"/>
    <s v="ASALARIADO"/>
    <n v="54"/>
  </r>
  <r>
    <n v="432"/>
    <s v="MUJER"/>
    <n v="297046"/>
    <s v="ASEGURADO VOLUNTARIO"/>
    <s v="SECTOR PRIVADO"/>
    <s v="SI"/>
    <s v="NO"/>
    <x v="0"/>
    <n v="54"/>
    <s v="No"/>
    <s v="No"/>
    <n v="297046"/>
    <s v="ASEGURADO VOLUNTARIO"/>
    <n v="54"/>
  </r>
  <r>
    <n v="433"/>
    <s v="HOMBRE"/>
    <n v="107146.67"/>
    <s v="ASALARIADO"/>
    <s v="SECTOR PRIVADO"/>
    <s v="SI"/>
    <s v="SI"/>
    <x v="0"/>
    <n v="34"/>
    <s v="No"/>
    <s v="No"/>
    <n v="107146.67"/>
    <s v="ASALARIADO"/>
    <n v="34"/>
  </r>
  <r>
    <n v="434"/>
    <s v="MUJER"/>
    <n v="389357"/>
    <s v="ASALARIADO"/>
    <s v="SECTOR PRIVADO"/>
    <s v="SI"/>
    <s v="NO"/>
    <x v="1"/>
    <n v="51"/>
    <s v="No"/>
    <s v="No"/>
    <n v="389357"/>
    <s v="ASALARIADO"/>
    <n v="51"/>
  </r>
  <r>
    <n v="435"/>
    <s v="HOMBRE"/>
    <n v="408495"/>
    <s v="ASALARIADO"/>
    <s v="SECTOR PRIVADO"/>
    <s v="SI"/>
    <s v="NO"/>
    <x v="0"/>
    <n v="49"/>
    <s v="No"/>
    <s v="No"/>
    <n v="408495"/>
    <s v="ASALARIADO"/>
    <n v="49"/>
  </r>
  <r>
    <n v="436"/>
    <s v="HOMBRE"/>
    <n v="150222"/>
    <s v="ASALARIADO"/>
    <s v="SECTOR PRIVADO"/>
    <s v="SI"/>
    <s v="NO"/>
    <x v="0"/>
    <n v="56"/>
    <s v="No"/>
    <s v="No"/>
    <n v="150222"/>
    <s v="ASALARIADO"/>
    <n v="56"/>
  </r>
  <r>
    <n v="437"/>
    <s v="MUJER"/>
    <n v="297046"/>
    <s v="ASEGURADO VOLUNTARIO"/>
    <s v="SECTOR PRIVADO"/>
    <s v="SI"/>
    <s v="SI"/>
    <x v="0"/>
    <n v="47"/>
    <s v="No"/>
    <s v="No"/>
    <n v="297046"/>
    <s v="ASEGURADO VOLUNTARIO"/>
    <n v="47"/>
  </r>
  <r>
    <n v="438"/>
    <s v="HOMBRE"/>
    <n v="1042254.3"/>
    <s v="ASALARIADO"/>
    <s v="SECTOR PRIVADO"/>
    <s v="SI"/>
    <s v="NO"/>
    <x v="0"/>
    <n v="41"/>
    <s v="No"/>
    <s v="No"/>
    <n v="1042254.3"/>
    <s v="ASALARIADO"/>
    <n v="41"/>
  </r>
  <r>
    <n v="439"/>
    <s v="HOMBRE"/>
    <n v="685221"/>
    <s v="PENSIONADOS EN SU PROPIO SISTEMA"/>
    <s v="SECTOR PUBLICO"/>
    <s v="SI"/>
    <s v="NO"/>
    <x v="0"/>
    <n v="81"/>
    <s v="No"/>
    <s v="No"/>
    <n v="685221"/>
    <s v="PENSIONADOS EN SU PROPIO SISTEMA"/>
    <n v="81"/>
  </r>
  <r>
    <n v="440"/>
    <s v="HOMBRE"/>
    <n v="806740.07"/>
    <s v="ASALARIADO"/>
    <s v="SECTOR PRIVADO"/>
    <s v="SI"/>
    <s v="NO"/>
    <x v="0"/>
    <n v="23"/>
    <s v="No"/>
    <s v="No"/>
    <n v="806740.07"/>
    <s v="ASALARIADO"/>
    <n v="23"/>
  </r>
  <r>
    <n v="441"/>
    <s v="MUJER"/>
    <n v="140000"/>
    <s v="ASALARIADO"/>
    <s v="SECTOR PRIVADO"/>
    <s v="SI"/>
    <s v="SI"/>
    <x v="0"/>
    <n v="39"/>
    <s v="No"/>
    <s v="No"/>
    <n v="140000"/>
    <s v="ASALARIADO"/>
    <n v="39"/>
  </r>
  <r>
    <n v="442"/>
    <s v="MUJER"/>
    <n v="567930"/>
    <s v="TRABAJADOR INDEPENDIENTE"/>
    <s v="SECTOR PRIVADO"/>
    <s v="SI"/>
    <s v="NO"/>
    <x v="1"/>
    <n v="74"/>
    <s v="No"/>
    <s v="No"/>
    <n v="567930"/>
    <s v="TRABAJADOR INDEPENDIENTE"/>
    <n v="74"/>
  </r>
  <r>
    <n v="443"/>
    <s v="HOMBRE"/>
    <n v="539324"/>
    <s v="ASALARIADO"/>
    <s v="SECTOR PUBLICO"/>
    <s v="SI"/>
    <s v="NO"/>
    <x v="0"/>
    <n v="38"/>
    <s v="No"/>
    <s v="No"/>
    <n v="539324"/>
    <s v="ASALARIADO"/>
    <n v="38"/>
  </r>
  <r>
    <n v="444"/>
    <s v="MUJER"/>
    <n v="105633.33"/>
    <s v="ASALARIADO"/>
    <s v="SECTOR PUBLICO"/>
    <s v="SI"/>
    <s v="NO"/>
    <x v="0"/>
    <n v="40"/>
    <s v="No"/>
    <s v="No"/>
    <n v="105633.33"/>
    <s v="ASALARIADO"/>
    <n v="40"/>
  </r>
  <r>
    <n v="445"/>
    <s v="HOMBRE"/>
    <n v="310544"/>
    <s v="ASEGURADO VOLUNTARIO"/>
    <s v="SECTOR PRIVADO"/>
    <s v="SI"/>
    <s v="NO"/>
    <x v="0"/>
    <n v="58"/>
    <s v="No"/>
    <s v="No"/>
    <n v="310544"/>
    <s v="ASEGURADO VOLUNTARIO"/>
    <n v="58"/>
  </r>
  <r>
    <n v="446"/>
    <s v="MUJER"/>
    <n v="375321.53"/>
    <s v="ASALARIADO"/>
    <s v="SECTOR PRIVADO"/>
    <s v="SI"/>
    <s v="NO"/>
    <x v="1"/>
    <n v="32"/>
    <s v="No"/>
    <s v="No"/>
    <n v="375321.53"/>
    <s v="ASALARIADO"/>
    <n v="32"/>
  </r>
  <r>
    <n v="447"/>
    <s v="HOMBRE"/>
    <n v="255660"/>
    <s v="ASALARIADO"/>
    <s v="SECTOR PRIVADO"/>
    <s v="SI"/>
    <s v="SI"/>
    <x v="0"/>
    <n v="22"/>
    <s v="No"/>
    <s v="No"/>
    <n v="255660"/>
    <s v="ASALARIADO"/>
    <n v="22"/>
  </r>
  <r>
    <n v="448"/>
    <s v="MUJER"/>
    <n v="213862.5"/>
    <s v="ASALARIADO"/>
    <s v="SECTOR PRIVADO"/>
    <s v="SI"/>
    <s v="NO"/>
    <x v="0"/>
    <n v="32"/>
    <s v="No"/>
    <s v="No"/>
    <n v="213862.5"/>
    <s v="ASALARIADO"/>
    <n v="32"/>
  </r>
  <r>
    <n v="449"/>
    <s v="MUJER"/>
    <n v="404463"/>
    <s v="TRABAJADOR INDEPENDIENTE"/>
    <s v="SECTOR PRIVADO"/>
    <s v="SI"/>
    <s v="NO"/>
    <x v="1"/>
    <n v="38"/>
    <s v="No"/>
    <s v="No"/>
    <n v="404463"/>
    <s v="TRABAJADOR INDEPENDIENTE"/>
    <n v="38"/>
  </r>
  <r>
    <n v="450"/>
    <s v="HOMBRE"/>
    <n v="5712732"/>
    <s v="ASALARIADO"/>
    <s v="SECTOR PRIVADO"/>
    <s v="SI"/>
    <s v="NO"/>
    <x v="0"/>
    <n v="37"/>
    <s v="Atípico"/>
    <s v="No"/>
    <n v="5712732"/>
    <s v="ASALARIADO"/>
    <n v="37"/>
  </r>
  <r>
    <n v="451"/>
    <s v="MUJER"/>
    <n v="1633023.24"/>
    <s v="ASALARIADO"/>
    <s v="SECTOR PUBLICO"/>
    <s v="SI"/>
    <s v="NO"/>
    <x v="0"/>
    <n v="31"/>
    <s v="No"/>
    <s v="No"/>
    <n v="1633023.24"/>
    <s v="ASALARIADO"/>
    <n v="31"/>
  </r>
  <r>
    <n v="452"/>
    <s v="HOMBRE"/>
    <n v="269000"/>
    <s v="ASALARIADO"/>
    <s v="SECTOR PRIVADO"/>
    <s v="SI"/>
    <s v="SI"/>
    <x v="0"/>
    <n v="43"/>
    <s v="No"/>
    <s v="No"/>
    <n v="269000"/>
    <s v="ASALARIADO"/>
    <n v="43"/>
  </r>
  <r>
    <n v="453"/>
    <s v="HOMBRE"/>
    <n v="531666.67000000004"/>
    <s v="ASALARIADO"/>
    <s v="SECTOR PRIVADO"/>
    <s v="SI"/>
    <s v="NO"/>
    <x v="0"/>
    <n v="29"/>
    <s v="No"/>
    <s v="No"/>
    <n v="531666.67000000004"/>
    <s v="ASALARIADO"/>
    <n v="29"/>
  </r>
  <r>
    <n v="454"/>
    <s v="MUJER"/>
    <n v="3263393.64"/>
    <s v="ASALARIADO"/>
    <s v="SECTOR PUBLICO"/>
    <s v="SI"/>
    <s v="NO"/>
    <x v="0"/>
    <n v="39"/>
    <s v="Atípico"/>
    <s v="No"/>
    <n v="3263393.64"/>
    <s v="ASALARIADO"/>
    <n v="39"/>
  </r>
  <r>
    <n v="455"/>
    <s v="HOMBRE"/>
    <n v="404950"/>
    <s v="ASALARIADO"/>
    <s v="SECTOR PRIVADO"/>
    <s v="SI"/>
    <s v="SI"/>
    <x v="0"/>
    <n v="36"/>
    <s v="No"/>
    <s v="No"/>
    <n v="404950"/>
    <s v="ASALARIADO"/>
    <n v="36"/>
  </r>
  <r>
    <n v="456"/>
    <s v="HOMBRE"/>
    <n v="1549936.32"/>
    <s v="ASALARIADO"/>
    <s v="SECTOR PRIVADO"/>
    <s v="SI"/>
    <s v="NO"/>
    <x v="0"/>
    <n v="39"/>
    <s v="No"/>
    <s v="No"/>
    <n v="1549936.32"/>
    <s v="ASALARIADO"/>
    <n v="39"/>
  </r>
  <r>
    <n v="457"/>
    <s v="MUJER"/>
    <n v="300018"/>
    <s v="TRABAJADOR INDEPENDIENTE"/>
    <s v="SECTOR PRIVADO"/>
    <s v="SI"/>
    <s v="NO"/>
    <x v="0"/>
    <n v="56"/>
    <s v="No"/>
    <s v="No"/>
    <n v="300018"/>
    <s v="TRABAJADOR INDEPENDIENTE"/>
    <n v="56"/>
  </r>
  <r>
    <n v="458"/>
    <s v="MUJER"/>
    <n v="157790"/>
    <s v="ASALARIADO"/>
    <s v="SECTOR PRIVADO"/>
    <s v="SI"/>
    <s v="NO"/>
    <x v="0"/>
    <n v="24"/>
    <s v="No"/>
    <s v="No"/>
    <n v="157790"/>
    <s v="ASALARIADO"/>
    <n v="24"/>
  </r>
  <r>
    <n v="459"/>
    <s v="HOMBRE"/>
    <n v="1642037.78"/>
    <s v="PENSIONADOS EN SU PROPIO SISTEMA"/>
    <s v="SECTOR PUBLICO"/>
    <s v="SI"/>
    <s v="NO"/>
    <x v="0"/>
    <n v="80"/>
    <s v="No"/>
    <s v="No"/>
    <n v="1642037.78"/>
    <s v="PENSIONADOS EN SU PROPIO SISTEMA"/>
    <n v="80"/>
  </r>
  <r>
    <n v="460"/>
    <s v="HOMBRE"/>
    <n v="335205.06"/>
    <s v="ASALARIADO"/>
    <s v="SECTOR PRIVADO"/>
    <s v="SI"/>
    <s v="SI"/>
    <x v="0"/>
    <n v="52"/>
    <s v="No"/>
    <s v="No"/>
    <n v="335205.06"/>
    <s v="ASALARIADO"/>
    <n v="52"/>
  </r>
  <r>
    <n v="461"/>
    <s v="MUJER"/>
    <n v="639148"/>
    <s v="TRABAJADOR INDEPENDIENTE"/>
    <s v="SECTOR PRIVADO"/>
    <s v="SI"/>
    <s v="SI"/>
    <x v="0"/>
    <n v="44"/>
    <s v="No"/>
    <s v="No"/>
    <n v="639148"/>
    <s v="TRABAJADOR INDEPENDIENTE"/>
    <n v="44"/>
  </r>
  <r>
    <n v="462"/>
    <s v="HOMBRE"/>
    <n v="316964.69"/>
    <s v="ASALARIADO"/>
    <s v="SECTOR PRIVADO"/>
    <s v="SI"/>
    <s v="SI"/>
    <x v="0"/>
    <n v="19"/>
    <s v="No"/>
    <s v="No"/>
    <n v="316964.69"/>
    <s v="ASALARIADO"/>
    <n v="19"/>
  </r>
  <r>
    <n v="463"/>
    <s v="MUJER"/>
    <n v="525373.54"/>
    <s v="ASALARIADO"/>
    <s v="SECTOR PRIVADO"/>
    <s v="SI"/>
    <s v="NO"/>
    <x v="0"/>
    <n v="27"/>
    <s v="No"/>
    <s v="No"/>
    <n v="525373.54"/>
    <s v="ASALARIADO"/>
    <n v="27"/>
  </r>
  <r>
    <n v="464"/>
    <s v="MUJER"/>
    <n v="150000"/>
    <s v="ASALARIADO"/>
    <s v="SECTOR PRIVADO"/>
    <s v="SI"/>
    <s v="NO"/>
    <x v="0"/>
    <n v="42"/>
    <s v="No"/>
    <s v="No"/>
    <n v="150000"/>
    <s v="ASALARIADO"/>
    <n v="42"/>
  </r>
  <r>
    <n v="465"/>
    <s v="MUJER"/>
    <n v="1346033"/>
    <s v="PENSIONADOS EN SU PROPIO SISTEMA"/>
    <s v="SECTOR PUBLICO"/>
    <s v="SI"/>
    <s v="NO"/>
    <x v="0"/>
    <n v="55"/>
    <s v="No"/>
    <s v="No"/>
    <n v="1346033"/>
    <s v="PENSIONADOS EN SU PROPIO SISTEMA"/>
    <n v="55"/>
  </r>
  <r>
    <n v="466"/>
    <s v="MUJER"/>
    <n v="963278.53"/>
    <s v="ASALARIADO"/>
    <s v="SECTOR PUBLICO"/>
    <s v="SI"/>
    <s v="NO"/>
    <x v="0"/>
    <n v="57"/>
    <s v="No"/>
    <s v="No"/>
    <n v="963278.53"/>
    <s v="ASALARIADO"/>
    <n v="57"/>
  </r>
  <r>
    <n v="467"/>
    <s v="HOMBRE"/>
    <n v="2172786.41"/>
    <s v="ASALARIADO"/>
    <s v="SECTOR PUBLICO"/>
    <s v="SI"/>
    <s v="NO"/>
    <x v="0"/>
    <n v="34"/>
    <s v="No"/>
    <s v="No"/>
    <n v="2172786.41"/>
    <s v="ASALARIADO"/>
    <n v="34"/>
  </r>
  <r>
    <n v="468"/>
    <s v="HOMBRE"/>
    <n v="400000"/>
    <s v="ASALARIADO"/>
    <s v="SECTOR PRIVADO"/>
    <s v="SI"/>
    <s v="NO"/>
    <x v="0"/>
    <n v="35"/>
    <s v="No"/>
    <s v="No"/>
    <n v="400000"/>
    <s v="ASALARIADO"/>
    <n v="35"/>
  </r>
  <r>
    <n v="469"/>
    <s v="MUJER"/>
    <n v="355252.75"/>
    <s v="ASALARIADO"/>
    <s v="SECTOR PRIVADO"/>
    <s v="SI"/>
    <s v="NO"/>
    <x v="0"/>
    <n v="47"/>
    <s v="No"/>
    <s v="No"/>
    <n v="355252.75"/>
    <s v="ASALARIADO"/>
    <n v="47"/>
  </r>
  <r>
    <n v="470"/>
    <s v="HOMBRE"/>
    <n v="451135"/>
    <s v="ASALARIADO"/>
    <s v="SECTOR PRIVADO"/>
    <s v="SI"/>
    <s v="NO"/>
    <x v="0"/>
    <n v="28"/>
    <s v="No"/>
    <s v="No"/>
    <n v="451135"/>
    <s v="ASALARIADO"/>
    <n v="28"/>
  </r>
  <r>
    <n v="471"/>
    <s v="MUJER"/>
    <n v="1554200"/>
    <s v="ASALARIADO"/>
    <s v="SECTOR PUBLICO"/>
    <s v="SI"/>
    <s v="NO"/>
    <x v="1"/>
    <n v="55"/>
    <s v="No"/>
    <s v="No"/>
    <n v="1554200"/>
    <s v="ASALARIADO"/>
    <n v="55"/>
  </r>
  <r>
    <n v="472"/>
    <s v="MUJER"/>
    <n v="300000"/>
    <s v="TRABAJADOR INDEPENDIENTE"/>
    <s v="SECTOR PRIVADO"/>
    <s v="SI"/>
    <s v="NO"/>
    <x v="0"/>
    <n v="41"/>
    <s v="No"/>
    <s v="No"/>
    <n v="300000"/>
    <s v="TRABAJADOR INDEPENDIENTE"/>
    <n v="41"/>
  </r>
  <r>
    <n v="473"/>
    <s v="HOMBRE"/>
    <n v="229799.17"/>
    <s v="ASALARIADO"/>
    <s v="SECTOR PRIVADO"/>
    <s v="SI"/>
    <s v="NO"/>
    <x v="0"/>
    <n v="34"/>
    <s v="No"/>
    <s v="No"/>
    <n v="229799.17"/>
    <s v="ASALARIADO"/>
    <n v="34"/>
  </r>
  <r>
    <n v="474"/>
    <s v="HOMBRE"/>
    <n v="202270"/>
    <s v="ASALARIADO"/>
    <s v="SECTOR PRIVADO"/>
    <s v="SI"/>
    <s v="NO"/>
    <x v="1"/>
    <n v="27"/>
    <s v="No"/>
    <s v="No"/>
    <n v="202270"/>
    <s v="ASALARIADO"/>
    <n v="27"/>
  </r>
  <r>
    <n v="475"/>
    <s v="HOMBRE"/>
    <n v="278030"/>
    <s v="CONVENIOS ESPECIALES DE TRABAJADORES INDEPENDIENTES"/>
    <s v="SECTOR PRIVADO"/>
    <s v="SI"/>
    <s v="NO"/>
    <x v="0"/>
    <n v="43"/>
    <s v="No"/>
    <s v="No"/>
    <n v="278030"/>
    <s v="CONVENIOS ESPECIALES DE TRABAJADORES INDEPENDIENTES"/>
    <n v="43"/>
  </r>
  <r>
    <n v="476"/>
    <s v="HOMBRE"/>
    <n v="298195"/>
    <s v="TRABAJADOR INDEPENDIENTE"/>
    <s v="SECTOR PRIVADO"/>
    <s v="SI"/>
    <s v="NO"/>
    <x v="1"/>
    <n v="40"/>
    <s v="No"/>
    <s v="No"/>
    <n v="298195"/>
    <s v="TRABAJADOR INDEPENDIENTE"/>
    <n v="40"/>
  </r>
  <r>
    <n v="477"/>
    <s v="HOMBRE"/>
    <n v="297050"/>
    <s v="ASEGURADO VOLUNTARIO"/>
    <s v="SECTOR PRIVADO"/>
    <s v="SI"/>
    <s v="NO"/>
    <x v="0"/>
    <n v="48"/>
    <s v="No"/>
    <s v="No"/>
    <n v="297050"/>
    <s v="ASEGURADO VOLUNTARIO"/>
    <n v="48"/>
  </r>
  <r>
    <n v="478"/>
    <s v="HOMBRE"/>
    <n v="5189999.8"/>
    <s v="ASALARIADO"/>
    <s v="SECTOR PRIVADO"/>
    <s v="SI"/>
    <s v="NO"/>
    <x v="0"/>
    <n v="49"/>
    <s v="Atípico"/>
    <s v="No"/>
    <n v="5189999.8"/>
    <s v="ASALARIADO"/>
    <n v="49"/>
  </r>
  <r>
    <n v="479"/>
    <s v="HOMBRE"/>
    <n v="3309108"/>
    <s v="ASALARIADO"/>
    <s v="SECTOR PUBLICO"/>
    <s v="SI"/>
    <s v="NO"/>
    <x v="0"/>
    <n v="47"/>
    <s v="Atípico"/>
    <s v="No"/>
    <n v="3309108"/>
    <s v="ASALARIADO"/>
    <n v="47"/>
  </r>
  <r>
    <n v="480"/>
    <s v="HOMBRE"/>
    <n v="575846"/>
    <s v="TRABAJADOR INDEPENDIENTE"/>
    <s v="SECTOR PRIVADO"/>
    <s v="SI"/>
    <s v="SI"/>
    <x v="1"/>
    <n v="46"/>
    <s v="No"/>
    <s v="No"/>
    <n v="575846"/>
    <s v="TRABAJADOR INDEPENDIENTE"/>
    <n v="46"/>
  </r>
  <r>
    <n v="481"/>
    <s v="HOMBRE"/>
    <n v="458557"/>
    <s v="TRABAJADOR INDEPENDIENTE"/>
    <s v="SECTOR PRIVADO"/>
    <s v="SI"/>
    <s v="NO"/>
    <x v="1"/>
    <n v="49"/>
    <s v="No"/>
    <s v="No"/>
    <n v="458557"/>
    <s v="TRABAJADOR INDEPENDIENTE"/>
    <n v="49"/>
  </r>
  <r>
    <n v="482"/>
    <s v="HOMBRE"/>
    <n v="449214"/>
    <s v="ASALARIADO"/>
    <s v="SECTOR PRIVADO"/>
    <s v="SI"/>
    <s v="SI"/>
    <x v="0"/>
    <n v="47"/>
    <s v="No"/>
    <s v="No"/>
    <n v="449214"/>
    <s v="ASALARIADO"/>
    <n v="47"/>
  </r>
  <r>
    <n v="483"/>
    <s v="HOMBRE"/>
    <n v="957595"/>
    <s v="ASALARIADO"/>
    <s v="SECTOR PRIVADO"/>
    <s v="SI"/>
    <s v="NO"/>
    <x v="0"/>
    <n v="30"/>
    <s v="No"/>
    <s v="No"/>
    <n v="957595"/>
    <s v="ASALARIADO"/>
    <n v="30"/>
  </r>
  <r>
    <n v="484"/>
    <s v="HOMBRE"/>
    <n v="667314"/>
    <s v="ASALARIADO"/>
    <s v="SECTOR PUBLICO"/>
    <s v="SI"/>
    <s v="NO"/>
    <x v="0"/>
    <n v="40"/>
    <s v="No"/>
    <s v="No"/>
    <n v="667314"/>
    <s v="ASALARIADO"/>
    <n v="40"/>
  </r>
  <r>
    <n v="485"/>
    <s v="MUJER"/>
    <n v="297046"/>
    <s v="ASEGURADO VOLUNTARIO"/>
    <s v="SECTOR PRIVADO"/>
    <s v="SI"/>
    <s v="NO"/>
    <x v="0"/>
    <n v="49"/>
    <s v="No"/>
    <s v="No"/>
    <n v="297046"/>
    <s v="ASEGURADO VOLUNTARIO"/>
    <n v="49"/>
  </r>
  <r>
    <n v="486"/>
    <s v="MUJER"/>
    <n v="1476678"/>
    <s v="ASALARIADO"/>
    <s v="SECTOR PUBLICO"/>
    <s v="SI"/>
    <s v="NO"/>
    <x v="1"/>
    <n v="54"/>
    <s v="No"/>
    <s v="No"/>
    <n v="1476678"/>
    <s v="ASALARIADO"/>
    <n v="54"/>
  </r>
  <r>
    <n v="487"/>
    <s v="HOMBRE"/>
    <n v="1708336.5"/>
    <s v="ASALARIADO"/>
    <s v="SECTOR PUBLICO"/>
    <s v="SI"/>
    <s v="NO"/>
    <x v="0"/>
    <n v="25"/>
    <s v="No"/>
    <s v="No"/>
    <n v="1708336.5"/>
    <s v="ASALARIADO"/>
    <n v="25"/>
  </r>
  <r>
    <n v="488"/>
    <s v="HOMBRE"/>
    <n v="294619"/>
    <s v="ASALARIADO"/>
    <s v="SECTOR PRIVADO"/>
    <s v="SI"/>
    <s v="NO"/>
    <x v="0"/>
    <n v="46"/>
    <s v="No"/>
    <s v="No"/>
    <n v="294619"/>
    <s v="ASALARIADO"/>
    <n v="46"/>
  </r>
  <r>
    <n v="489"/>
    <s v="MUJER"/>
    <n v="480000"/>
    <s v="ASALARIADO"/>
    <s v="SECTOR PRIVADO"/>
    <s v="SI"/>
    <s v="NO"/>
    <x v="0"/>
    <n v="26"/>
    <s v="No"/>
    <s v="No"/>
    <n v="480000"/>
    <s v="ASALARIADO"/>
    <n v="26"/>
  </r>
  <r>
    <n v="490"/>
    <s v="HOMBRE"/>
    <n v="131000"/>
    <s v="ASALARIADO"/>
    <s v="SECTOR PRIVADO"/>
    <s v="SI"/>
    <s v="NO"/>
    <x v="0"/>
    <n v="53"/>
    <s v="No"/>
    <s v="No"/>
    <n v="131000"/>
    <s v="ASALARIADO"/>
    <n v="53"/>
  </r>
  <r>
    <n v="491"/>
    <s v="HOMBRE"/>
    <n v="2034486"/>
    <s v="ASALARIADO"/>
    <s v="SECTOR PRIVADO"/>
    <s v="SI"/>
    <s v="NO"/>
    <x v="0"/>
    <n v="36"/>
    <s v="No"/>
    <s v="No"/>
    <n v="2034486"/>
    <s v="ASALARIADO"/>
    <n v="36"/>
  </r>
  <r>
    <n v="492"/>
    <s v="HOMBRE"/>
    <n v="450886"/>
    <s v="TRABAJADOR INDEPENDIENTE"/>
    <s v="SECTOR PRIVADO"/>
    <s v="SI"/>
    <s v="NO"/>
    <x v="0"/>
    <n v="42"/>
    <s v="No"/>
    <s v="No"/>
    <n v="450886"/>
    <s v="TRABAJADOR INDEPENDIENTE"/>
    <n v="42"/>
  </r>
  <r>
    <n v="493"/>
    <s v="HOMBRE"/>
    <n v="911309"/>
    <s v="TRABAJADOR INDEPENDIENTE"/>
    <s v="SECTOR PRIVADO"/>
    <s v="SI"/>
    <s v="NO"/>
    <x v="0"/>
    <n v="51"/>
    <s v="No"/>
    <s v="No"/>
    <n v="911309"/>
    <s v="TRABAJADOR INDEPENDIENTE"/>
    <n v="51"/>
  </r>
  <r>
    <n v="494"/>
    <s v="HOMBRE"/>
    <n v="297046"/>
    <s v="ASEGURADO VOLUNTARIO"/>
    <s v="SECTOR PRIVADO"/>
    <s v="SI"/>
    <s v="SI"/>
    <x v="0"/>
    <n v="36"/>
    <s v="No"/>
    <s v="No"/>
    <n v="297046"/>
    <s v="ASEGURADO VOLUNTARIO"/>
    <n v="36"/>
  </r>
  <r>
    <n v="495"/>
    <s v="MUJER"/>
    <n v="570322.28"/>
    <s v="ASALARIADO"/>
    <s v="SECTOR PRIVADO"/>
    <s v="SI"/>
    <s v="SI"/>
    <x v="0"/>
    <n v="43"/>
    <s v="No"/>
    <s v="No"/>
    <n v="570322.28"/>
    <s v="ASALARIADO"/>
    <n v="43"/>
  </r>
  <r>
    <n v="496"/>
    <s v="HOMBRE"/>
    <n v="398239.35"/>
    <s v="ASALARIADO"/>
    <s v="SECTOR PRIVADO"/>
    <s v="SI"/>
    <s v="NO"/>
    <x v="0"/>
    <n v="20"/>
    <s v="No"/>
    <s v="No"/>
    <n v="398239.35"/>
    <s v="ASALARIADO"/>
    <n v="20"/>
  </r>
  <r>
    <n v="497"/>
    <s v="HOMBRE"/>
    <n v="525200"/>
    <s v="ASALARIADO"/>
    <s v="SECTOR PRIVADO"/>
    <s v="SI"/>
    <s v="NO"/>
    <x v="0"/>
    <n v="32"/>
    <s v="No"/>
    <s v="No"/>
    <n v="525200"/>
    <s v="ASALARIADO"/>
    <n v="32"/>
  </r>
  <r>
    <n v="498"/>
    <s v="MUJER"/>
    <n v="278030"/>
    <s v="CONVENIOS ESPECIALES DE TRABAJADORES INDEPENDIENTES"/>
    <s v="SECTOR PRIVADO"/>
    <s v="SI"/>
    <s v="NO"/>
    <x v="0"/>
    <n v="47"/>
    <s v="No"/>
    <s v="No"/>
    <n v="278030"/>
    <s v="CONVENIOS ESPECIALES DE TRABAJADORES INDEPENDIENTES"/>
    <n v="47"/>
  </r>
  <r>
    <n v="499"/>
    <s v="HOMBRE"/>
    <n v="447826"/>
    <s v="TRABAJADOR INDEPENDIENTE"/>
    <s v="SECTOR PRIVADO"/>
    <s v="SI"/>
    <s v="NO"/>
    <x v="1"/>
    <n v="56"/>
    <s v="No"/>
    <s v="No"/>
    <n v="447826"/>
    <s v="TRABAJADOR INDEPENDIENTE"/>
    <n v="56"/>
  </r>
  <r>
    <n v="500"/>
    <s v="MUJER"/>
    <n v="600000"/>
    <s v="ASALARIADO"/>
    <s v="SECTOR PRIVADO"/>
    <s v="SI"/>
    <s v="NO"/>
    <x v="0"/>
    <n v="37"/>
    <s v="No"/>
    <s v="No"/>
    <n v="600000"/>
    <s v="ASALARIADO"/>
    <n v="37"/>
  </r>
  <r>
    <n v="501"/>
    <s v="HOMBRE"/>
    <n v="461711"/>
    <s v="TRABAJADOR INDEPENDIENTE"/>
    <s v="SECTOR PRIVADO"/>
    <s v="SI"/>
    <s v="SI"/>
    <x v="1"/>
    <n v="40"/>
    <s v="No"/>
    <s v="No"/>
    <n v="461711"/>
    <s v="TRABAJADOR INDEPENDIENTE"/>
    <n v="40"/>
  </r>
  <r>
    <n v="502"/>
    <s v="HOMBRE"/>
    <n v="482134"/>
    <s v="TRABAJADOR INDEPENDIENTE"/>
    <s v="SECTOR PRIVADO"/>
    <s v="SI"/>
    <s v="NO"/>
    <x v="0"/>
    <n v="69"/>
    <s v="No"/>
    <s v="No"/>
    <n v="482134"/>
    <s v="TRABAJADOR INDEPENDIENTE"/>
    <n v="69"/>
  </r>
  <r>
    <n v="503"/>
    <s v="MUJER"/>
    <n v="355157"/>
    <s v="ASALARIADO"/>
    <s v="SECTOR PRIVADO"/>
    <s v="SI"/>
    <s v="NO"/>
    <x v="0"/>
    <n v="40"/>
    <s v="No"/>
    <s v="No"/>
    <n v="355157"/>
    <s v="ASALARIADO"/>
    <n v="40"/>
  </r>
  <r>
    <n v="504"/>
    <s v="HOMBRE"/>
    <n v="2029285.16"/>
    <s v="ASALARIADO"/>
    <s v="SECTOR PRIVADO"/>
    <s v="SI"/>
    <s v="NO"/>
    <x v="0"/>
    <n v="38"/>
    <s v="No"/>
    <s v="No"/>
    <n v="2029285.16"/>
    <s v="ASALARIADO"/>
    <n v="38"/>
  </r>
  <r>
    <n v="505"/>
    <s v="HOMBRE"/>
    <n v="278030"/>
    <s v="CONVENIOS ESPECIALES DE TRABAJADORES INDEPENDIENTES"/>
    <s v="SECTOR PRIVADO"/>
    <s v="SI"/>
    <s v="NO"/>
    <x v="0"/>
    <n v="54"/>
    <s v="No"/>
    <s v="No"/>
    <n v="278030"/>
    <s v="CONVENIOS ESPECIALES DE TRABAJADORES INDEPENDIENTES"/>
    <n v="54"/>
  </r>
  <r>
    <n v="506"/>
    <s v="HOMBRE"/>
    <n v="104180.5"/>
    <s v="ASALARIADO"/>
    <s v="SECTOR PRIVADO"/>
    <s v="SI"/>
    <s v="NO"/>
    <x v="0"/>
    <n v="28"/>
    <s v="No"/>
    <s v="No"/>
    <n v="104180.5"/>
    <s v="ASALARIADO"/>
    <n v="28"/>
  </r>
  <r>
    <n v="507"/>
    <s v="MUJER"/>
    <n v="450000"/>
    <s v="ASALARIADO"/>
    <s v="SECTOR PRIVADO"/>
    <s v="SI"/>
    <s v="NO"/>
    <x v="0"/>
    <n v="54"/>
    <s v="No"/>
    <s v="No"/>
    <n v="450000"/>
    <s v="ASALARIADO"/>
    <n v="54"/>
  </r>
  <r>
    <n v="508"/>
    <s v="MUJER"/>
    <n v="300018"/>
    <s v="ASEGURADO VOLUNTARIO"/>
    <s v="SECTOR PRIVADO"/>
    <s v="SI"/>
    <s v="NO"/>
    <x v="0"/>
    <n v="55"/>
    <s v="No"/>
    <s v="No"/>
    <n v="300018"/>
    <s v="ASEGURADO VOLUNTARIO"/>
    <n v="55"/>
  </r>
  <r>
    <n v="509"/>
    <s v="HOMBRE"/>
    <n v="562770.44999999995"/>
    <s v="ASALARIADO"/>
    <s v="SECTOR PRIVADO"/>
    <s v="SI"/>
    <s v="NO"/>
    <x v="0"/>
    <n v="36"/>
    <s v="No"/>
    <s v="No"/>
    <n v="562770.44999999995"/>
    <s v="ASALARIADO"/>
    <n v="36"/>
  </r>
  <r>
    <n v="510"/>
    <s v="MUJER"/>
    <n v="571789"/>
    <s v="TRABAJADOR INDEPENDIENTE"/>
    <s v="SECTOR PRIVADO"/>
    <s v="SI"/>
    <s v="NO"/>
    <x v="0"/>
    <n v="30"/>
    <s v="No"/>
    <s v="No"/>
    <n v="571789"/>
    <s v="TRABAJADOR INDEPENDIENTE"/>
    <n v="30"/>
  </r>
  <r>
    <n v="511"/>
    <s v="HOMBRE"/>
    <n v="896977"/>
    <s v="ASALARIADO"/>
    <s v="SECTOR PRIVADO"/>
    <s v="SI"/>
    <s v="NO"/>
    <x v="0"/>
    <n v="53"/>
    <s v="No"/>
    <s v="No"/>
    <n v="896977"/>
    <s v="ASALARIADO"/>
    <n v="53"/>
  </r>
  <r>
    <n v="512"/>
    <s v="MUJER"/>
    <n v="220000"/>
    <s v="ASALARIADO"/>
    <s v="SECTOR PRIVADO"/>
    <s v="SI"/>
    <s v="NO"/>
    <x v="0"/>
    <n v="19"/>
    <s v="No"/>
    <s v="No"/>
    <n v="220000"/>
    <s v="ASALARIADO"/>
    <n v="19"/>
  </r>
  <r>
    <n v="513"/>
    <s v="HOMBRE"/>
    <n v="447772"/>
    <s v="ASALARIADO"/>
    <s v="SECTOR PUBLICO"/>
    <s v="SI"/>
    <s v="NO"/>
    <x v="0"/>
    <n v="41"/>
    <s v="No"/>
    <s v="No"/>
    <n v="447772"/>
    <s v="ASALARIADO"/>
    <n v="41"/>
  </r>
  <r>
    <n v="514"/>
    <s v="HOMBRE"/>
    <n v="297046"/>
    <s v="ASEGURADO VOLUNTARIO"/>
    <s v="SECTOR PRIVADO"/>
    <s v="SI"/>
    <s v="NO"/>
    <x v="0"/>
    <n v="39"/>
    <s v="No"/>
    <s v="No"/>
    <n v="297046"/>
    <s v="ASEGURADO VOLUNTARIO"/>
    <n v="39"/>
  </r>
  <r>
    <n v="515"/>
    <s v="HOMBRE"/>
    <n v="319574.40000000002"/>
    <s v="ASALARIADO"/>
    <s v="SECTOR PRIVADO"/>
    <s v="SI"/>
    <s v="NO"/>
    <x v="1"/>
    <n v="52"/>
    <s v="No"/>
    <s v="No"/>
    <n v="319574.40000000002"/>
    <s v="ASALARIADO"/>
    <n v="52"/>
  </r>
  <r>
    <n v="516"/>
    <s v="HOMBRE"/>
    <n v="343390.86"/>
    <s v="ASALARIADO"/>
    <s v="SECTOR PRIVADO"/>
    <s v="SI"/>
    <s v="SI"/>
    <x v="0"/>
    <n v="64"/>
    <s v="No"/>
    <s v="No"/>
    <n v="343390.86"/>
    <s v="ASALARIADO"/>
    <n v="64"/>
  </r>
  <r>
    <n v="517"/>
    <s v="MUJER"/>
    <n v="184342.85"/>
    <s v="ASALARIADO"/>
    <s v="SECTOR PRIVADO"/>
    <s v="SI"/>
    <s v="NO"/>
    <x v="0"/>
    <n v="28"/>
    <s v="No"/>
    <s v="No"/>
    <n v="184342.85"/>
    <s v="ASALARIADO"/>
    <n v="28"/>
  </r>
  <r>
    <n v="518"/>
    <s v="HOMBRE"/>
    <n v="699800"/>
    <s v="ASALARIADO"/>
    <s v="SECTOR PRIVADO"/>
    <s v="SI"/>
    <s v="NO"/>
    <x v="0"/>
    <n v="26"/>
    <s v="No"/>
    <s v="No"/>
    <n v="699800"/>
    <s v="ASALARIADO"/>
    <n v="26"/>
  </r>
  <r>
    <n v="519"/>
    <s v="MUJER"/>
    <n v="177298.8"/>
    <s v="ASALARIADO"/>
    <s v="SECTOR PRIVADO"/>
    <s v="SI"/>
    <s v="NO"/>
    <x v="0"/>
    <n v="33"/>
    <s v="No"/>
    <s v="No"/>
    <n v="177298.8"/>
    <s v="ASALARIADO"/>
    <n v="33"/>
  </r>
  <r>
    <n v="520"/>
    <s v="HOMBRE"/>
    <n v="1599143.96"/>
    <s v="ASALARIADO"/>
    <s v="SECTOR PUBLICO"/>
    <s v="SI"/>
    <s v="NO"/>
    <x v="0"/>
    <n v="31"/>
    <s v="No"/>
    <s v="No"/>
    <n v="1599143.96"/>
    <s v="ASALARIADO"/>
    <n v="31"/>
  </r>
  <r>
    <n v="521"/>
    <s v="HOMBRE"/>
    <n v="556296.12"/>
    <s v="PENSIONADOS EN SU PROPIO SISTEMA"/>
    <s v="SECTOR PUBLICO"/>
    <s v="SI"/>
    <s v="NO"/>
    <x v="0"/>
    <n v="63"/>
    <s v="No"/>
    <s v="No"/>
    <n v="556296.12"/>
    <s v="PENSIONADOS EN SU PROPIO SISTEMA"/>
    <n v="63"/>
  </r>
  <r>
    <n v="522"/>
    <s v="MUJER"/>
    <n v="206538"/>
    <s v="ASALARIADO"/>
    <s v="SECTOR PRIVADO"/>
    <s v="SI"/>
    <s v="NO"/>
    <x v="1"/>
    <n v="56"/>
    <s v="No"/>
    <s v="No"/>
    <n v="206538"/>
    <s v="ASALARIADO"/>
    <n v="56"/>
  </r>
  <r>
    <n v="523"/>
    <s v="HOMBRE"/>
    <n v="436481"/>
    <s v="TRABAJADOR INDEPENDIENTE"/>
    <s v="SECTOR PRIVADO"/>
    <s v="SI"/>
    <s v="NO"/>
    <x v="1"/>
    <n v="51"/>
    <s v="No"/>
    <s v="No"/>
    <n v="436481"/>
    <s v="TRABAJADOR INDEPENDIENTE"/>
    <n v="51"/>
  </r>
  <r>
    <n v="524"/>
    <s v="HOMBRE"/>
    <n v="318445"/>
    <s v="TRABAJADOR INDEPENDIENTE"/>
    <s v="SECTOR PRIVADO"/>
    <s v="SI"/>
    <s v="NO"/>
    <x v="0"/>
    <n v="47"/>
    <s v="No"/>
    <s v="No"/>
    <n v="318445"/>
    <s v="TRABAJADOR INDEPENDIENTE"/>
    <n v="47"/>
  </r>
  <r>
    <n v="525"/>
    <s v="MUJER"/>
    <n v="280000"/>
    <s v="ASALARIADO"/>
    <s v="SECTOR PRIVADO"/>
    <s v="SI"/>
    <s v="NO"/>
    <x v="0"/>
    <n v="27"/>
    <s v="No"/>
    <s v="No"/>
    <n v="280000"/>
    <s v="ASALARIADO"/>
    <n v="27"/>
  </r>
  <r>
    <n v="526"/>
    <s v="MUJER"/>
    <n v="250070.75"/>
    <s v="ASALARIADO"/>
    <s v="SECTOR PRIVADO"/>
    <s v="SI"/>
    <s v="NO"/>
    <x v="0"/>
    <n v="54"/>
    <s v="No"/>
    <s v="No"/>
    <n v="250070.75"/>
    <s v="ASALARIADO"/>
    <n v="54"/>
  </r>
  <r>
    <n v="527"/>
    <s v="HOMBRE"/>
    <n v="1214203"/>
    <s v="ASALARIADO"/>
    <s v="SECTOR PUBLICO"/>
    <s v="SI"/>
    <s v="NO"/>
    <x v="0"/>
    <n v="36"/>
    <s v="No"/>
    <s v="No"/>
    <n v="1214203"/>
    <s v="ASALARIADO"/>
    <n v="36"/>
  </r>
  <r>
    <n v="528"/>
    <s v="HOMBRE"/>
    <n v="430371"/>
    <s v="TRABAJADOR INDEPENDIENTE"/>
    <s v="SECTOR PRIVADO"/>
    <s v="SI"/>
    <s v="NO"/>
    <x v="1"/>
    <n v="34"/>
    <s v="No"/>
    <s v="No"/>
    <n v="430371"/>
    <s v="TRABAJADOR INDEPENDIENTE"/>
    <n v="34"/>
  </r>
  <r>
    <n v="529"/>
    <s v="HOMBRE"/>
    <n v="558244.5"/>
    <s v="ASALARIADO"/>
    <s v="SECTOR PRIVADO"/>
    <s v="SI"/>
    <s v="NO"/>
    <x v="0"/>
    <n v="51"/>
    <s v="No"/>
    <s v="No"/>
    <n v="558244.5"/>
    <s v="ASALARIADO"/>
    <n v="51"/>
  </r>
  <r>
    <n v="530"/>
    <s v="MUJER"/>
    <n v="304913"/>
    <s v="ASALARIADO"/>
    <s v="SECTOR PUBLICO"/>
    <s v="SI"/>
    <s v="NO"/>
    <x v="0"/>
    <n v="45"/>
    <s v="No"/>
    <s v="No"/>
    <n v="304913"/>
    <s v="ASALARIADO"/>
    <n v="45"/>
  </r>
  <r>
    <n v="531"/>
    <s v="HOMBRE"/>
    <n v="1736277"/>
    <s v="ASALARIADO"/>
    <s v="SECTOR PUBLICO"/>
    <s v="SI"/>
    <s v="NO"/>
    <x v="0"/>
    <n v="42"/>
    <s v="No"/>
    <s v="No"/>
    <n v="1736277"/>
    <s v="ASALARIADO"/>
    <n v="42"/>
  </r>
  <r>
    <n v="532"/>
    <s v="MUJER"/>
    <n v="934810.14"/>
    <s v="ASALARIADO"/>
    <s v="SECTOR PUBLICO"/>
    <s v="SI"/>
    <s v="NO"/>
    <x v="0"/>
    <n v="44"/>
    <s v="No"/>
    <s v="No"/>
    <n v="934810.14"/>
    <s v="ASALARIADO"/>
    <n v="44"/>
  </r>
  <r>
    <n v="533"/>
    <s v="MUJER"/>
    <n v="319303"/>
    <s v="ASEGURADO VOLUNTARIO"/>
    <s v="SECTOR PRIVADO"/>
    <s v="SI"/>
    <s v="SI"/>
    <x v="1"/>
    <n v="42"/>
    <s v="No"/>
    <s v="No"/>
    <n v="319303"/>
    <s v="ASEGURADO VOLUNTARIO"/>
    <n v="42"/>
  </r>
  <r>
    <n v="534"/>
    <s v="MUJER"/>
    <n v="629752"/>
    <s v="ASALARIADO"/>
    <s v="SECTOR PUBLICO"/>
    <s v="SI"/>
    <s v="NO"/>
    <x v="0"/>
    <n v="35"/>
    <s v="No"/>
    <s v="No"/>
    <n v="629752"/>
    <s v="ASALARIADO"/>
    <n v="35"/>
  </r>
  <r>
    <n v="535"/>
    <s v="HOMBRE"/>
    <n v="10700"/>
    <s v="ASALARIADO"/>
    <s v="SECTOR PRIVADO"/>
    <s v="SI"/>
    <s v="NO"/>
    <x v="0"/>
    <n v="22"/>
    <s v="No"/>
    <s v="No"/>
    <n v="10700"/>
    <s v="ASALARIADO"/>
    <n v="22"/>
  </r>
  <r>
    <n v="536"/>
    <s v="HOMBRE"/>
    <n v="278030"/>
    <s v="CONVENIOS ESPECIALES DE TRABAJADORES INDEPENDIENTES"/>
    <s v="SECTOR PRIVADO"/>
    <s v="SI"/>
    <s v="NO"/>
    <x v="0"/>
    <n v="56"/>
    <s v="No"/>
    <s v="No"/>
    <n v="278030"/>
    <s v="CONVENIOS ESPECIALES DE TRABAJADORES INDEPENDIENTES"/>
    <n v="56"/>
  </r>
  <r>
    <n v="537"/>
    <s v="HOMBRE"/>
    <n v="1555300.2"/>
    <s v="ASALARIADO"/>
    <s v="SECTOR PUBLICO"/>
    <s v="SI"/>
    <s v="NO"/>
    <x v="0"/>
    <n v="51"/>
    <s v="No"/>
    <s v="No"/>
    <n v="1555300.2"/>
    <s v="ASALARIADO"/>
    <n v="51"/>
  </r>
  <r>
    <n v="538"/>
    <s v="HOMBRE"/>
    <n v="812000"/>
    <s v="ASALARIADO"/>
    <s v="SECTOR PRIVADO"/>
    <s v="SI"/>
    <s v="NO"/>
    <x v="1"/>
    <n v="30"/>
    <s v="No"/>
    <s v="No"/>
    <n v="812000"/>
    <s v="ASALARIADO"/>
    <n v="30"/>
  </r>
  <r>
    <n v="539"/>
    <s v="HOMBRE"/>
    <n v="563607"/>
    <s v="TRABAJADOR INDEPENDIENTE"/>
    <s v="SECTOR PRIVADO"/>
    <s v="SI"/>
    <s v="SI"/>
    <x v="1"/>
    <n v="53"/>
    <s v="No"/>
    <s v="No"/>
    <n v="563607"/>
    <s v="TRABAJADOR INDEPENDIENTE"/>
    <n v="53"/>
  </r>
  <r>
    <n v="540"/>
    <s v="HOMBRE"/>
    <n v="175000"/>
    <s v="ASALARIADO"/>
    <s v="SECTOR PRIVADO"/>
    <s v="SI"/>
    <s v="NO"/>
    <x v="0"/>
    <n v="29"/>
    <s v="No"/>
    <s v="No"/>
    <n v="175000"/>
    <s v="ASALARIADO"/>
    <n v="29"/>
  </r>
  <r>
    <n v="541"/>
    <s v="HOMBRE"/>
    <n v="403293"/>
    <s v="ASEGURADO VOLUNTARIO"/>
    <s v="SECTOR PRIVADO"/>
    <s v="SI"/>
    <s v="SI"/>
    <x v="0"/>
    <n v="29"/>
    <s v="No"/>
    <s v="No"/>
    <n v="403293"/>
    <s v="ASEGURADO VOLUNTARIO"/>
    <n v="29"/>
  </r>
  <r>
    <n v="542"/>
    <s v="HOMBRE"/>
    <n v="1523795.76"/>
    <s v="ASALARIADO"/>
    <s v="SECTOR PUBLICO"/>
    <s v="SI"/>
    <s v="NO"/>
    <x v="0"/>
    <n v="61"/>
    <s v="No"/>
    <s v="No"/>
    <n v="1523795.76"/>
    <s v="ASALARIADO"/>
    <n v="61"/>
  </r>
  <r>
    <n v="543"/>
    <s v="HOMBRE"/>
    <n v="997036"/>
    <s v="ASALARIADO"/>
    <s v="SECTOR PUBLICO"/>
    <s v="SI"/>
    <s v="NO"/>
    <x v="0"/>
    <n v="63"/>
    <s v="No"/>
    <s v="No"/>
    <n v="997036"/>
    <s v="ASALARIADO"/>
    <n v="63"/>
  </r>
  <r>
    <n v="544"/>
    <s v="HOMBRE"/>
    <n v="532934.25"/>
    <s v="ASALARIADO"/>
    <s v="SECTOR PRIVADO"/>
    <s v="SI"/>
    <s v="NO"/>
    <x v="0"/>
    <n v="36"/>
    <s v="No"/>
    <s v="No"/>
    <n v="532934.25"/>
    <s v="ASALARIADO"/>
    <n v="36"/>
  </r>
  <r>
    <n v="545"/>
    <s v="HOMBRE"/>
    <n v="877312.5"/>
    <s v="ASALARIADO"/>
    <s v="SECTOR PRIVADO"/>
    <s v="SI"/>
    <s v="NO"/>
    <x v="0"/>
    <n v="29"/>
    <s v="No"/>
    <s v="No"/>
    <n v="877312.5"/>
    <s v="ASALARIADO"/>
    <n v="29"/>
  </r>
  <r>
    <n v="546"/>
    <s v="HOMBRE"/>
    <n v="1738706"/>
    <s v="PENSIONADOS EN SU PROPIO SISTEMA"/>
    <s v="SECTOR PUBLICO"/>
    <s v="SI"/>
    <s v="NO"/>
    <x v="0"/>
    <n v="50"/>
    <s v="No"/>
    <s v="No"/>
    <n v="1738706"/>
    <s v="PENSIONADOS EN SU PROPIO SISTEMA"/>
    <n v="50"/>
  </r>
  <r>
    <n v="547"/>
    <s v="HOMBRE"/>
    <n v="487592.14"/>
    <s v="PENSIONADOS EN SU PROPIO SISTEMA"/>
    <s v="SECTOR PUBLICO"/>
    <s v="SI"/>
    <s v="NO"/>
    <x v="0"/>
    <n v="69"/>
    <s v="No"/>
    <s v="No"/>
    <n v="487592.14"/>
    <s v="PENSIONADOS EN SU PROPIO SISTEMA"/>
    <n v="69"/>
  </r>
  <r>
    <n v="548"/>
    <s v="MUJER"/>
    <n v="772981.75"/>
    <s v="ASALARIADO"/>
    <s v="SECTOR PRIVADO"/>
    <s v="SI"/>
    <s v="NO"/>
    <x v="0"/>
    <n v="37"/>
    <s v="No"/>
    <s v="No"/>
    <n v="772981.75"/>
    <s v="ASALARIADO"/>
    <n v="37"/>
  </r>
  <r>
    <n v="549"/>
    <s v="MUJER"/>
    <n v="297046"/>
    <s v="ASEGURADO VOLUNTARIO"/>
    <s v="SECTOR PRIVADO"/>
    <s v="SI"/>
    <s v="NO"/>
    <x v="0"/>
    <n v="43"/>
    <s v="No"/>
    <s v="No"/>
    <n v="297046"/>
    <s v="ASEGURADO VOLUNTARIO"/>
    <n v="43"/>
  </r>
  <r>
    <n v="550"/>
    <s v="HOMBRE"/>
    <n v="1769790"/>
    <s v="ASALARIADO"/>
    <s v="SECTOR PRIVADO"/>
    <s v="SI"/>
    <s v="NO"/>
    <x v="0"/>
    <n v="25"/>
    <s v="No"/>
    <s v="No"/>
    <n v="1769790"/>
    <s v="ASALARIADO"/>
    <n v="25"/>
  </r>
  <r>
    <n v="551"/>
    <s v="MUJER"/>
    <n v="561272.5"/>
    <s v="ASALARIADO"/>
    <s v="SECTOR PUBLICO"/>
    <s v="SI"/>
    <s v="NO"/>
    <x v="0"/>
    <n v="52"/>
    <s v="No"/>
    <s v="No"/>
    <n v="561272.5"/>
    <s v="ASALARIADO"/>
    <n v="52"/>
  </r>
  <r>
    <n v="552"/>
    <s v="HOMBRE"/>
    <n v="1088603.02"/>
    <s v="ASALARIADO"/>
    <s v="SECTOR PRIVADO"/>
    <s v="SI"/>
    <s v="NO"/>
    <x v="0"/>
    <n v="38"/>
    <s v="No"/>
    <s v="No"/>
    <n v="1088603.02"/>
    <s v="ASALARIADO"/>
    <n v="38"/>
  </r>
  <r>
    <n v="553"/>
    <s v="HOMBRE"/>
    <n v="1024300.76"/>
    <s v="ASALARIADO"/>
    <s v="SECTOR PRIVADO"/>
    <s v="SI"/>
    <s v="NO"/>
    <x v="0"/>
    <n v="38"/>
    <s v="No"/>
    <s v="No"/>
    <n v="1024300.76"/>
    <s v="ASALARIADO"/>
    <n v="38"/>
  </r>
  <r>
    <n v="554"/>
    <s v="HOMBRE"/>
    <n v="278030"/>
    <s v="CONVENIOS ESPECIALES DE TRABAJADORES INDEPENDIENTES"/>
    <s v="SECTOR PRIVADO"/>
    <s v="SI"/>
    <s v="NO"/>
    <x v="0"/>
    <n v="30"/>
    <s v="No"/>
    <s v="No"/>
    <n v="278030"/>
    <s v="CONVENIOS ESPECIALES DE TRABAJADORES INDEPENDIENTES"/>
    <n v="30"/>
  </r>
  <r>
    <n v="555"/>
    <s v="MUJER"/>
    <n v="426667"/>
    <s v="ASALARIADO"/>
    <s v="SECTOR PRIVADO"/>
    <s v="SI"/>
    <s v="NO"/>
    <x v="0"/>
    <n v="25"/>
    <s v="No"/>
    <s v="No"/>
    <n v="426667"/>
    <s v="ASALARIADO"/>
    <n v="25"/>
  </r>
  <r>
    <n v="556"/>
    <s v="HOMBRE"/>
    <n v="523027"/>
    <s v="TRABAJADOR INDEPENDIENTE"/>
    <s v="SECTOR PRIVADO"/>
    <s v="SI"/>
    <s v="NO"/>
    <x v="1"/>
    <n v="33"/>
    <s v="No"/>
    <s v="No"/>
    <n v="523027"/>
    <s v="TRABAJADOR INDEPENDIENTE"/>
    <n v="33"/>
  </r>
  <r>
    <n v="557"/>
    <s v="HOMBRE"/>
    <n v="358433"/>
    <s v="ASALARIADO"/>
    <s v="SECTOR PRIVADO"/>
    <s v="SI"/>
    <s v="NO"/>
    <x v="0"/>
    <n v="42"/>
    <s v="No"/>
    <s v="No"/>
    <n v="358433"/>
    <s v="ASALARIADO"/>
    <n v="42"/>
  </r>
  <r>
    <n v="558"/>
    <s v="MUJER"/>
    <n v="290307.3"/>
    <s v="ASALARIADO"/>
    <s v="SECTOR PUBLICO"/>
    <s v="SI"/>
    <s v="NO"/>
    <x v="0"/>
    <n v="25"/>
    <s v="No"/>
    <s v="No"/>
    <n v="290307.3"/>
    <s v="ASALARIADO"/>
    <n v="25"/>
  </r>
  <r>
    <n v="559"/>
    <s v="HOMBRE"/>
    <n v="475208"/>
    <s v="ASALARIADO"/>
    <s v="SECTOR PUBLICO"/>
    <s v="SI"/>
    <s v="NO"/>
    <x v="0"/>
    <n v="41"/>
    <s v="No"/>
    <s v="No"/>
    <n v="475208"/>
    <s v="ASALARIADO"/>
    <n v="41"/>
  </r>
  <r>
    <n v="560"/>
    <s v="HOMBRE"/>
    <n v="385702"/>
    <s v="ASEGURADO VOLUNTARIO"/>
    <s v="SECTOR PRIVADO"/>
    <s v="SI"/>
    <s v="NO"/>
    <x v="0"/>
    <n v="32"/>
    <s v="No"/>
    <s v="No"/>
    <n v="385702"/>
    <s v="ASEGURADO VOLUNTARIO"/>
    <n v="32"/>
  </r>
  <r>
    <n v="561"/>
    <s v="HOMBRE"/>
    <n v="297046"/>
    <s v="TRABAJADOR INDEPENDIENTE"/>
    <s v="SECTOR PRIVADO"/>
    <s v="SI"/>
    <s v="NO"/>
    <x v="0"/>
    <n v="61"/>
    <s v="No"/>
    <s v="No"/>
    <n v="297046"/>
    <s v="TRABAJADOR INDEPENDIENTE"/>
    <n v="61"/>
  </r>
  <r>
    <n v="562"/>
    <s v="MUJER"/>
    <n v="344000"/>
    <s v="ASALARIADO"/>
    <s v="SECTOR PRIVADO"/>
    <s v="SI"/>
    <s v="NO"/>
    <x v="0"/>
    <n v="26"/>
    <s v="No"/>
    <s v="No"/>
    <n v="344000"/>
    <s v="ASALARIADO"/>
    <n v="26"/>
  </r>
  <r>
    <n v="563"/>
    <s v="MUJER"/>
    <n v="1302556.5"/>
    <s v="ASALARIADO"/>
    <s v="SECTOR PUBLICO"/>
    <s v="SI"/>
    <s v="NO"/>
    <x v="0"/>
    <n v="41"/>
    <s v="No"/>
    <s v="No"/>
    <n v="1302556.5"/>
    <s v="ASALARIADO"/>
    <n v="41"/>
  </r>
  <r>
    <n v="564"/>
    <s v="MUJER"/>
    <n v="939461.54"/>
    <s v="ASALARIADO"/>
    <s v="SECTOR PRIVADO"/>
    <s v="SI"/>
    <s v="NO"/>
    <x v="0"/>
    <n v="25"/>
    <s v="No"/>
    <s v="No"/>
    <n v="939461.54"/>
    <s v="ASALARIADO"/>
    <n v="25"/>
  </r>
  <r>
    <n v="565"/>
    <s v="HOMBRE"/>
    <n v="402139.4"/>
    <s v="ASALARIADO"/>
    <s v="SECTOR PRIVADO"/>
    <s v="SI"/>
    <s v="NO"/>
    <x v="0"/>
    <n v="39"/>
    <s v="No"/>
    <s v="No"/>
    <n v="402139.4"/>
    <s v="ASALARIADO"/>
    <n v="39"/>
  </r>
  <r>
    <n v="566"/>
    <s v="HOMBRE"/>
    <n v="387763"/>
    <s v="TRABAJADOR INDEPENDIENTE"/>
    <s v="SECTOR PRIVADO"/>
    <s v="SI"/>
    <s v="NO"/>
    <x v="0"/>
    <n v="53"/>
    <s v="No"/>
    <s v="No"/>
    <n v="387763"/>
    <s v="TRABAJADOR INDEPENDIENTE"/>
    <n v="53"/>
  </r>
  <r>
    <n v="567"/>
    <s v="HOMBRE"/>
    <n v="370000"/>
    <s v="ASALARIADO"/>
    <s v="SECTOR PRIVADO"/>
    <s v="SI"/>
    <s v="SI"/>
    <x v="0"/>
    <n v="45"/>
    <s v="No"/>
    <s v="No"/>
    <n v="370000"/>
    <s v="ASALARIADO"/>
    <n v="45"/>
  </r>
  <r>
    <n v="568"/>
    <s v="MUJER"/>
    <n v="444333.33"/>
    <s v="ASALARIADO"/>
    <s v="SECTOR PRIVADO"/>
    <s v="SI"/>
    <s v="NO"/>
    <x v="0"/>
    <n v="23"/>
    <s v="No"/>
    <s v="No"/>
    <n v="444333.33"/>
    <s v="ASALARIADO"/>
    <n v="23"/>
  </r>
  <r>
    <n v="569"/>
    <s v="HOMBRE"/>
    <n v="179344"/>
    <s v="ASALARIADO"/>
    <s v="SECTOR PRIVADO"/>
    <s v="SI"/>
    <s v="NO"/>
    <x v="0"/>
    <n v="29"/>
    <s v="No"/>
    <s v="No"/>
    <n v="179344"/>
    <s v="ASALARIADO"/>
    <n v="29"/>
  </r>
  <r>
    <n v="570"/>
    <s v="MUJER"/>
    <n v="289448"/>
    <s v="TRABAJADOR INDEPENDIENTE"/>
    <s v="SECTOR PRIVADO"/>
    <s v="SI"/>
    <s v="NO"/>
    <x v="0"/>
    <n v="52"/>
    <s v="No"/>
    <s v="No"/>
    <n v="289448"/>
    <s v="TRABAJADOR INDEPENDIENTE"/>
    <n v="52"/>
  </r>
  <r>
    <n v="571"/>
    <s v="HOMBRE"/>
    <n v="588210"/>
    <s v="ASALARIADO"/>
    <s v="SECTOR PUBLICO"/>
    <s v="SI"/>
    <s v="NO"/>
    <x v="1"/>
    <n v="35"/>
    <s v="No"/>
    <s v="No"/>
    <n v="588210"/>
    <s v="ASALARIADO"/>
    <n v="35"/>
  </r>
  <r>
    <n v="572"/>
    <s v="HOMBRE"/>
    <n v="336000"/>
    <s v="ASALARIADO"/>
    <s v="SECTOR PRIVADO"/>
    <s v="SI"/>
    <s v="NO"/>
    <x v="0"/>
    <n v="53"/>
    <s v="No"/>
    <s v="No"/>
    <n v="336000"/>
    <s v="ASALARIADO"/>
    <n v="53"/>
  </r>
  <r>
    <n v="573"/>
    <s v="HOMBRE"/>
    <n v="452192.8"/>
    <s v="ASALARIADO"/>
    <s v="SECTOR PRIVADO"/>
    <s v="SI"/>
    <s v="NO"/>
    <x v="0"/>
    <n v="49"/>
    <s v="No"/>
    <s v="No"/>
    <n v="452192.8"/>
    <s v="ASALARIADO"/>
    <n v="49"/>
  </r>
  <r>
    <n v="574"/>
    <s v="HOMBRE"/>
    <n v="360000"/>
    <s v="ASALARIADO"/>
    <s v="SECTOR PRIVADO"/>
    <s v="SI"/>
    <s v="NO"/>
    <x v="0"/>
    <n v="36"/>
    <s v="No"/>
    <s v="No"/>
    <n v="360000"/>
    <s v="ASALARIADO"/>
    <n v="36"/>
  </r>
  <r>
    <n v="575"/>
    <s v="MUJER"/>
    <n v="3033354.29"/>
    <s v="ASALARIADO"/>
    <s v="SECTOR PUBLICO"/>
    <s v="SI"/>
    <s v="NO"/>
    <x v="0"/>
    <n v="27"/>
    <s v="Atípico"/>
    <s v="No"/>
    <n v="3033354.29"/>
    <s v="ASALARIADO"/>
    <n v="27"/>
  </r>
  <r>
    <n v="576"/>
    <s v="MUJER"/>
    <n v="1176797.18"/>
    <s v="ASALARIADO"/>
    <s v="SECTOR PRIVADO"/>
    <s v="SI"/>
    <s v="NO"/>
    <x v="0"/>
    <n v="60"/>
    <s v="No"/>
    <s v="No"/>
    <n v="1176797.18"/>
    <s v="ASALARIADO"/>
    <n v="60"/>
  </r>
  <r>
    <n v="577"/>
    <s v="HOMBRE"/>
    <n v="293293"/>
    <s v="ASALARIADO"/>
    <s v="SECTOR PRIVADO"/>
    <s v="SI"/>
    <s v="NO"/>
    <x v="0"/>
    <n v="51"/>
    <s v="No"/>
    <s v="No"/>
    <n v="293293"/>
    <s v="ASALARIADO"/>
    <n v="51"/>
  </r>
  <r>
    <n v="578"/>
    <s v="HOMBRE"/>
    <n v="297046"/>
    <s v="ASEGURADO VOLUNTARIO"/>
    <s v="SECTOR PRIVADO"/>
    <s v="SI"/>
    <s v="NO"/>
    <x v="0"/>
    <n v="30"/>
    <s v="No"/>
    <s v="No"/>
    <n v="297046"/>
    <s v="ASEGURADO VOLUNTARIO"/>
    <n v="30"/>
  </r>
  <r>
    <n v="579"/>
    <s v="MUJER"/>
    <n v="962128.4"/>
    <s v="ASALARIADO"/>
    <s v="SECTOR PRIVADO"/>
    <s v="SI"/>
    <s v="NO"/>
    <x v="0"/>
    <n v="32"/>
    <s v="No"/>
    <s v="No"/>
    <n v="962128.4"/>
    <s v="ASALARIADO"/>
    <n v="32"/>
  </r>
  <r>
    <n v="580"/>
    <s v="HOMBRE"/>
    <n v="800945.46"/>
    <s v="ASALARIADO"/>
    <s v="SECTOR PRIVADO"/>
    <s v="SI"/>
    <s v="NO"/>
    <x v="0"/>
    <n v="46"/>
    <s v="No"/>
    <s v="No"/>
    <n v="800945.46"/>
    <s v="ASALARIADO"/>
    <n v="46"/>
  </r>
  <r>
    <n v="581"/>
    <s v="HOMBRE"/>
    <n v="445567"/>
    <s v="TRABAJADOR INDEPENDIENTE"/>
    <s v="SECTOR PRIVADO"/>
    <s v="SI"/>
    <s v="NO"/>
    <x v="1"/>
    <n v="56"/>
    <s v="No"/>
    <s v="No"/>
    <n v="445567"/>
    <s v="TRABAJADOR INDEPENDIENTE"/>
    <n v="56"/>
  </r>
  <r>
    <n v="582"/>
    <s v="HOMBRE"/>
    <n v="130000"/>
    <s v="ASALARIADO"/>
    <s v="SECTOR PRIVADO"/>
    <s v="SI"/>
    <s v="NO"/>
    <x v="0"/>
    <n v="26"/>
    <s v="No"/>
    <s v="No"/>
    <n v="130000"/>
    <s v="ASALARIADO"/>
    <n v="26"/>
  </r>
  <r>
    <n v="583"/>
    <s v="HOMBRE"/>
    <n v="753130.72"/>
    <s v="ASALARIADO"/>
    <s v="SECTOR PRIVADO"/>
    <s v="SI"/>
    <s v="NO"/>
    <x v="0"/>
    <n v="22"/>
    <s v="No"/>
    <s v="No"/>
    <n v="753130.72"/>
    <s v="ASALARIADO"/>
    <n v="22"/>
  </r>
  <r>
    <n v="584"/>
    <s v="HOMBRE"/>
    <n v="180000"/>
    <s v="ASALARIADO"/>
    <s v="SECTOR PRIVADO"/>
    <s v="SI"/>
    <s v="NO"/>
    <x v="0"/>
    <n v="28"/>
    <s v="No"/>
    <s v="No"/>
    <n v="180000"/>
    <s v="ASALARIADO"/>
    <n v="28"/>
  </r>
  <r>
    <n v="585"/>
    <s v="HOMBRE"/>
    <n v="377035"/>
    <s v="TRABAJADOR INDEPENDIENTE"/>
    <s v="SECTOR PRIVADO"/>
    <s v="SI"/>
    <s v="NO"/>
    <x v="1"/>
    <n v="49"/>
    <s v="No"/>
    <s v="No"/>
    <n v="377035"/>
    <s v="TRABAJADOR INDEPENDIENTE"/>
    <n v="49"/>
  </r>
  <r>
    <n v="586"/>
    <s v="MUJER"/>
    <n v="308874"/>
    <s v="ASALARIADO"/>
    <s v="SECTOR PUBLICO"/>
    <s v="SI"/>
    <s v="NO"/>
    <x v="1"/>
    <n v="57"/>
    <s v="No"/>
    <s v="No"/>
    <n v="308874"/>
    <s v="ASALARIADO"/>
    <n v="57"/>
  </r>
  <r>
    <n v="587"/>
    <s v="MUJER"/>
    <n v="1591051.5"/>
    <s v="ASALARIADO"/>
    <s v="SECTOR PUBLICO"/>
    <s v="SI"/>
    <s v="NO"/>
    <x v="0"/>
    <n v="62"/>
    <s v="No"/>
    <s v="No"/>
    <n v="1591051.5"/>
    <s v="ASALARIADO"/>
    <n v="62"/>
  </r>
  <r>
    <n v="588"/>
    <s v="HOMBRE"/>
    <n v="415503"/>
    <s v="ASALARIADO"/>
    <s v="SECTOR PRIVADO"/>
    <s v="SI"/>
    <s v="NO"/>
    <x v="0"/>
    <n v="52"/>
    <s v="No"/>
    <s v="No"/>
    <n v="415503"/>
    <s v="ASALARIADO"/>
    <n v="52"/>
  </r>
  <r>
    <n v="589"/>
    <s v="MUJER"/>
    <n v="397559.9"/>
    <s v="ASALARIADO"/>
    <s v="SECTOR PRIVADO"/>
    <s v="SI"/>
    <s v="NO"/>
    <x v="0"/>
    <n v="21"/>
    <s v="No"/>
    <s v="No"/>
    <n v="397559.9"/>
    <s v="ASALARIADO"/>
    <n v="21"/>
  </r>
  <r>
    <n v="590"/>
    <s v="MUJER"/>
    <n v="1422244"/>
    <s v="PENSIONADOS EN SU PROPIO SISTEMA"/>
    <s v="SECTOR PUBLICO"/>
    <s v="SI"/>
    <s v="NO"/>
    <x v="0"/>
    <n v="77"/>
    <s v="No"/>
    <s v="No"/>
    <n v="1422244"/>
    <s v="PENSIONADOS EN SU PROPIO SISTEMA"/>
    <n v="77"/>
  </r>
  <r>
    <n v="591"/>
    <s v="MUJER"/>
    <n v="297046"/>
    <s v="ASEGURADO VOLUNTARIO"/>
    <s v="SECTOR PRIVADO"/>
    <s v="SI"/>
    <s v="NO"/>
    <x v="0"/>
    <n v="26"/>
    <s v="No"/>
    <s v="No"/>
    <n v="297046"/>
    <s v="ASEGURADO VOLUNTARIO"/>
    <n v="26"/>
  </r>
  <r>
    <n v="592"/>
    <s v="MUJER"/>
    <n v="1039384"/>
    <s v="ASALARIADO"/>
    <s v="SECTOR PUBLICO"/>
    <s v="SI"/>
    <s v="NO"/>
    <x v="1"/>
    <n v="43"/>
    <s v="No"/>
    <s v="No"/>
    <n v="1039384"/>
    <s v="ASALARIADO"/>
    <n v="43"/>
  </r>
  <r>
    <n v="593"/>
    <s v="HOMBRE"/>
    <n v="310363"/>
    <s v="ASEGURADO VOLUNTARIO"/>
    <s v="SECTOR PRIVADO"/>
    <s v="SI"/>
    <s v="NO"/>
    <x v="0"/>
    <n v="60"/>
    <s v="No"/>
    <s v="No"/>
    <n v="310363"/>
    <s v="ASEGURADO VOLUNTARIO"/>
    <n v="60"/>
  </r>
  <r>
    <n v="594"/>
    <s v="HOMBRE"/>
    <n v="1150000"/>
    <s v="ASALARIADO"/>
    <s v="SECTOR PRIVADO"/>
    <s v="SI"/>
    <s v="NO"/>
    <x v="0"/>
    <n v="37"/>
    <s v="No"/>
    <s v="No"/>
    <n v="1150000"/>
    <s v="ASALARIADO"/>
    <n v="37"/>
  </r>
  <r>
    <n v="595"/>
    <s v="MUJER"/>
    <n v="360191"/>
    <s v="ASALARIADO"/>
    <s v="SECTOR PUBLICO"/>
    <s v="SI"/>
    <s v="NO"/>
    <x v="1"/>
    <n v="42"/>
    <s v="No"/>
    <s v="No"/>
    <n v="360191"/>
    <s v="ASALARIADO"/>
    <n v="42"/>
  </r>
  <r>
    <n v="596"/>
    <s v="HOMBRE"/>
    <n v="2183437.7799999998"/>
    <s v="ASALARIADO"/>
    <s v="SECTOR PUBLICO"/>
    <s v="SI"/>
    <s v="NO"/>
    <x v="0"/>
    <n v="43"/>
    <s v="No"/>
    <s v="No"/>
    <n v="2183437.7799999998"/>
    <s v="ASALARIADO"/>
    <n v="43"/>
  </r>
  <r>
    <n v="597"/>
    <s v="HOMBRE"/>
    <n v="278030"/>
    <s v="CONVENIOS ESPECIALES DE TRABAJADORES INDEPENDIENTES"/>
    <s v="SECTOR PRIVADO"/>
    <s v="SI"/>
    <s v="NO"/>
    <x v="0"/>
    <n v="53"/>
    <s v="No"/>
    <s v="No"/>
    <n v="278030"/>
    <s v="CONVENIOS ESPECIALES DE TRABAJADORES INDEPENDIENTES"/>
    <n v="53"/>
  </r>
  <r>
    <n v="598"/>
    <s v="MUJER"/>
    <n v="518073.51"/>
    <s v="ASALARIADO"/>
    <s v="SECTOR PRIVADO"/>
    <s v="SI"/>
    <s v="NO"/>
    <x v="0"/>
    <n v="46"/>
    <s v="No"/>
    <s v="No"/>
    <n v="518073.51"/>
    <s v="ASALARIADO"/>
    <n v="46"/>
  </r>
  <r>
    <n v="599"/>
    <s v="HOMBRE"/>
    <n v="390486.2"/>
    <s v="ASALARIADO"/>
    <s v="SECTOR PUBLICO"/>
    <s v="SI"/>
    <s v="NO"/>
    <x v="0"/>
    <n v="51"/>
    <s v="No"/>
    <s v="No"/>
    <n v="390486.2"/>
    <s v="ASALARIADO"/>
    <n v="51"/>
  </r>
  <r>
    <n v="600"/>
    <s v="HOMBRE"/>
    <n v="2170393.56"/>
    <s v="ASALARIADO"/>
    <s v="SECTOR PUBLICO"/>
    <s v="SI"/>
    <s v="NO"/>
    <x v="0"/>
    <n v="41"/>
    <s v="No"/>
    <s v="No"/>
    <n v="2170393.56"/>
    <s v="ASALARIADO"/>
    <n v="41"/>
  </r>
  <r>
    <n v="601"/>
    <s v="HOMBRE"/>
    <n v="299825"/>
    <s v="TRABAJADOR INDEPENDIENTE"/>
    <s v="SECTOR PRIVADO"/>
    <s v="SI"/>
    <s v="SI"/>
    <x v="1"/>
    <n v="36"/>
    <s v="No"/>
    <s v="No"/>
    <n v="299825"/>
    <s v="TRABAJADOR INDEPENDIENTE"/>
    <n v="36"/>
  </r>
  <r>
    <n v="602"/>
    <s v="MUJER"/>
    <n v="273601"/>
    <s v="ASALARIADO"/>
    <s v="SECTOR PRIVADO"/>
    <s v="SI"/>
    <s v="SI"/>
    <x v="0"/>
    <n v="39"/>
    <s v="No"/>
    <s v="No"/>
    <n v="273601"/>
    <s v="ASALARIADO"/>
    <n v="39"/>
  </r>
  <r>
    <n v="603"/>
    <s v="HOMBRE"/>
    <n v="751546.8"/>
    <s v="ASALARIADO"/>
    <s v="SECTOR PRIVADO"/>
    <s v="SI"/>
    <s v="NO"/>
    <x v="0"/>
    <n v="29"/>
    <s v="No"/>
    <s v="No"/>
    <n v="751546.8"/>
    <s v="ASALARIADO"/>
    <n v="29"/>
  </r>
  <r>
    <n v="604"/>
    <s v="HOMBRE"/>
    <n v="839652"/>
    <s v="TRABAJADOR INDEPENDIENTE"/>
    <s v="SECTOR PRIVADO"/>
    <s v="SI"/>
    <s v="NO"/>
    <x v="1"/>
    <n v="77"/>
    <s v="No"/>
    <s v="No"/>
    <n v="839652"/>
    <s v="TRABAJADOR INDEPENDIENTE"/>
    <n v="77"/>
  </r>
  <r>
    <n v="605"/>
    <s v="MUJER"/>
    <n v="1742394.77"/>
    <s v="ASALARIADO"/>
    <s v="SECTOR PRIVADO"/>
    <s v="SI"/>
    <s v="NO"/>
    <x v="0"/>
    <n v="39"/>
    <s v="No"/>
    <s v="No"/>
    <n v="1742394.77"/>
    <s v="ASALARIADO"/>
    <n v="39"/>
  </r>
  <r>
    <n v="606"/>
    <s v="HOMBRE"/>
    <n v="1008778"/>
    <s v="PENSIONADOS EN SU PROPIO SISTEMA"/>
    <s v="SECTOR PUBLICO"/>
    <s v="SI"/>
    <s v="NO"/>
    <x v="0"/>
    <n v="75"/>
    <s v="No"/>
    <s v="No"/>
    <n v="1008778"/>
    <s v="PENSIONADOS EN SU PROPIO SISTEMA"/>
    <n v="75"/>
  </r>
  <r>
    <n v="607"/>
    <s v="HOMBRE"/>
    <n v="587551.63"/>
    <s v="PENSIONADOS EN SU PROPIO SISTEMA"/>
    <s v="SECTOR PUBLICO"/>
    <s v="SI"/>
    <s v="NO"/>
    <x v="0"/>
    <n v="68"/>
    <s v="No"/>
    <s v="No"/>
    <n v="587551.63"/>
    <s v="PENSIONADOS EN SU PROPIO SISTEMA"/>
    <n v="68"/>
  </r>
  <r>
    <n v="608"/>
    <s v="MUJER"/>
    <n v="112200"/>
    <s v="ASALARIADO"/>
    <s v="SECTOR PRIVADO"/>
    <s v="SI"/>
    <s v="NO"/>
    <x v="0"/>
    <n v="53"/>
    <s v="No"/>
    <s v="No"/>
    <n v="112200"/>
    <s v="ASALARIADO"/>
    <n v="53"/>
  </r>
  <r>
    <n v="609"/>
    <s v="MUJER"/>
    <n v="927718"/>
    <s v="ASALARIADO"/>
    <s v="SECTOR PUBLICO"/>
    <s v="SI"/>
    <s v="NO"/>
    <x v="1"/>
    <n v="29"/>
    <s v="No"/>
    <s v="No"/>
    <n v="927718"/>
    <s v="ASALARIADO"/>
    <n v="29"/>
  </r>
  <r>
    <n v="610"/>
    <s v="HOMBRE"/>
    <n v="400166.55"/>
    <s v="ASALARIADO"/>
    <s v="SECTOR PRIVADO"/>
    <s v="SI"/>
    <s v="SI"/>
    <x v="0"/>
    <n v="31"/>
    <s v="No"/>
    <s v="No"/>
    <n v="400166.55"/>
    <s v="ASALARIADO"/>
    <n v="31"/>
  </r>
  <r>
    <n v="611"/>
    <s v="MUJER"/>
    <n v="1173695"/>
    <s v="PENSIONADOS EN SU PROPIO SISTEMA"/>
    <s v="SECTOR PUBLICO"/>
    <s v="SI"/>
    <s v="NO"/>
    <x v="0"/>
    <n v="71"/>
    <s v="No"/>
    <s v="No"/>
    <n v="1173695"/>
    <s v="PENSIONADOS EN SU PROPIO SISTEMA"/>
    <n v="71"/>
  </r>
  <r>
    <n v="612"/>
    <s v="MUJER"/>
    <n v="317000"/>
    <s v="ASALARIADO"/>
    <s v="SECTOR PRIVADO"/>
    <s v="SI"/>
    <s v="NO"/>
    <x v="1"/>
    <n v="39"/>
    <s v="No"/>
    <s v="No"/>
    <n v="317000"/>
    <s v="ASALARIADO"/>
    <n v="39"/>
  </r>
  <r>
    <n v="613"/>
    <s v="HOMBRE"/>
    <n v="369367.93"/>
    <s v="ASALARIADO"/>
    <s v="SECTOR PUBLICO"/>
    <s v="SI"/>
    <s v="NO"/>
    <x v="0"/>
    <n v="35"/>
    <s v="No"/>
    <s v="No"/>
    <n v="369367.93"/>
    <s v="ASALARIADO"/>
    <n v="35"/>
  </r>
  <r>
    <n v="614"/>
    <s v="MUJER"/>
    <n v="453746"/>
    <s v="PENSIONADOS EN SU PROPIO SISTEMA"/>
    <s v="SECTOR PUBLICO"/>
    <s v="SI"/>
    <s v="NO"/>
    <x v="0"/>
    <n v="81"/>
    <s v="No"/>
    <s v="No"/>
    <n v="453746"/>
    <s v="PENSIONADOS EN SU PROPIO SISTEMA"/>
    <n v="81"/>
  </r>
  <r>
    <n v="615"/>
    <s v="HOMBRE"/>
    <n v="319572"/>
    <s v="ASALARIADO"/>
    <s v="SECTOR PRIVADO"/>
    <s v="SI"/>
    <s v="SI"/>
    <x v="0"/>
    <n v="43"/>
    <s v="No"/>
    <s v="No"/>
    <n v="319572"/>
    <s v="ASALARIADO"/>
    <n v="43"/>
  </r>
  <r>
    <n v="616"/>
    <s v="HOMBRE"/>
    <n v="1486691"/>
    <s v="ASALARIADO"/>
    <s v="SECTOR PUBLICO"/>
    <s v="SI"/>
    <s v="NO"/>
    <x v="1"/>
    <n v="31"/>
    <s v="No"/>
    <s v="No"/>
    <n v="1486691"/>
    <s v="ASALARIADO"/>
    <n v="31"/>
  </r>
  <r>
    <n v="617"/>
    <s v="HOMBRE"/>
    <n v="352881"/>
    <s v="TRABAJADOR INDEPENDIENTE"/>
    <s v="SECTOR PRIVADO"/>
    <s v="SI"/>
    <s v="NO"/>
    <x v="0"/>
    <n v="53"/>
    <s v="No"/>
    <s v="No"/>
    <n v="352881"/>
    <s v="TRABAJADOR INDEPENDIENTE"/>
    <n v="53"/>
  </r>
  <r>
    <n v="618"/>
    <s v="MUJER"/>
    <n v="352852"/>
    <s v="ASALARIADO"/>
    <s v="SECTOR PUBLICO"/>
    <s v="SI"/>
    <s v="NO"/>
    <x v="0"/>
    <n v="53"/>
    <s v="No"/>
    <s v="No"/>
    <n v="352852"/>
    <s v="ASALARIADO"/>
    <n v="53"/>
  </r>
  <r>
    <n v="619"/>
    <s v="HOMBRE"/>
    <n v="223463"/>
    <s v="ASALARIADO"/>
    <s v="SECTOR PRIVADO"/>
    <s v="SI"/>
    <s v="SI"/>
    <x v="0"/>
    <n v="20"/>
    <s v="No"/>
    <s v="No"/>
    <n v="223463"/>
    <s v="ASALARIADO"/>
    <n v="20"/>
  </r>
  <r>
    <n v="620"/>
    <s v="HOMBRE"/>
    <n v="573400"/>
    <s v="ASALARIADO"/>
    <s v="SECTOR PRIVADO"/>
    <s v="SI"/>
    <s v="NO"/>
    <x v="0"/>
    <n v="23"/>
    <s v="No"/>
    <s v="No"/>
    <n v="573400"/>
    <s v="ASALARIADO"/>
    <n v="23"/>
  </r>
  <r>
    <n v="621"/>
    <s v="HOMBRE"/>
    <n v="278030"/>
    <s v="CONVENIOS ESPECIALES DE TRABAJADORES INDEPENDIENTES"/>
    <s v="SECTOR PRIVADO"/>
    <s v="SI"/>
    <s v="NO"/>
    <x v="0"/>
    <n v="78"/>
    <s v="No"/>
    <s v="No"/>
    <n v="278030"/>
    <s v="CONVENIOS ESPECIALES DE TRABAJADORES INDEPENDIENTES"/>
    <n v="78"/>
  </r>
  <r>
    <n v="622"/>
    <s v="MUJER"/>
    <n v="502100"/>
    <s v="TRABAJADOR INDEPENDIENTE"/>
    <s v="SECTOR PRIVADO"/>
    <s v="SI"/>
    <s v="NO"/>
    <x v="0"/>
    <n v="48"/>
    <s v="No"/>
    <s v="No"/>
    <n v="502100"/>
    <s v="TRABAJADOR INDEPENDIENTE"/>
    <n v="48"/>
  </r>
  <r>
    <n v="623"/>
    <s v="HOMBRE"/>
    <n v="215000"/>
    <s v="ASALARIADO"/>
    <s v="SECTOR PRIVADO"/>
    <s v="SI"/>
    <s v="NO"/>
    <x v="0"/>
    <n v="60"/>
    <s v="No"/>
    <s v="No"/>
    <n v="215000"/>
    <s v="ASALARIADO"/>
    <n v="60"/>
  </r>
  <r>
    <n v="624"/>
    <s v="HOMBRE"/>
    <n v="367392"/>
    <s v="ASALARIADO"/>
    <s v="SECTOR PRIVADO"/>
    <s v="SI"/>
    <s v="NO"/>
    <x v="0"/>
    <n v="24"/>
    <s v="No"/>
    <s v="No"/>
    <n v="367392"/>
    <s v="ASALARIADO"/>
    <n v="24"/>
  </r>
  <r>
    <n v="625"/>
    <s v="MUJER"/>
    <n v="150000"/>
    <s v="ASALARIADO"/>
    <s v="SECTOR PRIVADO"/>
    <s v="SI"/>
    <s v="NO"/>
    <x v="0"/>
    <n v="44"/>
    <s v="No"/>
    <s v="No"/>
    <n v="150000"/>
    <s v="ASALARIADO"/>
    <n v="44"/>
  </r>
  <r>
    <n v="626"/>
    <s v="HOMBRE"/>
    <n v="679660.62"/>
    <s v="ASALARIADO"/>
    <s v="SECTOR PRIVADO"/>
    <s v="SI"/>
    <s v="NO"/>
    <x v="0"/>
    <n v="21"/>
    <s v="No"/>
    <s v="No"/>
    <n v="679660.62"/>
    <s v="ASALARIADO"/>
    <n v="21"/>
  </r>
  <r>
    <n v="627"/>
    <s v="HOMBRE"/>
    <n v="2796475"/>
    <s v="ASALARIADO"/>
    <s v="SECTOR PUBLICO"/>
    <s v="SI"/>
    <s v="NO"/>
    <x v="1"/>
    <n v="52"/>
    <s v="Atípico"/>
    <s v="No"/>
    <n v="2796475"/>
    <s v="ASALARIADO"/>
    <n v="52"/>
  </r>
  <r>
    <n v="628"/>
    <s v="MUJER"/>
    <n v="359544.27"/>
    <s v="CONVENIOS ESPECIALES DE ASEGURADOS VOLUNTARIOS"/>
    <s v="SECTOR PRIVADO"/>
    <s v="SI"/>
    <s v="SI"/>
    <x v="0"/>
    <n v="46"/>
    <s v="No"/>
    <s v="No"/>
    <n v="359544.27"/>
    <s v="CONVENIOS ESPECIALES DE ASEGURADOS VOLUNTARIOS"/>
    <n v="46"/>
  </r>
  <r>
    <n v="629"/>
    <s v="HOMBRE"/>
    <n v="298018"/>
    <s v="ASEGURADO VOLUNTARIO"/>
    <s v="SECTOR PRIVADO"/>
    <s v="SI"/>
    <s v="NO"/>
    <x v="0"/>
    <n v="36"/>
    <s v="No"/>
    <s v="No"/>
    <n v="298018"/>
    <s v="ASEGURADO VOLUNTARIO"/>
    <n v="36"/>
  </r>
  <r>
    <n v="630"/>
    <s v="MUJER"/>
    <n v="382136"/>
    <s v="TRABAJADOR INDEPENDIENTE"/>
    <s v="SECTOR PRIVADO"/>
    <s v="SI"/>
    <s v="NO"/>
    <x v="0"/>
    <n v="53"/>
    <s v="No"/>
    <s v="No"/>
    <n v="382136"/>
    <s v="TRABAJADOR INDEPENDIENTE"/>
    <n v="53"/>
  </r>
  <r>
    <n v="631"/>
    <s v="MUJER"/>
    <n v="297046"/>
    <s v="ASEGURADO VOLUNTARIO"/>
    <s v="SECTOR PRIVADO"/>
    <s v="SI"/>
    <s v="NO"/>
    <x v="1"/>
    <n v="35"/>
    <s v="No"/>
    <s v="No"/>
    <n v="297046"/>
    <s v="ASEGURADO VOLUNTARIO"/>
    <n v="35"/>
  </r>
  <r>
    <n v="632"/>
    <s v="HOMBRE"/>
    <n v="297046"/>
    <s v="ASEGURADO VOLUNTARIO"/>
    <s v="SECTOR PRIVADO"/>
    <s v="SI"/>
    <s v="NO"/>
    <x v="0"/>
    <n v="39"/>
    <s v="No"/>
    <s v="No"/>
    <n v="297046"/>
    <s v="ASEGURADO VOLUNTARIO"/>
    <n v="39"/>
  </r>
  <r>
    <n v="633"/>
    <s v="MUJER"/>
    <n v="347615"/>
    <s v="TRABAJADOR INDEPENDIENTE"/>
    <s v="SECTOR PRIVADO"/>
    <s v="SI"/>
    <s v="NO"/>
    <x v="0"/>
    <n v="36"/>
    <s v="No"/>
    <s v="No"/>
    <n v="347615"/>
    <s v="TRABAJADOR INDEPENDIENTE"/>
    <n v="36"/>
  </r>
  <r>
    <n v="634"/>
    <s v="MUJER"/>
    <n v="297044"/>
    <s v="ASEGURADO VOLUNTARIO"/>
    <s v="SECTOR PRIVADO"/>
    <s v="SI"/>
    <s v="NO"/>
    <x v="0"/>
    <n v="19"/>
    <s v="No"/>
    <s v="No"/>
    <n v="297044"/>
    <s v="ASEGURADO VOLUNTARIO"/>
    <n v="19"/>
  </r>
  <r>
    <n v="635"/>
    <s v="MUJER"/>
    <n v="297046"/>
    <s v="ASEGURADO VOLUNTARIO"/>
    <s v="SECTOR PRIVADO"/>
    <s v="SI"/>
    <s v="NO"/>
    <x v="0"/>
    <n v="31"/>
    <s v="No"/>
    <s v="No"/>
    <n v="297046"/>
    <s v="ASEGURADO VOLUNTARIO"/>
    <n v="31"/>
  </r>
  <r>
    <n v="636"/>
    <s v="HOMBRE"/>
    <n v="1169887"/>
    <s v="ASALARIADO"/>
    <s v="SECTOR PUBLICO"/>
    <s v="SI"/>
    <s v="NO"/>
    <x v="0"/>
    <n v="45"/>
    <s v="No"/>
    <s v="No"/>
    <n v="1169887"/>
    <s v="ASALARIADO"/>
    <n v="45"/>
  </r>
  <r>
    <n v="637"/>
    <s v="HOMBRE"/>
    <n v="1253145.82"/>
    <s v="ASALARIADO"/>
    <s v="SECTOR PUBLICO"/>
    <s v="SI"/>
    <s v="NO"/>
    <x v="0"/>
    <n v="34"/>
    <s v="No"/>
    <s v="No"/>
    <n v="1253145.82"/>
    <s v="ASALARIADO"/>
    <n v="34"/>
  </r>
  <r>
    <n v="638"/>
    <s v="HOMBRE"/>
    <n v="577032.5"/>
    <s v="ASALARIADO"/>
    <s v="SECTOR PRIVADO"/>
    <s v="SI"/>
    <s v="NO"/>
    <x v="0"/>
    <n v="53"/>
    <s v="No"/>
    <s v="No"/>
    <n v="577032.5"/>
    <s v="ASALARIADO"/>
    <n v="53"/>
  </r>
  <r>
    <n v="639"/>
    <s v="HOMBRE"/>
    <n v="305704"/>
    <s v="TRABAJADOR INDEPENDIENTE"/>
    <s v="SECTOR PRIVADO"/>
    <s v="SI"/>
    <s v="NO"/>
    <x v="0"/>
    <n v="68"/>
    <s v="No"/>
    <s v="No"/>
    <n v="305704"/>
    <s v="TRABAJADOR INDEPENDIENTE"/>
    <n v="68"/>
  </r>
  <r>
    <n v="640"/>
    <s v="MUJER"/>
    <n v="297045"/>
    <s v="ASEGURADO VOLUNTARIO"/>
    <s v="SECTOR PRIVADO"/>
    <s v="SI"/>
    <s v="NO"/>
    <x v="0"/>
    <n v="30"/>
    <s v="No"/>
    <s v="No"/>
    <n v="297045"/>
    <s v="ASEGURADO VOLUNTARIO"/>
    <n v="30"/>
  </r>
  <r>
    <n v="641"/>
    <s v="MUJER"/>
    <n v="697711"/>
    <s v="PENSIONADOS EN SU PROPIO SISTEMA"/>
    <s v="SECTOR PUBLICO"/>
    <s v="SI"/>
    <s v="NO"/>
    <x v="0"/>
    <n v="76"/>
    <s v="No"/>
    <s v="No"/>
    <n v="697711"/>
    <s v="PENSIONADOS EN SU PROPIO SISTEMA"/>
    <n v="76"/>
  </r>
  <r>
    <n v="642"/>
    <s v="HOMBRE"/>
    <n v="1611056.5"/>
    <s v="ASALARIADO"/>
    <s v="SECTOR PUBLICO"/>
    <s v="SI"/>
    <s v="NO"/>
    <x v="0"/>
    <n v="55"/>
    <s v="No"/>
    <s v="No"/>
    <n v="1611056.5"/>
    <s v="ASALARIADO"/>
    <n v="55"/>
  </r>
  <r>
    <n v="643"/>
    <s v="HOMBRE"/>
    <n v="278030"/>
    <s v="CONVENIOS ESPECIALES DE TRABAJADORES INDEPENDIENTES"/>
    <s v="SECTOR PRIVADO"/>
    <s v="SI"/>
    <s v="NO"/>
    <x v="0"/>
    <n v="26"/>
    <s v="No"/>
    <s v="No"/>
    <n v="278030"/>
    <s v="CONVENIOS ESPECIALES DE TRABAJADORES INDEPENDIENTES"/>
    <n v="26"/>
  </r>
  <r>
    <n v="644"/>
    <s v="MUJER"/>
    <n v="970360"/>
    <s v="ASALARIADO"/>
    <s v="SECTOR PUBLICO"/>
    <s v="SI"/>
    <s v="NO"/>
    <x v="0"/>
    <n v="41"/>
    <s v="No"/>
    <s v="No"/>
    <n v="970360"/>
    <s v="ASALARIADO"/>
    <n v="41"/>
  </r>
  <r>
    <n v="645"/>
    <s v="MUJER"/>
    <n v="159787.23000000001"/>
    <s v="ASALARIADO"/>
    <s v="SECTOR PRIVADO"/>
    <s v="SI"/>
    <s v="NO"/>
    <x v="0"/>
    <n v="36"/>
    <s v="No"/>
    <s v="No"/>
    <n v="159787.23000000001"/>
    <s v="ASALARIADO"/>
    <n v="36"/>
  </r>
  <r>
    <n v="646"/>
    <s v="HOMBRE"/>
    <n v="680400"/>
    <s v="ASALARIADO"/>
    <s v="SECTOR PRIVADO"/>
    <s v="SI"/>
    <s v="NO"/>
    <x v="0"/>
    <n v="63"/>
    <s v="No"/>
    <s v="No"/>
    <n v="680400"/>
    <s v="ASALARIADO"/>
    <n v="63"/>
  </r>
  <r>
    <n v="647"/>
    <s v="MUJER"/>
    <n v="1556653.39"/>
    <s v="ASALARIADO"/>
    <s v="SECTOR PRIVADO"/>
    <s v="SI"/>
    <s v="NO"/>
    <x v="0"/>
    <n v="44"/>
    <s v="No"/>
    <s v="No"/>
    <n v="1556653.39"/>
    <s v="ASALARIADO"/>
    <n v="44"/>
  </r>
  <r>
    <n v="648"/>
    <s v="MUJER"/>
    <n v="280000"/>
    <s v="ASALARIADO"/>
    <s v="SECTOR PRIVADO"/>
    <s v="SI"/>
    <s v="SI"/>
    <x v="0"/>
    <n v="59"/>
    <s v="No"/>
    <s v="No"/>
    <n v="280000"/>
    <s v="ASALARIADO"/>
    <n v="59"/>
  </r>
  <r>
    <n v="649"/>
    <s v="HOMBRE"/>
    <n v="311895"/>
    <s v="TRABAJADOR INDEPENDIENTE"/>
    <s v="SECTOR PRIVADO"/>
    <s v="SI"/>
    <s v="NO"/>
    <x v="1"/>
    <n v="41"/>
    <s v="No"/>
    <s v="No"/>
    <n v="311895"/>
    <s v="TRABAJADOR INDEPENDIENTE"/>
    <n v="41"/>
  </r>
  <r>
    <n v="650"/>
    <s v="HOMBRE"/>
    <n v="297046"/>
    <s v="ASEGURADO VOLUNTARIO"/>
    <s v="SECTOR PRIVADO"/>
    <s v="NO"/>
    <s v="SI"/>
    <x v="0"/>
    <n v="71"/>
    <s v="No"/>
    <s v="No"/>
    <n v="297046"/>
    <s v="ASEGURADO VOLUNTARIO"/>
    <n v="71"/>
  </r>
  <r>
    <n v="651"/>
    <s v="MUJER"/>
    <n v="540000"/>
    <s v="ASALARIADO"/>
    <s v="SECTOR PRIVADO"/>
    <s v="SI"/>
    <s v="NO"/>
    <x v="0"/>
    <n v="26"/>
    <s v="No"/>
    <s v="No"/>
    <n v="540000"/>
    <s v="ASALARIADO"/>
    <n v="26"/>
  </r>
  <r>
    <n v="652"/>
    <s v="MUJER"/>
    <n v="312690"/>
    <s v="ASALARIADO"/>
    <s v="SECTOR PUBLICO"/>
    <s v="SI"/>
    <s v="NO"/>
    <x v="0"/>
    <n v="57"/>
    <s v="No"/>
    <s v="No"/>
    <n v="312690"/>
    <s v="ASALARIADO"/>
    <n v="57"/>
  </r>
  <r>
    <n v="653"/>
    <s v="HOMBRE"/>
    <n v="216975"/>
    <s v="ASALARIADO"/>
    <s v="SECTOR PRIVADO"/>
    <s v="SI"/>
    <s v="NO"/>
    <x v="0"/>
    <n v="32"/>
    <s v="No"/>
    <s v="No"/>
    <n v="216975"/>
    <s v="ASALARIADO"/>
    <n v="32"/>
  </r>
  <r>
    <n v="654"/>
    <s v="HOMBRE"/>
    <n v="254494.92"/>
    <s v="ASALARIADO"/>
    <s v="SECTOR PUBLICO"/>
    <s v="SI"/>
    <s v="NO"/>
    <x v="0"/>
    <n v="31"/>
    <s v="No"/>
    <s v="No"/>
    <n v="254494.92"/>
    <s v="ASALARIADO"/>
    <n v="31"/>
  </r>
  <r>
    <n v="655"/>
    <s v="HOMBRE"/>
    <n v="278030"/>
    <s v="CONVENIOS ESPECIALES DE TRABAJADORES INDEPENDIENTES"/>
    <s v="SECTOR PRIVADO"/>
    <s v="SI"/>
    <s v="SI"/>
    <x v="0"/>
    <n v="38"/>
    <s v="No"/>
    <s v="No"/>
    <n v="278030"/>
    <s v="CONVENIOS ESPECIALES DE TRABAJADORES INDEPENDIENTES"/>
    <n v="38"/>
  </r>
  <r>
    <n v="656"/>
    <s v="HOMBRE"/>
    <n v="291178.01"/>
    <s v="ASALARIADO"/>
    <s v="SECTOR PRIVADO"/>
    <s v="SI"/>
    <s v="NO"/>
    <x v="0"/>
    <n v="34"/>
    <s v="No"/>
    <s v="No"/>
    <n v="291178.01"/>
    <s v="ASALARIADO"/>
    <n v="34"/>
  </r>
  <r>
    <n v="657"/>
    <s v="HOMBRE"/>
    <n v="1181901"/>
    <s v="ASALARIADO"/>
    <s v="SECTOR PUBLICO"/>
    <s v="SI"/>
    <s v="NO"/>
    <x v="0"/>
    <n v="55"/>
    <s v="No"/>
    <s v="No"/>
    <n v="1181901"/>
    <s v="ASALARIADO"/>
    <n v="55"/>
  </r>
  <r>
    <n v="658"/>
    <s v="HOMBRE"/>
    <n v="494539.06"/>
    <s v="ASALARIADO"/>
    <s v="SECTOR PRIVADO"/>
    <s v="SI"/>
    <s v="SI"/>
    <x v="0"/>
    <n v="39"/>
    <s v="No"/>
    <s v="No"/>
    <n v="494539.06"/>
    <s v="ASALARIADO"/>
    <n v="39"/>
  </r>
  <r>
    <n v="659"/>
    <s v="MUJER"/>
    <n v="299647"/>
    <s v="ASEGURADO VOLUNTARIO"/>
    <s v="SECTOR PRIVADO"/>
    <s v="SI"/>
    <s v="NO"/>
    <x v="0"/>
    <n v="51"/>
    <s v="No"/>
    <s v="No"/>
    <n v="299647"/>
    <s v="ASEGURADO VOLUNTARIO"/>
    <n v="51"/>
  </r>
  <r>
    <n v="660"/>
    <s v="HOMBRE"/>
    <n v="386161"/>
    <s v="TRABAJADOR INDEPENDIENTE"/>
    <s v="SECTOR PRIVADO"/>
    <s v="SI"/>
    <s v="NO"/>
    <x v="1"/>
    <n v="49"/>
    <s v="No"/>
    <s v="No"/>
    <n v="386161"/>
    <s v="TRABAJADOR INDEPENDIENTE"/>
    <n v="49"/>
  </r>
  <r>
    <n v="661"/>
    <s v="HOMBRE"/>
    <n v="300000"/>
    <s v="TRABAJADOR INDEPENDIENTE"/>
    <s v="SECTOR PRIVADO"/>
    <s v="SI"/>
    <s v="NO"/>
    <x v="0"/>
    <n v="30"/>
    <s v="No"/>
    <s v="No"/>
    <n v="300000"/>
    <s v="TRABAJADOR INDEPENDIENTE"/>
    <n v="30"/>
  </r>
  <r>
    <n v="662"/>
    <s v="HOMBRE"/>
    <n v="2425879.86"/>
    <s v="ASALARIADO"/>
    <s v="SECTOR PRIVADO"/>
    <s v="SI"/>
    <s v="NO"/>
    <x v="0"/>
    <n v="31"/>
    <s v="Atípico"/>
    <s v="No"/>
    <n v="2425879.86"/>
    <s v="ASALARIADO"/>
    <n v="31"/>
  </r>
  <r>
    <n v="663"/>
    <s v="HOMBRE"/>
    <n v="552616.01"/>
    <s v="ASALARIADO"/>
    <s v="SECTOR PRIVADO"/>
    <s v="SI"/>
    <s v="NO"/>
    <x v="0"/>
    <n v="30"/>
    <s v="No"/>
    <s v="No"/>
    <n v="552616.01"/>
    <s v="ASALARIADO"/>
    <n v="30"/>
  </r>
  <r>
    <n v="664"/>
    <s v="HOMBRE"/>
    <n v="454965.33"/>
    <s v="ASALARIADO"/>
    <s v="SECTOR PRIVADO"/>
    <s v="SI"/>
    <s v="NO"/>
    <x v="1"/>
    <n v="48"/>
    <s v="No"/>
    <s v="No"/>
    <n v="454965.33"/>
    <s v="ASALARIADO"/>
    <n v="48"/>
  </r>
  <r>
    <n v="665"/>
    <s v="MUJER"/>
    <n v="834260"/>
    <s v="ASALARIADO"/>
    <s v="SECTOR PUBLICO"/>
    <s v="SI"/>
    <s v="NO"/>
    <x v="1"/>
    <n v="42"/>
    <s v="No"/>
    <s v="No"/>
    <n v="834260"/>
    <s v="ASALARIADO"/>
    <n v="42"/>
  </r>
  <r>
    <n v="666"/>
    <s v="HOMBRE"/>
    <n v="329950"/>
    <s v="TRABAJADOR INDEPENDIENTE"/>
    <s v="SECTOR PRIVADO"/>
    <s v="SI"/>
    <s v="NO"/>
    <x v="1"/>
    <n v="41"/>
    <s v="No"/>
    <s v="No"/>
    <n v="329950"/>
    <s v="TRABAJADOR INDEPENDIENTE"/>
    <n v="41"/>
  </r>
  <r>
    <n v="667"/>
    <s v="HOMBRE"/>
    <n v="11.98"/>
    <s v="ASALARIADO"/>
    <s v="SECTOR PRIVADO"/>
    <s v="SI"/>
    <s v="NO"/>
    <x v="0"/>
    <n v="25"/>
    <s v="No"/>
    <s v="No"/>
    <n v="11.98"/>
    <s v="ASALARIADO"/>
    <n v="25"/>
  </r>
  <r>
    <n v="668"/>
    <s v="MUJER"/>
    <n v="293333.33"/>
    <s v="ASALARIADO"/>
    <s v="SECTOR PRIVADO"/>
    <s v="SI"/>
    <s v="NO"/>
    <x v="0"/>
    <n v="24"/>
    <s v="No"/>
    <s v="No"/>
    <n v="293333.33"/>
    <s v="ASALARIADO"/>
    <n v="24"/>
  </r>
  <r>
    <n v="669"/>
    <s v="HOMBRE"/>
    <n v="580000"/>
    <s v="ASALARIADO"/>
    <s v="SECTOR PRIVADO"/>
    <s v="SI"/>
    <s v="NO"/>
    <x v="0"/>
    <n v="36"/>
    <s v="No"/>
    <s v="No"/>
    <n v="580000"/>
    <s v="ASALARIADO"/>
    <n v="36"/>
  </r>
  <r>
    <n v="670"/>
    <s v="MUJER"/>
    <n v="817600"/>
    <s v="ASALARIADO"/>
    <s v="SECTOR PRIVADO"/>
    <s v="SI"/>
    <s v="NO"/>
    <x v="0"/>
    <n v="38"/>
    <s v="No"/>
    <s v="No"/>
    <n v="817600"/>
    <s v="ASALARIADO"/>
    <n v="38"/>
  </r>
  <r>
    <n v="671"/>
    <s v="MUJER"/>
    <n v="380590.81"/>
    <s v="ASALARIADO"/>
    <s v="SECTOR PRIVADO"/>
    <s v="SI"/>
    <s v="NO"/>
    <x v="0"/>
    <n v="33"/>
    <s v="No"/>
    <s v="No"/>
    <n v="380590.81"/>
    <s v="ASALARIADO"/>
    <n v="33"/>
  </r>
  <r>
    <n v="672"/>
    <s v="MUJER"/>
    <n v="278868"/>
    <s v="ASALARIADO"/>
    <s v="SECTOR PRIVADO"/>
    <s v="SI"/>
    <s v="NO"/>
    <x v="0"/>
    <n v="22"/>
    <s v="No"/>
    <s v="No"/>
    <n v="278868"/>
    <s v="ASALARIADO"/>
    <n v="22"/>
  </r>
  <r>
    <n v="673"/>
    <s v="HOMBRE"/>
    <n v="600538.5"/>
    <s v="ASALARIADO"/>
    <s v="SECTOR PRIVADO"/>
    <s v="SI"/>
    <s v="NO"/>
    <x v="0"/>
    <n v="27"/>
    <s v="No"/>
    <s v="No"/>
    <n v="600538.5"/>
    <s v="ASALARIADO"/>
    <n v="27"/>
  </r>
  <r>
    <n v="674"/>
    <s v="HOMBRE"/>
    <n v="4764816.1399999997"/>
    <s v="ASALARIADO"/>
    <s v="SECTOR PRIVADO"/>
    <s v="SI"/>
    <s v="SI"/>
    <x v="0"/>
    <n v="53"/>
    <s v="Atípico"/>
    <s v="No"/>
    <n v="4764816.1399999997"/>
    <s v="ASALARIADO"/>
    <n v="53"/>
  </r>
  <r>
    <n v="675"/>
    <s v="HOMBRE"/>
    <n v="278035"/>
    <s v="ASEGURADO VOLUNTARIO"/>
    <s v="SECTOR PRIVADO"/>
    <s v="SI"/>
    <s v="NO"/>
    <x v="1"/>
    <n v="54"/>
    <s v="No"/>
    <s v="No"/>
    <n v="278035"/>
    <s v="ASEGURADO VOLUNTARIO"/>
    <n v="54"/>
  </r>
  <r>
    <n v="676"/>
    <s v="MUJER"/>
    <n v="5215081"/>
    <s v="ASALARIADO"/>
    <s v="SECTOR PUBLICO"/>
    <s v="SI"/>
    <s v="NO"/>
    <x v="0"/>
    <n v="65"/>
    <s v="Atípico"/>
    <s v="No"/>
    <n v="5215081"/>
    <s v="ASALARIADO"/>
    <n v="65"/>
  </r>
  <r>
    <n v="677"/>
    <s v="HOMBRE"/>
    <n v="319600"/>
    <s v="ASALARIADO"/>
    <s v="SECTOR PRIVADO"/>
    <s v="SI"/>
    <s v="NO"/>
    <x v="0"/>
    <n v="61"/>
    <s v="No"/>
    <s v="No"/>
    <n v="319600"/>
    <s v="ASALARIADO"/>
    <n v="61"/>
  </r>
  <r>
    <n v="678"/>
    <s v="MUJER"/>
    <n v="152460"/>
    <s v="ASALARIADO"/>
    <s v="SECTOR PRIVADO"/>
    <s v="SI"/>
    <s v="NO"/>
    <x v="0"/>
    <n v="65"/>
    <s v="No"/>
    <s v="No"/>
    <n v="152460"/>
    <s v="ASALARIADO"/>
    <n v="65"/>
  </r>
  <r>
    <n v="679"/>
    <s v="HOMBRE"/>
    <n v="608941"/>
    <s v="TRABAJADOR INDEPENDIENTE"/>
    <s v="SECTOR PRIVADO"/>
    <s v="SI"/>
    <s v="NO"/>
    <x v="1"/>
    <n v="45"/>
    <s v="No"/>
    <s v="No"/>
    <n v="608941"/>
    <s v="TRABAJADOR INDEPENDIENTE"/>
    <n v="45"/>
  </r>
  <r>
    <n v="680"/>
    <s v="MUJER"/>
    <n v="454962.33"/>
    <s v="ASALARIADO"/>
    <s v="SECTOR PRIVADO"/>
    <s v="SI"/>
    <s v="NO"/>
    <x v="0"/>
    <n v="44"/>
    <s v="No"/>
    <s v="No"/>
    <n v="454962.33"/>
    <s v="ASALARIADO"/>
    <n v="44"/>
  </r>
  <r>
    <n v="681"/>
    <s v="HOMBRE"/>
    <n v="458557"/>
    <s v="TRABAJADOR INDEPENDIENTE"/>
    <s v="SECTOR PRIVADO"/>
    <s v="SI"/>
    <s v="NO"/>
    <x v="0"/>
    <n v="54"/>
    <s v="No"/>
    <s v="No"/>
    <n v="458557"/>
    <s v="TRABAJADOR INDEPENDIENTE"/>
    <n v="54"/>
  </r>
  <r>
    <n v="682"/>
    <s v="MUJER"/>
    <n v="791538.55"/>
    <s v="ASALARIADO"/>
    <s v="SECTOR PUBLICO"/>
    <s v="SI"/>
    <s v="NO"/>
    <x v="0"/>
    <n v="40"/>
    <s v="No"/>
    <s v="No"/>
    <n v="791538.55"/>
    <s v="ASALARIADO"/>
    <n v="40"/>
  </r>
  <r>
    <n v="683"/>
    <s v="HOMBRE"/>
    <n v="240000"/>
    <s v="ASALARIADO"/>
    <s v="SECTOR PRIVADO"/>
    <s v="SI"/>
    <s v="NO"/>
    <x v="0"/>
    <n v="18"/>
    <s v="No"/>
    <s v="No"/>
    <n v="240000"/>
    <s v="ASALARIADO"/>
    <n v="18"/>
  </r>
  <r>
    <n v="684"/>
    <s v="HOMBRE"/>
    <n v="278030"/>
    <s v="CONVENIOS ESPECIALES DE TRABAJADORES INDEPENDIENTES"/>
    <s v="SECTOR PRIVADO"/>
    <s v="SI"/>
    <s v="NO"/>
    <x v="0"/>
    <n v="52"/>
    <s v="No"/>
    <s v="No"/>
    <n v="278030"/>
    <s v="CONVENIOS ESPECIALES DE TRABAJADORES INDEPENDIENTES"/>
    <n v="52"/>
  </r>
  <r>
    <n v="685"/>
    <s v="MUJER"/>
    <n v="2115710.04"/>
    <s v="ASALARIADO"/>
    <s v="SECTOR PUBLICO"/>
    <s v="SI"/>
    <s v="NO"/>
    <x v="0"/>
    <n v="46"/>
    <s v="No"/>
    <s v="No"/>
    <n v="2115710.04"/>
    <s v="ASALARIADO"/>
    <n v="46"/>
  </r>
  <r>
    <n v="686"/>
    <s v="MUJER"/>
    <n v="450000"/>
    <s v="ASALARIADO"/>
    <s v="SECTOR PRIVADO"/>
    <s v="SI"/>
    <s v="NO"/>
    <x v="0"/>
    <n v="21"/>
    <s v="No"/>
    <s v="No"/>
    <n v="450000"/>
    <s v="ASALARIADO"/>
    <n v="21"/>
  </r>
  <r>
    <n v="687"/>
    <s v="HOMBRE"/>
    <n v="594527"/>
    <s v="TRABAJADOR INDEPENDIENTE"/>
    <s v="SECTOR PRIVADO"/>
    <s v="SI"/>
    <s v="NO"/>
    <x v="1"/>
    <n v="53"/>
    <s v="No"/>
    <s v="No"/>
    <n v="594527"/>
    <s v="TRABAJADOR INDEPENDIENTE"/>
    <n v="53"/>
  </r>
  <r>
    <n v="688"/>
    <s v="HOMBRE"/>
    <n v="311895"/>
    <s v="TRABAJADOR INDEPENDIENTE"/>
    <s v="SECTOR PRIVADO"/>
    <s v="SI"/>
    <s v="NO"/>
    <x v="1"/>
    <n v="37"/>
    <s v="No"/>
    <s v="No"/>
    <n v="311895"/>
    <s v="TRABAJADOR INDEPENDIENTE"/>
    <n v="37"/>
  </r>
  <r>
    <n v="689"/>
    <s v="MUJER"/>
    <n v="360000"/>
    <s v="ASALARIADO"/>
    <s v="SECTOR PRIVADO"/>
    <s v="SI"/>
    <s v="NO"/>
    <x v="0"/>
    <n v="52"/>
    <s v="No"/>
    <s v="No"/>
    <n v="360000"/>
    <s v="ASALARIADO"/>
    <n v="52"/>
  </r>
  <r>
    <n v="690"/>
    <s v="MUJER"/>
    <n v="369131"/>
    <s v="TRABAJADOR INDEPENDIENTE"/>
    <s v="SECTOR PRIVADO"/>
    <s v="SI"/>
    <s v="NO"/>
    <x v="0"/>
    <n v="47"/>
    <s v="No"/>
    <s v="No"/>
    <n v="369131"/>
    <s v="TRABAJADOR INDEPENDIENTE"/>
    <n v="47"/>
  </r>
  <r>
    <n v="691"/>
    <s v="MUJER"/>
    <n v="1041736"/>
    <s v="ASALARIADO"/>
    <s v="SECTOR PRIVADO"/>
    <s v="SI"/>
    <s v="NO"/>
    <x v="0"/>
    <n v="24"/>
    <s v="No"/>
    <s v="No"/>
    <n v="1041736"/>
    <s v="ASALARIADO"/>
    <n v="24"/>
  </r>
  <r>
    <n v="692"/>
    <s v="HOMBRE"/>
    <n v="311895"/>
    <s v="TRABAJADOR INDEPENDIENTE"/>
    <s v="SECTOR PRIVADO"/>
    <s v="SI"/>
    <s v="NO"/>
    <x v="0"/>
    <n v="40"/>
    <s v="No"/>
    <s v="No"/>
    <n v="311895"/>
    <s v="TRABAJADOR INDEPENDIENTE"/>
    <n v="40"/>
  </r>
  <r>
    <n v="693"/>
    <s v="HOMBRE"/>
    <n v="1256604.3"/>
    <s v="ASALARIADO"/>
    <s v="SECTOR PUBLICO"/>
    <s v="SI"/>
    <s v="NO"/>
    <x v="0"/>
    <n v="36"/>
    <s v="No"/>
    <s v="No"/>
    <n v="1256604.3"/>
    <s v="ASALARIADO"/>
    <n v="36"/>
  </r>
  <r>
    <n v="694"/>
    <s v="HOMBRE"/>
    <n v="292181.09999999998"/>
    <s v="ASALARIADO"/>
    <s v="SECTOR PRIVADO"/>
    <s v="SI"/>
    <s v="NO"/>
    <x v="0"/>
    <n v="42"/>
    <s v="No"/>
    <s v="No"/>
    <n v="292181.09999999998"/>
    <s v="ASALARIADO"/>
    <n v="42"/>
  </r>
  <r>
    <n v="695"/>
    <s v="HOMBRE"/>
    <n v="643426.84"/>
    <s v="ASALARIADO"/>
    <s v="SECTOR PUBLICO"/>
    <s v="SI"/>
    <s v="NO"/>
    <x v="0"/>
    <n v="34"/>
    <s v="No"/>
    <s v="No"/>
    <n v="643426.84"/>
    <s v="ASALARIADO"/>
    <n v="34"/>
  </r>
  <r>
    <n v="696"/>
    <s v="HOMBRE"/>
    <n v="377730.1"/>
    <s v="ASALARIADO"/>
    <s v="SECTOR PRIVADO"/>
    <s v="SI"/>
    <s v="NO"/>
    <x v="0"/>
    <n v="43"/>
    <s v="No"/>
    <s v="No"/>
    <n v="377730.1"/>
    <s v="ASALARIADO"/>
    <n v="43"/>
  </r>
  <r>
    <n v="697"/>
    <s v="HOMBRE"/>
    <n v="326653"/>
    <s v="ASALARIADO"/>
    <s v="SECTOR PRIVADO"/>
    <s v="SI"/>
    <s v="NO"/>
    <x v="0"/>
    <n v="53"/>
    <s v="No"/>
    <s v="No"/>
    <n v="326653"/>
    <s v="ASALARIADO"/>
    <n v="53"/>
  </r>
  <r>
    <n v="698"/>
    <s v="HOMBRE"/>
    <n v="814289.32"/>
    <s v="ASALARIADO"/>
    <s v="SECTOR PRIVADO"/>
    <s v="SI"/>
    <s v="NO"/>
    <x v="0"/>
    <n v="36"/>
    <s v="No"/>
    <s v="No"/>
    <n v="814289.32"/>
    <s v="ASALARIADO"/>
    <n v="36"/>
  </r>
  <r>
    <n v="699"/>
    <s v="HOMBRE"/>
    <n v="800000"/>
    <s v="ASALARIADO"/>
    <s v="SECTOR PRIVADO"/>
    <s v="SI"/>
    <s v="NO"/>
    <x v="0"/>
    <n v="25"/>
    <s v="No"/>
    <s v="No"/>
    <n v="800000"/>
    <s v="ASALARIADO"/>
    <n v="25"/>
  </r>
  <r>
    <n v="700"/>
    <s v="HOMBRE"/>
    <n v="127421.77"/>
    <s v="ASALARIADO"/>
    <s v="SECTOR PRIVADO"/>
    <s v="SI"/>
    <s v="NO"/>
    <x v="0"/>
    <n v="49"/>
    <s v="No"/>
    <s v="No"/>
    <n v="127421.77"/>
    <s v="ASALARIADO"/>
    <n v="49"/>
  </r>
  <r>
    <n v="701"/>
    <s v="HOMBRE"/>
    <n v="278030"/>
    <s v="CONVENIOS ESPECIALES DE TRABAJADORES INDEPENDIENTES"/>
    <s v="SECTOR PRIVADO"/>
    <s v="SI"/>
    <s v="NO"/>
    <x v="0"/>
    <n v="40"/>
    <s v="No"/>
    <s v="No"/>
    <n v="278030"/>
    <s v="CONVENIOS ESPECIALES DE TRABAJADORES INDEPENDIENTES"/>
    <n v="40"/>
  </r>
  <r>
    <n v="702"/>
    <s v="HOMBRE"/>
    <n v="1120849.99"/>
    <s v="PENSIONADOS EN SU PROPIO SISTEMA"/>
    <s v="SECTOR PUBLICO"/>
    <s v="SI"/>
    <s v="NO"/>
    <x v="0"/>
    <n v="63"/>
    <s v="No"/>
    <s v="No"/>
    <n v="1120849.99"/>
    <s v="PENSIONADOS EN SU PROPIO SISTEMA"/>
    <n v="63"/>
  </r>
  <r>
    <n v="703"/>
    <s v="MUJER"/>
    <n v="297078"/>
    <s v="ASALARIADO"/>
    <s v="SECTOR PRIVADO"/>
    <s v="SI"/>
    <s v="NO"/>
    <x v="0"/>
    <n v="26"/>
    <s v="No"/>
    <s v="No"/>
    <n v="297078"/>
    <s v="ASALARIADO"/>
    <n v="26"/>
  </r>
  <r>
    <n v="704"/>
    <s v="MUJER"/>
    <n v="890323"/>
    <s v="ASALARIADO"/>
    <s v="SECTOR PUBLICO"/>
    <s v="SI"/>
    <s v="NO"/>
    <x v="0"/>
    <n v="39"/>
    <s v="No"/>
    <s v="No"/>
    <n v="890323"/>
    <s v="ASALARIADO"/>
    <n v="39"/>
  </r>
  <r>
    <n v="705"/>
    <s v="HOMBRE"/>
    <n v="387953"/>
    <s v="TRABAJADOR INDEPENDIENTE"/>
    <s v="SECTOR PRIVADO"/>
    <s v="SI"/>
    <s v="SI"/>
    <x v="1"/>
    <n v="39"/>
    <s v="No"/>
    <s v="No"/>
    <n v="387953"/>
    <s v="TRABAJADOR INDEPENDIENTE"/>
    <n v="39"/>
  </r>
  <r>
    <n v="706"/>
    <s v="HOMBRE"/>
    <n v="148360"/>
    <s v="ASALARIADO"/>
    <s v="SECTOR PRIVADO"/>
    <s v="SI"/>
    <s v="NO"/>
    <x v="0"/>
    <n v="58"/>
    <s v="No"/>
    <s v="No"/>
    <n v="148360"/>
    <s v="ASALARIADO"/>
    <n v="58"/>
  </r>
  <r>
    <n v="707"/>
    <s v="MUJER"/>
    <n v="337511.75"/>
    <s v="ASALARIADO"/>
    <s v="SECTOR PUBLICO"/>
    <s v="SI"/>
    <s v="NO"/>
    <x v="0"/>
    <n v="30"/>
    <s v="No"/>
    <s v="No"/>
    <n v="337511.75"/>
    <s v="ASALARIADO"/>
    <n v="30"/>
  </r>
  <r>
    <n v="708"/>
    <s v="MUJER"/>
    <n v="223874"/>
    <s v="ASALARIADO"/>
    <s v="SECTOR PRIVADO"/>
    <s v="SI"/>
    <s v="NO"/>
    <x v="0"/>
    <n v="58"/>
    <s v="No"/>
    <s v="No"/>
    <n v="223874"/>
    <s v="ASALARIADO"/>
    <n v="58"/>
  </r>
  <r>
    <n v="709"/>
    <s v="HOMBRE"/>
    <n v="351531.84"/>
    <s v="ASALARIADO"/>
    <s v="SECTOR PRIVADO"/>
    <s v="SI"/>
    <s v="NO"/>
    <x v="0"/>
    <n v="26"/>
    <s v="No"/>
    <s v="No"/>
    <n v="351531.84"/>
    <s v="ASALARIADO"/>
    <n v="26"/>
  </r>
  <r>
    <n v="710"/>
    <s v="MUJER"/>
    <n v="300018"/>
    <s v="TRABAJADOR INDEPENDIENTE"/>
    <s v="SECTOR PRIVADO"/>
    <s v="SI"/>
    <s v="SI"/>
    <x v="1"/>
    <n v="38"/>
    <s v="No"/>
    <s v="No"/>
    <n v="300018"/>
    <s v="TRABAJADOR INDEPENDIENTE"/>
    <n v="38"/>
  </r>
  <r>
    <n v="711"/>
    <s v="HOMBRE"/>
    <n v="8081401.7800000003"/>
    <s v="ASALARIADO"/>
    <s v="SECTOR PRIVADO"/>
    <s v="SI"/>
    <s v="NO"/>
    <x v="0"/>
    <n v="34"/>
    <s v="Atípico"/>
    <s v="No"/>
    <n v="8081401.7800000003"/>
    <s v="ASALARIADO"/>
    <n v="34"/>
  </r>
  <r>
    <n v="712"/>
    <s v="MUJER"/>
    <n v="244860"/>
    <s v="ASALARIADO"/>
    <s v="SECTOR PRIVADO"/>
    <s v="SI"/>
    <s v="NO"/>
    <x v="0"/>
    <n v="56"/>
    <s v="No"/>
    <s v="No"/>
    <n v="244860"/>
    <s v="ASALARIADO"/>
    <n v="56"/>
  </r>
  <r>
    <n v="713"/>
    <s v="HOMBRE"/>
    <n v="278030.99"/>
    <s v="CONVENIOS ESPECIALES DE TRABAJADORES INDEPENDIENTES"/>
    <s v="SECTOR PRIVADO"/>
    <s v="SI"/>
    <s v="NO"/>
    <x v="0"/>
    <n v="73"/>
    <s v="No"/>
    <s v="No"/>
    <n v="278030.99"/>
    <s v="CONVENIOS ESPECIALES DE TRABAJADORES INDEPENDIENTES"/>
    <n v="73"/>
  </r>
  <r>
    <n v="714"/>
    <s v="MUJER"/>
    <n v="141509.48000000001"/>
    <s v="PENSIONADOS EN SU PROPIO SISTEMA"/>
    <s v="SECTOR PUBLICO"/>
    <s v="SI"/>
    <s v="NO"/>
    <x v="0"/>
    <n v="89"/>
    <s v="No"/>
    <s v="No"/>
    <n v="141509.48000000001"/>
    <s v="PENSIONADOS EN SU PROPIO SISTEMA"/>
    <n v="89"/>
  </r>
  <r>
    <n v="715"/>
    <s v="HOMBRE"/>
    <n v="806281.31"/>
    <s v="ASALARIADO"/>
    <s v="SECTOR PRIVADO"/>
    <s v="SI"/>
    <s v="NO"/>
    <x v="0"/>
    <n v="41"/>
    <s v="No"/>
    <s v="No"/>
    <n v="806281.31"/>
    <s v="ASALARIADO"/>
    <n v="41"/>
  </r>
  <r>
    <n v="716"/>
    <s v="HOMBRE"/>
    <n v="360561"/>
    <s v="ASALARIADO"/>
    <s v="SECTOR PRIVADO"/>
    <s v="SI"/>
    <s v="NO"/>
    <x v="0"/>
    <n v="28"/>
    <s v="No"/>
    <s v="No"/>
    <n v="360561"/>
    <s v="ASALARIADO"/>
    <n v="28"/>
  </r>
  <r>
    <n v="717"/>
    <s v="MUJER"/>
    <n v="593749.30000000005"/>
    <s v="ASALARIADO"/>
    <s v="SECTOR PRIVADO"/>
    <s v="SI"/>
    <s v="NO"/>
    <x v="0"/>
    <n v="27"/>
    <s v="No"/>
    <s v="No"/>
    <n v="593749.30000000005"/>
    <s v="ASALARIADO"/>
    <n v="27"/>
  </r>
  <r>
    <n v="718"/>
    <s v="MUJER"/>
    <n v="2992612.3"/>
    <s v="ASALARIADO"/>
    <s v="SECTOR PUBLICO"/>
    <s v="SI"/>
    <s v="NO"/>
    <x v="0"/>
    <n v="44"/>
    <s v="Atípico"/>
    <s v="No"/>
    <n v="2992612.3"/>
    <s v="ASALARIADO"/>
    <n v="44"/>
  </r>
  <r>
    <n v="719"/>
    <s v="HOMBRE"/>
    <n v="2269748.2000000002"/>
    <s v="ASALARIADO"/>
    <s v="SECTOR PRIVADO"/>
    <s v="SI"/>
    <s v="NO"/>
    <x v="0"/>
    <n v="31"/>
    <s v="Atípico"/>
    <s v="No"/>
    <n v="2269748.2000000002"/>
    <s v="ASALARIADO"/>
    <n v="31"/>
  </r>
  <r>
    <n v="720"/>
    <s v="HOMBRE"/>
    <n v="380825"/>
    <s v="PENSIONADOS EN SU PROPIO SISTEMA"/>
    <s v="SECTOR PUBLICO"/>
    <s v="SI"/>
    <s v="NO"/>
    <x v="0"/>
    <n v="68"/>
    <s v="No"/>
    <s v="No"/>
    <n v="380825"/>
    <s v="PENSIONADOS EN SU PROPIO SISTEMA"/>
    <n v="68"/>
  </r>
  <r>
    <n v="721"/>
    <s v="HOMBRE"/>
    <n v="403092"/>
    <s v="TRABAJADOR INDEPENDIENTE"/>
    <s v="SECTOR PRIVADO"/>
    <s v="SI"/>
    <s v="NO"/>
    <x v="1"/>
    <n v="55"/>
    <s v="No"/>
    <s v="No"/>
    <n v="403092"/>
    <s v="TRABAJADOR INDEPENDIENTE"/>
    <n v="55"/>
  </r>
  <r>
    <n v="722"/>
    <s v="HOMBRE"/>
    <n v="408100"/>
    <s v="ASALARIADO"/>
    <s v="SECTOR PRIVADO"/>
    <s v="SI"/>
    <s v="SI"/>
    <x v="0"/>
    <n v="50"/>
    <s v="No"/>
    <s v="No"/>
    <n v="408100"/>
    <s v="ASALARIADO"/>
    <n v="50"/>
  </r>
  <r>
    <n v="723"/>
    <s v="HOMBRE"/>
    <n v="463260.61"/>
    <s v="ASALARIADO"/>
    <s v="SECTOR PRIVADO"/>
    <s v="SI"/>
    <s v="NO"/>
    <x v="0"/>
    <n v="21"/>
    <s v="No"/>
    <s v="No"/>
    <n v="463260.61"/>
    <s v="ASALARIADO"/>
    <n v="21"/>
  </r>
  <r>
    <n v="724"/>
    <s v="HOMBRE"/>
    <n v="377506.13"/>
    <s v="ASALARIADO"/>
    <s v="SECTOR PRIVADO"/>
    <s v="SI"/>
    <s v="NO"/>
    <x v="1"/>
    <n v="23"/>
    <s v="No"/>
    <s v="No"/>
    <n v="377506.13"/>
    <s v="ASALARIADO"/>
    <n v="23"/>
  </r>
  <r>
    <n v="725"/>
    <s v="MUJER"/>
    <n v="297045"/>
    <s v="TRABAJADOR INDEPENDIENTE"/>
    <s v="SECTOR PRIVADO"/>
    <s v="SI"/>
    <s v="SI"/>
    <x v="1"/>
    <n v="43"/>
    <s v="No"/>
    <s v="No"/>
    <n v="297045"/>
    <s v="TRABAJADOR INDEPENDIENTE"/>
    <n v="43"/>
  </r>
  <r>
    <n v="726"/>
    <s v="HOMBRE"/>
    <n v="48602"/>
    <s v="ASALARIADO"/>
    <s v="SECTOR PRIVADO"/>
    <s v="SI"/>
    <s v="NO"/>
    <x v="0"/>
    <n v="33"/>
    <s v="No"/>
    <s v="No"/>
    <n v="48602"/>
    <s v="ASALARIADO"/>
    <n v="33"/>
  </r>
  <r>
    <n v="727"/>
    <s v="MUJER"/>
    <n v="375000"/>
    <s v="ASALARIADO"/>
    <s v="SECTOR PRIVADO"/>
    <s v="SI"/>
    <s v="NO"/>
    <x v="0"/>
    <n v="36"/>
    <s v="No"/>
    <s v="No"/>
    <n v="375000"/>
    <s v="ASALARIADO"/>
    <n v="36"/>
  </r>
  <r>
    <n v="728"/>
    <s v="HOMBRE"/>
    <n v="630761.15"/>
    <s v="ASALARIADO"/>
    <s v="SECTOR PRIVADO"/>
    <s v="SI"/>
    <s v="NO"/>
    <x v="0"/>
    <n v="20"/>
    <s v="No"/>
    <s v="No"/>
    <n v="630761.15"/>
    <s v="ASALARIADO"/>
    <n v="20"/>
  </r>
  <r>
    <n v="729"/>
    <s v="MUJER"/>
    <n v="195874.42"/>
    <s v="PENSIONADOS EN SU PROPIO SISTEMA"/>
    <s v="SECTOR PUBLICO"/>
    <s v="SI"/>
    <s v="NO"/>
    <x v="0"/>
    <n v="67"/>
    <s v="No"/>
    <s v="No"/>
    <n v="195874.42"/>
    <s v="PENSIONADOS EN SU PROPIO SISTEMA"/>
    <n v="67"/>
  </r>
  <r>
    <n v="730"/>
    <s v="MUJER"/>
    <n v="650000"/>
    <s v="ASALARIADO"/>
    <s v="SECTOR PRIVADO"/>
    <s v="SI"/>
    <s v="NO"/>
    <x v="0"/>
    <n v="39"/>
    <s v="No"/>
    <s v="No"/>
    <n v="650000"/>
    <s v="ASALARIADO"/>
    <n v="39"/>
  </r>
  <r>
    <n v="731"/>
    <s v="HOMBRE"/>
    <n v="1005435.78"/>
    <s v="PENSIONADOS EN SU PROPIO SISTEMA"/>
    <s v="SECTOR PUBLICO"/>
    <s v="SI"/>
    <s v="NO"/>
    <x v="0"/>
    <n v="60"/>
    <s v="No"/>
    <s v="No"/>
    <n v="1005435.78"/>
    <s v="PENSIONADOS EN SU PROPIO SISTEMA"/>
    <n v="60"/>
  </r>
  <r>
    <n v="732"/>
    <s v="MUJER"/>
    <n v="639148"/>
    <s v="TRABAJADOR INDEPENDIENTE"/>
    <s v="SECTOR PRIVADO"/>
    <s v="SI"/>
    <s v="SI"/>
    <x v="1"/>
    <n v="49"/>
    <s v="No"/>
    <s v="No"/>
    <n v="639148"/>
    <s v="TRABAJADOR INDEPENDIENTE"/>
    <n v="49"/>
  </r>
  <r>
    <n v="733"/>
    <s v="HOMBRE"/>
    <n v="1329203.8999999999"/>
    <s v="ASALARIADO"/>
    <s v="SECTOR PUBLICO"/>
    <s v="SI"/>
    <s v="NO"/>
    <x v="0"/>
    <n v="45"/>
    <s v="No"/>
    <s v="No"/>
    <n v="1329203.8999999999"/>
    <s v="ASALARIADO"/>
    <n v="45"/>
  </r>
  <r>
    <n v="734"/>
    <s v="MUJER"/>
    <n v="370861.03"/>
    <s v="ASALARIADO"/>
    <s v="SECTOR PRIVADO"/>
    <s v="SI"/>
    <s v="NO"/>
    <x v="0"/>
    <n v="48"/>
    <s v="No"/>
    <s v="No"/>
    <n v="370861.03"/>
    <s v="ASALARIADO"/>
    <n v="48"/>
  </r>
  <r>
    <n v="735"/>
    <s v="HOMBRE"/>
    <n v="266312"/>
    <s v="ASALARIADO"/>
    <s v="SECTOR PRIVADO"/>
    <s v="SI"/>
    <s v="NO"/>
    <x v="0"/>
    <n v="22"/>
    <s v="No"/>
    <s v="No"/>
    <n v="266312"/>
    <s v="ASALARIADO"/>
    <n v="22"/>
  </r>
  <r>
    <n v="736"/>
    <s v="MUJER"/>
    <n v="841070"/>
    <s v="ASALARIADO"/>
    <s v="SECTOR PRIVADO"/>
    <s v="SI"/>
    <s v="NO"/>
    <x v="0"/>
    <n v="25"/>
    <s v="No"/>
    <s v="No"/>
    <n v="841070"/>
    <s v="ASALARIADO"/>
    <n v="25"/>
  </r>
  <r>
    <n v="737"/>
    <s v="HOMBRE"/>
    <n v="278035"/>
    <s v="TRABAJADOR INDEPENDIENTE"/>
    <s v="SECTOR PRIVADO"/>
    <s v="SI"/>
    <s v="NO"/>
    <x v="0"/>
    <n v="30"/>
    <s v="No"/>
    <s v="No"/>
    <n v="278035"/>
    <s v="TRABAJADOR INDEPENDIENTE"/>
    <n v="30"/>
  </r>
  <r>
    <n v="738"/>
    <s v="MUJER"/>
    <n v="310124"/>
    <s v="TRABAJADOR INDEPENDIENTE"/>
    <s v="SECTOR PRIVADO"/>
    <s v="SI"/>
    <s v="NO"/>
    <x v="0"/>
    <n v="44"/>
    <s v="No"/>
    <s v="No"/>
    <n v="310124"/>
    <s v="TRABAJADOR INDEPENDIENTE"/>
    <n v="44"/>
  </r>
  <r>
    <n v="739"/>
    <s v="HOMBRE"/>
    <n v="299647"/>
    <s v="ASEGURADO VOLUNTARIO"/>
    <s v="SECTOR PRIVADO"/>
    <s v="SI"/>
    <s v="NO"/>
    <x v="0"/>
    <n v="67"/>
    <s v="No"/>
    <s v="No"/>
    <n v="299647"/>
    <s v="ASEGURADO VOLUNTARIO"/>
    <n v="67"/>
  </r>
  <r>
    <n v="740"/>
    <s v="MUJER"/>
    <n v="300018"/>
    <s v="ASEGURADO VOLUNTARIO"/>
    <s v="SECTOR PRIVADO"/>
    <s v="SI"/>
    <s v="NO"/>
    <x v="0"/>
    <n v="61"/>
    <s v="No"/>
    <s v="No"/>
    <n v="300018"/>
    <s v="ASEGURADO VOLUNTARIO"/>
    <n v="61"/>
  </r>
  <r>
    <n v="741"/>
    <s v="MUJER"/>
    <n v="278030"/>
    <s v="CONVENIOS ESPECIALES DE TRABAJADORES INDEPENDIENTES"/>
    <s v="SECTOR PRIVADO"/>
    <s v="SI"/>
    <s v="NO"/>
    <x v="0"/>
    <n v="41"/>
    <s v="No"/>
    <s v="No"/>
    <n v="278030"/>
    <s v="CONVENIOS ESPECIALES DE TRABAJADORES INDEPENDIENTES"/>
    <n v="41"/>
  </r>
  <r>
    <n v="742"/>
    <s v="MUJER"/>
    <n v="194000"/>
    <s v="ASALARIADO"/>
    <s v="SECTOR PRIVADO"/>
    <s v="SI"/>
    <s v="SI"/>
    <x v="0"/>
    <n v="33"/>
    <s v="No"/>
    <s v="No"/>
    <n v="194000"/>
    <s v="ASALARIADO"/>
    <n v="33"/>
  </r>
  <r>
    <n v="743"/>
    <s v="HOMBRE"/>
    <n v="639148"/>
    <s v="TRABAJADOR INDEPENDIENTE"/>
    <s v="SECTOR PRIVADO"/>
    <s v="SI"/>
    <s v="NO"/>
    <x v="1"/>
    <n v="39"/>
    <s v="No"/>
    <s v="No"/>
    <n v="639148"/>
    <s v="TRABAJADOR INDEPENDIENTE"/>
    <n v="39"/>
  </r>
  <r>
    <n v="744"/>
    <s v="MUJER"/>
    <n v="232016.33"/>
    <s v="ASALARIADO"/>
    <s v="SECTOR PRIVADO"/>
    <s v="SI"/>
    <s v="SI"/>
    <x v="1"/>
    <n v="47"/>
    <s v="No"/>
    <s v="No"/>
    <n v="232016.33"/>
    <s v="ASALARIADO"/>
    <n v="47"/>
  </r>
  <r>
    <n v="745"/>
    <s v="HOMBRE"/>
    <n v="255658.75"/>
    <s v="ASALARIADO"/>
    <s v="SECTOR PRIVADO"/>
    <s v="SI"/>
    <s v="NO"/>
    <x v="0"/>
    <n v="32"/>
    <s v="No"/>
    <s v="No"/>
    <n v="255658.75"/>
    <s v="ASALARIADO"/>
    <n v="32"/>
  </r>
  <r>
    <n v="746"/>
    <s v="HOMBRE"/>
    <n v="311586"/>
    <s v="ASALARIADO"/>
    <s v="SECTOR PRIVADO"/>
    <s v="SI"/>
    <s v="NO"/>
    <x v="0"/>
    <n v="51"/>
    <s v="No"/>
    <s v="No"/>
    <n v="311586"/>
    <s v="ASALARIADO"/>
    <n v="51"/>
  </r>
  <r>
    <n v="747"/>
    <s v="MUJER"/>
    <n v="933864.5"/>
    <s v="ASALARIADO"/>
    <s v="SECTOR PUBLICO"/>
    <s v="SI"/>
    <s v="NO"/>
    <x v="0"/>
    <n v="31"/>
    <s v="No"/>
    <s v="No"/>
    <n v="933864.5"/>
    <s v="ASALARIADO"/>
    <n v="31"/>
  </r>
  <r>
    <n v="748"/>
    <s v="HOMBRE"/>
    <n v="310124"/>
    <s v="TRABAJADOR INDEPENDIENTE"/>
    <s v="SECTOR PRIVADO"/>
    <s v="SI"/>
    <s v="NO"/>
    <x v="0"/>
    <n v="45"/>
    <s v="No"/>
    <s v="No"/>
    <n v="310124"/>
    <s v="TRABAJADOR INDEPENDIENTE"/>
    <n v="45"/>
  </r>
  <r>
    <n v="749"/>
    <s v="MUJER"/>
    <n v="359544.27"/>
    <s v="ASALARIADO"/>
    <s v="SECTOR PRIVADO"/>
    <s v="SI"/>
    <s v="NO"/>
    <x v="0"/>
    <n v="25"/>
    <s v="No"/>
    <s v="No"/>
    <n v="359544.27"/>
    <s v="ASALARIADO"/>
    <n v="25"/>
  </r>
  <r>
    <n v="750"/>
    <s v="HOMBRE"/>
    <n v="298000"/>
    <s v="ASEGURADO VOLUNTARIO"/>
    <s v="SECTOR PRIVADO"/>
    <s v="SI"/>
    <s v="NO"/>
    <x v="0"/>
    <n v="63"/>
    <s v="No"/>
    <s v="No"/>
    <n v="298000"/>
    <s v="ASEGURADO VOLUNTARIO"/>
    <n v="63"/>
  </r>
  <r>
    <n v="751"/>
    <s v="MUJER"/>
    <n v="990303"/>
    <s v="PENSIONADOS EN SU PROPIO SISTEMA"/>
    <s v="SECTOR PUBLICO"/>
    <s v="SI"/>
    <s v="NO"/>
    <x v="0"/>
    <n v="80"/>
    <s v="No"/>
    <s v="No"/>
    <n v="990303"/>
    <s v="PENSIONADOS EN SU PROPIO SISTEMA"/>
    <n v="80"/>
  </r>
  <r>
    <n v="752"/>
    <s v="MUJER"/>
    <n v="297046"/>
    <s v="ASEGURADO VOLUNTARIO"/>
    <s v="SECTOR PRIVADO"/>
    <s v="SI"/>
    <s v="NO"/>
    <x v="0"/>
    <n v="39"/>
    <s v="No"/>
    <s v="No"/>
    <n v="297046"/>
    <s v="ASEGURADO VOLUNTARIO"/>
    <n v="39"/>
  </r>
  <r>
    <n v="753"/>
    <s v="HOMBRE"/>
    <n v="2760356.1"/>
    <s v="ASALARIADO"/>
    <s v="SECTOR PUBLICO"/>
    <s v="SI"/>
    <s v="NO"/>
    <x v="0"/>
    <n v="28"/>
    <s v="Atípico"/>
    <s v="No"/>
    <n v="2760356.1"/>
    <s v="ASALARIADO"/>
    <n v="28"/>
  </r>
  <r>
    <n v="754"/>
    <s v="HOMBRE"/>
    <n v="2244669.12"/>
    <s v="ASALARIADO"/>
    <s v="SECTOR PRIVADO"/>
    <s v="SI"/>
    <s v="NO"/>
    <x v="0"/>
    <n v="37"/>
    <s v="No"/>
    <s v="No"/>
    <n v="2244669.12"/>
    <s v="ASALARIADO"/>
    <n v="37"/>
  </r>
  <r>
    <n v="755"/>
    <s v="MUJER"/>
    <n v="297045"/>
    <s v="TRABAJADOR INDEPENDIENTE"/>
    <s v="SECTOR PRIVADO"/>
    <s v="SI"/>
    <s v="NO"/>
    <x v="1"/>
    <n v="53"/>
    <s v="No"/>
    <s v="No"/>
    <n v="297045"/>
    <s v="TRABAJADOR INDEPENDIENTE"/>
    <n v="53"/>
  </r>
  <r>
    <n v="756"/>
    <s v="HOMBRE"/>
    <n v="1271852.72"/>
    <s v="ASALARIADO"/>
    <s v="SECTOR PRIVADO"/>
    <s v="SI"/>
    <s v="NO"/>
    <x v="0"/>
    <n v="34"/>
    <s v="No"/>
    <s v="No"/>
    <n v="1271852.72"/>
    <s v="ASALARIADO"/>
    <n v="34"/>
  </r>
  <r>
    <n v="757"/>
    <s v="MUJER"/>
    <n v="2058548.97"/>
    <s v="ASALARIADO"/>
    <s v="SECTOR PUBLICO"/>
    <s v="SI"/>
    <s v="NO"/>
    <x v="0"/>
    <n v="38"/>
    <s v="No"/>
    <s v="No"/>
    <n v="2058548.97"/>
    <s v="ASALARIADO"/>
    <n v="38"/>
  </r>
  <r>
    <n v="758"/>
    <s v="MUJER"/>
    <n v="352379"/>
    <s v="ASALARIADO"/>
    <s v="SECTOR PRIVADO"/>
    <s v="SI"/>
    <s v="NO"/>
    <x v="0"/>
    <n v="39"/>
    <s v="No"/>
    <s v="No"/>
    <n v="352379"/>
    <s v="ASALARIADO"/>
    <n v="39"/>
  </r>
  <r>
    <n v="759"/>
    <s v="MUJER"/>
    <n v="2389951.08"/>
    <s v="ASALARIADO"/>
    <s v="SECTOR PUBLICO"/>
    <s v="SI"/>
    <s v="NO"/>
    <x v="0"/>
    <n v="61"/>
    <s v="Atípico"/>
    <s v="No"/>
    <n v="2389951.08"/>
    <s v="ASALARIADO"/>
    <n v="61"/>
  </r>
  <r>
    <n v="760"/>
    <s v="MUJER"/>
    <n v="450886"/>
    <s v="TRABAJADOR INDEPENDIENTE"/>
    <s v="SECTOR PRIVADO"/>
    <s v="SI"/>
    <s v="NO"/>
    <x v="1"/>
    <n v="51"/>
    <s v="No"/>
    <s v="No"/>
    <n v="450886"/>
    <s v="TRABAJADOR INDEPENDIENTE"/>
    <n v="51"/>
  </r>
  <r>
    <n v="761"/>
    <s v="HOMBRE"/>
    <n v="558635.76"/>
    <s v="ASALARIADO"/>
    <s v="SECTOR PRIVADO"/>
    <s v="SI"/>
    <s v="NO"/>
    <x v="0"/>
    <n v="34"/>
    <s v="No"/>
    <s v="No"/>
    <n v="558635.76"/>
    <s v="ASALARIADO"/>
    <n v="34"/>
  </r>
  <r>
    <n v="762"/>
    <s v="HOMBRE"/>
    <n v="489159"/>
    <s v="ASALARIADO"/>
    <s v="SECTOR PRIVADO"/>
    <s v="SI"/>
    <s v="SI"/>
    <x v="0"/>
    <n v="34"/>
    <s v="No"/>
    <s v="No"/>
    <n v="489159"/>
    <s v="ASALARIADO"/>
    <n v="34"/>
  </r>
  <r>
    <n v="763"/>
    <s v="MUJER"/>
    <n v="463300"/>
    <s v="ASALARIADO"/>
    <s v="SECTOR PRIVADO"/>
    <s v="SI"/>
    <s v="NO"/>
    <x v="0"/>
    <n v="40"/>
    <s v="No"/>
    <s v="No"/>
    <n v="463300"/>
    <s v="ASALARIADO"/>
    <n v="40"/>
  </r>
  <r>
    <n v="764"/>
    <s v="HOMBRE"/>
    <n v="360904.76"/>
    <s v="ASALARIADO"/>
    <s v="SECTOR PRIVADO"/>
    <s v="SI"/>
    <s v="SI"/>
    <x v="0"/>
    <n v="43"/>
    <s v="No"/>
    <s v="No"/>
    <n v="360904.76"/>
    <s v="ASALARIADO"/>
    <n v="43"/>
  </r>
  <r>
    <n v="765"/>
    <s v="MUJER"/>
    <n v="1156421"/>
    <s v="ASALARIADO"/>
    <s v="SECTOR PUBLICO"/>
    <s v="SI"/>
    <s v="NO"/>
    <x v="1"/>
    <n v="36"/>
    <s v="No"/>
    <s v="No"/>
    <n v="1156421"/>
    <s v="ASALARIADO"/>
    <n v="36"/>
  </r>
  <r>
    <n v="766"/>
    <s v="HOMBRE"/>
    <n v="388293"/>
    <s v="ASALARIADO"/>
    <s v="SECTOR PRIVADO"/>
    <s v="SI"/>
    <s v="NO"/>
    <x v="0"/>
    <n v="53"/>
    <s v="No"/>
    <s v="No"/>
    <n v="388293"/>
    <s v="ASALARIADO"/>
    <n v="53"/>
  </r>
  <r>
    <n v="767"/>
    <s v="HOMBRE"/>
    <n v="1214906"/>
    <s v="ASALARIADO"/>
    <s v="SECTOR PUBLICO"/>
    <s v="SI"/>
    <s v="NO"/>
    <x v="0"/>
    <n v="29"/>
    <s v="No"/>
    <s v="No"/>
    <n v="1214906"/>
    <s v="ASALARIADO"/>
    <n v="29"/>
  </r>
  <r>
    <n v="768"/>
    <s v="HOMBRE"/>
    <n v="795801"/>
    <s v="ASALARIADO"/>
    <s v="SECTOR PUBLICO"/>
    <s v="SI"/>
    <s v="NO"/>
    <x v="0"/>
    <n v="36"/>
    <s v="No"/>
    <s v="No"/>
    <n v="795801"/>
    <s v="ASALARIADO"/>
    <n v="36"/>
  </r>
  <r>
    <n v="769"/>
    <s v="MUJER"/>
    <n v="318619.2"/>
    <s v="ASALARIADO"/>
    <s v="SECTOR PRIVADO"/>
    <s v="SI"/>
    <s v="SI"/>
    <x v="0"/>
    <n v="42"/>
    <s v="No"/>
    <s v="No"/>
    <n v="318619.2"/>
    <s v="ASALARIADO"/>
    <n v="42"/>
  </r>
  <r>
    <n v="770"/>
    <s v="HOMBRE"/>
    <n v="650078.5"/>
    <s v="ASALARIADO"/>
    <s v="SECTOR PUBLICO"/>
    <s v="SI"/>
    <s v="NO"/>
    <x v="0"/>
    <n v="34"/>
    <s v="No"/>
    <s v="No"/>
    <n v="650078.5"/>
    <s v="ASALARIADO"/>
    <n v="34"/>
  </r>
  <r>
    <n v="771"/>
    <s v="HOMBRE"/>
    <n v="433085"/>
    <s v="TRABAJADOR INDEPENDIENTE"/>
    <s v="SECTOR PRIVADO"/>
    <s v="SI"/>
    <s v="SI"/>
    <x v="1"/>
    <n v="53"/>
    <s v="No"/>
    <s v="No"/>
    <n v="433085"/>
    <s v="TRABAJADOR INDEPENDIENTE"/>
    <n v="53"/>
  </r>
  <r>
    <n v="772"/>
    <s v="MUJER"/>
    <n v="294000"/>
    <s v="ASALARIADO"/>
    <s v="SECTOR PRIVADO"/>
    <s v="SI"/>
    <s v="NO"/>
    <x v="0"/>
    <n v="24"/>
    <s v="No"/>
    <s v="No"/>
    <n v="294000"/>
    <s v="ASALARIADO"/>
    <n v="24"/>
  </r>
  <r>
    <n v="773"/>
    <s v="HOMBRE"/>
    <n v="405063"/>
    <s v="TRABAJADOR INDEPENDIENTE"/>
    <s v="SECTOR PRIVADO"/>
    <s v="SI"/>
    <s v="NO"/>
    <x v="1"/>
    <n v="72"/>
    <s v="No"/>
    <s v="No"/>
    <n v="405063"/>
    <s v="TRABAJADOR INDEPENDIENTE"/>
    <n v="72"/>
  </r>
  <r>
    <n v="774"/>
    <s v="HOMBRE"/>
    <n v="299647"/>
    <s v="ASEGURADO VOLUNTARIO"/>
    <s v="SECTOR PRIVADO"/>
    <s v="SI"/>
    <s v="NO"/>
    <x v="0"/>
    <n v="59"/>
    <s v="No"/>
    <s v="No"/>
    <n v="299647"/>
    <s v="ASEGURADO VOLUNTARIO"/>
    <n v="59"/>
  </r>
  <r>
    <n v="775"/>
    <s v="HOMBRE"/>
    <n v="10000"/>
    <s v="ASALARIADO"/>
    <s v="SECTOR PRIVADO"/>
    <s v="SI"/>
    <s v="SI"/>
    <x v="0"/>
    <n v="51"/>
    <s v="No"/>
    <s v="No"/>
    <n v="10000"/>
    <s v="ASALARIADO"/>
    <n v="51"/>
  </r>
  <r>
    <n v="776"/>
    <s v="HOMBRE"/>
    <n v="364976.92"/>
    <s v="ASALARIADO"/>
    <s v="SECTOR PRIVADO"/>
    <s v="SI"/>
    <s v="NO"/>
    <x v="1"/>
    <n v="51"/>
    <s v="No"/>
    <s v="No"/>
    <n v="364976.92"/>
    <s v="ASALARIADO"/>
    <n v="51"/>
  </r>
  <r>
    <n v="777"/>
    <s v="MUJER"/>
    <n v="102524"/>
    <s v="ASALARIADO"/>
    <s v="SECTOR PRIVADO"/>
    <s v="SI"/>
    <s v="NO"/>
    <x v="0"/>
    <n v="47"/>
    <s v="No"/>
    <s v="No"/>
    <n v="102524"/>
    <s v="ASALARIADO"/>
    <n v="47"/>
  </r>
  <r>
    <n v="778"/>
    <s v="HOMBRE"/>
    <n v="636512.32999999996"/>
    <s v="ASALARIADO"/>
    <s v="SECTOR PRIVADO"/>
    <s v="SI"/>
    <s v="NO"/>
    <x v="0"/>
    <n v="22"/>
    <s v="No"/>
    <s v="No"/>
    <n v="636512.32999999996"/>
    <s v="ASALARIADO"/>
    <n v="22"/>
  </r>
  <r>
    <n v="779"/>
    <s v="HOMBRE"/>
    <n v="278030"/>
    <s v="CONVENIOS ESPECIALES DE TRABAJADORES INDEPENDIENTES"/>
    <s v="SECTOR PRIVADO"/>
    <s v="SI"/>
    <s v="NO"/>
    <x v="0"/>
    <n v="55"/>
    <s v="No"/>
    <s v="No"/>
    <n v="278030"/>
    <s v="CONVENIOS ESPECIALES DE TRABAJADORES INDEPENDIENTES"/>
    <n v="55"/>
  </r>
  <r>
    <n v="780"/>
    <s v="HOMBRE"/>
    <n v="453693.52"/>
    <s v="ASALARIADO"/>
    <s v="SECTOR PRIVADO"/>
    <s v="SI"/>
    <s v="SI"/>
    <x v="0"/>
    <n v="49"/>
    <s v="No"/>
    <s v="No"/>
    <n v="453693.52"/>
    <s v="ASALARIADO"/>
    <n v="49"/>
  </r>
  <r>
    <n v="781"/>
    <s v="MUJER"/>
    <n v="1131487.6499999999"/>
    <s v="PENSIONADOS EN SU PROPIO SISTEMA"/>
    <s v="SECTOR PUBLICO"/>
    <s v="SI"/>
    <s v="NO"/>
    <x v="0"/>
    <n v="68"/>
    <s v="No"/>
    <s v="No"/>
    <n v="1131487.6499999999"/>
    <s v="PENSIONADOS EN SU PROPIO SISTEMA"/>
    <n v="68"/>
  </r>
  <r>
    <n v="782"/>
    <s v="HOMBRE"/>
    <n v="297045"/>
    <s v="ASEGURADO VOLUNTARIO"/>
    <s v="SECTOR PRIVADO"/>
    <s v="SI"/>
    <s v="SI"/>
    <x v="0"/>
    <n v="66"/>
    <s v="No"/>
    <s v="No"/>
    <n v="297045"/>
    <s v="ASEGURADO VOLUNTARIO"/>
    <n v="66"/>
  </r>
  <r>
    <n v="783"/>
    <s v="MUJER"/>
    <n v="629382"/>
    <s v="ASALARIADO"/>
    <s v="SECTOR PRIVADO"/>
    <s v="SI"/>
    <s v="NO"/>
    <x v="0"/>
    <n v="29"/>
    <s v="No"/>
    <s v="No"/>
    <n v="629382"/>
    <s v="ASALARIADO"/>
    <n v="29"/>
  </r>
  <r>
    <n v="784"/>
    <s v="HOMBRE"/>
    <n v="338166"/>
    <s v="TRABAJADOR INDEPENDIENTE"/>
    <s v="SECTOR PRIVADO"/>
    <s v="SI"/>
    <s v="NO"/>
    <x v="0"/>
    <n v="36"/>
    <s v="No"/>
    <s v="No"/>
    <n v="338166"/>
    <s v="TRABAJADOR INDEPENDIENTE"/>
    <n v="36"/>
  </r>
  <r>
    <n v="785"/>
    <s v="HOMBRE"/>
    <n v="350000"/>
    <s v="ASALARIADO"/>
    <s v="SECTOR PRIVADO"/>
    <s v="SI"/>
    <s v="SI"/>
    <x v="0"/>
    <n v="38"/>
    <s v="No"/>
    <s v="No"/>
    <n v="350000"/>
    <s v="ASALARIADO"/>
    <n v="38"/>
  </r>
  <r>
    <n v="786"/>
    <s v="HOMBRE"/>
    <n v="85000"/>
    <s v="ASALARIADO"/>
    <s v="SECTOR PRIVADO"/>
    <s v="SI"/>
    <s v="SI"/>
    <x v="1"/>
    <n v="38"/>
    <s v="No"/>
    <s v="No"/>
    <n v="85000"/>
    <s v="ASALARIADO"/>
    <n v="38"/>
  </r>
  <r>
    <n v="787"/>
    <s v="MUJER"/>
    <n v="675918.4"/>
    <s v="ASALARIADO"/>
    <s v="SECTOR PRIVADO"/>
    <s v="SI"/>
    <s v="NO"/>
    <x v="0"/>
    <n v="32"/>
    <s v="No"/>
    <s v="No"/>
    <n v="675918.4"/>
    <s v="ASALARIADO"/>
    <n v="32"/>
  </r>
  <r>
    <n v="788"/>
    <s v="MUJER"/>
    <n v="250000"/>
    <s v="ASALARIADO"/>
    <s v="SECTOR PRIVADO"/>
    <s v="SI"/>
    <s v="NO"/>
    <x v="0"/>
    <n v="37"/>
    <s v="No"/>
    <s v="No"/>
    <n v="250000"/>
    <s v="ASALARIADO"/>
    <n v="37"/>
  </r>
  <r>
    <n v="789"/>
    <s v="HOMBRE"/>
    <n v="1187649.48"/>
    <s v="ASALARIADO"/>
    <s v="SECTOR PUBLICO"/>
    <s v="SI"/>
    <s v="NO"/>
    <x v="0"/>
    <n v="51"/>
    <s v="No"/>
    <s v="No"/>
    <n v="1187649.48"/>
    <s v="ASALARIADO"/>
    <n v="51"/>
  </r>
  <r>
    <n v="790"/>
    <s v="HOMBRE"/>
    <n v="337254.54"/>
    <s v="ASALARIADO"/>
    <s v="SECTOR PRIVADO"/>
    <s v="SI"/>
    <s v="NO"/>
    <x v="0"/>
    <n v="38"/>
    <s v="No"/>
    <s v="No"/>
    <n v="337254.54"/>
    <s v="ASALARIADO"/>
    <n v="38"/>
  </r>
  <r>
    <n v="791"/>
    <s v="MUJER"/>
    <n v="297046"/>
    <s v="ASEGURADO VOLUNTARIO"/>
    <s v="SECTOR PRIVADO"/>
    <s v="SI"/>
    <s v="NO"/>
    <x v="0"/>
    <n v="52"/>
    <s v="No"/>
    <s v="No"/>
    <n v="297046"/>
    <s v="ASEGURADO VOLUNTARIO"/>
    <n v="52"/>
  </r>
  <r>
    <n v="792"/>
    <s v="MUJER"/>
    <n v="297102"/>
    <s v="ASEGURADO VOLUNTARIO"/>
    <s v="SECTOR PRIVADO"/>
    <s v="SI"/>
    <s v="NO"/>
    <x v="0"/>
    <n v="53"/>
    <s v="No"/>
    <s v="No"/>
    <n v="297102"/>
    <s v="ASEGURADO VOLUNTARIO"/>
    <n v="53"/>
  </r>
  <r>
    <n v="793"/>
    <s v="HOMBRE"/>
    <n v="1998877"/>
    <s v="ASALARIADO"/>
    <s v="SECTOR PUBLICO"/>
    <s v="SI"/>
    <s v="NO"/>
    <x v="1"/>
    <n v="50"/>
    <s v="No"/>
    <s v="No"/>
    <n v="1998877"/>
    <s v="ASALARIADO"/>
    <n v="50"/>
  </r>
  <r>
    <n v="794"/>
    <s v="HOMBRE"/>
    <n v="208000"/>
    <s v="ASALARIADO"/>
    <s v="SECTOR PRIVADO"/>
    <s v="SI"/>
    <s v="NO"/>
    <x v="0"/>
    <n v="29"/>
    <s v="No"/>
    <s v="No"/>
    <n v="208000"/>
    <s v="ASALARIADO"/>
    <n v="29"/>
  </r>
  <r>
    <n v="795"/>
    <s v="MUJER"/>
    <n v="479051.66"/>
    <s v="ASALARIADO"/>
    <s v="SECTOR PRIVADO"/>
    <s v="SI"/>
    <s v="NO"/>
    <x v="0"/>
    <n v="47"/>
    <s v="No"/>
    <s v="No"/>
    <n v="479051.66"/>
    <s v="ASALARIADO"/>
    <n v="47"/>
  </r>
  <r>
    <n v="796"/>
    <s v="HOMBRE"/>
    <n v="1146094.07"/>
    <s v="ASALARIADO"/>
    <s v="SECTOR PUBLICO"/>
    <s v="SI"/>
    <s v="NO"/>
    <x v="0"/>
    <n v="48"/>
    <s v="No"/>
    <s v="No"/>
    <n v="1146094.07"/>
    <s v="ASALARIADO"/>
    <n v="48"/>
  </r>
  <r>
    <n v="797"/>
    <s v="MUJER"/>
    <n v="720000"/>
    <s v="ASALARIADO"/>
    <s v="SECTOR PRIVADO"/>
    <s v="SI"/>
    <s v="SI"/>
    <x v="0"/>
    <n v="34"/>
    <s v="No"/>
    <s v="No"/>
    <n v="720000"/>
    <s v="ASALARIADO"/>
    <n v="34"/>
  </r>
  <r>
    <n v="798"/>
    <s v="MUJER"/>
    <n v="451549.84"/>
    <s v="ASALARIADO"/>
    <s v="SECTOR PRIVADO"/>
    <s v="SI"/>
    <s v="NO"/>
    <x v="0"/>
    <n v="44"/>
    <s v="No"/>
    <s v="No"/>
    <n v="451549.84"/>
    <s v="ASALARIADO"/>
    <n v="44"/>
  </r>
  <r>
    <n v="799"/>
    <s v="MUJER"/>
    <n v="382136"/>
    <s v="TRABAJADOR INDEPENDIENTE"/>
    <s v="SECTOR PRIVADO"/>
    <s v="SI"/>
    <s v="NO"/>
    <x v="1"/>
    <n v="35"/>
    <s v="No"/>
    <s v="No"/>
    <n v="382136"/>
    <s v="TRABAJADOR INDEPENDIENTE"/>
    <n v="35"/>
  </r>
  <r>
    <n v="800"/>
    <s v="HOMBRE"/>
    <n v="200000"/>
    <s v="ASALARIADO"/>
    <s v="SECTOR PRIVADO"/>
    <s v="SI"/>
    <s v="NO"/>
    <x v="0"/>
    <n v="38"/>
    <s v="No"/>
    <s v="No"/>
    <n v="200000"/>
    <s v="ASALARIADO"/>
    <n v="38"/>
  </r>
  <r>
    <n v="801"/>
    <s v="HOMBRE"/>
    <n v="1017758"/>
    <s v="TRABAJADOR INDEPENDIENTE"/>
    <s v="SECTOR PRIVADO"/>
    <s v="SI"/>
    <s v="NO"/>
    <x v="0"/>
    <n v="61"/>
    <s v="No"/>
    <s v="No"/>
    <n v="1017758"/>
    <s v="TRABAJADOR INDEPENDIENTE"/>
    <n v="61"/>
  </r>
  <r>
    <n v="802"/>
    <s v="MUJER"/>
    <n v="769515.15"/>
    <s v="ASALARIADO"/>
    <s v="SECTOR PUBLICO"/>
    <s v="SI"/>
    <s v="NO"/>
    <x v="0"/>
    <n v="42"/>
    <s v="No"/>
    <s v="No"/>
    <n v="769515.15"/>
    <s v="ASALARIADO"/>
    <n v="42"/>
  </r>
  <r>
    <n v="803"/>
    <s v="MUJER"/>
    <n v="938855"/>
    <s v="PENSIONADOS EN SU PROPIO SISTEMA"/>
    <s v="SECTOR PUBLICO"/>
    <s v="SI"/>
    <s v="NO"/>
    <x v="0"/>
    <n v="73"/>
    <s v="No"/>
    <s v="No"/>
    <n v="938855"/>
    <s v="PENSIONADOS EN SU PROPIO SISTEMA"/>
    <n v="73"/>
  </r>
  <r>
    <n v="804"/>
    <s v="HOMBRE"/>
    <n v="75000"/>
    <s v="ASALARIADO"/>
    <s v="SECTOR PRIVADO"/>
    <s v="SI"/>
    <s v="NO"/>
    <x v="0"/>
    <n v="26"/>
    <s v="No"/>
    <s v="No"/>
    <n v="75000"/>
    <s v="ASALARIADO"/>
    <n v="26"/>
  </r>
  <r>
    <n v="805"/>
    <s v="MUJER"/>
    <n v="430007.09"/>
    <s v="ASALARIADO"/>
    <s v="SECTOR PRIVADO"/>
    <s v="SI"/>
    <s v="NO"/>
    <x v="0"/>
    <n v="25"/>
    <s v="No"/>
    <s v="No"/>
    <n v="430007.09"/>
    <s v="ASALARIADO"/>
    <n v="25"/>
  </r>
  <r>
    <n v="806"/>
    <s v="HOMBRE"/>
    <n v="533558"/>
    <s v="TRABAJADOR INDEPENDIENTE"/>
    <s v="SECTOR PRIVADO"/>
    <s v="SI"/>
    <s v="SI"/>
    <x v="1"/>
    <n v="41"/>
    <s v="No"/>
    <s v="No"/>
    <n v="533558"/>
    <s v="TRABAJADOR INDEPENDIENTE"/>
    <n v="41"/>
  </r>
  <r>
    <n v="807"/>
    <s v="MUJER"/>
    <n v="347514"/>
    <s v="ASALARIADO"/>
    <s v="SECTOR PRIVADO"/>
    <s v="SI"/>
    <s v="NO"/>
    <x v="0"/>
    <n v="20"/>
    <s v="No"/>
    <s v="No"/>
    <n v="347514"/>
    <s v="ASALARIADO"/>
    <n v="20"/>
  </r>
  <r>
    <n v="808"/>
    <s v="HOMBRE"/>
    <n v="226500"/>
    <s v="ASALARIADO"/>
    <s v="SECTOR PRIVADO"/>
    <s v="SI"/>
    <s v="NO"/>
    <x v="0"/>
    <n v="35"/>
    <s v="No"/>
    <s v="No"/>
    <n v="226500"/>
    <s v="ASALARIADO"/>
    <n v="35"/>
  </r>
  <r>
    <n v="809"/>
    <s v="MUJER"/>
    <n v="545926"/>
    <s v="TRABAJADOR INDEPENDIENTE"/>
    <s v="SECTOR PRIVADO"/>
    <s v="SI"/>
    <s v="NO"/>
    <x v="0"/>
    <n v="40"/>
    <s v="No"/>
    <s v="No"/>
    <n v="545926"/>
    <s v="TRABAJADOR INDEPENDIENTE"/>
    <n v="40"/>
  </r>
  <r>
    <n v="810"/>
    <s v="HOMBRE"/>
    <n v="289717"/>
    <s v="TRABAJADOR INDEPENDIENTE"/>
    <s v="SECTOR PRIVADO"/>
    <s v="SI"/>
    <s v="NO"/>
    <x v="1"/>
    <n v="30"/>
    <s v="No"/>
    <s v="No"/>
    <n v="289717"/>
    <s v="TRABAJADOR INDEPENDIENTE"/>
    <n v="30"/>
  </r>
  <r>
    <n v="811"/>
    <s v="HOMBRE"/>
    <n v="1765910"/>
    <s v="ASALARIADO"/>
    <s v="SECTOR PRIVADO"/>
    <s v="SI"/>
    <s v="NO"/>
    <x v="0"/>
    <n v="56"/>
    <s v="No"/>
    <s v="No"/>
    <n v="1765910"/>
    <s v="ASALARIADO"/>
    <n v="56"/>
  </r>
  <r>
    <n v="812"/>
    <s v="HOMBRE"/>
    <n v="353119.82"/>
    <s v="ASALARIADO"/>
    <s v="SECTOR PRIVADO"/>
    <s v="SI"/>
    <s v="NO"/>
    <x v="0"/>
    <n v="36"/>
    <s v="No"/>
    <s v="No"/>
    <n v="353119.82"/>
    <s v="ASALARIADO"/>
    <n v="36"/>
  </r>
  <r>
    <n v="813"/>
    <s v="MUJER"/>
    <n v="44230.75"/>
    <s v="ASALARIADO"/>
    <s v="SECTOR PRIVADO"/>
    <s v="SI"/>
    <s v="NO"/>
    <x v="0"/>
    <n v="32"/>
    <s v="No"/>
    <s v="No"/>
    <n v="44230.75"/>
    <s v="ASALARIADO"/>
    <n v="32"/>
  </r>
  <r>
    <n v="814"/>
    <s v="HOMBRE"/>
    <n v="382136"/>
    <s v="TRABAJADOR INDEPENDIENTE"/>
    <s v="SECTOR PRIVADO"/>
    <s v="SI"/>
    <s v="NO"/>
    <x v="1"/>
    <n v="46"/>
    <s v="No"/>
    <s v="No"/>
    <n v="382136"/>
    <s v="TRABAJADOR INDEPENDIENTE"/>
    <n v="46"/>
  </r>
  <r>
    <n v="815"/>
    <s v="MUJER"/>
    <n v="115500"/>
    <s v="ASALARIADO"/>
    <s v="SECTOR PRIVADO"/>
    <s v="SI"/>
    <s v="NO"/>
    <x v="0"/>
    <n v="51"/>
    <s v="No"/>
    <s v="No"/>
    <n v="115500"/>
    <s v="ASALARIADO"/>
    <n v="51"/>
  </r>
  <r>
    <n v="816"/>
    <s v="MUJER"/>
    <n v="3289892.56"/>
    <s v="ASALARIADO"/>
    <s v="SECTOR PUBLICO"/>
    <s v="SI"/>
    <s v="NO"/>
    <x v="0"/>
    <n v="43"/>
    <s v="Atípico"/>
    <s v="No"/>
    <n v="3289892.56"/>
    <s v="ASALARIADO"/>
    <n v="43"/>
  </r>
  <r>
    <n v="817"/>
    <s v="HOMBRE"/>
    <n v="892687.5"/>
    <s v="ASALARIADO"/>
    <s v="SECTOR PRIVADO"/>
    <s v="SI"/>
    <s v="NO"/>
    <x v="0"/>
    <n v="35"/>
    <s v="No"/>
    <s v="No"/>
    <n v="892687.5"/>
    <s v="ASALARIADO"/>
    <n v="35"/>
  </r>
  <r>
    <n v="818"/>
    <s v="MUJER"/>
    <n v="261476.98"/>
    <s v="ASALARIADO"/>
    <s v="SECTOR PUBLICO"/>
    <s v="SI"/>
    <s v="NO"/>
    <x v="0"/>
    <n v="33"/>
    <s v="No"/>
    <s v="No"/>
    <n v="261476.98"/>
    <s v="ASALARIADO"/>
    <n v="33"/>
  </r>
  <r>
    <n v="819"/>
    <s v="HOMBRE"/>
    <n v="229395.18"/>
    <s v="ASALARIADO"/>
    <s v="SECTOR PRIVADO"/>
    <s v="SI"/>
    <s v="NO"/>
    <x v="0"/>
    <n v="57"/>
    <s v="No"/>
    <s v="No"/>
    <n v="229395.18"/>
    <s v="ASALARIADO"/>
    <n v="57"/>
  </r>
  <r>
    <n v="820"/>
    <s v="MUJER"/>
    <n v="854646.84"/>
    <s v="ASALARIADO"/>
    <s v="SECTOR PUBLICO"/>
    <s v="SI"/>
    <s v="NO"/>
    <x v="0"/>
    <n v="24"/>
    <s v="No"/>
    <s v="No"/>
    <n v="854646.84"/>
    <s v="ASALARIADO"/>
    <n v="24"/>
  </r>
  <r>
    <n v="821"/>
    <s v="HOMBRE"/>
    <n v="438402.25"/>
    <s v="ASALARIADO"/>
    <s v="SECTOR PRIVADO"/>
    <s v="SI"/>
    <s v="NO"/>
    <x v="0"/>
    <n v="28"/>
    <s v="No"/>
    <s v="No"/>
    <n v="438402.25"/>
    <s v="ASALARIADO"/>
    <n v="28"/>
  </r>
  <r>
    <n v="822"/>
    <s v="HOMBRE"/>
    <n v="440612.25"/>
    <s v="ASALARIADO"/>
    <s v="SECTOR PRIVADO"/>
    <s v="SI"/>
    <s v="NO"/>
    <x v="0"/>
    <n v="24"/>
    <s v="No"/>
    <s v="No"/>
    <n v="440612.25"/>
    <s v="ASALARIADO"/>
    <n v="24"/>
  </r>
  <r>
    <n v="823"/>
    <s v="HOMBRE"/>
    <n v="299784"/>
    <s v="ASEGURADO VOLUNTARIO"/>
    <s v="SECTOR PRIVADO"/>
    <s v="SI"/>
    <s v="NO"/>
    <x v="0"/>
    <n v="50"/>
    <s v="No"/>
    <s v="No"/>
    <n v="299784"/>
    <s v="ASEGURADO VOLUNTARIO"/>
    <n v="50"/>
  </r>
  <r>
    <n v="824"/>
    <s v="HOMBRE"/>
    <n v="320283"/>
    <s v="TRABAJADOR INDEPENDIENTE"/>
    <s v="SECTOR PRIVADO"/>
    <s v="SI"/>
    <s v="NO"/>
    <x v="1"/>
    <n v="36"/>
    <s v="No"/>
    <s v="No"/>
    <n v="320283"/>
    <s v="TRABAJADOR INDEPENDIENTE"/>
    <n v="36"/>
  </r>
  <r>
    <n v="825"/>
    <s v="HOMBRE"/>
    <n v="255360"/>
    <s v="ASALARIADO"/>
    <s v="SECTOR PRIVADO"/>
    <s v="SI"/>
    <s v="NO"/>
    <x v="0"/>
    <n v="25"/>
    <s v="No"/>
    <s v="No"/>
    <n v="255360"/>
    <s v="ASALARIADO"/>
    <n v="25"/>
  </r>
  <r>
    <n v="826"/>
    <s v="MUJER"/>
    <n v="387500"/>
    <s v="ASALARIADO"/>
    <s v="SECTOR PRIVADO"/>
    <s v="SI"/>
    <s v="NO"/>
    <x v="0"/>
    <n v="38"/>
    <s v="No"/>
    <s v="No"/>
    <n v="387500"/>
    <s v="ASALARIADO"/>
    <n v="38"/>
  </r>
  <r>
    <n v="827"/>
    <s v="HOMBRE"/>
    <n v="310124"/>
    <s v="TRABAJADOR INDEPENDIENTE"/>
    <s v="SECTOR PRIVADO"/>
    <s v="SI"/>
    <s v="NO"/>
    <x v="0"/>
    <n v="65"/>
    <s v="No"/>
    <s v="No"/>
    <n v="310124"/>
    <s v="TRABAJADOR INDEPENDIENTE"/>
    <n v="65"/>
  </r>
  <r>
    <n v="828"/>
    <s v="MUJER"/>
    <n v="343390.86"/>
    <s v="ASALARIADO"/>
    <s v="SECTOR PRIVADO"/>
    <s v="SI"/>
    <s v="NO"/>
    <x v="0"/>
    <n v="28"/>
    <s v="No"/>
    <s v="No"/>
    <n v="343390.86"/>
    <s v="ASALARIADO"/>
    <n v="28"/>
  </r>
  <r>
    <n v="829"/>
    <s v="MUJER"/>
    <n v="391062"/>
    <s v="ASALARIADO"/>
    <s v="SECTOR PRIVADO"/>
    <s v="SI"/>
    <s v="NO"/>
    <x v="0"/>
    <n v="33"/>
    <s v="No"/>
    <s v="No"/>
    <n v="391062"/>
    <s v="ASALARIADO"/>
    <n v="33"/>
  </r>
  <r>
    <n v="830"/>
    <s v="HOMBRE"/>
    <n v="584267"/>
    <s v="ASALARIADO"/>
    <s v="SECTOR PUBLICO"/>
    <s v="SI"/>
    <s v="NO"/>
    <x v="0"/>
    <n v="29"/>
    <s v="No"/>
    <s v="No"/>
    <n v="584267"/>
    <s v="ASALARIADO"/>
    <n v="29"/>
  </r>
  <r>
    <n v="831"/>
    <s v="HOMBRE"/>
    <n v="1034936.1"/>
    <s v="ASALARIADO"/>
    <s v="SECTOR PUBLICO"/>
    <s v="SI"/>
    <s v="NO"/>
    <x v="0"/>
    <n v="49"/>
    <s v="No"/>
    <s v="No"/>
    <n v="1034936.1"/>
    <s v="ASALARIADO"/>
    <n v="49"/>
  </r>
  <r>
    <n v="832"/>
    <s v="HOMBRE"/>
    <n v="410000"/>
    <s v="ASALARIADO"/>
    <s v="SECTOR PRIVADO"/>
    <s v="SI"/>
    <s v="NO"/>
    <x v="0"/>
    <n v="32"/>
    <s v="No"/>
    <s v="No"/>
    <n v="410000"/>
    <s v="ASALARIADO"/>
    <n v="32"/>
  </r>
  <r>
    <n v="833"/>
    <s v="HOMBRE"/>
    <n v="297046"/>
    <s v="ASEGURADO VOLUNTARIO"/>
    <s v="SECTOR PRIVADO"/>
    <s v="SI"/>
    <s v="NO"/>
    <x v="0"/>
    <n v="53"/>
    <s v="No"/>
    <s v="No"/>
    <n v="297046"/>
    <s v="ASEGURADO VOLUNTARIO"/>
    <n v="53"/>
  </r>
  <r>
    <n v="834"/>
    <s v="MUJER"/>
    <n v="622035.84"/>
    <s v="ASALARIADO"/>
    <s v="SECTOR PUBLICO"/>
    <s v="SI"/>
    <s v="NO"/>
    <x v="0"/>
    <n v="26"/>
    <s v="No"/>
    <s v="No"/>
    <n v="622035.84"/>
    <s v="ASALARIADO"/>
    <n v="26"/>
  </r>
  <r>
    <n v="835"/>
    <s v="MUJER"/>
    <n v="917703"/>
    <s v="ASALARIADO"/>
    <s v="SECTOR PUBLICO"/>
    <s v="SI"/>
    <s v="NO"/>
    <x v="0"/>
    <n v="44"/>
    <s v="No"/>
    <s v="No"/>
    <n v="917703"/>
    <s v="ASALARIADO"/>
    <n v="44"/>
  </r>
  <r>
    <n v="836"/>
    <s v="HOMBRE"/>
    <n v="241454.4"/>
    <s v="ASALARIADO"/>
    <s v="SECTOR PRIVADO"/>
    <s v="SI"/>
    <s v="SI"/>
    <x v="0"/>
    <n v="23"/>
    <s v="No"/>
    <s v="No"/>
    <n v="241454.4"/>
    <s v="ASALARIADO"/>
    <n v="23"/>
  </r>
  <r>
    <n v="837"/>
    <s v="MUJER"/>
    <n v="440000"/>
    <s v="ASALARIADO"/>
    <s v="SECTOR PRIVADO"/>
    <s v="SI"/>
    <s v="SI"/>
    <x v="0"/>
    <n v="39"/>
    <s v="No"/>
    <s v="No"/>
    <n v="440000"/>
    <s v="ASALARIADO"/>
    <n v="39"/>
  </r>
  <r>
    <n v="838"/>
    <s v="MUJER"/>
    <n v="623738"/>
    <s v="ASALARIADO"/>
    <s v="SECTOR PRIVADO"/>
    <s v="SI"/>
    <s v="NO"/>
    <x v="0"/>
    <n v="26"/>
    <s v="No"/>
    <s v="No"/>
    <n v="623738"/>
    <s v="ASALARIADO"/>
    <n v="26"/>
  </r>
  <r>
    <n v="839"/>
    <s v="HOMBRE"/>
    <n v="599294"/>
    <s v="ASEGURADO VOLUNTARIO"/>
    <s v="SECTOR PRIVADO"/>
    <s v="SI"/>
    <s v="NO"/>
    <x v="0"/>
    <n v="54"/>
    <s v="No"/>
    <s v="No"/>
    <n v="599294"/>
    <s v="ASEGURADO VOLUNTARIO"/>
    <n v="54"/>
  </r>
  <r>
    <n v="840"/>
    <s v="MUJER"/>
    <n v="555095.79"/>
    <s v="ASALARIADO"/>
    <s v="SECTOR PRIVADO"/>
    <s v="SI"/>
    <s v="NO"/>
    <x v="0"/>
    <n v="33"/>
    <s v="No"/>
    <s v="No"/>
    <n v="555095.79"/>
    <s v="ASALARIADO"/>
    <n v="33"/>
  </r>
  <r>
    <n v="841"/>
    <s v="MUJER"/>
    <n v="330550"/>
    <s v="ASALARIADO"/>
    <s v="SECTOR PRIVADO"/>
    <s v="SI"/>
    <s v="NO"/>
    <x v="0"/>
    <n v="59"/>
    <s v="No"/>
    <s v="No"/>
    <n v="330550"/>
    <s v="ASALARIADO"/>
    <n v="59"/>
  </r>
  <r>
    <n v="842"/>
    <s v="MUJER"/>
    <n v="291759.3"/>
    <s v="ASALARIADO"/>
    <s v="SECTOR PRIVADO"/>
    <s v="SI"/>
    <s v="NO"/>
    <x v="1"/>
    <n v="51"/>
    <s v="No"/>
    <s v="No"/>
    <n v="291759.3"/>
    <s v="ASALARIADO"/>
    <n v="51"/>
  </r>
  <r>
    <n v="843"/>
    <s v="MUJER"/>
    <n v="842365.76"/>
    <s v="ASALARIADO"/>
    <s v="SECTOR PRIVADO"/>
    <s v="SI"/>
    <s v="NO"/>
    <x v="0"/>
    <n v="29"/>
    <s v="No"/>
    <s v="No"/>
    <n v="842365.76"/>
    <s v="ASALARIADO"/>
    <n v="29"/>
  </r>
  <r>
    <n v="844"/>
    <s v="MUJER"/>
    <n v="432916.67"/>
    <s v="ASALARIADO"/>
    <s v="SECTOR PRIVADO"/>
    <s v="SI"/>
    <s v="NO"/>
    <x v="0"/>
    <n v="23"/>
    <s v="No"/>
    <s v="No"/>
    <n v="432916.67"/>
    <s v="ASALARIADO"/>
    <n v="23"/>
  </r>
  <r>
    <n v="845"/>
    <s v="HOMBRE"/>
    <n v="319224"/>
    <s v="ASALARIADO"/>
    <s v="SECTOR PRIVADO"/>
    <s v="SI"/>
    <s v="NO"/>
    <x v="0"/>
    <n v="27"/>
    <s v="No"/>
    <s v="No"/>
    <n v="319224"/>
    <s v="ASALARIADO"/>
    <n v="27"/>
  </r>
  <r>
    <n v="846"/>
    <s v="MUJER"/>
    <n v="3697124"/>
    <s v="PENSIONADOS EN SU PROPIO SISTEMA"/>
    <s v="SECTOR PUBLICO"/>
    <s v="SI"/>
    <s v="NO"/>
    <x v="0"/>
    <n v="73"/>
    <s v="Atípico"/>
    <s v="No"/>
    <n v="3697124"/>
    <s v="PENSIONADOS EN SU PROPIO SISTEMA"/>
    <n v="73"/>
  </r>
  <r>
    <n v="847"/>
    <s v="MUJER"/>
    <n v="278030"/>
    <s v="ASEGURADO VOLUNTARIO"/>
    <s v="SECTOR PRIVADO"/>
    <s v="SI"/>
    <s v="NO"/>
    <x v="1"/>
    <n v="56"/>
    <s v="No"/>
    <s v="No"/>
    <n v="278030"/>
    <s v="ASEGURADO VOLUNTARIO"/>
    <n v="56"/>
  </r>
  <r>
    <n v="848"/>
    <s v="MUJER"/>
    <n v="416328.46"/>
    <s v="ASALARIADO"/>
    <s v="SECTOR PUBLICO"/>
    <s v="SI"/>
    <s v="NO"/>
    <x v="0"/>
    <n v="55"/>
    <s v="No"/>
    <s v="No"/>
    <n v="416328.46"/>
    <s v="ASALARIADO"/>
    <n v="55"/>
  </r>
  <r>
    <n v="849"/>
    <s v="HOMBRE"/>
    <n v="1907539.5"/>
    <s v="ASALARIADO"/>
    <s v="SECTOR PUBLICO"/>
    <s v="SI"/>
    <s v="NO"/>
    <x v="0"/>
    <n v="56"/>
    <s v="No"/>
    <s v="No"/>
    <n v="1907539.5"/>
    <s v="ASALARIADO"/>
    <n v="56"/>
  </r>
  <r>
    <n v="850"/>
    <s v="MUJER"/>
    <n v="350000"/>
    <s v="ASALARIADO"/>
    <s v="SECTOR PRIVADO"/>
    <s v="SI"/>
    <s v="NO"/>
    <x v="0"/>
    <n v="51"/>
    <s v="No"/>
    <s v="No"/>
    <n v="350000"/>
    <s v="ASALARIADO"/>
    <n v="51"/>
  </r>
  <r>
    <n v="851"/>
    <s v="HOMBRE"/>
    <n v="310124"/>
    <s v="TRABAJADOR INDEPENDIENTE"/>
    <s v="SECTOR PRIVADO"/>
    <s v="SI"/>
    <s v="SI"/>
    <x v="0"/>
    <n v="41"/>
    <s v="No"/>
    <s v="No"/>
    <n v="310124"/>
    <s v="TRABAJADOR INDEPENDIENTE"/>
    <n v="41"/>
  </r>
  <r>
    <n v="852"/>
    <s v="MUJER"/>
    <n v="400000"/>
    <s v="ASALARIADO"/>
    <s v="SECTOR PRIVADO"/>
    <s v="SI"/>
    <s v="NO"/>
    <x v="0"/>
    <n v="41"/>
    <s v="No"/>
    <s v="No"/>
    <n v="400000"/>
    <s v="ASALARIADO"/>
    <n v="41"/>
  </r>
  <r>
    <n v="853"/>
    <s v="HOMBRE"/>
    <n v="353469"/>
    <s v="ASALARIADO"/>
    <s v="SECTOR PRIVADO"/>
    <s v="SI"/>
    <s v="NO"/>
    <x v="0"/>
    <n v="44"/>
    <s v="No"/>
    <s v="No"/>
    <n v="353469"/>
    <s v="ASALARIADO"/>
    <n v="44"/>
  </r>
  <r>
    <n v="854"/>
    <s v="HOMBRE"/>
    <n v="362010"/>
    <s v="ASALARIADO"/>
    <s v="SECTOR PRIVADO"/>
    <s v="SI"/>
    <s v="NO"/>
    <x v="1"/>
    <n v="72"/>
    <s v="No"/>
    <s v="No"/>
    <n v="362010"/>
    <s v="ASALARIADO"/>
    <n v="72"/>
  </r>
  <r>
    <n v="855"/>
    <s v="HOMBRE"/>
    <n v="1547953.43"/>
    <s v="ASALARIADO"/>
    <s v="SECTOR PRIVADO"/>
    <s v="SI"/>
    <s v="NO"/>
    <x v="0"/>
    <n v="25"/>
    <s v="No"/>
    <s v="No"/>
    <n v="1547953.43"/>
    <s v="ASALARIADO"/>
    <n v="25"/>
  </r>
  <r>
    <n v="856"/>
    <s v="MUJER"/>
    <n v="297046"/>
    <s v="TRABAJADOR INDEPENDIENTE"/>
    <s v="SECTOR PRIVADO"/>
    <s v="SI"/>
    <s v="NO"/>
    <x v="0"/>
    <n v="34"/>
    <s v="No"/>
    <s v="No"/>
    <n v="297046"/>
    <s v="TRABAJADOR INDEPENDIENTE"/>
    <n v="34"/>
  </r>
  <r>
    <n v="857"/>
    <s v="HOMBRE"/>
    <n v="653810.62"/>
    <s v="ASALARIADO"/>
    <s v="SECTOR PRIVADO"/>
    <s v="SI"/>
    <s v="NO"/>
    <x v="0"/>
    <n v="59"/>
    <s v="No"/>
    <s v="No"/>
    <n v="653810.62"/>
    <s v="ASALARIADO"/>
    <n v="59"/>
  </r>
  <r>
    <n v="858"/>
    <s v="MUJER"/>
    <n v="790070"/>
    <s v="PENSIONADOS EN SU PROPIO SISTEMA"/>
    <s v="SECTOR PUBLICO"/>
    <s v="SI"/>
    <s v="NO"/>
    <x v="0"/>
    <n v="69"/>
    <s v="No"/>
    <s v="No"/>
    <n v="790070"/>
    <s v="PENSIONADOS EN SU PROPIO SISTEMA"/>
    <n v="69"/>
  </r>
  <r>
    <n v="859"/>
    <s v="HOMBRE"/>
    <n v="546563"/>
    <s v="TRABAJADOR INDEPENDIENTE"/>
    <s v="SECTOR PRIVADO"/>
    <s v="SI"/>
    <s v="NO"/>
    <x v="1"/>
    <n v="51"/>
    <s v="No"/>
    <s v="No"/>
    <n v="546563"/>
    <s v="TRABAJADOR INDEPENDIENTE"/>
    <n v="51"/>
  </r>
  <r>
    <n v="860"/>
    <s v="MUJER"/>
    <n v="260000"/>
    <s v="ASALARIADO"/>
    <s v="SECTOR PRIVADO"/>
    <s v="SI"/>
    <s v="NO"/>
    <x v="1"/>
    <n v="37"/>
    <s v="No"/>
    <s v="No"/>
    <n v="260000"/>
    <s v="ASALARIADO"/>
    <n v="37"/>
  </r>
  <r>
    <n v="861"/>
    <s v="HOMBRE"/>
    <n v="343391"/>
    <s v="ASALARIADO"/>
    <s v="SECTOR PRIVADO"/>
    <s v="SI"/>
    <s v="NO"/>
    <x v="0"/>
    <n v="32"/>
    <s v="No"/>
    <s v="No"/>
    <n v="343391"/>
    <s v="ASALARIADO"/>
    <n v="32"/>
  </r>
  <r>
    <n v="862"/>
    <s v="MUJER"/>
    <n v="114247"/>
    <s v="ASALARIADO"/>
    <s v="SECTOR PUBLICO"/>
    <s v="SI"/>
    <s v="NO"/>
    <x v="0"/>
    <n v="29"/>
    <s v="No"/>
    <s v="No"/>
    <n v="114247"/>
    <s v="ASALARIADO"/>
    <n v="29"/>
  </r>
  <r>
    <n v="863"/>
    <s v="MUJER"/>
    <n v="100186"/>
    <s v="ASALARIADO"/>
    <s v="SECTOR PRIVADO"/>
    <s v="SI"/>
    <s v="NO"/>
    <x v="0"/>
    <n v="48"/>
    <s v="No"/>
    <s v="No"/>
    <n v="100186"/>
    <s v="ASALARIADO"/>
    <n v="48"/>
  </r>
  <r>
    <n v="864"/>
    <s v="HOMBRE"/>
    <n v="1500000"/>
    <s v="ASALARIADO"/>
    <s v="SECTOR PRIVADO"/>
    <s v="SI"/>
    <s v="SI"/>
    <x v="0"/>
    <n v="62"/>
    <s v="No"/>
    <s v="No"/>
    <n v="1500000"/>
    <s v="ASALARIADO"/>
    <n v="62"/>
  </r>
  <r>
    <n v="865"/>
    <s v="MUJER"/>
    <n v="278030"/>
    <s v="TRABAJADOR INDEPENDIENTE"/>
    <s v="SECTOR PRIVADO"/>
    <s v="SI"/>
    <s v="SI"/>
    <x v="1"/>
    <n v="40"/>
    <s v="No"/>
    <s v="No"/>
    <n v="278030"/>
    <s v="TRABAJADOR INDEPENDIENTE"/>
    <n v="40"/>
  </r>
  <r>
    <n v="866"/>
    <s v="HOMBRE"/>
    <n v="445258.23999999999"/>
    <s v="ASALARIADO"/>
    <s v="SECTOR PRIVADO"/>
    <s v="SI"/>
    <s v="NO"/>
    <x v="0"/>
    <n v="45"/>
    <s v="No"/>
    <s v="No"/>
    <n v="445258.23999999999"/>
    <s v="ASALARIADO"/>
    <n v="45"/>
  </r>
  <r>
    <n v="867"/>
    <s v="HOMBRE"/>
    <n v="257920"/>
    <s v="ASALARIADO"/>
    <s v="SECTOR PRIVADO"/>
    <s v="SI"/>
    <s v="SI"/>
    <x v="0"/>
    <n v="58"/>
    <s v="No"/>
    <s v="No"/>
    <n v="257920"/>
    <s v="ASALARIADO"/>
    <n v="58"/>
  </r>
  <r>
    <n v="868"/>
    <s v="HOMBRE"/>
    <n v="1776922.56"/>
    <s v="ASALARIADO"/>
    <s v="SECTOR PRIVADO"/>
    <s v="SI"/>
    <s v="NO"/>
    <x v="0"/>
    <n v="27"/>
    <s v="No"/>
    <s v="No"/>
    <n v="1776922.56"/>
    <s v="ASALARIADO"/>
    <n v="27"/>
  </r>
  <r>
    <n v="869"/>
    <s v="HOMBRE"/>
    <n v="757568"/>
    <s v="ASALARIADO"/>
    <s v="SECTOR PUBLICO"/>
    <s v="SI"/>
    <s v="NO"/>
    <x v="0"/>
    <n v="47"/>
    <s v="No"/>
    <s v="No"/>
    <n v="757568"/>
    <s v="ASALARIADO"/>
    <n v="47"/>
  </r>
  <r>
    <n v="870"/>
    <s v="HOMBRE"/>
    <n v="509509"/>
    <s v="TRABAJADOR INDEPENDIENTE"/>
    <s v="SECTOR PRIVADO"/>
    <s v="SI"/>
    <s v="NO"/>
    <x v="1"/>
    <n v="63"/>
    <s v="No"/>
    <s v="No"/>
    <n v="509509"/>
    <s v="TRABAJADOR INDEPENDIENTE"/>
    <n v="63"/>
  </r>
  <r>
    <n v="871"/>
    <s v="HOMBRE"/>
    <n v="805518"/>
    <s v="ASALARIADO"/>
    <s v="SECTOR PRIVADO"/>
    <s v="SI"/>
    <s v="NO"/>
    <x v="0"/>
    <n v="61"/>
    <s v="No"/>
    <s v="No"/>
    <n v="805518"/>
    <s v="ASALARIADO"/>
    <n v="61"/>
  </r>
  <r>
    <n v="872"/>
    <s v="HOMBRE"/>
    <n v="255660"/>
    <s v="ASALARIADO"/>
    <s v="SECTOR PRIVADO"/>
    <s v="SI"/>
    <s v="NO"/>
    <x v="0"/>
    <n v="30"/>
    <s v="No"/>
    <s v="No"/>
    <n v="255660"/>
    <s v="ASALARIADO"/>
    <n v="30"/>
  </r>
  <r>
    <n v="873"/>
    <s v="MUJER"/>
    <n v="517272"/>
    <s v="TRABAJADOR INDEPENDIENTE"/>
    <s v="SECTOR PRIVADO"/>
    <s v="SI"/>
    <s v="NO"/>
    <x v="0"/>
    <n v="60"/>
    <s v="No"/>
    <s v="No"/>
    <n v="517272"/>
    <s v="TRABAJADOR INDEPENDIENTE"/>
    <n v="60"/>
  </r>
  <r>
    <n v="874"/>
    <s v="HOMBRE"/>
    <n v="297050"/>
    <s v="ASEGURADO VOLUNTARIO"/>
    <s v="SECTOR PRIVADO"/>
    <s v="SI"/>
    <s v="NO"/>
    <x v="1"/>
    <n v="37"/>
    <s v="No"/>
    <s v="No"/>
    <n v="297050"/>
    <s v="ASEGURADO VOLUNTARIO"/>
    <n v="37"/>
  </r>
  <r>
    <n v="875"/>
    <s v="HOMBRE"/>
    <n v="315687"/>
    <s v="ASALARIADO"/>
    <s v="SECTOR PRIVADO"/>
    <s v="SI"/>
    <s v="SI"/>
    <x v="1"/>
    <n v="45"/>
    <s v="No"/>
    <s v="No"/>
    <n v="315687"/>
    <s v="ASALARIADO"/>
    <n v="45"/>
  </r>
  <r>
    <n v="876"/>
    <s v="MUJER"/>
    <n v="372300"/>
    <s v="ASALARIADO"/>
    <s v="SECTOR PRIVADO"/>
    <s v="SI"/>
    <s v="NO"/>
    <x v="1"/>
    <n v="26"/>
    <s v="No"/>
    <s v="No"/>
    <n v="372300"/>
    <s v="ASALARIADO"/>
    <n v="26"/>
  </r>
  <r>
    <n v="877"/>
    <s v="HOMBRE"/>
    <n v="678734.05"/>
    <s v="ASALARIADO"/>
    <s v="SECTOR PRIVADO"/>
    <s v="SI"/>
    <s v="NO"/>
    <x v="0"/>
    <n v="33"/>
    <s v="No"/>
    <s v="No"/>
    <n v="678734.05"/>
    <s v="ASALARIADO"/>
    <n v="33"/>
  </r>
  <r>
    <n v="878"/>
    <s v="MUJER"/>
    <n v="315617"/>
    <s v="ASEGURADO VOLUNTARIO"/>
    <s v="SECTOR PRIVADO"/>
    <s v="SI"/>
    <s v="NO"/>
    <x v="0"/>
    <n v="35"/>
    <s v="No"/>
    <s v="No"/>
    <n v="315617"/>
    <s v="ASEGURADO VOLUNTARIO"/>
    <n v="35"/>
  </r>
  <r>
    <n v="879"/>
    <s v="HOMBRE"/>
    <n v="1455906.15"/>
    <s v="CONVENIOS ESPECIALES DE TRABAJADORES INDEPENDIENTES"/>
    <s v="SECTOR PRIVADO"/>
    <s v="SI"/>
    <s v="NO"/>
    <x v="0"/>
    <n v="38"/>
    <s v="No"/>
    <s v="No"/>
    <n v="1455906.15"/>
    <s v="CONVENIOS ESPECIALES DE TRABAJADORES INDEPENDIENTES"/>
    <n v="38"/>
  </r>
  <r>
    <n v="880"/>
    <s v="MUJER"/>
    <n v="166295"/>
    <s v="ASALARIADO"/>
    <s v="SECTOR PRIVADO"/>
    <s v="SI"/>
    <s v="NO"/>
    <x v="0"/>
    <n v="50"/>
    <s v="No"/>
    <s v="No"/>
    <n v="166295"/>
    <s v="ASALARIADO"/>
    <n v="50"/>
  </r>
  <r>
    <n v="881"/>
    <s v="MUJER"/>
    <n v="5887012.5"/>
    <s v="ASALARIADO"/>
    <s v="SECTOR PRIVADO"/>
    <s v="SI"/>
    <s v="NO"/>
    <x v="0"/>
    <n v="27"/>
    <s v="Atípico"/>
    <s v="No"/>
    <n v="5887012.5"/>
    <s v="ASALARIADO"/>
    <n v="27"/>
  </r>
  <r>
    <n v="882"/>
    <s v="MUJER"/>
    <n v="297046"/>
    <s v="ASEGURADO VOLUNTARIO"/>
    <s v="SECTOR PRIVADO"/>
    <s v="SI"/>
    <s v="NO"/>
    <x v="0"/>
    <n v="61"/>
    <s v="No"/>
    <s v="No"/>
    <n v="297046"/>
    <s v="ASEGURADO VOLUNTARIO"/>
    <n v="61"/>
  </r>
  <r>
    <n v="883"/>
    <s v="HOMBRE"/>
    <n v="503465"/>
    <s v="ASALARIADO"/>
    <s v="SECTOR PUBLICO"/>
    <s v="SI"/>
    <s v="NO"/>
    <x v="1"/>
    <n v="56"/>
    <s v="No"/>
    <s v="No"/>
    <n v="503465"/>
    <s v="ASALARIADO"/>
    <n v="56"/>
  </r>
  <r>
    <n v="884"/>
    <s v="MUJER"/>
    <n v="534815.5"/>
    <s v="ASALARIADO"/>
    <s v="SECTOR PUBLICO"/>
    <s v="SI"/>
    <s v="NO"/>
    <x v="0"/>
    <n v="29"/>
    <s v="No"/>
    <s v="No"/>
    <n v="534815.5"/>
    <s v="ASALARIADO"/>
    <n v="29"/>
  </r>
  <r>
    <n v="885"/>
    <s v="MUJER"/>
    <n v="401010"/>
    <s v="TRABAJADOR INDEPENDIENTE"/>
    <s v="SECTOR PRIVADO"/>
    <s v="SI"/>
    <s v="NO"/>
    <x v="1"/>
    <n v="50"/>
    <s v="No"/>
    <s v="No"/>
    <n v="401010"/>
    <s v="TRABAJADOR INDEPENDIENTE"/>
    <n v="50"/>
  </r>
  <r>
    <n v="886"/>
    <s v="HOMBRE"/>
    <n v="325000"/>
    <s v="ASALARIADO"/>
    <s v="SECTOR PRIVADO"/>
    <s v="SI"/>
    <s v="NO"/>
    <x v="0"/>
    <n v="37"/>
    <s v="No"/>
    <s v="No"/>
    <n v="325000"/>
    <s v="ASALARIADO"/>
    <n v="37"/>
  </r>
  <r>
    <n v="887"/>
    <s v="HOMBRE"/>
    <n v="1142714"/>
    <s v="ASALARIADO"/>
    <s v="SECTOR PRIVADO"/>
    <s v="SI"/>
    <s v="NO"/>
    <x v="0"/>
    <n v="37"/>
    <s v="No"/>
    <s v="No"/>
    <n v="1142714"/>
    <s v="ASALARIADO"/>
    <n v="37"/>
  </r>
  <r>
    <n v="888"/>
    <s v="HOMBRE"/>
    <n v="553642.06000000006"/>
    <s v="ASALARIADO"/>
    <s v="SECTOR PRIVADO"/>
    <s v="SI"/>
    <s v="NO"/>
    <x v="0"/>
    <n v="27"/>
    <s v="No"/>
    <s v="No"/>
    <n v="553642.06000000006"/>
    <s v="ASALARIADO"/>
    <n v="27"/>
  </r>
  <r>
    <n v="889"/>
    <s v="HOMBRE"/>
    <n v="168300"/>
    <s v="ASALARIADO"/>
    <s v="SECTOR PRIVADO"/>
    <s v="SI"/>
    <s v="SI"/>
    <x v="0"/>
    <n v="23"/>
    <s v="No"/>
    <s v="No"/>
    <n v="168300"/>
    <s v="ASALARIADO"/>
    <n v="23"/>
  </r>
  <r>
    <n v="890"/>
    <s v="HOMBRE"/>
    <n v="290371"/>
    <s v="TRABAJADOR INDEPENDIENTE"/>
    <s v="SECTOR PRIVADO"/>
    <s v="SI"/>
    <s v="NO"/>
    <x v="0"/>
    <n v="34"/>
    <s v="No"/>
    <s v="No"/>
    <n v="290371"/>
    <s v="TRABAJADOR INDEPENDIENTE"/>
    <n v="34"/>
  </r>
  <r>
    <n v="891"/>
    <s v="HOMBRE"/>
    <n v="2687778.85"/>
    <s v="ASALARIADO"/>
    <s v="SECTOR PRIVADO"/>
    <s v="SI"/>
    <s v="NO"/>
    <x v="0"/>
    <n v="51"/>
    <s v="Atípico"/>
    <s v="No"/>
    <n v="2687778.85"/>
    <s v="ASALARIADO"/>
    <n v="51"/>
  </r>
  <r>
    <n v="892"/>
    <s v="HOMBRE"/>
    <n v="130000"/>
    <s v="ASALARIADO"/>
    <s v="SECTOR PRIVADO"/>
    <s v="SI"/>
    <s v="SI"/>
    <x v="0"/>
    <n v="22"/>
    <s v="No"/>
    <s v="No"/>
    <n v="130000"/>
    <s v="ASALARIADO"/>
    <n v="22"/>
  </r>
  <r>
    <n v="893"/>
    <s v="HOMBRE"/>
    <n v="575032.5"/>
    <s v="ASALARIADO"/>
    <s v="SECTOR PRIVADO"/>
    <s v="SI"/>
    <s v="NO"/>
    <x v="0"/>
    <n v="35"/>
    <s v="No"/>
    <s v="No"/>
    <n v="575032.5"/>
    <s v="ASALARIADO"/>
    <n v="35"/>
  </r>
  <r>
    <n v="894"/>
    <s v="HOMBRE"/>
    <n v="423268.13"/>
    <s v="ASALARIADO"/>
    <s v="SECTOR PRIVADO"/>
    <s v="SI"/>
    <s v="NO"/>
    <x v="0"/>
    <n v="59"/>
    <s v="No"/>
    <s v="No"/>
    <n v="423268.13"/>
    <s v="ASALARIADO"/>
    <n v="59"/>
  </r>
  <r>
    <n v="895"/>
    <s v="HOMBRE"/>
    <n v="447541.9"/>
    <s v="ASALARIADO"/>
    <s v="SECTOR PRIVADO"/>
    <s v="SI"/>
    <s v="SI"/>
    <x v="0"/>
    <n v="31"/>
    <s v="No"/>
    <s v="No"/>
    <n v="447541.9"/>
    <s v="ASALARIADO"/>
    <n v="31"/>
  </r>
  <r>
    <n v="896"/>
    <s v="HOMBRE"/>
    <n v="639148"/>
    <s v="TRABAJADOR INDEPENDIENTE"/>
    <s v="SECTOR PRIVADO"/>
    <s v="SI"/>
    <s v="SI"/>
    <x v="0"/>
    <n v="70"/>
    <s v="No"/>
    <s v="No"/>
    <n v="639148"/>
    <s v="TRABAJADOR INDEPENDIENTE"/>
    <n v="70"/>
  </r>
  <r>
    <n v="897"/>
    <s v="MUJER"/>
    <n v="406742.56"/>
    <s v="ASALARIADO"/>
    <s v="SECTOR PRIVADO"/>
    <s v="SI"/>
    <s v="NO"/>
    <x v="0"/>
    <n v="28"/>
    <s v="No"/>
    <s v="No"/>
    <n v="406742.56"/>
    <s v="ASALARIADO"/>
    <n v="28"/>
  </r>
  <r>
    <n v="898"/>
    <s v="HOMBRE"/>
    <n v="356653"/>
    <s v="TRABAJADOR INDEPENDIENTE"/>
    <s v="SECTOR PRIVADO"/>
    <s v="SI"/>
    <s v="NO"/>
    <x v="1"/>
    <n v="47"/>
    <s v="No"/>
    <s v="No"/>
    <n v="356653"/>
    <s v="TRABAJADOR INDEPENDIENTE"/>
    <n v="47"/>
  </r>
  <r>
    <n v="899"/>
    <s v="HOMBRE"/>
    <n v="550000"/>
    <s v="ASALARIADO"/>
    <s v="SECTOR PRIVADO"/>
    <s v="SI"/>
    <s v="NO"/>
    <x v="1"/>
    <n v="25"/>
    <s v="No"/>
    <s v="No"/>
    <n v="550000"/>
    <s v="ASALARIADO"/>
    <n v="25"/>
  </r>
  <r>
    <n v="900"/>
    <s v="HOMBRE"/>
    <n v="1813773.65"/>
    <s v="ASALARIADO"/>
    <s v="SECTOR PRIVADO"/>
    <s v="SI"/>
    <s v="NO"/>
    <x v="0"/>
    <n v="58"/>
    <s v="No"/>
    <s v="No"/>
    <n v="1813773.65"/>
    <s v="ASALARIADO"/>
    <n v="58"/>
  </r>
  <r>
    <n v="901"/>
    <s v="MUJER"/>
    <n v="1807234"/>
    <s v="ASALARIADO"/>
    <s v="SECTOR PRIVADO"/>
    <s v="SI"/>
    <s v="NO"/>
    <x v="0"/>
    <n v="39"/>
    <s v="No"/>
    <s v="No"/>
    <n v="1807234"/>
    <s v="ASALARIADO"/>
    <n v="39"/>
  </r>
  <r>
    <n v="902"/>
    <s v="HOMBRE"/>
    <n v="450000"/>
    <s v="ASALARIADO"/>
    <s v="SECTOR PRIVADO"/>
    <s v="SI"/>
    <s v="NO"/>
    <x v="0"/>
    <n v="58"/>
    <s v="No"/>
    <s v="No"/>
    <n v="450000"/>
    <s v="ASALARIADO"/>
    <n v="58"/>
  </r>
  <r>
    <n v="903"/>
    <s v="MUJER"/>
    <n v="297046"/>
    <s v="TRABAJADOR INDEPENDIENTE"/>
    <s v="SECTOR PRIVADO"/>
    <s v="SI"/>
    <s v="NO"/>
    <x v="0"/>
    <n v="34"/>
    <s v="No"/>
    <s v="No"/>
    <n v="297046"/>
    <s v="TRABAJADOR INDEPENDIENTE"/>
    <n v="34"/>
  </r>
  <r>
    <n v="904"/>
    <s v="HOMBRE"/>
    <n v="785016.42"/>
    <s v="ASALARIADO"/>
    <s v="SECTOR PRIVADO"/>
    <s v="SI"/>
    <s v="NO"/>
    <x v="0"/>
    <n v="22"/>
    <s v="No"/>
    <s v="No"/>
    <n v="785016.42"/>
    <s v="ASALARIADO"/>
    <n v="22"/>
  </r>
  <r>
    <n v="905"/>
    <s v="HOMBRE"/>
    <n v="299065"/>
    <s v="ASALARIADO"/>
    <s v="SECTOR PRIVADO"/>
    <s v="SI"/>
    <s v="NO"/>
    <x v="0"/>
    <n v="36"/>
    <s v="No"/>
    <s v="No"/>
    <n v="299065"/>
    <s v="ASALARIADO"/>
    <n v="36"/>
  </r>
  <r>
    <n v="906"/>
    <s v="MUJER"/>
    <n v="338166"/>
    <s v="TRABAJADOR INDEPENDIENTE"/>
    <s v="SECTOR PRIVADO"/>
    <s v="SI"/>
    <s v="NO"/>
    <x v="1"/>
    <n v="29"/>
    <s v="No"/>
    <s v="No"/>
    <n v="338166"/>
    <s v="TRABAJADOR INDEPENDIENTE"/>
    <n v="29"/>
  </r>
  <r>
    <n v="907"/>
    <s v="MUJER"/>
    <n v="2623756.52"/>
    <s v="ASALARIADO"/>
    <s v="SECTOR PUBLICO"/>
    <s v="SI"/>
    <s v="NO"/>
    <x v="0"/>
    <n v="42"/>
    <s v="Atípico"/>
    <s v="No"/>
    <n v="2623756.52"/>
    <s v="ASALARIADO"/>
    <n v="42"/>
  </r>
  <r>
    <n v="908"/>
    <s v="MUJER"/>
    <n v="2085526.5"/>
    <s v="ASALARIADO"/>
    <s v="SECTOR PUBLICO"/>
    <s v="SI"/>
    <s v="NO"/>
    <x v="0"/>
    <n v="56"/>
    <s v="No"/>
    <s v="No"/>
    <n v="2085526.5"/>
    <s v="ASALARIADO"/>
    <n v="56"/>
  </r>
  <r>
    <n v="909"/>
    <s v="HOMBRE"/>
    <n v="930427.8"/>
    <s v="ASALARIADO"/>
    <s v="SECTOR PRIVADO"/>
    <s v="SI"/>
    <s v="NO"/>
    <x v="0"/>
    <n v="33"/>
    <s v="No"/>
    <s v="No"/>
    <n v="930427.8"/>
    <s v="ASALARIADO"/>
    <n v="33"/>
  </r>
  <r>
    <n v="910"/>
    <s v="HOMBRE"/>
    <n v="150000"/>
    <s v="ASALARIADO"/>
    <s v="SECTOR PRIVADO"/>
    <s v="SI"/>
    <s v="NO"/>
    <x v="0"/>
    <n v="43"/>
    <s v="No"/>
    <s v="No"/>
    <n v="150000"/>
    <s v="ASALARIADO"/>
    <n v="43"/>
  </r>
  <r>
    <n v="911"/>
    <s v="HOMBRE"/>
    <n v="299647"/>
    <s v="ASEGURADO VOLUNTARIO"/>
    <s v="SECTOR PRIVADO"/>
    <s v="SI"/>
    <s v="NO"/>
    <x v="0"/>
    <n v="75"/>
    <s v="No"/>
    <s v="No"/>
    <n v="299647"/>
    <s v="ASEGURADO VOLUNTARIO"/>
    <n v="75"/>
  </r>
  <r>
    <n v="912"/>
    <s v="HOMBRE"/>
    <n v="385548"/>
    <s v="TRABAJADOR INDEPENDIENTE"/>
    <s v="SECTOR PRIVADO"/>
    <s v="SI"/>
    <s v="NO"/>
    <x v="1"/>
    <n v="66"/>
    <s v="No"/>
    <s v="No"/>
    <n v="385548"/>
    <s v="TRABAJADOR INDEPENDIENTE"/>
    <n v="66"/>
  </r>
  <r>
    <n v="913"/>
    <s v="HOMBRE"/>
    <n v="2894048.26"/>
    <s v="PENSIONADOS EN SU PROPIO SISTEMA"/>
    <s v="SECTOR PUBLICO"/>
    <s v="SI"/>
    <s v="NO"/>
    <x v="0"/>
    <n v="63"/>
    <s v="Atípico"/>
    <s v="No"/>
    <n v="2894048.26"/>
    <s v="PENSIONADOS EN SU PROPIO SISTEMA"/>
    <n v="63"/>
  </r>
  <r>
    <n v="914"/>
    <s v="MUJER"/>
    <n v="297046"/>
    <s v="ASEGURADO VOLUNTARIO"/>
    <s v="SECTOR PRIVADO"/>
    <s v="SI"/>
    <s v="NO"/>
    <x v="1"/>
    <n v="60"/>
    <s v="No"/>
    <s v="No"/>
    <n v="297046"/>
    <s v="ASEGURADO VOLUNTARIO"/>
    <n v="60"/>
  </r>
  <r>
    <n v="915"/>
    <s v="MUJER"/>
    <n v="451350"/>
    <s v="ASALARIADO"/>
    <s v="SECTOR PRIVADO"/>
    <s v="SI"/>
    <s v="NO"/>
    <x v="0"/>
    <n v="25"/>
    <s v="No"/>
    <s v="No"/>
    <n v="451350"/>
    <s v="ASALARIADO"/>
    <n v="25"/>
  </r>
  <r>
    <n v="916"/>
    <s v="MUJER"/>
    <n v="639148"/>
    <s v="TRABAJADOR INDEPENDIENTE"/>
    <s v="SECTOR PRIVADO"/>
    <s v="SI"/>
    <s v="SI"/>
    <x v="0"/>
    <n v="66"/>
    <s v="No"/>
    <s v="No"/>
    <n v="639148"/>
    <s v="TRABAJADOR INDEPENDIENTE"/>
    <n v="66"/>
  </r>
  <r>
    <n v="917"/>
    <s v="HOMBRE"/>
    <n v="1529085.26"/>
    <s v="ASALARIADO"/>
    <s v="SECTOR PUBLICO"/>
    <s v="SI"/>
    <s v="NO"/>
    <x v="0"/>
    <n v="28"/>
    <s v="No"/>
    <s v="No"/>
    <n v="1529085.26"/>
    <s v="ASALARIADO"/>
    <n v="28"/>
  </r>
  <r>
    <n v="918"/>
    <s v="HOMBRE"/>
    <n v="230212.72"/>
    <s v="ASALARIADO"/>
    <s v="SECTOR PRIVADO"/>
    <s v="SI"/>
    <s v="NO"/>
    <x v="0"/>
    <n v="20"/>
    <s v="No"/>
    <s v="No"/>
    <n v="230212.72"/>
    <s v="ASALARIADO"/>
    <n v="20"/>
  </r>
  <r>
    <n v="919"/>
    <s v="HOMBRE"/>
    <n v="620245"/>
    <s v="TRABAJADOR INDEPENDIENTE"/>
    <s v="SECTOR PRIVADO"/>
    <s v="SI"/>
    <s v="NO"/>
    <x v="1"/>
    <n v="37"/>
    <s v="No"/>
    <s v="No"/>
    <n v="620245"/>
    <s v="TRABAJADOR INDEPENDIENTE"/>
    <n v="37"/>
  </r>
  <r>
    <n v="920"/>
    <s v="HOMBRE"/>
    <n v="353240"/>
    <s v="ASALARIADO"/>
    <s v="SECTOR PUBLICO"/>
    <s v="SI"/>
    <s v="NO"/>
    <x v="0"/>
    <n v="35"/>
    <s v="No"/>
    <s v="No"/>
    <n v="353240"/>
    <s v="ASALARIADO"/>
    <n v="35"/>
  </r>
  <r>
    <n v="921"/>
    <s v="HOMBRE"/>
    <n v="523001.59999999998"/>
    <s v="ASALARIADO"/>
    <s v="SECTOR PRIVADO"/>
    <s v="SI"/>
    <s v="NO"/>
    <x v="0"/>
    <n v="38"/>
    <s v="No"/>
    <s v="No"/>
    <n v="523001.59999999998"/>
    <s v="ASALARIADO"/>
    <n v="38"/>
  </r>
  <r>
    <n v="922"/>
    <s v="HOMBRE"/>
    <n v="477172.1"/>
    <s v="ASALARIADO"/>
    <s v="SECTOR PRIVADO"/>
    <s v="SI"/>
    <s v="NO"/>
    <x v="0"/>
    <n v="20"/>
    <s v="No"/>
    <s v="No"/>
    <n v="477172.1"/>
    <s v="ASALARIADO"/>
    <n v="20"/>
  </r>
  <r>
    <n v="923"/>
    <s v="HOMBRE"/>
    <n v="297046"/>
    <s v="TRABAJADOR INDEPENDIENTE"/>
    <s v="SECTOR PRIVADO"/>
    <s v="SI"/>
    <s v="NO"/>
    <x v="0"/>
    <n v="35"/>
    <s v="No"/>
    <s v="No"/>
    <n v="297046"/>
    <s v="TRABAJADOR INDEPENDIENTE"/>
    <n v="35"/>
  </r>
  <r>
    <n v="924"/>
    <s v="HOMBRE"/>
    <n v="458557"/>
    <s v="TRABAJADOR INDEPENDIENTE"/>
    <s v="SECTOR PRIVADO"/>
    <s v="SI"/>
    <s v="SI"/>
    <x v="1"/>
    <n v="41"/>
    <s v="No"/>
    <s v="No"/>
    <n v="458557"/>
    <s v="TRABAJADOR INDEPENDIENTE"/>
    <n v="41"/>
  </r>
  <r>
    <n v="925"/>
    <s v="HOMBRE"/>
    <n v="639148"/>
    <s v="TRABAJADOR INDEPENDIENTE"/>
    <s v="SECTOR PRIVADO"/>
    <s v="SI"/>
    <s v="NO"/>
    <x v="1"/>
    <n v="50"/>
    <s v="No"/>
    <s v="No"/>
    <n v="639148"/>
    <s v="TRABAJADOR INDEPENDIENTE"/>
    <n v="50"/>
  </r>
  <r>
    <n v="926"/>
    <s v="MUJER"/>
    <n v="299647"/>
    <s v="ASEGURADO VOLUNTARIO"/>
    <s v="SECTOR PRIVADO"/>
    <s v="SI"/>
    <s v="NO"/>
    <x v="0"/>
    <n v="68"/>
    <s v="No"/>
    <s v="No"/>
    <n v="299647"/>
    <s v="ASEGURADO VOLUNTARIO"/>
    <n v="68"/>
  </r>
  <r>
    <n v="927"/>
    <s v="MUJER"/>
    <n v="996543.9"/>
    <s v="ASALARIADO"/>
    <s v="SECTOR PUBLICO"/>
    <s v="SI"/>
    <s v="NO"/>
    <x v="0"/>
    <n v="54"/>
    <s v="No"/>
    <s v="No"/>
    <n v="996543.9"/>
    <s v="ASALARIADO"/>
    <n v="54"/>
  </r>
  <r>
    <n v="928"/>
    <s v="HOMBRE"/>
    <n v="355000"/>
    <s v="ASALARIADO"/>
    <s v="SECTOR PRIVADO"/>
    <s v="SI"/>
    <s v="NO"/>
    <x v="0"/>
    <n v="60"/>
    <s v="No"/>
    <s v="No"/>
    <n v="355000"/>
    <s v="ASALARIADO"/>
    <n v="60"/>
  </r>
  <r>
    <n v="929"/>
    <s v="MUJER"/>
    <n v="319590"/>
    <s v="ASALARIADO"/>
    <s v="SECTOR PRIVADO"/>
    <s v="SI"/>
    <s v="NO"/>
    <x v="0"/>
    <n v="35"/>
    <s v="No"/>
    <s v="No"/>
    <n v="319590"/>
    <s v="ASALARIADO"/>
    <n v="35"/>
  </r>
  <r>
    <n v="930"/>
    <s v="MUJER"/>
    <n v="74000"/>
    <s v="ASALARIADO"/>
    <s v="SECTOR PRIVADO"/>
    <s v="SI"/>
    <s v="NO"/>
    <x v="0"/>
    <n v="34"/>
    <s v="No"/>
    <s v="No"/>
    <n v="74000"/>
    <s v="ASALARIADO"/>
    <n v="34"/>
  </r>
  <r>
    <n v="931"/>
    <s v="HOMBRE"/>
    <n v="442546.73"/>
    <s v="ASALARIADO"/>
    <s v="SECTOR PRIVADO"/>
    <s v="SI"/>
    <s v="NO"/>
    <x v="0"/>
    <n v="40"/>
    <s v="No"/>
    <s v="No"/>
    <n v="442546.73"/>
    <s v="ASALARIADO"/>
    <n v="40"/>
  </r>
  <r>
    <n v="932"/>
    <s v="HOMBRE"/>
    <n v="1249086"/>
    <s v="PENSIONADOS EN SU PROPIO SISTEMA"/>
    <s v="SECTOR PUBLICO"/>
    <s v="SI"/>
    <s v="NO"/>
    <x v="0"/>
    <n v="73"/>
    <s v="No"/>
    <s v="No"/>
    <n v="1249086"/>
    <s v="PENSIONADOS EN SU PROPIO SISTEMA"/>
    <n v="73"/>
  </r>
  <r>
    <n v="933"/>
    <s v="HOMBRE"/>
    <n v="505000"/>
    <s v="ASALARIADO"/>
    <s v="SECTOR PRIVADO"/>
    <s v="SI"/>
    <s v="NO"/>
    <x v="0"/>
    <n v="21"/>
    <s v="No"/>
    <s v="No"/>
    <n v="505000"/>
    <s v="ASALARIADO"/>
    <n v="21"/>
  </r>
  <r>
    <n v="934"/>
    <s v="HOMBRE"/>
    <n v="2471797"/>
    <s v="PENSIONADOS EN SU PROPIO SISTEMA"/>
    <s v="SECTOR PUBLICO"/>
    <s v="SI"/>
    <s v="NO"/>
    <x v="0"/>
    <n v="78"/>
    <s v="Atípico"/>
    <s v="No"/>
    <n v="2471797"/>
    <s v="PENSIONADOS EN SU PROPIO SISTEMA"/>
    <n v="78"/>
  </r>
  <r>
    <n v="935"/>
    <s v="MUJER"/>
    <n v="146600"/>
    <s v="ASALARIADO"/>
    <s v="SECTOR PRIVADO"/>
    <s v="SI"/>
    <s v="NO"/>
    <x v="0"/>
    <n v="36"/>
    <s v="No"/>
    <s v="No"/>
    <n v="146600"/>
    <s v="ASALARIADO"/>
    <n v="36"/>
  </r>
  <r>
    <n v="936"/>
    <s v="MUJER"/>
    <n v="300932.62"/>
    <s v="ASALARIADO"/>
    <s v="SECTOR PRIVADO"/>
    <s v="SI"/>
    <s v="NO"/>
    <x v="0"/>
    <n v="52"/>
    <s v="No"/>
    <s v="No"/>
    <n v="300932.62"/>
    <s v="ASALARIADO"/>
    <n v="52"/>
  </r>
  <r>
    <n v="937"/>
    <s v="HOMBRE"/>
    <n v="275000"/>
    <s v="ASALARIADO"/>
    <s v="SECTOR PRIVADO"/>
    <s v="SI"/>
    <s v="NO"/>
    <x v="0"/>
    <n v="42"/>
    <s v="No"/>
    <s v="No"/>
    <n v="275000"/>
    <s v="ASALARIADO"/>
    <n v="42"/>
  </r>
  <r>
    <n v="938"/>
    <s v="HOMBRE"/>
    <n v="515165"/>
    <s v="ASALARIADO"/>
    <s v="SECTOR PRIVADO"/>
    <s v="SI"/>
    <s v="NO"/>
    <x v="0"/>
    <n v="46"/>
    <s v="No"/>
    <s v="No"/>
    <n v="515165"/>
    <s v="ASALARIADO"/>
    <n v="46"/>
  </r>
  <r>
    <n v="939"/>
    <s v="MUJER"/>
    <n v="297046"/>
    <s v="ASEGURADO VOLUNTARIO"/>
    <s v="SECTOR PRIVADO"/>
    <s v="SI"/>
    <s v="NO"/>
    <x v="0"/>
    <n v="56"/>
    <s v="No"/>
    <s v="No"/>
    <n v="297046"/>
    <s v="ASEGURADO VOLUNTARIO"/>
    <n v="56"/>
  </r>
  <r>
    <n v="940"/>
    <s v="MUJER"/>
    <n v="1205262.5"/>
    <s v="ASALARIADO"/>
    <s v="SECTOR PUBLICO"/>
    <s v="SI"/>
    <s v="NO"/>
    <x v="0"/>
    <n v="31"/>
    <s v="No"/>
    <s v="No"/>
    <n v="1205262.5"/>
    <s v="ASALARIADO"/>
    <n v="31"/>
  </r>
  <r>
    <n v="941"/>
    <s v="HOMBRE"/>
    <n v="1578046.6"/>
    <s v="ASALARIADO"/>
    <s v="SECTOR PRIVADO"/>
    <s v="SI"/>
    <s v="NO"/>
    <x v="0"/>
    <n v="35"/>
    <s v="No"/>
    <s v="No"/>
    <n v="1578046.6"/>
    <s v="ASALARIADO"/>
    <n v="35"/>
  </r>
  <r>
    <n v="942"/>
    <s v="MUJER"/>
    <n v="271673.09000000003"/>
    <s v="ASALARIADO"/>
    <s v="SECTOR PRIVADO"/>
    <s v="SI"/>
    <s v="NO"/>
    <x v="0"/>
    <n v="24"/>
    <s v="No"/>
    <s v="No"/>
    <n v="271673.09000000003"/>
    <s v="ASALARIADO"/>
    <n v="24"/>
  </r>
  <r>
    <n v="943"/>
    <s v="HOMBRE"/>
    <n v="297050"/>
    <s v="ASEGURADO VOLUNTARIO"/>
    <s v="SECTOR PRIVADO"/>
    <s v="SI"/>
    <s v="NO"/>
    <x v="0"/>
    <n v="46"/>
    <s v="No"/>
    <s v="No"/>
    <n v="297050"/>
    <s v="ASEGURADO VOLUNTARIO"/>
    <n v="46"/>
  </r>
  <r>
    <n v="944"/>
    <s v="MUJER"/>
    <n v="691550"/>
    <s v="ASALARIADO"/>
    <s v="SECTOR PRIVADO"/>
    <s v="SI"/>
    <s v="NO"/>
    <x v="1"/>
    <n v="43"/>
    <s v="No"/>
    <s v="No"/>
    <n v="691550"/>
    <s v="ASALARIADO"/>
    <n v="43"/>
  </r>
  <r>
    <n v="945"/>
    <s v="MUJER"/>
    <n v="322474"/>
    <s v="ASEGURADO VOLUNTARIO"/>
    <s v="SECTOR PRIVADO"/>
    <s v="SI"/>
    <s v="NO"/>
    <x v="0"/>
    <n v="28"/>
    <s v="No"/>
    <s v="No"/>
    <n v="322474"/>
    <s v="ASEGURADO VOLUNTARIO"/>
    <n v="28"/>
  </r>
  <r>
    <n v="946"/>
    <s v="HOMBRE"/>
    <n v="540083"/>
    <s v="TRABAJADOR INDEPENDIENTE"/>
    <s v="SECTOR PRIVADO"/>
    <s v="SI"/>
    <s v="NO"/>
    <x v="1"/>
    <n v="60"/>
    <s v="No"/>
    <s v="No"/>
    <n v="540083"/>
    <s v="TRABAJADOR INDEPENDIENTE"/>
    <n v="60"/>
  </r>
  <r>
    <n v="947"/>
    <s v="MUJER"/>
    <n v="291108"/>
    <s v="ASALARIADO"/>
    <s v="SECTOR PRIVADO"/>
    <s v="SI"/>
    <s v="SI"/>
    <x v="0"/>
    <n v="40"/>
    <s v="No"/>
    <s v="No"/>
    <n v="291108"/>
    <s v="ASALARIADO"/>
    <n v="40"/>
  </r>
  <r>
    <n v="948"/>
    <s v="MUJER"/>
    <n v="557449.5"/>
    <s v="ASALARIADO"/>
    <s v="SECTOR PUBLICO"/>
    <s v="SI"/>
    <s v="NO"/>
    <x v="0"/>
    <n v="36"/>
    <s v="No"/>
    <s v="No"/>
    <n v="557449.5"/>
    <s v="ASALARIADO"/>
    <n v="36"/>
  </r>
  <r>
    <n v="949"/>
    <s v="HOMBRE"/>
    <n v="682612"/>
    <s v="ASALARIADO"/>
    <s v="SECTOR PRIVADO"/>
    <s v="SI"/>
    <s v="NO"/>
    <x v="0"/>
    <n v="31"/>
    <s v="No"/>
    <s v="No"/>
    <n v="682612"/>
    <s v="ASALARIADO"/>
    <n v="31"/>
  </r>
  <r>
    <n v="950"/>
    <s v="MUJER"/>
    <n v="359550"/>
    <s v="ASALARIADO"/>
    <s v="SECTOR PRIVADO"/>
    <s v="SI"/>
    <s v="NO"/>
    <x v="0"/>
    <n v="54"/>
    <s v="No"/>
    <s v="No"/>
    <n v="359550"/>
    <s v="ASALARIADO"/>
    <n v="54"/>
  </r>
  <r>
    <n v="951"/>
    <s v="MUJER"/>
    <n v="444886.15"/>
    <s v="ASALARIADO"/>
    <s v="SECTOR PRIVADO"/>
    <s v="SI"/>
    <s v="NO"/>
    <x v="0"/>
    <n v="43"/>
    <s v="No"/>
    <s v="No"/>
    <n v="444886.15"/>
    <s v="ASALARIADO"/>
    <n v="43"/>
  </r>
  <r>
    <n v="952"/>
    <s v="HOMBRE"/>
    <n v="1027375.02"/>
    <s v="PENSIONADOS EN SU PROPIO SISTEMA"/>
    <s v="SECTOR PUBLICO"/>
    <s v="SI"/>
    <s v="NO"/>
    <x v="0"/>
    <n v="65"/>
    <s v="No"/>
    <s v="No"/>
    <n v="1027375.02"/>
    <s v="PENSIONADOS EN SU PROPIO SISTEMA"/>
    <n v="65"/>
  </r>
  <r>
    <n v="953"/>
    <s v="HOMBRE"/>
    <n v="297046"/>
    <s v="ASEGURADO VOLUNTARIO"/>
    <s v="SECTOR PRIVADO"/>
    <s v="SI"/>
    <s v="NO"/>
    <x v="0"/>
    <n v="24"/>
    <s v="No"/>
    <s v="No"/>
    <n v="297046"/>
    <s v="ASEGURADO VOLUNTARIO"/>
    <n v="24"/>
  </r>
  <r>
    <n v="954"/>
    <s v="HOMBRE"/>
    <n v="266831.25"/>
    <s v="ASALARIADO"/>
    <s v="SECTOR PRIVADO"/>
    <s v="SI"/>
    <s v="NO"/>
    <x v="0"/>
    <n v="21"/>
    <s v="No"/>
    <s v="No"/>
    <n v="266831.25"/>
    <s v="ASALARIADO"/>
    <n v="21"/>
  </r>
  <r>
    <n v="955"/>
    <s v="HOMBRE"/>
    <n v="943684.2"/>
    <s v="ASALARIADO"/>
    <s v="SECTOR PUBLICO"/>
    <s v="SI"/>
    <s v="NO"/>
    <x v="0"/>
    <n v="39"/>
    <s v="No"/>
    <s v="No"/>
    <n v="943684.2"/>
    <s v="ASALARIADO"/>
    <n v="39"/>
  </r>
  <r>
    <n v="956"/>
    <s v="HOMBRE"/>
    <n v="814208"/>
    <s v="TRABAJADOR INDEPENDIENTE"/>
    <s v="SECTOR PRIVADO"/>
    <s v="SI"/>
    <s v="NO"/>
    <x v="0"/>
    <n v="49"/>
    <s v="No"/>
    <s v="No"/>
    <n v="814208"/>
    <s v="TRABAJADOR INDEPENDIENTE"/>
    <n v="49"/>
  </r>
  <r>
    <n v="957"/>
    <s v="HOMBRE"/>
    <n v="298155"/>
    <s v="TRABAJADOR INDEPENDIENTE"/>
    <s v="SECTOR PRIVADO"/>
    <s v="SI"/>
    <s v="NO"/>
    <x v="0"/>
    <n v="63"/>
    <s v="No"/>
    <s v="No"/>
    <n v="298155"/>
    <s v="TRABAJADOR INDEPENDIENTE"/>
    <n v="63"/>
  </r>
  <r>
    <n v="958"/>
    <s v="MUJER"/>
    <n v="1102583.95"/>
    <s v="ASALARIADO"/>
    <s v="SECTOR PRIVADO"/>
    <s v="SI"/>
    <s v="NO"/>
    <x v="0"/>
    <n v="36"/>
    <s v="No"/>
    <s v="No"/>
    <n v="1102583.95"/>
    <s v="ASALARIADO"/>
    <n v="36"/>
  </r>
  <r>
    <n v="959"/>
    <s v="HOMBRE"/>
    <n v="326749"/>
    <s v="ASEGURADO VOLUNTARIO"/>
    <s v="SECTOR PRIVADO"/>
    <s v="SI"/>
    <s v="NO"/>
    <x v="0"/>
    <n v="47"/>
    <s v="No"/>
    <s v="No"/>
    <n v="326749"/>
    <s v="ASEGURADO VOLUNTARIO"/>
    <n v="47"/>
  </r>
  <r>
    <n v="960"/>
    <s v="HOMBRE"/>
    <n v="419576"/>
    <s v="TRABAJADOR INDEPENDIENTE"/>
    <s v="SECTOR PRIVADO"/>
    <s v="SI"/>
    <s v="NO"/>
    <x v="0"/>
    <n v="59"/>
    <s v="No"/>
    <s v="No"/>
    <n v="419576"/>
    <s v="TRABAJADOR INDEPENDIENTE"/>
    <n v="59"/>
  </r>
  <r>
    <n v="961"/>
    <s v="MUJER"/>
    <n v="1828056.75"/>
    <s v="ASALARIADO"/>
    <s v="SECTOR PRIVADO"/>
    <s v="SI"/>
    <s v="NO"/>
    <x v="0"/>
    <n v="40"/>
    <s v="No"/>
    <s v="No"/>
    <n v="1828056.75"/>
    <s v="ASALARIADO"/>
    <n v="40"/>
  </r>
  <r>
    <n v="962"/>
    <s v="HOMBRE"/>
    <n v="1335784.1399999999"/>
    <s v="ASALARIADO"/>
    <s v="SECTOR PRIVADO"/>
    <s v="SI"/>
    <s v="NO"/>
    <x v="0"/>
    <n v="36"/>
    <s v="No"/>
    <s v="No"/>
    <n v="1335784.1399999999"/>
    <s v="ASALARIADO"/>
    <n v="36"/>
  </r>
  <r>
    <n v="963"/>
    <s v="HOMBRE"/>
    <n v="302470"/>
    <s v="ASEGURADO VOLUNTARIO"/>
    <s v="SECTOR PRIVADO"/>
    <s v="SI"/>
    <s v="NO"/>
    <x v="0"/>
    <n v="43"/>
    <s v="No"/>
    <s v="No"/>
    <n v="302470"/>
    <s v="ASEGURADO VOLUNTARIO"/>
    <n v="43"/>
  </r>
  <r>
    <n v="964"/>
    <s v="MUJER"/>
    <n v="538365"/>
    <s v="PENSIONADOS EN SU PROPIO SISTEMA"/>
    <s v="SECTOR PUBLICO"/>
    <s v="SI"/>
    <s v="NO"/>
    <x v="0"/>
    <n v="71"/>
    <s v="No"/>
    <s v="No"/>
    <n v="538365"/>
    <s v="PENSIONADOS EN SU PROPIO SISTEMA"/>
    <n v="71"/>
  </r>
  <r>
    <n v="965"/>
    <s v="MUJER"/>
    <n v="383420.24"/>
    <s v="ASALARIADO"/>
    <s v="SECTOR PRIVADO"/>
    <s v="SI"/>
    <s v="NO"/>
    <x v="0"/>
    <n v="23"/>
    <s v="No"/>
    <s v="No"/>
    <n v="383420.24"/>
    <s v="ASALARIADO"/>
    <n v="23"/>
  </r>
  <r>
    <n v="966"/>
    <s v="MUJER"/>
    <n v="2385230"/>
    <s v="ASALARIADO"/>
    <s v="SECTOR PRIVADO"/>
    <s v="SI"/>
    <s v="NO"/>
    <x v="0"/>
    <n v="61"/>
    <s v="Atípico"/>
    <s v="No"/>
    <n v="2385230"/>
    <s v="ASALARIADO"/>
    <n v="61"/>
  </r>
  <r>
    <n v="967"/>
    <s v="MUJER"/>
    <n v="300018"/>
    <s v="ASEGURADO VOLUNTARIO"/>
    <s v="SECTOR PRIVADO"/>
    <s v="SI"/>
    <s v="NO"/>
    <x v="0"/>
    <n v="47"/>
    <s v="No"/>
    <s v="No"/>
    <n v="300018"/>
    <s v="ASEGURADO VOLUNTARIO"/>
    <n v="47"/>
  </r>
  <r>
    <n v="968"/>
    <s v="MUJER"/>
    <n v="309100.09999999998"/>
    <s v="ASALARIADO"/>
    <s v="SECTOR PRIVADO"/>
    <s v="SI"/>
    <s v="NO"/>
    <x v="0"/>
    <n v="20"/>
    <s v="No"/>
    <s v="No"/>
    <n v="309100.09999999998"/>
    <s v="ASALARIADO"/>
    <n v="20"/>
  </r>
  <r>
    <n v="969"/>
    <s v="HOMBRE"/>
    <n v="300000"/>
    <s v="ASALARIADO"/>
    <s v="SECTOR PRIVADO"/>
    <s v="SI"/>
    <s v="NO"/>
    <x v="0"/>
    <n v="60"/>
    <s v="No"/>
    <s v="No"/>
    <n v="300000"/>
    <s v="ASALARIADO"/>
    <n v="60"/>
  </r>
  <r>
    <n v="970"/>
    <s v="HOMBRE"/>
    <n v="420000"/>
    <s v="ASALARIADO"/>
    <s v="SECTOR PRIVADO"/>
    <s v="SI"/>
    <s v="NO"/>
    <x v="0"/>
    <n v="25"/>
    <s v="No"/>
    <s v="No"/>
    <n v="420000"/>
    <s v="ASALARIADO"/>
    <n v="25"/>
  </r>
  <r>
    <n v="971"/>
    <s v="HOMBRE"/>
    <n v="1326988.8"/>
    <s v="ASALARIADO"/>
    <s v="SECTOR PUBLICO"/>
    <s v="SI"/>
    <s v="NO"/>
    <x v="0"/>
    <n v="38"/>
    <s v="No"/>
    <s v="No"/>
    <n v="1326988.8"/>
    <s v="ASALARIADO"/>
    <n v="38"/>
  </r>
  <r>
    <n v="972"/>
    <s v="HOMBRE"/>
    <n v="405798"/>
    <s v="TRABAJADOR INDEPENDIENTE"/>
    <s v="SECTOR PRIVADO"/>
    <s v="SI"/>
    <s v="NO"/>
    <x v="1"/>
    <n v="60"/>
    <s v="No"/>
    <s v="No"/>
    <n v="405798"/>
    <s v="TRABAJADOR INDEPENDIENTE"/>
    <n v="60"/>
  </r>
  <r>
    <n v="973"/>
    <s v="MUJER"/>
    <n v="299647"/>
    <s v="ASEGURADO VOLUNTARIO"/>
    <s v="SECTOR PRIVADO"/>
    <s v="SI"/>
    <s v="NO"/>
    <x v="0"/>
    <n v="40"/>
    <s v="No"/>
    <s v="No"/>
    <n v="299647"/>
    <s v="ASEGURADO VOLUNTARIO"/>
    <n v="40"/>
  </r>
  <r>
    <n v="974"/>
    <s v="MUJER"/>
    <n v="837414"/>
    <s v="TRABAJADOR INDEPENDIENTE"/>
    <s v="SECTOR PRIVADO"/>
    <s v="SI"/>
    <s v="NO"/>
    <x v="0"/>
    <n v="65"/>
    <s v="No"/>
    <s v="No"/>
    <n v="837414"/>
    <s v="TRABAJADOR INDEPENDIENTE"/>
    <n v="65"/>
  </r>
  <r>
    <n v="975"/>
    <s v="HOMBRE"/>
    <n v="329119.93"/>
    <s v="ASALARIADO"/>
    <s v="SECTOR PRIVADO"/>
    <s v="SI"/>
    <s v="NO"/>
    <x v="0"/>
    <n v="28"/>
    <s v="No"/>
    <s v="No"/>
    <n v="329119.93"/>
    <s v="ASALARIADO"/>
    <n v="28"/>
  </r>
  <r>
    <n v="976"/>
    <s v="HOMBRE"/>
    <n v="966467.2"/>
    <s v="ASALARIADO"/>
    <s v="SECTOR PRIVADO"/>
    <s v="SI"/>
    <s v="SI"/>
    <x v="0"/>
    <n v="29"/>
    <s v="No"/>
    <s v="No"/>
    <n v="966467.2"/>
    <s v="ASALARIADO"/>
    <n v="29"/>
  </r>
  <r>
    <n v="977"/>
    <s v="MUJER"/>
    <n v="424747.4"/>
    <s v="ASALARIADO"/>
    <s v="SECTOR PRIVADO"/>
    <s v="SI"/>
    <s v="NO"/>
    <x v="0"/>
    <n v="49"/>
    <s v="No"/>
    <s v="No"/>
    <n v="424747.4"/>
    <s v="ASALARIADO"/>
    <n v="49"/>
  </r>
  <r>
    <n v="978"/>
    <s v="MUJER"/>
    <n v="951165"/>
    <s v="PENSIONADOS EN SU PROPIO SISTEMA"/>
    <s v="SECTOR PUBLICO"/>
    <s v="SI"/>
    <s v="NO"/>
    <x v="0"/>
    <n v="69"/>
    <s v="No"/>
    <s v="No"/>
    <n v="951165"/>
    <s v="PENSIONADOS EN SU PROPIO SISTEMA"/>
    <n v="69"/>
  </r>
  <r>
    <n v="979"/>
    <s v="HOMBRE"/>
    <n v="480560.24"/>
    <s v="ASALARIADO"/>
    <s v="SECTOR PRIVADO"/>
    <s v="SI"/>
    <s v="NO"/>
    <x v="0"/>
    <n v="25"/>
    <s v="No"/>
    <s v="No"/>
    <n v="480560.24"/>
    <s v="ASALARIADO"/>
    <n v="25"/>
  </r>
  <r>
    <n v="980"/>
    <s v="MUJER"/>
    <n v="1713724"/>
    <s v="PENSIONADOS EN SU PROPIO SISTEMA"/>
    <s v="SECTOR PUBLICO"/>
    <s v="SI"/>
    <s v="NO"/>
    <x v="0"/>
    <n v="63"/>
    <s v="No"/>
    <s v="No"/>
    <n v="1713724"/>
    <s v="PENSIONADOS EN SU PROPIO SISTEMA"/>
    <n v="63"/>
  </r>
  <r>
    <n v="981"/>
    <s v="HOMBRE"/>
    <n v="848691.7"/>
    <s v="ASALARIADO"/>
    <s v="SECTOR PRIVADO"/>
    <s v="SI"/>
    <s v="NO"/>
    <x v="0"/>
    <n v="49"/>
    <s v="No"/>
    <s v="No"/>
    <n v="848691.7"/>
    <s v="ASALARIADO"/>
    <n v="49"/>
  </r>
  <r>
    <n v="982"/>
    <s v="MUJER"/>
    <n v="297046"/>
    <s v="ASEGURADO VOLUNTARIO"/>
    <s v="SECTOR PRIVADO"/>
    <s v="SI"/>
    <s v="SI"/>
    <x v="0"/>
    <n v="51"/>
    <s v="No"/>
    <s v="No"/>
    <n v="297046"/>
    <s v="ASEGURADO VOLUNTARIO"/>
    <n v="51"/>
  </r>
  <r>
    <n v="983"/>
    <s v="HOMBRE"/>
    <n v="278030.99"/>
    <s v="CONVENIOS ESPECIALES DE TRABAJADORES INDEPENDIENTES"/>
    <s v="SECTOR PRIVADO"/>
    <s v="SI"/>
    <s v="NO"/>
    <x v="0"/>
    <n v="30"/>
    <s v="No"/>
    <s v="No"/>
    <n v="278030.99"/>
    <s v="CONVENIOS ESPECIALES DE TRABAJADORES INDEPENDIENTES"/>
    <n v="30"/>
  </r>
  <r>
    <n v="984"/>
    <s v="MUJER"/>
    <n v="297045"/>
    <s v="ASEGURADO VOLUNTARIO"/>
    <s v="SECTOR PRIVADO"/>
    <s v="SI"/>
    <s v="NO"/>
    <x v="0"/>
    <n v="59"/>
    <s v="No"/>
    <s v="No"/>
    <n v="297045"/>
    <s v="ASEGURADO VOLUNTARIO"/>
    <n v="59"/>
  </r>
  <r>
    <n v="985"/>
    <s v="MUJER"/>
    <n v="297973.5"/>
    <s v="ASALARIADO"/>
    <s v="SECTOR PUBLICO"/>
    <s v="SI"/>
    <s v="NO"/>
    <x v="1"/>
    <n v="42"/>
    <s v="No"/>
    <s v="No"/>
    <n v="297973.5"/>
    <s v="ASALARIADO"/>
    <n v="42"/>
  </r>
  <r>
    <n v="986"/>
    <s v="MUJER"/>
    <n v="1079349.94"/>
    <s v="ASALARIADO"/>
    <s v="SECTOR PRIVADO"/>
    <s v="SI"/>
    <s v="NO"/>
    <x v="0"/>
    <n v="37"/>
    <s v="No"/>
    <s v="No"/>
    <n v="1079349.94"/>
    <s v="ASALARIADO"/>
    <n v="37"/>
  </r>
  <r>
    <n v="987"/>
    <s v="HOMBRE"/>
    <n v="326749"/>
    <s v="ASEGURADO VOLUNTARIO"/>
    <s v="SECTOR PRIVADO"/>
    <s v="SI"/>
    <s v="NO"/>
    <x v="0"/>
    <n v="56"/>
    <s v="No"/>
    <s v="No"/>
    <n v="326749"/>
    <s v="ASEGURADO VOLUNTARIO"/>
    <n v="56"/>
  </r>
  <r>
    <n v="988"/>
    <s v="HOMBRE"/>
    <n v="377926.85"/>
    <s v="ASALARIADO"/>
    <s v="SECTOR PRIVADO"/>
    <s v="SI"/>
    <s v="NO"/>
    <x v="0"/>
    <n v="22"/>
    <s v="No"/>
    <s v="No"/>
    <n v="377926.85"/>
    <s v="ASALARIADO"/>
    <n v="22"/>
  </r>
  <r>
    <n v="989"/>
    <s v="HOMBRE"/>
    <n v="324047"/>
    <s v="TRABAJADOR INDEPENDIENTE"/>
    <s v="SECTOR PRIVADO"/>
    <s v="SI"/>
    <s v="SI"/>
    <x v="1"/>
    <n v="48"/>
    <s v="No"/>
    <s v="No"/>
    <n v="324047"/>
    <s v="TRABAJADOR INDEPENDIENTE"/>
    <n v="48"/>
  </r>
  <r>
    <n v="990"/>
    <s v="MUJER"/>
    <n v="374301"/>
    <s v="TRABAJADOR INDEPENDIENTE"/>
    <s v="SECTOR PRIVADO"/>
    <s v="SI"/>
    <s v="NO"/>
    <x v="0"/>
    <n v="33"/>
    <s v="No"/>
    <s v="No"/>
    <n v="374301"/>
    <s v="TRABAJADOR INDEPENDIENTE"/>
    <n v="33"/>
  </r>
  <r>
    <n v="991"/>
    <s v="MUJER"/>
    <n v="297973.8"/>
    <s v="ASALARIADO"/>
    <s v="SECTOR PUBLICO"/>
    <s v="SI"/>
    <s v="NO"/>
    <x v="0"/>
    <n v="60"/>
    <s v="No"/>
    <s v="No"/>
    <n v="297973.8"/>
    <s v="ASALARIADO"/>
    <n v="60"/>
  </r>
  <r>
    <n v="992"/>
    <s v="MUJER"/>
    <n v="355060"/>
    <s v="ASALARIADO"/>
    <s v="SECTOR PRIVADO"/>
    <s v="SI"/>
    <s v="SI"/>
    <x v="0"/>
    <n v="56"/>
    <s v="No"/>
    <s v="No"/>
    <n v="355060"/>
    <s v="ASALARIADO"/>
    <n v="56"/>
  </r>
  <r>
    <n v="993"/>
    <s v="MUJER"/>
    <n v="297046"/>
    <s v="ASEGURADO VOLUNTARIO"/>
    <s v="SECTOR PRIVADO"/>
    <s v="SI"/>
    <s v="NO"/>
    <x v="0"/>
    <n v="19"/>
    <s v="No"/>
    <s v="No"/>
    <n v="297046"/>
    <s v="ASEGURADO VOLUNTARIO"/>
    <n v="19"/>
  </r>
  <r>
    <n v="994"/>
    <s v="HOMBRE"/>
    <n v="342028"/>
    <s v="ASALARIADO"/>
    <s v="SECTOR PRIVADO"/>
    <s v="SI"/>
    <s v="NO"/>
    <x v="0"/>
    <n v="35"/>
    <s v="No"/>
    <s v="No"/>
    <n v="342028"/>
    <s v="ASALARIADO"/>
    <n v="35"/>
  </r>
  <r>
    <n v="995"/>
    <s v="HOMBRE"/>
    <n v="343836"/>
    <s v="TRABAJADOR INDEPENDIENTE"/>
    <s v="SECTOR PRIVADO"/>
    <s v="SI"/>
    <s v="SI"/>
    <x v="1"/>
    <n v="40"/>
    <s v="No"/>
    <s v="No"/>
    <n v="343836"/>
    <s v="TRABAJADOR INDEPENDIENTE"/>
    <n v="40"/>
  </r>
  <r>
    <n v="996"/>
    <s v="HOMBRE"/>
    <n v="430591.65"/>
    <s v="ASALARIADO"/>
    <s v="SECTOR PRIVADO"/>
    <s v="SI"/>
    <s v="NO"/>
    <x v="0"/>
    <n v="23"/>
    <s v="No"/>
    <s v="No"/>
    <n v="430591.65"/>
    <s v="ASALARIADO"/>
    <n v="23"/>
  </r>
  <r>
    <n v="997"/>
    <s v="HOMBRE"/>
    <n v="979079.94"/>
    <s v="ASALARIADO"/>
    <s v="SECTOR PUBLICO"/>
    <s v="SI"/>
    <s v="NO"/>
    <x v="0"/>
    <n v="48"/>
    <s v="No"/>
    <s v="No"/>
    <n v="979079.94"/>
    <s v="ASALARIADO"/>
    <n v="48"/>
  </r>
  <r>
    <n v="998"/>
    <s v="MUJER"/>
    <n v="428662.7"/>
    <s v="ASALARIADO"/>
    <s v="SECTOR PRIVADO"/>
    <s v="SI"/>
    <s v="SI"/>
    <x v="0"/>
    <n v="45"/>
    <s v="No"/>
    <s v="No"/>
    <n v="428662.7"/>
    <s v="ASALARIADO"/>
    <n v="45"/>
  </r>
  <r>
    <n v="999"/>
    <s v="HOMBRE"/>
    <n v="278030"/>
    <s v="CONVENIOS ESPECIALES DE TRABAJADORES INDEPENDIENTES"/>
    <s v="SECTOR PRIVADO"/>
    <s v="SI"/>
    <s v="NO"/>
    <x v="0"/>
    <n v="62"/>
    <s v="No"/>
    <s v="No"/>
    <n v="278030"/>
    <s v="CONVENIOS ESPECIALES DE TRABAJADORES INDEPENDIENTES"/>
    <n v="62"/>
  </r>
  <r>
    <n v="1000"/>
    <s v="HOMBRE"/>
    <n v="324741.92"/>
    <s v="ASALARIADO"/>
    <s v="SECTOR PRIVADO"/>
    <s v="SI"/>
    <s v="SI"/>
    <x v="0"/>
    <n v="47"/>
    <s v="No"/>
    <s v="No"/>
    <n v="324741.92"/>
    <s v="ASALARIADO"/>
    <n v="47"/>
  </r>
  <r>
    <n v="1001"/>
    <s v="HOMBRE"/>
    <n v="390128.11"/>
    <s v="ASALARIADO"/>
    <s v="SECTOR PRIVADO"/>
    <s v="SI"/>
    <s v="NO"/>
    <x v="0"/>
    <n v="30"/>
    <s v="No"/>
    <s v="No"/>
    <n v="390128.11"/>
    <s v="ASALARIADO"/>
    <n v="30"/>
  </r>
  <r>
    <n v="1002"/>
    <s v="HOMBRE"/>
    <n v="713928"/>
    <s v="ASALARIADO"/>
    <s v="SECTOR PRIVADO"/>
    <s v="SI"/>
    <s v="SI"/>
    <x v="0"/>
    <n v="24"/>
    <s v="No"/>
    <s v="No"/>
    <n v="713928"/>
    <s v="ASALARIADO"/>
    <n v="24"/>
  </r>
  <r>
    <n v="1003"/>
    <s v="HOMBRE"/>
    <n v="1077120"/>
    <s v="ASALARIADO"/>
    <s v="SECTOR PRIVADO"/>
    <s v="SI"/>
    <s v="NO"/>
    <x v="0"/>
    <n v="44"/>
    <s v="No"/>
    <s v="No"/>
    <n v="1077120"/>
    <s v="ASALARIADO"/>
    <n v="44"/>
  </r>
  <r>
    <n v="1004"/>
    <s v="MUJER"/>
    <n v="433738.95"/>
    <s v="ASALARIADO"/>
    <s v="SECTOR PRIVADO"/>
    <s v="SI"/>
    <s v="NO"/>
    <x v="0"/>
    <n v="45"/>
    <s v="No"/>
    <s v="No"/>
    <n v="433738.95"/>
    <s v="ASALARIADO"/>
    <n v="45"/>
  </r>
  <r>
    <n v="1005"/>
    <s v="MUJER"/>
    <n v="176387.09"/>
    <s v="PENSIONADOS EN SU PROPIO SISTEMA"/>
    <s v="SECTOR PUBLICO"/>
    <s v="SI"/>
    <s v="NO"/>
    <x v="0"/>
    <n v="88"/>
    <s v="No"/>
    <s v="No"/>
    <n v="176387.09"/>
    <s v="PENSIONADOS EN SU PROPIO SISTEMA"/>
    <n v="88"/>
  </r>
  <r>
    <n v="1006"/>
    <s v="HOMBRE"/>
    <n v="278030"/>
    <s v="CONVENIOS ESPECIALES DE TRABAJADORES INDEPENDIENTES"/>
    <s v="SECTOR PRIVADO"/>
    <s v="SI"/>
    <s v="NO"/>
    <x v="0"/>
    <n v="50"/>
    <s v="No"/>
    <s v="No"/>
    <n v="278030"/>
    <s v="CONVENIOS ESPECIALES DE TRABAJADORES INDEPENDIENTES"/>
    <n v="50"/>
  </r>
  <r>
    <n v="1007"/>
    <s v="MUJER"/>
    <n v="1407034.2"/>
    <s v="ASALARIADO"/>
    <s v="SECTOR PRIVADO"/>
    <s v="SI"/>
    <s v="NO"/>
    <x v="0"/>
    <n v="31"/>
    <s v="No"/>
    <s v="No"/>
    <n v="1407034.2"/>
    <s v="ASALARIADO"/>
    <n v="31"/>
  </r>
  <r>
    <n v="1008"/>
    <s v="HOMBRE"/>
    <n v="1656666.67"/>
    <s v="ASALARIADO"/>
    <s v="SECTOR PRIVADO"/>
    <s v="SI"/>
    <s v="NO"/>
    <x v="0"/>
    <n v="37"/>
    <s v="No"/>
    <s v="No"/>
    <n v="1656666.67"/>
    <s v="ASALARIADO"/>
    <n v="37"/>
  </r>
  <r>
    <n v="1009"/>
    <s v="MUJER"/>
    <n v="199161"/>
    <s v="ASALARIADO"/>
    <s v="SECTOR PRIVADO"/>
    <s v="SI"/>
    <s v="SI"/>
    <x v="1"/>
    <n v="54"/>
    <s v="No"/>
    <s v="No"/>
    <n v="199161"/>
    <s v="ASALARIADO"/>
    <n v="54"/>
  </r>
  <r>
    <n v="1010"/>
    <s v="HOMBRE"/>
    <n v="600473"/>
    <s v="ASALARIADO"/>
    <s v="SECTOR PUBLICO"/>
    <s v="SI"/>
    <s v="NO"/>
    <x v="0"/>
    <n v="32"/>
    <s v="No"/>
    <s v="No"/>
    <n v="600473"/>
    <s v="ASALARIADO"/>
    <n v="32"/>
  </r>
  <r>
    <n v="1011"/>
    <s v="HOMBRE"/>
    <n v="544648"/>
    <s v="TRABAJADOR INDEPENDIENTE"/>
    <s v="SECTOR PRIVADO"/>
    <s v="SI"/>
    <s v="NO"/>
    <x v="0"/>
    <n v="39"/>
    <s v="No"/>
    <s v="No"/>
    <n v="544648"/>
    <s v="TRABAJADOR INDEPENDIENTE"/>
    <n v="39"/>
  </r>
  <r>
    <n v="1012"/>
    <s v="MUJER"/>
    <n v="757952.07"/>
    <s v="ASALARIADO"/>
    <s v="SECTOR PUBLICO"/>
    <s v="SI"/>
    <s v="NO"/>
    <x v="0"/>
    <n v="34"/>
    <s v="No"/>
    <s v="No"/>
    <n v="757952.07"/>
    <s v="ASALARIADO"/>
    <n v="34"/>
  </r>
  <r>
    <n v="1013"/>
    <s v="HOMBRE"/>
    <n v="297045"/>
    <s v="ASEGURADO VOLUNTARIO"/>
    <s v="SECTOR PRIVADO"/>
    <s v="SI"/>
    <s v="NO"/>
    <x v="0"/>
    <n v="60"/>
    <s v="No"/>
    <s v="No"/>
    <n v="297045"/>
    <s v="ASEGURADO VOLUNTARIO"/>
    <n v="60"/>
  </r>
  <r>
    <n v="1014"/>
    <s v="MUJER"/>
    <n v="514678"/>
    <s v="PENSIONADOS EN SU PROPIO SISTEMA"/>
    <s v="SECTOR PUBLICO"/>
    <s v="SI"/>
    <s v="NO"/>
    <x v="0"/>
    <n v="73"/>
    <s v="No"/>
    <s v="No"/>
    <n v="514678"/>
    <s v="PENSIONADOS EN SU PROPIO SISTEMA"/>
    <n v="73"/>
  </r>
  <r>
    <n v="1015"/>
    <s v="HOMBRE"/>
    <n v="207840"/>
    <s v="ASALARIADO"/>
    <s v="SECTOR PRIVADO"/>
    <s v="SI"/>
    <s v="SI"/>
    <x v="0"/>
    <n v="41"/>
    <s v="No"/>
    <s v="No"/>
    <n v="207840"/>
    <s v="ASALARIADO"/>
    <n v="41"/>
  </r>
  <r>
    <n v="1016"/>
    <s v="MUJER"/>
    <n v="592970"/>
    <s v="ASALARIADO"/>
    <s v="SECTOR PUBLICO"/>
    <s v="SI"/>
    <s v="NO"/>
    <x v="1"/>
    <n v="37"/>
    <s v="No"/>
    <s v="No"/>
    <n v="592970"/>
    <s v="ASALARIADO"/>
    <n v="37"/>
  </r>
  <r>
    <n v="1017"/>
    <s v="HOMBRE"/>
    <n v="418054"/>
    <s v="TRABAJADOR INDEPENDIENTE"/>
    <s v="SECTOR PRIVADO"/>
    <s v="SI"/>
    <s v="NO"/>
    <x v="1"/>
    <n v="48"/>
    <s v="No"/>
    <s v="No"/>
    <n v="418054"/>
    <s v="TRABAJADOR INDEPENDIENTE"/>
    <n v="48"/>
  </r>
  <r>
    <n v="1018"/>
    <s v="HOMBRE"/>
    <n v="140375"/>
    <s v="ASALARIADO"/>
    <s v="SECTOR PRIVADO"/>
    <s v="SI"/>
    <s v="NO"/>
    <x v="0"/>
    <n v="54"/>
    <s v="No"/>
    <s v="No"/>
    <n v="140375"/>
    <s v="ASALARIADO"/>
    <n v="54"/>
  </r>
  <r>
    <n v="1019"/>
    <s v="MUJER"/>
    <n v="2152089.7000000002"/>
    <s v="ASALARIADO"/>
    <s v="SECTOR PUBLICO"/>
    <s v="SI"/>
    <s v="NO"/>
    <x v="0"/>
    <n v="42"/>
    <s v="No"/>
    <s v="No"/>
    <n v="2152089.7000000002"/>
    <s v="ASALARIADO"/>
    <n v="42"/>
  </r>
  <r>
    <n v="1020"/>
    <s v="MUJER"/>
    <n v="1444541"/>
    <s v="PENSIONADOS EN SU PROPIO SISTEMA"/>
    <s v="SECTOR PUBLICO"/>
    <s v="SI"/>
    <s v="NO"/>
    <x v="0"/>
    <n v="69"/>
    <s v="No"/>
    <s v="No"/>
    <n v="1444541"/>
    <s v="PENSIONADOS EN SU PROPIO SISTEMA"/>
    <n v="69"/>
  </r>
  <r>
    <n v="1021"/>
    <s v="HOMBRE"/>
    <n v="326749"/>
    <s v="TRABAJADOR INDEPENDIENTE"/>
    <s v="SECTOR PRIVADO"/>
    <s v="SI"/>
    <s v="NO"/>
    <x v="1"/>
    <n v="58"/>
    <s v="No"/>
    <s v="No"/>
    <n v="326749"/>
    <s v="TRABAJADOR INDEPENDIENTE"/>
    <n v="58"/>
  </r>
  <r>
    <n v="1022"/>
    <s v="HOMBRE"/>
    <n v="4644820.8"/>
    <s v="ASALARIADO"/>
    <s v="SECTOR PUBLICO"/>
    <s v="SI"/>
    <s v="NO"/>
    <x v="0"/>
    <n v="37"/>
    <s v="Atípico"/>
    <s v="No"/>
    <n v="4644820.8"/>
    <s v="ASALARIADO"/>
    <n v="37"/>
  </r>
  <r>
    <n v="1023"/>
    <s v="MUJER"/>
    <n v="517053.85"/>
    <s v="ASALARIADO"/>
    <s v="SECTOR PRIVADO"/>
    <s v="SI"/>
    <s v="NO"/>
    <x v="1"/>
    <n v="28"/>
    <s v="No"/>
    <s v="No"/>
    <n v="517053.85"/>
    <s v="ASALARIADO"/>
    <n v="28"/>
  </r>
  <r>
    <n v="1024"/>
    <s v="HOMBRE"/>
    <n v="3692520"/>
    <s v="ASALARIADO"/>
    <s v="SECTOR PRIVADO"/>
    <s v="SI"/>
    <s v="NO"/>
    <x v="0"/>
    <n v="47"/>
    <s v="Atípico"/>
    <s v="No"/>
    <n v="3692520"/>
    <s v="ASALARIADO"/>
    <n v="47"/>
  </r>
  <r>
    <n v="1025"/>
    <s v="HOMBRE"/>
    <n v="333671"/>
    <s v="ASALARIADO"/>
    <s v="SECTOR PRIVADO"/>
    <s v="SI"/>
    <s v="SI"/>
    <x v="0"/>
    <n v="23"/>
    <s v="No"/>
    <s v="No"/>
    <n v="333671"/>
    <s v="ASALARIADO"/>
    <n v="23"/>
  </r>
  <r>
    <n v="1026"/>
    <s v="MUJER"/>
    <n v="504571.88"/>
    <s v="ASALARIADO"/>
    <s v="SECTOR PRIVADO"/>
    <s v="SI"/>
    <s v="NO"/>
    <x v="0"/>
    <n v="31"/>
    <s v="No"/>
    <s v="No"/>
    <n v="504571.88"/>
    <s v="ASALARIADO"/>
    <n v="31"/>
  </r>
  <r>
    <n v="1027"/>
    <s v="MUJER"/>
    <n v="264120"/>
    <s v="ASALARIADO"/>
    <s v="SECTOR PRIVADO"/>
    <s v="SI"/>
    <s v="NO"/>
    <x v="1"/>
    <n v="32"/>
    <s v="No"/>
    <s v="No"/>
    <n v="264120"/>
    <s v="ASALARIADO"/>
    <n v="32"/>
  </r>
  <r>
    <n v="1028"/>
    <s v="MUJER"/>
    <n v="766575.22"/>
    <s v="PENSIONADOS EN SU PROPIO SISTEMA"/>
    <s v="SECTOR PUBLICO"/>
    <s v="SI"/>
    <s v="NO"/>
    <x v="0"/>
    <n v="71"/>
    <s v="No"/>
    <s v="No"/>
    <n v="766575.22"/>
    <s v="PENSIONADOS EN SU PROPIO SISTEMA"/>
    <n v="71"/>
  </r>
  <r>
    <n v="1029"/>
    <s v="HOMBRE"/>
    <n v="1020006.8"/>
    <s v="ASALARIADO"/>
    <s v="SECTOR PRIVADO"/>
    <s v="SI"/>
    <s v="NO"/>
    <x v="0"/>
    <n v="30"/>
    <s v="No"/>
    <s v="No"/>
    <n v="1020006.8"/>
    <s v="ASALARIADO"/>
    <n v="30"/>
  </r>
  <r>
    <n v="1030"/>
    <s v="HOMBRE"/>
    <n v="701742"/>
    <s v="ASALARIADO"/>
    <s v="SECTOR PUBLICO"/>
    <s v="SI"/>
    <s v="NO"/>
    <x v="0"/>
    <n v="30"/>
    <s v="No"/>
    <s v="No"/>
    <n v="701742"/>
    <s v="ASALARIADO"/>
    <n v="30"/>
  </r>
  <r>
    <n v="1031"/>
    <s v="HOMBRE"/>
    <n v="320000"/>
    <s v="ASALARIADO"/>
    <s v="SECTOR PRIVADO"/>
    <s v="SI"/>
    <s v="SI"/>
    <x v="0"/>
    <n v="41"/>
    <s v="No"/>
    <s v="No"/>
    <n v="320000"/>
    <s v="ASALARIADO"/>
    <n v="41"/>
  </r>
  <r>
    <n v="1032"/>
    <s v="HOMBRE"/>
    <n v="1340270.3400000001"/>
    <s v="ASALARIADO"/>
    <s v="SECTOR PRIVADO"/>
    <s v="SI"/>
    <s v="NO"/>
    <x v="0"/>
    <n v="32"/>
    <s v="No"/>
    <s v="No"/>
    <n v="1340270.3400000001"/>
    <s v="ASALARIADO"/>
    <n v="32"/>
  </r>
  <r>
    <n v="1033"/>
    <s v="HOMBRE"/>
    <n v="639148"/>
    <s v="TRABAJADOR INDEPENDIENTE"/>
    <s v="SECTOR PRIVADO"/>
    <s v="SI"/>
    <s v="NO"/>
    <x v="1"/>
    <n v="73"/>
    <s v="No"/>
    <s v="No"/>
    <n v="639148"/>
    <s v="TRABAJADOR INDEPENDIENTE"/>
    <n v="73"/>
  </r>
  <r>
    <n v="1034"/>
    <s v="MUJER"/>
    <n v="1790761"/>
    <s v="ASALARIADO"/>
    <s v="SECTOR PUBLICO"/>
    <s v="SI"/>
    <s v="NO"/>
    <x v="1"/>
    <n v="54"/>
    <s v="No"/>
    <s v="No"/>
    <n v="1790761"/>
    <s v="ASALARIADO"/>
    <n v="54"/>
  </r>
  <r>
    <n v="1035"/>
    <s v="HOMBRE"/>
    <n v="1170360"/>
    <s v="CONVENIOS ESPECIALES DE TRABAJADORES INDEPENDIENTES"/>
    <s v="SECTOR PRIVADO"/>
    <s v="SI"/>
    <s v="NO"/>
    <x v="0"/>
    <n v="61"/>
    <s v="No"/>
    <s v="No"/>
    <n v="1170360"/>
    <s v="CONVENIOS ESPECIALES DE TRABAJADORES INDEPENDIENTES"/>
    <n v="61"/>
  </r>
  <r>
    <n v="1036"/>
    <s v="MUJER"/>
    <n v="196106.25"/>
    <s v="ASALARIADO"/>
    <s v="SECTOR PUBLICO"/>
    <s v="SI"/>
    <s v="NO"/>
    <x v="0"/>
    <n v="38"/>
    <s v="No"/>
    <s v="No"/>
    <n v="196106.25"/>
    <s v="ASALARIADO"/>
    <n v="38"/>
  </r>
  <r>
    <n v="1037"/>
    <s v="MUJER"/>
    <n v="1510021"/>
    <s v="ASALARIADO"/>
    <s v="SECTOR PUBLICO"/>
    <s v="SI"/>
    <s v="NO"/>
    <x v="1"/>
    <n v="46"/>
    <s v="No"/>
    <s v="No"/>
    <n v="1510021"/>
    <s v="ASALARIADO"/>
    <n v="46"/>
  </r>
  <r>
    <n v="1038"/>
    <s v="HOMBRE"/>
    <n v="297058"/>
    <s v="ASEGURADO VOLUNTARIO"/>
    <s v="SECTOR PRIVADO"/>
    <s v="NO"/>
    <s v="NO"/>
    <x v="1"/>
    <n v="43"/>
    <s v="No"/>
    <s v="No"/>
    <n v="297058"/>
    <s v="ASEGURADO VOLUNTARIO"/>
    <n v="43"/>
  </r>
  <r>
    <n v="1039"/>
    <s v="MUJER"/>
    <n v="465916"/>
    <s v="ASALARIADO"/>
    <s v="SECTOR PUBLICO"/>
    <s v="SI"/>
    <s v="NO"/>
    <x v="0"/>
    <n v="36"/>
    <s v="No"/>
    <s v="No"/>
    <n v="465916"/>
    <s v="ASALARIADO"/>
    <n v="36"/>
  </r>
  <r>
    <n v="1040"/>
    <s v="MUJER"/>
    <n v="632704.4"/>
    <s v="ASALARIADO"/>
    <s v="SECTOR PUBLICO"/>
    <s v="SI"/>
    <s v="NO"/>
    <x v="0"/>
    <n v="35"/>
    <s v="No"/>
    <s v="No"/>
    <n v="632704.4"/>
    <s v="ASALARIADO"/>
    <n v="35"/>
  </r>
  <r>
    <n v="1041"/>
    <s v="MUJER"/>
    <n v="952206"/>
    <s v="ASALARIADO"/>
    <s v="SECTOR PUBLICO"/>
    <s v="SI"/>
    <s v="NO"/>
    <x v="1"/>
    <n v="57"/>
    <s v="No"/>
    <s v="No"/>
    <n v="952206"/>
    <s v="ASALARIADO"/>
    <n v="57"/>
  </r>
  <r>
    <n v="1042"/>
    <s v="HOMBRE"/>
    <n v="1902994.84"/>
    <s v="ASALARIADO"/>
    <s v="SECTOR PUBLICO"/>
    <s v="SI"/>
    <s v="NO"/>
    <x v="0"/>
    <n v="40"/>
    <s v="No"/>
    <s v="No"/>
    <n v="1902994.84"/>
    <s v="ASALARIADO"/>
    <n v="40"/>
  </r>
  <r>
    <n v="1043"/>
    <s v="MUJER"/>
    <n v="1215206.99"/>
    <s v="ASALARIADO"/>
    <s v="SECTOR PRIVADO"/>
    <s v="SI"/>
    <s v="NO"/>
    <x v="0"/>
    <n v="36"/>
    <s v="No"/>
    <s v="No"/>
    <n v="1215206.99"/>
    <s v="ASALARIADO"/>
    <n v="36"/>
  </r>
  <r>
    <n v="1044"/>
    <s v="MUJER"/>
    <n v="518584.68"/>
    <s v="ASALARIADO"/>
    <s v="SECTOR PRIVADO"/>
    <s v="SI"/>
    <s v="NO"/>
    <x v="0"/>
    <n v="19"/>
    <s v="No"/>
    <s v="No"/>
    <n v="518584.68"/>
    <s v="ASALARIADO"/>
    <n v="19"/>
  </r>
  <r>
    <n v="1045"/>
    <s v="MUJER"/>
    <n v="426767.25"/>
    <s v="ASALARIADO"/>
    <s v="SECTOR PRIVADO"/>
    <s v="SI"/>
    <s v="NO"/>
    <x v="0"/>
    <n v="27"/>
    <s v="No"/>
    <s v="No"/>
    <n v="426767.25"/>
    <s v="ASALARIADO"/>
    <n v="27"/>
  </r>
  <r>
    <n v="1046"/>
    <s v="HOMBRE"/>
    <n v="325779.37"/>
    <s v="ASALARIADO"/>
    <s v="SECTOR PRIVADO"/>
    <s v="SI"/>
    <s v="NO"/>
    <x v="0"/>
    <n v="20"/>
    <s v="No"/>
    <s v="No"/>
    <n v="325779.37"/>
    <s v="ASALARIADO"/>
    <n v="20"/>
  </r>
  <r>
    <n v="1047"/>
    <s v="HOMBRE"/>
    <n v="355776"/>
    <s v="ASALARIADO"/>
    <s v="SECTOR PRIVADO"/>
    <s v="SI"/>
    <s v="NO"/>
    <x v="0"/>
    <n v="22"/>
    <s v="No"/>
    <s v="No"/>
    <n v="355776"/>
    <s v="ASALARIADO"/>
    <n v="22"/>
  </r>
  <r>
    <n v="1048"/>
    <s v="HOMBRE"/>
    <n v="150000"/>
    <s v="ASALARIADO"/>
    <s v="SECTOR PRIVADO"/>
    <s v="SI"/>
    <s v="SI"/>
    <x v="0"/>
    <n v="31"/>
    <s v="No"/>
    <s v="No"/>
    <n v="150000"/>
    <s v="ASALARIADO"/>
    <n v="31"/>
  </r>
  <r>
    <n v="1049"/>
    <s v="HOMBRE"/>
    <n v="297429"/>
    <s v="TRABAJADOR INDEPENDIENTE"/>
    <s v="SECTOR PRIVADO"/>
    <s v="SI"/>
    <s v="NO"/>
    <x v="1"/>
    <n v="28"/>
    <s v="No"/>
    <s v="No"/>
    <n v="297429"/>
    <s v="TRABAJADOR INDEPENDIENTE"/>
    <n v="28"/>
  </r>
  <r>
    <n v="1050"/>
    <s v="HOMBRE"/>
    <n v="327400"/>
    <s v="ASALARIADO"/>
    <s v="SECTOR PRIVADO"/>
    <s v="SI"/>
    <s v="NO"/>
    <x v="0"/>
    <n v="27"/>
    <s v="No"/>
    <s v="No"/>
    <n v="327400"/>
    <s v="ASALARIADO"/>
    <n v="27"/>
  </r>
  <r>
    <n v="1051"/>
    <s v="HOMBRE"/>
    <n v="4742229.6399999997"/>
    <s v="ASALARIADO"/>
    <s v="SECTOR PRIVADO"/>
    <s v="SI"/>
    <s v="NO"/>
    <x v="0"/>
    <n v="49"/>
    <s v="Atípico"/>
    <s v="No"/>
    <n v="4742229.6399999997"/>
    <s v="ASALARIADO"/>
    <n v="49"/>
  </r>
  <r>
    <n v="1052"/>
    <s v="MUJER"/>
    <n v="396057"/>
    <s v="TRABAJADOR INDEPENDIENTE"/>
    <s v="SECTOR PRIVADO"/>
    <s v="SI"/>
    <s v="NO"/>
    <x v="0"/>
    <n v="19"/>
    <s v="No"/>
    <s v="No"/>
    <n v="396057"/>
    <s v="TRABAJADOR INDEPENDIENTE"/>
    <n v="19"/>
  </r>
  <r>
    <n v="1053"/>
    <s v="HOMBRE"/>
    <n v="1492126.5"/>
    <s v="ASALARIADO"/>
    <s v="SECTOR PUBLICO"/>
    <s v="SI"/>
    <s v="NO"/>
    <x v="0"/>
    <n v="41"/>
    <s v="No"/>
    <s v="No"/>
    <n v="1492126.5"/>
    <s v="ASALARIADO"/>
    <n v="41"/>
  </r>
  <r>
    <n v="1054"/>
    <s v="HOMBRE"/>
    <n v="1301239"/>
    <s v="PENSIONADOS EN SU PROPIO SISTEMA"/>
    <s v="SECTOR PUBLICO"/>
    <s v="SI"/>
    <s v="NO"/>
    <x v="0"/>
    <n v="76"/>
    <s v="No"/>
    <s v="No"/>
    <n v="1301239"/>
    <s v="PENSIONADOS EN SU PROPIO SISTEMA"/>
    <n v="76"/>
  </r>
  <r>
    <n v="1055"/>
    <s v="MUJER"/>
    <n v="359544.27"/>
    <s v="CONVENIOS ESPECIALES DE ASEGURADOS VOLUNTARIOS"/>
    <s v="SECTOR PRIVADO"/>
    <s v="SI"/>
    <s v="SI"/>
    <x v="0"/>
    <n v="26"/>
    <s v="No"/>
    <s v="No"/>
    <n v="359544.27"/>
    <s v="CONVENIOS ESPECIALES DE ASEGURADOS VOLUNTARIOS"/>
    <n v="26"/>
  </r>
  <r>
    <n v="1056"/>
    <s v="MUJER"/>
    <n v="297110"/>
    <s v="TRABAJADOR INDEPENDIENTE"/>
    <s v="SECTOR PRIVADO"/>
    <s v="SI"/>
    <s v="NO"/>
    <x v="1"/>
    <n v="35"/>
    <s v="No"/>
    <s v="No"/>
    <n v="297110"/>
    <s v="TRABAJADOR INDEPENDIENTE"/>
    <n v="35"/>
  </r>
  <r>
    <n v="1057"/>
    <s v="MUJER"/>
    <n v="467500.65"/>
    <s v="ASALARIADO"/>
    <s v="SECTOR PRIVADO"/>
    <s v="SI"/>
    <s v="NO"/>
    <x v="0"/>
    <n v="43"/>
    <s v="No"/>
    <s v="No"/>
    <n v="467500.65"/>
    <s v="ASALARIADO"/>
    <n v="43"/>
  </r>
  <r>
    <n v="1058"/>
    <s v="MUJER"/>
    <n v="297046"/>
    <s v="ASEGURADO VOLUNTARIO"/>
    <s v="SECTOR PRIVADO"/>
    <s v="SI"/>
    <s v="SI"/>
    <x v="0"/>
    <n v="22"/>
    <s v="No"/>
    <s v="No"/>
    <n v="297046"/>
    <s v="ASEGURADO VOLUNTARIO"/>
    <n v="22"/>
  </r>
  <r>
    <n v="1059"/>
    <s v="HOMBRE"/>
    <n v="276964.83"/>
    <s v="ASALARIADO"/>
    <s v="SECTOR PRIVADO"/>
    <s v="SI"/>
    <s v="NO"/>
    <x v="0"/>
    <n v="58"/>
    <s v="No"/>
    <s v="No"/>
    <n v="276964.83"/>
    <s v="ASALARIADO"/>
    <n v="58"/>
  </r>
  <r>
    <n v="1060"/>
    <s v="HOMBRE"/>
    <n v="360000"/>
    <s v="ASALARIADO"/>
    <s v="SECTOR PRIVADO"/>
    <s v="SI"/>
    <s v="NO"/>
    <x v="0"/>
    <n v="40"/>
    <s v="No"/>
    <s v="No"/>
    <n v="360000"/>
    <s v="ASALARIADO"/>
    <n v="40"/>
  </r>
  <r>
    <n v="1061"/>
    <s v="HOMBRE"/>
    <n v="491540.23"/>
    <s v="ASALARIADO"/>
    <s v="SECTOR PRIVADO"/>
    <s v="SI"/>
    <s v="NO"/>
    <x v="0"/>
    <n v="50"/>
    <s v="No"/>
    <s v="No"/>
    <n v="491540.23"/>
    <s v="ASALARIADO"/>
    <n v="50"/>
  </r>
  <r>
    <n v="1062"/>
    <s v="MUJER"/>
    <n v="307401"/>
    <s v="ASALARIADO"/>
    <s v="SECTOR PUBLICO"/>
    <s v="SI"/>
    <s v="NO"/>
    <x v="1"/>
    <n v="28"/>
    <s v="No"/>
    <s v="No"/>
    <n v="307401"/>
    <s v="ASALARIADO"/>
    <n v="28"/>
  </r>
  <r>
    <n v="1063"/>
    <s v="HOMBRE"/>
    <n v="141510.22"/>
    <s v="PENSIONADOS EN SU PROPIO SISTEMA"/>
    <s v="SECTOR PUBLICO"/>
    <s v="SI"/>
    <s v="NO"/>
    <x v="0"/>
    <n v="90"/>
    <s v="No"/>
    <s v="No"/>
    <n v="141510.22"/>
    <s v="PENSIONADOS EN SU PROPIO SISTEMA"/>
    <n v="90"/>
  </r>
  <r>
    <n v="1064"/>
    <s v="MUJER"/>
    <n v="721809"/>
    <s v="ASALARIADO"/>
    <s v="SECTOR PUBLICO"/>
    <s v="SI"/>
    <s v="NO"/>
    <x v="1"/>
    <n v="46"/>
    <s v="No"/>
    <s v="No"/>
    <n v="721809"/>
    <s v="ASALARIADO"/>
    <n v="46"/>
  </r>
  <r>
    <n v="1065"/>
    <s v="HOMBRE"/>
    <n v="363793"/>
    <s v="ASALARIADO"/>
    <s v="SECTOR PRIVADO"/>
    <s v="SI"/>
    <s v="SI"/>
    <x v="0"/>
    <n v="51"/>
    <s v="No"/>
    <s v="No"/>
    <n v="363793"/>
    <s v="ASALARIADO"/>
    <n v="51"/>
  </r>
  <r>
    <n v="1066"/>
    <s v="HOMBRE"/>
    <n v="592200"/>
    <s v="ASALARIADO"/>
    <s v="SECTOR PRIVADO"/>
    <s v="SI"/>
    <s v="SI"/>
    <x v="0"/>
    <n v="53"/>
    <s v="No"/>
    <s v="No"/>
    <n v="592200"/>
    <s v="ASALARIADO"/>
    <n v="53"/>
  </r>
  <r>
    <n v="1067"/>
    <s v="MUJER"/>
    <n v="2196851"/>
    <s v="ASALARIADO"/>
    <s v="SECTOR PRIVADO"/>
    <s v="SI"/>
    <s v="NO"/>
    <x v="0"/>
    <n v="41"/>
    <s v="No"/>
    <s v="No"/>
    <n v="2196851"/>
    <s v="ASALARIADO"/>
    <n v="41"/>
  </r>
  <r>
    <n v="1068"/>
    <s v="HOMBRE"/>
    <n v="495108.62"/>
    <s v="ASALARIADO"/>
    <s v="SECTOR PUBLICO"/>
    <s v="SI"/>
    <s v="NO"/>
    <x v="0"/>
    <n v="25"/>
    <s v="No"/>
    <s v="No"/>
    <n v="495108.62"/>
    <s v="ASALARIADO"/>
    <n v="25"/>
  </r>
  <r>
    <n v="1069"/>
    <s v="MUJER"/>
    <n v="380000"/>
    <s v="ASALARIADO"/>
    <s v="SECTOR PRIVADO"/>
    <s v="SI"/>
    <s v="NO"/>
    <x v="0"/>
    <n v="57"/>
    <s v="No"/>
    <s v="No"/>
    <n v="380000"/>
    <s v="ASALARIADO"/>
    <n v="57"/>
  </r>
  <r>
    <n v="1070"/>
    <s v="MUJER"/>
    <n v="2183054.04"/>
    <s v="ASALARIADO"/>
    <s v="SECTOR PRIVADO"/>
    <s v="SI"/>
    <s v="NO"/>
    <x v="0"/>
    <n v="32"/>
    <s v="No"/>
    <s v="No"/>
    <n v="2183054.04"/>
    <s v="ASALARIADO"/>
    <n v="32"/>
  </r>
  <r>
    <n v="1071"/>
    <s v="HOMBRE"/>
    <n v="651535"/>
    <s v="ASALARIADO"/>
    <s v="SECTOR PRIVADO"/>
    <s v="SI"/>
    <s v="NO"/>
    <x v="0"/>
    <n v="34"/>
    <s v="No"/>
    <s v="No"/>
    <n v="651535"/>
    <s v="ASALARIADO"/>
    <n v="34"/>
  </r>
  <r>
    <n v="1072"/>
    <s v="MUJER"/>
    <n v="278030"/>
    <s v="CONVENIOS ESPECIALES DE TRABAJADORES INDEPENDIENTES"/>
    <s v="SECTOR PRIVADO"/>
    <s v="SI"/>
    <s v="NO"/>
    <x v="0"/>
    <n v="29"/>
    <s v="No"/>
    <s v="No"/>
    <n v="278030"/>
    <s v="CONVENIOS ESPECIALES DE TRABAJADORES INDEPENDIENTES"/>
    <n v="29"/>
  </r>
  <r>
    <n v="1073"/>
    <s v="HOMBRE"/>
    <n v="299647"/>
    <s v="ASEGURADO VOLUNTARIO"/>
    <s v="SECTOR PRIVADO"/>
    <s v="SI"/>
    <s v="NO"/>
    <x v="0"/>
    <n v="64"/>
    <s v="No"/>
    <s v="No"/>
    <n v="299647"/>
    <s v="ASEGURADO VOLUNTARIO"/>
    <n v="64"/>
  </r>
  <r>
    <n v="1074"/>
    <s v="MUJER"/>
    <n v="347520"/>
    <s v="ASALARIADO"/>
    <s v="SECTOR PRIVADO"/>
    <s v="SI"/>
    <s v="NO"/>
    <x v="0"/>
    <n v="35"/>
    <s v="No"/>
    <s v="No"/>
    <n v="347520"/>
    <s v="ASALARIADO"/>
    <n v="35"/>
  </r>
  <r>
    <n v="1075"/>
    <s v="HOMBRE"/>
    <n v="594640"/>
    <s v="ASALARIADO"/>
    <s v="SECTOR PRIVADO"/>
    <s v="SI"/>
    <s v="NO"/>
    <x v="0"/>
    <n v="36"/>
    <s v="No"/>
    <s v="No"/>
    <n v="594640"/>
    <s v="ASALARIADO"/>
    <n v="36"/>
  </r>
  <r>
    <n v="1076"/>
    <s v="HOMBRE"/>
    <n v="207858"/>
    <s v="ASALARIADO"/>
    <s v="SECTOR PRIVADO"/>
    <s v="SI"/>
    <s v="NO"/>
    <x v="0"/>
    <n v="55"/>
    <s v="No"/>
    <s v="No"/>
    <n v="207858"/>
    <s v="ASALARIADO"/>
    <n v="55"/>
  </r>
  <r>
    <n v="1077"/>
    <s v="HOMBRE"/>
    <n v="3211392"/>
    <s v="ASALARIADO"/>
    <s v="SECTOR PUBLICO"/>
    <s v="SI"/>
    <s v="NO"/>
    <x v="0"/>
    <n v="60"/>
    <s v="Atípico"/>
    <s v="No"/>
    <n v="3211392"/>
    <s v="ASALARIADO"/>
    <n v="60"/>
  </r>
  <r>
    <n v="1078"/>
    <s v="HOMBRE"/>
    <n v="631550.63"/>
    <s v="ASALARIADO"/>
    <s v="SECTOR PRIVADO"/>
    <s v="SI"/>
    <s v="NO"/>
    <x v="0"/>
    <n v="38"/>
    <s v="No"/>
    <s v="No"/>
    <n v="631550.63"/>
    <s v="ASALARIADO"/>
    <n v="38"/>
  </r>
  <r>
    <n v="1079"/>
    <s v="HOMBRE"/>
    <n v="374222.12"/>
    <s v="ASALARIADO"/>
    <s v="SECTOR PRIVADO"/>
    <s v="SI"/>
    <s v="NO"/>
    <x v="0"/>
    <n v="31"/>
    <s v="No"/>
    <s v="No"/>
    <n v="374222.12"/>
    <s v="ASALARIADO"/>
    <n v="31"/>
  </r>
  <r>
    <n v="1080"/>
    <s v="MUJER"/>
    <n v="338166"/>
    <s v="ASEGURADO VOLUNTARIO"/>
    <s v="SECTOR PRIVADO"/>
    <s v="SI"/>
    <s v="NO"/>
    <x v="0"/>
    <n v="63"/>
    <s v="No"/>
    <s v="No"/>
    <n v="338166"/>
    <s v="ASEGURADO VOLUNTARIO"/>
    <n v="63"/>
  </r>
  <r>
    <n v="1081"/>
    <s v="MUJER"/>
    <n v="180000"/>
    <s v="ASALARIADO"/>
    <s v="SECTOR PRIVADO"/>
    <s v="SI"/>
    <s v="SI"/>
    <x v="0"/>
    <n v="78"/>
    <s v="No"/>
    <s v="No"/>
    <n v="180000"/>
    <s v="ASALARIADO"/>
    <n v="78"/>
  </r>
  <r>
    <n v="1082"/>
    <s v="MUJER"/>
    <n v="582638"/>
    <s v="TRABAJADOR INDEPENDIENTE"/>
    <s v="SECTOR PRIVADO"/>
    <s v="SI"/>
    <s v="SI"/>
    <x v="1"/>
    <n v="60"/>
    <s v="No"/>
    <s v="No"/>
    <n v="582638"/>
    <s v="TRABAJADOR INDEPENDIENTE"/>
    <n v="60"/>
  </r>
  <r>
    <n v="1083"/>
    <s v="MUJER"/>
    <n v="818240.4"/>
    <s v="ASALARIADO"/>
    <s v="SECTOR PRIVADO"/>
    <s v="SI"/>
    <s v="NO"/>
    <x v="0"/>
    <n v="26"/>
    <s v="No"/>
    <s v="No"/>
    <n v="818240.4"/>
    <s v="ASALARIADO"/>
    <n v="26"/>
  </r>
  <r>
    <n v="1084"/>
    <s v="MUJER"/>
    <n v="317915"/>
    <s v="ASALARIADO"/>
    <s v="SECTOR PRIVADO"/>
    <s v="SI"/>
    <s v="NO"/>
    <x v="0"/>
    <n v="41"/>
    <s v="No"/>
    <s v="No"/>
    <n v="317915"/>
    <s v="ASALARIADO"/>
    <n v="41"/>
  </r>
  <r>
    <n v="1085"/>
    <s v="HOMBRE"/>
    <n v="449694.75"/>
    <s v="ASALARIADO"/>
    <s v="SECTOR PRIVADO"/>
    <s v="SI"/>
    <s v="NO"/>
    <x v="0"/>
    <n v="21"/>
    <s v="No"/>
    <s v="No"/>
    <n v="449694.75"/>
    <s v="ASALARIADO"/>
    <n v="21"/>
  </r>
  <r>
    <n v="1086"/>
    <s v="MUJER"/>
    <n v="607000"/>
    <s v="ASALARIADO"/>
    <s v="SECTOR PRIVADO"/>
    <s v="SI"/>
    <s v="NO"/>
    <x v="0"/>
    <n v="41"/>
    <s v="No"/>
    <s v="No"/>
    <n v="607000"/>
    <s v="ASALARIADO"/>
    <n v="41"/>
  </r>
  <r>
    <n v="1087"/>
    <s v="HOMBRE"/>
    <n v="302470"/>
    <s v="TRABAJADOR INDEPENDIENTE"/>
    <s v="SECTOR PRIVADO"/>
    <s v="SI"/>
    <s v="NO"/>
    <x v="1"/>
    <n v="31"/>
    <s v="No"/>
    <s v="No"/>
    <n v="302470"/>
    <s v="TRABAJADOR INDEPENDIENTE"/>
    <n v="31"/>
  </r>
  <r>
    <n v="1088"/>
    <s v="HOMBRE"/>
    <n v="300000"/>
    <s v="ASALARIADO"/>
    <s v="SECTOR PRIVADO"/>
    <s v="SI"/>
    <s v="NO"/>
    <x v="0"/>
    <n v="58"/>
    <s v="No"/>
    <s v="No"/>
    <n v="300000"/>
    <s v="ASALARIADO"/>
    <n v="58"/>
  </r>
  <r>
    <n v="1089"/>
    <s v="HOMBRE"/>
    <n v="359543"/>
    <s v="ASALARIADO"/>
    <s v="SECTOR PRIVADO"/>
    <s v="SI"/>
    <s v="NO"/>
    <x v="0"/>
    <n v="20"/>
    <s v="No"/>
    <s v="No"/>
    <n v="359543"/>
    <s v="ASALARIADO"/>
    <n v="20"/>
  </r>
  <r>
    <n v="1090"/>
    <s v="MUJER"/>
    <n v="717302"/>
    <s v="ASALARIADO"/>
    <s v="SECTOR PRIVADO"/>
    <s v="SI"/>
    <s v="NO"/>
    <x v="0"/>
    <n v="42"/>
    <s v="No"/>
    <s v="No"/>
    <n v="717302"/>
    <s v="ASALARIADO"/>
    <n v="42"/>
  </r>
  <r>
    <n v="1091"/>
    <s v="HOMBRE"/>
    <n v="301597.40000000002"/>
    <s v="ASALARIADO"/>
    <s v="SECTOR PRIVADO"/>
    <s v="SI"/>
    <s v="SI"/>
    <x v="0"/>
    <n v="46"/>
    <s v="No"/>
    <s v="No"/>
    <n v="301597.40000000002"/>
    <s v="ASALARIADO"/>
    <n v="46"/>
  </r>
  <r>
    <n v="1092"/>
    <s v="MUJER"/>
    <n v="297046"/>
    <s v="ASEGURADO VOLUNTARIO"/>
    <s v="SECTOR PRIVADO"/>
    <s v="SI"/>
    <s v="NO"/>
    <x v="0"/>
    <n v="34"/>
    <s v="No"/>
    <s v="No"/>
    <n v="297046"/>
    <s v="ASEGURADO VOLUNTARIO"/>
    <n v="34"/>
  </r>
  <r>
    <n v="1093"/>
    <s v="HOMBRE"/>
    <n v="700000"/>
    <s v="ASALARIADO"/>
    <s v="SECTOR PRIVADO"/>
    <s v="SI"/>
    <s v="NO"/>
    <x v="0"/>
    <n v="22"/>
    <s v="No"/>
    <s v="No"/>
    <n v="700000"/>
    <s v="ASALARIADO"/>
    <n v="22"/>
  </r>
  <r>
    <n v="1094"/>
    <s v="MUJER"/>
    <n v="384000"/>
    <s v="ASALARIADO"/>
    <s v="SECTOR PRIVADO"/>
    <s v="SI"/>
    <s v="NO"/>
    <x v="0"/>
    <n v="48"/>
    <s v="No"/>
    <s v="No"/>
    <n v="384000"/>
    <s v="ASALARIADO"/>
    <n v="48"/>
  </r>
  <r>
    <n v="1095"/>
    <s v="HOMBRE"/>
    <n v="783349.9"/>
    <s v="ASALARIADO"/>
    <s v="SECTOR PUBLICO"/>
    <s v="SI"/>
    <s v="NO"/>
    <x v="0"/>
    <n v="45"/>
    <s v="No"/>
    <s v="No"/>
    <n v="783349.9"/>
    <s v="ASALARIADO"/>
    <n v="45"/>
  </r>
  <r>
    <n v="1096"/>
    <s v="HOMBRE"/>
    <n v="1615550.07"/>
    <s v="ASALARIADO"/>
    <s v="SECTOR PRIVADO"/>
    <s v="SI"/>
    <s v="NO"/>
    <x v="1"/>
    <n v="37"/>
    <s v="No"/>
    <s v="No"/>
    <n v="1615550.07"/>
    <s v="ASALARIADO"/>
    <n v="37"/>
  </r>
  <r>
    <n v="1097"/>
    <s v="MUJER"/>
    <n v="247663"/>
    <s v="ASALARIADO"/>
    <s v="SECTOR PRIVADO"/>
    <s v="SI"/>
    <s v="NO"/>
    <x v="0"/>
    <n v="19"/>
    <s v="No"/>
    <s v="No"/>
    <n v="247663"/>
    <s v="ASALARIADO"/>
    <n v="19"/>
  </r>
  <r>
    <n v="1098"/>
    <s v="MUJER"/>
    <n v="1267616.3899999999"/>
    <s v="ASALARIADO"/>
    <s v="SECTOR PRIVADO"/>
    <s v="SI"/>
    <s v="NO"/>
    <x v="0"/>
    <n v="35"/>
    <s v="No"/>
    <s v="No"/>
    <n v="1267616.3899999999"/>
    <s v="ASALARIADO"/>
    <n v="35"/>
  </r>
  <r>
    <n v="1099"/>
    <s v="HOMBRE"/>
    <n v="377999"/>
    <s v="TRABAJADOR INDEPENDIENTE"/>
    <s v="SECTOR PRIVADO"/>
    <s v="SI"/>
    <s v="NO"/>
    <x v="1"/>
    <n v="37"/>
    <s v="No"/>
    <s v="No"/>
    <n v="377999"/>
    <s v="TRABAJADOR INDEPENDIENTE"/>
    <n v="37"/>
  </r>
  <r>
    <n v="1100"/>
    <s v="MUJER"/>
    <n v="297044"/>
    <s v="ASEGURADO VOLUNTARIO"/>
    <s v="SECTOR PRIVADO"/>
    <s v="SI"/>
    <s v="NO"/>
    <x v="0"/>
    <n v="53"/>
    <s v="No"/>
    <s v="No"/>
    <n v="297044"/>
    <s v="ASEGURADO VOLUNTARIO"/>
    <n v="53"/>
  </r>
  <r>
    <n v="1101"/>
    <s v="HOMBRE"/>
    <n v="278030"/>
    <s v="CONVENIOS ESPECIALES DE TRABAJADORES INDEPENDIENTES"/>
    <s v="SECTOR PRIVADO"/>
    <s v="SI"/>
    <s v="NO"/>
    <x v="0"/>
    <n v="24"/>
    <s v="No"/>
    <s v="No"/>
    <n v="278030"/>
    <s v="CONVENIOS ESPECIALES DE TRABAJADORES INDEPENDIENTES"/>
    <n v="24"/>
  </r>
  <r>
    <n v="1102"/>
    <s v="HOMBRE"/>
    <n v="297045"/>
    <s v="TRABAJADOR INDEPENDIENTE"/>
    <s v="SECTOR PRIVADO"/>
    <s v="SI"/>
    <s v="NO"/>
    <x v="1"/>
    <n v="33"/>
    <s v="No"/>
    <s v="No"/>
    <n v="297045"/>
    <s v="TRABAJADOR INDEPENDIENTE"/>
    <n v="33"/>
  </r>
  <r>
    <n v="1103"/>
    <s v="HOMBRE"/>
    <n v="239460"/>
    <s v="ASALARIADO"/>
    <s v="SECTOR PRIVADO"/>
    <s v="SI"/>
    <s v="NO"/>
    <x v="0"/>
    <n v="26"/>
    <s v="No"/>
    <s v="No"/>
    <n v="239460"/>
    <s v="ASALARIADO"/>
    <n v="26"/>
  </r>
  <r>
    <n v="1104"/>
    <s v="HOMBRE"/>
    <n v="331181"/>
    <s v="TRABAJADOR INDEPENDIENTE"/>
    <s v="SECTOR PRIVADO"/>
    <s v="SI"/>
    <s v="SI"/>
    <x v="1"/>
    <n v="30"/>
    <s v="No"/>
    <s v="No"/>
    <n v="331181"/>
    <s v="TRABAJADOR INDEPENDIENTE"/>
    <n v="30"/>
  </r>
  <r>
    <n v="1105"/>
    <s v="HOMBRE"/>
    <n v="580840.93999999994"/>
    <s v="ASALARIADO"/>
    <s v="SECTOR PRIVADO"/>
    <s v="SI"/>
    <s v="NO"/>
    <x v="0"/>
    <n v="37"/>
    <s v="No"/>
    <s v="No"/>
    <n v="580840.93999999994"/>
    <s v="ASALARIADO"/>
    <n v="37"/>
  </r>
  <r>
    <n v="1106"/>
    <s v="MUJER"/>
    <n v="850000"/>
    <s v="ASALARIADO"/>
    <s v="SECTOR PRIVADO"/>
    <s v="SI"/>
    <s v="NO"/>
    <x v="0"/>
    <n v="38"/>
    <s v="No"/>
    <s v="No"/>
    <n v="850000"/>
    <s v="ASALARIADO"/>
    <n v="38"/>
  </r>
  <r>
    <n v="1107"/>
    <s v="HOMBRE"/>
    <n v="367500"/>
    <s v="ASALARIADO"/>
    <s v="SECTOR PRIVADO"/>
    <s v="SI"/>
    <s v="NO"/>
    <x v="0"/>
    <n v="32"/>
    <s v="No"/>
    <s v="No"/>
    <n v="367500"/>
    <s v="ASALARIADO"/>
    <n v="32"/>
  </r>
  <r>
    <n v="1108"/>
    <s v="HOMBRE"/>
    <n v="594092"/>
    <s v="TRABAJADOR INDEPENDIENTE"/>
    <s v="SECTOR PRIVADO"/>
    <s v="SI"/>
    <s v="NO"/>
    <x v="0"/>
    <n v="62"/>
    <s v="No"/>
    <s v="No"/>
    <n v="594092"/>
    <s v="TRABAJADOR INDEPENDIENTE"/>
    <n v="62"/>
  </r>
  <r>
    <n v="1109"/>
    <s v="MUJER"/>
    <n v="297046"/>
    <s v="TRABAJADOR INDEPENDIENTE"/>
    <s v="SECTOR PRIVADO"/>
    <s v="SI"/>
    <s v="NO"/>
    <x v="0"/>
    <n v="33"/>
    <s v="No"/>
    <s v="No"/>
    <n v="297046"/>
    <s v="TRABAJADOR INDEPENDIENTE"/>
    <n v="33"/>
  </r>
  <r>
    <n v="1110"/>
    <s v="HOMBRE"/>
    <n v="429000"/>
    <s v="ASALARIADO"/>
    <s v="SECTOR PRIVADO"/>
    <s v="SI"/>
    <s v="SI"/>
    <x v="0"/>
    <n v="53"/>
    <s v="No"/>
    <s v="No"/>
    <n v="429000"/>
    <s v="ASALARIADO"/>
    <n v="53"/>
  </r>
  <r>
    <n v="1111"/>
    <s v="HOMBRE"/>
    <n v="460742.68"/>
    <s v="ASALARIADO"/>
    <s v="SECTOR PRIVADO"/>
    <s v="SI"/>
    <s v="NO"/>
    <x v="0"/>
    <n v="34"/>
    <s v="No"/>
    <s v="No"/>
    <n v="460742.68"/>
    <s v="ASALARIADO"/>
    <n v="34"/>
  </r>
  <r>
    <n v="1112"/>
    <s v="MUJER"/>
    <n v="469397.06"/>
    <s v="ASALARIADO"/>
    <s v="SECTOR PRIVADO"/>
    <s v="SI"/>
    <s v="NO"/>
    <x v="0"/>
    <n v="21"/>
    <s v="No"/>
    <s v="No"/>
    <n v="469397.06"/>
    <s v="ASALARIADO"/>
    <n v="21"/>
  </r>
  <r>
    <n v="1113"/>
    <s v="HOMBRE"/>
    <n v="509509"/>
    <s v="TRABAJADOR INDEPENDIENTE"/>
    <s v="SECTOR PRIVADO"/>
    <s v="SI"/>
    <s v="NO"/>
    <x v="1"/>
    <n v="48"/>
    <s v="No"/>
    <s v="No"/>
    <n v="509509"/>
    <s v="TRABAJADOR INDEPENDIENTE"/>
    <n v="48"/>
  </r>
  <r>
    <n v="1114"/>
    <s v="MUJER"/>
    <n v="297046"/>
    <s v="ASEGURADO VOLUNTARIO"/>
    <s v="SECTOR PRIVADO"/>
    <s v="SI"/>
    <s v="NO"/>
    <x v="0"/>
    <n v="43"/>
    <s v="No"/>
    <s v="No"/>
    <n v="297046"/>
    <s v="ASEGURADO VOLUNTARIO"/>
    <n v="43"/>
  </r>
  <r>
    <n v="1115"/>
    <s v="MUJER"/>
    <n v="326036"/>
    <s v="ASALARIADO"/>
    <s v="SECTOR PRIVADO"/>
    <s v="SI"/>
    <s v="NO"/>
    <x v="1"/>
    <n v="54"/>
    <s v="No"/>
    <s v="No"/>
    <n v="326036"/>
    <s v="ASALARIADO"/>
    <n v="54"/>
  </r>
  <r>
    <n v="1116"/>
    <s v="HOMBRE"/>
    <n v="297046"/>
    <s v="TRABAJADOR INDEPENDIENTE"/>
    <s v="SECTOR PRIVADO"/>
    <s v="SI"/>
    <s v="NO"/>
    <x v="0"/>
    <n v="53"/>
    <s v="No"/>
    <s v="No"/>
    <n v="297046"/>
    <s v="TRABAJADOR INDEPENDIENTE"/>
    <n v="53"/>
  </r>
  <r>
    <n v="1117"/>
    <s v="HOMBRE"/>
    <n v="425000"/>
    <s v="ASALARIADO"/>
    <s v="SECTOR PRIVADO"/>
    <s v="SI"/>
    <s v="NO"/>
    <x v="0"/>
    <n v="20"/>
    <s v="No"/>
    <s v="No"/>
    <n v="425000"/>
    <s v="ASALARIADO"/>
    <n v="20"/>
  </r>
  <r>
    <n v="1118"/>
    <s v="HOMBRE"/>
    <n v="1427100.52"/>
    <s v="ASALARIADO"/>
    <s v="SECTOR PUBLICO"/>
    <s v="SI"/>
    <s v="NO"/>
    <x v="0"/>
    <n v="44"/>
    <s v="No"/>
    <s v="No"/>
    <n v="1427100.52"/>
    <s v="ASALARIADO"/>
    <n v="44"/>
  </r>
  <r>
    <n v="1119"/>
    <s v="HOMBRE"/>
    <n v="321287"/>
    <s v="ASEGURADO VOLUNTARIO"/>
    <s v="SECTOR PRIVADO"/>
    <s v="SI"/>
    <s v="NO"/>
    <x v="0"/>
    <n v="54"/>
    <s v="No"/>
    <s v="No"/>
    <n v="321287"/>
    <s v="ASEGURADO VOLUNTARIO"/>
    <n v="54"/>
  </r>
  <r>
    <n v="1120"/>
    <s v="HOMBRE"/>
    <n v="610142"/>
    <s v="TRABAJADOR INDEPENDIENTE"/>
    <s v="SECTOR PRIVADO"/>
    <s v="SI"/>
    <s v="NO"/>
    <x v="0"/>
    <n v="61"/>
    <s v="No"/>
    <s v="No"/>
    <n v="610142"/>
    <s v="TRABAJADOR INDEPENDIENTE"/>
    <n v="61"/>
  </r>
  <r>
    <n v="1121"/>
    <s v="HOMBRE"/>
    <n v="1602501"/>
    <s v="PENSIONADOS EN SU PROPIO SISTEMA"/>
    <s v="SECTOR PUBLICO"/>
    <s v="SI"/>
    <s v="NO"/>
    <x v="0"/>
    <n v="60"/>
    <s v="No"/>
    <s v="No"/>
    <n v="1602501"/>
    <s v="PENSIONADOS EN SU PROPIO SISTEMA"/>
    <n v="60"/>
  </r>
  <r>
    <n v="1122"/>
    <s v="HOMBRE"/>
    <n v="440086.31"/>
    <s v="ASALARIADO"/>
    <s v="SECTOR PRIVADO"/>
    <s v="SI"/>
    <s v="NO"/>
    <x v="0"/>
    <n v="53"/>
    <s v="No"/>
    <s v="No"/>
    <n v="440086.31"/>
    <s v="ASALARIADO"/>
    <n v="53"/>
  </r>
  <r>
    <n v="1123"/>
    <s v="HOMBRE"/>
    <n v="812849"/>
    <s v="ASEGURADO VOLUNTARIO"/>
    <s v="SECTOR PRIVADO"/>
    <s v="SI"/>
    <s v="SI"/>
    <x v="0"/>
    <n v="74"/>
    <s v="No"/>
    <s v="No"/>
    <n v="812849"/>
    <s v="ASEGURADO VOLUNTARIO"/>
    <n v="74"/>
  </r>
  <r>
    <n v="1124"/>
    <s v="HOMBRE"/>
    <n v="449060"/>
    <s v="ASALARIADO"/>
    <s v="SECTOR PUBLICO"/>
    <s v="SI"/>
    <s v="NO"/>
    <x v="1"/>
    <n v="58"/>
    <s v="No"/>
    <s v="No"/>
    <n v="449060"/>
    <s v="ASALARIADO"/>
    <n v="58"/>
  </r>
  <r>
    <n v="1125"/>
    <s v="HOMBRE"/>
    <n v="326753"/>
    <s v="ASEGURADO VOLUNTARIO"/>
    <s v="SECTOR PRIVADO"/>
    <s v="SI"/>
    <s v="NO"/>
    <x v="0"/>
    <n v="42"/>
    <s v="No"/>
    <s v="No"/>
    <n v="326753"/>
    <s v="ASEGURADO VOLUNTARIO"/>
    <n v="42"/>
  </r>
  <r>
    <n v="1126"/>
    <s v="HOMBRE"/>
    <n v="364062.51"/>
    <s v="ASALARIADO"/>
    <s v="SECTOR PRIVADO"/>
    <s v="SI"/>
    <s v="NO"/>
    <x v="0"/>
    <n v="27"/>
    <s v="No"/>
    <s v="No"/>
    <n v="364062.51"/>
    <s v="ASALARIADO"/>
    <n v="27"/>
  </r>
  <r>
    <n v="1127"/>
    <s v="HOMBRE"/>
    <n v="278030.99"/>
    <s v="CONVENIOS ESPECIALES DE TRABAJADORES INDEPENDIENTES"/>
    <s v="SECTOR PRIVADO"/>
    <s v="SI"/>
    <s v="NO"/>
    <x v="0"/>
    <n v="31"/>
    <s v="No"/>
    <s v="No"/>
    <n v="278030.99"/>
    <s v="CONVENIOS ESPECIALES DE TRABAJADORES INDEPENDIENTES"/>
    <n v="31"/>
  </r>
  <r>
    <n v="1128"/>
    <s v="HOMBRE"/>
    <n v="876640.38"/>
    <s v="ASALARIADO"/>
    <s v="SECTOR PRIVADO"/>
    <s v="SI"/>
    <s v="NO"/>
    <x v="0"/>
    <n v="49"/>
    <s v="No"/>
    <s v="No"/>
    <n v="876640.38"/>
    <s v="ASALARIADO"/>
    <n v="49"/>
  </r>
  <r>
    <n v="1129"/>
    <s v="HOMBRE"/>
    <n v="288203"/>
    <s v="ASALARIADO"/>
    <s v="SECTOR PUBLICO"/>
    <s v="SI"/>
    <s v="NO"/>
    <x v="1"/>
    <n v="26"/>
    <s v="No"/>
    <s v="No"/>
    <n v="288203"/>
    <s v="ASALARIADO"/>
    <n v="26"/>
  </r>
  <r>
    <n v="1130"/>
    <s v="HOMBRE"/>
    <n v="51450.83"/>
    <s v="ASALARIADO"/>
    <s v="SECTOR PRIVADO"/>
    <s v="SI"/>
    <s v="SI"/>
    <x v="0"/>
    <n v="50"/>
    <s v="No"/>
    <s v="No"/>
    <n v="51450.83"/>
    <s v="ASALARIADO"/>
    <n v="50"/>
  </r>
  <r>
    <n v="1131"/>
    <s v="HOMBRE"/>
    <n v="538446.65"/>
    <s v="ASALARIADO"/>
    <s v="SECTOR PRIVADO"/>
    <s v="SI"/>
    <s v="NO"/>
    <x v="0"/>
    <n v="28"/>
    <s v="No"/>
    <s v="No"/>
    <n v="538446.65"/>
    <s v="ASALARIADO"/>
    <n v="28"/>
  </r>
  <r>
    <n v="1132"/>
    <s v="MUJER"/>
    <n v="198257.15"/>
    <s v="PENSIONADOS EN SU PROPIO SISTEMA"/>
    <s v="SECTOR PUBLICO"/>
    <s v="SI"/>
    <s v="NO"/>
    <x v="0"/>
    <n v="97"/>
    <s v="No"/>
    <s v="No"/>
    <n v="198257.15"/>
    <s v="PENSIONADOS EN SU PROPIO SISTEMA"/>
    <n v="97"/>
  </r>
  <r>
    <n v="1133"/>
    <s v="HOMBRE"/>
    <n v="278030"/>
    <s v="CONVENIOS ESPECIALES DE TRABAJADORES INDEPENDIENTES"/>
    <s v="SECTOR PRIVADO"/>
    <s v="SI"/>
    <s v="SI"/>
    <x v="0"/>
    <n v="39"/>
    <s v="No"/>
    <s v="No"/>
    <n v="278030"/>
    <s v="CONVENIOS ESPECIALES DE TRABAJADORES INDEPENDIENTES"/>
    <n v="39"/>
  </r>
  <r>
    <n v="1134"/>
    <s v="HOMBRE"/>
    <n v="636889"/>
    <s v="TRABAJADOR INDEPENDIENTE"/>
    <s v="SECTOR PRIVADO"/>
    <s v="SI"/>
    <s v="NO"/>
    <x v="1"/>
    <n v="49"/>
    <s v="No"/>
    <s v="No"/>
    <n v="636889"/>
    <s v="TRABAJADOR INDEPENDIENTE"/>
    <n v="49"/>
  </r>
  <r>
    <n v="1135"/>
    <s v="HOMBRE"/>
    <n v="600000"/>
    <s v="ASALARIADO"/>
    <s v="SECTOR PRIVADO"/>
    <s v="SI"/>
    <s v="SI"/>
    <x v="1"/>
    <n v="58"/>
    <s v="No"/>
    <s v="No"/>
    <n v="600000"/>
    <s v="ASALARIADO"/>
    <n v="58"/>
  </r>
  <r>
    <n v="1136"/>
    <s v="MUJER"/>
    <n v="297139"/>
    <s v="ASEGURADO VOLUNTARIO"/>
    <s v="SECTOR PRIVADO"/>
    <s v="NO"/>
    <s v="NO"/>
    <x v="1"/>
    <n v="41"/>
    <s v="No"/>
    <s v="No"/>
    <n v="297139"/>
    <s v="ASEGURADO VOLUNTARIO"/>
    <n v="41"/>
  </r>
  <r>
    <n v="1137"/>
    <s v="MUJER"/>
    <n v="277000"/>
    <s v="ASALARIADO"/>
    <s v="SECTOR PRIVADO"/>
    <s v="SI"/>
    <s v="NO"/>
    <x v="0"/>
    <n v="46"/>
    <s v="No"/>
    <s v="No"/>
    <n v="277000"/>
    <s v="ASALARIADO"/>
    <n v="46"/>
  </r>
  <r>
    <n v="1138"/>
    <s v="HOMBRE"/>
    <n v="635014"/>
    <s v="TRABAJADOR INDEPENDIENTE"/>
    <s v="SECTOR PRIVADO"/>
    <s v="SI"/>
    <s v="NO"/>
    <x v="0"/>
    <n v="51"/>
    <s v="No"/>
    <s v="No"/>
    <n v="635014"/>
    <s v="TRABAJADOR INDEPENDIENTE"/>
    <n v="51"/>
  </r>
  <r>
    <n v="1139"/>
    <s v="HOMBRE"/>
    <n v="79912"/>
    <s v="ASALARIADO"/>
    <s v="SECTOR PRIVADO"/>
    <s v="SI"/>
    <s v="NO"/>
    <x v="0"/>
    <n v="19"/>
    <s v="No"/>
    <s v="No"/>
    <n v="79912"/>
    <s v="ASALARIADO"/>
    <n v="19"/>
  </r>
  <r>
    <n v="1140"/>
    <s v="HOMBRE"/>
    <n v="393512.27"/>
    <s v="ASALARIADO"/>
    <s v="SECTOR PRIVADO"/>
    <s v="SI"/>
    <s v="NO"/>
    <x v="0"/>
    <n v="44"/>
    <s v="No"/>
    <s v="No"/>
    <n v="393512.27"/>
    <s v="ASALARIADO"/>
    <n v="44"/>
  </r>
  <r>
    <n v="1141"/>
    <s v="MUJER"/>
    <n v="297046"/>
    <s v="ASEGURADO VOLUNTARIO"/>
    <s v="SECTOR PRIVADO"/>
    <s v="SI"/>
    <s v="NO"/>
    <x v="1"/>
    <n v="21"/>
    <s v="No"/>
    <s v="No"/>
    <n v="297046"/>
    <s v="ASEGURADO VOLUNTARIO"/>
    <n v="21"/>
  </r>
  <r>
    <n v="1142"/>
    <s v="MUJER"/>
    <n v="125736.88"/>
    <s v="ASALARIADO"/>
    <s v="SECTOR PUBLICO"/>
    <s v="SI"/>
    <s v="NO"/>
    <x v="0"/>
    <n v="34"/>
    <s v="No"/>
    <s v="No"/>
    <n v="125736.88"/>
    <s v="ASALARIADO"/>
    <n v="34"/>
  </r>
  <r>
    <n v="1143"/>
    <s v="HOMBRE"/>
    <n v="1279854.5"/>
    <s v="ASALARIADO"/>
    <s v="SECTOR PUBLICO"/>
    <s v="SI"/>
    <s v="NO"/>
    <x v="0"/>
    <n v="39"/>
    <s v="No"/>
    <s v="No"/>
    <n v="1279854.5"/>
    <s v="ASALARIADO"/>
    <n v="39"/>
  </r>
  <r>
    <n v="1144"/>
    <s v="MUJER"/>
    <n v="385000"/>
    <s v="ASALARIADO"/>
    <s v="SECTOR PRIVADO"/>
    <s v="SI"/>
    <s v="NO"/>
    <x v="0"/>
    <n v="25"/>
    <s v="No"/>
    <s v="No"/>
    <n v="385000"/>
    <s v="ASALARIADO"/>
    <n v="25"/>
  </r>
  <r>
    <n v="1145"/>
    <s v="HOMBRE"/>
    <n v="555522"/>
    <s v="ASALARIADO"/>
    <s v="SECTOR PRIVADO"/>
    <s v="SI"/>
    <s v="NO"/>
    <x v="0"/>
    <n v="53"/>
    <s v="No"/>
    <s v="No"/>
    <n v="555522"/>
    <s v="ASALARIADO"/>
    <n v="53"/>
  </r>
  <r>
    <n v="1146"/>
    <s v="HOMBRE"/>
    <n v="1190185.8999999999"/>
    <s v="ASALARIADO"/>
    <s v="SECTOR PUBLICO"/>
    <s v="SI"/>
    <s v="NO"/>
    <x v="0"/>
    <n v="44"/>
    <s v="No"/>
    <s v="No"/>
    <n v="1190185.8999999999"/>
    <s v="ASALARIADO"/>
    <n v="44"/>
  </r>
  <r>
    <n v="1147"/>
    <s v="MUJER"/>
    <n v="550590.5"/>
    <s v="ASALARIADO"/>
    <s v="SECTOR PUBLICO"/>
    <s v="SI"/>
    <s v="NO"/>
    <x v="0"/>
    <n v="26"/>
    <s v="No"/>
    <s v="No"/>
    <n v="550590.5"/>
    <s v="ASALARIADO"/>
    <n v="26"/>
  </r>
  <r>
    <n v="1148"/>
    <s v="HOMBRE"/>
    <n v="297046"/>
    <s v="TRABAJADOR INDEPENDIENTE"/>
    <s v="SECTOR PRIVADO"/>
    <s v="SI"/>
    <s v="NO"/>
    <x v="0"/>
    <n v="50"/>
    <s v="No"/>
    <s v="No"/>
    <n v="297046"/>
    <s v="TRABAJADOR INDEPENDIENTE"/>
    <n v="50"/>
  </r>
  <r>
    <n v="1149"/>
    <s v="MUJER"/>
    <n v="475006"/>
    <s v="ASALARIADO"/>
    <s v="SECTOR PRIVADO"/>
    <s v="SI"/>
    <s v="NO"/>
    <x v="0"/>
    <n v="24"/>
    <s v="No"/>
    <s v="No"/>
    <n v="475006"/>
    <s v="ASALARIADO"/>
    <n v="24"/>
  </r>
  <r>
    <n v="1150"/>
    <s v="MUJER"/>
    <n v="356649"/>
    <s v="TRABAJADOR INDEPENDIENTE"/>
    <s v="SECTOR PRIVADO"/>
    <s v="SI"/>
    <s v="NO"/>
    <x v="1"/>
    <n v="48"/>
    <s v="No"/>
    <s v="No"/>
    <n v="356649"/>
    <s v="TRABAJADOR INDEPENDIENTE"/>
    <n v="48"/>
  </r>
  <r>
    <n v="1151"/>
    <s v="HOMBRE"/>
    <n v="278030"/>
    <s v="CONVENIOS ESPECIALES DE TRABAJADORES INDEPENDIENTES"/>
    <s v="SECTOR PRIVADO"/>
    <s v="SI"/>
    <s v="NO"/>
    <x v="0"/>
    <n v="38"/>
    <s v="No"/>
    <s v="No"/>
    <n v="278030"/>
    <s v="CONVENIOS ESPECIALES DE TRABAJADORES INDEPENDIENTES"/>
    <n v="38"/>
  </r>
  <r>
    <n v="1152"/>
    <s v="MUJER"/>
    <n v="290000"/>
    <s v="ASALARIADO"/>
    <s v="SECTOR PRIVADO"/>
    <s v="SI"/>
    <s v="NO"/>
    <x v="0"/>
    <n v="57"/>
    <s v="No"/>
    <s v="No"/>
    <n v="290000"/>
    <s v="ASALARIADO"/>
    <n v="57"/>
  </r>
  <r>
    <n v="1153"/>
    <s v="MUJER"/>
    <n v="1122731"/>
    <s v="PENSIONADOS EN SU PROPIO SISTEMA"/>
    <s v="SECTOR PUBLICO"/>
    <s v="SI"/>
    <s v="NO"/>
    <x v="0"/>
    <n v="63"/>
    <s v="No"/>
    <s v="No"/>
    <n v="1122731"/>
    <s v="PENSIONADOS EN SU PROPIO SISTEMA"/>
    <n v="63"/>
  </r>
  <r>
    <n v="1154"/>
    <s v="MUJER"/>
    <n v="1551166.5"/>
    <s v="ASALARIADO"/>
    <s v="SECTOR PUBLICO"/>
    <s v="SI"/>
    <s v="NO"/>
    <x v="0"/>
    <n v="31"/>
    <s v="No"/>
    <s v="No"/>
    <n v="1551166.5"/>
    <s v="ASALARIADO"/>
    <n v="31"/>
  </r>
  <r>
    <n v="1155"/>
    <s v="MUJER"/>
    <n v="479260"/>
    <s v="ASALARIADO"/>
    <s v="SECTOR PRIVADO"/>
    <s v="SI"/>
    <s v="NO"/>
    <x v="0"/>
    <n v="28"/>
    <s v="No"/>
    <s v="No"/>
    <n v="479260"/>
    <s v="ASALARIADO"/>
    <n v="28"/>
  </r>
  <r>
    <n v="1156"/>
    <s v="MUJER"/>
    <n v="1235915"/>
    <s v="PENSIONADOS EN SU PROPIO SISTEMA"/>
    <s v="SECTOR PUBLICO"/>
    <s v="SI"/>
    <s v="NO"/>
    <x v="0"/>
    <n v="64"/>
    <s v="No"/>
    <s v="No"/>
    <n v="1235915"/>
    <s v="PENSIONADOS EN SU PROPIO SISTEMA"/>
    <n v="64"/>
  </r>
  <r>
    <n v="1157"/>
    <s v="HOMBRE"/>
    <n v="454230.29"/>
    <s v="ASALARIADO"/>
    <s v="SECTOR PUBLICO"/>
    <s v="SI"/>
    <s v="NO"/>
    <x v="0"/>
    <n v="42"/>
    <s v="No"/>
    <s v="No"/>
    <n v="454230.29"/>
    <s v="ASALARIADO"/>
    <n v="42"/>
  </r>
  <r>
    <n v="1158"/>
    <s v="HOMBRE"/>
    <n v="767326.7"/>
    <s v="ASALARIADO"/>
    <s v="SECTOR PUBLICO"/>
    <s v="SI"/>
    <s v="NO"/>
    <x v="0"/>
    <n v="37"/>
    <s v="No"/>
    <s v="No"/>
    <n v="767326.7"/>
    <s v="ASALARIADO"/>
    <n v="37"/>
  </r>
  <r>
    <n v="1159"/>
    <s v="HOMBRE"/>
    <n v="322474"/>
    <s v="TRABAJADOR INDEPENDIENTE"/>
    <s v="SECTOR PRIVADO"/>
    <s v="SI"/>
    <s v="NO"/>
    <x v="1"/>
    <n v="28"/>
    <s v="No"/>
    <s v="No"/>
    <n v="322474"/>
    <s v="TRABAJADOR INDEPENDIENTE"/>
    <n v="28"/>
  </r>
  <r>
    <n v="1160"/>
    <s v="MUJER"/>
    <n v="400000"/>
    <s v="ASALARIADO"/>
    <s v="SECTOR PRIVADO"/>
    <s v="SI"/>
    <s v="NO"/>
    <x v="1"/>
    <n v="37"/>
    <s v="No"/>
    <s v="No"/>
    <n v="400000"/>
    <s v="ASALARIADO"/>
    <n v="37"/>
  </r>
  <r>
    <n v="1161"/>
    <s v="HOMBRE"/>
    <n v="445799.84"/>
    <s v="ASALARIADO"/>
    <s v="SECTOR PRIVADO"/>
    <s v="SI"/>
    <s v="SI"/>
    <x v="0"/>
    <n v="34"/>
    <s v="No"/>
    <s v="No"/>
    <n v="445799.84"/>
    <s v="ASALARIADO"/>
    <n v="34"/>
  </r>
  <r>
    <n v="1162"/>
    <s v="HOMBRE"/>
    <n v="297046"/>
    <s v="ASEGURADO VOLUNTARIO"/>
    <s v="SECTOR PRIVADO"/>
    <s v="SI"/>
    <s v="NO"/>
    <x v="0"/>
    <n v="48"/>
    <s v="No"/>
    <s v="No"/>
    <n v="297046"/>
    <s v="ASEGURADO VOLUNTARIO"/>
    <n v="48"/>
  </r>
  <r>
    <n v="1163"/>
    <s v="MUJER"/>
    <n v="627720.31000000006"/>
    <s v="ASALARIADO"/>
    <s v="SECTOR PRIVADO"/>
    <s v="SI"/>
    <s v="NO"/>
    <x v="0"/>
    <n v="20"/>
    <s v="No"/>
    <s v="No"/>
    <n v="627720.31000000006"/>
    <s v="ASALARIADO"/>
    <n v="20"/>
  </r>
  <r>
    <n v="1164"/>
    <s v="HOMBRE"/>
    <n v="540000"/>
    <s v="ASALARIADO"/>
    <s v="SECTOR PRIVADO"/>
    <s v="SI"/>
    <s v="NO"/>
    <x v="0"/>
    <n v="28"/>
    <s v="No"/>
    <s v="No"/>
    <n v="540000"/>
    <s v="ASALARIADO"/>
    <n v="28"/>
  </r>
  <r>
    <n v="1165"/>
    <s v="MUJER"/>
    <n v="475832.5"/>
    <s v="ASALARIADO"/>
    <s v="SECTOR PRIVADO"/>
    <s v="SI"/>
    <s v="NO"/>
    <x v="0"/>
    <n v="26"/>
    <s v="No"/>
    <s v="No"/>
    <n v="475832.5"/>
    <s v="ASALARIADO"/>
    <n v="26"/>
  </r>
  <r>
    <n v="1166"/>
    <s v="HOMBRE"/>
    <n v="324516.38"/>
    <s v="ASALARIADO"/>
    <s v="SECTOR PUBLICO"/>
    <s v="SI"/>
    <s v="NO"/>
    <x v="0"/>
    <n v="54"/>
    <s v="No"/>
    <s v="No"/>
    <n v="324516.38"/>
    <s v="ASALARIADO"/>
    <n v="54"/>
  </r>
  <r>
    <n v="1167"/>
    <s v="MUJER"/>
    <n v="3300500"/>
    <s v="ASALARIADO"/>
    <s v="SECTOR PRIVADO"/>
    <s v="SI"/>
    <s v="NO"/>
    <x v="0"/>
    <n v="48"/>
    <s v="Atípico"/>
    <s v="No"/>
    <n v="3300500"/>
    <s v="ASALARIADO"/>
    <n v="48"/>
  </r>
  <r>
    <n v="1168"/>
    <s v="HOMBRE"/>
    <n v="387626"/>
    <s v="TRABAJADOR INDEPENDIENTE"/>
    <s v="SECTOR PRIVADO"/>
    <s v="SI"/>
    <s v="NO"/>
    <x v="1"/>
    <n v="32"/>
    <s v="No"/>
    <s v="No"/>
    <n v="387626"/>
    <s v="TRABAJADOR INDEPENDIENTE"/>
    <n v="32"/>
  </r>
  <r>
    <n v="1169"/>
    <s v="HOMBRE"/>
    <n v="802029"/>
    <s v="TRABAJADOR INDEPENDIENTE"/>
    <s v="SECTOR PRIVADO"/>
    <s v="SI"/>
    <s v="NO"/>
    <x v="0"/>
    <n v="60"/>
    <s v="No"/>
    <s v="No"/>
    <n v="802029"/>
    <s v="TRABAJADOR INDEPENDIENTE"/>
    <n v="60"/>
  </r>
  <r>
    <n v="1170"/>
    <s v="HOMBRE"/>
    <n v="331171"/>
    <s v="ASALARIADO"/>
    <s v="SECTOR PRIVADO"/>
    <s v="SI"/>
    <s v="NO"/>
    <x v="0"/>
    <n v="47"/>
    <s v="No"/>
    <s v="No"/>
    <n v="331171"/>
    <s v="ASALARIADO"/>
    <n v="47"/>
  </r>
  <r>
    <n v="1171"/>
    <s v="HOMBRE"/>
    <n v="3652052.72"/>
    <s v="PENSIONADOS EN SU PROPIO SISTEMA"/>
    <s v="SECTOR PUBLICO"/>
    <s v="SI"/>
    <s v="NO"/>
    <x v="0"/>
    <n v="67"/>
    <s v="Atípico"/>
    <s v="No"/>
    <n v="3652052.72"/>
    <s v="PENSIONADOS EN SU PROPIO SISTEMA"/>
    <n v="67"/>
  </r>
  <r>
    <n v="1172"/>
    <s v="HOMBRE"/>
    <n v="2036980.28"/>
    <s v="ASALARIADO"/>
    <s v="SECTOR PRIVADO"/>
    <s v="SI"/>
    <s v="NO"/>
    <x v="0"/>
    <n v="36"/>
    <s v="No"/>
    <s v="No"/>
    <n v="2036980.28"/>
    <s v="ASALARIADO"/>
    <n v="36"/>
  </r>
  <r>
    <n v="1173"/>
    <s v="HOMBRE"/>
    <n v="279463.71999999997"/>
    <s v="PENSIONADOS EN SU PROPIO SISTEMA"/>
    <s v="SECTOR PUBLICO"/>
    <s v="SI"/>
    <s v="NO"/>
    <x v="0"/>
    <n v="72"/>
    <s v="No"/>
    <s v="No"/>
    <n v="279463.71999999997"/>
    <s v="PENSIONADOS EN SU PROPIO SISTEMA"/>
    <n v="72"/>
  </r>
  <r>
    <n v="1174"/>
    <s v="HOMBRE"/>
    <n v="170013.99"/>
    <s v="ASALARIADO"/>
    <s v="SECTOR PRIVADO"/>
    <s v="SI"/>
    <s v="NO"/>
    <x v="0"/>
    <n v="40"/>
    <s v="No"/>
    <s v="No"/>
    <n v="170013.99"/>
    <s v="ASALARIADO"/>
    <n v="40"/>
  </r>
  <r>
    <n v="1175"/>
    <s v="MUJER"/>
    <n v="307580"/>
    <s v="ASALARIADO"/>
    <s v="SECTOR PRIVADO"/>
    <s v="SI"/>
    <s v="NO"/>
    <x v="0"/>
    <n v="19"/>
    <s v="No"/>
    <s v="No"/>
    <n v="307580"/>
    <s v="ASALARIADO"/>
    <n v="19"/>
  </r>
  <r>
    <n v="1176"/>
    <s v="HOMBRE"/>
    <n v="729689.4"/>
    <s v="ASALARIADO"/>
    <s v="SECTOR PRIVADO"/>
    <s v="SI"/>
    <s v="SI"/>
    <x v="0"/>
    <n v="38"/>
    <s v="No"/>
    <s v="No"/>
    <n v="729689.4"/>
    <s v="ASALARIADO"/>
    <n v="38"/>
  </r>
  <r>
    <n v="1177"/>
    <s v="MUJER"/>
    <n v="287862.75"/>
    <s v="ASALARIADO"/>
    <s v="SECTOR PUBLICO"/>
    <s v="SI"/>
    <s v="NO"/>
    <x v="0"/>
    <n v="56"/>
    <s v="No"/>
    <s v="No"/>
    <n v="287862.75"/>
    <s v="ASALARIADO"/>
    <n v="56"/>
  </r>
  <r>
    <n v="1178"/>
    <s v="HOMBRE"/>
    <n v="420583.35"/>
    <s v="ASALARIADO"/>
    <s v="SECTOR PRIVADO"/>
    <s v="SI"/>
    <s v="NO"/>
    <x v="0"/>
    <n v="42"/>
    <s v="No"/>
    <s v="No"/>
    <n v="420583.35"/>
    <s v="ASALARIADO"/>
    <n v="42"/>
  </r>
  <r>
    <n v="1179"/>
    <s v="MUJER"/>
    <n v="716640"/>
    <s v="ASALARIADO"/>
    <s v="SECTOR PRIVADO"/>
    <s v="SI"/>
    <s v="NO"/>
    <x v="0"/>
    <n v="31"/>
    <s v="No"/>
    <s v="No"/>
    <n v="716640"/>
    <s v="ASALARIADO"/>
    <n v="31"/>
  </r>
  <r>
    <n v="1180"/>
    <s v="HOMBRE"/>
    <n v="330000"/>
    <s v="ASALARIADO"/>
    <s v="SECTOR PRIVADO"/>
    <s v="SI"/>
    <s v="SI"/>
    <x v="1"/>
    <n v="56"/>
    <s v="No"/>
    <s v="No"/>
    <n v="330000"/>
    <s v="ASALARIADO"/>
    <n v="56"/>
  </r>
  <r>
    <n v="1181"/>
    <s v="HOMBRE"/>
    <n v="389716.32"/>
    <s v="ASALARIADO"/>
    <s v="SECTOR PRIVADO"/>
    <s v="SI"/>
    <s v="NO"/>
    <x v="0"/>
    <n v="50"/>
    <s v="No"/>
    <s v="No"/>
    <n v="389716.32"/>
    <s v="ASALARIADO"/>
    <n v="50"/>
  </r>
  <r>
    <n v="1182"/>
    <s v="MUJER"/>
    <n v="297046"/>
    <s v="ASEGURADO VOLUNTARIO"/>
    <s v="SECTOR PRIVADO"/>
    <s v="SI"/>
    <s v="NO"/>
    <x v="0"/>
    <n v="42"/>
    <s v="No"/>
    <s v="No"/>
    <n v="297046"/>
    <s v="ASEGURADO VOLUNTARIO"/>
    <n v="42"/>
  </r>
  <r>
    <n v="1183"/>
    <s v="MUJER"/>
    <n v="299647"/>
    <s v="ASEGURADO VOLUNTARIO"/>
    <s v="SECTOR PRIVADO"/>
    <s v="SI"/>
    <s v="NO"/>
    <x v="0"/>
    <n v="83"/>
    <s v="No"/>
    <s v="No"/>
    <n v="299647"/>
    <s v="ASEGURADO VOLUNTARIO"/>
    <n v="83"/>
  </r>
  <r>
    <n v="1184"/>
    <s v="MUJER"/>
    <n v="530654.96"/>
    <s v="ASALARIADO"/>
    <s v="SECTOR PRIVADO"/>
    <s v="SI"/>
    <s v="NO"/>
    <x v="0"/>
    <n v="26"/>
    <s v="No"/>
    <s v="No"/>
    <n v="530654.96"/>
    <s v="ASALARIADO"/>
    <n v="26"/>
  </r>
  <r>
    <n v="1185"/>
    <s v="MUJER"/>
    <n v="580000"/>
    <s v="ASALARIADO"/>
    <s v="SECTOR PRIVADO"/>
    <s v="SI"/>
    <s v="NO"/>
    <x v="0"/>
    <n v="29"/>
    <s v="No"/>
    <s v="No"/>
    <n v="580000"/>
    <s v="ASALARIADO"/>
    <n v="29"/>
  </r>
  <r>
    <n v="1186"/>
    <s v="MUJER"/>
    <n v="590156.81999999995"/>
    <s v="ASALARIADO"/>
    <s v="SECTOR PRIVADO"/>
    <s v="SI"/>
    <s v="NO"/>
    <x v="0"/>
    <n v="27"/>
    <s v="No"/>
    <s v="No"/>
    <n v="590156.81999999995"/>
    <s v="ASALARIADO"/>
    <n v="27"/>
  </r>
  <r>
    <n v="1187"/>
    <s v="MUJER"/>
    <n v="1136716.6599999999"/>
    <s v="ASALARIADO"/>
    <s v="SECTOR PRIVADO"/>
    <s v="SI"/>
    <s v="NO"/>
    <x v="0"/>
    <n v="27"/>
    <s v="No"/>
    <s v="No"/>
    <n v="1136716.6599999999"/>
    <s v="ASALARIADO"/>
    <n v="27"/>
  </r>
  <r>
    <n v="1188"/>
    <s v="HOMBRE"/>
    <n v="458557"/>
    <s v="TRABAJADOR INDEPENDIENTE"/>
    <s v="SECTOR PRIVADO"/>
    <s v="SI"/>
    <s v="NO"/>
    <x v="0"/>
    <n v="42"/>
    <s v="No"/>
    <s v="No"/>
    <n v="458557"/>
    <s v="TRABAJADOR INDEPENDIENTE"/>
    <n v="42"/>
  </r>
  <r>
    <n v="1189"/>
    <s v="HOMBRE"/>
    <n v="1273490.6299999999"/>
    <s v="ASALARIADO"/>
    <s v="SECTOR PRIVADO"/>
    <s v="SI"/>
    <s v="NO"/>
    <x v="0"/>
    <n v="27"/>
    <s v="No"/>
    <s v="No"/>
    <n v="1273490.6299999999"/>
    <s v="ASALARIADO"/>
    <n v="27"/>
  </r>
  <r>
    <n v="1190"/>
    <s v="HOMBRE"/>
    <n v="403983"/>
    <s v="TRABAJADOR INDEPENDIENTE"/>
    <s v="SECTOR PRIVADO"/>
    <s v="SI"/>
    <s v="NO"/>
    <x v="1"/>
    <n v="43"/>
    <s v="No"/>
    <s v="No"/>
    <n v="403983"/>
    <s v="TRABAJADOR INDEPENDIENTE"/>
    <n v="43"/>
  </r>
  <r>
    <n v="1191"/>
    <s v="HOMBRE"/>
    <n v="1646695"/>
    <s v="ASALARIADO"/>
    <s v="SECTOR PUBLICO"/>
    <s v="SI"/>
    <s v="NO"/>
    <x v="1"/>
    <n v="54"/>
    <s v="No"/>
    <s v="No"/>
    <n v="1646695"/>
    <s v="ASALARIADO"/>
    <n v="54"/>
  </r>
  <r>
    <n v="1192"/>
    <s v="MUJER"/>
    <n v="634764"/>
    <s v="PENSIONADOS EN SU PROPIO SISTEMA"/>
    <s v="SECTOR PUBLICO"/>
    <s v="SI"/>
    <s v="NO"/>
    <x v="0"/>
    <n v="69"/>
    <s v="No"/>
    <s v="No"/>
    <n v="634764"/>
    <s v="PENSIONADOS EN SU PROPIO SISTEMA"/>
    <n v="69"/>
  </r>
  <r>
    <n v="1193"/>
    <s v="HOMBRE"/>
    <n v="303131"/>
    <s v="PENSIONADOS EN SU PROPIO SISTEMA"/>
    <s v="SECTOR PUBLICO"/>
    <s v="SI"/>
    <s v="NO"/>
    <x v="0"/>
    <n v="88"/>
    <s v="No"/>
    <s v="No"/>
    <n v="303131"/>
    <s v="PENSIONADOS EN SU PROPIO SISTEMA"/>
    <n v="88"/>
  </r>
  <r>
    <n v="1194"/>
    <s v="MUJER"/>
    <n v="298751"/>
    <s v="TRABAJADOR INDEPENDIENTE"/>
    <s v="SECTOR PRIVADO"/>
    <s v="SI"/>
    <s v="NO"/>
    <x v="1"/>
    <n v="36"/>
    <s v="No"/>
    <s v="No"/>
    <n v="298751"/>
    <s v="TRABAJADOR INDEPENDIENTE"/>
    <n v="36"/>
  </r>
  <r>
    <n v="1195"/>
    <s v="MUJER"/>
    <n v="220000"/>
    <s v="ASALARIADO"/>
    <s v="SECTOR PRIVADO"/>
    <s v="SI"/>
    <s v="NO"/>
    <x v="0"/>
    <n v="25"/>
    <s v="No"/>
    <s v="No"/>
    <n v="220000"/>
    <s v="ASALARIADO"/>
    <n v="25"/>
  </r>
  <r>
    <n v="1196"/>
    <s v="HOMBRE"/>
    <n v="446228"/>
    <s v="ASALARIADO"/>
    <s v="SECTOR PRIVADO"/>
    <s v="SI"/>
    <s v="NO"/>
    <x v="0"/>
    <n v="30"/>
    <s v="No"/>
    <s v="No"/>
    <n v="446228"/>
    <s v="ASALARIADO"/>
    <n v="30"/>
  </r>
  <r>
    <n v="1197"/>
    <s v="HOMBRE"/>
    <n v="24000"/>
    <s v="ASALARIADO"/>
    <s v="SECTOR PRIVADO"/>
    <s v="SI"/>
    <s v="SI"/>
    <x v="0"/>
    <n v="35"/>
    <s v="No"/>
    <s v="No"/>
    <n v="24000"/>
    <s v="ASALARIADO"/>
    <n v="35"/>
  </r>
  <r>
    <n v="1198"/>
    <s v="HOMBRE"/>
    <n v="120159.3"/>
    <s v="ASALARIADO"/>
    <s v="SECTOR PRIVADO"/>
    <s v="SI"/>
    <s v="NO"/>
    <x v="0"/>
    <n v="66"/>
    <s v="No"/>
    <s v="No"/>
    <n v="120159.3"/>
    <s v="ASALARIADO"/>
    <n v="66"/>
  </r>
  <r>
    <n v="1199"/>
    <s v="HOMBRE"/>
    <n v="296822.51"/>
    <s v="ASALARIADO"/>
    <s v="SECTOR PRIVADO"/>
    <s v="SI"/>
    <s v="SI"/>
    <x v="0"/>
    <n v="27"/>
    <s v="No"/>
    <s v="No"/>
    <n v="296822.51"/>
    <s v="ASALARIADO"/>
    <n v="27"/>
  </r>
  <r>
    <n v="1200"/>
    <s v="MUJER"/>
    <n v="278031"/>
    <s v="ASEGURADO VOLUNTARIO"/>
    <s v="SECTOR PRIVADO"/>
    <s v="SI"/>
    <s v="NO"/>
    <x v="1"/>
    <n v="46"/>
    <s v="No"/>
    <s v="No"/>
    <n v="278031"/>
    <s v="ASEGURADO VOLUNTARIO"/>
    <n v="46"/>
  </r>
  <r>
    <n v="1201"/>
    <s v="HOMBRE"/>
    <n v="305704"/>
    <s v="TRABAJADOR INDEPENDIENTE"/>
    <s v="SECTOR PRIVADO"/>
    <s v="SI"/>
    <s v="NO"/>
    <x v="1"/>
    <n v="62"/>
    <s v="No"/>
    <s v="No"/>
    <n v="305704"/>
    <s v="TRABAJADOR INDEPENDIENTE"/>
    <n v="62"/>
  </r>
  <r>
    <n v="1202"/>
    <s v="MUJER"/>
    <n v="164917"/>
    <s v="ASALARIADO"/>
    <s v="SECTOR PUBLICO"/>
    <s v="SI"/>
    <s v="NO"/>
    <x v="0"/>
    <n v="42"/>
    <s v="No"/>
    <s v="No"/>
    <n v="164917"/>
    <s v="ASALARIADO"/>
    <n v="42"/>
  </r>
  <r>
    <n v="1203"/>
    <s v="HOMBRE"/>
    <n v="278030"/>
    <s v="CONVENIOS ESPECIALES DE TRABAJADORES INDEPENDIENTES"/>
    <s v="SECTOR PRIVADO"/>
    <s v="SI"/>
    <s v="NO"/>
    <x v="1"/>
    <n v="68"/>
    <s v="No"/>
    <s v="No"/>
    <n v="278030"/>
    <s v="CONVENIOS ESPECIALES DE TRABAJADORES INDEPENDIENTES"/>
    <n v="68"/>
  </r>
  <r>
    <n v="1204"/>
    <s v="HOMBRE"/>
    <n v="297046"/>
    <s v="TRABAJADOR INDEPENDIENTE"/>
    <s v="SECTOR PRIVADO"/>
    <s v="SI"/>
    <s v="SI"/>
    <x v="1"/>
    <n v="51"/>
    <s v="No"/>
    <s v="No"/>
    <n v="297046"/>
    <s v="TRABAJADOR INDEPENDIENTE"/>
    <n v="51"/>
  </r>
  <r>
    <n v="1205"/>
    <s v="HOMBRE"/>
    <n v="1489400.5"/>
    <s v="ASALARIADO"/>
    <s v="SECTOR PUBLICO"/>
    <s v="SI"/>
    <s v="NO"/>
    <x v="0"/>
    <n v="33"/>
    <s v="No"/>
    <s v="No"/>
    <n v="1489400.5"/>
    <s v="ASALARIADO"/>
    <n v="33"/>
  </r>
  <r>
    <n v="1206"/>
    <s v="HOMBRE"/>
    <n v="355741"/>
    <s v="TRABAJADOR INDEPENDIENTE"/>
    <s v="SECTOR PRIVADO"/>
    <s v="SI"/>
    <s v="NO"/>
    <x v="1"/>
    <n v="66"/>
    <s v="No"/>
    <s v="No"/>
    <n v="355741"/>
    <s v="TRABAJADOR INDEPENDIENTE"/>
    <n v="66"/>
  </r>
  <r>
    <n v="1207"/>
    <s v="MUJER"/>
    <n v="314828.5"/>
    <s v="ASALARIADO"/>
    <s v="SECTOR PRIVADO"/>
    <s v="SI"/>
    <s v="SI"/>
    <x v="0"/>
    <n v="22"/>
    <s v="No"/>
    <s v="No"/>
    <n v="314828.5"/>
    <s v="ASALARIADO"/>
    <n v="22"/>
  </r>
  <r>
    <n v="1208"/>
    <s v="MUJER"/>
    <n v="297045"/>
    <s v="ASEGURADO VOLUNTARIO"/>
    <s v="SECTOR PRIVADO"/>
    <s v="SI"/>
    <s v="NO"/>
    <x v="0"/>
    <n v="49"/>
    <s v="No"/>
    <s v="No"/>
    <n v="297045"/>
    <s v="ASEGURADO VOLUNTARIO"/>
    <n v="49"/>
  </r>
  <r>
    <n v="1209"/>
    <s v="HOMBRE"/>
    <n v="3355438.16"/>
    <s v="ASALARIADO"/>
    <s v="SECTOR PUBLICO"/>
    <s v="SI"/>
    <s v="NO"/>
    <x v="0"/>
    <n v="34"/>
    <s v="Atípico"/>
    <s v="No"/>
    <n v="3355438.16"/>
    <s v="ASALARIADO"/>
    <n v="34"/>
  </r>
  <r>
    <n v="1210"/>
    <s v="HOMBRE"/>
    <n v="278030"/>
    <s v="CONVENIOS ESPECIALES DE TRABAJADORES INDEPENDIENTES"/>
    <s v="SECTOR PRIVADO"/>
    <s v="SI"/>
    <s v="NO"/>
    <x v="0"/>
    <n v="42"/>
    <s v="No"/>
    <s v="No"/>
    <n v="278030"/>
    <s v="CONVENIOS ESPECIALES DE TRABAJADORES INDEPENDIENTES"/>
    <n v="42"/>
  </r>
  <r>
    <n v="1211"/>
    <s v="HOMBRE"/>
    <n v="1177801"/>
    <s v="PENSIONADOS EN SU PROPIO SISTEMA"/>
    <s v="SECTOR PUBLICO"/>
    <s v="SI"/>
    <s v="NO"/>
    <x v="0"/>
    <n v="82"/>
    <s v="No"/>
    <s v="No"/>
    <n v="1177801"/>
    <s v="PENSIONADOS EN SU PROPIO SISTEMA"/>
    <n v="82"/>
  </r>
  <r>
    <n v="1212"/>
    <s v="HOMBRE"/>
    <n v="297046"/>
    <s v="TRABAJADOR INDEPENDIENTE"/>
    <s v="SECTOR PRIVADO"/>
    <s v="SI"/>
    <s v="NO"/>
    <x v="0"/>
    <n v="38"/>
    <s v="No"/>
    <s v="No"/>
    <n v="297046"/>
    <s v="TRABAJADOR INDEPENDIENTE"/>
    <n v="38"/>
  </r>
  <r>
    <n v="1213"/>
    <s v="HOMBRE"/>
    <n v="278030"/>
    <s v="CONVENIOS ESPECIALES DE TRABAJADORES INDEPENDIENTES"/>
    <s v="SECTOR PRIVADO"/>
    <s v="SI"/>
    <s v="NO"/>
    <x v="0"/>
    <n v="64"/>
    <s v="No"/>
    <s v="No"/>
    <n v="278030"/>
    <s v="CONVENIOS ESPECIALES DE TRABAJADORES INDEPENDIENTES"/>
    <n v="64"/>
  </r>
  <r>
    <n v="1214"/>
    <s v="HOMBRE"/>
    <n v="3580557"/>
    <s v="PENSIONADOS EN SU PROPIO SISTEMA"/>
    <s v="SECTOR PUBLICO"/>
    <s v="SI"/>
    <s v="NO"/>
    <x v="0"/>
    <n v="82"/>
    <s v="Atípico"/>
    <s v="No"/>
    <n v="3580557"/>
    <s v="PENSIONADOS EN SU PROPIO SISTEMA"/>
    <n v="82"/>
  </r>
  <r>
    <n v="1215"/>
    <s v="HOMBRE"/>
    <n v="159780"/>
    <s v="ASALARIADO"/>
    <s v="SECTOR PRIVADO"/>
    <s v="SI"/>
    <s v="SI"/>
    <x v="1"/>
    <n v="37"/>
    <s v="No"/>
    <s v="No"/>
    <n v="159780"/>
    <s v="ASALARIADO"/>
    <n v="37"/>
  </r>
  <r>
    <n v="1216"/>
    <s v="HOMBRE"/>
    <n v="592110"/>
    <s v="ASALARIADO"/>
    <s v="SECTOR PRIVADO"/>
    <s v="SI"/>
    <s v="NO"/>
    <x v="0"/>
    <n v="21"/>
    <s v="No"/>
    <s v="No"/>
    <n v="592110"/>
    <s v="ASALARIADO"/>
    <n v="21"/>
  </r>
  <r>
    <n v="1217"/>
    <s v="HOMBRE"/>
    <n v="640705.61"/>
    <s v="ASALARIADO"/>
    <s v="SECTOR PRIVADO"/>
    <s v="SI"/>
    <s v="SI"/>
    <x v="0"/>
    <n v="25"/>
    <s v="No"/>
    <s v="No"/>
    <n v="640705.61"/>
    <s v="ASALARIADO"/>
    <n v="25"/>
  </r>
  <r>
    <n v="1218"/>
    <s v="HOMBRE"/>
    <n v="3000000"/>
    <s v="ASALARIADO"/>
    <s v="SECTOR PRIVADO"/>
    <s v="SI"/>
    <s v="NO"/>
    <x v="0"/>
    <n v="53"/>
    <s v="Atípico"/>
    <s v="No"/>
    <n v="3000000"/>
    <s v="ASALARIADO"/>
    <n v="53"/>
  </r>
  <r>
    <n v="1219"/>
    <s v="HOMBRE"/>
    <n v="286990.48"/>
    <s v="ASALARIADO"/>
    <s v="SECTOR PRIVADO"/>
    <s v="SI"/>
    <s v="NO"/>
    <x v="0"/>
    <n v="20"/>
    <s v="No"/>
    <s v="No"/>
    <n v="286990.48"/>
    <s v="ASALARIADO"/>
    <n v="20"/>
  </r>
  <r>
    <n v="1220"/>
    <s v="MUJER"/>
    <n v="297046"/>
    <s v="ASEGURADO VOLUNTARIO"/>
    <s v="SECTOR PRIVADO"/>
    <s v="SI"/>
    <s v="SI"/>
    <x v="0"/>
    <n v="19"/>
    <s v="No"/>
    <s v="No"/>
    <n v="297046"/>
    <s v="ASEGURADO VOLUNTARIO"/>
    <n v="19"/>
  </r>
  <r>
    <n v="1221"/>
    <s v="MUJER"/>
    <n v="486139.05"/>
    <s v="ASALARIADO"/>
    <s v="SECTOR PRIVADO"/>
    <s v="SI"/>
    <s v="NO"/>
    <x v="0"/>
    <n v="48"/>
    <s v="No"/>
    <s v="No"/>
    <n v="486139.05"/>
    <s v="ASALARIADO"/>
    <n v="48"/>
  </r>
  <r>
    <n v="1222"/>
    <s v="HOMBRE"/>
    <n v="404181.98"/>
    <s v="ASALARIADO"/>
    <s v="SECTOR PRIVADO"/>
    <s v="SI"/>
    <s v="SI"/>
    <x v="0"/>
    <n v="57"/>
    <s v="No"/>
    <s v="No"/>
    <n v="404181.98"/>
    <s v="ASALARIADO"/>
    <n v="57"/>
  </r>
  <r>
    <n v="1223"/>
    <s v="HOMBRE"/>
    <n v="297046"/>
    <s v="ASEGURADO VOLUNTARIO"/>
    <s v="SECTOR PRIVADO"/>
    <s v="SI"/>
    <s v="NO"/>
    <x v="0"/>
    <n v="31"/>
    <s v="No"/>
    <s v="No"/>
    <n v="297046"/>
    <s v="ASEGURADO VOLUNTARIO"/>
    <n v="31"/>
  </r>
  <r>
    <n v="1224"/>
    <s v="MUJER"/>
    <n v="227097.48"/>
    <s v="ASALARIADO"/>
    <s v="SECTOR PRIVADO"/>
    <s v="SI"/>
    <s v="NO"/>
    <x v="0"/>
    <n v="36"/>
    <s v="No"/>
    <s v="No"/>
    <n v="227097.48"/>
    <s v="ASALARIADO"/>
    <n v="36"/>
  </r>
  <r>
    <n v="1225"/>
    <s v="HOMBRE"/>
    <n v="415869"/>
    <s v="TRABAJADOR INDEPENDIENTE"/>
    <s v="SECTOR PRIVADO"/>
    <s v="SI"/>
    <s v="SI"/>
    <x v="1"/>
    <n v="61"/>
    <s v="No"/>
    <s v="No"/>
    <n v="415869"/>
    <s v="TRABAJADOR INDEPENDIENTE"/>
    <n v="61"/>
  </r>
  <r>
    <n v="1226"/>
    <s v="MUJER"/>
    <n v="418017"/>
    <s v="ASALARIADO"/>
    <s v="SECTOR PRIVADO"/>
    <s v="SI"/>
    <s v="NO"/>
    <x v="0"/>
    <n v="33"/>
    <s v="No"/>
    <s v="No"/>
    <n v="418017"/>
    <s v="ASALARIADO"/>
    <n v="33"/>
  </r>
  <r>
    <n v="1227"/>
    <s v="HOMBRE"/>
    <n v="403320.12"/>
    <s v="ASALARIADO"/>
    <s v="SECTOR PRIVADO"/>
    <s v="SI"/>
    <s v="NO"/>
    <x v="0"/>
    <n v="40"/>
    <s v="No"/>
    <s v="No"/>
    <n v="403320.12"/>
    <s v="ASALARIADO"/>
    <n v="40"/>
  </r>
  <r>
    <n v="1228"/>
    <s v="MUJER"/>
    <n v="293611"/>
    <s v="TRABAJADOR INDEPENDIENTE"/>
    <s v="SECTOR PRIVADO"/>
    <s v="SI"/>
    <s v="NO"/>
    <x v="0"/>
    <n v="29"/>
    <s v="No"/>
    <s v="No"/>
    <n v="293611"/>
    <s v="TRABAJADOR INDEPENDIENTE"/>
    <n v="29"/>
  </r>
  <r>
    <n v="1229"/>
    <s v="HOMBRE"/>
    <n v="404463"/>
    <s v="TRABAJADOR INDEPENDIENTE"/>
    <s v="SECTOR PRIVADO"/>
    <s v="SI"/>
    <s v="NO"/>
    <x v="1"/>
    <n v="57"/>
    <s v="No"/>
    <s v="No"/>
    <n v="404463"/>
    <s v="TRABAJADOR INDEPENDIENTE"/>
    <n v="57"/>
  </r>
  <r>
    <n v="1230"/>
    <s v="HOMBRE"/>
    <n v="790612.8"/>
    <s v="ASALARIADO"/>
    <s v="SECTOR PRIVADO"/>
    <s v="SI"/>
    <s v="NO"/>
    <x v="0"/>
    <n v="45"/>
    <s v="No"/>
    <s v="No"/>
    <n v="790612.8"/>
    <s v="ASALARIADO"/>
    <n v="45"/>
  </r>
  <r>
    <n v="1231"/>
    <s v="MUJER"/>
    <n v="351475.79"/>
    <s v="ASALARIADO"/>
    <s v="SECTOR PRIVADO"/>
    <s v="SI"/>
    <s v="NO"/>
    <x v="0"/>
    <n v="33"/>
    <s v="No"/>
    <s v="No"/>
    <n v="351475.79"/>
    <s v="ASALARIADO"/>
    <n v="33"/>
  </r>
  <r>
    <n v="1232"/>
    <s v="HOMBRE"/>
    <n v="140000"/>
    <s v="ASALARIADO"/>
    <s v="SECTOR PRIVADO"/>
    <s v="SI"/>
    <s v="NO"/>
    <x v="0"/>
    <n v="24"/>
    <s v="No"/>
    <s v="No"/>
    <n v="140000"/>
    <s v="ASALARIADO"/>
    <n v="24"/>
  </r>
  <r>
    <n v="1233"/>
    <s v="HOMBRE"/>
    <n v="367656"/>
    <s v="ASALARIADO"/>
    <s v="SECTOR PRIVADO"/>
    <s v="SI"/>
    <s v="NO"/>
    <x v="0"/>
    <n v="46"/>
    <s v="No"/>
    <s v="No"/>
    <n v="367656"/>
    <s v="ASALARIADO"/>
    <n v="46"/>
  </r>
  <r>
    <n v="1234"/>
    <s v="HOMBRE"/>
    <n v="437356.05"/>
    <s v="ASALARIADO"/>
    <s v="SECTOR PRIVADO"/>
    <s v="SI"/>
    <s v="SI"/>
    <x v="0"/>
    <n v="29"/>
    <s v="No"/>
    <s v="No"/>
    <n v="437356.05"/>
    <s v="ASALARIADO"/>
    <n v="29"/>
  </r>
  <r>
    <n v="1235"/>
    <s v="MUJER"/>
    <n v="650000"/>
    <s v="ASALARIADO"/>
    <s v="SECTOR PRIVADO"/>
    <s v="SI"/>
    <s v="NO"/>
    <x v="0"/>
    <n v="39"/>
    <s v="No"/>
    <s v="No"/>
    <n v="650000"/>
    <s v="ASALARIADO"/>
    <n v="39"/>
  </r>
  <r>
    <n v="1236"/>
    <s v="HOMBRE"/>
    <n v="297046"/>
    <s v="TRABAJADOR INDEPENDIENTE"/>
    <s v="SECTOR PRIVADO"/>
    <s v="SI"/>
    <s v="NO"/>
    <x v="1"/>
    <n v="30"/>
    <s v="No"/>
    <s v="No"/>
    <n v="297046"/>
    <s v="TRABAJADOR INDEPENDIENTE"/>
    <n v="30"/>
  </r>
  <r>
    <n v="1237"/>
    <s v="MUJER"/>
    <n v="694194"/>
    <s v="ASALARIADO"/>
    <s v="SECTOR PUBLICO"/>
    <s v="SI"/>
    <s v="NO"/>
    <x v="0"/>
    <n v="33"/>
    <s v="No"/>
    <s v="No"/>
    <n v="694194"/>
    <s v="ASALARIADO"/>
    <n v="33"/>
  </r>
  <r>
    <n v="1238"/>
    <s v="HOMBRE"/>
    <n v="297046"/>
    <s v="ASEGURADO VOLUNTARIO"/>
    <s v="SECTOR PRIVADO"/>
    <s v="SI"/>
    <s v="SI"/>
    <x v="0"/>
    <n v="26"/>
    <s v="No"/>
    <s v="No"/>
    <n v="297046"/>
    <s v="ASEGURADO VOLUNTARIO"/>
    <n v="26"/>
  </r>
  <r>
    <n v="1239"/>
    <s v="MUJER"/>
    <n v="1990669.08"/>
    <s v="ASALARIADO"/>
    <s v="SECTOR PUBLICO"/>
    <s v="SI"/>
    <s v="NO"/>
    <x v="0"/>
    <n v="38"/>
    <s v="No"/>
    <s v="No"/>
    <n v="1990669.08"/>
    <s v="ASALARIADO"/>
    <n v="38"/>
  </r>
  <r>
    <n v="1240"/>
    <s v="HOMBRE"/>
    <n v="716480.5"/>
    <s v="ASALARIADO"/>
    <s v="SECTOR PUBLICO"/>
    <s v="SI"/>
    <s v="NO"/>
    <x v="0"/>
    <n v="59"/>
    <s v="No"/>
    <s v="No"/>
    <n v="716480.5"/>
    <s v="ASALARIADO"/>
    <n v="59"/>
  </r>
  <r>
    <n v="1241"/>
    <s v="HOMBRE"/>
    <n v="629602.69999999995"/>
    <s v="ASALARIADO"/>
    <s v="SECTOR PRIVADO"/>
    <s v="SI"/>
    <s v="NO"/>
    <x v="0"/>
    <n v="36"/>
    <s v="No"/>
    <s v="No"/>
    <n v="629602.69999999995"/>
    <s v="ASALARIADO"/>
    <n v="36"/>
  </r>
  <r>
    <n v="1242"/>
    <s v="MUJER"/>
    <n v="139857.5"/>
    <s v="ASALARIADO"/>
    <s v="SECTOR PRIVADO"/>
    <s v="SI"/>
    <s v="NO"/>
    <x v="0"/>
    <n v="33"/>
    <s v="No"/>
    <s v="No"/>
    <n v="139857.5"/>
    <s v="ASALARIADO"/>
    <n v="33"/>
  </r>
  <r>
    <n v="1243"/>
    <s v="MUJER"/>
    <n v="627456"/>
    <s v="ASALARIADO"/>
    <s v="SECTOR PRIVADO"/>
    <s v="SI"/>
    <s v="NO"/>
    <x v="0"/>
    <n v="50"/>
    <s v="No"/>
    <s v="No"/>
    <n v="627456"/>
    <s v="ASALARIADO"/>
    <n v="50"/>
  </r>
  <r>
    <n v="1244"/>
    <s v="HOMBRE"/>
    <n v="387148.05"/>
    <s v="ASALARIADO"/>
    <s v="SECTOR PRIVADO"/>
    <s v="SI"/>
    <s v="NO"/>
    <x v="0"/>
    <n v="61"/>
    <s v="No"/>
    <s v="No"/>
    <n v="387148.05"/>
    <s v="ASALARIADO"/>
    <n v="61"/>
  </r>
  <r>
    <n v="1245"/>
    <s v="HOMBRE"/>
    <n v="1021093.09"/>
    <s v="ASALARIADO"/>
    <s v="SECTOR PRIVADO"/>
    <s v="SI"/>
    <s v="NO"/>
    <x v="0"/>
    <n v="61"/>
    <s v="No"/>
    <s v="No"/>
    <n v="1021093.09"/>
    <s v="ASALARIADO"/>
    <n v="61"/>
  </r>
  <r>
    <n v="1246"/>
    <s v="HOMBRE"/>
    <n v="350000"/>
    <s v="ASALARIADO"/>
    <s v="SECTOR PRIVADO"/>
    <s v="SI"/>
    <s v="NO"/>
    <x v="0"/>
    <n v="38"/>
    <s v="No"/>
    <s v="No"/>
    <n v="350000"/>
    <s v="ASALARIADO"/>
    <n v="38"/>
  </r>
  <r>
    <n v="1247"/>
    <s v="HOMBRE"/>
    <n v="260000"/>
    <s v="ASALARIADO"/>
    <s v="SECTOR PRIVADO"/>
    <s v="SI"/>
    <s v="NO"/>
    <x v="1"/>
    <n v="40"/>
    <s v="No"/>
    <s v="No"/>
    <n v="260000"/>
    <s v="ASALARIADO"/>
    <n v="40"/>
  </r>
  <r>
    <n v="1248"/>
    <s v="HOMBRE"/>
    <n v="2276454.04"/>
    <s v="ASALARIADO"/>
    <s v="SECTOR PRIVADO"/>
    <s v="SI"/>
    <s v="NO"/>
    <x v="0"/>
    <n v="49"/>
    <s v="Atípico"/>
    <s v="No"/>
    <n v="2276454.04"/>
    <s v="ASALARIADO"/>
    <n v="49"/>
  </r>
  <r>
    <n v="1249"/>
    <s v="MUJER"/>
    <n v="278030"/>
    <s v="ASEGURADO VOLUNTARIO"/>
    <s v="SECTOR PRIVADO"/>
    <s v="SI"/>
    <s v="SI"/>
    <x v="0"/>
    <n v="67"/>
    <s v="No"/>
    <s v="No"/>
    <n v="278030"/>
    <s v="ASEGURADO VOLUNTARIO"/>
    <n v="67"/>
  </r>
  <r>
    <n v="1250"/>
    <s v="MUJER"/>
    <n v="346913"/>
    <s v="ASALARIADO"/>
    <s v="SECTOR PRIVADO"/>
    <s v="SI"/>
    <s v="NO"/>
    <x v="0"/>
    <n v="52"/>
    <s v="No"/>
    <s v="No"/>
    <n v="346913"/>
    <s v="ASALARIADO"/>
    <n v="52"/>
  </r>
  <r>
    <n v="1251"/>
    <s v="HOMBRE"/>
    <n v="426096.65"/>
    <s v="ASALARIADO"/>
    <s v="SECTOR PRIVADO"/>
    <s v="SI"/>
    <s v="NO"/>
    <x v="0"/>
    <n v="63"/>
    <s v="No"/>
    <s v="No"/>
    <n v="426096.65"/>
    <s v="ASALARIADO"/>
    <n v="63"/>
  </r>
  <r>
    <n v="1252"/>
    <s v="MUJER"/>
    <n v="251072.18"/>
    <s v="PENSIONADOS EN SU PROPIO SISTEMA"/>
    <s v="SECTOR PUBLICO"/>
    <s v="SI"/>
    <s v="NO"/>
    <x v="0"/>
    <n v="14"/>
    <s v="No"/>
    <s v="No"/>
    <n v="251072.18"/>
    <s v="PENSIONADOS EN SU PROPIO SISTEMA"/>
    <n v="14"/>
  </r>
  <r>
    <n v="1253"/>
    <s v="MUJER"/>
    <n v="747594"/>
    <s v="ASALARIADO"/>
    <s v="SECTOR PUBLICO"/>
    <s v="SI"/>
    <s v="NO"/>
    <x v="0"/>
    <n v="31"/>
    <s v="No"/>
    <s v="No"/>
    <n v="747594"/>
    <s v="ASALARIADO"/>
    <n v="31"/>
  </r>
  <r>
    <n v="1254"/>
    <s v="HOMBRE"/>
    <n v="593740.05000000005"/>
    <s v="ASALARIADO"/>
    <s v="SECTOR PRIVADO"/>
    <s v="SI"/>
    <s v="NO"/>
    <x v="0"/>
    <n v="26"/>
    <s v="No"/>
    <s v="No"/>
    <n v="593740.05000000005"/>
    <s v="ASALARIADO"/>
    <n v="26"/>
  </r>
  <r>
    <n v="1255"/>
    <s v="HOMBRE"/>
    <n v="714425"/>
    <s v="ASALARIADO"/>
    <s v="SECTOR PRIVADO"/>
    <s v="SI"/>
    <s v="NO"/>
    <x v="0"/>
    <n v="33"/>
    <s v="No"/>
    <s v="No"/>
    <n v="714425"/>
    <s v="ASALARIADO"/>
    <n v="33"/>
  </r>
  <r>
    <n v="1256"/>
    <s v="HOMBRE"/>
    <n v="1176482.04"/>
    <s v="ASALARIADO"/>
    <s v="SECTOR PRIVADO"/>
    <s v="SI"/>
    <s v="NO"/>
    <x v="0"/>
    <n v="52"/>
    <s v="No"/>
    <s v="No"/>
    <n v="1176482.04"/>
    <s v="ASALARIADO"/>
    <n v="52"/>
  </r>
  <r>
    <n v="1257"/>
    <s v="HOMBRE"/>
    <n v="1006388.25"/>
    <s v="ASALARIADO"/>
    <s v="SECTOR PRIVADO"/>
    <s v="SI"/>
    <s v="NO"/>
    <x v="0"/>
    <n v="52"/>
    <s v="No"/>
    <s v="No"/>
    <n v="1006388.25"/>
    <s v="ASALARIADO"/>
    <n v="52"/>
  </r>
  <r>
    <n v="1258"/>
    <s v="HOMBRE"/>
    <n v="278035"/>
    <s v="TRABAJADOR INDEPENDIENTE"/>
    <s v="SECTOR PRIVADO"/>
    <s v="SI"/>
    <s v="NO"/>
    <x v="0"/>
    <n v="32"/>
    <s v="No"/>
    <s v="No"/>
    <n v="278035"/>
    <s v="TRABAJADOR INDEPENDIENTE"/>
    <n v="32"/>
  </r>
  <r>
    <n v="1259"/>
    <s v="MUJER"/>
    <n v="353398.58"/>
    <s v="ASALARIADO"/>
    <s v="SECTOR PRIVADO"/>
    <s v="SI"/>
    <s v="NO"/>
    <x v="0"/>
    <n v="27"/>
    <s v="No"/>
    <s v="No"/>
    <n v="353398.58"/>
    <s v="ASALARIADO"/>
    <n v="27"/>
  </r>
  <r>
    <n v="1260"/>
    <s v="HOMBRE"/>
    <n v="278030"/>
    <s v="CONVENIOS ESPECIALES DE TRABAJADORES INDEPENDIENTES"/>
    <s v="SECTOR PRIVADO"/>
    <s v="SI"/>
    <s v="NO"/>
    <x v="0"/>
    <n v="68"/>
    <s v="No"/>
    <s v="No"/>
    <n v="278030"/>
    <s v="CONVENIOS ESPECIALES DE TRABAJADORES INDEPENDIENTES"/>
    <n v="68"/>
  </r>
  <r>
    <n v="1261"/>
    <s v="HOMBRE"/>
    <n v="531911.06000000006"/>
    <s v="ASALARIADO"/>
    <s v="SECTOR PRIVADO"/>
    <s v="SI"/>
    <s v="NO"/>
    <x v="0"/>
    <n v="27"/>
    <s v="No"/>
    <s v="No"/>
    <n v="531911.06000000006"/>
    <s v="ASALARIADO"/>
    <n v="27"/>
  </r>
  <r>
    <n v="1262"/>
    <s v="MUJER"/>
    <n v="273622"/>
    <s v="ASALARIADO"/>
    <s v="SECTOR PRIVADO"/>
    <s v="SI"/>
    <s v="NO"/>
    <x v="0"/>
    <n v="47"/>
    <s v="No"/>
    <s v="No"/>
    <n v="273622"/>
    <s v="ASALARIADO"/>
    <n v="47"/>
  </r>
  <r>
    <n v="1263"/>
    <s v="HOMBRE"/>
    <n v="347320"/>
    <s v="ASALARIADO"/>
    <s v="SECTOR PRIVADO"/>
    <s v="SI"/>
    <s v="SI"/>
    <x v="0"/>
    <n v="42"/>
    <s v="No"/>
    <s v="No"/>
    <n v="347320"/>
    <s v="ASALARIADO"/>
    <n v="42"/>
  </r>
  <r>
    <n v="1264"/>
    <s v="MUJER"/>
    <n v="1124791.5"/>
    <s v="ASALARIADO"/>
    <s v="SECTOR PRIVADO"/>
    <s v="SI"/>
    <s v="NO"/>
    <x v="0"/>
    <n v="28"/>
    <s v="No"/>
    <s v="No"/>
    <n v="1124791.5"/>
    <s v="ASALARIADO"/>
    <n v="28"/>
  </r>
  <r>
    <n v="1265"/>
    <s v="MUJER"/>
    <n v="205000"/>
    <s v="ASALARIADO"/>
    <s v="SECTOR PRIVADO"/>
    <s v="SI"/>
    <s v="NO"/>
    <x v="0"/>
    <n v="45"/>
    <s v="No"/>
    <s v="No"/>
    <n v="205000"/>
    <s v="ASALARIADO"/>
    <n v="45"/>
  </r>
  <r>
    <n v="1266"/>
    <s v="MUJER"/>
    <n v="630000"/>
    <s v="ASALARIADO"/>
    <s v="SECTOR PRIVADO"/>
    <s v="SI"/>
    <s v="NO"/>
    <x v="0"/>
    <n v="64"/>
    <s v="No"/>
    <s v="No"/>
    <n v="630000"/>
    <s v="ASALARIADO"/>
    <n v="64"/>
  </r>
  <r>
    <n v="1267"/>
    <s v="HOMBRE"/>
    <n v="920750"/>
    <s v="ASALARIADO"/>
    <s v="SECTOR PRIVADO"/>
    <s v="SI"/>
    <s v="NO"/>
    <x v="1"/>
    <n v="46"/>
    <s v="No"/>
    <s v="No"/>
    <n v="920750"/>
    <s v="ASALARIADO"/>
    <n v="46"/>
  </r>
  <r>
    <n v="1268"/>
    <s v="HOMBRE"/>
    <n v="703681"/>
    <s v="ASALARIADO"/>
    <s v="SECTOR PRIVADO"/>
    <s v="SI"/>
    <s v="NO"/>
    <x v="0"/>
    <n v="32"/>
    <s v="No"/>
    <s v="No"/>
    <n v="703681"/>
    <s v="ASALARIADO"/>
    <n v="32"/>
  </r>
  <r>
    <n v="1269"/>
    <s v="MUJER"/>
    <n v="365528"/>
    <s v="ASALARIADO"/>
    <s v="SECTOR PUBLICO"/>
    <s v="SI"/>
    <s v="NO"/>
    <x v="0"/>
    <n v="34"/>
    <s v="No"/>
    <s v="No"/>
    <n v="365528"/>
    <s v="ASALARIADO"/>
    <n v="34"/>
  </r>
  <r>
    <n v="1270"/>
    <s v="HOMBRE"/>
    <n v="305704"/>
    <s v="TRABAJADOR INDEPENDIENTE"/>
    <s v="SECTOR PRIVADO"/>
    <s v="SI"/>
    <s v="NO"/>
    <x v="0"/>
    <n v="57"/>
    <s v="No"/>
    <s v="No"/>
    <n v="305704"/>
    <s v="TRABAJADOR INDEPENDIENTE"/>
    <n v="57"/>
  </r>
  <r>
    <n v="1271"/>
    <s v="HOMBRE"/>
    <n v="179401.84"/>
    <s v="ASALARIADO"/>
    <s v="SECTOR PRIVADO"/>
    <s v="SI"/>
    <s v="NO"/>
    <x v="0"/>
    <n v="24"/>
    <s v="No"/>
    <s v="No"/>
    <n v="179401.84"/>
    <s v="ASALARIADO"/>
    <n v="24"/>
  </r>
  <r>
    <n v="1272"/>
    <s v="HOMBRE"/>
    <n v="308333"/>
    <s v="ASALARIADO"/>
    <s v="SECTOR PRIVADO"/>
    <s v="SI"/>
    <s v="NO"/>
    <x v="0"/>
    <n v="25"/>
    <s v="No"/>
    <s v="No"/>
    <n v="308333"/>
    <s v="ASALARIADO"/>
    <n v="25"/>
  </r>
  <r>
    <n v="1273"/>
    <s v="HOMBRE"/>
    <n v="2334718.75"/>
    <s v="ASALARIADO"/>
    <s v="SECTOR PRIVADO"/>
    <s v="SI"/>
    <s v="NO"/>
    <x v="0"/>
    <n v="33"/>
    <s v="Atípico"/>
    <s v="No"/>
    <n v="2334718.75"/>
    <s v="ASALARIADO"/>
    <n v="33"/>
  </r>
  <r>
    <n v="1274"/>
    <s v="MUJER"/>
    <n v="1720445.3"/>
    <s v="ASALARIADO"/>
    <s v="SECTOR PUBLICO"/>
    <s v="SI"/>
    <s v="NO"/>
    <x v="0"/>
    <n v="43"/>
    <s v="No"/>
    <s v="No"/>
    <n v="1720445.3"/>
    <s v="ASALARIADO"/>
    <n v="43"/>
  </r>
  <r>
    <n v="1275"/>
    <s v="MUJER"/>
    <n v="542281.48"/>
    <s v="ASALARIADO"/>
    <s v="SECTOR PRIVADO"/>
    <s v="SI"/>
    <s v="NO"/>
    <x v="0"/>
    <n v="36"/>
    <s v="No"/>
    <s v="No"/>
    <n v="542281.48"/>
    <s v="ASALARIADO"/>
    <n v="36"/>
  </r>
  <r>
    <n v="1276"/>
    <s v="HOMBRE"/>
    <n v="486470.39"/>
    <s v="ASALARIADO"/>
    <s v="SECTOR PRIVADO"/>
    <s v="SI"/>
    <s v="NO"/>
    <x v="0"/>
    <n v="69"/>
    <s v="No"/>
    <s v="No"/>
    <n v="486470.39"/>
    <s v="ASALARIADO"/>
    <n v="69"/>
  </r>
  <r>
    <n v="1277"/>
    <s v="HOMBRE"/>
    <n v="170502"/>
    <s v="ASALARIADO"/>
    <s v="SECTOR PRIVADO"/>
    <s v="SI"/>
    <s v="SI"/>
    <x v="1"/>
    <n v="52"/>
    <s v="No"/>
    <s v="No"/>
    <n v="170502"/>
    <s v="ASALARIADO"/>
    <n v="52"/>
  </r>
  <r>
    <n v="1278"/>
    <s v="HOMBRE"/>
    <n v="762500"/>
    <s v="ASALARIADO"/>
    <s v="SECTOR PRIVADO"/>
    <s v="SI"/>
    <s v="NO"/>
    <x v="0"/>
    <n v="38"/>
    <s v="No"/>
    <s v="No"/>
    <n v="762500"/>
    <s v="ASALARIADO"/>
    <n v="38"/>
  </r>
  <r>
    <n v="1279"/>
    <s v="HOMBRE"/>
    <n v="282305"/>
    <s v="ASEGURADO VOLUNTARIO"/>
    <s v="SECTOR PRIVADO"/>
    <s v="SI"/>
    <s v="SI"/>
    <x v="0"/>
    <n v="45"/>
    <s v="No"/>
    <s v="No"/>
    <n v="282305"/>
    <s v="ASEGURADO VOLUNTARIO"/>
    <n v="45"/>
  </r>
  <r>
    <n v="1280"/>
    <s v="HOMBRE"/>
    <n v="297045"/>
    <s v="ASEGURADO VOLUNTARIO"/>
    <s v="SECTOR PRIVADO"/>
    <s v="SI"/>
    <s v="NO"/>
    <x v="0"/>
    <n v="42"/>
    <s v="No"/>
    <s v="No"/>
    <n v="297045"/>
    <s v="ASEGURADO VOLUNTARIO"/>
    <n v="42"/>
  </r>
  <r>
    <n v="1281"/>
    <s v="MUJER"/>
    <n v="400228.96"/>
    <s v="ASALARIADO"/>
    <s v="SECTOR PRIVADO"/>
    <s v="SI"/>
    <s v="NO"/>
    <x v="0"/>
    <n v="44"/>
    <s v="No"/>
    <s v="No"/>
    <n v="400228.96"/>
    <s v="ASALARIADO"/>
    <n v="44"/>
  </r>
  <r>
    <n v="1282"/>
    <s v="HOMBRE"/>
    <n v="490013.49"/>
    <s v="ASALARIADO"/>
    <s v="SECTOR PRIVADO"/>
    <s v="SI"/>
    <s v="SI"/>
    <x v="0"/>
    <n v="40"/>
    <s v="No"/>
    <s v="No"/>
    <n v="490013.49"/>
    <s v="ASALARIADO"/>
    <n v="40"/>
  </r>
  <r>
    <n v="1283"/>
    <s v="HOMBRE"/>
    <n v="343391.57"/>
    <s v="ASALARIADO"/>
    <s v="SECTOR PRIVADO"/>
    <s v="SI"/>
    <s v="NO"/>
    <x v="0"/>
    <n v="36"/>
    <s v="No"/>
    <s v="No"/>
    <n v="343391.57"/>
    <s v="ASALARIADO"/>
    <n v="36"/>
  </r>
  <r>
    <n v="1284"/>
    <s v="MUJER"/>
    <n v="332161"/>
    <s v="ASEGURADO VOLUNTARIO"/>
    <s v="SECTOR PRIVADO"/>
    <s v="SI"/>
    <s v="SI"/>
    <x v="0"/>
    <n v="40"/>
    <s v="No"/>
    <s v="No"/>
    <n v="332161"/>
    <s v="ASEGURADO VOLUNTARIO"/>
    <n v="40"/>
  </r>
  <r>
    <n v="1285"/>
    <s v="HOMBRE"/>
    <n v="1083336.99"/>
    <s v="ASALARIADO"/>
    <s v="SECTOR PRIVADO"/>
    <s v="SI"/>
    <s v="SI"/>
    <x v="0"/>
    <n v="48"/>
    <s v="No"/>
    <s v="No"/>
    <n v="1083336.99"/>
    <s v="ASALARIADO"/>
    <n v="48"/>
  </r>
  <r>
    <n v="1286"/>
    <s v="HOMBRE"/>
    <n v="289083.33"/>
    <s v="ASALARIADO"/>
    <s v="SECTOR PRIVADO"/>
    <s v="SI"/>
    <s v="NO"/>
    <x v="0"/>
    <n v="26"/>
    <s v="No"/>
    <s v="No"/>
    <n v="289083.33"/>
    <s v="ASALARIADO"/>
    <n v="26"/>
  </r>
  <r>
    <n v="1287"/>
    <s v="MUJER"/>
    <n v="377634.82"/>
    <s v="ASALARIADO"/>
    <s v="SECTOR PRIVADO"/>
    <s v="SI"/>
    <s v="NO"/>
    <x v="0"/>
    <n v="23"/>
    <s v="No"/>
    <s v="No"/>
    <n v="377634.82"/>
    <s v="ASALARIADO"/>
    <n v="23"/>
  </r>
  <r>
    <n v="1288"/>
    <s v="HOMBRE"/>
    <n v="278030"/>
    <s v="CONVENIOS ESPECIALES DE TRABAJADORES INDEPENDIENTES"/>
    <s v="SECTOR PRIVADO"/>
    <s v="SI"/>
    <s v="NO"/>
    <x v="0"/>
    <n v="56"/>
    <s v="No"/>
    <s v="No"/>
    <n v="278030"/>
    <s v="CONVENIOS ESPECIALES DE TRABAJADORES INDEPENDIENTES"/>
    <n v="56"/>
  </r>
  <r>
    <n v="1289"/>
    <s v="MUJER"/>
    <n v="297046"/>
    <s v="TRABAJADOR INDEPENDIENTE"/>
    <s v="SECTOR PRIVADO"/>
    <s v="SI"/>
    <s v="NO"/>
    <x v="0"/>
    <n v="40"/>
    <s v="No"/>
    <s v="No"/>
    <n v="297046"/>
    <s v="TRABAJADOR INDEPENDIENTE"/>
    <n v="40"/>
  </r>
  <r>
    <n v="1290"/>
    <s v="HOMBRE"/>
    <n v="382136"/>
    <s v="TRABAJADOR INDEPENDIENTE"/>
    <s v="SECTOR PRIVADO"/>
    <s v="SI"/>
    <s v="SI"/>
    <x v="1"/>
    <n v="55"/>
    <s v="No"/>
    <s v="No"/>
    <n v="382136"/>
    <s v="TRABAJADOR INDEPENDIENTE"/>
    <n v="55"/>
  </r>
  <r>
    <n v="1291"/>
    <s v="HOMBRE"/>
    <n v="609030"/>
    <s v="TRABAJADOR INDEPENDIENTE"/>
    <s v="SECTOR PRIVADO"/>
    <s v="SI"/>
    <s v="NO"/>
    <x v="1"/>
    <n v="57"/>
    <s v="No"/>
    <s v="No"/>
    <n v="609030"/>
    <s v="TRABAJADOR INDEPENDIENTE"/>
    <n v="57"/>
  </r>
  <r>
    <n v="1292"/>
    <s v="HOMBRE"/>
    <n v="465239"/>
    <s v="TRABAJADOR INDEPENDIENTE"/>
    <s v="SECTOR PRIVADO"/>
    <s v="SI"/>
    <s v="NO"/>
    <x v="1"/>
    <n v="36"/>
    <s v="No"/>
    <s v="No"/>
    <n v="465239"/>
    <s v="TRABAJADOR INDEPENDIENTE"/>
    <n v="36"/>
  </r>
  <r>
    <n v="1293"/>
    <s v="HOMBRE"/>
    <n v="449243.84"/>
    <s v="ASALARIADO"/>
    <s v="SECTOR PRIVADO"/>
    <s v="SI"/>
    <s v="NO"/>
    <x v="0"/>
    <n v="34"/>
    <s v="No"/>
    <s v="No"/>
    <n v="449243.84"/>
    <s v="ASALARIADO"/>
    <n v="34"/>
  </r>
  <r>
    <n v="1294"/>
    <s v="HOMBRE"/>
    <n v="60000"/>
    <s v="ASALARIADO"/>
    <s v="SECTOR PRIVADO"/>
    <s v="SI"/>
    <s v="NO"/>
    <x v="1"/>
    <n v="18"/>
    <s v="No"/>
    <s v="No"/>
    <n v="60000"/>
    <s v="ASALARIADO"/>
    <n v="18"/>
  </r>
  <r>
    <n v="1295"/>
    <s v="HOMBRE"/>
    <n v="395499"/>
    <s v="ASALARIADO"/>
    <s v="SECTOR PRIVADO"/>
    <s v="SI"/>
    <s v="NO"/>
    <x v="0"/>
    <n v="27"/>
    <s v="No"/>
    <s v="No"/>
    <n v="395499"/>
    <s v="ASALARIADO"/>
    <n v="27"/>
  </r>
  <r>
    <n v="1296"/>
    <s v="MUJER"/>
    <n v="382136"/>
    <s v="TRABAJADOR INDEPENDIENTE"/>
    <s v="SECTOR PRIVADO"/>
    <s v="SI"/>
    <s v="NO"/>
    <x v="1"/>
    <n v="62"/>
    <s v="No"/>
    <s v="No"/>
    <n v="382136"/>
    <s v="TRABAJADOR INDEPENDIENTE"/>
    <n v="62"/>
  </r>
  <r>
    <n v="1297"/>
    <s v="MUJER"/>
    <n v="558849"/>
    <s v="ASALARIADO"/>
    <s v="SECTOR PUBLICO"/>
    <s v="SI"/>
    <s v="NO"/>
    <x v="0"/>
    <n v="33"/>
    <s v="No"/>
    <s v="No"/>
    <n v="558849"/>
    <s v="ASALARIADO"/>
    <n v="33"/>
  </r>
  <r>
    <n v="1298"/>
    <s v="HOMBRE"/>
    <n v="300000"/>
    <s v="ASALARIADO"/>
    <s v="SECTOR PRIVADO"/>
    <s v="SI"/>
    <s v="SI"/>
    <x v="0"/>
    <n v="36"/>
    <s v="No"/>
    <s v="No"/>
    <n v="300000"/>
    <s v="ASALARIADO"/>
    <n v="36"/>
  </r>
  <r>
    <n v="1299"/>
    <s v="MUJER"/>
    <n v="280000"/>
    <s v="ASALARIADO"/>
    <s v="SECTOR PRIVADO"/>
    <s v="SI"/>
    <s v="NO"/>
    <x v="0"/>
    <n v="33"/>
    <s v="No"/>
    <s v="No"/>
    <n v="280000"/>
    <s v="ASALARIADO"/>
    <n v="33"/>
  </r>
  <r>
    <n v="1300"/>
    <s v="MUJER"/>
    <n v="448387.72"/>
    <s v="ASALARIADO"/>
    <s v="SECTOR PRIVADO"/>
    <s v="SI"/>
    <s v="NO"/>
    <x v="0"/>
    <n v="49"/>
    <s v="No"/>
    <s v="No"/>
    <n v="448387.72"/>
    <s v="ASALARIADO"/>
    <n v="49"/>
  </r>
  <r>
    <n v="1301"/>
    <s v="MUJER"/>
    <n v="302470"/>
    <s v="ASEGURADO VOLUNTARIO"/>
    <s v="SECTOR PRIVADO"/>
    <s v="SI"/>
    <s v="SI"/>
    <x v="0"/>
    <n v="29"/>
    <s v="No"/>
    <s v="No"/>
    <n v="302470"/>
    <s v="ASEGURADO VOLUNTARIO"/>
    <n v="29"/>
  </r>
  <r>
    <n v="1302"/>
    <s v="MUJER"/>
    <n v="195143"/>
    <s v="ASALARIADO"/>
    <s v="SECTOR PUBLICO"/>
    <s v="SI"/>
    <s v="NO"/>
    <x v="0"/>
    <n v="39"/>
    <s v="No"/>
    <s v="No"/>
    <n v="195143"/>
    <s v="ASALARIADO"/>
    <n v="39"/>
  </r>
  <r>
    <n v="1303"/>
    <s v="HOMBRE"/>
    <n v="513383.02"/>
    <s v="ASALARIADO"/>
    <s v="SECTOR PRIVADO"/>
    <s v="SI"/>
    <s v="NO"/>
    <x v="0"/>
    <n v="42"/>
    <s v="No"/>
    <s v="No"/>
    <n v="513383.02"/>
    <s v="ASALARIADO"/>
    <n v="42"/>
  </r>
  <r>
    <n v="1304"/>
    <s v="HOMBRE"/>
    <n v="278030"/>
    <s v="CONVENIOS ESPECIALES DE TRABAJADORES INDEPENDIENTES"/>
    <s v="SECTOR PRIVADO"/>
    <s v="SI"/>
    <s v="NO"/>
    <x v="0"/>
    <n v="61"/>
    <s v="No"/>
    <s v="No"/>
    <n v="278030"/>
    <s v="CONVENIOS ESPECIALES DE TRABAJADORES INDEPENDIENTES"/>
    <n v="61"/>
  </r>
  <r>
    <n v="1305"/>
    <s v="HOMBRE"/>
    <n v="343390"/>
    <s v="ASALARIADO"/>
    <s v="SECTOR PRIVADO"/>
    <s v="SI"/>
    <s v="NO"/>
    <x v="0"/>
    <n v="28"/>
    <s v="No"/>
    <s v="No"/>
    <n v="343390"/>
    <s v="ASALARIADO"/>
    <n v="28"/>
  </r>
  <r>
    <n v="1306"/>
    <s v="MUJER"/>
    <n v="1204805.5900000001"/>
    <s v="ASALARIADO"/>
    <s v="SECTOR PRIVADO"/>
    <s v="SI"/>
    <s v="NO"/>
    <x v="0"/>
    <n v="41"/>
    <s v="No"/>
    <s v="No"/>
    <n v="1204805.5900000001"/>
    <s v="ASALARIADO"/>
    <n v="41"/>
  </r>
  <r>
    <n v="1307"/>
    <s v="HOMBRE"/>
    <n v="1611500"/>
    <s v="ASALARIADO"/>
    <s v="SECTOR PRIVADO"/>
    <s v="SI"/>
    <s v="NO"/>
    <x v="0"/>
    <n v="26"/>
    <s v="No"/>
    <s v="No"/>
    <n v="1611500"/>
    <s v="ASALARIADO"/>
    <n v="26"/>
  </r>
  <r>
    <n v="1308"/>
    <s v="MUJER"/>
    <n v="1047569"/>
    <s v="ASALARIADO"/>
    <s v="SECTOR PUBLICO"/>
    <s v="SI"/>
    <s v="NO"/>
    <x v="0"/>
    <n v="47"/>
    <s v="No"/>
    <s v="No"/>
    <n v="1047569"/>
    <s v="ASALARIADO"/>
    <n v="47"/>
  </r>
  <r>
    <n v="1309"/>
    <s v="HOMBRE"/>
    <n v="526800"/>
    <s v="ASALARIADO"/>
    <s v="SECTOR PRIVADO"/>
    <s v="SI"/>
    <s v="NO"/>
    <x v="0"/>
    <n v="44"/>
    <s v="No"/>
    <s v="No"/>
    <n v="526800"/>
    <s v="ASALARIADO"/>
    <n v="44"/>
  </r>
  <r>
    <n v="1310"/>
    <s v="HOMBRE"/>
    <n v="580021.27"/>
    <s v="ASALARIADO"/>
    <s v="SECTOR PUBLICO"/>
    <s v="SI"/>
    <s v="NO"/>
    <x v="0"/>
    <n v="29"/>
    <s v="No"/>
    <s v="No"/>
    <n v="580021.27"/>
    <s v="ASALARIADO"/>
    <n v="29"/>
  </r>
  <r>
    <n v="1311"/>
    <s v="HOMBRE"/>
    <n v="526083.62"/>
    <s v="ASALARIADO"/>
    <s v="SECTOR PRIVADO"/>
    <s v="SI"/>
    <s v="NO"/>
    <x v="0"/>
    <n v="24"/>
    <s v="No"/>
    <s v="No"/>
    <n v="526083.62"/>
    <s v="ASALARIADO"/>
    <n v="24"/>
  </r>
  <r>
    <n v="1312"/>
    <s v="MUJER"/>
    <n v="910693.65"/>
    <s v="ASALARIADO"/>
    <s v="SECTOR PUBLICO"/>
    <s v="SI"/>
    <s v="NO"/>
    <x v="0"/>
    <n v="40"/>
    <s v="No"/>
    <s v="No"/>
    <n v="910693.65"/>
    <s v="ASALARIADO"/>
    <n v="40"/>
  </r>
  <r>
    <n v="1313"/>
    <s v="HOMBRE"/>
    <n v="493046.78"/>
    <s v="ASALARIADO"/>
    <s v="SECTOR PRIVADO"/>
    <s v="SI"/>
    <s v="NO"/>
    <x v="0"/>
    <n v="22"/>
    <s v="No"/>
    <s v="No"/>
    <n v="493046.78"/>
    <s v="ASALARIADO"/>
    <n v="22"/>
  </r>
  <r>
    <n v="1314"/>
    <s v="HOMBRE"/>
    <n v="330798"/>
    <s v="TRABAJADOR INDEPENDIENTE"/>
    <s v="SECTOR PRIVADO"/>
    <s v="SI"/>
    <s v="NO"/>
    <x v="0"/>
    <n v="33"/>
    <s v="No"/>
    <s v="No"/>
    <n v="330798"/>
    <s v="TRABAJADOR INDEPENDIENTE"/>
    <n v="33"/>
  </r>
  <r>
    <n v="1315"/>
    <s v="HOMBRE"/>
    <n v="2520949.98"/>
    <s v="PENSIONADOS EN SU PROPIO SISTEMA"/>
    <s v="SECTOR PUBLICO"/>
    <s v="SI"/>
    <s v="NO"/>
    <x v="0"/>
    <n v="67"/>
    <s v="Atípico"/>
    <s v="No"/>
    <n v="2520949.98"/>
    <s v="PENSIONADOS EN SU PROPIO SISTEMA"/>
    <n v="67"/>
  </r>
  <r>
    <n v="1316"/>
    <s v="MUJER"/>
    <n v="297045"/>
    <s v="ASEGURADO VOLUNTARIO"/>
    <s v="SECTOR PRIVADO"/>
    <s v="SI"/>
    <s v="NO"/>
    <x v="0"/>
    <n v="28"/>
    <s v="No"/>
    <s v="No"/>
    <n v="297045"/>
    <s v="ASEGURADO VOLUNTARIO"/>
    <n v="28"/>
  </r>
  <r>
    <n v="1317"/>
    <s v="HOMBRE"/>
    <n v="306723.3"/>
    <s v="ASALARIADO"/>
    <s v="SECTOR PRIVADO"/>
    <s v="SI"/>
    <s v="SI"/>
    <x v="0"/>
    <n v="41"/>
    <s v="No"/>
    <s v="No"/>
    <n v="306723.3"/>
    <s v="ASALARIADO"/>
    <n v="41"/>
  </r>
  <r>
    <n v="1318"/>
    <s v="MUJER"/>
    <n v="300000"/>
    <s v="ASALARIADO"/>
    <s v="SECTOR PRIVADO"/>
    <s v="SI"/>
    <s v="SI"/>
    <x v="0"/>
    <n v="37"/>
    <s v="No"/>
    <s v="No"/>
    <n v="300000"/>
    <s v="ASALARIADO"/>
    <n v="37"/>
  </r>
  <r>
    <n v="1319"/>
    <s v="HOMBRE"/>
    <n v="666854.69999999995"/>
    <s v="ASALARIADO"/>
    <s v="SECTOR PRIVADO"/>
    <s v="SI"/>
    <s v="NO"/>
    <x v="0"/>
    <n v="23"/>
    <s v="No"/>
    <s v="No"/>
    <n v="666854.69999999995"/>
    <s v="ASALARIADO"/>
    <n v="23"/>
  </r>
  <r>
    <n v="1320"/>
    <s v="MUJER"/>
    <n v="397927"/>
    <s v="ASALARIADO"/>
    <s v="SECTOR PRIVADO"/>
    <s v="SI"/>
    <s v="NO"/>
    <x v="0"/>
    <n v="27"/>
    <s v="No"/>
    <s v="No"/>
    <n v="397927"/>
    <s v="ASALARIADO"/>
    <n v="27"/>
  </r>
  <r>
    <n v="1321"/>
    <s v="HOMBRE"/>
    <n v="1214487"/>
    <s v="ASALARIADO"/>
    <s v="SECTOR PUBLICO"/>
    <s v="SI"/>
    <s v="NO"/>
    <x v="0"/>
    <n v="47"/>
    <s v="No"/>
    <s v="No"/>
    <n v="1214487"/>
    <s v="ASALARIADO"/>
    <n v="47"/>
  </r>
  <r>
    <n v="1322"/>
    <s v="MUJER"/>
    <n v="778239"/>
    <s v="ASALARIADO"/>
    <s v="SECTOR PUBLICO"/>
    <s v="SI"/>
    <s v="NO"/>
    <x v="0"/>
    <n v="33"/>
    <s v="No"/>
    <s v="No"/>
    <n v="778239"/>
    <s v="ASALARIADO"/>
    <n v="33"/>
  </r>
  <r>
    <n v="1323"/>
    <s v="HOMBRE"/>
    <n v="870468.31"/>
    <s v="ASALARIADO"/>
    <s v="SECTOR PRIVADO"/>
    <s v="SI"/>
    <s v="NO"/>
    <x v="0"/>
    <n v="45"/>
    <s v="No"/>
    <s v="No"/>
    <n v="870468.31"/>
    <s v="ASALARIADO"/>
    <n v="45"/>
  </r>
  <r>
    <n v="1324"/>
    <s v="HOMBRE"/>
    <n v="370000"/>
    <s v="ASALARIADO"/>
    <s v="SECTOR PRIVADO"/>
    <s v="SI"/>
    <s v="NO"/>
    <x v="1"/>
    <n v="41"/>
    <s v="No"/>
    <s v="No"/>
    <n v="370000"/>
    <s v="ASALARIADO"/>
    <n v="41"/>
  </r>
  <r>
    <n v="1325"/>
    <s v="MUJER"/>
    <n v="289546.95"/>
    <s v="ASALARIADO"/>
    <s v="SECTOR PRIVADO"/>
    <s v="SI"/>
    <s v="NO"/>
    <x v="1"/>
    <n v="22"/>
    <s v="No"/>
    <s v="No"/>
    <n v="289546.95"/>
    <s v="ASALARIADO"/>
    <n v="22"/>
  </r>
  <r>
    <n v="1326"/>
    <s v="HOMBRE"/>
    <n v="278030"/>
    <s v="CONVENIOS ESPECIALES DE TRABAJADORES INDEPENDIENTES"/>
    <s v="SECTOR PRIVADO"/>
    <s v="SI"/>
    <s v="NO"/>
    <x v="0"/>
    <n v="36"/>
    <s v="No"/>
    <s v="No"/>
    <n v="278030"/>
    <s v="CONVENIOS ESPECIALES DE TRABAJADORES INDEPENDIENTES"/>
    <n v="36"/>
  </r>
  <r>
    <n v="1327"/>
    <s v="MUJER"/>
    <n v="190000"/>
    <s v="ASALARIADO"/>
    <s v="SECTOR PRIVADO"/>
    <s v="SI"/>
    <s v="SI"/>
    <x v="0"/>
    <n v="45"/>
    <s v="No"/>
    <s v="No"/>
    <n v="190000"/>
    <s v="ASALARIADO"/>
    <n v="45"/>
  </r>
  <r>
    <n v="1328"/>
    <s v="HOMBRE"/>
    <n v="385702"/>
    <s v="TRABAJADOR INDEPENDIENTE"/>
    <s v="SECTOR PRIVADO"/>
    <s v="SI"/>
    <s v="NO"/>
    <x v="1"/>
    <n v="60"/>
    <s v="No"/>
    <s v="No"/>
    <n v="385702"/>
    <s v="TRABAJADOR INDEPENDIENTE"/>
    <n v="60"/>
  </r>
  <r>
    <n v="1329"/>
    <s v="HOMBRE"/>
    <n v="278030"/>
    <s v="CONVENIOS ESPECIALES DE TRABAJADORES INDEPENDIENTES"/>
    <s v="SECTOR PRIVADO"/>
    <s v="SI"/>
    <s v="SI"/>
    <x v="0"/>
    <n v="37"/>
    <s v="No"/>
    <s v="No"/>
    <n v="278030"/>
    <s v="CONVENIOS ESPECIALES DE TRABAJADORES INDEPENDIENTES"/>
    <n v="37"/>
  </r>
  <r>
    <n v="1330"/>
    <s v="HOMBRE"/>
    <n v="324390"/>
    <s v="ASALARIADO"/>
    <s v="SECTOR PRIVADO"/>
    <s v="SI"/>
    <s v="NO"/>
    <x v="0"/>
    <n v="24"/>
    <s v="No"/>
    <s v="No"/>
    <n v="324390"/>
    <s v="ASALARIADO"/>
    <n v="24"/>
  </r>
  <r>
    <n v="1331"/>
    <s v="MUJER"/>
    <n v="2187872"/>
    <s v="PENSIONADOS EN SU PROPIO SISTEMA"/>
    <s v="SECTOR PUBLICO"/>
    <s v="SI"/>
    <s v="NO"/>
    <x v="0"/>
    <n v="68"/>
    <s v="No"/>
    <s v="No"/>
    <n v="2187872"/>
    <s v="PENSIONADOS EN SU PROPIO SISTEMA"/>
    <n v="68"/>
  </r>
  <r>
    <n v="1332"/>
    <s v="HOMBRE"/>
    <n v="305704"/>
    <s v="ASEGURADO VOLUNTARIO"/>
    <s v="SECTOR PRIVADO"/>
    <s v="SI"/>
    <s v="SI"/>
    <x v="0"/>
    <n v="87"/>
    <s v="No"/>
    <s v="No"/>
    <n v="305704"/>
    <s v="ASEGURADO VOLUNTARIO"/>
    <n v="87"/>
  </r>
  <r>
    <n v="1333"/>
    <s v="MUJER"/>
    <n v="389481.25"/>
    <s v="ASALARIADO"/>
    <s v="SECTOR PRIVADO"/>
    <s v="SI"/>
    <s v="SI"/>
    <x v="0"/>
    <n v="45"/>
    <s v="No"/>
    <s v="No"/>
    <n v="389481.25"/>
    <s v="ASALARIADO"/>
    <n v="45"/>
  </r>
  <r>
    <n v="1334"/>
    <s v="HOMBRE"/>
    <n v="450000"/>
    <s v="ASALARIADO"/>
    <s v="SECTOR PRIVADO"/>
    <s v="SI"/>
    <s v="NO"/>
    <x v="0"/>
    <n v="23"/>
    <s v="No"/>
    <s v="No"/>
    <n v="450000"/>
    <s v="ASALARIADO"/>
    <n v="23"/>
  </r>
  <r>
    <n v="1335"/>
    <s v="MUJER"/>
    <n v="48989.7"/>
    <s v="ASALARIADO"/>
    <s v="SECTOR PRIVADO"/>
    <s v="SI"/>
    <s v="NO"/>
    <x v="0"/>
    <n v="21"/>
    <s v="No"/>
    <s v="No"/>
    <n v="48989.7"/>
    <s v="ASALARIADO"/>
    <n v="21"/>
  </r>
  <r>
    <n v="1336"/>
    <s v="HOMBRE"/>
    <n v="977750"/>
    <s v="ASALARIADO"/>
    <s v="SECTOR PRIVADO"/>
    <s v="SI"/>
    <s v="NO"/>
    <x v="0"/>
    <n v="31"/>
    <s v="No"/>
    <s v="No"/>
    <n v="977750"/>
    <s v="ASALARIADO"/>
    <n v="31"/>
  </r>
  <r>
    <n v="1337"/>
    <s v="HOMBRE"/>
    <n v="305000"/>
    <s v="ASALARIADO"/>
    <s v="SECTOR PRIVADO"/>
    <s v="SI"/>
    <s v="SI"/>
    <x v="0"/>
    <n v="37"/>
    <s v="No"/>
    <s v="No"/>
    <n v="305000"/>
    <s v="ASALARIADO"/>
    <n v="37"/>
  </r>
  <r>
    <n v="1338"/>
    <s v="MUJER"/>
    <n v="297046"/>
    <s v="ASEGURADO VOLUNTARIO"/>
    <s v="SECTOR PRIVADO"/>
    <s v="SI"/>
    <s v="NO"/>
    <x v="0"/>
    <n v="31"/>
    <s v="No"/>
    <s v="No"/>
    <n v="297046"/>
    <s v="ASEGURADO VOLUNTARIO"/>
    <n v="31"/>
  </r>
  <r>
    <n v="1339"/>
    <s v="HOMBRE"/>
    <n v="65249.56"/>
    <s v="ASALARIADO"/>
    <s v="SECTOR PRIVADO"/>
    <s v="SI"/>
    <s v="SI"/>
    <x v="0"/>
    <n v="26"/>
    <s v="No"/>
    <s v="No"/>
    <n v="65249.56"/>
    <s v="ASALARIADO"/>
    <n v="26"/>
  </r>
  <r>
    <n v="1340"/>
    <s v="MUJER"/>
    <n v="659264"/>
    <s v="ASALARIADO"/>
    <s v="SECTOR PUBLICO"/>
    <s v="SI"/>
    <s v="NO"/>
    <x v="0"/>
    <n v="40"/>
    <s v="No"/>
    <s v="No"/>
    <n v="659264"/>
    <s v="ASALARIADO"/>
    <n v="40"/>
  </r>
  <r>
    <n v="1341"/>
    <s v="MUJER"/>
    <n v="896802.93"/>
    <s v="ASALARIADO"/>
    <s v="SECTOR PUBLICO"/>
    <s v="SI"/>
    <s v="NO"/>
    <x v="0"/>
    <n v="38"/>
    <s v="No"/>
    <s v="No"/>
    <n v="896802.93"/>
    <s v="ASALARIADO"/>
    <n v="38"/>
  </r>
  <r>
    <n v="1342"/>
    <s v="HOMBRE"/>
    <n v="319572"/>
    <s v="ASALARIADO"/>
    <s v="SECTOR PRIVADO"/>
    <s v="SI"/>
    <s v="NO"/>
    <x v="1"/>
    <n v="38"/>
    <s v="No"/>
    <s v="No"/>
    <n v="319572"/>
    <s v="ASALARIADO"/>
    <n v="38"/>
  </r>
  <r>
    <n v="1343"/>
    <s v="HOMBRE"/>
    <n v="629292.61"/>
    <s v="ASALARIADO"/>
    <s v="SECTOR PRIVADO"/>
    <s v="SI"/>
    <s v="NO"/>
    <x v="0"/>
    <n v="42"/>
    <s v="No"/>
    <s v="No"/>
    <n v="629292.61"/>
    <s v="ASALARIADO"/>
    <n v="42"/>
  </r>
  <r>
    <n v="1344"/>
    <s v="MUJER"/>
    <n v="1408126"/>
    <s v="ASALARIADO"/>
    <s v="SECTOR PUBLICO"/>
    <s v="SI"/>
    <s v="NO"/>
    <x v="0"/>
    <n v="37"/>
    <s v="No"/>
    <s v="No"/>
    <n v="1408126"/>
    <s v="ASALARIADO"/>
    <n v="37"/>
  </r>
  <r>
    <n v="1345"/>
    <s v="HOMBRE"/>
    <n v="1575682"/>
    <s v="ASALARIADO"/>
    <s v="SECTOR PUBLICO"/>
    <s v="SI"/>
    <s v="NO"/>
    <x v="0"/>
    <n v="38"/>
    <s v="No"/>
    <s v="No"/>
    <n v="1575682"/>
    <s v="ASALARIADO"/>
    <n v="38"/>
  </r>
  <r>
    <n v="1346"/>
    <s v="MUJER"/>
    <n v="268333.33"/>
    <s v="ASALARIADO"/>
    <s v="SECTOR PRIVADO"/>
    <s v="SI"/>
    <s v="NO"/>
    <x v="0"/>
    <n v="29"/>
    <s v="No"/>
    <s v="No"/>
    <n v="268333.33"/>
    <s v="ASALARIADO"/>
    <n v="29"/>
  </r>
  <r>
    <n v="1347"/>
    <s v="MUJER"/>
    <n v="308000"/>
    <s v="ASALARIADO"/>
    <s v="SECTOR PRIVADO"/>
    <s v="SI"/>
    <s v="NO"/>
    <x v="0"/>
    <n v="57"/>
    <s v="No"/>
    <s v="No"/>
    <n v="308000"/>
    <s v="ASALARIADO"/>
    <n v="57"/>
  </r>
  <r>
    <n v="1348"/>
    <s v="HOMBRE"/>
    <n v="350000"/>
    <s v="ASALARIADO"/>
    <s v="SECTOR PRIVADO"/>
    <s v="SI"/>
    <s v="NO"/>
    <x v="1"/>
    <n v="31"/>
    <s v="No"/>
    <s v="No"/>
    <n v="350000"/>
    <s v="ASALARIADO"/>
    <n v="31"/>
  </r>
  <r>
    <n v="1349"/>
    <s v="MUJER"/>
    <n v="590706.5"/>
    <s v="ASALARIADO"/>
    <s v="SECTOR PUBLICO"/>
    <s v="SI"/>
    <s v="NO"/>
    <x v="0"/>
    <n v="32"/>
    <s v="No"/>
    <s v="No"/>
    <n v="590706.5"/>
    <s v="ASALARIADO"/>
    <n v="32"/>
  </r>
  <r>
    <n v="1350"/>
    <s v="MUJER"/>
    <n v="759928"/>
    <s v="PENSIONADOS EN SU PROPIO SISTEMA"/>
    <s v="SECTOR PUBLICO"/>
    <s v="SI"/>
    <s v="NO"/>
    <x v="0"/>
    <n v="78"/>
    <s v="No"/>
    <s v="No"/>
    <n v="759928"/>
    <s v="PENSIONADOS EN SU PROPIO SISTEMA"/>
    <n v="78"/>
  </r>
  <r>
    <n v="1351"/>
    <s v="HOMBRE"/>
    <n v="182669.09"/>
    <s v="ASALARIADO"/>
    <s v="SECTOR PUBLICO"/>
    <s v="SI"/>
    <s v="NO"/>
    <x v="0"/>
    <n v="37"/>
    <s v="No"/>
    <s v="No"/>
    <n v="182669.09"/>
    <s v="ASALARIADO"/>
    <n v="37"/>
  </r>
  <r>
    <n v="1352"/>
    <s v="HOMBRE"/>
    <n v="1954127"/>
    <s v="ASALARIADO"/>
    <s v="SECTOR PUBLICO"/>
    <s v="SI"/>
    <s v="NO"/>
    <x v="0"/>
    <n v="63"/>
    <s v="No"/>
    <s v="No"/>
    <n v="1954127"/>
    <s v="ASALARIADO"/>
    <n v="63"/>
  </r>
  <r>
    <n v="1353"/>
    <s v="MUJER"/>
    <n v="727896.34"/>
    <s v="ASALARIADO"/>
    <s v="SECTOR PUBLICO"/>
    <s v="SI"/>
    <s v="NO"/>
    <x v="0"/>
    <n v="28"/>
    <s v="No"/>
    <s v="No"/>
    <n v="727896.34"/>
    <s v="ASALARIADO"/>
    <n v="28"/>
  </r>
  <r>
    <n v="1354"/>
    <s v="HOMBRE"/>
    <n v="300018"/>
    <s v="TRABAJADOR INDEPENDIENTE"/>
    <s v="SECTOR PRIVADO"/>
    <s v="SI"/>
    <s v="NO"/>
    <x v="1"/>
    <n v="53"/>
    <s v="No"/>
    <s v="No"/>
    <n v="300018"/>
    <s v="TRABAJADOR INDEPENDIENTE"/>
    <n v="53"/>
  </r>
  <r>
    <n v="1355"/>
    <s v="HOMBRE"/>
    <n v="428100"/>
    <s v="ASALARIADO"/>
    <s v="SECTOR PUBLICO"/>
    <s v="SI"/>
    <s v="NO"/>
    <x v="0"/>
    <n v="22"/>
    <s v="No"/>
    <s v="No"/>
    <n v="428100"/>
    <s v="ASALARIADO"/>
    <n v="22"/>
  </r>
  <r>
    <n v="1356"/>
    <s v="MUJER"/>
    <n v="359544.27"/>
    <s v="CONVENIOS ESPECIALES DE ASEGURADOS VOLUNTARIOS"/>
    <s v="SECTOR PRIVADO"/>
    <s v="SI"/>
    <s v="SI"/>
    <x v="0"/>
    <n v="35"/>
    <s v="No"/>
    <s v="No"/>
    <n v="359544.27"/>
    <s v="CONVENIOS ESPECIALES DE ASEGURADOS VOLUNTARIOS"/>
    <n v="35"/>
  </r>
  <r>
    <n v="1357"/>
    <s v="MUJER"/>
    <n v="297046"/>
    <s v="ASEGURADO VOLUNTARIO"/>
    <s v="SECTOR PRIVADO"/>
    <s v="SI"/>
    <s v="NO"/>
    <x v="0"/>
    <n v="40"/>
    <s v="No"/>
    <s v="No"/>
    <n v="297046"/>
    <s v="ASEGURADO VOLUNTARIO"/>
    <n v="40"/>
  </r>
  <r>
    <n v="1358"/>
    <s v="HOMBRE"/>
    <n v="589282.56000000006"/>
    <s v="ASALARIADO"/>
    <s v="SECTOR PUBLICO"/>
    <s v="SI"/>
    <s v="NO"/>
    <x v="0"/>
    <n v="30"/>
    <s v="No"/>
    <s v="No"/>
    <n v="589282.56000000006"/>
    <s v="ASALARIADO"/>
    <n v="30"/>
  </r>
  <r>
    <n v="1359"/>
    <s v="HOMBRE"/>
    <n v="129988"/>
    <s v="ASALARIADO"/>
    <s v="SECTOR PUBLICO"/>
    <s v="SI"/>
    <s v="NO"/>
    <x v="1"/>
    <n v="32"/>
    <s v="No"/>
    <s v="No"/>
    <n v="129988"/>
    <s v="ASALARIADO"/>
    <n v="32"/>
  </r>
  <r>
    <n v="1360"/>
    <s v="HOMBRE"/>
    <n v="417954.15"/>
    <s v="ASALARIADO"/>
    <s v="SECTOR PRIVADO"/>
    <s v="SI"/>
    <s v="NO"/>
    <x v="1"/>
    <n v="31"/>
    <s v="No"/>
    <s v="No"/>
    <n v="417954.15"/>
    <s v="ASALARIADO"/>
    <n v="31"/>
  </r>
  <r>
    <n v="1361"/>
    <s v="HOMBRE"/>
    <n v="807282.52"/>
    <s v="ASALARIADO"/>
    <s v="SECTOR PRIVADO"/>
    <s v="SI"/>
    <s v="NO"/>
    <x v="0"/>
    <n v="24"/>
    <s v="No"/>
    <s v="No"/>
    <n v="807282.52"/>
    <s v="ASALARIADO"/>
    <n v="24"/>
  </r>
  <r>
    <n v="1362"/>
    <s v="MUJER"/>
    <n v="801760"/>
    <s v="ASALARIADO"/>
    <s v="SECTOR PRIVADO"/>
    <s v="SI"/>
    <s v="NO"/>
    <x v="1"/>
    <n v="45"/>
    <s v="No"/>
    <s v="No"/>
    <n v="801760"/>
    <s v="ASALARIADO"/>
    <n v="45"/>
  </r>
  <r>
    <n v="1363"/>
    <s v="HOMBRE"/>
    <n v="145670.5"/>
    <s v="ASALARIADO"/>
    <s v="SECTOR PRIVADO"/>
    <s v="SI"/>
    <s v="NO"/>
    <x v="0"/>
    <n v="51"/>
    <s v="No"/>
    <s v="No"/>
    <n v="145670.5"/>
    <s v="ASALARIADO"/>
    <n v="51"/>
  </r>
  <r>
    <n v="1364"/>
    <s v="MUJER"/>
    <n v="337920"/>
    <s v="ASALARIADO"/>
    <s v="SECTOR PRIVADO"/>
    <s v="SI"/>
    <s v="NO"/>
    <x v="1"/>
    <n v="27"/>
    <s v="No"/>
    <s v="No"/>
    <n v="337920"/>
    <s v="ASALARIADO"/>
    <n v="27"/>
  </r>
  <r>
    <n v="1365"/>
    <s v="MUJER"/>
    <n v="387279.29"/>
    <s v="ASALARIADO"/>
    <s v="SECTOR PRIVADO"/>
    <s v="SI"/>
    <s v="NO"/>
    <x v="0"/>
    <n v="35"/>
    <s v="No"/>
    <s v="No"/>
    <n v="387279.29"/>
    <s v="ASALARIADO"/>
    <n v="35"/>
  </r>
  <r>
    <n v="1366"/>
    <s v="HOMBRE"/>
    <n v="351604"/>
    <s v="ASALARIADO"/>
    <s v="SECTOR PRIVADO"/>
    <s v="SI"/>
    <s v="NO"/>
    <x v="0"/>
    <n v="22"/>
    <s v="No"/>
    <s v="No"/>
    <n v="351604"/>
    <s v="ASALARIADO"/>
    <n v="22"/>
  </r>
  <r>
    <n v="1367"/>
    <s v="MUJER"/>
    <n v="300018"/>
    <s v="ASEGURADO VOLUNTARIO"/>
    <s v="SECTOR PRIVADO"/>
    <s v="SI"/>
    <s v="SI"/>
    <x v="0"/>
    <n v="45"/>
    <s v="No"/>
    <s v="No"/>
    <n v="300018"/>
    <s v="ASEGURADO VOLUNTARIO"/>
    <n v="45"/>
  </r>
  <r>
    <n v="1368"/>
    <s v="HOMBRE"/>
    <n v="232960"/>
    <s v="ASALARIADO"/>
    <s v="SECTOR PRIVADO"/>
    <s v="SI"/>
    <s v="NO"/>
    <x v="0"/>
    <n v="60"/>
    <s v="No"/>
    <s v="No"/>
    <n v="232960"/>
    <s v="ASALARIADO"/>
    <n v="60"/>
  </r>
  <r>
    <n v="1369"/>
    <s v="MUJER"/>
    <n v="297046"/>
    <s v="ASEGURADO VOLUNTARIO"/>
    <s v="SECTOR PRIVADO"/>
    <s v="SI"/>
    <s v="NO"/>
    <x v="0"/>
    <n v="56"/>
    <s v="No"/>
    <s v="No"/>
    <n v="297046"/>
    <s v="ASEGURADO VOLUNTARIO"/>
    <n v="56"/>
  </r>
  <r>
    <n v="1370"/>
    <s v="HOMBRE"/>
    <n v="683000"/>
    <s v="ASALARIADO"/>
    <s v="SECTOR PRIVADO"/>
    <s v="SI"/>
    <s v="NO"/>
    <x v="0"/>
    <n v="38"/>
    <s v="No"/>
    <s v="No"/>
    <n v="683000"/>
    <s v="ASALARIADO"/>
    <n v="38"/>
  </r>
  <r>
    <n v="1371"/>
    <s v="MUJER"/>
    <n v="876520"/>
    <s v="ASALARIADO"/>
    <s v="SECTOR PRIVADO"/>
    <s v="SI"/>
    <s v="NO"/>
    <x v="0"/>
    <n v="32"/>
    <s v="No"/>
    <s v="No"/>
    <n v="876520"/>
    <s v="ASALARIADO"/>
    <n v="32"/>
  </r>
  <r>
    <n v="1372"/>
    <s v="HOMBRE"/>
    <n v="409455"/>
    <s v="ASALARIADO"/>
    <s v="SECTOR PRIVADO"/>
    <s v="SI"/>
    <s v="NO"/>
    <x v="0"/>
    <n v="25"/>
    <s v="No"/>
    <s v="No"/>
    <n v="409455"/>
    <s v="ASALARIADO"/>
    <n v="25"/>
  </r>
  <r>
    <n v="1373"/>
    <s v="HOMBRE"/>
    <n v="3654908.92"/>
    <s v="PENSIONADOS EN SU PROPIO SISTEMA"/>
    <s v="SECTOR PUBLICO"/>
    <s v="SI"/>
    <s v="NO"/>
    <x v="0"/>
    <n v="62"/>
    <s v="Atípico"/>
    <s v="No"/>
    <n v="3654908.92"/>
    <s v="PENSIONADOS EN SU PROPIO SISTEMA"/>
    <n v="62"/>
  </r>
  <r>
    <n v="1374"/>
    <s v="HOMBRE"/>
    <n v="1202466.6200000001"/>
    <s v="ASALARIADO"/>
    <s v="SECTOR PRIVADO"/>
    <s v="SI"/>
    <s v="NO"/>
    <x v="0"/>
    <n v="39"/>
    <s v="No"/>
    <s v="No"/>
    <n v="1202466.6200000001"/>
    <s v="ASALARIADO"/>
    <n v="39"/>
  </r>
  <r>
    <n v="1375"/>
    <s v="MUJER"/>
    <n v="297082.46999999997"/>
    <s v="ASALARIADO"/>
    <s v="SECTOR PUBLICO"/>
    <s v="SI"/>
    <s v="NO"/>
    <x v="0"/>
    <n v="41"/>
    <s v="No"/>
    <s v="No"/>
    <n v="297082.46999999997"/>
    <s v="ASALARIADO"/>
    <n v="41"/>
  </r>
  <r>
    <n v="1376"/>
    <s v="HOMBRE"/>
    <n v="350000"/>
    <s v="ASALARIADO"/>
    <s v="SECTOR PRIVADO"/>
    <s v="SI"/>
    <s v="NO"/>
    <x v="0"/>
    <n v="53"/>
    <s v="No"/>
    <s v="No"/>
    <n v="350000"/>
    <s v="ASALARIADO"/>
    <n v="53"/>
  </r>
  <r>
    <n v="1377"/>
    <s v="MUJER"/>
    <n v="243000"/>
    <s v="ASALARIADO"/>
    <s v="SECTOR PRIVADO"/>
    <s v="SI"/>
    <s v="NO"/>
    <x v="0"/>
    <n v="46"/>
    <s v="No"/>
    <s v="No"/>
    <n v="243000"/>
    <s v="ASALARIADO"/>
    <n v="46"/>
  </r>
  <r>
    <n v="1378"/>
    <s v="MUJER"/>
    <n v="210000"/>
    <s v="ASALARIADO"/>
    <s v="SECTOR PRIVADO"/>
    <s v="SI"/>
    <s v="SI"/>
    <x v="0"/>
    <n v="38"/>
    <s v="No"/>
    <s v="No"/>
    <n v="210000"/>
    <s v="ASALARIADO"/>
    <n v="38"/>
  </r>
  <r>
    <n v="1379"/>
    <s v="MUJER"/>
    <n v="1154739.48"/>
    <s v="ASALARIADO"/>
    <s v="SECTOR PUBLICO"/>
    <s v="SI"/>
    <s v="NO"/>
    <x v="0"/>
    <n v="30"/>
    <s v="No"/>
    <s v="No"/>
    <n v="1154739.48"/>
    <s v="ASALARIADO"/>
    <n v="30"/>
  </r>
  <r>
    <n v="1380"/>
    <s v="HOMBRE"/>
    <n v="305704"/>
    <s v="TRABAJADOR INDEPENDIENTE"/>
    <s v="SECTOR PRIVADO"/>
    <s v="SI"/>
    <s v="NO"/>
    <x v="1"/>
    <n v="41"/>
    <s v="No"/>
    <s v="No"/>
    <n v="305704"/>
    <s v="TRABAJADOR INDEPENDIENTE"/>
    <n v="41"/>
  </r>
  <r>
    <n v="1381"/>
    <s v="HOMBRE"/>
    <n v="2438887.83"/>
    <s v="ASALARIADO"/>
    <s v="SECTOR PRIVADO"/>
    <s v="SI"/>
    <s v="NO"/>
    <x v="0"/>
    <n v="32"/>
    <s v="Atípico"/>
    <s v="No"/>
    <n v="2438887.83"/>
    <s v="ASALARIADO"/>
    <n v="32"/>
  </r>
  <r>
    <n v="1382"/>
    <s v="MUJER"/>
    <n v="285127"/>
    <s v="ASALARIADO"/>
    <s v="SECTOR PUBLICO"/>
    <s v="SI"/>
    <s v="NO"/>
    <x v="0"/>
    <n v="59"/>
    <s v="No"/>
    <s v="No"/>
    <n v="285127"/>
    <s v="ASALARIADO"/>
    <n v="59"/>
  </r>
  <r>
    <n v="1383"/>
    <s v="HOMBRE"/>
    <n v="278030.99"/>
    <s v="CONVENIOS ESPECIALES DE TRABAJADORES INDEPENDIENTES"/>
    <s v="SECTOR PRIVADO"/>
    <s v="SI"/>
    <s v="NO"/>
    <x v="0"/>
    <n v="52"/>
    <s v="No"/>
    <s v="No"/>
    <n v="278030.99"/>
    <s v="CONVENIOS ESPECIALES DE TRABAJADORES INDEPENDIENTES"/>
    <n v="52"/>
  </r>
  <r>
    <n v="1384"/>
    <s v="HOMBRE"/>
    <n v="1580792"/>
    <s v="ASALARIADO"/>
    <s v="SECTOR PRIVADO"/>
    <s v="SI"/>
    <s v="NO"/>
    <x v="0"/>
    <n v="28"/>
    <s v="No"/>
    <s v="No"/>
    <n v="1580792"/>
    <s v="ASALARIADO"/>
    <n v="28"/>
  </r>
  <r>
    <n v="1385"/>
    <s v="MUJER"/>
    <n v="297139"/>
    <s v="ASEGURADO VOLUNTARIO"/>
    <s v="SECTOR PRIVADO"/>
    <s v="SI"/>
    <s v="SI"/>
    <x v="0"/>
    <n v="43"/>
    <s v="No"/>
    <s v="No"/>
    <n v="297139"/>
    <s v="ASEGURADO VOLUNTARIO"/>
    <n v="43"/>
  </r>
  <r>
    <n v="1386"/>
    <s v="MUJER"/>
    <n v="297046"/>
    <s v="ASEGURADO VOLUNTARIO"/>
    <s v="SECTOR PRIVADO"/>
    <s v="SI"/>
    <s v="NO"/>
    <x v="0"/>
    <n v="64"/>
    <s v="No"/>
    <s v="No"/>
    <n v="297046"/>
    <s v="ASEGURADO VOLUNTARIO"/>
    <n v="64"/>
  </r>
  <r>
    <n v="1387"/>
    <s v="HOMBRE"/>
    <n v="278030"/>
    <s v="CONVENIOS ESPECIALES DE TRABAJADORES INDEPENDIENTES"/>
    <s v="SECTOR PRIVADO"/>
    <s v="SI"/>
    <s v="NO"/>
    <x v="0"/>
    <n v="32"/>
    <s v="No"/>
    <s v="No"/>
    <n v="278030"/>
    <s v="CONVENIOS ESPECIALES DE TRABAJADORES INDEPENDIENTES"/>
    <n v="32"/>
  </r>
  <r>
    <n v="1388"/>
    <s v="HOMBRE"/>
    <n v="580000"/>
    <s v="ASALARIADO"/>
    <s v="SECTOR PRIVADO"/>
    <s v="SI"/>
    <s v="NO"/>
    <x v="0"/>
    <n v="24"/>
    <s v="No"/>
    <s v="No"/>
    <n v="580000"/>
    <s v="ASALARIADO"/>
    <n v="24"/>
  </r>
  <r>
    <n v="1389"/>
    <s v="MUJER"/>
    <n v="504976"/>
    <s v="TRABAJADOR INDEPENDIENTE"/>
    <s v="SECTOR PRIVADO"/>
    <s v="SI"/>
    <s v="NO"/>
    <x v="0"/>
    <n v="36"/>
    <s v="No"/>
    <s v="No"/>
    <n v="504976"/>
    <s v="TRABAJADOR INDEPENDIENTE"/>
    <n v="36"/>
  </r>
  <r>
    <n v="1390"/>
    <s v="HOMBRE"/>
    <n v="482000"/>
    <s v="ASALARIADO"/>
    <s v="SECTOR PRIVADO"/>
    <s v="SI"/>
    <s v="NO"/>
    <x v="1"/>
    <n v="36"/>
    <s v="No"/>
    <s v="No"/>
    <n v="482000"/>
    <s v="ASALARIADO"/>
    <n v="36"/>
  </r>
  <r>
    <n v="1391"/>
    <s v="HOMBRE"/>
    <n v="639148"/>
    <s v="ASEGURADO VOLUNTARIO"/>
    <s v="SECTOR PRIVADO"/>
    <s v="SI"/>
    <s v="NO"/>
    <x v="0"/>
    <n v="79"/>
    <s v="No"/>
    <s v="No"/>
    <n v="639148"/>
    <s v="ASEGURADO VOLUNTARIO"/>
    <n v="79"/>
  </r>
  <r>
    <n v="1392"/>
    <s v="HOMBRE"/>
    <n v="263640"/>
    <s v="ASALARIADO"/>
    <s v="SECTOR PRIVADO"/>
    <s v="SI"/>
    <s v="NO"/>
    <x v="0"/>
    <n v="31"/>
    <s v="No"/>
    <s v="No"/>
    <n v="263640"/>
    <s v="ASALARIADO"/>
    <n v="31"/>
  </r>
  <r>
    <n v="1393"/>
    <s v="MUJER"/>
    <n v="846529"/>
    <s v="ASALARIADO"/>
    <s v="SECTOR PUBLICO"/>
    <s v="SI"/>
    <s v="NO"/>
    <x v="0"/>
    <n v="28"/>
    <s v="No"/>
    <s v="No"/>
    <n v="846529"/>
    <s v="ASALARIADO"/>
    <n v="28"/>
  </r>
  <r>
    <n v="1394"/>
    <s v="MUJER"/>
    <n v="240890.9"/>
    <s v="PENSIONADOS EN SU PROPIO SISTEMA"/>
    <s v="SECTOR PUBLICO"/>
    <s v="SI"/>
    <s v="NO"/>
    <x v="0"/>
    <n v="83"/>
    <s v="No"/>
    <s v="No"/>
    <n v="240890.9"/>
    <s v="PENSIONADOS EN SU PROPIO SISTEMA"/>
    <n v="83"/>
  </r>
  <r>
    <n v="1395"/>
    <s v="HOMBRE"/>
    <n v="924156"/>
    <s v="ASALARIADO"/>
    <s v="SECTOR PRIVADO"/>
    <s v="SI"/>
    <s v="NO"/>
    <x v="0"/>
    <n v="28"/>
    <s v="No"/>
    <s v="No"/>
    <n v="924156"/>
    <s v="ASALARIADO"/>
    <n v="28"/>
  </r>
  <r>
    <n v="1396"/>
    <s v="MUJER"/>
    <n v="1815071.5"/>
    <s v="ASALARIADO"/>
    <s v="SECTOR PUBLICO"/>
    <s v="SI"/>
    <s v="NO"/>
    <x v="0"/>
    <n v="35"/>
    <s v="No"/>
    <s v="No"/>
    <n v="1815071.5"/>
    <s v="ASALARIADO"/>
    <n v="35"/>
  </r>
  <r>
    <n v="1397"/>
    <s v="HOMBRE"/>
    <n v="585937"/>
    <s v="TRABAJADOR INDEPENDIENTE"/>
    <s v="SECTOR PRIVADO"/>
    <s v="SI"/>
    <s v="NO"/>
    <x v="1"/>
    <n v="57"/>
    <s v="No"/>
    <s v="No"/>
    <n v="585937"/>
    <s v="TRABAJADOR INDEPENDIENTE"/>
    <n v="57"/>
  </r>
  <r>
    <n v="1398"/>
    <s v="HOMBRE"/>
    <n v="223702.12"/>
    <s v="ASALARIADO"/>
    <s v="SECTOR PRIVADO"/>
    <s v="SI"/>
    <s v="NO"/>
    <x v="0"/>
    <n v="53"/>
    <s v="No"/>
    <s v="No"/>
    <n v="223702.12"/>
    <s v="ASALARIADO"/>
    <n v="53"/>
  </r>
  <r>
    <n v="1399"/>
    <s v="HOMBRE"/>
    <n v="155807.99"/>
    <s v="ASALARIADO"/>
    <s v="SECTOR PRIVADO"/>
    <s v="SI"/>
    <s v="NO"/>
    <x v="0"/>
    <n v="42"/>
    <s v="No"/>
    <s v="No"/>
    <n v="155807.99"/>
    <s v="ASALARIADO"/>
    <n v="42"/>
  </r>
  <r>
    <n v="1400"/>
    <s v="HOMBRE"/>
    <n v="361976.88"/>
    <s v="ASALARIADO"/>
    <s v="SECTOR PRIVADO"/>
    <s v="SI"/>
    <s v="NO"/>
    <x v="0"/>
    <n v="48"/>
    <s v="No"/>
    <s v="No"/>
    <n v="361976.88"/>
    <s v="ASALARIADO"/>
    <n v="48"/>
  </r>
  <r>
    <n v="1401"/>
    <s v="HOMBRE"/>
    <n v="573500"/>
    <s v="ASALARIADO"/>
    <s v="SECTOR PRIVADO"/>
    <s v="SI"/>
    <s v="NO"/>
    <x v="0"/>
    <n v="26"/>
    <s v="No"/>
    <s v="No"/>
    <n v="573500"/>
    <s v="ASALARIADO"/>
    <n v="26"/>
  </r>
  <r>
    <n v="1402"/>
    <s v="HOMBRE"/>
    <n v="180000"/>
    <s v="ASALARIADO"/>
    <s v="SECTOR PRIVADO"/>
    <s v="SI"/>
    <s v="NO"/>
    <x v="1"/>
    <n v="47"/>
    <s v="No"/>
    <s v="No"/>
    <n v="180000"/>
    <s v="ASALARIADO"/>
    <n v="47"/>
  </r>
  <r>
    <n v="1403"/>
    <s v="HOMBRE"/>
    <n v="811540"/>
    <s v="ASALARIADO"/>
    <s v="SECTOR PRIVADO"/>
    <s v="SI"/>
    <s v="NO"/>
    <x v="0"/>
    <n v="21"/>
    <s v="No"/>
    <s v="No"/>
    <n v="811540"/>
    <s v="ASALARIADO"/>
    <n v="21"/>
  </r>
  <r>
    <n v="1404"/>
    <s v="MUJER"/>
    <n v="760842"/>
    <s v="PENSIONADOS EN SU PROPIO SISTEMA"/>
    <s v="SECTOR PUBLICO"/>
    <s v="SI"/>
    <s v="NO"/>
    <x v="0"/>
    <n v="75"/>
    <s v="No"/>
    <s v="No"/>
    <n v="760842"/>
    <s v="PENSIONADOS EN SU PROPIO SISTEMA"/>
    <n v="75"/>
  </r>
  <r>
    <n v="1405"/>
    <s v="HOMBRE"/>
    <n v="1255736.08"/>
    <s v="ASALARIADO"/>
    <s v="SECTOR PRIVADO"/>
    <s v="SI"/>
    <s v="NO"/>
    <x v="0"/>
    <n v="41"/>
    <s v="No"/>
    <s v="No"/>
    <n v="1255736.08"/>
    <s v="ASALARIADO"/>
    <n v="41"/>
  </r>
  <r>
    <n v="1406"/>
    <s v="HOMBRE"/>
    <n v="1146611.22"/>
    <s v="ASALARIADO"/>
    <s v="SECTOR PUBLICO"/>
    <s v="SI"/>
    <s v="NO"/>
    <x v="0"/>
    <n v="27"/>
    <s v="No"/>
    <s v="No"/>
    <n v="1146611.22"/>
    <s v="ASALARIADO"/>
    <n v="27"/>
  </r>
  <r>
    <n v="1407"/>
    <s v="HOMBRE"/>
    <n v="1497172.49"/>
    <s v="ASALARIADO"/>
    <s v="SECTOR PUBLICO"/>
    <s v="SI"/>
    <s v="NO"/>
    <x v="0"/>
    <n v="47"/>
    <s v="No"/>
    <s v="No"/>
    <n v="1497172.49"/>
    <s v="ASALARIADO"/>
    <n v="47"/>
  </r>
  <r>
    <n v="1408"/>
    <s v="HOMBRE"/>
    <n v="1372847.55"/>
    <s v="ASALARIADO"/>
    <s v="SECTOR PUBLICO"/>
    <s v="SI"/>
    <s v="NO"/>
    <x v="0"/>
    <n v="56"/>
    <s v="No"/>
    <s v="No"/>
    <n v="1372847.55"/>
    <s v="ASALARIADO"/>
    <n v="56"/>
  </r>
  <r>
    <n v="1409"/>
    <s v="MUJER"/>
    <n v="830543"/>
    <s v="ASALARIADO"/>
    <s v="SECTOR PUBLICO"/>
    <s v="SI"/>
    <s v="NO"/>
    <x v="1"/>
    <n v="39"/>
    <s v="No"/>
    <s v="No"/>
    <n v="830543"/>
    <s v="ASALARIADO"/>
    <n v="39"/>
  </r>
  <r>
    <n v="1410"/>
    <s v="HOMBRE"/>
    <n v="650897.42000000004"/>
    <s v="ASALARIADO"/>
    <s v="SECTOR PRIVADO"/>
    <s v="SI"/>
    <s v="NO"/>
    <x v="0"/>
    <n v="38"/>
    <s v="No"/>
    <s v="No"/>
    <n v="650897.42000000004"/>
    <s v="ASALARIADO"/>
    <n v="38"/>
  </r>
  <r>
    <n v="1411"/>
    <s v="HOMBRE"/>
    <n v="463597.72"/>
    <s v="ASALARIADO"/>
    <s v="SECTOR PRIVADO"/>
    <s v="SI"/>
    <s v="SI"/>
    <x v="0"/>
    <n v="47"/>
    <s v="No"/>
    <s v="No"/>
    <n v="463597.72"/>
    <s v="ASALARIADO"/>
    <n v="47"/>
  </r>
  <r>
    <n v="1412"/>
    <s v="MUJER"/>
    <n v="297050"/>
    <s v="ASEGURADO VOLUNTARIO"/>
    <s v="SECTOR PRIVADO"/>
    <s v="SI"/>
    <s v="NO"/>
    <x v="0"/>
    <n v="31"/>
    <s v="No"/>
    <s v="No"/>
    <n v="297050"/>
    <s v="ASEGURADO VOLUNTARIO"/>
    <n v="31"/>
  </r>
  <r>
    <n v="1413"/>
    <s v="HOMBRE"/>
    <n v="297110"/>
    <s v="ASEGURADO VOLUNTARIO"/>
    <s v="SECTOR PRIVADO"/>
    <s v="SI"/>
    <s v="NO"/>
    <x v="0"/>
    <n v="36"/>
    <s v="No"/>
    <s v="No"/>
    <n v="297110"/>
    <s v="ASEGURADO VOLUNTARIO"/>
    <n v="36"/>
  </r>
  <r>
    <n v="1414"/>
    <s v="MUJER"/>
    <n v="297045"/>
    <s v="ASEGURADO VOLUNTARIO"/>
    <s v="SECTOR PRIVADO"/>
    <s v="SI"/>
    <s v="NO"/>
    <x v="0"/>
    <n v="33"/>
    <s v="No"/>
    <s v="No"/>
    <n v="297045"/>
    <s v="ASEGURADO VOLUNTARIO"/>
    <n v="33"/>
  </r>
  <r>
    <n v="1415"/>
    <s v="MUJER"/>
    <n v="278030"/>
    <s v="CONVENIOS ESPECIALES DE TRABAJADORES INDEPENDIENTES"/>
    <s v="SECTOR PRIVADO"/>
    <s v="SI"/>
    <s v="NO"/>
    <x v="0"/>
    <n v="35"/>
    <s v="No"/>
    <s v="No"/>
    <n v="278030"/>
    <s v="CONVENIOS ESPECIALES DE TRABAJADORES INDEPENDIENTES"/>
    <n v="35"/>
  </r>
  <r>
    <n v="1416"/>
    <s v="MUJER"/>
    <n v="11580185.98"/>
    <s v="ASALARIADO"/>
    <s v="SECTOR PRIVADO"/>
    <s v="SI"/>
    <s v="NO"/>
    <x v="0"/>
    <n v="46"/>
    <s v="Atípico"/>
    <s v="No"/>
    <n v="11580185.98"/>
    <s v="ASALARIADO"/>
    <n v="46"/>
  </r>
  <r>
    <n v="1417"/>
    <s v="HOMBRE"/>
    <n v="2007029.76"/>
    <s v="ASALARIADO"/>
    <s v="SECTOR PUBLICO"/>
    <s v="SI"/>
    <s v="NO"/>
    <x v="0"/>
    <n v="54"/>
    <s v="No"/>
    <s v="No"/>
    <n v="2007029.76"/>
    <s v="ASALARIADO"/>
    <n v="54"/>
  </r>
  <r>
    <n v="1418"/>
    <s v="HOMBRE"/>
    <n v="740237.33"/>
    <s v="ASALARIADO"/>
    <s v="SECTOR PUBLICO"/>
    <s v="SI"/>
    <s v="NO"/>
    <x v="0"/>
    <n v="52"/>
    <s v="No"/>
    <s v="No"/>
    <n v="740237.33"/>
    <s v="ASALARIADO"/>
    <n v="52"/>
  </r>
  <r>
    <n v="1419"/>
    <s v="HOMBRE"/>
    <n v="140000"/>
    <s v="ASALARIADO"/>
    <s v="SECTOR PRIVADO"/>
    <s v="SI"/>
    <s v="NO"/>
    <x v="0"/>
    <n v="42"/>
    <s v="No"/>
    <s v="No"/>
    <n v="140000"/>
    <s v="ASALARIADO"/>
    <n v="42"/>
  </r>
  <r>
    <n v="1420"/>
    <s v="MUJER"/>
    <n v="300018"/>
    <s v="TRABAJADOR INDEPENDIENTE"/>
    <s v="SECTOR PRIVADO"/>
    <s v="SI"/>
    <s v="NO"/>
    <x v="1"/>
    <n v="58"/>
    <s v="No"/>
    <s v="No"/>
    <n v="300018"/>
    <s v="TRABAJADOR INDEPENDIENTE"/>
    <n v="58"/>
  </r>
  <r>
    <n v="1421"/>
    <s v="MUJER"/>
    <n v="297045"/>
    <s v="ASEGURADO VOLUNTARIO"/>
    <s v="SECTOR PRIVADO"/>
    <s v="SI"/>
    <s v="NO"/>
    <x v="1"/>
    <n v="27"/>
    <s v="No"/>
    <s v="No"/>
    <n v="297045"/>
    <s v="ASEGURADO VOLUNTARIO"/>
    <n v="27"/>
  </r>
  <r>
    <n v="1422"/>
    <s v="HOMBRE"/>
    <n v="266625"/>
    <s v="ASALARIADO"/>
    <s v="SECTOR PRIVADO"/>
    <s v="SI"/>
    <s v="NO"/>
    <x v="0"/>
    <n v="50"/>
    <s v="No"/>
    <s v="No"/>
    <n v="266625"/>
    <s v="ASALARIADO"/>
    <n v="50"/>
  </r>
  <r>
    <n v="1423"/>
    <s v="HOMBRE"/>
    <n v="282305"/>
    <s v="TRABAJADOR INDEPENDIENTE"/>
    <s v="SECTOR PRIVADO"/>
    <s v="SI"/>
    <s v="NO"/>
    <x v="1"/>
    <n v="34"/>
    <s v="No"/>
    <s v="No"/>
    <n v="282305"/>
    <s v="TRABAJADOR INDEPENDIENTE"/>
    <n v="34"/>
  </r>
  <r>
    <n v="1424"/>
    <s v="HOMBRE"/>
    <n v="574141.48"/>
    <s v="ASALARIADO"/>
    <s v="SECTOR PRIVADO"/>
    <s v="SI"/>
    <s v="NO"/>
    <x v="0"/>
    <n v="22"/>
    <s v="No"/>
    <s v="No"/>
    <n v="574141.48"/>
    <s v="ASALARIADO"/>
    <n v="22"/>
  </r>
  <r>
    <n v="1425"/>
    <s v="MUJER"/>
    <n v="2072167"/>
    <s v="PENSIONADOS EN SU PROPIO SISTEMA"/>
    <s v="SECTOR PUBLICO"/>
    <s v="SI"/>
    <s v="NO"/>
    <x v="0"/>
    <n v="67"/>
    <s v="No"/>
    <s v="No"/>
    <n v="2072167"/>
    <s v="PENSIONADOS EN SU PROPIO SISTEMA"/>
    <n v="67"/>
  </r>
  <r>
    <n v="1426"/>
    <s v="HOMBRE"/>
    <n v="278030"/>
    <s v="CONVENIOS ESPECIALES DE TRABAJADORES INDEPENDIENTES"/>
    <s v="SECTOR PRIVADO"/>
    <s v="SI"/>
    <s v="NO"/>
    <x v="0"/>
    <n v="56"/>
    <s v="No"/>
    <s v="No"/>
    <n v="278030"/>
    <s v="CONVENIOS ESPECIALES DE TRABAJADORES INDEPENDIENTES"/>
    <n v="56"/>
  </r>
  <r>
    <n v="1427"/>
    <s v="MUJER"/>
    <n v="2166746.5"/>
    <s v="ASALARIADO"/>
    <s v="SECTOR PUBLICO"/>
    <s v="SI"/>
    <s v="NO"/>
    <x v="0"/>
    <n v="32"/>
    <s v="No"/>
    <s v="No"/>
    <n v="2166746.5"/>
    <s v="ASALARIADO"/>
    <n v="32"/>
  </r>
  <r>
    <n v="1428"/>
    <s v="MUJER"/>
    <n v="532257.68999999994"/>
    <s v="ASALARIADO"/>
    <s v="SECTOR PRIVADO"/>
    <s v="SI"/>
    <s v="NO"/>
    <x v="0"/>
    <n v="42"/>
    <s v="No"/>
    <s v="No"/>
    <n v="532257.68999999994"/>
    <s v="ASALARIADO"/>
    <n v="42"/>
  </r>
  <r>
    <n v="1429"/>
    <s v="HOMBRE"/>
    <n v="2762536.65"/>
    <s v="ASALARIADO"/>
    <s v="SECTOR PRIVADO"/>
    <s v="SI"/>
    <s v="SI"/>
    <x v="0"/>
    <n v="42"/>
    <s v="Atípico"/>
    <s v="No"/>
    <n v="2762536.65"/>
    <s v="ASALARIADO"/>
    <n v="42"/>
  </r>
  <r>
    <n v="1430"/>
    <s v="MUJER"/>
    <n v="278030"/>
    <s v="CONVENIOS ESPECIALES DE TRABAJADORES INDEPENDIENTES"/>
    <s v="SECTOR PRIVADO"/>
    <s v="SI"/>
    <s v="NO"/>
    <x v="0"/>
    <n v="60"/>
    <s v="No"/>
    <s v="No"/>
    <n v="278030"/>
    <s v="CONVENIOS ESPECIALES DE TRABAJADORES INDEPENDIENTES"/>
    <n v="60"/>
  </r>
  <r>
    <n v="1431"/>
    <s v="HOMBRE"/>
    <n v="437183.54"/>
    <s v="ASALARIADO"/>
    <s v="SECTOR PRIVADO"/>
    <s v="SI"/>
    <s v="NO"/>
    <x v="0"/>
    <n v="46"/>
    <s v="No"/>
    <s v="No"/>
    <n v="437183.54"/>
    <s v="ASALARIADO"/>
    <n v="46"/>
  </r>
  <r>
    <n v="1432"/>
    <s v="HOMBRE"/>
    <n v="417623.03"/>
    <s v="ASALARIADO"/>
    <s v="SECTOR PRIVADO"/>
    <s v="SI"/>
    <s v="NO"/>
    <x v="0"/>
    <n v="27"/>
    <s v="No"/>
    <s v="No"/>
    <n v="417623.03"/>
    <s v="ASALARIADO"/>
    <n v="27"/>
  </r>
  <r>
    <n v="1433"/>
    <s v="MUJER"/>
    <n v="170502"/>
    <s v="ASALARIADO"/>
    <s v="SECTOR PRIVADO"/>
    <s v="SI"/>
    <s v="NO"/>
    <x v="0"/>
    <n v="47"/>
    <s v="No"/>
    <s v="No"/>
    <n v="170502"/>
    <s v="ASALARIADO"/>
    <n v="47"/>
  </r>
  <r>
    <n v="1434"/>
    <s v="HOMBRE"/>
    <n v="573826"/>
    <s v="TRABAJADOR INDEPENDIENTE"/>
    <s v="SECTOR PRIVADO"/>
    <s v="SI"/>
    <s v="NO"/>
    <x v="1"/>
    <n v="61"/>
    <s v="No"/>
    <s v="No"/>
    <n v="573826"/>
    <s v="TRABAJADOR INDEPENDIENTE"/>
    <n v="61"/>
  </r>
  <r>
    <n v="1435"/>
    <s v="MUJER"/>
    <n v="297045"/>
    <s v="ASEGURADO VOLUNTARIO"/>
    <s v="SECTOR PRIVADO"/>
    <s v="SI"/>
    <s v="NO"/>
    <x v="1"/>
    <n v="23"/>
    <s v="No"/>
    <s v="No"/>
    <n v="297045"/>
    <s v="ASEGURADO VOLUNTARIO"/>
    <n v="23"/>
  </r>
  <r>
    <n v="1436"/>
    <s v="HOMBRE"/>
    <n v="406190.91"/>
    <s v="ASALARIADO"/>
    <s v="SECTOR PUBLICO"/>
    <s v="SI"/>
    <s v="SI"/>
    <x v="0"/>
    <n v="22"/>
    <s v="No"/>
    <s v="No"/>
    <n v="406190.91"/>
    <s v="ASALARIADO"/>
    <n v="22"/>
  </r>
  <r>
    <n v="1437"/>
    <s v="HOMBRE"/>
    <n v="297046"/>
    <s v="ASEGURADO VOLUNTARIO"/>
    <s v="SECTOR PRIVADO"/>
    <s v="SI"/>
    <s v="SI"/>
    <x v="0"/>
    <n v="44"/>
    <s v="No"/>
    <s v="No"/>
    <n v="297046"/>
    <s v="ASEGURADO VOLUNTARIO"/>
    <n v="44"/>
  </r>
  <r>
    <n v="1438"/>
    <s v="MUJER"/>
    <n v="313897"/>
    <s v="ASALARIADO"/>
    <s v="SECTOR PUBLICO"/>
    <s v="SI"/>
    <s v="NO"/>
    <x v="1"/>
    <n v="31"/>
    <s v="No"/>
    <s v="No"/>
    <n v="313897"/>
    <s v="ASALARIADO"/>
    <n v="31"/>
  </r>
  <r>
    <n v="1439"/>
    <s v="MUJER"/>
    <n v="496170"/>
    <s v="ASALARIADO"/>
    <s v="SECTOR PRIVADO"/>
    <s v="SI"/>
    <s v="SI"/>
    <x v="0"/>
    <n v="28"/>
    <s v="No"/>
    <s v="No"/>
    <n v="496170"/>
    <s v="ASALARIADO"/>
    <n v="28"/>
  </r>
  <r>
    <n v="1440"/>
    <s v="HOMBRE"/>
    <n v="952596"/>
    <s v="ASALARIADO"/>
    <s v="SECTOR PRIVADO"/>
    <s v="SI"/>
    <s v="NO"/>
    <x v="0"/>
    <n v="61"/>
    <s v="No"/>
    <s v="No"/>
    <n v="952596"/>
    <s v="ASALARIADO"/>
    <n v="61"/>
  </r>
  <r>
    <n v="1441"/>
    <s v="MUJER"/>
    <n v="644244"/>
    <s v="ASALARIADO"/>
    <s v="SECTOR PRIVADO"/>
    <s v="SI"/>
    <s v="NO"/>
    <x v="0"/>
    <n v="25"/>
    <s v="No"/>
    <s v="No"/>
    <n v="644244"/>
    <s v="ASALARIADO"/>
    <n v="25"/>
  </r>
  <r>
    <n v="1442"/>
    <s v="HOMBRE"/>
    <n v="297045"/>
    <s v="ASEGURADO VOLUNTARIO"/>
    <s v="SECTOR PRIVADO"/>
    <s v="SI"/>
    <s v="NO"/>
    <x v="0"/>
    <n v="36"/>
    <s v="No"/>
    <s v="No"/>
    <n v="297045"/>
    <s v="ASEGURADO VOLUNTARIO"/>
    <n v="36"/>
  </r>
  <r>
    <n v="1443"/>
    <s v="MUJER"/>
    <n v="297044.99"/>
    <s v="CONVENIOS ESPECIALES DE TRABAJADORES INDEPENDIENTES"/>
    <s v="SECTOR PRIVADO"/>
    <s v="SI"/>
    <s v="SI"/>
    <x v="0"/>
    <n v="56"/>
    <s v="No"/>
    <s v="No"/>
    <n v="297044.99"/>
    <s v="CONVENIOS ESPECIALES DE TRABAJADORES INDEPENDIENTES"/>
    <n v="56"/>
  </r>
  <r>
    <n v="1444"/>
    <s v="MUJER"/>
    <n v="1591132.4"/>
    <s v="ASALARIADO"/>
    <s v="SECTOR PUBLICO"/>
    <s v="SI"/>
    <s v="NO"/>
    <x v="0"/>
    <n v="51"/>
    <s v="No"/>
    <s v="No"/>
    <n v="1591132.4"/>
    <s v="ASALARIADO"/>
    <n v="51"/>
  </r>
  <r>
    <n v="1445"/>
    <s v="HOMBRE"/>
    <n v="130000"/>
    <s v="ASALARIADO"/>
    <s v="SECTOR PRIVADO"/>
    <s v="SI"/>
    <s v="SI"/>
    <x v="0"/>
    <n v="40"/>
    <s v="No"/>
    <s v="No"/>
    <n v="130000"/>
    <s v="ASALARIADO"/>
    <n v="40"/>
  </r>
  <r>
    <n v="1446"/>
    <s v="HOMBRE"/>
    <n v="868191.39"/>
    <s v="ASALARIADO"/>
    <s v="SECTOR PRIVADO"/>
    <s v="SI"/>
    <s v="NO"/>
    <x v="0"/>
    <n v="30"/>
    <s v="No"/>
    <s v="No"/>
    <n v="868191.39"/>
    <s v="ASALARIADO"/>
    <n v="30"/>
  </r>
  <r>
    <n v="1447"/>
    <s v="MUJER"/>
    <n v="122313.33"/>
    <s v="ASALARIADO"/>
    <s v="SECTOR PRIVADO"/>
    <s v="SI"/>
    <s v="NO"/>
    <x v="0"/>
    <n v="42"/>
    <s v="No"/>
    <s v="No"/>
    <n v="122313.33"/>
    <s v="ASALARIADO"/>
    <n v="42"/>
  </r>
  <r>
    <n v="1448"/>
    <s v="HOMBRE"/>
    <n v="337000"/>
    <s v="ASALARIADO"/>
    <s v="SECTOR PRIVADO"/>
    <s v="SI"/>
    <s v="SI"/>
    <x v="0"/>
    <n v="42"/>
    <s v="No"/>
    <s v="No"/>
    <n v="337000"/>
    <s v="ASALARIADO"/>
    <n v="42"/>
  </r>
  <r>
    <n v="1449"/>
    <s v="MUJER"/>
    <n v="1448116.5"/>
    <s v="ASALARIADO"/>
    <s v="SECTOR PUBLICO"/>
    <s v="SI"/>
    <s v="NO"/>
    <x v="0"/>
    <n v="42"/>
    <s v="No"/>
    <s v="No"/>
    <n v="1448116.5"/>
    <s v="ASALARIADO"/>
    <n v="42"/>
  </r>
  <r>
    <n v="1450"/>
    <s v="MUJER"/>
    <n v="327716"/>
    <s v="ASEGURADO VOLUNTARIO"/>
    <s v="SECTOR PRIVADO"/>
    <s v="SI"/>
    <s v="NO"/>
    <x v="0"/>
    <n v="40"/>
    <s v="No"/>
    <s v="No"/>
    <n v="327716"/>
    <s v="ASEGURADO VOLUNTARIO"/>
    <n v="40"/>
  </r>
  <r>
    <n v="1451"/>
    <s v="MUJER"/>
    <n v="297044"/>
    <s v="CONVENIOS ESPECIALES DE ASEGURADOS VOLUNTARIOS"/>
    <s v="SECTOR PRIVADO"/>
    <s v="SI"/>
    <s v="NO"/>
    <x v="0"/>
    <n v="27"/>
    <s v="No"/>
    <s v="No"/>
    <n v="297044"/>
    <s v="CONVENIOS ESPECIALES DE ASEGURADOS VOLUNTARIOS"/>
    <n v="27"/>
  </r>
  <r>
    <n v="1452"/>
    <s v="HOMBRE"/>
    <n v="278030"/>
    <s v="CONVENIOS ESPECIALES DE TRABAJADORES INDEPENDIENTES"/>
    <s v="SECTOR PRIVADO"/>
    <s v="SI"/>
    <s v="NO"/>
    <x v="0"/>
    <n v="48"/>
    <s v="No"/>
    <s v="No"/>
    <n v="278030"/>
    <s v="CONVENIOS ESPECIALES DE TRABAJADORES INDEPENDIENTES"/>
    <n v="48"/>
  </r>
  <r>
    <n v="1453"/>
    <s v="HOMBRE"/>
    <n v="477915"/>
    <s v="ASALARIADO"/>
    <s v="SECTOR PUBLICO"/>
    <s v="SI"/>
    <s v="NO"/>
    <x v="0"/>
    <n v="21"/>
    <s v="No"/>
    <s v="No"/>
    <n v="477915"/>
    <s v="ASALARIADO"/>
    <n v="21"/>
  </r>
  <r>
    <n v="1454"/>
    <s v="HOMBRE"/>
    <n v="5472090.3399999999"/>
    <s v="ASALARIADO"/>
    <s v="SECTOR PUBLICO"/>
    <s v="SI"/>
    <s v="NO"/>
    <x v="0"/>
    <n v="42"/>
    <s v="Atípico"/>
    <s v="No"/>
    <n v="5472090.3399999999"/>
    <s v="ASALARIADO"/>
    <n v="42"/>
  </r>
  <r>
    <n v="1455"/>
    <s v="MUJER"/>
    <n v="196822.39"/>
    <s v="PENSIONADOS EN SU PROPIO SISTEMA"/>
    <s v="SECTOR PUBLICO"/>
    <s v="SI"/>
    <s v="NO"/>
    <x v="0"/>
    <n v="94"/>
    <s v="No"/>
    <s v="No"/>
    <n v="196822.39"/>
    <s v="PENSIONADOS EN SU PROPIO SISTEMA"/>
    <n v="94"/>
  </r>
  <r>
    <n v="1456"/>
    <s v="MUJER"/>
    <n v="575000"/>
    <s v="ASALARIADO"/>
    <s v="SECTOR PRIVADO"/>
    <s v="SI"/>
    <s v="NO"/>
    <x v="1"/>
    <n v="32"/>
    <s v="No"/>
    <s v="No"/>
    <n v="575000"/>
    <s v="ASALARIADO"/>
    <n v="32"/>
  </r>
  <r>
    <n v="1457"/>
    <s v="MUJER"/>
    <n v="298957"/>
    <s v="ASEGURADO VOLUNTARIO"/>
    <s v="SECTOR PRIVADO"/>
    <s v="SI"/>
    <s v="NO"/>
    <x v="0"/>
    <n v="32"/>
    <s v="No"/>
    <s v="No"/>
    <n v="298957"/>
    <s v="ASEGURADO VOLUNTARIO"/>
    <n v="32"/>
  </r>
  <r>
    <n v="1458"/>
    <s v="MUJER"/>
    <n v="75294.7"/>
    <s v="ASALARIADO"/>
    <s v="SECTOR PRIVADO"/>
    <s v="SI"/>
    <s v="NO"/>
    <x v="0"/>
    <n v="25"/>
    <s v="No"/>
    <s v="No"/>
    <n v="75294.7"/>
    <s v="ASALARIADO"/>
    <n v="25"/>
  </r>
  <r>
    <n v="1459"/>
    <s v="HOMBRE"/>
    <n v="278030"/>
    <s v="CONVENIOS ESPECIALES DE TRABAJADORES INDEPENDIENTES"/>
    <s v="SECTOR PRIVADO"/>
    <s v="SI"/>
    <s v="NO"/>
    <x v="0"/>
    <n v="61"/>
    <s v="No"/>
    <s v="No"/>
    <n v="278030"/>
    <s v="CONVENIOS ESPECIALES DE TRABAJADORES INDEPENDIENTES"/>
    <n v="61"/>
  </r>
  <r>
    <n v="1460"/>
    <s v="MUJER"/>
    <n v="278030.99"/>
    <s v="CONVENIOS ESPECIALES DE TRABAJADORES INDEPENDIENTES"/>
    <s v="SECTOR PRIVADO"/>
    <s v="SI"/>
    <s v="NO"/>
    <x v="0"/>
    <n v="34"/>
    <s v="No"/>
    <s v="No"/>
    <n v="278030.99"/>
    <s v="CONVENIOS ESPECIALES DE TRABAJADORES INDEPENDIENTES"/>
    <n v="34"/>
  </r>
  <r>
    <n v="1461"/>
    <s v="MUJER"/>
    <n v="791499.02"/>
    <s v="ASALARIADO"/>
    <s v="SECTOR PRIVADO"/>
    <s v="SI"/>
    <s v="NO"/>
    <x v="0"/>
    <n v="29"/>
    <s v="No"/>
    <s v="No"/>
    <n v="791499.02"/>
    <s v="ASALARIADO"/>
    <n v="29"/>
  </r>
  <r>
    <n v="1462"/>
    <s v="HOMBRE"/>
    <n v="371304"/>
    <s v="TRABAJADOR INDEPENDIENTE"/>
    <s v="SECTOR PRIVADO"/>
    <s v="SI"/>
    <s v="NO"/>
    <x v="1"/>
    <n v="37"/>
    <s v="No"/>
    <s v="No"/>
    <n v="371304"/>
    <s v="TRABAJADOR INDEPENDIENTE"/>
    <n v="37"/>
  </r>
  <r>
    <n v="1463"/>
    <s v="MUJER"/>
    <n v="1611870.5"/>
    <s v="ASALARIADO"/>
    <s v="SECTOR PUBLICO"/>
    <s v="SI"/>
    <s v="NO"/>
    <x v="0"/>
    <n v="33"/>
    <s v="No"/>
    <s v="No"/>
    <n v="1611870.5"/>
    <s v="ASALARIADO"/>
    <n v="33"/>
  </r>
  <r>
    <n v="1464"/>
    <s v="HOMBRE"/>
    <n v="771947.42"/>
    <s v="ASALARIADO"/>
    <s v="SECTOR PRIVADO"/>
    <s v="SI"/>
    <s v="NO"/>
    <x v="0"/>
    <n v="40"/>
    <s v="No"/>
    <s v="No"/>
    <n v="771947.42"/>
    <s v="ASALARIADO"/>
    <n v="40"/>
  </r>
  <r>
    <n v="1465"/>
    <s v="HOMBRE"/>
    <n v="278030"/>
    <s v="CONVENIOS ESPECIALES DE TRABAJADORES INDEPENDIENTES"/>
    <s v="SECTOR PRIVADO"/>
    <s v="SI"/>
    <s v="NO"/>
    <x v="0"/>
    <n v="53"/>
    <s v="No"/>
    <s v="No"/>
    <n v="278030"/>
    <s v="CONVENIOS ESPECIALES DE TRABAJADORES INDEPENDIENTES"/>
    <n v="53"/>
  </r>
  <r>
    <n v="1466"/>
    <s v="MUJER"/>
    <n v="1358025.5"/>
    <s v="ASALARIADO"/>
    <s v="SECTOR PUBLICO"/>
    <s v="SI"/>
    <s v="NO"/>
    <x v="0"/>
    <n v="32"/>
    <s v="No"/>
    <s v="No"/>
    <n v="1358025.5"/>
    <s v="ASALARIADO"/>
    <n v="32"/>
  </r>
  <r>
    <n v="1467"/>
    <s v="HOMBRE"/>
    <n v="1049700.32"/>
    <s v="ASALARIADO"/>
    <s v="SECTOR PRIVADO"/>
    <s v="SI"/>
    <s v="NO"/>
    <x v="0"/>
    <n v="37"/>
    <s v="No"/>
    <s v="No"/>
    <n v="1049700.32"/>
    <s v="ASALARIADO"/>
    <n v="37"/>
  </r>
  <r>
    <n v="1468"/>
    <s v="HOMBRE"/>
    <n v="311173"/>
    <s v="TRABAJADOR INDEPENDIENTE"/>
    <s v="SECTOR PRIVADO"/>
    <s v="SI"/>
    <s v="NO"/>
    <x v="1"/>
    <n v="33"/>
    <s v="No"/>
    <s v="No"/>
    <n v="311173"/>
    <s v="TRABAJADOR INDEPENDIENTE"/>
    <n v="33"/>
  </r>
  <r>
    <n v="1469"/>
    <s v="HOMBRE"/>
    <n v="266800"/>
    <s v="ASALARIADO"/>
    <s v="SECTOR PRIVADO"/>
    <s v="SI"/>
    <s v="NO"/>
    <x v="0"/>
    <n v="44"/>
    <s v="No"/>
    <s v="No"/>
    <n v="266800"/>
    <s v="ASALARIADO"/>
    <n v="44"/>
  </r>
  <r>
    <n v="1470"/>
    <s v="HOMBRE"/>
    <n v="196925"/>
    <s v="ASALARIADO"/>
    <s v="SECTOR PRIVADO"/>
    <s v="SI"/>
    <s v="NO"/>
    <x v="1"/>
    <n v="22"/>
    <s v="No"/>
    <s v="No"/>
    <n v="196925"/>
    <s v="ASALARIADO"/>
    <n v="22"/>
  </r>
  <r>
    <n v="1471"/>
    <s v="HOMBRE"/>
    <n v="342027"/>
    <s v="ASALARIADO"/>
    <s v="SECTOR PRIVADO"/>
    <s v="SI"/>
    <s v="SI"/>
    <x v="0"/>
    <n v="61"/>
    <s v="No"/>
    <s v="No"/>
    <n v="342027"/>
    <s v="ASALARIADO"/>
    <n v="61"/>
  </r>
  <r>
    <n v="1472"/>
    <s v="MUJER"/>
    <n v="1104062"/>
    <s v="PENSIONADOS EN SU PROPIO SISTEMA"/>
    <s v="SECTOR PUBLICO"/>
    <s v="SI"/>
    <s v="NO"/>
    <x v="0"/>
    <n v="91"/>
    <s v="No"/>
    <s v="No"/>
    <n v="1104062"/>
    <s v="PENSIONADOS EN SU PROPIO SISTEMA"/>
    <n v="91"/>
  </r>
  <r>
    <n v="1473"/>
    <s v="HOMBRE"/>
    <n v="155880"/>
    <s v="ASALARIADO"/>
    <s v="SECTOR PRIVADO"/>
    <s v="SI"/>
    <s v="NO"/>
    <x v="0"/>
    <n v="36"/>
    <s v="No"/>
    <s v="No"/>
    <n v="155880"/>
    <s v="ASALARIADO"/>
    <n v="36"/>
  </r>
  <r>
    <n v="1474"/>
    <s v="HOMBRE"/>
    <n v="297046"/>
    <s v="ASEGURADO VOLUNTARIO"/>
    <s v="SECTOR PRIVADO"/>
    <s v="SI"/>
    <s v="NO"/>
    <x v="0"/>
    <n v="51"/>
    <s v="No"/>
    <s v="No"/>
    <n v="297046"/>
    <s v="ASEGURADO VOLUNTARIO"/>
    <n v="51"/>
  </r>
  <r>
    <n v="1475"/>
    <s v="HOMBRE"/>
    <n v="338166"/>
    <s v="TRABAJADOR INDEPENDIENTE"/>
    <s v="SECTOR PRIVADO"/>
    <s v="SI"/>
    <s v="NO"/>
    <x v="0"/>
    <n v="56"/>
    <s v="No"/>
    <s v="No"/>
    <n v="338166"/>
    <s v="TRABAJADOR INDEPENDIENTE"/>
    <n v="56"/>
  </r>
  <r>
    <n v="1476"/>
    <s v="HOMBRE"/>
    <n v="650000"/>
    <s v="ASALARIADO"/>
    <s v="SECTOR PRIVADO"/>
    <s v="SI"/>
    <s v="NO"/>
    <x v="1"/>
    <n v="31"/>
    <s v="No"/>
    <s v="No"/>
    <n v="650000"/>
    <s v="ASALARIADO"/>
    <n v="31"/>
  </r>
  <r>
    <n v="1477"/>
    <s v="HOMBRE"/>
    <n v="490638.83"/>
    <s v="ASALARIADO"/>
    <s v="SECTOR PUBLICO"/>
    <s v="SI"/>
    <s v="NO"/>
    <x v="0"/>
    <n v="55"/>
    <s v="No"/>
    <s v="No"/>
    <n v="490638.83"/>
    <s v="ASALARIADO"/>
    <n v="55"/>
  </r>
  <r>
    <n v="1478"/>
    <s v="MUJER"/>
    <n v="432363"/>
    <s v="PENSIONADOS EN SU PROPIO SISTEMA"/>
    <s v="SECTOR PUBLICO"/>
    <s v="SI"/>
    <s v="NO"/>
    <x v="0"/>
    <n v="80"/>
    <s v="No"/>
    <s v="No"/>
    <n v="432363"/>
    <s v="PENSIONADOS EN SU PROPIO SISTEMA"/>
    <n v="80"/>
  </r>
  <r>
    <n v="1479"/>
    <s v="HOMBRE"/>
    <n v="360420"/>
    <s v="TRABAJADOR INDEPENDIENTE"/>
    <s v="SECTOR PRIVADO"/>
    <s v="SI"/>
    <s v="NO"/>
    <x v="1"/>
    <n v="32"/>
    <s v="No"/>
    <s v="No"/>
    <n v="360420"/>
    <s v="TRABAJADOR INDEPENDIENTE"/>
    <n v="32"/>
  </r>
  <r>
    <n v="1480"/>
    <s v="HOMBRE"/>
    <n v="351670.01"/>
    <s v="ASALARIADO"/>
    <s v="SECTOR PRIVADO"/>
    <s v="SI"/>
    <s v="NO"/>
    <x v="0"/>
    <n v="21"/>
    <s v="No"/>
    <s v="No"/>
    <n v="351670.01"/>
    <s v="ASALARIADO"/>
    <n v="21"/>
  </r>
  <r>
    <n v="1481"/>
    <s v="MUJER"/>
    <n v="528606.29"/>
    <s v="ASALARIADO"/>
    <s v="SECTOR PUBLICO"/>
    <s v="SI"/>
    <s v="NO"/>
    <x v="0"/>
    <n v="29"/>
    <s v="No"/>
    <s v="No"/>
    <n v="528606.29"/>
    <s v="ASALARIADO"/>
    <n v="29"/>
  </r>
  <r>
    <n v="1482"/>
    <s v="MUJER"/>
    <n v="2398731.5"/>
    <s v="ASALARIADO"/>
    <s v="SECTOR PUBLICO"/>
    <s v="SI"/>
    <s v="NO"/>
    <x v="0"/>
    <n v="29"/>
    <s v="Atípico"/>
    <s v="No"/>
    <n v="2398731.5"/>
    <s v="ASALARIADO"/>
    <n v="29"/>
  </r>
  <r>
    <n v="1483"/>
    <s v="HOMBRE"/>
    <n v="327400"/>
    <s v="ASALARIADO"/>
    <s v="SECTOR PRIVADO"/>
    <s v="SI"/>
    <s v="NO"/>
    <x v="0"/>
    <n v="21"/>
    <s v="No"/>
    <s v="No"/>
    <n v="327400"/>
    <s v="ASALARIADO"/>
    <n v="21"/>
  </r>
  <r>
    <n v="1484"/>
    <s v="MUJER"/>
    <n v="228749"/>
    <s v="ASALARIADO"/>
    <s v="SECTOR PUBLICO"/>
    <s v="SI"/>
    <s v="NO"/>
    <x v="1"/>
    <n v="56"/>
    <s v="No"/>
    <s v="No"/>
    <n v="228749"/>
    <s v="ASALARIADO"/>
    <n v="56"/>
  </r>
  <r>
    <n v="1485"/>
    <s v="MUJER"/>
    <n v="1139623"/>
    <s v="PENSIONADOS EN SU PROPIO SISTEMA"/>
    <s v="SECTOR PUBLICO"/>
    <s v="SI"/>
    <s v="NO"/>
    <x v="0"/>
    <n v="78"/>
    <s v="No"/>
    <s v="No"/>
    <n v="1139623"/>
    <s v="PENSIONADOS EN SU PROPIO SISTEMA"/>
    <n v="78"/>
  </r>
  <r>
    <n v="1486"/>
    <s v="HOMBRE"/>
    <n v="286145.68"/>
    <s v="ASALARIADO"/>
    <s v="SECTOR PRIVADO"/>
    <s v="SI"/>
    <s v="NO"/>
    <x v="0"/>
    <n v="51"/>
    <s v="No"/>
    <s v="No"/>
    <n v="286145.68"/>
    <s v="ASALARIADO"/>
    <n v="51"/>
  </r>
  <r>
    <n v="1487"/>
    <s v="HOMBRE"/>
    <n v="297045"/>
    <s v="ASEGURADO VOLUNTARIO"/>
    <s v="SECTOR PRIVADO"/>
    <s v="SI"/>
    <s v="NO"/>
    <x v="0"/>
    <n v="25"/>
    <s v="No"/>
    <s v="No"/>
    <n v="297045"/>
    <s v="ASEGURADO VOLUNTARIO"/>
    <n v="25"/>
  </r>
  <r>
    <n v="1488"/>
    <s v="HOMBRE"/>
    <n v="734252.96"/>
    <s v="ASALARIADO"/>
    <s v="SECTOR PRIVADO"/>
    <s v="SI"/>
    <s v="NO"/>
    <x v="0"/>
    <n v="60"/>
    <s v="No"/>
    <s v="No"/>
    <n v="734252.96"/>
    <s v="ASALARIADO"/>
    <n v="60"/>
  </r>
  <r>
    <n v="1489"/>
    <s v="HOMBRE"/>
    <n v="592772.23"/>
    <s v="ASALARIADO"/>
    <s v="SECTOR PUBLICO"/>
    <s v="SI"/>
    <s v="NO"/>
    <x v="0"/>
    <n v="25"/>
    <s v="No"/>
    <s v="No"/>
    <n v="592772.23"/>
    <s v="ASALARIADO"/>
    <n v="25"/>
  </r>
  <r>
    <n v="1490"/>
    <s v="HOMBRE"/>
    <n v="303333"/>
    <s v="ASALARIADO"/>
    <s v="SECTOR PRIVADO"/>
    <s v="SI"/>
    <s v="SI"/>
    <x v="0"/>
    <n v="38"/>
    <s v="No"/>
    <s v="No"/>
    <n v="303333"/>
    <s v="ASALARIADO"/>
    <n v="38"/>
  </r>
  <r>
    <n v="1491"/>
    <s v="HOMBRE"/>
    <n v="347135"/>
    <s v="ASEGURADO VOLUNTARIO"/>
    <s v="SECTOR PRIVADO"/>
    <s v="SI"/>
    <s v="NO"/>
    <x v="0"/>
    <n v="54"/>
    <s v="No"/>
    <s v="No"/>
    <n v="347135"/>
    <s v="ASEGURADO VOLUNTARIO"/>
    <n v="54"/>
  </r>
  <r>
    <n v="1492"/>
    <s v="HOMBRE"/>
    <n v="639148"/>
    <s v="TRABAJADOR INDEPENDIENTE"/>
    <s v="SECTOR PRIVADO"/>
    <s v="SI"/>
    <s v="NO"/>
    <x v="0"/>
    <n v="63"/>
    <s v="No"/>
    <s v="No"/>
    <n v="639148"/>
    <s v="TRABAJADOR INDEPENDIENTE"/>
    <n v="63"/>
  </r>
  <r>
    <n v="1493"/>
    <s v="HOMBRE"/>
    <n v="435801"/>
    <s v="ASALARIADO"/>
    <s v="SECTOR PRIVADO"/>
    <s v="SI"/>
    <s v="SI"/>
    <x v="0"/>
    <n v="47"/>
    <s v="No"/>
    <s v="No"/>
    <n v="435801"/>
    <s v="ASALARIADO"/>
    <n v="47"/>
  </r>
  <r>
    <n v="1494"/>
    <s v="HOMBRE"/>
    <n v="484829.52"/>
    <s v="ASALARIADO"/>
    <s v="SECTOR PRIVADO"/>
    <s v="SI"/>
    <s v="NO"/>
    <x v="0"/>
    <n v="25"/>
    <s v="No"/>
    <s v="No"/>
    <n v="484829.52"/>
    <s v="ASALARIADO"/>
    <n v="25"/>
  </r>
  <r>
    <n v="1495"/>
    <s v="MUJER"/>
    <n v="92366.25"/>
    <s v="ASALARIADO"/>
    <s v="SECTOR PUBLICO"/>
    <s v="SI"/>
    <s v="NO"/>
    <x v="0"/>
    <n v="23"/>
    <s v="No"/>
    <s v="No"/>
    <n v="92366.25"/>
    <s v="ASALARIADO"/>
    <n v="23"/>
  </r>
  <r>
    <n v="1496"/>
    <s v="MUJER"/>
    <n v="863546"/>
    <s v="ASALARIADO"/>
    <s v="SECTOR PUBLICO"/>
    <s v="SI"/>
    <s v="NO"/>
    <x v="1"/>
    <n v="31"/>
    <s v="No"/>
    <s v="No"/>
    <n v="863546"/>
    <s v="ASALARIADO"/>
    <n v="31"/>
  </r>
  <r>
    <n v="1497"/>
    <s v="MUJER"/>
    <n v="399659"/>
    <s v="TRABAJADOR INDEPENDIENTE"/>
    <s v="SECTOR PRIVADO"/>
    <s v="SI"/>
    <s v="SI"/>
    <x v="1"/>
    <n v="46"/>
    <s v="No"/>
    <s v="No"/>
    <n v="399659"/>
    <s v="TRABAJADOR INDEPENDIENTE"/>
    <n v="46"/>
  </r>
  <r>
    <n v="1498"/>
    <s v="MUJER"/>
    <n v="1940476.41"/>
    <s v="ASALARIADO"/>
    <s v="SECTOR PRIVADO"/>
    <s v="SI"/>
    <s v="NO"/>
    <x v="0"/>
    <n v="34"/>
    <s v="No"/>
    <s v="No"/>
    <n v="1940476.41"/>
    <s v="ASALARIADO"/>
    <n v="34"/>
  </r>
  <r>
    <n v="1499"/>
    <s v="MUJER"/>
    <n v="571508"/>
    <s v="ASALARIADO"/>
    <s v="SECTOR PUBLICO"/>
    <s v="SI"/>
    <s v="NO"/>
    <x v="0"/>
    <n v="29"/>
    <s v="No"/>
    <s v="No"/>
    <n v="571508"/>
    <s v="ASALARIADO"/>
    <n v="29"/>
  </r>
  <r>
    <n v="1500"/>
    <s v="HOMBRE"/>
    <n v="932109.37"/>
    <s v="ASALARIADO"/>
    <s v="SECTOR PRIVADO"/>
    <s v="SI"/>
    <s v="NO"/>
    <x v="0"/>
    <n v="41"/>
    <s v="No"/>
    <s v="No"/>
    <n v="932109.37"/>
    <s v="ASALARIADO"/>
    <n v="41"/>
  </r>
  <r>
    <n v="1501"/>
    <s v="HOMBRE"/>
    <n v="155000"/>
    <s v="ASALARIADO"/>
    <s v="SECTOR PRIVADO"/>
    <s v="SI"/>
    <s v="NO"/>
    <x v="1"/>
    <n v="53"/>
    <s v="No"/>
    <s v="No"/>
    <n v="155000"/>
    <s v="ASALARIADO"/>
    <n v="53"/>
  </r>
  <r>
    <n v="1502"/>
    <s v="MUJER"/>
    <n v="859613"/>
    <s v="ASALARIADO"/>
    <s v="SECTOR PRIVADO"/>
    <s v="SI"/>
    <s v="NO"/>
    <x v="0"/>
    <n v="22"/>
    <s v="No"/>
    <s v="No"/>
    <n v="859613"/>
    <s v="ASALARIADO"/>
    <n v="22"/>
  </r>
  <r>
    <n v="1503"/>
    <s v="MUJER"/>
    <n v="159000"/>
    <s v="ASALARIADO"/>
    <s v="SECTOR PRIVADO"/>
    <s v="SI"/>
    <s v="SI"/>
    <x v="1"/>
    <n v="49"/>
    <s v="No"/>
    <s v="No"/>
    <n v="159000"/>
    <s v="ASALARIADO"/>
    <n v="49"/>
  </r>
  <r>
    <n v="1504"/>
    <s v="HOMBRE"/>
    <n v="540083"/>
    <s v="TRABAJADOR INDEPENDIENTE"/>
    <s v="SECTOR PRIVADO"/>
    <s v="SI"/>
    <s v="NO"/>
    <x v="1"/>
    <n v="60"/>
    <s v="No"/>
    <s v="No"/>
    <n v="540083"/>
    <s v="TRABAJADOR INDEPENDIENTE"/>
    <n v="60"/>
  </r>
  <r>
    <n v="1505"/>
    <s v="HOMBRE"/>
    <n v="2817770"/>
    <s v="ASALARIADO"/>
    <s v="SECTOR PUBLICO"/>
    <s v="SI"/>
    <s v="NO"/>
    <x v="0"/>
    <n v="59"/>
    <s v="Atípico"/>
    <s v="No"/>
    <n v="2817770"/>
    <s v="ASALARIADO"/>
    <n v="59"/>
  </r>
  <r>
    <n v="1506"/>
    <s v="MUJER"/>
    <n v="688069.8"/>
    <s v="ASALARIADO"/>
    <s v="SECTOR PRIVADO"/>
    <s v="SI"/>
    <s v="SI"/>
    <x v="0"/>
    <n v="25"/>
    <s v="No"/>
    <s v="No"/>
    <n v="688069.8"/>
    <s v="ASALARIADO"/>
    <n v="25"/>
  </r>
  <r>
    <n v="1507"/>
    <s v="MUJER"/>
    <n v="361500"/>
    <s v="ASALARIADO"/>
    <s v="SECTOR PRIVADO"/>
    <s v="SI"/>
    <s v="NO"/>
    <x v="1"/>
    <n v="49"/>
    <s v="No"/>
    <s v="No"/>
    <n v="361500"/>
    <s v="ASALARIADO"/>
    <n v="49"/>
  </r>
  <r>
    <n v="1508"/>
    <s v="MUJER"/>
    <n v="937245"/>
    <s v="TRABAJADOR INDEPENDIENTE"/>
    <s v="SECTOR PRIVADO"/>
    <s v="SI"/>
    <s v="NO"/>
    <x v="1"/>
    <n v="61"/>
    <s v="No"/>
    <s v="No"/>
    <n v="937245"/>
    <s v="TRABAJADOR INDEPENDIENTE"/>
    <n v="61"/>
  </r>
  <r>
    <n v="1509"/>
    <s v="HOMBRE"/>
    <n v="1858320"/>
    <s v="ASALARIADO"/>
    <s v="SECTOR PRIVADO"/>
    <s v="SI"/>
    <s v="NO"/>
    <x v="0"/>
    <n v="36"/>
    <s v="No"/>
    <s v="No"/>
    <n v="1858320"/>
    <s v="ASALARIADO"/>
    <n v="36"/>
  </r>
  <r>
    <n v="1510"/>
    <s v="HOMBRE"/>
    <n v="297046"/>
    <s v="TRABAJADOR INDEPENDIENTE"/>
    <s v="SECTOR PRIVADO"/>
    <s v="SI"/>
    <s v="SI"/>
    <x v="1"/>
    <n v="29"/>
    <s v="No"/>
    <s v="No"/>
    <n v="297046"/>
    <s v="TRABAJADOR INDEPENDIENTE"/>
    <n v="29"/>
  </r>
  <r>
    <n v="1511"/>
    <s v="HOMBRE"/>
    <n v="546457.48"/>
    <s v="ASALARIADO"/>
    <s v="SECTOR PRIVADO"/>
    <s v="SI"/>
    <s v="NO"/>
    <x v="0"/>
    <n v="33"/>
    <s v="No"/>
    <s v="No"/>
    <n v="546457.48"/>
    <s v="ASALARIADO"/>
    <n v="33"/>
  </r>
  <r>
    <n v="1512"/>
    <s v="HOMBRE"/>
    <n v="297044"/>
    <s v="CONVENIOS ESPECIALES DE TRABAJADORES INDEPENDIENTES"/>
    <s v="SECTOR PRIVADO"/>
    <s v="SI"/>
    <s v="NO"/>
    <x v="0"/>
    <n v="61"/>
    <s v="No"/>
    <s v="No"/>
    <n v="297044"/>
    <s v="CONVENIOS ESPECIALES DE TRABAJADORES INDEPENDIENTES"/>
    <n v="61"/>
  </r>
  <r>
    <n v="1513"/>
    <s v="MUJER"/>
    <n v="120000"/>
    <s v="ASALARIADO"/>
    <s v="SECTOR PRIVADO"/>
    <s v="SI"/>
    <s v="NO"/>
    <x v="0"/>
    <n v="42"/>
    <s v="No"/>
    <s v="No"/>
    <n v="120000"/>
    <s v="ASALARIADO"/>
    <n v="42"/>
  </r>
  <r>
    <n v="1514"/>
    <s v="MUJER"/>
    <n v="1296001.6000000001"/>
    <s v="ASALARIADO"/>
    <s v="SECTOR PUBLICO"/>
    <s v="SI"/>
    <s v="NO"/>
    <x v="0"/>
    <n v="47"/>
    <s v="No"/>
    <s v="No"/>
    <n v="1296001.6000000001"/>
    <s v="ASALARIADO"/>
    <n v="47"/>
  </r>
  <r>
    <n v="1515"/>
    <s v="HOMBRE"/>
    <n v="1346350"/>
    <s v="ASALARIADO"/>
    <s v="SECTOR PRIVADO"/>
    <s v="SI"/>
    <s v="NO"/>
    <x v="0"/>
    <n v="47"/>
    <s v="No"/>
    <s v="No"/>
    <n v="1346350"/>
    <s v="ASALARIADO"/>
    <n v="47"/>
  </r>
  <r>
    <n v="1516"/>
    <s v="MUJER"/>
    <n v="1089100"/>
    <s v="ASALARIADO"/>
    <s v="SECTOR PRIVADO"/>
    <s v="SI"/>
    <s v="NO"/>
    <x v="0"/>
    <n v="35"/>
    <s v="No"/>
    <s v="No"/>
    <n v="1089100"/>
    <s v="ASALARIADO"/>
    <n v="35"/>
  </r>
  <r>
    <n v="1517"/>
    <s v="HOMBRE"/>
    <n v="766610"/>
    <s v="ASALARIADO"/>
    <s v="SECTOR PUBLICO"/>
    <s v="SI"/>
    <s v="NO"/>
    <x v="0"/>
    <n v="53"/>
    <s v="No"/>
    <s v="No"/>
    <n v="766610"/>
    <s v="ASALARIADO"/>
    <n v="53"/>
  </r>
  <r>
    <n v="1518"/>
    <s v="MUJER"/>
    <n v="727896.34"/>
    <s v="ASALARIADO"/>
    <s v="SECTOR PUBLICO"/>
    <s v="SI"/>
    <s v="NO"/>
    <x v="0"/>
    <n v="34"/>
    <s v="No"/>
    <s v="No"/>
    <n v="727896.34"/>
    <s v="ASALARIADO"/>
    <n v="34"/>
  </r>
  <r>
    <n v="1519"/>
    <s v="HOMBRE"/>
    <n v="2577656.4700000002"/>
    <s v="ASALARIADO"/>
    <s v="SECTOR PUBLICO"/>
    <s v="SI"/>
    <s v="NO"/>
    <x v="0"/>
    <n v="37"/>
    <s v="Atípico"/>
    <s v="No"/>
    <n v="2577656.4700000002"/>
    <s v="ASALARIADO"/>
    <n v="37"/>
  </r>
  <r>
    <n v="1520"/>
    <s v="MUJER"/>
    <n v="2694159.76"/>
    <s v="ASALARIADO"/>
    <s v="SECTOR PRIVADO"/>
    <s v="SI"/>
    <s v="NO"/>
    <x v="0"/>
    <n v="28"/>
    <s v="Atípico"/>
    <s v="No"/>
    <n v="2694159.76"/>
    <s v="ASALARIADO"/>
    <n v="28"/>
  </r>
  <r>
    <n v="1521"/>
    <s v="MUJER"/>
    <n v="36204.74"/>
    <s v="ASALARIADO"/>
    <s v="SECTOR PUBLICO"/>
    <s v="SI"/>
    <s v="NO"/>
    <x v="0"/>
    <n v="32"/>
    <s v="No"/>
    <s v="No"/>
    <n v="36204.74"/>
    <s v="ASALARIADO"/>
    <n v="32"/>
  </r>
  <r>
    <n v="1522"/>
    <s v="MUJER"/>
    <n v="300018"/>
    <s v="TRABAJADOR INDEPENDIENTE"/>
    <s v="SECTOR PRIVADO"/>
    <s v="SI"/>
    <s v="NO"/>
    <x v="0"/>
    <n v="47"/>
    <s v="No"/>
    <s v="No"/>
    <n v="300018"/>
    <s v="TRABAJADOR INDEPENDIENTE"/>
    <n v="47"/>
  </r>
  <r>
    <n v="1523"/>
    <s v="MUJER"/>
    <n v="382325"/>
    <s v="ASALARIADO"/>
    <s v="SECTOR PRIVADO"/>
    <s v="SI"/>
    <s v="SI"/>
    <x v="0"/>
    <n v="33"/>
    <s v="No"/>
    <s v="No"/>
    <n v="382325"/>
    <s v="ASALARIADO"/>
    <n v="33"/>
  </r>
  <r>
    <n v="1524"/>
    <s v="MUJER"/>
    <n v="326749"/>
    <s v="TRABAJADOR INDEPENDIENTE"/>
    <s v="SECTOR PRIVADO"/>
    <s v="SI"/>
    <s v="NO"/>
    <x v="0"/>
    <n v="56"/>
    <s v="No"/>
    <s v="No"/>
    <n v="326749"/>
    <s v="TRABAJADOR INDEPENDIENTE"/>
    <n v="56"/>
  </r>
  <r>
    <n v="1525"/>
    <s v="HOMBRE"/>
    <n v="611036.43999999994"/>
    <s v="PENSIONADOS EN SU PROPIO SISTEMA"/>
    <s v="SECTOR PUBLICO"/>
    <s v="SI"/>
    <s v="NO"/>
    <x v="0"/>
    <n v="93"/>
    <s v="No"/>
    <s v="No"/>
    <n v="611036.43999999994"/>
    <s v="PENSIONADOS EN SU PROPIO SISTEMA"/>
    <n v="93"/>
  </r>
  <r>
    <n v="1526"/>
    <s v="MUJER"/>
    <n v="278031"/>
    <s v="ASEGURADO VOLUNTARIO"/>
    <s v="SECTOR PRIVADO"/>
    <s v="SI"/>
    <s v="NO"/>
    <x v="1"/>
    <n v="43"/>
    <s v="No"/>
    <s v="No"/>
    <n v="278031"/>
    <s v="ASEGURADO VOLUNTARIO"/>
    <n v="43"/>
  </r>
  <r>
    <n v="1527"/>
    <s v="HOMBRE"/>
    <n v="275191.65000000002"/>
    <s v="ASALARIADO"/>
    <s v="SECTOR PRIVADO"/>
    <s v="SI"/>
    <s v="NO"/>
    <x v="0"/>
    <n v="22"/>
    <s v="No"/>
    <s v="No"/>
    <n v="275191.65000000002"/>
    <s v="ASALARIADO"/>
    <n v="22"/>
  </r>
  <r>
    <n v="1528"/>
    <s v="HOMBRE"/>
    <n v="273980"/>
    <s v="ASALARIADO"/>
    <s v="SECTOR PRIVADO"/>
    <s v="SI"/>
    <s v="NO"/>
    <x v="0"/>
    <n v="23"/>
    <s v="No"/>
    <s v="No"/>
    <n v="273980"/>
    <s v="ASALARIADO"/>
    <n v="23"/>
  </r>
  <r>
    <n v="1529"/>
    <s v="MUJER"/>
    <n v="1664567.5"/>
    <s v="ASALARIADO"/>
    <s v="SECTOR PUBLICO"/>
    <s v="SI"/>
    <s v="NO"/>
    <x v="0"/>
    <n v="45"/>
    <s v="No"/>
    <s v="No"/>
    <n v="1664567.5"/>
    <s v="ASALARIADO"/>
    <n v="45"/>
  </r>
  <r>
    <n v="1530"/>
    <s v="HOMBRE"/>
    <n v="185046.87"/>
    <s v="ASALARIADO"/>
    <s v="SECTOR PUBLICO"/>
    <s v="SI"/>
    <s v="NO"/>
    <x v="0"/>
    <n v="25"/>
    <s v="No"/>
    <s v="No"/>
    <n v="185046.87"/>
    <s v="ASALARIADO"/>
    <n v="25"/>
  </r>
  <r>
    <n v="1531"/>
    <s v="HOMBRE"/>
    <n v="634576.92000000004"/>
    <s v="ASALARIADO"/>
    <s v="SECTOR PRIVADO"/>
    <s v="SI"/>
    <s v="NO"/>
    <x v="0"/>
    <n v="44"/>
    <s v="No"/>
    <s v="No"/>
    <n v="634576.92000000004"/>
    <s v="ASALARIADO"/>
    <n v="44"/>
  </r>
  <r>
    <n v="1532"/>
    <s v="HOMBRE"/>
    <n v="513543"/>
    <s v="ASALARIADO"/>
    <s v="SECTOR PUBLICO"/>
    <s v="SI"/>
    <s v="NO"/>
    <x v="0"/>
    <n v="32"/>
    <s v="No"/>
    <s v="No"/>
    <n v="513543"/>
    <s v="ASALARIADO"/>
    <n v="32"/>
  </r>
  <r>
    <n v="1533"/>
    <s v="MUJER"/>
    <n v="383318.62"/>
    <s v="ASALARIADO"/>
    <s v="SECTOR PRIVADO"/>
    <s v="SI"/>
    <s v="NO"/>
    <x v="0"/>
    <n v="25"/>
    <s v="No"/>
    <s v="No"/>
    <n v="383318.62"/>
    <s v="ASALARIADO"/>
    <n v="25"/>
  </r>
  <r>
    <n v="1534"/>
    <s v="MUJER"/>
    <n v="1161325"/>
    <s v="ASALARIADO"/>
    <s v="SECTOR PRIVADO"/>
    <s v="SI"/>
    <s v="NO"/>
    <x v="0"/>
    <n v="35"/>
    <s v="No"/>
    <s v="No"/>
    <n v="1161325"/>
    <s v="ASALARIADO"/>
    <n v="35"/>
  </r>
  <r>
    <n v="1535"/>
    <s v="MUJER"/>
    <n v="297139"/>
    <s v="ASEGURADO VOLUNTARIO"/>
    <s v="SECTOR PRIVADO"/>
    <s v="SI"/>
    <s v="NO"/>
    <x v="0"/>
    <n v="25"/>
    <s v="No"/>
    <s v="No"/>
    <n v="297139"/>
    <s v="ASEGURADO VOLUNTARIO"/>
    <n v="25"/>
  </r>
  <r>
    <n v="1536"/>
    <s v="HOMBRE"/>
    <n v="278030"/>
    <s v="CONVENIOS ESPECIALES DE TRABAJADORES INDEPENDIENTES"/>
    <s v="SECTOR PRIVADO"/>
    <s v="SI"/>
    <s v="NO"/>
    <x v="0"/>
    <n v="25"/>
    <s v="No"/>
    <s v="No"/>
    <n v="278030"/>
    <s v="CONVENIOS ESPECIALES DE TRABAJADORES INDEPENDIENTES"/>
    <n v="25"/>
  </r>
  <r>
    <n v="1537"/>
    <s v="MUJER"/>
    <n v="101340"/>
    <s v="ASALARIADO"/>
    <s v="SECTOR PRIVADO"/>
    <s v="SI"/>
    <s v="NO"/>
    <x v="0"/>
    <n v="20"/>
    <s v="No"/>
    <s v="No"/>
    <n v="101340"/>
    <s v="ASALARIADO"/>
    <n v="20"/>
  </r>
  <r>
    <n v="1538"/>
    <s v="MUJER"/>
    <n v="397630.9"/>
    <s v="ASALARIADO"/>
    <s v="SECTOR PRIVADO"/>
    <s v="SI"/>
    <s v="NO"/>
    <x v="0"/>
    <n v="32"/>
    <s v="No"/>
    <s v="No"/>
    <n v="397630.9"/>
    <s v="ASALARIADO"/>
    <n v="32"/>
  </r>
  <r>
    <n v="1539"/>
    <s v="HOMBRE"/>
    <n v="500060"/>
    <s v="ASALARIADO"/>
    <s v="SECTOR PRIVADO"/>
    <s v="SI"/>
    <s v="SI"/>
    <x v="1"/>
    <n v="49"/>
    <s v="No"/>
    <s v="No"/>
    <n v="500060"/>
    <s v="ASALARIADO"/>
    <n v="49"/>
  </r>
  <r>
    <n v="1540"/>
    <s v="MUJER"/>
    <n v="1000000"/>
    <s v="ASALARIADO"/>
    <s v="SECTOR PRIVADO"/>
    <s v="SI"/>
    <s v="NO"/>
    <x v="0"/>
    <n v="22"/>
    <s v="No"/>
    <s v="No"/>
    <n v="1000000"/>
    <s v="ASALARIADO"/>
    <n v="22"/>
  </r>
  <r>
    <n v="1541"/>
    <s v="MUJER"/>
    <n v="308568"/>
    <s v="ASEGURADO VOLUNTARIO"/>
    <s v="SECTOR PRIVADO"/>
    <s v="SI"/>
    <s v="NO"/>
    <x v="0"/>
    <n v="48"/>
    <s v="No"/>
    <s v="No"/>
    <n v="308568"/>
    <s v="ASEGURADO VOLUNTARIO"/>
    <n v="48"/>
  </r>
  <r>
    <n v="1542"/>
    <s v="HOMBRE"/>
    <n v="297046"/>
    <s v="TRABAJADOR INDEPENDIENTE"/>
    <s v="SECTOR PRIVADO"/>
    <s v="SI"/>
    <s v="SI"/>
    <x v="0"/>
    <n v="35"/>
    <s v="No"/>
    <s v="No"/>
    <n v="297046"/>
    <s v="TRABAJADOR INDEPENDIENTE"/>
    <n v="35"/>
  </r>
  <r>
    <n v="1543"/>
    <s v="HOMBRE"/>
    <n v="297046"/>
    <s v="TRABAJADOR INDEPENDIENTE"/>
    <s v="SECTOR PRIVADO"/>
    <s v="SI"/>
    <s v="SI"/>
    <x v="0"/>
    <n v="32"/>
    <s v="No"/>
    <s v="No"/>
    <n v="297046"/>
    <s v="TRABAJADOR INDEPENDIENTE"/>
    <n v="32"/>
  </r>
  <r>
    <n v="1544"/>
    <s v="MUJER"/>
    <n v="704142.51"/>
    <s v="ASALARIADO"/>
    <s v="SECTOR PRIVADO"/>
    <s v="SI"/>
    <s v="NO"/>
    <x v="0"/>
    <n v="41"/>
    <s v="No"/>
    <s v="No"/>
    <n v="704142.51"/>
    <s v="ASALARIADO"/>
    <n v="41"/>
  </r>
  <r>
    <n v="1545"/>
    <s v="HOMBRE"/>
    <n v="306667"/>
    <s v="ASALARIADO"/>
    <s v="SECTOR PRIVADO"/>
    <s v="SI"/>
    <s v="SI"/>
    <x v="0"/>
    <n v="27"/>
    <s v="No"/>
    <s v="No"/>
    <n v="306667"/>
    <s v="ASALARIADO"/>
    <n v="27"/>
  </r>
  <r>
    <n v="1546"/>
    <s v="MUJER"/>
    <n v="639148"/>
    <s v="TRABAJADOR INDEPENDIENTE"/>
    <s v="SECTOR PRIVADO"/>
    <s v="SI"/>
    <s v="NO"/>
    <x v="0"/>
    <n v="68"/>
    <s v="No"/>
    <s v="No"/>
    <n v="639148"/>
    <s v="TRABAJADOR INDEPENDIENTE"/>
    <n v="68"/>
  </r>
  <r>
    <n v="1547"/>
    <s v="HOMBRE"/>
    <n v="439063.24"/>
    <s v="ASALARIADO"/>
    <s v="SECTOR PRIVADO"/>
    <s v="SI"/>
    <s v="NO"/>
    <x v="0"/>
    <n v="41"/>
    <s v="No"/>
    <s v="No"/>
    <n v="439063.24"/>
    <s v="ASALARIADO"/>
    <n v="41"/>
  </r>
  <r>
    <n v="1548"/>
    <s v="MUJER"/>
    <n v="359544.27"/>
    <s v="CONVENIOS ESPECIALES DE ASEGURADOS VOLUNTARIOS"/>
    <s v="SECTOR PRIVADO"/>
    <s v="SI"/>
    <s v="SI"/>
    <x v="0"/>
    <n v="59"/>
    <s v="No"/>
    <s v="No"/>
    <n v="359544.27"/>
    <s v="CONVENIOS ESPECIALES DE ASEGURADOS VOLUNTARIOS"/>
    <n v="59"/>
  </r>
  <r>
    <n v="1549"/>
    <s v="MUJER"/>
    <n v="313256"/>
    <s v="ASALARIADO"/>
    <s v="SECTOR PRIVADO"/>
    <s v="SI"/>
    <s v="SI"/>
    <x v="0"/>
    <n v="34"/>
    <s v="No"/>
    <s v="No"/>
    <n v="313256"/>
    <s v="ASALARIADO"/>
    <n v="34"/>
  </r>
  <r>
    <n v="1550"/>
    <s v="MUJER"/>
    <n v="299152"/>
    <s v="ASALARIADO"/>
    <s v="SECTOR PUBLICO"/>
    <s v="SI"/>
    <s v="NO"/>
    <x v="0"/>
    <n v="38"/>
    <s v="No"/>
    <s v="No"/>
    <n v="299152"/>
    <s v="ASALARIADO"/>
    <n v="38"/>
  </r>
  <r>
    <n v="1551"/>
    <s v="MUJER"/>
    <n v="1397631"/>
    <s v="ASALARIADO"/>
    <s v="SECTOR PUBLICO"/>
    <s v="SI"/>
    <s v="NO"/>
    <x v="1"/>
    <n v="48"/>
    <s v="No"/>
    <s v="No"/>
    <n v="1397631"/>
    <s v="ASALARIADO"/>
    <n v="48"/>
  </r>
  <r>
    <n v="1552"/>
    <s v="MUJER"/>
    <n v="571830.07999999996"/>
    <s v="ASALARIADO"/>
    <s v="SECTOR PRIVADO"/>
    <s v="SI"/>
    <s v="SI"/>
    <x v="0"/>
    <n v="33"/>
    <s v="No"/>
    <s v="No"/>
    <n v="571830.07999999996"/>
    <s v="ASALARIADO"/>
    <n v="33"/>
  </r>
  <r>
    <n v="1553"/>
    <s v="HOMBRE"/>
    <n v="297046"/>
    <s v="ASEGURADO VOLUNTARIO"/>
    <s v="SECTOR PRIVADO"/>
    <s v="SI"/>
    <s v="NO"/>
    <x v="0"/>
    <n v="49"/>
    <s v="No"/>
    <s v="No"/>
    <n v="297046"/>
    <s v="ASEGURADO VOLUNTARIO"/>
    <n v="49"/>
  </r>
  <r>
    <n v="1554"/>
    <s v="MUJER"/>
    <n v="2401743.04"/>
    <s v="ASALARIADO"/>
    <s v="SECTOR PRIVADO"/>
    <s v="SI"/>
    <s v="NO"/>
    <x v="0"/>
    <n v="45"/>
    <s v="Atípico"/>
    <s v="No"/>
    <n v="2401743.04"/>
    <s v="ASALARIADO"/>
    <n v="45"/>
  </r>
  <r>
    <n v="1555"/>
    <s v="MUJER"/>
    <n v="263473.09000000003"/>
    <s v="PENSIONADOS EN SU PROPIO SISTEMA"/>
    <s v="SECTOR PUBLICO"/>
    <s v="SI"/>
    <s v="NO"/>
    <x v="0"/>
    <n v="73"/>
    <s v="No"/>
    <s v="No"/>
    <n v="263473.09000000003"/>
    <s v="PENSIONADOS EN SU PROPIO SISTEMA"/>
    <n v="73"/>
  </r>
  <r>
    <n v="1556"/>
    <s v="HOMBRE"/>
    <n v="764250.3"/>
    <s v="ASALARIADO"/>
    <s v="SECTOR PUBLICO"/>
    <s v="SI"/>
    <s v="NO"/>
    <x v="0"/>
    <n v="45"/>
    <s v="No"/>
    <s v="No"/>
    <n v="764250.3"/>
    <s v="ASALARIADO"/>
    <n v="45"/>
  </r>
  <r>
    <n v="1557"/>
    <s v="MUJER"/>
    <n v="310124"/>
    <s v="TRABAJADOR INDEPENDIENTE"/>
    <s v="SECTOR PRIVADO"/>
    <s v="NO"/>
    <s v="NO"/>
    <x v="0"/>
    <n v="36"/>
    <s v="No"/>
    <s v="No"/>
    <n v="310124"/>
    <s v="TRABAJADOR INDEPENDIENTE"/>
    <n v="36"/>
  </r>
  <r>
    <n v="1558"/>
    <s v="MUJER"/>
    <n v="412923.5"/>
    <s v="ASALARIADO"/>
    <s v="SECTOR PUBLICO"/>
    <s v="SI"/>
    <s v="NO"/>
    <x v="0"/>
    <n v="30"/>
    <s v="No"/>
    <s v="No"/>
    <n v="412923.5"/>
    <s v="ASALARIADO"/>
    <n v="30"/>
  </r>
  <r>
    <n v="1559"/>
    <s v="HOMBRE"/>
    <n v="639148"/>
    <s v="TRABAJADOR INDEPENDIENTE"/>
    <s v="SECTOR PRIVADO"/>
    <s v="SI"/>
    <s v="SI"/>
    <x v="1"/>
    <n v="47"/>
    <s v="No"/>
    <s v="No"/>
    <n v="639148"/>
    <s v="TRABAJADOR INDEPENDIENTE"/>
    <n v="47"/>
  </r>
  <r>
    <n v="1560"/>
    <s v="MUJER"/>
    <n v="787019"/>
    <s v="ASALARIADO"/>
    <s v="SECTOR PRIVADO"/>
    <s v="SI"/>
    <s v="NO"/>
    <x v="0"/>
    <n v="45"/>
    <s v="No"/>
    <s v="No"/>
    <n v="787019"/>
    <s v="ASALARIADO"/>
    <n v="45"/>
  </r>
  <r>
    <n v="1561"/>
    <s v="MUJER"/>
    <n v="355312"/>
    <s v="ASALARIADO"/>
    <s v="SECTOR PRIVADO"/>
    <s v="SI"/>
    <s v="NO"/>
    <x v="0"/>
    <n v="44"/>
    <s v="No"/>
    <s v="No"/>
    <n v="355312"/>
    <s v="ASALARIADO"/>
    <n v="44"/>
  </r>
  <r>
    <n v="1562"/>
    <s v="HOMBRE"/>
    <n v="399910"/>
    <s v="ASEGURADO VOLUNTARIO"/>
    <s v="SECTOR PRIVADO"/>
    <s v="SI"/>
    <s v="SI"/>
    <x v="0"/>
    <n v="46"/>
    <s v="No"/>
    <s v="No"/>
    <n v="399910"/>
    <s v="ASEGURADO VOLUNTARIO"/>
    <n v="46"/>
  </r>
  <r>
    <n v="1563"/>
    <s v="MUJER"/>
    <n v="500383"/>
    <s v="ASALARIADO"/>
    <s v="SECTOR PRIVADO"/>
    <s v="SI"/>
    <s v="NO"/>
    <x v="0"/>
    <n v="36"/>
    <s v="No"/>
    <s v="No"/>
    <n v="500383"/>
    <s v="ASALARIADO"/>
    <n v="36"/>
  </r>
  <r>
    <n v="1564"/>
    <s v="HOMBRE"/>
    <n v="1069544.74"/>
    <s v="ASALARIADO"/>
    <s v="SECTOR PRIVADO"/>
    <s v="SI"/>
    <s v="NO"/>
    <x v="0"/>
    <n v="46"/>
    <s v="No"/>
    <s v="No"/>
    <n v="1069544.74"/>
    <s v="ASALARIADO"/>
    <n v="46"/>
  </r>
  <r>
    <n v="1565"/>
    <s v="MUJER"/>
    <n v="284512"/>
    <s v="ASALARIADO"/>
    <s v="SECTOR PRIVADO"/>
    <s v="SI"/>
    <s v="NO"/>
    <x v="0"/>
    <n v="29"/>
    <s v="No"/>
    <s v="No"/>
    <n v="284512"/>
    <s v="ASALARIADO"/>
    <n v="29"/>
  </r>
  <r>
    <n v="1566"/>
    <s v="HOMBRE"/>
    <n v="2900000"/>
    <s v="ASALARIADO"/>
    <s v="SECTOR PRIVADO"/>
    <s v="SI"/>
    <s v="NO"/>
    <x v="0"/>
    <n v="35"/>
    <s v="Atípico"/>
    <s v="No"/>
    <n v="2900000"/>
    <s v="ASALARIADO"/>
    <n v="35"/>
  </r>
  <r>
    <n v="1567"/>
    <s v="HOMBRE"/>
    <n v="398327.08"/>
    <s v="ASALARIADO"/>
    <s v="SECTOR PRIVADO"/>
    <s v="SI"/>
    <s v="NO"/>
    <x v="0"/>
    <n v="38"/>
    <s v="No"/>
    <s v="No"/>
    <n v="398327.08"/>
    <s v="ASALARIADO"/>
    <n v="38"/>
  </r>
  <r>
    <n v="1568"/>
    <s v="HOMBRE"/>
    <n v="642418.54"/>
    <s v="ASALARIADO"/>
    <s v="SECTOR PRIVADO"/>
    <s v="SI"/>
    <s v="NO"/>
    <x v="0"/>
    <n v="53"/>
    <s v="No"/>
    <s v="No"/>
    <n v="642418.54"/>
    <s v="ASALARIADO"/>
    <n v="53"/>
  </r>
  <r>
    <n v="1569"/>
    <s v="HOMBRE"/>
    <n v="509509"/>
    <s v="TRABAJADOR INDEPENDIENTE"/>
    <s v="SECTOR PRIVADO"/>
    <s v="SI"/>
    <s v="NO"/>
    <x v="0"/>
    <n v="56"/>
    <s v="No"/>
    <s v="No"/>
    <n v="509509"/>
    <s v="TRABAJADOR INDEPENDIENTE"/>
    <n v="56"/>
  </r>
  <r>
    <n v="1570"/>
    <s v="HOMBRE"/>
    <n v="608941"/>
    <s v="TRABAJADOR INDEPENDIENTE"/>
    <s v="SECTOR PRIVADO"/>
    <s v="SI"/>
    <s v="NO"/>
    <x v="1"/>
    <n v="57"/>
    <s v="No"/>
    <s v="No"/>
    <n v="608941"/>
    <s v="TRABAJADOR INDEPENDIENTE"/>
    <n v="57"/>
  </r>
  <r>
    <n v="1571"/>
    <s v="HOMBRE"/>
    <n v="537156.98"/>
    <s v="ASALARIADO"/>
    <s v="SECTOR PRIVADO"/>
    <s v="SI"/>
    <s v="NO"/>
    <x v="0"/>
    <n v="21"/>
    <s v="No"/>
    <s v="No"/>
    <n v="537156.98"/>
    <s v="ASALARIADO"/>
    <n v="21"/>
  </r>
  <r>
    <n v="1572"/>
    <s v="MUJER"/>
    <n v="1545800"/>
    <s v="ASALARIADO"/>
    <s v="SECTOR PUBLICO"/>
    <s v="SI"/>
    <s v="NO"/>
    <x v="0"/>
    <n v="55"/>
    <s v="No"/>
    <s v="No"/>
    <n v="1545800"/>
    <s v="ASALARIADO"/>
    <n v="55"/>
  </r>
  <r>
    <n v="1573"/>
    <s v="MUJER"/>
    <n v="1070405"/>
    <s v="ASALARIADO"/>
    <s v="SECTOR PUBLICO"/>
    <s v="SI"/>
    <s v="NO"/>
    <x v="0"/>
    <n v="30"/>
    <s v="No"/>
    <s v="No"/>
    <n v="1070405"/>
    <s v="ASALARIADO"/>
    <n v="30"/>
  </r>
  <r>
    <n v="1574"/>
    <s v="HOMBRE"/>
    <n v="625396"/>
    <s v="TRABAJADOR INDEPENDIENTE"/>
    <s v="SECTOR PRIVADO"/>
    <s v="SI"/>
    <s v="NO"/>
    <x v="0"/>
    <n v="44"/>
    <s v="No"/>
    <s v="No"/>
    <n v="625396"/>
    <s v="TRABAJADOR INDEPENDIENTE"/>
    <n v="44"/>
  </r>
  <r>
    <n v="1575"/>
    <s v="MUJER"/>
    <n v="925000"/>
    <s v="ASALARIADO"/>
    <s v="SECTOR PRIVADO"/>
    <s v="SI"/>
    <s v="NO"/>
    <x v="0"/>
    <n v="49"/>
    <s v="No"/>
    <s v="No"/>
    <n v="925000"/>
    <s v="ASALARIADO"/>
    <n v="49"/>
  </r>
  <r>
    <n v="1576"/>
    <s v="HOMBRE"/>
    <n v="261897.3"/>
    <s v="ASALARIADO"/>
    <s v="SECTOR PRIVADO"/>
    <s v="SI"/>
    <s v="SI"/>
    <x v="0"/>
    <n v="57"/>
    <s v="No"/>
    <s v="No"/>
    <n v="261897.3"/>
    <s v="ASALARIADO"/>
    <n v="57"/>
  </r>
  <r>
    <n v="1577"/>
    <s v="MUJER"/>
    <n v="297046"/>
    <s v="ASEGURADO VOLUNTARIO"/>
    <s v="SECTOR PRIVADO"/>
    <s v="SI"/>
    <s v="SI"/>
    <x v="1"/>
    <n v="43"/>
    <s v="No"/>
    <s v="No"/>
    <n v="297046"/>
    <s v="ASEGURADO VOLUNTARIO"/>
    <n v="43"/>
  </r>
  <r>
    <n v="1578"/>
    <s v="MUJER"/>
    <n v="582705.18000000005"/>
    <s v="ASALARIADO"/>
    <s v="SECTOR PRIVADO"/>
    <s v="SI"/>
    <s v="NO"/>
    <x v="0"/>
    <n v="30"/>
    <s v="No"/>
    <s v="No"/>
    <n v="582705.18000000005"/>
    <s v="ASALARIADO"/>
    <n v="30"/>
  </r>
  <r>
    <n v="1579"/>
    <s v="HOMBRE"/>
    <n v="49684.32"/>
    <s v="ASALARIADO"/>
    <s v="SECTOR PRIVADO"/>
    <s v="SI"/>
    <s v="NO"/>
    <x v="0"/>
    <n v="42"/>
    <s v="No"/>
    <s v="No"/>
    <n v="49684.32"/>
    <s v="ASALARIADO"/>
    <n v="42"/>
  </r>
  <r>
    <n v="1580"/>
    <s v="HOMBRE"/>
    <n v="427025"/>
    <s v="ASALARIADO"/>
    <s v="SECTOR PRIVADO"/>
    <s v="SI"/>
    <s v="NO"/>
    <x v="0"/>
    <n v="32"/>
    <s v="No"/>
    <s v="No"/>
    <n v="427025"/>
    <s v="ASALARIADO"/>
    <n v="32"/>
  </r>
  <r>
    <n v="1581"/>
    <s v="MUJER"/>
    <n v="188362.97"/>
    <s v="ASALARIADO"/>
    <s v="SECTOR PRIVADO"/>
    <s v="SI"/>
    <s v="NO"/>
    <x v="0"/>
    <n v="34"/>
    <s v="No"/>
    <s v="No"/>
    <n v="188362.97"/>
    <s v="ASALARIADO"/>
    <n v="34"/>
  </r>
  <r>
    <n v="1582"/>
    <s v="HOMBRE"/>
    <n v="527956.5"/>
    <s v="ASALARIADO"/>
    <s v="SECTOR PUBLICO"/>
    <s v="SI"/>
    <s v="NO"/>
    <x v="0"/>
    <n v="23"/>
    <s v="No"/>
    <s v="No"/>
    <n v="527956.5"/>
    <s v="ASALARIADO"/>
    <n v="23"/>
  </r>
  <r>
    <n v="1583"/>
    <s v="HOMBRE"/>
    <n v="811305.9"/>
    <s v="PENSIONADOS EN SU PROPIO SISTEMA"/>
    <s v="SECTOR PUBLICO"/>
    <s v="SI"/>
    <s v="NO"/>
    <x v="0"/>
    <n v="83"/>
    <s v="No"/>
    <s v="No"/>
    <n v="811305.9"/>
    <s v="PENSIONADOS EN SU PROPIO SISTEMA"/>
    <n v="83"/>
  </r>
  <r>
    <n v="1584"/>
    <s v="MUJER"/>
    <n v="165972.39000000001"/>
    <s v="ASALARIADO"/>
    <s v="SECTOR PRIVADO"/>
    <s v="SI"/>
    <s v="SI"/>
    <x v="0"/>
    <n v="28"/>
    <s v="No"/>
    <s v="No"/>
    <n v="165972.39000000001"/>
    <s v="ASALARIADO"/>
    <n v="28"/>
  </r>
  <r>
    <n v="1585"/>
    <s v="HOMBRE"/>
    <n v="749651.26"/>
    <s v="ASALARIADO"/>
    <s v="SECTOR PRIVADO"/>
    <s v="SI"/>
    <s v="NO"/>
    <x v="0"/>
    <n v="32"/>
    <s v="No"/>
    <s v="No"/>
    <n v="749651.26"/>
    <s v="ASALARIADO"/>
    <n v="32"/>
  </r>
  <r>
    <n v="1586"/>
    <s v="MUJER"/>
    <n v="6120159.5"/>
    <s v="ASALARIADO"/>
    <s v="SECTOR PRIVADO"/>
    <s v="SI"/>
    <s v="NO"/>
    <x v="0"/>
    <n v="42"/>
    <s v="Atípico"/>
    <s v="No"/>
    <n v="6120159.5"/>
    <s v="ASALARIADO"/>
    <n v="42"/>
  </r>
  <r>
    <n v="1587"/>
    <s v="HOMBRE"/>
    <n v="825000"/>
    <s v="ASALARIADO"/>
    <s v="SECTOR PRIVADO"/>
    <s v="SI"/>
    <s v="NO"/>
    <x v="0"/>
    <n v="50"/>
    <s v="No"/>
    <s v="No"/>
    <n v="825000"/>
    <s v="ASALARIADO"/>
    <n v="50"/>
  </r>
  <r>
    <n v="1588"/>
    <s v="MUJER"/>
    <n v="190076.47"/>
    <s v="ASALARIADO"/>
    <s v="SECTOR PRIVADO"/>
    <s v="SI"/>
    <s v="NO"/>
    <x v="0"/>
    <n v="26"/>
    <s v="No"/>
    <s v="No"/>
    <n v="190076.47"/>
    <s v="ASALARIADO"/>
    <n v="26"/>
  </r>
  <r>
    <n v="1589"/>
    <s v="MUJER"/>
    <n v="300018"/>
    <s v="ASEGURADO VOLUNTARIO"/>
    <s v="SECTOR PRIVADO"/>
    <s v="SI"/>
    <s v="NO"/>
    <x v="0"/>
    <n v="47"/>
    <s v="No"/>
    <s v="No"/>
    <n v="300018"/>
    <s v="ASEGURADO VOLUNTARIO"/>
    <n v="47"/>
  </r>
  <r>
    <n v="1590"/>
    <s v="MUJER"/>
    <n v="657366.39"/>
    <s v="ASALARIADO"/>
    <s v="SECTOR PUBLICO"/>
    <s v="SI"/>
    <s v="NO"/>
    <x v="0"/>
    <n v="40"/>
    <s v="No"/>
    <s v="No"/>
    <n v="657366.39"/>
    <s v="ASALARIADO"/>
    <n v="40"/>
  </r>
  <r>
    <n v="1591"/>
    <s v="HOMBRE"/>
    <n v="4107395"/>
    <s v="PENSIONADOS EN SU PROPIO SISTEMA"/>
    <s v="SECTOR PUBLICO"/>
    <s v="SI"/>
    <s v="NO"/>
    <x v="0"/>
    <n v="80"/>
    <s v="Atípico"/>
    <s v="No"/>
    <n v="4107395"/>
    <s v="PENSIONADOS EN SU PROPIO SISTEMA"/>
    <n v="80"/>
  </r>
  <r>
    <n v="1592"/>
    <s v="HOMBRE"/>
    <n v="534683"/>
    <s v="TRABAJADOR INDEPENDIENTE"/>
    <s v="SECTOR PRIVADO"/>
    <s v="SI"/>
    <s v="NO"/>
    <x v="0"/>
    <n v="48"/>
    <s v="No"/>
    <s v="No"/>
    <n v="534683"/>
    <s v="TRABAJADOR INDEPENDIENTE"/>
    <n v="48"/>
  </r>
  <r>
    <n v="1593"/>
    <s v="HOMBRE"/>
    <n v="1316155"/>
    <s v="ASALARIADO"/>
    <s v="SECTOR PRIVADO"/>
    <s v="SI"/>
    <s v="SI"/>
    <x v="0"/>
    <n v="39"/>
    <s v="No"/>
    <s v="No"/>
    <n v="1316155"/>
    <s v="ASALARIADO"/>
    <n v="39"/>
  </r>
  <r>
    <n v="1594"/>
    <s v="MUJER"/>
    <n v="300000"/>
    <s v="ASEGURADO VOLUNTARIO"/>
    <s v="SECTOR PRIVADO"/>
    <s v="SI"/>
    <s v="NO"/>
    <x v="0"/>
    <n v="21"/>
    <s v="No"/>
    <s v="No"/>
    <n v="300000"/>
    <s v="ASEGURADO VOLUNTARIO"/>
    <n v="21"/>
  </r>
  <r>
    <n v="1595"/>
    <s v="HOMBRE"/>
    <n v="1400000"/>
    <s v="ASALARIADO"/>
    <s v="SECTOR PRIVADO"/>
    <s v="SI"/>
    <s v="NO"/>
    <x v="0"/>
    <n v="34"/>
    <s v="No"/>
    <s v="No"/>
    <n v="1400000"/>
    <s v="ASALARIADO"/>
    <n v="34"/>
  </r>
  <r>
    <n v="1596"/>
    <s v="HOMBRE"/>
    <n v="200000"/>
    <s v="ASALARIADO"/>
    <s v="SECTOR PRIVADO"/>
    <s v="SI"/>
    <s v="NO"/>
    <x v="0"/>
    <n v="32"/>
    <s v="No"/>
    <s v="No"/>
    <n v="200000"/>
    <s v="ASALARIADO"/>
    <n v="32"/>
  </r>
  <r>
    <n v="1597"/>
    <s v="MUJER"/>
    <n v="216423.45"/>
    <s v="ASALARIADO"/>
    <s v="SECTOR PRIVADO"/>
    <s v="SI"/>
    <s v="NO"/>
    <x v="0"/>
    <n v="28"/>
    <s v="No"/>
    <s v="No"/>
    <n v="216423.45"/>
    <s v="ASALARIADO"/>
    <n v="28"/>
  </r>
  <r>
    <n v="1598"/>
    <s v="HOMBRE"/>
    <n v="829250"/>
    <s v="ASALARIADO"/>
    <s v="SECTOR PUBLICO"/>
    <s v="SI"/>
    <s v="NO"/>
    <x v="0"/>
    <n v="47"/>
    <s v="No"/>
    <s v="No"/>
    <n v="829250"/>
    <s v="ASALARIADO"/>
    <n v="47"/>
  </r>
  <r>
    <n v="1599"/>
    <s v="HOMBRE"/>
    <n v="370090"/>
    <s v="TRABAJADOR INDEPENDIENTE"/>
    <s v="SECTOR PRIVADO"/>
    <s v="SI"/>
    <s v="NO"/>
    <x v="1"/>
    <n v="40"/>
    <s v="No"/>
    <s v="No"/>
    <n v="370090"/>
    <s v="TRABAJADOR INDEPENDIENTE"/>
    <n v="40"/>
  </r>
  <r>
    <n v="1600"/>
    <s v="MUJER"/>
    <n v="328127.06"/>
    <s v="ASALARIADO"/>
    <s v="SECTOR PRIVADO"/>
    <s v="SI"/>
    <s v="NO"/>
    <x v="0"/>
    <n v="45"/>
    <s v="No"/>
    <s v="No"/>
    <n v="328127.06"/>
    <s v="ASALARIADO"/>
    <n v="45"/>
  </r>
  <r>
    <n v="1601"/>
    <s v="HOMBRE"/>
    <n v="1414186"/>
    <s v="ASALARIADO"/>
    <s v="SECTOR PUBLICO"/>
    <s v="SI"/>
    <s v="NO"/>
    <x v="1"/>
    <n v="50"/>
    <s v="No"/>
    <s v="No"/>
    <n v="1414186"/>
    <s v="ASALARIADO"/>
    <n v="50"/>
  </r>
  <r>
    <n v="1602"/>
    <s v="HOMBRE"/>
    <n v="1183623.3999999999"/>
    <s v="ASALARIADO"/>
    <s v="SECTOR PUBLICO"/>
    <s v="SI"/>
    <s v="NO"/>
    <x v="0"/>
    <n v="41"/>
    <s v="No"/>
    <s v="No"/>
    <n v="1183623.3999999999"/>
    <s v="ASALARIADO"/>
    <n v="41"/>
  </r>
  <r>
    <n v="1603"/>
    <s v="MUJER"/>
    <n v="43350"/>
    <s v="ASALARIADO"/>
    <s v="SECTOR PRIVADO"/>
    <s v="SI"/>
    <s v="NO"/>
    <x v="0"/>
    <n v="51"/>
    <s v="No"/>
    <s v="No"/>
    <n v="43350"/>
    <s v="ASALARIADO"/>
    <n v="51"/>
  </r>
  <r>
    <n v="1604"/>
    <s v="MUJER"/>
    <n v="1063647.5"/>
    <s v="ASALARIADO"/>
    <s v="SECTOR PUBLICO"/>
    <s v="SI"/>
    <s v="NO"/>
    <x v="0"/>
    <n v="56"/>
    <s v="No"/>
    <s v="No"/>
    <n v="1063647.5"/>
    <s v="ASALARIADO"/>
    <n v="56"/>
  </r>
  <r>
    <n v="1605"/>
    <s v="MUJER"/>
    <n v="297046"/>
    <s v="TRABAJADOR INDEPENDIENTE"/>
    <s v="SECTOR PRIVADO"/>
    <s v="SI"/>
    <s v="NO"/>
    <x v="1"/>
    <n v="42"/>
    <s v="No"/>
    <s v="No"/>
    <n v="297046"/>
    <s v="TRABAJADOR INDEPENDIENTE"/>
    <n v="42"/>
  </r>
  <r>
    <n v="1606"/>
    <s v="MUJER"/>
    <n v="659230"/>
    <s v="ASALARIADO"/>
    <s v="SECTOR PRIVADO"/>
    <s v="SI"/>
    <s v="NO"/>
    <x v="0"/>
    <n v="21"/>
    <s v="No"/>
    <s v="No"/>
    <n v="659230"/>
    <s v="ASALARIADO"/>
    <n v="21"/>
  </r>
  <r>
    <n v="1607"/>
    <s v="HOMBRE"/>
    <n v="386699.62"/>
    <s v="ASALARIADO"/>
    <s v="SECTOR PRIVADO"/>
    <s v="SI"/>
    <s v="NO"/>
    <x v="0"/>
    <n v="58"/>
    <s v="No"/>
    <s v="No"/>
    <n v="386699.62"/>
    <s v="ASALARIADO"/>
    <n v="58"/>
  </r>
  <r>
    <n v="1608"/>
    <s v="MUJER"/>
    <n v="400000"/>
    <s v="ASALARIADO"/>
    <s v="SECTOR PRIVADO"/>
    <s v="SI"/>
    <s v="NO"/>
    <x v="0"/>
    <n v="20"/>
    <s v="No"/>
    <s v="No"/>
    <n v="400000"/>
    <s v="ASALARIADO"/>
    <n v="20"/>
  </r>
  <r>
    <n v="1609"/>
    <s v="HOMBRE"/>
    <n v="933004.5"/>
    <s v="ASALARIADO"/>
    <s v="SECTOR PUBLICO"/>
    <s v="SI"/>
    <s v="NO"/>
    <x v="0"/>
    <n v="38"/>
    <s v="No"/>
    <s v="No"/>
    <n v="933004.5"/>
    <s v="ASALARIADO"/>
    <n v="38"/>
  </r>
  <r>
    <n v="1610"/>
    <s v="HOMBRE"/>
    <n v="1552521"/>
    <s v="ASALARIADO"/>
    <s v="SECTOR PUBLICO"/>
    <s v="SI"/>
    <s v="NO"/>
    <x v="1"/>
    <n v="38"/>
    <s v="No"/>
    <s v="No"/>
    <n v="1552521"/>
    <s v="ASALARIADO"/>
    <n v="38"/>
  </r>
  <r>
    <n v="1611"/>
    <s v="MUJER"/>
    <n v="695944.8"/>
    <s v="ASALARIADO"/>
    <s v="SECTOR PUBLICO"/>
    <s v="SI"/>
    <s v="NO"/>
    <x v="0"/>
    <n v="54"/>
    <s v="No"/>
    <s v="No"/>
    <n v="695944.8"/>
    <s v="ASALARIADO"/>
    <n v="54"/>
  </r>
  <r>
    <n v="1612"/>
    <s v="HOMBRE"/>
    <n v="636889"/>
    <s v="TRABAJADOR INDEPENDIENTE"/>
    <s v="SECTOR PRIVADO"/>
    <s v="SI"/>
    <s v="SI"/>
    <x v="1"/>
    <n v="59"/>
    <s v="No"/>
    <s v="No"/>
    <n v="636889"/>
    <s v="TRABAJADOR INDEPENDIENTE"/>
    <n v="59"/>
  </r>
  <r>
    <n v="1613"/>
    <s v="MUJER"/>
    <n v="374751"/>
    <s v="ASALARIADO"/>
    <s v="SECTOR PUBLICO"/>
    <s v="SI"/>
    <s v="NO"/>
    <x v="0"/>
    <n v="58"/>
    <s v="No"/>
    <s v="No"/>
    <n v="374751"/>
    <s v="ASALARIADO"/>
    <n v="58"/>
  </r>
  <r>
    <n v="1614"/>
    <s v="HOMBRE"/>
    <n v="299644.2"/>
    <s v="ASALARIADO"/>
    <s v="SECTOR PRIVADO"/>
    <s v="SI"/>
    <s v="NO"/>
    <x v="0"/>
    <n v="43"/>
    <s v="No"/>
    <s v="No"/>
    <n v="299644.2"/>
    <s v="ASALARIADO"/>
    <n v="43"/>
  </r>
  <r>
    <n v="1615"/>
    <s v="MUJER"/>
    <n v="462759.86"/>
    <s v="ASALARIADO"/>
    <s v="SECTOR PRIVADO"/>
    <s v="SI"/>
    <s v="NO"/>
    <x v="0"/>
    <n v="57"/>
    <s v="No"/>
    <s v="No"/>
    <n v="462759.86"/>
    <s v="ASALARIADO"/>
    <n v="57"/>
  </r>
  <r>
    <n v="1616"/>
    <s v="HOMBRE"/>
    <n v="516873"/>
    <s v="TRABAJADOR INDEPENDIENTE"/>
    <s v="SECTOR PRIVADO"/>
    <s v="SI"/>
    <s v="NO"/>
    <x v="0"/>
    <n v="45"/>
    <s v="No"/>
    <s v="No"/>
    <n v="516873"/>
    <s v="TRABAJADOR INDEPENDIENTE"/>
    <n v="45"/>
  </r>
  <r>
    <n v="1617"/>
    <s v="MUJER"/>
    <n v="732301.32"/>
    <s v="ASALARIADO"/>
    <s v="SECTOR PRIVADO"/>
    <s v="SI"/>
    <s v="NO"/>
    <x v="0"/>
    <n v="44"/>
    <s v="No"/>
    <s v="No"/>
    <n v="732301.32"/>
    <s v="ASALARIADO"/>
    <n v="44"/>
  </r>
  <r>
    <n v="1618"/>
    <s v="HOMBRE"/>
    <n v="298018"/>
    <s v="TRABAJADOR INDEPENDIENTE"/>
    <s v="SECTOR PRIVADO"/>
    <s v="SI"/>
    <s v="NO"/>
    <x v="1"/>
    <n v="26"/>
    <s v="No"/>
    <s v="No"/>
    <n v="298018"/>
    <s v="TRABAJADOR INDEPENDIENTE"/>
    <n v="26"/>
  </r>
  <r>
    <n v="1619"/>
    <s v="MUJER"/>
    <n v="297046"/>
    <s v="ASEGURADO VOLUNTARIO"/>
    <s v="SECTOR PRIVADO"/>
    <s v="SI"/>
    <s v="NO"/>
    <x v="0"/>
    <n v="58"/>
    <s v="No"/>
    <s v="No"/>
    <n v="297046"/>
    <s v="ASEGURADO VOLUNTARIO"/>
    <n v="58"/>
  </r>
  <r>
    <n v="1620"/>
    <s v="MUJER"/>
    <n v="282216"/>
    <s v="ASALARIADO"/>
    <s v="SECTOR PRIVADO"/>
    <s v="SI"/>
    <s v="SI"/>
    <x v="0"/>
    <n v="22"/>
    <s v="No"/>
    <s v="No"/>
    <n v="282216"/>
    <s v="ASALARIADO"/>
    <n v="22"/>
  </r>
  <r>
    <n v="1621"/>
    <s v="HOMBRE"/>
    <n v="838586.07"/>
    <s v="ASALARIADO"/>
    <s v="SECTOR PUBLICO"/>
    <s v="SI"/>
    <s v="NO"/>
    <x v="0"/>
    <n v="31"/>
    <s v="No"/>
    <s v="No"/>
    <n v="838586.07"/>
    <s v="ASALARIADO"/>
    <n v="31"/>
  </r>
  <r>
    <n v="1622"/>
    <s v="HOMBRE"/>
    <n v="774142.69"/>
    <s v="ASALARIADO"/>
    <s v="SECTOR PRIVADO"/>
    <s v="SI"/>
    <s v="NO"/>
    <x v="0"/>
    <n v="41"/>
    <s v="No"/>
    <s v="No"/>
    <n v="774142.69"/>
    <s v="ASALARIADO"/>
    <n v="41"/>
  </r>
  <r>
    <n v="1623"/>
    <s v="HOMBRE"/>
    <n v="297429"/>
    <s v="TRABAJADOR INDEPENDIENTE"/>
    <s v="SECTOR PRIVADO"/>
    <s v="SI"/>
    <s v="NO"/>
    <x v="1"/>
    <n v="52"/>
    <s v="No"/>
    <s v="No"/>
    <n v="297429"/>
    <s v="TRABAJADOR INDEPENDIENTE"/>
    <n v="52"/>
  </r>
  <r>
    <n v="1624"/>
    <s v="MUJER"/>
    <n v="283588.21999999997"/>
    <s v="ASALARIADO"/>
    <s v="SECTOR PRIVADO"/>
    <s v="SI"/>
    <s v="NO"/>
    <x v="0"/>
    <n v="29"/>
    <s v="No"/>
    <s v="No"/>
    <n v="283588.21999999997"/>
    <s v="ASALARIADO"/>
    <n v="29"/>
  </r>
  <r>
    <n v="1625"/>
    <s v="HOMBRE"/>
    <n v="1357187.5"/>
    <s v="ASALARIADO"/>
    <s v="SECTOR PRIVADO"/>
    <s v="SI"/>
    <s v="NO"/>
    <x v="0"/>
    <n v="36"/>
    <s v="No"/>
    <s v="No"/>
    <n v="1357187.5"/>
    <s v="ASALARIADO"/>
    <n v="36"/>
  </r>
  <r>
    <n v="1626"/>
    <s v="MUJER"/>
    <n v="546794.78"/>
    <s v="ASALARIADO"/>
    <s v="SECTOR PRIVADO"/>
    <s v="SI"/>
    <s v="NO"/>
    <x v="0"/>
    <n v="41"/>
    <s v="No"/>
    <s v="No"/>
    <n v="546794.78"/>
    <s v="ASALARIADO"/>
    <n v="41"/>
  </r>
  <r>
    <n v="1627"/>
    <s v="MUJER"/>
    <n v="442840"/>
    <s v="ASALARIADO"/>
    <s v="SECTOR PUBLICO"/>
    <s v="SI"/>
    <s v="NO"/>
    <x v="1"/>
    <n v="46"/>
    <s v="No"/>
    <s v="No"/>
    <n v="442840"/>
    <s v="ASALARIADO"/>
    <n v="46"/>
  </r>
  <r>
    <n v="1628"/>
    <s v="MUJER"/>
    <n v="299441"/>
    <s v="TRABAJADOR INDEPENDIENTE"/>
    <s v="SECTOR PRIVADO"/>
    <s v="SI"/>
    <s v="NO"/>
    <x v="0"/>
    <n v="45"/>
    <s v="No"/>
    <s v="No"/>
    <n v="299441"/>
    <s v="TRABAJADOR INDEPENDIENTE"/>
    <n v="45"/>
  </r>
  <r>
    <n v="1629"/>
    <s v="HOMBRE"/>
    <n v="297045"/>
    <s v="ASEGURADO VOLUNTARIO"/>
    <s v="SECTOR PRIVADO"/>
    <s v="NO"/>
    <s v="NO"/>
    <x v="1"/>
    <n v="70"/>
    <s v="No"/>
    <s v="No"/>
    <n v="297045"/>
    <s v="ASEGURADO VOLUNTARIO"/>
    <n v="70"/>
  </r>
  <r>
    <n v="1630"/>
    <s v="HOMBRE"/>
    <n v="299647"/>
    <s v="ASEGURADO VOLUNTARIO"/>
    <s v="SECTOR PRIVADO"/>
    <s v="SI"/>
    <s v="NO"/>
    <x v="0"/>
    <n v="78"/>
    <s v="No"/>
    <s v="No"/>
    <n v="299647"/>
    <s v="ASEGURADO VOLUNTARIO"/>
    <n v="78"/>
  </r>
  <r>
    <n v="1631"/>
    <s v="MUJER"/>
    <n v="581394"/>
    <s v="ASALARIADO"/>
    <s v="SECTOR PUBLICO"/>
    <s v="SI"/>
    <s v="NO"/>
    <x v="1"/>
    <n v="30"/>
    <s v="No"/>
    <s v="No"/>
    <n v="581394"/>
    <s v="ASALARIADO"/>
    <n v="30"/>
  </r>
  <r>
    <n v="1632"/>
    <s v="HOMBRE"/>
    <n v="335195.53000000003"/>
    <s v="ASALARIADO"/>
    <s v="SECTOR PRIVADO"/>
    <s v="SI"/>
    <s v="NO"/>
    <x v="1"/>
    <n v="47"/>
    <s v="No"/>
    <s v="No"/>
    <n v="335195.53000000003"/>
    <s v="ASALARIADO"/>
    <n v="47"/>
  </r>
  <r>
    <n v="1633"/>
    <s v="HOMBRE"/>
    <n v="412441"/>
    <s v="ASALARIADO"/>
    <s v="SECTOR PRIVADO"/>
    <s v="SI"/>
    <s v="NO"/>
    <x v="0"/>
    <n v="57"/>
    <s v="No"/>
    <s v="No"/>
    <n v="412441"/>
    <s v="ASALARIADO"/>
    <n v="57"/>
  </r>
  <r>
    <n v="1634"/>
    <s v="MUJER"/>
    <n v="297044"/>
    <s v="ASALARIADO"/>
    <s v="SECTOR PRIVADO"/>
    <s v="SI"/>
    <s v="NO"/>
    <x v="0"/>
    <n v="32"/>
    <s v="No"/>
    <s v="No"/>
    <n v="297044"/>
    <s v="ASALARIADO"/>
    <n v="32"/>
  </r>
  <r>
    <n v="1635"/>
    <s v="MUJER"/>
    <n v="400000"/>
    <s v="ASALARIADO"/>
    <s v="SECTOR PRIVADO"/>
    <s v="SI"/>
    <s v="NO"/>
    <x v="0"/>
    <n v="36"/>
    <s v="No"/>
    <s v="No"/>
    <n v="400000"/>
    <s v="ASALARIADO"/>
    <n v="36"/>
  </r>
  <r>
    <n v="1636"/>
    <s v="HOMBRE"/>
    <n v="676443.1"/>
    <s v="ASALARIADO"/>
    <s v="SECTOR PRIVADO"/>
    <s v="SI"/>
    <s v="NO"/>
    <x v="0"/>
    <n v="38"/>
    <s v="No"/>
    <s v="No"/>
    <n v="676443.1"/>
    <s v="ASALARIADO"/>
    <n v="38"/>
  </r>
  <r>
    <n v="1637"/>
    <s v="HOMBRE"/>
    <n v="12160184"/>
    <s v="ASALARIADO"/>
    <s v="SECTOR PRIVADO"/>
    <s v="SI"/>
    <s v="NO"/>
    <x v="0"/>
    <n v="52"/>
    <s v="Atípico"/>
    <s v="No"/>
    <n v="12160184"/>
    <s v="ASALARIADO"/>
    <n v="52"/>
  </r>
  <r>
    <n v="1638"/>
    <s v="HOMBRE"/>
    <n v="509509"/>
    <s v="TRABAJADOR INDEPENDIENTE"/>
    <s v="SECTOR PRIVADO"/>
    <s v="SI"/>
    <s v="SI"/>
    <x v="1"/>
    <n v="38"/>
    <s v="No"/>
    <s v="No"/>
    <n v="509509"/>
    <s v="TRABAJADOR INDEPENDIENTE"/>
    <n v="38"/>
  </r>
  <r>
    <n v="1639"/>
    <s v="HOMBRE"/>
    <n v="356653"/>
    <s v="TRABAJADOR INDEPENDIENTE"/>
    <s v="SECTOR PRIVADO"/>
    <s v="SI"/>
    <s v="SI"/>
    <x v="1"/>
    <n v="51"/>
    <s v="No"/>
    <s v="No"/>
    <n v="356653"/>
    <s v="TRABAJADOR INDEPENDIENTE"/>
    <n v="51"/>
  </r>
  <r>
    <n v="1640"/>
    <s v="MUJER"/>
    <n v="219280"/>
    <s v="ASALARIADO"/>
    <s v="SECTOR PUBLICO"/>
    <s v="SI"/>
    <s v="NO"/>
    <x v="0"/>
    <n v="26"/>
    <s v="No"/>
    <s v="No"/>
    <n v="219280"/>
    <s v="ASALARIADO"/>
    <n v="26"/>
  </r>
  <r>
    <n v="1641"/>
    <s v="HOMBRE"/>
    <n v="245006.35"/>
    <s v="ASALARIADO"/>
    <s v="SECTOR PRIVADO"/>
    <s v="SI"/>
    <s v="NO"/>
    <x v="0"/>
    <n v="61"/>
    <s v="No"/>
    <s v="No"/>
    <n v="245006.35"/>
    <s v="ASALARIADO"/>
    <n v="61"/>
  </r>
  <r>
    <n v="1642"/>
    <s v="HOMBRE"/>
    <n v="359544.27"/>
    <s v="TRABAJADOR INDEPENDIENTE"/>
    <s v="SECTOR PRIVADO"/>
    <s v="SI"/>
    <s v="NO"/>
    <x v="0"/>
    <n v="29"/>
    <s v="No"/>
    <s v="No"/>
    <n v="359544.27"/>
    <s v="TRABAJADOR INDEPENDIENTE"/>
    <n v="29"/>
  </r>
  <r>
    <n v="1643"/>
    <s v="MUJER"/>
    <n v="88243.75"/>
    <s v="PENSIONADOS EN SU PROPIO SISTEMA"/>
    <s v="SECTOR PUBLICO"/>
    <s v="SI"/>
    <s v="NO"/>
    <x v="0"/>
    <n v="92"/>
    <s v="No"/>
    <s v="No"/>
    <n v="88243.75"/>
    <s v="PENSIONADOS EN SU PROPIO SISTEMA"/>
    <n v="92"/>
  </r>
  <r>
    <n v="1644"/>
    <s v="HOMBRE"/>
    <n v="297045"/>
    <s v="ASEGURADO VOLUNTARIO"/>
    <s v="SECTOR PRIVADO"/>
    <s v="SI"/>
    <s v="NO"/>
    <x v="0"/>
    <n v="35"/>
    <s v="No"/>
    <s v="No"/>
    <n v="297045"/>
    <s v="ASEGURADO VOLUNTARIO"/>
    <n v="35"/>
  </r>
  <r>
    <n v="1645"/>
    <s v="HOMBRE"/>
    <n v="852982.67"/>
    <s v="ASALARIADO"/>
    <s v="SECTOR PRIVADO"/>
    <s v="SI"/>
    <s v="NO"/>
    <x v="0"/>
    <n v="31"/>
    <s v="No"/>
    <s v="No"/>
    <n v="852982.67"/>
    <s v="ASALARIADO"/>
    <n v="31"/>
  </r>
  <r>
    <n v="1646"/>
    <s v="HOMBRE"/>
    <n v="251559"/>
    <s v="ASALARIADO"/>
    <s v="SECTOR PRIVADO"/>
    <s v="SI"/>
    <s v="SI"/>
    <x v="0"/>
    <n v="20"/>
    <s v="No"/>
    <s v="No"/>
    <n v="251559"/>
    <s v="ASALARIADO"/>
    <n v="20"/>
  </r>
  <r>
    <n v="1647"/>
    <s v="HOMBRE"/>
    <n v="3255213.87"/>
    <s v="CONVENIOS ESPECIALES DE ASEGURADOS VOLUNTARIOS"/>
    <s v="SECTOR PRIVADO"/>
    <s v="SI"/>
    <s v="NO"/>
    <x v="0"/>
    <n v="58"/>
    <s v="Atípico"/>
    <s v="No"/>
    <n v="3255213.87"/>
    <s v="CONVENIOS ESPECIALES DE ASEGURADOS VOLUNTARIOS"/>
    <n v="58"/>
  </r>
  <r>
    <n v="1648"/>
    <s v="MUJER"/>
    <n v="790843.09"/>
    <s v="ASALARIADO"/>
    <s v="SECTOR PRIVADO"/>
    <s v="SI"/>
    <s v="NO"/>
    <x v="0"/>
    <n v="37"/>
    <s v="No"/>
    <s v="No"/>
    <n v="790843.09"/>
    <s v="ASALARIADO"/>
    <n v="37"/>
  </r>
  <r>
    <n v="1649"/>
    <s v="HOMBRE"/>
    <n v="1129271"/>
    <s v="ASALARIADO"/>
    <s v="SECTOR PUBLICO"/>
    <s v="SI"/>
    <s v="NO"/>
    <x v="0"/>
    <n v="32"/>
    <s v="No"/>
    <s v="No"/>
    <n v="1129271"/>
    <s v="ASALARIADO"/>
    <n v="32"/>
  </r>
  <r>
    <n v="1650"/>
    <s v="HOMBRE"/>
    <n v="87500"/>
    <s v="ASALARIADO"/>
    <s v="SECTOR PRIVADO"/>
    <s v="SI"/>
    <s v="NO"/>
    <x v="0"/>
    <n v="25"/>
    <s v="No"/>
    <s v="No"/>
    <n v="87500"/>
    <s v="ASALARIADO"/>
    <n v="25"/>
  </r>
  <r>
    <n v="1651"/>
    <s v="MUJER"/>
    <n v="480000"/>
    <s v="ASALARIADO"/>
    <s v="SECTOR PRIVADO"/>
    <s v="SI"/>
    <s v="NO"/>
    <x v="0"/>
    <n v="24"/>
    <s v="No"/>
    <s v="No"/>
    <n v="480000"/>
    <s v="ASALARIADO"/>
    <n v="24"/>
  </r>
  <r>
    <n v="1652"/>
    <s v="MUJER"/>
    <n v="299647"/>
    <s v="ASEGURADO VOLUNTARIO"/>
    <s v="SECTOR PRIVADO"/>
    <s v="SI"/>
    <s v="NO"/>
    <x v="0"/>
    <n v="60"/>
    <s v="No"/>
    <s v="No"/>
    <n v="299647"/>
    <s v="ASEGURADO VOLUNTARIO"/>
    <n v="60"/>
  </r>
  <r>
    <n v="1653"/>
    <s v="HOMBRE"/>
    <n v="278030.99"/>
    <s v="CONVENIOS ESPECIALES DE TRABAJADORES INDEPENDIENTES"/>
    <s v="SECTOR PRIVADO"/>
    <s v="SI"/>
    <s v="NO"/>
    <x v="0"/>
    <n v="27"/>
    <s v="No"/>
    <s v="No"/>
    <n v="278030.99"/>
    <s v="CONVENIOS ESPECIALES DE TRABAJADORES INDEPENDIENTES"/>
    <n v="27"/>
  </r>
  <r>
    <n v="1654"/>
    <s v="HOMBRE"/>
    <n v="3350588.86"/>
    <s v="ASALARIADO"/>
    <s v="SECTOR PRIVADO"/>
    <s v="SI"/>
    <s v="NO"/>
    <x v="0"/>
    <n v="38"/>
    <s v="Atípico"/>
    <s v="No"/>
    <n v="3350588.86"/>
    <s v="ASALARIADO"/>
    <n v="38"/>
  </r>
  <r>
    <n v="1655"/>
    <s v="HOMBRE"/>
    <n v="2349011"/>
    <s v="ASALARIADO"/>
    <s v="SECTOR PRIVADO"/>
    <s v="SI"/>
    <s v="NO"/>
    <x v="0"/>
    <n v="36"/>
    <s v="Atípico"/>
    <s v="No"/>
    <n v="2349011"/>
    <s v="ASALARIADO"/>
    <n v="36"/>
  </r>
  <r>
    <n v="1656"/>
    <s v="HOMBRE"/>
    <n v="1108537.5"/>
    <s v="ASALARIADO"/>
    <s v="SECTOR PRIVADO"/>
    <s v="SI"/>
    <s v="NO"/>
    <x v="0"/>
    <n v="45"/>
    <s v="No"/>
    <s v="No"/>
    <n v="1108537.5"/>
    <s v="ASALARIADO"/>
    <n v="45"/>
  </r>
  <r>
    <n v="1657"/>
    <s v="MUJER"/>
    <n v="600414.9"/>
    <s v="ASALARIADO"/>
    <s v="SECTOR PRIVADO"/>
    <s v="SI"/>
    <s v="NO"/>
    <x v="1"/>
    <n v="21"/>
    <s v="No"/>
    <s v="No"/>
    <n v="600414.9"/>
    <s v="ASALARIADO"/>
    <n v="21"/>
  </r>
  <r>
    <n v="1658"/>
    <s v="HOMBRE"/>
    <n v="418000"/>
    <s v="ASALARIADO"/>
    <s v="SECTOR PRIVADO"/>
    <s v="SI"/>
    <s v="NO"/>
    <x v="0"/>
    <n v="51"/>
    <s v="No"/>
    <s v="No"/>
    <n v="418000"/>
    <s v="ASALARIADO"/>
    <n v="51"/>
  </r>
  <r>
    <n v="1659"/>
    <s v="HOMBRE"/>
    <n v="287787"/>
    <s v="ASALARIADO"/>
    <s v="SECTOR PRIVADO"/>
    <s v="SI"/>
    <s v="NO"/>
    <x v="0"/>
    <n v="19"/>
    <s v="No"/>
    <s v="No"/>
    <n v="287787"/>
    <s v="ASALARIADO"/>
    <n v="19"/>
  </r>
  <r>
    <n v="1660"/>
    <s v="MUJER"/>
    <n v="538738.04"/>
    <s v="ASALARIADO"/>
    <s v="SECTOR PRIVADO"/>
    <s v="SI"/>
    <s v="NO"/>
    <x v="0"/>
    <n v="36"/>
    <s v="No"/>
    <s v="No"/>
    <n v="538738.04"/>
    <s v="ASALARIADO"/>
    <n v="36"/>
  </r>
  <r>
    <n v="1661"/>
    <s v="HOMBRE"/>
    <n v="597533.32999999996"/>
    <s v="ASALARIADO"/>
    <s v="SECTOR PRIVADO"/>
    <s v="SI"/>
    <s v="SI"/>
    <x v="0"/>
    <n v="30"/>
    <s v="No"/>
    <s v="No"/>
    <n v="597533.32999999996"/>
    <s v="ASALARIADO"/>
    <n v="30"/>
  </r>
  <r>
    <n v="1662"/>
    <s v="MUJER"/>
    <n v="619489"/>
    <s v="ASALARIADO"/>
    <s v="SECTOR PUBLICO"/>
    <s v="SI"/>
    <s v="NO"/>
    <x v="0"/>
    <n v="37"/>
    <s v="No"/>
    <s v="No"/>
    <n v="619489"/>
    <s v="ASALARIADO"/>
    <n v="37"/>
  </r>
  <r>
    <n v="1663"/>
    <s v="MUJER"/>
    <n v="278032"/>
    <s v="ASEGURADO VOLUNTARIO"/>
    <s v="SECTOR PRIVADO"/>
    <s v="SI"/>
    <s v="NO"/>
    <x v="0"/>
    <n v="45"/>
    <s v="No"/>
    <s v="No"/>
    <n v="278032"/>
    <s v="ASEGURADO VOLUNTARIO"/>
    <n v="45"/>
  </r>
  <r>
    <n v="1664"/>
    <s v="MUJER"/>
    <n v="297650"/>
    <s v="ASALARIADO"/>
    <s v="SECTOR PRIVADO"/>
    <s v="SI"/>
    <s v="SI"/>
    <x v="1"/>
    <n v="39"/>
    <s v="No"/>
    <s v="No"/>
    <n v="297650"/>
    <s v="ASALARIADO"/>
    <n v="39"/>
  </r>
  <r>
    <n v="1665"/>
    <s v="HOMBRE"/>
    <n v="266312"/>
    <s v="ASALARIADO"/>
    <s v="SECTOR PRIVADO"/>
    <s v="SI"/>
    <s v="NO"/>
    <x v="0"/>
    <n v="29"/>
    <s v="No"/>
    <s v="No"/>
    <n v="266312"/>
    <s v="ASALARIADO"/>
    <n v="29"/>
  </r>
  <r>
    <n v="1666"/>
    <s v="HOMBRE"/>
    <n v="403764.18"/>
    <s v="ASALARIADO"/>
    <s v="SECTOR PRIVADO"/>
    <s v="SI"/>
    <s v="NO"/>
    <x v="0"/>
    <n v="31"/>
    <s v="No"/>
    <s v="No"/>
    <n v="403764.18"/>
    <s v="ASALARIADO"/>
    <n v="31"/>
  </r>
  <r>
    <n v="1667"/>
    <s v="HOMBRE"/>
    <n v="440373"/>
    <s v="ASALARIADO"/>
    <s v="SECTOR PUBLICO"/>
    <s v="SI"/>
    <s v="SI"/>
    <x v="0"/>
    <n v="27"/>
    <s v="No"/>
    <s v="No"/>
    <n v="440373"/>
    <s v="ASALARIADO"/>
    <n v="27"/>
  </r>
  <r>
    <n v="1668"/>
    <s v="MUJER"/>
    <n v="381211.3"/>
    <s v="PENSIONADOS EN SU PROPIO SISTEMA"/>
    <s v="SECTOR PUBLICO"/>
    <s v="SI"/>
    <s v="NO"/>
    <x v="0"/>
    <n v="66"/>
    <s v="No"/>
    <s v="No"/>
    <n v="381211.3"/>
    <s v="PENSIONADOS EN SU PROPIO SISTEMA"/>
    <n v="66"/>
  </r>
  <r>
    <n v="1669"/>
    <s v="MUJER"/>
    <n v="908129"/>
    <s v="ASALARIADO"/>
    <s v="SECTOR PUBLICO"/>
    <s v="SI"/>
    <s v="NO"/>
    <x v="1"/>
    <n v="49"/>
    <s v="No"/>
    <s v="No"/>
    <n v="908129"/>
    <s v="ASALARIADO"/>
    <n v="49"/>
  </r>
  <r>
    <n v="1670"/>
    <s v="HOMBRE"/>
    <n v="131198"/>
    <s v="ASALARIADO"/>
    <s v="SECTOR PRIVADO"/>
    <s v="SI"/>
    <s v="NO"/>
    <x v="0"/>
    <n v="20"/>
    <s v="No"/>
    <s v="No"/>
    <n v="131198"/>
    <s v="ASALARIADO"/>
    <n v="20"/>
  </r>
  <r>
    <n v="1671"/>
    <s v="MUJER"/>
    <n v="582921.03"/>
    <s v="ASALARIADO"/>
    <s v="SECTOR PRIVADO"/>
    <s v="SI"/>
    <s v="NO"/>
    <x v="0"/>
    <n v="31"/>
    <s v="No"/>
    <s v="No"/>
    <n v="582921.03"/>
    <s v="ASALARIADO"/>
    <n v="31"/>
  </r>
  <r>
    <n v="1672"/>
    <s v="HOMBRE"/>
    <n v="251103.9"/>
    <s v="ASALARIADO"/>
    <s v="SECTOR PRIVADO"/>
    <s v="SI"/>
    <s v="NO"/>
    <x v="0"/>
    <n v="19"/>
    <s v="No"/>
    <s v="No"/>
    <n v="251103.9"/>
    <s v="ASALARIADO"/>
    <n v="19"/>
  </r>
  <r>
    <n v="1673"/>
    <s v="MUJER"/>
    <n v="297046"/>
    <s v="ASEGURADO VOLUNTARIO"/>
    <s v="SECTOR PRIVADO"/>
    <s v="SI"/>
    <s v="NO"/>
    <x v="0"/>
    <n v="38"/>
    <s v="No"/>
    <s v="No"/>
    <n v="297046"/>
    <s v="ASEGURADO VOLUNTARIO"/>
    <n v="38"/>
  </r>
  <r>
    <n v="1674"/>
    <s v="MUJER"/>
    <n v="278030.99"/>
    <s v="ASEGURADO VOLUNTARIO"/>
    <s v="SECTOR PRIVADO"/>
    <s v="SI"/>
    <s v="SI"/>
    <x v="0"/>
    <n v="44"/>
    <s v="No"/>
    <s v="No"/>
    <n v="278030.99"/>
    <s v="ASEGURADO VOLUNTARIO"/>
    <n v="44"/>
  </r>
  <r>
    <n v="1675"/>
    <s v="MUJER"/>
    <n v="373396"/>
    <s v="ASALARIADO"/>
    <s v="SECTOR PUBLICO"/>
    <s v="SI"/>
    <s v="NO"/>
    <x v="0"/>
    <n v="29"/>
    <s v="No"/>
    <s v="No"/>
    <n v="373396"/>
    <s v="ASALARIADO"/>
    <n v="29"/>
  </r>
  <r>
    <n v="1676"/>
    <s v="HOMBRE"/>
    <n v="297110"/>
    <s v="TRABAJADOR INDEPENDIENTE"/>
    <s v="SECTOR PRIVADO"/>
    <s v="SI"/>
    <s v="NO"/>
    <x v="1"/>
    <n v="35"/>
    <s v="No"/>
    <s v="No"/>
    <n v="297110"/>
    <s v="TRABAJADOR INDEPENDIENTE"/>
    <n v="35"/>
  </r>
  <r>
    <n v="1677"/>
    <s v="HOMBRE"/>
    <n v="296000"/>
    <s v="ASALARIADO"/>
    <s v="SECTOR PRIVADO"/>
    <s v="SI"/>
    <s v="NO"/>
    <x v="0"/>
    <n v="28"/>
    <s v="No"/>
    <s v="No"/>
    <n v="296000"/>
    <s v="ASALARIADO"/>
    <n v="28"/>
  </r>
  <r>
    <n v="1678"/>
    <s v="HOMBRE"/>
    <n v="424103"/>
    <s v="TRABAJADOR INDEPENDIENTE"/>
    <s v="SECTOR PRIVADO"/>
    <s v="SI"/>
    <s v="NO"/>
    <x v="1"/>
    <n v="35"/>
    <s v="No"/>
    <s v="No"/>
    <n v="424103"/>
    <s v="TRABAJADOR INDEPENDIENTE"/>
    <n v="35"/>
  </r>
  <r>
    <n v="1679"/>
    <s v="HOMBRE"/>
    <n v="11000"/>
    <s v="ASALARIADO"/>
    <s v="SECTOR PRIVADO"/>
    <s v="SI"/>
    <s v="NO"/>
    <x v="1"/>
    <n v="32"/>
    <s v="No"/>
    <s v="No"/>
    <n v="11000"/>
    <s v="ASALARIADO"/>
    <n v="32"/>
  </r>
  <r>
    <n v="1680"/>
    <s v="HOMBRE"/>
    <n v="365500"/>
    <s v="ASALARIADO"/>
    <s v="SECTOR PRIVADO"/>
    <s v="SI"/>
    <s v="NO"/>
    <x v="0"/>
    <n v="32"/>
    <s v="No"/>
    <s v="No"/>
    <n v="365500"/>
    <s v="ASALARIADO"/>
    <n v="32"/>
  </r>
  <r>
    <n v="1681"/>
    <s v="HOMBRE"/>
    <n v="25600"/>
    <s v="ASALARIADO"/>
    <s v="SECTOR PRIVADO"/>
    <s v="SI"/>
    <s v="SI"/>
    <x v="1"/>
    <n v="45"/>
    <s v="No"/>
    <s v="No"/>
    <n v="25600"/>
    <s v="ASALARIADO"/>
    <n v="45"/>
  </r>
  <r>
    <n v="1682"/>
    <s v="HOMBRE"/>
    <n v="276964.47999999998"/>
    <s v="ASALARIADO"/>
    <s v="SECTOR PRIVADO"/>
    <s v="SI"/>
    <s v="NO"/>
    <x v="0"/>
    <n v="25"/>
    <s v="No"/>
    <s v="No"/>
    <n v="276964.47999999998"/>
    <s v="ASALARIADO"/>
    <n v="25"/>
  </r>
  <r>
    <n v="1683"/>
    <s v="HOMBRE"/>
    <n v="103846.15"/>
    <s v="ASALARIADO"/>
    <s v="SECTOR PRIVADO"/>
    <s v="SI"/>
    <s v="NO"/>
    <x v="0"/>
    <n v="58"/>
    <s v="No"/>
    <s v="No"/>
    <n v="103846.15"/>
    <s v="ASALARIADO"/>
    <n v="58"/>
  </r>
  <r>
    <n v="1684"/>
    <s v="HOMBRE"/>
    <n v="249691.35"/>
    <s v="ASALARIADO"/>
    <s v="SECTOR PRIVADO"/>
    <s v="SI"/>
    <s v="NO"/>
    <x v="0"/>
    <n v="24"/>
    <s v="No"/>
    <s v="No"/>
    <n v="249691.35"/>
    <s v="ASALARIADO"/>
    <n v="24"/>
  </r>
  <r>
    <n v="1685"/>
    <s v="HOMBRE"/>
    <n v="306480.65999999997"/>
    <s v="ASALARIADO"/>
    <s v="SECTOR PUBLICO"/>
    <s v="SI"/>
    <s v="NO"/>
    <x v="0"/>
    <n v="25"/>
    <s v="No"/>
    <s v="No"/>
    <n v="306480.65999999997"/>
    <s v="ASALARIADO"/>
    <n v="25"/>
  </r>
  <r>
    <n v="1686"/>
    <s v="HOMBRE"/>
    <n v="280000"/>
    <s v="ASALARIADO"/>
    <s v="SECTOR PRIVADO"/>
    <s v="SI"/>
    <s v="NO"/>
    <x v="0"/>
    <n v="85"/>
    <s v="No"/>
    <s v="No"/>
    <n v="280000"/>
    <s v="ASALARIADO"/>
    <n v="85"/>
  </r>
  <r>
    <n v="1687"/>
    <s v="HOMBRE"/>
    <n v="165000"/>
    <s v="ASALARIADO"/>
    <s v="SECTOR PRIVADO"/>
    <s v="SI"/>
    <s v="NO"/>
    <x v="0"/>
    <n v="38"/>
    <s v="No"/>
    <s v="No"/>
    <n v="165000"/>
    <s v="ASALARIADO"/>
    <n v="38"/>
  </r>
  <r>
    <n v="1688"/>
    <s v="MUJER"/>
    <n v="296265.63"/>
    <s v="ASALARIADO"/>
    <s v="SECTOR PRIVADO"/>
    <s v="SI"/>
    <s v="NO"/>
    <x v="1"/>
    <n v="38"/>
    <s v="No"/>
    <s v="No"/>
    <n v="296265.63"/>
    <s v="ASALARIADO"/>
    <n v="38"/>
  </r>
  <r>
    <n v="1689"/>
    <s v="MUJER"/>
    <n v="1766548"/>
    <s v="ASALARIADO"/>
    <s v="SECTOR PRIVADO"/>
    <s v="SI"/>
    <s v="NO"/>
    <x v="0"/>
    <n v="32"/>
    <s v="No"/>
    <s v="No"/>
    <n v="1766548"/>
    <s v="ASALARIADO"/>
    <n v="32"/>
  </r>
  <r>
    <n v="1690"/>
    <s v="HOMBRE"/>
    <n v="297046"/>
    <s v="ASEGURADO VOLUNTARIO"/>
    <s v="SECTOR PRIVADO"/>
    <s v="SI"/>
    <s v="NO"/>
    <x v="0"/>
    <n v="21"/>
    <s v="No"/>
    <s v="No"/>
    <n v="297046"/>
    <s v="ASEGURADO VOLUNTARIO"/>
    <n v="21"/>
  </r>
  <r>
    <n v="1691"/>
    <s v="HOMBRE"/>
    <n v="278030"/>
    <s v="CONVENIOS ESPECIALES DE TRABAJADORES INDEPENDIENTES"/>
    <s v="SECTOR PRIVADO"/>
    <s v="SI"/>
    <s v="NO"/>
    <x v="0"/>
    <n v="36"/>
    <s v="No"/>
    <s v="No"/>
    <n v="278030"/>
    <s v="CONVENIOS ESPECIALES DE TRABAJADORES INDEPENDIENTES"/>
    <n v="36"/>
  </r>
  <r>
    <n v="1692"/>
    <s v="HOMBRE"/>
    <n v="838098"/>
    <s v="ASALARIADO"/>
    <s v="SECTOR PRIVADO"/>
    <s v="SI"/>
    <s v="NO"/>
    <x v="0"/>
    <n v="40"/>
    <s v="No"/>
    <s v="No"/>
    <n v="838098"/>
    <s v="ASALARIADO"/>
    <n v="40"/>
  </r>
  <r>
    <n v="1693"/>
    <s v="HOMBRE"/>
    <n v="594092"/>
    <s v="TRABAJADOR INDEPENDIENTE"/>
    <s v="SECTOR PRIVADO"/>
    <s v="SI"/>
    <s v="NO"/>
    <x v="0"/>
    <n v="68"/>
    <s v="No"/>
    <s v="No"/>
    <n v="594092"/>
    <s v="TRABAJADOR INDEPENDIENTE"/>
    <n v="68"/>
  </r>
  <r>
    <n v="1694"/>
    <s v="MUJER"/>
    <n v="615805.6"/>
    <s v="ASALARIADO"/>
    <s v="SECTOR PRIVADO"/>
    <s v="SI"/>
    <s v="NO"/>
    <x v="0"/>
    <n v="29"/>
    <s v="No"/>
    <s v="No"/>
    <n v="615805.6"/>
    <s v="ASALARIADO"/>
    <n v="29"/>
  </r>
  <r>
    <n v="1695"/>
    <s v="HOMBRE"/>
    <n v="625322.5"/>
    <s v="ASALARIADO"/>
    <s v="SECTOR PRIVADO"/>
    <s v="SI"/>
    <s v="NO"/>
    <x v="0"/>
    <n v="54"/>
    <s v="No"/>
    <s v="No"/>
    <n v="625322.5"/>
    <s v="ASALARIADO"/>
    <n v="54"/>
  </r>
  <r>
    <n v="1696"/>
    <s v="HOMBRE"/>
    <n v="364086"/>
    <s v="TRABAJADOR INDEPENDIENTE"/>
    <s v="SECTOR PRIVADO"/>
    <s v="SI"/>
    <s v="SI"/>
    <x v="1"/>
    <n v="31"/>
    <s v="No"/>
    <s v="No"/>
    <n v="364086"/>
    <s v="TRABAJADOR INDEPENDIENTE"/>
    <n v="31"/>
  </r>
  <r>
    <n v="1697"/>
    <s v="HOMBRE"/>
    <n v="976390"/>
    <s v="ASALARIADO"/>
    <s v="SECTOR PUBLICO"/>
    <s v="SI"/>
    <s v="NO"/>
    <x v="0"/>
    <n v="32"/>
    <s v="No"/>
    <s v="No"/>
    <n v="976390"/>
    <s v="ASALARIADO"/>
    <n v="32"/>
  </r>
  <r>
    <n v="1698"/>
    <s v="HOMBRE"/>
    <n v="297046"/>
    <s v="ASEGURADO VOLUNTARIO"/>
    <s v="SECTOR PRIVADO"/>
    <s v="SI"/>
    <s v="NO"/>
    <x v="0"/>
    <n v="42"/>
    <s v="No"/>
    <s v="No"/>
    <n v="297046"/>
    <s v="ASEGURADO VOLUNTARIO"/>
    <n v="42"/>
  </r>
  <r>
    <n v="1699"/>
    <s v="MUJER"/>
    <n v="3108698.61"/>
    <s v="ASALARIADO"/>
    <s v="SECTOR PRIVADO"/>
    <s v="SI"/>
    <s v="NO"/>
    <x v="0"/>
    <n v="37"/>
    <s v="Atípico"/>
    <s v="No"/>
    <n v="3108698.61"/>
    <s v="ASALARIADO"/>
    <n v="37"/>
  </r>
  <r>
    <n v="1700"/>
    <s v="HOMBRE"/>
    <n v="309927.25"/>
    <s v="ASALARIADO"/>
    <s v="SECTOR PRIVADO"/>
    <s v="SI"/>
    <s v="NO"/>
    <x v="0"/>
    <n v="18"/>
    <s v="No"/>
    <s v="No"/>
    <n v="309927.25"/>
    <s v="ASALARIADO"/>
    <n v="18"/>
  </r>
  <r>
    <n v="1701"/>
    <s v="MUJER"/>
    <n v="370905"/>
    <s v="ASALARIADO"/>
    <s v="SECTOR PUBLICO"/>
    <s v="SI"/>
    <s v="NO"/>
    <x v="0"/>
    <n v="27"/>
    <s v="No"/>
    <s v="No"/>
    <n v="370905"/>
    <s v="ASALARIADO"/>
    <n v="27"/>
  </r>
  <r>
    <n v="1702"/>
    <s v="HOMBRE"/>
    <n v="352000"/>
    <s v="ASALARIADO"/>
    <s v="SECTOR PRIVADO"/>
    <s v="SI"/>
    <s v="NO"/>
    <x v="0"/>
    <n v="28"/>
    <s v="No"/>
    <s v="No"/>
    <n v="352000"/>
    <s v="ASALARIADO"/>
    <n v="28"/>
  </r>
  <r>
    <n v="1703"/>
    <s v="HOMBRE"/>
    <n v="390899.95"/>
    <s v="ASALARIADO"/>
    <s v="SECTOR PRIVADO"/>
    <s v="SI"/>
    <s v="NO"/>
    <x v="0"/>
    <n v="61"/>
    <s v="No"/>
    <s v="No"/>
    <n v="390899.95"/>
    <s v="ASALARIADO"/>
    <n v="61"/>
  </r>
  <r>
    <n v="1704"/>
    <s v="MUJER"/>
    <n v="460692.92"/>
    <s v="ASALARIADO"/>
    <s v="SECTOR PRIVADO"/>
    <s v="SI"/>
    <s v="NO"/>
    <x v="0"/>
    <n v="22"/>
    <s v="No"/>
    <s v="No"/>
    <n v="460692.92"/>
    <s v="ASALARIADO"/>
    <n v="22"/>
  </r>
  <r>
    <n v="1705"/>
    <s v="MUJER"/>
    <n v="484267.8"/>
    <s v="PENSIONADOS EN SU PROPIO SISTEMA"/>
    <s v="SECTOR PUBLICO"/>
    <s v="SI"/>
    <s v="NO"/>
    <x v="0"/>
    <n v="84"/>
    <s v="No"/>
    <s v="No"/>
    <n v="484267.8"/>
    <s v="PENSIONADOS EN SU PROPIO SISTEMA"/>
    <n v="84"/>
  </r>
  <r>
    <n v="1706"/>
    <s v="HOMBRE"/>
    <n v="724116.7"/>
    <s v="ASALARIADO"/>
    <s v="SECTOR PUBLICO"/>
    <s v="SI"/>
    <s v="NO"/>
    <x v="0"/>
    <n v="56"/>
    <s v="No"/>
    <s v="No"/>
    <n v="724116.7"/>
    <s v="ASALARIADO"/>
    <n v="56"/>
  </r>
  <r>
    <n v="1707"/>
    <s v="HOMBRE"/>
    <n v="620713"/>
    <s v="TRABAJADOR INDEPENDIENTE"/>
    <s v="SECTOR PRIVADO"/>
    <s v="SI"/>
    <s v="NO"/>
    <x v="1"/>
    <n v="43"/>
    <s v="No"/>
    <s v="No"/>
    <n v="620713"/>
    <s v="TRABAJADOR INDEPENDIENTE"/>
    <n v="43"/>
  </r>
  <r>
    <n v="1708"/>
    <s v="HOMBRE"/>
    <n v="297044"/>
    <s v="ASALARIADO"/>
    <s v="SECTOR PRIVADO"/>
    <s v="SI"/>
    <s v="NO"/>
    <x v="0"/>
    <n v="28"/>
    <s v="No"/>
    <s v="No"/>
    <n v="297044"/>
    <s v="ASALARIADO"/>
    <n v="28"/>
  </r>
  <r>
    <n v="1709"/>
    <s v="HOMBRE"/>
    <n v="170439.67999999999"/>
    <s v="ASALARIADO"/>
    <s v="SECTOR PRIVADO"/>
    <s v="SI"/>
    <s v="NO"/>
    <x v="1"/>
    <n v="24"/>
    <s v="No"/>
    <s v="No"/>
    <n v="170439.67999999999"/>
    <s v="ASALARIADO"/>
    <n v="24"/>
  </r>
  <r>
    <n v="1710"/>
    <s v="HOMBRE"/>
    <n v="94935"/>
    <s v="ASALARIADO"/>
    <s v="SECTOR PRIVADO"/>
    <s v="SI"/>
    <s v="NO"/>
    <x v="0"/>
    <n v="24"/>
    <s v="No"/>
    <s v="No"/>
    <n v="94935"/>
    <s v="ASALARIADO"/>
    <n v="24"/>
  </r>
  <r>
    <n v="1711"/>
    <s v="MUJER"/>
    <n v="374966.22"/>
    <s v="PENSIONADOS EN SU PROPIO SISTEMA"/>
    <s v="SECTOR PUBLICO"/>
    <s v="SI"/>
    <s v="NO"/>
    <x v="0"/>
    <n v="85"/>
    <s v="No"/>
    <s v="No"/>
    <n v="374966.22"/>
    <s v="PENSIONADOS EN SU PROPIO SISTEMA"/>
    <n v="85"/>
  </r>
  <r>
    <n v="1712"/>
    <s v="MUJER"/>
    <n v="787800"/>
    <s v="ASALARIADO"/>
    <s v="SECTOR PRIVADO"/>
    <s v="SI"/>
    <s v="NO"/>
    <x v="1"/>
    <n v="29"/>
    <s v="No"/>
    <s v="No"/>
    <n v="787800"/>
    <s v="ASALARIADO"/>
    <n v="29"/>
  </r>
  <r>
    <n v="1713"/>
    <s v="MUJER"/>
    <n v="1292205.2"/>
    <s v="ASALARIADO"/>
    <s v="SECTOR PUBLICO"/>
    <s v="SI"/>
    <s v="NO"/>
    <x v="0"/>
    <n v="50"/>
    <s v="No"/>
    <s v="No"/>
    <n v="1292205.2"/>
    <s v="ASALARIADO"/>
    <n v="50"/>
  </r>
  <r>
    <n v="1714"/>
    <s v="MUJER"/>
    <n v="278030.99"/>
    <s v="CONVENIOS ESPECIALES DE TRABAJADORES INDEPENDIENTES"/>
    <s v="SECTOR PRIVADO"/>
    <s v="SI"/>
    <s v="NO"/>
    <x v="0"/>
    <n v="44"/>
    <s v="No"/>
    <s v="No"/>
    <n v="278030.99"/>
    <s v="CONVENIOS ESPECIALES DE TRABAJADORES INDEPENDIENTES"/>
    <n v="44"/>
  </r>
  <r>
    <n v="1715"/>
    <s v="HOMBRE"/>
    <n v="513333"/>
    <s v="ASALARIADO"/>
    <s v="SECTOR PRIVADO"/>
    <s v="SI"/>
    <s v="NO"/>
    <x v="0"/>
    <n v="55"/>
    <s v="No"/>
    <s v="No"/>
    <n v="513333"/>
    <s v="ASALARIADO"/>
    <n v="55"/>
  </r>
  <r>
    <n v="1716"/>
    <s v="HOMBRE"/>
    <n v="703205"/>
    <s v="PENSIONADOS EN SU PROPIO SISTEMA"/>
    <s v="SECTOR PUBLICO"/>
    <s v="SI"/>
    <s v="NO"/>
    <x v="0"/>
    <n v="81"/>
    <s v="No"/>
    <s v="No"/>
    <n v="703205"/>
    <s v="PENSIONADOS EN SU PROPIO SISTEMA"/>
    <n v="81"/>
  </r>
  <r>
    <n v="1717"/>
    <s v="HOMBRE"/>
    <n v="300018"/>
    <s v="TRABAJADOR INDEPENDIENTE"/>
    <s v="SECTOR PRIVADO"/>
    <s v="SI"/>
    <s v="NO"/>
    <x v="0"/>
    <n v="32"/>
    <s v="No"/>
    <s v="No"/>
    <n v="300018"/>
    <s v="TRABAJADOR INDEPENDIENTE"/>
    <n v="32"/>
  </r>
  <r>
    <n v="1718"/>
    <s v="HOMBRE"/>
    <n v="611625"/>
    <s v="ASALARIADO"/>
    <s v="SECTOR PRIVADO"/>
    <s v="SI"/>
    <s v="NO"/>
    <x v="0"/>
    <n v="41"/>
    <s v="No"/>
    <s v="No"/>
    <n v="611625"/>
    <s v="ASALARIADO"/>
    <n v="41"/>
  </r>
  <r>
    <n v="1719"/>
    <s v="MUJER"/>
    <n v="8457783.5700000003"/>
    <s v="ASALARIADO"/>
    <s v="SECTOR PRIVADO"/>
    <s v="SI"/>
    <s v="SI"/>
    <x v="0"/>
    <n v="55"/>
    <s v="Atípico"/>
    <s v="No"/>
    <n v="8457783.5700000003"/>
    <s v="ASALARIADO"/>
    <n v="55"/>
  </r>
  <r>
    <n v="1720"/>
    <s v="HOMBRE"/>
    <n v="412400.56"/>
    <s v="ASALARIADO"/>
    <s v="SECTOR PRIVADO"/>
    <s v="SI"/>
    <s v="NO"/>
    <x v="0"/>
    <n v="23"/>
    <s v="No"/>
    <s v="No"/>
    <n v="412400.56"/>
    <s v="ASALARIADO"/>
    <n v="23"/>
  </r>
  <r>
    <n v="1721"/>
    <s v="HOMBRE"/>
    <n v="341319"/>
    <s v="ASALARIADO"/>
    <s v="SECTOR PRIVADO"/>
    <s v="SI"/>
    <s v="NO"/>
    <x v="0"/>
    <n v="39"/>
    <s v="No"/>
    <s v="No"/>
    <n v="341319"/>
    <s v="ASALARIADO"/>
    <n v="39"/>
  </r>
  <r>
    <n v="1722"/>
    <s v="MUJER"/>
    <n v="1268597"/>
    <s v="PENSIONADOS EN SU PROPIO SISTEMA"/>
    <s v="SECTOR PUBLICO"/>
    <s v="SI"/>
    <s v="NO"/>
    <x v="0"/>
    <n v="58"/>
    <s v="No"/>
    <s v="No"/>
    <n v="1268597"/>
    <s v="PENSIONADOS EN SU PROPIO SISTEMA"/>
    <n v="58"/>
  </r>
  <r>
    <n v="1723"/>
    <s v="HOMBRE"/>
    <n v="796400.95"/>
    <s v="ASALARIADO"/>
    <s v="SECTOR PUBLICO"/>
    <s v="SI"/>
    <s v="NO"/>
    <x v="0"/>
    <n v="36"/>
    <s v="No"/>
    <s v="No"/>
    <n v="796400.95"/>
    <s v="ASALARIADO"/>
    <n v="36"/>
  </r>
  <r>
    <n v="1724"/>
    <s v="MUJER"/>
    <n v="736729"/>
    <s v="PENSIONADOS EN SU PROPIO SISTEMA"/>
    <s v="SECTOR PUBLICO"/>
    <s v="SI"/>
    <s v="NO"/>
    <x v="0"/>
    <n v="61"/>
    <s v="No"/>
    <s v="No"/>
    <n v="736729"/>
    <s v="PENSIONADOS EN SU PROPIO SISTEMA"/>
    <n v="61"/>
  </r>
  <r>
    <n v="1725"/>
    <s v="HOMBRE"/>
    <n v="393988.8"/>
    <s v="ASALARIADO"/>
    <s v="SECTOR PUBLICO"/>
    <s v="SI"/>
    <s v="NO"/>
    <x v="0"/>
    <n v="58"/>
    <s v="No"/>
    <s v="No"/>
    <n v="393988.8"/>
    <s v="ASALARIADO"/>
    <n v="58"/>
  </r>
  <r>
    <n v="1726"/>
    <s v="HOMBRE"/>
    <n v="730846.3"/>
    <s v="PENSIONADOS EN SU PROPIO SISTEMA"/>
    <s v="SECTOR PUBLICO"/>
    <s v="SI"/>
    <s v="NO"/>
    <x v="0"/>
    <n v="73"/>
    <s v="No"/>
    <s v="No"/>
    <n v="730846.3"/>
    <s v="PENSIONADOS EN SU PROPIO SISTEMA"/>
    <n v="73"/>
  </r>
  <r>
    <n v="1727"/>
    <s v="HOMBRE"/>
    <n v="3410000"/>
    <s v="ASALARIADO"/>
    <s v="SECTOR PRIVADO"/>
    <s v="SI"/>
    <s v="NO"/>
    <x v="0"/>
    <n v="49"/>
    <s v="Atípico"/>
    <s v="No"/>
    <n v="3410000"/>
    <s v="ASALARIADO"/>
    <n v="49"/>
  </r>
  <r>
    <n v="1728"/>
    <s v="HOMBRE"/>
    <n v="460741.72"/>
    <s v="ASALARIADO"/>
    <s v="SECTOR PRIVADO"/>
    <s v="SI"/>
    <s v="SI"/>
    <x v="0"/>
    <n v="31"/>
    <s v="No"/>
    <s v="No"/>
    <n v="460741.72"/>
    <s v="ASALARIADO"/>
    <n v="31"/>
  </r>
  <r>
    <n v="1729"/>
    <s v="MUJER"/>
    <n v="297046"/>
    <s v="ASEGURADO VOLUNTARIO"/>
    <s v="SECTOR PRIVADO"/>
    <s v="SI"/>
    <s v="NO"/>
    <x v="0"/>
    <n v="39"/>
    <s v="No"/>
    <s v="No"/>
    <n v="297046"/>
    <s v="ASEGURADO VOLUNTARIO"/>
    <n v="39"/>
  </r>
  <r>
    <n v="1730"/>
    <s v="HOMBRE"/>
    <n v="772177.52"/>
    <s v="ASALARIADO"/>
    <s v="SECTOR PRIVADO"/>
    <s v="SI"/>
    <s v="NO"/>
    <x v="0"/>
    <n v="28"/>
    <s v="No"/>
    <s v="No"/>
    <n v="772177.52"/>
    <s v="ASALARIADO"/>
    <n v="28"/>
  </r>
  <r>
    <n v="1731"/>
    <s v="MUJER"/>
    <n v="289717"/>
    <s v="TRABAJADOR INDEPENDIENTE"/>
    <s v="SECTOR PRIVADO"/>
    <s v="SI"/>
    <s v="NO"/>
    <x v="0"/>
    <n v="59"/>
    <s v="No"/>
    <s v="No"/>
    <n v="289717"/>
    <s v="TRABAJADOR INDEPENDIENTE"/>
    <n v="59"/>
  </r>
  <r>
    <n v="1732"/>
    <s v="MUJER"/>
    <n v="380000"/>
    <s v="ASALARIADO"/>
    <s v="SECTOR PRIVADO"/>
    <s v="SI"/>
    <s v="NO"/>
    <x v="0"/>
    <n v="57"/>
    <s v="No"/>
    <s v="No"/>
    <n v="380000"/>
    <s v="ASALARIADO"/>
    <n v="57"/>
  </r>
  <r>
    <n v="1733"/>
    <s v="MUJER"/>
    <n v="1156841.8400000001"/>
    <s v="ASALARIADO"/>
    <s v="SECTOR PUBLICO"/>
    <s v="SI"/>
    <s v="NO"/>
    <x v="0"/>
    <n v="43"/>
    <s v="No"/>
    <s v="No"/>
    <n v="1156841.8400000001"/>
    <s v="ASALARIADO"/>
    <n v="43"/>
  </r>
  <r>
    <n v="1734"/>
    <s v="HOMBRE"/>
    <n v="387489.4"/>
    <s v="ASALARIADO"/>
    <s v="SECTOR PRIVADO"/>
    <s v="SI"/>
    <s v="NO"/>
    <x v="0"/>
    <n v="35"/>
    <s v="No"/>
    <s v="No"/>
    <n v="387489.4"/>
    <s v="ASALARIADO"/>
    <n v="35"/>
  </r>
  <r>
    <n v="1735"/>
    <s v="HOMBRE"/>
    <n v="449596"/>
    <s v="ASALARIADO"/>
    <s v="SECTOR PUBLICO"/>
    <s v="SI"/>
    <s v="NO"/>
    <x v="0"/>
    <n v="36"/>
    <s v="No"/>
    <s v="No"/>
    <n v="449596"/>
    <s v="ASALARIADO"/>
    <n v="36"/>
  </r>
  <r>
    <n v="1736"/>
    <s v="HOMBRE"/>
    <n v="477300"/>
    <s v="ASALARIADO"/>
    <s v="SECTOR PRIVADO"/>
    <s v="SI"/>
    <s v="NO"/>
    <x v="0"/>
    <n v="63"/>
    <s v="No"/>
    <s v="No"/>
    <n v="477300"/>
    <s v="ASALARIADO"/>
    <n v="63"/>
  </r>
  <r>
    <n v="1737"/>
    <s v="HOMBRE"/>
    <n v="425703.55"/>
    <s v="ASALARIADO"/>
    <s v="SECTOR PRIVADO"/>
    <s v="SI"/>
    <s v="NO"/>
    <x v="0"/>
    <n v="44"/>
    <s v="No"/>
    <s v="No"/>
    <n v="425703.55"/>
    <s v="ASALARIADO"/>
    <n v="44"/>
  </r>
  <r>
    <n v="1738"/>
    <s v="HOMBRE"/>
    <n v="871427.3"/>
    <s v="ASALARIADO"/>
    <s v="SECTOR PRIVADO"/>
    <s v="SI"/>
    <s v="NO"/>
    <x v="0"/>
    <n v="51"/>
    <s v="No"/>
    <s v="No"/>
    <n v="871427.3"/>
    <s v="ASALARIADO"/>
    <n v="51"/>
  </r>
  <r>
    <n v="1739"/>
    <s v="HOMBRE"/>
    <n v="368750"/>
    <s v="ASALARIADO"/>
    <s v="SECTOR PRIVADO"/>
    <s v="SI"/>
    <s v="NO"/>
    <x v="0"/>
    <n v="41"/>
    <s v="No"/>
    <s v="No"/>
    <n v="368750"/>
    <s v="ASALARIADO"/>
    <n v="41"/>
  </r>
  <r>
    <n v="1740"/>
    <s v="HOMBRE"/>
    <n v="744158.02"/>
    <s v="ASALARIADO"/>
    <s v="SECTOR PUBLICO"/>
    <s v="SI"/>
    <s v="NO"/>
    <x v="0"/>
    <n v="26"/>
    <s v="No"/>
    <s v="No"/>
    <n v="744158.02"/>
    <s v="ASALARIADO"/>
    <n v="26"/>
  </r>
  <r>
    <n v="1741"/>
    <s v="HOMBRE"/>
    <n v="280000"/>
    <s v="ASALARIADO"/>
    <s v="SECTOR PRIVADO"/>
    <s v="SI"/>
    <s v="NO"/>
    <x v="1"/>
    <n v="56"/>
    <s v="No"/>
    <s v="No"/>
    <n v="280000"/>
    <s v="ASALARIADO"/>
    <n v="56"/>
  </r>
  <r>
    <n v="1742"/>
    <s v="HOMBRE"/>
    <n v="382584.15"/>
    <s v="ASALARIADO"/>
    <s v="SECTOR PUBLICO"/>
    <s v="SI"/>
    <s v="NO"/>
    <x v="0"/>
    <n v="47"/>
    <s v="No"/>
    <s v="No"/>
    <n v="382584.15"/>
    <s v="ASALARIADO"/>
    <n v="47"/>
  </r>
  <r>
    <n v="1743"/>
    <s v="MUJER"/>
    <n v="1275440.5"/>
    <s v="ASALARIADO"/>
    <s v="SECTOR PUBLICO"/>
    <s v="SI"/>
    <s v="NO"/>
    <x v="0"/>
    <n v="58"/>
    <s v="No"/>
    <s v="No"/>
    <n v="1275440.5"/>
    <s v="ASALARIADO"/>
    <n v="58"/>
  </r>
  <r>
    <n v="1744"/>
    <s v="MUJER"/>
    <n v="1566046.1"/>
    <s v="ASALARIADO"/>
    <s v="SECTOR PUBLICO"/>
    <s v="SI"/>
    <s v="NO"/>
    <x v="0"/>
    <n v="28"/>
    <s v="No"/>
    <s v="No"/>
    <n v="1566046.1"/>
    <s v="ASALARIADO"/>
    <n v="28"/>
  </r>
  <r>
    <n v="1745"/>
    <s v="MUJER"/>
    <n v="477915"/>
    <s v="ASALARIADO"/>
    <s v="SECTOR PUBLICO"/>
    <s v="SI"/>
    <s v="NO"/>
    <x v="0"/>
    <n v="29"/>
    <s v="No"/>
    <s v="No"/>
    <n v="477915"/>
    <s v="ASALARIADO"/>
    <n v="29"/>
  </r>
  <r>
    <n v="1746"/>
    <s v="HOMBRE"/>
    <n v="389617"/>
    <s v="ASALARIADO"/>
    <s v="SECTOR PRIVADO"/>
    <s v="SI"/>
    <s v="NO"/>
    <x v="0"/>
    <n v="61"/>
    <s v="No"/>
    <s v="No"/>
    <n v="389617"/>
    <s v="ASALARIADO"/>
    <n v="61"/>
  </r>
  <r>
    <n v="1747"/>
    <s v="MUJER"/>
    <n v="3312186.43"/>
    <s v="ASALARIADO"/>
    <s v="SECTOR PUBLICO"/>
    <s v="SI"/>
    <s v="NO"/>
    <x v="0"/>
    <n v="41"/>
    <s v="Atípico"/>
    <s v="No"/>
    <n v="3312186.43"/>
    <s v="ASALARIADO"/>
    <n v="41"/>
  </r>
  <r>
    <n v="1748"/>
    <s v="HOMBRE"/>
    <n v="331181"/>
    <s v="TRABAJADOR INDEPENDIENTE"/>
    <s v="SECTOR PRIVADO"/>
    <s v="SI"/>
    <s v="NO"/>
    <x v="1"/>
    <n v="57"/>
    <s v="No"/>
    <s v="No"/>
    <n v="331181"/>
    <s v="TRABAJADOR INDEPENDIENTE"/>
    <n v="57"/>
  </r>
  <r>
    <n v="1749"/>
    <s v="HOMBRE"/>
    <n v="196000"/>
    <s v="ASALARIADO"/>
    <s v="SECTOR PRIVADO"/>
    <s v="SI"/>
    <s v="NO"/>
    <x v="0"/>
    <n v="52"/>
    <s v="No"/>
    <s v="No"/>
    <n v="196000"/>
    <s v="ASALARIADO"/>
    <n v="52"/>
  </r>
  <r>
    <n v="1750"/>
    <s v="HOMBRE"/>
    <n v="430000"/>
    <s v="ASALARIADO"/>
    <s v="SECTOR PRIVADO"/>
    <s v="SI"/>
    <s v="NO"/>
    <x v="0"/>
    <n v="39"/>
    <s v="No"/>
    <s v="No"/>
    <n v="430000"/>
    <s v="ASALARIADO"/>
    <n v="39"/>
  </r>
  <r>
    <n v="1751"/>
    <s v="MUJER"/>
    <n v="340000"/>
    <s v="ASALARIADO"/>
    <s v="SECTOR PRIVADO"/>
    <s v="SI"/>
    <s v="NO"/>
    <x v="0"/>
    <n v="26"/>
    <s v="No"/>
    <s v="No"/>
    <n v="340000"/>
    <s v="ASALARIADO"/>
    <n v="26"/>
  </r>
  <r>
    <n v="1752"/>
    <s v="MUJER"/>
    <n v="1183227.01"/>
    <s v="ASALARIADO"/>
    <s v="SECTOR PRIVADO"/>
    <s v="SI"/>
    <s v="NO"/>
    <x v="0"/>
    <n v="32"/>
    <s v="No"/>
    <s v="No"/>
    <n v="1183227.01"/>
    <s v="ASALARIADO"/>
    <n v="32"/>
  </r>
  <r>
    <n v="1753"/>
    <s v="MUJER"/>
    <n v="392375"/>
    <s v="ASALARIADO"/>
    <s v="SECTOR PRIVADO"/>
    <s v="SI"/>
    <s v="NO"/>
    <x v="0"/>
    <n v="33"/>
    <s v="No"/>
    <s v="No"/>
    <n v="392375"/>
    <s v="ASALARIADO"/>
    <n v="33"/>
  </r>
  <r>
    <n v="1754"/>
    <s v="MUJER"/>
    <n v="278030"/>
    <s v="CONVENIOS ESPECIALES DE TRABAJADORES INDEPENDIENTES"/>
    <s v="SECTOR PRIVADO"/>
    <s v="SI"/>
    <s v="NO"/>
    <x v="0"/>
    <n v="53"/>
    <s v="No"/>
    <s v="No"/>
    <n v="278030"/>
    <s v="CONVENIOS ESPECIALES DE TRABAJADORES INDEPENDIENTES"/>
    <n v="53"/>
  </r>
  <r>
    <n v="1755"/>
    <s v="MUJER"/>
    <n v="436448"/>
    <s v="TRABAJADOR INDEPENDIENTE"/>
    <s v="SECTOR PRIVADO"/>
    <s v="SI"/>
    <s v="NO"/>
    <x v="0"/>
    <n v="37"/>
    <s v="No"/>
    <s v="No"/>
    <n v="436448"/>
    <s v="TRABAJADOR INDEPENDIENTE"/>
    <n v="37"/>
  </r>
  <r>
    <n v="1756"/>
    <s v="HOMBRE"/>
    <n v="219381.52"/>
    <s v="ASALARIADO"/>
    <s v="SECTOR PRIVADO"/>
    <s v="SI"/>
    <s v="SI"/>
    <x v="0"/>
    <n v="53"/>
    <s v="No"/>
    <s v="No"/>
    <n v="219381.52"/>
    <s v="ASALARIADO"/>
    <n v="53"/>
  </r>
  <r>
    <n v="1757"/>
    <s v="MUJER"/>
    <n v="359500"/>
    <s v="ASALARIADO"/>
    <s v="SECTOR PRIVADO"/>
    <s v="SI"/>
    <s v="NO"/>
    <x v="0"/>
    <n v="41"/>
    <s v="No"/>
    <s v="No"/>
    <n v="359500"/>
    <s v="ASALARIADO"/>
    <n v="41"/>
  </r>
  <r>
    <n v="1758"/>
    <s v="HOMBRE"/>
    <n v="300018"/>
    <s v="TRABAJADOR INDEPENDIENTE"/>
    <s v="SECTOR PRIVADO"/>
    <s v="SI"/>
    <s v="NO"/>
    <x v="1"/>
    <n v="62"/>
    <s v="No"/>
    <s v="No"/>
    <n v="300018"/>
    <s v="TRABAJADOR INDEPENDIENTE"/>
    <n v="62"/>
  </r>
  <r>
    <n v="1759"/>
    <s v="HOMBRE"/>
    <n v="300018"/>
    <s v="ASEGURADO VOLUNTARIO"/>
    <s v="SECTOR PRIVADO"/>
    <s v="SI"/>
    <s v="NO"/>
    <x v="0"/>
    <n v="60"/>
    <s v="No"/>
    <s v="No"/>
    <n v="300018"/>
    <s v="ASEGURADO VOLUNTARIO"/>
    <n v="60"/>
  </r>
  <r>
    <n v="1760"/>
    <s v="HOMBRE"/>
    <n v="297046"/>
    <s v="ASEGURADO VOLUNTARIO"/>
    <s v="SECTOR PRIVADO"/>
    <s v="SI"/>
    <s v="NO"/>
    <x v="0"/>
    <n v="68"/>
    <s v="No"/>
    <s v="No"/>
    <n v="297046"/>
    <s v="ASEGURADO VOLUNTARIO"/>
    <n v="68"/>
  </r>
  <r>
    <n v="1761"/>
    <s v="HOMBRE"/>
    <n v="425916.67"/>
    <s v="ASALARIADO"/>
    <s v="SECTOR PRIVADO"/>
    <s v="SI"/>
    <s v="NO"/>
    <x v="0"/>
    <n v="22"/>
    <s v="No"/>
    <s v="No"/>
    <n v="425916.67"/>
    <s v="ASALARIADO"/>
    <n v="22"/>
  </r>
  <r>
    <n v="1762"/>
    <s v="MUJER"/>
    <n v="318064"/>
    <s v="TRABAJADOR INDEPENDIENTE"/>
    <s v="SECTOR PRIVADO"/>
    <s v="SI"/>
    <s v="NO"/>
    <x v="1"/>
    <n v="38"/>
    <s v="No"/>
    <s v="No"/>
    <n v="318064"/>
    <s v="TRABAJADOR INDEPENDIENTE"/>
    <n v="38"/>
  </r>
  <r>
    <n v="1763"/>
    <s v="HOMBRE"/>
    <n v="949245.1"/>
    <s v="ASALARIADO"/>
    <s v="SECTOR PUBLICO"/>
    <s v="SI"/>
    <s v="NO"/>
    <x v="0"/>
    <n v="44"/>
    <s v="No"/>
    <s v="No"/>
    <n v="949245.1"/>
    <s v="ASALARIADO"/>
    <n v="44"/>
  </r>
  <r>
    <n v="1764"/>
    <s v="HOMBRE"/>
    <n v="329608"/>
    <s v="TRABAJADOR INDEPENDIENTE"/>
    <s v="SECTOR PRIVADO"/>
    <s v="SI"/>
    <s v="NO"/>
    <x v="0"/>
    <n v="44"/>
    <s v="No"/>
    <s v="No"/>
    <n v="329608"/>
    <s v="TRABAJADOR INDEPENDIENTE"/>
    <n v="44"/>
  </r>
  <r>
    <n v="1765"/>
    <s v="MUJER"/>
    <n v="339188.14"/>
    <s v="ASALARIADO"/>
    <s v="SECTOR PRIVADO"/>
    <s v="SI"/>
    <s v="NO"/>
    <x v="0"/>
    <n v="24"/>
    <s v="No"/>
    <s v="No"/>
    <n v="339188.14"/>
    <s v="ASALARIADO"/>
    <n v="24"/>
  </r>
  <r>
    <n v="1766"/>
    <s v="MUJER"/>
    <n v="377760.6"/>
    <s v="ASALARIADO"/>
    <s v="SECTOR PRIVADO"/>
    <s v="SI"/>
    <s v="NO"/>
    <x v="0"/>
    <n v="19"/>
    <s v="No"/>
    <s v="No"/>
    <n v="377760.6"/>
    <s v="ASALARIADO"/>
    <n v="19"/>
  </r>
  <r>
    <n v="1767"/>
    <s v="HOMBRE"/>
    <n v="300010"/>
    <s v="ASEGURADO VOLUNTARIO"/>
    <s v="SECTOR PRIVADO"/>
    <s v="SI"/>
    <s v="NO"/>
    <x v="0"/>
    <n v="44"/>
    <s v="No"/>
    <s v="No"/>
    <n v="300010"/>
    <s v="ASEGURADO VOLUNTARIO"/>
    <n v="44"/>
  </r>
  <r>
    <n v="1768"/>
    <s v="MUJER"/>
    <n v="360000"/>
    <s v="ASALARIADO"/>
    <s v="SECTOR PRIVADO"/>
    <s v="SI"/>
    <s v="NO"/>
    <x v="0"/>
    <n v="23"/>
    <s v="No"/>
    <s v="No"/>
    <n v="360000"/>
    <s v="ASALARIADO"/>
    <n v="23"/>
  </r>
  <r>
    <n v="1769"/>
    <s v="HOMBRE"/>
    <n v="305704"/>
    <s v="ASEGURADO VOLUNTARIO"/>
    <s v="SECTOR PRIVADO"/>
    <s v="SI"/>
    <s v="NO"/>
    <x v="0"/>
    <n v="60"/>
    <s v="No"/>
    <s v="No"/>
    <n v="305704"/>
    <s v="ASEGURADO VOLUNTARIO"/>
    <n v="60"/>
  </r>
  <r>
    <n v="1770"/>
    <s v="HOMBRE"/>
    <n v="349670.3"/>
    <s v="ASALARIADO"/>
    <s v="SECTOR PRIVADO"/>
    <s v="SI"/>
    <s v="NO"/>
    <x v="0"/>
    <n v="32"/>
    <s v="No"/>
    <s v="No"/>
    <n v="349670.3"/>
    <s v="ASALARIADO"/>
    <n v="32"/>
  </r>
  <r>
    <n v="1771"/>
    <s v="HOMBRE"/>
    <n v="381385.92"/>
    <s v="ASALARIADO"/>
    <s v="SECTOR PRIVADO"/>
    <s v="SI"/>
    <s v="NO"/>
    <x v="0"/>
    <n v="43"/>
    <s v="No"/>
    <s v="No"/>
    <n v="381385.92"/>
    <s v="ASALARIADO"/>
    <n v="43"/>
  </r>
  <r>
    <n v="1772"/>
    <s v="HOMBRE"/>
    <n v="1272000"/>
    <s v="ASALARIADO"/>
    <s v="SECTOR PRIVADO"/>
    <s v="SI"/>
    <s v="NO"/>
    <x v="0"/>
    <n v="32"/>
    <s v="No"/>
    <s v="No"/>
    <n v="1272000"/>
    <s v="ASALARIADO"/>
    <n v="32"/>
  </r>
  <r>
    <n v="1773"/>
    <s v="HOMBRE"/>
    <n v="297046"/>
    <s v="ASEGURADO VOLUNTARIO"/>
    <s v="SECTOR PRIVADO"/>
    <s v="NO"/>
    <s v="NO"/>
    <x v="1"/>
    <n v="73"/>
    <s v="No"/>
    <s v="No"/>
    <n v="297046"/>
    <s v="ASEGURADO VOLUNTARIO"/>
    <n v="73"/>
  </r>
  <r>
    <n v="1774"/>
    <s v="HOMBRE"/>
    <n v="343391"/>
    <s v="ASALARIADO"/>
    <s v="SECTOR PRIVADO"/>
    <s v="SI"/>
    <s v="NO"/>
    <x v="0"/>
    <n v="70"/>
    <s v="No"/>
    <s v="No"/>
    <n v="343391"/>
    <s v="ASALARIADO"/>
    <n v="70"/>
  </r>
  <r>
    <n v="1775"/>
    <s v="HOMBRE"/>
    <n v="1662042.88"/>
    <s v="ASALARIADO"/>
    <s v="SECTOR PUBLICO"/>
    <s v="SI"/>
    <s v="NO"/>
    <x v="0"/>
    <n v="57"/>
    <s v="No"/>
    <s v="No"/>
    <n v="1662042.88"/>
    <s v="ASALARIADO"/>
    <n v="57"/>
  </r>
  <r>
    <n v="1776"/>
    <s v="HOMBRE"/>
    <n v="50000"/>
    <s v="ASALARIADO"/>
    <s v="SECTOR PRIVADO"/>
    <s v="SI"/>
    <s v="NO"/>
    <x v="0"/>
    <n v="29"/>
    <s v="No"/>
    <s v="No"/>
    <n v="50000"/>
    <s v="ASALARIADO"/>
    <n v="29"/>
  </r>
  <r>
    <n v="1777"/>
    <s v="MUJER"/>
    <n v="376500"/>
    <s v="ASALARIADO"/>
    <s v="SECTOR PRIVADO"/>
    <s v="SI"/>
    <s v="SI"/>
    <x v="0"/>
    <n v="28"/>
    <s v="No"/>
    <s v="No"/>
    <n v="376500"/>
    <s v="ASALARIADO"/>
    <n v="28"/>
  </r>
  <r>
    <n v="1778"/>
    <s v="HOMBRE"/>
    <n v="1099863.75"/>
    <s v="ASALARIADO"/>
    <s v="SECTOR PUBLICO"/>
    <s v="SI"/>
    <s v="NO"/>
    <x v="0"/>
    <n v="40"/>
    <s v="No"/>
    <s v="No"/>
    <n v="1099863.75"/>
    <s v="ASALARIADO"/>
    <n v="40"/>
  </r>
  <r>
    <n v="1779"/>
    <s v="MUJER"/>
    <n v="420000"/>
    <s v="ASALARIADO"/>
    <s v="SECTOR PRIVADO"/>
    <s v="SI"/>
    <s v="NO"/>
    <x v="0"/>
    <n v="25"/>
    <s v="No"/>
    <s v="No"/>
    <n v="420000"/>
    <s v="ASALARIADO"/>
    <n v="25"/>
  </r>
  <r>
    <n v="1780"/>
    <s v="HOMBRE"/>
    <n v="480747.21"/>
    <s v="ASALARIADO"/>
    <s v="SECTOR PRIVADO"/>
    <s v="SI"/>
    <s v="NO"/>
    <x v="0"/>
    <n v="62"/>
    <s v="No"/>
    <s v="No"/>
    <n v="480747.21"/>
    <s v="ASALARIADO"/>
    <n v="62"/>
  </r>
  <r>
    <n v="1781"/>
    <s v="HOMBRE"/>
    <n v="401499.84"/>
    <s v="ASALARIADO"/>
    <s v="SECTOR PRIVADO"/>
    <s v="SI"/>
    <s v="NO"/>
    <x v="0"/>
    <n v="32"/>
    <s v="No"/>
    <s v="No"/>
    <n v="401499.84"/>
    <s v="ASALARIADO"/>
    <n v="32"/>
  </r>
  <r>
    <n v="1782"/>
    <s v="HOMBRE"/>
    <n v="297046"/>
    <s v="TRABAJADOR INDEPENDIENTE"/>
    <s v="SECTOR PRIVADO"/>
    <s v="SI"/>
    <s v="NO"/>
    <x v="1"/>
    <n v="34"/>
    <s v="No"/>
    <s v="No"/>
    <n v="297046"/>
    <s v="TRABAJADOR INDEPENDIENTE"/>
    <n v="34"/>
  </r>
  <r>
    <n v="1783"/>
    <s v="MUJER"/>
    <n v="580000"/>
    <s v="ASALARIADO"/>
    <s v="SECTOR PRIVADO"/>
    <s v="SI"/>
    <s v="NO"/>
    <x v="0"/>
    <n v="21"/>
    <s v="No"/>
    <s v="No"/>
    <n v="580000"/>
    <s v="ASALARIADO"/>
    <n v="21"/>
  </r>
  <r>
    <n v="1784"/>
    <s v="HOMBRE"/>
    <n v="319574"/>
    <s v="ASALARIADO"/>
    <s v="SECTOR PRIVADO"/>
    <s v="SI"/>
    <s v="SI"/>
    <x v="1"/>
    <n v="43"/>
    <s v="No"/>
    <s v="No"/>
    <n v="319574"/>
    <s v="ASALARIADO"/>
    <n v="43"/>
  </r>
  <r>
    <n v="1785"/>
    <s v="MUJER"/>
    <n v="297719"/>
    <s v="ASEGURADO VOLUNTARIO"/>
    <s v="SECTOR PRIVADO"/>
    <s v="SI"/>
    <s v="SI"/>
    <x v="0"/>
    <n v="43"/>
    <s v="No"/>
    <s v="No"/>
    <n v="297719"/>
    <s v="ASEGURADO VOLUNTARIO"/>
    <n v="43"/>
  </r>
  <r>
    <n v="1786"/>
    <s v="HOMBRE"/>
    <n v="297046"/>
    <s v="ASEGURADO VOLUNTARIO"/>
    <s v="SECTOR PRIVADO"/>
    <s v="SI"/>
    <s v="NO"/>
    <x v="0"/>
    <n v="41"/>
    <s v="No"/>
    <s v="No"/>
    <n v="297046"/>
    <s v="ASEGURADO VOLUNTARIO"/>
    <n v="41"/>
  </r>
  <r>
    <n v="1787"/>
    <s v="HOMBRE"/>
    <n v="1578033.17"/>
    <s v="ASALARIADO"/>
    <s v="SECTOR PUBLICO"/>
    <s v="SI"/>
    <s v="NO"/>
    <x v="0"/>
    <n v="50"/>
    <s v="No"/>
    <s v="No"/>
    <n v="1578033.17"/>
    <s v="ASALARIADO"/>
    <n v="50"/>
  </r>
  <r>
    <n v="1788"/>
    <s v="MUJER"/>
    <n v="361421"/>
    <s v="TRABAJADOR INDEPENDIENTE"/>
    <s v="SECTOR PRIVADO"/>
    <s v="SI"/>
    <s v="SI"/>
    <x v="0"/>
    <n v="56"/>
    <s v="No"/>
    <s v="No"/>
    <n v="361421"/>
    <s v="TRABAJADOR INDEPENDIENTE"/>
    <n v="56"/>
  </r>
  <r>
    <n v="1789"/>
    <s v="MUJER"/>
    <n v="1431628"/>
    <s v="ASALARIADO"/>
    <s v="SECTOR PUBLICO"/>
    <s v="SI"/>
    <s v="NO"/>
    <x v="1"/>
    <n v="37"/>
    <s v="No"/>
    <s v="No"/>
    <n v="1431628"/>
    <s v="ASALARIADO"/>
    <n v="37"/>
  </r>
  <r>
    <n v="1790"/>
    <s v="HOMBRE"/>
    <n v="554862.32999999996"/>
    <s v="ASALARIADO"/>
    <s v="SECTOR PRIVADO"/>
    <s v="SI"/>
    <s v="NO"/>
    <x v="0"/>
    <n v="56"/>
    <s v="No"/>
    <s v="No"/>
    <n v="554862.32999999996"/>
    <s v="ASALARIADO"/>
    <n v="56"/>
  </r>
  <r>
    <n v="1791"/>
    <s v="HOMBRE"/>
    <n v="200000"/>
    <s v="ASALARIADO"/>
    <s v="SECTOR PRIVADO"/>
    <s v="SI"/>
    <s v="NO"/>
    <x v="1"/>
    <n v="27"/>
    <s v="No"/>
    <s v="No"/>
    <n v="200000"/>
    <s v="ASALARIADO"/>
    <n v="27"/>
  </r>
  <r>
    <n v="1792"/>
    <s v="HOMBRE"/>
    <n v="2534444.9500000002"/>
    <s v="ASALARIADO"/>
    <s v="SECTOR PUBLICO"/>
    <s v="SI"/>
    <s v="NO"/>
    <x v="0"/>
    <n v="38"/>
    <s v="Atípico"/>
    <s v="No"/>
    <n v="2534444.9500000002"/>
    <s v="ASALARIADO"/>
    <n v="38"/>
  </r>
  <r>
    <n v="1793"/>
    <s v="HOMBRE"/>
    <n v="253000"/>
    <s v="ASALARIADO"/>
    <s v="SECTOR PRIVADO"/>
    <s v="SI"/>
    <s v="NO"/>
    <x v="0"/>
    <n v="48"/>
    <s v="No"/>
    <s v="No"/>
    <n v="253000"/>
    <s v="ASALARIADO"/>
    <n v="48"/>
  </r>
  <r>
    <n v="1794"/>
    <s v="MUJER"/>
    <n v="325925"/>
    <s v="TRABAJADOR INDEPENDIENTE"/>
    <s v="SECTOR PRIVADO"/>
    <s v="SI"/>
    <s v="NO"/>
    <x v="0"/>
    <n v="64"/>
    <s v="No"/>
    <s v="No"/>
    <n v="325925"/>
    <s v="TRABAJADOR INDEPENDIENTE"/>
    <n v="64"/>
  </r>
  <r>
    <n v="1795"/>
    <s v="MUJER"/>
    <n v="200000"/>
    <s v="ASALARIADO"/>
    <s v="SECTOR PRIVADO"/>
    <s v="SI"/>
    <s v="SI"/>
    <x v="0"/>
    <n v="59"/>
    <s v="No"/>
    <s v="No"/>
    <n v="200000"/>
    <s v="ASALARIADO"/>
    <n v="59"/>
  </r>
  <r>
    <n v="1796"/>
    <s v="HOMBRE"/>
    <n v="329794"/>
    <s v="TRABAJADOR INDEPENDIENTE"/>
    <s v="SECTOR PRIVADO"/>
    <s v="SI"/>
    <s v="NO"/>
    <x v="1"/>
    <n v="41"/>
    <s v="No"/>
    <s v="No"/>
    <n v="329794"/>
    <s v="TRABAJADOR INDEPENDIENTE"/>
    <n v="41"/>
  </r>
  <r>
    <n v="1797"/>
    <s v="HOMBRE"/>
    <n v="3702872.8"/>
    <s v="ASALARIADO"/>
    <s v="SECTOR PUBLICO"/>
    <s v="SI"/>
    <s v="NO"/>
    <x v="0"/>
    <n v="46"/>
    <s v="Atípico"/>
    <s v="No"/>
    <n v="3702872.8"/>
    <s v="ASALARIADO"/>
    <n v="46"/>
  </r>
  <r>
    <n v="1798"/>
    <s v="MUJER"/>
    <n v="1229350"/>
    <s v="ASALARIADO"/>
    <s v="SECTOR PRIVADO"/>
    <s v="SI"/>
    <s v="NO"/>
    <x v="0"/>
    <n v="33"/>
    <s v="No"/>
    <s v="No"/>
    <n v="1229350"/>
    <s v="ASALARIADO"/>
    <n v="33"/>
  </r>
  <r>
    <n v="1799"/>
    <s v="HOMBRE"/>
    <n v="300000"/>
    <s v="ASALARIADO"/>
    <s v="SECTOR PRIVADO"/>
    <s v="SI"/>
    <s v="NO"/>
    <x v="0"/>
    <n v="26"/>
    <s v="No"/>
    <s v="No"/>
    <n v="300000"/>
    <s v="ASALARIADO"/>
    <n v="26"/>
  </r>
  <r>
    <n v="1800"/>
    <s v="HOMBRE"/>
    <n v="298155"/>
    <s v="TRABAJADOR INDEPENDIENTE"/>
    <s v="SECTOR PRIVADO"/>
    <s v="SI"/>
    <s v="NO"/>
    <x v="0"/>
    <n v="29"/>
    <s v="No"/>
    <s v="No"/>
    <n v="298155"/>
    <s v="TRABAJADOR INDEPENDIENTE"/>
    <n v="29"/>
  </r>
  <r>
    <n v="1801"/>
    <s v="MUJER"/>
    <n v="761027.05"/>
    <s v="ASALARIADO"/>
    <s v="SECTOR PUBLICO"/>
    <s v="SI"/>
    <s v="NO"/>
    <x v="0"/>
    <n v="28"/>
    <s v="No"/>
    <s v="No"/>
    <n v="761027.05"/>
    <s v="ASALARIADO"/>
    <n v="28"/>
  </r>
  <r>
    <n v="1802"/>
    <s v="HOMBRE"/>
    <n v="347539.5"/>
    <s v="ASALARIADO"/>
    <s v="SECTOR PRIVADO"/>
    <s v="SI"/>
    <s v="NO"/>
    <x v="0"/>
    <n v="28"/>
    <s v="No"/>
    <s v="No"/>
    <n v="347539.5"/>
    <s v="ASALARIADO"/>
    <n v="28"/>
  </r>
  <r>
    <n v="1803"/>
    <s v="MUJER"/>
    <n v="319574"/>
    <s v="ASALARIADO"/>
    <s v="SECTOR PRIVADO"/>
    <s v="SI"/>
    <s v="SI"/>
    <x v="0"/>
    <n v="30"/>
    <s v="No"/>
    <s v="No"/>
    <n v="319574"/>
    <s v="ASALARIADO"/>
    <n v="30"/>
  </r>
  <r>
    <n v="1804"/>
    <s v="HOMBRE"/>
    <n v="352782.75"/>
    <s v="ASALARIADO"/>
    <s v="SECTOR PRIVADO"/>
    <s v="SI"/>
    <s v="SI"/>
    <x v="0"/>
    <n v="27"/>
    <s v="No"/>
    <s v="No"/>
    <n v="352782.75"/>
    <s v="ASALARIADO"/>
    <n v="27"/>
  </r>
  <r>
    <n v="1805"/>
    <s v="HOMBRE"/>
    <n v="453413.8"/>
    <s v="ASALARIADO"/>
    <s v="SECTOR PRIVADO"/>
    <s v="SI"/>
    <s v="NO"/>
    <x v="0"/>
    <n v="52"/>
    <s v="No"/>
    <s v="No"/>
    <n v="453413.8"/>
    <s v="ASALARIADO"/>
    <n v="52"/>
  </r>
  <r>
    <n v="1806"/>
    <s v="MUJER"/>
    <n v="329950"/>
    <s v="TRABAJADOR INDEPENDIENTE"/>
    <s v="SECTOR PRIVADO"/>
    <s v="SI"/>
    <s v="NO"/>
    <x v="1"/>
    <n v="43"/>
    <s v="No"/>
    <s v="No"/>
    <n v="329950"/>
    <s v="TRABAJADOR INDEPENDIENTE"/>
    <n v="43"/>
  </r>
  <r>
    <n v="1807"/>
    <s v="HOMBRE"/>
    <n v="734449.38"/>
    <s v="ASALARIADO"/>
    <s v="SECTOR PUBLICO"/>
    <s v="SI"/>
    <s v="NO"/>
    <x v="0"/>
    <n v="24"/>
    <s v="No"/>
    <s v="No"/>
    <n v="734449.38"/>
    <s v="ASALARIADO"/>
    <n v="24"/>
  </r>
  <r>
    <n v="1808"/>
    <s v="HOMBRE"/>
    <n v="746380.68"/>
    <s v="ASALARIADO"/>
    <s v="SECTOR PRIVADO"/>
    <s v="SI"/>
    <s v="NO"/>
    <x v="0"/>
    <n v="37"/>
    <s v="No"/>
    <s v="No"/>
    <n v="746380.68"/>
    <s v="ASALARIADO"/>
    <n v="37"/>
  </r>
  <r>
    <n v="1809"/>
    <s v="MUJER"/>
    <n v="420000"/>
    <s v="ASALARIADO"/>
    <s v="SECTOR PRIVADO"/>
    <s v="SI"/>
    <s v="NO"/>
    <x v="0"/>
    <n v="29"/>
    <s v="No"/>
    <s v="No"/>
    <n v="420000"/>
    <s v="ASALARIADO"/>
    <n v="29"/>
  </r>
  <r>
    <n v="1810"/>
    <s v="HOMBRE"/>
    <n v="829520"/>
    <s v="ASALARIADO"/>
    <s v="SECTOR PRIVADO"/>
    <s v="SI"/>
    <s v="NO"/>
    <x v="0"/>
    <n v="61"/>
    <s v="No"/>
    <s v="No"/>
    <n v="829520"/>
    <s v="ASALARIADO"/>
    <n v="61"/>
  </r>
  <r>
    <n v="1811"/>
    <s v="MUJER"/>
    <n v="297046"/>
    <s v="ASEGURADO VOLUNTARIO"/>
    <s v="SECTOR PRIVADO"/>
    <s v="SI"/>
    <s v="NO"/>
    <x v="0"/>
    <n v="53"/>
    <s v="No"/>
    <s v="No"/>
    <n v="297046"/>
    <s v="ASEGURADO VOLUNTARIO"/>
    <n v="53"/>
  </r>
  <r>
    <n v="1812"/>
    <s v="HOMBRE"/>
    <n v="2921803.69"/>
    <s v="ASALARIADO"/>
    <s v="SECTOR PRIVADO"/>
    <s v="SI"/>
    <s v="NO"/>
    <x v="0"/>
    <n v="38"/>
    <s v="Atípico"/>
    <s v="No"/>
    <n v="2921803.69"/>
    <s v="ASALARIADO"/>
    <n v="38"/>
  </r>
  <r>
    <n v="1813"/>
    <s v="HOMBRE"/>
    <n v="299647"/>
    <s v="ASEGURADO VOLUNTARIO"/>
    <s v="SECTOR PRIVADO"/>
    <s v="SI"/>
    <s v="NO"/>
    <x v="0"/>
    <n v="58"/>
    <s v="No"/>
    <s v="No"/>
    <n v="299647"/>
    <s v="ASEGURADO VOLUNTARIO"/>
    <n v="58"/>
  </r>
  <r>
    <n v="1814"/>
    <s v="MUJER"/>
    <n v="385548"/>
    <s v="ASEGURADO VOLUNTARIO"/>
    <s v="SECTOR PRIVADO"/>
    <s v="SI"/>
    <s v="SI"/>
    <x v="0"/>
    <n v="55"/>
    <s v="No"/>
    <s v="No"/>
    <n v="385548"/>
    <s v="ASEGURADO VOLUNTARIO"/>
    <n v="55"/>
  </r>
  <r>
    <n v="1815"/>
    <s v="MUJER"/>
    <n v="639148"/>
    <s v="TRABAJADOR INDEPENDIENTE"/>
    <s v="SECTOR PRIVADO"/>
    <s v="SI"/>
    <s v="NO"/>
    <x v="0"/>
    <n v="34"/>
    <s v="No"/>
    <s v="No"/>
    <n v="639148"/>
    <s v="TRABAJADOR INDEPENDIENTE"/>
    <n v="34"/>
  </r>
  <r>
    <n v="1816"/>
    <s v="HOMBRE"/>
    <n v="202600.91"/>
    <s v="ASALARIADO"/>
    <s v="SECTOR PRIVADO"/>
    <s v="SI"/>
    <s v="NO"/>
    <x v="0"/>
    <n v="40"/>
    <s v="No"/>
    <s v="No"/>
    <n v="202600.91"/>
    <s v="ASALARIADO"/>
    <n v="40"/>
  </r>
  <r>
    <n v="1817"/>
    <s v="HOMBRE"/>
    <n v="594092"/>
    <s v="TRABAJADOR INDEPENDIENTE"/>
    <s v="SECTOR PRIVADO"/>
    <s v="SI"/>
    <s v="NO"/>
    <x v="1"/>
    <n v="61"/>
    <s v="No"/>
    <s v="No"/>
    <n v="594092"/>
    <s v="TRABAJADOR INDEPENDIENTE"/>
    <n v="61"/>
  </r>
  <r>
    <n v="1818"/>
    <s v="MUJER"/>
    <n v="347514"/>
    <s v="ASALARIADO"/>
    <s v="SECTOR PRIVADO"/>
    <s v="SI"/>
    <s v="NO"/>
    <x v="1"/>
    <n v="20"/>
    <s v="No"/>
    <s v="No"/>
    <n v="347514"/>
    <s v="ASALARIADO"/>
    <n v="20"/>
  </r>
  <r>
    <n v="1819"/>
    <s v="HOMBRE"/>
    <n v="356858"/>
    <s v="TRABAJADOR INDEPENDIENTE"/>
    <s v="SECTOR PRIVADO"/>
    <s v="SI"/>
    <s v="NO"/>
    <x v="1"/>
    <n v="42"/>
    <s v="No"/>
    <s v="No"/>
    <n v="356858"/>
    <s v="TRABAJADOR INDEPENDIENTE"/>
    <n v="42"/>
  </r>
  <r>
    <n v="1820"/>
    <s v="HOMBRE"/>
    <n v="387953"/>
    <s v="TRABAJADOR INDEPENDIENTE"/>
    <s v="SECTOR PRIVADO"/>
    <s v="NO"/>
    <s v="NO"/>
    <x v="1"/>
    <n v="32"/>
    <s v="No"/>
    <s v="No"/>
    <n v="387953"/>
    <s v="TRABAJADOR INDEPENDIENTE"/>
    <n v="32"/>
  </r>
  <r>
    <n v="1821"/>
    <s v="HOMBRE"/>
    <n v="1742310"/>
    <s v="ASALARIADO"/>
    <s v="SECTOR PRIVADO"/>
    <s v="SI"/>
    <s v="NO"/>
    <x v="0"/>
    <n v="28"/>
    <s v="No"/>
    <s v="No"/>
    <n v="1742310"/>
    <s v="ASALARIADO"/>
    <n v="28"/>
  </r>
  <r>
    <n v="1822"/>
    <s v="HOMBRE"/>
    <n v="550000"/>
    <s v="ASALARIADO"/>
    <s v="SECTOR PRIVADO"/>
    <s v="SI"/>
    <s v="NO"/>
    <x v="0"/>
    <n v="28"/>
    <s v="No"/>
    <s v="No"/>
    <n v="550000"/>
    <s v="ASALARIADO"/>
    <n v="28"/>
  </r>
  <r>
    <n v="1823"/>
    <s v="HOMBRE"/>
    <n v="1524359"/>
    <s v="ASALARIADO"/>
    <s v="SECTOR PUBLICO"/>
    <s v="SI"/>
    <s v="NO"/>
    <x v="1"/>
    <n v="51"/>
    <s v="No"/>
    <s v="No"/>
    <n v="1524359"/>
    <s v="ASALARIADO"/>
    <n v="51"/>
  </r>
  <r>
    <n v="1824"/>
    <s v="MUJER"/>
    <n v="50000"/>
    <s v="ASALARIADO"/>
    <s v="SECTOR PRIVADO"/>
    <s v="SI"/>
    <s v="SI"/>
    <x v="0"/>
    <n v="35"/>
    <s v="No"/>
    <s v="No"/>
    <n v="50000"/>
    <s v="ASALARIADO"/>
    <n v="35"/>
  </r>
  <r>
    <n v="1825"/>
    <s v="MUJER"/>
    <n v="310124"/>
    <s v="ASEGURADO VOLUNTARIO"/>
    <s v="SECTOR PRIVADO"/>
    <s v="SI"/>
    <s v="NO"/>
    <x v="1"/>
    <n v="32"/>
    <s v="No"/>
    <s v="No"/>
    <n v="310124"/>
    <s v="ASEGURADO VOLUNTARIO"/>
    <n v="32"/>
  </r>
  <r>
    <n v="1826"/>
    <s v="HOMBRE"/>
    <n v="216200"/>
    <s v="ASALARIADO"/>
    <s v="SECTOR PRIVADO"/>
    <s v="SI"/>
    <s v="SI"/>
    <x v="1"/>
    <n v="29"/>
    <s v="No"/>
    <s v="No"/>
    <n v="216200"/>
    <s v="ASALARIADO"/>
    <n v="29"/>
  </r>
  <r>
    <n v="1827"/>
    <s v="MUJER"/>
    <n v="577181"/>
    <s v="ASALARIADO"/>
    <s v="SECTOR PUBLICO"/>
    <s v="SI"/>
    <s v="NO"/>
    <x v="1"/>
    <n v="55"/>
    <s v="No"/>
    <s v="No"/>
    <n v="577181"/>
    <s v="ASALARIADO"/>
    <n v="55"/>
  </r>
  <r>
    <n v="1828"/>
    <s v="MUJER"/>
    <n v="719873.23"/>
    <s v="ASALARIADO"/>
    <s v="SECTOR PRIVADO"/>
    <s v="SI"/>
    <s v="NO"/>
    <x v="0"/>
    <n v="26"/>
    <s v="No"/>
    <s v="No"/>
    <n v="719873.23"/>
    <s v="ASALARIADO"/>
    <n v="26"/>
  </r>
  <r>
    <n v="1829"/>
    <s v="MUJER"/>
    <n v="625201.97"/>
    <s v="ASALARIADO"/>
    <s v="SECTOR PRIVADO"/>
    <s v="SI"/>
    <s v="NO"/>
    <x v="0"/>
    <n v="24"/>
    <s v="No"/>
    <s v="No"/>
    <n v="625201.97"/>
    <s v="ASALARIADO"/>
    <n v="24"/>
  </r>
  <r>
    <n v="1830"/>
    <s v="HOMBRE"/>
    <n v="294101"/>
    <s v="ASALARIADO"/>
    <s v="SECTOR PRIVADO"/>
    <s v="SI"/>
    <s v="NO"/>
    <x v="0"/>
    <n v="25"/>
    <s v="No"/>
    <s v="No"/>
    <n v="294101"/>
    <s v="ASALARIADO"/>
    <n v="25"/>
  </r>
  <r>
    <n v="1831"/>
    <s v="MUJER"/>
    <n v="278272"/>
    <s v="ASEGURADO VOLUNTARIO"/>
    <s v="SECTOR PRIVADO"/>
    <s v="SI"/>
    <s v="NO"/>
    <x v="0"/>
    <n v="25"/>
    <s v="No"/>
    <s v="No"/>
    <n v="278272"/>
    <s v="ASEGURADO VOLUNTARIO"/>
    <n v="25"/>
  </r>
  <r>
    <n v="1832"/>
    <s v="MUJER"/>
    <n v="370275"/>
    <s v="ASALARIADO"/>
    <s v="SECTOR PRIVADO"/>
    <s v="SI"/>
    <s v="NO"/>
    <x v="0"/>
    <n v="36"/>
    <s v="No"/>
    <s v="No"/>
    <n v="370275"/>
    <s v="ASALARIADO"/>
    <n v="36"/>
  </r>
  <r>
    <n v="1833"/>
    <s v="HOMBRE"/>
    <n v="503329.68"/>
    <s v="ASALARIADO"/>
    <s v="SECTOR PRIVADO"/>
    <s v="SI"/>
    <s v="SI"/>
    <x v="0"/>
    <n v="26"/>
    <s v="No"/>
    <s v="No"/>
    <n v="503329.68"/>
    <s v="ASALARIADO"/>
    <n v="26"/>
  </r>
  <r>
    <n v="1834"/>
    <s v="HOMBRE"/>
    <n v="432986.25"/>
    <s v="ASALARIADO"/>
    <s v="SECTOR PRIVADO"/>
    <s v="SI"/>
    <s v="SI"/>
    <x v="0"/>
    <n v="45"/>
    <s v="No"/>
    <s v="No"/>
    <n v="432986.25"/>
    <s v="ASALARIADO"/>
    <n v="45"/>
  </r>
  <r>
    <n v="1835"/>
    <s v="HOMBRE"/>
    <n v="346480"/>
    <s v="ASALARIADO"/>
    <s v="SECTOR PRIVADO"/>
    <s v="SI"/>
    <s v="NO"/>
    <x v="0"/>
    <n v="25"/>
    <s v="No"/>
    <s v="No"/>
    <n v="346480"/>
    <s v="ASALARIADO"/>
    <n v="25"/>
  </r>
  <r>
    <n v="1836"/>
    <s v="HOMBRE"/>
    <n v="903246"/>
    <s v="ASALARIADO"/>
    <s v="SECTOR PUBLICO"/>
    <s v="SI"/>
    <s v="NO"/>
    <x v="0"/>
    <n v="34"/>
    <s v="No"/>
    <s v="No"/>
    <n v="903246"/>
    <s v="ASALARIADO"/>
    <n v="34"/>
  </r>
  <r>
    <n v="1837"/>
    <s v="HOMBRE"/>
    <n v="320283"/>
    <s v="TRABAJADOR INDEPENDIENTE"/>
    <s v="SECTOR PRIVADO"/>
    <s v="SI"/>
    <s v="NO"/>
    <x v="1"/>
    <n v="24"/>
    <s v="No"/>
    <s v="No"/>
    <n v="320283"/>
    <s v="TRABAJADOR INDEPENDIENTE"/>
    <n v="24"/>
  </r>
  <r>
    <n v="1838"/>
    <s v="MUJER"/>
    <n v="297045"/>
    <s v="ASEGURADO VOLUNTARIO"/>
    <s v="SECTOR PRIVADO"/>
    <s v="SI"/>
    <s v="NO"/>
    <x v="0"/>
    <n v="41"/>
    <s v="No"/>
    <s v="No"/>
    <n v="297045"/>
    <s v="ASEGURADO VOLUNTARIO"/>
    <n v="41"/>
  </r>
  <r>
    <n v="1839"/>
    <s v="MUJER"/>
    <n v="1019557"/>
    <s v="ASALARIADO"/>
    <s v="SECTOR PUBLICO"/>
    <s v="SI"/>
    <s v="NO"/>
    <x v="0"/>
    <n v="33"/>
    <s v="No"/>
    <s v="No"/>
    <n v="1019557"/>
    <s v="ASALARIADO"/>
    <n v="33"/>
  </r>
  <r>
    <n v="1840"/>
    <s v="HOMBRE"/>
    <n v="370440.66"/>
    <s v="ASALARIADO"/>
    <s v="SECTOR PRIVADO"/>
    <s v="SI"/>
    <s v="NO"/>
    <x v="0"/>
    <n v="42"/>
    <s v="No"/>
    <s v="No"/>
    <n v="370440.66"/>
    <s v="ASALARIADO"/>
    <n v="42"/>
  </r>
  <r>
    <n v="1841"/>
    <s v="MUJER"/>
    <n v="133838"/>
    <s v="ASALARIADO"/>
    <s v="SECTOR PRIVADO"/>
    <s v="SI"/>
    <s v="NO"/>
    <x v="0"/>
    <n v="53"/>
    <s v="No"/>
    <s v="No"/>
    <n v="133838"/>
    <s v="ASALARIADO"/>
    <n v="53"/>
  </r>
  <r>
    <n v="1842"/>
    <s v="HOMBRE"/>
    <n v="1578511.16"/>
    <s v="ASALARIADO"/>
    <s v="SECTOR PRIVADO"/>
    <s v="SI"/>
    <s v="NO"/>
    <x v="0"/>
    <n v="36"/>
    <s v="No"/>
    <s v="No"/>
    <n v="1578511.16"/>
    <s v="ASALARIADO"/>
    <n v="36"/>
  </r>
  <r>
    <n v="1843"/>
    <s v="HOMBRE"/>
    <n v="639148"/>
    <s v="TRABAJADOR INDEPENDIENTE"/>
    <s v="SECTOR PRIVADO"/>
    <s v="SI"/>
    <s v="NO"/>
    <x v="0"/>
    <n v="45"/>
    <s v="No"/>
    <s v="No"/>
    <n v="639148"/>
    <s v="TRABAJADOR INDEPENDIENTE"/>
    <n v="45"/>
  </r>
  <r>
    <n v="1844"/>
    <s v="HOMBRE"/>
    <n v="300018"/>
    <s v="TRABAJADOR INDEPENDIENTE"/>
    <s v="SECTOR PRIVADO"/>
    <s v="SI"/>
    <s v="NO"/>
    <x v="1"/>
    <n v="42"/>
    <s v="No"/>
    <s v="No"/>
    <n v="300018"/>
    <s v="TRABAJADOR INDEPENDIENTE"/>
    <n v="42"/>
  </r>
  <r>
    <n v="1845"/>
    <s v="MUJER"/>
    <n v="390000"/>
    <s v="ASALARIADO"/>
    <s v="SECTOR PRIVADO"/>
    <s v="SI"/>
    <s v="NO"/>
    <x v="0"/>
    <n v="32"/>
    <s v="No"/>
    <s v="No"/>
    <n v="390000"/>
    <s v="ASALARIADO"/>
    <n v="32"/>
  </r>
  <r>
    <n v="1846"/>
    <s v="HOMBRE"/>
    <n v="299784"/>
    <s v="ASEGURADO VOLUNTARIO"/>
    <s v="SECTOR PRIVADO"/>
    <s v="SI"/>
    <s v="NO"/>
    <x v="0"/>
    <n v="59"/>
    <s v="No"/>
    <s v="No"/>
    <n v="299784"/>
    <s v="ASEGURADO VOLUNTARIO"/>
    <n v="59"/>
  </r>
  <r>
    <n v="1847"/>
    <s v="HOMBRE"/>
    <n v="648421"/>
    <s v="ASALARIADO"/>
    <s v="SECTOR PRIVADO"/>
    <s v="SI"/>
    <s v="NO"/>
    <x v="0"/>
    <n v="53"/>
    <s v="No"/>
    <s v="No"/>
    <n v="648421"/>
    <s v="ASALARIADO"/>
    <n v="53"/>
  </r>
  <r>
    <n v="1848"/>
    <s v="MUJER"/>
    <n v="298018"/>
    <s v="TRABAJADOR INDEPENDIENTE"/>
    <s v="SECTOR PRIVADO"/>
    <s v="SI"/>
    <s v="NO"/>
    <x v="1"/>
    <n v="54"/>
    <s v="No"/>
    <s v="No"/>
    <n v="298018"/>
    <s v="TRABAJADOR INDEPENDIENTE"/>
    <n v="54"/>
  </r>
  <r>
    <n v="1849"/>
    <s v="MUJER"/>
    <n v="299046"/>
    <s v="TRABAJADOR INDEPENDIENTE"/>
    <s v="SECTOR PRIVADO"/>
    <s v="SI"/>
    <s v="SI"/>
    <x v="0"/>
    <n v="40"/>
    <s v="No"/>
    <s v="No"/>
    <n v="299046"/>
    <s v="TRABAJADOR INDEPENDIENTE"/>
    <n v="40"/>
  </r>
  <r>
    <n v="1850"/>
    <s v="HOMBRE"/>
    <n v="472038"/>
    <s v="ASALARIADO"/>
    <s v="SECTOR PRIVADO"/>
    <s v="SI"/>
    <s v="NO"/>
    <x v="0"/>
    <n v="28"/>
    <s v="No"/>
    <s v="No"/>
    <n v="472038"/>
    <s v="ASALARIADO"/>
    <n v="28"/>
  </r>
  <r>
    <n v="1851"/>
    <s v="HOMBRE"/>
    <n v="1509803.5"/>
    <s v="ASALARIADO"/>
    <s v="SECTOR PUBLICO"/>
    <s v="SI"/>
    <s v="NO"/>
    <x v="0"/>
    <n v="34"/>
    <s v="No"/>
    <s v="No"/>
    <n v="1509803.5"/>
    <s v="ASALARIADO"/>
    <n v="34"/>
  </r>
  <r>
    <n v="1852"/>
    <s v="MUJER"/>
    <n v="278030"/>
    <s v="ASEGURADO VOLUNTARIO"/>
    <s v="SECTOR PRIVADO"/>
    <s v="SI"/>
    <s v="NO"/>
    <x v="0"/>
    <n v="37"/>
    <s v="No"/>
    <s v="No"/>
    <n v="278030"/>
    <s v="ASEGURADO VOLUNTARIO"/>
    <n v="37"/>
  </r>
  <r>
    <n v="1853"/>
    <s v="MUJER"/>
    <n v="259800"/>
    <s v="ASALARIADO"/>
    <s v="SECTOR PRIVADO"/>
    <s v="SI"/>
    <s v="NO"/>
    <x v="0"/>
    <n v="38"/>
    <s v="No"/>
    <s v="No"/>
    <n v="259800"/>
    <s v="ASALARIADO"/>
    <n v="38"/>
  </r>
  <r>
    <n v="1854"/>
    <s v="HOMBRE"/>
    <n v="973600"/>
    <s v="ASALARIADO"/>
    <s v="SECTOR PRIVADO"/>
    <s v="SI"/>
    <s v="NO"/>
    <x v="0"/>
    <n v="25"/>
    <s v="No"/>
    <s v="No"/>
    <n v="973600"/>
    <s v="ASALARIADO"/>
    <n v="25"/>
  </r>
  <r>
    <n v="1855"/>
    <s v="HOMBRE"/>
    <n v="4853991.51"/>
    <s v="ASALARIADO"/>
    <s v="SECTOR PRIVADO"/>
    <s v="SI"/>
    <s v="NO"/>
    <x v="0"/>
    <n v="43"/>
    <s v="Atípico"/>
    <s v="No"/>
    <n v="4853991.51"/>
    <s v="ASALARIADO"/>
    <n v="43"/>
  </r>
  <r>
    <n v="1856"/>
    <s v="HOMBRE"/>
    <n v="849678"/>
    <s v="TRABAJADOR INDEPENDIENTE"/>
    <s v="SECTOR PRIVADO"/>
    <s v="SI"/>
    <s v="NO"/>
    <x v="1"/>
    <n v="51"/>
    <s v="No"/>
    <s v="No"/>
    <n v="849678"/>
    <s v="TRABAJADOR INDEPENDIENTE"/>
    <n v="51"/>
  </r>
  <r>
    <n v="1857"/>
    <s v="HOMBRE"/>
    <n v="200000"/>
    <s v="ASALARIADO"/>
    <s v="SECTOR PRIVADO"/>
    <s v="SI"/>
    <s v="NO"/>
    <x v="1"/>
    <n v="58"/>
    <s v="No"/>
    <s v="No"/>
    <n v="200000"/>
    <s v="ASALARIADO"/>
    <n v="58"/>
  </r>
  <r>
    <n v="1858"/>
    <s v="HOMBRE"/>
    <n v="1842399.71"/>
    <s v="ASALARIADO"/>
    <s v="SECTOR PUBLICO"/>
    <s v="SI"/>
    <s v="NO"/>
    <x v="0"/>
    <n v="51"/>
    <s v="No"/>
    <s v="No"/>
    <n v="1842399.71"/>
    <s v="ASALARIADO"/>
    <n v="51"/>
  </r>
  <r>
    <n v="1859"/>
    <s v="HOMBRE"/>
    <n v="30310"/>
    <s v="ASALARIADO"/>
    <s v="SECTOR PRIVADO"/>
    <s v="SI"/>
    <s v="NO"/>
    <x v="1"/>
    <n v="34"/>
    <s v="No"/>
    <s v="No"/>
    <n v="30310"/>
    <s v="ASALARIADO"/>
    <n v="34"/>
  </r>
  <r>
    <n v="1860"/>
    <s v="MUJER"/>
    <n v="359545"/>
    <s v="ASALARIADO"/>
    <s v="SECTOR PRIVADO"/>
    <s v="SI"/>
    <s v="NO"/>
    <x v="0"/>
    <n v="27"/>
    <s v="No"/>
    <s v="No"/>
    <n v="359545"/>
    <s v="ASALARIADO"/>
    <n v="27"/>
  </r>
  <r>
    <n v="1861"/>
    <s v="HOMBRE"/>
    <n v="555920.49"/>
    <s v="ASALARIADO"/>
    <s v="SECTOR PRIVADO"/>
    <s v="SI"/>
    <s v="SI"/>
    <x v="0"/>
    <n v="47"/>
    <s v="No"/>
    <s v="No"/>
    <n v="555920.49"/>
    <s v="ASALARIADO"/>
    <n v="47"/>
  </r>
  <r>
    <n v="1862"/>
    <s v="MUJER"/>
    <n v="297046"/>
    <s v="TRABAJADOR INDEPENDIENTE"/>
    <s v="SECTOR PRIVADO"/>
    <s v="SI"/>
    <s v="NO"/>
    <x v="1"/>
    <n v="25"/>
    <s v="No"/>
    <s v="No"/>
    <n v="297046"/>
    <s v="TRABAJADOR INDEPENDIENTE"/>
    <n v="25"/>
  </r>
  <r>
    <n v="1863"/>
    <s v="HOMBRE"/>
    <n v="317915.58"/>
    <s v="ASALARIADO"/>
    <s v="SECTOR PRIVADO"/>
    <s v="SI"/>
    <s v="NO"/>
    <x v="0"/>
    <n v="49"/>
    <s v="No"/>
    <s v="No"/>
    <n v="317915.58"/>
    <s v="ASALARIADO"/>
    <n v="49"/>
  </r>
  <r>
    <n v="1864"/>
    <s v="HOMBRE"/>
    <n v="297045"/>
    <s v="ASEGURADO VOLUNTARIO"/>
    <s v="SECTOR PRIVADO"/>
    <s v="SI"/>
    <s v="NO"/>
    <x v="1"/>
    <n v="49"/>
    <s v="No"/>
    <s v="No"/>
    <n v="297045"/>
    <s v="ASEGURADO VOLUNTARIO"/>
    <n v="49"/>
  </r>
  <r>
    <n v="1865"/>
    <s v="MUJER"/>
    <n v="1094119.6000000001"/>
    <s v="ASALARIADO"/>
    <s v="SECTOR PUBLICO"/>
    <s v="SI"/>
    <s v="NO"/>
    <x v="0"/>
    <n v="49"/>
    <s v="No"/>
    <s v="No"/>
    <n v="1094119.6000000001"/>
    <s v="ASALARIADO"/>
    <n v="49"/>
  </r>
  <r>
    <n v="1866"/>
    <s v="HOMBRE"/>
    <n v="276587"/>
    <s v="ASALARIADO"/>
    <s v="SECTOR PRIVADO"/>
    <s v="SI"/>
    <s v="NO"/>
    <x v="0"/>
    <n v="34"/>
    <s v="No"/>
    <s v="No"/>
    <n v="276587"/>
    <s v="ASALARIADO"/>
    <n v="34"/>
  </r>
  <r>
    <n v="1867"/>
    <s v="HOMBRE"/>
    <n v="918351.77"/>
    <s v="ASALARIADO"/>
    <s v="SECTOR PRIVADO"/>
    <s v="SI"/>
    <s v="NO"/>
    <x v="0"/>
    <n v="33"/>
    <s v="No"/>
    <s v="No"/>
    <n v="918351.77"/>
    <s v="ASALARIADO"/>
    <n v="33"/>
  </r>
  <r>
    <n v="1868"/>
    <s v="HOMBRE"/>
    <n v="639148"/>
    <s v="TRABAJADOR INDEPENDIENTE"/>
    <s v="SECTOR PRIVADO"/>
    <s v="SI"/>
    <s v="NO"/>
    <x v="1"/>
    <n v="57"/>
    <s v="No"/>
    <s v="No"/>
    <n v="639148"/>
    <s v="TRABAJADOR INDEPENDIENTE"/>
    <n v="57"/>
  </r>
  <r>
    <n v="1869"/>
    <s v="HOMBRE"/>
    <n v="414225.5"/>
    <s v="ASALARIADO"/>
    <s v="SECTOR PRIVADO"/>
    <s v="SI"/>
    <s v="NO"/>
    <x v="0"/>
    <n v="63"/>
    <s v="No"/>
    <s v="No"/>
    <n v="414225.5"/>
    <s v="ASALARIADO"/>
    <n v="63"/>
  </r>
  <r>
    <n v="1870"/>
    <s v="HOMBRE"/>
    <n v="85219.45"/>
    <s v="ASALARIADO"/>
    <s v="SECTOR PRIVADO"/>
    <s v="SI"/>
    <s v="NO"/>
    <x v="0"/>
    <n v="47"/>
    <s v="No"/>
    <s v="No"/>
    <n v="85219.45"/>
    <s v="ASALARIADO"/>
    <n v="47"/>
  </r>
  <r>
    <n v="1871"/>
    <s v="HOMBRE"/>
    <n v="399647"/>
    <s v="TRABAJADOR INDEPENDIENTE"/>
    <s v="SECTOR PRIVADO"/>
    <s v="SI"/>
    <s v="NO"/>
    <x v="0"/>
    <n v="58"/>
    <s v="No"/>
    <s v="No"/>
    <n v="399647"/>
    <s v="TRABAJADOR INDEPENDIENTE"/>
    <n v="58"/>
  </r>
  <r>
    <n v="1872"/>
    <s v="MUJER"/>
    <n v="574387.6"/>
    <s v="ASALARIADO"/>
    <s v="SECTOR PUBLICO"/>
    <s v="SI"/>
    <s v="NO"/>
    <x v="0"/>
    <n v="54"/>
    <s v="No"/>
    <s v="No"/>
    <n v="574387.6"/>
    <s v="ASALARIADO"/>
    <n v="54"/>
  </r>
  <r>
    <n v="1873"/>
    <s v="MUJER"/>
    <n v="550988.74"/>
    <s v="ASALARIADO"/>
    <s v="SECTOR PUBLICO"/>
    <s v="SI"/>
    <s v="NO"/>
    <x v="0"/>
    <n v="47"/>
    <s v="No"/>
    <s v="No"/>
    <n v="550988.74"/>
    <s v="ASALARIADO"/>
    <n v="47"/>
  </r>
  <r>
    <n v="1874"/>
    <s v="HOMBRE"/>
    <n v="738540"/>
    <s v="ASALARIADO"/>
    <s v="SECTOR PRIVADO"/>
    <s v="SI"/>
    <s v="NO"/>
    <x v="0"/>
    <n v="36"/>
    <s v="No"/>
    <s v="No"/>
    <n v="738540"/>
    <s v="ASALARIADO"/>
    <n v="36"/>
  </r>
  <r>
    <n v="1875"/>
    <s v="MUJER"/>
    <n v="955500"/>
    <s v="ASALARIADO"/>
    <s v="SECTOR PRIVADO"/>
    <s v="SI"/>
    <s v="NO"/>
    <x v="0"/>
    <n v="45"/>
    <s v="No"/>
    <s v="No"/>
    <n v="955500"/>
    <s v="ASALARIADO"/>
    <n v="45"/>
  </r>
  <r>
    <n v="1876"/>
    <s v="HOMBRE"/>
    <n v="522287.6"/>
    <s v="ASALARIADO"/>
    <s v="SECTOR PRIVADO"/>
    <s v="SI"/>
    <s v="NO"/>
    <x v="0"/>
    <n v="36"/>
    <s v="No"/>
    <s v="No"/>
    <n v="522287.6"/>
    <s v="ASALARIADO"/>
    <n v="36"/>
  </r>
  <r>
    <n v="1877"/>
    <s v="MUJER"/>
    <n v="342968.37"/>
    <s v="ASALARIADO"/>
    <s v="SECTOR PRIVADO"/>
    <s v="SI"/>
    <s v="NO"/>
    <x v="0"/>
    <n v="43"/>
    <s v="No"/>
    <s v="No"/>
    <n v="342968.37"/>
    <s v="ASALARIADO"/>
    <n v="43"/>
  </r>
  <r>
    <n v="1878"/>
    <s v="MUJER"/>
    <n v="619612"/>
    <s v="TRABAJADOR INDEPENDIENTE"/>
    <s v="SECTOR PRIVADO"/>
    <s v="SI"/>
    <s v="NO"/>
    <x v="0"/>
    <n v="40"/>
    <s v="No"/>
    <s v="No"/>
    <n v="619612"/>
    <s v="TRABAJADOR INDEPENDIENTE"/>
    <n v="40"/>
  </r>
  <r>
    <n v="1879"/>
    <s v="HOMBRE"/>
    <n v="952753.45"/>
    <s v="PENSIONADOS EN SU PROPIO SISTEMA"/>
    <s v="SECTOR PUBLICO"/>
    <s v="SI"/>
    <s v="NO"/>
    <x v="0"/>
    <n v="86"/>
    <s v="No"/>
    <s v="No"/>
    <n v="952753.45"/>
    <s v="PENSIONADOS EN SU PROPIO SISTEMA"/>
    <n v="86"/>
  </r>
  <r>
    <n v="1880"/>
    <s v="MUJER"/>
    <n v="422091"/>
    <s v="TRABAJADOR INDEPENDIENTE"/>
    <s v="SECTOR PRIVADO"/>
    <s v="SI"/>
    <s v="NO"/>
    <x v="0"/>
    <n v="36"/>
    <s v="No"/>
    <s v="No"/>
    <n v="422091"/>
    <s v="TRABAJADOR INDEPENDIENTE"/>
    <n v="36"/>
  </r>
  <r>
    <n v="1881"/>
    <s v="HOMBRE"/>
    <n v="150000"/>
    <s v="ASALARIADO"/>
    <s v="SECTOR PRIVADO"/>
    <s v="SI"/>
    <s v="NO"/>
    <x v="0"/>
    <n v="73"/>
    <s v="No"/>
    <s v="No"/>
    <n v="150000"/>
    <s v="ASALARIADO"/>
    <n v="73"/>
  </r>
  <r>
    <n v="1882"/>
    <s v="HOMBRE"/>
    <n v="10500"/>
    <s v="ASALARIADO"/>
    <s v="SECTOR PRIVADO"/>
    <s v="SI"/>
    <s v="SI"/>
    <x v="0"/>
    <n v="29"/>
    <s v="No"/>
    <s v="No"/>
    <n v="10500"/>
    <s v="ASALARIADO"/>
    <n v="29"/>
  </r>
  <r>
    <n v="1883"/>
    <s v="HOMBRE"/>
    <n v="278030.99"/>
    <s v="CONVENIOS ESPECIALES DE TRABAJADORES INDEPENDIENTES"/>
    <s v="SECTOR PRIVADO"/>
    <s v="SI"/>
    <s v="NO"/>
    <x v="0"/>
    <n v="37"/>
    <s v="No"/>
    <s v="No"/>
    <n v="278030.99"/>
    <s v="CONVENIOS ESPECIALES DE TRABAJADORES INDEPENDIENTES"/>
    <n v="37"/>
  </r>
  <r>
    <n v="1884"/>
    <s v="MUJER"/>
    <n v="756240"/>
    <s v="ASALARIADO"/>
    <s v="SECTOR PUBLICO"/>
    <s v="SI"/>
    <s v="NO"/>
    <x v="1"/>
    <n v="64"/>
    <s v="No"/>
    <s v="No"/>
    <n v="756240"/>
    <s v="ASALARIADO"/>
    <n v="64"/>
  </r>
  <r>
    <n v="1885"/>
    <s v="HOMBRE"/>
    <n v="600000"/>
    <s v="ASALARIADO"/>
    <s v="SECTOR PRIVADO"/>
    <s v="SI"/>
    <s v="NO"/>
    <x v="1"/>
    <n v="53"/>
    <s v="No"/>
    <s v="No"/>
    <n v="600000"/>
    <s v="ASALARIADO"/>
    <n v="53"/>
  </r>
  <r>
    <n v="1886"/>
    <s v="HOMBRE"/>
    <n v="359544.27"/>
    <s v="CONVENIOS ESPECIALES DE ASEGURADOS VOLUNTARIOS"/>
    <s v="SECTOR PRIVADO"/>
    <s v="SI"/>
    <s v="SI"/>
    <x v="0"/>
    <n v="26"/>
    <s v="No"/>
    <s v="No"/>
    <n v="359544.27"/>
    <s v="CONVENIOS ESPECIALES DE ASEGURADOS VOLUNTARIOS"/>
    <n v="26"/>
  </r>
  <r>
    <n v="1887"/>
    <s v="HOMBRE"/>
    <n v="529650"/>
    <s v="ASALARIADO"/>
    <s v="SECTOR PRIVADO"/>
    <s v="SI"/>
    <s v="NO"/>
    <x v="0"/>
    <n v="55"/>
    <s v="No"/>
    <s v="No"/>
    <n v="529650"/>
    <s v="ASALARIADO"/>
    <n v="55"/>
  </r>
  <r>
    <n v="1888"/>
    <s v="HOMBRE"/>
    <n v="406966.63"/>
    <s v="ASALARIADO"/>
    <s v="SECTOR PRIVADO"/>
    <s v="SI"/>
    <s v="NO"/>
    <x v="0"/>
    <n v="37"/>
    <s v="No"/>
    <s v="No"/>
    <n v="406966.63"/>
    <s v="ASALARIADO"/>
    <n v="37"/>
  </r>
  <r>
    <n v="1889"/>
    <s v="HOMBRE"/>
    <n v="185000"/>
    <s v="ASALARIADO"/>
    <s v="SECTOR PRIVADO"/>
    <s v="SI"/>
    <s v="NO"/>
    <x v="0"/>
    <n v="36"/>
    <s v="No"/>
    <s v="No"/>
    <n v="185000"/>
    <s v="ASALARIADO"/>
    <n v="36"/>
  </r>
  <r>
    <n v="1890"/>
    <s v="MUJER"/>
    <n v="299152.38"/>
    <s v="ASALARIADO"/>
    <s v="SECTOR PUBLICO"/>
    <s v="SI"/>
    <s v="NO"/>
    <x v="0"/>
    <n v="36"/>
    <s v="No"/>
    <s v="No"/>
    <n v="299152.38"/>
    <s v="ASALARIADO"/>
    <n v="36"/>
  </r>
  <r>
    <n v="1891"/>
    <s v="HOMBRE"/>
    <n v="170502"/>
    <s v="ASALARIADO"/>
    <s v="SECTOR PRIVADO"/>
    <s v="SI"/>
    <s v="NO"/>
    <x v="0"/>
    <n v="64"/>
    <s v="No"/>
    <s v="No"/>
    <n v="170502"/>
    <s v="ASALARIADO"/>
    <n v="64"/>
  </r>
  <r>
    <n v="1892"/>
    <s v="MUJER"/>
    <n v="758880"/>
    <s v="ASALARIADO"/>
    <s v="SECTOR PRIVADO"/>
    <s v="SI"/>
    <s v="NO"/>
    <x v="0"/>
    <n v="27"/>
    <s v="No"/>
    <s v="No"/>
    <n v="758880"/>
    <s v="ASALARIADO"/>
    <n v="27"/>
  </r>
  <r>
    <n v="1893"/>
    <s v="MUJER"/>
    <n v="345600"/>
    <s v="ASALARIADO"/>
    <s v="SECTOR PRIVADO"/>
    <s v="SI"/>
    <s v="NO"/>
    <x v="0"/>
    <n v="23"/>
    <s v="No"/>
    <s v="No"/>
    <n v="345600"/>
    <s v="ASALARIADO"/>
    <n v="23"/>
  </r>
  <r>
    <n v="1894"/>
    <s v="HOMBRE"/>
    <n v="309333.33"/>
    <s v="ASALARIADO"/>
    <s v="SECTOR PRIVADO"/>
    <s v="SI"/>
    <s v="NO"/>
    <x v="1"/>
    <n v="61"/>
    <s v="No"/>
    <s v="No"/>
    <n v="309333.33"/>
    <s v="ASALARIADO"/>
    <n v="61"/>
  </r>
  <r>
    <n v="1895"/>
    <s v="MUJER"/>
    <n v="1188000"/>
    <s v="ASALARIADO"/>
    <s v="SECTOR PRIVADO"/>
    <s v="SI"/>
    <s v="NO"/>
    <x v="0"/>
    <n v="27"/>
    <s v="No"/>
    <s v="No"/>
    <n v="1188000"/>
    <s v="ASALARIADO"/>
    <n v="27"/>
  </r>
  <r>
    <n v="1896"/>
    <s v="MUJER"/>
    <n v="4442960.54"/>
    <s v="ASALARIADO"/>
    <s v="SECTOR PRIVADO"/>
    <s v="SI"/>
    <s v="NO"/>
    <x v="0"/>
    <n v="34"/>
    <s v="Atípico"/>
    <s v="No"/>
    <n v="4442960.54"/>
    <s v="ASALARIADO"/>
    <n v="34"/>
  </r>
  <r>
    <n v="1897"/>
    <s v="HOMBRE"/>
    <n v="451891"/>
    <s v="TRABAJADOR INDEPENDIENTE"/>
    <s v="SECTOR PRIVADO"/>
    <s v="SI"/>
    <s v="NO"/>
    <x v="1"/>
    <n v="46"/>
    <s v="No"/>
    <s v="No"/>
    <n v="451891"/>
    <s v="TRABAJADOR INDEPENDIENTE"/>
    <n v="46"/>
  </r>
  <r>
    <n v="1898"/>
    <s v="MUJER"/>
    <n v="1103237"/>
    <s v="ASALARIADO"/>
    <s v="SECTOR PUBLICO"/>
    <s v="SI"/>
    <s v="NO"/>
    <x v="1"/>
    <n v="30"/>
    <s v="No"/>
    <s v="No"/>
    <n v="1103237"/>
    <s v="ASALARIADO"/>
    <n v="30"/>
  </r>
  <r>
    <n v="1899"/>
    <s v="HOMBRE"/>
    <n v="387468"/>
    <s v="ASALARIADO"/>
    <s v="SECTOR PUBLICO"/>
    <s v="SI"/>
    <s v="NO"/>
    <x v="0"/>
    <n v="32"/>
    <s v="No"/>
    <s v="No"/>
    <n v="387468"/>
    <s v="ASALARIADO"/>
    <n v="32"/>
  </r>
  <r>
    <n v="1900"/>
    <s v="MUJER"/>
    <n v="594092"/>
    <s v="TRABAJADOR INDEPENDIENTE"/>
    <s v="SECTOR PRIVADO"/>
    <s v="SI"/>
    <s v="NO"/>
    <x v="0"/>
    <n v="57"/>
    <s v="No"/>
    <s v="No"/>
    <n v="594092"/>
    <s v="TRABAJADOR INDEPENDIENTE"/>
    <n v="57"/>
  </r>
  <r>
    <n v="1901"/>
    <s v="MUJER"/>
    <n v="299647"/>
    <s v="ASEGURADO VOLUNTARIO"/>
    <s v="SECTOR PRIVADO"/>
    <s v="SI"/>
    <s v="NO"/>
    <x v="0"/>
    <n v="78"/>
    <s v="No"/>
    <s v="No"/>
    <n v="299647"/>
    <s v="ASEGURADO VOLUNTARIO"/>
    <n v="78"/>
  </r>
  <r>
    <n v="1902"/>
    <s v="HOMBRE"/>
    <n v="340566"/>
    <s v="TRABAJADOR INDEPENDIENTE"/>
    <s v="SECTOR PRIVADO"/>
    <s v="SI"/>
    <s v="SI"/>
    <x v="0"/>
    <n v="32"/>
    <s v="No"/>
    <s v="No"/>
    <n v="340566"/>
    <s v="TRABAJADOR INDEPENDIENTE"/>
    <n v="32"/>
  </r>
  <r>
    <n v="1903"/>
    <s v="HOMBRE"/>
    <n v="539000"/>
    <s v="ASALARIADO"/>
    <s v="SECTOR PRIVADO"/>
    <s v="SI"/>
    <s v="SI"/>
    <x v="0"/>
    <n v="36"/>
    <s v="No"/>
    <s v="No"/>
    <n v="539000"/>
    <s v="ASALARIADO"/>
    <n v="36"/>
  </r>
  <r>
    <n v="1904"/>
    <s v="MUJER"/>
    <n v="298155"/>
    <s v="ASEGURADO VOLUNTARIO"/>
    <s v="SECTOR PRIVADO"/>
    <s v="SI"/>
    <s v="NO"/>
    <x v="1"/>
    <n v="54"/>
    <s v="No"/>
    <s v="No"/>
    <n v="298155"/>
    <s v="ASEGURADO VOLUNTARIO"/>
    <n v="54"/>
  </r>
  <r>
    <n v="1905"/>
    <s v="HOMBRE"/>
    <n v="278030"/>
    <s v="CONVENIOS ESPECIALES DE TRABAJADORES INDEPENDIENTES"/>
    <s v="SECTOR PRIVADO"/>
    <s v="SI"/>
    <s v="SI"/>
    <x v="0"/>
    <n v="54"/>
    <s v="No"/>
    <s v="No"/>
    <n v="278030"/>
    <s v="CONVENIOS ESPECIALES DE TRABAJADORES INDEPENDIENTES"/>
    <n v="54"/>
  </r>
  <r>
    <n v="1906"/>
    <s v="MUJER"/>
    <n v="653122.46"/>
    <s v="ASALARIADO"/>
    <s v="SECTOR PRIVADO"/>
    <s v="SI"/>
    <s v="NO"/>
    <x v="0"/>
    <n v="29"/>
    <s v="No"/>
    <s v="No"/>
    <n v="653122.46"/>
    <s v="ASALARIADO"/>
    <n v="29"/>
  </r>
  <r>
    <n v="1907"/>
    <s v="MUJER"/>
    <n v="899559"/>
    <s v="ASALARIADO"/>
    <s v="SECTOR PUBLICO"/>
    <s v="SI"/>
    <s v="NO"/>
    <x v="0"/>
    <n v="51"/>
    <s v="No"/>
    <s v="No"/>
    <n v="899559"/>
    <s v="ASALARIADO"/>
    <n v="51"/>
  </r>
  <r>
    <n v="1908"/>
    <s v="HOMBRE"/>
    <n v="374003.1"/>
    <s v="ASALARIADO"/>
    <s v="SECTOR PRIVADO"/>
    <s v="SI"/>
    <s v="NO"/>
    <x v="0"/>
    <n v="38"/>
    <s v="No"/>
    <s v="No"/>
    <n v="374003.1"/>
    <s v="ASALARIADO"/>
    <n v="38"/>
  </r>
  <r>
    <n v="1909"/>
    <s v="HOMBRE"/>
    <n v="297046"/>
    <s v="ASEGURADO VOLUNTARIO"/>
    <s v="SECTOR PRIVADO"/>
    <s v="SI"/>
    <s v="NO"/>
    <x v="0"/>
    <n v="67"/>
    <s v="No"/>
    <s v="No"/>
    <n v="297046"/>
    <s v="ASEGURADO VOLUNTARIO"/>
    <n v="67"/>
  </r>
  <r>
    <n v="1910"/>
    <s v="MUJER"/>
    <n v="1150000"/>
    <s v="ASALARIADO"/>
    <s v="SECTOR PRIVADO"/>
    <s v="SI"/>
    <s v="NO"/>
    <x v="0"/>
    <n v="32"/>
    <s v="No"/>
    <s v="No"/>
    <n v="1150000"/>
    <s v="ASALARIADO"/>
    <n v="32"/>
  </r>
  <r>
    <n v="1911"/>
    <s v="HOMBRE"/>
    <n v="51833.33"/>
    <s v="ASALARIADO"/>
    <s v="SECTOR PRIVADO"/>
    <s v="SI"/>
    <s v="NO"/>
    <x v="0"/>
    <n v="37"/>
    <s v="No"/>
    <s v="No"/>
    <n v="51833.33"/>
    <s v="ASALARIADO"/>
    <n v="37"/>
  </r>
  <r>
    <n v="1912"/>
    <s v="HOMBRE"/>
    <n v="225024.95"/>
    <s v="ASALARIADO"/>
    <s v="SECTOR PRIVADO"/>
    <s v="SI"/>
    <s v="NO"/>
    <x v="0"/>
    <n v="19"/>
    <s v="No"/>
    <s v="No"/>
    <n v="225024.95"/>
    <s v="ASALARIADO"/>
    <n v="19"/>
  </r>
  <r>
    <n v="1913"/>
    <s v="HOMBRE"/>
    <n v="704330"/>
    <s v="ASALARIADO"/>
    <s v="SECTOR PUBLICO"/>
    <s v="SI"/>
    <s v="NO"/>
    <x v="0"/>
    <n v="32"/>
    <s v="No"/>
    <s v="No"/>
    <n v="704330"/>
    <s v="ASALARIADO"/>
    <n v="32"/>
  </r>
  <r>
    <n v="1914"/>
    <s v="MUJER"/>
    <n v="277520"/>
    <s v="ASALARIADO"/>
    <s v="SECTOR PRIVADO"/>
    <s v="SI"/>
    <s v="SI"/>
    <x v="0"/>
    <n v="46"/>
    <s v="No"/>
    <s v="No"/>
    <n v="277520"/>
    <s v="ASALARIADO"/>
    <n v="46"/>
  </r>
  <r>
    <n v="1915"/>
    <s v="MUJER"/>
    <n v="1610392"/>
    <s v="ASALARIADO"/>
    <s v="SECTOR PUBLICO"/>
    <s v="SI"/>
    <s v="NO"/>
    <x v="0"/>
    <n v="46"/>
    <s v="No"/>
    <s v="No"/>
    <n v="1610392"/>
    <s v="ASALARIADO"/>
    <n v="46"/>
  </r>
  <r>
    <n v="1916"/>
    <s v="MUJER"/>
    <n v="280000"/>
    <s v="ASALARIADO"/>
    <s v="SECTOR PRIVADO"/>
    <s v="SI"/>
    <s v="NO"/>
    <x v="0"/>
    <n v="38"/>
    <s v="No"/>
    <s v="No"/>
    <n v="280000"/>
    <s v="ASALARIADO"/>
    <n v="38"/>
  </r>
  <r>
    <n v="1917"/>
    <s v="HOMBRE"/>
    <n v="322500"/>
    <s v="ASALARIADO"/>
    <s v="SECTOR PRIVADO"/>
    <s v="SI"/>
    <s v="NO"/>
    <x v="1"/>
    <n v="46"/>
    <s v="No"/>
    <s v="No"/>
    <n v="322500"/>
    <s v="ASALARIADO"/>
    <n v="46"/>
  </r>
  <r>
    <n v="1918"/>
    <s v="HOMBRE"/>
    <n v="3599311.8"/>
    <s v="ASALARIADO"/>
    <s v="SECTOR PUBLICO"/>
    <s v="SI"/>
    <s v="NO"/>
    <x v="0"/>
    <n v="60"/>
    <s v="Atípico"/>
    <s v="No"/>
    <n v="3599311.8"/>
    <s v="ASALARIADO"/>
    <n v="60"/>
  </r>
  <r>
    <n v="1919"/>
    <s v="MUJER"/>
    <n v="512557.9"/>
    <s v="ASALARIADO"/>
    <s v="SECTOR PRIVADO"/>
    <s v="SI"/>
    <s v="NO"/>
    <x v="0"/>
    <n v="35"/>
    <s v="No"/>
    <s v="No"/>
    <n v="512557.9"/>
    <s v="ASALARIADO"/>
    <n v="35"/>
  </r>
  <r>
    <n v="1920"/>
    <s v="MUJER"/>
    <n v="500000"/>
    <s v="ASALARIADO"/>
    <s v="SECTOR PRIVADO"/>
    <s v="SI"/>
    <s v="NO"/>
    <x v="0"/>
    <n v="57"/>
    <s v="No"/>
    <s v="No"/>
    <n v="500000"/>
    <s v="ASALARIADO"/>
    <n v="57"/>
  </r>
  <r>
    <n v="1921"/>
    <s v="HOMBRE"/>
    <n v="1744445"/>
    <s v="ASALARIADO"/>
    <s v="SECTOR PUBLICO"/>
    <s v="SI"/>
    <s v="NO"/>
    <x v="0"/>
    <n v="40"/>
    <s v="No"/>
    <s v="No"/>
    <n v="1744445"/>
    <s v="ASALARIADO"/>
    <n v="40"/>
  </r>
  <r>
    <n v="1922"/>
    <s v="MUJER"/>
    <n v="357576.42"/>
    <s v="ASALARIADO"/>
    <s v="SECTOR PRIVADO"/>
    <s v="SI"/>
    <s v="NO"/>
    <x v="0"/>
    <n v="35"/>
    <s v="No"/>
    <s v="No"/>
    <n v="357576.42"/>
    <s v="ASALARIADO"/>
    <n v="35"/>
  </r>
  <r>
    <n v="1923"/>
    <s v="HOMBRE"/>
    <n v="2724750"/>
    <s v="ASALARIADO"/>
    <s v="SECTOR PRIVADO"/>
    <s v="SI"/>
    <s v="NO"/>
    <x v="0"/>
    <n v="25"/>
    <s v="Atípico"/>
    <s v="No"/>
    <n v="2724750"/>
    <s v="ASALARIADO"/>
    <n v="25"/>
  </r>
  <r>
    <n v="1924"/>
    <s v="HOMBRE"/>
    <n v="655672"/>
    <s v="ASEGURADO VOLUNTARIO"/>
    <s v="SECTOR PRIVADO"/>
    <s v="SI"/>
    <s v="NO"/>
    <x v="0"/>
    <n v="58"/>
    <s v="No"/>
    <s v="No"/>
    <n v="655672"/>
    <s v="ASEGURADO VOLUNTARIO"/>
    <n v="58"/>
  </r>
  <r>
    <n v="1925"/>
    <s v="HOMBRE"/>
    <n v="1257384"/>
    <s v="PENSIONADOS EN SU PROPIO SISTEMA"/>
    <s v="SECTOR PUBLICO"/>
    <s v="SI"/>
    <s v="NO"/>
    <x v="0"/>
    <n v="68"/>
    <s v="No"/>
    <s v="No"/>
    <n v="1257384"/>
    <s v="PENSIONADOS EN SU PROPIO SISTEMA"/>
    <n v="68"/>
  </r>
  <r>
    <n v="1926"/>
    <s v="HOMBRE"/>
    <n v="385460.82"/>
    <s v="ASALARIADO"/>
    <s v="SECTOR PRIVADO"/>
    <s v="SI"/>
    <s v="NO"/>
    <x v="0"/>
    <n v="20"/>
    <s v="No"/>
    <s v="No"/>
    <n v="385460.82"/>
    <s v="ASALARIADO"/>
    <n v="20"/>
  </r>
  <r>
    <n v="1927"/>
    <s v="HOMBRE"/>
    <n v="454461.58"/>
    <s v="ASALARIADO"/>
    <s v="SECTOR PRIVADO"/>
    <s v="SI"/>
    <s v="NO"/>
    <x v="1"/>
    <n v="29"/>
    <s v="No"/>
    <s v="No"/>
    <n v="454461.58"/>
    <s v="ASALARIADO"/>
    <n v="29"/>
  </r>
  <r>
    <n v="1928"/>
    <s v="MUJER"/>
    <n v="277402"/>
    <s v="ASALARIADO"/>
    <s v="SECTOR PRIVADO"/>
    <s v="SI"/>
    <s v="NO"/>
    <x v="0"/>
    <n v="41"/>
    <s v="No"/>
    <s v="No"/>
    <n v="277402"/>
    <s v="ASALARIADO"/>
    <n v="41"/>
  </r>
  <r>
    <n v="1929"/>
    <s v="HOMBRE"/>
    <n v="297046"/>
    <s v="TRABAJADOR INDEPENDIENTE"/>
    <s v="SECTOR PRIVADO"/>
    <s v="SI"/>
    <s v="NO"/>
    <x v="1"/>
    <n v="27"/>
    <s v="No"/>
    <s v="No"/>
    <n v="297046"/>
    <s v="TRABAJADOR INDEPENDIENTE"/>
    <n v="27"/>
  </r>
  <r>
    <n v="1930"/>
    <s v="HOMBRE"/>
    <n v="1541263.51"/>
    <s v="ASALARIADO"/>
    <s v="SECTOR PRIVADO"/>
    <s v="SI"/>
    <s v="NO"/>
    <x v="0"/>
    <n v="46"/>
    <s v="No"/>
    <s v="No"/>
    <n v="1541263.51"/>
    <s v="ASALARIADO"/>
    <n v="46"/>
  </r>
  <r>
    <n v="1931"/>
    <s v="MUJER"/>
    <n v="1017485"/>
    <s v="TRABAJADOR INDEPENDIENTE"/>
    <s v="SECTOR PRIVADO"/>
    <s v="SI"/>
    <s v="NO"/>
    <x v="0"/>
    <n v="53"/>
    <s v="No"/>
    <s v="No"/>
    <n v="1017485"/>
    <s v="TRABAJADOR INDEPENDIENTE"/>
    <n v="53"/>
  </r>
  <r>
    <n v="1932"/>
    <s v="HOMBRE"/>
    <n v="1854952.25"/>
    <s v="ASALARIADO"/>
    <s v="SECTOR PRIVADO"/>
    <s v="SI"/>
    <s v="NO"/>
    <x v="0"/>
    <n v="33"/>
    <s v="No"/>
    <s v="No"/>
    <n v="1854952.25"/>
    <s v="ASALARIADO"/>
    <n v="33"/>
  </r>
  <r>
    <n v="1933"/>
    <s v="HOMBRE"/>
    <n v="315617"/>
    <s v="ASEGURADO VOLUNTARIO"/>
    <s v="SECTOR PRIVADO"/>
    <s v="SI"/>
    <s v="NO"/>
    <x v="0"/>
    <n v="56"/>
    <s v="No"/>
    <s v="No"/>
    <n v="315617"/>
    <s v="ASEGURADO VOLUNTARIO"/>
    <n v="56"/>
  </r>
  <r>
    <n v="1934"/>
    <s v="MUJER"/>
    <n v="310124"/>
    <s v="TRABAJADOR INDEPENDIENTE"/>
    <s v="SECTOR PRIVADO"/>
    <s v="SI"/>
    <s v="NO"/>
    <x v="1"/>
    <n v="59"/>
    <s v="No"/>
    <s v="No"/>
    <n v="310124"/>
    <s v="TRABAJADOR INDEPENDIENTE"/>
    <n v="59"/>
  </r>
  <r>
    <n v="1935"/>
    <s v="HOMBRE"/>
    <n v="240000"/>
    <s v="ASALARIADO"/>
    <s v="SECTOR PRIVADO"/>
    <s v="SI"/>
    <s v="NO"/>
    <x v="0"/>
    <n v="39"/>
    <s v="No"/>
    <s v="No"/>
    <n v="240000"/>
    <s v="ASALARIADO"/>
    <n v="39"/>
  </r>
  <r>
    <n v="1936"/>
    <s v="MUJER"/>
    <n v="446061.6"/>
    <s v="ASALARIADO"/>
    <s v="SECTOR PRIVADO"/>
    <s v="SI"/>
    <s v="NO"/>
    <x v="1"/>
    <n v="59"/>
    <s v="No"/>
    <s v="No"/>
    <n v="446061.6"/>
    <s v="ASALARIADO"/>
    <n v="59"/>
  </r>
  <r>
    <n v="1937"/>
    <s v="HOMBRE"/>
    <n v="566297"/>
    <s v="TRABAJADOR INDEPENDIENTE"/>
    <s v="SECTOR PRIVADO"/>
    <s v="SI"/>
    <s v="NO"/>
    <x v="0"/>
    <n v="49"/>
    <s v="No"/>
    <s v="No"/>
    <n v="566297"/>
    <s v="TRABAJADOR INDEPENDIENTE"/>
    <n v="49"/>
  </r>
  <r>
    <n v="1938"/>
    <s v="MUJER"/>
    <n v="50000"/>
    <s v="ASALARIADO"/>
    <s v="SECTOR PRIVADO"/>
    <s v="SI"/>
    <s v="NO"/>
    <x v="1"/>
    <n v="21"/>
    <s v="No"/>
    <s v="No"/>
    <n v="50000"/>
    <s v="ASALARIADO"/>
    <n v="21"/>
  </r>
  <r>
    <n v="1939"/>
    <s v="MUJER"/>
    <n v="394998"/>
    <s v="ASALARIADO"/>
    <s v="SECTOR PRIVADO"/>
    <s v="SI"/>
    <s v="NO"/>
    <x v="0"/>
    <n v="29"/>
    <s v="No"/>
    <s v="No"/>
    <n v="394998"/>
    <s v="ASALARIADO"/>
    <n v="29"/>
  </r>
  <r>
    <n v="1940"/>
    <s v="MUJER"/>
    <n v="320000"/>
    <s v="ASALARIADO"/>
    <s v="SECTOR PRIVADO"/>
    <s v="SI"/>
    <s v="NO"/>
    <x v="0"/>
    <n v="27"/>
    <s v="No"/>
    <s v="No"/>
    <n v="320000"/>
    <s v="ASALARIADO"/>
    <n v="27"/>
  </r>
  <r>
    <n v="1941"/>
    <s v="HOMBRE"/>
    <n v="953728.87"/>
    <s v="ASALARIADO"/>
    <s v="SECTOR PRIVADO"/>
    <s v="SI"/>
    <s v="NO"/>
    <x v="0"/>
    <n v="60"/>
    <s v="No"/>
    <s v="No"/>
    <n v="953728.87"/>
    <s v="ASALARIADO"/>
    <n v="60"/>
  </r>
  <r>
    <n v="1942"/>
    <s v="HOMBRE"/>
    <n v="507443.6"/>
    <s v="ASALARIADO"/>
    <s v="SECTOR PRIVADO"/>
    <s v="SI"/>
    <s v="NO"/>
    <x v="0"/>
    <n v="20"/>
    <s v="No"/>
    <s v="No"/>
    <n v="507443.6"/>
    <s v="ASALARIADO"/>
    <n v="20"/>
  </r>
  <r>
    <n v="1943"/>
    <s v="MUJER"/>
    <n v="995680"/>
    <s v="ASALARIADO"/>
    <s v="SECTOR PUBLICO"/>
    <s v="SI"/>
    <s v="NO"/>
    <x v="0"/>
    <n v="35"/>
    <s v="No"/>
    <s v="No"/>
    <n v="995680"/>
    <s v="ASALARIADO"/>
    <n v="35"/>
  </r>
  <r>
    <n v="1944"/>
    <s v="HOMBRE"/>
    <n v="278030"/>
    <s v="CONVENIOS ESPECIALES DE TRABAJADORES INDEPENDIENTES"/>
    <s v="SECTOR PRIVADO"/>
    <s v="SI"/>
    <s v="NO"/>
    <x v="0"/>
    <n v="64"/>
    <s v="No"/>
    <s v="No"/>
    <n v="278030"/>
    <s v="CONVENIOS ESPECIALES DE TRABAJADORES INDEPENDIENTES"/>
    <n v="64"/>
  </r>
  <r>
    <n v="1945"/>
    <s v="HOMBRE"/>
    <n v="340100.8"/>
    <s v="ASALARIADO"/>
    <s v="SECTOR PRIVADO"/>
    <s v="SI"/>
    <s v="NO"/>
    <x v="0"/>
    <n v="22"/>
    <s v="No"/>
    <s v="No"/>
    <n v="340100.8"/>
    <s v="ASALARIADO"/>
    <n v="22"/>
  </r>
  <r>
    <n v="1946"/>
    <s v="HOMBRE"/>
    <n v="889976.5"/>
    <s v="ASALARIADO"/>
    <s v="SECTOR PUBLICO"/>
    <s v="SI"/>
    <s v="NO"/>
    <x v="0"/>
    <n v="30"/>
    <s v="No"/>
    <s v="No"/>
    <n v="889976.5"/>
    <s v="ASALARIADO"/>
    <n v="30"/>
  </r>
  <r>
    <n v="1947"/>
    <s v="HOMBRE"/>
    <n v="558420.11"/>
    <s v="ASALARIADO"/>
    <s v="SECTOR PRIVADO"/>
    <s v="SI"/>
    <s v="NO"/>
    <x v="0"/>
    <n v="26"/>
    <s v="No"/>
    <s v="No"/>
    <n v="558420.11"/>
    <s v="ASALARIADO"/>
    <n v="26"/>
  </r>
  <r>
    <n v="1948"/>
    <s v="HOMBRE"/>
    <n v="478452"/>
    <s v="TRABAJADOR INDEPENDIENTE"/>
    <s v="SECTOR PRIVADO"/>
    <s v="SI"/>
    <s v="SI"/>
    <x v="0"/>
    <n v="49"/>
    <s v="No"/>
    <s v="No"/>
    <n v="478452"/>
    <s v="TRABAJADOR INDEPENDIENTE"/>
    <n v="49"/>
  </r>
  <r>
    <n v="1949"/>
    <s v="MUJER"/>
    <n v="594092"/>
    <s v="TRABAJADOR INDEPENDIENTE"/>
    <s v="SECTOR PRIVADO"/>
    <s v="SI"/>
    <s v="NO"/>
    <x v="1"/>
    <n v="54"/>
    <s v="No"/>
    <s v="No"/>
    <n v="594092"/>
    <s v="TRABAJADOR INDEPENDIENTE"/>
    <n v="54"/>
  </r>
  <r>
    <n v="1950"/>
    <s v="MUJER"/>
    <n v="1281095"/>
    <s v="ASALARIADO"/>
    <s v="SECTOR PUBLICO"/>
    <s v="SI"/>
    <s v="NO"/>
    <x v="1"/>
    <n v="43"/>
    <s v="No"/>
    <s v="No"/>
    <n v="1281095"/>
    <s v="ASALARIADO"/>
    <n v="43"/>
  </r>
  <r>
    <n v="1951"/>
    <s v="HOMBRE"/>
    <n v="610146"/>
    <s v="ASEGURADO VOLUNTARIO"/>
    <s v="SECTOR PRIVADO"/>
    <s v="SI"/>
    <s v="NO"/>
    <x v="0"/>
    <n v="49"/>
    <s v="No"/>
    <s v="No"/>
    <n v="610146"/>
    <s v="ASEGURADO VOLUNTARIO"/>
    <n v="49"/>
  </r>
  <r>
    <n v="1952"/>
    <s v="HOMBRE"/>
    <n v="278030"/>
    <s v="CONVENIOS ESPECIALES DE TRABAJADORES INDEPENDIENTES"/>
    <s v="SECTOR PRIVADO"/>
    <s v="SI"/>
    <s v="NO"/>
    <x v="0"/>
    <n v="55"/>
    <s v="No"/>
    <s v="No"/>
    <n v="278030"/>
    <s v="CONVENIOS ESPECIALES DE TRABAJADORES INDEPENDIENTES"/>
    <n v="55"/>
  </r>
  <r>
    <n v="1953"/>
    <s v="MUJER"/>
    <n v="752666"/>
    <s v="ASALARIADO"/>
    <s v="SECTOR PRIVADO"/>
    <s v="SI"/>
    <s v="NO"/>
    <x v="0"/>
    <n v="31"/>
    <s v="No"/>
    <s v="No"/>
    <n v="752666"/>
    <s v="ASALARIADO"/>
    <n v="31"/>
  </r>
  <r>
    <n v="1954"/>
    <s v="HOMBRE"/>
    <n v="96000"/>
    <s v="ASALARIADO"/>
    <s v="SECTOR PRIVADO"/>
    <s v="SI"/>
    <s v="SI"/>
    <x v="0"/>
    <n v="47"/>
    <s v="No"/>
    <s v="No"/>
    <n v="96000"/>
    <s v="ASALARIADO"/>
    <n v="47"/>
  </r>
  <r>
    <n v="1955"/>
    <s v="MUJER"/>
    <n v="363604.49"/>
    <s v="ASALARIADO"/>
    <s v="SECTOR PRIVADO"/>
    <s v="SI"/>
    <s v="NO"/>
    <x v="0"/>
    <n v="21"/>
    <s v="No"/>
    <s v="No"/>
    <n v="363604.49"/>
    <s v="ASALARIADO"/>
    <n v="21"/>
  </r>
  <r>
    <n v="1956"/>
    <s v="HOMBRE"/>
    <n v="1094727.6000000001"/>
    <s v="PENSIONADOS EN SU PROPIO SISTEMA"/>
    <s v="SECTOR PUBLICO"/>
    <s v="SI"/>
    <s v="NO"/>
    <x v="0"/>
    <n v="70"/>
    <s v="No"/>
    <s v="No"/>
    <n v="1094727.6000000001"/>
    <s v="PENSIONADOS EN SU PROPIO SISTEMA"/>
    <n v="70"/>
  </r>
  <r>
    <n v="1957"/>
    <s v="MUJER"/>
    <n v="297046"/>
    <s v="ASEGURADO VOLUNTARIO"/>
    <s v="SECTOR PRIVADO"/>
    <s v="SI"/>
    <s v="NO"/>
    <x v="0"/>
    <n v="25"/>
    <s v="No"/>
    <s v="No"/>
    <n v="297046"/>
    <s v="ASEGURADO VOLUNTARIO"/>
    <n v="25"/>
  </r>
  <r>
    <n v="1958"/>
    <s v="HOMBRE"/>
    <n v="297046"/>
    <s v="ASEGURADO VOLUNTARIO"/>
    <s v="SECTOR PRIVADO"/>
    <s v="SI"/>
    <s v="NO"/>
    <x v="0"/>
    <n v="45"/>
    <s v="No"/>
    <s v="No"/>
    <n v="297046"/>
    <s v="ASEGURADO VOLUNTARIO"/>
    <n v="45"/>
  </r>
  <r>
    <n v="1959"/>
    <s v="MUJER"/>
    <n v="350899.48"/>
    <s v="ASALARIADO"/>
    <s v="SECTOR PRIVADO"/>
    <s v="SI"/>
    <s v="SI"/>
    <x v="0"/>
    <n v="38"/>
    <s v="No"/>
    <s v="No"/>
    <n v="350899.48"/>
    <s v="ASALARIADO"/>
    <n v="38"/>
  </r>
  <r>
    <n v="1960"/>
    <s v="HOMBRE"/>
    <n v="639148"/>
    <s v="TRABAJADOR INDEPENDIENTE"/>
    <s v="SECTOR PRIVADO"/>
    <s v="SI"/>
    <s v="NO"/>
    <x v="1"/>
    <n v="50"/>
    <s v="No"/>
    <s v="No"/>
    <n v="639148"/>
    <s v="TRABAJADOR INDEPENDIENTE"/>
    <n v="50"/>
  </r>
  <r>
    <n v="1961"/>
    <s v="MUJER"/>
    <n v="798237"/>
    <s v="ASALARIADO"/>
    <s v="SECTOR PUBLICO"/>
    <s v="SI"/>
    <s v="NO"/>
    <x v="1"/>
    <n v="36"/>
    <s v="No"/>
    <s v="No"/>
    <n v="798237"/>
    <s v="ASALARIADO"/>
    <n v="36"/>
  </r>
  <r>
    <n v="1962"/>
    <s v="HOMBRE"/>
    <n v="445567"/>
    <s v="TRABAJADOR INDEPENDIENTE"/>
    <s v="SECTOR PRIVADO"/>
    <s v="SI"/>
    <s v="NO"/>
    <x v="1"/>
    <n v="33"/>
    <s v="No"/>
    <s v="No"/>
    <n v="445567"/>
    <s v="TRABAJADOR INDEPENDIENTE"/>
    <n v="33"/>
  </r>
  <r>
    <n v="1963"/>
    <s v="HOMBRE"/>
    <n v="537540"/>
    <s v="ASALARIADO"/>
    <s v="SECTOR PRIVADO"/>
    <s v="SI"/>
    <s v="NO"/>
    <x v="0"/>
    <n v="36"/>
    <s v="No"/>
    <s v="No"/>
    <n v="537540"/>
    <s v="ASALARIADO"/>
    <n v="36"/>
  </r>
  <r>
    <n v="1964"/>
    <s v="HOMBRE"/>
    <n v="300018"/>
    <s v="TRABAJADOR INDEPENDIENTE"/>
    <s v="SECTOR PRIVADO"/>
    <s v="SI"/>
    <s v="NO"/>
    <x v="0"/>
    <n v="71"/>
    <s v="No"/>
    <s v="No"/>
    <n v="300018"/>
    <s v="TRABAJADOR INDEPENDIENTE"/>
    <n v="71"/>
  </r>
  <r>
    <n v="1965"/>
    <s v="HOMBRE"/>
    <n v="1500808.75"/>
    <s v="ASALARIADO"/>
    <s v="SECTOR PRIVADO"/>
    <s v="SI"/>
    <s v="NO"/>
    <x v="0"/>
    <n v="37"/>
    <s v="No"/>
    <s v="No"/>
    <n v="1500808.75"/>
    <s v="ASALARIADO"/>
    <n v="37"/>
  </r>
  <r>
    <n v="1966"/>
    <s v="MUJER"/>
    <n v="285000"/>
    <s v="ASALARIADO"/>
    <s v="SECTOR PRIVADO"/>
    <s v="SI"/>
    <s v="NO"/>
    <x v="0"/>
    <n v="27"/>
    <s v="No"/>
    <s v="No"/>
    <n v="285000"/>
    <s v="ASALARIADO"/>
    <n v="27"/>
  </r>
  <r>
    <n v="1967"/>
    <s v="HOMBRE"/>
    <n v="282305"/>
    <s v="TRABAJADOR INDEPENDIENTE"/>
    <s v="SECTOR PRIVADO"/>
    <s v="SI"/>
    <s v="NO"/>
    <x v="0"/>
    <n v="29"/>
    <s v="No"/>
    <s v="No"/>
    <n v="282305"/>
    <s v="TRABAJADOR INDEPENDIENTE"/>
    <n v="29"/>
  </r>
  <r>
    <n v="1968"/>
    <s v="HOMBRE"/>
    <n v="2546628.4"/>
    <s v="ASALARIADO"/>
    <s v="SECTOR PUBLICO"/>
    <s v="SI"/>
    <s v="NO"/>
    <x v="0"/>
    <n v="59"/>
    <s v="Atípico"/>
    <s v="No"/>
    <n v="2546628.4"/>
    <s v="ASALARIADO"/>
    <n v="59"/>
  </r>
  <r>
    <n v="1969"/>
    <s v="HOMBRE"/>
    <n v="461935.5"/>
    <s v="ASALARIADO"/>
    <s v="SECTOR PRIVADO"/>
    <s v="SI"/>
    <s v="NO"/>
    <x v="0"/>
    <n v="28"/>
    <s v="No"/>
    <s v="No"/>
    <n v="461935.5"/>
    <s v="ASALARIADO"/>
    <n v="28"/>
  </r>
  <r>
    <n v="1970"/>
    <s v="MUJER"/>
    <n v="212356.1"/>
    <s v="ASALARIADO"/>
    <s v="SECTOR PRIVADO"/>
    <s v="SI"/>
    <s v="NO"/>
    <x v="0"/>
    <n v="27"/>
    <s v="No"/>
    <s v="No"/>
    <n v="212356.1"/>
    <s v="ASALARIADO"/>
    <n v="27"/>
  </r>
  <r>
    <n v="1971"/>
    <s v="HOMBRE"/>
    <n v="297046"/>
    <s v="TRABAJADOR INDEPENDIENTE"/>
    <s v="SECTOR PRIVADO"/>
    <s v="SI"/>
    <s v="NO"/>
    <x v="1"/>
    <n v="38"/>
    <s v="No"/>
    <s v="No"/>
    <n v="297046"/>
    <s v="TRABAJADOR INDEPENDIENTE"/>
    <n v="38"/>
  </r>
  <r>
    <n v="1972"/>
    <s v="MUJER"/>
    <n v="367734"/>
    <s v="TRABAJADOR INDEPENDIENTE"/>
    <s v="SECTOR PRIVADO"/>
    <s v="SI"/>
    <s v="NO"/>
    <x v="0"/>
    <n v="45"/>
    <s v="No"/>
    <s v="No"/>
    <n v="367734"/>
    <s v="TRABAJADOR INDEPENDIENTE"/>
    <n v="45"/>
  </r>
  <r>
    <n v="1973"/>
    <s v="MUJER"/>
    <n v="355311.3"/>
    <s v="ASALARIADO"/>
    <s v="SECTOR PUBLICO"/>
    <s v="SI"/>
    <s v="NO"/>
    <x v="0"/>
    <n v="46"/>
    <s v="No"/>
    <s v="No"/>
    <n v="355311.3"/>
    <s v="ASALARIADO"/>
    <n v="46"/>
  </r>
  <r>
    <n v="1974"/>
    <s v="HOMBRE"/>
    <n v="4340894"/>
    <s v="PENSIONADOS EN SU PROPIO SISTEMA"/>
    <s v="SECTOR PUBLICO"/>
    <s v="SI"/>
    <s v="NO"/>
    <x v="0"/>
    <n v="54"/>
    <s v="Atípico"/>
    <s v="No"/>
    <n v="4340894"/>
    <s v="PENSIONADOS EN SU PROPIO SISTEMA"/>
    <n v="54"/>
  </r>
  <r>
    <n v="1975"/>
    <s v="MUJER"/>
    <n v="300056"/>
    <s v="PENSIONADOS EN SU PROPIO SISTEMA"/>
    <s v="SECTOR PUBLICO"/>
    <s v="SI"/>
    <s v="NO"/>
    <x v="0"/>
    <n v="60"/>
    <s v="No"/>
    <s v="No"/>
    <n v="300056"/>
    <s v="PENSIONADOS EN SU PROPIO SISTEMA"/>
    <n v="60"/>
  </r>
  <r>
    <n v="1976"/>
    <s v="HOMBRE"/>
    <n v="222597.23"/>
    <s v="ASALARIADO"/>
    <s v="SECTOR PRIVADO"/>
    <s v="SI"/>
    <s v="NO"/>
    <x v="0"/>
    <n v="23"/>
    <s v="No"/>
    <s v="No"/>
    <n v="222597.23"/>
    <s v="ASALARIADO"/>
    <n v="23"/>
  </r>
  <r>
    <n v="1977"/>
    <s v="HOMBRE"/>
    <n v="409746"/>
    <s v="TRABAJADOR INDEPENDIENTE"/>
    <s v="SECTOR PRIVADO"/>
    <s v="SI"/>
    <s v="NO"/>
    <x v="1"/>
    <n v="30"/>
    <s v="No"/>
    <s v="No"/>
    <n v="409746"/>
    <s v="TRABAJADOR INDEPENDIENTE"/>
    <n v="30"/>
  </r>
  <r>
    <n v="1978"/>
    <s v="HOMBRE"/>
    <n v="346474.5"/>
    <s v="ASALARIADO"/>
    <s v="SECTOR PRIVADO"/>
    <s v="SI"/>
    <s v="NO"/>
    <x v="0"/>
    <n v="28"/>
    <s v="No"/>
    <s v="No"/>
    <n v="346474.5"/>
    <s v="ASALARIADO"/>
    <n v="28"/>
  </r>
  <r>
    <n v="1979"/>
    <s v="HOMBRE"/>
    <n v="278030"/>
    <s v="CONVENIOS ESPECIALES DE TRABAJADORES INDEPENDIENTES"/>
    <s v="SECTOR PRIVADO"/>
    <s v="SI"/>
    <s v="NO"/>
    <x v="0"/>
    <n v="86"/>
    <s v="No"/>
    <s v="No"/>
    <n v="278030"/>
    <s v="CONVENIOS ESPECIALES DE TRABAJADORES INDEPENDIENTES"/>
    <n v="86"/>
  </r>
  <r>
    <n v="1980"/>
    <s v="HOMBRE"/>
    <n v="278030.99"/>
    <s v="CONVENIOS ESPECIALES DE TRABAJADORES INDEPENDIENTES"/>
    <s v="SECTOR PRIVADO"/>
    <s v="SI"/>
    <s v="NO"/>
    <x v="0"/>
    <n v="27"/>
    <s v="No"/>
    <s v="No"/>
    <n v="278030.99"/>
    <s v="CONVENIOS ESPECIALES DE TRABAJADORES INDEPENDIENTES"/>
    <n v="27"/>
  </r>
  <r>
    <n v="1981"/>
    <s v="HOMBRE"/>
    <n v="530000"/>
    <s v="ASALARIADO"/>
    <s v="SECTOR PRIVADO"/>
    <s v="SI"/>
    <s v="NO"/>
    <x v="0"/>
    <n v="24"/>
    <s v="No"/>
    <s v="No"/>
    <n v="530000"/>
    <s v="ASALARIADO"/>
    <n v="24"/>
  </r>
  <r>
    <n v="1982"/>
    <s v="MUJER"/>
    <n v="1583743"/>
    <s v="ASALARIADO"/>
    <s v="SECTOR PUBLICO"/>
    <s v="SI"/>
    <s v="NO"/>
    <x v="0"/>
    <n v="58"/>
    <s v="No"/>
    <s v="No"/>
    <n v="1583743"/>
    <s v="ASALARIADO"/>
    <n v="58"/>
  </r>
  <r>
    <n v="1983"/>
    <s v="MUJER"/>
    <n v="1178626"/>
    <s v="ASALARIADO"/>
    <s v="SECTOR PUBLICO"/>
    <s v="SI"/>
    <s v="NO"/>
    <x v="0"/>
    <n v="36"/>
    <s v="No"/>
    <s v="No"/>
    <n v="1178626"/>
    <s v="ASALARIADO"/>
    <n v="36"/>
  </r>
  <r>
    <n v="1984"/>
    <s v="HOMBRE"/>
    <n v="297045"/>
    <s v="ASEGURADO VOLUNTARIO"/>
    <s v="SECTOR PRIVADO"/>
    <s v="SI"/>
    <s v="NO"/>
    <x v="0"/>
    <n v="78"/>
    <s v="No"/>
    <s v="No"/>
    <n v="297045"/>
    <s v="ASEGURADO VOLUNTARIO"/>
    <n v="78"/>
  </r>
  <r>
    <n v="1985"/>
    <s v="MUJER"/>
    <n v="484699.48"/>
    <s v="ASALARIADO"/>
    <s v="SECTOR PRIVADO"/>
    <s v="SI"/>
    <s v="NO"/>
    <x v="0"/>
    <n v="21"/>
    <s v="No"/>
    <s v="No"/>
    <n v="484699.48"/>
    <s v="ASALARIADO"/>
    <n v="21"/>
  </r>
  <r>
    <n v="1986"/>
    <s v="HOMBRE"/>
    <n v="1782316"/>
    <s v="ASALARIADO"/>
    <s v="SECTOR PUBLICO"/>
    <s v="SI"/>
    <s v="NO"/>
    <x v="1"/>
    <n v="50"/>
    <s v="No"/>
    <s v="No"/>
    <n v="1782316"/>
    <s v="ASALARIADO"/>
    <n v="50"/>
  </r>
  <r>
    <n v="1987"/>
    <s v="MUJER"/>
    <n v="454673.58"/>
    <s v="ASALARIADO"/>
    <s v="SECTOR PRIVADO"/>
    <s v="SI"/>
    <s v="NO"/>
    <x v="0"/>
    <n v="39"/>
    <s v="No"/>
    <s v="No"/>
    <n v="454673.58"/>
    <s v="ASALARIADO"/>
    <n v="39"/>
  </r>
  <r>
    <n v="1988"/>
    <s v="MUJER"/>
    <n v="120000"/>
    <s v="ASALARIADO"/>
    <s v="SECTOR PRIVADO"/>
    <s v="SI"/>
    <s v="NO"/>
    <x v="0"/>
    <n v="32"/>
    <s v="No"/>
    <s v="No"/>
    <n v="120000"/>
    <s v="ASALARIADO"/>
    <n v="32"/>
  </r>
  <r>
    <n v="1989"/>
    <s v="HOMBRE"/>
    <n v="513274"/>
    <s v="ASALARIADO"/>
    <s v="SECTOR PUBLICO"/>
    <s v="SI"/>
    <s v="NO"/>
    <x v="0"/>
    <n v="57"/>
    <s v="No"/>
    <s v="No"/>
    <n v="513274"/>
    <s v="ASALARIADO"/>
    <n v="57"/>
  </r>
  <r>
    <n v="1990"/>
    <s v="MUJER"/>
    <n v="457059"/>
    <s v="ASALARIADO"/>
    <s v="SECTOR PUBLICO"/>
    <s v="SI"/>
    <s v="NO"/>
    <x v="1"/>
    <n v="59"/>
    <s v="No"/>
    <s v="No"/>
    <n v="457059"/>
    <s v="ASALARIADO"/>
    <n v="59"/>
  </r>
  <r>
    <n v="1991"/>
    <s v="MUJER"/>
    <n v="1708013"/>
    <s v="PENSIONADOS EN SU PROPIO SISTEMA"/>
    <s v="SECTOR PUBLICO"/>
    <s v="SI"/>
    <s v="NO"/>
    <x v="0"/>
    <n v="57"/>
    <s v="No"/>
    <s v="No"/>
    <n v="1708013"/>
    <s v="PENSIONADOS EN SU PROPIO SISTEMA"/>
    <n v="57"/>
  </r>
  <r>
    <n v="1992"/>
    <s v="HOMBRE"/>
    <n v="362989.67"/>
    <s v="ASALARIADO"/>
    <s v="SECTOR PRIVADO"/>
    <s v="SI"/>
    <s v="NO"/>
    <x v="0"/>
    <n v="20"/>
    <s v="No"/>
    <s v="No"/>
    <n v="362989.67"/>
    <s v="ASALARIADO"/>
    <n v="20"/>
  </r>
  <r>
    <n v="1993"/>
    <s v="HOMBRE"/>
    <n v="393714"/>
    <s v="ASALARIADO"/>
    <s v="SECTOR PRIVADO"/>
    <s v="SI"/>
    <s v="NO"/>
    <x v="0"/>
    <n v="48"/>
    <s v="No"/>
    <s v="No"/>
    <n v="393714"/>
    <s v="ASALARIADO"/>
    <n v="48"/>
  </r>
  <r>
    <n v="1994"/>
    <s v="HOMBRE"/>
    <n v="444719"/>
    <s v="TRABAJADOR INDEPENDIENTE"/>
    <s v="SECTOR PRIVADO"/>
    <s v="SI"/>
    <s v="NO"/>
    <x v="1"/>
    <n v="36"/>
    <s v="No"/>
    <s v="No"/>
    <n v="444719"/>
    <s v="TRABAJADOR INDEPENDIENTE"/>
    <n v="36"/>
  </r>
  <r>
    <n v="1995"/>
    <s v="HOMBRE"/>
    <n v="1352723.7"/>
    <s v="ASALARIADO"/>
    <s v="SECTOR PUBLICO"/>
    <s v="SI"/>
    <s v="NO"/>
    <x v="0"/>
    <n v="29"/>
    <s v="No"/>
    <s v="No"/>
    <n v="1352723.7"/>
    <s v="ASALARIADO"/>
    <n v="29"/>
  </r>
  <r>
    <n v="1996"/>
    <s v="HOMBRE"/>
    <n v="299647"/>
    <s v="TRABAJADOR INDEPENDIENTE"/>
    <s v="SECTOR PRIVADO"/>
    <s v="SI"/>
    <s v="NO"/>
    <x v="1"/>
    <n v="38"/>
    <s v="No"/>
    <s v="No"/>
    <n v="299647"/>
    <s v="TRABAJADOR INDEPENDIENTE"/>
    <n v="38"/>
  </r>
  <r>
    <n v="1997"/>
    <s v="MUJER"/>
    <n v="141509.48000000001"/>
    <s v="PENSIONADOS EN SU PROPIO SISTEMA"/>
    <s v="SECTOR PUBLICO"/>
    <s v="SI"/>
    <s v="NO"/>
    <x v="0"/>
    <n v="91"/>
    <s v="No"/>
    <s v="No"/>
    <n v="141509.48000000001"/>
    <s v="PENSIONADOS EN SU PROPIO SISTEMA"/>
    <n v="91"/>
  </r>
  <r>
    <n v="1998"/>
    <s v="MUJER"/>
    <n v="350000"/>
    <s v="ASALARIADO"/>
    <s v="SECTOR PUBLICO"/>
    <s v="SI"/>
    <s v="NO"/>
    <x v="0"/>
    <n v="41"/>
    <s v="No"/>
    <s v="No"/>
    <n v="350000"/>
    <s v="ASALARIADO"/>
    <n v="41"/>
  </r>
  <r>
    <n v="1999"/>
    <s v="MUJER"/>
    <n v="127421.8"/>
    <s v="ASALARIADO"/>
    <s v="SECTOR PRIVADO"/>
    <s v="SI"/>
    <s v="NO"/>
    <x v="0"/>
    <n v="25"/>
    <s v="No"/>
    <s v="No"/>
    <n v="127421.8"/>
    <s v="ASALARIADO"/>
    <n v="25"/>
  </r>
  <r>
    <n v="2000"/>
    <s v="HOMBRE"/>
    <n v="266719"/>
    <s v="ASALARIADO"/>
    <s v="SECTOR PRIVADO"/>
    <s v="SI"/>
    <s v="NO"/>
    <x v="0"/>
    <n v="36"/>
    <s v="No"/>
    <s v="No"/>
    <n v="266719"/>
    <s v="ASALARIADO"/>
    <n v="36"/>
  </r>
  <r>
    <n v="2001"/>
    <s v="MUJER"/>
    <n v="766198.68"/>
    <s v="ASALARIADO"/>
    <s v="SECTOR PUBLICO"/>
    <s v="SI"/>
    <s v="SI"/>
    <x v="0"/>
    <n v="36"/>
    <s v="No"/>
    <s v="No"/>
    <n v="766198.68"/>
    <s v="ASALARIADO"/>
    <n v="36"/>
  </r>
  <r>
    <n v="2002"/>
    <s v="HOMBRE"/>
    <n v="1528849.72"/>
    <s v="ASALARIADO"/>
    <s v="SECTOR PUBLICO"/>
    <s v="SI"/>
    <s v="NO"/>
    <x v="0"/>
    <n v="45"/>
    <s v="No"/>
    <s v="No"/>
    <n v="1528849.72"/>
    <s v="ASALARIADO"/>
    <n v="45"/>
  </r>
  <r>
    <n v="2003"/>
    <s v="HOMBRE"/>
    <n v="297047"/>
    <s v="TRABAJADOR INDEPENDIENTE"/>
    <s v="SECTOR PRIVADO"/>
    <s v="SI"/>
    <s v="NO"/>
    <x v="0"/>
    <n v="59"/>
    <s v="No"/>
    <s v="No"/>
    <n v="297047"/>
    <s v="TRABAJADOR INDEPENDIENTE"/>
    <n v="59"/>
  </r>
  <r>
    <n v="2004"/>
    <s v="MUJER"/>
    <n v="50000"/>
    <s v="ASALARIADO"/>
    <s v="SECTOR PRIVADO"/>
    <s v="SI"/>
    <s v="NO"/>
    <x v="0"/>
    <n v="40"/>
    <s v="No"/>
    <s v="No"/>
    <n v="50000"/>
    <s v="ASALARIADO"/>
    <n v="40"/>
  </r>
  <r>
    <n v="2005"/>
    <s v="HOMBRE"/>
    <n v="379361"/>
    <s v="ASALARIADO"/>
    <s v="SECTOR PRIVADO"/>
    <s v="SI"/>
    <s v="NO"/>
    <x v="0"/>
    <n v="39"/>
    <s v="No"/>
    <s v="No"/>
    <n v="379361"/>
    <s v="ASALARIADO"/>
    <n v="39"/>
  </r>
  <r>
    <n v="2006"/>
    <s v="HOMBRE"/>
    <n v="594388.81000000006"/>
    <s v="ASALARIADO"/>
    <s v="SECTOR PRIVADO"/>
    <s v="SI"/>
    <s v="NO"/>
    <x v="0"/>
    <n v="24"/>
    <s v="No"/>
    <s v="No"/>
    <n v="594388.81000000006"/>
    <s v="ASALARIADO"/>
    <n v="24"/>
  </r>
  <r>
    <n v="2007"/>
    <s v="MUJER"/>
    <n v="354029.89"/>
    <s v="ASALARIADO"/>
    <s v="SECTOR PRIVADO"/>
    <s v="SI"/>
    <s v="NO"/>
    <x v="0"/>
    <n v="33"/>
    <s v="No"/>
    <s v="No"/>
    <n v="354029.89"/>
    <s v="ASALARIADO"/>
    <n v="33"/>
  </r>
  <r>
    <n v="2008"/>
    <s v="HOMBRE"/>
    <n v="342027"/>
    <s v="ASALARIADO"/>
    <s v="SECTOR PRIVADO"/>
    <s v="SI"/>
    <s v="NO"/>
    <x v="0"/>
    <n v="53"/>
    <s v="No"/>
    <s v="No"/>
    <n v="342027"/>
    <s v="ASALARIADO"/>
    <n v="53"/>
  </r>
  <r>
    <n v="2009"/>
    <s v="MUJER"/>
    <n v="1059620"/>
    <s v="ASEGURADO VOLUNTARIO"/>
    <s v="SECTOR PRIVADO"/>
    <s v="SI"/>
    <s v="SI"/>
    <x v="0"/>
    <n v="76"/>
    <s v="No"/>
    <s v="No"/>
    <n v="1059620"/>
    <s v="ASEGURADO VOLUNTARIO"/>
    <n v="76"/>
  </r>
  <r>
    <n v="2010"/>
    <s v="MUJER"/>
    <n v="233537.36"/>
    <s v="ASALARIADO"/>
    <s v="SECTOR PRIVADO"/>
    <s v="SI"/>
    <s v="NO"/>
    <x v="0"/>
    <n v="33"/>
    <s v="No"/>
    <s v="No"/>
    <n v="233537.36"/>
    <s v="ASALARIADO"/>
    <n v="33"/>
  </r>
  <r>
    <n v="2011"/>
    <s v="HOMBRE"/>
    <n v="2161351.1"/>
    <s v="ASALARIADO"/>
    <s v="SECTOR PUBLICO"/>
    <s v="SI"/>
    <s v="NO"/>
    <x v="0"/>
    <n v="56"/>
    <s v="No"/>
    <s v="No"/>
    <n v="2161351.1"/>
    <s v="ASALARIADO"/>
    <n v="56"/>
  </r>
  <r>
    <n v="2012"/>
    <s v="HOMBRE"/>
    <n v="158034.53"/>
    <s v="ASALARIADO"/>
    <s v="SECTOR PRIVADO"/>
    <s v="SI"/>
    <s v="SI"/>
    <x v="1"/>
    <n v="34"/>
    <s v="No"/>
    <s v="No"/>
    <n v="158034.53"/>
    <s v="ASALARIADO"/>
    <n v="34"/>
  </r>
  <r>
    <n v="2013"/>
    <s v="HOMBRE"/>
    <n v="433085"/>
    <s v="TRABAJADOR INDEPENDIENTE"/>
    <s v="SECTOR PRIVADO"/>
    <s v="SI"/>
    <s v="NO"/>
    <x v="1"/>
    <n v="46"/>
    <s v="No"/>
    <s v="No"/>
    <n v="433085"/>
    <s v="TRABAJADOR INDEPENDIENTE"/>
    <n v="46"/>
  </r>
  <r>
    <n v="2014"/>
    <s v="HOMBRE"/>
    <n v="765111.68"/>
    <s v="PENSIONADOS EN SU PROPIO SISTEMA"/>
    <s v="SECTOR PUBLICO"/>
    <s v="SI"/>
    <s v="NO"/>
    <x v="0"/>
    <n v="62"/>
    <s v="No"/>
    <s v="No"/>
    <n v="765111.68"/>
    <s v="PENSIONADOS EN SU PROPIO SISTEMA"/>
    <n v="62"/>
  </r>
  <r>
    <n v="2015"/>
    <s v="HOMBRE"/>
    <n v="175000"/>
    <s v="ASALARIADO"/>
    <s v="SECTOR PRIVADO"/>
    <s v="SI"/>
    <s v="NO"/>
    <x v="0"/>
    <n v="39"/>
    <s v="No"/>
    <s v="No"/>
    <n v="175000"/>
    <s v="ASALARIADO"/>
    <n v="39"/>
  </r>
  <r>
    <n v="2016"/>
    <s v="HOMBRE"/>
    <n v="611409"/>
    <s v="TRABAJADOR INDEPENDIENTE"/>
    <s v="SECTOR PRIVADO"/>
    <s v="SI"/>
    <s v="NO"/>
    <x v="1"/>
    <n v="68"/>
    <s v="No"/>
    <s v="No"/>
    <n v="611409"/>
    <s v="TRABAJADOR INDEPENDIENTE"/>
    <n v="68"/>
  </r>
  <r>
    <n v="2017"/>
    <s v="HOMBRE"/>
    <n v="405473.29"/>
    <s v="ASALARIADO"/>
    <s v="SECTOR PRIVADO"/>
    <s v="SI"/>
    <s v="SI"/>
    <x v="0"/>
    <n v="29"/>
    <s v="No"/>
    <s v="No"/>
    <n v="405473.29"/>
    <s v="ASALARIADO"/>
    <n v="29"/>
  </r>
  <r>
    <n v="2018"/>
    <s v="MUJER"/>
    <n v="297046"/>
    <s v="ASEGURADO VOLUNTARIO"/>
    <s v="SECTOR PRIVADO"/>
    <s v="NO"/>
    <s v="NO"/>
    <x v="1"/>
    <n v="27"/>
    <s v="No"/>
    <s v="No"/>
    <n v="297046"/>
    <s v="ASEGURADO VOLUNTARIO"/>
    <n v="27"/>
  </r>
  <r>
    <n v="2019"/>
    <s v="MUJER"/>
    <n v="297046"/>
    <s v="ASEGURADO VOLUNTARIO"/>
    <s v="SECTOR PRIVADO"/>
    <s v="SI"/>
    <s v="NO"/>
    <x v="0"/>
    <n v="26"/>
    <s v="No"/>
    <s v="No"/>
    <n v="297046"/>
    <s v="ASEGURADO VOLUNTARIO"/>
    <n v="26"/>
  </r>
  <r>
    <n v="2020"/>
    <s v="MUJER"/>
    <n v="970529.5"/>
    <s v="ASALARIADO"/>
    <s v="SECTOR PUBLICO"/>
    <s v="SI"/>
    <s v="NO"/>
    <x v="0"/>
    <n v="37"/>
    <s v="No"/>
    <s v="No"/>
    <n v="970529.5"/>
    <s v="ASALARIADO"/>
    <n v="37"/>
  </r>
  <r>
    <n v="2021"/>
    <s v="MUJER"/>
    <n v="1789161.05"/>
    <s v="ASALARIADO"/>
    <s v="SECTOR PUBLICO"/>
    <s v="SI"/>
    <s v="NO"/>
    <x v="0"/>
    <n v="41"/>
    <s v="No"/>
    <s v="No"/>
    <n v="1789161.05"/>
    <s v="ASALARIADO"/>
    <n v="41"/>
  </r>
  <r>
    <n v="2022"/>
    <s v="HOMBRE"/>
    <n v="417000"/>
    <s v="ASALARIADO"/>
    <s v="SECTOR PRIVADO"/>
    <s v="SI"/>
    <s v="NO"/>
    <x v="0"/>
    <n v="42"/>
    <s v="No"/>
    <s v="No"/>
    <n v="417000"/>
    <s v="ASALARIADO"/>
    <n v="42"/>
  </r>
  <r>
    <n v="2023"/>
    <s v="HOMBRE"/>
    <n v="500000"/>
    <s v="TRABAJADOR INDEPENDIENTE"/>
    <s v="SECTOR PRIVADO"/>
    <s v="SI"/>
    <s v="NO"/>
    <x v="0"/>
    <n v="31"/>
    <s v="No"/>
    <s v="No"/>
    <n v="500000"/>
    <s v="TRABAJADOR INDEPENDIENTE"/>
    <n v="31"/>
  </r>
  <r>
    <n v="2024"/>
    <s v="HOMBRE"/>
    <n v="351360"/>
    <s v="ASALARIADO"/>
    <s v="SECTOR PRIVADO"/>
    <s v="SI"/>
    <s v="NO"/>
    <x v="1"/>
    <n v="61"/>
    <s v="No"/>
    <s v="No"/>
    <n v="351360"/>
    <s v="ASALARIADO"/>
    <n v="61"/>
  </r>
  <r>
    <n v="2025"/>
    <s v="MUJER"/>
    <n v="297046"/>
    <s v="ASEGURADO VOLUNTARIO"/>
    <s v="SECTOR PRIVADO"/>
    <s v="NO"/>
    <s v="NO"/>
    <x v="1"/>
    <n v="54"/>
    <s v="No"/>
    <s v="No"/>
    <n v="297046"/>
    <s v="ASEGURADO VOLUNTARIO"/>
    <n v="54"/>
  </r>
  <r>
    <n v="2026"/>
    <s v="MUJER"/>
    <n v="297042"/>
    <s v="TRABAJADOR INDEPENDIENTE"/>
    <s v="SECTOR PRIVADO"/>
    <s v="SI"/>
    <s v="NO"/>
    <x v="0"/>
    <n v="25"/>
    <s v="No"/>
    <s v="No"/>
    <n v="297042"/>
    <s v="TRABAJADOR INDEPENDIENTE"/>
    <n v="25"/>
  </r>
  <r>
    <n v="2027"/>
    <s v="HOMBRE"/>
    <n v="356455"/>
    <s v="TRABAJADOR INDEPENDIENTE"/>
    <s v="SECTOR PRIVADO"/>
    <s v="SI"/>
    <s v="NO"/>
    <x v="1"/>
    <n v="55"/>
    <s v="No"/>
    <s v="No"/>
    <n v="356455"/>
    <s v="TRABAJADOR INDEPENDIENTE"/>
    <n v="55"/>
  </r>
  <r>
    <n v="2028"/>
    <s v="MUJER"/>
    <n v="369338.24"/>
    <s v="ASALARIADO"/>
    <s v="SECTOR PRIVADO"/>
    <s v="SI"/>
    <s v="NO"/>
    <x v="0"/>
    <n v="48"/>
    <s v="No"/>
    <s v="No"/>
    <n v="369338.24"/>
    <s v="ASALARIADO"/>
    <n v="48"/>
  </r>
  <r>
    <n v="2029"/>
    <s v="MUJER"/>
    <n v="299837"/>
    <s v="ASEGURADO VOLUNTARIO"/>
    <s v="SECTOR PRIVADO"/>
    <s v="NO"/>
    <s v="SI"/>
    <x v="0"/>
    <n v="52"/>
    <s v="No"/>
    <s v="No"/>
    <n v="299837"/>
    <s v="ASEGURADO VOLUNTARIO"/>
    <n v="52"/>
  </r>
  <r>
    <n v="2030"/>
    <s v="MUJER"/>
    <n v="267366"/>
    <s v="ASALARIADO"/>
    <s v="SECTOR PRIVADO"/>
    <s v="SI"/>
    <s v="NO"/>
    <x v="0"/>
    <n v="27"/>
    <s v="No"/>
    <s v="No"/>
    <n v="267366"/>
    <s v="ASALARIADO"/>
    <n v="27"/>
  </r>
  <r>
    <n v="2031"/>
    <s v="HOMBRE"/>
    <n v="340000"/>
    <s v="ASALARIADO"/>
    <s v="SECTOR PRIVADO"/>
    <s v="SI"/>
    <s v="NO"/>
    <x v="0"/>
    <n v="40"/>
    <s v="No"/>
    <s v="No"/>
    <n v="340000"/>
    <s v="ASALARIADO"/>
    <n v="40"/>
  </r>
  <r>
    <n v="2032"/>
    <s v="HOMBRE"/>
    <n v="505930"/>
    <s v="ASALARIADO"/>
    <s v="SECTOR PRIVADO"/>
    <s v="SI"/>
    <s v="NO"/>
    <x v="0"/>
    <n v="20"/>
    <s v="No"/>
    <s v="No"/>
    <n v="505930"/>
    <s v="ASALARIADO"/>
    <n v="20"/>
  </r>
  <r>
    <n v="2033"/>
    <s v="HOMBRE"/>
    <n v="275658"/>
    <s v="ASALARIADO"/>
    <s v="SECTOR PRIVADO"/>
    <s v="SI"/>
    <s v="SI"/>
    <x v="0"/>
    <n v="52"/>
    <s v="No"/>
    <s v="No"/>
    <n v="275658"/>
    <s v="ASALARIADO"/>
    <n v="52"/>
  </r>
  <r>
    <n v="2034"/>
    <s v="HOMBRE"/>
    <n v="278035"/>
    <s v="TRABAJADOR INDEPENDIENTE"/>
    <s v="SECTOR PRIVADO"/>
    <s v="SI"/>
    <s v="NO"/>
    <x v="0"/>
    <n v="28"/>
    <s v="No"/>
    <s v="No"/>
    <n v="278035"/>
    <s v="TRABAJADOR INDEPENDIENTE"/>
    <n v="28"/>
  </r>
  <r>
    <n v="2035"/>
    <s v="MUJER"/>
    <n v="1546084"/>
    <s v="ASALARIADO"/>
    <s v="SECTOR PUBLICO"/>
    <s v="SI"/>
    <s v="NO"/>
    <x v="0"/>
    <n v="47"/>
    <s v="No"/>
    <s v="No"/>
    <n v="1546084"/>
    <s v="ASALARIADO"/>
    <n v="47"/>
  </r>
  <r>
    <n v="2036"/>
    <s v="HOMBRE"/>
    <n v="810097"/>
    <s v="ASALARIADO"/>
    <s v="SECTOR PRIVADO"/>
    <s v="SI"/>
    <s v="NO"/>
    <x v="0"/>
    <n v="31"/>
    <s v="No"/>
    <s v="No"/>
    <n v="810097"/>
    <s v="ASALARIADO"/>
    <n v="31"/>
  </r>
  <r>
    <n v="2037"/>
    <s v="HOMBRE"/>
    <n v="1068679.67"/>
    <s v="ASALARIADO"/>
    <s v="SECTOR PUBLICO"/>
    <s v="SI"/>
    <s v="NO"/>
    <x v="0"/>
    <n v="28"/>
    <s v="No"/>
    <s v="No"/>
    <n v="1068679.67"/>
    <s v="ASALARIADO"/>
    <n v="28"/>
  </r>
  <r>
    <n v="2038"/>
    <s v="MUJER"/>
    <n v="1511481"/>
    <s v="PENSIONADOS EN SU PROPIO SISTEMA"/>
    <s v="SECTOR PUBLICO"/>
    <s v="SI"/>
    <s v="NO"/>
    <x v="0"/>
    <n v="69"/>
    <s v="No"/>
    <s v="No"/>
    <n v="1511481"/>
    <s v="PENSIONADOS EN SU PROPIO SISTEMA"/>
    <n v="69"/>
  </r>
  <r>
    <n v="2039"/>
    <s v="HOMBRE"/>
    <n v="360000"/>
    <s v="ASALARIADO"/>
    <s v="SECTOR PRIVADO"/>
    <s v="SI"/>
    <s v="NO"/>
    <x v="0"/>
    <n v="49"/>
    <s v="No"/>
    <s v="No"/>
    <n v="360000"/>
    <s v="ASALARIADO"/>
    <n v="49"/>
  </r>
  <r>
    <n v="2040"/>
    <s v="HOMBRE"/>
    <n v="639148"/>
    <s v="TRABAJADOR INDEPENDIENTE"/>
    <s v="SECTOR PRIVADO"/>
    <s v="SI"/>
    <s v="NO"/>
    <x v="0"/>
    <n v="54"/>
    <s v="No"/>
    <s v="No"/>
    <n v="639148"/>
    <s v="TRABAJADOR INDEPENDIENTE"/>
    <n v="54"/>
  </r>
  <r>
    <n v="2041"/>
    <s v="HOMBRE"/>
    <n v="300277.90000000002"/>
    <s v="ASALARIADO"/>
    <s v="SECTOR PRIVADO"/>
    <s v="SI"/>
    <s v="SI"/>
    <x v="0"/>
    <n v="39"/>
    <s v="No"/>
    <s v="No"/>
    <n v="300277.90000000002"/>
    <s v="ASALARIADO"/>
    <n v="39"/>
  </r>
  <r>
    <n v="2042"/>
    <s v="HOMBRE"/>
    <n v="505376"/>
    <s v="ASALARIADO"/>
    <s v="SECTOR PUBLICO"/>
    <s v="SI"/>
    <s v="NO"/>
    <x v="1"/>
    <n v="29"/>
    <s v="No"/>
    <s v="No"/>
    <n v="505376"/>
    <s v="ASALARIADO"/>
    <n v="29"/>
  </r>
  <r>
    <n v="2043"/>
    <s v="MUJER"/>
    <n v="26956.799999999999"/>
    <s v="ASALARIADO"/>
    <s v="SECTOR PRIVADO"/>
    <s v="SI"/>
    <s v="NO"/>
    <x v="0"/>
    <n v="28"/>
    <s v="No"/>
    <s v="No"/>
    <n v="26956.799999999999"/>
    <s v="ASALARIADO"/>
    <n v="28"/>
  </r>
  <r>
    <n v="2044"/>
    <s v="HOMBRE"/>
    <n v="366000"/>
    <s v="ASALARIADO"/>
    <s v="SECTOR PRIVADO"/>
    <s v="SI"/>
    <s v="NO"/>
    <x v="0"/>
    <n v="51"/>
    <s v="No"/>
    <s v="No"/>
    <n v="366000"/>
    <s v="ASALARIADO"/>
    <n v="51"/>
  </r>
  <r>
    <n v="2045"/>
    <s v="HOMBRE"/>
    <n v="357240.53"/>
    <s v="ASALARIADO"/>
    <s v="SECTOR PRIVADO"/>
    <s v="SI"/>
    <s v="NO"/>
    <x v="0"/>
    <n v="21"/>
    <s v="No"/>
    <s v="No"/>
    <n v="357240.53"/>
    <s v="ASALARIADO"/>
    <n v="21"/>
  </r>
  <r>
    <n v="2046"/>
    <s v="HOMBRE"/>
    <n v="310124"/>
    <s v="TRABAJADOR INDEPENDIENTE"/>
    <s v="SECTOR PRIVADO"/>
    <s v="SI"/>
    <s v="NO"/>
    <x v="1"/>
    <n v="66"/>
    <s v="No"/>
    <s v="No"/>
    <n v="310124"/>
    <s v="TRABAJADOR INDEPENDIENTE"/>
    <n v="66"/>
  </r>
  <r>
    <n v="2047"/>
    <s v="HOMBRE"/>
    <n v="505875.11"/>
    <s v="ASALARIADO"/>
    <s v="SECTOR PRIVADO"/>
    <s v="SI"/>
    <s v="NO"/>
    <x v="0"/>
    <n v="29"/>
    <s v="No"/>
    <s v="No"/>
    <n v="505875.11"/>
    <s v="ASALARIADO"/>
    <n v="29"/>
  </r>
  <r>
    <n v="2048"/>
    <s v="HOMBRE"/>
    <n v="344041.81"/>
    <s v="ASALARIADO"/>
    <s v="SECTOR PRIVADO"/>
    <s v="SI"/>
    <s v="NO"/>
    <x v="0"/>
    <n v="23"/>
    <s v="No"/>
    <s v="No"/>
    <n v="344041.81"/>
    <s v="ASALARIADO"/>
    <n v="23"/>
  </r>
  <r>
    <n v="2049"/>
    <s v="MUJER"/>
    <n v="731044"/>
    <s v="ASALARIADO"/>
    <s v="SECTOR PUBLICO"/>
    <s v="SI"/>
    <s v="NO"/>
    <x v="1"/>
    <n v="36"/>
    <s v="No"/>
    <s v="No"/>
    <n v="731044"/>
    <s v="ASALARIADO"/>
    <n v="36"/>
  </r>
  <r>
    <n v="2050"/>
    <s v="MUJER"/>
    <n v="3026789.5"/>
    <s v="ASALARIADO"/>
    <s v="SECTOR PUBLICO"/>
    <s v="SI"/>
    <s v="NO"/>
    <x v="0"/>
    <n v="58"/>
    <s v="Atípico"/>
    <s v="No"/>
    <n v="3026789.5"/>
    <s v="ASALARIADO"/>
    <n v="58"/>
  </r>
  <r>
    <n v="2051"/>
    <s v="MUJER"/>
    <n v="791106.77"/>
    <s v="ASALARIADO"/>
    <s v="SECTOR PRIVADO"/>
    <s v="SI"/>
    <s v="NO"/>
    <x v="0"/>
    <n v="48"/>
    <s v="No"/>
    <s v="No"/>
    <n v="791106.77"/>
    <s v="ASALARIADO"/>
    <n v="48"/>
  </r>
  <r>
    <n v="2052"/>
    <s v="MUJER"/>
    <n v="112068.94"/>
    <s v="PENSIONADOS EN SU PROPIO SISTEMA"/>
    <s v="SECTOR PUBLICO"/>
    <s v="SI"/>
    <s v="NO"/>
    <x v="0"/>
    <n v="68"/>
    <s v="No"/>
    <s v="No"/>
    <n v="112068.94"/>
    <s v="PENSIONADOS EN SU PROPIO SISTEMA"/>
    <n v="68"/>
  </r>
  <r>
    <n v="2053"/>
    <s v="HOMBRE"/>
    <n v="297046"/>
    <s v="ASEGURADO VOLUNTARIO"/>
    <s v="SECTOR PRIVADO"/>
    <s v="SI"/>
    <s v="NO"/>
    <x v="1"/>
    <n v="31"/>
    <s v="No"/>
    <s v="No"/>
    <n v="297046"/>
    <s v="ASEGURADO VOLUNTARIO"/>
    <n v="31"/>
  </r>
  <r>
    <n v="2054"/>
    <s v="MUJER"/>
    <n v="2024000"/>
    <s v="ASALARIADO"/>
    <s v="SECTOR PRIVADO"/>
    <s v="SI"/>
    <s v="NO"/>
    <x v="0"/>
    <n v="26"/>
    <s v="No"/>
    <s v="No"/>
    <n v="2024000"/>
    <s v="ASALARIADO"/>
    <n v="26"/>
  </r>
  <r>
    <n v="2055"/>
    <s v="MUJER"/>
    <n v="220000"/>
    <s v="ASALARIADO"/>
    <s v="SECTOR PRIVADO"/>
    <s v="SI"/>
    <s v="NO"/>
    <x v="0"/>
    <n v="24"/>
    <s v="No"/>
    <s v="No"/>
    <n v="220000"/>
    <s v="ASALARIADO"/>
    <n v="24"/>
  </r>
  <r>
    <n v="2056"/>
    <s v="HOMBRE"/>
    <n v="297659"/>
    <s v="TRABAJADOR INDEPENDIENTE"/>
    <s v="SECTOR PRIVADO"/>
    <s v="SI"/>
    <s v="NO"/>
    <x v="0"/>
    <n v="60"/>
    <s v="No"/>
    <s v="No"/>
    <n v="297659"/>
    <s v="TRABAJADOR INDEPENDIENTE"/>
    <n v="60"/>
  </r>
  <r>
    <n v="2057"/>
    <s v="MUJER"/>
    <n v="1286116"/>
    <s v="ASALARIADO"/>
    <s v="SECTOR PUBLICO"/>
    <s v="SI"/>
    <s v="NO"/>
    <x v="1"/>
    <n v="51"/>
    <s v="No"/>
    <s v="No"/>
    <n v="1286116"/>
    <s v="ASALARIADO"/>
    <n v="51"/>
  </r>
  <r>
    <n v="2058"/>
    <s v="HOMBRE"/>
    <n v="180800"/>
    <s v="ASALARIADO"/>
    <s v="SECTOR PRIVADO"/>
    <s v="SI"/>
    <s v="NO"/>
    <x v="1"/>
    <n v="35"/>
    <s v="No"/>
    <s v="No"/>
    <n v="180800"/>
    <s v="ASALARIADO"/>
    <n v="35"/>
  </r>
  <r>
    <n v="2059"/>
    <s v="HOMBRE"/>
    <n v="334141"/>
    <s v="TRABAJADOR INDEPENDIENTE"/>
    <s v="SECTOR PRIVADO"/>
    <s v="SI"/>
    <s v="NO"/>
    <x v="1"/>
    <n v="38"/>
    <s v="No"/>
    <s v="No"/>
    <n v="334141"/>
    <s v="TRABAJADOR INDEPENDIENTE"/>
    <n v="38"/>
  </r>
  <r>
    <n v="2060"/>
    <s v="MUJER"/>
    <n v="356549.6"/>
    <s v="ASALARIADO"/>
    <s v="SECTOR PRIVADO"/>
    <s v="SI"/>
    <s v="NO"/>
    <x v="1"/>
    <n v="43"/>
    <s v="No"/>
    <s v="No"/>
    <n v="356549.6"/>
    <s v="ASALARIADO"/>
    <n v="43"/>
  </r>
  <r>
    <n v="2061"/>
    <s v="HOMBRE"/>
    <n v="526441.80000000005"/>
    <s v="ASALARIADO"/>
    <s v="SECTOR PRIVADO"/>
    <s v="SI"/>
    <s v="NO"/>
    <x v="0"/>
    <n v="43"/>
    <s v="No"/>
    <s v="No"/>
    <n v="526441.80000000005"/>
    <s v="ASALARIADO"/>
    <n v="43"/>
  </r>
  <r>
    <n v="2062"/>
    <s v="MUJER"/>
    <n v="297046"/>
    <s v="ASEGURADO VOLUNTARIO"/>
    <s v="SECTOR PRIVADO"/>
    <s v="SI"/>
    <s v="NO"/>
    <x v="0"/>
    <n v="30"/>
    <s v="No"/>
    <s v="No"/>
    <n v="297046"/>
    <s v="ASEGURADO VOLUNTARIO"/>
    <n v="30"/>
  </r>
  <r>
    <n v="2063"/>
    <s v="MUJER"/>
    <n v="269640.95"/>
    <s v="ASALARIADO"/>
    <s v="SECTOR PRIVADO"/>
    <s v="SI"/>
    <s v="NO"/>
    <x v="0"/>
    <n v="26"/>
    <s v="No"/>
    <s v="No"/>
    <n v="269640.95"/>
    <s v="ASALARIADO"/>
    <n v="26"/>
  </r>
  <r>
    <n v="2064"/>
    <s v="HOMBRE"/>
    <n v="601793"/>
    <s v="ASALARIADO"/>
    <s v="SECTOR PUBLICO"/>
    <s v="SI"/>
    <s v="NO"/>
    <x v="0"/>
    <n v="58"/>
    <s v="No"/>
    <s v="No"/>
    <n v="601793"/>
    <s v="ASALARIADO"/>
    <n v="58"/>
  </r>
  <r>
    <n v="2065"/>
    <s v="MUJER"/>
    <n v="1000000"/>
    <s v="ASALARIADO"/>
    <s v="SECTOR PRIVADO"/>
    <s v="SI"/>
    <s v="NO"/>
    <x v="0"/>
    <n v="23"/>
    <s v="No"/>
    <s v="No"/>
    <n v="1000000"/>
    <s v="ASALARIADO"/>
    <n v="23"/>
  </r>
  <r>
    <n v="2066"/>
    <s v="HOMBRE"/>
    <n v="255672"/>
    <s v="ASALARIADO"/>
    <s v="SECTOR PRIVADO"/>
    <s v="SI"/>
    <s v="NO"/>
    <x v="0"/>
    <n v="50"/>
    <s v="No"/>
    <s v="No"/>
    <n v="255672"/>
    <s v="ASALARIADO"/>
    <n v="50"/>
  </r>
  <r>
    <n v="2067"/>
    <s v="HOMBRE"/>
    <n v="69361.600000000006"/>
    <s v="ASALARIADO"/>
    <s v="SECTOR PRIVADO"/>
    <s v="SI"/>
    <s v="NO"/>
    <x v="0"/>
    <n v="60"/>
    <s v="No"/>
    <s v="No"/>
    <n v="69361.600000000006"/>
    <s v="ASALARIADO"/>
    <n v="60"/>
  </r>
  <r>
    <n v="2068"/>
    <s v="HOMBRE"/>
    <n v="326749"/>
    <s v="TRABAJADOR INDEPENDIENTE"/>
    <s v="SECTOR PRIVADO"/>
    <s v="SI"/>
    <s v="NO"/>
    <x v="1"/>
    <n v="36"/>
    <s v="No"/>
    <s v="No"/>
    <n v="326749"/>
    <s v="TRABAJADOR INDEPENDIENTE"/>
    <n v="36"/>
  </r>
  <r>
    <n v="2069"/>
    <s v="MUJER"/>
    <n v="319576"/>
    <s v="ASALARIADO"/>
    <s v="SECTOR PRIVADO"/>
    <s v="SI"/>
    <s v="NO"/>
    <x v="0"/>
    <n v="44"/>
    <s v="No"/>
    <s v="No"/>
    <n v="319576"/>
    <s v="ASALARIADO"/>
    <n v="44"/>
  </r>
  <r>
    <n v="2070"/>
    <s v="HOMBRE"/>
    <n v="278030.99"/>
    <s v="CONVENIOS ESPECIALES DE TRABAJADORES INDEPENDIENTES"/>
    <s v="SECTOR PRIVADO"/>
    <s v="SI"/>
    <s v="NO"/>
    <x v="0"/>
    <n v="43"/>
    <s v="No"/>
    <s v="No"/>
    <n v="278030.99"/>
    <s v="CONVENIOS ESPECIALES DE TRABAJADORES INDEPENDIENTES"/>
    <n v="43"/>
  </r>
  <r>
    <n v="2071"/>
    <s v="MUJER"/>
    <n v="400000"/>
    <s v="ASALARIADO"/>
    <s v="SECTOR PRIVADO"/>
    <s v="SI"/>
    <s v="NO"/>
    <x v="0"/>
    <n v="40"/>
    <s v="No"/>
    <s v="No"/>
    <n v="400000"/>
    <s v="ASALARIADO"/>
    <n v="40"/>
  </r>
  <r>
    <n v="2072"/>
    <s v="HOMBRE"/>
    <n v="328192"/>
    <s v="TRABAJADOR INDEPENDIENTE"/>
    <s v="SECTOR PRIVADO"/>
    <s v="SI"/>
    <s v="NO"/>
    <x v="1"/>
    <n v="43"/>
    <s v="No"/>
    <s v="No"/>
    <n v="328192"/>
    <s v="TRABAJADOR INDEPENDIENTE"/>
    <n v="43"/>
  </r>
  <r>
    <n v="2073"/>
    <s v="MUJER"/>
    <n v="1314059"/>
    <s v="PENSIONADOS EN SU PROPIO SISTEMA"/>
    <s v="SECTOR PUBLICO"/>
    <s v="SI"/>
    <s v="NO"/>
    <x v="0"/>
    <n v="67"/>
    <s v="No"/>
    <s v="No"/>
    <n v="1314059"/>
    <s v="PENSIONADOS EN SU PROPIO SISTEMA"/>
    <n v="67"/>
  </r>
  <r>
    <n v="2074"/>
    <s v="MUJER"/>
    <n v="300018"/>
    <s v="ASEGURADO VOLUNTARIO"/>
    <s v="SECTOR PRIVADO"/>
    <s v="SI"/>
    <s v="NO"/>
    <x v="0"/>
    <n v="59"/>
    <s v="No"/>
    <s v="No"/>
    <n v="300018"/>
    <s v="ASEGURADO VOLUNTARIO"/>
    <n v="59"/>
  </r>
  <r>
    <n v="2075"/>
    <s v="MUJER"/>
    <n v="400000"/>
    <s v="ASALARIADO"/>
    <s v="SECTOR PRIVADO"/>
    <s v="SI"/>
    <s v="NO"/>
    <x v="0"/>
    <n v="35"/>
    <s v="No"/>
    <s v="No"/>
    <n v="400000"/>
    <s v="ASALARIADO"/>
    <n v="35"/>
  </r>
  <r>
    <n v="2076"/>
    <s v="HOMBRE"/>
    <n v="550000"/>
    <s v="ASALARIADO"/>
    <s v="SECTOR PRIVADO"/>
    <s v="SI"/>
    <s v="NO"/>
    <x v="0"/>
    <n v="25"/>
    <s v="No"/>
    <s v="No"/>
    <n v="550000"/>
    <s v="ASALARIADO"/>
    <n v="25"/>
  </r>
  <r>
    <n v="2077"/>
    <s v="MUJER"/>
    <n v="686170"/>
    <s v="TRABAJADOR INDEPENDIENTE"/>
    <s v="SECTOR PRIVADO"/>
    <s v="SI"/>
    <s v="NO"/>
    <x v="1"/>
    <n v="43"/>
    <s v="No"/>
    <s v="No"/>
    <n v="686170"/>
    <s v="TRABAJADOR INDEPENDIENTE"/>
    <n v="43"/>
  </r>
  <r>
    <n v="2078"/>
    <s v="MUJER"/>
    <n v="161550"/>
    <s v="ASALARIADO"/>
    <s v="SECTOR PRIVADO"/>
    <s v="SI"/>
    <s v="NO"/>
    <x v="0"/>
    <n v="39"/>
    <s v="No"/>
    <s v="No"/>
    <n v="161550"/>
    <s v="ASALARIADO"/>
    <n v="39"/>
  </r>
  <r>
    <n v="2079"/>
    <s v="HOMBRE"/>
    <n v="1038456"/>
    <s v="ASALARIADO"/>
    <s v="SECTOR PRIVADO"/>
    <s v="SI"/>
    <s v="NO"/>
    <x v="0"/>
    <n v="36"/>
    <s v="No"/>
    <s v="No"/>
    <n v="1038456"/>
    <s v="ASALARIADO"/>
    <n v="36"/>
  </r>
  <r>
    <n v="2080"/>
    <s v="HOMBRE"/>
    <n v="685653.34"/>
    <s v="ASALARIADO"/>
    <s v="SECTOR PRIVADO"/>
    <s v="SI"/>
    <s v="NO"/>
    <x v="0"/>
    <n v="44"/>
    <s v="No"/>
    <s v="No"/>
    <n v="685653.34"/>
    <s v="ASALARIADO"/>
    <n v="44"/>
  </r>
  <r>
    <n v="2081"/>
    <s v="HOMBRE"/>
    <n v="594092"/>
    <s v="TRABAJADOR INDEPENDIENTE"/>
    <s v="SECTOR PRIVADO"/>
    <s v="SI"/>
    <s v="SI"/>
    <x v="0"/>
    <n v="55"/>
    <s v="No"/>
    <s v="No"/>
    <n v="594092"/>
    <s v="TRABAJADOR INDEPENDIENTE"/>
    <n v="55"/>
  </r>
  <r>
    <n v="2082"/>
    <s v="HOMBRE"/>
    <n v="457059"/>
    <s v="ASALARIADO"/>
    <s v="SECTOR PUBLICO"/>
    <s v="SI"/>
    <s v="NO"/>
    <x v="1"/>
    <n v="44"/>
    <s v="No"/>
    <s v="No"/>
    <n v="457059"/>
    <s v="ASALARIADO"/>
    <n v="44"/>
  </r>
  <r>
    <n v="2083"/>
    <s v="HOMBRE"/>
    <n v="250000"/>
    <s v="ASALARIADO"/>
    <s v="SECTOR PRIVADO"/>
    <s v="SI"/>
    <s v="SI"/>
    <x v="1"/>
    <n v="47"/>
    <s v="No"/>
    <s v="No"/>
    <n v="250000"/>
    <s v="ASALARIADO"/>
    <n v="47"/>
  </r>
  <r>
    <n v="2084"/>
    <s v="MUJER"/>
    <n v="356600"/>
    <s v="ASALARIADO"/>
    <s v="SECTOR PRIVADO"/>
    <s v="SI"/>
    <s v="NO"/>
    <x v="0"/>
    <n v="49"/>
    <s v="No"/>
    <s v="No"/>
    <n v="356600"/>
    <s v="ASALARIADO"/>
    <n v="49"/>
  </r>
  <r>
    <n v="2085"/>
    <s v="HOMBRE"/>
    <n v="3983343"/>
    <s v="PENSIONADOS EN SU PROPIO SISTEMA"/>
    <s v="SECTOR PUBLICO"/>
    <s v="SI"/>
    <s v="NO"/>
    <x v="0"/>
    <n v="69"/>
    <s v="Atípico"/>
    <s v="No"/>
    <n v="3983343"/>
    <s v="PENSIONADOS EN SU PROPIO SISTEMA"/>
    <n v="69"/>
  </r>
  <r>
    <n v="2086"/>
    <s v="HOMBRE"/>
    <n v="300000"/>
    <s v="ASALARIADO"/>
    <s v="SECTOR PRIVADO"/>
    <s v="SI"/>
    <s v="NO"/>
    <x v="0"/>
    <n v="20"/>
    <s v="No"/>
    <s v="No"/>
    <n v="300000"/>
    <s v="ASALARIADO"/>
    <n v="20"/>
  </r>
  <r>
    <n v="2087"/>
    <s v="HOMBRE"/>
    <n v="110000"/>
    <s v="ASALARIADO"/>
    <s v="SECTOR PRIVADO"/>
    <s v="SI"/>
    <s v="NO"/>
    <x v="1"/>
    <n v="57"/>
    <s v="No"/>
    <s v="No"/>
    <n v="110000"/>
    <s v="ASALARIADO"/>
    <n v="57"/>
  </r>
  <r>
    <n v="2088"/>
    <s v="MUJER"/>
    <n v="799650"/>
    <s v="ASALARIADO"/>
    <s v="SECTOR PRIVADO"/>
    <s v="SI"/>
    <s v="NO"/>
    <x v="0"/>
    <n v="25"/>
    <s v="No"/>
    <s v="No"/>
    <n v="799650"/>
    <s v="ASALARIADO"/>
    <n v="25"/>
  </r>
  <r>
    <n v="2089"/>
    <s v="MUJER"/>
    <n v="488750"/>
    <s v="ASALARIADO"/>
    <s v="SECTOR PRIVADO"/>
    <s v="SI"/>
    <s v="NO"/>
    <x v="0"/>
    <n v="24"/>
    <s v="No"/>
    <s v="No"/>
    <n v="488750"/>
    <s v="ASALARIADO"/>
    <n v="24"/>
  </r>
  <r>
    <n v="2090"/>
    <s v="HOMBRE"/>
    <n v="2038867"/>
    <s v="ASALARIADO"/>
    <s v="SECTOR PRIVADO"/>
    <s v="SI"/>
    <s v="NO"/>
    <x v="0"/>
    <n v="34"/>
    <s v="No"/>
    <s v="No"/>
    <n v="2038867"/>
    <s v="ASALARIADO"/>
    <n v="34"/>
  </r>
  <r>
    <n v="2091"/>
    <s v="MUJER"/>
    <n v="793930.98"/>
    <s v="ASALARIADO"/>
    <s v="SECTOR PUBLICO"/>
    <s v="SI"/>
    <s v="NO"/>
    <x v="0"/>
    <n v="35"/>
    <s v="No"/>
    <s v="No"/>
    <n v="793930.98"/>
    <s v="ASALARIADO"/>
    <n v="35"/>
  </r>
  <r>
    <n v="2092"/>
    <s v="HOMBRE"/>
    <n v="452337.26"/>
    <s v="ASALARIADO"/>
    <s v="SECTOR PRIVADO"/>
    <s v="SI"/>
    <s v="NO"/>
    <x v="0"/>
    <n v="40"/>
    <s v="No"/>
    <s v="No"/>
    <n v="452337.26"/>
    <s v="ASALARIADO"/>
    <n v="40"/>
  </r>
  <r>
    <n v="2093"/>
    <s v="HOMBRE"/>
    <n v="401258.65"/>
    <s v="ASALARIADO"/>
    <s v="SECTOR PRIVADO"/>
    <s v="SI"/>
    <s v="NO"/>
    <x v="0"/>
    <n v="59"/>
    <s v="No"/>
    <s v="No"/>
    <n v="401258.65"/>
    <s v="ASALARIADO"/>
    <n v="59"/>
  </r>
  <r>
    <n v="2094"/>
    <s v="MUJER"/>
    <n v="476344.45"/>
    <s v="ASALARIADO"/>
    <s v="SECTOR PRIVADO"/>
    <s v="SI"/>
    <s v="NO"/>
    <x v="0"/>
    <n v="24"/>
    <s v="No"/>
    <s v="No"/>
    <n v="476344.45"/>
    <s v="ASALARIADO"/>
    <n v="24"/>
  </r>
  <r>
    <n v="2095"/>
    <s v="HOMBRE"/>
    <n v="1934551"/>
    <s v="ASALARIADO"/>
    <s v="SECTOR PRIVADO"/>
    <s v="SI"/>
    <s v="NO"/>
    <x v="1"/>
    <n v="58"/>
    <s v="No"/>
    <s v="No"/>
    <n v="1934551"/>
    <s v="ASALARIADO"/>
    <n v="58"/>
  </r>
  <r>
    <n v="2096"/>
    <s v="HOMBRE"/>
    <n v="1995482.54"/>
    <s v="ASALARIADO"/>
    <s v="SECTOR PUBLICO"/>
    <s v="SI"/>
    <s v="NO"/>
    <x v="0"/>
    <n v="34"/>
    <s v="No"/>
    <s v="No"/>
    <n v="1995482.54"/>
    <s v="ASALARIADO"/>
    <n v="34"/>
  </r>
  <r>
    <n v="2097"/>
    <s v="HOMBRE"/>
    <n v="297949"/>
    <s v="ASEGURADO VOLUNTARIO"/>
    <s v="SECTOR PRIVADO"/>
    <s v="SI"/>
    <s v="NO"/>
    <x v="0"/>
    <n v="37"/>
    <s v="No"/>
    <s v="No"/>
    <n v="297949"/>
    <s v="ASEGURADO VOLUNTARIO"/>
    <n v="37"/>
  </r>
  <r>
    <n v="2098"/>
    <s v="HOMBRE"/>
    <n v="722064"/>
    <s v="ASALARIADO"/>
    <s v="SECTOR PRIVADO"/>
    <s v="SI"/>
    <s v="NO"/>
    <x v="0"/>
    <n v="33"/>
    <s v="No"/>
    <s v="No"/>
    <n v="722064"/>
    <s v="ASALARIADO"/>
    <n v="33"/>
  </r>
  <r>
    <n v="2099"/>
    <s v="HOMBRE"/>
    <n v="753913.5"/>
    <s v="ASALARIADO"/>
    <s v="SECTOR PUBLICO"/>
    <s v="SI"/>
    <s v="NO"/>
    <x v="0"/>
    <n v="56"/>
    <s v="No"/>
    <s v="No"/>
    <n v="753913.5"/>
    <s v="ASALARIADO"/>
    <n v="56"/>
  </r>
  <r>
    <n v="2100"/>
    <s v="HOMBRE"/>
    <n v="607142.85"/>
    <s v="ASALARIADO"/>
    <s v="SECTOR PRIVADO"/>
    <s v="SI"/>
    <s v="NO"/>
    <x v="0"/>
    <n v="31"/>
    <s v="No"/>
    <s v="No"/>
    <n v="607142.85"/>
    <s v="ASALARIADO"/>
    <n v="31"/>
  </r>
  <r>
    <n v="2101"/>
    <s v="HOMBRE"/>
    <n v="260000"/>
    <s v="ASALARIADO"/>
    <s v="SECTOR PRIVADO"/>
    <s v="SI"/>
    <s v="NO"/>
    <x v="1"/>
    <n v="37"/>
    <s v="No"/>
    <s v="No"/>
    <n v="260000"/>
    <s v="ASALARIADO"/>
    <n v="37"/>
  </r>
  <r>
    <n v="2102"/>
    <s v="HOMBRE"/>
    <n v="742000"/>
    <s v="ASALARIADO"/>
    <s v="SECTOR PRIVADO"/>
    <s v="SI"/>
    <s v="NO"/>
    <x v="0"/>
    <n v="57"/>
    <s v="No"/>
    <s v="No"/>
    <n v="742000"/>
    <s v="ASALARIADO"/>
    <n v="57"/>
  </r>
  <r>
    <n v="2103"/>
    <s v="HOMBRE"/>
    <n v="170440"/>
    <s v="ASALARIADO"/>
    <s v="SECTOR PRIVADO"/>
    <s v="SI"/>
    <s v="NO"/>
    <x v="0"/>
    <n v="42"/>
    <s v="No"/>
    <s v="No"/>
    <n v="170440"/>
    <s v="ASALARIADO"/>
    <n v="42"/>
  </r>
  <r>
    <n v="2104"/>
    <s v="MUJER"/>
    <n v="242860"/>
    <s v="ASALARIADO"/>
    <s v="SECTOR PRIVADO"/>
    <s v="SI"/>
    <s v="NO"/>
    <x v="1"/>
    <n v="62"/>
    <s v="No"/>
    <s v="No"/>
    <n v="242860"/>
    <s v="ASALARIADO"/>
    <n v="62"/>
  </r>
  <r>
    <n v="2105"/>
    <s v="HOMBRE"/>
    <n v="1860734"/>
    <s v="TRABAJADOR INDEPENDIENTE"/>
    <s v="SECTOR PRIVADO"/>
    <s v="SI"/>
    <s v="SI"/>
    <x v="1"/>
    <n v="52"/>
    <s v="No"/>
    <s v="No"/>
    <n v="1860734"/>
    <s v="TRABAJADOR INDEPENDIENTE"/>
    <n v="52"/>
  </r>
  <r>
    <n v="2106"/>
    <s v="HOMBRE"/>
    <n v="620373.67000000004"/>
    <s v="ASALARIADO"/>
    <s v="SECTOR PRIVADO"/>
    <s v="SI"/>
    <s v="NO"/>
    <x v="0"/>
    <n v="46"/>
    <s v="No"/>
    <s v="No"/>
    <n v="620373.67000000004"/>
    <s v="ASALARIADO"/>
    <n v="46"/>
  </r>
  <r>
    <n v="2107"/>
    <s v="MUJER"/>
    <n v="1233708"/>
    <s v="ASALARIADO"/>
    <s v="SECTOR PRIVADO"/>
    <s v="SI"/>
    <s v="NO"/>
    <x v="0"/>
    <n v="40"/>
    <s v="No"/>
    <s v="No"/>
    <n v="1233708"/>
    <s v="ASALARIADO"/>
    <n v="40"/>
  </r>
  <r>
    <n v="2108"/>
    <s v="HOMBRE"/>
    <n v="520000"/>
    <s v="ASALARIADO"/>
    <s v="SECTOR PRIVADO"/>
    <s v="SI"/>
    <s v="NO"/>
    <x v="0"/>
    <n v="45"/>
    <s v="No"/>
    <s v="No"/>
    <n v="520000"/>
    <s v="ASALARIADO"/>
    <n v="45"/>
  </r>
  <r>
    <n v="2109"/>
    <s v="HOMBRE"/>
    <n v="160000"/>
    <s v="ASALARIADO"/>
    <s v="SECTOR PRIVADO"/>
    <s v="SI"/>
    <s v="SI"/>
    <x v="0"/>
    <n v="26"/>
    <s v="No"/>
    <s v="No"/>
    <n v="160000"/>
    <s v="ASALARIADO"/>
    <n v="26"/>
  </r>
  <r>
    <n v="2110"/>
    <s v="HOMBRE"/>
    <n v="296346.2"/>
    <s v="ASALARIADO"/>
    <s v="SECTOR PRIVADO"/>
    <s v="SI"/>
    <s v="NO"/>
    <x v="0"/>
    <n v="48"/>
    <s v="No"/>
    <s v="No"/>
    <n v="296346.2"/>
    <s v="ASALARIADO"/>
    <n v="48"/>
  </r>
  <r>
    <n v="2111"/>
    <s v="MUJER"/>
    <n v="32942.089999999997"/>
    <s v="ASALARIADO"/>
    <s v="SECTOR PUBLICO"/>
    <s v="SI"/>
    <s v="NO"/>
    <x v="0"/>
    <n v="24"/>
    <s v="No"/>
    <s v="No"/>
    <n v="32942.089999999997"/>
    <s v="ASALARIADO"/>
    <n v="24"/>
  </r>
  <r>
    <n v="2112"/>
    <s v="HOMBRE"/>
    <n v="297102"/>
    <s v="TRABAJADOR INDEPENDIENTE"/>
    <s v="SECTOR PRIVADO"/>
    <s v="SI"/>
    <s v="NO"/>
    <x v="0"/>
    <n v="29"/>
    <s v="No"/>
    <s v="No"/>
    <n v="297102"/>
    <s v="TRABAJADOR INDEPENDIENTE"/>
    <n v="29"/>
  </r>
  <r>
    <n v="2113"/>
    <s v="HOMBRE"/>
    <n v="297139"/>
    <s v="ASEGURADO VOLUNTARIO"/>
    <s v="SECTOR PRIVADO"/>
    <s v="SI"/>
    <s v="NO"/>
    <x v="0"/>
    <n v="36"/>
    <s v="No"/>
    <s v="No"/>
    <n v="297139"/>
    <s v="ASEGURADO VOLUNTARIO"/>
    <n v="36"/>
  </r>
  <r>
    <n v="2114"/>
    <s v="HOMBRE"/>
    <n v="1069013.75"/>
    <s v="ASALARIADO"/>
    <s v="SECTOR PRIVADO"/>
    <s v="SI"/>
    <s v="NO"/>
    <x v="0"/>
    <n v="27"/>
    <s v="No"/>
    <s v="No"/>
    <n v="1069013.75"/>
    <s v="ASALARIADO"/>
    <n v="27"/>
  </r>
  <r>
    <n v="2115"/>
    <s v="MUJER"/>
    <n v="358405"/>
    <s v="ASALARIADO"/>
    <s v="SECTOR PRIVADO"/>
    <s v="SI"/>
    <s v="NO"/>
    <x v="0"/>
    <n v="24"/>
    <s v="No"/>
    <s v="No"/>
    <n v="358405"/>
    <s v="ASALARIADO"/>
    <n v="24"/>
  </r>
  <r>
    <n v="2116"/>
    <s v="HOMBRE"/>
    <n v="1596417"/>
    <s v="ASALARIADO"/>
    <s v="SECTOR PUBLICO"/>
    <s v="SI"/>
    <s v="NO"/>
    <x v="1"/>
    <n v="47"/>
    <s v="No"/>
    <s v="No"/>
    <n v="1596417"/>
    <s v="ASALARIADO"/>
    <n v="47"/>
  </r>
  <r>
    <n v="2117"/>
    <s v="HOMBRE"/>
    <n v="303000"/>
    <s v="ASALARIADO"/>
    <s v="SECTOR PRIVADO"/>
    <s v="SI"/>
    <s v="NO"/>
    <x v="0"/>
    <n v="24"/>
    <s v="No"/>
    <s v="No"/>
    <n v="303000"/>
    <s v="ASALARIADO"/>
    <n v="24"/>
  </r>
  <r>
    <n v="2118"/>
    <s v="HOMBRE"/>
    <n v="400944.9"/>
    <s v="ASALARIADO"/>
    <s v="SECTOR PRIVADO"/>
    <s v="SI"/>
    <s v="NO"/>
    <x v="0"/>
    <n v="27"/>
    <s v="No"/>
    <s v="No"/>
    <n v="400944.9"/>
    <s v="ASALARIADO"/>
    <n v="27"/>
  </r>
  <r>
    <n v="2119"/>
    <s v="HOMBRE"/>
    <n v="130000"/>
    <s v="ASALARIADO"/>
    <s v="SECTOR PRIVADO"/>
    <s v="SI"/>
    <s v="NO"/>
    <x v="1"/>
    <n v="27"/>
    <s v="No"/>
    <s v="No"/>
    <n v="130000"/>
    <s v="ASALARIADO"/>
    <n v="27"/>
  </r>
  <r>
    <n v="2120"/>
    <s v="MUJER"/>
    <n v="284392"/>
    <s v="ASALARIADO"/>
    <s v="SECTOR PUBLICO"/>
    <s v="SI"/>
    <s v="NO"/>
    <x v="1"/>
    <n v="56"/>
    <s v="No"/>
    <s v="No"/>
    <n v="284392"/>
    <s v="ASALARIADO"/>
    <n v="56"/>
  </r>
  <r>
    <n v="2121"/>
    <s v="HOMBRE"/>
    <n v="681308.01"/>
    <s v="ASALARIADO"/>
    <s v="SECTOR PRIVADO"/>
    <s v="SI"/>
    <s v="NO"/>
    <x v="0"/>
    <n v="31"/>
    <s v="No"/>
    <s v="No"/>
    <n v="681308.01"/>
    <s v="ASALARIADO"/>
    <n v="31"/>
  </r>
  <r>
    <n v="2122"/>
    <s v="MUJER"/>
    <n v="1436096"/>
    <s v="PENSIONADOS EN SU PROPIO SISTEMA"/>
    <s v="SECTOR PUBLICO"/>
    <s v="SI"/>
    <s v="NO"/>
    <x v="0"/>
    <n v="60"/>
    <s v="No"/>
    <s v="No"/>
    <n v="1436096"/>
    <s v="PENSIONADOS EN SU PROPIO SISTEMA"/>
    <n v="60"/>
  </r>
  <r>
    <n v="2123"/>
    <s v="HOMBRE"/>
    <n v="299647"/>
    <s v="TRABAJADOR INDEPENDIENTE"/>
    <s v="SECTOR PRIVADO"/>
    <s v="SI"/>
    <s v="NO"/>
    <x v="1"/>
    <n v="48"/>
    <s v="No"/>
    <s v="No"/>
    <n v="299647"/>
    <s v="TRABAJADOR INDEPENDIENTE"/>
    <n v="48"/>
  </r>
  <r>
    <n v="2124"/>
    <s v="HOMBRE"/>
    <n v="522249"/>
    <s v="TRABAJADOR INDEPENDIENTE"/>
    <s v="SECTOR PRIVADO"/>
    <s v="SI"/>
    <s v="NO"/>
    <x v="1"/>
    <n v="30"/>
    <s v="No"/>
    <s v="No"/>
    <n v="522249"/>
    <s v="TRABAJADOR INDEPENDIENTE"/>
    <n v="30"/>
  </r>
  <r>
    <n v="2125"/>
    <s v="HOMBRE"/>
    <n v="2399117.94"/>
    <s v="ASALARIADO"/>
    <s v="SECTOR PRIVADO"/>
    <s v="SI"/>
    <s v="NO"/>
    <x v="0"/>
    <n v="36"/>
    <s v="Atípico"/>
    <s v="No"/>
    <n v="2399117.94"/>
    <s v="ASALARIADO"/>
    <n v="36"/>
  </r>
  <r>
    <n v="2126"/>
    <s v="HOMBRE"/>
    <n v="1431680.32"/>
    <s v="ASALARIADO"/>
    <s v="SECTOR PUBLICO"/>
    <s v="SI"/>
    <s v="NO"/>
    <x v="0"/>
    <n v="37"/>
    <s v="No"/>
    <s v="No"/>
    <n v="1431680.32"/>
    <s v="ASALARIADO"/>
    <n v="37"/>
  </r>
  <r>
    <n v="2127"/>
    <s v="HOMBRE"/>
    <n v="299647"/>
    <s v="ASEGURADO VOLUNTARIO"/>
    <s v="SECTOR PRIVADO"/>
    <s v="SI"/>
    <s v="NO"/>
    <x v="1"/>
    <n v="63"/>
    <s v="No"/>
    <s v="No"/>
    <n v="299647"/>
    <s v="ASEGURADO VOLUNTARIO"/>
    <n v="63"/>
  </r>
  <r>
    <n v="2128"/>
    <s v="HOMBRE"/>
    <n v="297046"/>
    <s v="TRABAJADOR INDEPENDIENTE"/>
    <s v="SECTOR PRIVADO"/>
    <s v="SI"/>
    <s v="SI"/>
    <x v="1"/>
    <n v="25"/>
    <s v="No"/>
    <s v="No"/>
    <n v="297046"/>
    <s v="TRABAJADOR INDEPENDIENTE"/>
    <n v="25"/>
  </r>
  <r>
    <n v="2129"/>
    <s v="HOMBRE"/>
    <n v="347510"/>
    <s v="ASALARIADO"/>
    <s v="SECTOR PRIVADO"/>
    <s v="SI"/>
    <s v="NO"/>
    <x v="0"/>
    <n v="37"/>
    <s v="No"/>
    <s v="No"/>
    <n v="347510"/>
    <s v="ASALARIADO"/>
    <n v="37"/>
  </r>
  <r>
    <n v="2130"/>
    <s v="HOMBRE"/>
    <n v="315000"/>
    <s v="ASALARIADO"/>
    <s v="SECTOR PRIVADO"/>
    <s v="SI"/>
    <s v="NO"/>
    <x v="0"/>
    <n v="53"/>
    <s v="No"/>
    <s v="No"/>
    <n v="315000"/>
    <s v="ASALARIADO"/>
    <n v="53"/>
  </r>
  <r>
    <n v="2131"/>
    <s v="HOMBRE"/>
    <n v="297046"/>
    <s v="TRABAJADOR INDEPENDIENTE"/>
    <s v="SECTOR PRIVADO"/>
    <s v="SI"/>
    <s v="NO"/>
    <x v="0"/>
    <n v="43"/>
    <s v="No"/>
    <s v="No"/>
    <n v="297046"/>
    <s v="TRABAJADOR INDEPENDIENTE"/>
    <n v="43"/>
  </r>
  <r>
    <n v="2132"/>
    <s v="HOMBRE"/>
    <n v="278030"/>
    <s v="CONVENIOS ESPECIALES DE TRABAJADORES INDEPENDIENTES"/>
    <s v="SECTOR PRIVADO"/>
    <s v="SI"/>
    <s v="SI"/>
    <x v="0"/>
    <n v="54"/>
    <s v="No"/>
    <s v="No"/>
    <n v="278030"/>
    <s v="CONVENIOS ESPECIALES DE TRABAJADORES INDEPENDIENTES"/>
    <n v="54"/>
  </r>
  <r>
    <n v="2133"/>
    <s v="MUJER"/>
    <n v="445821"/>
    <s v="TRABAJADOR INDEPENDIENTE"/>
    <s v="SECTOR PRIVADO"/>
    <s v="SI"/>
    <s v="NO"/>
    <x v="0"/>
    <n v="39"/>
    <s v="No"/>
    <s v="No"/>
    <n v="445821"/>
    <s v="TRABAJADOR INDEPENDIENTE"/>
    <n v="39"/>
  </r>
  <r>
    <n v="2134"/>
    <s v="HOMBRE"/>
    <n v="306723.3"/>
    <s v="TRABAJADOR INDEPENDIENTE"/>
    <s v="SECTOR PRIVADO"/>
    <s v="SI"/>
    <s v="SI"/>
    <x v="1"/>
    <n v="45"/>
    <s v="No"/>
    <s v="No"/>
    <n v="306723.3"/>
    <s v="TRABAJADOR INDEPENDIENTE"/>
    <n v="45"/>
  </r>
  <r>
    <n v="2135"/>
    <s v="MUJER"/>
    <n v="445431.32"/>
    <s v="ASALARIADO"/>
    <s v="SECTOR PRIVADO"/>
    <s v="SI"/>
    <s v="NO"/>
    <x v="0"/>
    <n v="25"/>
    <s v="No"/>
    <s v="No"/>
    <n v="445431.32"/>
    <s v="ASALARIADO"/>
    <n v="25"/>
  </r>
  <r>
    <n v="2136"/>
    <s v="HOMBRE"/>
    <n v="1460786.78"/>
    <s v="ASALARIADO"/>
    <s v="SECTOR PRIVADO"/>
    <s v="SI"/>
    <s v="NO"/>
    <x v="0"/>
    <n v="32"/>
    <s v="No"/>
    <s v="No"/>
    <n v="1460786.78"/>
    <s v="ASALARIADO"/>
    <n v="32"/>
  </r>
  <r>
    <n v="2137"/>
    <s v="HOMBRE"/>
    <n v="10652"/>
    <s v="ASALARIADO"/>
    <s v="SECTOR PRIVADO"/>
    <s v="SI"/>
    <s v="SI"/>
    <x v="0"/>
    <n v="24"/>
    <s v="No"/>
    <s v="No"/>
    <n v="10652"/>
    <s v="ASALARIADO"/>
    <n v="24"/>
  </r>
  <r>
    <n v="2138"/>
    <s v="MUJER"/>
    <n v="278030"/>
    <s v="ASEGURADO VOLUNTARIO"/>
    <s v="SECTOR PRIVADO"/>
    <s v="SI"/>
    <s v="NO"/>
    <x v="1"/>
    <n v="27"/>
    <s v="No"/>
    <s v="No"/>
    <n v="278030"/>
    <s v="ASEGURADO VOLUNTARIO"/>
    <n v="27"/>
  </r>
  <r>
    <n v="2139"/>
    <s v="MUJER"/>
    <n v="1160116"/>
    <s v="PENSIONADOS EN SU PROPIO SISTEMA"/>
    <s v="SECTOR PUBLICO"/>
    <s v="SI"/>
    <s v="NO"/>
    <x v="0"/>
    <n v="66"/>
    <s v="No"/>
    <s v="No"/>
    <n v="1160116"/>
    <s v="PENSIONADOS EN SU PROPIO SISTEMA"/>
    <n v="66"/>
  </r>
  <r>
    <n v="2140"/>
    <s v="HOMBRE"/>
    <n v="342028"/>
    <s v="ASALARIADO"/>
    <s v="SECTOR PRIVADO"/>
    <s v="SI"/>
    <s v="NO"/>
    <x v="0"/>
    <n v="58"/>
    <s v="No"/>
    <s v="No"/>
    <n v="342028"/>
    <s v="ASALARIADO"/>
    <n v="58"/>
  </r>
  <r>
    <n v="2141"/>
    <s v="HOMBRE"/>
    <n v="239390"/>
    <s v="ASALARIADO"/>
    <s v="SECTOR PRIVADO"/>
    <s v="SI"/>
    <s v="NO"/>
    <x v="0"/>
    <n v="46"/>
    <s v="No"/>
    <s v="No"/>
    <n v="239390"/>
    <s v="ASALARIADO"/>
    <n v="46"/>
  </r>
  <r>
    <n v="2142"/>
    <s v="HOMBRE"/>
    <n v="1347519"/>
    <s v="ASALARIADO"/>
    <s v="SECTOR PUBLICO"/>
    <s v="SI"/>
    <s v="NO"/>
    <x v="0"/>
    <n v="57"/>
    <s v="No"/>
    <s v="No"/>
    <n v="1347519"/>
    <s v="ASALARIADO"/>
    <n v="57"/>
  </r>
  <r>
    <n v="2143"/>
    <s v="HOMBRE"/>
    <n v="350000"/>
    <s v="ASALARIADO"/>
    <s v="SECTOR PRIVADO"/>
    <s v="SI"/>
    <s v="NO"/>
    <x v="0"/>
    <n v="37"/>
    <s v="No"/>
    <s v="No"/>
    <n v="350000"/>
    <s v="ASALARIADO"/>
    <n v="37"/>
  </r>
  <r>
    <n v="2144"/>
    <s v="MUJER"/>
    <n v="295000"/>
    <s v="ASALARIADO"/>
    <s v="SECTOR PRIVADO"/>
    <s v="SI"/>
    <s v="NO"/>
    <x v="1"/>
    <n v="19"/>
    <s v="No"/>
    <s v="No"/>
    <n v="295000"/>
    <s v="ASALARIADO"/>
    <n v="19"/>
  </r>
  <r>
    <n v="2145"/>
    <s v="HOMBRE"/>
    <n v="302470"/>
    <s v="TRABAJADOR INDEPENDIENTE"/>
    <s v="SECTOR PRIVADO"/>
    <s v="SI"/>
    <s v="NO"/>
    <x v="0"/>
    <n v="48"/>
    <s v="No"/>
    <s v="No"/>
    <n v="302470"/>
    <s v="TRABAJADOR INDEPENDIENTE"/>
    <n v="48"/>
  </r>
  <r>
    <n v="2146"/>
    <s v="MUJER"/>
    <n v="2613281.4500000002"/>
    <s v="ASALARIADO"/>
    <s v="SECTOR PUBLICO"/>
    <s v="SI"/>
    <s v="NO"/>
    <x v="0"/>
    <n v="47"/>
    <s v="Atípico"/>
    <s v="No"/>
    <n v="2613281.4500000002"/>
    <s v="ASALARIADO"/>
    <n v="47"/>
  </r>
  <r>
    <n v="2147"/>
    <s v="MUJER"/>
    <n v="150409.17000000001"/>
    <s v="PENSIONADOS EN SU PROPIO SISTEMA"/>
    <s v="SECTOR PUBLICO"/>
    <s v="SI"/>
    <s v="NO"/>
    <x v="0"/>
    <n v="86"/>
    <s v="No"/>
    <s v="No"/>
    <n v="150409.17000000001"/>
    <s v="PENSIONADOS EN SU PROPIO SISTEMA"/>
    <n v="86"/>
  </r>
  <r>
    <n v="2148"/>
    <s v="HOMBRE"/>
    <n v="77065"/>
    <s v="ASALARIADO"/>
    <s v="SECTOR PRIVADO"/>
    <s v="SI"/>
    <s v="NO"/>
    <x v="1"/>
    <n v="43"/>
    <s v="No"/>
    <s v="No"/>
    <n v="77065"/>
    <s v="ASALARIADO"/>
    <n v="43"/>
  </r>
  <r>
    <n v="2149"/>
    <s v="HOMBRE"/>
    <n v="426459.38"/>
    <s v="ASALARIADO"/>
    <s v="SECTOR PRIVADO"/>
    <s v="SI"/>
    <s v="NO"/>
    <x v="0"/>
    <n v="25"/>
    <s v="No"/>
    <s v="No"/>
    <n v="426459.38"/>
    <s v="ASALARIADO"/>
    <n v="25"/>
  </r>
  <r>
    <n v="2150"/>
    <s v="HOMBRE"/>
    <n v="448880"/>
    <s v="ASALARIADO"/>
    <s v="SECTOR PRIVADO"/>
    <s v="SI"/>
    <s v="NO"/>
    <x v="0"/>
    <n v="33"/>
    <s v="No"/>
    <s v="No"/>
    <n v="448880"/>
    <s v="ASALARIADO"/>
    <n v="33"/>
  </r>
  <r>
    <n v="2151"/>
    <s v="MUJER"/>
    <n v="10"/>
    <s v="ASALARIADO"/>
    <s v="SECTOR PRIVADO"/>
    <s v="SI"/>
    <s v="NO"/>
    <x v="0"/>
    <n v="26"/>
    <s v="No"/>
    <s v="No"/>
    <n v="10"/>
    <s v="ASALARIADO"/>
    <n v="26"/>
  </r>
  <r>
    <n v="2152"/>
    <s v="HOMBRE"/>
    <n v="237717.86"/>
    <s v="ASALARIADO"/>
    <s v="SECTOR PRIVADO"/>
    <s v="SI"/>
    <s v="NO"/>
    <x v="1"/>
    <n v="23"/>
    <s v="No"/>
    <s v="No"/>
    <n v="237717.86"/>
    <s v="ASALARIADO"/>
    <n v="23"/>
  </r>
  <r>
    <n v="2153"/>
    <s v="HOMBRE"/>
    <n v="297045"/>
    <s v="ASEGURADO VOLUNTARIO"/>
    <s v="SECTOR PRIVADO"/>
    <s v="SI"/>
    <s v="SI"/>
    <x v="0"/>
    <n v="30"/>
    <s v="No"/>
    <s v="No"/>
    <n v="297045"/>
    <s v="ASEGURADO VOLUNTARIO"/>
    <n v="30"/>
  </r>
  <r>
    <n v="2154"/>
    <s v="MUJER"/>
    <n v="585854"/>
    <s v="PENSIONADOS EN SU PROPIO SISTEMA"/>
    <s v="SECTOR PUBLICO"/>
    <s v="SI"/>
    <s v="NO"/>
    <x v="0"/>
    <n v="76"/>
    <s v="No"/>
    <s v="No"/>
    <n v="585854"/>
    <s v="PENSIONADOS EN SU PROPIO SISTEMA"/>
    <n v="76"/>
  </r>
  <r>
    <n v="2155"/>
    <s v="HOMBRE"/>
    <n v="404467"/>
    <s v="ASEGURADO VOLUNTARIO"/>
    <s v="SECTOR PRIVADO"/>
    <s v="SI"/>
    <s v="NO"/>
    <x v="0"/>
    <n v="58"/>
    <s v="No"/>
    <s v="No"/>
    <n v="404467"/>
    <s v="ASEGURADO VOLUNTARIO"/>
    <n v="58"/>
  </r>
  <r>
    <n v="2156"/>
    <s v="HOMBRE"/>
    <n v="594092"/>
    <s v="TRABAJADOR INDEPENDIENTE"/>
    <s v="SECTOR PRIVADO"/>
    <s v="SI"/>
    <s v="SI"/>
    <x v="1"/>
    <n v="48"/>
    <s v="No"/>
    <s v="No"/>
    <n v="594092"/>
    <s v="TRABAJADOR INDEPENDIENTE"/>
    <n v="48"/>
  </r>
  <r>
    <n v="2157"/>
    <s v="HOMBRE"/>
    <n v="138580"/>
    <s v="ASALARIADO"/>
    <s v="SECTOR PRIVADO"/>
    <s v="SI"/>
    <s v="NO"/>
    <x v="0"/>
    <n v="46"/>
    <s v="No"/>
    <s v="No"/>
    <n v="138580"/>
    <s v="ASALARIADO"/>
    <n v="46"/>
  </r>
  <r>
    <n v="2158"/>
    <s v="MUJER"/>
    <n v="1241627.95"/>
    <s v="PENSIONADOS EN SU PROPIO SISTEMA"/>
    <s v="SECTOR PUBLICO"/>
    <s v="SI"/>
    <s v="NO"/>
    <x v="0"/>
    <n v="63"/>
    <s v="No"/>
    <s v="No"/>
    <n v="1241627.95"/>
    <s v="PENSIONADOS EN SU PROPIO SISTEMA"/>
    <n v="63"/>
  </r>
  <r>
    <n v="2159"/>
    <s v="HOMBRE"/>
    <n v="915020.56"/>
    <s v="ASALARIADO"/>
    <s v="SECTOR PRIVADO"/>
    <s v="SI"/>
    <s v="NO"/>
    <x v="0"/>
    <n v="52"/>
    <s v="No"/>
    <s v="No"/>
    <n v="915020.56"/>
    <s v="ASALARIADO"/>
    <n v="52"/>
  </r>
  <r>
    <n v="2160"/>
    <s v="HOMBRE"/>
    <n v="569373.16"/>
    <s v="ASALARIADO"/>
    <s v="SECTOR PRIVADO"/>
    <s v="SI"/>
    <s v="NO"/>
    <x v="0"/>
    <n v="41"/>
    <s v="No"/>
    <s v="No"/>
    <n v="569373.16"/>
    <s v="ASALARIADO"/>
    <n v="41"/>
  </r>
  <r>
    <n v="2161"/>
    <s v="HOMBRE"/>
    <n v="457000"/>
    <s v="ASALARIADO"/>
    <s v="SECTOR PRIVADO"/>
    <s v="SI"/>
    <s v="NO"/>
    <x v="0"/>
    <n v="19"/>
    <s v="No"/>
    <s v="No"/>
    <n v="457000"/>
    <s v="ASALARIADO"/>
    <n v="19"/>
  </r>
  <r>
    <n v="2162"/>
    <s v="HOMBRE"/>
    <n v="440696.47"/>
    <s v="ASALARIADO"/>
    <s v="SECTOR PRIVADO"/>
    <s v="SI"/>
    <s v="NO"/>
    <x v="0"/>
    <n v="27"/>
    <s v="No"/>
    <s v="No"/>
    <n v="440696.47"/>
    <s v="ASALARIADO"/>
    <n v="27"/>
  </r>
  <r>
    <n v="2163"/>
    <s v="MUJER"/>
    <n v="1057538"/>
    <s v="ASALARIADO"/>
    <s v="SECTOR PUBLICO"/>
    <s v="SI"/>
    <s v="NO"/>
    <x v="1"/>
    <n v="38"/>
    <s v="No"/>
    <s v="No"/>
    <n v="1057538"/>
    <s v="ASALARIADO"/>
    <n v="38"/>
  </r>
  <r>
    <n v="2164"/>
    <s v="HOMBRE"/>
    <n v="428222.68"/>
    <s v="ASALARIADO"/>
    <s v="SECTOR PRIVADO"/>
    <s v="SI"/>
    <s v="NO"/>
    <x v="1"/>
    <n v="21"/>
    <s v="No"/>
    <s v="No"/>
    <n v="428222.68"/>
    <s v="ASALARIADO"/>
    <n v="21"/>
  </r>
  <r>
    <n v="2165"/>
    <s v="HOMBRE"/>
    <n v="301566"/>
    <s v="TRABAJADOR INDEPENDIENTE"/>
    <s v="SECTOR PRIVADO"/>
    <s v="SI"/>
    <s v="NO"/>
    <x v="0"/>
    <n v="20"/>
    <s v="No"/>
    <s v="No"/>
    <n v="301566"/>
    <s v="TRABAJADOR INDEPENDIENTE"/>
    <n v="20"/>
  </r>
  <r>
    <n v="2166"/>
    <s v="HOMBRE"/>
    <n v="183333"/>
    <s v="ASALARIADO"/>
    <s v="SECTOR PRIVADO"/>
    <s v="SI"/>
    <s v="SI"/>
    <x v="1"/>
    <n v="30"/>
    <s v="No"/>
    <s v="No"/>
    <n v="183333"/>
    <s v="ASALARIADO"/>
    <n v="30"/>
  </r>
  <r>
    <n v="2167"/>
    <s v="HOMBRE"/>
    <n v="297045"/>
    <s v="ASEGURADO VOLUNTARIO"/>
    <s v="SECTOR PRIVADO"/>
    <s v="SI"/>
    <s v="SI"/>
    <x v="0"/>
    <n v="28"/>
    <s v="No"/>
    <s v="No"/>
    <n v="297045"/>
    <s v="ASEGURADO VOLUNTARIO"/>
    <n v="28"/>
  </r>
  <r>
    <n v="2168"/>
    <s v="HOMBRE"/>
    <n v="335377.5"/>
    <s v="ASALARIADO"/>
    <s v="SECTOR PRIVADO"/>
    <s v="SI"/>
    <s v="NO"/>
    <x v="0"/>
    <n v="22"/>
    <s v="No"/>
    <s v="No"/>
    <n v="335377.5"/>
    <s v="ASALARIADO"/>
    <n v="22"/>
  </r>
  <r>
    <n v="2169"/>
    <s v="HOMBRE"/>
    <n v="210000"/>
    <s v="ASALARIADO"/>
    <s v="SECTOR PRIVADO"/>
    <s v="SI"/>
    <s v="NO"/>
    <x v="0"/>
    <n v="26"/>
    <s v="No"/>
    <s v="No"/>
    <n v="210000"/>
    <s v="ASALARIADO"/>
    <n v="26"/>
  </r>
  <r>
    <n v="2170"/>
    <s v="MUJER"/>
    <n v="813888.34"/>
    <s v="ASALARIADO"/>
    <s v="SECTOR PUBLICO"/>
    <s v="SI"/>
    <s v="NO"/>
    <x v="0"/>
    <n v="29"/>
    <s v="No"/>
    <s v="No"/>
    <n v="813888.34"/>
    <s v="ASALARIADO"/>
    <n v="29"/>
  </r>
  <r>
    <n v="2171"/>
    <s v="MUJER"/>
    <n v="297045"/>
    <s v="TRABAJADOR INDEPENDIENTE"/>
    <s v="SECTOR PRIVADO"/>
    <s v="SI"/>
    <s v="SI"/>
    <x v="1"/>
    <n v="41"/>
    <s v="No"/>
    <s v="No"/>
    <n v="297045"/>
    <s v="TRABAJADOR INDEPENDIENTE"/>
    <n v="41"/>
  </r>
  <r>
    <n v="2172"/>
    <s v="MUJER"/>
    <n v="912428.05"/>
    <s v="ASALARIADO"/>
    <s v="SECTOR PRIVADO"/>
    <s v="SI"/>
    <s v="NO"/>
    <x v="0"/>
    <n v="24"/>
    <s v="No"/>
    <s v="No"/>
    <n v="912428.05"/>
    <s v="ASALARIADO"/>
    <n v="24"/>
  </r>
  <r>
    <n v="2173"/>
    <s v="HOMBRE"/>
    <n v="762283.34"/>
    <s v="ASALARIADO"/>
    <s v="SECTOR PRIVADO"/>
    <s v="SI"/>
    <s v="NO"/>
    <x v="0"/>
    <n v="46"/>
    <s v="No"/>
    <s v="No"/>
    <n v="762283.34"/>
    <s v="ASALARIADO"/>
    <n v="46"/>
  </r>
  <r>
    <n v="2174"/>
    <s v="HOMBRE"/>
    <n v="213049"/>
    <s v="ASALARIADO"/>
    <s v="SECTOR PRIVADO"/>
    <s v="SI"/>
    <s v="NO"/>
    <x v="0"/>
    <n v="42"/>
    <s v="No"/>
    <s v="No"/>
    <n v="213049"/>
    <s v="ASALARIADO"/>
    <n v="42"/>
  </r>
  <r>
    <n v="2175"/>
    <s v="HOMBRE"/>
    <n v="560000"/>
    <s v="ASALARIADO"/>
    <s v="SECTOR PRIVADO"/>
    <s v="SI"/>
    <s v="NO"/>
    <x v="0"/>
    <n v="47"/>
    <s v="No"/>
    <s v="No"/>
    <n v="560000"/>
    <s v="ASALARIADO"/>
    <n v="47"/>
  </r>
  <r>
    <n v="2176"/>
    <s v="MUJER"/>
    <n v="127390.96"/>
    <s v="ASALARIADO"/>
    <s v="SECTOR PRIVADO"/>
    <s v="SI"/>
    <s v="SI"/>
    <x v="0"/>
    <n v="48"/>
    <s v="No"/>
    <s v="No"/>
    <n v="127390.96"/>
    <s v="ASALARIADO"/>
    <n v="48"/>
  </r>
  <r>
    <n v="2177"/>
    <s v="HOMBRE"/>
    <n v="12000"/>
    <s v="ASALARIADO"/>
    <s v="SECTOR PRIVADO"/>
    <s v="SI"/>
    <s v="NO"/>
    <x v="1"/>
    <n v="24"/>
    <s v="No"/>
    <s v="No"/>
    <n v="12000"/>
    <s v="ASALARIADO"/>
    <n v="24"/>
  </r>
  <r>
    <n v="2178"/>
    <s v="HOMBRE"/>
    <n v="1154586.75"/>
    <s v="ASALARIADO"/>
    <s v="SECTOR PRIVADO"/>
    <s v="SI"/>
    <s v="NO"/>
    <x v="0"/>
    <n v="30"/>
    <s v="No"/>
    <s v="No"/>
    <n v="1154586.75"/>
    <s v="ASALARIADO"/>
    <n v="30"/>
  </r>
  <r>
    <n v="2179"/>
    <s v="HOMBRE"/>
    <n v="394295.68"/>
    <s v="ASALARIADO"/>
    <s v="SECTOR PRIVADO"/>
    <s v="SI"/>
    <s v="NO"/>
    <x v="0"/>
    <n v="42"/>
    <s v="No"/>
    <s v="No"/>
    <n v="394295.68"/>
    <s v="ASALARIADO"/>
    <n v="42"/>
  </r>
  <r>
    <n v="2180"/>
    <s v="HOMBRE"/>
    <n v="10000"/>
    <s v="ASALARIADO"/>
    <s v="SECTOR PRIVADO"/>
    <s v="SI"/>
    <s v="SI"/>
    <x v="0"/>
    <n v="34"/>
    <s v="No"/>
    <s v="No"/>
    <n v="10000"/>
    <s v="ASALARIADO"/>
    <n v="34"/>
  </r>
  <r>
    <n v="2181"/>
    <s v="HOMBRE"/>
    <n v="295970"/>
    <s v="TRABAJADOR INDEPENDIENTE"/>
    <s v="SECTOR PRIVADO"/>
    <s v="SI"/>
    <s v="NO"/>
    <x v="0"/>
    <n v="28"/>
    <s v="No"/>
    <s v="No"/>
    <n v="295970"/>
    <s v="TRABAJADOR INDEPENDIENTE"/>
    <n v="28"/>
  </r>
  <r>
    <n v="2182"/>
    <s v="HOMBRE"/>
    <n v="1042448"/>
    <s v="ASALARIADO"/>
    <s v="SECTOR PRIVADO"/>
    <s v="SI"/>
    <s v="NO"/>
    <x v="0"/>
    <n v="33"/>
    <s v="No"/>
    <s v="No"/>
    <n v="1042448"/>
    <s v="ASALARIADO"/>
    <n v="33"/>
  </r>
  <r>
    <n v="2183"/>
    <s v="HOMBRE"/>
    <n v="313109.76000000001"/>
    <s v="ASALARIADO"/>
    <s v="SECTOR PRIVADO"/>
    <s v="SI"/>
    <s v="SI"/>
    <x v="0"/>
    <n v="55"/>
    <s v="No"/>
    <s v="No"/>
    <n v="313109.76000000001"/>
    <s v="ASALARIADO"/>
    <n v="55"/>
  </r>
  <r>
    <n v="2184"/>
    <s v="HOMBRE"/>
    <n v="2030634.72"/>
    <s v="ASALARIADO"/>
    <s v="SECTOR PUBLICO"/>
    <s v="SI"/>
    <s v="NO"/>
    <x v="0"/>
    <n v="45"/>
    <s v="No"/>
    <s v="No"/>
    <n v="2030634.72"/>
    <s v="ASALARIADO"/>
    <n v="45"/>
  </r>
  <r>
    <n v="2185"/>
    <s v="HOMBRE"/>
    <n v="975000"/>
    <s v="ASALARIADO"/>
    <s v="SECTOR PRIVADO"/>
    <s v="SI"/>
    <s v="NO"/>
    <x v="0"/>
    <n v="47"/>
    <s v="No"/>
    <s v="No"/>
    <n v="975000"/>
    <s v="ASALARIADO"/>
    <n v="47"/>
  </r>
  <r>
    <n v="2186"/>
    <s v="HOMBRE"/>
    <n v="1271336.5"/>
    <s v="ASALARIADO"/>
    <s v="SECTOR PUBLICO"/>
    <s v="SI"/>
    <s v="NO"/>
    <x v="0"/>
    <n v="35"/>
    <s v="No"/>
    <s v="No"/>
    <n v="1271336.5"/>
    <s v="ASALARIADO"/>
    <n v="35"/>
  </r>
  <r>
    <n v="2187"/>
    <s v="HOMBRE"/>
    <n v="3551482"/>
    <s v="PENSIONADOS EN SU PROPIO SISTEMA"/>
    <s v="SECTOR PUBLICO"/>
    <s v="SI"/>
    <s v="NO"/>
    <x v="0"/>
    <n v="64"/>
    <s v="Atípico"/>
    <s v="No"/>
    <n v="3551482"/>
    <s v="PENSIONADOS EN SU PROPIO SISTEMA"/>
    <n v="64"/>
  </r>
  <r>
    <n v="2188"/>
    <s v="MUJER"/>
    <n v="297046"/>
    <s v="ASEGURADO VOLUNTARIO"/>
    <s v="SECTOR PRIVADO"/>
    <s v="SI"/>
    <s v="NO"/>
    <x v="0"/>
    <n v="35"/>
    <s v="No"/>
    <s v="No"/>
    <n v="297046"/>
    <s v="ASEGURADO VOLUNTARIO"/>
    <n v="35"/>
  </r>
  <r>
    <n v="2189"/>
    <s v="MUJER"/>
    <n v="301260"/>
    <s v="ASEGURADO VOLUNTARIO"/>
    <s v="SECTOR PRIVADO"/>
    <s v="SI"/>
    <s v="NO"/>
    <x v="0"/>
    <n v="24"/>
    <s v="No"/>
    <s v="No"/>
    <n v="301260"/>
    <s v="ASEGURADO VOLUNTARIO"/>
    <n v="24"/>
  </r>
  <r>
    <n v="2190"/>
    <s v="HOMBRE"/>
    <n v="329054"/>
    <s v="ASALARIADO"/>
    <s v="SECTOR PRIVADO"/>
    <s v="SI"/>
    <s v="NO"/>
    <x v="0"/>
    <n v="25"/>
    <s v="No"/>
    <s v="No"/>
    <n v="329054"/>
    <s v="ASALARIADO"/>
    <n v="25"/>
  </r>
  <r>
    <n v="2191"/>
    <s v="HOMBRE"/>
    <n v="1218000"/>
    <s v="ASALARIADO"/>
    <s v="SECTOR PRIVADO"/>
    <s v="SI"/>
    <s v="SI"/>
    <x v="0"/>
    <n v="49"/>
    <s v="No"/>
    <s v="No"/>
    <n v="1218000"/>
    <s v="ASALARIADO"/>
    <n v="49"/>
  </r>
  <r>
    <n v="2192"/>
    <s v="MUJER"/>
    <n v="782118.81"/>
    <s v="ASALARIADO"/>
    <s v="SECTOR PRIVADO"/>
    <s v="SI"/>
    <s v="NO"/>
    <x v="0"/>
    <n v="27"/>
    <s v="No"/>
    <s v="No"/>
    <n v="782118.81"/>
    <s v="ASALARIADO"/>
    <n v="27"/>
  </r>
  <r>
    <n v="2193"/>
    <s v="MUJER"/>
    <n v="1914699"/>
    <s v="ASALARIADO"/>
    <s v="SECTOR PUBLICO"/>
    <s v="SI"/>
    <s v="NO"/>
    <x v="0"/>
    <n v="59"/>
    <s v="No"/>
    <s v="No"/>
    <n v="1914699"/>
    <s v="ASALARIADO"/>
    <n v="59"/>
  </r>
  <r>
    <n v="2194"/>
    <s v="HOMBRE"/>
    <n v="347514"/>
    <s v="ASALARIADO"/>
    <s v="SECTOR PRIVADO"/>
    <s v="SI"/>
    <s v="NO"/>
    <x v="0"/>
    <n v="27"/>
    <s v="No"/>
    <s v="No"/>
    <n v="347514"/>
    <s v="ASALARIADO"/>
    <n v="27"/>
  </r>
  <r>
    <n v="2195"/>
    <s v="MUJER"/>
    <n v="136001"/>
    <s v="ASALARIADO"/>
    <s v="SECTOR PRIVADO"/>
    <s v="SI"/>
    <s v="NO"/>
    <x v="0"/>
    <n v="52"/>
    <s v="No"/>
    <s v="No"/>
    <n v="136001"/>
    <s v="ASALARIADO"/>
    <n v="52"/>
  </r>
  <r>
    <n v="2196"/>
    <s v="MUJER"/>
    <n v="1002612"/>
    <s v="PENSIONADOS EN SU PROPIO SISTEMA"/>
    <s v="SECTOR PUBLICO"/>
    <s v="SI"/>
    <s v="NO"/>
    <x v="0"/>
    <n v="63"/>
    <s v="No"/>
    <s v="No"/>
    <n v="1002612"/>
    <s v="PENSIONADOS EN SU PROPIO SISTEMA"/>
    <n v="63"/>
  </r>
  <r>
    <n v="2197"/>
    <s v="HOMBRE"/>
    <n v="543686"/>
    <s v="ASALARIADO"/>
    <s v="SECTOR PUBLICO"/>
    <s v="SI"/>
    <s v="NO"/>
    <x v="1"/>
    <n v="49"/>
    <s v="No"/>
    <s v="No"/>
    <n v="543686"/>
    <s v="ASALARIADO"/>
    <n v="49"/>
  </r>
  <r>
    <n v="2198"/>
    <s v="HOMBRE"/>
    <n v="187645.6"/>
    <s v="ASALARIADO"/>
    <s v="SECTOR PRIVADO"/>
    <s v="SI"/>
    <s v="NO"/>
    <x v="0"/>
    <n v="47"/>
    <s v="No"/>
    <s v="No"/>
    <n v="187645.6"/>
    <s v="ASALARIADO"/>
    <n v="47"/>
  </r>
  <r>
    <n v="2199"/>
    <s v="HOMBRE"/>
    <n v="837414"/>
    <s v="TRABAJADOR INDEPENDIENTE"/>
    <s v="SECTOR PRIVADO"/>
    <s v="SI"/>
    <s v="NO"/>
    <x v="0"/>
    <n v="64"/>
    <s v="No"/>
    <s v="No"/>
    <n v="837414"/>
    <s v="TRABAJADOR INDEPENDIENTE"/>
    <n v="64"/>
  </r>
  <r>
    <n v="2200"/>
    <s v="HOMBRE"/>
    <n v="140978.96"/>
    <s v="ASALARIADO"/>
    <s v="SECTOR PRIVADO"/>
    <s v="SI"/>
    <s v="NO"/>
    <x v="0"/>
    <n v="46"/>
    <s v="No"/>
    <s v="No"/>
    <n v="140978.96"/>
    <s v="ASALARIADO"/>
    <n v="46"/>
  </r>
  <r>
    <n v="2201"/>
    <s v="HOMBRE"/>
    <n v="297046"/>
    <s v="ASEGURADO VOLUNTARIO"/>
    <s v="SECTOR PRIVADO"/>
    <s v="SI"/>
    <s v="SI"/>
    <x v="1"/>
    <n v="37"/>
    <s v="No"/>
    <s v="No"/>
    <n v="297046"/>
    <s v="ASEGURADO VOLUNTARIO"/>
    <n v="37"/>
  </r>
  <r>
    <n v="2202"/>
    <s v="MUJER"/>
    <n v="376750"/>
    <s v="ASALARIADO"/>
    <s v="SECTOR PRIVADO"/>
    <s v="SI"/>
    <s v="NO"/>
    <x v="0"/>
    <n v="24"/>
    <s v="No"/>
    <s v="No"/>
    <n v="376750"/>
    <s v="ASALARIADO"/>
    <n v="24"/>
  </r>
  <r>
    <n v="2203"/>
    <s v="HOMBRE"/>
    <n v="50000"/>
    <s v="ASALARIADO"/>
    <s v="SECTOR PRIVADO"/>
    <s v="SI"/>
    <s v="SI"/>
    <x v="0"/>
    <n v="34"/>
    <s v="No"/>
    <s v="No"/>
    <n v="50000"/>
    <s v="ASALARIADO"/>
    <n v="34"/>
  </r>
  <r>
    <n v="2204"/>
    <s v="MUJER"/>
    <n v="278030"/>
    <s v="CONVENIOS ESPECIALES DE TRABAJADORES INDEPENDIENTES"/>
    <s v="SECTOR PRIVADO"/>
    <s v="SI"/>
    <s v="NO"/>
    <x v="0"/>
    <n v="51"/>
    <s v="No"/>
    <s v="No"/>
    <n v="278030"/>
    <s v="CONVENIOS ESPECIALES DE TRABAJADORES INDEPENDIENTES"/>
    <n v="51"/>
  </r>
  <r>
    <n v="2205"/>
    <s v="HOMBRE"/>
    <n v="305704"/>
    <s v="ASEGURADO VOLUNTARIO"/>
    <s v="SECTOR PRIVADO"/>
    <s v="NO"/>
    <s v="NO"/>
    <x v="0"/>
    <n v="40"/>
    <s v="No"/>
    <s v="No"/>
    <n v="305704"/>
    <s v="ASEGURADO VOLUNTARIO"/>
    <n v="40"/>
  </r>
  <r>
    <n v="2206"/>
    <s v="MUJER"/>
    <n v="719271.8"/>
    <s v="PENSIONADOS EN SU PROPIO SISTEMA"/>
    <s v="SECTOR PUBLICO"/>
    <s v="SI"/>
    <s v="NO"/>
    <x v="0"/>
    <n v="81"/>
    <s v="No"/>
    <s v="No"/>
    <n v="719271.8"/>
    <s v="PENSIONADOS EN SU PROPIO SISTEMA"/>
    <n v="81"/>
  </r>
  <r>
    <n v="2207"/>
    <s v="MUJER"/>
    <n v="1111989"/>
    <s v="ASALARIADO"/>
    <s v="SECTOR PUBLICO"/>
    <s v="SI"/>
    <s v="NO"/>
    <x v="1"/>
    <n v="53"/>
    <s v="No"/>
    <s v="No"/>
    <n v="1111989"/>
    <s v="ASALARIADO"/>
    <n v="53"/>
  </r>
  <r>
    <n v="2208"/>
    <s v="MUJER"/>
    <n v="1214632"/>
    <s v="ASALARIADO"/>
    <s v="SECTOR PUBLICO"/>
    <s v="SI"/>
    <s v="NO"/>
    <x v="1"/>
    <n v="57"/>
    <s v="No"/>
    <s v="No"/>
    <n v="1214632"/>
    <s v="ASALARIADO"/>
    <n v="57"/>
  </r>
  <r>
    <n v="2209"/>
    <s v="MUJER"/>
    <n v="550000"/>
    <s v="ASALARIADO"/>
    <s v="SECTOR PRIVADO"/>
    <s v="SI"/>
    <s v="NO"/>
    <x v="0"/>
    <n v="31"/>
    <s v="No"/>
    <s v="No"/>
    <n v="550000"/>
    <s v="ASALARIADO"/>
    <n v="31"/>
  </r>
  <r>
    <n v="2210"/>
    <s v="HOMBRE"/>
    <n v="721187.76"/>
    <s v="ASALARIADO"/>
    <s v="SECTOR PUBLICO"/>
    <s v="SI"/>
    <s v="NO"/>
    <x v="0"/>
    <n v="49"/>
    <s v="No"/>
    <s v="No"/>
    <n v="721187.76"/>
    <s v="ASALARIADO"/>
    <n v="49"/>
  </r>
  <r>
    <n v="2211"/>
    <s v="HOMBRE"/>
    <n v="333500"/>
    <s v="ASALARIADO"/>
    <s v="SECTOR PRIVADO"/>
    <s v="SI"/>
    <s v="NO"/>
    <x v="0"/>
    <n v="41"/>
    <s v="No"/>
    <s v="No"/>
    <n v="333500"/>
    <s v="ASALARIADO"/>
    <n v="41"/>
  </r>
  <r>
    <n v="2212"/>
    <s v="HOMBRE"/>
    <n v="1371326"/>
    <s v="ASALARIADO"/>
    <s v="SECTOR PUBLICO"/>
    <s v="SI"/>
    <s v="NO"/>
    <x v="0"/>
    <n v="51"/>
    <s v="No"/>
    <s v="No"/>
    <n v="1371326"/>
    <s v="ASALARIADO"/>
    <n v="51"/>
  </r>
  <r>
    <n v="2213"/>
    <s v="MUJER"/>
    <n v="619970"/>
    <s v="TRABAJADOR INDEPENDIENTE"/>
    <s v="SECTOR PRIVADO"/>
    <s v="SI"/>
    <s v="NO"/>
    <x v="0"/>
    <n v="53"/>
    <s v="No"/>
    <s v="No"/>
    <n v="619970"/>
    <s v="TRABAJADOR INDEPENDIENTE"/>
    <n v="53"/>
  </r>
  <r>
    <n v="2214"/>
    <s v="HOMBRE"/>
    <n v="361811"/>
    <s v="TRABAJADOR INDEPENDIENTE"/>
    <s v="SECTOR PRIVADO"/>
    <s v="SI"/>
    <s v="NO"/>
    <x v="1"/>
    <n v="44"/>
    <s v="No"/>
    <s v="No"/>
    <n v="361811"/>
    <s v="TRABAJADOR INDEPENDIENTE"/>
    <n v="44"/>
  </r>
  <r>
    <n v="2215"/>
    <s v="MUJER"/>
    <n v="2329738.04"/>
    <s v="ASALARIADO"/>
    <s v="SECTOR PUBLICO"/>
    <s v="SI"/>
    <s v="NO"/>
    <x v="0"/>
    <n v="59"/>
    <s v="Atípico"/>
    <s v="No"/>
    <n v="2329738.04"/>
    <s v="ASALARIADO"/>
    <n v="59"/>
  </r>
  <r>
    <n v="2216"/>
    <s v="MUJER"/>
    <n v="343085"/>
    <s v="TRABAJADOR INDEPENDIENTE"/>
    <s v="SECTOR PRIVADO"/>
    <s v="SI"/>
    <s v="NO"/>
    <x v="0"/>
    <n v="42"/>
    <s v="No"/>
    <s v="No"/>
    <n v="343085"/>
    <s v="TRABAJADOR INDEPENDIENTE"/>
    <n v="42"/>
  </r>
  <r>
    <n v="2217"/>
    <s v="MUJER"/>
    <n v="1029228"/>
    <s v="ASALARIADO"/>
    <s v="SECTOR PUBLICO"/>
    <s v="SI"/>
    <s v="NO"/>
    <x v="0"/>
    <n v="38"/>
    <s v="No"/>
    <s v="No"/>
    <n v="1029228"/>
    <s v="ASALARIADO"/>
    <n v="38"/>
  </r>
  <r>
    <n v="2218"/>
    <s v="MUJER"/>
    <n v="2725702"/>
    <s v="ASALARIADO"/>
    <s v="SECTOR PUBLICO"/>
    <s v="SI"/>
    <s v="NO"/>
    <x v="0"/>
    <n v="55"/>
    <s v="Atípico"/>
    <s v="No"/>
    <n v="2725702"/>
    <s v="ASALARIADO"/>
    <n v="55"/>
  </r>
  <r>
    <n v="2219"/>
    <s v="HOMBRE"/>
    <n v="297046"/>
    <s v="ASEGURADO VOLUNTARIO"/>
    <s v="SECTOR PRIVADO"/>
    <s v="SI"/>
    <s v="NO"/>
    <x v="1"/>
    <n v="28"/>
    <s v="No"/>
    <s v="No"/>
    <n v="297046"/>
    <s v="ASEGURADO VOLUNTARIO"/>
    <n v="28"/>
  </r>
  <r>
    <n v="2220"/>
    <s v="HOMBRE"/>
    <n v="807000"/>
    <s v="ASALARIADO"/>
    <s v="SECTOR PRIVADO"/>
    <s v="SI"/>
    <s v="NO"/>
    <x v="0"/>
    <n v="36"/>
    <s v="No"/>
    <s v="No"/>
    <n v="807000"/>
    <s v="ASALARIADO"/>
    <n v="36"/>
  </r>
  <r>
    <n v="2221"/>
    <s v="HOMBRE"/>
    <n v="299647"/>
    <s v="ASEGURADO VOLUNTARIO"/>
    <s v="SECTOR PRIVADO"/>
    <s v="SI"/>
    <s v="NO"/>
    <x v="0"/>
    <n v="88"/>
    <s v="No"/>
    <s v="No"/>
    <n v="299647"/>
    <s v="ASEGURADO VOLUNTARIO"/>
    <n v="88"/>
  </r>
  <r>
    <n v="2222"/>
    <s v="MUJER"/>
    <n v="370090"/>
    <s v="TRABAJADOR INDEPENDIENTE"/>
    <s v="SECTOR PRIVADO"/>
    <s v="SI"/>
    <s v="NO"/>
    <x v="0"/>
    <n v="63"/>
    <s v="No"/>
    <s v="No"/>
    <n v="370090"/>
    <s v="TRABAJADOR INDEPENDIENTE"/>
    <n v="63"/>
  </r>
  <r>
    <n v="2223"/>
    <s v="HOMBRE"/>
    <n v="263208.75"/>
    <s v="ASALARIADO"/>
    <s v="SECTOR PRIVADO"/>
    <s v="SI"/>
    <s v="NO"/>
    <x v="0"/>
    <n v="25"/>
    <s v="No"/>
    <s v="No"/>
    <n v="263208.75"/>
    <s v="ASALARIADO"/>
    <n v="25"/>
  </r>
  <r>
    <n v="2224"/>
    <s v="MUJER"/>
    <n v="343050"/>
    <s v="ASALARIADO"/>
    <s v="SECTOR PUBLICO"/>
    <s v="SI"/>
    <s v="NO"/>
    <x v="0"/>
    <n v="34"/>
    <s v="No"/>
    <s v="No"/>
    <n v="343050"/>
    <s v="ASALARIADO"/>
    <n v="34"/>
  </r>
  <r>
    <n v="2225"/>
    <s v="HOMBRE"/>
    <n v="848107"/>
    <s v="ASALARIADO"/>
    <s v="SECTOR PUBLICO"/>
    <s v="SI"/>
    <s v="NO"/>
    <x v="0"/>
    <n v="40"/>
    <s v="No"/>
    <s v="No"/>
    <n v="848107"/>
    <s v="ASALARIADO"/>
    <n v="40"/>
  </r>
  <r>
    <n v="2226"/>
    <s v="MUJER"/>
    <n v="668166.67000000004"/>
    <s v="ASALARIADO"/>
    <s v="SECTOR PUBLICO"/>
    <s v="SI"/>
    <s v="NO"/>
    <x v="0"/>
    <n v="34"/>
    <s v="No"/>
    <s v="No"/>
    <n v="668166.67000000004"/>
    <s v="ASALARIADO"/>
    <n v="34"/>
  </r>
  <r>
    <n v="2227"/>
    <s v="HOMBRE"/>
    <n v="992801.25"/>
    <s v="ASALARIADO"/>
    <s v="SECTOR PRIVADO"/>
    <s v="SI"/>
    <s v="NO"/>
    <x v="0"/>
    <n v="27"/>
    <s v="No"/>
    <s v="No"/>
    <n v="992801.25"/>
    <s v="ASALARIADO"/>
    <n v="27"/>
  </r>
  <r>
    <n v="2228"/>
    <s v="HOMBRE"/>
    <n v="87475"/>
    <s v="ASALARIADO"/>
    <s v="SECTOR PRIVADO"/>
    <s v="SI"/>
    <s v="NO"/>
    <x v="0"/>
    <n v="53"/>
    <s v="No"/>
    <s v="No"/>
    <n v="87475"/>
    <s v="ASALARIADO"/>
    <n v="53"/>
  </r>
  <r>
    <n v="2229"/>
    <s v="MUJER"/>
    <n v="404467"/>
    <s v="ASEGURADO VOLUNTARIO"/>
    <s v="SECTOR PRIVADO"/>
    <s v="SI"/>
    <s v="NO"/>
    <x v="0"/>
    <n v="61"/>
    <s v="No"/>
    <s v="No"/>
    <n v="404467"/>
    <s v="ASEGURADO VOLUNTARIO"/>
    <n v="61"/>
  </r>
  <r>
    <n v="2230"/>
    <s v="HOMBRE"/>
    <n v="1038228.44"/>
    <s v="ASALARIADO"/>
    <s v="SECTOR PUBLICO"/>
    <s v="SI"/>
    <s v="NO"/>
    <x v="0"/>
    <n v="37"/>
    <s v="No"/>
    <s v="No"/>
    <n v="1038228.44"/>
    <s v="ASALARIADO"/>
    <n v="37"/>
  </r>
  <r>
    <n v="2231"/>
    <s v="MUJER"/>
    <n v="297719"/>
    <s v="ASEGURADO VOLUNTARIO"/>
    <s v="SECTOR PRIVADO"/>
    <s v="SI"/>
    <s v="NO"/>
    <x v="0"/>
    <n v="30"/>
    <s v="No"/>
    <s v="No"/>
    <n v="297719"/>
    <s v="ASEGURADO VOLUNTARIO"/>
    <n v="30"/>
  </r>
  <r>
    <n v="2232"/>
    <s v="MUJER"/>
    <n v="329950"/>
    <s v="TRABAJADOR INDEPENDIENTE"/>
    <s v="SECTOR PRIVADO"/>
    <s v="SI"/>
    <s v="NO"/>
    <x v="0"/>
    <n v="52"/>
    <s v="No"/>
    <s v="No"/>
    <n v="329950"/>
    <s v="TRABAJADOR INDEPENDIENTE"/>
    <n v="52"/>
  </r>
  <r>
    <n v="2233"/>
    <s v="MUJER"/>
    <n v="1813790.96"/>
    <s v="ASALARIADO"/>
    <s v="SECTOR PRIVADO"/>
    <s v="SI"/>
    <s v="NO"/>
    <x v="0"/>
    <n v="35"/>
    <s v="No"/>
    <s v="No"/>
    <n v="1813790.96"/>
    <s v="ASALARIADO"/>
    <n v="35"/>
  </r>
  <r>
    <n v="2234"/>
    <s v="HOMBRE"/>
    <n v="639148"/>
    <s v="TRABAJADOR INDEPENDIENTE"/>
    <s v="SECTOR PRIVADO"/>
    <s v="SI"/>
    <s v="NO"/>
    <x v="1"/>
    <n v="61"/>
    <s v="No"/>
    <s v="No"/>
    <n v="639148"/>
    <s v="TRABAJADOR INDEPENDIENTE"/>
    <n v="61"/>
  </r>
  <r>
    <n v="2235"/>
    <s v="HOMBRE"/>
    <n v="1080638"/>
    <s v="ASALARIADO"/>
    <s v="SECTOR PUBLICO"/>
    <s v="SI"/>
    <s v="NO"/>
    <x v="0"/>
    <n v="37"/>
    <s v="No"/>
    <s v="No"/>
    <n v="1080638"/>
    <s v="ASALARIADO"/>
    <n v="37"/>
  </r>
  <r>
    <n v="2236"/>
    <s v="MUJER"/>
    <n v="784000.75"/>
    <s v="ASALARIADO"/>
    <s v="SECTOR PUBLICO"/>
    <s v="SI"/>
    <s v="NO"/>
    <x v="0"/>
    <n v="42"/>
    <s v="No"/>
    <s v="No"/>
    <n v="784000.75"/>
    <s v="ASALARIADO"/>
    <n v="42"/>
  </r>
  <r>
    <n v="2237"/>
    <s v="MUJER"/>
    <n v="635827.4"/>
    <s v="PENSIONADOS EN SU PROPIO SISTEMA"/>
    <s v="SECTOR PUBLICO"/>
    <s v="SI"/>
    <s v="NO"/>
    <x v="0"/>
    <n v="64"/>
    <s v="No"/>
    <s v="No"/>
    <n v="635827.4"/>
    <s v="PENSIONADOS EN SU PROPIO SISTEMA"/>
    <n v="64"/>
  </r>
  <r>
    <n v="2238"/>
    <s v="MUJER"/>
    <n v="278030"/>
    <s v="CONVENIOS ESPECIALES DE TRABAJADORES INDEPENDIENTES"/>
    <s v="SECTOR PRIVADO"/>
    <s v="SI"/>
    <s v="NO"/>
    <x v="0"/>
    <n v="89"/>
    <s v="No"/>
    <s v="No"/>
    <n v="278030"/>
    <s v="CONVENIOS ESPECIALES DE TRABAJADORES INDEPENDIENTES"/>
    <n v="89"/>
  </r>
  <r>
    <n v="2239"/>
    <s v="MUJER"/>
    <n v="627774.12"/>
    <s v="ASALARIADO"/>
    <s v="SECTOR PRIVADO"/>
    <s v="SI"/>
    <s v="NO"/>
    <x v="0"/>
    <n v="35"/>
    <s v="No"/>
    <s v="No"/>
    <n v="627774.12"/>
    <s v="ASALARIADO"/>
    <n v="35"/>
  </r>
  <r>
    <n v="2240"/>
    <s v="HOMBRE"/>
    <n v="450000"/>
    <s v="ASALARIADO"/>
    <s v="SECTOR PRIVADO"/>
    <s v="SI"/>
    <s v="NO"/>
    <x v="0"/>
    <n v="58"/>
    <s v="No"/>
    <s v="No"/>
    <n v="450000"/>
    <s v="ASALARIADO"/>
    <n v="58"/>
  </r>
  <r>
    <n v="2241"/>
    <s v="HOMBRE"/>
    <n v="320000"/>
    <s v="ASALARIADO"/>
    <s v="SECTOR PRIVADO"/>
    <s v="SI"/>
    <s v="NO"/>
    <x v="0"/>
    <n v="31"/>
    <s v="No"/>
    <s v="No"/>
    <n v="320000"/>
    <s v="ASALARIADO"/>
    <n v="31"/>
  </r>
  <r>
    <n v="2242"/>
    <s v="HOMBRE"/>
    <n v="407782"/>
    <s v="ASALARIADO"/>
    <s v="SECTOR PRIVADO"/>
    <s v="SI"/>
    <s v="NO"/>
    <x v="0"/>
    <n v="22"/>
    <s v="No"/>
    <s v="No"/>
    <n v="407782"/>
    <s v="ASALARIADO"/>
    <n v="22"/>
  </r>
  <r>
    <n v="2243"/>
    <s v="MUJER"/>
    <n v="297045"/>
    <s v="TRABAJADOR INDEPENDIENTE"/>
    <s v="SECTOR PRIVADO"/>
    <s v="SI"/>
    <s v="NO"/>
    <x v="0"/>
    <n v="66"/>
    <s v="No"/>
    <s v="No"/>
    <n v="297045"/>
    <s v="TRABAJADOR INDEPENDIENTE"/>
    <n v="66"/>
  </r>
  <r>
    <n v="2244"/>
    <s v="HOMBRE"/>
    <n v="430434"/>
    <s v="ASALARIADO"/>
    <s v="SECTOR PRIVADO"/>
    <s v="SI"/>
    <s v="NO"/>
    <x v="1"/>
    <n v="28"/>
    <s v="No"/>
    <s v="No"/>
    <n v="430434"/>
    <s v="ASALARIADO"/>
    <n v="28"/>
  </r>
  <r>
    <n v="2245"/>
    <s v="HOMBRE"/>
    <n v="476646.28"/>
    <s v="ASALARIADO"/>
    <s v="SECTOR PRIVADO"/>
    <s v="SI"/>
    <s v="NO"/>
    <x v="0"/>
    <n v="29"/>
    <s v="No"/>
    <s v="No"/>
    <n v="476646.28"/>
    <s v="ASALARIADO"/>
    <n v="29"/>
  </r>
  <r>
    <n v="2246"/>
    <s v="MUJER"/>
    <n v="1566842"/>
    <s v="ASALARIADO"/>
    <s v="SECTOR PUBLICO"/>
    <s v="SI"/>
    <s v="NO"/>
    <x v="0"/>
    <n v="59"/>
    <s v="No"/>
    <s v="No"/>
    <n v="1566842"/>
    <s v="ASALARIADO"/>
    <n v="59"/>
  </r>
  <r>
    <n v="2247"/>
    <s v="MUJER"/>
    <n v="868869.23"/>
    <s v="ASALARIADO"/>
    <s v="SECTOR PRIVADO"/>
    <s v="SI"/>
    <s v="NO"/>
    <x v="0"/>
    <n v="40"/>
    <s v="No"/>
    <s v="No"/>
    <n v="868869.23"/>
    <s v="ASALARIADO"/>
    <n v="40"/>
  </r>
  <r>
    <n v="2248"/>
    <s v="MUJER"/>
    <n v="306400"/>
    <s v="ASALARIADO"/>
    <s v="SECTOR PRIVADO"/>
    <s v="SI"/>
    <s v="NO"/>
    <x v="0"/>
    <n v="61"/>
    <s v="No"/>
    <s v="No"/>
    <n v="306400"/>
    <s v="ASALARIADO"/>
    <n v="61"/>
  </r>
  <r>
    <n v="2249"/>
    <s v="HOMBRE"/>
    <n v="408800"/>
    <s v="ASALARIADO"/>
    <s v="SECTOR PRIVADO"/>
    <s v="SI"/>
    <s v="NO"/>
    <x v="0"/>
    <n v="39"/>
    <s v="No"/>
    <s v="No"/>
    <n v="408800"/>
    <s v="ASALARIADO"/>
    <n v="39"/>
  </r>
  <r>
    <n v="2250"/>
    <s v="HOMBRE"/>
    <n v="467167.61"/>
    <s v="ASALARIADO"/>
    <s v="SECTOR PUBLICO"/>
    <s v="SI"/>
    <s v="SI"/>
    <x v="0"/>
    <n v="46"/>
    <s v="No"/>
    <s v="No"/>
    <n v="467167.61"/>
    <s v="ASALARIADO"/>
    <n v="46"/>
  </r>
  <r>
    <n v="2251"/>
    <s v="MUJER"/>
    <n v="376344"/>
    <s v="ASALARIADO"/>
    <s v="SECTOR PRIVADO"/>
    <s v="SI"/>
    <s v="NO"/>
    <x v="0"/>
    <n v="39"/>
    <s v="No"/>
    <s v="No"/>
    <n v="376344"/>
    <s v="ASALARIADO"/>
    <n v="39"/>
  </r>
  <r>
    <n v="2252"/>
    <s v="HOMBRE"/>
    <n v="327264"/>
    <s v="ASALARIADO"/>
    <s v="SECTOR PUBLICO"/>
    <s v="SI"/>
    <s v="NO"/>
    <x v="0"/>
    <n v="32"/>
    <s v="No"/>
    <s v="No"/>
    <n v="327264"/>
    <s v="ASALARIADO"/>
    <n v="32"/>
  </r>
  <r>
    <n v="2253"/>
    <s v="HOMBRE"/>
    <n v="750000"/>
    <s v="ASALARIADO"/>
    <s v="SECTOR PRIVADO"/>
    <s v="SI"/>
    <s v="NO"/>
    <x v="0"/>
    <n v="55"/>
    <s v="No"/>
    <s v="No"/>
    <n v="750000"/>
    <s v="ASALARIADO"/>
    <n v="55"/>
  </r>
  <r>
    <n v="2254"/>
    <s v="HOMBRE"/>
    <n v="423289"/>
    <s v="TRABAJADOR INDEPENDIENTE"/>
    <s v="SECTOR PRIVADO"/>
    <s v="SI"/>
    <s v="NO"/>
    <x v="0"/>
    <n v="59"/>
    <s v="No"/>
    <s v="No"/>
    <n v="423289"/>
    <s v="TRABAJADOR INDEPENDIENTE"/>
    <n v="59"/>
  </r>
  <r>
    <n v="2255"/>
    <s v="MUJER"/>
    <n v="619506.39"/>
    <s v="ASALARIADO"/>
    <s v="SECTOR PUBLICO"/>
    <s v="SI"/>
    <s v="NO"/>
    <x v="0"/>
    <n v="34"/>
    <s v="No"/>
    <s v="No"/>
    <n v="619506.39"/>
    <s v="ASALARIADO"/>
    <n v="34"/>
  </r>
  <r>
    <n v="2256"/>
    <s v="MUJER"/>
    <n v="465179.89"/>
    <s v="ASALARIADO"/>
    <s v="SECTOR PRIVADO"/>
    <s v="SI"/>
    <s v="NO"/>
    <x v="0"/>
    <n v="39"/>
    <s v="No"/>
    <s v="No"/>
    <n v="465179.89"/>
    <s v="ASALARIADO"/>
    <n v="39"/>
  </r>
  <r>
    <n v="2257"/>
    <s v="HOMBRE"/>
    <n v="562152.61"/>
    <s v="ASALARIADO"/>
    <s v="SECTOR PUBLICO"/>
    <s v="SI"/>
    <s v="NO"/>
    <x v="0"/>
    <n v="38"/>
    <s v="No"/>
    <s v="No"/>
    <n v="562152.61"/>
    <s v="ASALARIADO"/>
    <n v="38"/>
  </r>
  <r>
    <n v="2258"/>
    <s v="HOMBRE"/>
    <n v="811421.65"/>
    <s v="ASALARIADO"/>
    <s v="SECTOR PUBLICO"/>
    <s v="SI"/>
    <s v="NO"/>
    <x v="0"/>
    <n v="32"/>
    <s v="No"/>
    <s v="No"/>
    <n v="811421.65"/>
    <s v="ASALARIADO"/>
    <n v="32"/>
  </r>
  <r>
    <n v="2259"/>
    <s v="MUJER"/>
    <n v="338933.34"/>
    <s v="ASALARIADO"/>
    <s v="SECTOR PRIVADO"/>
    <s v="SI"/>
    <s v="NO"/>
    <x v="0"/>
    <n v="27"/>
    <s v="No"/>
    <s v="No"/>
    <n v="338933.34"/>
    <s v="ASALARIADO"/>
    <n v="27"/>
  </r>
  <r>
    <n v="2260"/>
    <s v="MUJER"/>
    <n v="100000"/>
    <s v="ASALARIADO"/>
    <s v="SECTOR PRIVADO"/>
    <s v="SI"/>
    <s v="NO"/>
    <x v="0"/>
    <n v="29"/>
    <s v="No"/>
    <s v="No"/>
    <n v="100000"/>
    <s v="ASALARIADO"/>
    <n v="29"/>
  </r>
  <r>
    <n v="2261"/>
    <s v="HOMBRE"/>
    <n v="697648"/>
    <s v="ASALARIADO"/>
    <s v="SECTOR PRIVADO"/>
    <s v="SI"/>
    <s v="NO"/>
    <x v="0"/>
    <n v="61"/>
    <s v="No"/>
    <s v="No"/>
    <n v="697648"/>
    <s v="ASALARIADO"/>
    <n v="61"/>
  </r>
  <r>
    <n v="2262"/>
    <s v="HOMBRE"/>
    <n v="377498"/>
    <s v="TRABAJADOR INDEPENDIENTE"/>
    <s v="SECTOR PRIVADO"/>
    <s v="SI"/>
    <s v="NO"/>
    <x v="0"/>
    <n v="37"/>
    <s v="No"/>
    <s v="No"/>
    <n v="377498"/>
    <s v="TRABAJADOR INDEPENDIENTE"/>
    <n v="37"/>
  </r>
  <r>
    <n v="2263"/>
    <s v="HOMBRE"/>
    <n v="308750"/>
    <s v="ASALARIADO"/>
    <s v="SECTOR PRIVADO"/>
    <s v="SI"/>
    <s v="NO"/>
    <x v="1"/>
    <n v="35"/>
    <s v="No"/>
    <s v="No"/>
    <n v="308750"/>
    <s v="ASALARIADO"/>
    <n v="35"/>
  </r>
  <r>
    <n v="2264"/>
    <s v="HOMBRE"/>
    <n v="451354.46"/>
    <s v="ASALARIADO"/>
    <s v="SECTOR PRIVADO"/>
    <s v="SI"/>
    <s v="NO"/>
    <x v="0"/>
    <n v="58"/>
    <s v="No"/>
    <s v="No"/>
    <n v="451354.46"/>
    <s v="ASALARIADO"/>
    <n v="58"/>
  </r>
  <r>
    <n v="2265"/>
    <s v="HOMBRE"/>
    <n v="455001.5"/>
    <s v="ASALARIADO"/>
    <s v="SECTOR PRIVADO"/>
    <s v="SI"/>
    <s v="NO"/>
    <x v="0"/>
    <n v="20"/>
    <s v="No"/>
    <s v="No"/>
    <n v="455001.5"/>
    <s v="ASALARIADO"/>
    <n v="20"/>
  </r>
  <r>
    <n v="2266"/>
    <s v="MUJER"/>
    <n v="994882.5"/>
    <s v="ASALARIADO"/>
    <s v="SECTOR PRIVADO"/>
    <s v="SI"/>
    <s v="NO"/>
    <x v="0"/>
    <n v="50"/>
    <s v="No"/>
    <s v="No"/>
    <n v="994882.5"/>
    <s v="ASALARIADO"/>
    <n v="50"/>
  </r>
  <r>
    <n v="2267"/>
    <s v="HOMBRE"/>
    <n v="509509"/>
    <s v="TRABAJADOR INDEPENDIENTE"/>
    <s v="SECTOR PRIVADO"/>
    <s v="SI"/>
    <s v="SI"/>
    <x v="1"/>
    <n v="59"/>
    <s v="No"/>
    <s v="No"/>
    <n v="509509"/>
    <s v="TRABAJADOR INDEPENDIENTE"/>
    <n v="59"/>
  </r>
  <r>
    <n v="2268"/>
    <s v="HOMBRE"/>
    <n v="349920"/>
    <s v="ASALARIADO"/>
    <s v="SECTOR PRIVADO"/>
    <s v="SI"/>
    <s v="NO"/>
    <x v="0"/>
    <n v="34"/>
    <s v="No"/>
    <s v="No"/>
    <n v="349920"/>
    <s v="ASALARIADO"/>
    <n v="34"/>
  </r>
  <r>
    <n v="2269"/>
    <s v="HOMBRE"/>
    <n v="17760.8"/>
    <s v="ASALARIADO"/>
    <s v="SECTOR PRIVADO"/>
    <s v="SI"/>
    <s v="SI"/>
    <x v="0"/>
    <n v="29"/>
    <s v="No"/>
    <s v="No"/>
    <n v="17760.8"/>
    <s v="ASALARIADO"/>
    <n v="29"/>
  </r>
  <r>
    <n v="2270"/>
    <s v="MUJER"/>
    <n v="526736.80000000005"/>
    <s v="ASALARIADO"/>
    <s v="SECTOR PRIVADO"/>
    <s v="SI"/>
    <s v="NO"/>
    <x v="0"/>
    <n v="25"/>
    <s v="No"/>
    <s v="No"/>
    <n v="526736.80000000005"/>
    <s v="ASALARIADO"/>
    <n v="25"/>
  </r>
  <r>
    <n v="2271"/>
    <s v="HOMBRE"/>
    <n v="497155.33"/>
    <s v="ASALARIADO"/>
    <s v="SECTOR PRIVADO"/>
    <s v="SI"/>
    <s v="NO"/>
    <x v="0"/>
    <n v="27"/>
    <s v="No"/>
    <s v="No"/>
    <n v="497155.33"/>
    <s v="ASALARIADO"/>
    <n v="27"/>
  </r>
  <r>
    <n v="2272"/>
    <s v="MUJER"/>
    <n v="423675"/>
    <s v="ASALARIADO"/>
    <s v="SECTOR PRIVADO"/>
    <s v="SI"/>
    <s v="NO"/>
    <x v="0"/>
    <n v="26"/>
    <s v="No"/>
    <s v="No"/>
    <n v="423675"/>
    <s v="ASALARIADO"/>
    <n v="26"/>
  </r>
  <r>
    <n v="2273"/>
    <s v="HOMBRE"/>
    <n v="292387"/>
    <s v="ASEGURADO VOLUNTARIO"/>
    <s v="SECTOR PRIVADO"/>
    <s v="SI"/>
    <s v="SI"/>
    <x v="0"/>
    <n v="33"/>
    <s v="No"/>
    <s v="No"/>
    <n v="292387"/>
    <s v="ASEGURADO VOLUNTARIO"/>
    <n v="33"/>
  </r>
  <r>
    <n v="2274"/>
    <s v="MUJER"/>
    <n v="430993"/>
    <s v="PENSIONADOS EN SU PROPIO SISTEMA"/>
    <s v="SECTOR PUBLICO"/>
    <s v="SI"/>
    <s v="NO"/>
    <x v="0"/>
    <n v="64"/>
    <s v="No"/>
    <s v="No"/>
    <n v="430993"/>
    <s v="PENSIONADOS EN SU PROPIO SISTEMA"/>
    <n v="64"/>
  </r>
  <r>
    <n v="2275"/>
    <s v="HOMBRE"/>
    <n v="298000"/>
    <s v="ASALARIADO"/>
    <s v="SECTOR PRIVADO"/>
    <s v="SI"/>
    <s v="SI"/>
    <x v="0"/>
    <n v="42"/>
    <s v="No"/>
    <s v="No"/>
    <n v="298000"/>
    <s v="ASALARIADO"/>
    <n v="42"/>
  </r>
  <r>
    <n v="2276"/>
    <s v="HOMBRE"/>
    <n v="405063"/>
    <s v="TRABAJADOR INDEPENDIENTE"/>
    <s v="SECTOR PRIVADO"/>
    <s v="SI"/>
    <s v="SI"/>
    <x v="1"/>
    <n v="40"/>
    <s v="No"/>
    <s v="No"/>
    <n v="405063"/>
    <s v="TRABAJADOR INDEPENDIENTE"/>
    <n v="40"/>
  </r>
  <r>
    <n v="2277"/>
    <s v="HOMBRE"/>
    <n v="1400000"/>
    <s v="ASALARIADO"/>
    <s v="SECTOR PRIVADO"/>
    <s v="SI"/>
    <s v="NO"/>
    <x v="0"/>
    <n v="30"/>
    <s v="No"/>
    <s v="No"/>
    <n v="1400000"/>
    <s v="ASALARIADO"/>
    <n v="30"/>
  </r>
  <r>
    <n v="2278"/>
    <s v="MUJER"/>
    <n v="341602"/>
    <s v="TRABAJADOR INDEPENDIENTE"/>
    <s v="SECTOR PRIVADO"/>
    <s v="SI"/>
    <s v="NO"/>
    <x v="0"/>
    <n v="42"/>
    <s v="No"/>
    <s v="No"/>
    <n v="341602"/>
    <s v="TRABAJADOR INDEPENDIENTE"/>
    <n v="42"/>
  </r>
  <r>
    <n v="2279"/>
    <s v="HOMBRE"/>
    <n v="915000"/>
    <s v="ASALARIADO"/>
    <s v="SECTOR PRIVADO"/>
    <s v="SI"/>
    <s v="NO"/>
    <x v="0"/>
    <n v="24"/>
    <s v="No"/>
    <s v="No"/>
    <n v="915000"/>
    <s v="ASALARIADO"/>
    <n v="24"/>
  </r>
  <r>
    <n v="2280"/>
    <s v="MUJER"/>
    <n v="339164.62"/>
    <s v="PENSIONADOS EN SU PROPIO SISTEMA"/>
    <s v="SECTOR PUBLICO"/>
    <s v="SI"/>
    <s v="NO"/>
    <x v="0"/>
    <n v="70"/>
    <s v="No"/>
    <s v="No"/>
    <n v="339164.62"/>
    <s v="PENSIONADOS EN SU PROPIO SISTEMA"/>
    <n v="70"/>
  </r>
  <r>
    <n v="2281"/>
    <s v="HOMBRE"/>
    <n v="278030"/>
    <s v="CONVENIOS ESPECIALES DE TRABAJADORES INDEPENDIENTES"/>
    <s v="SECTOR PRIVADO"/>
    <s v="SI"/>
    <s v="NO"/>
    <x v="0"/>
    <n v="71"/>
    <s v="No"/>
    <s v="No"/>
    <n v="278030"/>
    <s v="CONVENIOS ESPECIALES DE TRABAJADORES INDEPENDIENTES"/>
    <n v="71"/>
  </r>
  <r>
    <n v="2282"/>
    <s v="MUJER"/>
    <n v="490713.59999999998"/>
    <s v="ASALARIADO"/>
    <s v="SECTOR PRIVADO"/>
    <s v="SI"/>
    <s v="NO"/>
    <x v="0"/>
    <n v="47"/>
    <s v="No"/>
    <s v="No"/>
    <n v="490713.59999999998"/>
    <s v="ASALARIADO"/>
    <n v="47"/>
  </r>
  <r>
    <n v="2283"/>
    <s v="HOMBRE"/>
    <n v="1051374.8"/>
    <s v="ASALARIADO"/>
    <s v="SECTOR PUBLICO"/>
    <s v="SI"/>
    <s v="NO"/>
    <x v="0"/>
    <n v="62"/>
    <s v="No"/>
    <s v="No"/>
    <n v="1051374.8"/>
    <s v="ASALARIADO"/>
    <n v="62"/>
  </r>
  <r>
    <n v="2284"/>
    <s v="HOMBRE"/>
    <n v="445841.44"/>
    <s v="ASALARIADO"/>
    <s v="SECTOR PRIVADO"/>
    <s v="SI"/>
    <s v="SI"/>
    <x v="0"/>
    <n v="57"/>
    <s v="No"/>
    <s v="No"/>
    <n v="445841.44"/>
    <s v="ASALARIADO"/>
    <n v="57"/>
  </r>
  <r>
    <n v="2285"/>
    <s v="MUJER"/>
    <n v="485843.98"/>
    <s v="ASALARIADO"/>
    <s v="SECTOR PRIVADO"/>
    <s v="SI"/>
    <s v="NO"/>
    <x v="0"/>
    <n v="25"/>
    <s v="No"/>
    <s v="No"/>
    <n v="485843.98"/>
    <s v="ASALARIADO"/>
    <n v="25"/>
  </r>
  <r>
    <n v="2286"/>
    <s v="HOMBRE"/>
    <n v="370647"/>
    <s v="TRABAJADOR INDEPENDIENTE"/>
    <s v="SECTOR PRIVADO"/>
    <s v="SI"/>
    <s v="NO"/>
    <x v="0"/>
    <n v="49"/>
    <s v="No"/>
    <s v="No"/>
    <n v="370647"/>
    <s v="TRABAJADOR INDEPENDIENTE"/>
    <n v="49"/>
  </r>
  <r>
    <n v="2287"/>
    <s v="MUJER"/>
    <n v="138101.79999999999"/>
    <s v="ASALARIADO"/>
    <s v="SECTOR PUBLICO"/>
    <s v="SI"/>
    <s v="NO"/>
    <x v="0"/>
    <n v="31"/>
    <s v="No"/>
    <s v="No"/>
    <n v="138101.79999999999"/>
    <s v="ASALARIADO"/>
    <n v="31"/>
  </r>
  <r>
    <n v="2288"/>
    <s v="HOMBRE"/>
    <n v="338629"/>
    <s v="TRABAJADOR INDEPENDIENTE"/>
    <s v="SECTOR PRIVADO"/>
    <s v="SI"/>
    <s v="NO"/>
    <x v="1"/>
    <n v="50"/>
    <s v="No"/>
    <s v="No"/>
    <n v="338629"/>
    <s v="TRABAJADOR INDEPENDIENTE"/>
    <n v="50"/>
  </r>
  <r>
    <n v="2289"/>
    <s v="HOMBRE"/>
    <n v="1080496.5"/>
    <s v="ASALARIADO"/>
    <s v="SECTOR PRIVADO"/>
    <s v="SI"/>
    <s v="NO"/>
    <x v="0"/>
    <n v="37"/>
    <s v="No"/>
    <s v="No"/>
    <n v="1080496.5"/>
    <s v="ASALARIADO"/>
    <n v="37"/>
  </r>
  <r>
    <n v="2290"/>
    <s v="MUJER"/>
    <n v="294025"/>
    <s v="ASALARIADO"/>
    <s v="SECTOR PRIVADO"/>
    <s v="SI"/>
    <s v="NO"/>
    <x v="0"/>
    <n v="49"/>
    <s v="No"/>
    <s v="No"/>
    <n v="294025"/>
    <s v="ASALARIADO"/>
    <n v="49"/>
  </r>
  <r>
    <n v="2291"/>
    <s v="HOMBRE"/>
    <n v="300018"/>
    <s v="TRABAJADOR INDEPENDIENTE"/>
    <s v="SECTOR PRIVADO"/>
    <s v="SI"/>
    <s v="NO"/>
    <x v="1"/>
    <n v="54"/>
    <s v="No"/>
    <s v="No"/>
    <n v="300018"/>
    <s v="TRABAJADOR INDEPENDIENTE"/>
    <n v="54"/>
  </r>
  <r>
    <n v="2292"/>
    <s v="HOMBRE"/>
    <n v="278030"/>
    <s v="CONVENIOS ESPECIALES DE TRABAJADORES INDEPENDIENTES"/>
    <s v="SECTOR PRIVADO"/>
    <s v="SI"/>
    <s v="NO"/>
    <x v="0"/>
    <n v="53"/>
    <s v="No"/>
    <s v="No"/>
    <n v="278030"/>
    <s v="CONVENIOS ESPECIALES DE TRABAJADORES INDEPENDIENTES"/>
    <n v="53"/>
  </r>
  <r>
    <n v="2293"/>
    <s v="HOMBRE"/>
    <n v="299647"/>
    <s v="ASEGURADO VOLUNTARIO"/>
    <s v="SECTOR PRIVADO"/>
    <s v="SI"/>
    <s v="NO"/>
    <x v="0"/>
    <n v="61"/>
    <s v="No"/>
    <s v="No"/>
    <n v="299647"/>
    <s v="ASEGURADO VOLUNTARIO"/>
    <n v="61"/>
  </r>
  <r>
    <n v="2294"/>
    <s v="MUJER"/>
    <n v="2376310"/>
    <s v="ASALARIADO"/>
    <s v="SECTOR PUBLICO"/>
    <s v="SI"/>
    <s v="NO"/>
    <x v="0"/>
    <n v="45"/>
    <s v="Atípico"/>
    <s v="No"/>
    <n v="2376310"/>
    <s v="ASALARIADO"/>
    <n v="45"/>
  </r>
  <r>
    <n v="2295"/>
    <s v="MUJER"/>
    <n v="257784"/>
    <s v="ASALARIADO"/>
    <s v="SECTOR PRIVADO"/>
    <s v="SI"/>
    <s v="NO"/>
    <x v="0"/>
    <n v="44"/>
    <s v="No"/>
    <s v="No"/>
    <n v="257784"/>
    <s v="ASALARIADO"/>
    <n v="44"/>
  </r>
  <r>
    <n v="2296"/>
    <s v="MUJER"/>
    <n v="149800.53"/>
    <s v="ASALARIADO"/>
    <s v="SECTOR PRIVADO"/>
    <s v="SI"/>
    <s v="NO"/>
    <x v="0"/>
    <n v="63"/>
    <s v="No"/>
    <s v="No"/>
    <n v="149800.53"/>
    <s v="ASALARIADO"/>
    <n v="63"/>
  </r>
  <r>
    <n v="2297"/>
    <s v="MUJER"/>
    <n v="282305"/>
    <s v="ASEGURADO VOLUNTARIO"/>
    <s v="SECTOR PRIVADO"/>
    <s v="SI"/>
    <s v="NO"/>
    <x v="0"/>
    <n v="52"/>
    <s v="No"/>
    <s v="No"/>
    <n v="282305"/>
    <s v="ASEGURADO VOLUNTARIO"/>
    <n v="52"/>
  </r>
  <r>
    <n v="2298"/>
    <s v="HOMBRE"/>
    <n v="458557"/>
    <s v="TRABAJADOR INDEPENDIENTE"/>
    <s v="SECTOR PRIVADO"/>
    <s v="SI"/>
    <s v="NO"/>
    <x v="1"/>
    <n v="30"/>
    <s v="No"/>
    <s v="No"/>
    <n v="458557"/>
    <s v="TRABAJADOR INDEPENDIENTE"/>
    <n v="30"/>
  </r>
  <r>
    <n v="2299"/>
    <s v="HOMBRE"/>
    <n v="299647"/>
    <s v="ASEGURADO VOLUNTARIO"/>
    <s v="SECTOR PRIVADO"/>
    <s v="SI"/>
    <s v="NO"/>
    <x v="0"/>
    <n v="54"/>
    <s v="No"/>
    <s v="No"/>
    <n v="299647"/>
    <s v="ASEGURADO VOLUNTARIO"/>
    <n v="54"/>
  </r>
  <r>
    <n v="2300"/>
    <s v="HOMBRE"/>
    <n v="347000"/>
    <s v="ASALARIADO"/>
    <s v="SECTOR PRIVADO"/>
    <s v="SI"/>
    <s v="NO"/>
    <x v="0"/>
    <n v="18"/>
    <s v="No"/>
    <s v="No"/>
    <n v="347000"/>
    <s v="ASALARIADO"/>
    <n v="18"/>
  </r>
  <r>
    <n v="2301"/>
    <s v="MUJER"/>
    <n v="297046"/>
    <s v="ASEGURADO VOLUNTARIO"/>
    <s v="SECTOR PRIVADO"/>
    <s v="SI"/>
    <s v="NO"/>
    <x v="0"/>
    <n v="58"/>
    <s v="No"/>
    <s v="No"/>
    <n v="297046"/>
    <s v="ASEGURADO VOLUNTARIO"/>
    <n v="58"/>
  </r>
  <r>
    <n v="2302"/>
    <s v="HOMBRE"/>
    <n v="1329256"/>
    <s v="ASALARIADO"/>
    <s v="SECTOR PUBLICO"/>
    <s v="SI"/>
    <s v="NO"/>
    <x v="1"/>
    <n v="30"/>
    <s v="No"/>
    <s v="No"/>
    <n v="1329256"/>
    <s v="ASALARIADO"/>
    <n v="30"/>
  </r>
  <r>
    <n v="2303"/>
    <s v="HOMBRE"/>
    <n v="382333.34"/>
    <s v="ASALARIADO"/>
    <s v="SECTOR PRIVADO"/>
    <s v="SI"/>
    <s v="NO"/>
    <x v="0"/>
    <n v="22"/>
    <s v="No"/>
    <s v="No"/>
    <n v="382333.34"/>
    <s v="ASALARIADO"/>
    <n v="22"/>
  </r>
  <r>
    <n v="2304"/>
    <s v="HOMBRE"/>
    <n v="330000"/>
    <s v="ASALARIADO"/>
    <s v="SECTOR PRIVADO"/>
    <s v="SI"/>
    <s v="NO"/>
    <x v="0"/>
    <n v="21"/>
    <s v="No"/>
    <s v="No"/>
    <n v="330000"/>
    <s v="ASALARIADO"/>
    <n v="21"/>
  </r>
  <r>
    <n v="2305"/>
    <s v="HOMBRE"/>
    <n v="483976.7"/>
    <s v="PENSIONADOS EN SU PROPIO SISTEMA"/>
    <s v="SECTOR PUBLICO"/>
    <s v="SI"/>
    <s v="NO"/>
    <x v="0"/>
    <n v="72"/>
    <s v="No"/>
    <s v="No"/>
    <n v="483976.7"/>
    <s v="PENSIONADOS EN SU PROPIO SISTEMA"/>
    <n v="72"/>
  </r>
  <r>
    <n v="2306"/>
    <s v="MUJER"/>
    <n v="343390.86"/>
    <s v="ASALARIADO"/>
    <s v="SECTOR PRIVADO"/>
    <s v="SI"/>
    <s v="NO"/>
    <x v="1"/>
    <n v="25"/>
    <s v="No"/>
    <s v="No"/>
    <n v="343390.86"/>
    <s v="ASALARIADO"/>
    <n v="25"/>
  </r>
  <r>
    <n v="2307"/>
    <s v="HOMBRE"/>
    <n v="278030"/>
    <s v="CONVENIOS ESPECIALES DE TRABAJADORES INDEPENDIENTES"/>
    <s v="SECTOR PRIVADO"/>
    <s v="SI"/>
    <s v="NO"/>
    <x v="0"/>
    <n v="59"/>
    <s v="No"/>
    <s v="No"/>
    <n v="278030"/>
    <s v="CONVENIOS ESPECIALES DE TRABAJADORES INDEPENDIENTES"/>
    <n v="59"/>
  </r>
  <r>
    <n v="2308"/>
    <s v="HOMBRE"/>
    <n v="417995"/>
    <s v="ASALARIADO"/>
    <s v="SECTOR PRIVADO"/>
    <s v="SI"/>
    <s v="NO"/>
    <x v="0"/>
    <n v="40"/>
    <s v="No"/>
    <s v="No"/>
    <n v="417995"/>
    <s v="ASALARIADO"/>
    <n v="40"/>
  </r>
  <r>
    <n v="2309"/>
    <s v="HOMBRE"/>
    <n v="400000"/>
    <s v="ASALARIADO"/>
    <s v="SECTOR PRIVADO"/>
    <s v="SI"/>
    <s v="NO"/>
    <x v="0"/>
    <n v="56"/>
    <s v="No"/>
    <s v="No"/>
    <n v="400000"/>
    <s v="ASALARIADO"/>
    <n v="56"/>
  </r>
  <r>
    <n v="2310"/>
    <s v="HOMBRE"/>
    <n v="278030"/>
    <s v="CONVENIOS ESPECIALES DE TRABAJADORES INDEPENDIENTES"/>
    <s v="SECTOR PRIVADO"/>
    <s v="SI"/>
    <s v="NO"/>
    <x v="0"/>
    <n v="45"/>
    <s v="No"/>
    <s v="No"/>
    <n v="278030"/>
    <s v="CONVENIOS ESPECIALES DE TRABAJADORES INDEPENDIENTES"/>
    <n v="45"/>
  </r>
  <r>
    <n v="2311"/>
    <s v="MUJER"/>
    <n v="297046"/>
    <s v="TRABAJADOR INDEPENDIENTE"/>
    <s v="SECTOR PRIVADO"/>
    <s v="SI"/>
    <s v="NO"/>
    <x v="0"/>
    <n v="41"/>
    <s v="No"/>
    <s v="No"/>
    <n v="297046"/>
    <s v="TRABAJADOR INDEPENDIENTE"/>
    <n v="41"/>
  </r>
  <r>
    <n v="2312"/>
    <s v="HOMBRE"/>
    <n v="639148"/>
    <s v="TRABAJADOR INDEPENDIENTE"/>
    <s v="SECTOR PRIVADO"/>
    <s v="SI"/>
    <s v="NO"/>
    <x v="1"/>
    <n v="41"/>
    <s v="No"/>
    <s v="No"/>
    <n v="639148"/>
    <s v="TRABAJADOR INDEPENDIENTE"/>
    <n v="41"/>
  </r>
  <r>
    <n v="2313"/>
    <s v="HOMBRE"/>
    <n v="690952.85"/>
    <s v="ASALARIADO"/>
    <s v="SECTOR PRIVADO"/>
    <s v="SI"/>
    <s v="NO"/>
    <x v="0"/>
    <n v="38"/>
    <s v="No"/>
    <s v="No"/>
    <n v="690952.85"/>
    <s v="ASALARIADO"/>
    <n v="38"/>
  </r>
  <r>
    <n v="2314"/>
    <s v="HOMBRE"/>
    <n v="150000"/>
    <s v="ASALARIADO"/>
    <s v="SECTOR PRIVADO"/>
    <s v="SI"/>
    <s v="SI"/>
    <x v="1"/>
    <n v="41"/>
    <s v="No"/>
    <s v="No"/>
    <n v="150000"/>
    <s v="ASALARIADO"/>
    <n v="41"/>
  </r>
  <r>
    <n v="2315"/>
    <s v="MUJER"/>
    <n v="750000"/>
    <s v="ASALARIADO"/>
    <s v="SECTOR PRIVADO"/>
    <s v="SI"/>
    <s v="NO"/>
    <x v="0"/>
    <n v="32"/>
    <s v="No"/>
    <s v="No"/>
    <n v="750000"/>
    <s v="ASALARIADO"/>
    <n v="32"/>
  </r>
  <r>
    <n v="2316"/>
    <s v="MUJER"/>
    <n v="1458494"/>
    <s v="ASALARIADO"/>
    <s v="SECTOR PUBLICO"/>
    <s v="SI"/>
    <s v="NO"/>
    <x v="1"/>
    <n v="49"/>
    <s v="No"/>
    <s v="No"/>
    <n v="1458494"/>
    <s v="ASALARIADO"/>
    <n v="49"/>
  </r>
  <r>
    <n v="2317"/>
    <s v="MUJER"/>
    <n v="500460"/>
    <s v="ASALARIADO"/>
    <s v="SECTOR PUBLICO"/>
    <s v="SI"/>
    <s v="NO"/>
    <x v="0"/>
    <n v="43"/>
    <s v="No"/>
    <s v="No"/>
    <n v="500460"/>
    <s v="ASALARIADO"/>
    <n v="43"/>
  </r>
  <r>
    <n v="2318"/>
    <s v="MUJER"/>
    <n v="453432"/>
    <s v="PENSIONADOS EN SU PROPIO SISTEMA"/>
    <s v="SECTOR PUBLICO"/>
    <s v="SI"/>
    <s v="NO"/>
    <x v="0"/>
    <n v="67"/>
    <s v="No"/>
    <s v="No"/>
    <n v="453432"/>
    <s v="PENSIONADOS EN SU PROPIO SISTEMA"/>
    <n v="67"/>
  </r>
  <r>
    <n v="2319"/>
    <s v="HOMBRE"/>
    <n v="297046"/>
    <s v="ASEGURADO VOLUNTARIO"/>
    <s v="SECTOR PRIVADO"/>
    <s v="SI"/>
    <s v="NO"/>
    <x v="0"/>
    <n v="53"/>
    <s v="No"/>
    <s v="No"/>
    <n v="297046"/>
    <s v="ASEGURADO VOLUNTARIO"/>
    <n v="53"/>
  </r>
  <r>
    <n v="2320"/>
    <s v="HOMBRE"/>
    <n v="536142.9"/>
    <s v="ASALARIADO"/>
    <s v="SECTOR PRIVADO"/>
    <s v="SI"/>
    <s v="NO"/>
    <x v="0"/>
    <n v="20"/>
    <s v="No"/>
    <s v="No"/>
    <n v="536142.9"/>
    <s v="ASALARIADO"/>
    <n v="20"/>
  </r>
  <r>
    <n v="2321"/>
    <s v="MUJER"/>
    <n v="1584930"/>
    <s v="PENSIONADOS EN SU PROPIO SISTEMA"/>
    <s v="SECTOR PUBLICO"/>
    <s v="SI"/>
    <s v="NO"/>
    <x v="0"/>
    <n v="71"/>
    <s v="No"/>
    <s v="No"/>
    <n v="1584930"/>
    <s v="PENSIONADOS EN SU PROPIO SISTEMA"/>
    <n v="71"/>
  </r>
  <r>
    <n v="2322"/>
    <s v="MUJER"/>
    <n v="241729.4"/>
    <s v="ASALARIADO"/>
    <s v="SECTOR PRIVADO"/>
    <s v="SI"/>
    <s v="NO"/>
    <x v="0"/>
    <n v="34"/>
    <s v="No"/>
    <s v="No"/>
    <n v="241729.4"/>
    <s v="ASALARIADO"/>
    <n v="34"/>
  </r>
  <r>
    <n v="2323"/>
    <s v="HOMBRE"/>
    <n v="297046"/>
    <s v="TRABAJADOR INDEPENDIENTE"/>
    <s v="SECTOR PRIVADO"/>
    <s v="SI"/>
    <s v="NO"/>
    <x v="1"/>
    <n v="43"/>
    <s v="No"/>
    <s v="No"/>
    <n v="297046"/>
    <s v="TRABAJADOR INDEPENDIENTE"/>
    <n v="43"/>
  </r>
  <r>
    <n v="2324"/>
    <s v="MUJER"/>
    <n v="402249.06"/>
    <s v="ASALARIADO"/>
    <s v="SECTOR PRIVADO"/>
    <s v="SI"/>
    <s v="NO"/>
    <x v="0"/>
    <n v="29"/>
    <s v="No"/>
    <s v="No"/>
    <n v="402249.06"/>
    <s v="ASALARIADO"/>
    <n v="29"/>
  </r>
  <r>
    <n v="2325"/>
    <s v="HOMBRE"/>
    <n v="639148"/>
    <s v="TRABAJADOR INDEPENDIENTE"/>
    <s v="SECTOR PRIVADO"/>
    <s v="SI"/>
    <s v="NO"/>
    <x v="1"/>
    <n v="46"/>
    <s v="No"/>
    <s v="No"/>
    <n v="639148"/>
    <s v="TRABAJADOR INDEPENDIENTE"/>
    <n v="46"/>
  </r>
  <r>
    <n v="2326"/>
    <s v="HOMBRE"/>
    <n v="328210.2"/>
    <s v="ASALARIADO"/>
    <s v="SECTOR PRIVADO"/>
    <s v="SI"/>
    <s v="NO"/>
    <x v="0"/>
    <n v="42"/>
    <s v="No"/>
    <s v="No"/>
    <n v="328210.2"/>
    <s v="ASALARIADO"/>
    <n v="42"/>
  </r>
  <r>
    <n v="2327"/>
    <s v="MUJER"/>
    <n v="361045"/>
    <s v="TRABAJADOR INDEPENDIENTE"/>
    <s v="SECTOR PRIVADO"/>
    <s v="SI"/>
    <s v="NO"/>
    <x v="1"/>
    <n v="42"/>
    <s v="No"/>
    <s v="No"/>
    <n v="361045"/>
    <s v="TRABAJADOR INDEPENDIENTE"/>
    <n v="42"/>
  </r>
  <r>
    <n v="2328"/>
    <s v="HOMBRE"/>
    <n v="999312"/>
    <s v="ASALARIADO"/>
    <s v="SECTOR PUBLICO"/>
    <s v="SI"/>
    <s v="NO"/>
    <x v="1"/>
    <n v="28"/>
    <s v="No"/>
    <s v="No"/>
    <n v="999312"/>
    <s v="ASALARIADO"/>
    <n v="28"/>
  </r>
  <r>
    <n v="2329"/>
    <s v="MUJER"/>
    <n v="121300"/>
    <s v="ASALARIADO"/>
    <s v="SECTOR PRIVADO"/>
    <s v="SI"/>
    <s v="NO"/>
    <x v="1"/>
    <n v="40"/>
    <s v="No"/>
    <s v="No"/>
    <n v="121300"/>
    <s v="ASALARIADO"/>
    <n v="40"/>
  </r>
  <r>
    <n v="2330"/>
    <s v="HOMBRE"/>
    <n v="279960.49"/>
    <s v="ASALARIADO"/>
    <s v="SECTOR PRIVADO"/>
    <s v="SI"/>
    <s v="NO"/>
    <x v="0"/>
    <n v="23"/>
    <s v="No"/>
    <s v="No"/>
    <n v="279960.49"/>
    <s v="ASALARIADO"/>
    <n v="23"/>
  </r>
  <r>
    <n v="2331"/>
    <s v="MUJER"/>
    <n v="119219.91"/>
    <s v="PENSIONADOS EN SU PROPIO SISTEMA"/>
    <s v="SECTOR PUBLICO"/>
    <s v="SI"/>
    <s v="NO"/>
    <x v="0"/>
    <n v="59"/>
    <s v="No"/>
    <s v="No"/>
    <n v="119219.91"/>
    <s v="PENSIONADOS EN SU PROPIO SISTEMA"/>
    <n v="59"/>
  </r>
  <r>
    <n v="2332"/>
    <s v="MUJER"/>
    <n v="430000"/>
    <s v="ASALARIADO"/>
    <s v="SECTOR PRIVADO"/>
    <s v="SI"/>
    <s v="NO"/>
    <x v="0"/>
    <n v="42"/>
    <s v="No"/>
    <s v="No"/>
    <n v="430000"/>
    <s v="ASALARIADO"/>
    <n v="42"/>
  </r>
  <r>
    <n v="2333"/>
    <s v="MUJER"/>
    <n v="278030"/>
    <s v="ASEGURADO VOLUNTARIO"/>
    <s v="SECTOR PRIVADO"/>
    <s v="SI"/>
    <s v="NO"/>
    <x v="1"/>
    <n v="20"/>
    <s v="No"/>
    <s v="No"/>
    <n v="278030"/>
    <s v="ASEGURADO VOLUNTARIO"/>
    <n v="20"/>
  </r>
  <r>
    <n v="2334"/>
    <s v="HOMBRE"/>
    <n v="1613702.64"/>
    <s v="ASALARIADO"/>
    <s v="SECTOR PRIVADO"/>
    <s v="SI"/>
    <s v="NO"/>
    <x v="0"/>
    <n v="32"/>
    <s v="No"/>
    <s v="No"/>
    <n v="1613702.64"/>
    <s v="ASALARIADO"/>
    <n v="32"/>
  </r>
  <r>
    <n v="2335"/>
    <s v="HOMBRE"/>
    <n v="2545183.7000000002"/>
    <s v="ASALARIADO"/>
    <s v="SECTOR PRIVADO"/>
    <s v="SI"/>
    <s v="NO"/>
    <x v="0"/>
    <n v="46"/>
    <s v="Atípico"/>
    <s v="No"/>
    <n v="2545183.7000000002"/>
    <s v="ASALARIADO"/>
    <n v="46"/>
  </r>
  <r>
    <n v="2336"/>
    <s v="HOMBRE"/>
    <n v="2133715"/>
    <s v="PENSIONADOS EN SU PROPIO SISTEMA"/>
    <s v="SECTOR PUBLICO"/>
    <s v="SI"/>
    <s v="NO"/>
    <x v="0"/>
    <n v="83"/>
    <s v="No"/>
    <s v="No"/>
    <n v="2133715"/>
    <s v="PENSIONADOS EN SU PROPIO SISTEMA"/>
    <n v="83"/>
  </r>
  <r>
    <n v="2337"/>
    <s v="MUJER"/>
    <n v="81536"/>
    <s v="ASALARIADO"/>
    <s v="SECTOR PUBLICO"/>
    <s v="SI"/>
    <s v="NO"/>
    <x v="1"/>
    <n v="31"/>
    <s v="No"/>
    <s v="No"/>
    <n v="81536"/>
    <s v="ASALARIADO"/>
    <n v="31"/>
  </r>
  <r>
    <n v="2338"/>
    <s v="MUJER"/>
    <n v="157177"/>
    <s v="ASALARIADO"/>
    <s v="SECTOR PRIVADO"/>
    <s v="SI"/>
    <s v="NO"/>
    <x v="0"/>
    <n v="23"/>
    <s v="No"/>
    <s v="No"/>
    <n v="157177"/>
    <s v="ASALARIADO"/>
    <n v="23"/>
  </r>
  <r>
    <n v="2339"/>
    <s v="HOMBRE"/>
    <n v="505609"/>
    <s v="ASALARIADO"/>
    <s v="SECTOR PRIVADO"/>
    <s v="SI"/>
    <s v="NO"/>
    <x v="0"/>
    <n v="44"/>
    <s v="No"/>
    <s v="No"/>
    <n v="505609"/>
    <s v="ASALARIADO"/>
    <n v="44"/>
  </r>
  <r>
    <n v="2340"/>
    <s v="MUJER"/>
    <n v="6177.62"/>
    <s v="ASALARIADO"/>
    <s v="SECTOR PRIVADO"/>
    <s v="SI"/>
    <s v="NO"/>
    <x v="0"/>
    <n v="61"/>
    <s v="No"/>
    <s v="No"/>
    <n v="6177.62"/>
    <s v="ASALARIADO"/>
    <n v="61"/>
  </r>
  <r>
    <n v="2341"/>
    <s v="MUJER"/>
    <n v="299137"/>
    <s v="ASALARIADO"/>
    <s v="SECTOR PUBLICO"/>
    <s v="SI"/>
    <s v="NO"/>
    <x v="0"/>
    <n v="44"/>
    <s v="No"/>
    <s v="No"/>
    <n v="299137"/>
    <s v="ASALARIADO"/>
    <n v="44"/>
  </r>
  <r>
    <n v="2342"/>
    <s v="MUJER"/>
    <n v="338166"/>
    <s v="TRABAJADOR INDEPENDIENTE"/>
    <s v="SECTOR PRIVADO"/>
    <s v="SI"/>
    <s v="NO"/>
    <x v="0"/>
    <n v="61"/>
    <s v="No"/>
    <s v="No"/>
    <n v="338166"/>
    <s v="TRABAJADOR INDEPENDIENTE"/>
    <n v="61"/>
  </r>
  <r>
    <n v="2343"/>
    <s v="HOMBRE"/>
    <n v="1250000"/>
    <s v="ASALARIADO"/>
    <s v="SECTOR PRIVADO"/>
    <s v="SI"/>
    <s v="NO"/>
    <x v="0"/>
    <n v="29"/>
    <s v="No"/>
    <s v="No"/>
    <n v="1250000"/>
    <s v="ASALARIADO"/>
    <n v="29"/>
  </r>
  <r>
    <n v="2344"/>
    <s v="MUJER"/>
    <n v="305704"/>
    <s v="ASEGURADO VOLUNTARIO"/>
    <s v="SECTOR PRIVADO"/>
    <s v="NO"/>
    <s v="NO"/>
    <x v="0"/>
    <n v="60"/>
    <s v="No"/>
    <s v="No"/>
    <n v="305704"/>
    <s v="ASEGURADO VOLUNTARIO"/>
    <n v="60"/>
  </r>
  <r>
    <n v="2345"/>
    <s v="HOMBRE"/>
    <n v="502063.88"/>
    <s v="ASALARIADO"/>
    <s v="SECTOR PRIVADO"/>
    <s v="SI"/>
    <s v="NO"/>
    <x v="0"/>
    <n v="22"/>
    <s v="No"/>
    <s v="No"/>
    <n v="502063.88"/>
    <s v="ASALARIADO"/>
    <n v="22"/>
  </r>
  <r>
    <n v="2346"/>
    <s v="HOMBRE"/>
    <n v="843824.96"/>
    <s v="ASALARIADO"/>
    <s v="SECTOR PRIVADO"/>
    <s v="SI"/>
    <s v="NO"/>
    <x v="0"/>
    <n v="31"/>
    <s v="No"/>
    <s v="No"/>
    <n v="843824.96"/>
    <s v="ASALARIADO"/>
    <n v="31"/>
  </r>
  <r>
    <n v="2347"/>
    <s v="HOMBRE"/>
    <n v="278030"/>
    <s v="TRABAJADOR INDEPENDIENTE"/>
    <s v="SECTOR PRIVADO"/>
    <s v="SI"/>
    <s v="NO"/>
    <x v="1"/>
    <n v="39"/>
    <s v="No"/>
    <s v="No"/>
    <n v="278030"/>
    <s v="TRABAJADOR INDEPENDIENTE"/>
    <n v="39"/>
  </r>
  <r>
    <n v="2348"/>
    <s v="HOMBRE"/>
    <n v="347504.4"/>
    <s v="ASALARIADO"/>
    <s v="SECTOR PRIVADO"/>
    <s v="SI"/>
    <s v="SI"/>
    <x v="0"/>
    <n v="24"/>
    <s v="No"/>
    <s v="No"/>
    <n v="347504.4"/>
    <s v="ASALARIADO"/>
    <n v="24"/>
  </r>
  <r>
    <n v="2349"/>
    <s v="HOMBRE"/>
    <n v="1811308.47"/>
    <s v="ASALARIADO"/>
    <s v="SECTOR PRIVADO"/>
    <s v="SI"/>
    <s v="NO"/>
    <x v="0"/>
    <n v="43"/>
    <s v="No"/>
    <s v="No"/>
    <n v="1811308.47"/>
    <s v="ASALARIADO"/>
    <n v="43"/>
  </r>
  <r>
    <n v="2350"/>
    <s v="MUJER"/>
    <n v="359544.27"/>
    <s v="CONVENIOS ESPECIALES DE ASEGURADOS VOLUNTARIOS"/>
    <s v="SECTOR PRIVADO"/>
    <s v="SI"/>
    <s v="SI"/>
    <x v="0"/>
    <n v="51"/>
    <s v="No"/>
    <s v="No"/>
    <n v="359544.27"/>
    <s v="CONVENIOS ESPECIALES DE ASEGURADOS VOLUNTARIOS"/>
    <n v="51"/>
  </r>
  <r>
    <n v="2351"/>
    <s v="MUJER"/>
    <n v="278030"/>
    <s v="CONVENIOS ESPECIALES DE TRABAJADORES INDEPENDIENTES"/>
    <s v="SECTOR PRIVADO"/>
    <s v="SI"/>
    <s v="NO"/>
    <x v="0"/>
    <n v="32"/>
    <s v="No"/>
    <s v="No"/>
    <n v="278030"/>
    <s v="CONVENIOS ESPECIALES DE TRABAJADORES INDEPENDIENTES"/>
    <n v="32"/>
  </r>
  <r>
    <n v="2352"/>
    <s v="MUJER"/>
    <n v="278035"/>
    <s v="ASEGURADO VOLUNTARIO"/>
    <s v="SECTOR PRIVADO"/>
    <s v="SI"/>
    <s v="NO"/>
    <x v="0"/>
    <n v="27"/>
    <s v="No"/>
    <s v="No"/>
    <n v="278035"/>
    <s v="ASEGURADO VOLUNTARIO"/>
    <n v="27"/>
  </r>
  <r>
    <n v="2353"/>
    <s v="HOMBRE"/>
    <n v="888101.64"/>
    <s v="ASALARIADO"/>
    <s v="SECTOR PUBLICO"/>
    <s v="SI"/>
    <s v="NO"/>
    <x v="0"/>
    <n v="30"/>
    <s v="No"/>
    <s v="No"/>
    <n v="888101.64"/>
    <s v="ASALARIADO"/>
    <n v="30"/>
  </r>
  <r>
    <n v="2354"/>
    <s v="MUJER"/>
    <n v="417971.20000000001"/>
    <s v="ASALARIADO"/>
    <s v="SECTOR PRIVADO"/>
    <s v="SI"/>
    <s v="NO"/>
    <x v="1"/>
    <n v="40"/>
    <s v="No"/>
    <s v="No"/>
    <n v="417971.20000000001"/>
    <s v="ASALARIADO"/>
    <n v="40"/>
  </r>
  <r>
    <n v="2355"/>
    <s v="MUJER"/>
    <n v="380732"/>
    <s v="ASALARIADO"/>
    <s v="SECTOR PUBLICO"/>
    <s v="SI"/>
    <s v="NO"/>
    <x v="1"/>
    <n v="55"/>
    <s v="No"/>
    <s v="No"/>
    <n v="380732"/>
    <s v="ASALARIADO"/>
    <n v="55"/>
  </r>
  <r>
    <n v="2356"/>
    <s v="HOMBRE"/>
    <n v="3173069.67"/>
    <s v="ASALARIADO"/>
    <s v="SECTOR PUBLICO"/>
    <s v="SI"/>
    <s v="NO"/>
    <x v="0"/>
    <n v="54"/>
    <s v="Atípico"/>
    <s v="No"/>
    <n v="3173069.67"/>
    <s v="ASALARIADO"/>
    <n v="54"/>
  </r>
  <r>
    <n v="2357"/>
    <s v="MUJER"/>
    <n v="355000"/>
    <s v="TRABAJADOR INDEPENDIENTE"/>
    <s v="SECTOR PRIVADO"/>
    <s v="SI"/>
    <s v="NO"/>
    <x v="1"/>
    <n v="28"/>
    <s v="No"/>
    <s v="No"/>
    <n v="355000"/>
    <s v="TRABAJADOR INDEPENDIENTE"/>
    <n v="28"/>
  </r>
  <r>
    <n v="2358"/>
    <s v="HOMBRE"/>
    <n v="563202"/>
    <s v="ASALARIADO"/>
    <s v="SECTOR PRIVADO"/>
    <s v="SI"/>
    <s v="NO"/>
    <x v="0"/>
    <n v="37"/>
    <s v="No"/>
    <s v="No"/>
    <n v="563202"/>
    <s v="ASALARIADO"/>
    <n v="37"/>
  </r>
  <r>
    <n v="2359"/>
    <s v="HOMBRE"/>
    <n v="299647"/>
    <s v="ASEGURADO VOLUNTARIO"/>
    <s v="SECTOR PRIVADO"/>
    <s v="SI"/>
    <s v="NO"/>
    <x v="0"/>
    <n v="74"/>
    <s v="No"/>
    <s v="No"/>
    <n v="299647"/>
    <s v="ASEGURADO VOLUNTARIO"/>
    <n v="74"/>
  </r>
  <r>
    <n v="2360"/>
    <s v="HOMBRE"/>
    <n v="564955.81999999995"/>
    <s v="ASALARIADO"/>
    <s v="SECTOR PRIVADO"/>
    <s v="SI"/>
    <s v="NO"/>
    <x v="0"/>
    <n v="60"/>
    <s v="No"/>
    <s v="No"/>
    <n v="564955.81999999995"/>
    <s v="ASALARIADO"/>
    <n v="60"/>
  </r>
  <r>
    <n v="2361"/>
    <s v="HOMBRE"/>
    <n v="326749"/>
    <s v="TRABAJADOR INDEPENDIENTE"/>
    <s v="SECTOR PRIVADO"/>
    <s v="SI"/>
    <s v="NO"/>
    <x v="1"/>
    <n v="52"/>
    <s v="No"/>
    <s v="No"/>
    <n v="326749"/>
    <s v="TRABAJADOR INDEPENDIENTE"/>
    <n v="52"/>
  </r>
  <r>
    <n v="2362"/>
    <s v="HOMBRE"/>
    <n v="2190000"/>
    <s v="ASALARIADO"/>
    <s v="SECTOR PRIVADO"/>
    <s v="SI"/>
    <s v="NO"/>
    <x v="0"/>
    <n v="59"/>
    <s v="No"/>
    <s v="No"/>
    <n v="2190000"/>
    <s v="ASALARIADO"/>
    <n v="59"/>
  </r>
  <r>
    <n v="2363"/>
    <s v="MUJER"/>
    <n v="1248185"/>
    <s v="ASALARIADO"/>
    <s v="SECTOR PUBLICO"/>
    <s v="SI"/>
    <s v="NO"/>
    <x v="1"/>
    <n v="60"/>
    <s v="No"/>
    <s v="No"/>
    <n v="1248185"/>
    <s v="ASALARIADO"/>
    <n v="60"/>
  </r>
  <r>
    <n v="2364"/>
    <s v="MUJER"/>
    <n v="360000"/>
    <s v="ASALARIADO"/>
    <s v="SECTOR PRIVADO"/>
    <s v="SI"/>
    <s v="NO"/>
    <x v="0"/>
    <n v="27"/>
    <s v="No"/>
    <s v="No"/>
    <n v="360000"/>
    <s v="ASALARIADO"/>
    <n v="27"/>
  </r>
  <r>
    <n v="2365"/>
    <s v="HOMBRE"/>
    <n v="190000"/>
    <s v="ASALARIADO"/>
    <s v="SECTOR PRIVADO"/>
    <s v="SI"/>
    <s v="NO"/>
    <x v="1"/>
    <n v="45"/>
    <s v="No"/>
    <s v="No"/>
    <n v="190000"/>
    <s v="ASALARIADO"/>
    <n v="45"/>
  </r>
  <r>
    <n v="2366"/>
    <s v="MUJER"/>
    <n v="1287284"/>
    <s v="ASALARIADO"/>
    <s v="SECTOR PUBLICO"/>
    <s v="SI"/>
    <s v="NO"/>
    <x v="0"/>
    <n v="37"/>
    <s v="No"/>
    <s v="No"/>
    <n v="1287284"/>
    <s v="ASALARIADO"/>
    <n v="37"/>
  </r>
  <r>
    <n v="2367"/>
    <s v="HOMBRE"/>
    <n v="1161697.8500000001"/>
    <s v="ASALARIADO"/>
    <s v="SECTOR PUBLICO"/>
    <s v="SI"/>
    <s v="NO"/>
    <x v="0"/>
    <n v="41"/>
    <s v="No"/>
    <s v="No"/>
    <n v="1161697.8500000001"/>
    <s v="ASALARIADO"/>
    <n v="41"/>
  </r>
  <r>
    <n v="2368"/>
    <s v="HOMBRE"/>
    <n v="520000"/>
    <s v="ASALARIADO"/>
    <s v="SECTOR PRIVADO"/>
    <s v="SI"/>
    <s v="NO"/>
    <x v="1"/>
    <n v="62"/>
    <s v="No"/>
    <s v="No"/>
    <n v="520000"/>
    <s v="ASALARIADO"/>
    <n v="62"/>
  </r>
  <r>
    <n v="2369"/>
    <s v="HOMBRE"/>
    <n v="1459164"/>
    <s v="ASALARIADO"/>
    <s v="SECTOR PRIVADO"/>
    <s v="SI"/>
    <s v="NO"/>
    <x v="0"/>
    <n v="55"/>
    <s v="No"/>
    <s v="No"/>
    <n v="1459164"/>
    <s v="ASALARIADO"/>
    <n v="55"/>
  </r>
  <r>
    <n v="2370"/>
    <s v="HOMBRE"/>
    <n v="785103.77"/>
    <s v="ASALARIADO"/>
    <s v="SECTOR PRIVADO"/>
    <s v="SI"/>
    <s v="NO"/>
    <x v="0"/>
    <n v="49"/>
    <s v="No"/>
    <s v="No"/>
    <n v="785103.77"/>
    <s v="ASALARIADO"/>
    <n v="49"/>
  </r>
  <r>
    <n v="2371"/>
    <s v="HOMBRE"/>
    <n v="175874.58"/>
    <s v="ASALARIADO"/>
    <s v="SECTOR PRIVADO"/>
    <s v="SI"/>
    <s v="NO"/>
    <x v="1"/>
    <n v="38"/>
    <s v="No"/>
    <s v="No"/>
    <n v="175874.58"/>
    <s v="ASALARIADO"/>
    <n v="38"/>
  </r>
  <r>
    <n v="2372"/>
    <s v="HOMBRE"/>
    <n v="341004"/>
    <s v="ASALARIADO"/>
    <s v="SECTOR PRIVADO"/>
    <s v="SI"/>
    <s v="SI"/>
    <x v="0"/>
    <n v="57"/>
    <s v="No"/>
    <s v="No"/>
    <n v="341004"/>
    <s v="ASALARIADO"/>
    <n v="57"/>
  </r>
  <r>
    <n v="2373"/>
    <s v="MUJER"/>
    <n v="3426447.35"/>
    <s v="ASALARIADO"/>
    <s v="SECTOR PUBLICO"/>
    <s v="SI"/>
    <s v="NO"/>
    <x v="0"/>
    <n v="42"/>
    <s v="Atípico"/>
    <s v="No"/>
    <n v="3426447.35"/>
    <s v="ASALARIADO"/>
    <n v="42"/>
  </r>
  <r>
    <n v="2374"/>
    <s v="MUJER"/>
    <n v="638675"/>
    <s v="ASALARIADO"/>
    <s v="SECTOR PRIVADO"/>
    <s v="SI"/>
    <s v="NO"/>
    <x v="0"/>
    <n v="18"/>
    <s v="No"/>
    <s v="No"/>
    <n v="638675"/>
    <s v="ASALARIADO"/>
    <n v="18"/>
  </r>
  <r>
    <n v="2375"/>
    <s v="HOMBRE"/>
    <n v="587574"/>
    <s v="TRABAJADOR INDEPENDIENTE"/>
    <s v="SECTOR PRIVADO"/>
    <s v="SI"/>
    <s v="SI"/>
    <x v="0"/>
    <n v="53"/>
    <s v="No"/>
    <s v="No"/>
    <n v="587574"/>
    <s v="TRABAJADOR INDEPENDIENTE"/>
    <n v="53"/>
  </r>
  <r>
    <n v="2376"/>
    <s v="MUJER"/>
    <n v="120000"/>
    <s v="ASALARIADO"/>
    <s v="SECTOR PRIVADO"/>
    <s v="SI"/>
    <s v="NO"/>
    <x v="1"/>
    <n v="47"/>
    <s v="No"/>
    <s v="No"/>
    <n v="120000"/>
    <s v="ASALARIADO"/>
    <n v="47"/>
  </r>
  <r>
    <n v="2377"/>
    <s v="HOMBRE"/>
    <n v="498141.67"/>
    <s v="ASALARIADO"/>
    <s v="SECTOR PRIVADO"/>
    <s v="SI"/>
    <s v="NO"/>
    <x v="0"/>
    <n v="49"/>
    <s v="No"/>
    <s v="No"/>
    <n v="498141.67"/>
    <s v="ASALARIADO"/>
    <n v="49"/>
  </r>
  <r>
    <n v="2378"/>
    <s v="HOMBRE"/>
    <n v="562493.75"/>
    <s v="ASALARIADO"/>
    <s v="SECTOR PRIVADO"/>
    <s v="SI"/>
    <s v="NO"/>
    <x v="0"/>
    <n v="34"/>
    <s v="No"/>
    <s v="No"/>
    <n v="562493.75"/>
    <s v="ASALARIADO"/>
    <n v="34"/>
  </r>
  <r>
    <n v="2379"/>
    <s v="HOMBRE"/>
    <n v="464100"/>
    <s v="ASALARIADO"/>
    <s v="SECTOR PRIVADO"/>
    <s v="SI"/>
    <s v="SI"/>
    <x v="0"/>
    <n v="29"/>
    <s v="No"/>
    <s v="No"/>
    <n v="464100"/>
    <s v="ASALARIADO"/>
    <n v="29"/>
  </r>
  <r>
    <n v="2380"/>
    <s v="HOMBRE"/>
    <n v="324953"/>
    <s v="ASEGURADO VOLUNTARIO"/>
    <s v="SECTOR PRIVADO"/>
    <s v="SI"/>
    <s v="NO"/>
    <x v="0"/>
    <n v="33"/>
    <s v="No"/>
    <s v="No"/>
    <n v="324953"/>
    <s v="ASEGURADO VOLUNTARIO"/>
    <n v="33"/>
  </r>
  <r>
    <n v="2381"/>
    <s v="MUJER"/>
    <n v="318550"/>
    <s v="ASALARIADO"/>
    <s v="SECTOR PRIVADO"/>
    <s v="SI"/>
    <s v="NO"/>
    <x v="0"/>
    <n v="41"/>
    <s v="No"/>
    <s v="No"/>
    <n v="318550"/>
    <s v="ASALARIADO"/>
    <n v="41"/>
  </r>
  <r>
    <n v="2382"/>
    <s v="HOMBRE"/>
    <n v="336217.85"/>
    <s v="ASALARIADO"/>
    <s v="SECTOR PRIVADO"/>
    <s v="SI"/>
    <s v="SI"/>
    <x v="0"/>
    <n v="43"/>
    <s v="No"/>
    <s v="No"/>
    <n v="336217.85"/>
    <s v="ASALARIADO"/>
    <n v="43"/>
  </r>
  <r>
    <n v="2383"/>
    <s v="HOMBRE"/>
    <n v="297045"/>
    <s v="ASEGURADO VOLUNTARIO"/>
    <s v="SECTOR PRIVADO"/>
    <s v="SI"/>
    <s v="NO"/>
    <x v="0"/>
    <n v="24"/>
    <s v="No"/>
    <s v="No"/>
    <n v="297045"/>
    <s v="ASEGURADO VOLUNTARIO"/>
    <n v="24"/>
  </r>
  <r>
    <n v="2384"/>
    <s v="HOMBRE"/>
    <n v="1614330"/>
    <s v="ASALARIADO"/>
    <s v="SECTOR PUBLICO"/>
    <s v="SI"/>
    <s v="NO"/>
    <x v="1"/>
    <n v="30"/>
    <s v="No"/>
    <s v="No"/>
    <n v="1614330"/>
    <s v="ASALARIADO"/>
    <n v="30"/>
  </r>
  <r>
    <n v="2385"/>
    <s v="MUJER"/>
    <n v="260000"/>
    <s v="ASALARIADO"/>
    <s v="SECTOR PRIVADO"/>
    <s v="SI"/>
    <s v="NO"/>
    <x v="1"/>
    <n v="39"/>
    <s v="No"/>
    <s v="No"/>
    <n v="260000"/>
    <s v="ASALARIADO"/>
    <n v="39"/>
  </r>
  <r>
    <n v="2386"/>
    <s v="MUJER"/>
    <n v="278030"/>
    <s v="TRABAJADOR INDEPENDIENTE"/>
    <s v="SECTOR PRIVADO"/>
    <s v="SI"/>
    <s v="NO"/>
    <x v="0"/>
    <n v="52"/>
    <s v="No"/>
    <s v="No"/>
    <n v="278030"/>
    <s v="TRABAJADOR INDEPENDIENTE"/>
    <n v="52"/>
  </r>
  <r>
    <n v="2387"/>
    <s v="MUJER"/>
    <n v="297046"/>
    <s v="TRABAJADOR INDEPENDIENTE"/>
    <s v="SECTOR PRIVADO"/>
    <s v="SI"/>
    <s v="NO"/>
    <x v="1"/>
    <n v="40"/>
    <s v="No"/>
    <s v="No"/>
    <n v="297046"/>
    <s v="TRABAJADOR INDEPENDIENTE"/>
    <n v="40"/>
  </r>
  <r>
    <n v="2388"/>
    <s v="HOMBRE"/>
    <n v="491706.2"/>
    <s v="ASALARIADO"/>
    <s v="SECTOR PRIVADO"/>
    <s v="SI"/>
    <s v="NO"/>
    <x v="0"/>
    <n v="50"/>
    <s v="No"/>
    <s v="No"/>
    <n v="491706.2"/>
    <s v="ASALARIADO"/>
    <n v="50"/>
  </r>
  <r>
    <n v="2389"/>
    <s v="HOMBRE"/>
    <n v="1308403"/>
    <s v="ASALARIADO"/>
    <s v="SECTOR PUBLICO"/>
    <s v="SI"/>
    <s v="NO"/>
    <x v="0"/>
    <n v="40"/>
    <s v="No"/>
    <s v="No"/>
    <n v="1308403"/>
    <s v="ASALARIADO"/>
    <n v="40"/>
  </r>
  <r>
    <n v="2390"/>
    <s v="HOMBRE"/>
    <n v="278030"/>
    <s v="CONVENIOS ESPECIALES DE TRABAJADORES INDEPENDIENTES"/>
    <s v="SECTOR PRIVADO"/>
    <s v="SI"/>
    <s v="NO"/>
    <x v="0"/>
    <n v="28"/>
    <s v="No"/>
    <s v="No"/>
    <n v="278030"/>
    <s v="CONVENIOS ESPECIALES DE TRABAJADORES INDEPENDIENTES"/>
    <n v="28"/>
  </r>
  <r>
    <n v="2391"/>
    <s v="HOMBRE"/>
    <n v="338629"/>
    <s v="TRABAJADOR INDEPENDIENTE"/>
    <s v="SECTOR PRIVADO"/>
    <s v="SI"/>
    <s v="NO"/>
    <x v="1"/>
    <n v="39"/>
    <s v="No"/>
    <s v="No"/>
    <n v="338629"/>
    <s v="TRABAJADOR INDEPENDIENTE"/>
    <n v="39"/>
  </r>
  <r>
    <n v="2392"/>
    <s v="HOMBRE"/>
    <n v="639148"/>
    <s v="TRABAJADOR INDEPENDIENTE"/>
    <s v="SECTOR PRIVADO"/>
    <s v="SI"/>
    <s v="NO"/>
    <x v="0"/>
    <n v="48"/>
    <s v="No"/>
    <s v="No"/>
    <n v="639148"/>
    <s v="TRABAJADOR INDEPENDIENTE"/>
    <n v="48"/>
  </r>
  <r>
    <n v="2393"/>
    <s v="HOMBRE"/>
    <n v="869420"/>
    <s v="ASALARIADO"/>
    <s v="SECTOR PUBLICO"/>
    <s v="SI"/>
    <s v="NO"/>
    <x v="1"/>
    <n v="46"/>
    <s v="No"/>
    <s v="No"/>
    <n v="869420"/>
    <s v="ASALARIADO"/>
    <n v="46"/>
  </r>
  <r>
    <n v="2394"/>
    <s v="HOMBRE"/>
    <n v="86400"/>
    <s v="ASALARIADO"/>
    <s v="SECTOR PRIVADO"/>
    <s v="SI"/>
    <s v="NO"/>
    <x v="0"/>
    <n v="24"/>
    <s v="No"/>
    <s v="No"/>
    <n v="86400"/>
    <s v="ASALARIADO"/>
    <n v="24"/>
  </r>
  <r>
    <n v="2395"/>
    <s v="MUJER"/>
    <n v="466740"/>
    <s v="ASALARIADO"/>
    <s v="SECTOR PUBLICO"/>
    <s v="SI"/>
    <s v="NO"/>
    <x v="1"/>
    <n v="35"/>
    <s v="No"/>
    <s v="No"/>
    <n v="466740"/>
    <s v="ASALARIADO"/>
    <n v="35"/>
  </r>
  <r>
    <n v="2396"/>
    <s v="MUJER"/>
    <n v="319560"/>
    <s v="ASALARIADO"/>
    <s v="SECTOR PRIVADO"/>
    <s v="SI"/>
    <s v="NO"/>
    <x v="1"/>
    <n v="30"/>
    <s v="No"/>
    <s v="No"/>
    <n v="319560"/>
    <s v="ASALARIADO"/>
    <n v="30"/>
  </r>
  <r>
    <n v="2397"/>
    <s v="HOMBRE"/>
    <n v="545579.25"/>
    <s v="ASALARIADO"/>
    <s v="SECTOR PRIVADO"/>
    <s v="SI"/>
    <s v="NO"/>
    <x v="0"/>
    <n v="39"/>
    <s v="No"/>
    <s v="No"/>
    <n v="545579.25"/>
    <s v="ASALARIADO"/>
    <n v="39"/>
  </r>
  <r>
    <n v="2398"/>
    <s v="HOMBRE"/>
    <n v="297046"/>
    <s v="TRABAJADOR INDEPENDIENTE"/>
    <s v="SECTOR PRIVADO"/>
    <s v="SI"/>
    <s v="SI"/>
    <x v="1"/>
    <n v="43"/>
    <s v="No"/>
    <s v="No"/>
    <n v="297046"/>
    <s v="TRABAJADOR INDEPENDIENTE"/>
    <n v="43"/>
  </r>
  <r>
    <n v="2399"/>
    <s v="HOMBRE"/>
    <n v="464335.96"/>
    <s v="ASALARIADO"/>
    <s v="SECTOR PRIVADO"/>
    <s v="SI"/>
    <s v="NO"/>
    <x v="0"/>
    <n v="54"/>
    <s v="No"/>
    <s v="No"/>
    <n v="464335.96"/>
    <s v="ASALARIADO"/>
    <n v="54"/>
  </r>
  <r>
    <n v="2400"/>
    <s v="HOMBRE"/>
    <n v="35000"/>
    <s v="ASALARIADO"/>
    <s v="SECTOR PRIVADO"/>
    <s v="SI"/>
    <s v="NO"/>
    <x v="0"/>
    <n v="34"/>
    <s v="No"/>
    <s v="No"/>
    <n v="35000"/>
    <s v="ASALARIADO"/>
    <n v="34"/>
  </r>
  <r>
    <n v="2401"/>
    <s v="HOMBRE"/>
    <n v="344805"/>
    <s v="ASALARIADO"/>
    <s v="SECTOR PRIVADO"/>
    <s v="SI"/>
    <s v="NO"/>
    <x v="0"/>
    <n v="47"/>
    <s v="No"/>
    <s v="No"/>
    <n v="344805"/>
    <s v="ASALARIADO"/>
    <n v="47"/>
  </r>
  <r>
    <n v="2402"/>
    <s v="MUJER"/>
    <n v="323562"/>
    <s v="TRABAJADOR INDEPENDIENTE"/>
    <s v="SECTOR PRIVADO"/>
    <s v="SI"/>
    <s v="NO"/>
    <x v="1"/>
    <n v="38"/>
    <s v="No"/>
    <s v="No"/>
    <n v="323562"/>
    <s v="TRABAJADOR INDEPENDIENTE"/>
    <n v="38"/>
  </r>
  <r>
    <n v="2403"/>
    <s v="MUJER"/>
    <n v="1095589"/>
    <s v="ASALARIADO"/>
    <s v="SECTOR PUBLICO"/>
    <s v="SI"/>
    <s v="NO"/>
    <x v="1"/>
    <n v="37"/>
    <s v="No"/>
    <s v="No"/>
    <n v="1095589"/>
    <s v="ASALARIADO"/>
    <n v="37"/>
  </r>
  <r>
    <n v="2404"/>
    <s v="HOMBRE"/>
    <n v="549445.32999999996"/>
    <s v="ASALARIADO"/>
    <s v="SECTOR PRIVADO"/>
    <s v="SI"/>
    <s v="NO"/>
    <x v="0"/>
    <n v="20"/>
    <s v="No"/>
    <s v="No"/>
    <n v="549445.32999999996"/>
    <s v="ASALARIADO"/>
    <n v="20"/>
  </r>
  <r>
    <n v="2405"/>
    <s v="MUJER"/>
    <n v="245079.8"/>
    <s v="ASALARIADO"/>
    <s v="SECTOR PRIVADO"/>
    <s v="SI"/>
    <s v="NO"/>
    <x v="0"/>
    <n v="21"/>
    <s v="No"/>
    <s v="No"/>
    <n v="245079.8"/>
    <s v="ASALARIADO"/>
    <n v="21"/>
  </r>
  <r>
    <n v="2406"/>
    <s v="MUJER"/>
    <n v="387099.75"/>
    <s v="ASALARIADO"/>
    <s v="SECTOR PRIVADO"/>
    <s v="SI"/>
    <s v="NO"/>
    <x v="0"/>
    <n v="41"/>
    <s v="No"/>
    <s v="No"/>
    <n v="387099.75"/>
    <s v="ASALARIADO"/>
    <n v="41"/>
  </r>
  <r>
    <n v="2407"/>
    <s v="HOMBRE"/>
    <n v="253571"/>
    <s v="PENSIONADOS EN SU PROPIO SISTEMA"/>
    <s v="SECTOR PUBLICO"/>
    <s v="SI"/>
    <s v="NO"/>
    <x v="0"/>
    <n v="56"/>
    <s v="No"/>
    <s v="No"/>
    <n v="253571"/>
    <s v="PENSIONADOS EN SU PROPIO SISTEMA"/>
    <n v="56"/>
  </r>
  <r>
    <n v="2408"/>
    <s v="HOMBRE"/>
    <n v="1187224"/>
    <s v="ASALARIADO"/>
    <s v="SECTOR PUBLICO"/>
    <s v="SI"/>
    <s v="NO"/>
    <x v="1"/>
    <n v="46"/>
    <s v="No"/>
    <s v="No"/>
    <n v="1187224"/>
    <s v="ASALARIADO"/>
    <n v="46"/>
  </r>
  <r>
    <n v="2409"/>
    <s v="HOMBRE"/>
    <n v="584115.32999999996"/>
    <s v="ASALARIADO"/>
    <s v="SECTOR PRIVADO"/>
    <s v="SI"/>
    <s v="NO"/>
    <x v="0"/>
    <n v="46"/>
    <s v="No"/>
    <s v="No"/>
    <n v="584115.32999999996"/>
    <s v="ASALARIADO"/>
    <n v="46"/>
  </r>
  <r>
    <n v="2410"/>
    <s v="MUJER"/>
    <n v="446928"/>
    <s v="ASALARIADO"/>
    <s v="SECTOR PRIVADO"/>
    <s v="SI"/>
    <s v="NO"/>
    <x v="0"/>
    <n v="23"/>
    <s v="No"/>
    <s v="No"/>
    <n v="446928"/>
    <s v="ASALARIADO"/>
    <n v="23"/>
  </r>
  <r>
    <n v="2411"/>
    <s v="HOMBRE"/>
    <n v="302470"/>
    <s v="ASEGURADO VOLUNTARIO"/>
    <s v="SECTOR PRIVADO"/>
    <s v="SI"/>
    <s v="SI"/>
    <x v="0"/>
    <n v="34"/>
    <s v="No"/>
    <s v="No"/>
    <n v="302470"/>
    <s v="ASEGURADO VOLUNTARIO"/>
    <n v="34"/>
  </r>
  <r>
    <n v="2412"/>
    <s v="HOMBRE"/>
    <n v="277000"/>
    <s v="ASALARIADO"/>
    <s v="SECTOR PRIVADO"/>
    <s v="SI"/>
    <s v="SI"/>
    <x v="1"/>
    <n v="23"/>
    <s v="No"/>
    <s v="No"/>
    <n v="277000"/>
    <s v="ASALARIADO"/>
    <n v="23"/>
  </r>
  <r>
    <n v="2413"/>
    <s v="HOMBRE"/>
    <n v="241458"/>
    <s v="ASALARIADO"/>
    <s v="SECTOR PRIVADO"/>
    <s v="SI"/>
    <s v="NO"/>
    <x v="1"/>
    <n v="41"/>
    <s v="No"/>
    <s v="No"/>
    <n v="241458"/>
    <s v="ASALARIADO"/>
    <n v="41"/>
  </r>
  <r>
    <n v="2414"/>
    <s v="HOMBRE"/>
    <n v="255000"/>
    <s v="ASALARIADO"/>
    <s v="SECTOR PRIVADO"/>
    <s v="SI"/>
    <s v="SI"/>
    <x v="1"/>
    <n v="55"/>
    <s v="No"/>
    <s v="No"/>
    <n v="255000"/>
    <s v="ASALARIADO"/>
    <n v="55"/>
  </r>
  <r>
    <n v="2415"/>
    <s v="MUJER"/>
    <n v="1332081"/>
    <s v="PENSIONADOS EN SU PROPIO SISTEMA"/>
    <s v="SECTOR PUBLICO"/>
    <s v="SI"/>
    <s v="NO"/>
    <x v="0"/>
    <n v="65"/>
    <s v="No"/>
    <s v="No"/>
    <n v="1332081"/>
    <s v="PENSIONADOS EN SU PROPIO SISTEMA"/>
    <n v="65"/>
  </r>
  <r>
    <n v="2416"/>
    <s v="HOMBRE"/>
    <n v="323296"/>
    <s v="TRABAJADOR INDEPENDIENTE"/>
    <s v="SECTOR PRIVADO"/>
    <s v="SI"/>
    <s v="NO"/>
    <x v="0"/>
    <n v="33"/>
    <s v="No"/>
    <s v="No"/>
    <n v="323296"/>
    <s v="TRABAJADOR INDEPENDIENTE"/>
    <n v="33"/>
  </r>
  <r>
    <n v="2417"/>
    <s v="HOMBRE"/>
    <n v="362000"/>
    <s v="ASALARIADO"/>
    <s v="SECTOR PRIVADO"/>
    <s v="SI"/>
    <s v="NO"/>
    <x v="0"/>
    <n v="31"/>
    <s v="No"/>
    <s v="No"/>
    <n v="362000"/>
    <s v="ASALARIADO"/>
    <n v="31"/>
  </r>
  <r>
    <n v="2418"/>
    <s v="HOMBRE"/>
    <n v="501467"/>
    <s v="TRABAJADOR INDEPENDIENTE"/>
    <s v="SECTOR PRIVADO"/>
    <s v="SI"/>
    <s v="NO"/>
    <x v="0"/>
    <n v="37"/>
    <s v="No"/>
    <s v="No"/>
    <n v="501467"/>
    <s v="TRABAJADOR INDEPENDIENTE"/>
    <n v="37"/>
  </r>
  <r>
    <n v="2419"/>
    <s v="MUJER"/>
    <n v="534933"/>
    <s v="ASALARIADO"/>
    <s v="SECTOR PRIVADO"/>
    <s v="SI"/>
    <s v="NO"/>
    <x v="0"/>
    <n v="59"/>
    <s v="No"/>
    <s v="No"/>
    <n v="534933"/>
    <s v="ASALARIADO"/>
    <n v="59"/>
  </r>
  <r>
    <n v="2420"/>
    <s v="MUJER"/>
    <n v="375584"/>
    <s v="ASALARIADO"/>
    <s v="SECTOR PUBLICO"/>
    <s v="SI"/>
    <s v="NO"/>
    <x v="0"/>
    <n v="26"/>
    <s v="No"/>
    <s v="No"/>
    <n v="375584"/>
    <s v="ASALARIADO"/>
    <n v="26"/>
  </r>
  <r>
    <n v="2421"/>
    <s v="HOMBRE"/>
    <n v="414094.87"/>
    <s v="ASALARIADO"/>
    <s v="SECTOR PRIVADO"/>
    <s v="SI"/>
    <s v="NO"/>
    <x v="0"/>
    <n v="19"/>
    <s v="No"/>
    <s v="No"/>
    <n v="414094.87"/>
    <s v="ASALARIADO"/>
    <n v="19"/>
  </r>
  <r>
    <n v="2422"/>
    <s v="HOMBRE"/>
    <n v="292387"/>
    <s v="ASEGURADO VOLUNTARIO"/>
    <s v="SECTOR PRIVADO"/>
    <s v="SI"/>
    <s v="NO"/>
    <x v="1"/>
    <n v="52"/>
    <s v="No"/>
    <s v="No"/>
    <n v="292387"/>
    <s v="ASEGURADO VOLUNTARIO"/>
    <n v="52"/>
  </r>
  <r>
    <n v="2423"/>
    <s v="MUJER"/>
    <n v="753003.24"/>
    <s v="ASALARIADO"/>
    <s v="SECTOR PUBLICO"/>
    <s v="SI"/>
    <s v="NO"/>
    <x v="0"/>
    <n v="22"/>
    <s v="No"/>
    <s v="No"/>
    <n v="753003.24"/>
    <s v="ASALARIADO"/>
    <n v="22"/>
  </r>
  <r>
    <n v="2424"/>
    <s v="MUJER"/>
    <n v="375740"/>
    <s v="TRABAJADOR INDEPENDIENTE"/>
    <s v="SECTOR PRIVADO"/>
    <s v="SI"/>
    <s v="NO"/>
    <x v="1"/>
    <n v="50"/>
    <s v="No"/>
    <s v="No"/>
    <n v="375740"/>
    <s v="TRABAJADOR INDEPENDIENTE"/>
    <n v="50"/>
  </r>
  <r>
    <n v="2425"/>
    <s v="MUJER"/>
    <n v="1070560"/>
    <s v="ASALARIADO"/>
    <s v="SECTOR PUBLICO"/>
    <s v="SI"/>
    <s v="NO"/>
    <x v="1"/>
    <n v="34"/>
    <s v="No"/>
    <s v="No"/>
    <n v="1070560"/>
    <s v="ASALARIADO"/>
    <n v="34"/>
  </r>
  <r>
    <n v="2426"/>
    <s v="MUJER"/>
    <n v="297046"/>
    <s v="ASEGURADO VOLUNTARIO"/>
    <s v="SECTOR PRIVADO"/>
    <s v="SI"/>
    <s v="SI"/>
    <x v="0"/>
    <n v="55"/>
    <s v="No"/>
    <s v="No"/>
    <n v="297046"/>
    <s v="ASEGURADO VOLUNTARIO"/>
    <n v="55"/>
  </r>
  <r>
    <n v="2427"/>
    <s v="HOMBRE"/>
    <n v="391510"/>
    <s v="ASALARIADO"/>
    <s v="SECTOR PRIVADO"/>
    <s v="SI"/>
    <s v="NO"/>
    <x v="0"/>
    <n v="31"/>
    <s v="No"/>
    <s v="No"/>
    <n v="391510"/>
    <s v="ASALARIADO"/>
    <n v="31"/>
  </r>
  <r>
    <n v="2428"/>
    <s v="HOMBRE"/>
    <n v="447250"/>
    <s v="ASALARIADO"/>
    <s v="SECTOR PRIVADO"/>
    <s v="SI"/>
    <s v="NO"/>
    <x v="0"/>
    <n v="37"/>
    <s v="No"/>
    <s v="No"/>
    <n v="447250"/>
    <s v="ASALARIADO"/>
    <n v="37"/>
  </r>
  <r>
    <n v="2429"/>
    <s v="HOMBRE"/>
    <n v="518738.06"/>
    <s v="ASALARIADO"/>
    <s v="SECTOR PRIVADO"/>
    <s v="SI"/>
    <s v="SI"/>
    <x v="0"/>
    <n v="41"/>
    <s v="No"/>
    <s v="No"/>
    <n v="518738.06"/>
    <s v="ASALARIADO"/>
    <n v="41"/>
  </r>
  <r>
    <n v="2430"/>
    <s v="MUJER"/>
    <n v="1373096"/>
    <s v="ASALARIADO"/>
    <s v="SECTOR PUBLICO"/>
    <s v="SI"/>
    <s v="NO"/>
    <x v="0"/>
    <n v="37"/>
    <s v="No"/>
    <s v="No"/>
    <n v="1373096"/>
    <s v="ASALARIADO"/>
    <n v="37"/>
  </r>
  <r>
    <n v="2431"/>
    <s v="MUJER"/>
    <n v="574611.66"/>
    <s v="ASALARIADO"/>
    <s v="SECTOR PRIVADO"/>
    <s v="SI"/>
    <s v="NO"/>
    <x v="0"/>
    <n v="37"/>
    <s v="No"/>
    <s v="No"/>
    <n v="574611.66"/>
    <s v="ASALARIADO"/>
    <n v="37"/>
  </r>
  <r>
    <n v="2432"/>
    <s v="HOMBRE"/>
    <n v="450297.7"/>
    <s v="ASALARIADO"/>
    <s v="SECTOR PRIVADO"/>
    <s v="SI"/>
    <s v="NO"/>
    <x v="0"/>
    <n v="43"/>
    <s v="No"/>
    <s v="No"/>
    <n v="450297.7"/>
    <s v="ASALARIADO"/>
    <n v="43"/>
  </r>
  <r>
    <n v="2433"/>
    <s v="MUJER"/>
    <n v="477000"/>
    <s v="ASALARIADO"/>
    <s v="SECTOR PRIVADO"/>
    <s v="SI"/>
    <s v="NO"/>
    <x v="0"/>
    <n v="34"/>
    <s v="No"/>
    <s v="No"/>
    <n v="477000"/>
    <s v="ASALARIADO"/>
    <n v="34"/>
  </r>
  <r>
    <n v="2434"/>
    <s v="HOMBRE"/>
    <n v="4164181.77"/>
    <s v="ASALARIADO"/>
    <s v="SECTOR PRIVADO"/>
    <s v="SI"/>
    <s v="NO"/>
    <x v="0"/>
    <n v="35"/>
    <s v="Atípico"/>
    <s v="No"/>
    <n v="4164181.77"/>
    <s v="ASALARIADO"/>
    <n v="35"/>
  </r>
  <r>
    <n v="2435"/>
    <s v="MUJER"/>
    <n v="1476693.45"/>
    <s v="PENSIONADOS EN SU PROPIO SISTEMA"/>
    <s v="SECTOR PUBLICO"/>
    <s v="SI"/>
    <s v="NO"/>
    <x v="0"/>
    <n v="62"/>
    <s v="No"/>
    <s v="No"/>
    <n v="1476693.45"/>
    <s v="PENSIONADOS EN SU PROPIO SISTEMA"/>
    <n v="62"/>
  </r>
  <r>
    <n v="2436"/>
    <s v="HOMBRE"/>
    <n v="278030"/>
    <s v="TRABAJADOR INDEPENDIENTE"/>
    <s v="SECTOR PRIVADO"/>
    <s v="SI"/>
    <s v="NO"/>
    <x v="0"/>
    <n v="38"/>
    <s v="No"/>
    <s v="No"/>
    <n v="278030"/>
    <s v="TRABAJADOR INDEPENDIENTE"/>
    <n v="38"/>
  </r>
  <r>
    <n v="2437"/>
    <s v="HOMBRE"/>
    <n v="534815.5"/>
    <s v="ASALARIADO"/>
    <s v="SECTOR PUBLICO"/>
    <s v="SI"/>
    <s v="NO"/>
    <x v="0"/>
    <n v="26"/>
    <s v="No"/>
    <s v="No"/>
    <n v="534815.5"/>
    <s v="ASALARIADO"/>
    <n v="26"/>
  </r>
  <r>
    <n v="2438"/>
    <s v="HOMBRE"/>
    <n v="2767500"/>
    <s v="ASALARIADO"/>
    <s v="SECTOR PRIVADO"/>
    <s v="SI"/>
    <s v="NO"/>
    <x v="0"/>
    <n v="24"/>
    <s v="Atípico"/>
    <s v="No"/>
    <n v="2767500"/>
    <s v="ASALARIADO"/>
    <n v="24"/>
  </r>
  <r>
    <n v="2439"/>
    <s v="HOMBRE"/>
    <n v="297046"/>
    <s v="TRABAJADOR INDEPENDIENTE"/>
    <s v="SECTOR PRIVADO"/>
    <s v="SI"/>
    <s v="NO"/>
    <x v="0"/>
    <n v="29"/>
    <s v="No"/>
    <s v="No"/>
    <n v="297046"/>
    <s v="TRABAJADOR INDEPENDIENTE"/>
    <n v="29"/>
  </r>
  <r>
    <n v="2440"/>
    <s v="MUJER"/>
    <n v="278030"/>
    <s v="CONVENIOS ESPECIALES DE TRABAJADORES INDEPENDIENTES"/>
    <s v="SECTOR PRIVADO"/>
    <s v="SI"/>
    <s v="NO"/>
    <x v="0"/>
    <n v="39"/>
    <s v="No"/>
    <s v="No"/>
    <n v="278030"/>
    <s v="CONVENIOS ESPECIALES DE TRABAJADORES INDEPENDIENTES"/>
    <n v="39"/>
  </r>
  <r>
    <n v="2441"/>
    <s v="MUJER"/>
    <n v="436419"/>
    <s v="PENSIONADOS EN SU PROPIO SISTEMA"/>
    <s v="SECTOR PUBLICO"/>
    <s v="SI"/>
    <s v="NO"/>
    <x v="0"/>
    <n v="79"/>
    <s v="No"/>
    <s v="No"/>
    <n v="436419"/>
    <s v="PENSIONADOS EN SU PROPIO SISTEMA"/>
    <n v="79"/>
  </r>
  <r>
    <n v="2442"/>
    <s v="MUJER"/>
    <n v="734801"/>
    <s v="ASALARIADO"/>
    <s v="SECTOR PUBLICO"/>
    <s v="SI"/>
    <s v="NO"/>
    <x v="0"/>
    <n v="43"/>
    <s v="No"/>
    <s v="No"/>
    <n v="734801"/>
    <s v="ASALARIADO"/>
    <n v="43"/>
  </r>
  <r>
    <n v="2443"/>
    <s v="HOMBRE"/>
    <n v="639148"/>
    <s v="TRABAJADOR INDEPENDIENTE"/>
    <s v="SECTOR PRIVADO"/>
    <s v="SI"/>
    <s v="NO"/>
    <x v="1"/>
    <n v="44"/>
    <s v="No"/>
    <s v="No"/>
    <n v="639148"/>
    <s v="TRABAJADOR INDEPENDIENTE"/>
    <n v="44"/>
  </r>
  <r>
    <n v="2444"/>
    <s v="MUJER"/>
    <n v="454899.51"/>
    <s v="ASALARIADO"/>
    <s v="SECTOR PUBLICO"/>
    <s v="SI"/>
    <s v="NO"/>
    <x v="0"/>
    <n v="59"/>
    <s v="No"/>
    <s v="No"/>
    <n v="454899.51"/>
    <s v="ASALARIADO"/>
    <n v="59"/>
  </r>
  <r>
    <n v="2445"/>
    <s v="MUJER"/>
    <n v="3622084.85"/>
    <s v="ASALARIADO"/>
    <s v="SECTOR PRIVADO"/>
    <s v="SI"/>
    <s v="NO"/>
    <x v="0"/>
    <n v="35"/>
    <s v="Atípico"/>
    <s v="No"/>
    <n v="3622084.85"/>
    <s v="ASALARIADO"/>
    <n v="35"/>
  </r>
  <r>
    <n v="2446"/>
    <s v="HOMBRE"/>
    <n v="360000"/>
    <s v="ASALARIADO"/>
    <s v="SECTOR PRIVADO"/>
    <s v="SI"/>
    <s v="NO"/>
    <x v="0"/>
    <n v="37"/>
    <s v="No"/>
    <s v="No"/>
    <n v="360000"/>
    <s v="ASALARIADO"/>
    <n v="37"/>
  </r>
  <r>
    <n v="2447"/>
    <s v="MUJER"/>
    <n v="1064830"/>
    <s v="ASALARIADO"/>
    <s v="SECTOR PUBLICO"/>
    <s v="SI"/>
    <s v="NO"/>
    <x v="1"/>
    <n v="51"/>
    <s v="No"/>
    <s v="No"/>
    <n v="1064830"/>
    <s v="ASALARIADO"/>
    <n v="51"/>
  </r>
  <r>
    <n v="2448"/>
    <s v="MUJER"/>
    <n v="62402.9"/>
    <s v="ASALARIADO"/>
    <s v="SECTOR PRIVADO"/>
    <s v="SI"/>
    <s v="NO"/>
    <x v="0"/>
    <n v="21"/>
    <s v="No"/>
    <s v="No"/>
    <n v="62402.9"/>
    <s v="ASALARIADO"/>
    <n v="21"/>
  </r>
  <r>
    <n v="2449"/>
    <s v="HOMBRE"/>
    <n v="297046"/>
    <s v="TRABAJADOR INDEPENDIENTE"/>
    <s v="SECTOR PRIVADO"/>
    <s v="SI"/>
    <s v="NO"/>
    <x v="1"/>
    <n v="30"/>
    <s v="No"/>
    <s v="No"/>
    <n v="297046"/>
    <s v="TRABAJADOR INDEPENDIENTE"/>
    <n v="30"/>
  </r>
  <r>
    <n v="2450"/>
    <s v="MUJER"/>
    <n v="338125"/>
    <s v="ASALARIADO"/>
    <s v="SECTOR PRIVADO"/>
    <s v="SI"/>
    <s v="NO"/>
    <x v="0"/>
    <n v="50"/>
    <s v="No"/>
    <s v="No"/>
    <n v="338125"/>
    <s v="ASALARIADO"/>
    <n v="50"/>
  </r>
  <r>
    <n v="2451"/>
    <s v="HOMBRE"/>
    <n v="423458"/>
    <s v="TRABAJADOR INDEPENDIENTE"/>
    <s v="SECTOR PRIVADO"/>
    <s v="SI"/>
    <s v="NO"/>
    <x v="0"/>
    <n v="42"/>
    <s v="No"/>
    <s v="No"/>
    <n v="423458"/>
    <s v="TRABAJADOR INDEPENDIENTE"/>
    <n v="42"/>
  </r>
  <r>
    <n v="2452"/>
    <s v="HOMBRE"/>
    <n v="75000"/>
    <s v="ASALARIADO"/>
    <s v="SECTOR PRIVADO"/>
    <s v="SI"/>
    <s v="NO"/>
    <x v="1"/>
    <n v="28"/>
    <s v="No"/>
    <s v="No"/>
    <n v="75000"/>
    <s v="ASALARIADO"/>
    <n v="28"/>
  </r>
  <r>
    <n v="2453"/>
    <s v="HOMBRE"/>
    <n v="318000"/>
    <s v="ASALARIADO"/>
    <s v="SECTOR PRIVADO"/>
    <s v="SI"/>
    <s v="NO"/>
    <x v="1"/>
    <n v="50"/>
    <s v="No"/>
    <s v="No"/>
    <n v="318000"/>
    <s v="ASALARIADO"/>
    <n v="50"/>
  </r>
  <r>
    <n v="2454"/>
    <s v="HOMBRE"/>
    <n v="297187"/>
    <s v="TRABAJADOR INDEPENDIENTE"/>
    <s v="SECTOR PRIVADO"/>
    <s v="SI"/>
    <s v="NO"/>
    <x v="0"/>
    <n v="41"/>
    <s v="No"/>
    <s v="No"/>
    <n v="297187"/>
    <s v="TRABAJADOR INDEPENDIENTE"/>
    <n v="41"/>
  </r>
  <r>
    <n v="2455"/>
    <s v="MUJER"/>
    <n v="1023887.95"/>
    <s v="ASALARIADO"/>
    <s v="SECTOR PUBLICO"/>
    <s v="SI"/>
    <s v="NO"/>
    <x v="0"/>
    <n v="33"/>
    <s v="No"/>
    <s v="No"/>
    <n v="1023887.95"/>
    <s v="ASALARIADO"/>
    <n v="33"/>
  </r>
  <r>
    <n v="2456"/>
    <s v="MUJER"/>
    <n v="297046"/>
    <s v="TRABAJADOR INDEPENDIENTE"/>
    <s v="SECTOR PRIVADO"/>
    <s v="SI"/>
    <s v="NO"/>
    <x v="1"/>
    <n v="34"/>
    <s v="No"/>
    <s v="No"/>
    <n v="297046"/>
    <s v="TRABAJADOR INDEPENDIENTE"/>
    <n v="34"/>
  </r>
  <r>
    <n v="2457"/>
    <s v="MUJER"/>
    <n v="937593"/>
    <s v="ASALARIADO"/>
    <s v="SECTOR PUBLICO"/>
    <s v="SI"/>
    <s v="NO"/>
    <x v="0"/>
    <n v="56"/>
    <s v="No"/>
    <s v="No"/>
    <n v="937593"/>
    <s v="ASALARIADO"/>
    <n v="56"/>
  </r>
  <r>
    <n v="2458"/>
    <s v="MUJER"/>
    <n v="697616.29"/>
    <s v="ASALARIADO"/>
    <s v="SECTOR PRIVADO"/>
    <s v="SI"/>
    <s v="NO"/>
    <x v="0"/>
    <n v="34"/>
    <s v="No"/>
    <s v="No"/>
    <n v="697616.29"/>
    <s v="ASALARIADO"/>
    <n v="34"/>
  </r>
  <r>
    <n v="2459"/>
    <s v="HOMBRE"/>
    <n v="620581"/>
    <s v="ASALARIADO"/>
    <s v="SECTOR PUBLICO"/>
    <s v="SI"/>
    <s v="NO"/>
    <x v="0"/>
    <n v="24"/>
    <s v="No"/>
    <s v="No"/>
    <n v="620581"/>
    <s v="ASALARIADO"/>
    <n v="24"/>
  </r>
  <r>
    <n v="2460"/>
    <s v="MUJER"/>
    <n v="297045"/>
    <s v="ASEGURADO VOLUNTARIO"/>
    <s v="SECTOR PRIVADO"/>
    <s v="SI"/>
    <s v="NO"/>
    <x v="0"/>
    <n v="62"/>
    <s v="No"/>
    <s v="No"/>
    <n v="297045"/>
    <s v="ASEGURADO VOLUNTARIO"/>
    <n v="62"/>
  </r>
  <r>
    <n v="2461"/>
    <s v="HOMBRE"/>
    <n v="299647"/>
    <s v="ASEGURADO VOLUNTARIO"/>
    <s v="SECTOR PRIVADO"/>
    <s v="SI"/>
    <s v="NO"/>
    <x v="0"/>
    <n v="54"/>
    <s v="No"/>
    <s v="No"/>
    <n v="299647"/>
    <s v="ASEGURADO VOLUNTARIO"/>
    <n v="54"/>
  </r>
  <r>
    <n v="2462"/>
    <s v="HOMBRE"/>
    <n v="458490"/>
    <s v="ASALARIADO"/>
    <s v="SECTOR PRIVADO"/>
    <s v="SI"/>
    <s v="NO"/>
    <x v="0"/>
    <n v="27"/>
    <s v="No"/>
    <s v="No"/>
    <n v="458490"/>
    <s v="ASALARIADO"/>
    <n v="27"/>
  </r>
  <r>
    <n v="2463"/>
    <s v="MUJER"/>
    <n v="297044"/>
    <s v="ASEGURADO VOLUNTARIO"/>
    <s v="SECTOR PRIVADO"/>
    <s v="SI"/>
    <s v="SI"/>
    <x v="0"/>
    <n v="57"/>
    <s v="No"/>
    <s v="No"/>
    <n v="297044"/>
    <s v="ASEGURADO VOLUNTARIO"/>
    <n v="57"/>
  </r>
  <r>
    <n v="2464"/>
    <s v="HOMBRE"/>
    <n v="639148"/>
    <s v="TRABAJADOR INDEPENDIENTE"/>
    <s v="SECTOR PRIVADO"/>
    <s v="SI"/>
    <s v="NO"/>
    <x v="0"/>
    <n v="42"/>
    <s v="No"/>
    <s v="No"/>
    <n v="639148"/>
    <s v="TRABAJADOR INDEPENDIENTE"/>
    <n v="42"/>
  </r>
  <r>
    <n v="2465"/>
    <s v="MUJER"/>
    <n v="700882.78"/>
    <s v="ASALARIADO"/>
    <s v="SECTOR PRIVADO"/>
    <s v="SI"/>
    <s v="NO"/>
    <x v="0"/>
    <n v="44"/>
    <s v="No"/>
    <s v="No"/>
    <n v="700882.78"/>
    <s v="ASALARIADO"/>
    <n v="44"/>
  </r>
  <r>
    <n v="2466"/>
    <s v="HOMBRE"/>
    <n v="278030"/>
    <s v="CONVENIOS ESPECIALES DE TRABAJADORES INDEPENDIENTES"/>
    <s v="SECTOR PRIVADO"/>
    <s v="SI"/>
    <s v="NO"/>
    <x v="0"/>
    <n v="64"/>
    <s v="No"/>
    <s v="No"/>
    <n v="278030"/>
    <s v="CONVENIOS ESPECIALES DE TRABAJADORES INDEPENDIENTES"/>
    <n v="64"/>
  </r>
  <r>
    <n v="2467"/>
    <s v="MUJER"/>
    <n v="697309.5"/>
    <s v="ASALARIADO"/>
    <s v="SECTOR PUBLICO"/>
    <s v="SI"/>
    <s v="NO"/>
    <x v="0"/>
    <n v="55"/>
    <s v="No"/>
    <s v="No"/>
    <n v="697309.5"/>
    <s v="ASALARIADO"/>
    <n v="55"/>
  </r>
  <r>
    <n v="2468"/>
    <s v="MUJER"/>
    <n v="278030"/>
    <s v="ASEGURADO VOLUNTARIO"/>
    <s v="SECTOR PRIVADO"/>
    <s v="SI"/>
    <s v="NO"/>
    <x v="0"/>
    <n v="40"/>
    <s v="No"/>
    <s v="No"/>
    <n v="278030"/>
    <s v="ASEGURADO VOLUNTARIO"/>
    <n v="40"/>
  </r>
  <r>
    <n v="2469"/>
    <s v="MUJER"/>
    <n v="888615.5"/>
    <s v="ASALARIADO"/>
    <s v="SECTOR PRIVADO"/>
    <s v="SI"/>
    <s v="NO"/>
    <x v="0"/>
    <n v="39"/>
    <s v="No"/>
    <s v="No"/>
    <n v="888615.5"/>
    <s v="ASALARIADO"/>
    <n v="39"/>
  </r>
  <r>
    <n v="2470"/>
    <s v="HOMBRE"/>
    <n v="386161"/>
    <s v="TRABAJADOR INDEPENDIENTE"/>
    <s v="SECTOR PRIVADO"/>
    <s v="SI"/>
    <s v="NO"/>
    <x v="1"/>
    <n v="44"/>
    <s v="No"/>
    <s v="No"/>
    <n v="386161"/>
    <s v="TRABAJADOR INDEPENDIENTE"/>
    <n v="44"/>
  </r>
  <r>
    <n v="2471"/>
    <s v="MUJER"/>
    <n v="130000"/>
    <s v="ASALARIADO"/>
    <s v="SECTOR PRIVADO"/>
    <s v="SI"/>
    <s v="NO"/>
    <x v="1"/>
    <n v="33"/>
    <s v="No"/>
    <s v="No"/>
    <n v="130000"/>
    <s v="ASALARIADO"/>
    <n v="33"/>
  </r>
  <r>
    <n v="2472"/>
    <s v="HOMBRE"/>
    <n v="300056"/>
    <s v="PENSIONADOS EN SU PROPIO SISTEMA"/>
    <s v="SECTOR PUBLICO"/>
    <s v="SI"/>
    <s v="NO"/>
    <x v="0"/>
    <n v="75"/>
    <s v="No"/>
    <s v="No"/>
    <n v="300056"/>
    <s v="PENSIONADOS EN SU PROPIO SISTEMA"/>
    <n v="75"/>
  </r>
  <r>
    <n v="2473"/>
    <s v="HOMBRE"/>
    <n v="842404.4"/>
    <s v="ASALARIADO"/>
    <s v="SECTOR PUBLICO"/>
    <s v="SI"/>
    <s v="NO"/>
    <x v="0"/>
    <n v="57"/>
    <s v="No"/>
    <s v="No"/>
    <n v="842404.4"/>
    <s v="ASALARIADO"/>
    <n v="57"/>
  </r>
  <r>
    <n v="2474"/>
    <s v="MUJER"/>
    <n v="287616"/>
    <s v="ASALARIADO"/>
    <s v="SECTOR PRIVADO"/>
    <s v="SI"/>
    <s v="NO"/>
    <x v="0"/>
    <n v="24"/>
    <s v="No"/>
    <s v="No"/>
    <n v="287616"/>
    <s v="ASALARIADO"/>
    <n v="24"/>
  </r>
  <r>
    <n v="2475"/>
    <s v="HOMBRE"/>
    <n v="205612"/>
    <s v="ASALARIADO"/>
    <s v="SECTOR PRIVADO"/>
    <s v="SI"/>
    <s v="NO"/>
    <x v="0"/>
    <n v="33"/>
    <s v="No"/>
    <s v="No"/>
    <n v="205612"/>
    <s v="ASALARIADO"/>
    <n v="33"/>
  </r>
  <r>
    <n v="2476"/>
    <s v="HOMBRE"/>
    <n v="377729.94"/>
    <s v="ASALARIADO"/>
    <s v="SECTOR PRIVADO"/>
    <s v="SI"/>
    <s v="NO"/>
    <x v="0"/>
    <n v="63"/>
    <s v="No"/>
    <s v="No"/>
    <n v="377729.94"/>
    <s v="ASALARIADO"/>
    <n v="63"/>
  </r>
  <r>
    <n v="2477"/>
    <s v="MUJER"/>
    <n v="212000"/>
    <s v="ASALARIADO"/>
    <s v="SECTOR PRIVADO"/>
    <s v="SI"/>
    <s v="NO"/>
    <x v="0"/>
    <n v="55"/>
    <s v="No"/>
    <s v="No"/>
    <n v="212000"/>
    <s v="ASALARIADO"/>
    <n v="55"/>
  </r>
  <r>
    <n v="2478"/>
    <s v="HOMBRE"/>
    <n v="356455"/>
    <s v="TRABAJADOR INDEPENDIENTE"/>
    <s v="SECTOR PRIVADO"/>
    <s v="SI"/>
    <s v="NO"/>
    <x v="1"/>
    <n v="57"/>
    <s v="No"/>
    <s v="No"/>
    <n v="356455"/>
    <s v="TRABAJADOR INDEPENDIENTE"/>
    <n v="57"/>
  </r>
  <r>
    <n v="2479"/>
    <s v="MUJER"/>
    <n v="1298980"/>
    <s v="PENSIONADOS EN SU PROPIO SISTEMA"/>
    <s v="SECTOR PUBLICO"/>
    <s v="SI"/>
    <s v="NO"/>
    <x v="0"/>
    <n v="59"/>
    <s v="No"/>
    <s v="No"/>
    <n v="1298980"/>
    <s v="PENSIONADOS EN SU PROPIO SISTEMA"/>
    <n v="59"/>
  </r>
  <r>
    <n v="2480"/>
    <s v="MUJER"/>
    <n v="141510.16"/>
    <s v="PENSIONADOS EN SU PROPIO SISTEMA"/>
    <s v="SECTOR PUBLICO"/>
    <s v="SI"/>
    <s v="NO"/>
    <x v="0"/>
    <n v="85"/>
    <s v="No"/>
    <s v="No"/>
    <n v="141510.16"/>
    <s v="PENSIONADOS EN SU PROPIO SISTEMA"/>
    <n v="85"/>
  </r>
  <r>
    <n v="2481"/>
    <s v="HOMBRE"/>
    <n v="278030"/>
    <s v="CONVENIOS ESPECIALES DE TRABAJADORES INDEPENDIENTES"/>
    <s v="SECTOR PRIVADO"/>
    <s v="SI"/>
    <s v="NO"/>
    <x v="0"/>
    <n v="22"/>
    <s v="No"/>
    <s v="No"/>
    <n v="278030"/>
    <s v="CONVENIOS ESPECIALES DE TRABAJADORES INDEPENDIENTES"/>
    <n v="22"/>
  </r>
  <r>
    <n v="2482"/>
    <s v="HOMBRE"/>
    <n v="347607"/>
    <s v="TRABAJADOR INDEPENDIENTE"/>
    <s v="SECTOR PRIVADO"/>
    <s v="SI"/>
    <s v="NO"/>
    <x v="1"/>
    <n v="57"/>
    <s v="No"/>
    <s v="No"/>
    <n v="347607"/>
    <s v="TRABAJADOR INDEPENDIENTE"/>
    <n v="57"/>
  </r>
  <r>
    <n v="2483"/>
    <s v="HOMBRE"/>
    <n v="176400"/>
    <s v="ASALARIADO"/>
    <s v="SECTOR PRIVADO"/>
    <s v="SI"/>
    <s v="NO"/>
    <x v="0"/>
    <n v="27"/>
    <s v="No"/>
    <s v="No"/>
    <n v="176400"/>
    <s v="ASALARIADO"/>
    <n v="27"/>
  </r>
  <r>
    <n v="2484"/>
    <s v="MUJER"/>
    <n v="808947.75"/>
    <s v="ASALARIADO"/>
    <s v="SECTOR PUBLICO"/>
    <s v="SI"/>
    <s v="NO"/>
    <x v="0"/>
    <n v="58"/>
    <s v="No"/>
    <s v="No"/>
    <n v="808947.75"/>
    <s v="ASALARIADO"/>
    <n v="58"/>
  </r>
  <r>
    <n v="2485"/>
    <s v="MUJER"/>
    <n v="413333.5"/>
    <s v="ASALARIADO"/>
    <s v="SECTOR PRIVADO"/>
    <s v="SI"/>
    <s v="NO"/>
    <x v="0"/>
    <n v="25"/>
    <s v="No"/>
    <s v="No"/>
    <n v="413333.5"/>
    <s v="ASALARIADO"/>
    <n v="25"/>
  </r>
  <r>
    <n v="2486"/>
    <s v="MUJER"/>
    <n v="297046"/>
    <s v="ASEGURADO VOLUNTARIO"/>
    <s v="SECTOR PRIVADO"/>
    <s v="SI"/>
    <s v="NO"/>
    <x v="1"/>
    <n v="31"/>
    <s v="No"/>
    <s v="No"/>
    <n v="297046"/>
    <s v="ASEGURADO VOLUNTARIO"/>
    <n v="31"/>
  </r>
  <r>
    <n v="2487"/>
    <s v="HOMBRE"/>
    <n v="544001.92000000004"/>
    <s v="ASALARIADO"/>
    <s v="SECTOR PRIVADO"/>
    <s v="SI"/>
    <s v="NO"/>
    <x v="0"/>
    <n v="22"/>
    <s v="No"/>
    <s v="No"/>
    <n v="544001.92000000004"/>
    <s v="ASALARIADO"/>
    <n v="22"/>
  </r>
  <r>
    <n v="2488"/>
    <s v="MUJER"/>
    <n v="85441.75"/>
    <s v="ASALARIADO"/>
    <s v="SECTOR PRIVADO"/>
    <s v="SI"/>
    <s v="NO"/>
    <x v="0"/>
    <n v="26"/>
    <s v="No"/>
    <s v="No"/>
    <n v="85441.75"/>
    <s v="ASALARIADO"/>
    <n v="26"/>
  </r>
  <r>
    <n v="2489"/>
    <s v="HOMBRE"/>
    <n v="216000"/>
    <s v="ASALARIADO"/>
    <s v="SECTOR PRIVADO"/>
    <s v="SI"/>
    <s v="NO"/>
    <x v="1"/>
    <n v="71"/>
    <s v="No"/>
    <s v="No"/>
    <n v="216000"/>
    <s v="ASALARIADO"/>
    <n v="71"/>
  </r>
  <r>
    <n v="2490"/>
    <s v="HOMBRE"/>
    <n v="516897.85"/>
    <s v="ASALARIADO"/>
    <s v="SECTOR PRIVADO"/>
    <s v="SI"/>
    <s v="NO"/>
    <x v="0"/>
    <n v="61"/>
    <s v="No"/>
    <s v="No"/>
    <n v="516897.85"/>
    <s v="ASALARIADO"/>
    <n v="61"/>
  </r>
  <r>
    <n v="2491"/>
    <s v="HOMBRE"/>
    <n v="761122.15"/>
    <s v="ASALARIADO"/>
    <s v="SECTOR PUBLICO"/>
    <s v="SI"/>
    <s v="NO"/>
    <x v="0"/>
    <n v="30"/>
    <s v="No"/>
    <s v="No"/>
    <n v="761122.15"/>
    <s v="ASALARIADO"/>
    <n v="30"/>
  </r>
  <r>
    <n v="2492"/>
    <s v="HOMBRE"/>
    <n v="54621.5"/>
    <s v="ASALARIADO"/>
    <s v="SECTOR PRIVADO"/>
    <s v="SI"/>
    <s v="NO"/>
    <x v="0"/>
    <n v="23"/>
    <s v="No"/>
    <s v="No"/>
    <n v="54621.5"/>
    <s v="ASALARIADO"/>
    <n v="23"/>
  </r>
  <r>
    <n v="2493"/>
    <s v="MUJER"/>
    <n v="1864865.72"/>
    <s v="ASALARIADO"/>
    <s v="SECTOR PUBLICO"/>
    <s v="SI"/>
    <s v="NO"/>
    <x v="0"/>
    <n v="34"/>
    <s v="No"/>
    <s v="No"/>
    <n v="1864865.72"/>
    <s v="ASALARIADO"/>
    <n v="34"/>
  </r>
  <r>
    <n v="2494"/>
    <s v="HOMBRE"/>
    <n v="60000"/>
    <s v="ASALARIADO"/>
    <s v="SECTOR PRIVADO"/>
    <s v="SI"/>
    <s v="SI"/>
    <x v="0"/>
    <n v="38"/>
    <s v="No"/>
    <s v="No"/>
    <n v="60000"/>
    <s v="ASALARIADO"/>
    <n v="38"/>
  </r>
  <r>
    <n v="2495"/>
    <s v="HOMBRE"/>
    <n v="385137"/>
    <s v="TRABAJADOR INDEPENDIENTE"/>
    <s v="SECTOR PRIVADO"/>
    <s v="SI"/>
    <s v="NO"/>
    <x v="0"/>
    <n v="36"/>
    <s v="No"/>
    <s v="No"/>
    <n v="385137"/>
    <s v="TRABAJADOR INDEPENDIENTE"/>
    <n v="36"/>
  </r>
  <r>
    <n v="2496"/>
    <s v="MUJER"/>
    <n v="3231114.56"/>
    <s v="PENSIONADOS EN SU PROPIO SISTEMA"/>
    <s v="SECTOR PUBLICO"/>
    <s v="SI"/>
    <s v="NO"/>
    <x v="0"/>
    <n v="75"/>
    <s v="Atípico"/>
    <s v="No"/>
    <n v="3231114.56"/>
    <s v="PENSIONADOS EN SU PROPIO SISTEMA"/>
    <n v="75"/>
  </r>
  <r>
    <n v="2497"/>
    <s v="MUJER"/>
    <n v="2755981"/>
    <s v="ASALARIADO"/>
    <s v="SECTOR PRIVADO"/>
    <s v="SI"/>
    <s v="NO"/>
    <x v="0"/>
    <n v="52"/>
    <s v="Atípico"/>
    <s v="No"/>
    <n v="2755981"/>
    <s v="ASALARIADO"/>
    <n v="52"/>
  </r>
  <r>
    <n v="2498"/>
    <s v="HOMBRE"/>
    <n v="33865.5"/>
    <s v="ASALARIADO"/>
    <s v="SECTOR PRIVADO"/>
    <s v="SI"/>
    <s v="NO"/>
    <x v="0"/>
    <n v="36"/>
    <s v="No"/>
    <s v="No"/>
    <n v="33865.5"/>
    <s v="ASALARIADO"/>
    <n v="36"/>
  </r>
  <r>
    <n v="2499"/>
    <s v="HOMBRE"/>
    <n v="297046"/>
    <s v="ASEGURADO VOLUNTARIO"/>
    <s v="SECTOR PRIVADO"/>
    <s v="SI"/>
    <s v="SI"/>
    <x v="1"/>
    <n v="52"/>
    <s v="No"/>
    <s v="No"/>
    <n v="297046"/>
    <s v="ASEGURADO VOLUNTARIO"/>
    <n v="52"/>
  </r>
  <r>
    <n v="2500"/>
    <s v="HOMBRE"/>
    <n v="258000"/>
    <s v="ASALARIADO"/>
    <s v="SECTOR PRIVADO"/>
    <s v="SI"/>
    <s v="SI"/>
    <x v="1"/>
    <n v="41"/>
    <s v="No"/>
    <s v="No"/>
    <n v="258000"/>
    <s v="ASALARIADO"/>
    <n v="41"/>
  </r>
  <r>
    <n v="2501"/>
    <s v="HOMBRE"/>
    <n v="428100"/>
    <s v="ASALARIADO"/>
    <s v="SECTOR PUBLICO"/>
    <s v="SI"/>
    <s v="NO"/>
    <x v="0"/>
    <n v="36"/>
    <s v="No"/>
    <s v="No"/>
    <n v="428100"/>
    <s v="ASALARIADO"/>
    <n v="36"/>
  </r>
  <r>
    <n v="2502"/>
    <s v="HOMBRE"/>
    <n v="1814153"/>
    <s v="ASALARIADO"/>
    <s v="SECTOR PUBLICO"/>
    <s v="SI"/>
    <s v="NO"/>
    <x v="1"/>
    <n v="35"/>
    <s v="No"/>
    <s v="No"/>
    <n v="1814153"/>
    <s v="ASALARIADO"/>
    <n v="35"/>
  </r>
  <r>
    <n v="2503"/>
    <s v="MUJER"/>
    <n v="599078"/>
    <s v="ASALARIADO"/>
    <s v="SECTOR PUBLICO"/>
    <s v="SI"/>
    <s v="NO"/>
    <x v="0"/>
    <n v="63"/>
    <s v="No"/>
    <s v="No"/>
    <n v="599078"/>
    <s v="ASALARIADO"/>
    <n v="63"/>
  </r>
  <r>
    <n v="2504"/>
    <s v="HOMBRE"/>
    <n v="2425268.1"/>
    <s v="ASALARIADO"/>
    <s v="SECTOR PUBLICO"/>
    <s v="SI"/>
    <s v="NO"/>
    <x v="0"/>
    <n v="60"/>
    <s v="Atípico"/>
    <s v="No"/>
    <n v="2425268.1"/>
    <s v="ASALARIADO"/>
    <n v="60"/>
  </r>
  <r>
    <n v="2505"/>
    <s v="HOMBRE"/>
    <n v="1756493.5"/>
    <s v="ASALARIADO"/>
    <s v="SECTOR PUBLICO"/>
    <s v="SI"/>
    <s v="NO"/>
    <x v="0"/>
    <n v="31"/>
    <s v="No"/>
    <s v="No"/>
    <n v="1756493.5"/>
    <s v="ASALARIADO"/>
    <n v="31"/>
  </r>
  <r>
    <n v="2506"/>
    <s v="MUJER"/>
    <n v="1185569"/>
    <s v="ASALARIADO"/>
    <s v="SECTOR PRIVADO"/>
    <s v="SI"/>
    <s v="NO"/>
    <x v="0"/>
    <n v="42"/>
    <s v="No"/>
    <s v="No"/>
    <n v="1185569"/>
    <s v="ASALARIADO"/>
    <n v="42"/>
  </r>
  <r>
    <n v="2507"/>
    <s v="HOMBRE"/>
    <n v="1031332.08"/>
    <s v="ASALARIADO"/>
    <s v="SECTOR PRIVADO"/>
    <s v="SI"/>
    <s v="NO"/>
    <x v="0"/>
    <n v="29"/>
    <s v="No"/>
    <s v="No"/>
    <n v="1031332.08"/>
    <s v="ASALARIADO"/>
    <n v="29"/>
  </r>
  <r>
    <n v="2508"/>
    <s v="HOMBRE"/>
    <n v="276773.19"/>
    <s v="ASALARIADO"/>
    <s v="SECTOR PRIVADO"/>
    <s v="SI"/>
    <s v="NO"/>
    <x v="0"/>
    <n v="47"/>
    <s v="No"/>
    <s v="No"/>
    <n v="276773.19"/>
    <s v="ASALARIADO"/>
    <n v="47"/>
  </r>
  <r>
    <n v="2509"/>
    <s v="MUJER"/>
    <n v="193077.5"/>
    <s v="ASALARIADO"/>
    <s v="SECTOR PRIVADO"/>
    <s v="SI"/>
    <s v="NO"/>
    <x v="0"/>
    <n v="52"/>
    <s v="No"/>
    <s v="No"/>
    <n v="193077.5"/>
    <s v="ASALARIADO"/>
    <n v="52"/>
  </r>
  <r>
    <n v="2510"/>
    <s v="HOMBRE"/>
    <n v="246175"/>
    <s v="ASALARIADO"/>
    <s v="SECTOR PRIVADO"/>
    <s v="SI"/>
    <s v="NO"/>
    <x v="0"/>
    <n v="54"/>
    <s v="No"/>
    <s v="No"/>
    <n v="246175"/>
    <s v="ASALARIADO"/>
    <n v="54"/>
  </r>
  <r>
    <n v="2511"/>
    <s v="HOMBRE"/>
    <n v="394755.25"/>
    <s v="ASALARIADO"/>
    <s v="SECTOR PRIVADO"/>
    <s v="SI"/>
    <s v="NO"/>
    <x v="0"/>
    <n v="37"/>
    <s v="No"/>
    <s v="No"/>
    <n v="394755.25"/>
    <s v="ASALARIADO"/>
    <n v="37"/>
  </r>
  <r>
    <n v="2512"/>
    <s v="MUJER"/>
    <n v="500000"/>
    <s v="ASALARIADO"/>
    <s v="SECTOR PRIVADO"/>
    <s v="SI"/>
    <s v="NO"/>
    <x v="0"/>
    <n v="40"/>
    <s v="No"/>
    <s v="No"/>
    <n v="500000"/>
    <s v="ASALARIADO"/>
    <n v="40"/>
  </r>
  <r>
    <n v="2513"/>
    <s v="HOMBRE"/>
    <n v="352881"/>
    <s v="TRABAJADOR INDEPENDIENTE"/>
    <s v="SECTOR PRIVADO"/>
    <s v="SI"/>
    <s v="NO"/>
    <x v="1"/>
    <n v="35"/>
    <s v="No"/>
    <s v="No"/>
    <n v="352881"/>
    <s v="TRABAJADOR INDEPENDIENTE"/>
    <n v="35"/>
  </r>
  <r>
    <n v="2514"/>
    <s v="HOMBRE"/>
    <n v="639148"/>
    <s v="TRABAJADOR INDEPENDIENTE"/>
    <s v="SECTOR PRIVADO"/>
    <s v="SI"/>
    <s v="NO"/>
    <x v="1"/>
    <n v="38"/>
    <s v="No"/>
    <s v="No"/>
    <n v="639148"/>
    <s v="TRABAJADOR INDEPENDIENTE"/>
    <n v="38"/>
  </r>
  <r>
    <n v="2515"/>
    <s v="HOMBRE"/>
    <n v="347135"/>
    <s v="TRABAJADOR INDEPENDIENTE"/>
    <s v="SECTOR PRIVADO"/>
    <s v="SI"/>
    <s v="SI"/>
    <x v="1"/>
    <n v="44"/>
    <s v="No"/>
    <s v="No"/>
    <n v="347135"/>
    <s v="TRABAJADOR INDEPENDIENTE"/>
    <n v="44"/>
  </r>
  <r>
    <n v="2516"/>
    <s v="HOMBRE"/>
    <n v="447789.6"/>
    <s v="ASALARIADO"/>
    <s v="SECTOR PUBLICO"/>
    <s v="SI"/>
    <s v="NO"/>
    <x v="0"/>
    <n v="31"/>
    <s v="No"/>
    <s v="No"/>
    <n v="447789.6"/>
    <s v="ASALARIADO"/>
    <n v="31"/>
  </r>
  <r>
    <n v="2517"/>
    <s v="HOMBRE"/>
    <n v="310124"/>
    <s v="TRABAJADOR INDEPENDIENTE"/>
    <s v="SECTOR PRIVADO"/>
    <s v="SI"/>
    <s v="SI"/>
    <x v="1"/>
    <n v="41"/>
    <s v="No"/>
    <s v="No"/>
    <n v="310124"/>
    <s v="TRABAJADOR INDEPENDIENTE"/>
    <n v="41"/>
  </r>
  <r>
    <n v="2518"/>
    <s v="MUJER"/>
    <n v="1110079.17"/>
    <s v="ASALARIADO"/>
    <s v="SECTOR PRIVADO"/>
    <s v="SI"/>
    <s v="NO"/>
    <x v="0"/>
    <n v="24"/>
    <s v="No"/>
    <s v="No"/>
    <n v="1110079.17"/>
    <s v="ASALARIADO"/>
    <n v="24"/>
  </r>
  <r>
    <n v="2519"/>
    <s v="HOMBRE"/>
    <n v="347500"/>
    <s v="ASALARIADO"/>
    <s v="SECTOR PRIVADO"/>
    <s v="SI"/>
    <s v="NO"/>
    <x v="0"/>
    <n v="42"/>
    <s v="No"/>
    <s v="No"/>
    <n v="347500"/>
    <s v="ASALARIADO"/>
    <n v="42"/>
  </r>
  <r>
    <n v="2520"/>
    <s v="MUJER"/>
    <n v="1341415.6399999999"/>
    <s v="ASALARIADO"/>
    <s v="SECTOR PRIVADO"/>
    <s v="SI"/>
    <s v="NO"/>
    <x v="0"/>
    <n v="38"/>
    <s v="No"/>
    <s v="No"/>
    <n v="1341415.6399999999"/>
    <s v="ASALARIADO"/>
    <n v="38"/>
  </r>
  <r>
    <n v="2521"/>
    <s v="MUJER"/>
    <n v="319575.36"/>
    <s v="ASALARIADO"/>
    <s v="SECTOR PRIVADO"/>
    <s v="SI"/>
    <s v="NO"/>
    <x v="0"/>
    <n v="64"/>
    <s v="No"/>
    <s v="No"/>
    <n v="319575.36"/>
    <s v="ASALARIADO"/>
    <n v="64"/>
  </r>
  <r>
    <n v="2522"/>
    <s v="HOMBRE"/>
    <n v="594092"/>
    <s v="TRABAJADOR INDEPENDIENTE"/>
    <s v="SECTOR PRIVADO"/>
    <s v="SI"/>
    <s v="NO"/>
    <x v="1"/>
    <n v="42"/>
    <s v="No"/>
    <s v="No"/>
    <n v="594092"/>
    <s v="TRABAJADOR INDEPENDIENTE"/>
    <n v="42"/>
  </r>
  <r>
    <n v="2523"/>
    <s v="MUJER"/>
    <n v="405000"/>
    <s v="ASALARIADO"/>
    <s v="SECTOR PRIVADO"/>
    <s v="SI"/>
    <s v="NO"/>
    <x v="1"/>
    <n v="34"/>
    <s v="No"/>
    <s v="No"/>
    <n v="405000"/>
    <s v="ASALARIADO"/>
    <n v="34"/>
  </r>
  <r>
    <n v="2524"/>
    <s v="MUJER"/>
    <n v="298155"/>
    <s v="ASEGURADO VOLUNTARIO"/>
    <s v="SECTOR PRIVADO"/>
    <s v="SI"/>
    <s v="NO"/>
    <x v="0"/>
    <n v="30"/>
    <s v="No"/>
    <s v="No"/>
    <n v="298155"/>
    <s v="ASEGURADO VOLUNTARIO"/>
    <n v="30"/>
  </r>
  <r>
    <n v="2525"/>
    <s v="MUJER"/>
    <n v="301260"/>
    <s v="ASEGURADO VOLUNTARIO"/>
    <s v="SECTOR PRIVADO"/>
    <s v="SI"/>
    <s v="NO"/>
    <x v="0"/>
    <n v="38"/>
    <s v="No"/>
    <s v="No"/>
    <n v="301260"/>
    <s v="ASEGURADO VOLUNTARIO"/>
    <n v="38"/>
  </r>
  <r>
    <n v="2526"/>
    <s v="MUJER"/>
    <n v="1221155"/>
    <s v="ASALARIADO"/>
    <s v="SECTOR PUBLICO"/>
    <s v="SI"/>
    <s v="NO"/>
    <x v="1"/>
    <n v="54"/>
    <s v="No"/>
    <s v="No"/>
    <n v="1221155"/>
    <s v="ASALARIADO"/>
    <n v="54"/>
  </r>
  <r>
    <n v="2527"/>
    <s v="HOMBRE"/>
    <n v="297046"/>
    <s v="TRABAJADOR INDEPENDIENTE"/>
    <s v="SECTOR PRIVADO"/>
    <s v="SI"/>
    <s v="NO"/>
    <x v="0"/>
    <n v="43"/>
    <s v="No"/>
    <s v="No"/>
    <n v="297046"/>
    <s v="TRABAJADOR INDEPENDIENTE"/>
    <n v="43"/>
  </r>
  <r>
    <n v="2528"/>
    <s v="HOMBRE"/>
    <n v="907355.22"/>
    <s v="ASALARIADO"/>
    <s v="SECTOR PRIVADO"/>
    <s v="SI"/>
    <s v="NO"/>
    <x v="0"/>
    <n v="37"/>
    <s v="No"/>
    <s v="No"/>
    <n v="907355.22"/>
    <s v="ASALARIADO"/>
    <n v="37"/>
  </r>
  <r>
    <n v="2529"/>
    <s v="HOMBRE"/>
    <n v="299744"/>
    <s v="TRABAJADOR INDEPENDIENTE"/>
    <s v="SECTOR PRIVADO"/>
    <s v="SI"/>
    <s v="NO"/>
    <x v="1"/>
    <n v="37"/>
    <s v="No"/>
    <s v="No"/>
    <n v="299744"/>
    <s v="TRABAJADOR INDEPENDIENTE"/>
    <n v="37"/>
  </r>
  <r>
    <n v="2530"/>
    <s v="HOMBRE"/>
    <n v="650779.6"/>
    <s v="ASALARIADO"/>
    <s v="SECTOR PRIVADO"/>
    <s v="SI"/>
    <s v="NO"/>
    <x v="0"/>
    <n v="38"/>
    <s v="No"/>
    <s v="No"/>
    <n v="650779.6"/>
    <s v="ASALARIADO"/>
    <n v="38"/>
  </r>
  <r>
    <n v="2531"/>
    <s v="HOMBRE"/>
    <n v="3340086.25"/>
    <s v="ASALARIADO"/>
    <s v="SECTOR PUBLICO"/>
    <s v="SI"/>
    <s v="NO"/>
    <x v="0"/>
    <n v="42"/>
    <s v="Atípico"/>
    <s v="No"/>
    <n v="3340086.25"/>
    <s v="ASALARIADO"/>
    <n v="42"/>
  </r>
  <r>
    <n v="2532"/>
    <s v="HOMBRE"/>
    <n v="303386"/>
    <s v="ASALARIADO"/>
    <s v="SECTOR PRIVADO"/>
    <s v="SI"/>
    <s v="SI"/>
    <x v="0"/>
    <n v="35"/>
    <s v="No"/>
    <s v="No"/>
    <n v="303386"/>
    <s v="ASALARIADO"/>
    <n v="35"/>
  </r>
  <r>
    <n v="2533"/>
    <s v="HOMBRE"/>
    <n v="320000"/>
    <s v="ASALARIADO"/>
    <s v="SECTOR PRIVADO"/>
    <s v="SI"/>
    <s v="NO"/>
    <x v="1"/>
    <n v="22"/>
    <s v="No"/>
    <s v="No"/>
    <n v="320000"/>
    <s v="ASALARIADO"/>
    <n v="22"/>
  </r>
  <r>
    <n v="2534"/>
    <s v="HOMBRE"/>
    <n v="297045"/>
    <s v="TRABAJADOR INDEPENDIENTE"/>
    <s v="SECTOR PRIVADO"/>
    <s v="SI"/>
    <s v="NO"/>
    <x v="0"/>
    <n v="56"/>
    <s v="No"/>
    <s v="No"/>
    <n v="297045"/>
    <s v="TRABAJADOR INDEPENDIENTE"/>
    <n v="56"/>
  </r>
  <r>
    <n v="2535"/>
    <s v="MUJER"/>
    <n v="2481900.46"/>
    <s v="ASALARIADO"/>
    <s v="SECTOR PRIVADO"/>
    <s v="SI"/>
    <s v="NO"/>
    <x v="0"/>
    <n v="33"/>
    <s v="Atípico"/>
    <s v="No"/>
    <n v="2481900.46"/>
    <s v="ASALARIADO"/>
    <n v="33"/>
  </r>
  <r>
    <n v="2536"/>
    <s v="MUJER"/>
    <n v="33658.400000000001"/>
    <s v="ASALARIADO"/>
    <s v="SECTOR PUBLICO"/>
    <s v="SI"/>
    <s v="NO"/>
    <x v="0"/>
    <n v="58"/>
    <s v="No"/>
    <s v="No"/>
    <n v="33658.400000000001"/>
    <s v="ASALARIADO"/>
    <n v="58"/>
  </r>
  <r>
    <n v="2537"/>
    <s v="HOMBRE"/>
    <n v="297046"/>
    <s v="ASEGURADO VOLUNTARIO"/>
    <s v="SECTOR PRIVADO"/>
    <s v="SI"/>
    <s v="NO"/>
    <x v="0"/>
    <n v="53"/>
    <s v="No"/>
    <s v="No"/>
    <n v="297046"/>
    <s v="ASEGURADO VOLUNTARIO"/>
    <n v="53"/>
  </r>
  <r>
    <n v="2538"/>
    <s v="MUJER"/>
    <n v="85500"/>
    <s v="ASALARIADO"/>
    <s v="SECTOR PRIVADO"/>
    <s v="SI"/>
    <s v="NO"/>
    <x v="1"/>
    <n v="27"/>
    <s v="No"/>
    <s v="No"/>
    <n v="85500"/>
    <s v="ASALARIADO"/>
    <n v="27"/>
  </r>
  <r>
    <n v="2539"/>
    <s v="HOMBRE"/>
    <n v="508656"/>
    <s v="ASALARIADO"/>
    <s v="SECTOR PRIVADO"/>
    <s v="SI"/>
    <s v="NO"/>
    <x v="0"/>
    <n v="49"/>
    <s v="No"/>
    <s v="No"/>
    <n v="508656"/>
    <s v="ASALARIADO"/>
    <n v="49"/>
  </r>
  <r>
    <n v="2540"/>
    <s v="MUJER"/>
    <n v="402500"/>
    <s v="ASALARIADO"/>
    <s v="SECTOR PRIVADO"/>
    <s v="SI"/>
    <s v="NO"/>
    <x v="1"/>
    <n v="41"/>
    <s v="No"/>
    <s v="No"/>
    <n v="402500"/>
    <s v="ASALARIADO"/>
    <n v="41"/>
  </r>
  <r>
    <n v="2541"/>
    <s v="MUJER"/>
    <n v="461014"/>
    <s v="ASALARIADO"/>
    <s v="SECTOR PUBLICO"/>
    <s v="SI"/>
    <s v="NO"/>
    <x v="1"/>
    <n v="52"/>
    <s v="No"/>
    <s v="No"/>
    <n v="461014"/>
    <s v="ASALARIADO"/>
    <n v="52"/>
  </r>
  <r>
    <n v="2542"/>
    <s v="MUJER"/>
    <n v="529279"/>
    <s v="ASALARIADO"/>
    <s v="SECTOR PUBLICO"/>
    <s v="SI"/>
    <s v="NO"/>
    <x v="1"/>
    <n v="23"/>
    <s v="No"/>
    <s v="No"/>
    <n v="529279"/>
    <s v="ASALARIADO"/>
    <n v="23"/>
  </r>
  <r>
    <n v="2543"/>
    <s v="MUJER"/>
    <n v="759597.67"/>
    <s v="ASALARIADO"/>
    <s v="SECTOR PUBLICO"/>
    <s v="SI"/>
    <s v="NO"/>
    <x v="0"/>
    <n v="27"/>
    <s v="No"/>
    <s v="No"/>
    <n v="759597.67"/>
    <s v="ASALARIADO"/>
    <n v="27"/>
  </r>
  <r>
    <n v="2544"/>
    <s v="MUJER"/>
    <n v="688085.2"/>
    <s v="ASALARIADO"/>
    <s v="SECTOR PUBLICO"/>
    <s v="SI"/>
    <s v="NO"/>
    <x v="0"/>
    <n v="36"/>
    <s v="No"/>
    <s v="No"/>
    <n v="688085.2"/>
    <s v="ASALARIADO"/>
    <n v="36"/>
  </r>
  <r>
    <n v="2545"/>
    <s v="HOMBRE"/>
    <n v="361666.7"/>
    <s v="ASALARIADO"/>
    <s v="SECTOR PRIVADO"/>
    <s v="SI"/>
    <s v="SI"/>
    <x v="0"/>
    <n v="37"/>
    <s v="No"/>
    <s v="No"/>
    <n v="361666.7"/>
    <s v="ASALARIADO"/>
    <n v="37"/>
  </r>
  <r>
    <n v="2546"/>
    <s v="MUJER"/>
    <n v="297046"/>
    <s v="ASEGURADO VOLUNTARIO"/>
    <s v="SECTOR PRIVADO"/>
    <s v="NO"/>
    <s v="SI"/>
    <x v="0"/>
    <n v="50"/>
    <s v="No"/>
    <s v="No"/>
    <n v="297046"/>
    <s v="ASEGURADO VOLUNTARIO"/>
    <n v="50"/>
  </r>
  <r>
    <n v="2547"/>
    <s v="MUJER"/>
    <n v="309143.36"/>
    <s v="ASALARIADO"/>
    <s v="SECTOR PRIVADO"/>
    <s v="SI"/>
    <s v="SI"/>
    <x v="0"/>
    <n v="55"/>
    <s v="No"/>
    <s v="No"/>
    <n v="309143.36"/>
    <s v="ASALARIADO"/>
    <n v="55"/>
  </r>
  <r>
    <n v="2548"/>
    <s v="HOMBRE"/>
    <n v="360000"/>
    <s v="ASALARIADO"/>
    <s v="SECTOR PRIVADO"/>
    <s v="SI"/>
    <s v="NO"/>
    <x v="1"/>
    <n v="32"/>
    <s v="No"/>
    <s v="No"/>
    <n v="360000"/>
    <s v="ASALARIADO"/>
    <n v="32"/>
  </r>
  <r>
    <n v="2549"/>
    <s v="HOMBRE"/>
    <n v="600000"/>
    <s v="ASALARIADO"/>
    <s v="SECTOR PRIVADO"/>
    <s v="SI"/>
    <s v="NO"/>
    <x v="1"/>
    <n v="50"/>
    <s v="No"/>
    <s v="No"/>
    <n v="600000"/>
    <s v="ASALARIADO"/>
    <n v="50"/>
  </r>
  <r>
    <n v="2550"/>
    <s v="HOMBRE"/>
    <n v="278030"/>
    <s v="CONVENIOS ESPECIALES DE TRABAJADORES INDEPENDIENTES"/>
    <s v="SECTOR PRIVADO"/>
    <s v="SI"/>
    <s v="NO"/>
    <x v="0"/>
    <n v="40"/>
    <s v="No"/>
    <s v="No"/>
    <n v="278030"/>
    <s v="CONVENIOS ESPECIALES DE TRABAJADORES INDEPENDIENTES"/>
    <n v="40"/>
  </r>
  <r>
    <n v="2551"/>
    <s v="HOMBRE"/>
    <n v="2512306.2999999998"/>
    <s v="ASALARIADO"/>
    <s v="SECTOR PRIVADO"/>
    <s v="SI"/>
    <s v="NO"/>
    <x v="0"/>
    <n v="44"/>
    <s v="Atípico"/>
    <s v="No"/>
    <n v="2512306.2999999998"/>
    <s v="ASALARIADO"/>
    <n v="44"/>
  </r>
  <r>
    <n v="2552"/>
    <s v="MUJER"/>
    <n v="50000"/>
    <s v="ASALARIADO"/>
    <s v="SECTOR PRIVADO"/>
    <s v="SI"/>
    <s v="NO"/>
    <x v="0"/>
    <n v="20"/>
    <s v="No"/>
    <s v="No"/>
    <n v="50000"/>
    <s v="ASALARIADO"/>
    <n v="20"/>
  </r>
  <r>
    <n v="2553"/>
    <s v="MUJER"/>
    <n v="358500"/>
    <s v="ASALARIADO"/>
    <s v="SECTOR PRIVADO"/>
    <s v="SI"/>
    <s v="NO"/>
    <x v="0"/>
    <n v="41"/>
    <s v="No"/>
    <s v="No"/>
    <n v="358500"/>
    <s v="ASALARIADO"/>
    <n v="41"/>
  </r>
  <r>
    <n v="2554"/>
    <s v="HOMBRE"/>
    <n v="456792"/>
    <s v="ASALARIADO"/>
    <s v="SECTOR PRIVADO"/>
    <s v="SI"/>
    <s v="NO"/>
    <x v="0"/>
    <n v="41"/>
    <s v="No"/>
    <s v="No"/>
    <n v="456792"/>
    <s v="ASALARIADO"/>
    <n v="41"/>
  </r>
  <r>
    <n v="2555"/>
    <s v="HOMBRE"/>
    <n v="381590"/>
    <s v="ASALARIADO"/>
    <s v="SECTOR PRIVADO"/>
    <s v="SI"/>
    <s v="NO"/>
    <x v="0"/>
    <n v="21"/>
    <s v="No"/>
    <s v="No"/>
    <n v="381590"/>
    <s v="ASALARIADO"/>
    <n v="21"/>
  </r>
  <r>
    <n v="2556"/>
    <s v="HOMBRE"/>
    <n v="330000"/>
    <s v="ASALARIADO"/>
    <s v="SECTOR PRIVADO"/>
    <s v="SI"/>
    <s v="NO"/>
    <x v="0"/>
    <n v="59"/>
    <s v="No"/>
    <s v="No"/>
    <n v="330000"/>
    <s v="ASALARIADO"/>
    <n v="59"/>
  </r>
  <r>
    <n v="2557"/>
    <s v="MUJER"/>
    <n v="976390"/>
    <s v="ASALARIADO"/>
    <s v="SECTOR PUBLICO"/>
    <s v="SI"/>
    <s v="NO"/>
    <x v="0"/>
    <n v="35"/>
    <s v="No"/>
    <s v="No"/>
    <n v="976390"/>
    <s v="ASALARIADO"/>
    <n v="35"/>
  </r>
  <r>
    <n v="2558"/>
    <s v="HOMBRE"/>
    <n v="300010"/>
    <s v="ASEGURADO VOLUNTARIO"/>
    <s v="SECTOR PRIVADO"/>
    <s v="SI"/>
    <s v="NO"/>
    <x v="0"/>
    <n v="57"/>
    <s v="No"/>
    <s v="No"/>
    <n v="300010"/>
    <s v="ASEGURADO VOLUNTARIO"/>
    <n v="57"/>
  </r>
  <r>
    <n v="2559"/>
    <s v="HOMBRE"/>
    <n v="349852.8"/>
    <s v="ASALARIADO"/>
    <s v="SECTOR PRIVADO"/>
    <s v="SI"/>
    <s v="SI"/>
    <x v="0"/>
    <n v="40"/>
    <s v="No"/>
    <s v="No"/>
    <n v="349852.8"/>
    <s v="ASALARIADO"/>
    <n v="40"/>
  </r>
  <r>
    <n v="2560"/>
    <s v="MUJER"/>
    <n v="278030"/>
    <s v="CONVENIOS ESPECIALES DE TRABAJADORES INDEPENDIENTES"/>
    <s v="SECTOR PRIVADO"/>
    <s v="SI"/>
    <s v="NO"/>
    <x v="1"/>
    <n v="28"/>
    <s v="No"/>
    <s v="No"/>
    <n v="278030"/>
    <s v="CONVENIOS ESPECIALES DE TRABAJADORES INDEPENDIENTES"/>
    <n v="28"/>
  </r>
  <r>
    <n v="2561"/>
    <s v="HOMBRE"/>
    <n v="486162.3"/>
    <s v="ASALARIADO"/>
    <s v="SECTOR PRIVADO"/>
    <s v="SI"/>
    <s v="SI"/>
    <x v="0"/>
    <n v="35"/>
    <s v="No"/>
    <s v="No"/>
    <n v="486162.3"/>
    <s v="ASALARIADO"/>
    <n v="35"/>
  </r>
  <r>
    <n v="2562"/>
    <s v="HOMBRE"/>
    <n v="589097"/>
    <s v="ASALARIADO"/>
    <s v="SECTOR PRIVADO"/>
    <s v="SI"/>
    <s v="NO"/>
    <x v="0"/>
    <n v="54"/>
    <s v="No"/>
    <s v="No"/>
    <n v="589097"/>
    <s v="ASALARIADO"/>
    <n v="54"/>
  </r>
  <r>
    <n v="2563"/>
    <s v="HOMBRE"/>
    <n v="446149.5"/>
    <s v="ASALARIADO"/>
    <s v="SECTOR PUBLICO"/>
    <s v="SI"/>
    <s v="NO"/>
    <x v="0"/>
    <n v="57"/>
    <s v="No"/>
    <s v="No"/>
    <n v="446149.5"/>
    <s v="ASALARIADO"/>
    <n v="57"/>
  </r>
  <r>
    <n v="2564"/>
    <s v="MUJER"/>
    <n v="681819"/>
    <s v="ASALARIADO"/>
    <s v="SECTOR PUBLICO"/>
    <s v="SI"/>
    <s v="NO"/>
    <x v="0"/>
    <n v="40"/>
    <s v="No"/>
    <s v="No"/>
    <n v="681819"/>
    <s v="ASALARIADO"/>
    <n v="40"/>
  </r>
  <r>
    <n v="2565"/>
    <s v="HOMBRE"/>
    <n v="287609.93"/>
    <s v="ASALARIADO"/>
    <s v="SECTOR PRIVADO"/>
    <s v="SI"/>
    <s v="NO"/>
    <x v="0"/>
    <n v="33"/>
    <s v="No"/>
    <s v="No"/>
    <n v="287609.93"/>
    <s v="ASALARIADO"/>
    <n v="33"/>
  </r>
  <r>
    <n v="2566"/>
    <s v="HOMBRE"/>
    <n v="711460.6"/>
    <s v="ASALARIADO"/>
    <s v="SECTOR PUBLICO"/>
    <s v="SI"/>
    <s v="NO"/>
    <x v="0"/>
    <n v="43"/>
    <s v="No"/>
    <s v="No"/>
    <n v="711460.6"/>
    <s v="ASALARIADO"/>
    <n v="43"/>
  </r>
  <r>
    <n v="2567"/>
    <s v="HOMBRE"/>
    <n v="304357"/>
    <s v="TRABAJADOR INDEPENDIENTE"/>
    <s v="SECTOR PRIVADO"/>
    <s v="SI"/>
    <s v="NO"/>
    <x v="1"/>
    <n v="27"/>
    <s v="No"/>
    <s v="No"/>
    <n v="304357"/>
    <s v="TRABAJADOR INDEPENDIENTE"/>
    <n v="27"/>
  </r>
  <r>
    <n v="2568"/>
    <s v="HOMBRE"/>
    <n v="359544.27"/>
    <s v="CONVENIOS ESPECIALES DE ASEGURADOS VOLUNTARIOS"/>
    <s v="SECTOR PRIVADO"/>
    <s v="SI"/>
    <s v="SI"/>
    <x v="0"/>
    <n v="28"/>
    <s v="No"/>
    <s v="No"/>
    <n v="359544.27"/>
    <s v="CONVENIOS ESPECIALES DE ASEGURADOS VOLUNTARIOS"/>
    <n v="28"/>
  </r>
  <r>
    <n v="2569"/>
    <s v="HOMBRE"/>
    <n v="145000"/>
    <s v="ASALARIADO"/>
    <s v="SECTOR PRIVADO"/>
    <s v="SI"/>
    <s v="NO"/>
    <x v="0"/>
    <n v="63"/>
    <s v="No"/>
    <s v="No"/>
    <n v="145000"/>
    <s v="ASALARIADO"/>
    <n v="63"/>
  </r>
  <r>
    <n v="2570"/>
    <s v="HOMBRE"/>
    <n v="634623"/>
    <s v="PENSIONADOS EN SU PROPIO SISTEMA"/>
    <s v="SECTOR PUBLICO"/>
    <s v="SI"/>
    <s v="NO"/>
    <x v="0"/>
    <n v="56"/>
    <s v="No"/>
    <s v="No"/>
    <n v="634623"/>
    <s v="PENSIONADOS EN SU PROPIO SISTEMA"/>
    <n v="56"/>
  </r>
  <r>
    <n v="2571"/>
    <s v="MUJER"/>
    <n v="547200"/>
    <s v="ASALARIADO"/>
    <s v="SECTOR PRIVADO"/>
    <s v="SI"/>
    <s v="NO"/>
    <x v="0"/>
    <n v="48"/>
    <s v="No"/>
    <s v="No"/>
    <n v="547200"/>
    <s v="ASALARIADO"/>
    <n v="48"/>
  </r>
  <r>
    <n v="2572"/>
    <s v="MUJER"/>
    <n v="1044273"/>
    <s v="ASALARIADO"/>
    <s v="SECTOR PUBLICO"/>
    <s v="SI"/>
    <s v="NO"/>
    <x v="1"/>
    <n v="33"/>
    <s v="No"/>
    <s v="No"/>
    <n v="1044273"/>
    <s v="ASALARIADO"/>
    <n v="33"/>
  </r>
  <r>
    <n v="2573"/>
    <s v="HOMBRE"/>
    <n v="329836.81"/>
    <s v="ASALARIADO"/>
    <s v="SECTOR PRIVADO"/>
    <s v="SI"/>
    <s v="NO"/>
    <x v="0"/>
    <n v="55"/>
    <s v="No"/>
    <s v="No"/>
    <n v="329836.81"/>
    <s v="ASALARIADO"/>
    <n v="55"/>
  </r>
  <r>
    <n v="2574"/>
    <s v="HOMBRE"/>
    <n v="297046"/>
    <s v="TRABAJADOR INDEPENDIENTE"/>
    <s v="SECTOR PRIVADO"/>
    <s v="SI"/>
    <s v="NO"/>
    <x v="0"/>
    <n v="68"/>
    <s v="No"/>
    <s v="No"/>
    <n v="297046"/>
    <s v="TRABAJADOR INDEPENDIENTE"/>
    <n v="68"/>
  </r>
  <r>
    <n v="2575"/>
    <s v="HOMBRE"/>
    <n v="470823.31"/>
    <s v="ASALARIADO"/>
    <s v="SECTOR PRIVADO"/>
    <s v="SI"/>
    <s v="NO"/>
    <x v="0"/>
    <n v="34"/>
    <s v="No"/>
    <s v="No"/>
    <n v="470823.31"/>
    <s v="ASALARIADO"/>
    <n v="34"/>
  </r>
  <r>
    <n v="2576"/>
    <s v="MUJER"/>
    <n v="1002900.02"/>
    <s v="ASALARIADO"/>
    <s v="SECTOR PUBLICO"/>
    <s v="SI"/>
    <s v="NO"/>
    <x v="0"/>
    <n v="46"/>
    <s v="No"/>
    <s v="No"/>
    <n v="1002900.02"/>
    <s v="ASALARIADO"/>
    <n v="46"/>
  </r>
  <r>
    <n v="2577"/>
    <s v="HOMBRE"/>
    <n v="490140.74"/>
    <s v="ASALARIADO"/>
    <s v="SECTOR PRIVADO"/>
    <s v="SI"/>
    <s v="NO"/>
    <x v="0"/>
    <n v="22"/>
    <s v="No"/>
    <s v="No"/>
    <n v="490140.74"/>
    <s v="ASALARIADO"/>
    <n v="22"/>
  </r>
  <r>
    <n v="2578"/>
    <s v="HOMBRE"/>
    <n v="386489"/>
    <s v="ASALARIADO"/>
    <s v="SECTOR PRIVADO"/>
    <s v="SI"/>
    <s v="NO"/>
    <x v="0"/>
    <n v="23"/>
    <s v="No"/>
    <s v="No"/>
    <n v="386489"/>
    <s v="ASALARIADO"/>
    <n v="23"/>
  </r>
  <r>
    <n v="2579"/>
    <s v="MUJER"/>
    <n v="159787.23000000001"/>
    <s v="ASALARIADO"/>
    <s v="SECTOR PRIVADO"/>
    <s v="SI"/>
    <s v="NO"/>
    <x v="0"/>
    <n v="44"/>
    <s v="No"/>
    <s v="No"/>
    <n v="159787.23000000001"/>
    <s v="ASALARIADO"/>
    <n v="44"/>
  </r>
  <r>
    <n v="2580"/>
    <s v="HOMBRE"/>
    <n v="297046"/>
    <s v="ASEGURADO VOLUNTARIO"/>
    <s v="SECTOR PRIVADO"/>
    <s v="SI"/>
    <s v="NO"/>
    <x v="0"/>
    <n v="40"/>
    <s v="No"/>
    <s v="No"/>
    <n v="297046"/>
    <s v="ASEGURADO VOLUNTARIO"/>
    <n v="40"/>
  </r>
  <r>
    <n v="2581"/>
    <s v="MUJER"/>
    <n v="661866.11"/>
    <s v="ASALARIADO"/>
    <s v="SECTOR PRIVADO"/>
    <s v="SI"/>
    <s v="NO"/>
    <x v="0"/>
    <n v="28"/>
    <s v="No"/>
    <s v="No"/>
    <n v="661866.11"/>
    <s v="ASALARIADO"/>
    <n v="28"/>
  </r>
  <r>
    <n v="2582"/>
    <s v="MUJER"/>
    <n v="300611"/>
    <s v="TRABAJADOR INDEPENDIENTE"/>
    <s v="SECTOR PRIVADO"/>
    <s v="SI"/>
    <s v="NO"/>
    <x v="0"/>
    <n v="51"/>
    <s v="No"/>
    <s v="No"/>
    <n v="300611"/>
    <s v="TRABAJADOR INDEPENDIENTE"/>
    <n v="51"/>
  </r>
  <r>
    <n v="2583"/>
    <s v="HOMBRE"/>
    <n v="278030"/>
    <s v="ASEGURADO VOLUNTARIO"/>
    <s v="SECTOR PRIVADO"/>
    <s v="SI"/>
    <s v="SI"/>
    <x v="1"/>
    <n v="34"/>
    <s v="No"/>
    <s v="No"/>
    <n v="278030"/>
    <s v="ASEGURADO VOLUNTARIO"/>
    <n v="34"/>
  </r>
  <r>
    <n v="2584"/>
    <s v="MUJER"/>
    <n v="1172054"/>
    <s v="PENSIONADOS EN SU PROPIO SISTEMA"/>
    <s v="SECTOR PUBLICO"/>
    <s v="SI"/>
    <s v="NO"/>
    <x v="0"/>
    <n v="64"/>
    <s v="No"/>
    <s v="No"/>
    <n v="1172054"/>
    <s v="PENSIONADOS EN SU PROPIO SISTEMA"/>
    <n v="64"/>
  </r>
  <r>
    <n v="2585"/>
    <s v="HOMBRE"/>
    <n v="912169"/>
    <s v="ASALARIADO"/>
    <s v="SECTOR PUBLICO"/>
    <s v="SI"/>
    <s v="NO"/>
    <x v="1"/>
    <n v="36"/>
    <s v="No"/>
    <s v="No"/>
    <n v="912169"/>
    <s v="ASALARIADO"/>
    <n v="36"/>
  </r>
  <r>
    <n v="2586"/>
    <s v="HOMBRE"/>
    <n v="93363.8"/>
    <s v="ASALARIADO"/>
    <s v="SECTOR PRIVADO"/>
    <s v="SI"/>
    <s v="NO"/>
    <x v="0"/>
    <n v="46"/>
    <s v="No"/>
    <s v="No"/>
    <n v="93363.8"/>
    <s v="ASALARIADO"/>
    <n v="46"/>
  </r>
  <r>
    <n v="2587"/>
    <s v="HOMBRE"/>
    <n v="762828"/>
    <s v="ASALARIADO"/>
    <s v="SECTOR PUBLICO"/>
    <s v="SI"/>
    <s v="NO"/>
    <x v="1"/>
    <n v="60"/>
    <s v="No"/>
    <s v="No"/>
    <n v="762828"/>
    <s v="ASALARIADO"/>
    <n v="60"/>
  </r>
  <r>
    <n v="2588"/>
    <s v="HOMBRE"/>
    <n v="847871"/>
    <s v="TRABAJADOR INDEPENDIENTE"/>
    <s v="SECTOR PRIVADO"/>
    <s v="SI"/>
    <s v="NO"/>
    <x v="0"/>
    <n v="51"/>
    <s v="No"/>
    <s v="No"/>
    <n v="847871"/>
    <s v="TRABAJADOR INDEPENDIENTE"/>
    <n v="51"/>
  </r>
  <r>
    <n v="2589"/>
    <s v="MUJER"/>
    <n v="388987.92"/>
    <s v="ASALARIADO"/>
    <s v="SECTOR PUBLICO"/>
    <s v="SI"/>
    <s v="NO"/>
    <x v="0"/>
    <n v="25"/>
    <s v="No"/>
    <s v="No"/>
    <n v="388987.92"/>
    <s v="ASALARIADO"/>
    <n v="25"/>
  </r>
  <r>
    <n v="2590"/>
    <s v="HOMBRE"/>
    <n v="348650"/>
    <s v="ASALARIADO"/>
    <s v="SECTOR PRIVADO"/>
    <s v="SI"/>
    <s v="SI"/>
    <x v="0"/>
    <n v="52"/>
    <s v="No"/>
    <s v="No"/>
    <n v="348650"/>
    <s v="ASALARIADO"/>
    <n v="52"/>
  </r>
  <r>
    <n v="2591"/>
    <s v="HOMBRE"/>
    <n v="520560"/>
    <s v="ASALARIADO"/>
    <s v="SECTOR PRIVADO"/>
    <s v="SI"/>
    <s v="NO"/>
    <x v="0"/>
    <n v="40"/>
    <s v="No"/>
    <s v="No"/>
    <n v="520560"/>
    <s v="ASALARIADO"/>
    <n v="40"/>
  </r>
  <r>
    <n v="2592"/>
    <s v="HOMBRE"/>
    <n v="369500"/>
    <s v="ASALARIADO"/>
    <s v="SECTOR PRIVADO"/>
    <s v="SI"/>
    <s v="NO"/>
    <x v="0"/>
    <n v="43"/>
    <s v="No"/>
    <s v="No"/>
    <n v="369500"/>
    <s v="ASALARIADO"/>
    <n v="43"/>
  </r>
  <r>
    <n v="2593"/>
    <s v="HOMBRE"/>
    <n v="101351.8"/>
    <s v="ASALARIADO"/>
    <s v="SECTOR PRIVADO"/>
    <s v="SI"/>
    <s v="NO"/>
    <x v="0"/>
    <n v="25"/>
    <s v="No"/>
    <s v="No"/>
    <n v="101351.8"/>
    <s v="ASALARIADO"/>
    <n v="25"/>
  </r>
  <r>
    <n v="2594"/>
    <s v="HOMBRE"/>
    <n v="3080767.52"/>
    <s v="ASALARIADO"/>
    <s v="SECTOR PUBLICO"/>
    <s v="SI"/>
    <s v="NO"/>
    <x v="0"/>
    <n v="42"/>
    <s v="Atípico"/>
    <s v="No"/>
    <n v="3080767.52"/>
    <s v="ASALARIADO"/>
    <n v="42"/>
  </r>
  <r>
    <n v="2595"/>
    <s v="HOMBRE"/>
    <n v="380217"/>
    <s v="TRABAJADOR INDEPENDIENTE"/>
    <s v="SECTOR PRIVADO"/>
    <s v="SI"/>
    <s v="NO"/>
    <x v="1"/>
    <n v="46"/>
    <s v="No"/>
    <s v="No"/>
    <n v="380217"/>
    <s v="TRABAJADOR INDEPENDIENTE"/>
    <n v="46"/>
  </r>
  <r>
    <n v="2596"/>
    <s v="MUJER"/>
    <n v="285000"/>
    <s v="ASALARIADO"/>
    <s v="SECTOR PRIVADO"/>
    <s v="SI"/>
    <s v="NO"/>
    <x v="0"/>
    <n v="42"/>
    <s v="No"/>
    <s v="No"/>
    <n v="285000"/>
    <s v="ASALARIADO"/>
    <n v="42"/>
  </r>
  <r>
    <n v="2597"/>
    <s v="HOMBRE"/>
    <n v="169374"/>
    <s v="ASALARIADO"/>
    <s v="SECTOR PRIVADO"/>
    <s v="SI"/>
    <s v="SI"/>
    <x v="1"/>
    <n v="44"/>
    <s v="No"/>
    <s v="No"/>
    <n v="169374"/>
    <s v="ASALARIADO"/>
    <n v="44"/>
  </r>
  <r>
    <n v="2598"/>
    <s v="HOMBRE"/>
    <n v="359250"/>
    <s v="ASALARIADO"/>
    <s v="SECTOR PRIVADO"/>
    <s v="SI"/>
    <s v="NO"/>
    <x v="0"/>
    <n v="24"/>
    <s v="No"/>
    <s v="No"/>
    <n v="359250"/>
    <s v="ASALARIADO"/>
    <n v="24"/>
  </r>
  <r>
    <n v="2599"/>
    <s v="MUJER"/>
    <n v="278030"/>
    <s v="CONVENIOS ESPECIALES DE ASEGURADOS VOLUNTARIOS"/>
    <s v="SECTOR PRIVADO"/>
    <s v="SI"/>
    <s v="NO"/>
    <x v="0"/>
    <n v="25"/>
    <s v="No"/>
    <s v="No"/>
    <n v="278030"/>
    <s v="CONVENIOS ESPECIALES DE ASEGURADOS VOLUNTARIOS"/>
    <n v="25"/>
  </r>
  <r>
    <n v="2600"/>
    <s v="HOMBRE"/>
    <n v="517494"/>
    <s v="TRABAJADOR INDEPENDIENTE"/>
    <s v="SECTOR PRIVADO"/>
    <s v="SI"/>
    <s v="NO"/>
    <x v="1"/>
    <n v="38"/>
    <s v="No"/>
    <s v="No"/>
    <n v="517494"/>
    <s v="TRABAJADOR INDEPENDIENTE"/>
    <n v="38"/>
  </r>
  <r>
    <n v="2601"/>
    <s v="HOMBRE"/>
    <n v="300366"/>
    <s v="ASALARIADO"/>
    <s v="SECTOR PRIVADO"/>
    <s v="SI"/>
    <s v="SI"/>
    <x v="0"/>
    <n v="25"/>
    <s v="No"/>
    <s v="No"/>
    <n v="300366"/>
    <s v="ASALARIADO"/>
    <n v="25"/>
  </r>
  <r>
    <n v="2602"/>
    <s v="HOMBRE"/>
    <n v="297045"/>
    <s v="TRABAJADOR INDEPENDIENTE"/>
    <s v="SECTOR PRIVADO"/>
    <s v="SI"/>
    <s v="NO"/>
    <x v="0"/>
    <n v="22"/>
    <s v="No"/>
    <s v="No"/>
    <n v="297045"/>
    <s v="TRABAJADOR INDEPENDIENTE"/>
    <n v="22"/>
  </r>
  <r>
    <n v="2603"/>
    <s v="MUJER"/>
    <n v="1214327"/>
    <s v="ASALARIADO"/>
    <s v="SECTOR PUBLICO"/>
    <s v="SI"/>
    <s v="NO"/>
    <x v="0"/>
    <n v="56"/>
    <s v="No"/>
    <s v="No"/>
    <n v="1214327"/>
    <s v="ASALARIADO"/>
    <n v="56"/>
  </r>
  <r>
    <n v="2604"/>
    <s v="MUJER"/>
    <n v="353400"/>
    <s v="ASALARIADO"/>
    <s v="SECTOR PRIVADO"/>
    <s v="SI"/>
    <s v="SI"/>
    <x v="0"/>
    <n v="47"/>
    <s v="No"/>
    <s v="No"/>
    <n v="353400"/>
    <s v="ASALARIADO"/>
    <n v="47"/>
  </r>
  <r>
    <n v="2605"/>
    <s v="HOMBRE"/>
    <n v="1614177"/>
    <s v="PENSIONADOS EN SU PROPIO SISTEMA"/>
    <s v="SECTOR PUBLICO"/>
    <s v="SI"/>
    <s v="NO"/>
    <x v="0"/>
    <n v="56"/>
    <s v="No"/>
    <s v="No"/>
    <n v="1614177"/>
    <s v="PENSIONADOS EN SU PROPIO SISTEMA"/>
    <n v="56"/>
  </r>
  <r>
    <n v="2606"/>
    <s v="MUJER"/>
    <n v="1488158"/>
    <s v="ASALARIADO"/>
    <s v="SECTOR PUBLICO"/>
    <s v="SI"/>
    <s v="NO"/>
    <x v="1"/>
    <n v="41"/>
    <s v="No"/>
    <s v="No"/>
    <n v="1488158"/>
    <s v="ASALARIADO"/>
    <n v="41"/>
  </r>
  <r>
    <n v="2607"/>
    <s v="MUJER"/>
    <n v="353418"/>
    <s v="ASEGURADO VOLUNTARIO"/>
    <s v="SECTOR PRIVADO"/>
    <s v="SI"/>
    <s v="SI"/>
    <x v="0"/>
    <n v="56"/>
    <s v="No"/>
    <s v="No"/>
    <n v="353418"/>
    <s v="ASEGURADO VOLUNTARIO"/>
    <n v="56"/>
  </r>
  <r>
    <n v="2608"/>
    <s v="HOMBRE"/>
    <n v="819375"/>
    <s v="ASALARIADO"/>
    <s v="SECTOR PRIVADO"/>
    <s v="SI"/>
    <s v="NO"/>
    <x v="0"/>
    <n v="41"/>
    <s v="No"/>
    <s v="No"/>
    <n v="819375"/>
    <s v="ASALARIADO"/>
    <n v="41"/>
  </r>
  <r>
    <n v="2609"/>
    <s v="MUJER"/>
    <n v="1389523"/>
    <s v="ASALARIADO"/>
    <s v="SECTOR PUBLICO"/>
    <s v="SI"/>
    <s v="NO"/>
    <x v="1"/>
    <n v="48"/>
    <s v="No"/>
    <s v="No"/>
    <n v="1389523"/>
    <s v="ASALARIADO"/>
    <n v="48"/>
  </r>
  <r>
    <n v="2610"/>
    <s v="HOMBRE"/>
    <n v="284326"/>
    <s v="ASALARIADO"/>
    <s v="SECTOR PRIVADO"/>
    <s v="SI"/>
    <s v="NO"/>
    <x v="0"/>
    <n v="28"/>
    <s v="No"/>
    <s v="No"/>
    <n v="284326"/>
    <s v="ASALARIADO"/>
    <n v="28"/>
  </r>
  <r>
    <n v="2611"/>
    <s v="HOMBRE"/>
    <n v="1333022.48"/>
    <s v="ASALARIADO"/>
    <s v="SECTOR PUBLICO"/>
    <s v="SI"/>
    <s v="NO"/>
    <x v="0"/>
    <n v="40"/>
    <s v="No"/>
    <s v="No"/>
    <n v="1333022.48"/>
    <s v="ASALARIADO"/>
    <n v="40"/>
  </r>
  <r>
    <n v="2612"/>
    <s v="HOMBRE"/>
    <n v="215720.6"/>
    <s v="ASALARIADO"/>
    <s v="SECTOR PRIVADO"/>
    <s v="SI"/>
    <s v="NO"/>
    <x v="0"/>
    <n v="30"/>
    <s v="No"/>
    <s v="No"/>
    <n v="215720.6"/>
    <s v="ASALARIADO"/>
    <n v="30"/>
  </r>
  <r>
    <n v="2613"/>
    <s v="HOMBRE"/>
    <n v="327709.14"/>
    <s v="ASALARIADO"/>
    <s v="SECTOR PRIVADO"/>
    <s v="SI"/>
    <s v="NO"/>
    <x v="0"/>
    <n v="21"/>
    <s v="No"/>
    <s v="No"/>
    <n v="327709.14"/>
    <s v="ASALARIADO"/>
    <n v="21"/>
  </r>
  <r>
    <n v="2614"/>
    <s v="HOMBRE"/>
    <n v="342027"/>
    <s v="ASALARIADO"/>
    <s v="SECTOR PRIVADO"/>
    <s v="SI"/>
    <s v="NO"/>
    <x v="0"/>
    <n v="37"/>
    <s v="No"/>
    <s v="No"/>
    <n v="342027"/>
    <s v="ASALARIADO"/>
    <n v="37"/>
  </r>
  <r>
    <n v="2615"/>
    <s v="MUJER"/>
    <n v="1688298"/>
    <s v="ASALARIADO"/>
    <s v="SECTOR PUBLICO"/>
    <s v="SI"/>
    <s v="NO"/>
    <x v="0"/>
    <n v="48"/>
    <s v="No"/>
    <s v="No"/>
    <n v="1688298"/>
    <s v="ASALARIADO"/>
    <n v="48"/>
  </r>
  <r>
    <n v="2616"/>
    <s v="HOMBRE"/>
    <n v="1000000"/>
    <s v="ASALARIADO"/>
    <s v="SECTOR PRIVADO"/>
    <s v="SI"/>
    <s v="NO"/>
    <x v="0"/>
    <n v="29"/>
    <s v="No"/>
    <s v="No"/>
    <n v="1000000"/>
    <s v="ASALARIADO"/>
    <n v="29"/>
  </r>
  <r>
    <n v="2617"/>
    <s v="MUJER"/>
    <n v="280000"/>
    <s v="ASALARIADO"/>
    <s v="SECTOR PRIVADO"/>
    <s v="SI"/>
    <s v="SI"/>
    <x v="0"/>
    <n v="25"/>
    <s v="No"/>
    <s v="No"/>
    <n v="280000"/>
    <s v="ASALARIADO"/>
    <n v="25"/>
  </r>
  <r>
    <n v="2618"/>
    <s v="HOMBRE"/>
    <n v="246504.81"/>
    <s v="ASALARIADO"/>
    <s v="SECTOR PRIVADO"/>
    <s v="SI"/>
    <s v="NO"/>
    <x v="0"/>
    <n v="19"/>
    <s v="No"/>
    <s v="No"/>
    <n v="246504.81"/>
    <s v="ASALARIADO"/>
    <n v="19"/>
  </r>
  <r>
    <n v="2619"/>
    <s v="MUJER"/>
    <n v="2128000"/>
    <s v="ASALARIADO"/>
    <s v="SECTOR PRIVADO"/>
    <s v="SI"/>
    <s v="NO"/>
    <x v="0"/>
    <n v="37"/>
    <s v="No"/>
    <s v="No"/>
    <n v="2128000"/>
    <s v="ASALARIADO"/>
    <n v="37"/>
  </r>
  <r>
    <n v="2620"/>
    <s v="HOMBRE"/>
    <n v="608414.30000000005"/>
    <s v="ASALARIADO"/>
    <s v="SECTOR PUBLICO"/>
    <s v="SI"/>
    <s v="NO"/>
    <x v="0"/>
    <n v="38"/>
    <s v="No"/>
    <s v="No"/>
    <n v="608414.30000000005"/>
    <s v="ASALARIADO"/>
    <n v="38"/>
  </r>
  <r>
    <n v="2621"/>
    <s v="HOMBRE"/>
    <n v="297046"/>
    <s v="TRABAJADOR INDEPENDIENTE"/>
    <s v="SECTOR PRIVADO"/>
    <s v="SI"/>
    <s v="NO"/>
    <x v="1"/>
    <n v="33"/>
    <s v="No"/>
    <s v="No"/>
    <n v="297046"/>
    <s v="TRABAJADOR INDEPENDIENTE"/>
    <n v="33"/>
  </r>
  <r>
    <n v="2622"/>
    <s v="HOMBRE"/>
    <n v="297056"/>
    <s v="TRABAJADOR INDEPENDIENTE"/>
    <s v="SECTOR PRIVADO"/>
    <s v="SI"/>
    <s v="NO"/>
    <x v="0"/>
    <n v="76"/>
    <s v="No"/>
    <s v="No"/>
    <n v="297056"/>
    <s v="TRABAJADOR INDEPENDIENTE"/>
    <n v="76"/>
  </r>
  <r>
    <n v="2623"/>
    <s v="MUJER"/>
    <n v="60000"/>
    <s v="ASALARIADO"/>
    <s v="SECTOR PRIVADO"/>
    <s v="SI"/>
    <s v="SI"/>
    <x v="0"/>
    <n v="35"/>
    <s v="No"/>
    <s v="No"/>
    <n v="60000"/>
    <s v="ASALARIADO"/>
    <n v="35"/>
  </r>
  <r>
    <n v="2624"/>
    <s v="HOMBRE"/>
    <n v="512234.88"/>
    <s v="ASALARIADO"/>
    <s v="SECTOR PRIVADO"/>
    <s v="SI"/>
    <s v="NO"/>
    <x v="0"/>
    <n v="28"/>
    <s v="No"/>
    <s v="No"/>
    <n v="512234.88"/>
    <s v="ASALARIADO"/>
    <n v="28"/>
  </r>
  <r>
    <n v="2625"/>
    <s v="HOMBRE"/>
    <n v="842310.04"/>
    <s v="ASALARIADO"/>
    <s v="SECTOR PRIVADO"/>
    <s v="SI"/>
    <s v="NO"/>
    <x v="0"/>
    <n v="43"/>
    <s v="No"/>
    <s v="No"/>
    <n v="842310.04"/>
    <s v="ASALARIADO"/>
    <n v="43"/>
  </r>
  <r>
    <n v="2626"/>
    <s v="MUJER"/>
    <n v="378558"/>
    <s v="ASALARIADO"/>
    <s v="SECTOR PUBLICO"/>
    <s v="SI"/>
    <s v="NO"/>
    <x v="1"/>
    <n v="34"/>
    <s v="No"/>
    <s v="No"/>
    <n v="378558"/>
    <s v="ASALARIADO"/>
    <n v="34"/>
  </r>
  <r>
    <n v="2627"/>
    <s v="HOMBRE"/>
    <n v="290000"/>
    <s v="ASALARIADO"/>
    <s v="SECTOR PRIVADO"/>
    <s v="SI"/>
    <s v="NO"/>
    <x v="0"/>
    <n v="38"/>
    <s v="No"/>
    <s v="No"/>
    <n v="290000"/>
    <s v="ASALARIADO"/>
    <n v="38"/>
  </r>
  <r>
    <n v="2628"/>
    <s v="HOMBRE"/>
    <n v="278030"/>
    <s v="CONVENIOS ESPECIALES DE TRABAJADORES INDEPENDIENTES"/>
    <s v="SECTOR PRIVADO"/>
    <s v="SI"/>
    <s v="NO"/>
    <x v="0"/>
    <n v="43"/>
    <s v="No"/>
    <s v="No"/>
    <n v="278030"/>
    <s v="CONVENIOS ESPECIALES DE TRABAJADORES INDEPENDIENTES"/>
    <n v="43"/>
  </r>
  <r>
    <n v="2629"/>
    <s v="HOMBRE"/>
    <n v="634725"/>
    <s v="ASALARIADO"/>
    <s v="SECTOR PRIVADO"/>
    <s v="SI"/>
    <s v="NO"/>
    <x v="0"/>
    <n v="34"/>
    <s v="No"/>
    <s v="No"/>
    <n v="634725"/>
    <s v="ASALARIADO"/>
    <n v="34"/>
  </r>
  <r>
    <n v="2630"/>
    <s v="HOMBRE"/>
    <n v="470974.5"/>
    <s v="ASALARIADO"/>
    <s v="SECTOR PRIVADO"/>
    <s v="SI"/>
    <s v="NO"/>
    <x v="0"/>
    <n v="36"/>
    <s v="No"/>
    <s v="No"/>
    <n v="470974.5"/>
    <s v="ASALARIADO"/>
    <n v="36"/>
  </r>
  <r>
    <n v="2631"/>
    <s v="HOMBRE"/>
    <n v="550590.5"/>
    <s v="ASALARIADO"/>
    <s v="SECTOR PUBLICO"/>
    <s v="SI"/>
    <s v="NO"/>
    <x v="0"/>
    <n v="24"/>
    <s v="No"/>
    <s v="No"/>
    <n v="550590.5"/>
    <s v="ASALARIADO"/>
    <n v="24"/>
  </r>
  <r>
    <n v="2632"/>
    <s v="HOMBRE"/>
    <n v="278030"/>
    <s v="CONVENIOS ESPECIALES DE TRABAJADORES INDEPENDIENTES"/>
    <s v="SECTOR PRIVADO"/>
    <s v="SI"/>
    <s v="NO"/>
    <x v="0"/>
    <n v="37"/>
    <s v="No"/>
    <s v="No"/>
    <n v="278030"/>
    <s v="CONVENIOS ESPECIALES DE TRABAJADORES INDEPENDIENTES"/>
    <n v="37"/>
  </r>
  <r>
    <n v="2633"/>
    <s v="MUJER"/>
    <n v="278030"/>
    <s v="ASEGURADO VOLUNTARIO"/>
    <s v="SECTOR PRIVADO"/>
    <s v="SI"/>
    <s v="SI"/>
    <x v="0"/>
    <n v="25"/>
    <s v="No"/>
    <s v="No"/>
    <n v="278030"/>
    <s v="ASEGURADO VOLUNTARIO"/>
    <n v="25"/>
  </r>
  <r>
    <n v="2634"/>
    <s v="HOMBRE"/>
    <n v="369875"/>
    <s v="ASALARIADO"/>
    <s v="SECTOR PRIVADO"/>
    <s v="SI"/>
    <s v="NO"/>
    <x v="0"/>
    <n v="28"/>
    <s v="No"/>
    <s v="No"/>
    <n v="369875"/>
    <s v="ASALARIADO"/>
    <n v="28"/>
  </r>
  <r>
    <n v="2635"/>
    <s v="MUJER"/>
    <n v="386020"/>
    <s v="ASALARIADO"/>
    <s v="SECTOR PRIVADO"/>
    <s v="SI"/>
    <s v="NO"/>
    <x v="0"/>
    <n v="59"/>
    <s v="No"/>
    <s v="No"/>
    <n v="386020"/>
    <s v="ASALARIADO"/>
    <n v="59"/>
  </r>
  <r>
    <n v="2636"/>
    <s v="MUJER"/>
    <n v="539036"/>
    <s v="ASALARIADO"/>
    <s v="SECTOR PUBLICO"/>
    <s v="SI"/>
    <s v="NO"/>
    <x v="0"/>
    <n v="32"/>
    <s v="No"/>
    <s v="No"/>
    <n v="539036"/>
    <s v="ASALARIADO"/>
    <n v="32"/>
  </r>
  <r>
    <n v="2637"/>
    <s v="HOMBRE"/>
    <n v="623700"/>
    <s v="ASALARIADO"/>
    <s v="SECTOR PRIVADO"/>
    <s v="SI"/>
    <s v="NO"/>
    <x v="0"/>
    <n v="35"/>
    <s v="No"/>
    <s v="No"/>
    <n v="623700"/>
    <s v="ASALARIADO"/>
    <n v="35"/>
  </r>
  <r>
    <n v="2638"/>
    <s v="HOMBRE"/>
    <n v="302470"/>
    <s v="ASEGURADO VOLUNTARIO"/>
    <s v="SECTOR PRIVADO"/>
    <s v="SI"/>
    <s v="NO"/>
    <x v="0"/>
    <n v="29"/>
    <s v="No"/>
    <s v="No"/>
    <n v="302470"/>
    <s v="ASEGURADO VOLUNTARIO"/>
    <n v="29"/>
  </r>
  <r>
    <n v="2639"/>
    <s v="MUJER"/>
    <n v="81757.47"/>
    <s v="ASALARIADO"/>
    <s v="SECTOR PRIVADO"/>
    <s v="SI"/>
    <s v="NO"/>
    <x v="0"/>
    <n v="22"/>
    <s v="No"/>
    <s v="No"/>
    <n v="81757.47"/>
    <s v="ASALARIADO"/>
    <n v="22"/>
  </r>
  <r>
    <n v="2640"/>
    <s v="HOMBRE"/>
    <n v="703766.13"/>
    <s v="ASALARIADO"/>
    <s v="SECTOR PRIVADO"/>
    <s v="SI"/>
    <s v="NO"/>
    <x v="0"/>
    <n v="45"/>
    <s v="No"/>
    <s v="No"/>
    <n v="703766.13"/>
    <s v="ASALARIADO"/>
    <n v="45"/>
  </r>
  <r>
    <n v="2641"/>
    <s v="HOMBRE"/>
    <n v="361421"/>
    <s v="TRABAJADOR INDEPENDIENTE"/>
    <s v="SECTOR PRIVADO"/>
    <s v="SI"/>
    <s v="NO"/>
    <x v="0"/>
    <n v="51"/>
    <s v="No"/>
    <s v="No"/>
    <n v="361421"/>
    <s v="TRABAJADOR INDEPENDIENTE"/>
    <n v="51"/>
  </r>
  <r>
    <n v="2642"/>
    <s v="MUJER"/>
    <n v="330722.57"/>
    <s v="ASALARIADO"/>
    <s v="SECTOR PRIVADO"/>
    <s v="SI"/>
    <s v="NO"/>
    <x v="0"/>
    <n v="37"/>
    <s v="No"/>
    <s v="No"/>
    <n v="330722.57"/>
    <s v="ASALARIADO"/>
    <n v="37"/>
  </r>
  <r>
    <n v="2643"/>
    <s v="HOMBRE"/>
    <n v="291514"/>
    <s v="TRABAJADOR INDEPENDIENTE"/>
    <s v="SECTOR PRIVADO"/>
    <s v="SI"/>
    <s v="NO"/>
    <x v="1"/>
    <n v="28"/>
    <s v="No"/>
    <s v="No"/>
    <n v="291514"/>
    <s v="TRABAJADOR INDEPENDIENTE"/>
    <n v="28"/>
  </r>
  <r>
    <n v="2644"/>
    <s v="MUJER"/>
    <n v="199067"/>
    <s v="ASALARIADO"/>
    <s v="SECTOR PUBLICO"/>
    <s v="SI"/>
    <s v="NO"/>
    <x v="1"/>
    <n v="25"/>
    <s v="No"/>
    <s v="No"/>
    <n v="199067"/>
    <s v="ASALARIADO"/>
    <n v="25"/>
  </r>
  <r>
    <n v="2645"/>
    <s v="HOMBRE"/>
    <n v="1461505.5"/>
    <s v="ASALARIADO"/>
    <s v="SECTOR PRIVADO"/>
    <s v="SI"/>
    <s v="NO"/>
    <x v="0"/>
    <n v="46"/>
    <s v="No"/>
    <s v="No"/>
    <n v="1461505.5"/>
    <s v="ASALARIADO"/>
    <n v="46"/>
  </r>
  <r>
    <n v="2646"/>
    <s v="HOMBRE"/>
    <n v="745392.94"/>
    <s v="ASALARIADO"/>
    <s v="SECTOR PRIVADO"/>
    <s v="SI"/>
    <s v="NO"/>
    <x v="0"/>
    <n v="56"/>
    <s v="No"/>
    <s v="No"/>
    <n v="745392.94"/>
    <s v="ASALARIADO"/>
    <n v="56"/>
  </r>
  <r>
    <n v="2647"/>
    <s v="HOMBRE"/>
    <n v="297046"/>
    <s v="TRABAJADOR INDEPENDIENTE"/>
    <s v="SECTOR PRIVADO"/>
    <s v="NO"/>
    <s v="NO"/>
    <x v="0"/>
    <n v="58"/>
    <s v="No"/>
    <s v="No"/>
    <n v="297046"/>
    <s v="TRABAJADOR INDEPENDIENTE"/>
    <n v="58"/>
  </r>
  <r>
    <n v="2648"/>
    <s v="MUJER"/>
    <n v="2029604"/>
    <s v="PENSIONADOS EN SU PROPIO SISTEMA"/>
    <s v="SECTOR PUBLICO"/>
    <s v="SI"/>
    <s v="NO"/>
    <x v="0"/>
    <n v="72"/>
    <s v="No"/>
    <s v="No"/>
    <n v="2029604"/>
    <s v="PENSIONADOS EN SU PROPIO SISTEMA"/>
    <n v="72"/>
  </r>
  <r>
    <n v="2649"/>
    <s v="MUJER"/>
    <n v="360000"/>
    <s v="ASALARIADO"/>
    <s v="SECTOR PRIVADO"/>
    <s v="SI"/>
    <s v="NO"/>
    <x v="0"/>
    <n v="30"/>
    <s v="No"/>
    <s v="No"/>
    <n v="360000"/>
    <s v="ASALARIADO"/>
    <n v="30"/>
  </r>
  <r>
    <n v="2650"/>
    <s v="HOMBRE"/>
    <n v="300018"/>
    <s v="TRABAJADOR INDEPENDIENTE"/>
    <s v="SECTOR PRIVADO"/>
    <s v="SI"/>
    <s v="NO"/>
    <x v="1"/>
    <n v="62"/>
    <s v="No"/>
    <s v="No"/>
    <n v="300018"/>
    <s v="TRABAJADOR INDEPENDIENTE"/>
    <n v="62"/>
  </r>
  <r>
    <n v="2651"/>
    <s v="MUJER"/>
    <n v="200000"/>
    <s v="ASALARIADO"/>
    <s v="SECTOR PRIVADO"/>
    <s v="SI"/>
    <s v="SI"/>
    <x v="1"/>
    <n v="42"/>
    <s v="No"/>
    <s v="No"/>
    <n v="200000"/>
    <s v="ASALARIADO"/>
    <n v="42"/>
  </r>
  <r>
    <n v="2652"/>
    <s v="MUJER"/>
    <n v="799000"/>
    <s v="ASALARIADO"/>
    <s v="SECTOR PRIVADO"/>
    <s v="SI"/>
    <s v="NO"/>
    <x v="1"/>
    <n v="24"/>
    <s v="No"/>
    <s v="No"/>
    <n v="799000"/>
    <s v="ASALARIADO"/>
    <n v="24"/>
  </r>
  <r>
    <n v="2653"/>
    <s v="MUJER"/>
    <n v="397504.45"/>
    <s v="ASALARIADO"/>
    <s v="SECTOR PRIVADO"/>
    <s v="SI"/>
    <s v="NO"/>
    <x v="0"/>
    <n v="22"/>
    <s v="No"/>
    <s v="No"/>
    <n v="397504.45"/>
    <s v="ASALARIADO"/>
    <n v="22"/>
  </r>
  <r>
    <n v="2654"/>
    <s v="MUJER"/>
    <n v="636889"/>
    <s v="TRABAJADOR INDEPENDIENTE"/>
    <s v="SECTOR PRIVADO"/>
    <s v="SI"/>
    <s v="NO"/>
    <x v="0"/>
    <n v="50"/>
    <s v="No"/>
    <s v="No"/>
    <n v="636889"/>
    <s v="TRABAJADOR INDEPENDIENTE"/>
    <n v="50"/>
  </r>
  <r>
    <n v="2655"/>
    <s v="HOMBRE"/>
    <n v="360585"/>
    <s v="ASALARIADO"/>
    <s v="SECTOR PRIVADO"/>
    <s v="SI"/>
    <s v="NO"/>
    <x v="0"/>
    <n v="48"/>
    <s v="No"/>
    <s v="No"/>
    <n v="360585"/>
    <s v="ASALARIADO"/>
    <n v="48"/>
  </r>
  <r>
    <n v="2656"/>
    <s v="HOMBRE"/>
    <n v="639605"/>
    <s v="ASALARIADO"/>
    <s v="SECTOR PUBLICO"/>
    <s v="SI"/>
    <s v="NO"/>
    <x v="0"/>
    <n v="45"/>
    <s v="No"/>
    <s v="No"/>
    <n v="639605"/>
    <s v="ASALARIADO"/>
    <n v="45"/>
  </r>
  <r>
    <n v="2657"/>
    <s v="MUJER"/>
    <n v="1644679"/>
    <s v="ASALARIADO"/>
    <s v="SECTOR PUBLICO"/>
    <s v="SI"/>
    <s v="NO"/>
    <x v="1"/>
    <n v="36"/>
    <s v="No"/>
    <s v="No"/>
    <n v="1644679"/>
    <s v="ASALARIADO"/>
    <n v="36"/>
  </r>
  <r>
    <n v="2658"/>
    <s v="HOMBRE"/>
    <n v="421650.26"/>
    <s v="ASALARIADO"/>
    <s v="SECTOR PRIVADO"/>
    <s v="SI"/>
    <s v="NO"/>
    <x v="0"/>
    <n v="37"/>
    <s v="No"/>
    <s v="No"/>
    <n v="421650.26"/>
    <s v="ASALARIADO"/>
    <n v="37"/>
  </r>
  <r>
    <n v="2659"/>
    <s v="HOMBRE"/>
    <n v="678531.4"/>
    <s v="ASALARIADO"/>
    <s v="SECTOR PUBLICO"/>
    <s v="SI"/>
    <s v="NO"/>
    <x v="0"/>
    <n v="48"/>
    <s v="No"/>
    <s v="No"/>
    <n v="678531.4"/>
    <s v="ASALARIADO"/>
    <n v="48"/>
  </r>
  <r>
    <n v="2660"/>
    <s v="HOMBRE"/>
    <n v="175367.76"/>
    <s v="ASALARIADO"/>
    <s v="SECTOR PRIVADO"/>
    <s v="SI"/>
    <s v="NO"/>
    <x v="0"/>
    <n v="36"/>
    <s v="No"/>
    <s v="No"/>
    <n v="175367.76"/>
    <s v="ASALARIADO"/>
    <n v="36"/>
  </r>
  <r>
    <n v="2661"/>
    <s v="MUJER"/>
    <n v="522906.95"/>
    <s v="ASALARIADO"/>
    <s v="SECTOR PRIVADO"/>
    <s v="SI"/>
    <s v="SI"/>
    <x v="0"/>
    <n v="37"/>
    <s v="No"/>
    <s v="No"/>
    <n v="522906.95"/>
    <s v="ASALARIADO"/>
    <n v="37"/>
  </r>
  <r>
    <n v="2662"/>
    <s v="HOMBRE"/>
    <n v="699251.07"/>
    <s v="ASALARIADO"/>
    <s v="SECTOR PRIVADO"/>
    <s v="SI"/>
    <s v="NO"/>
    <x v="0"/>
    <n v="24"/>
    <s v="No"/>
    <s v="No"/>
    <n v="699251.07"/>
    <s v="ASALARIADO"/>
    <n v="24"/>
  </r>
  <r>
    <n v="2663"/>
    <s v="MUJER"/>
    <n v="233842.77"/>
    <s v="ASALARIADO"/>
    <s v="SECTOR PRIVADO"/>
    <s v="SI"/>
    <s v="NO"/>
    <x v="0"/>
    <n v="22"/>
    <s v="No"/>
    <s v="No"/>
    <n v="233842.77"/>
    <s v="ASALARIADO"/>
    <n v="22"/>
  </r>
  <r>
    <n v="2664"/>
    <s v="MUJER"/>
    <n v="297045"/>
    <s v="ASEGURADO VOLUNTARIO"/>
    <s v="SECTOR PRIVADO"/>
    <s v="SI"/>
    <s v="SI"/>
    <x v="0"/>
    <n v="52"/>
    <s v="No"/>
    <s v="No"/>
    <n v="297045"/>
    <s v="ASEGURADO VOLUNTARIO"/>
    <n v="52"/>
  </r>
  <r>
    <n v="2665"/>
    <s v="HOMBRE"/>
    <n v="385165"/>
    <s v="TRABAJADOR INDEPENDIENTE"/>
    <s v="SECTOR PRIVADO"/>
    <s v="SI"/>
    <s v="NO"/>
    <x v="1"/>
    <n v="71"/>
    <s v="No"/>
    <s v="No"/>
    <n v="385165"/>
    <s v="TRABAJADOR INDEPENDIENTE"/>
    <n v="71"/>
  </r>
  <r>
    <n v="2666"/>
    <s v="HOMBRE"/>
    <n v="405573.35"/>
    <s v="ASALARIADO"/>
    <s v="SECTOR PRIVADO"/>
    <s v="SI"/>
    <s v="NO"/>
    <x v="0"/>
    <n v="24"/>
    <s v="No"/>
    <s v="No"/>
    <n v="405573.35"/>
    <s v="ASALARIADO"/>
    <n v="24"/>
  </r>
  <r>
    <n v="2667"/>
    <s v="HOMBRE"/>
    <n v="299441"/>
    <s v="TRABAJADOR INDEPENDIENTE"/>
    <s v="SECTOR PRIVADO"/>
    <s v="SI"/>
    <s v="NO"/>
    <x v="0"/>
    <n v="61"/>
    <s v="No"/>
    <s v="No"/>
    <n v="299441"/>
    <s v="TRABAJADOR INDEPENDIENTE"/>
    <n v="61"/>
  </r>
  <r>
    <n v="2668"/>
    <s v="HOMBRE"/>
    <n v="410402"/>
    <s v="ASALARIADO"/>
    <s v="SECTOR PRIVADO"/>
    <s v="SI"/>
    <s v="NO"/>
    <x v="0"/>
    <n v="45"/>
    <s v="No"/>
    <s v="No"/>
    <n v="410402"/>
    <s v="ASALARIADO"/>
    <n v="45"/>
  </r>
  <r>
    <n v="2669"/>
    <s v="HOMBRE"/>
    <n v="516112.73"/>
    <s v="ASALARIADO"/>
    <s v="SECTOR PRIVADO"/>
    <s v="SI"/>
    <s v="NO"/>
    <x v="0"/>
    <n v="27"/>
    <s v="No"/>
    <s v="No"/>
    <n v="516112.73"/>
    <s v="ASALARIADO"/>
    <n v="27"/>
  </r>
  <r>
    <n v="2670"/>
    <s v="HOMBRE"/>
    <n v="356686.25"/>
    <s v="ASALARIADO"/>
    <s v="SECTOR PRIVADO"/>
    <s v="SI"/>
    <s v="NO"/>
    <x v="0"/>
    <n v="38"/>
    <s v="No"/>
    <s v="No"/>
    <n v="356686.25"/>
    <s v="ASALARIADO"/>
    <n v="38"/>
  </r>
  <r>
    <n v="2671"/>
    <s v="MUJER"/>
    <n v="1794936"/>
    <s v="ASALARIADO"/>
    <s v="SECTOR PRIVADO"/>
    <s v="SI"/>
    <s v="NO"/>
    <x v="0"/>
    <n v="29"/>
    <s v="No"/>
    <s v="No"/>
    <n v="1794936"/>
    <s v="ASALARIADO"/>
    <n v="29"/>
  </r>
  <r>
    <n v="2672"/>
    <s v="HOMBRE"/>
    <n v="68371.649999999994"/>
    <s v="ASALARIADO"/>
    <s v="SECTOR PUBLICO"/>
    <s v="SI"/>
    <s v="NO"/>
    <x v="0"/>
    <n v="42"/>
    <s v="No"/>
    <s v="No"/>
    <n v="68371.649999999994"/>
    <s v="ASALARIADO"/>
    <n v="42"/>
  </r>
  <r>
    <n v="2673"/>
    <s v="HOMBRE"/>
    <n v="186718"/>
    <s v="ASALARIADO"/>
    <s v="SECTOR PRIVADO"/>
    <s v="SI"/>
    <s v="NO"/>
    <x v="0"/>
    <n v="31"/>
    <s v="No"/>
    <s v="No"/>
    <n v="186718"/>
    <s v="ASALARIADO"/>
    <n v="31"/>
  </r>
  <r>
    <n v="2674"/>
    <s v="HOMBRE"/>
    <n v="399603.16"/>
    <s v="ASALARIADO"/>
    <s v="SECTOR PRIVADO"/>
    <s v="SI"/>
    <s v="NO"/>
    <x v="0"/>
    <n v="43"/>
    <s v="No"/>
    <s v="No"/>
    <n v="399603.16"/>
    <s v="ASALARIADO"/>
    <n v="43"/>
  </r>
  <r>
    <n v="2675"/>
    <s v="MUJER"/>
    <n v="354822.98"/>
    <s v="PENSIONADOS EN SU PROPIO SISTEMA"/>
    <s v="SECTOR PUBLICO"/>
    <s v="SI"/>
    <s v="NO"/>
    <x v="0"/>
    <n v="75"/>
    <s v="No"/>
    <s v="No"/>
    <n v="354822.98"/>
    <s v="PENSIONADOS EN SU PROPIO SISTEMA"/>
    <n v="75"/>
  </r>
  <r>
    <n v="2676"/>
    <s v="MUJER"/>
    <n v="425829.6"/>
    <s v="ASALARIADO"/>
    <s v="SECTOR PRIVADO"/>
    <s v="SI"/>
    <s v="NO"/>
    <x v="0"/>
    <n v="19"/>
    <s v="No"/>
    <s v="No"/>
    <n v="425829.6"/>
    <s v="ASALARIADO"/>
    <n v="19"/>
  </r>
  <r>
    <n v="2677"/>
    <s v="HOMBRE"/>
    <n v="452229"/>
    <s v="TRABAJADOR INDEPENDIENTE"/>
    <s v="SECTOR PRIVADO"/>
    <s v="SI"/>
    <s v="NO"/>
    <x v="0"/>
    <n v="34"/>
    <s v="No"/>
    <s v="No"/>
    <n v="452229"/>
    <s v="TRABAJADOR INDEPENDIENTE"/>
    <n v="34"/>
  </r>
  <r>
    <n v="2678"/>
    <s v="HOMBRE"/>
    <n v="315605"/>
    <s v="ASEGURADO VOLUNTARIO"/>
    <s v="SECTOR PRIVADO"/>
    <s v="SI"/>
    <s v="NO"/>
    <x v="0"/>
    <n v="58"/>
    <s v="No"/>
    <s v="No"/>
    <n v="315605"/>
    <s v="ASEGURADO VOLUNTARIO"/>
    <n v="58"/>
  </r>
  <r>
    <n v="2679"/>
    <s v="MUJER"/>
    <n v="749235.3"/>
    <s v="ASALARIADO"/>
    <s v="SECTOR PRIVADO"/>
    <s v="SI"/>
    <s v="NO"/>
    <x v="0"/>
    <n v="40"/>
    <s v="No"/>
    <s v="No"/>
    <n v="749235.3"/>
    <s v="ASALARIADO"/>
    <n v="40"/>
  </r>
  <r>
    <n v="2680"/>
    <s v="HOMBRE"/>
    <n v="366495.32"/>
    <s v="ASALARIADO"/>
    <s v="SECTOR PRIVADO"/>
    <s v="SI"/>
    <s v="NO"/>
    <x v="0"/>
    <n v="22"/>
    <s v="No"/>
    <s v="No"/>
    <n v="366495.32"/>
    <s v="ASALARIADO"/>
    <n v="22"/>
  </r>
  <r>
    <n v="2681"/>
    <s v="HOMBRE"/>
    <n v="80000"/>
    <s v="ASALARIADO"/>
    <s v="SECTOR PRIVADO"/>
    <s v="SI"/>
    <s v="SI"/>
    <x v="0"/>
    <n v="21"/>
    <s v="No"/>
    <s v="No"/>
    <n v="80000"/>
    <s v="ASALARIADO"/>
    <n v="21"/>
  </r>
  <r>
    <n v="2682"/>
    <s v="HOMBRE"/>
    <n v="316964.69"/>
    <s v="ASALARIADO"/>
    <s v="SECTOR PRIVADO"/>
    <s v="SI"/>
    <s v="NO"/>
    <x v="0"/>
    <n v="20"/>
    <s v="No"/>
    <s v="No"/>
    <n v="316964.69"/>
    <s v="ASALARIADO"/>
    <n v="20"/>
  </r>
  <r>
    <n v="2683"/>
    <s v="MUJER"/>
    <n v="370500"/>
    <s v="ASALARIADO"/>
    <s v="SECTOR PRIVADO"/>
    <s v="SI"/>
    <s v="NO"/>
    <x v="0"/>
    <n v="28"/>
    <s v="No"/>
    <s v="No"/>
    <n v="370500"/>
    <s v="ASALARIADO"/>
    <n v="28"/>
  </r>
  <r>
    <n v="2684"/>
    <s v="HOMBRE"/>
    <n v="1081709.6000000001"/>
    <s v="ASALARIADO"/>
    <s v="SECTOR PUBLICO"/>
    <s v="SI"/>
    <s v="NO"/>
    <x v="0"/>
    <n v="59"/>
    <s v="No"/>
    <s v="No"/>
    <n v="1081709.6000000001"/>
    <s v="ASALARIADO"/>
    <n v="59"/>
  </r>
  <r>
    <n v="2685"/>
    <s v="MUJER"/>
    <n v="698426.7"/>
    <s v="ASALARIADO"/>
    <s v="SECTOR PUBLICO"/>
    <s v="SI"/>
    <s v="NO"/>
    <x v="0"/>
    <n v="35"/>
    <s v="No"/>
    <s v="No"/>
    <n v="698426.7"/>
    <s v="ASALARIADO"/>
    <n v="35"/>
  </r>
  <r>
    <n v="2686"/>
    <s v="HOMBRE"/>
    <n v="431290"/>
    <s v="ASALARIADO"/>
    <s v="SECTOR PRIVADO"/>
    <s v="SI"/>
    <s v="NO"/>
    <x v="0"/>
    <n v="60"/>
    <s v="No"/>
    <s v="No"/>
    <n v="431290"/>
    <s v="ASALARIADO"/>
    <n v="60"/>
  </r>
  <r>
    <n v="2687"/>
    <s v="HOMBRE"/>
    <n v="297045"/>
    <s v="ASEGURADO VOLUNTARIO"/>
    <s v="SECTOR PRIVADO"/>
    <s v="SI"/>
    <s v="NO"/>
    <x v="0"/>
    <n v="51"/>
    <s v="No"/>
    <s v="No"/>
    <n v="297045"/>
    <s v="ASEGURADO VOLUNTARIO"/>
    <n v="51"/>
  </r>
  <r>
    <n v="2688"/>
    <s v="HOMBRE"/>
    <n v="610312"/>
    <s v="ASALARIADO"/>
    <s v="SECTOR PRIVADO"/>
    <s v="SI"/>
    <s v="NO"/>
    <x v="0"/>
    <n v="33"/>
    <s v="No"/>
    <s v="No"/>
    <n v="610312"/>
    <s v="ASALARIADO"/>
    <n v="33"/>
  </r>
  <r>
    <n v="2689"/>
    <s v="MUJER"/>
    <n v="550022"/>
    <s v="ASALARIADO"/>
    <s v="SECTOR PRIVADO"/>
    <s v="SI"/>
    <s v="SI"/>
    <x v="0"/>
    <n v="29"/>
    <s v="No"/>
    <s v="No"/>
    <n v="550022"/>
    <s v="ASALARIADO"/>
    <n v="29"/>
  </r>
  <r>
    <n v="2690"/>
    <s v="MUJER"/>
    <n v="1264065"/>
    <s v="ASALARIADO"/>
    <s v="SECTOR PUBLICO"/>
    <s v="SI"/>
    <s v="NO"/>
    <x v="0"/>
    <n v="49"/>
    <s v="No"/>
    <s v="No"/>
    <n v="1264065"/>
    <s v="ASALARIADO"/>
    <n v="49"/>
  </r>
  <r>
    <n v="2691"/>
    <s v="MUJER"/>
    <n v="911982.5"/>
    <s v="ASALARIADO"/>
    <s v="SECTOR PUBLICO"/>
    <s v="SI"/>
    <s v="NO"/>
    <x v="0"/>
    <n v="29"/>
    <s v="No"/>
    <s v="No"/>
    <n v="911982.5"/>
    <s v="ASALARIADO"/>
    <n v="29"/>
  </r>
  <r>
    <n v="2692"/>
    <s v="HOMBRE"/>
    <n v="40800"/>
    <s v="ASALARIADO"/>
    <s v="SECTOR PRIVADO"/>
    <s v="SI"/>
    <s v="NO"/>
    <x v="0"/>
    <n v="25"/>
    <s v="No"/>
    <s v="No"/>
    <n v="40800"/>
    <s v="ASALARIADO"/>
    <n v="25"/>
  </r>
  <r>
    <n v="2693"/>
    <s v="HOMBRE"/>
    <n v="278030"/>
    <s v="CONVENIOS ESPECIALES DE TRABAJADORES INDEPENDIENTES"/>
    <s v="SECTOR PRIVADO"/>
    <s v="SI"/>
    <s v="NO"/>
    <x v="0"/>
    <n v="35"/>
    <s v="No"/>
    <s v="No"/>
    <n v="278030"/>
    <s v="CONVENIOS ESPECIALES DE TRABAJADORES INDEPENDIENTES"/>
    <n v="35"/>
  </r>
  <r>
    <n v="2694"/>
    <s v="MUJER"/>
    <n v="439474"/>
    <s v="ASALARIADO"/>
    <s v="SECTOR PUBLICO"/>
    <s v="SI"/>
    <s v="NO"/>
    <x v="1"/>
    <n v="57"/>
    <s v="No"/>
    <s v="No"/>
    <n v="439474"/>
    <s v="ASALARIADO"/>
    <n v="57"/>
  </r>
  <r>
    <n v="2695"/>
    <s v="HOMBRE"/>
    <n v="3500000"/>
    <s v="ASALARIADO"/>
    <s v="SECTOR PRIVADO"/>
    <s v="SI"/>
    <s v="NO"/>
    <x v="0"/>
    <n v="60"/>
    <s v="Atípico"/>
    <s v="No"/>
    <n v="3500000"/>
    <s v="ASALARIADO"/>
    <n v="60"/>
  </r>
  <r>
    <n v="2696"/>
    <s v="HOMBRE"/>
    <n v="517500"/>
    <s v="ASALARIADO"/>
    <s v="SECTOR PRIVADO"/>
    <s v="SI"/>
    <s v="NO"/>
    <x v="0"/>
    <n v="31"/>
    <s v="No"/>
    <s v="No"/>
    <n v="517500"/>
    <s v="ASALARIADO"/>
    <n v="31"/>
  </r>
  <r>
    <n v="2697"/>
    <s v="MUJER"/>
    <n v="376000"/>
    <s v="ASALARIADO"/>
    <s v="SECTOR PRIVADO"/>
    <s v="SI"/>
    <s v="NO"/>
    <x v="0"/>
    <n v="32"/>
    <s v="No"/>
    <s v="No"/>
    <n v="376000"/>
    <s v="ASALARIADO"/>
    <n v="32"/>
  </r>
  <r>
    <n v="2698"/>
    <s v="HOMBRE"/>
    <n v="297230"/>
    <s v="ASALARIADO"/>
    <s v="SECTOR PRIVADO"/>
    <s v="SI"/>
    <s v="NO"/>
    <x v="0"/>
    <n v="24"/>
    <s v="No"/>
    <s v="No"/>
    <n v="297230"/>
    <s v="ASALARIADO"/>
    <n v="24"/>
  </r>
  <r>
    <n v="2699"/>
    <s v="MUJER"/>
    <n v="300000"/>
    <s v="ASALARIADO"/>
    <s v="SECTOR PRIVADO"/>
    <s v="SI"/>
    <s v="NO"/>
    <x v="0"/>
    <n v="32"/>
    <s v="No"/>
    <s v="No"/>
    <n v="300000"/>
    <s v="ASALARIADO"/>
    <n v="32"/>
  </r>
  <r>
    <n v="2700"/>
    <s v="MUJER"/>
    <n v="430103.9"/>
    <s v="ASALARIADO"/>
    <s v="SECTOR PRIVADO"/>
    <s v="SI"/>
    <s v="NO"/>
    <x v="0"/>
    <n v="22"/>
    <s v="No"/>
    <s v="No"/>
    <n v="430103.9"/>
    <s v="ASALARIADO"/>
    <n v="22"/>
  </r>
  <r>
    <n v="2701"/>
    <s v="HOMBRE"/>
    <n v="858401"/>
    <s v="ASALARIADO"/>
    <s v="SECTOR PRIVADO"/>
    <s v="SI"/>
    <s v="NO"/>
    <x v="0"/>
    <n v="32"/>
    <s v="No"/>
    <s v="No"/>
    <n v="858401"/>
    <s v="ASALARIADO"/>
    <n v="32"/>
  </r>
  <r>
    <n v="2702"/>
    <s v="MUJER"/>
    <n v="1452304"/>
    <s v="PENSIONADOS EN SU PROPIO SISTEMA"/>
    <s v="SECTOR PUBLICO"/>
    <s v="SI"/>
    <s v="NO"/>
    <x v="0"/>
    <n v="60"/>
    <s v="No"/>
    <s v="No"/>
    <n v="1452304"/>
    <s v="PENSIONADOS EN SU PROPIO SISTEMA"/>
    <n v="60"/>
  </r>
  <r>
    <n v="2703"/>
    <s v="MUJER"/>
    <n v="358838"/>
    <s v="ASALARIADO"/>
    <s v="SECTOR PUBLICO"/>
    <s v="SI"/>
    <s v="NO"/>
    <x v="0"/>
    <n v="38"/>
    <s v="No"/>
    <s v="No"/>
    <n v="358838"/>
    <s v="ASALARIADO"/>
    <n v="38"/>
  </r>
  <r>
    <n v="2704"/>
    <s v="HOMBRE"/>
    <n v="356903.47"/>
    <s v="ASALARIADO"/>
    <s v="SECTOR PRIVADO"/>
    <s v="SI"/>
    <s v="NO"/>
    <x v="0"/>
    <n v="49"/>
    <s v="No"/>
    <s v="No"/>
    <n v="356903.47"/>
    <s v="ASALARIADO"/>
    <n v="49"/>
  </r>
  <r>
    <n v="2705"/>
    <s v="HOMBRE"/>
    <n v="300018"/>
    <s v="TRABAJADOR INDEPENDIENTE"/>
    <s v="SECTOR PRIVADO"/>
    <s v="SI"/>
    <s v="NO"/>
    <x v="0"/>
    <n v="39"/>
    <s v="No"/>
    <s v="No"/>
    <n v="300018"/>
    <s v="TRABAJADOR INDEPENDIENTE"/>
    <n v="39"/>
  </r>
  <r>
    <n v="2706"/>
    <s v="MUJER"/>
    <n v="1061946.5"/>
    <s v="ASALARIADO"/>
    <s v="SECTOR PUBLICO"/>
    <s v="SI"/>
    <s v="NO"/>
    <x v="0"/>
    <n v="29"/>
    <s v="No"/>
    <s v="No"/>
    <n v="1061946.5"/>
    <s v="ASALARIADO"/>
    <n v="29"/>
  </r>
  <r>
    <n v="2707"/>
    <s v="HOMBRE"/>
    <n v="795975.32"/>
    <s v="ASALARIADO"/>
    <s v="SECTOR PUBLICO"/>
    <s v="SI"/>
    <s v="NO"/>
    <x v="0"/>
    <n v="38"/>
    <s v="No"/>
    <s v="No"/>
    <n v="795975.32"/>
    <s v="ASALARIADO"/>
    <n v="38"/>
  </r>
  <r>
    <n v="2708"/>
    <s v="HOMBRE"/>
    <n v="385200.2"/>
    <s v="ASALARIADO"/>
    <s v="SECTOR PRIVADO"/>
    <s v="SI"/>
    <s v="NO"/>
    <x v="0"/>
    <n v="27"/>
    <s v="No"/>
    <s v="No"/>
    <n v="385200.2"/>
    <s v="ASALARIADO"/>
    <n v="27"/>
  </r>
  <r>
    <n v="2709"/>
    <s v="HOMBRE"/>
    <n v="507944"/>
    <s v="TRABAJADOR INDEPENDIENTE"/>
    <s v="SECTOR PRIVADO"/>
    <s v="SI"/>
    <s v="SI"/>
    <x v="1"/>
    <n v="54"/>
    <s v="No"/>
    <s v="No"/>
    <n v="507944"/>
    <s v="TRABAJADOR INDEPENDIENTE"/>
    <n v="54"/>
  </r>
  <r>
    <n v="2710"/>
    <s v="HOMBRE"/>
    <n v="1196608"/>
    <s v="ASALARIADO"/>
    <s v="SECTOR PRIVADO"/>
    <s v="SI"/>
    <s v="NO"/>
    <x v="0"/>
    <n v="33"/>
    <s v="No"/>
    <s v="No"/>
    <n v="1196608"/>
    <s v="ASALARIADO"/>
    <n v="33"/>
  </r>
  <r>
    <n v="2711"/>
    <s v="HOMBRE"/>
    <n v="388315.75"/>
    <s v="ASALARIADO"/>
    <s v="SECTOR PRIVADO"/>
    <s v="SI"/>
    <s v="NO"/>
    <x v="0"/>
    <n v="59"/>
    <s v="No"/>
    <s v="No"/>
    <n v="388315.75"/>
    <s v="ASALARIADO"/>
    <n v="59"/>
  </r>
  <r>
    <n v="2712"/>
    <s v="MUJER"/>
    <n v="2109522.85"/>
    <s v="ASALARIADO"/>
    <s v="SECTOR PUBLICO"/>
    <s v="SI"/>
    <s v="NO"/>
    <x v="0"/>
    <n v="45"/>
    <s v="No"/>
    <s v="No"/>
    <n v="2109522.85"/>
    <s v="ASALARIADO"/>
    <n v="45"/>
  </r>
  <r>
    <n v="2713"/>
    <s v="HOMBRE"/>
    <n v="297046"/>
    <s v="ASEGURADO VOLUNTARIO"/>
    <s v="SECTOR PRIVADO"/>
    <s v="SI"/>
    <s v="SI"/>
    <x v="1"/>
    <n v="46"/>
    <s v="No"/>
    <s v="No"/>
    <n v="297046"/>
    <s v="ASEGURADO VOLUNTARIO"/>
    <n v="46"/>
  </r>
  <r>
    <n v="2714"/>
    <s v="HOMBRE"/>
    <n v="389232"/>
    <s v="ASALARIADO"/>
    <s v="SECTOR PRIVADO"/>
    <s v="SI"/>
    <s v="NO"/>
    <x v="0"/>
    <n v="39"/>
    <s v="No"/>
    <s v="No"/>
    <n v="389232"/>
    <s v="ASALARIADO"/>
    <n v="39"/>
  </r>
  <r>
    <n v="2715"/>
    <s v="MUJER"/>
    <n v="746903"/>
    <s v="ASALARIADO"/>
    <s v="SECTOR PUBLICO"/>
    <s v="SI"/>
    <s v="NO"/>
    <x v="1"/>
    <n v="31"/>
    <s v="No"/>
    <s v="No"/>
    <n v="746903"/>
    <s v="ASALARIADO"/>
    <n v="31"/>
  </r>
  <r>
    <n v="2716"/>
    <s v="HOMBRE"/>
    <n v="362250"/>
    <s v="ASALARIADO"/>
    <s v="SECTOR PRIVADO"/>
    <s v="SI"/>
    <s v="NO"/>
    <x v="0"/>
    <n v="44"/>
    <s v="No"/>
    <s v="No"/>
    <n v="362250"/>
    <s v="ASALARIADO"/>
    <n v="44"/>
  </r>
  <r>
    <n v="2717"/>
    <s v="HOMBRE"/>
    <n v="278030"/>
    <s v="CONVENIOS ESPECIALES DE TRABAJADORES INDEPENDIENTES"/>
    <s v="SECTOR PRIVADO"/>
    <s v="SI"/>
    <s v="NO"/>
    <x v="0"/>
    <n v="30"/>
    <s v="No"/>
    <s v="No"/>
    <n v="278030"/>
    <s v="CONVENIOS ESPECIALES DE TRABAJADORES INDEPENDIENTES"/>
    <n v="30"/>
  </r>
  <r>
    <n v="2718"/>
    <s v="MUJER"/>
    <n v="250000"/>
    <s v="ASALARIADO"/>
    <s v="SECTOR PRIVADO"/>
    <s v="SI"/>
    <s v="SI"/>
    <x v="1"/>
    <n v="54"/>
    <s v="No"/>
    <s v="No"/>
    <n v="250000"/>
    <s v="ASALARIADO"/>
    <n v="54"/>
  </r>
  <r>
    <n v="2719"/>
    <s v="MUJER"/>
    <n v="297046"/>
    <s v="ASEGURADO VOLUNTARIO"/>
    <s v="SECTOR PRIVADO"/>
    <s v="SI"/>
    <s v="SI"/>
    <x v="0"/>
    <n v="44"/>
    <s v="No"/>
    <s v="No"/>
    <n v="297046"/>
    <s v="ASEGURADO VOLUNTARIO"/>
    <n v="44"/>
  </r>
  <r>
    <n v="2720"/>
    <s v="MUJER"/>
    <n v="120000"/>
    <s v="ASALARIADO"/>
    <s v="SECTOR PRIVADO"/>
    <s v="SI"/>
    <s v="NO"/>
    <x v="1"/>
    <n v="55"/>
    <s v="No"/>
    <s v="No"/>
    <n v="120000"/>
    <s v="ASALARIADO"/>
    <n v="55"/>
  </r>
  <r>
    <n v="2721"/>
    <s v="MUJER"/>
    <n v="315617"/>
    <s v="ASEGURADO VOLUNTARIO"/>
    <s v="SECTOR PRIVADO"/>
    <s v="SI"/>
    <s v="NO"/>
    <x v="0"/>
    <n v="65"/>
    <s v="No"/>
    <s v="No"/>
    <n v="315617"/>
    <s v="ASEGURADO VOLUNTARIO"/>
    <n v="65"/>
  </r>
  <r>
    <n v="2722"/>
    <s v="HOMBRE"/>
    <n v="1034183.15"/>
    <s v="ASALARIADO"/>
    <s v="SECTOR PRIVADO"/>
    <s v="SI"/>
    <s v="NO"/>
    <x v="0"/>
    <n v="28"/>
    <s v="No"/>
    <s v="No"/>
    <n v="1034183.15"/>
    <s v="ASALARIADO"/>
    <n v="28"/>
  </r>
  <r>
    <n v="2723"/>
    <s v="HOMBRE"/>
    <n v="484022.45"/>
    <s v="ASALARIADO"/>
    <s v="SECTOR PRIVADO"/>
    <s v="SI"/>
    <s v="NO"/>
    <x v="0"/>
    <n v="42"/>
    <s v="No"/>
    <s v="No"/>
    <n v="484022.45"/>
    <s v="ASALARIADO"/>
    <n v="42"/>
  </r>
  <r>
    <n v="2724"/>
    <s v="MUJER"/>
    <n v="200000"/>
    <s v="ASALARIADO"/>
    <s v="SECTOR PRIVADO"/>
    <s v="SI"/>
    <s v="SI"/>
    <x v="0"/>
    <n v="53"/>
    <s v="No"/>
    <s v="No"/>
    <n v="200000"/>
    <s v="ASALARIADO"/>
    <n v="53"/>
  </r>
  <r>
    <n v="2725"/>
    <s v="HOMBRE"/>
    <n v="594092"/>
    <s v="TRABAJADOR INDEPENDIENTE"/>
    <s v="SECTOR PRIVADO"/>
    <s v="SI"/>
    <s v="NO"/>
    <x v="1"/>
    <n v="67"/>
    <s v="No"/>
    <s v="No"/>
    <n v="594092"/>
    <s v="TRABAJADOR INDEPENDIENTE"/>
    <n v="67"/>
  </r>
  <r>
    <n v="2726"/>
    <s v="HOMBRE"/>
    <n v="501950.24"/>
    <s v="ASALARIADO"/>
    <s v="SECTOR PRIVADO"/>
    <s v="SI"/>
    <s v="NO"/>
    <x v="0"/>
    <n v="46"/>
    <s v="No"/>
    <s v="No"/>
    <n v="501950.24"/>
    <s v="ASALARIADO"/>
    <n v="46"/>
  </r>
  <r>
    <n v="2727"/>
    <s v="HOMBRE"/>
    <n v="297046"/>
    <s v="ASEGURADO VOLUNTARIO"/>
    <s v="SECTOR PRIVADO"/>
    <s v="SI"/>
    <s v="NO"/>
    <x v="0"/>
    <n v="46"/>
    <s v="No"/>
    <s v="No"/>
    <n v="297046"/>
    <s v="ASEGURADO VOLUNTARIO"/>
    <n v="46"/>
  </r>
  <r>
    <n v="2728"/>
    <s v="HOMBRE"/>
    <n v="360061"/>
    <s v="ASALARIADO"/>
    <s v="SECTOR PRIVADO"/>
    <s v="SI"/>
    <s v="NO"/>
    <x v="0"/>
    <n v="32"/>
    <s v="No"/>
    <s v="No"/>
    <n v="360061"/>
    <s v="ASALARIADO"/>
    <n v="32"/>
  </r>
  <r>
    <n v="2729"/>
    <s v="MUJER"/>
    <n v="350325"/>
    <s v="ASALARIADO"/>
    <s v="SECTOR PRIVADO"/>
    <s v="SI"/>
    <s v="NO"/>
    <x v="0"/>
    <n v="27"/>
    <s v="No"/>
    <s v="No"/>
    <n v="350325"/>
    <s v="ASALARIADO"/>
    <n v="27"/>
  </r>
  <r>
    <n v="2730"/>
    <s v="HOMBRE"/>
    <n v="687802.61"/>
    <s v="ASALARIADO"/>
    <s v="SECTOR PRIVADO"/>
    <s v="SI"/>
    <s v="SI"/>
    <x v="0"/>
    <n v="47"/>
    <s v="No"/>
    <s v="No"/>
    <n v="687802.61"/>
    <s v="ASALARIADO"/>
    <n v="47"/>
  </r>
  <r>
    <n v="2731"/>
    <s v="MUJER"/>
    <n v="300000"/>
    <s v="ASALARIADO"/>
    <s v="SECTOR PRIVADO"/>
    <s v="SI"/>
    <s v="NO"/>
    <x v="0"/>
    <n v="43"/>
    <s v="No"/>
    <s v="No"/>
    <n v="300000"/>
    <s v="ASALARIADO"/>
    <n v="43"/>
  </r>
  <r>
    <n v="2732"/>
    <s v="HOMBRE"/>
    <n v="473527.9"/>
    <s v="ASALARIADO"/>
    <s v="SECTOR PRIVADO"/>
    <s v="SI"/>
    <s v="NO"/>
    <x v="0"/>
    <n v="29"/>
    <s v="No"/>
    <s v="No"/>
    <n v="473527.9"/>
    <s v="ASALARIADO"/>
    <n v="29"/>
  </r>
  <r>
    <n v="2733"/>
    <s v="HOMBRE"/>
    <n v="404467"/>
    <s v="ASEGURADO VOLUNTARIO"/>
    <s v="SECTOR PRIVADO"/>
    <s v="SI"/>
    <s v="NO"/>
    <x v="0"/>
    <n v="62"/>
    <s v="No"/>
    <s v="No"/>
    <n v="404467"/>
    <s v="ASEGURADO VOLUNTARIO"/>
    <n v="62"/>
  </r>
  <r>
    <n v="2734"/>
    <s v="MUJER"/>
    <n v="681958.86"/>
    <s v="ASALARIADO"/>
    <s v="SECTOR PRIVADO"/>
    <s v="SI"/>
    <s v="NO"/>
    <x v="0"/>
    <n v="28"/>
    <s v="No"/>
    <s v="No"/>
    <n v="681958.86"/>
    <s v="ASALARIADO"/>
    <n v="28"/>
  </r>
  <r>
    <n v="2735"/>
    <s v="HOMBRE"/>
    <n v="1109112"/>
    <s v="ASALARIADO"/>
    <s v="SECTOR PUBLICO"/>
    <s v="SI"/>
    <s v="NO"/>
    <x v="0"/>
    <n v="32"/>
    <s v="No"/>
    <s v="No"/>
    <n v="1109112"/>
    <s v="ASALARIADO"/>
    <n v="32"/>
  </r>
  <r>
    <n v="2736"/>
    <s v="HOMBRE"/>
    <n v="356025"/>
    <s v="ASALARIADO"/>
    <s v="SECTOR PRIVADO"/>
    <s v="SI"/>
    <s v="NO"/>
    <x v="0"/>
    <n v="22"/>
    <s v="No"/>
    <s v="No"/>
    <n v="356025"/>
    <s v="ASALARIADO"/>
    <n v="22"/>
  </r>
  <r>
    <n v="2737"/>
    <s v="HOMBRE"/>
    <n v="513238.95"/>
    <s v="ASALARIADO"/>
    <s v="SECTOR PRIVADO"/>
    <s v="SI"/>
    <s v="NO"/>
    <x v="0"/>
    <n v="34"/>
    <s v="No"/>
    <s v="No"/>
    <n v="513238.95"/>
    <s v="ASALARIADO"/>
    <n v="34"/>
  </r>
  <r>
    <n v="2738"/>
    <s v="HOMBRE"/>
    <n v="278030"/>
    <s v="CONVENIOS ESPECIALES DE ASEGURADOS VOLUNTARIOS"/>
    <s v="SECTOR PRIVADO"/>
    <s v="SI"/>
    <s v="SI"/>
    <x v="0"/>
    <n v="27"/>
    <s v="No"/>
    <s v="No"/>
    <n v="278030"/>
    <s v="CONVENIOS ESPECIALES DE ASEGURADOS VOLUNTARIOS"/>
    <n v="27"/>
  </r>
  <r>
    <n v="2739"/>
    <s v="MUJER"/>
    <n v="141510.17000000001"/>
    <s v="PENSIONADOS EN SU PROPIO SISTEMA"/>
    <s v="SECTOR PUBLICO"/>
    <s v="SI"/>
    <s v="NO"/>
    <x v="0"/>
    <n v="85"/>
    <s v="No"/>
    <s v="No"/>
    <n v="141510.17000000001"/>
    <s v="PENSIONADOS EN SU PROPIO SISTEMA"/>
    <n v="85"/>
  </r>
  <r>
    <n v="2740"/>
    <s v="MUJER"/>
    <n v="135000"/>
    <s v="ASALARIADO"/>
    <s v="SECTOR PRIVADO"/>
    <s v="SI"/>
    <s v="NO"/>
    <x v="1"/>
    <n v="37"/>
    <s v="No"/>
    <s v="No"/>
    <n v="135000"/>
    <s v="ASALARIADO"/>
    <n v="37"/>
  </r>
  <r>
    <n v="2741"/>
    <s v="HOMBRE"/>
    <n v="6787104.5199999996"/>
    <s v="ASALARIADO"/>
    <s v="SECTOR PUBLICO"/>
    <s v="SI"/>
    <s v="NO"/>
    <x v="0"/>
    <n v="56"/>
    <s v="Atípico"/>
    <s v="No"/>
    <n v="6787104.5199999996"/>
    <s v="ASALARIADO"/>
    <n v="56"/>
  </r>
  <r>
    <n v="2742"/>
    <s v="MUJER"/>
    <n v="777494.45"/>
    <s v="ASALARIADO"/>
    <s v="SECTOR PUBLICO"/>
    <s v="SI"/>
    <s v="NO"/>
    <x v="0"/>
    <n v="32"/>
    <s v="No"/>
    <s v="No"/>
    <n v="777494.45"/>
    <s v="ASALARIADO"/>
    <n v="32"/>
  </r>
  <r>
    <n v="2743"/>
    <s v="HOMBRE"/>
    <n v="550491"/>
    <s v="ASALARIADO"/>
    <s v="SECTOR PRIVADO"/>
    <s v="SI"/>
    <s v="NO"/>
    <x v="0"/>
    <n v="45"/>
    <s v="No"/>
    <s v="No"/>
    <n v="550491"/>
    <s v="ASALARIADO"/>
    <n v="45"/>
  </r>
  <r>
    <n v="2744"/>
    <s v="MUJER"/>
    <n v="298018"/>
    <s v="ASEGURADO VOLUNTARIO"/>
    <s v="SECTOR PRIVADO"/>
    <s v="SI"/>
    <s v="SI"/>
    <x v="0"/>
    <n v="51"/>
    <s v="No"/>
    <s v="No"/>
    <n v="298018"/>
    <s v="ASEGURADO VOLUNTARIO"/>
    <n v="51"/>
  </r>
  <r>
    <n v="2745"/>
    <s v="HOMBRE"/>
    <n v="802400"/>
    <s v="ASALARIADO"/>
    <s v="SECTOR PRIVADO"/>
    <s v="SI"/>
    <s v="NO"/>
    <x v="0"/>
    <n v="39"/>
    <s v="No"/>
    <s v="No"/>
    <n v="802400"/>
    <s v="ASALARIADO"/>
    <n v="39"/>
  </r>
  <r>
    <n v="2746"/>
    <s v="MUJER"/>
    <n v="270000"/>
    <s v="ASALARIADO"/>
    <s v="SECTOR PRIVADO"/>
    <s v="SI"/>
    <s v="SI"/>
    <x v="0"/>
    <n v="28"/>
    <s v="No"/>
    <s v="No"/>
    <n v="270000"/>
    <s v="ASALARIADO"/>
    <n v="28"/>
  </r>
  <r>
    <n v="2747"/>
    <s v="HOMBRE"/>
    <n v="296700"/>
    <s v="ASALARIADO"/>
    <s v="SECTOR PRIVADO"/>
    <s v="SI"/>
    <s v="NO"/>
    <x v="0"/>
    <n v="31"/>
    <s v="No"/>
    <s v="No"/>
    <n v="296700"/>
    <s v="ASALARIADO"/>
    <n v="31"/>
  </r>
  <r>
    <n v="2748"/>
    <s v="MUJER"/>
    <n v="1332247"/>
    <s v="ASALARIADO"/>
    <s v="SECTOR PUBLICO"/>
    <s v="SI"/>
    <s v="NO"/>
    <x v="0"/>
    <n v="33"/>
    <s v="No"/>
    <s v="No"/>
    <n v="1332247"/>
    <s v="ASALARIADO"/>
    <n v="33"/>
  </r>
  <r>
    <n v="2749"/>
    <s v="MUJER"/>
    <n v="327400"/>
    <s v="ASALARIADO"/>
    <s v="SECTOR PRIVADO"/>
    <s v="SI"/>
    <s v="NO"/>
    <x v="0"/>
    <n v="35"/>
    <s v="No"/>
    <s v="No"/>
    <n v="327400"/>
    <s v="ASALARIADO"/>
    <n v="35"/>
  </r>
  <r>
    <n v="2750"/>
    <s v="HOMBRE"/>
    <n v="454803"/>
    <s v="ASALARIADO"/>
    <s v="SECTOR PRIVADO"/>
    <s v="SI"/>
    <s v="NO"/>
    <x v="0"/>
    <n v="26"/>
    <s v="No"/>
    <s v="No"/>
    <n v="454803"/>
    <s v="ASALARIADO"/>
    <n v="26"/>
  </r>
  <r>
    <n v="2751"/>
    <s v="MUJER"/>
    <n v="297045"/>
    <s v="TRABAJADOR INDEPENDIENTE"/>
    <s v="SECTOR PRIVADO"/>
    <s v="SI"/>
    <s v="NO"/>
    <x v="0"/>
    <n v="53"/>
    <s v="No"/>
    <s v="No"/>
    <n v="297045"/>
    <s v="TRABAJADOR INDEPENDIENTE"/>
    <n v="53"/>
  </r>
  <r>
    <n v="2752"/>
    <s v="HOMBRE"/>
    <n v="310544"/>
    <s v="TRABAJADOR INDEPENDIENTE"/>
    <s v="SECTOR PRIVADO"/>
    <s v="SI"/>
    <s v="NO"/>
    <x v="1"/>
    <n v="42"/>
    <s v="No"/>
    <s v="No"/>
    <n v="310544"/>
    <s v="TRABAJADOR INDEPENDIENTE"/>
    <n v="42"/>
  </r>
  <r>
    <n v="2753"/>
    <s v="MUJER"/>
    <n v="1402150.95"/>
    <s v="ASALARIADO"/>
    <s v="SECTOR PRIVADO"/>
    <s v="SI"/>
    <s v="NO"/>
    <x v="0"/>
    <n v="32"/>
    <s v="No"/>
    <s v="No"/>
    <n v="1402150.95"/>
    <s v="ASALARIADO"/>
    <n v="32"/>
  </r>
  <r>
    <n v="2754"/>
    <s v="MUJER"/>
    <n v="812430"/>
    <s v="ASALARIADO"/>
    <s v="SECTOR PRIVADO"/>
    <s v="SI"/>
    <s v="NO"/>
    <x v="0"/>
    <n v="27"/>
    <s v="No"/>
    <s v="No"/>
    <n v="812430"/>
    <s v="ASALARIADO"/>
    <n v="27"/>
  </r>
  <r>
    <n v="2755"/>
    <s v="HOMBRE"/>
    <n v="610243.4"/>
    <s v="ASALARIADO"/>
    <s v="SECTOR PRIVADO"/>
    <s v="SI"/>
    <s v="NO"/>
    <x v="0"/>
    <n v="52"/>
    <s v="No"/>
    <s v="No"/>
    <n v="610243.4"/>
    <s v="ASALARIADO"/>
    <n v="52"/>
  </r>
  <r>
    <n v="2756"/>
    <s v="HOMBRE"/>
    <n v="129133.33"/>
    <s v="ASALARIADO"/>
    <s v="SECTOR PRIVADO"/>
    <s v="SI"/>
    <s v="NO"/>
    <x v="0"/>
    <n v="35"/>
    <s v="No"/>
    <s v="No"/>
    <n v="129133.33"/>
    <s v="ASALARIADO"/>
    <n v="35"/>
  </r>
  <r>
    <n v="2757"/>
    <s v="HOMBRE"/>
    <n v="1119534"/>
    <s v="TRABAJADOR INDEPENDIENTE"/>
    <s v="SECTOR PRIVADO"/>
    <s v="SI"/>
    <s v="SI"/>
    <x v="1"/>
    <n v="53"/>
    <s v="No"/>
    <s v="No"/>
    <n v="1119534"/>
    <s v="TRABAJADOR INDEPENDIENTE"/>
    <n v="53"/>
  </r>
  <r>
    <n v="2758"/>
    <s v="MUJER"/>
    <n v="302010"/>
    <s v="TRABAJADOR INDEPENDIENTE"/>
    <s v="SECTOR PRIVADO"/>
    <s v="SI"/>
    <s v="NO"/>
    <x v="0"/>
    <n v="24"/>
    <s v="No"/>
    <s v="No"/>
    <n v="302010"/>
    <s v="TRABAJADOR INDEPENDIENTE"/>
    <n v="24"/>
  </r>
  <r>
    <n v="2759"/>
    <s v="MUJER"/>
    <n v="325000"/>
    <s v="ASALARIADO"/>
    <s v="SECTOR PRIVADO"/>
    <s v="SI"/>
    <s v="SI"/>
    <x v="0"/>
    <n v="24"/>
    <s v="No"/>
    <s v="No"/>
    <n v="325000"/>
    <s v="ASALARIADO"/>
    <n v="24"/>
  </r>
  <r>
    <n v="2760"/>
    <s v="HOMBRE"/>
    <n v="278030"/>
    <s v="CONVENIOS ESPECIALES DE TRABAJADORES INDEPENDIENTES"/>
    <s v="SECTOR PRIVADO"/>
    <s v="SI"/>
    <s v="NO"/>
    <x v="0"/>
    <n v="24"/>
    <s v="No"/>
    <s v="No"/>
    <n v="278030"/>
    <s v="CONVENIOS ESPECIALES DE TRABAJADORES INDEPENDIENTES"/>
    <n v="24"/>
  </r>
  <r>
    <n v="2761"/>
    <s v="MUJER"/>
    <n v="359544.27"/>
    <s v="CONVENIOS ESPECIALES DE ASEGURADOS VOLUNTARIOS"/>
    <s v="SECTOR PRIVADO"/>
    <s v="SI"/>
    <s v="SI"/>
    <x v="0"/>
    <n v="66"/>
    <s v="No"/>
    <s v="No"/>
    <n v="359544.27"/>
    <s v="CONVENIOS ESPECIALES DE ASEGURADOS VOLUNTARIOS"/>
    <n v="66"/>
  </r>
  <r>
    <n v="2762"/>
    <s v="HOMBRE"/>
    <n v="680000"/>
    <s v="ASALARIADO"/>
    <s v="SECTOR PRIVADO"/>
    <s v="SI"/>
    <s v="NO"/>
    <x v="0"/>
    <n v="33"/>
    <s v="No"/>
    <s v="No"/>
    <n v="680000"/>
    <s v="ASALARIADO"/>
    <n v="33"/>
  </r>
  <r>
    <n v="2763"/>
    <s v="MUJER"/>
    <n v="610000"/>
    <s v="ASALARIADO"/>
    <s v="SECTOR PRIVADO"/>
    <s v="SI"/>
    <s v="NO"/>
    <x v="0"/>
    <n v="30"/>
    <s v="No"/>
    <s v="No"/>
    <n v="610000"/>
    <s v="ASALARIADO"/>
    <n v="30"/>
  </r>
  <r>
    <n v="2764"/>
    <s v="HOMBRE"/>
    <n v="477307.36"/>
    <s v="ASALARIADO"/>
    <s v="SECTOR PRIVADO"/>
    <s v="SI"/>
    <s v="NO"/>
    <x v="0"/>
    <n v="63"/>
    <s v="No"/>
    <s v="No"/>
    <n v="477307.36"/>
    <s v="ASALARIADO"/>
    <n v="63"/>
  </r>
  <r>
    <n v="2765"/>
    <s v="HOMBRE"/>
    <n v="385938"/>
    <s v="ASALARIADO"/>
    <s v="SECTOR PRIVADO"/>
    <s v="SI"/>
    <s v="NO"/>
    <x v="1"/>
    <n v="51"/>
    <s v="No"/>
    <s v="No"/>
    <n v="385938"/>
    <s v="ASALARIADO"/>
    <n v="51"/>
  </r>
  <r>
    <n v="2766"/>
    <s v="MUJER"/>
    <n v="450000"/>
    <s v="ASALARIADO"/>
    <s v="SECTOR PRIVADO"/>
    <s v="SI"/>
    <s v="SI"/>
    <x v="0"/>
    <n v="29"/>
    <s v="No"/>
    <s v="No"/>
    <n v="450000"/>
    <s v="ASALARIADO"/>
    <n v="29"/>
  </r>
  <r>
    <n v="2767"/>
    <s v="HOMBRE"/>
    <n v="359544.27"/>
    <s v="CONVENIOS ESPECIALES DE ASEGURADOS VOLUNTARIOS"/>
    <s v="SECTOR PRIVADO"/>
    <s v="SI"/>
    <s v="SI"/>
    <x v="0"/>
    <n v="59"/>
    <s v="No"/>
    <s v="No"/>
    <n v="359544.27"/>
    <s v="CONVENIOS ESPECIALES DE ASEGURADOS VOLUNTARIOS"/>
    <n v="59"/>
  </r>
  <r>
    <n v="2768"/>
    <s v="HOMBRE"/>
    <n v="759569.6"/>
    <s v="ASALARIADO"/>
    <s v="SECTOR PUBLICO"/>
    <s v="SI"/>
    <s v="NO"/>
    <x v="0"/>
    <n v="34"/>
    <s v="No"/>
    <s v="No"/>
    <n v="759569.6"/>
    <s v="ASALARIADO"/>
    <n v="34"/>
  </r>
  <r>
    <n v="2769"/>
    <s v="MUJER"/>
    <n v="894532"/>
    <s v="ASALARIADO"/>
    <s v="SECTOR PUBLICO"/>
    <s v="SI"/>
    <s v="NO"/>
    <x v="1"/>
    <n v="44"/>
    <s v="No"/>
    <s v="No"/>
    <n v="894532"/>
    <s v="ASALARIADO"/>
    <n v="44"/>
  </r>
  <r>
    <n v="2770"/>
    <s v="HOMBRE"/>
    <n v="117186.67"/>
    <s v="ASALARIADO"/>
    <s v="SECTOR PRIVADO"/>
    <s v="SI"/>
    <s v="NO"/>
    <x v="0"/>
    <n v="25"/>
    <s v="No"/>
    <s v="No"/>
    <n v="117186.67"/>
    <s v="ASALARIADO"/>
    <n v="25"/>
  </r>
  <r>
    <n v="2771"/>
    <s v="MUJER"/>
    <n v="1314609"/>
    <s v="ASALARIADO"/>
    <s v="SECTOR PUBLICO"/>
    <s v="SI"/>
    <s v="NO"/>
    <x v="0"/>
    <n v="48"/>
    <s v="No"/>
    <s v="No"/>
    <n v="1314609"/>
    <s v="ASALARIADO"/>
    <n v="48"/>
  </r>
  <r>
    <n v="2772"/>
    <s v="MUJER"/>
    <n v="298925"/>
    <s v="TRABAJADOR INDEPENDIENTE"/>
    <s v="SECTOR PRIVADO"/>
    <s v="SI"/>
    <s v="SI"/>
    <x v="1"/>
    <n v="28"/>
    <s v="No"/>
    <s v="No"/>
    <n v="298925"/>
    <s v="TRABAJADOR INDEPENDIENTE"/>
    <n v="28"/>
  </r>
  <r>
    <n v="2773"/>
    <s v="HOMBRE"/>
    <n v="410982"/>
    <s v="ASALARIADO"/>
    <s v="SECTOR PRIVADO"/>
    <s v="SI"/>
    <s v="NO"/>
    <x v="0"/>
    <n v="30"/>
    <s v="No"/>
    <s v="No"/>
    <n v="410982"/>
    <s v="ASALARIADO"/>
    <n v="30"/>
  </r>
  <r>
    <n v="2774"/>
    <s v="MUJER"/>
    <n v="1511127"/>
    <s v="ASALARIADO"/>
    <s v="SECTOR PUBLICO"/>
    <s v="SI"/>
    <s v="NO"/>
    <x v="0"/>
    <n v="36"/>
    <s v="No"/>
    <s v="No"/>
    <n v="1511127"/>
    <s v="ASALARIADO"/>
    <n v="36"/>
  </r>
  <r>
    <n v="2775"/>
    <s v="MUJER"/>
    <n v="361080"/>
    <s v="ASALARIADO"/>
    <s v="SECTOR PRIVADO"/>
    <s v="SI"/>
    <s v="NO"/>
    <x v="0"/>
    <n v="29"/>
    <s v="No"/>
    <s v="No"/>
    <n v="361080"/>
    <s v="ASALARIADO"/>
    <n v="29"/>
  </r>
  <r>
    <n v="2776"/>
    <s v="HOMBRE"/>
    <n v="2676486.65"/>
    <s v="ASALARIADO"/>
    <s v="SECTOR PRIVADO"/>
    <s v="SI"/>
    <s v="NO"/>
    <x v="0"/>
    <n v="26"/>
    <s v="Atípico"/>
    <s v="No"/>
    <n v="2676486.65"/>
    <s v="ASALARIADO"/>
    <n v="26"/>
  </r>
  <r>
    <n v="2777"/>
    <s v="MUJER"/>
    <n v="298482"/>
    <s v="TRABAJADOR INDEPENDIENTE"/>
    <s v="SECTOR PRIVADO"/>
    <s v="SI"/>
    <s v="NO"/>
    <x v="0"/>
    <n v="47"/>
    <s v="No"/>
    <s v="No"/>
    <n v="298482"/>
    <s v="TRABAJADOR INDEPENDIENTE"/>
    <n v="47"/>
  </r>
  <r>
    <n v="2778"/>
    <s v="HOMBRE"/>
    <n v="1603638.49"/>
    <s v="ASALARIADO"/>
    <s v="SECTOR PRIVADO"/>
    <s v="SI"/>
    <s v="NO"/>
    <x v="0"/>
    <n v="43"/>
    <s v="No"/>
    <s v="No"/>
    <n v="1603638.49"/>
    <s v="ASALARIADO"/>
    <n v="43"/>
  </r>
  <r>
    <n v="2779"/>
    <s v="HOMBRE"/>
    <n v="757822.41"/>
    <s v="ASALARIADO"/>
    <s v="SECTOR PRIVADO"/>
    <s v="SI"/>
    <s v="NO"/>
    <x v="0"/>
    <n v="31"/>
    <s v="No"/>
    <s v="No"/>
    <n v="757822.41"/>
    <s v="ASALARIADO"/>
    <n v="31"/>
  </r>
  <r>
    <n v="2780"/>
    <s v="MUJER"/>
    <n v="298000"/>
    <s v="TRABAJADOR INDEPENDIENTE"/>
    <s v="SECTOR PRIVADO"/>
    <s v="SI"/>
    <s v="NO"/>
    <x v="0"/>
    <n v="23"/>
    <s v="No"/>
    <s v="No"/>
    <n v="298000"/>
    <s v="TRABAJADOR INDEPENDIENTE"/>
    <n v="23"/>
  </r>
  <r>
    <n v="2781"/>
    <s v="MUJER"/>
    <n v="300018"/>
    <s v="TRABAJADOR INDEPENDIENTE"/>
    <s v="SECTOR PRIVADO"/>
    <s v="SI"/>
    <s v="SI"/>
    <x v="1"/>
    <n v="49"/>
    <s v="No"/>
    <s v="No"/>
    <n v="300018"/>
    <s v="TRABAJADOR INDEPENDIENTE"/>
    <n v="49"/>
  </r>
  <r>
    <n v="2782"/>
    <s v="HOMBRE"/>
    <n v="651569.96"/>
    <s v="ASALARIADO"/>
    <s v="SECTOR PRIVADO"/>
    <s v="SI"/>
    <s v="NO"/>
    <x v="0"/>
    <n v="33"/>
    <s v="No"/>
    <s v="No"/>
    <n v="651569.96"/>
    <s v="ASALARIADO"/>
    <n v="33"/>
  </r>
  <r>
    <n v="2783"/>
    <s v="MUJER"/>
    <n v="359544.27"/>
    <s v="CONVENIOS ESPECIALES DE ASEGURADOS VOLUNTARIOS"/>
    <s v="SECTOR PRIVADO"/>
    <s v="SI"/>
    <s v="SI"/>
    <x v="0"/>
    <n v="47"/>
    <s v="No"/>
    <s v="No"/>
    <n v="359544.27"/>
    <s v="CONVENIOS ESPECIALES DE ASEGURADOS VOLUNTARIOS"/>
    <n v="47"/>
  </r>
  <r>
    <n v="2784"/>
    <s v="MUJER"/>
    <n v="554128"/>
    <s v="ASALARIADO"/>
    <s v="SECTOR PUBLICO"/>
    <s v="SI"/>
    <s v="NO"/>
    <x v="0"/>
    <n v="26"/>
    <s v="No"/>
    <s v="No"/>
    <n v="554128"/>
    <s v="ASALARIADO"/>
    <n v="26"/>
  </r>
  <r>
    <n v="2785"/>
    <s v="HOMBRE"/>
    <n v="493352.64"/>
    <s v="ASALARIADO"/>
    <s v="SECTOR PRIVADO"/>
    <s v="SI"/>
    <s v="NO"/>
    <x v="0"/>
    <n v="25"/>
    <s v="No"/>
    <s v="No"/>
    <n v="493352.64"/>
    <s v="ASALARIADO"/>
    <n v="25"/>
  </r>
  <r>
    <n v="2786"/>
    <s v="HOMBRE"/>
    <n v="264600"/>
    <s v="ASALARIADO"/>
    <s v="SECTOR PRIVADO"/>
    <s v="SI"/>
    <s v="NO"/>
    <x v="0"/>
    <n v="30"/>
    <s v="No"/>
    <s v="No"/>
    <n v="264600"/>
    <s v="ASALARIADO"/>
    <n v="30"/>
  </r>
  <r>
    <n v="2787"/>
    <s v="MUJER"/>
    <n v="681931.83"/>
    <s v="ASALARIADO"/>
    <s v="SECTOR PRIVADO"/>
    <s v="SI"/>
    <s v="NO"/>
    <x v="0"/>
    <n v="34"/>
    <s v="No"/>
    <s v="No"/>
    <n v="681931.83"/>
    <s v="ASALARIADO"/>
    <n v="34"/>
  </r>
  <r>
    <n v="2788"/>
    <s v="MUJER"/>
    <n v="278030"/>
    <s v="CONVENIOS ESPECIALES DE TRABAJADORES INDEPENDIENTES"/>
    <s v="SECTOR PRIVADO"/>
    <s v="SI"/>
    <s v="NO"/>
    <x v="0"/>
    <n v="25"/>
    <s v="No"/>
    <s v="No"/>
    <n v="278030"/>
    <s v="CONVENIOS ESPECIALES DE TRABAJADORES INDEPENDIENTES"/>
    <n v="25"/>
  </r>
  <r>
    <n v="2789"/>
    <s v="MUJER"/>
    <n v="1725833"/>
    <s v="ASALARIADO"/>
    <s v="SECTOR PUBLICO"/>
    <s v="SI"/>
    <s v="NO"/>
    <x v="0"/>
    <n v="54"/>
    <s v="No"/>
    <s v="No"/>
    <n v="1725833"/>
    <s v="ASALARIADO"/>
    <n v="54"/>
  </r>
  <r>
    <n v="2790"/>
    <s v="HOMBRE"/>
    <n v="1213114.5"/>
    <s v="ASALARIADO"/>
    <s v="SECTOR PUBLICO"/>
    <s v="SI"/>
    <s v="NO"/>
    <x v="0"/>
    <n v="39"/>
    <s v="No"/>
    <s v="No"/>
    <n v="1213114.5"/>
    <s v="ASALARIADO"/>
    <n v="39"/>
  </r>
  <r>
    <n v="2791"/>
    <s v="MUJER"/>
    <n v="335772"/>
    <s v="ASALARIADO"/>
    <s v="SECTOR PUBLICO"/>
    <s v="SI"/>
    <s v="NO"/>
    <x v="1"/>
    <n v="51"/>
    <s v="No"/>
    <s v="No"/>
    <n v="335772"/>
    <s v="ASALARIADO"/>
    <n v="51"/>
  </r>
  <r>
    <n v="2792"/>
    <s v="MUJER"/>
    <n v="497847.64"/>
    <s v="ASALARIADO"/>
    <s v="SECTOR PRIVADO"/>
    <s v="SI"/>
    <s v="NO"/>
    <x v="0"/>
    <n v="45"/>
    <s v="No"/>
    <s v="No"/>
    <n v="497847.64"/>
    <s v="ASALARIADO"/>
    <n v="45"/>
  </r>
  <r>
    <n v="2793"/>
    <s v="HOMBRE"/>
    <n v="480488"/>
    <s v="ASALARIADO"/>
    <s v="SECTOR PRIVADO"/>
    <s v="SI"/>
    <s v="SI"/>
    <x v="0"/>
    <n v="23"/>
    <s v="No"/>
    <s v="No"/>
    <n v="480488"/>
    <s v="ASALARIADO"/>
    <n v="23"/>
  </r>
  <r>
    <n v="2794"/>
    <s v="HOMBRE"/>
    <n v="359544.27"/>
    <s v="CONVENIOS ESPECIALES DE ASEGURADOS VOLUNTARIOS"/>
    <s v="SECTOR PRIVADO"/>
    <s v="SI"/>
    <s v="SI"/>
    <x v="0"/>
    <n v="61"/>
    <s v="No"/>
    <s v="No"/>
    <n v="359544.27"/>
    <s v="CONVENIOS ESPECIALES DE ASEGURADOS VOLUNTARIOS"/>
    <n v="61"/>
  </r>
  <r>
    <n v="2795"/>
    <s v="MUJER"/>
    <n v="602634"/>
    <s v="ASALARIADO"/>
    <s v="SECTOR PUBLICO"/>
    <s v="SI"/>
    <s v="NO"/>
    <x v="0"/>
    <n v="35"/>
    <s v="No"/>
    <s v="No"/>
    <n v="602634"/>
    <s v="ASALARIADO"/>
    <n v="35"/>
  </r>
  <r>
    <n v="2796"/>
    <s v="MUJER"/>
    <n v="297046"/>
    <s v="TRABAJADOR INDEPENDIENTE"/>
    <s v="SECTOR PRIVADO"/>
    <s v="SI"/>
    <s v="NO"/>
    <x v="0"/>
    <n v="43"/>
    <s v="No"/>
    <s v="No"/>
    <n v="297046"/>
    <s v="TRABAJADOR INDEPENDIENTE"/>
    <n v="43"/>
  </r>
  <r>
    <n v="2797"/>
    <s v="MUJER"/>
    <n v="1840146.75"/>
    <s v="ASALARIADO"/>
    <s v="SECTOR PUBLICO"/>
    <s v="SI"/>
    <s v="NO"/>
    <x v="0"/>
    <n v="49"/>
    <s v="No"/>
    <s v="No"/>
    <n v="1840146.75"/>
    <s v="ASALARIADO"/>
    <n v="49"/>
  </r>
  <r>
    <n v="2798"/>
    <s v="MUJER"/>
    <n v="297046"/>
    <s v="ASEGURADO VOLUNTARIO"/>
    <s v="SECTOR PRIVADO"/>
    <s v="SI"/>
    <s v="NO"/>
    <x v="0"/>
    <n v="62"/>
    <s v="No"/>
    <s v="No"/>
    <n v="297046"/>
    <s v="ASEGURADO VOLUNTARIO"/>
    <n v="62"/>
  </r>
  <r>
    <n v="2799"/>
    <s v="MUJER"/>
    <n v="358000"/>
    <s v="ASALARIADO"/>
    <s v="SECTOR PRIVADO"/>
    <s v="SI"/>
    <s v="SI"/>
    <x v="0"/>
    <n v="29"/>
    <s v="No"/>
    <s v="No"/>
    <n v="358000"/>
    <s v="ASALARIADO"/>
    <n v="29"/>
  </r>
  <r>
    <n v="2800"/>
    <s v="HOMBRE"/>
    <n v="436134"/>
    <s v="ASALARIADO"/>
    <s v="SECTOR PRIVADO"/>
    <s v="SI"/>
    <s v="NO"/>
    <x v="0"/>
    <n v="23"/>
    <s v="No"/>
    <s v="No"/>
    <n v="436134"/>
    <s v="ASALARIADO"/>
    <n v="23"/>
  </r>
  <r>
    <n v="2801"/>
    <s v="HOMBRE"/>
    <n v="375277"/>
    <s v="ASALARIADO"/>
    <s v="SECTOR PUBLICO"/>
    <s v="SI"/>
    <s v="NO"/>
    <x v="1"/>
    <n v="54"/>
    <s v="No"/>
    <s v="No"/>
    <n v="375277"/>
    <s v="ASALARIADO"/>
    <n v="54"/>
  </r>
  <r>
    <n v="2802"/>
    <s v="HOMBRE"/>
    <n v="1037264"/>
    <s v="ASALARIADO"/>
    <s v="SECTOR PRIVADO"/>
    <s v="SI"/>
    <s v="NO"/>
    <x v="0"/>
    <n v="36"/>
    <s v="No"/>
    <s v="No"/>
    <n v="1037264"/>
    <s v="ASALARIADO"/>
    <n v="36"/>
  </r>
  <r>
    <n v="2803"/>
    <s v="HOMBRE"/>
    <n v="70000"/>
    <s v="ASALARIADO"/>
    <s v="SECTOR PRIVADO"/>
    <s v="SI"/>
    <s v="NO"/>
    <x v="0"/>
    <n v="47"/>
    <s v="No"/>
    <s v="No"/>
    <n v="70000"/>
    <s v="ASALARIADO"/>
    <n v="47"/>
  </r>
  <r>
    <n v="2804"/>
    <s v="HOMBRE"/>
    <n v="383265.76"/>
    <s v="ASALARIADO"/>
    <s v="SECTOR PRIVADO"/>
    <s v="SI"/>
    <s v="NO"/>
    <x v="0"/>
    <n v="56"/>
    <s v="No"/>
    <s v="No"/>
    <n v="383265.76"/>
    <s v="ASALARIADO"/>
    <n v="56"/>
  </r>
  <r>
    <n v="2805"/>
    <s v="HOMBRE"/>
    <n v="1302821"/>
    <s v="ASALARIADO"/>
    <s v="SECTOR PUBLICO"/>
    <s v="SI"/>
    <s v="NO"/>
    <x v="0"/>
    <n v="42"/>
    <s v="No"/>
    <s v="No"/>
    <n v="1302821"/>
    <s v="ASALARIADO"/>
    <n v="42"/>
  </r>
  <r>
    <n v="2806"/>
    <s v="MUJER"/>
    <n v="385886"/>
    <s v="PENSIONADOS EN SU PROPIO SISTEMA"/>
    <s v="SECTOR PUBLICO"/>
    <s v="SI"/>
    <s v="NO"/>
    <x v="0"/>
    <n v="73"/>
    <s v="No"/>
    <s v="No"/>
    <n v="385886"/>
    <s v="PENSIONADOS EN SU PROPIO SISTEMA"/>
    <n v="73"/>
  </r>
  <r>
    <n v="2807"/>
    <s v="HOMBRE"/>
    <n v="297046"/>
    <s v="TRABAJADOR INDEPENDIENTE"/>
    <s v="SECTOR PRIVADO"/>
    <s v="SI"/>
    <s v="NO"/>
    <x v="1"/>
    <n v="39"/>
    <s v="No"/>
    <s v="No"/>
    <n v="297046"/>
    <s v="TRABAJADOR INDEPENDIENTE"/>
    <n v="39"/>
  </r>
  <r>
    <n v="2808"/>
    <s v="HOMBRE"/>
    <n v="500936"/>
    <s v="ASALARIADO"/>
    <s v="SECTOR PUBLICO"/>
    <s v="SI"/>
    <s v="NO"/>
    <x v="0"/>
    <n v="32"/>
    <s v="No"/>
    <s v="No"/>
    <n v="500936"/>
    <s v="ASALARIADO"/>
    <n v="32"/>
  </r>
  <r>
    <n v="2809"/>
    <s v="MUJER"/>
    <n v="860036.5"/>
    <s v="ASALARIADO"/>
    <s v="SECTOR PUBLICO"/>
    <s v="SI"/>
    <s v="NO"/>
    <x v="0"/>
    <n v="49"/>
    <s v="No"/>
    <s v="No"/>
    <n v="860036.5"/>
    <s v="ASALARIADO"/>
    <n v="49"/>
  </r>
  <r>
    <n v="2810"/>
    <s v="HOMBRE"/>
    <n v="273450.7"/>
    <s v="ASALARIADO"/>
    <s v="SECTOR PRIVADO"/>
    <s v="SI"/>
    <s v="NO"/>
    <x v="0"/>
    <n v="18"/>
    <s v="No"/>
    <s v="No"/>
    <n v="273450.7"/>
    <s v="ASALARIADO"/>
    <n v="18"/>
  </r>
  <r>
    <n v="2811"/>
    <s v="MUJER"/>
    <n v="320000"/>
    <s v="ASALARIADO"/>
    <s v="SECTOR PRIVADO"/>
    <s v="SI"/>
    <s v="NO"/>
    <x v="1"/>
    <n v="61"/>
    <s v="No"/>
    <s v="No"/>
    <n v="320000"/>
    <s v="ASALARIADO"/>
    <n v="61"/>
  </r>
  <r>
    <n v="2812"/>
    <s v="HOMBRE"/>
    <n v="297046"/>
    <s v="ASEGURADO VOLUNTARIO"/>
    <s v="SECTOR PRIVADO"/>
    <s v="SI"/>
    <s v="NO"/>
    <x v="0"/>
    <n v="55"/>
    <s v="No"/>
    <s v="No"/>
    <n v="297046"/>
    <s v="ASEGURADO VOLUNTARIO"/>
    <n v="55"/>
  </r>
  <r>
    <n v="2813"/>
    <s v="MUJER"/>
    <n v="2083266.59"/>
    <s v="ASALARIADO"/>
    <s v="SECTOR PUBLICO"/>
    <s v="SI"/>
    <s v="NO"/>
    <x v="0"/>
    <n v="43"/>
    <s v="No"/>
    <s v="No"/>
    <n v="2083266.59"/>
    <s v="ASALARIADO"/>
    <n v="43"/>
  </r>
  <r>
    <n v="2814"/>
    <s v="HOMBRE"/>
    <n v="349790"/>
    <s v="ASALARIADO"/>
    <s v="SECTOR PRIVADO"/>
    <s v="SI"/>
    <s v="SI"/>
    <x v="0"/>
    <n v="20"/>
    <s v="No"/>
    <s v="No"/>
    <n v="349790"/>
    <s v="ASALARIADO"/>
    <n v="20"/>
  </r>
  <r>
    <n v="2815"/>
    <s v="MUJER"/>
    <n v="682608"/>
    <s v="ASALARIADO"/>
    <s v="SECTOR PRIVADO"/>
    <s v="SI"/>
    <s v="NO"/>
    <x v="0"/>
    <n v="29"/>
    <s v="No"/>
    <s v="No"/>
    <n v="682608"/>
    <s v="ASALARIADO"/>
    <n v="29"/>
  </r>
  <r>
    <n v="2816"/>
    <s v="HOMBRE"/>
    <n v="1203600"/>
    <s v="ASALARIADO"/>
    <s v="SECTOR PRIVADO"/>
    <s v="SI"/>
    <s v="NO"/>
    <x v="0"/>
    <n v="41"/>
    <s v="No"/>
    <s v="No"/>
    <n v="1203600"/>
    <s v="ASALARIADO"/>
    <n v="41"/>
  </r>
  <r>
    <n v="2817"/>
    <s v="MUJER"/>
    <n v="728114.38"/>
    <s v="ASALARIADO"/>
    <s v="SECTOR PRIVADO"/>
    <s v="SI"/>
    <s v="NO"/>
    <x v="0"/>
    <n v="46"/>
    <s v="No"/>
    <s v="No"/>
    <n v="728114.38"/>
    <s v="ASALARIADO"/>
    <n v="46"/>
  </r>
  <r>
    <n v="2818"/>
    <s v="HOMBRE"/>
    <n v="568333.32999999996"/>
    <s v="ASALARIADO"/>
    <s v="SECTOR PRIVADO"/>
    <s v="SI"/>
    <s v="NO"/>
    <x v="0"/>
    <n v="20"/>
    <s v="No"/>
    <s v="No"/>
    <n v="568333.32999999996"/>
    <s v="ASALARIADO"/>
    <n v="20"/>
  </r>
  <r>
    <n v="2819"/>
    <s v="MUJER"/>
    <n v="340654"/>
    <s v="ASALARIADO"/>
    <s v="SECTOR PRIVADO"/>
    <s v="SI"/>
    <s v="NO"/>
    <x v="0"/>
    <n v="45"/>
    <s v="No"/>
    <s v="No"/>
    <n v="340654"/>
    <s v="ASALARIADO"/>
    <n v="45"/>
  </r>
  <r>
    <n v="2820"/>
    <s v="MUJER"/>
    <n v="188120.81"/>
    <s v="PENSIONADOS EN SU PROPIO SISTEMA"/>
    <s v="SECTOR PUBLICO"/>
    <s v="SI"/>
    <s v="NO"/>
    <x v="0"/>
    <n v="75"/>
    <s v="No"/>
    <s v="No"/>
    <n v="188120.81"/>
    <s v="PENSIONADOS EN SU PROPIO SISTEMA"/>
    <n v="75"/>
  </r>
  <r>
    <n v="2821"/>
    <s v="HOMBRE"/>
    <n v="639148"/>
    <s v="TRABAJADOR INDEPENDIENTE"/>
    <s v="SECTOR PRIVADO"/>
    <s v="SI"/>
    <s v="NO"/>
    <x v="1"/>
    <n v="67"/>
    <s v="No"/>
    <s v="No"/>
    <n v="639148"/>
    <s v="TRABAJADOR INDEPENDIENTE"/>
    <n v="67"/>
  </r>
  <r>
    <n v="2822"/>
    <s v="HOMBRE"/>
    <n v="768846.82"/>
    <s v="ASALARIADO"/>
    <s v="SECTOR PRIVADO"/>
    <s v="SI"/>
    <s v="NO"/>
    <x v="0"/>
    <n v="32"/>
    <s v="No"/>
    <s v="No"/>
    <n v="768846.82"/>
    <s v="ASALARIADO"/>
    <n v="32"/>
  </r>
  <r>
    <n v="2823"/>
    <s v="MUJER"/>
    <n v="1292336"/>
    <s v="ASALARIADO"/>
    <s v="SECTOR PUBLICO"/>
    <s v="SI"/>
    <s v="NO"/>
    <x v="0"/>
    <n v="36"/>
    <s v="No"/>
    <s v="No"/>
    <n v="1292336"/>
    <s v="ASALARIADO"/>
    <n v="36"/>
  </r>
  <r>
    <n v="2824"/>
    <s v="HOMBRE"/>
    <n v="813799"/>
    <s v="ASALARIADO"/>
    <s v="SECTOR PUBLICO"/>
    <s v="SI"/>
    <s v="NO"/>
    <x v="0"/>
    <n v="43"/>
    <s v="No"/>
    <s v="No"/>
    <n v="813799"/>
    <s v="ASALARIADO"/>
    <n v="43"/>
  </r>
  <r>
    <n v="2825"/>
    <s v="HOMBRE"/>
    <n v="1507112"/>
    <s v="ASALARIADO"/>
    <s v="SECTOR PUBLICO"/>
    <s v="SI"/>
    <s v="NO"/>
    <x v="1"/>
    <n v="50"/>
    <s v="No"/>
    <s v="No"/>
    <n v="1507112"/>
    <s v="ASALARIADO"/>
    <n v="50"/>
  </r>
  <r>
    <n v="2826"/>
    <s v="HOMBRE"/>
    <n v="1158776.94"/>
    <s v="ASALARIADO"/>
    <s v="SECTOR PRIVADO"/>
    <s v="SI"/>
    <s v="NO"/>
    <x v="0"/>
    <n v="22"/>
    <s v="No"/>
    <s v="No"/>
    <n v="1158776.94"/>
    <s v="ASALARIADO"/>
    <n v="22"/>
  </r>
  <r>
    <n v="2827"/>
    <s v="HOMBRE"/>
    <n v="504705.31"/>
    <s v="ASALARIADO"/>
    <s v="SECTOR PRIVADO"/>
    <s v="SI"/>
    <s v="NO"/>
    <x v="0"/>
    <n v="35"/>
    <s v="No"/>
    <s v="No"/>
    <n v="504705.31"/>
    <s v="ASALARIADO"/>
    <n v="35"/>
  </r>
  <r>
    <n v="2828"/>
    <s v="HOMBRE"/>
    <n v="714074"/>
    <s v="ASALARIADO"/>
    <s v="SECTOR PRIVADO"/>
    <s v="SI"/>
    <s v="NO"/>
    <x v="0"/>
    <n v="37"/>
    <s v="No"/>
    <s v="No"/>
    <n v="714074"/>
    <s v="ASALARIADO"/>
    <n v="37"/>
  </r>
  <r>
    <n v="2829"/>
    <s v="HOMBRE"/>
    <n v="283181.96000000002"/>
    <s v="ASALARIADO"/>
    <s v="SECTOR PRIVADO"/>
    <s v="SI"/>
    <s v="NO"/>
    <x v="0"/>
    <n v="50"/>
    <s v="No"/>
    <s v="No"/>
    <n v="283181.96000000002"/>
    <s v="ASALARIADO"/>
    <n v="50"/>
  </r>
  <r>
    <n v="2830"/>
    <s v="HOMBRE"/>
    <n v="528970.51"/>
    <s v="ASALARIADO"/>
    <s v="SECTOR PRIVADO"/>
    <s v="SI"/>
    <s v="NO"/>
    <x v="0"/>
    <n v="59"/>
    <s v="No"/>
    <s v="No"/>
    <n v="528970.51"/>
    <s v="ASALARIADO"/>
    <n v="59"/>
  </r>
  <r>
    <n v="2831"/>
    <s v="HOMBRE"/>
    <n v="310124"/>
    <s v="TRABAJADOR INDEPENDIENTE"/>
    <s v="SECTOR PRIVADO"/>
    <s v="SI"/>
    <s v="NO"/>
    <x v="1"/>
    <n v="29"/>
    <s v="No"/>
    <s v="No"/>
    <n v="310124"/>
    <s v="TRABAJADOR INDEPENDIENTE"/>
    <n v="29"/>
  </r>
  <r>
    <n v="2832"/>
    <s v="MUJER"/>
    <n v="371911"/>
    <s v="ASALARIADO"/>
    <s v="SECTOR PUBLICO"/>
    <s v="SI"/>
    <s v="NO"/>
    <x v="0"/>
    <n v="33"/>
    <s v="No"/>
    <s v="No"/>
    <n v="371911"/>
    <s v="ASALARIADO"/>
    <n v="33"/>
  </r>
  <r>
    <n v="2833"/>
    <s v="HOMBRE"/>
    <n v="220575"/>
    <s v="ASALARIADO"/>
    <s v="SECTOR PRIVADO"/>
    <s v="SI"/>
    <s v="SI"/>
    <x v="0"/>
    <n v="48"/>
    <s v="No"/>
    <s v="No"/>
    <n v="220575"/>
    <s v="ASALARIADO"/>
    <n v="48"/>
  </r>
  <r>
    <n v="2834"/>
    <s v="HOMBRE"/>
    <n v="233662"/>
    <s v="ASALARIADO"/>
    <s v="SECTOR PRIVADO"/>
    <s v="SI"/>
    <s v="NO"/>
    <x v="1"/>
    <n v="32"/>
    <s v="No"/>
    <s v="No"/>
    <n v="233662"/>
    <s v="ASALARIADO"/>
    <n v="32"/>
  </r>
  <r>
    <n v="2835"/>
    <s v="HOMBRE"/>
    <n v="448447"/>
    <s v="ASALARIADO"/>
    <s v="SECTOR PRIVADO"/>
    <s v="SI"/>
    <s v="NO"/>
    <x v="0"/>
    <n v="41"/>
    <s v="No"/>
    <s v="No"/>
    <n v="448447"/>
    <s v="ASALARIADO"/>
    <n v="41"/>
  </r>
  <r>
    <n v="2836"/>
    <s v="MUJER"/>
    <n v="847616"/>
    <s v="ASALARIADO"/>
    <s v="SECTOR PUBLICO"/>
    <s v="SI"/>
    <s v="NO"/>
    <x v="0"/>
    <n v="31"/>
    <s v="No"/>
    <s v="No"/>
    <n v="847616"/>
    <s v="ASALARIADO"/>
    <n v="31"/>
  </r>
  <r>
    <n v="2837"/>
    <s v="HOMBRE"/>
    <n v="300056"/>
    <s v="PENSIONADOS EN SU PROPIO SISTEMA"/>
    <s v="SECTOR PUBLICO"/>
    <s v="SI"/>
    <s v="NO"/>
    <x v="0"/>
    <n v="61"/>
    <s v="No"/>
    <s v="No"/>
    <n v="300056"/>
    <s v="PENSIONADOS EN SU PROPIO SISTEMA"/>
    <n v="61"/>
  </r>
  <r>
    <n v="2838"/>
    <s v="MUJER"/>
    <n v="278030"/>
    <s v="CONVENIOS ESPECIALES DE TRABAJADORES INDEPENDIENTES"/>
    <s v="SECTOR PRIVADO"/>
    <s v="SI"/>
    <s v="NO"/>
    <x v="0"/>
    <n v="23"/>
    <s v="No"/>
    <s v="No"/>
    <n v="278030"/>
    <s v="CONVENIOS ESPECIALES DE TRABAJADORES INDEPENDIENTES"/>
    <n v="23"/>
  </r>
  <r>
    <n v="2839"/>
    <s v="HOMBRE"/>
    <n v="956230"/>
    <s v="ASALARIADO"/>
    <s v="SECTOR PUBLICO"/>
    <s v="SI"/>
    <s v="NO"/>
    <x v="1"/>
    <n v="60"/>
    <s v="No"/>
    <s v="No"/>
    <n v="956230"/>
    <s v="ASALARIADO"/>
    <n v="60"/>
  </r>
  <r>
    <n v="2840"/>
    <s v="MUJER"/>
    <n v="410738.26"/>
    <s v="ASALARIADO"/>
    <s v="SECTOR PRIVADO"/>
    <s v="SI"/>
    <s v="NO"/>
    <x v="0"/>
    <n v="30"/>
    <s v="No"/>
    <s v="No"/>
    <n v="410738.26"/>
    <s v="ASALARIADO"/>
    <n v="30"/>
  </r>
  <r>
    <n v="2841"/>
    <s v="HOMBRE"/>
    <n v="451015"/>
    <s v="ASALARIADO"/>
    <s v="SECTOR PRIVADO"/>
    <s v="SI"/>
    <s v="NO"/>
    <x v="0"/>
    <n v="28"/>
    <s v="No"/>
    <s v="No"/>
    <n v="451015"/>
    <s v="ASALARIADO"/>
    <n v="28"/>
  </r>
  <r>
    <n v="2842"/>
    <s v="HOMBRE"/>
    <n v="370000"/>
    <s v="ASALARIADO"/>
    <s v="SECTOR PRIVADO"/>
    <s v="SI"/>
    <s v="NO"/>
    <x v="0"/>
    <n v="45"/>
    <s v="No"/>
    <s v="No"/>
    <n v="370000"/>
    <s v="ASALARIADO"/>
    <n v="45"/>
  </r>
  <r>
    <n v="2843"/>
    <s v="MUJER"/>
    <n v="297046"/>
    <s v="ASEGURADO VOLUNTARIO"/>
    <s v="SECTOR PRIVADO"/>
    <s v="NO"/>
    <s v="NO"/>
    <x v="1"/>
    <n v="19"/>
    <s v="No"/>
    <s v="No"/>
    <n v="297046"/>
    <s v="ASEGURADO VOLUNTARIO"/>
    <n v="19"/>
  </r>
  <r>
    <n v="2844"/>
    <s v="HOMBRE"/>
    <n v="519483.5"/>
    <s v="ASALARIADO"/>
    <s v="SECTOR PRIVADO"/>
    <s v="SI"/>
    <s v="SI"/>
    <x v="1"/>
    <n v="37"/>
    <s v="No"/>
    <s v="No"/>
    <n v="519483.5"/>
    <s v="ASALARIADO"/>
    <n v="37"/>
  </r>
  <r>
    <n v="2845"/>
    <s v="MUJER"/>
    <n v="2216750.36"/>
    <s v="ASALARIADO"/>
    <s v="SECTOR PRIVADO"/>
    <s v="SI"/>
    <s v="SI"/>
    <x v="0"/>
    <n v="30"/>
    <s v="No"/>
    <s v="No"/>
    <n v="2216750.36"/>
    <s v="ASALARIADO"/>
    <n v="30"/>
  </r>
  <r>
    <n v="2846"/>
    <s v="HOMBRE"/>
    <n v="241999"/>
    <s v="ASALARIADO"/>
    <s v="SECTOR PRIVADO"/>
    <s v="SI"/>
    <s v="NO"/>
    <x v="1"/>
    <n v="45"/>
    <s v="No"/>
    <s v="No"/>
    <n v="241999"/>
    <s v="ASALARIADO"/>
    <n v="45"/>
  </r>
  <r>
    <n v="2847"/>
    <s v="MUJER"/>
    <n v="300018"/>
    <s v="ASEGURADO VOLUNTARIO"/>
    <s v="SECTOR PRIVADO"/>
    <s v="SI"/>
    <s v="NO"/>
    <x v="0"/>
    <n v="59"/>
    <s v="No"/>
    <s v="No"/>
    <n v="300018"/>
    <s v="ASEGURADO VOLUNTARIO"/>
    <n v="59"/>
  </r>
  <r>
    <n v="2848"/>
    <s v="HOMBRE"/>
    <n v="309288"/>
    <s v="ASALARIADO"/>
    <s v="SECTOR PRIVADO"/>
    <s v="SI"/>
    <s v="NO"/>
    <x v="0"/>
    <n v="39"/>
    <s v="No"/>
    <s v="No"/>
    <n v="309288"/>
    <s v="ASALARIADO"/>
    <n v="39"/>
  </r>
  <r>
    <n v="2849"/>
    <s v="MUJER"/>
    <n v="250750"/>
    <s v="ASALARIADO"/>
    <s v="SECTOR PRIVADO"/>
    <s v="SI"/>
    <s v="NO"/>
    <x v="0"/>
    <n v="31"/>
    <s v="No"/>
    <s v="No"/>
    <n v="250750"/>
    <s v="ASALARIADO"/>
    <n v="31"/>
  </r>
  <r>
    <n v="2850"/>
    <s v="MUJER"/>
    <n v="155636"/>
    <s v="ASALARIADO"/>
    <s v="SECTOR PRIVADO"/>
    <s v="SI"/>
    <s v="NO"/>
    <x v="0"/>
    <n v="61"/>
    <s v="No"/>
    <s v="No"/>
    <n v="155636"/>
    <s v="ASALARIADO"/>
    <n v="61"/>
  </r>
  <r>
    <n v="2851"/>
    <s v="HOMBRE"/>
    <n v="617586"/>
    <s v="ASALARIADO"/>
    <s v="SECTOR PRIVADO"/>
    <s v="SI"/>
    <s v="NO"/>
    <x v="1"/>
    <n v="36"/>
    <s v="No"/>
    <s v="No"/>
    <n v="617586"/>
    <s v="ASALARIADO"/>
    <n v="36"/>
  </r>
  <r>
    <n v="2852"/>
    <s v="HOMBRE"/>
    <n v="450886"/>
    <s v="TRABAJADOR INDEPENDIENTE"/>
    <s v="SECTOR PRIVADO"/>
    <s v="SI"/>
    <s v="NO"/>
    <x v="0"/>
    <n v="49"/>
    <s v="No"/>
    <s v="No"/>
    <n v="450886"/>
    <s v="TRABAJADOR INDEPENDIENTE"/>
    <n v="49"/>
  </r>
  <r>
    <n v="2853"/>
    <s v="MUJER"/>
    <n v="297046"/>
    <s v="ASEGURADO VOLUNTARIO"/>
    <s v="SECTOR PRIVADO"/>
    <s v="SI"/>
    <s v="NO"/>
    <x v="0"/>
    <n v="61"/>
    <s v="No"/>
    <s v="No"/>
    <n v="297046"/>
    <s v="ASEGURADO VOLUNTARIO"/>
    <n v="61"/>
  </r>
  <r>
    <n v="2854"/>
    <s v="HOMBRE"/>
    <n v="446000"/>
    <s v="ASALARIADO"/>
    <s v="SECTOR PRIVADO"/>
    <s v="SI"/>
    <s v="NO"/>
    <x v="0"/>
    <n v="28"/>
    <s v="No"/>
    <s v="No"/>
    <n v="446000"/>
    <s v="ASALARIADO"/>
    <n v="28"/>
  </r>
  <r>
    <n v="2855"/>
    <s v="HOMBRE"/>
    <n v="509509"/>
    <s v="TRABAJADOR INDEPENDIENTE"/>
    <s v="SECTOR PRIVADO"/>
    <s v="SI"/>
    <s v="NO"/>
    <x v="1"/>
    <n v="37"/>
    <s v="No"/>
    <s v="No"/>
    <n v="509509"/>
    <s v="TRABAJADOR INDEPENDIENTE"/>
    <n v="37"/>
  </r>
  <r>
    <n v="2856"/>
    <s v="HOMBRE"/>
    <n v="799571.5"/>
    <s v="ASALARIADO"/>
    <s v="SECTOR PRIVADO"/>
    <s v="SI"/>
    <s v="NO"/>
    <x v="0"/>
    <n v="22"/>
    <s v="No"/>
    <s v="No"/>
    <n v="799571.5"/>
    <s v="ASALARIADO"/>
    <n v="22"/>
  </r>
  <r>
    <n v="2857"/>
    <s v="HOMBRE"/>
    <n v="297046"/>
    <s v="ASEGURADO VOLUNTARIO"/>
    <s v="SECTOR PRIVADO"/>
    <s v="SI"/>
    <s v="SI"/>
    <x v="1"/>
    <n v="57"/>
    <s v="No"/>
    <s v="No"/>
    <n v="297046"/>
    <s v="ASEGURADO VOLUNTARIO"/>
    <n v="57"/>
  </r>
  <r>
    <n v="2858"/>
    <s v="MUJER"/>
    <n v="130000"/>
    <s v="ASALARIADO"/>
    <s v="SECTOR PRIVADO"/>
    <s v="SI"/>
    <s v="NO"/>
    <x v="0"/>
    <n v="51"/>
    <s v="No"/>
    <s v="No"/>
    <n v="130000"/>
    <s v="ASALARIADO"/>
    <n v="51"/>
  </r>
  <r>
    <n v="2859"/>
    <s v="HOMBRE"/>
    <n v="429740"/>
    <s v="ASALARIADO"/>
    <s v="SECTOR PRIVADO"/>
    <s v="SI"/>
    <s v="NO"/>
    <x v="0"/>
    <n v="27"/>
    <s v="No"/>
    <s v="No"/>
    <n v="429740"/>
    <s v="ASALARIADO"/>
    <n v="27"/>
  </r>
  <r>
    <n v="2860"/>
    <s v="HOMBRE"/>
    <n v="356858"/>
    <s v="TRABAJADOR INDEPENDIENTE"/>
    <s v="SECTOR PRIVADO"/>
    <s v="SI"/>
    <s v="SI"/>
    <x v="1"/>
    <n v="25"/>
    <s v="No"/>
    <s v="No"/>
    <n v="356858"/>
    <s v="TRABAJADOR INDEPENDIENTE"/>
    <n v="25"/>
  </r>
  <r>
    <n v="2861"/>
    <s v="MUJER"/>
    <n v="375000"/>
    <s v="ASALARIADO"/>
    <s v="SECTOR PRIVADO"/>
    <s v="SI"/>
    <s v="NO"/>
    <x v="0"/>
    <n v="42"/>
    <s v="No"/>
    <s v="No"/>
    <n v="375000"/>
    <s v="ASALARIADO"/>
    <n v="42"/>
  </r>
  <r>
    <n v="2862"/>
    <s v="MUJER"/>
    <n v="384500"/>
    <s v="ASALARIADO"/>
    <s v="SECTOR PRIVADO"/>
    <s v="SI"/>
    <s v="NO"/>
    <x v="0"/>
    <n v="33"/>
    <s v="No"/>
    <s v="No"/>
    <n v="384500"/>
    <s v="ASALARIADO"/>
    <n v="33"/>
  </r>
  <r>
    <n v="2863"/>
    <s v="HOMBRE"/>
    <n v="368127"/>
    <s v="TRABAJADOR INDEPENDIENTE"/>
    <s v="SECTOR PRIVADO"/>
    <s v="SI"/>
    <s v="NO"/>
    <x v="1"/>
    <n v="35"/>
    <s v="No"/>
    <s v="No"/>
    <n v="368127"/>
    <s v="TRABAJADOR INDEPENDIENTE"/>
    <n v="35"/>
  </r>
  <r>
    <n v="2864"/>
    <s v="HOMBRE"/>
    <n v="258000"/>
    <s v="ASALARIADO"/>
    <s v="SECTOR PRIVADO"/>
    <s v="SI"/>
    <s v="NO"/>
    <x v="0"/>
    <n v="50"/>
    <s v="No"/>
    <s v="No"/>
    <n v="258000"/>
    <s v="ASALARIADO"/>
    <n v="50"/>
  </r>
  <r>
    <n v="2865"/>
    <s v="HOMBRE"/>
    <n v="2396657.2000000002"/>
    <s v="ASALARIADO"/>
    <s v="SECTOR PRIVADO"/>
    <s v="SI"/>
    <s v="NO"/>
    <x v="0"/>
    <n v="34"/>
    <s v="Atípico"/>
    <s v="No"/>
    <n v="2396657.2000000002"/>
    <s v="ASALARIADO"/>
    <n v="34"/>
  </r>
  <r>
    <n v="2866"/>
    <s v="MUJER"/>
    <n v="297046"/>
    <s v="ASEGURADO VOLUNTARIO"/>
    <s v="SECTOR PRIVADO"/>
    <s v="SI"/>
    <s v="NO"/>
    <x v="0"/>
    <n v="29"/>
    <s v="No"/>
    <s v="No"/>
    <n v="297046"/>
    <s v="ASEGURADO VOLUNTARIO"/>
    <n v="29"/>
  </r>
  <r>
    <n v="2867"/>
    <s v="HOMBRE"/>
    <n v="335930"/>
    <s v="ASALARIADO"/>
    <s v="SECTOR PRIVADO"/>
    <s v="SI"/>
    <s v="NO"/>
    <x v="0"/>
    <n v="49"/>
    <s v="No"/>
    <s v="No"/>
    <n v="335930"/>
    <s v="ASALARIADO"/>
    <n v="49"/>
  </r>
  <r>
    <n v="2868"/>
    <s v="MUJER"/>
    <n v="278030"/>
    <s v="CONVENIOS ESPECIALES DE TRABAJADORES INDEPENDIENTES"/>
    <s v="SECTOR PRIVADO"/>
    <s v="SI"/>
    <s v="NO"/>
    <x v="0"/>
    <n v="40"/>
    <s v="No"/>
    <s v="No"/>
    <n v="278030"/>
    <s v="CONVENIOS ESPECIALES DE TRABAJADORES INDEPENDIENTES"/>
    <n v="40"/>
  </r>
  <r>
    <n v="2869"/>
    <s v="HOMBRE"/>
    <n v="1739925"/>
    <s v="ASALARIADO"/>
    <s v="SECTOR PRIVADO"/>
    <s v="SI"/>
    <s v="NO"/>
    <x v="0"/>
    <n v="43"/>
    <s v="No"/>
    <s v="No"/>
    <n v="1739925"/>
    <s v="ASALARIADO"/>
    <n v="43"/>
  </r>
  <r>
    <n v="2870"/>
    <s v="MUJER"/>
    <n v="2688750"/>
    <s v="PENSIONADOS EN SU PROPIO SISTEMA"/>
    <s v="SECTOR PUBLICO"/>
    <s v="SI"/>
    <s v="NO"/>
    <x v="0"/>
    <n v="80"/>
    <s v="Atípico"/>
    <s v="No"/>
    <n v="2688750"/>
    <s v="PENSIONADOS EN SU PROPIO SISTEMA"/>
    <n v="80"/>
  </r>
  <r>
    <n v="2871"/>
    <s v="HOMBRE"/>
    <n v="539969"/>
    <s v="ASALARIADO"/>
    <s v="SECTOR PRIVADO"/>
    <s v="SI"/>
    <s v="NO"/>
    <x v="0"/>
    <n v="47"/>
    <s v="No"/>
    <s v="No"/>
    <n v="539969"/>
    <s v="ASALARIADO"/>
    <n v="47"/>
  </r>
  <r>
    <n v="2872"/>
    <s v="HOMBRE"/>
    <n v="297045"/>
    <s v="TRABAJADOR INDEPENDIENTE"/>
    <s v="SECTOR PRIVADO"/>
    <s v="SI"/>
    <s v="NO"/>
    <x v="0"/>
    <n v="54"/>
    <s v="No"/>
    <s v="No"/>
    <n v="297045"/>
    <s v="TRABAJADOR INDEPENDIENTE"/>
    <n v="54"/>
  </r>
  <r>
    <n v="2873"/>
    <s v="HOMBRE"/>
    <n v="747205"/>
    <s v="ASALARIADO"/>
    <s v="SECTOR PRIVADO"/>
    <s v="SI"/>
    <s v="SI"/>
    <x v="0"/>
    <n v="31"/>
    <s v="No"/>
    <s v="No"/>
    <n v="747205"/>
    <s v="ASALARIADO"/>
    <n v="31"/>
  </r>
  <r>
    <n v="2874"/>
    <s v="MUJER"/>
    <n v="390136.8"/>
    <s v="ASALARIADO"/>
    <s v="SECTOR PRIVADO"/>
    <s v="SI"/>
    <s v="NO"/>
    <x v="0"/>
    <n v="25"/>
    <s v="No"/>
    <s v="No"/>
    <n v="390136.8"/>
    <s v="ASALARIADO"/>
    <n v="25"/>
  </r>
  <r>
    <n v="2875"/>
    <s v="MUJER"/>
    <n v="338192"/>
    <s v="ASALARIADO"/>
    <s v="SECTOR PUBLICO"/>
    <s v="SI"/>
    <s v="NO"/>
    <x v="0"/>
    <n v="51"/>
    <s v="No"/>
    <s v="No"/>
    <n v="338192"/>
    <s v="ASALARIADO"/>
    <n v="51"/>
  </r>
  <r>
    <n v="2876"/>
    <s v="MUJER"/>
    <n v="1350000"/>
    <s v="ASALARIADO"/>
    <s v="SECTOR PRIVADO"/>
    <s v="SI"/>
    <s v="NO"/>
    <x v="0"/>
    <n v="57"/>
    <s v="No"/>
    <s v="No"/>
    <n v="1350000"/>
    <s v="ASALARIADO"/>
    <n v="57"/>
  </r>
  <r>
    <n v="2877"/>
    <s v="MUJER"/>
    <n v="3609554.14"/>
    <s v="ASALARIADO"/>
    <s v="SECTOR PUBLICO"/>
    <s v="SI"/>
    <s v="NO"/>
    <x v="0"/>
    <n v="55"/>
    <s v="Atípico"/>
    <s v="No"/>
    <n v="3609554.14"/>
    <s v="ASALARIADO"/>
    <n v="55"/>
  </r>
  <r>
    <n v="2878"/>
    <s v="HOMBRE"/>
    <n v="1220413.97"/>
    <s v="ASALARIADO"/>
    <s v="SECTOR PRIVADO"/>
    <s v="SI"/>
    <s v="NO"/>
    <x v="0"/>
    <n v="27"/>
    <s v="No"/>
    <s v="No"/>
    <n v="1220413.97"/>
    <s v="ASALARIADO"/>
    <n v="27"/>
  </r>
  <r>
    <n v="2879"/>
    <s v="HOMBRE"/>
    <n v="278030"/>
    <s v="CONVENIOS ESPECIALES DE TRABAJADORES INDEPENDIENTES"/>
    <s v="SECTOR PRIVADO"/>
    <s v="SI"/>
    <s v="NO"/>
    <x v="0"/>
    <n v="32"/>
    <s v="No"/>
    <s v="No"/>
    <n v="278030"/>
    <s v="CONVENIOS ESPECIALES DE TRABAJADORES INDEPENDIENTES"/>
    <n v="32"/>
  </r>
  <r>
    <n v="2880"/>
    <s v="HOMBRE"/>
    <n v="762796.88"/>
    <s v="ASALARIADO"/>
    <s v="SECTOR PRIVADO"/>
    <s v="SI"/>
    <s v="NO"/>
    <x v="0"/>
    <n v="26"/>
    <s v="No"/>
    <s v="No"/>
    <n v="762796.88"/>
    <s v="ASALARIADO"/>
    <n v="26"/>
  </r>
  <r>
    <n v="2881"/>
    <s v="HOMBRE"/>
    <n v="413751.05"/>
    <s v="ASALARIADO"/>
    <s v="SECTOR PRIVADO"/>
    <s v="SI"/>
    <s v="NO"/>
    <x v="0"/>
    <n v="28"/>
    <s v="No"/>
    <s v="No"/>
    <n v="413751.05"/>
    <s v="ASALARIADO"/>
    <n v="28"/>
  </r>
  <r>
    <n v="2882"/>
    <s v="HOMBRE"/>
    <n v="362000"/>
    <s v="ASEGURADO VOLUNTARIO"/>
    <s v="SECTOR PRIVADO"/>
    <s v="SI"/>
    <s v="NO"/>
    <x v="0"/>
    <n v="35"/>
    <s v="No"/>
    <s v="No"/>
    <n v="362000"/>
    <s v="ASEGURADO VOLUNTARIO"/>
    <n v="35"/>
  </r>
  <r>
    <n v="2883"/>
    <s v="MUJER"/>
    <n v="297044"/>
    <s v="ASALARIADO"/>
    <s v="SECTOR PRIVADO"/>
    <s v="SI"/>
    <s v="NO"/>
    <x v="0"/>
    <n v="58"/>
    <s v="No"/>
    <s v="No"/>
    <n v="297044"/>
    <s v="ASALARIADO"/>
    <n v="58"/>
  </r>
  <r>
    <n v="2884"/>
    <s v="HOMBRE"/>
    <n v="2414456"/>
    <s v="ASALARIADO"/>
    <s v="SECTOR PRIVADO"/>
    <s v="SI"/>
    <s v="NO"/>
    <x v="0"/>
    <n v="36"/>
    <s v="Atípico"/>
    <s v="No"/>
    <n v="2414456"/>
    <s v="ASALARIADO"/>
    <n v="36"/>
  </r>
  <r>
    <n v="2885"/>
    <s v="HOMBRE"/>
    <n v="406659.45"/>
    <s v="ASALARIADO"/>
    <s v="SECTOR PUBLICO"/>
    <s v="SI"/>
    <s v="NO"/>
    <x v="0"/>
    <n v="27"/>
    <s v="No"/>
    <s v="No"/>
    <n v="406659.45"/>
    <s v="ASALARIADO"/>
    <n v="27"/>
  </r>
  <r>
    <n v="2886"/>
    <s v="HOMBRE"/>
    <n v="514435.14"/>
    <s v="ASALARIADO"/>
    <s v="SECTOR PRIVADO"/>
    <s v="SI"/>
    <s v="NO"/>
    <x v="0"/>
    <n v="48"/>
    <s v="No"/>
    <s v="No"/>
    <n v="514435.14"/>
    <s v="ASALARIADO"/>
    <n v="48"/>
  </r>
  <r>
    <n v="2887"/>
    <s v="MUJER"/>
    <n v="705807.13"/>
    <s v="ASALARIADO"/>
    <s v="SECTOR PUBLICO"/>
    <s v="SI"/>
    <s v="NO"/>
    <x v="0"/>
    <n v="34"/>
    <s v="No"/>
    <s v="No"/>
    <n v="705807.13"/>
    <s v="ASALARIADO"/>
    <n v="34"/>
  </r>
  <r>
    <n v="2888"/>
    <s v="MUJER"/>
    <n v="462569.85"/>
    <s v="ASALARIADO"/>
    <s v="SECTOR PRIVADO"/>
    <s v="SI"/>
    <s v="NO"/>
    <x v="0"/>
    <n v="27"/>
    <s v="No"/>
    <s v="No"/>
    <n v="462569.85"/>
    <s v="ASALARIADO"/>
    <n v="27"/>
  </r>
  <r>
    <n v="2889"/>
    <s v="HOMBRE"/>
    <n v="100000"/>
    <s v="ASALARIADO"/>
    <s v="SECTOR PRIVADO"/>
    <s v="SI"/>
    <s v="NO"/>
    <x v="0"/>
    <n v="24"/>
    <s v="No"/>
    <s v="No"/>
    <n v="100000"/>
    <s v="ASALARIADO"/>
    <n v="24"/>
  </r>
  <r>
    <n v="2890"/>
    <s v="HOMBRE"/>
    <n v="337811"/>
    <s v="PENSIONADOS EN SU PROPIO SISTEMA"/>
    <s v="SECTOR PUBLICO"/>
    <s v="SI"/>
    <s v="NO"/>
    <x v="0"/>
    <n v="81"/>
    <s v="No"/>
    <s v="No"/>
    <n v="337811"/>
    <s v="PENSIONADOS EN SU PROPIO SISTEMA"/>
    <n v="81"/>
  </r>
  <r>
    <n v="2891"/>
    <s v="MUJER"/>
    <n v="359544.27"/>
    <s v="CONVENIOS ESPECIALES DE ASEGURADOS VOLUNTARIOS"/>
    <s v="SECTOR PRIVADO"/>
    <s v="SI"/>
    <s v="SI"/>
    <x v="0"/>
    <n v="38"/>
    <s v="No"/>
    <s v="No"/>
    <n v="359544.27"/>
    <s v="CONVENIOS ESPECIALES DE ASEGURADOS VOLUNTARIOS"/>
    <n v="38"/>
  </r>
  <r>
    <n v="2892"/>
    <s v="HOMBRE"/>
    <n v="444389.01"/>
    <s v="ASALARIADO"/>
    <s v="SECTOR PUBLICO"/>
    <s v="SI"/>
    <s v="NO"/>
    <x v="0"/>
    <n v="60"/>
    <s v="No"/>
    <s v="No"/>
    <n v="444389.01"/>
    <s v="ASALARIADO"/>
    <n v="60"/>
  </r>
  <r>
    <n v="2893"/>
    <s v="HOMBRE"/>
    <n v="299046"/>
    <s v="ASEGURADO VOLUNTARIO"/>
    <s v="SECTOR PRIVADO"/>
    <s v="SI"/>
    <s v="NO"/>
    <x v="0"/>
    <n v="31"/>
    <s v="No"/>
    <s v="No"/>
    <n v="299046"/>
    <s v="ASEGURADO VOLUNTARIO"/>
    <n v="31"/>
  </r>
  <r>
    <n v="2894"/>
    <s v="HOMBRE"/>
    <n v="1270596.6499999999"/>
    <s v="ASALARIADO"/>
    <s v="SECTOR PUBLICO"/>
    <s v="SI"/>
    <s v="NO"/>
    <x v="0"/>
    <n v="44"/>
    <s v="No"/>
    <s v="No"/>
    <n v="1270596.6499999999"/>
    <s v="ASALARIADO"/>
    <n v="44"/>
  </r>
  <r>
    <n v="2895"/>
    <s v="HOMBRE"/>
    <n v="922788.75"/>
    <s v="ASALARIADO"/>
    <s v="SECTOR PRIVADO"/>
    <s v="SI"/>
    <s v="NO"/>
    <x v="0"/>
    <n v="25"/>
    <s v="No"/>
    <s v="No"/>
    <n v="922788.75"/>
    <s v="ASALARIADO"/>
    <n v="25"/>
  </r>
  <r>
    <n v="2896"/>
    <s v="HOMBRE"/>
    <n v="297045"/>
    <s v="TRABAJADOR INDEPENDIENTE"/>
    <s v="SECTOR PRIVADO"/>
    <s v="SI"/>
    <s v="NO"/>
    <x v="0"/>
    <n v="49"/>
    <s v="No"/>
    <s v="No"/>
    <n v="297045"/>
    <s v="TRABAJADOR INDEPENDIENTE"/>
    <n v="49"/>
  </r>
  <r>
    <n v="2897"/>
    <s v="MUJER"/>
    <n v="1055938.04"/>
    <s v="ASALARIADO"/>
    <s v="SECTOR PUBLICO"/>
    <s v="SI"/>
    <s v="NO"/>
    <x v="0"/>
    <n v="30"/>
    <s v="No"/>
    <s v="No"/>
    <n v="1055938.04"/>
    <s v="ASALARIADO"/>
    <n v="30"/>
  </r>
  <r>
    <n v="2898"/>
    <s v="MUJER"/>
    <n v="639148"/>
    <s v="ASEGURADO VOLUNTARIO"/>
    <s v="SECTOR PRIVADO"/>
    <s v="SI"/>
    <s v="NO"/>
    <x v="0"/>
    <n v="75"/>
    <s v="No"/>
    <s v="No"/>
    <n v="639148"/>
    <s v="ASEGURADO VOLUNTARIO"/>
    <n v="75"/>
  </r>
  <r>
    <n v="2899"/>
    <s v="HOMBRE"/>
    <n v="385093.62"/>
    <s v="ASALARIADO"/>
    <s v="SECTOR PRIVADO"/>
    <s v="SI"/>
    <s v="NO"/>
    <x v="0"/>
    <n v="44"/>
    <s v="No"/>
    <s v="No"/>
    <n v="385093.62"/>
    <s v="ASALARIADO"/>
    <n v="44"/>
  </r>
  <r>
    <n v="2900"/>
    <s v="HOMBRE"/>
    <n v="646251.66"/>
    <s v="ASALARIADO"/>
    <s v="SECTOR PRIVADO"/>
    <s v="SI"/>
    <s v="NO"/>
    <x v="0"/>
    <n v="27"/>
    <s v="No"/>
    <s v="No"/>
    <n v="646251.66"/>
    <s v="ASALARIADO"/>
    <n v="27"/>
  </r>
  <r>
    <n v="2901"/>
    <s v="HOMBRE"/>
    <n v="330000"/>
    <s v="ASALARIADO"/>
    <s v="SECTOR PRIVADO"/>
    <s v="SI"/>
    <s v="SI"/>
    <x v="0"/>
    <n v="47"/>
    <s v="No"/>
    <s v="No"/>
    <n v="330000"/>
    <s v="ASALARIADO"/>
    <n v="47"/>
  </r>
  <r>
    <n v="2902"/>
    <s v="HOMBRE"/>
    <n v="297046"/>
    <s v="TRABAJADOR INDEPENDIENTE"/>
    <s v="SECTOR PRIVADO"/>
    <s v="SI"/>
    <s v="NO"/>
    <x v="0"/>
    <n v="63"/>
    <s v="No"/>
    <s v="No"/>
    <n v="297046"/>
    <s v="TRABAJADOR INDEPENDIENTE"/>
    <n v="63"/>
  </r>
  <r>
    <n v="2903"/>
    <s v="MUJER"/>
    <n v="622394.65"/>
    <s v="ASALARIADO"/>
    <s v="SECTOR PRIVADO"/>
    <s v="SI"/>
    <s v="NO"/>
    <x v="1"/>
    <n v="23"/>
    <s v="No"/>
    <s v="No"/>
    <n v="622394.65"/>
    <s v="ASALARIADO"/>
    <n v="23"/>
  </r>
  <r>
    <n v="2904"/>
    <s v="HOMBRE"/>
    <n v="171000"/>
    <s v="ASALARIADO"/>
    <s v="SECTOR PRIVADO"/>
    <s v="SI"/>
    <s v="NO"/>
    <x v="0"/>
    <n v="56"/>
    <s v="No"/>
    <s v="No"/>
    <n v="171000"/>
    <s v="ASALARIADO"/>
    <n v="56"/>
  </r>
  <r>
    <n v="2905"/>
    <s v="MUJER"/>
    <n v="385400.61"/>
    <s v="ASALARIADO"/>
    <s v="SECTOR PRIVADO"/>
    <s v="SI"/>
    <s v="SI"/>
    <x v="0"/>
    <n v="30"/>
    <s v="No"/>
    <s v="No"/>
    <n v="385400.61"/>
    <s v="ASALARIADO"/>
    <n v="30"/>
  </r>
  <r>
    <n v="2906"/>
    <s v="MUJER"/>
    <n v="1619313.26"/>
    <s v="ASALARIADO"/>
    <s v="SECTOR PRIVADO"/>
    <s v="SI"/>
    <s v="NO"/>
    <x v="0"/>
    <n v="33"/>
    <s v="No"/>
    <s v="No"/>
    <n v="1619313.26"/>
    <s v="ASALARIADO"/>
    <n v="33"/>
  </r>
  <r>
    <n v="2907"/>
    <s v="HOMBRE"/>
    <n v="403541.67"/>
    <s v="ASALARIADO"/>
    <s v="SECTOR PRIVADO"/>
    <s v="SI"/>
    <s v="NO"/>
    <x v="0"/>
    <n v="43"/>
    <s v="No"/>
    <s v="No"/>
    <n v="403541.67"/>
    <s v="ASALARIADO"/>
    <n v="43"/>
  </r>
  <r>
    <n v="2908"/>
    <s v="HOMBRE"/>
    <n v="600000"/>
    <s v="ASALARIADO"/>
    <s v="SECTOR PRIVADO"/>
    <s v="SI"/>
    <s v="NO"/>
    <x v="0"/>
    <n v="24"/>
    <s v="No"/>
    <s v="No"/>
    <n v="600000"/>
    <s v="ASALARIADO"/>
    <n v="24"/>
  </r>
  <r>
    <n v="2909"/>
    <s v="HOMBRE"/>
    <n v="319300"/>
    <s v="ASALARIADO"/>
    <s v="SECTOR PRIVADO"/>
    <s v="SI"/>
    <s v="NO"/>
    <x v="0"/>
    <n v="69"/>
    <s v="No"/>
    <s v="No"/>
    <n v="319300"/>
    <s v="ASALARIADO"/>
    <n v="69"/>
  </r>
  <r>
    <n v="2910"/>
    <s v="HOMBRE"/>
    <n v="445567"/>
    <s v="TRABAJADOR INDEPENDIENTE"/>
    <s v="SECTOR PRIVADO"/>
    <s v="SI"/>
    <s v="NO"/>
    <x v="1"/>
    <n v="35"/>
    <s v="No"/>
    <s v="No"/>
    <n v="445567"/>
    <s v="TRABAJADOR INDEPENDIENTE"/>
    <n v="35"/>
  </r>
  <r>
    <n v="2911"/>
    <s v="HOMBRE"/>
    <n v="314396"/>
    <s v="ASALARIADO"/>
    <s v="SECTOR PUBLICO"/>
    <s v="SI"/>
    <s v="NO"/>
    <x v="1"/>
    <n v="53"/>
    <s v="No"/>
    <s v="No"/>
    <n v="314396"/>
    <s v="ASALARIADO"/>
    <n v="53"/>
  </r>
  <r>
    <n v="2912"/>
    <s v="MUJER"/>
    <n v="1165110"/>
    <s v="ASALARIADO"/>
    <s v="SECTOR PUBLICO"/>
    <s v="SI"/>
    <s v="NO"/>
    <x v="1"/>
    <n v="38"/>
    <s v="No"/>
    <s v="No"/>
    <n v="1165110"/>
    <s v="ASALARIADO"/>
    <n v="38"/>
  </r>
  <r>
    <n v="2913"/>
    <s v="HOMBRE"/>
    <n v="639148"/>
    <s v="TRABAJADOR INDEPENDIENTE"/>
    <s v="SECTOR PRIVADO"/>
    <s v="SI"/>
    <s v="NO"/>
    <x v="1"/>
    <n v="69"/>
    <s v="No"/>
    <s v="No"/>
    <n v="639148"/>
    <s v="TRABAJADOR INDEPENDIENTE"/>
    <n v="69"/>
  </r>
  <r>
    <n v="2914"/>
    <s v="MUJER"/>
    <n v="659819.65"/>
    <s v="ASALARIADO"/>
    <s v="SECTOR PUBLICO"/>
    <s v="SI"/>
    <s v="NO"/>
    <x v="0"/>
    <n v="26"/>
    <s v="No"/>
    <s v="No"/>
    <n v="659819.65"/>
    <s v="ASALARIADO"/>
    <n v="26"/>
  </r>
  <r>
    <n v="2915"/>
    <s v="MUJER"/>
    <n v="297500"/>
    <s v="ASEGURADO VOLUNTARIO"/>
    <s v="SECTOR PRIVADO"/>
    <s v="SI"/>
    <s v="SI"/>
    <x v="0"/>
    <n v="29"/>
    <s v="No"/>
    <s v="No"/>
    <n v="297500"/>
    <s v="ASEGURADO VOLUNTARIO"/>
    <n v="29"/>
  </r>
  <r>
    <n v="2916"/>
    <s v="HOMBRE"/>
    <n v="756084.19"/>
    <s v="ASALARIADO"/>
    <s v="SECTOR PRIVADO"/>
    <s v="SI"/>
    <s v="NO"/>
    <x v="0"/>
    <n v="21"/>
    <s v="No"/>
    <s v="No"/>
    <n v="756084.19"/>
    <s v="ASALARIADO"/>
    <n v="21"/>
  </r>
  <r>
    <n v="2917"/>
    <s v="MUJER"/>
    <n v="379237.5"/>
    <s v="ASALARIADO"/>
    <s v="SECTOR PUBLICO"/>
    <s v="SI"/>
    <s v="NO"/>
    <x v="0"/>
    <n v="25"/>
    <s v="No"/>
    <s v="No"/>
    <n v="379237.5"/>
    <s v="ASALARIADO"/>
    <n v="25"/>
  </r>
  <r>
    <n v="2918"/>
    <s v="HOMBRE"/>
    <n v="311585.03999999998"/>
    <s v="ASALARIADO"/>
    <s v="SECTOR PRIVADO"/>
    <s v="SI"/>
    <s v="NO"/>
    <x v="0"/>
    <n v="26"/>
    <s v="No"/>
    <s v="No"/>
    <n v="311585.03999999998"/>
    <s v="ASALARIADO"/>
    <n v="26"/>
  </r>
  <r>
    <n v="2919"/>
    <s v="MUJER"/>
    <n v="1983460.5"/>
    <s v="ASALARIADO"/>
    <s v="SECTOR PUBLICO"/>
    <s v="SI"/>
    <s v="NO"/>
    <x v="0"/>
    <n v="61"/>
    <s v="No"/>
    <s v="No"/>
    <n v="1983460.5"/>
    <s v="ASALARIADO"/>
    <n v="61"/>
  </r>
  <r>
    <n v="2920"/>
    <s v="HOMBRE"/>
    <n v="723495"/>
    <s v="ASALARIADO"/>
    <s v="SECTOR PUBLICO"/>
    <s v="SI"/>
    <s v="NO"/>
    <x v="0"/>
    <n v="37"/>
    <s v="No"/>
    <s v="No"/>
    <n v="723495"/>
    <s v="ASALARIADO"/>
    <n v="37"/>
  </r>
  <r>
    <n v="2921"/>
    <s v="HOMBRE"/>
    <n v="426977.82"/>
    <s v="ASALARIADO"/>
    <s v="SECTOR PRIVADO"/>
    <s v="SI"/>
    <s v="SI"/>
    <x v="0"/>
    <n v="53"/>
    <s v="No"/>
    <s v="No"/>
    <n v="426977.82"/>
    <s v="ASALARIADO"/>
    <n v="53"/>
  </r>
  <r>
    <n v="2922"/>
    <s v="MUJER"/>
    <n v="1459586"/>
    <s v="ASALARIADO"/>
    <s v="SECTOR PUBLICO"/>
    <s v="SI"/>
    <s v="NO"/>
    <x v="0"/>
    <n v="47"/>
    <s v="No"/>
    <s v="No"/>
    <n v="1459586"/>
    <s v="ASALARIADO"/>
    <n v="47"/>
  </r>
  <r>
    <n v="2923"/>
    <s v="HOMBRE"/>
    <n v="447825.78"/>
    <s v="ASALARIADO"/>
    <s v="SECTOR PRIVADO"/>
    <s v="SI"/>
    <s v="NO"/>
    <x v="0"/>
    <n v="53"/>
    <s v="No"/>
    <s v="No"/>
    <n v="447825.78"/>
    <s v="ASALARIADO"/>
    <n v="53"/>
  </r>
  <r>
    <n v="2924"/>
    <s v="MUJER"/>
    <n v="297865"/>
    <s v="TRABAJADOR INDEPENDIENTE"/>
    <s v="SECTOR PRIVADO"/>
    <s v="SI"/>
    <s v="NO"/>
    <x v="0"/>
    <n v="41"/>
    <s v="No"/>
    <s v="No"/>
    <n v="297865"/>
    <s v="TRABAJADOR INDEPENDIENTE"/>
    <n v="41"/>
  </r>
  <r>
    <n v="2925"/>
    <s v="HOMBRE"/>
    <n v="416406.24"/>
    <s v="ASALARIADO"/>
    <s v="SECTOR PRIVADO"/>
    <s v="SI"/>
    <s v="NO"/>
    <x v="0"/>
    <n v="35"/>
    <s v="No"/>
    <s v="No"/>
    <n v="416406.24"/>
    <s v="ASALARIADO"/>
    <n v="35"/>
  </r>
  <r>
    <n v="2926"/>
    <s v="HOMBRE"/>
    <n v="548611.75"/>
    <s v="ASALARIADO"/>
    <s v="SECTOR PRIVADO"/>
    <s v="SI"/>
    <s v="NO"/>
    <x v="0"/>
    <n v="27"/>
    <s v="No"/>
    <s v="No"/>
    <n v="548611.75"/>
    <s v="ASALARIADO"/>
    <n v="27"/>
  </r>
  <r>
    <n v="2927"/>
    <s v="HOMBRE"/>
    <n v="445567"/>
    <s v="TRABAJADOR INDEPENDIENTE"/>
    <s v="SECTOR PRIVADO"/>
    <s v="SI"/>
    <s v="NO"/>
    <x v="1"/>
    <n v="52"/>
    <s v="No"/>
    <s v="No"/>
    <n v="445567"/>
    <s v="TRABAJADOR INDEPENDIENTE"/>
    <n v="52"/>
  </r>
  <r>
    <n v="2928"/>
    <s v="MUJER"/>
    <n v="918531"/>
    <s v="ASALARIADO"/>
    <s v="SECTOR PRIVADO"/>
    <s v="SI"/>
    <s v="NO"/>
    <x v="0"/>
    <n v="33"/>
    <s v="No"/>
    <s v="No"/>
    <n v="918531"/>
    <s v="ASALARIADO"/>
    <n v="33"/>
  </r>
  <r>
    <n v="2929"/>
    <s v="HOMBRE"/>
    <n v="484083"/>
    <s v="ASALARIADO"/>
    <s v="SECTOR PRIVADO"/>
    <s v="SI"/>
    <s v="NO"/>
    <x v="0"/>
    <n v="33"/>
    <s v="No"/>
    <s v="No"/>
    <n v="484083"/>
    <s v="ASALARIADO"/>
    <n v="33"/>
  </r>
  <r>
    <n v="2930"/>
    <s v="HOMBRE"/>
    <n v="437310"/>
    <s v="ASALARIADO"/>
    <s v="SECTOR PRIVADO"/>
    <s v="SI"/>
    <s v="NO"/>
    <x v="0"/>
    <n v="31"/>
    <s v="No"/>
    <s v="No"/>
    <n v="437310"/>
    <s v="ASALARIADO"/>
    <n v="31"/>
  </r>
  <r>
    <n v="2931"/>
    <s v="HOMBRE"/>
    <n v="330226.88"/>
    <s v="ASALARIADO"/>
    <s v="SECTOR PRIVADO"/>
    <s v="SI"/>
    <s v="SI"/>
    <x v="0"/>
    <n v="49"/>
    <s v="No"/>
    <s v="No"/>
    <n v="330226.88"/>
    <s v="ASALARIADO"/>
    <n v="49"/>
  </r>
  <r>
    <n v="2932"/>
    <s v="HOMBRE"/>
    <n v="3217274"/>
    <s v="PENSIONADOS EN SU PROPIO SISTEMA"/>
    <s v="SECTOR PUBLICO"/>
    <s v="SI"/>
    <s v="NO"/>
    <x v="0"/>
    <n v="80"/>
    <s v="Atípico"/>
    <s v="No"/>
    <n v="3217274"/>
    <s v="PENSIONADOS EN SU PROPIO SISTEMA"/>
    <n v="80"/>
  </r>
  <r>
    <n v="2933"/>
    <s v="MUJER"/>
    <n v="250000"/>
    <s v="ASALARIADO"/>
    <s v="SECTOR PRIVADO"/>
    <s v="SI"/>
    <s v="SI"/>
    <x v="0"/>
    <n v="53"/>
    <s v="No"/>
    <s v="No"/>
    <n v="250000"/>
    <s v="ASALARIADO"/>
    <n v="53"/>
  </r>
  <r>
    <n v="2934"/>
    <s v="MUJER"/>
    <n v="297046"/>
    <s v="ASEGURADO VOLUNTARIO"/>
    <s v="SECTOR PRIVADO"/>
    <s v="SI"/>
    <s v="NO"/>
    <x v="0"/>
    <n v="55"/>
    <s v="No"/>
    <s v="No"/>
    <n v="297046"/>
    <s v="ASEGURADO VOLUNTARIO"/>
    <n v="55"/>
  </r>
  <r>
    <n v="2935"/>
    <s v="HOMBRE"/>
    <n v="359544.27"/>
    <s v="CONVENIOS ESPECIALES DE ASEGURADOS VOLUNTARIOS"/>
    <s v="SECTOR PRIVADO"/>
    <s v="SI"/>
    <s v="SI"/>
    <x v="0"/>
    <n v="66"/>
    <s v="No"/>
    <s v="No"/>
    <n v="359544.27"/>
    <s v="CONVENIOS ESPECIALES DE ASEGURADOS VOLUNTARIOS"/>
    <n v="66"/>
  </r>
  <r>
    <n v="2936"/>
    <s v="HOMBRE"/>
    <n v="924999.9"/>
    <s v="ASALARIADO"/>
    <s v="SECTOR PRIVADO"/>
    <s v="SI"/>
    <s v="NO"/>
    <x v="0"/>
    <n v="27"/>
    <s v="No"/>
    <s v="No"/>
    <n v="924999.9"/>
    <s v="ASALARIADO"/>
    <n v="27"/>
  </r>
  <r>
    <n v="2937"/>
    <s v="MUJER"/>
    <n v="323296"/>
    <s v="ASEGURADO VOLUNTARIO"/>
    <s v="SECTOR PRIVADO"/>
    <s v="SI"/>
    <s v="SI"/>
    <x v="0"/>
    <n v="38"/>
    <s v="No"/>
    <s v="No"/>
    <n v="323296"/>
    <s v="ASEGURADO VOLUNTARIO"/>
    <n v="38"/>
  </r>
  <r>
    <n v="2938"/>
    <s v="HOMBRE"/>
    <n v="348000"/>
    <s v="ASALARIADO"/>
    <s v="SECTOR PRIVADO"/>
    <s v="SI"/>
    <s v="NO"/>
    <x v="1"/>
    <n v="19"/>
    <s v="No"/>
    <s v="No"/>
    <n v="348000"/>
    <s v="ASALARIADO"/>
    <n v="19"/>
  </r>
  <r>
    <n v="2939"/>
    <s v="MUJER"/>
    <n v="295000"/>
    <s v="ASEGURADO VOLUNTARIO"/>
    <s v="SECTOR PRIVADO"/>
    <s v="SI"/>
    <s v="SI"/>
    <x v="0"/>
    <n v="33"/>
    <s v="No"/>
    <s v="No"/>
    <n v="295000"/>
    <s v="ASEGURADO VOLUNTARIO"/>
    <n v="33"/>
  </r>
  <r>
    <n v="2940"/>
    <s v="HOMBRE"/>
    <n v="297045"/>
    <s v="TRABAJADOR INDEPENDIENTE"/>
    <s v="SECTOR PRIVADO"/>
    <s v="SI"/>
    <s v="NO"/>
    <x v="0"/>
    <n v="49"/>
    <s v="No"/>
    <s v="No"/>
    <n v="297045"/>
    <s v="TRABAJADOR INDEPENDIENTE"/>
    <n v="49"/>
  </r>
  <r>
    <n v="2941"/>
    <s v="HOMBRE"/>
    <n v="1889038"/>
    <s v="PENSIONADOS EN SU PROPIO SISTEMA"/>
    <s v="SECTOR PUBLICO"/>
    <s v="SI"/>
    <s v="NO"/>
    <x v="0"/>
    <n v="67"/>
    <s v="No"/>
    <s v="No"/>
    <n v="1889038"/>
    <s v="PENSIONADOS EN SU PROPIO SISTEMA"/>
    <n v="67"/>
  </r>
  <r>
    <n v="2942"/>
    <s v="MUJER"/>
    <n v="1675853"/>
    <s v="PENSIONADOS EN SU PROPIO SISTEMA"/>
    <s v="SECTOR PUBLICO"/>
    <s v="SI"/>
    <s v="NO"/>
    <x v="0"/>
    <n v="55"/>
    <s v="No"/>
    <s v="No"/>
    <n v="1675853"/>
    <s v="PENSIONADOS EN SU PROPIO SISTEMA"/>
    <n v="55"/>
  </r>
  <r>
    <n v="2943"/>
    <s v="HOMBRE"/>
    <n v="25000"/>
    <s v="ASALARIADO"/>
    <s v="SECTOR PRIVADO"/>
    <s v="SI"/>
    <s v="NO"/>
    <x v="0"/>
    <n v="18"/>
    <s v="No"/>
    <s v="No"/>
    <n v="25000"/>
    <s v="ASALARIADO"/>
    <n v="18"/>
  </r>
  <r>
    <n v="2944"/>
    <s v="HOMBRE"/>
    <n v="377730.1"/>
    <s v="ASALARIADO"/>
    <s v="SECTOR PRIVADO"/>
    <s v="SI"/>
    <s v="NO"/>
    <x v="0"/>
    <n v="46"/>
    <s v="No"/>
    <s v="No"/>
    <n v="377730.1"/>
    <s v="ASALARIADO"/>
    <n v="46"/>
  </r>
  <r>
    <n v="2945"/>
    <s v="HOMBRE"/>
    <n v="385411.82"/>
    <s v="ASALARIADO"/>
    <s v="SECTOR PRIVADO"/>
    <s v="SI"/>
    <s v="NO"/>
    <x v="0"/>
    <n v="24"/>
    <s v="No"/>
    <s v="No"/>
    <n v="385411.82"/>
    <s v="ASALARIADO"/>
    <n v="24"/>
  </r>
  <r>
    <n v="2946"/>
    <s v="MUJER"/>
    <n v="1621195"/>
    <s v="ASALARIADO"/>
    <s v="SECTOR PUBLICO"/>
    <s v="SI"/>
    <s v="NO"/>
    <x v="0"/>
    <n v="31"/>
    <s v="No"/>
    <s v="No"/>
    <n v="1621195"/>
    <s v="ASALARIADO"/>
    <n v="31"/>
  </r>
  <r>
    <n v="2947"/>
    <s v="MUJER"/>
    <n v="782500"/>
    <s v="ASALARIADO"/>
    <s v="SECTOR PUBLICO"/>
    <s v="SI"/>
    <s v="NO"/>
    <x v="0"/>
    <n v="28"/>
    <s v="No"/>
    <s v="No"/>
    <n v="782500"/>
    <s v="ASALARIADO"/>
    <n v="28"/>
  </r>
  <r>
    <n v="2948"/>
    <s v="HOMBRE"/>
    <n v="467011"/>
    <s v="ASALARIADO"/>
    <s v="SECTOR PRIVADO"/>
    <s v="SI"/>
    <s v="NO"/>
    <x v="0"/>
    <n v="57"/>
    <s v="No"/>
    <s v="No"/>
    <n v="467011"/>
    <s v="ASALARIADO"/>
    <n v="57"/>
  </r>
  <r>
    <n v="2949"/>
    <s v="MUJER"/>
    <n v="240000"/>
    <s v="ASALARIADO"/>
    <s v="SECTOR PRIVADO"/>
    <s v="SI"/>
    <s v="NO"/>
    <x v="0"/>
    <n v="41"/>
    <s v="No"/>
    <s v="No"/>
    <n v="240000"/>
    <s v="ASALARIADO"/>
    <n v="41"/>
  </r>
  <r>
    <n v="2950"/>
    <s v="MUJER"/>
    <n v="806421.08"/>
    <s v="ASALARIADO"/>
    <s v="SECTOR PRIVADO"/>
    <s v="SI"/>
    <s v="NO"/>
    <x v="0"/>
    <n v="58"/>
    <s v="No"/>
    <s v="No"/>
    <n v="806421.08"/>
    <s v="ASALARIADO"/>
    <n v="58"/>
  </r>
  <r>
    <n v="2951"/>
    <s v="MUJER"/>
    <n v="400000"/>
    <s v="ASALARIADO"/>
    <s v="SECTOR PRIVADO"/>
    <s v="SI"/>
    <s v="NO"/>
    <x v="0"/>
    <n v="25"/>
    <s v="No"/>
    <s v="No"/>
    <n v="400000"/>
    <s v="ASALARIADO"/>
    <n v="25"/>
  </r>
  <r>
    <n v="2952"/>
    <s v="HOMBRE"/>
    <n v="299441"/>
    <s v="TRABAJADOR INDEPENDIENTE"/>
    <s v="SECTOR PRIVADO"/>
    <s v="SI"/>
    <s v="SI"/>
    <x v="1"/>
    <n v="53"/>
    <s v="No"/>
    <s v="No"/>
    <n v="299441"/>
    <s v="TRABAJADOR INDEPENDIENTE"/>
    <n v="53"/>
  </r>
  <r>
    <n v="2953"/>
    <s v="HOMBRE"/>
    <n v="377164.37"/>
    <s v="ASALARIADO"/>
    <s v="SECTOR PRIVADO"/>
    <s v="SI"/>
    <s v="NO"/>
    <x v="0"/>
    <n v="39"/>
    <s v="No"/>
    <s v="No"/>
    <n v="377164.37"/>
    <s v="ASALARIADO"/>
    <n v="39"/>
  </r>
  <r>
    <n v="2954"/>
    <s v="MUJER"/>
    <n v="523392"/>
    <s v="ASALARIADO"/>
    <s v="SECTOR PRIVADO"/>
    <s v="SI"/>
    <s v="NO"/>
    <x v="0"/>
    <n v="21"/>
    <s v="No"/>
    <s v="No"/>
    <n v="523392"/>
    <s v="ASALARIADO"/>
    <n v="21"/>
  </r>
  <r>
    <n v="2955"/>
    <s v="HOMBRE"/>
    <n v="297046"/>
    <s v="TRABAJADOR INDEPENDIENTE"/>
    <s v="SECTOR PRIVADO"/>
    <s v="NO"/>
    <s v="NO"/>
    <x v="1"/>
    <n v="69"/>
    <s v="No"/>
    <s v="No"/>
    <n v="297046"/>
    <s v="TRABAJADOR INDEPENDIENTE"/>
    <n v="69"/>
  </r>
  <r>
    <n v="2956"/>
    <s v="MUJER"/>
    <n v="397559.9"/>
    <s v="ASALARIADO"/>
    <s v="SECTOR PRIVADO"/>
    <s v="SI"/>
    <s v="SI"/>
    <x v="0"/>
    <n v="26"/>
    <s v="No"/>
    <s v="No"/>
    <n v="397559.9"/>
    <s v="ASALARIADO"/>
    <n v="26"/>
  </r>
  <r>
    <n v="2957"/>
    <s v="HOMBRE"/>
    <n v="566795.41"/>
    <s v="ASALARIADO"/>
    <s v="SECTOR PUBLICO"/>
    <s v="SI"/>
    <s v="NO"/>
    <x v="0"/>
    <n v="45"/>
    <s v="No"/>
    <s v="No"/>
    <n v="566795.41"/>
    <s v="ASALARIADO"/>
    <n v="45"/>
  </r>
  <r>
    <n v="2958"/>
    <s v="HOMBRE"/>
    <n v="590421.69999999995"/>
    <s v="ASALARIADO"/>
    <s v="SECTOR PUBLICO"/>
    <s v="SI"/>
    <s v="NO"/>
    <x v="0"/>
    <n v="34"/>
    <s v="No"/>
    <s v="No"/>
    <n v="590421.69999999995"/>
    <s v="ASALARIADO"/>
    <n v="34"/>
  </r>
  <r>
    <n v="2959"/>
    <s v="HOMBRE"/>
    <n v="363833.34"/>
    <s v="ASALARIADO"/>
    <s v="SECTOR PRIVADO"/>
    <s v="SI"/>
    <s v="NO"/>
    <x v="0"/>
    <n v="33"/>
    <s v="No"/>
    <s v="No"/>
    <n v="363833.34"/>
    <s v="ASALARIADO"/>
    <n v="33"/>
  </r>
  <r>
    <n v="2960"/>
    <s v="HOMBRE"/>
    <n v="297046"/>
    <s v="TRABAJADOR INDEPENDIENTE"/>
    <s v="SECTOR PRIVADO"/>
    <s v="SI"/>
    <s v="SI"/>
    <x v="1"/>
    <n v="36"/>
    <s v="No"/>
    <s v="No"/>
    <n v="297046"/>
    <s v="TRABAJADOR INDEPENDIENTE"/>
    <n v="36"/>
  </r>
  <r>
    <n v="2961"/>
    <s v="HOMBRE"/>
    <n v="225000"/>
    <s v="ASALARIADO"/>
    <s v="SECTOR PRIVADO"/>
    <s v="SI"/>
    <s v="SI"/>
    <x v="1"/>
    <n v="47"/>
    <s v="No"/>
    <s v="No"/>
    <n v="225000"/>
    <s v="ASALARIADO"/>
    <n v="47"/>
  </r>
  <r>
    <n v="2962"/>
    <s v="HOMBRE"/>
    <n v="1054914.8899999999"/>
    <s v="ASALARIADO"/>
    <s v="SECTOR PUBLICO"/>
    <s v="SI"/>
    <s v="NO"/>
    <x v="0"/>
    <n v="50"/>
    <s v="No"/>
    <s v="No"/>
    <n v="1054914.8899999999"/>
    <s v="ASALARIADO"/>
    <n v="50"/>
  </r>
  <r>
    <n v="2963"/>
    <s v="HOMBRE"/>
    <n v="229028"/>
    <s v="ASALARIADO"/>
    <s v="SECTOR PRIVADO"/>
    <s v="SI"/>
    <s v="NO"/>
    <x v="0"/>
    <n v="20"/>
    <s v="No"/>
    <s v="No"/>
    <n v="229028"/>
    <s v="ASALARIADO"/>
    <n v="20"/>
  </r>
  <r>
    <n v="2964"/>
    <s v="HOMBRE"/>
    <n v="836076"/>
    <s v="ASALARIADO"/>
    <s v="SECTOR PUBLICO"/>
    <s v="SI"/>
    <s v="NO"/>
    <x v="0"/>
    <n v="32"/>
    <s v="No"/>
    <s v="No"/>
    <n v="836076"/>
    <s v="ASALARIADO"/>
    <n v="32"/>
  </r>
  <r>
    <n v="2965"/>
    <s v="MUJER"/>
    <n v="297046"/>
    <s v="TRABAJADOR INDEPENDIENTE"/>
    <s v="SECTOR PRIVADO"/>
    <s v="SI"/>
    <s v="NO"/>
    <x v="1"/>
    <n v="38"/>
    <s v="No"/>
    <s v="No"/>
    <n v="297046"/>
    <s v="TRABAJADOR INDEPENDIENTE"/>
    <n v="38"/>
  </r>
  <r>
    <n v="2966"/>
    <s v="MUJER"/>
    <n v="660259.69999999995"/>
    <s v="ASALARIADO"/>
    <s v="SECTOR PUBLICO"/>
    <s v="SI"/>
    <s v="NO"/>
    <x v="0"/>
    <n v="24"/>
    <s v="No"/>
    <s v="No"/>
    <n v="660259.69999999995"/>
    <s v="ASALARIADO"/>
    <n v="24"/>
  </r>
  <r>
    <n v="2967"/>
    <s v="MUJER"/>
    <n v="297139"/>
    <s v="ASEGURADO VOLUNTARIO"/>
    <s v="SECTOR PRIVADO"/>
    <s v="SI"/>
    <s v="NO"/>
    <x v="0"/>
    <n v="56"/>
    <s v="No"/>
    <s v="No"/>
    <n v="297139"/>
    <s v="ASEGURADO VOLUNTARIO"/>
    <n v="56"/>
  </r>
  <r>
    <n v="2968"/>
    <s v="MUJER"/>
    <n v="1253343.1200000001"/>
    <s v="ASALARIADO"/>
    <s v="SECTOR PRIVADO"/>
    <s v="SI"/>
    <s v="NO"/>
    <x v="0"/>
    <n v="35"/>
    <s v="No"/>
    <s v="No"/>
    <n v="1253343.1200000001"/>
    <s v="ASALARIADO"/>
    <n v="35"/>
  </r>
  <r>
    <n v="2969"/>
    <s v="HOMBRE"/>
    <n v="297046"/>
    <s v="TRABAJADOR INDEPENDIENTE"/>
    <s v="SECTOR PRIVADO"/>
    <s v="SI"/>
    <s v="NO"/>
    <x v="0"/>
    <n v="59"/>
    <s v="No"/>
    <s v="No"/>
    <n v="297046"/>
    <s v="TRABAJADOR INDEPENDIENTE"/>
    <n v="59"/>
  </r>
  <r>
    <n v="2970"/>
    <s v="HOMBRE"/>
    <n v="392675"/>
    <s v="TRABAJADOR INDEPENDIENTE"/>
    <s v="SECTOR PRIVADO"/>
    <s v="SI"/>
    <s v="NO"/>
    <x v="0"/>
    <n v="44"/>
    <s v="No"/>
    <s v="No"/>
    <n v="392675"/>
    <s v="TRABAJADOR INDEPENDIENTE"/>
    <n v="44"/>
  </r>
  <r>
    <n v="2971"/>
    <s v="MUJER"/>
    <n v="300018"/>
    <s v="ASEGURADO VOLUNTARIO"/>
    <s v="SECTOR PRIVADO"/>
    <s v="SI"/>
    <s v="NO"/>
    <x v="0"/>
    <n v="58"/>
    <s v="No"/>
    <s v="No"/>
    <n v="300018"/>
    <s v="ASEGURADO VOLUNTARIO"/>
    <n v="58"/>
  </r>
  <r>
    <n v="2972"/>
    <s v="MUJER"/>
    <n v="127500"/>
    <s v="ASALARIADO"/>
    <s v="SECTOR PRIVADO"/>
    <s v="SI"/>
    <s v="NO"/>
    <x v="1"/>
    <n v="52"/>
    <s v="No"/>
    <s v="No"/>
    <n v="127500"/>
    <s v="ASALARIADO"/>
    <n v="52"/>
  </r>
  <r>
    <n v="2973"/>
    <s v="MUJER"/>
    <n v="296000"/>
    <s v="ASALARIADO"/>
    <s v="SECTOR PRIVADO"/>
    <s v="SI"/>
    <s v="NO"/>
    <x v="0"/>
    <n v="57"/>
    <s v="No"/>
    <s v="No"/>
    <n v="296000"/>
    <s v="ASALARIADO"/>
    <n v="57"/>
  </r>
  <r>
    <n v="2974"/>
    <s v="MUJER"/>
    <n v="64851.19"/>
    <s v="ASALARIADO"/>
    <s v="SECTOR PRIVADO"/>
    <s v="SI"/>
    <s v="NO"/>
    <x v="0"/>
    <n v="25"/>
    <s v="No"/>
    <s v="No"/>
    <n v="64851.19"/>
    <s v="ASALARIADO"/>
    <n v="25"/>
  </r>
  <r>
    <n v="2975"/>
    <s v="MUJER"/>
    <n v="10"/>
    <s v="ASALARIADO"/>
    <s v="SECTOR PUBLICO"/>
    <s v="SI"/>
    <s v="NO"/>
    <x v="0"/>
    <n v="51"/>
    <s v="No"/>
    <s v="No"/>
    <n v="10"/>
    <s v="ASALARIADO"/>
    <n v="51"/>
  </r>
  <r>
    <n v="2976"/>
    <s v="MUJER"/>
    <n v="976868.32"/>
    <s v="ASALARIADO"/>
    <s v="SECTOR PRIVADO"/>
    <s v="SI"/>
    <s v="NO"/>
    <x v="0"/>
    <n v="37"/>
    <s v="No"/>
    <s v="No"/>
    <n v="976868.32"/>
    <s v="ASALARIADO"/>
    <n v="37"/>
  </r>
  <r>
    <n v="2977"/>
    <s v="HOMBRE"/>
    <n v="301783"/>
    <s v="ASALARIADO"/>
    <s v="SECTOR PRIVADO"/>
    <s v="SI"/>
    <s v="NO"/>
    <x v="1"/>
    <n v="36"/>
    <s v="No"/>
    <s v="No"/>
    <n v="301783"/>
    <s v="ASALARIADO"/>
    <n v="36"/>
  </r>
  <r>
    <n v="2978"/>
    <s v="HOMBRE"/>
    <n v="299647"/>
    <s v="ASEGURADO VOLUNTARIO"/>
    <s v="SECTOR PRIVADO"/>
    <s v="SI"/>
    <s v="NO"/>
    <x v="0"/>
    <n v="62"/>
    <s v="No"/>
    <s v="No"/>
    <n v="299647"/>
    <s v="ASEGURADO VOLUNTARIO"/>
    <n v="62"/>
  </r>
  <r>
    <n v="2979"/>
    <s v="MUJER"/>
    <n v="1893569.1"/>
    <s v="ASALARIADO"/>
    <s v="SECTOR PUBLICO"/>
    <s v="SI"/>
    <s v="NO"/>
    <x v="0"/>
    <n v="54"/>
    <s v="No"/>
    <s v="No"/>
    <n v="1893569.1"/>
    <s v="ASALARIADO"/>
    <n v="54"/>
  </r>
  <r>
    <n v="2980"/>
    <s v="HOMBRE"/>
    <n v="173700"/>
    <s v="ASALARIADO"/>
    <s v="SECTOR PRIVADO"/>
    <s v="SI"/>
    <s v="NO"/>
    <x v="0"/>
    <n v="51"/>
    <s v="No"/>
    <s v="No"/>
    <n v="173700"/>
    <s v="ASALARIADO"/>
    <n v="51"/>
  </r>
  <r>
    <n v="2981"/>
    <s v="MUJER"/>
    <n v="766774"/>
    <s v="ASALARIADO"/>
    <s v="SECTOR PRIVADO"/>
    <s v="SI"/>
    <s v="SI"/>
    <x v="0"/>
    <n v="52"/>
    <s v="No"/>
    <s v="No"/>
    <n v="766774"/>
    <s v="ASALARIADO"/>
    <n v="52"/>
  </r>
  <r>
    <n v="2982"/>
    <s v="HOMBRE"/>
    <n v="291514"/>
    <s v="ASEGURADO VOLUNTARIO"/>
    <s v="SECTOR PRIVADO"/>
    <s v="SI"/>
    <s v="NO"/>
    <x v="0"/>
    <n v="51"/>
    <s v="No"/>
    <s v="No"/>
    <n v="291514"/>
    <s v="ASEGURADO VOLUNTARIO"/>
    <n v="51"/>
  </r>
  <r>
    <n v="2983"/>
    <s v="HOMBRE"/>
    <n v="490122"/>
    <s v="TRABAJADOR INDEPENDIENTE"/>
    <s v="SECTOR PRIVADO"/>
    <s v="SI"/>
    <s v="NO"/>
    <x v="0"/>
    <n v="63"/>
    <s v="No"/>
    <s v="No"/>
    <n v="490122"/>
    <s v="TRABAJADOR INDEPENDIENTE"/>
    <n v="63"/>
  </r>
  <r>
    <n v="2984"/>
    <s v="MUJER"/>
    <n v="299647"/>
    <s v="ASEGURADO VOLUNTARIO"/>
    <s v="SECTOR PRIVADO"/>
    <s v="SI"/>
    <s v="SI"/>
    <x v="0"/>
    <n v="69"/>
    <s v="No"/>
    <s v="No"/>
    <n v="299647"/>
    <s v="ASEGURADO VOLUNTARIO"/>
    <n v="69"/>
  </r>
  <r>
    <n v="2985"/>
    <s v="HOMBRE"/>
    <n v="297046"/>
    <s v="TRABAJADOR INDEPENDIENTE"/>
    <s v="SECTOR PRIVADO"/>
    <s v="NO"/>
    <s v="NO"/>
    <x v="1"/>
    <n v="55"/>
    <s v="No"/>
    <s v="No"/>
    <n v="297046"/>
    <s v="TRABAJADOR INDEPENDIENTE"/>
    <n v="55"/>
  </r>
  <r>
    <n v="2986"/>
    <s v="MUJER"/>
    <n v="300018"/>
    <s v="ASEGURADO VOLUNTARIO"/>
    <s v="SECTOR PRIVADO"/>
    <s v="SI"/>
    <s v="NO"/>
    <x v="0"/>
    <n v="53"/>
    <s v="No"/>
    <s v="No"/>
    <n v="300018"/>
    <s v="ASEGURADO VOLUNTARIO"/>
    <n v="53"/>
  </r>
  <r>
    <n v="2987"/>
    <s v="HOMBRE"/>
    <n v="321550"/>
    <s v="TRABAJADOR INDEPENDIENTE"/>
    <s v="SECTOR PRIVADO"/>
    <s v="SI"/>
    <s v="NO"/>
    <x v="1"/>
    <n v="51"/>
    <s v="No"/>
    <s v="No"/>
    <n v="321550"/>
    <s v="TRABAJADOR INDEPENDIENTE"/>
    <n v="51"/>
  </r>
  <r>
    <n v="2988"/>
    <s v="HOMBRE"/>
    <n v="422424"/>
    <s v="ASALARIADO"/>
    <s v="SECTOR PRIVADO"/>
    <s v="SI"/>
    <s v="NO"/>
    <x v="0"/>
    <n v="27"/>
    <s v="No"/>
    <s v="No"/>
    <n v="422424"/>
    <s v="ASALARIADO"/>
    <n v="27"/>
  </r>
  <r>
    <n v="2989"/>
    <s v="MUJER"/>
    <n v="351531.84"/>
    <s v="ASALARIADO"/>
    <s v="SECTOR PRIVADO"/>
    <s v="SI"/>
    <s v="NO"/>
    <x v="0"/>
    <n v="38"/>
    <s v="No"/>
    <s v="No"/>
    <n v="351531.84"/>
    <s v="ASALARIADO"/>
    <n v="38"/>
  </r>
  <r>
    <n v="2990"/>
    <s v="HOMBRE"/>
    <n v="356000"/>
    <s v="ASALARIADO"/>
    <s v="SECTOR PRIVADO"/>
    <s v="SI"/>
    <s v="NO"/>
    <x v="0"/>
    <n v="57"/>
    <s v="No"/>
    <s v="No"/>
    <n v="356000"/>
    <s v="ASALARIADO"/>
    <n v="57"/>
  </r>
  <r>
    <n v="2991"/>
    <s v="MUJER"/>
    <n v="278031"/>
    <s v="ASEGURADO VOLUNTARIO"/>
    <s v="SECTOR PRIVADO"/>
    <s v="SI"/>
    <s v="NO"/>
    <x v="0"/>
    <n v="39"/>
    <s v="No"/>
    <s v="No"/>
    <n v="278031"/>
    <s v="ASEGURADO VOLUNTARIO"/>
    <n v="39"/>
  </r>
  <r>
    <n v="2992"/>
    <s v="HOMBRE"/>
    <n v="2247500"/>
    <s v="ASALARIADO"/>
    <s v="SECTOR PRIVADO"/>
    <s v="SI"/>
    <s v="NO"/>
    <x v="0"/>
    <n v="45"/>
    <s v="Atípico"/>
    <s v="No"/>
    <n v="2247500"/>
    <s v="ASALARIADO"/>
    <n v="45"/>
  </r>
  <r>
    <n v="2993"/>
    <s v="HOMBRE"/>
    <n v="340000"/>
    <s v="ASALARIADO"/>
    <s v="SECTOR PRIVADO"/>
    <s v="SI"/>
    <s v="NO"/>
    <x v="0"/>
    <n v="34"/>
    <s v="No"/>
    <s v="No"/>
    <n v="340000"/>
    <s v="ASALARIADO"/>
    <n v="34"/>
  </r>
  <r>
    <n v="2994"/>
    <s v="HOMBRE"/>
    <n v="50000"/>
    <s v="ASALARIADO"/>
    <s v="SECTOR PRIVADO"/>
    <s v="SI"/>
    <s v="SI"/>
    <x v="1"/>
    <n v="53"/>
    <s v="No"/>
    <s v="No"/>
    <n v="50000"/>
    <s v="ASALARIADO"/>
    <n v="53"/>
  </r>
  <r>
    <n v="2995"/>
    <s v="HOMBRE"/>
    <n v="389718"/>
    <s v="ASALARIADO"/>
    <s v="SECTOR PRIVADO"/>
    <s v="SI"/>
    <s v="NO"/>
    <x v="0"/>
    <n v="41"/>
    <s v="No"/>
    <s v="No"/>
    <n v="389718"/>
    <s v="ASALARIADO"/>
    <n v="41"/>
  </r>
  <r>
    <n v="2996"/>
    <s v="MUJER"/>
    <n v="2032262.93"/>
    <s v="ASALARIADO"/>
    <s v="SECTOR PRIVADO"/>
    <s v="SI"/>
    <s v="NO"/>
    <x v="0"/>
    <n v="54"/>
    <s v="No"/>
    <s v="No"/>
    <n v="2032262.93"/>
    <s v="ASALARIADO"/>
    <n v="54"/>
  </r>
  <r>
    <n v="2997"/>
    <s v="MUJER"/>
    <n v="89567"/>
    <s v="ASALARIADO"/>
    <s v="SECTOR PUBLICO"/>
    <s v="SI"/>
    <s v="NO"/>
    <x v="0"/>
    <n v="34"/>
    <s v="No"/>
    <s v="No"/>
    <n v="89567"/>
    <s v="ASALARIADO"/>
    <n v="34"/>
  </r>
  <r>
    <n v="2998"/>
    <s v="HOMBRE"/>
    <n v="316965"/>
    <s v="ASALARIADO"/>
    <s v="SECTOR PRIVADO"/>
    <s v="SI"/>
    <s v="NO"/>
    <x v="0"/>
    <n v="25"/>
    <s v="No"/>
    <s v="No"/>
    <n v="316965"/>
    <s v="ASALARIADO"/>
    <n v="25"/>
  </r>
  <r>
    <n v="2999"/>
    <s v="MUJER"/>
    <n v="347135"/>
    <s v="ASEGURADO VOLUNTARIO"/>
    <s v="SECTOR PRIVADO"/>
    <s v="SI"/>
    <s v="SI"/>
    <x v="0"/>
    <n v="63"/>
    <s v="No"/>
    <s v="No"/>
    <n v="347135"/>
    <s v="ASEGURADO VOLUNTARIO"/>
    <n v="63"/>
  </r>
  <r>
    <n v="3000"/>
    <s v="MUJER"/>
    <n v="1501649.3"/>
    <s v="ASALARIADO"/>
    <s v="SECTOR PRIVADO"/>
    <s v="SI"/>
    <s v="SI"/>
    <x v="0"/>
    <n v="35"/>
    <s v="No"/>
    <s v="No"/>
    <n v="1501649.3"/>
    <s v="ASALARIADO"/>
    <n v="35"/>
  </r>
  <r>
    <n v="3001"/>
    <s v="HOMBRE"/>
    <n v="302470"/>
    <s v="TRABAJADOR INDEPENDIENTE"/>
    <s v="SECTOR PRIVADO"/>
    <s v="SI"/>
    <s v="NO"/>
    <x v="0"/>
    <n v="61"/>
    <s v="No"/>
    <s v="No"/>
    <n v="302470"/>
    <s v="TRABAJADOR INDEPENDIENTE"/>
    <n v="61"/>
  </r>
  <r>
    <n v="3002"/>
    <s v="MUJER"/>
    <n v="477140"/>
    <s v="ASALARIADO"/>
    <s v="SECTOR PUBLICO"/>
    <s v="SI"/>
    <s v="NO"/>
    <x v="0"/>
    <n v="48"/>
    <s v="No"/>
    <s v="No"/>
    <n v="477140"/>
    <s v="ASALARIADO"/>
    <n v="48"/>
  </r>
  <r>
    <n v="3003"/>
    <s v="HOMBRE"/>
    <n v="1194392"/>
    <s v="ASALARIADO"/>
    <s v="SECTOR PRIVADO"/>
    <s v="SI"/>
    <s v="NO"/>
    <x v="0"/>
    <n v="28"/>
    <s v="No"/>
    <s v="No"/>
    <n v="1194392"/>
    <s v="ASALARIADO"/>
    <n v="28"/>
  </r>
  <r>
    <n v="3004"/>
    <s v="MUJER"/>
    <n v="1876023.5"/>
    <s v="ASALARIADO"/>
    <s v="SECTOR PUBLICO"/>
    <s v="SI"/>
    <s v="NO"/>
    <x v="0"/>
    <n v="46"/>
    <s v="No"/>
    <s v="No"/>
    <n v="1876023.5"/>
    <s v="ASALARIADO"/>
    <n v="46"/>
  </r>
  <r>
    <n v="3005"/>
    <s v="MUJER"/>
    <n v="582000"/>
    <s v="ASALARIADO"/>
    <s v="SECTOR PRIVADO"/>
    <s v="SI"/>
    <s v="NO"/>
    <x v="0"/>
    <n v="23"/>
    <s v="No"/>
    <s v="No"/>
    <n v="582000"/>
    <s v="ASALARIADO"/>
    <n v="23"/>
  </r>
  <r>
    <n v="3006"/>
    <s v="MUJER"/>
    <n v="627691"/>
    <s v="ASALARIADO"/>
    <s v="SECTOR PUBLICO"/>
    <s v="SI"/>
    <s v="NO"/>
    <x v="0"/>
    <n v="41"/>
    <s v="No"/>
    <s v="No"/>
    <n v="627691"/>
    <s v="ASALARIADO"/>
    <n v="41"/>
  </r>
  <r>
    <n v="3007"/>
    <s v="HOMBRE"/>
    <n v="297046"/>
    <s v="ASEGURADO VOLUNTARIO"/>
    <s v="SECTOR PRIVADO"/>
    <s v="SI"/>
    <s v="NO"/>
    <x v="0"/>
    <n v="59"/>
    <s v="No"/>
    <s v="No"/>
    <n v="297046"/>
    <s v="ASEGURADO VOLUNTARIO"/>
    <n v="59"/>
  </r>
  <r>
    <n v="3008"/>
    <s v="MUJER"/>
    <n v="944226"/>
    <s v="ASALARIADO"/>
    <s v="SECTOR PUBLICO"/>
    <s v="SI"/>
    <s v="NO"/>
    <x v="1"/>
    <n v="40"/>
    <s v="No"/>
    <s v="No"/>
    <n v="944226"/>
    <s v="ASALARIADO"/>
    <n v="40"/>
  </r>
  <r>
    <n v="3009"/>
    <s v="MUJER"/>
    <n v="5249730"/>
    <s v="ASALARIADO"/>
    <s v="SECTOR PUBLICO"/>
    <s v="SI"/>
    <s v="NO"/>
    <x v="0"/>
    <n v="63"/>
    <s v="Atípico"/>
    <s v="No"/>
    <n v="5249730"/>
    <s v="ASALARIADO"/>
    <n v="63"/>
  </r>
  <r>
    <n v="3010"/>
    <s v="MUJER"/>
    <n v="737925"/>
    <s v="ASALARIADO"/>
    <s v="SECTOR PRIVADO"/>
    <s v="SI"/>
    <s v="NO"/>
    <x v="0"/>
    <n v="51"/>
    <s v="No"/>
    <s v="No"/>
    <n v="737925"/>
    <s v="ASALARIADO"/>
    <n v="51"/>
  </r>
  <r>
    <n v="3011"/>
    <s v="MUJER"/>
    <n v="700000"/>
    <s v="ASALARIADO"/>
    <s v="SECTOR PRIVADO"/>
    <s v="SI"/>
    <s v="NO"/>
    <x v="0"/>
    <n v="27"/>
    <s v="No"/>
    <s v="No"/>
    <n v="700000"/>
    <s v="ASALARIADO"/>
    <n v="27"/>
  </r>
  <r>
    <n v="3012"/>
    <s v="HOMBRE"/>
    <n v="278030"/>
    <s v="CONVENIOS ESPECIALES DE TRABAJADORES INDEPENDIENTES"/>
    <s v="SECTOR PRIVADO"/>
    <s v="SI"/>
    <s v="NO"/>
    <x v="0"/>
    <n v="42"/>
    <s v="No"/>
    <s v="No"/>
    <n v="278030"/>
    <s v="CONVENIOS ESPECIALES DE TRABAJADORES INDEPENDIENTES"/>
    <n v="42"/>
  </r>
  <r>
    <n v="3013"/>
    <s v="HOMBRE"/>
    <n v="398401.34"/>
    <s v="ASALARIADO"/>
    <s v="SECTOR PRIVADO"/>
    <s v="SI"/>
    <s v="NO"/>
    <x v="0"/>
    <n v="38"/>
    <s v="No"/>
    <s v="No"/>
    <n v="398401.34"/>
    <s v="ASALARIADO"/>
    <n v="38"/>
  </r>
  <r>
    <n v="3014"/>
    <s v="HOMBRE"/>
    <n v="361529.4"/>
    <s v="ASALARIADO"/>
    <s v="SECTOR PRIVADO"/>
    <s v="SI"/>
    <s v="NO"/>
    <x v="0"/>
    <n v="32"/>
    <s v="No"/>
    <s v="No"/>
    <n v="361529.4"/>
    <s v="ASALARIADO"/>
    <n v="32"/>
  </r>
  <r>
    <n v="3015"/>
    <s v="HOMBRE"/>
    <n v="2399594.0699999998"/>
    <s v="ASALARIADO"/>
    <s v="SECTOR PRIVADO"/>
    <s v="SI"/>
    <s v="NO"/>
    <x v="0"/>
    <n v="44"/>
    <s v="Atípico"/>
    <s v="No"/>
    <n v="2399594.0699999998"/>
    <s v="ASALARIADO"/>
    <n v="44"/>
  </r>
  <r>
    <n v="3016"/>
    <s v="MUJER"/>
    <n v="610142"/>
    <s v="TRABAJADOR INDEPENDIENTE"/>
    <s v="SECTOR PRIVADO"/>
    <s v="SI"/>
    <s v="NO"/>
    <x v="0"/>
    <n v="46"/>
    <s v="No"/>
    <s v="No"/>
    <n v="610142"/>
    <s v="TRABAJADOR INDEPENDIENTE"/>
    <n v="46"/>
  </r>
  <r>
    <n v="3017"/>
    <s v="HOMBRE"/>
    <n v="1465627.44"/>
    <s v="PENSIONADOS EN SU PROPIO SISTEMA"/>
    <s v="SECTOR PUBLICO"/>
    <s v="SI"/>
    <s v="NO"/>
    <x v="0"/>
    <n v="61"/>
    <s v="No"/>
    <s v="No"/>
    <n v="1465627.44"/>
    <s v="PENSIONADOS EN SU PROPIO SISTEMA"/>
    <n v="61"/>
  </r>
  <r>
    <n v="3018"/>
    <s v="HOMBRE"/>
    <n v="298500"/>
    <s v="ASEGURADO VOLUNTARIO"/>
    <s v="SECTOR PRIVADO"/>
    <s v="SI"/>
    <s v="SI"/>
    <x v="0"/>
    <n v="27"/>
    <s v="No"/>
    <s v="No"/>
    <n v="298500"/>
    <s v="ASEGURADO VOLUNTARIO"/>
    <n v="27"/>
  </r>
  <r>
    <n v="3019"/>
    <s v="HOMBRE"/>
    <n v="278030"/>
    <s v="CONVENIOS ESPECIALES DE TRABAJADORES INDEPENDIENTES"/>
    <s v="SECTOR PRIVADO"/>
    <s v="SI"/>
    <s v="NO"/>
    <x v="0"/>
    <n v="50"/>
    <s v="No"/>
    <s v="No"/>
    <n v="278030"/>
    <s v="CONVENIOS ESPECIALES DE TRABAJADORES INDEPENDIENTES"/>
    <n v="50"/>
  </r>
  <r>
    <n v="3020"/>
    <s v="MUJER"/>
    <n v="1921928.32"/>
    <s v="ASALARIADO"/>
    <s v="SECTOR PUBLICO"/>
    <s v="SI"/>
    <s v="NO"/>
    <x v="0"/>
    <n v="51"/>
    <s v="No"/>
    <s v="No"/>
    <n v="1921928.32"/>
    <s v="ASALARIADO"/>
    <n v="51"/>
  </r>
  <r>
    <n v="3021"/>
    <s v="HOMBRE"/>
    <n v="639148"/>
    <s v="ASEGURADO VOLUNTARIO"/>
    <s v="SECTOR PRIVADO"/>
    <s v="SI"/>
    <s v="SI"/>
    <x v="0"/>
    <n v="79"/>
    <s v="No"/>
    <s v="No"/>
    <n v="639148"/>
    <s v="ASEGURADO VOLUNTARIO"/>
    <n v="79"/>
  </r>
  <r>
    <n v="3022"/>
    <s v="MUJER"/>
    <n v="322866"/>
    <s v="ASALARIADO"/>
    <s v="SECTOR PRIVADO"/>
    <s v="SI"/>
    <s v="NO"/>
    <x v="0"/>
    <n v="19"/>
    <s v="No"/>
    <s v="No"/>
    <n v="322866"/>
    <s v="ASALARIADO"/>
    <n v="19"/>
  </r>
  <r>
    <n v="3023"/>
    <s v="HOMBRE"/>
    <n v="405002.33"/>
    <s v="ASALARIADO"/>
    <s v="SECTOR PUBLICO"/>
    <s v="SI"/>
    <s v="NO"/>
    <x v="0"/>
    <n v="47"/>
    <s v="No"/>
    <s v="No"/>
    <n v="405002.33"/>
    <s v="ASALARIADO"/>
    <n v="47"/>
  </r>
  <r>
    <n v="3024"/>
    <s v="HOMBRE"/>
    <n v="297046"/>
    <s v="ASEGURADO VOLUNTARIO"/>
    <s v="SECTOR PRIVADO"/>
    <s v="SI"/>
    <s v="NO"/>
    <x v="0"/>
    <n v="64"/>
    <s v="No"/>
    <s v="No"/>
    <n v="297046"/>
    <s v="ASEGURADO VOLUNTARIO"/>
    <n v="64"/>
  </r>
  <r>
    <n v="3025"/>
    <s v="MUJER"/>
    <n v="651333.19999999995"/>
    <s v="ASALARIADO"/>
    <s v="SECTOR PUBLICO"/>
    <s v="SI"/>
    <s v="NO"/>
    <x v="0"/>
    <n v="36"/>
    <s v="No"/>
    <s v="No"/>
    <n v="651333.19999999995"/>
    <s v="ASALARIADO"/>
    <n v="36"/>
  </r>
  <r>
    <n v="3026"/>
    <s v="HOMBRE"/>
    <n v="577384"/>
    <s v="ASALARIADO"/>
    <s v="SECTOR PRIVADO"/>
    <s v="SI"/>
    <s v="NO"/>
    <x v="0"/>
    <n v="41"/>
    <s v="No"/>
    <s v="No"/>
    <n v="577384"/>
    <s v="ASALARIADO"/>
    <n v="41"/>
  </r>
  <r>
    <n v="3027"/>
    <s v="MUJER"/>
    <n v="1207004.3999999999"/>
    <s v="ASALARIADO"/>
    <s v="SECTOR PUBLICO"/>
    <s v="SI"/>
    <s v="NO"/>
    <x v="0"/>
    <n v="45"/>
    <s v="No"/>
    <s v="No"/>
    <n v="1207004.3999999999"/>
    <s v="ASALARIADO"/>
    <n v="45"/>
  </r>
  <r>
    <n v="3028"/>
    <s v="HOMBRE"/>
    <n v="355880"/>
    <s v="ASALARIADO"/>
    <s v="SECTOR PRIVADO"/>
    <s v="SI"/>
    <s v="NO"/>
    <x v="0"/>
    <n v="41"/>
    <s v="No"/>
    <s v="No"/>
    <n v="355880"/>
    <s v="ASALARIADO"/>
    <n v="41"/>
  </r>
  <r>
    <n v="3029"/>
    <s v="MUJER"/>
    <n v="278030"/>
    <s v="CONVENIOS ESPECIALES DE TRABAJADORES INDEPENDIENTES"/>
    <s v="SECTOR PRIVADO"/>
    <s v="SI"/>
    <s v="NO"/>
    <x v="0"/>
    <n v="40"/>
    <s v="No"/>
    <s v="No"/>
    <n v="278030"/>
    <s v="CONVENIOS ESPECIALES DE TRABAJADORES INDEPENDIENTES"/>
    <n v="40"/>
  </r>
  <r>
    <n v="3030"/>
    <s v="HOMBRE"/>
    <n v="156631.5"/>
    <s v="PENSIONADOS EN SU PROPIO SISTEMA"/>
    <s v="SECTOR PUBLICO"/>
    <s v="SI"/>
    <s v="NO"/>
    <x v="0"/>
    <n v="91"/>
    <s v="No"/>
    <s v="No"/>
    <n v="156631.5"/>
    <s v="PENSIONADOS EN SU PROPIO SISTEMA"/>
    <n v="91"/>
  </r>
  <r>
    <n v="3031"/>
    <s v="HOMBRE"/>
    <n v="341207"/>
    <s v="ASALARIADO"/>
    <s v="SECTOR PRIVADO"/>
    <s v="SI"/>
    <s v="NO"/>
    <x v="1"/>
    <n v="38"/>
    <s v="No"/>
    <s v="No"/>
    <n v="341207"/>
    <s v="ASALARIADO"/>
    <n v="38"/>
  </r>
  <r>
    <n v="3032"/>
    <s v="MUJER"/>
    <n v="1517417.52"/>
    <s v="ASALARIADO"/>
    <s v="SECTOR PUBLICO"/>
    <s v="SI"/>
    <s v="NO"/>
    <x v="0"/>
    <n v="42"/>
    <s v="No"/>
    <s v="No"/>
    <n v="1517417.52"/>
    <s v="ASALARIADO"/>
    <n v="42"/>
  </r>
  <r>
    <n v="3033"/>
    <s v="HOMBRE"/>
    <n v="292945.2"/>
    <s v="ASALARIADO"/>
    <s v="SECTOR PRIVADO"/>
    <s v="SI"/>
    <s v="NO"/>
    <x v="0"/>
    <n v="47"/>
    <s v="No"/>
    <s v="No"/>
    <n v="292945.2"/>
    <s v="ASALARIADO"/>
    <n v="47"/>
  </r>
  <r>
    <n v="3034"/>
    <s v="HOMBRE"/>
    <n v="514062"/>
    <s v="TRABAJADOR INDEPENDIENTE"/>
    <s v="SECTOR PRIVADO"/>
    <s v="SI"/>
    <s v="NO"/>
    <x v="1"/>
    <n v="45"/>
    <s v="No"/>
    <s v="No"/>
    <n v="514062"/>
    <s v="TRABAJADOR INDEPENDIENTE"/>
    <n v="45"/>
  </r>
  <r>
    <n v="3035"/>
    <s v="MUJER"/>
    <n v="192657.4"/>
    <s v="ASALARIADO"/>
    <s v="SECTOR PUBLICO"/>
    <s v="SI"/>
    <s v="NO"/>
    <x v="0"/>
    <n v="36"/>
    <s v="No"/>
    <s v="No"/>
    <n v="192657.4"/>
    <s v="ASALARIADO"/>
    <n v="36"/>
  </r>
  <r>
    <n v="3036"/>
    <s v="HOMBRE"/>
    <n v="331181"/>
    <s v="ASEGURADO VOLUNTARIO"/>
    <s v="SECTOR PRIVADO"/>
    <s v="SI"/>
    <s v="NO"/>
    <x v="0"/>
    <n v="41"/>
    <s v="No"/>
    <s v="No"/>
    <n v="331181"/>
    <s v="ASEGURADO VOLUNTARIO"/>
    <n v="41"/>
  </r>
  <r>
    <n v="3037"/>
    <s v="HOMBRE"/>
    <n v="1346208.75"/>
    <s v="ASALARIADO"/>
    <s v="SECTOR PRIVADO"/>
    <s v="SI"/>
    <s v="NO"/>
    <x v="0"/>
    <n v="38"/>
    <s v="No"/>
    <s v="No"/>
    <n v="1346208.75"/>
    <s v="ASALARIADO"/>
    <n v="38"/>
  </r>
  <r>
    <n v="3038"/>
    <s v="HOMBRE"/>
    <n v="639143"/>
    <s v="CONVENIOS ESPECIALES DE ASEGURADOS VOLUNTARIOS"/>
    <s v="SECTOR PRIVADO"/>
    <s v="SI"/>
    <s v="SI"/>
    <x v="0"/>
    <n v="75"/>
    <s v="No"/>
    <s v="No"/>
    <n v="639143"/>
    <s v="CONVENIOS ESPECIALES DE ASEGURADOS VOLUNTARIOS"/>
    <n v="75"/>
  </r>
  <r>
    <n v="3039"/>
    <s v="MUJER"/>
    <n v="545338.75"/>
    <s v="ASALARIADO"/>
    <s v="SECTOR PUBLICO"/>
    <s v="SI"/>
    <s v="NO"/>
    <x v="0"/>
    <n v="27"/>
    <s v="No"/>
    <s v="No"/>
    <n v="545338.75"/>
    <s v="ASALARIADO"/>
    <n v="27"/>
  </r>
  <r>
    <n v="3040"/>
    <s v="HOMBRE"/>
    <n v="396543.85"/>
    <s v="ASALARIADO"/>
    <s v="SECTOR PRIVADO"/>
    <s v="SI"/>
    <s v="NO"/>
    <x v="0"/>
    <n v="27"/>
    <s v="No"/>
    <s v="No"/>
    <n v="396543.85"/>
    <s v="ASALARIADO"/>
    <n v="27"/>
  </r>
  <r>
    <n v="3041"/>
    <s v="MUJER"/>
    <n v="941448"/>
    <s v="ASALARIADO"/>
    <s v="SECTOR PUBLICO"/>
    <s v="SI"/>
    <s v="NO"/>
    <x v="0"/>
    <n v="27"/>
    <s v="No"/>
    <s v="No"/>
    <n v="941448"/>
    <s v="ASALARIADO"/>
    <n v="27"/>
  </r>
  <r>
    <n v="3042"/>
    <s v="MUJER"/>
    <n v="929129"/>
    <s v="ASALARIADO"/>
    <s v="SECTOR PUBLICO"/>
    <s v="SI"/>
    <s v="NO"/>
    <x v="0"/>
    <n v="38"/>
    <s v="No"/>
    <s v="No"/>
    <n v="929129"/>
    <s v="ASALARIADO"/>
    <n v="38"/>
  </r>
  <r>
    <n v="3043"/>
    <s v="HOMBRE"/>
    <n v="352881"/>
    <s v="ASEGURADO VOLUNTARIO"/>
    <s v="SECTOR PRIVADO"/>
    <s v="SI"/>
    <s v="SI"/>
    <x v="0"/>
    <n v="57"/>
    <s v="No"/>
    <s v="No"/>
    <n v="352881"/>
    <s v="ASEGURADO VOLUNTARIO"/>
    <n v="57"/>
  </r>
  <r>
    <n v="3044"/>
    <s v="HOMBRE"/>
    <n v="340369.08"/>
    <s v="ASALARIADO"/>
    <s v="SECTOR PRIVADO"/>
    <s v="SI"/>
    <s v="NO"/>
    <x v="0"/>
    <n v="29"/>
    <s v="No"/>
    <s v="No"/>
    <n v="340369.08"/>
    <s v="ASALARIADO"/>
    <n v="29"/>
  </r>
  <r>
    <n v="3045"/>
    <s v="HOMBRE"/>
    <n v="358468"/>
    <s v="ASALARIADO"/>
    <s v="SECTOR PRIVADO"/>
    <s v="SI"/>
    <s v="NO"/>
    <x v="0"/>
    <n v="42"/>
    <s v="No"/>
    <s v="No"/>
    <n v="358468"/>
    <s v="ASALARIADO"/>
    <n v="42"/>
  </r>
  <r>
    <n v="3046"/>
    <s v="HOMBRE"/>
    <n v="814688"/>
    <s v="ASALARIADO"/>
    <s v="SECTOR PRIVADO"/>
    <s v="SI"/>
    <s v="NO"/>
    <x v="0"/>
    <n v="36"/>
    <s v="No"/>
    <s v="No"/>
    <n v="814688"/>
    <s v="ASALARIADO"/>
    <n v="36"/>
  </r>
  <r>
    <n v="3047"/>
    <s v="MUJER"/>
    <n v="358640"/>
    <s v="ASEGURADO VOLUNTARIO"/>
    <s v="SECTOR PRIVADO"/>
    <s v="SI"/>
    <s v="SI"/>
    <x v="0"/>
    <n v="67"/>
    <s v="No"/>
    <s v="No"/>
    <n v="358640"/>
    <s v="ASEGURADO VOLUNTARIO"/>
    <n v="67"/>
  </r>
  <r>
    <n v="3048"/>
    <s v="MUJER"/>
    <n v="1324052"/>
    <s v="ASALARIADO"/>
    <s v="SECTOR PUBLICO"/>
    <s v="SI"/>
    <s v="NO"/>
    <x v="1"/>
    <n v="43"/>
    <s v="No"/>
    <s v="No"/>
    <n v="1324052"/>
    <s v="ASALARIADO"/>
    <n v="43"/>
  </r>
  <r>
    <n v="3049"/>
    <s v="HOMBRE"/>
    <n v="298018"/>
    <s v="ASEGURADO VOLUNTARIO"/>
    <s v="SECTOR PRIVADO"/>
    <s v="SI"/>
    <s v="NO"/>
    <x v="0"/>
    <n v="29"/>
    <s v="No"/>
    <s v="No"/>
    <n v="298018"/>
    <s v="ASEGURADO VOLUNTARIO"/>
    <n v="29"/>
  </r>
  <r>
    <n v="3050"/>
    <s v="HOMBRE"/>
    <n v="316030"/>
    <s v="ASALARIADO"/>
    <s v="SECTOR PRIVADO"/>
    <s v="SI"/>
    <s v="NO"/>
    <x v="0"/>
    <n v="52"/>
    <s v="No"/>
    <s v="No"/>
    <n v="316030"/>
    <s v="ASALARIADO"/>
    <n v="52"/>
  </r>
  <r>
    <n v="3051"/>
    <s v="HOMBRE"/>
    <n v="304299.8"/>
    <s v="PENSIONADOS EN SU PROPIO SISTEMA"/>
    <s v="SECTOR PUBLICO"/>
    <s v="SI"/>
    <s v="NO"/>
    <x v="0"/>
    <n v="55"/>
    <s v="No"/>
    <s v="No"/>
    <n v="304299.8"/>
    <s v="PENSIONADOS EN SU PROPIO SISTEMA"/>
    <n v="55"/>
  </r>
  <r>
    <n v="3052"/>
    <s v="MUJER"/>
    <n v="297046"/>
    <s v="ASEGURADO VOLUNTARIO"/>
    <s v="SECTOR PRIVADO"/>
    <s v="SI"/>
    <s v="NO"/>
    <x v="1"/>
    <n v="36"/>
    <s v="No"/>
    <s v="No"/>
    <n v="297046"/>
    <s v="ASEGURADO VOLUNTARIO"/>
    <n v="36"/>
  </r>
  <r>
    <n v="3053"/>
    <s v="HOMBRE"/>
    <n v="106560"/>
    <s v="ASALARIADO"/>
    <s v="SECTOR PRIVADO"/>
    <s v="SI"/>
    <s v="NO"/>
    <x v="0"/>
    <n v="47"/>
    <s v="No"/>
    <s v="No"/>
    <n v="106560"/>
    <s v="ASALARIADO"/>
    <n v="47"/>
  </r>
  <r>
    <n v="3054"/>
    <s v="MUJER"/>
    <n v="407609"/>
    <s v="TRABAJADOR INDEPENDIENTE"/>
    <s v="SECTOR PRIVADO"/>
    <s v="SI"/>
    <s v="NO"/>
    <x v="0"/>
    <n v="59"/>
    <s v="No"/>
    <s v="No"/>
    <n v="407609"/>
    <s v="TRABAJADOR INDEPENDIENTE"/>
    <n v="59"/>
  </r>
  <r>
    <n v="3055"/>
    <s v="HOMBRE"/>
    <n v="639148"/>
    <s v="TRABAJADOR INDEPENDIENTE"/>
    <s v="SECTOR PRIVADO"/>
    <s v="SI"/>
    <s v="NO"/>
    <x v="0"/>
    <n v="53"/>
    <s v="No"/>
    <s v="No"/>
    <n v="639148"/>
    <s v="TRABAJADOR INDEPENDIENTE"/>
    <n v="53"/>
  </r>
  <r>
    <n v="3056"/>
    <s v="HOMBRE"/>
    <n v="405063"/>
    <s v="TRABAJADOR INDEPENDIENTE"/>
    <s v="SECTOR PRIVADO"/>
    <s v="SI"/>
    <s v="NO"/>
    <x v="1"/>
    <n v="42"/>
    <s v="No"/>
    <s v="No"/>
    <n v="405063"/>
    <s v="TRABAJADOR INDEPENDIENTE"/>
    <n v="42"/>
  </r>
  <r>
    <n v="3057"/>
    <s v="MUJER"/>
    <n v="1828114.74"/>
    <s v="ASALARIADO"/>
    <s v="SECTOR PUBLICO"/>
    <s v="SI"/>
    <s v="NO"/>
    <x v="0"/>
    <n v="33"/>
    <s v="No"/>
    <s v="No"/>
    <n v="1828114.74"/>
    <s v="ASALARIADO"/>
    <n v="33"/>
  </r>
  <r>
    <n v="3058"/>
    <s v="MUJER"/>
    <n v="383625"/>
    <s v="ASALARIADO"/>
    <s v="SECTOR PRIVADO"/>
    <s v="SI"/>
    <s v="NO"/>
    <x v="0"/>
    <n v="26"/>
    <s v="No"/>
    <s v="No"/>
    <n v="383625"/>
    <s v="ASALARIADO"/>
    <n v="26"/>
  </r>
  <r>
    <n v="3059"/>
    <s v="HOMBRE"/>
    <n v="278030"/>
    <s v="CONVENIOS ESPECIALES DE TRABAJADORES INDEPENDIENTES"/>
    <s v="SECTOR PRIVADO"/>
    <s v="SI"/>
    <s v="NO"/>
    <x v="0"/>
    <n v="26"/>
    <s v="No"/>
    <s v="No"/>
    <n v="278030"/>
    <s v="CONVENIOS ESPECIALES DE TRABAJADORES INDEPENDIENTES"/>
    <n v="26"/>
  </r>
  <r>
    <n v="3060"/>
    <s v="MUJER"/>
    <n v="381783.6"/>
    <s v="ASALARIADO"/>
    <s v="SECTOR PRIVADO"/>
    <s v="SI"/>
    <s v="NO"/>
    <x v="0"/>
    <n v="31"/>
    <s v="No"/>
    <s v="No"/>
    <n v="381783.6"/>
    <s v="ASALARIADO"/>
    <n v="31"/>
  </r>
  <r>
    <n v="3061"/>
    <s v="MUJER"/>
    <n v="485000"/>
    <s v="ASALARIADO"/>
    <s v="SECTOR PRIVADO"/>
    <s v="SI"/>
    <s v="NO"/>
    <x v="0"/>
    <n v="39"/>
    <s v="No"/>
    <s v="No"/>
    <n v="485000"/>
    <s v="ASALARIADO"/>
    <n v="39"/>
  </r>
  <r>
    <n v="3062"/>
    <s v="HOMBRE"/>
    <n v="301566"/>
    <s v="TRABAJADOR INDEPENDIENTE"/>
    <s v="SECTOR PRIVADO"/>
    <s v="SI"/>
    <s v="NO"/>
    <x v="1"/>
    <n v="28"/>
    <s v="No"/>
    <s v="No"/>
    <n v="301566"/>
    <s v="TRABAJADOR INDEPENDIENTE"/>
    <n v="28"/>
  </r>
  <r>
    <n v="3063"/>
    <s v="HOMBRE"/>
    <n v="1492800.6"/>
    <s v="ASALARIADO"/>
    <s v="SECTOR PUBLICO"/>
    <s v="SI"/>
    <s v="NO"/>
    <x v="0"/>
    <n v="37"/>
    <s v="No"/>
    <s v="No"/>
    <n v="1492800.6"/>
    <s v="ASALARIADO"/>
    <n v="37"/>
  </r>
  <r>
    <n v="3064"/>
    <s v="MUJER"/>
    <n v="749840"/>
    <s v="ASALARIADO"/>
    <s v="SECTOR PRIVADO"/>
    <s v="SI"/>
    <s v="NO"/>
    <x v="0"/>
    <n v="23"/>
    <s v="No"/>
    <s v="No"/>
    <n v="749840"/>
    <s v="ASALARIADO"/>
    <n v="23"/>
  </r>
  <r>
    <n v="3065"/>
    <s v="MUJER"/>
    <n v="371527"/>
    <s v="ASALARIADO"/>
    <s v="SECTOR PRIVADO"/>
    <s v="SI"/>
    <s v="NO"/>
    <x v="0"/>
    <n v="35"/>
    <s v="No"/>
    <s v="No"/>
    <n v="371527"/>
    <s v="ASALARIADO"/>
    <n v="35"/>
  </r>
  <r>
    <n v="3066"/>
    <s v="MUJER"/>
    <n v="297044"/>
    <s v="ASEGURADO VOLUNTARIO"/>
    <s v="SECTOR PRIVADO"/>
    <s v="SI"/>
    <s v="SI"/>
    <x v="1"/>
    <n v="33"/>
    <s v="No"/>
    <s v="No"/>
    <n v="297044"/>
    <s v="ASEGURADO VOLUNTARIO"/>
    <n v="33"/>
  </r>
  <r>
    <n v="3067"/>
    <s v="MUJER"/>
    <n v="1498971"/>
    <s v="ASALARIADO"/>
    <s v="SECTOR PUBLICO"/>
    <s v="SI"/>
    <s v="NO"/>
    <x v="1"/>
    <n v="42"/>
    <s v="No"/>
    <s v="No"/>
    <n v="1498971"/>
    <s v="ASALARIADO"/>
    <n v="42"/>
  </r>
  <r>
    <n v="3068"/>
    <s v="HOMBRE"/>
    <n v="611409"/>
    <s v="TRABAJADOR INDEPENDIENTE"/>
    <s v="SECTOR PRIVADO"/>
    <s v="SI"/>
    <s v="NO"/>
    <x v="0"/>
    <n v="45"/>
    <s v="No"/>
    <s v="No"/>
    <n v="611409"/>
    <s v="TRABAJADOR INDEPENDIENTE"/>
    <n v="45"/>
  </r>
  <r>
    <n v="3069"/>
    <s v="MUJER"/>
    <n v="390655"/>
    <s v="PENSIONADOS EN SU PROPIO SISTEMA"/>
    <s v="SECTOR PUBLICO"/>
    <s v="SI"/>
    <s v="NO"/>
    <x v="0"/>
    <n v="57"/>
    <s v="No"/>
    <s v="No"/>
    <n v="390655"/>
    <s v="PENSIONADOS EN SU PROPIO SISTEMA"/>
    <n v="57"/>
  </r>
  <r>
    <n v="3070"/>
    <s v="HOMBRE"/>
    <n v="406358"/>
    <s v="TRABAJADOR INDEPENDIENTE"/>
    <s v="SECTOR PRIVADO"/>
    <s v="SI"/>
    <s v="SI"/>
    <x v="1"/>
    <n v="71"/>
    <s v="No"/>
    <s v="No"/>
    <n v="406358"/>
    <s v="TRABAJADOR INDEPENDIENTE"/>
    <n v="71"/>
  </r>
  <r>
    <n v="3071"/>
    <s v="MUJER"/>
    <n v="148986.9"/>
    <s v="ASALARIADO"/>
    <s v="SECTOR PUBLICO"/>
    <s v="SI"/>
    <s v="NO"/>
    <x v="0"/>
    <n v="28"/>
    <s v="No"/>
    <s v="No"/>
    <n v="148986.9"/>
    <s v="ASALARIADO"/>
    <n v="28"/>
  </r>
  <r>
    <n v="3072"/>
    <s v="MUJER"/>
    <n v="1044634.5"/>
    <s v="ASALARIADO"/>
    <s v="SECTOR PUBLICO"/>
    <s v="SI"/>
    <s v="NO"/>
    <x v="0"/>
    <n v="37"/>
    <s v="No"/>
    <s v="No"/>
    <n v="1044634.5"/>
    <s v="ASALARIADO"/>
    <n v="37"/>
  </r>
  <r>
    <n v="3073"/>
    <s v="MUJER"/>
    <n v="377729.94"/>
    <s v="ASALARIADO"/>
    <s v="SECTOR PRIVADO"/>
    <s v="SI"/>
    <s v="NO"/>
    <x v="0"/>
    <n v="40"/>
    <s v="No"/>
    <s v="No"/>
    <n v="377729.94"/>
    <s v="ASALARIADO"/>
    <n v="40"/>
  </r>
  <r>
    <n v="3074"/>
    <s v="HOMBRE"/>
    <n v="75000"/>
    <s v="ASALARIADO"/>
    <s v="SECTOR PRIVADO"/>
    <s v="SI"/>
    <s v="NO"/>
    <x v="0"/>
    <n v="29"/>
    <s v="No"/>
    <s v="No"/>
    <n v="75000"/>
    <s v="ASALARIADO"/>
    <n v="29"/>
  </r>
  <r>
    <n v="3075"/>
    <s v="MUJER"/>
    <n v="341091"/>
    <s v="ASALARIADO"/>
    <s v="SECTOR PRIVADO"/>
    <s v="SI"/>
    <s v="NO"/>
    <x v="0"/>
    <n v="43"/>
    <s v="No"/>
    <s v="No"/>
    <n v="341091"/>
    <s v="ASALARIADO"/>
    <n v="43"/>
  </r>
  <r>
    <n v="3076"/>
    <s v="MUJER"/>
    <n v="297045"/>
    <s v="ASEGURADO VOLUNTARIO"/>
    <s v="SECTOR PRIVADO"/>
    <s v="SI"/>
    <s v="NO"/>
    <x v="0"/>
    <n v="54"/>
    <s v="No"/>
    <s v="No"/>
    <n v="297045"/>
    <s v="ASEGURADO VOLUNTARIO"/>
    <n v="54"/>
  </r>
  <r>
    <n v="3077"/>
    <s v="HOMBRE"/>
    <n v="300000"/>
    <s v="ASALARIADO"/>
    <s v="SECTOR PRIVADO"/>
    <s v="SI"/>
    <s v="SI"/>
    <x v="0"/>
    <n v="33"/>
    <s v="No"/>
    <s v="No"/>
    <n v="300000"/>
    <s v="ASALARIADO"/>
    <n v="33"/>
  </r>
  <r>
    <n v="3078"/>
    <s v="HOMBRE"/>
    <n v="488266.33"/>
    <s v="ASALARIADO"/>
    <s v="SECTOR PRIVADO"/>
    <s v="SI"/>
    <s v="NO"/>
    <x v="0"/>
    <n v="31"/>
    <s v="No"/>
    <s v="No"/>
    <n v="488266.33"/>
    <s v="ASALARIADO"/>
    <n v="31"/>
  </r>
  <r>
    <n v="3079"/>
    <s v="HOMBRE"/>
    <n v="278031"/>
    <s v="ASEGURADO VOLUNTARIO"/>
    <s v="SECTOR PRIVADO"/>
    <s v="NO"/>
    <s v="NO"/>
    <x v="1"/>
    <n v="47"/>
    <s v="No"/>
    <s v="No"/>
    <n v="278031"/>
    <s v="ASEGURADO VOLUNTARIO"/>
    <n v="47"/>
  </r>
  <r>
    <n v="3080"/>
    <s v="HOMBRE"/>
    <n v="705577.5"/>
    <s v="ASALARIADO"/>
    <s v="SECTOR PRIVADO"/>
    <s v="SI"/>
    <s v="NO"/>
    <x v="0"/>
    <n v="53"/>
    <s v="No"/>
    <s v="No"/>
    <n v="705577.5"/>
    <s v="ASALARIADO"/>
    <n v="53"/>
  </r>
  <r>
    <n v="3081"/>
    <s v="HOMBRE"/>
    <n v="1291732"/>
    <s v="ASALARIADO"/>
    <s v="SECTOR PUBLICO"/>
    <s v="SI"/>
    <s v="NO"/>
    <x v="0"/>
    <n v="49"/>
    <s v="No"/>
    <s v="No"/>
    <n v="1291732"/>
    <s v="ASALARIADO"/>
    <n v="49"/>
  </r>
  <r>
    <n v="3082"/>
    <s v="HOMBRE"/>
    <n v="786256.75"/>
    <s v="ASALARIADO"/>
    <s v="SECTOR PUBLICO"/>
    <s v="SI"/>
    <s v="NO"/>
    <x v="0"/>
    <n v="26"/>
    <s v="No"/>
    <s v="No"/>
    <n v="786256.75"/>
    <s v="ASALARIADO"/>
    <n v="26"/>
  </r>
  <r>
    <n v="3083"/>
    <s v="MUJER"/>
    <n v="385548"/>
    <s v="TRABAJADOR INDEPENDIENTE"/>
    <s v="SECTOR PRIVADO"/>
    <s v="SI"/>
    <s v="NO"/>
    <x v="1"/>
    <n v="37"/>
    <s v="No"/>
    <s v="No"/>
    <n v="385548"/>
    <s v="TRABAJADOR INDEPENDIENTE"/>
    <n v="37"/>
  </r>
  <r>
    <n v="3084"/>
    <s v="HOMBRE"/>
    <n v="793190.96"/>
    <s v="ASALARIADO"/>
    <s v="SECTOR PRIVADO"/>
    <s v="SI"/>
    <s v="NO"/>
    <x v="0"/>
    <n v="59"/>
    <s v="No"/>
    <s v="No"/>
    <n v="793190.96"/>
    <s v="ASALARIADO"/>
    <n v="59"/>
  </r>
  <r>
    <n v="3085"/>
    <s v="HOMBRE"/>
    <n v="297046"/>
    <s v="TRABAJADOR INDEPENDIENTE"/>
    <s v="SECTOR PRIVADO"/>
    <s v="SI"/>
    <s v="NO"/>
    <x v="0"/>
    <n v="60"/>
    <s v="No"/>
    <s v="No"/>
    <n v="297046"/>
    <s v="TRABAJADOR INDEPENDIENTE"/>
    <n v="60"/>
  </r>
  <r>
    <n v="3086"/>
    <s v="MUJER"/>
    <n v="1762215.6"/>
    <s v="ASALARIADO"/>
    <s v="SECTOR PUBLICO"/>
    <s v="SI"/>
    <s v="NO"/>
    <x v="0"/>
    <n v="57"/>
    <s v="No"/>
    <s v="No"/>
    <n v="1762215.6"/>
    <s v="ASALARIADO"/>
    <n v="57"/>
  </r>
  <r>
    <n v="3087"/>
    <s v="MUJER"/>
    <n v="615850.17000000004"/>
    <s v="ASALARIADO"/>
    <s v="SECTOR PRIVADO"/>
    <s v="SI"/>
    <s v="NO"/>
    <x v="0"/>
    <n v="53"/>
    <s v="No"/>
    <s v="No"/>
    <n v="615850.17000000004"/>
    <s v="ASALARIADO"/>
    <n v="53"/>
  </r>
  <r>
    <n v="3088"/>
    <s v="HOMBRE"/>
    <n v="299647"/>
    <s v="ASEGURADO VOLUNTARIO"/>
    <s v="SECTOR PRIVADO"/>
    <s v="SI"/>
    <s v="NO"/>
    <x v="1"/>
    <n v="46"/>
    <s v="No"/>
    <s v="No"/>
    <n v="299647"/>
    <s v="ASEGURADO VOLUNTARIO"/>
    <n v="46"/>
  </r>
  <r>
    <n v="3089"/>
    <s v="HOMBRE"/>
    <n v="1400000"/>
    <s v="ASALARIADO"/>
    <s v="SECTOR PRIVADO"/>
    <s v="SI"/>
    <s v="NO"/>
    <x v="0"/>
    <n v="68"/>
    <s v="No"/>
    <s v="No"/>
    <n v="1400000"/>
    <s v="ASALARIADO"/>
    <n v="68"/>
  </r>
  <r>
    <n v="3090"/>
    <s v="MUJER"/>
    <n v="370682.66"/>
    <s v="ASALARIADO"/>
    <s v="SECTOR PRIVADO"/>
    <s v="SI"/>
    <s v="NO"/>
    <x v="1"/>
    <n v="50"/>
    <s v="No"/>
    <s v="No"/>
    <n v="370682.66"/>
    <s v="ASALARIADO"/>
    <n v="50"/>
  </r>
  <r>
    <n v="3091"/>
    <s v="HOMBRE"/>
    <n v="299441"/>
    <s v="TRABAJADOR INDEPENDIENTE"/>
    <s v="SECTOR PRIVADO"/>
    <s v="SI"/>
    <s v="SI"/>
    <x v="1"/>
    <n v="40"/>
    <s v="No"/>
    <s v="No"/>
    <n v="299441"/>
    <s v="TRABAJADOR INDEPENDIENTE"/>
    <n v="40"/>
  </r>
  <r>
    <n v="3092"/>
    <s v="MUJER"/>
    <n v="1095319"/>
    <s v="ASALARIADO"/>
    <s v="SECTOR PUBLICO"/>
    <s v="SI"/>
    <s v="NO"/>
    <x v="1"/>
    <n v="28"/>
    <s v="No"/>
    <s v="No"/>
    <n v="1095319"/>
    <s v="ASALARIADO"/>
    <n v="28"/>
  </r>
  <r>
    <n v="3093"/>
    <s v="HOMBRE"/>
    <n v="298698"/>
    <s v="ASALARIADO"/>
    <s v="SECTOR PRIVADO"/>
    <s v="SI"/>
    <s v="SI"/>
    <x v="0"/>
    <n v="49"/>
    <s v="No"/>
    <s v="No"/>
    <n v="298698"/>
    <s v="ASALARIADO"/>
    <n v="49"/>
  </r>
  <r>
    <n v="3094"/>
    <s v="MUJER"/>
    <n v="1248224.55"/>
    <s v="ASALARIADO"/>
    <s v="SECTOR PRIVADO"/>
    <s v="SI"/>
    <s v="NO"/>
    <x v="0"/>
    <n v="35"/>
    <s v="No"/>
    <s v="No"/>
    <n v="1248224.55"/>
    <s v="ASALARIADO"/>
    <n v="35"/>
  </r>
  <r>
    <n v="3095"/>
    <s v="MUJER"/>
    <n v="329333.44"/>
    <s v="ASALARIADO"/>
    <s v="SECTOR PRIVADO"/>
    <s v="SI"/>
    <s v="NO"/>
    <x v="0"/>
    <n v="43"/>
    <s v="No"/>
    <s v="No"/>
    <n v="329333.44"/>
    <s v="ASALARIADO"/>
    <n v="43"/>
  </r>
  <r>
    <n v="3096"/>
    <s v="HOMBRE"/>
    <n v="465084.15999999997"/>
    <s v="ASALARIADO"/>
    <s v="SECTOR PRIVADO"/>
    <s v="SI"/>
    <s v="NO"/>
    <x v="0"/>
    <n v="27"/>
    <s v="No"/>
    <s v="No"/>
    <n v="465084.15999999997"/>
    <s v="ASALARIADO"/>
    <n v="27"/>
  </r>
  <r>
    <n v="3097"/>
    <s v="MUJER"/>
    <n v="446160"/>
    <s v="ASALARIADO"/>
    <s v="SECTOR PRIVADO"/>
    <s v="SI"/>
    <s v="SI"/>
    <x v="0"/>
    <n v="29"/>
    <s v="No"/>
    <s v="No"/>
    <n v="446160"/>
    <s v="ASALARIADO"/>
    <n v="29"/>
  </r>
  <r>
    <n v="3098"/>
    <s v="HOMBRE"/>
    <n v="1484376"/>
    <s v="ASALARIADO"/>
    <s v="SECTOR PRIVADO"/>
    <s v="SI"/>
    <s v="NO"/>
    <x v="0"/>
    <n v="55"/>
    <s v="No"/>
    <s v="No"/>
    <n v="1484376"/>
    <s v="ASALARIADO"/>
    <n v="55"/>
  </r>
  <r>
    <n v="3099"/>
    <s v="HOMBRE"/>
    <n v="604899.99"/>
    <s v="ASALARIADO"/>
    <s v="SECTOR PRIVADO"/>
    <s v="SI"/>
    <s v="NO"/>
    <x v="0"/>
    <n v="22"/>
    <s v="No"/>
    <s v="No"/>
    <n v="604899.99"/>
    <s v="ASALARIADO"/>
    <n v="22"/>
  </r>
  <r>
    <n v="3100"/>
    <s v="HOMBRE"/>
    <n v="758002.24"/>
    <s v="ASALARIADO"/>
    <s v="SECTOR PRIVADO"/>
    <s v="SI"/>
    <s v="NO"/>
    <x v="0"/>
    <n v="32"/>
    <s v="No"/>
    <s v="No"/>
    <n v="758002.24"/>
    <s v="ASALARIADO"/>
    <n v="32"/>
  </r>
  <r>
    <n v="3101"/>
    <s v="MUJER"/>
    <n v="146988"/>
    <s v="ASALARIADO"/>
    <s v="SECTOR PRIVADO"/>
    <s v="SI"/>
    <s v="NO"/>
    <x v="0"/>
    <n v="36"/>
    <s v="No"/>
    <s v="No"/>
    <n v="146988"/>
    <s v="ASALARIADO"/>
    <n v="36"/>
  </r>
  <r>
    <n v="3102"/>
    <s v="HOMBRE"/>
    <n v="278031"/>
    <s v="ASEGURADO VOLUNTARIO"/>
    <s v="SECTOR PRIVADO"/>
    <s v="NO"/>
    <s v="NO"/>
    <x v="0"/>
    <n v="34"/>
    <s v="No"/>
    <s v="No"/>
    <n v="278031"/>
    <s v="ASEGURADO VOLUNTARIO"/>
    <n v="34"/>
  </r>
  <r>
    <n v="3103"/>
    <s v="MUJER"/>
    <n v="477903"/>
    <s v="TRABAJADOR INDEPENDIENTE"/>
    <s v="SECTOR PRIVADO"/>
    <s v="SI"/>
    <s v="NO"/>
    <x v="0"/>
    <n v="51"/>
    <s v="No"/>
    <s v="No"/>
    <n v="477903"/>
    <s v="TRABAJADOR INDEPENDIENTE"/>
    <n v="51"/>
  </r>
  <r>
    <n v="3104"/>
    <s v="HOMBRE"/>
    <n v="744238"/>
    <s v="PENSIONADOS EN SU PROPIO SISTEMA"/>
    <s v="SECTOR PUBLICO"/>
    <s v="SI"/>
    <s v="NO"/>
    <x v="0"/>
    <n v="56"/>
    <s v="No"/>
    <s v="No"/>
    <n v="744238"/>
    <s v="PENSIONADOS EN SU PROPIO SISTEMA"/>
    <n v="56"/>
  </r>
  <r>
    <n v="3105"/>
    <s v="MUJER"/>
    <n v="297046"/>
    <s v="ASEGURADO VOLUNTARIO"/>
    <s v="SECTOR PRIVADO"/>
    <s v="SI"/>
    <s v="NO"/>
    <x v="0"/>
    <n v="60"/>
    <s v="No"/>
    <s v="No"/>
    <n v="297046"/>
    <s v="ASEGURADO VOLUNTARIO"/>
    <n v="60"/>
  </r>
  <r>
    <n v="3106"/>
    <s v="HOMBRE"/>
    <n v="1353797"/>
    <s v="ASALARIADO"/>
    <s v="SECTOR PUBLICO"/>
    <s v="SI"/>
    <s v="NO"/>
    <x v="1"/>
    <n v="44"/>
    <s v="No"/>
    <s v="No"/>
    <n v="1353797"/>
    <s v="ASALARIADO"/>
    <n v="44"/>
  </r>
  <r>
    <n v="3107"/>
    <s v="MUJER"/>
    <n v="486013"/>
    <s v="TRABAJADOR INDEPENDIENTE"/>
    <s v="SECTOR PRIVADO"/>
    <s v="SI"/>
    <s v="NO"/>
    <x v="0"/>
    <n v="63"/>
    <s v="No"/>
    <s v="No"/>
    <n v="486013"/>
    <s v="TRABAJADOR INDEPENDIENTE"/>
    <n v="63"/>
  </r>
  <r>
    <n v="3108"/>
    <s v="HOMBRE"/>
    <n v="278030"/>
    <s v="CONVENIOS ESPECIALES DE TRABAJADORES INDEPENDIENTES"/>
    <s v="SECTOR PRIVADO"/>
    <s v="SI"/>
    <s v="NO"/>
    <x v="0"/>
    <n v="33"/>
    <s v="No"/>
    <s v="No"/>
    <n v="278030"/>
    <s v="CONVENIOS ESPECIALES DE TRABAJADORES INDEPENDIENTES"/>
    <n v="33"/>
  </r>
  <r>
    <n v="3109"/>
    <s v="MUJER"/>
    <n v="278030"/>
    <s v="CONVENIOS ESPECIALES DE TRABAJADORES INDEPENDIENTES"/>
    <s v="SECTOR PRIVADO"/>
    <s v="SI"/>
    <s v="NO"/>
    <x v="0"/>
    <n v="40"/>
    <s v="No"/>
    <s v="No"/>
    <n v="278030"/>
    <s v="CONVENIOS ESPECIALES DE TRABAJADORES INDEPENDIENTES"/>
    <n v="40"/>
  </r>
  <r>
    <n v="3110"/>
    <s v="HOMBRE"/>
    <n v="255744"/>
    <s v="ASALARIADO"/>
    <s v="SECTOR PRIVADO"/>
    <s v="SI"/>
    <s v="NO"/>
    <x v="1"/>
    <n v="26"/>
    <s v="No"/>
    <s v="No"/>
    <n v="255744"/>
    <s v="ASALARIADO"/>
    <n v="26"/>
  </r>
  <r>
    <n v="3111"/>
    <s v="HOMBRE"/>
    <n v="1602326.3"/>
    <s v="ASALARIADO"/>
    <s v="SECTOR PUBLICO"/>
    <s v="SI"/>
    <s v="NO"/>
    <x v="0"/>
    <n v="62"/>
    <s v="No"/>
    <s v="No"/>
    <n v="1602326.3"/>
    <s v="ASALARIADO"/>
    <n v="62"/>
  </r>
  <r>
    <n v="3112"/>
    <s v="HOMBRE"/>
    <n v="356455"/>
    <s v="TRABAJADOR INDEPENDIENTE"/>
    <s v="SECTOR PRIVADO"/>
    <s v="SI"/>
    <s v="NO"/>
    <x v="1"/>
    <n v="41"/>
    <s v="No"/>
    <s v="No"/>
    <n v="356455"/>
    <s v="TRABAJADOR INDEPENDIENTE"/>
    <n v="41"/>
  </r>
  <r>
    <n v="3113"/>
    <s v="HOMBRE"/>
    <n v="389940"/>
    <s v="TRABAJADOR INDEPENDIENTE"/>
    <s v="SECTOR PRIVADO"/>
    <s v="SI"/>
    <s v="NO"/>
    <x v="1"/>
    <n v="47"/>
    <s v="No"/>
    <s v="No"/>
    <n v="389940"/>
    <s v="TRABAJADOR INDEPENDIENTE"/>
    <n v="47"/>
  </r>
  <r>
    <n v="3114"/>
    <s v="MUJER"/>
    <n v="300018"/>
    <s v="ASEGURADO VOLUNTARIO"/>
    <s v="SECTOR PRIVADO"/>
    <s v="SI"/>
    <s v="NO"/>
    <x v="0"/>
    <n v="43"/>
    <s v="No"/>
    <s v="No"/>
    <n v="300018"/>
    <s v="ASEGURADO VOLUNTARIO"/>
    <n v="43"/>
  </r>
  <r>
    <n v="3115"/>
    <s v="MUJER"/>
    <n v="110300"/>
    <s v="ASALARIADO"/>
    <s v="SECTOR PRIVADO"/>
    <s v="SI"/>
    <s v="NO"/>
    <x v="0"/>
    <n v="53"/>
    <s v="No"/>
    <s v="No"/>
    <n v="110300"/>
    <s v="ASALARIADO"/>
    <n v="53"/>
  </r>
  <r>
    <n v="3116"/>
    <s v="HOMBRE"/>
    <n v="247406.29"/>
    <s v="ASALARIADO"/>
    <s v="SECTOR PRIVADO"/>
    <s v="SI"/>
    <s v="NO"/>
    <x v="0"/>
    <n v="33"/>
    <s v="No"/>
    <s v="No"/>
    <n v="247406.29"/>
    <s v="ASALARIADO"/>
    <n v="33"/>
  </r>
  <r>
    <n v="3117"/>
    <s v="HOMBRE"/>
    <n v="594092"/>
    <s v="TRABAJADOR INDEPENDIENTE"/>
    <s v="SECTOR PRIVADO"/>
    <s v="SI"/>
    <s v="NO"/>
    <x v="1"/>
    <n v="62"/>
    <s v="No"/>
    <s v="No"/>
    <n v="594092"/>
    <s v="TRABAJADOR INDEPENDIENTE"/>
    <n v="62"/>
  </r>
  <r>
    <n v="3118"/>
    <s v="MUJER"/>
    <n v="297046"/>
    <s v="TRABAJADOR INDEPENDIENTE"/>
    <s v="SECTOR PRIVADO"/>
    <s v="SI"/>
    <s v="NO"/>
    <x v="1"/>
    <n v="40"/>
    <s v="No"/>
    <s v="No"/>
    <n v="297046"/>
    <s v="TRABAJADOR INDEPENDIENTE"/>
    <n v="40"/>
  </r>
  <r>
    <n v="3119"/>
    <s v="HOMBRE"/>
    <n v="546000"/>
    <s v="ASALARIADO"/>
    <s v="SECTOR PRIVADO"/>
    <s v="SI"/>
    <s v="NO"/>
    <x v="0"/>
    <n v="54"/>
    <s v="No"/>
    <s v="No"/>
    <n v="546000"/>
    <s v="ASALARIADO"/>
    <n v="54"/>
  </r>
  <r>
    <n v="3120"/>
    <s v="HOMBRE"/>
    <n v="3446699"/>
    <s v="ASALARIADO"/>
    <s v="SECTOR PUBLICO"/>
    <s v="SI"/>
    <s v="NO"/>
    <x v="0"/>
    <n v="57"/>
    <s v="Atípico"/>
    <s v="No"/>
    <n v="3446699"/>
    <s v="ASALARIADO"/>
    <n v="57"/>
  </r>
  <r>
    <n v="3121"/>
    <s v="HOMBRE"/>
    <n v="442605.85"/>
    <s v="ASALARIADO"/>
    <s v="SECTOR PRIVADO"/>
    <s v="SI"/>
    <s v="NO"/>
    <x v="0"/>
    <n v="22"/>
    <s v="No"/>
    <s v="No"/>
    <n v="442605.85"/>
    <s v="ASALARIADO"/>
    <n v="22"/>
  </r>
  <r>
    <n v="3122"/>
    <s v="HOMBRE"/>
    <n v="1326601"/>
    <s v="PENSIONADOS EN SU PROPIO SISTEMA"/>
    <s v="SECTOR PUBLICO"/>
    <s v="SI"/>
    <s v="NO"/>
    <x v="0"/>
    <n v="72"/>
    <s v="No"/>
    <s v="No"/>
    <n v="1326601"/>
    <s v="PENSIONADOS EN SU PROPIO SISTEMA"/>
    <n v="72"/>
  </r>
  <r>
    <n v="3123"/>
    <s v="HOMBRE"/>
    <n v="300018"/>
    <s v="TRABAJADOR INDEPENDIENTE"/>
    <s v="SECTOR PRIVADO"/>
    <s v="SI"/>
    <s v="SI"/>
    <x v="1"/>
    <n v="45"/>
    <s v="No"/>
    <s v="No"/>
    <n v="300018"/>
    <s v="TRABAJADOR INDEPENDIENTE"/>
    <n v="45"/>
  </r>
  <r>
    <n v="3124"/>
    <s v="MUJER"/>
    <n v="299000"/>
    <s v="TRABAJADOR INDEPENDIENTE"/>
    <s v="SECTOR PRIVADO"/>
    <s v="SI"/>
    <s v="NO"/>
    <x v="0"/>
    <n v="28"/>
    <s v="No"/>
    <s v="No"/>
    <n v="299000"/>
    <s v="TRABAJADOR INDEPENDIENTE"/>
    <n v="28"/>
  </r>
  <r>
    <n v="3125"/>
    <s v="HOMBRE"/>
    <n v="296540"/>
    <s v="TRABAJADOR INDEPENDIENTE"/>
    <s v="SECTOR PRIVADO"/>
    <s v="SI"/>
    <s v="NO"/>
    <x v="1"/>
    <n v="44"/>
    <s v="No"/>
    <s v="No"/>
    <n v="296540"/>
    <s v="TRABAJADOR INDEPENDIENTE"/>
    <n v="44"/>
  </r>
  <r>
    <n v="3126"/>
    <s v="HOMBRE"/>
    <n v="639148"/>
    <s v="ASEGURADO VOLUNTARIO"/>
    <s v="SECTOR PRIVADO"/>
    <s v="SI"/>
    <s v="SI"/>
    <x v="0"/>
    <n v="76"/>
    <s v="No"/>
    <s v="No"/>
    <n v="639148"/>
    <s v="ASEGURADO VOLUNTARIO"/>
    <n v="76"/>
  </r>
  <r>
    <n v="3127"/>
    <s v="HOMBRE"/>
    <n v="616500"/>
    <s v="ASALARIADO"/>
    <s v="SECTOR PRIVADO"/>
    <s v="SI"/>
    <s v="NO"/>
    <x v="0"/>
    <n v="21"/>
    <s v="No"/>
    <s v="No"/>
    <n v="616500"/>
    <s v="ASALARIADO"/>
    <n v="21"/>
  </r>
  <r>
    <n v="3128"/>
    <s v="MUJER"/>
    <n v="557959.78"/>
    <s v="ASALARIADO"/>
    <s v="SECTOR PUBLICO"/>
    <s v="SI"/>
    <s v="NO"/>
    <x v="0"/>
    <n v="30"/>
    <s v="No"/>
    <s v="No"/>
    <n v="557959.78"/>
    <s v="ASALARIADO"/>
    <n v="30"/>
  </r>
  <r>
    <n v="3129"/>
    <s v="HOMBRE"/>
    <n v="594267.31999999995"/>
    <s v="ASALARIADO"/>
    <s v="SECTOR PRIVADO"/>
    <s v="SI"/>
    <s v="NO"/>
    <x v="0"/>
    <n v="34"/>
    <s v="No"/>
    <s v="No"/>
    <n v="594267.31999999995"/>
    <s v="ASALARIADO"/>
    <n v="34"/>
  </r>
  <r>
    <n v="3130"/>
    <s v="HOMBRE"/>
    <n v="375277"/>
    <s v="ASALARIADO"/>
    <s v="SECTOR PUBLICO"/>
    <s v="SI"/>
    <s v="NO"/>
    <x v="0"/>
    <n v="63"/>
    <s v="No"/>
    <s v="No"/>
    <n v="375277"/>
    <s v="ASALARIADO"/>
    <n v="63"/>
  </r>
  <r>
    <n v="3131"/>
    <s v="HOMBRE"/>
    <n v="153968"/>
    <s v="ASALARIADO"/>
    <s v="SECTOR PRIVADO"/>
    <s v="SI"/>
    <s v="NO"/>
    <x v="0"/>
    <n v="42"/>
    <s v="No"/>
    <s v="No"/>
    <n v="153968"/>
    <s v="ASALARIADO"/>
    <n v="42"/>
  </r>
  <r>
    <n v="3132"/>
    <s v="HOMBRE"/>
    <n v="352314"/>
    <s v="TRABAJADOR INDEPENDIENTE"/>
    <s v="SECTOR PRIVADO"/>
    <s v="SI"/>
    <s v="NO"/>
    <x v="1"/>
    <n v="37"/>
    <s v="No"/>
    <s v="No"/>
    <n v="352314"/>
    <s v="TRABAJADOR INDEPENDIENTE"/>
    <n v="37"/>
  </r>
  <r>
    <n v="3133"/>
    <s v="HOMBRE"/>
    <n v="1389242.41"/>
    <s v="ASALARIADO"/>
    <s v="SECTOR PRIVADO"/>
    <s v="SI"/>
    <s v="NO"/>
    <x v="0"/>
    <n v="45"/>
    <s v="No"/>
    <s v="No"/>
    <n v="1389242.41"/>
    <s v="ASALARIADO"/>
    <n v="45"/>
  </r>
  <r>
    <n v="3134"/>
    <s v="HOMBRE"/>
    <n v="376977.2"/>
    <s v="ASALARIADO"/>
    <s v="SECTOR PUBLICO"/>
    <s v="SI"/>
    <s v="NO"/>
    <x v="0"/>
    <n v="47"/>
    <s v="No"/>
    <s v="No"/>
    <n v="376977.2"/>
    <s v="ASALARIADO"/>
    <n v="47"/>
  </r>
  <r>
    <n v="3135"/>
    <s v="HOMBRE"/>
    <n v="350955"/>
    <s v="ASALARIADO"/>
    <s v="SECTOR PRIVADO"/>
    <s v="SI"/>
    <s v="NO"/>
    <x v="0"/>
    <n v="41"/>
    <s v="No"/>
    <s v="No"/>
    <n v="350955"/>
    <s v="ASALARIADO"/>
    <n v="41"/>
  </r>
  <r>
    <n v="3136"/>
    <s v="MUJER"/>
    <n v="1275143"/>
    <s v="ASALARIADO"/>
    <s v="SECTOR PRIVADO"/>
    <s v="SI"/>
    <s v="NO"/>
    <x v="0"/>
    <n v="53"/>
    <s v="No"/>
    <s v="No"/>
    <n v="1275143"/>
    <s v="ASALARIADO"/>
    <n v="53"/>
  </r>
  <r>
    <n v="3137"/>
    <s v="MUJER"/>
    <n v="666437.5"/>
    <s v="ASALARIADO"/>
    <s v="SECTOR PUBLICO"/>
    <s v="SI"/>
    <s v="NO"/>
    <x v="0"/>
    <n v="26"/>
    <s v="No"/>
    <s v="No"/>
    <n v="666437.5"/>
    <s v="ASALARIADO"/>
    <n v="26"/>
  </r>
  <r>
    <n v="3138"/>
    <s v="HOMBRE"/>
    <n v="10652"/>
    <s v="ASALARIADO"/>
    <s v="SECTOR PRIVADO"/>
    <s v="SI"/>
    <s v="SI"/>
    <x v="0"/>
    <n v="23"/>
    <s v="No"/>
    <s v="No"/>
    <n v="10652"/>
    <s v="ASALARIADO"/>
    <n v="23"/>
  </r>
  <r>
    <n v="3139"/>
    <s v="HOMBRE"/>
    <n v="698559.5"/>
    <s v="ASALARIADO"/>
    <s v="SECTOR PUBLICO"/>
    <s v="SI"/>
    <s v="NO"/>
    <x v="0"/>
    <n v="31"/>
    <s v="No"/>
    <s v="No"/>
    <n v="698559.5"/>
    <s v="ASALARIADO"/>
    <n v="31"/>
  </r>
  <r>
    <n v="3140"/>
    <s v="MUJER"/>
    <n v="150000"/>
    <s v="ASALARIADO"/>
    <s v="SECTOR PRIVADO"/>
    <s v="SI"/>
    <s v="NO"/>
    <x v="0"/>
    <n v="21"/>
    <s v="No"/>
    <s v="No"/>
    <n v="150000"/>
    <s v="ASALARIADO"/>
    <n v="21"/>
  </r>
  <r>
    <n v="3141"/>
    <s v="MUJER"/>
    <n v="406159.28"/>
    <s v="ASALARIADO"/>
    <s v="SECTOR PRIVADO"/>
    <s v="SI"/>
    <s v="NO"/>
    <x v="0"/>
    <n v="25"/>
    <s v="No"/>
    <s v="No"/>
    <n v="406159.28"/>
    <s v="ASALARIADO"/>
    <n v="25"/>
  </r>
  <r>
    <n v="3142"/>
    <s v="MUJER"/>
    <n v="801190.2"/>
    <s v="ASALARIADO"/>
    <s v="SECTOR PRIVADO"/>
    <s v="SI"/>
    <s v="NO"/>
    <x v="0"/>
    <n v="43"/>
    <s v="No"/>
    <s v="No"/>
    <n v="801190.2"/>
    <s v="ASALARIADO"/>
    <n v="43"/>
  </r>
  <r>
    <n v="3143"/>
    <s v="HOMBRE"/>
    <n v="980353.5"/>
    <s v="ASALARIADO"/>
    <s v="SECTOR PUBLICO"/>
    <s v="SI"/>
    <s v="NO"/>
    <x v="0"/>
    <n v="34"/>
    <s v="No"/>
    <s v="No"/>
    <n v="980353.5"/>
    <s v="ASALARIADO"/>
    <n v="34"/>
  </r>
  <r>
    <n v="3144"/>
    <s v="HOMBRE"/>
    <n v="847403.34"/>
    <s v="ASALARIADO"/>
    <s v="SECTOR PRIVADO"/>
    <s v="SI"/>
    <s v="NO"/>
    <x v="0"/>
    <n v="45"/>
    <s v="No"/>
    <s v="No"/>
    <n v="847403.34"/>
    <s v="ASALARIADO"/>
    <n v="45"/>
  </r>
  <r>
    <n v="3145"/>
    <s v="HOMBRE"/>
    <n v="295505"/>
    <s v="ASALARIADO"/>
    <s v="SECTOR PRIVADO"/>
    <s v="SI"/>
    <s v="NO"/>
    <x v="0"/>
    <n v="36"/>
    <s v="No"/>
    <s v="No"/>
    <n v="295505"/>
    <s v="ASALARIADO"/>
    <n v="36"/>
  </r>
  <r>
    <n v="3146"/>
    <s v="HOMBRE"/>
    <n v="297046"/>
    <s v="ASEGURADO VOLUNTARIO"/>
    <s v="SECTOR PRIVADO"/>
    <s v="SI"/>
    <s v="NO"/>
    <x v="0"/>
    <n v="25"/>
    <s v="No"/>
    <s v="No"/>
    <n v="297046"/>
    <s v="ASEGURADO VOLUNTARIO"/>
    <n v="25"/>
  </r>
  <r>
    <n v="3147"/>
    <s v="MUJER"/>
    <n v="457220"/>
    <s v="ASALARIADO"/>
    <s v="SECTOR PUBLICO"/>
    <s v="SI"/>
    <s v="NO"/>
    <x v="0"/>
    <n v="25"/>
    <s v="No"/>
    <s v="No"/>
    <n v="457220"/>
    <s v="ASALARIADO"/>
    <n v="25"/>
  </r>
  <r>
    <n v="3148"/>
    <s v="HOMBRE"/>
    <n v="458557"/>
    <s v="TRABAJADOR INDEPENDIENTE"/>
    <s v="SECTOR PRIVADO"/>
    <s v="SI"/>
    <s v="NO"/>
    <x v="1"/>
    <n v="33"/>
    <s v="No"/>
    <s v="No"/>
    <n v="458557"/>
    <s v="TRABAJADOR INDEPENDIENTE"/>
    <n v="33"/>
  </r>
  <r>
    <n v="3149"/>
    <s v="MUJER"/>
    <n v="308439"/>
    <s v="TRABAJADOR INDEPENDIENTE"/>
    <s v="SECTOR PRIVADO"/>
    <s v="SI"/>
    <s v="NO"/>
    <x v="1"/>
    <n v="31"/>
    <s v="No"/>
    <s v="No"/>
    <n v="308439"/>
    <s v="TRABAJADOR INDEPENDIENTE"/>
    <n v="31"/>
  </r>
  <r>
    <n v="3150"/>
    <s v="MUJER"/>
    <n v="456605"/>
    <s v="PENSIONADOS EN SU PROPIO SISTEMA"/>
    <s v="SECTOR PUBLICO"/>
    <s v="SI"/>
    <s v="NO"/>
    <x v="0"/>
    <n v="67"/>
    <s v="No"/>
    <s v="No"/>
    <n v="456605"/>
    <s v="PENSIONADOS EN SU PROPIO SISTEMA"/>
    <n v="67"/>
  </r>
  <r>
    <n v="3151"/>
    <s v="MUJER"/>
    <n v="1542959.58"/>
    <s v="ASALARIADO"/>
    <s v="SECTOR PRIVADO"/>
    <s v="SI"/>
    <s v="NO"/>
    <x v="0"/>
    <n v="58"/>
    <s v="No"/>
    <s v="No"/>
    <n v="1542959.58"/>
    <s v="ASALARIADO"/>
    <n v="58"/>
  </r>
  <r>
    <n v="3152"/>
    <s v="HOMBRE"/>
    <n v="297046"/>
    <s v="TRABAJADOR INDEPENDIENTE"/>
    <s v="SECTOR PRIVADO"/>
    <s v="SI"/>
    <s v="NO"/>
    <x v="0"/>
    <n v="52"/>
    <s v="No"/>
    <s v="No"/>
    <n v="297046"/>
    <s v="TRABAJADOR INDEPENDIENTE"/>
    <n v="52"/>
  </r>
  <r>
    <n v="3153"/>
    <s v="HOMBRE"/>
    <n v="433254"/>
    <s v="TRABAJADOR INDEPENDIENTE"/>
    <s v="SECTOR PRIVADO"/>
    <s v="SI"/>
    <s v="NO"/>
    <x v="1"/>
    <n v="59"/>
    <s v="No"/>
    <s v="No"/>
    <n v="433254"/>
    <s v="TRABAJADOR INDEPENDIENTE"/>
    <n v="59"/>
  </r>
  <r>
    <n v="3154"/>
    <s v="HOMBRE"/>
    <n v="471223.1"/>
    <s v="ASALARIADO"/>
    <s v="SECTOR PRIVADO"/>
    <s v="SI"/>
    <s v="NO"/>
    <x v="0"/>
    <n v="23"/>
    <s v="No"/>
    <s v="No"/>
    <n v="471223.1"/>
    <s v="ASALARIADO"/>
    <n v="23"/>
  </r>
  <r>
    <n v="3155"/>
    <s v="MUJER"/>
    <n v="532710.84"/>
    <s v="ASALARIADO"/>
    <s v="SECTOR PUBLICO"/>
    <s v="SI"/>
    <s v="NO"/>
    <x v="0"/>
    <n v="44"/>
    <s v="No"/>
    <s v="No"/>
    <n v="532710.84"/>
    <s v="ASALARIADO"/>
    <n v="44"/>
  </r>
  <r>
    <n v="3156"/>
    <s v="HOMBRE"/>
    <n v="800000"/>
    <s v="ASALARIADO"/>
    <s v="SECTOR PRIVADO"/>
    <s v="SI"/>
    <s v="NO"/>
    <x v="0"/>
    <n v="35"/>
    <s v="No"/>
    <s v="No"/>
    <n v="800000"/>
    <s v="ASALARIADO"/>
    <n v="35"/>
  </r>
  <r>
    <n v="3157"/>
    <s v="MUJER"/>
    <n v="2467875.73"/>
    <s v="ASALARIADO"/>
    <s v="SECTOR PUBLICO"/>
    <s v="SI"/>
    <s v="NO"/>
    <x v="0"/>
    <n v="31"/>
    <s v="Atípico"/>
    <s v="No"/>
    <n v="2467875.73"/>
    <s v="ASALARIADO"/>
    <n v="31"/>
  </r>
  <r>
    <n v="3158"/>
    <s v="MUJER"/>
    <n v="384515.19"/>
    <s v="ASALARIADO"/>
    <s v="SECTOR PRIVADO"/>
    <s v="SI"/>
    <s v="NO"/>
    <x v="0"/>
    <n v="26"/>
    <s v="No"/>
    <s v="No"/>
    <n v="384515.19"/>
    <s v="ASALARIADO"/>
    <n v="26"/>
  </r>
  <r>
    <n v="3159"/>
    <s v="HOMBRE"/>
    <n v="784810.69"/>
    <s v="ASALARIADO"/>
    <s v="SECTOR PUBLICO"/>
    <s v="SI"/>
    <s v="NO"/>
    <x v="0"/>
    <n v="35"/>
    <s v="No"/>
    <s v="No"/>
    <n v="784810.69"/>
    <s v="ASALARIADO"/>
    <n v="35"/>
  </r>
  <r>
    <n v="3160"/>
    <s v="MUJER"/>
    <n v="532793"/>
    <s v="ASALARIADO"/>
    <s v="SECTOR PRIVADO"/>
    <s v="SI"/>
    <s v="NO"/>
    <x v="0"/>
    <n v="47"/>
    <s v="No"/>
    <s v="No"/>
    <n v="532793"/>
    <s v="ASALARIADO"/>
    <n v="47"/>
  </r>
  <r>
    <n v="3161"/>
    <s v="HOMBRE"/>
    <n v="388390"/>
    <s v="ASALARIADO"/>
    <s v="SECTOR PRIVADO"/>
    <s v="SI"/>
    <s v="NO"/>
    <x v="0"/>
    <n v="55"/>
    <s v="No"/>
    <s v="No"/>
    <n v="388390"/>
    <s v="ASALARIADO"/>
    <n v="55"/>
  </r>
  <r>
    <n v="3162"/>
    <s v="MUJER"/>
    <n v="410367"/>
    <s v="ASALARIADO"/>
    <s v="SECTOR PRIVADO"/>
    <s v="SI"/>
    <s v="NO"/>
    <x v="0"/>
    <n v="38"/>
    <s v="No"/>
    <s v="No"/>
    <n v="410367"/>
    <s v="ASALARIADO"/>
    <n v="38"/>
  </r>
  <r>
    <n v="3163"/>
    <s v="HOMBRE"/>
    <n v="1583534"/>
    <s v="ASALARIADO"/>
    <s v="SECTOR PUBLICO"/>
    <s v="SI"/>
    <s v="NO"/>
    <x v="0"/>
    <n v="59"/>
    <s v="No"/>
    <s v="No"/>
    <n v="1583534"/>
    <s v="ASALARIADO"/>
    <n v="59"/>
  </r>
  <r>
    <n v="3164"/>
    <s v="HOMBRE"/>
    <n v="356455"/>
    <s v="TRABAJADOR INDEPENDIENTE"/>
    <s v="SECTOR PRIVADO"/>
    <s v="SI"/>
    <s v="NO"/>
    <x v="1"/>
    <n v="36"/>
    <s v="No"/>
    <s v="No"/>
    <n v="356455"/>
    <s v="TRABAJADOR INDEPENDIENTE"/>
    <n v="36"/>
  </r>
  <r>
    <n v="3165"/>
    <s v="MUJER"/>
    <n v="125727.03999999999"/>
    <s v="PENSIONADOS EN SU PROPIO SISTEMA"/>
    <s v="SECTOR PUBLICO"/>
    <s v="SI"/>
    <s v="NO"/>
    <x v="0"/>
    <n v="73"/>
    <s v="No"/>
    <s v="No"/>
    <n v="125727.03999999999"/>
    <s v="PENSIONADOS EN SU PROPIO SISTEMA"/>
    <n v="73"/>
  </r>
  <r>
    <n v="3166"/>
    <s v="HOMBRE"/>
    <n v="268811.75"/>
    <s v="ASALARIADO"/>
    <s v="SECTOR PUBLICO"/>
    <s v="SI"/>
    <s v="NO"/>
    <x v="0"/>
    <n v="33"/>
    <s v="No"/>
    <s v="No"/>
    <n v="268811.75"/>
    <s v="ASALARIADO"/>
    <n v="33"/>
  </r>
  <r>
    <n v="3167"/>
    <s v="HOMBRE"/>
    <n v="406824"/>
    <s v="ASALARIADO"/>
    <s v="SECTOR PRIVADO"/>
    <s v="SI"/>
    <s v="NO"/>
    <x v="0"/>
    <n v="25"/>
    <s v="No"/>
    <s v="No"/>
    <n v="406824"/>
    <s v="ASALARIADO"/>
    <n v="25"/>
  </r>
  <r>
    <n v="3168"/>
    <s v="HOMBRE"/>
    <n v="1872119"/>
    <s v="ASALARIADO"/>
    <s v="SECTOR PUBLICO"/>
    <s v="SI"/>
    <s v="NO"/>
    <x v="0"/>
    <n v="37"/>
    <s v="No"/>
    <s v="No"/>
    <n v="1872119"/>
    <s v="ASALARIADO"/>
    <n v="37"/>
  </r>
  <r>
    <n v="3169"/>
    <s v="HOMBRE"/>
    <n v="1562879"/>
    <s v="ASALARIADO"/>
    <s v="SECTOR PUBLICO"/>
    <s v="SI"/>
    <s v="NO"/>
    <x v="1"/>
    <n v="42"/>
    <s v="No"/>
    <s v="No"/>
    <n v="1562879"/>
    <s v="ASALARIADO"/>
    <n v="42"/>
  </r>
  <r>
    <n v="3170"/>
    <s v="MUJER"/>
    <n v="501500"/>
    <s v="ASALARIADO"/>
    <s v="SECTOR PRIVADO"/>
    <s v="SI"/>
    <s v="NO"/>
    <x v="1"/>
    <n v="55"/>
    <s v="No"/>
    <s v="No"/>
    <n v="501500"/>
    <s v="ASALARIADO"/>
    <n v="55"/>
  </r>
  <r>
    <n v="3171"/>
    <s v="MUJER"/>
    <n v="458371"/>
    <s v="ASALARIADO"/>
    <s v="SECTOR PUBLICO"/>
    <s v="SI"/>
    <s v="NO"/>
    <x v="1"/>
    <n v="43"/>
    <s v="No"/>
    <s v="No"/>
    <n v="458371"/>
    <s v="ASALARIADO"/>
    <n v="43"/>
  </r>
  <r>
    <n v="3172"/>
    <s v="MUJER"/>
    <n v="466740"/>
    <s v="ASALARIADO"/>
    <s v="SECTOR PUBLICO"/>
    <s v="SI"/>
    <s v="NO"/>
    <x v="1"/>
    <n v="30"/>
    <s v="No"/>
    <s v="No"/>
    <n v="466740"/>
    <s v="ASALARIADO"/>
    <n v="30"/>
  </r>
  <r>
    <n v="3173"/>
    <s v="HOMBRE"/>
    <n v="416721.88"/>
    <s v="ASALARIADO"/>
    <s v="SECTOR PRIVADO"/>
    <s v="SI"/>
    <s v="NO"/>
    <x v="0"/>
    <n v="29"/>
    <s v="No"/>
    <s v="No"/>
    <n v="416721.88"/>
    <s v="ASALARIADO"/>
    <n v="29"/>
  </r>
  <r>
    <n v="3174"/>
    <s v="HOMBRE"/>
    <n v="518642.73"/>
    <s v="ASALARIADO"/>
    <s v="SECTOR PRIVADO"/>
    <s v="SI"/>
    <s v="SI"/>
    <x v="0"/>
    <n v="40"/>
    <s v="No"/>
    <s v="No"/>
    <n v="518642.73"/>
    <s v="ASALARIADO"/>
    <n v="40"/>
  </r>
  <r>
    <n v="3175"/>
    <s v="HOMBRE"/>
    <n v="297046"/>
    <s v="TRABAJADOR INDEPENDIENTE"/>
    <s v="SECTOR PRIVADO"/>
    <s v="SI"/>
    <s v="SI"/>
    <x v="1"/>
    <n v="36"/>
    <s v="No"/>
    <s v="No"/>
    <n v="297046"/>
    <s v="TRABAJADOR INDEPENDIENTE"/>
    <n v="36"/>
  </r>
  <r>
    <n v="3176"/>
    <s v="HOMBRE"/>
    <n v="326749"/>
    <s v="TRABAJADOR INDEPENDIENTE"/>
    <s v="SECTOR PRIVADO"/>
    <s v="SI"/>
    <s v="NO"/>
    <x v="1"/>
    <n v="50"/>
    <s v="No"/>
    <s v="No"/>
    <n v="326749"/>
    <s v="TRABAJADOR INDEPENDIENTE"/>
    <n v="50"/>
  </r>
  <r>
    <n v="3177"/>
    <s v="MUJER"/>
    <n v="703520.79"/>
    <s v="ASALARIADO"/>
    <s v="SECTOR PRIVADO"/>
    <s v="SI"/>
    <s v="NO"/>
    <x v="0"/>
    <n v="36"/>
    <s v="No"/>
    <s v="No"/>
    <n v="703520.79"/>
    <s v="ASALARIADO"/>
    <n v="36"/>
  </r>
  <r>
    <n v="3178"/>
    <s v="HOMBRE"/>
    <n v="360000"/>
    <s v="ASALARIADO"/>
    <s v="SECTOR PRIVADO"/>
    <s v="SI"/>
    <s v="NO"/>
    <x v="0"/>
    <n v="23"/>
    <s v="No"/>
    <s v="No"/>
    <n v="360000"/>
    <s v="ASALARIADO"/>
    <n v="23"/>
  </r>
  <r>
    <n v="3179"/>
    <s v="MUJER"/>
    <n v="1251585"/>
    <s v="ASALARIADO"/>
    <s v="SECTOR PUBLICO"/>
    <s v="SI"/>
    <s v="NO"/>
    <x v="1"/>
    <n v="50"/>
    <s v="No"/>
    <s v="No"/>
    <n v="1251585"/>
    <s v="ASALARIADO"/>
    <n v="50"/>
  </r>
  <r>
    <n v="3180"/>
    <s v="MUJER"/>
    <n v="278030"/>
    <s v="CONVENIOS ESPECIALES DE TRABAJADORES INDEPENDIENTES"/>
    <s v="SECTOR PRIVADO"/>
    <s v="SI"/>
    <s v="NO"/>
    <x v="0"/>
    <n v="35"/>
    <s v="No"/>
    <s v="No"/>
    <n v="278030"/>
    <s v="CONVENIOS ESPECIALES DE TRABAJADORES INDEPENDIENTES"/>
    <n v="35"/>
  </r>
  <r>
    <n v="3181"/>
    <s v="MUJER"/>
    <n v="473621"/>
    <s v="ASALARIADO"/>
    <s v="SECTOR PUBLICO"/>
    <s v="SI"/>
    <s v="NO"/>
    <x v="1"/>
    <n v="48"/>
    <s v="No"/>
    <s v="No"/>
    <n v="473621"/>
    <s v="ASALARIADO"/>
    <n v="48"/>
  </r>
  <r>
    <n v="3182"/>
    <s v="HOMBRE"/>
    <n v="559000"/>
    <s v="ASALARIADO"/>
    <s v="SECTOR PRIVADO"/>
    <s v="SI"/>
    <s v="NO"/>
    <x v="0"/>
    <n v="33"/>
    <s v="No"/>
    <s v="No"/>
    <n v="559000"/>
    <s v="ASALARIADO"/>
    <n v="33"/>
  </r>
  <r>
    <n v="3183"/>
    <s v="HOMBRE"/>
    <n v="484144"/>
    <s v="ASALARIADO"/>
    <s v="SECTOR PRIVADO"/>
    <s v="SI"/>
    <s v="NO"/>
    <x v="0"/>
    <n v="46"/>
    <s v="No"/>
    <s v="No"/>
    <n v="484144"/>
    <s v="ASALARIADO"/>
    <n v="46"/>
  </r>
  <r>
    <n v="3184"/>
    <s v="MUJER"/>
    <n v="278030"/>
    <s v="ASEGURADO VOLUNTARIO"/>
    <s v="SECTOR PRIVADO"/>
    <s v="SI"/>
    <s v="NO"/>
    <x v="0"/>
    <n v="26"/>
    <s v="No"/>
    <s v="No"/>
    <n v="278030"/>
    <s v="ASEGURADO VOLUNTARIO"/>
    <n v="26"/>
  </r>
  <r>
    <n v="3185"/>
    <s v="HOMBRE"/>
    <n v="1000000"/>
    <s v="ASALARIADO"/>
    <s v="SECTOR PRIVADO"/>
    <s v="SI"/>
    <s v="NO"/>
    <x v="0"/>
    <n v="24"/>
    <s v="No"/>
    <s v="No"/>
    <n v="1000000"/>
    <s v="ASALARIADO"/>
    <n v="24"/>
  </r>
  <r>
    <n v="3186"/>
    <s v="HOMBRE"/>
    <n v="532896.9"/>
    <s v="ASALARIADO"/>
    <s v="SECTOR PUBLICO"/>
    <s v="SI"/>
    <s v="NO"/>
    <x v="0"/>
    <n v="35"/>
    <s v="No"/>
    <s v="No"/>
    <n v="532896.9"/>
    <s v="ASALARIADO"/>
    <n v="35"/>
  </r>
  <r>
    <n v="3187"/>
    <s v="HOMBRE"/>
    <n v="914404.3"/>
    <s v="ASALARIADO"/>
    <s v="SECTOR PRIVADO"/>
    <s v="SI"/>
    <s v="NO"/>
    <x v="0"/>
    <n v="29"/>
    <s v="No"/>
    <s v="No"/>
    <n v="914404.3"/>
    <s v="ASALARIADO"/>
    <n v="29"/>
  </r>
  <r>
    <n v="3188"/>
    <s v="HOMBRE"/>
    <n v="680960"/>
    <s v="ASALARIADO"/>
    <s v="SECTOR PUBLICO"/>
    <s v="SI"/>
    <s v="NO"/>
    <x v="0"/>
    <n v="32"/>
    <s v="No"/>
    <s v="No"/>
    <n v="680960"/>
    <s v="ASALARIADO"/>
    <n v="32"/>
  </r>
  <r>
    <n v="3189"/>
    <s v="HOMBRE"/>
    <n v="409256.03"/>
    <s v="ASALARIADO"/>
    <s v="SECTOR PRIVADO"/>
    <s v="SI"/>
    <s v="NO"/>
    <x v="0"/>
    <n v="34"/>
    <s v="No"/>
    <s v="No"/>
    <n v="409256.03"/>
    <s v="ASALARIADO"/>
    <n v="34"/>
  </r>
  <r>
    <n v="3190"/>
    <s v="MUJER"/>
    <n v="297045"/>
    <s v="TRABAJADOR INDEPENDIENTE"/>
    <s v="SECTOR PRIVADO"/>
    <s v="SI"/>
    <s v="NO"/>
    <x v="0"/>
    <n v="39"/>
    <s v="No"/>
    <s v="No"/>
    <n v="297045"/>
    <s v="TRABAJADOR INDEPENDIENTE"/>
    <n v="39"/>
  </r>
  <r>
    <n v="3191"/>
    <s v="HOMBRE"/>
    <n v="278030"/>
    <s v="CONVENIOS ESPECIALES DE TRABAJADORES INDEPENDIENTES"/>
    <s v="SECTOR PRIVADO"/>
    <s v="SI"/>
    <s v="NO"/>
    <x v="0"/>
    <n v="45"/>
    <s v="No"/>
    <s v="No"/>
    <n v="278030"/>
    <s v="CONVENIOS ESPECIALES DE TRABAJADORES INDEPENDIENTES"/>
    <n v="45"/>
  </r>
  <r>
    <n v="3192"/>
    <s v="HOMBRE"/>
    <n v="762359.6"/>
    <s v="ASALARIADO"/>
    <s v="SECTOR PRIVADO"/>
    <s v="SI"/>
    <s v="NO"/>
    <x v="0"/>
    <n v="34"/>
    <s v="No"/>
    <s v="No"/>
    <n v="762359.6"/>
    <s v="ASALARIADO"/>
    <n v="34"/>
  </r>
  <r>
    <n v="3193"/>
    <s v="MUJER"/>
    <n v="639148"/>
    <s v="TRABAJADOR INDEPENDIENTE"/>
    <s v="SECTOR PRIVADO"/>
    <s v="SI"/>
    <s v="NO"/>
    <x v="1"/>
    <n v="74"/>
    <s v="No"/>
    <s v="No"/>
    <n v="639148"/>
    <s v="TRABAJADOR INDEPENDIENTE"/>
    <n v="74"/>
  </r>
  <r>
    <n v="3194"/>
    <s v="HOMBRE"/>
    <n v="410495.2"/>
    <s v="ASALARIADO"/>
    <s v="SECTOR PRIVADO"/>
    <s v="SI"/>
    <s v="SI"/>
    <x v="1"/>
    <n v="29"/>
    <s v="No"/>
    <s v="No"/>
    <n v="410495.2"/>
    <s v="ASALARIADO"/>
    <n v="29"/>
  </r>
  <r>
    <n v="3195"/>
    <s v="MUJER"/>
    <n v="504218.48"/>
    <s v="ASALARIADO"/>
    <s v="SECTOR PRIVADO"/>
    <s v="SI"/>
    <s v="SI"/>
    <x v="0"/>
    <n v="49"/>
    <s v="No"/>
    <s v="No"/>
    <n v="504218.48"/>
    <s v="ASALARIADO"/>
    <n v="49"/>
  </r>
  <r>
    <n v="3196"/>
    <s v="HOMBRE"/>
    <n v="660746"/>
    <s v="ASALARIADO"/>
    <s v="SECTOR PUBLICO"/>
    <s v="SI"/>
    <s v="NO"/>
    <x v="0"/>
    <n v="35"/>
    <s v="No"/>
    <s v="No"/>
    <n v="660746"/>
    <s v="ASALARIADO"/>
    <n v="35"/>
  </r>
  <r>
    <n v="3197"/>
    <s v="MUJER"/>
    <n v="874538.66"/>
    <s v="ASALARIADO"/>
    <s v="SECTOR PRIVADO"/>
    <s v="SI"/>
    <s v="NO"/>
    <x v="0"/>
    <n v="40"/>
    <s v="No"/>
    <s v="No"/>
    <n v="874538.66"/>
    <s v="ASALARIADO"/>
    <n v="40"/>
  </r>
  <r>
    <n v="3198"/>
    <s v="MUJER"/>
    <n v="346062"/>
    <s v="ASEGURADO VOLUNTARIO"/>
    <s v="SECTOR PRIVADO"/>
    <s v="SI"/>
    <s v="NO"/>
    <x v="0"/>
    <n v="43"/>
    <s v="No"/>
    <s v="No"/>
    <n v="346062"/>
    <s v="ASEGURADO VOLUNTARIO"/>
    <n v="43"/>
  </r>
  <r>
    <n v="3199"/>
    <s v="MUJER"/>
    <n v="641782.9"/>
    <s v="ASALARIADO"/>
    <s v="SECTOR PUBLICO"/>
    <s v="SI"/>
    <s v="SI"/>
    <x v="0"/>
    <n v="55"/>
    <s v="No"/>
    <s v="No"/>
    <n v="641782.9"/>
    <s v="ASALARIADO"/>
    <n v="55"/>
  </r>
  <r>
    <n v="3200"/>
    <s v="MUJER"/>
    <n v="359544.27"/>
    <s v="CONVENIOS ESPECIALES DE ASEGURADOS VOLUNTARIOS"/>
    <s v="SECTOR PRIVADO"/>
    <s v="SI"/>
    <s v="SI"/>
    <x v="0"/>
    <n v="32"/>
    <s v="No"/>
    <s v="No"/>
    <n v="359544.27"/>
    <s v="CONVENIOS ESPECIALES DE ASEGURADOS VOLUNTARIOS"/>
    <n v="32"/>
  </r>
  <r>
    <n v="3201"/>
    <s v="HOMBRE"/>
    <n v="326704.05"/>
    <s v="ASALARIADO"/>
    <s v="SECTOR PUBLICO"/>
    <s v="SI"/>
    <s v="NO"/>
    <x v="0"/>
    <n v="33"/>
    <s v="No"/>
    <s v="No"/>
    <n v="326704.05"/>
    <s v="ASALARIADO"/>
    <n v="33"/>
  </r>
  <r>
    <n v="3202"/>
    <s v="HOMBRE"/>
    <n v="300018"/>
    <s v="ASEGURADO VOLUNTARIO"/>
    <s v="SECTOR PRIVADO"/>
    <s v="SI"/>
    <s v="NO"/>
    <x v="0"/>
    <n v="85"/>
    <s v="No"/>
    <s v="No"/>
    <n v="300018"/>
    <s v="ASEGURADO VOLUNTARIO"/>
    <n v="85"/>
  </r>
  <r>
    <n v="3203"/>
    <s v="HOMBRE"/>
    <n v="1160637.07"/>
    <s v="ASALARIADO"/>
    <s v="SECTOR PRIVADO"/>
    <s v="SI"/>
    <s v="NO"/>
    <x v="1"/>
    <n v="29"/>
    <s v="No"/>
    <s v="No"/>
    <n v="1160637.07"/>
    <s v="ASALARIADO"/>
    <n v="29"/>
  </r>
  <r>
    <n v="3204"/>
    <s v="HOMBRE"/>
    <n v="367220"/>
    <s v="ASALARIADO"/>
    <s v="SECTOR PRIVADO"/>
    <s v="SI"/>
    <s v="SI"/>
    <x v="0"/>
    <n v="25"/>
    <s v="No"/>
    <s v="No"/>
    <n v="367220"/>
    <s v="ASALARIADO"/>
    <n v="25"/>
  </r>
  <r>
    <n v="3205"/>
    <s v="HOMBRE"/>
    <n v="450886"/>
    <s v="TRABAJADOR INDEPENDIENTE"/>
    <s v="SECTOR PRIVADO"/>
    <s v="SI"/>
    <s v="SI"/>
    <x v="1"/>
    <n v="45"/>
    <s v="No"/>
    <s v="No"/>
    <n v="450886"/>
    <s v="TRABAJADOR INDEPENDIENTE"/>
    <n v="45"/>
  </r>
  <r>
    <n v="3206"/>
    <s v="MUJER"/>
    <n v="80000"/>
    <s v="ASALARIADO"/>
    <s v="SECTOR PRIVADO"/>
    <s v="SI"/>
    <s v="NO"/>
    <x v="0"/>
    <n v="44"/>
    <s v="No"/>
    <s v="No"/>
    <n v="80000"/>
    <s v="ASALARIADO"/>
    <n v="44"/>
  </r>
  <r>
    <n v="3207"/>
    <s v="HOMBRE"/>
    <n v="297046"/>
    <s v="TRABAJADOR INDEPENDIENTE"/>
    <s v="SECTOR PRIVADO"/>
    <s v="SI"/>
    <s v="SI"/>
    <x v="1"/>
    <n v="50"/>
    <s v="No"/>
    <s v="No"/>
    <n v="297046"/>
    <s v="TRABAJADOR INDEPENDIENTE"/>
    <n v="50"/>
  </r>
  <r>
    <n v="3208"/>
    <s v="MUJER"/>
    <n v="280000"/>
    <s v="ASALARIADO"/>
    <s v="SECTOR PRIVADO"/>
    <s v="SI"/>
    <s v="SI"/>
    <x v="1"/>
    <n v="44"/>
    <s v="No"/>
    <s v="No"/>
    <n v="280000"/>
    <s v="ASALARIADO"/>
    <n v="44"/>
  </r>
  <r>
    <n v="3209"/>
    <s v="MUJER"/>
    <n v="575000"/>
    <s v="ASALARIADO"/>
    <s v="SECTOR PRIVADO"/>
    <s v="SI"/>
    <s v="NO"/>
    <x v="1"/>
    <n v="21"/>
    <s v="No"/>
    <s v="No"/>
    <n v="575000"/>
    <s v="ASALARIADO"/>
    <n v="21"/>
  </r>
  <r>
    <n v="3210"/>
    <s v="HOMBRE"/>
    <n v="356455"/>
    <s v="TRABAJADOR INDEPENDIENTE"/>
    <s v="SECTOR PRIVADO"/>
    <s v="SI"/>
    <s v="NO"/>
    <x v="1"/>
    <n v="50"/>
    <s v="No"/>
    <s v="No"/>
    <n v="356455"/>
    <s v="TRABAJADOR INDEPENDIENTE"/>
    <n v="50"/>
  </r>
  <r>
    <n v="3211"/>
    <s v="HOMBRE"/>
    <n v="1250882.3500000001"/>
    <s v="ASALARIADO"/>
    <s v="SECTOR PUBLICO"/>
    <s v="SI"/>
    <s v="NO"/>
    <x v="0"/>
    <n v="30"/>
    <s v="No"/>
    <s v="No"/>
    <n v="1250882.3500000001"/>
    <s v="ASALARIADO"/>
    <n v="30"/>
  </r>
  <r>
    <n v="3212"/>
    <s v="HOMBRE"/>
    <n v="1065177"/>
    <s v="ASEGURADO VOLUNTARIO"/>
    <s v="SECTOR PRIVADO"/>
    <s v="SI"/>
    <s v="NO"/>
    <x v="0"/>
    <n v="59"/>
    <s v="No"/>
    <s v="No"/>
    <n v="1065177"/>
    <s v="ASEGURADO VOLUNTARIO"/>
    <n v="59"/>
  </r>
  <r>
    <n v="3213"/>
    <s v="HOMBRE"/>
    <n v="285000"/>
    <s v="ASALARIADO"/>
    <s v="SECTOR PRIVADO"/>
    <s v="SI"/>
    <s v="NO"/>
    <x v="1"/>
    <n v="51"/>
    <s v="No"/>
    <s v="No"/>
    <n v="285000"/>
    <s v="ASALARIADO"/>
    <n v="51"/>
  </r>
  <r>
    <n v="3214"/>
    <s v="MUJER"/>
    <n v="1279275"/>
    <s v="ASALARIADO"/>
    <s v="SECTOR PUBLICO"/>
    <s v="SI"/>
    <s v="NO"/>
    <x v="0"/>
    <n v="31"/>
    <s v="No"/>
    <s v="No"/>
    <n v="1279275"/>
    <s v="ASALARIADO"/>
    <n v="31"/>
  </r>
  <r>
    <n v="3215"/>
    <s v="MUJER"/>
    <n v="563332"/>
    <s v="ASALARIADO"/>
    <s v="SECTOR PRIVADO"/>
    <s v="SI"/>
    <s v="NO"/>
    <x v="0"/>
    <n v="34"/>
    <s v="No"/>
    <s v="No"/>
    <n v="563332"/>
    <s v="ASALARIADO"/>
    <n v="34"/>
  </r>
  <r>
    <n v="3216"/>
    <s v="MUJER"/>
    <n v="450886"/>
    <s v="ASEGURADO VOLUNTARIO"/>
    <s v="SECTOR PRIVADO"/>
    <s v="SI"/>
    <s v="SI"/>
    <x v="0"/>
    <n v="95"/>
    <s v="No"/>
    <s v="No"/>
    <n v="450886"/>
    <s v="ASEGURADO VOLUNTARIO"/>
    <n v="95"/>
  </r>
  <r>
    <n v="3217"/>
    <s v="HOMBRE"/>
    <n v="58985"/>
    <s v="ASALARIADO"/>
    <s v="SECTOR PRIVADO"/>
    <s v="SI"/>
    <s v="NO"/>
    <x v="1"/>
    <n v="45"/>
    <s v="No"/>
    <s v="No"/>
    <n v="58985"/>
    <s v="ASALARIADO"/>
    <n v="45"/>
  </r>
  <r>
    <n v="3218"/>
    <s v="HOMBRE"/>
    <n v="278030"/>
    <s v="CONVENIOS ESPECIALES DE TRABAJADORES INDEPENDIENTES"/>
    <s v="SECTOR PRIVADO"/>
    <s v="SI"/>
    <s v="NO"/>
    <x v="0"/>
    <n v="35"/>
    <s v="No"/>
    <s v="No"/>
    <n v="278030"/>
    <s v="CONVENIOS ESPECIALES DE TRABAJADORES INDEPENDIENTES"/>
    <n v="35"/>
  </r>
  <r>
    <n v="3219"/>
    <s v="HOMBRE"/>
    <n v="347737.5"/>
    <s v="ASALARIADO"/>
    <s v="SECTOR PRIVADO"/>
    <s v="SI"/>
    <s v="NO"/>
    <x v="0"/>
    <n v="27"/>
    <s v="No"/>
    <s v="No"/>
    <n v="347737.5"/>
    <s v="ASALARIADO"/>
    <n v="27"/>
  </r>
  <r>
    <n v="3220"/>
    <s v="MUJER"/>
    <n v="455206.04"/>
    <s v="ASALARIADO"/>
    <s v="SECTOR PRIVADO"/>
    <s v="SI"/>
    <s v="NO"/>
    <x v="0"/>
    <n v="32"/>
    <s v="No"/>
    <s v="No"/>
    <n v="455206.04"/>
    <s v="ASALARIADO"/>
    <n v="32"/>
  </r>
  <r>
    <n v="3221"/>
    <s v="MUJER"/>
    <n v="339794.4"/>
    <s v="ASALARIADO"/>
    <s v="SECTOR PUBLICO"/>
    <s v="SI"/>
    <s v="NO"/>
    <x v="0"/>
    <n v="46"/>
    <s v="No"/>
    <s v="No"/>
    <n v="339794.4"/>
    <s v="ASALARIADO"/>
    <n v="46"/>
  </r>
  <r>
    <n v="3222"/>
    <s v="MUJER"/>
    <n v="445821"/>
    <s v="TRABAJADOR INDEPENDIENTE"/>
    <s v="SECTOR PRIVADO"/>
    <s v="SI"/>
    <s v="NO"/>
    <x v="0"/>
    <n v="63"/>
    <s v="No"/>
    <s v="No"/>
    <n v="445821"/>
    <s v="TRABAJADOR INDEPENDIENTE"/>
    <n v="63"/>
  </r>
  <r>
    <n v="3223"/>
    <s v="HOMBRE"/>
    <n v="326322"/>
    <s v="ASALARIADO"/>
    <s v="SECTOR PRIVADO"/>
    <s v="SI"/>
    <s v="NO"/>
    <x v="0"/>
    <n v="57"/>
    <s v="No"/>
    <s v="No"/>
    <n v="326322"/>
    <s v="ASALARIADO"/>
    <n v="57"/>
  </r>
  <r>
    <n v="3224"/>
    <s v="HOMBRE"/>
    <n v="278030"/>
    <s v="CONVENIOS ESPECIALES DE TRABAJADORES INDEPENDIENTES"/>
    <s v="SECTOR PRIVADO"/>
    <s v="SI"/>
    <s v="NO"/>
    <x v="0"/>
    <n v="57"/>
    <s v="No"/>
    <s v="No"/>
    <n v="278030"/>
    <s v="CONVENIOS ESPECIALES DE TRABAJADORES INDEPENDIENTES"/>
    <n v="57"/>
  </r>
  <r>
    <n v="3225"/>
    <s v="HOMBRE"/>
    <n v="300018"/>
    <s v="ASEGURADO VOLUNTARIO"/>
    <s v="SECTOR PRIVADO"/>
    <s v="SI"/>
    <s v="NO"/>
    <x v="0"/>
    <n v="60"/>
    <s v="No"/>
    <s v="No"/>
    <n v="300018"/>
    <s v="ASEGURADO VOLUNTARIO"/>
    <n v="60"/>
  </r>
  <r>
    <n v="3226"/>
    <s v="MUJER"/>
    <n v="420214.94"/>
    <s v="ASALARIADO"/>
    <s v="SECTOR PRIVADO"/>
    <s v="SI"/>
    <s v="NO"/>
    <x v="0"/>
    <n v="34"/>
    <s v="No"/>
    <s v="No"/>
    <n v="420214.94"/>
    <s v="ASALARIADO"/>
    <n v="34"/>
  </r>
  <r>
    <n v="3227"/>
    <s v="HOMBRE"/>
    <n v="202396.55"/>
    <s v="ASALARIADO"/>
    <s v="SECTOR PRIVADO"/>
    <s v="SI"/>
    <s v="NO"/>
    <x v="0"/>
    <n v="22"/>
    <s v="No"/>
    <s v="No"/>
    <n v="202396.55"/>
    <s v="ASALARIADO"/>
    <n v="22"/>
  </r>
  <r>
    <n v="3228"/>
    <s v="HOMBRE"/>
    <n v="1000025.21"/>
    <s v="PENSIONADOS EN SU PROPIO SISTEMA"/>
    <s v="SECTOR PUBLICO"/>
    <s v="SI"/>
    <s v="NO"/>
    <x v="0"/>
    <n v="67"/>
    <s v="No"/>
    <s v="No"/>
    <n v="1000025.21"/>
    <s v="PENSIONADOS EN SU PROPIO SISTEMA"/>
    <n v="67"/>
  </r>
  <r>
    <n v="3229"/>
    <s v="HOMBRE"/>
    <n v="924499"/>
    <s v="ASALARIADO"/>
    <s v="SECTOR PUBLICO"/>
    <s v="SI"/>
    <s v="NO"/>
    <x v="0"/>
    <n v="42"/>
    <s v="No"/>
    <s v="No"/>
    <n v="924499"/>
    <s v="ASALARIADO"/>
    <n v="42"/>
  </r>
  <r>
    <n v="3230"/>
    <s v="HOMBRE"/>
    <n v="336000"/>
    <s v="ASALARIADO"/>
    <s v="SECTOR PRIVADO"/>
    <s v="SI"/>
    <s v="NO"/>
    <x v="1"/>
    <n v="39"/>
    <s v="No"/>
    <s v="No"/>
    <n v="336000"/>
    <s v="ASALARIADO"/>
    <n v="39"/>
  </r>
  <r>
    <n v="3231"/>
    <s v="HOMBRE"/>
    <n v="278030"/>
    <s v="CONVENIOS ESPECIALES DE TRABAJADORES INDEPENDIENTES"/>
    <s v="SECTOR PRIVADO"/>
    <s v="SI"/>
    <s v="NO"/>
    <x v="0"/>
    <n v="89"/>
    <s v="No"/>
    <s v="No"/>
    <n v="278030"/>
    <s v="CONVENIOS ESPECIALES DE TRABAJADORES INDEPENDIENTES"/>
    <n v="89"/>
  </r>
  <r>
    <n v="3232"/>
    <s v="HOMBRE"/>
    <n v="1529457.14"/>
    <s v="ASALARIADO"/>
    <s v="SECTOR PRIVADO"/>
    <s v="SI"/>
    <s v="NO"/>
    <x v="0"/>
    <n v="32"/>
    <s v="No"/>
    <s v="No"/>
    <n v="1529457.14"/>
    <s v="ASALARIADO"/>
    <n v="32"/>
  </r>
  <r>
    <n v="3233"/>
    <s v="HOMBRE"/>
    <n v="297046"/>
    <s v="TRABAJADOR INDEPENDIENTE"/>
    <s v="SECTOR PRIVADO"/>
    <s v="SI"/>
    <s v="NO"/>
    <x v="1"/>
    <n v="59"/>
    <s v="No"/>
    <s v="No"/>
    <n v="297046"/>
    <s v="TRABAJADOR INDEPENDIENTE"/>
    <n v="59"/>
  </r>
  <r>
    <n v="3234"/>
    <s v="HOMBRE"/>
    <n v="358640"/>
    <s v="TRABAJADOR INDEPENDIENTE"/>
    <s v="SECTOR PRIVADO"/>
    <s v="SI"/>
    <s v="NO"/>
    <x v="1"/>
    <n v="63"/>
    <s v="No"/>
    <s v="No"/>
    <n v="358640"/>
    <s v="TRABAJADOR INDEPENDIENTE"/>
    <n v="63"/>
  </r>
  <r>
    <n v="3235"/>
    <s v="HOMBRE"/>
    <n v="414416"/>
    <s v="ASALARIADO"/>
    <s v="SECTOR PRIVADO"/>
    <s v="SI"/>
    <s v="NO"/>
    <x v="0"/>
    <n v="61"/>
    <s v="No"/>
    <s v="No"/>
    <n v="414416"/>
    <s v="ASALARIADO"/>
    <n v="61"/>
  </r>
  <r>
    <n v="3236"/>
    <s v="MUJER"/>
    <n v="347256"/>
    <s v="ASALARIADO"/>
    <s v="SECTOR PUBLICO"/>
    <s v="SI"/>
    <s v="NO"/>
    <x v="1"/>
    <n v="47"/>
    <s v="No"/>
    <s v="No"/>
    <n v="347256"/>
    <s v="ASALARIADO"/>
    <n v="47"/>
  </r>
  <r>
    <n v="3237"/>
    <s v="HOMBRE"/>
    <n v="1119534"/>
    <s v="TRABAJADOR INDEPENDIENTE"/>
    <s v="SECTOR PRIVADO"/>
    <s v="SI"/>
    <s v="NO"/>
    <x v="0"/>
    <n v="71"/>
    <s v="No"/>
    <s v="No"/>
    <n v="1119534"/>
    <s v="TRABAJADOR INDEPENDIENTE"/>
    <n v="71"/>
  </r>
  <r>
    <n v="3238"/>
    <s v="MUJER"/>
    <n v="346666.67"/>
    <s v="ASALARIADO"/>
    <s v="SECTOR PRIVADO"/>
    <s v="SI"/>
    <s v="NO"/>
    <x v="0"/>
    <n v="38"/>
    <s v="No"/>
    <s v="No"/>
    <n v="346666.67"/>
    <s v="ASALARIADO"/>
    <n v="38"/>
  </r>
  <r>
    <n v="3239"/>
    <s v="HOMBRE"/>
    <n v="594092"/>
    <s v="TRABAJADOR INDEPENDIENTE"/>
    <s v="SECTOR PRIVADO"/>
    <s v="SI"/>
    <s v="NO"/>
    <x v="1"/>
    <n v="39"/>
    <s v="No"/>
    <s v="No"/>
    <n v="594092"/>
    <s v="TRABAJADOR INDEPENDIENTE"/>
    <n v="39"/>
  </r>
  <r>
    <n v="3240"/>
    <s v="MUJER"/>
    <n v="175000"/>
    <s v="ASALARIADO"/>
    <s v="SECTOR PRIVADO"/>
    <s v="SI"/>
    <s v="NO"/>
    <x v="0"/>
    <n v="31"/>
    <s v="No"/>
    <s v="No"/>
    <n v="175000"/>
    <s v="ASALARIADO"/>
    <n v="31"/>
  </r>
  <r>
    <n v="3241"/>
    <s v="MUJER"/>
    <n v="2214734.2999999998"/>
    <s v="ASALARIADO"/>
    <s v="SECTOR PUBLICO"/>
    <s v="SI"/>
    <s v="NO"/>
    <x v="0"/>
    <n v="54"/>
    <s v="No"/>
    <s v="No"/>
    <n v="2214734.2999999998"/>
    <s v="ASALARIADO"/>
    <n v="54"/>
  </r>
  <r>
    <n v="3242"/>
    <s v="MUJER"/>
    <n v="657562.5"/>
    <s v="ASALARIADO"/>
    <s v="SECTOR PUBLICO"/>
    <s v="SI"/>
    <s v="NO"/>
    <x v="0"/>
    <n v="27"/>
    <s v="No"/>
    <s v="No"/>
    <n v="657562.5"/>
    <s v="ASALARIADO"/>
    <n v="27"/>
  </r>
  <r>
    <n v="3243"/>
    <s v="HOMBRE"/>
    <n v="297502"/>
    <s v="ASEGURADO VOLUNTARIO"/>
    <s v="SECTOR PRIVADO"/>
    <s v="SI"/>
    <s v="NO"/>
    <x v="0"/>
    <n v="67"/>
    <s v="No"/>
    <s v="No"/>
    <n v="297502"/>
    <s v="ASEGURADO VOLUNTARIO"/>
    <n v="67"/>
  </r>
  <r>
    <n v="3244"/>
    <s v="HOMBRE"/>
    <n v="422231"/>
    <s v="ASALARIADO"/>
    <s v="SECTOR PUBLICO"/>
    <s v="SI"/>
    <s v="NO"/>
    <x v="0"/>
    <n v="49"/>
    <s v="No"/>
    <s v="No"/>
    <n v="422231"/>
    <s v="ASALARIADO"/>
    <n v="49"/>
  </r>
  <r>
    <n v="3245"/>
    <s v="MUJER"/>
    <n v="500937.8"/>
    <s v="ASALARIADO"/>
    <s v="SECTOR PRIVADO"/>
    <s v="SI"/>
    <s v="NO"/>
    <x v="0"/>
    <n v="50"/>
    <s v="No"/>
    <s v="No"/>
    <n v="500937.8"/>
    <s v="ASALARIADO"/>
    <n v="50"/>
  </r>
  <r>
    <n v="3246"/>
    <s v="HOMBRE"/>
    <n v="278031"/>
    <s v="TRABAJADOR INDEPENDIENTE"/>
    <s v="SECTOR PRIVADO"/>
    <s v="SI"/>
    <s v="NO"/>
    <x v="0"/>
    <n v="42"/>
    <s v="No"/>
    <s v="No"/>
    <n v="278031"/>
    <s v="TRABAJADOR INDEPENDIENTE"/>
    <n v="42"/>
  </r>
  <r>
    <n v="3247"/>
    <s v="HOMBRE"/>
    <n v="180000"/>
    <s v="ASALARIADO"/>
    <s v="SECTOR PRIVADO"/>
    <s v="SI"/>
    <s v="NO"/>
    <x v="1"/>
    <n v="41"/>
    <s v="No"/>
    <s v="No"/>
    <n v="180000"/>
    <s v="ASALARIADO"/>
    <n v="41"/>
  </r>
  <r>
    <n v="3248"/>
    <s v="HOMBRE"/>
    <n v="194000"/>
    <s v="ASALARIADO"/>
    <s v="SECTOR PRIVADO"/>
    <s v="SI"/>
    <s v="NO"/>
    <x v="0"/>
    <n v="57"/>
    <s v="No"/>
    <s v="No"/>
    <n v="194000"/>
    <s v="ASALARIADO"/>
    <n v="57"/>
  </r>
  <r>
    <n v="3249"/>
    <s v="HOMBRE"/>
    <n v="606313.31000000006"/>
    <s v="PENSIONADOS EN SU PROPIO SISTEMA"/>
    <s v="SECTOR PUBLICO"/>
    <s v="SI"/>
    <s v="NO"/>
    <x v="0"/>
    <n v="62"/>
    <s v="No"/>
    <s v="No"/>
    <n v="606313.31000000006"/>
    <s v="PENSIONADOS EN SU PROPIO SISTEMA"/>
    <n v="62"/>
  </r>
  <r>
    <n v="3250"/>
    <s v="HOMBRE"/>
    <n v="556116.75"/>
    <s v="ASALARIADO"/>
    <s v="SECTOR PRIVADO"/>
    <s v="SI"/>
    <s v="NO"/>
    <x v="0"/>
    <n v="52"/>
    <s v="No"/>
    <s v="No"/>
    <n v="556116.75"/>
    <s v="ASALARIADO"/>
    <n v="52"/>
  </r>
  <r>
    <n v="3251"/>
    <s v="HOMBRE"/>
    <n v="1106966.42"/>
    <s v="ASALARIADO"/>
    <s v="SECTOR PUBLICO"/>
    <s v="SI"/>
    <s v="NO"/>
    <x v="0"/>
    <n v="36"/>
    <s v="No"/>
    <s v="No"/>
    <n v="1106966.42"/>
    <s v="ASALARIADO"/>
    <n v="36"/>
  </r>
  <r>
    <n v="3252"/>
    <s v="HOMBRE"/>
    <n v="415064.04"/>
    <s v="ASALARIADO"/>
    <s v="SECTOR PRIVADO"/>
    <s v="SI"/>
    <s v="NO"/>
    <x v="0"/>
    <n v="24"/>
    <s v="No"/>
    <s v="No"/>
    <n v="415064.04"/>
    <s v="ASALARIADO"/>
    <n v="24"/>
  </r>
  <r>
    <n v="3253"/>
    <s v="HOMBRE"/>
    <n v="500700"/>
    <s v="ASALARIADO"/>
    <s v="SECTOR PRIVADO"/>
    <s v="SI"/>
    <s v="NO"/>
    <x v="0"/>
    <n v="50"/>
    <s v="No"/>
    <s v="No"/>
    <n v="500700"/>
    <s v="ASALARIADO"/>
    <n v="50"/>
  </r>
  <r>
    <n v="3254"/>
    <s v="MUJER"/>
    <n v="1585515"/>
    <s v="ASALARIADO"/>
    <s v="SECTOR PUBLICO"/>
    <s v="SI"/>
    <s v="NO"/>
    <x v="0"/>
    <n v="61"/>
    <s v="No"/>
    <s v="No"/>
    <n v="1585515"/>
    <s v="ASALARIADO"/>
    <n v="61"/>
  </r>
  <r>
    <n v="3255"/>
    <s v="HOMBRE"/>
    <n v="567425"/>
    <s v="ASALARIADO"/>
    <s v="SECTOR PUBLICO"/>
    <s v="SI"/>
    <s v="NO"/>
    <x v="0"/>
    <n v="35"/>
    <s v="No"/>
    <s v="No"/>
    <n v="567425"/>
    <s v="ASALARIADO"/>
    <n v="35"/>
  </r>
  <r>
    <n v="3256"/>
    <s v="HOMBRE"/>
    <n v="3623771"/>
    <s v="ASALARIADO"/>
    <s v="SECTOR PUBLICO"/>
    <s v="SI"/>
    <s v="NO"/>
    <x v="0"/>
    <n v="60"/>
    <s v="Atípico"/>
    <s v="No"/>
    <n v="3623771"/>
    <s v="ASALARIADO"/>
    <n v="60"/>
  </r>
  <r>
    <n v="3257"/>
    <s v="MUJER"/>
    <n v="310124"/>
    <s v="TRABAJADOR INDEPENDIENTE"/>
    <s v="SECTOR PRIVADO"/>
    <s v="SI"/>
    <s v="NO"/>
    <x v="0"/>
    <n v="48"/>
    <s v="No"/>
    <s v="No"/>
    <n v="310124"/>
    <s v="TRABAJADOR INDEPENDIENTE"/>
    <n v="48"/>
  </r>
  <r>
    <n v="3258"/>
    <s v="HOMBRE"/>
    <n v="559014.66"/>
    <s v="ASALARIADO"/>
    <s v="SECTOR PRIVADO"/>
    <s v="SI"/>
    <s v="NO"/>
    <x v="1"/>
    <n v="44"/>
    <s v="No"/>
    <s v="No"/>
    <n v="559014.66"/>
    <s v="ASALARIADO"/>
    <n v="44"/>
  </r>
  <r>
    <n v="3259"/>
    <s v="HOMBRE"/>
    <n v="150000"/>
    <s v="ASALARIADO"/>
    <s v="SECTOR PRIVADO"/>
    <s v="SI"/>
    <s v="NO"/>
    <x v="0"/>
    <n v="24"/>
    <s v="No"/>
    <s v="No"/>
    <n v="150000"/>
    <s v="ASALARIADO"/>
    <n v="24"/>
  </r>
  <r>
    <n v="3260"/>
    <s v="HOMBRE"/>
    <n v="280000"/>
    <s v="ASALARIADO"/>
    <s v="SECTOR PRIVADO"/>
    <s v="SI"/>
    <s v="NO"/>
    <x v="0"/>
    <n v="40"/>
    <s v="No"/>
    <s v="No"/>
    <n v="280000"/>
    <s v="ASALARIADO"/>
    <n v="40"/>
  </r>
  <r>
    <n v="3261"/>
    <s v="HOMBRE"/>
    <n v="2667169.88"/>
    <s v="ASALARIADO"/>
    <s v="SECTOR PUBLICO"/>
    <s v="SI"/>
    <s v="NO"/>
    <x v="0"/>
    <n v="31"/>
    <s v="Atípico"/>
    <s v="No"/>
    <n v="2667169.88"/>
    <s v="ASALARIADO"/>
    <n v="31"/>
  </r>
  <r>
    <n v="3262"/>
    <s v="HOMBRE"/>
    <n v="315617"/>
    <s v="ASEGURADO VOLUNTARIO"/>
    <s v="SECTOR PRIVADO"/>
    <s v="SI"/>
    <s v="NO"/>
    <x v="0"/>
    <n v="44"/>
    <s v="No"/>
    <s v="No"/>
    <n v="315617"/>
    <s v="ASEGURADO VOLUNTARIO"/>
    <n v="44"/>
  </r>
  <r>
    <n v="3263"/>
    <s v="MUJER"/>
    <n v="446610.91"/>
    <s v="ASALARIADO"/>
    <s v="SECTOR PRIVADO"/>
    <s v="SI"/>
    <s v="NO"/>
    <x v="0"/>
    <n v="23"/>
    <s v="No"/>
    <s v="No"/>
    <n v="446610.91"/>
    <s v="ASALARIADO"/>
    <n v="23"/>
  </r>
  <r>
    <n v="3264"/>
    <s v="HOMBRE"/>
    <n v="549000"/>
    <s v="ASALARIADO"/>
    <s v="SECTOR PRIVADO"/>
    <s v="SI"/>
    <s v="NO"/>
    <x v="0"/>
    <n v="35"/>
    <s v="No"/>
    <s v="No"/>
    <n v="549000"/>
    <s v="ASALARIADO"/>
    <n v="35"/>
  </r>
  <r>
    <n v="3265"/>
    <s v="MUJER"/>
    <n v="370123"/>
    <s v="ASEGURADO VOLUNTARIO"/>
    <s v="SECTOR PRIVADO"/>
    <s v="SI"/>
    <s v="NO"/>
    <x v="0"/>
    <n v="53"/>
    <s v="No"/>
    <s v="No"/>
    <n v="370123"/>
    <s v="ASEGURADO VOLUNTARIO"/>
    <n v="53"/>
  </r>
  <r>
    <n v="3266"/>
    <s v="HOMBRE"/>
    <n v="5412755.4900000002"/>
    <s v="ASALARIADO"/>
    <s v="SECTOR PRIVADO"/>
    <s v="SI"/>
    <s v="NO"/>
    <x v="0"/>
    <n v="34"/>
    <s v="Atípico"/>
    <s v="No"/>
    <n v="5412755.4900000002"/>
    <s v="ASALARIADO"/>
    <n v="34"/>
  </r>
  <r>
    <n v="3267"/>
    <s v="HOMBRE"/>
    <n v="271250"/>
    <s v="ASALARIADO"/>
    <s v="SECTOR PRIVADO"/>
    <s v="SI"/>
    <s v="NO"/>
    <x v="1"/>
    <n v="19"/>
    <s v="No"/>
    <s v="No"/>
    <n v="271250"/>
    <s v="ASALARIADO"/>
    <n v="19"/>
  </r>
  <r>
    <n v="3268"/>
    <s v="MUJER"/>
    <n v="300018"/>
    <s v="ASEGURADO VOLUNTARIO"/>
    <s v="SECTOR PRIVADO"/>
    <s v="SI"/>
    <s v="NO"/>
    <x v="0"/>
    <n v="57"/>
    <s v="No"/>
    <s v="No"/>
    <n v="300018"/>
    <s v="ASEGURADO VOLUNTARIO"/>
    <n v="57"/>
  </r>
  <r>
    <n v="3269"/>
    <s v="HOMBRE"/>
    <n v="516873"/>
    <s v="TRABAJADOR INDEPENDIENTE"/>
    <s v="SECTOR PRIVADO"/>
    <s v="SI"/>
    <s v="NO"/>
    <x v="0"/>
    <n v="38"/>
    <s v="No"/>
    <s v="No"/>
    <n v="516873"/>
    <s v="TRABAJADOR INDEPENDIENTE"/>
    <n v="38"/>
  </r>
  <r>
    <n v="3270"/>
    <s v="HOMBRE"/>
    <n v="678863"/>
    <s v="PENSIONADOS EN SU PROPIO SISTEMA"/>
    <s v="SECTOR PUBLICO"/>
    <s v="SI"/>
    <s v="NO"/>
    <x v="0"/>
    <n v="79"/>
    <s v="No"/>
    <s v="No"/>
    <n v="678863"/>
    <s v="PENSIONADOS EN SU PROPIO SISTEMA"/>
    <n v="79"/>
  </r>
  <r>
    <n v="3271"/>
    <s v="HOMBRE"/>
    <n v="362964"/>
    <s v="TRABAJADOR INDEPENDIENTE"/>
    <s v="SECTOR PRIVADO"/>
    <s v="SI"/>
    <s v="NO"/>
    <x v="1"/>
    <n v="52"/>
    <s v="No"/>
    <s v="No"/>
    <n v="362964"/>
    <s v="TRABAJADOR INDEPENDIENTE"/>
    <n v="52"/>
  </r>
  <r>
    <n v="3272"/>
    <s v="HOMBRE"/>
    <n v="639148"/>
    <s v="TRABAJADOR INDEPENDIENTE"/>
    <s v="SECTOR PRIVADO"/>
    <s v="SI"/>
    <s v="NO"/>
    <x v="1"/>
    <n v="43"/>
    <s v="No"/>
    <s v="No"/>
    <n v="639148"/>
    <s v="TRABAJADOR INDEPENDIENTE"/>
    <n v="43"/>
  </r>
  <r>
    <n v="3273"/>
    <s v="MUJER"/>
    <n v="100000"/>
    <s v="ASALARIADO"/>
    <s v="SECTOR PRIVADO"/>
    <s v="SI"/>
    <s v="SI"/>
    <x v="0"/>
    <n v="30"/>
    <s v="No"/>
    <s v="No"/>
    <n v="100000"/>
    <s v="ASALARIADO"/>
    <n v="30"/>
  </r>
  <r>
    <n v="3274"/>
    <s v="MUJER"/>
    <n v="1160614"/>
    <s v="PENSIONADOS EN SU PROPIO SISTEMA"/>
    <s v="SECTOR PUBLICO"/>
    <s v="SI"/>
    <s v="NO"/>
    <x v="0"/>
    <n v="65"/>
    <s v="No"/>
    <s v="No"/>
    <n v="1160614"/>
    <s v="PENSIONADOS EN SU PROPIO SISTEMA"/>
    <n v="65"/>
  </r>
  <r>
    <n v="3275"/>
    <s v="HOMBRE"/>
    <n v="298018"/>
    <s v="TRABAJADOR INDEPENDIENTE"/>
    <s v="SECTOR PRIVADO"/>
    <s v="SI"/>
    <s v="SI"/>
    <x v="1"/>
    <n v="43"/>
    <s v="No"/>
    <s v="No"/>
    <n v="298018"/>
    <s v="TRABAJADOR INDEPENDIENTE"/>
    <n v="43"/>
  </r>
  <r>
    <n v="3276"/>
    <s v="HOMBRE"/>
    <n v="278030.99"/>
    <s v="CONVENIOS ESPECIALES DE TRABAJADORES INDEPENDIENTES"/>
    <s v="SECTOR PRIVADO"/>
    <s v="SI"/>
    <s v="NO"/>
    <x v="0"/>
    <n v="25"/>
    <s v="No"/>
    <s v="No"/>
    <n v="278030.99"/>
    <s v="CONVENIOS ESPECIALES DE TRABAJADORES INDEPENDIENTES"/>
    <n v="25"/>
  </r>
  <r>
    <n v="3277"/>
    <s v="HOMBRE"/>
    <n v="1718999.67"/>
    <s v="ASALARIADO"/>
    <s v="SECTOR PRIVADO"/>
    <s v="SI"/>
    <s v="SI"/>
    <x v="0"/>
    <n v="32"/>
    <s v="No"/>
    <s v="No"/>
    <n v="1718999.67"/>
    <s v="ASALARIADO"/>
    <n v="32"/>
  </r>
  <r>
    <n v="3278"/>
    <s v="HOMBRE"/>
    <n v="358468.86"/>
    <s v="ASALARIADO"/>
    <s v="SECTOR PRIVADO"/>
    <s v="SI"/>
    <s v="NO"/>
    <x v="0"/>
    <n v="52"/>
    <s v="No"/>
    <s v="No"/>
    <n v="358468.86"/>
    <s v="ASALARIADO"/>
    <n v="52"/>
  </r>
  <r>
    <n v="3279"/>
    <s v="HOMBRE"/>
    <n v="439167"/>
    <s v="ASALARIADO"/>
    <s v="SECTOR PRIVADO"/>
    <s v="SI"/>
    <s v="NO"/>
    <x v="0"/>
    <n v="44"/>
    <s v="No"/>
    <s v="No"/>
    <n v="439167"/>
    <s v="ASALARIADO"/>
    <n v="44"/>
  </r>
  <r>
    <n v="3280"/>
    <s v="HOMBRE"/>
    <n v="639148"/>
    <s v="TRABAJADOR INDEPENDIENTE"/>
    <s v="SECTOR PRIVADO"/>
    <s v="SI"/>
    <s v="NO"/>
    <x v="0"/>
    <n v="54"/>
    <s v="No"/>
    <s v="No"/>
    <n v="639148"/>
    <s v="TRABAJADOR INDEPENDIENTE"/>
    <n v="54"/>
  </r>
  <r>
    <n v="3281"/>
    <s v="HOMBRE"/>
    <n v="589824.6"/>
    <s v="ASALARIADO"/>
    <s v="SECTOR PRIVADO"/>
    <s v="SI"/>
    <s v="NO"/>
    <x v="0"/>
    <n v="33"/>
    <s v="No"/>
    <s v="No"/>
    <n v="589824.6"/>
    <s v="ASALARIADO"/>
    <n v="33"/>
  </r>
  <r>
    <n v="3282"/>
    <s v="MUJER"/>
    <n v="264315.09999999998"/>
    <s v="ASALARIADO"/>
    <s v="SECTOR PRIVADO"/>
    <s v="SI"/>
    <s v="NO"/>
    <x v="0"/>
    <n v="23"/>
    <s v="No"/>
    <s v="No"/>
    <n v="264315.09999999998"/>
    <s v="ASALARIADO"/>
    <n v="23"/>
  </r>
  <r>
    <n v="3283"/>
    <s v="HOMBRE"/>
    <n v="939801.74"/>
    <s v="ASALARIADO"/>
    <s v="SECTOR PUBLICO"/>
    <s v="SI"/>
    <s v="NO"/>
    <x v="0"/>
    <n v="34"/>
    <s v="No"/>
    <s v="No"/>
    <n v="939801.74"/>
    <s v="ASALARIADO"/>
    <n v="34"/>
  </r>
  <r>
    <n v="3284"/>
    <s v="HOMBRE"/>
    <n v="297045"/>
    <s v="ASEGURADO VOLUNTARIO"/>
    <s v="SECTOR PRIVADO"/>
    <s v="SI"/>
    <s v="SI"/>
    <x v="0"/>
    <n v="61"/>
    <s v="No"/>
    <s v="No"/>
    <n v="297045"/>
    <s v="ASEGURADO VOLUNTARIO"/>
    <n v="61"/>
  </r>
  <r>
    <n v="3285"/>
    <s v="MUJER"/>
    <n v="996628.96"/>
    <s v="ASALARIADO"/>
    <s v="SECTOR PUBLICO"/>
    <s v="SI"/>
    <s v="NO"/>
    <x v="0"/>
    <n v="34"/>
    <s v="No"/>
    <s v="No"/>
    <n v="996628.96"/>
    <s v="ASALARIADO"/>
    <n v="34"/>
  </r>
  <r>
    <n v="3286"/>
    <s v="HOMBRE"/>
    <n v="600000"/>
    <s v="ASALARIADO"/>
    <s v="SECTOR PRIVADO"/>
    <s v="SI"/>
    <s v="NO"/>
    <x v="0"/>
    <n v="48"/>
    <s v="No"/>
    <s v="No"/>
    <n v="600000"/>
    <s v="ASALARIADO"/>
    <n v="48"/>
  </r>
  <r>
    <n v="3287"/>
    <s v="HOMBRE"/>
    <n v="193800"/>
    <s v="ASALARIADO"/>
    <s v="SECTOR PRIVADO"/>
    <s v="SI"/>
    <s v="NO"/>
    <x v="0"/>
    <n v="28"/>
    <s v="No"/>
    <s v="No"/>
    <n v="193800"/>
    <s v="ASALARIADO"/>
    <n v="28"/>
  </r>
  <r>
    <n v="3288"/>
    <s v="HOMBRE"/>
    <n v="278030"/>
    <s v="CONVENIOS ESPECIALES DE TRABAJADORES INDEPENDIENTES"/>
    <s v="SECTOR PRIVADO"/>
    <s v="SI"/>
    <s v="NO"/>
    <x v="0"/>
    <n v="30"/>
    <s v="No"/>
    <s v="No"/>
    <n v="278030"/>
    <s v="CONVENIOS ESPECIALES DE TRABAJADORES INDEPENDIENTES"/>
    <n v="30"/>
  </r>
  <r>
    <n v="3289"/>
    <s v="HOMBRE"/>
    <n v="538043.07999999996"/>
    <s v="ASALARIADO"/>
    <s v="SECTOR PRIVADO"/>
    <s v="SI"/>
    <s v="NO"/>
    <x v="0"/>
    <n v="45"/>
    <s v="No"/>
    <s v="No"/>
    <n v="538043.07999999996"/>
    <s v="ASALARIADO"/>
    <n v="45"/>
  </r>
  <r>
    <n v="3290"/>
    <s v="MUJER"/>
    <n v="465000"/>
    <s v="ASALARIADO"/>
    <s v="SECTOR PRIVADO"/>
    <s v="SI"/>
    <s v="NO"/>
    <x v="1"/>
    <n v="28"/>
    <s v="No"/>
    <s v="No"/>
    <n v="465000"/>
    <s v="ASALARIADO"/>
    <n v="28"/>
  </r>
  <r>
    <n v="3291"/>
    <s v="HOMBRE"/>
    <n v="318610"/>
    <s v="TRABAJADOR INDEPENDIENTE"/>
    <s v="SECTOR PRIVADO"/>
    <s v="SI"/>
    <s v="NO"/>
    <x v="0"/>
    <n v="44"/>
    <s v="No"/>
    <s v="No"/>
    <n v="318610"/>
    <s v="TRABAJADOR INDEPENDIENTE"/>
    <n v="44"/>
  </r>
  <r>
    <n v="3292"/>
    <s v="MUJER"/>
    <n v="272000"/>
    <s v="ASALARIADO"/>
    <s v="SECTOR PRIVADO"/>
    <s v="SI"/>
    <s v="NO"/>
    <x v="0"/>
    <n v="60"/>
    <s v="No"/>
    <s v="No"/>
    <n v="272000"/>
    <s v="ASALARIADO"/>
    <n v="60"/>
  </r>
  <r>
    <n v="3293"/>
    <s v="MUJER"/>
    <n v="2588242.2000000002"/>
    <s v="ASALARIADO"/>
    <s v="SECTOR PUBLICO"/>
    <s v="SI"/>
    <s v="NO"/>
    <x v="0"/>
    <n v="32"/>
    <s v="Atípico"/>
    <s v="No"/>
    <n v="2588242.2000000002"/>
    <s v="ASALARIADO"/>
    <n v="32"/>
  </r>
  <r>
    <n v="3294"/>
    <s v="MUJER"/>
    <n v="302470"/>
    <s v="TRABAJADOR INDEPENDIENTE"/>
    <s v="SECTOR PRIVADO"/>
    <s v="SI"/>
    <s v="NO"/>
    <x v="0"/>
    <n v="28"/>
    <s v="No"/>
    <s v="No"/>
    <n v="302470"/>
    <s v="TRABAJADOR INDEPENDIENTE"/>
    <n v="28"/>
  </r>
  <r>
    <n v="3295"/>
    <s v="HOMBRE"/>
    <n v="300018"/>
    <s v="ASEGURADO VOLUNTARIO"/>
    <s v="SECTOR PRIVADO"/>
    <s v="NO"/>
    <s v="NO"/>
    <x v="0"/>
    <n v="85"/>
    <s v="No"/>
    <s v="No"/>
    <n v="300018"/>
    <s v="ASEGURADO VOLUNTARIO"/>
    <n v="85"/>
  </r>
  <r>
    <n v="3296"/>
    <s v="MUJER"/>
    <n v="509509"/>
    <s v="TRABAJADOR INDEPENDIENTE"/>
    <s v="SECTOR PRIVADO"/>
    <s v="SI"/>
    <s v="NO"/>
    <x v="1"/>
    <n v="36"/>
    <s v="No"/>
    <s v="No"/>
    <n v="509509"/>
    <s v="TRABAJADOR INDEPENDIENTE"/>
    <n v="36"/>
  </r>
  <r>
    <n v="3297"/>
    <s v="HOMBRE"/>
    <n v="25000"/>
    <s v="ASALARIADO"/>
    <s v="SECTOR PRIVADO"/>
    <s v="SI"/>
    <s v="NO"/>
    <x v="0"/>
    <n v="27"/>
    <s v="No"/>
    <s v="No"/>
    <n v="25000"/>
    <s v="ASALARIADO"/>
    <n v="27"/>
  </r>
  <r>
    <n v="3298"/>
    <s v="MUJER"/>
    <n v="355022.46"/>
    <s v="ASALARIADO"/>
    <s v="SECTOR PRIVADO"/>
    <s v="SI"/>
    <s v="NO"/>
    <x v="0"/>
    <n v="37"/>
    <s v="No"/>
    <s v="No"/>
    <n v="355022.46"/>
    <s v="ASALARIADO"/>
    <n v="37"/>
  </r>
  <r>
    <n v="3299"/>
    <s v="MUJER"/>
    <n v="727896.34"/>
    <s v="ASALARIADO"/>
    <s v="SECTOR PUBLICO"/>
    <s v="SI"/>
    <s v="NO"/>
    <x v="0"/>
    <n v="28"/>
    <s v="No"/>
    <s v="No"/>
    <n v="727896.34"/>
    <s v="ASALARIADO"/>
    <n v="28"/>
  </r>
  <r>
    <n v="3300"/>
    <s v="HOMBRE"/>
    <n v="343393"/>
    <s v="ASALARIADO"/>
    <s v="SECTOR PRIVADO"/>
    <s v="SI"/>
    <s v="NO"/>
    <x v="0"/>
    <n v="37"/>
    <s v="No"/>
    <s v="No"/>
    <n v="343393"/>
    <s v="ASALARIADO"/>
    <n v="37"/>
  </r>
  <r>
    <n v="3301"/>
    <s v="MUJER"/>
    <n v="296610"/>
    <s v="ASEGURADO VOLUNTARIO"/>
    <s v="SECTOR PRIVADO"/>
    <s v="SI"/>
    <s v="NO"/>
    <x v="0"/>
    <n v="22"/>
    <s v="No"/>
    <s v="No"/>
    <n v="296610"/>
    <s v="ASEGURADO VOLUNTARIO"/>
    <n v="22"/>
  </r>
  <r>
    <n v="3302"/>
    <s v="HOMBRE"/>
    <n v="1309556"/>
    <s v="PENSIONADOS EN SU PROPIO SISTEMA"/>
    <s v="SECTOR PUBLICO"/>
    <s v="SI"/>
    <s v="NO"/>
    <x v="0"/>
    <n v="55"/>
    <s v="No"/>
    <s v="No"/>
    <n v="1309556"/>
    <s v="PENSIONADOS EN SU PROPIO SISTEMA"/>
    <n v="55"/>
  </r>
  <r>
    <n v="3303"/>
    <s v="HOMBRE"/>
    <n v="278030.99"/>
    <s v="CONVENIOS ESPECIALES DE TRABAJADORES INDEPENDIENTES"/>
    <s v="SECTOR PRIVADO"/>
    <s v="SI"/>
    <s v="NO"/>
    <x v="0"/>
    <n v="64"/>
    <s v="No"/>
    <s v="No"/>
    <n v="278030.99"/>
    <s v="CONVENIOS ESPECIALES DE TRABAJADORES INDEPENDIENTES"/>
    <n v="64"/>
  </r>
  <r>
    <n v="3304"/>
    <s v="HOMBRE"/>
    <n v="184600"/>
    <s v="ASALARIADO"/>
    <s v="SECTOR PRIVADO"/>
    <s v="SI"/>
    <s v="NO"/>
    <x v="0"/>
    <n v="35"/>
    <s v="No"/>
    <s v="No"/>
    <n v="184600"/>
    <s v="ASALARIADO"/>
    <n v="35"/>
  </r>
  <r>
    <n v="3305"/>
    <s v="MUJER"/>
    <n v="1437897"/>
    <s v="ASALARIADO"/>
    <s v="SECTOR PUBLICO"/>
    <s v="SI"/>
    <s v="NO"/>
    <x v="0"/>
    <n v="59"/>
    <s v="No"/>
    <s v="No"/>
    <n v="1437897"/>
    <s v="ASALARIADO"/>
    <n v="59"/>
  </r>
  <r>
    <n v="3306"/>
    <s v="HOMBRE"/>
    <n v="298000"/>
    <s v="ASALARIADO"/>
    <s v="SECTOR PRIVADO"/>
    <s v="SI"/>
    <s v="NO"/>
    <x v="0"/>
    <n v="31"/>
    <s v="No"/>
    <s v="No"/>
    <n v="298000"/>
    <s v="ASALARIADO"/>
    <n v="31"/>
  </r>
  <r>
    <n v="3307"/>
    <s v="HOMBRE"/>
    <n v="324750"/>
    <s v="ASALARIADO"/>
    <s v="SECTOR PRIVADO"/>
    <s v="SI"/>
    <s v="NO"/>
    <x v="0"/>
    <n v="33"/>
    <s v="No"/>
    <s v="No"/>
    <n v="324750"/>
    <s v="ASALARIADO"/>
    <n v="33"/>
  </r>
  <r>
    <n v="3308"/>
    <s v="MUJER"/>
    <n v="1120416.72"/>
    <s v="ASALARIADO"/>
    <s v="SECTOR PRIVADO"/>
    <s v="SI"/>
    <s v="NO"/>
    <x v="0"/>
    <n v="33"/>
    <s v="No"/>
    <s v="No"/>
    <n v="1120416.72"/>
    <s v="ASALARIADO"/>
    <n v="33"/>
  </r>
  <r>
    <n v="3309"/>
    <s v="HOMBRE"/>
    <n v="484940"/>
    <s v="TRABAJADOR INDEPENDIENTE"/>
    <s v="SECTOR PRIVADO"/>
    <s v="SI"/>
    <s v="NO"/>
    <x v="1"/>
    <n v="33"/>
    <s v="No"/>
    <s v="No"/>
    <n v="484940"/>
    <s v="TRABAJADOR INDEPENDIENTE"/>
    <n v="33"/>
  </r>
  <r>
    <n v="3310"/>
    <s v="MUJER"/>
    <n v="467175.25"/>
    <s v="ASALARIADO"/>
    <s v="SECTOR PRIVADO"/>
    <s v="SI"/>
    <s v="NO"/>
    <x v="0"/>
    <n v="28"/>
    <s v="No"/>
    <s v="No"/>
    <n v="467175.25"/>
    <s v="ASALARIADO"/>
    <n v="28"/>
  </r>
  <r>
    <n v="3311"/>
    <s v="MUJER"/>
    <n v="405000"/>
    <s v="ASALARIADO"/>
    <s v="SECTOR PRIVADO"/>
    <s v="SI"/>
    <s v="NO"/>
    <x v="0"/>
    <n v="41"/>
    <s v="No"/>
    <s v="No"/>
    <n v="405000"/>
    <s v="ASALARIADO"/>
    <n v="41"/>
  </r>
  <r>
    <n v="3312"/>
    <s v="HOMBRE"/>
    <n v="597549.97"/>
    <s v="ASALARIADO"/>
    <s v="SECTOR PRIVADO"/>
    <s v="SI"/>
    <s v="NO"/>
    <x v="0"/>
    <n v="25"/>
    <s v="No"/>
    <s v="No"/>
    <n v="597549.97"/>
    <s v="ASALARIADO"/>
    <n v="25"/>
  </r>
  <r>
    <n v="3313"/>
    <s v="MUJER"/>
    <n v="643308"/>
    <s v="PENSIONADOS EN SU PROPIO SISTEMA"/>
    <s v="SECTOR PUBLICO"/>
    <s v="SI"/>
    <s v="NO"/>
    <x v="0"/>
    <n v="74"/>
    <s v="No"/>
    <s v="No"/>
    <n v="643308"/>
    <s v="PENSIONADOS EN SU PROPIO SISTEMA"/>
    <n v="74"/>
  </r>
  <r>
    <n v="3314"/>
    <s v="MUJER"/>
    <n v="510866"/>
    <s v="ASALARIADO"/>
    <s v="SECTOR PRIVADO"/>
    <s v="SI"/>
    <s v="NO"/>
    <x v="0"/>
    <n v="26"/>
    <s v="No"/>
    <s v="No"/>
    <n v="510866"/>
    <s v="ASALARIADO"/>
    <n v="26"/>
  </r>
  <r>
    <n v="3315"/>
    <s v="HOMBRE"/>
    <n v="297046"/>
    <s v="ASEGURADO VOLUNTARIO"/>
    <s v="SECTOR PRIVADO"/>
    <s v="SI"/>
    <s v="NO"/>
    <x v="0"/>
    <n v="36"/>
    <s v="No"/>
    <s v="No"/>
    <n v="297046"/>
    <s v="ASEGURADO VOLUNTARIO"/>
    <n v="36"/>
  </r>
  <r>
    <n v="3316"/>
    <s v="MUJER"/>
    <n v="688499"/>
    <s v="ASALARIADO"/>
    <s v="SECTOR PRIVADO"/>
    <s v="SI"/>
    <s v="NO"/>
    <x v="0"/>
    <n v="32"/>
    <s v="No"/>
    <s v="No"/>
    <n v="688499"/>
    <s v="ASALARIADO"/>
    <n v="32"/>
  </r>
  <r>
    <n v="3317"/>
    <s v="HOMBRE"/>
    <n v="310253.48"/>
    <s v="ASALARIADO"/>
    <s v="SECTOR PRIVADO"/>
    <s v="SI"/>
    <s v="NO"/>
    <x v="0"/>
    <n v="59"/>
    <s v="No"/>
    <s v="No"/>
    <n v="310253.48"/>
    <s v="ASALARIADO"/>
    <n v="59"/>
  </r>
  <r>
    <n v="3318"/>
    <s v="MUJER"/>
    <n v="297046"/>
    <s v="ASEGURADO VOLUNTARIO"/>
    <s v="SECTOR PRIVADO"/>
    <s v="SI"/>
    <s v="NO"/>
    <x v="0"/>
    <n v="57"/>
    <s v="No"/>
    <s v="No"/>
    <n v="297046"/>
    <s v="ASEGURADO VOLUNTARIO"/>
    <n v="57"/>
  </r>
  <r>
    <n v="3319"/>
    <s v="HOMBRE"/>
    <n v="877095.21"/>
    <s v="ASALARIADO"/>
    <s v="SECTOR PRIVADO"/>
    <s v="SI"/>
    <s v="NO"/>
    <x v="0"/>
    <n v="43"/>
    <s v="No"/>
    <s v="No"/>
    <n v="877095.21"/>
    <s v="ASALARIADO"/>
    <n v="43"/>
  </r>
  <r>
    <n v="3320"/>
    <s v="HOMBRE"/>
    <n v="689245.69"/>
    <s v="ASALARIADO"/>
    <s v="SECTOR PRIVADO"/>
    <s v="SI"/>
    <s v="NO"/>
    <x v="0"/>
    <n v="38"/>
    <s v="No"/>
    <s v="No"/>
    <n v="689245.69"/>
    <s v="ASALARIADO"/>
    <n v="38"/>
  </r>
  <r>
    <n v="3321"/>
    <s v="MUJER"/>
    <n v="1314275"/>
    <s v="ASALARIADO"/>
    <s v="SECTOR PUBLICO"/>
    <s v="SI"/>
    <s v="NO"/>
    <x v="0"/>
    <n v="46"/>
    <s v="No"/>
    <s v="No"/>
    <n v="1314275"/>
    <s v="ASALARIADO"/>
    <n v="46"/>
  </r>
  <r>
    <n v="3322"/>
    <s v="MUJER"/>
    <n v="540083"/>
    <s v="ASEGURADO VOLUNTARIO"/>
    <s v="SECTOR PRIVADO"/>
    <s v="NO"/>
    <s v="SI"/>
    <x v="1"/>
    <n v="73"/>
    <s v="No"/>
    <s v="No"/>
    <n v="540083"/>
    <s v="ASEGURADO VOLUNTARIO"/>
    <n v="73"/>
  </r>
  <r>
    <n v="3323"/>
    <s v="HOMBRE"/>
    <n v="609663"/>
    <s v="ASALARIADO"/>
    <s v="SECTOR PRIVADO"/>
    <s v="SI"/>
    <s v="NO"/>
    <x v="1"/>
    <n v="41"/>
    <s v="No"/>
    <s v="No"/>
    <n v="609663"/>
    <s v="ASALARIADO"/>
    <n v="41"/>
  </r>
  <r>
    <n v="3324"/>
    <s v="HOMBRE"/>
    <n v="727926.26"/>
    <s v="ASALARIADO"/>
    <s v="SECTOR PRIVADO"/>
    <s v="SI"/>
    <s v="NO"/>
    <x v="0"/>
    <n v="48"/>
    <s v="No"/>
    <s v="No"/>
    <n v="727926.26"/>
    <s v="ASALARIADO"/>
    <n v="48"/>
  </r>
  <r>
    <n v="3325"/>
    <s v="MUJER"/>
    <n v="1632331"/>
    <s v="ASALARIADO"/>
    <s v="SECTOR PUBLICO"/>
    <s v="SI"/>
    <s v="NO"/>
    <x v="0"/>
    <n v="44"/>
    <s v="No"/>
    <s v="No"/>
    <n v="1632331"/>
    <s v="ASALARIADO"/>
    <n v="44"/>
  </r>
  <r>
    <n v="3326"/>
    <s v="HOMBRE"/>
    <n v="444937.63"/>
    <s v="ASALARIADO"/>
    <s v="SECTOR PRIVADO"/>
    <s v="SI"/>
    <s v="SI"/>
    <x v="0"/>
    <n v="48"/>
    <s v="No"/>
    <s v="No"/>
    <n v="444937.63"/>
    <s v="ASALARIADO"/>
    <n v="48"/>
  </r>
  <r>
    <n v="3327"/>
    <s v="HOMBRE"/>
    <n v="185956"/>
    <s v="ASALARIADO"/>
    <s v="SECTOR PRIVADO"/>
    <s v="SI"/>
    <s v="NO"/>
    <x v="0"/>
    <n v="64"/>
    <s v="No"/>
    <s v="No"/>
    <n v="185956"/>
    <s v="ASALARIADO"/>
    <n v="64"/>
  </r>
  <r>
    <n v="3328"/>
    <s v="HOMBRE"/>
    <n v="121368.02"/>
    <s v="ASALARIADO"/>
    <s v="SECTOR PRIVADO"/>
    <s v="SI"/>
    <s v="NO"/>
    <x v="0"/>
    <n v="26"/>
    <s v="No"/>
    <s v="No"/>
    <n v="121368.02"/>
    <s v="ASALARIADO"/>
    <n v="26"/>
  </r>
  <r>
    <n v="3329"/>
    <s v="HOMBRE"/>
    <n v="532800"/>
    <s v="ASALARIADO"/>
    <s v="SECTOR PRIVADO"/>
    <s v="SI"/>
    <s v="NO"/>
    <x v="0"/>
    <n v="31"/>
    <s v="No"/>
    <s v="No"/>
    <n v="532800"/>
    <s v="ASALARIADO"/>
    <n v="31"/>
  </r>
  <r>
    <n v="3330"/>
    <s v="HOMBRE"/>
    <n v="1066381.08"/>
    <s v="ASALARIADO"/>
    <s v="SECTOR PRIVADO"/>
    <s v="SI"/>
    <s v="NO"/>
    <x v="0"/>
    <n v="29"/>
    <s v="No"/>
    <s v="No"/>
    <n v="1066381.08"/>
    <s v="ASALARIADO"/>
    <n v="29"/>
  </r>
  <r>
    <n v="3331"/>
    <s v="HOMBRE"/>
    <n v="280000"/>
    <s v="TRABAJADOR INDEPENDIENTE"/>
    <s v="SECTOR PRIVADO"/>
    <s v="SI"/>
    <s v="NO"/>
    <x v="0"/>
    <n v="40"/>
    <s v="No"/>
    <s v="No"/>
    <n v="280000"/>
    <s v="TRABAJADOR INDEPENDIENTE"/>
    <n v="40"/>
  </r>
  <r>
    <n v="3332"/>
    <s v="HOMBRE"/>
    <n v="342225.26"/>
    <s v="ASALARIADO"/>
    <s v="SECTOR PRIVADO"/>
    <s v="SI"/>
    <s v="NO"/>
    <x v="0"/>
    <n v="44"/>
    <s v="No"/>
    <s v="No"/>
    <n v="342225.26"/>
    <s v="ASALARIADO"/>
    <n v="44"/>
  </r>
  <r>
    <n v="3333"/>
    <s v="MUJER"/>
    <n v="535736.47"/>
    <s v="ASALARIADO"/>
    <s v="SECTOR PRIVADO"/>
    <s v="SI"/>
    <s v="NO"/>
    <x v="0"/>
    <n v="35"/>
    <s v="No"/>
    <s v="No"/>
    <n v="535736.47"/>
    <s v="ASALARIADO"/>
    <n v="35"/>
  </r>
  <r>
    <n v="3334"/>
    <s v="HOMBRE"/>
    <n v="288313.38"/>
    <s v="ASALARIADO"/>
    <s v="SECTOR PRIVADO"/>
    <s v="SI"/>
    <s v="NO"/>
    <x v="0"/>
    <n v="57"/>
    <s v="No"/>
    <s v="No"/>
    <n v="288313.38"/>
    <s v="ASALARIADO"/>
    <n v="57"/>
  </r>
  <r>
    <n v="3335"/>
    <s v="HOMBRE"/>
    <n v="1374999.99"/>
    <s v="ASALARIADO"/>
    <s v="SECTOR PRIVADO"/>
    <s v="SI"/>
    <s v="SI"/>
    <x v="0"/>
    <n v="37"/>
    <s v="No"/>
    <s v="No"/>
    <n v="1374999.99"/>
    <s v="ASALARIADO"/>
    <n v="37"/>
  </r>
  <r>
    <n v="3336"/>
    <s v="MUJER"/>
    <n v="748465"/>
    <s v="ASALARIADO"/>
    <s v="SECTOR PUBLICO"/>
    <s v="SI"/>
    <s v="NO"/>
    <x v="0"/>
    <n v="40"/>
    <s v="No"/>
    <s v="No"/>
    <n v="748465"/>
    <s v="ASALARIADO"/>
    <n v="40"/>
  </r>
  <r>
    <n v="3337"/>
    <s v="MUJER"/>
    <n v="235768.2"/>
    <s v="ASALARIADO"/>
    <s v="SECTOR PUBLICO"/>
    <s v="SI"/>
    <s v="NO"/>
    <x v="0"/>
    <n v="47"/>
    <s v="No"/>
    <s v="No"/>
    <n v="235768.2"/>
    <s v="ASALARIADO"/>
    <n v="47"/>
  </r>
  <r>
    <n v="3338"/>
    <s v="HOMBRE"/>
    <n v="11200"/>
    <s v="ASALARIADO"/>
    <s v="SECTOR PRIVADO"/>
    <s v="SI"/>
    <s v="SI"/>
    <x v="1"/>
    <n v="24"/>
    <s v="No"/>
    <s v="No"/>
    <n v="11200"/>
    <s v="ASALARIADO"/>
    <n v="24"/>
  </r>
  <r>
    <n v="3339"/>
    <s v="HOMBRE"/>
    <n v="377425.93"/>
    <s v="ASALARIADO"/>
    <s v="SECTOR PRIVADO"/>
    <s v="SI"/>
    <s v="NO"/>
    <x v="0"/>
    <n v="54"/>
    <s v="No"/>
    <s v="No"/>
    <n v="377425.93"/>
    <s v="ASALARIADO"/>
    <n v="54"/>
  </r>
  <r>
    <n v="3340"/>
    <s v="HOMBRE"/>
    <n v="297044"/>
    <s v="ASEGURADO VOLUNTARIO"/>
    <s v="SECTOR PRIVADO"/>
    <s v="SI"/>
    <s v="SI"/>
    <x v="0"/>
    <n v="55"/>
    <s v="No"/>
    <s v="No"/>
    <n v="297044"/>
    <s v="ASEGURADO VOLUNTARIO"/>
    <n v="55"/>
  </r>
  <r>
    <n v="3341"/>
    <s v="HOMBRE"/>
    <n v="85221.33"/>
    <s v="ASALARIADO"/>
    <s v="SECTOR PRIVADO"/>
    <s v="SI"/>
    <s v="NO"/>
    <x v="0"/>
    <n v="52"/>
    <s v="No"/>
    <s v="No"/>
    <n v="85221.33"/>
    <s v="ASALARIADO"/>
    <n v="52"/>
  </r>
  <r>
    <n v="3342"/>
    <s v="HOMBRE"/>
    <n v="297046"/>
    <s v="TRABAJADOR INDEPENDIENTE"/>
    <s v="SECTOR PRIVADO"/>
    <s v="SI"/>
    <s v="NO"/>
    <x v="0"/>
    <n v="59"/>
    <s v="No"/>
    <s v="No"/>
    <n v="297046"/>
    <s v="TRABAJADOR INDEPENDIENTE"/>
    <n v="59"/>
  </r>
  <r>
    <n v="3343"/>
    <s v="HOMBRE"/>
    <n v="280000"/>
    <s v="ASALARIADO"/>
    <s v="SECTOR PRIVADO"/>
    <s v="SI"/>
    <s v="NO"/>
    <x v="0"/>
    <n v="70"/>
    <s v="No"/>
    <s v="No"/>
    <n v="280000"/>
    <s v="ASALARIADO"/>
    <n v="70"/>
  </r>
  <r>
    <n v="3344"/>
    <s v="HOMBRE"/>
    <n v="400000"/>
    <s v="ASALARIADO"/>
    <s v="SECTOR PRIVADO"/>
    <s v="SI"/>
    <s v="NO"/>
    <x v="0"/>
    <n v="47"/>
    <s v="No"/>
    <s v="No"/>
    <n v="400000"/>
    <s v="ASALARIADO"/>
    <n v="47"/>
  </r>
  <r>
    <n v="3345"/>
    <s v="HOMBRE"/>
    <n v="664950.56000000006"/>
    <s v="ASALARIADO"/>
    <s v="SECTOR PRIVADO"/>
    <s v="SI"/>
    <s v="SI"/>
    <x v="0"/>
    <n v="38"/>
    <s v="No"/>
    <s v="No"/>
    <n v="664950.56000000006"/>
    <s v="ASALARIADO"/>
    <n v="38"/>
  </r>
  <r>
    <n v="3346"/>
    <s v="MUJER"/>
    <n v="580000"/>
    <s v="ASALARIADO"/>
    <s v="SECTOR PRIVADO"/>
    <s v="SI"/>
    <s v="NO"/>
    <x v="0"/>
    <n v="25"/>
    <s v="No"/>
    <s v="No"/>
    <n v="580000"/>
    <s v="ASALARIADO"/>
    <n v="25"/>
  </r>
  <r>
    <n v="3347"/>
    <s v="MUJER"/>
    <n v="183760"/>
    <s v="ASALARIADO"/>
    <s v="SECTOR PRIVADO"/>
    <s v="SI"/>
    <s v="SI"/>
    <x v="0"/>
    <n v="53"/>
    <s v="No"/>
    <s v="No"/>
    <n v="183760"/>
    <s v="ASALARIADO"/>
    <n v="53"/>
  </r>
  <r>
    <n v="3348"/>
    <s v="MUJER"/>
    <n v="591000"/>
    <s v="ASALARIADO"/>
    <s v="SECTOR PRIVADO"/>
    <s v="SI"/>
    <s v="NO"/>
    <x v="0"/>
    <n v="45"/>
    <s v="No"/>
    <s v="No"/>
    <n v="591000"/>
    <s v="ASALARIADO"/>
    <n v="45"/>
  </r>
  <r>
    <n v="3349"/>
    <s v="HOMBRE"/>
    <n v="1461023.23"/>
    <s v="ASALARIADO"/>
    <s v="SECTOR PRIVADO"/>
    <s v="SI"/>
    <s v="NO"/>
    <x v="0"/>
    <n v="30"/>
    <s v="No"/>
    <s v="No"/>
    <n v="1461023.23"/>
    <s v="ASALARIADO"/>
    <n v="30"/>
  </r>
  <r>
    <n v="3350"/>
    <s v="MUJER"/>
    <n v="1167041"/>
    <s v="ASALARIADO"/>
    <s v="SECTOR PUBLICO"/>
    <s v="SI"/>
    <s v="NO"/>
    <x v="1"/>
    <n v="32"/>
    <s v="No"/>
    <s v="No"/>
    <n v="1167041"/>
    <s v="ASALARIADO"/>
    <n v="32"/>
  </r>
  <r>
    <n v="3351"/>
    <s v="MUJER"/>
    <n v="240000"/>
    <s v="ASALARIADO"/>
    <s v="SECTOR PRIVADO"/>
    <s v="SI"/>
    <s v="SI"/>
    <x v="1"/>
    <n v="42"/>
    <s v="No"/>
    <s v="No"/>
    <n v="240000"/>
    <s v="ASALARIADO"/>
    <n v="42"/>
  </r>
  <r>
    <n v="3352"/>
    <s v="MUJER"/>
    <n v="227197.58"/>
    <s v="ASALARIADO"/>
    <s v="SECTOR PRIVADO"/>
    <s v="SI"/>
    <s v="NO"/>
    <x v="0"/>
    <n v="36"/>
    <s v="No"/>
    <s v="No"/>
    <n v="227197.58"/>
    <s v="ASALARIADO"/>
    <n v="36"/>
  </r>
  <r>
    <n v="3353"/>
    <s v="MUJER"/>
    <n v="346384"/>
    <s v="ASALARIADO"/>
    <s v="SECTOR PUBLICO"/>
    <s v="SI"/>
    <s v="NO"/>
    <x v="0"/>
    <n v="43"/>
    <s v="No"/>
    <s v="No"/>
    <n v="346384"/>
    <s v="ASALARIADO"/>
    <n v="43"/>
  </r>
  <r>
    <n v="3354"/>
    <s v="HOMBRE"/>
    <n v="821327.28"/>
    <s v="ASALARIADO"/>
    <s v="SECTOR PRIVADO"/>
    <s v="SI"/>
    <s v="NO"/>
    <x v="0"/>
    <n v="60"/>
    <s v="No"/>
    <s v="No"/>
    <n v="821327.28"/>
    <s v="ASALARIADO"/>
    <n v="60"/>
  </r>
  <r>
    <n v="3355"/>
    <s v="HOMBRE"/>
    <n v="350000"/>
    <s v="ASALARIADO"/>
    <s v="SECTOR PRIVADO"/>
    <s v="SI"/>
    <s v="NO"/>
    <x v="0"/>
    <n v="36"/>
    <s v="No"/>
    <s v="No"/>
    <n v="350000"/>
    <s v="ASALARIADO"/>
    <n v="36"/>
  </r>
  <r>
    <n v="3356"/>
    <s v="HOMBRE"/>
    <n v="351536.79"/>
    <s v="ASALARIADO"/>
    <s v="SECTOR PRIVADO"/>
    <s v="SI"/>
    <s v="NO"/>
    <x v="0"/>
    <n v="46"/>
    <s v="No"/>
    <s v="No"/>
    <n v="351536.79"/>
    <s v="ASALARIADO"/>
    <n v="46"/>
  </r>
  <r>
    <n v="3357"/>
    <s v="MUJER"/>
    <n v="258542.5"/>
    <s v="ASALARIADO"/>
    <s v="SECTOR PRIVADO"/>
    <s v="SI"/>
    <s v="NO"/>
    <x v="0"/>
    <n v="53"/>
    <s v="No"/>
    <s v="No"/>
    <n v="258542.5"/>
    <s v="ASALARIADO"/>
    <n v="53"/>
  </r>
  <r>
    <n v="3358"/>
    <s v="MUJER"/>
    <n v="297045"/>
    <s v="ASEGURADO VOLUNTARIO"/>
    <s v="SECTOR PRIVADO"/>
    <s v="SI"/>
    <s v="SI"/>
    <x v="0"/>
    <n v="40"/>
    <s v="No"/>
    <s v="No"/>
    <n v="297045"/>
    <s v="ASEGURADO VOLUNTARIO"/>
    <n v="40"/>
  </r>
  <r>
    <n v="3359"/>
    <s v="MUJER"/>
    <n v="289729"/>
    <s v="ASALARIADO"/>
    <s v="SECTOR PUBLICO"/>
    <s v="SI"/>
    <s v="NO"/>
    <x v="1"/>
    <n v="41"/>
    <s v="No"/>
    <s v="No"/>
    <n v="289729"/>
    <s v="ASALARIADO"/>
    <n v="41"/>
  </r>
  <r>
    <n v="3360"/>
    <s v="MUJER"/>
    <n v="550000"/>
    <s v="ASALARIADO"/>
    <s v="SECTOR PRIVADO"/>
    <s v="SI"/>
    <s v="NO"/>
    <x v="0"/>
    <n v="22"/>
    <s v="No"/>
    <s v="No"/>
    <n v="550000"/>
    <s v="ASALARIADO"/>
    <n v="22"/>
  </r>
  <r>
    <n v="3361"/>
    <s v="MUJER"/>
    <n v="1418498.89"/>
    <s v="ASALARIADO"/>
    <s v="SECTOR PRIVADO"/>
    <s v="SI"/>
    <s v="NO"/>
    <x v="0"/>
    <n v="48"/>
    <s v="No"/>
    <s v="No"/>
    <n v="1418498.89"/>
    <s v="ASALARIADO"/>
    <n v="48"/>
  </r>
  <r>
    <n v="3362"/>
    <s v="HOMBRE"/>
    <n v="2409620.6"/>
    <s v="ASALARIADO"/>
    <s v="SECTOR PUBLICO"/>
    <s v="SI"/>
    <s v="NO"/>
    <x v="0"/>
    <n v="52"/>
    <s v="Atípico"/>
    <s v="No"/>
    <n v="2409620.6"/>
    <s v="ASALARIADO"/>
    <n v="52"/>
  </r>
  <r>
    <n v="3363"/>
    <s v="MUJER"/>
    <n v="225000"/>
    <s v="ASALARIADO"/>
    <s v="SECTOR PRIVADO"/>
    <s v="SI"/>
    <s v="NO"/>
    <x v="0"/>
    <n v="36"/>
    <s v="No"/>
    <s v="No"/>
    <n v="225000"/>
    <s v="ASALARIADO"/>
    <n v="36"/>
  </r>
  <r>
    <n v="3364"/>
    <s v="MUJER"/>
    <n v="578167.4"/>
    <s v="ASALARIADO"/>
    <s v="SECTOR PUBLICO"/>
    <s v="SI"/>
    <s v="NO"/>
    <x v="0"/>
    <n v="40"/>
    <s v="No"/>
    <s v="No"/>
    <n v="578167.4"/>
    <s v="ASALARIADO"/>
    <n v="40"/>
  </r>
  <r>
    <n v="3365"/>
    <s v="MUJER"/>
    <n v="282305"/>
    <s v="ASEGURADO VOLUNTARIO"/>
    <s v="SECTOR PRIVADO"/>
    <s v="NO"/>
    <s v="NO"/>
    <x v="0"/>
    <n v="65"/>
    <s v="No"/>
    <s v="No"/>
    <n v="282305"/>
    <s v="ASEGURADO VOLUNTARIO"/>
    <n v="65"/>
  </r>
  <r>
    <n v="3366"/>
    <s v="MUJER"/>
    <n v="585519.47"/>
    <s v="ASALARIADO"/>
    <s v="SECTOR PUBLICO"/>
    <s v="SI"/>
    <s v="NO"/>
    <x v="0"/>
    <n v="54"/>
    <s v="No"/>
    <s v="No"/>
    <n v="585519.47"/>
    <s v="ASALARIADO"/>
    <n v="54"/>
  </r>
  <r>
    <n v="3367"/>
    <s v="HOMBRE"/>
    <n v="477206.99"/>
    <s v="ASALARIADO"/>
    <s v="SECTOR PRIVADO"/>
    <s v="SI"/>
    <s v="NO"/>
    <x v="0"/>
    <n v="27"/>
    <s v="No"/>
    <s v="No"/>
    <n v="477206.99"/>
    <s v="ASALARIADO"/>
    <n v="27"/>
  </r>
  <r>
    <n v="3368"/>
    <s v="MUJER"/>
    <n v="366740.15"/>
    <s v="ASALARIADO"/>
    <s v="SECTOR PRIVADO"/>
    <s v="SI"/>
    <s v="NO"/>
    <x v="0"/>
    <n v="37"/>
    <s v="No"/>
    <s v="No"/>
    <n v="366740.15"/>
    <s v="ASALARIADO"/>
    <n v="37"/>
  </r>
  <r>
    <n v="3369"/>
    <s v="MUJER"/>
    <n v="297045"/>
    <s v="ASEGURADO VOLUNTARIO"/>
    <s v="SECTOR PRIVADO"/>
    <s v="SI"/>
    <s v="NO"/>
    <x v="0"/>
    <n v="29"/>
    <s v="No"/>
    <s v="No"/>
    <n v="297045"/>
    <s v="ASEGURADO VOLUNTARIO"/>
    <n v="29"/>
  </r>
  <r>
    <n v="3370"/>
    <s v="MUJER"/>
    <n v="375728"/>
    <s v="ASALARIADO"/>
    <s v="SECTOR PRIVADO"/>
    <s v="SI"/>
    <s v="SI"/>
    <x v="0"/>
    <n v="41"/>
    <s v="No"/>
    <s v="No"/>
    <n v="375728"/>
    <s v="ASALARIADO"/>
    <n v="41"/>
  </r>
  <r>
    <n v="3371"/>
    <s v="HOMBRE"/>
    <n v="541286.99"/>
    <s v="ASALARIADO"/>
    <s v="SECTOR PRIVADO"/>
    <s v="SI"/>
    <s v="NO"/>
    <x v="0"/>
    <n v="38"/>
    <s v="No"/>
    <s v="No"/>
    <n v="541286.99"/>
    <s v="ASALARIADO"/>
    <n v="38"/>
  </r>
  <r>
    <n v="3372"/>
    <s v="HOMBRE"/>
    <n v="1486779"/>
    <s v="PENSIONADOS EN SU PROPIO SISTEMA"/>
    <s v="SECTOR PUBLICO"/>
    <s v="SI"/>
    <s v="NO"/>
    <x v="0"/>
    <n v="60"/>
    <s v="No"/>
    <s v="No"/>
    <n v="1486779"/>
    <s v="PENSIONADOS EN SU PROPIO SISTEMA"/>
    <n v="60"/>
  </r>
  <r>
    <n v="3373"/>
    <s v="MUJER"/>
    <n v="297045"/>
    <s v="ASEGURADO VOLUNTARIO"/>
    <s v="SECTOR PRIVADO"/>
    <s v="SI"/>
    <s v="NO"/>
    <x v="0"/>
    <n v="62"/>
    <s v="No"/>
    <s v="No"/>
    <n v="297045"/>
    <s v="ASEGURADO VOLUNTARIO"/>
    <n v="62"/>
  </r>
  <r>
    <n v="3374"/>
    <s v="HOMBRE"/>
    <n v="297046"/>
    <s v="ASEGURADO VOLUNTARIO"/>
    <s v="SECTOR PRIVADO"/>
    <s v="SI"/>
    <s v="SI"/>
    <x v="0"/>
    <n v="38"/>
    <s v="No"/>
    <s v="No"/>
    <n v="297046"/>
    <s v="ASEGURADO VOLUNTARIO"/>
    <n v="38"/>
  </r>
  <r>
    <n v="3375"/>
    <s v="MUJER"/>
    <n v="557319"/>
    <s v="TRABAJADOR INDEPENDIENTE"/>
    <s v="SECTOR PRIVADO"/>
    <s v="SI"/>
    <s v="NO"/>
    <x v="0"/>
    <n v="57"/>
    <s v="No"/>
    <s v="No"/>
    <n v="557319"/>
    <s v="TRABAJADOR INDEPENDIENTE"/>
    <n v="57"/>
  </r>
  <r>
    <n v="3376"/>
    <s v="HOMBRE"/>
    <n v="833592.1"/>
    <s v="ASALARIADO"/>
    <s v="SECTOR PUBLICO"/>
    <s v="SI"/>
    <s v="NO"/>
    <x v="0"/>
    <n v="31"/>
    <s v="No"/>
    <s v="No"/>
    <n v="833592.1"/>
    <s v="ASALARIADO"/>
    <n v="31"/>
  </r>
  <r>
    <n v="3377"/>
    <s v="HOMBRE"/>
    <n v="297950"/>
    <s v="CONVENIOS ESPECIALES DE TRABAJADORES INDEPENDIENTES"/>
    <s v="SECTOR PRIVADO"/>
    <s v="SI"/>
    <s v="NO"/>
    <x v="0"/>
    <n v="44"/>
    <s v="No"/>
    <s v="No"/>
    <n v="297950"/>
    <s v="CONVENIOS ESPECIALES DE TRABAJADORES INDEPENDIENTES"/>
    <n v="44"/>
  </r>
  <r>
    <n v="3378"/>
    <s v="HOMBRE"/>
    <n v="356455"/>
    <s v="TRABAJADOR INDEPENDIENTE"/>
    <s v="SECTOR PRIVADO"/>
    <s v="SI"/>
    <s v="NO"/>
    <x v="1"/>
    <n v="40"/>
    <s v="No"/>
    <s v="No"/>
    <n v="356455"/>
    <s v="TRABAJADOR INDEPENDIENTE"/>
    <n v="40"/>
  </r>
  <r>
    <n v="3379"/>
    <s v="HOMBRE"/>
    <n v="300438.55"/>
    <s v="ASALARIADO"/>
    <s v="SECTOR PRIVADO"/>
    <s v="SI"/>
    <s v="NO"/>
    <x v="0"/>
    <n v="19"/>
    <s v="No"/>
    <s v="No"/>
    <n v="300438.55"/>
    <s v="ASALARIADO"/>
    <n v="19"/>
  </r>
  <r>
    <n v="3380"/>
    <s v="MUJER"/>
    <n v="278030"/>
    <s v="CONVENIOS ESPECIALES DE ASEGURADOS VOLUNTARIOS"/>
    <s v="SECTOR PRIVADO"/>
    <s v="SI"/>
    <s v="NO"/>
    <x v="0"/>
    <n v="27"/>
    <s v="No"/>
    <s v="No"/>
    <n v="278030"/>
    <s v="CONVENIOS ESPECIALES DE ASEGURADOS VOLUNTARIOS"/>
    <n v="27"/>
  </r>
  <r>
    <n v="3381"/>
    <s v="HOMBRE"/>
    <n v="354166"/>
    <s v="ASALARIADO"/>
    <s v="SECTOR PRIVADO"/>
    <s v="SI"/>
    <s v="NO"/>
    <x v="0"/>
    <n v="25"/>
    <s v="No"/>
    <s v="No"/>
    <n v="354166"/>
    <s v="ASALARIADO"/>
    <n v="25"/>
  </r>
  <r>
    <n v="3382"/>
    <s v="HOMBRE"/>
    <n v="963859.52"/>
    <s v="ASALARIADO"/>
    <s v="SECTOR PUBLICO"/>
    <s v="SI"/>
    <s v="NO"/>
    <x v="0"/>
    <n v="55"/>
    <s v="No"/>
    <s v="No"/>
    <n v="963859.52"/>
    <s v="ASALARIADO"/>
    <n v="55"/>
  </r>
  <r>
    <n v="3383"/>
    <s v="HOMBRE"/>
    <n v="1057967.08"/>
    <s v="ASALARIADO"/>
    <s v="SECTOR PRIVADO"/>
    <s v="SI"/>
    <s v="NO"/>
    <x v="0"/>
    <n v="31"/>
    <s v="No"/>
    <s v="No"/>
    <n v="1057967.08"/>
    <s v="ASALARIADO"/>
    <n v="31"/>
  </r>
  <r>
    <n v="3384"/>
    <s v="HOMBRE"/>
    <n v="586234.97"/>
    <s v="ASALARIADO"/>
    <s v="SECTOR PRIVADO"/>
    <s v="SI"/>
    <s v="NO"/>
    <x v="0"/>
    <n v="57"/>
    <s v="No"/>
    <s v="No"/>
    <n v="586234.97"/>
    <s v="ASALARIADO"/>
    <n v="57"/>
  </r>
  <r>
    <n v="3385"/>
    <s v="HOMBRE"/>
    <n v="278030"/>
    <s v="CONVENIOS ESPECIALES DE TRABAJADORES INDEPENDIENTES"/>
    <s v="SECTOR PRIVADO"/>
    <s v="SI"/>
    <s v="NO"/>
    <x v="0"/>
    <n v="29"/>
    <s v="No"/>
    <s v="No"/>
    <n v="278030"/>
    <s v="CONVENIOS ESPECIALES DE TRABAJADORES INDEPENDIENTES"/>
    <n v="29"/>
  </r>
  <r>
    <n v="3386"/>
    <s v="HOMBRE"/>
    <n v="399148"/>
    <s v="TRABAJADOR INDEPENDIENTE"/>
    <s v="SECTOR PRIVADO"/>
    <s v="SI"/>
    <s v="NO"/>
    <x v="1"/>
    <n v="59"/>
    <s v="No"/>
    <s v="No"/>
    <n v="399148"/>
    <s v="TRABAJADOR INDEPENDIENTE"/>
    <n v="59"/>
  </r>
  <r>
    <n v="3387"/>
    <s v="MUJER"/>
    <n v="1377923.86"/>
    <s v="ASALARIADO"/>
    <s v="SECTOR PRIVADO"/>
    <s v="SI"/>
    <s v="NO"/>
    <x v="0"/>
    <n v="56"/>
    <s v="No"/>
    <s v="No"/>
    <n v="1377923.86"/>
    <s v="ASALARIADO"/>
    <n v="56"/>
  </r>
  <r>
    <n v="3388"/>
    <s v="HOMBRE"/>
    <n v="384000"/>
    <s v="ASALARIADO"/>
    <s v="SECTOR PRIVADO"/>
    <s v="SI"/>
    <s v="NO"/>
    <x v="1"/>
    <n v="43"/>
    <s v="No"/>
    <s v="No"/>
    <n v="384000"/>
    <s v="ASALARIADO"/>
    <n v="43"/>
  </r>
  <r>
    <n v="3389"/>
    <s v="HOMBRE"/>
    <n v="641830"/>
    <s v="ASALARIADO"/>
    <s v="SECTOR PRIVADO"/>
    <s v="SI"/>
    <s v="NO"/>
    <x v="0"/>
    <n v="50"/>
    <s v="No"/>
    <s v="No"/>
    <n v="641830"/>
    <s v="ASALARIADO"/>
    <n v="50"/>
  </r>
  <r>
    <n v="3390"/>
    <s v="HOMBRE"/>
    <n v="467680.51"/>
    <s v="ASALARIADO"/>
    <s v="SECTOR PRIVADO"/>
    <s v="SI"/>
    <s v="SI"/>
    <x v="0"/>
    <n v="31"/>
    <s v="No"/>
    <s v="No"/>
    <n v="467680.51"/>
    <s v="ASALARIADO"/>
    <n v="31"/>
  </r>
  <r>
    <n v="3391"/>
    <s v="HOMBRE"/>
    <n v="572881"/>
    <s v="ASALARIADO"/>
    <s v="SECTOR PRIVADO"/>
    <s v="SI"/>
    <s v="NO"/>
    <x v="0"/>
    <n v="27"/>
    <s v="No"/>
    <s v="No"/>
    <n v="572881"/>
    <s v="ASALARIADO"/>
    <n v="27"/>
  </r>
  <r>
    <n v="3392"/>
    <s v="HOMBRE"/>
    <n v="450242.43"/>
    <s v="ASALARIADO"/>
    <s v="SECTOR PRIVADO"/>
    <s v="SI"/>
    <s v="NO"/>
    <x v="0"/>
    <n v="24"/>
    <s v="No"/>
    <s v="No"/>
    <n v="450242.43"/>
    <s v="ASALARIADO"/>
    <n v="24"/>
  </r>
  <r>
    <n v="3393"/>
    <s v="HOMBRE"/>
    <n v="618962.9"/>
    <s v="ASALARIADO"/>
    <s v="SECTOR PRIVADO"/>
    <s v="SI"/>
    <s v="NO"/>
    <x v="0"/>
    <n v="51"/>
    <s v="No"/>
    <s v="No"/>
    <n v="618962.9"/>
    <s v="ASALARIADO"/>
    <n v="51"/>
  </r>
  <r>
    <n v="3394"/>
    <s v="MUJER"/>
    <n v="319591"/>
    <s v="ASALARIADO"/>
    <s v="SECTOR PRIVADO"/>
    <s v="SI"/>
    <s v="SI"/>
    <x v="0"/>
    <n v="34"/>
    <s v="No"/>
    <s v="No"/>
    <n v="319591"/>
    <s v="ASALARIADO"/>
    <n v="34"/>
  </r>
  <r>
    <n v="3395"/>
    <s v="HOMBRE"/>
    <n v="316412"/>
    <s v="TRABAJADOR INDEPENDIENTE"/>
    <s v="SECTOR PRIVADO"/>
    <s v="SI"/>
    <s v="NO"/>
    <x v="1"/>
    <n v="55"/>
    <s v="No"/>
    <s v="No"/>
    <n v="316412"/>
    <s v="TRABAJADOR INDEPENDIENTE"/>
    <n v="55"/>
  </r>
  <r>
    <n v="3396"/>
    <s v="MUJER"/>
    <n v="356455"/>
    <s v="TRABAJADOR INDEPENDIENTE"/>
    <s v="SECTOR PRIVADO"/>
    <s v="SI"/>
    <s v="NO"/>
    <x v="0"/>
    <n v="43"/>
    <s v="No"/>
    <s v="No"/>
    <n v="356455"/>
    <s v="TRABAJADOR INDEPENDIENTE"/>
    <n v="43"/>
  </r>
  <r>
    <n v="3397"/>
    <s v="HOMBRE"/>
    <n v="785855.82"/>
    <s v="ASALARIADO"/>
    <s v="SECTOR PRIVADO"/>
    <s v="SI"/>
    <s v="NO"/>
    <x v="0"/>
    <n v="55"/>
    <s v="No"/>
    <s v="No"/>
    <n v="785855.82"/>
    <s v="ASALARIADO"/>
    <n v="55"/>
  </r>
  <r>
    <n v="3398"/>
    <s v="HOMBRE"/>
    <n v="420000"/>
    <s v="ASALARIADO"/>
    <s v="SECTOR PRIVADO"/>
    <s v="SI"/>
    <s v="NO"/>
    <x v="0"/>
    <n v="52"/>
    <s v="No"/>
    <s v="No"/>
    <n v="420000"/>
    <s v="ASALARIADO"/>
    <n v="52"/>
  </r>
  <r>
    <n v="3399"/>
    <s v="HOMBRE"/>
    <n v="405063"/>
    <s v="TRABAJADOR INDEPENDIENTE"/>
    <s v="SECTOR PRIVADO"/>
    <s v="SI"/>
    <s v="NO"/>
    <x v="1"/>
    <n v="53"/>
    <s v="No"/>
    <s v="No"/>
    <n v="405063"/>
    <s v="TRABAJADOR INDEPENDIENTE"/>
    <n v="53"/>
  </r>
  <r>
    <n v="3400"/>
    <s v="MUJER"/>
    <n v="297139"/>
    <s v="ASEGURADO VOLUNTARIO"/>
    <s v="SECTOR PRIVADO"/>
    <s v="SI"/>
    <s v="SI"/>
    <x v="0"/>
    <n v="36"/>
    <s v="No"/>
    <s v="No"/>
    <n v="297139"/>
    <s v="ASEGURADO VOLUNTARIO"/>
    <n v="36"/>
  </r>
  <r>
    <n v="3401"/>
    <s v="HOMBRE"/>
    <n v="175000"/>
    <s v="ASALARIADO"/>
    <s v="SECTOR PRIVADO"/>
    <s v="SI"/>
    <s v="NO"/>
    <x v="0"/>
    <n v="32"/>
    <s v="No"/>
    <s v="No"/>
    <n v="175000"/>
    <s v="ASALARIADO"/>
    <n v="32"/>
  </r>
  <r>
    <n v="3402"/>
    <s v="HOMBRE"/>
    <n v="299647"/>
    <s v="ASEGURADO VOLUNTARIO"/>
    <s v="SECTOR PRIVADO"/>
    <s v="NO"/>
    <s v="NO"/>
    <x v="0"/>
    <n v="52"/>
    <s v="No"/>
    <s v="No"/>
    <n v="299647"/>
    <s v="ASEGURADO VOLUNTARIO"/>
    <n v="52"/>
  </r>
  <r>
    <n v="3403"/>
    <s v="HOMBRE"/>
    <n v="1202402.74"/>
    <s v="ASALARIADO"/>
    <s v="SECTOR PUBLICO"/>
    <s v="SI"/>
    <s v="NO"/>
    <x v="0"/>
    <n v="53"/>
    <s v="No"/>
    <s v="No"/>
    <n v="1202402.74"/>
    <s v="ASALARIADO"/>
    <n v="53"/>
  </r>
  <r>
    <n v="3404"/>
    <s v="HOMBRE"/>
    <n v="264929.65999999997"/>
    <s v="ASALARIADO"/>
    <s v="SECTOR PRIVADO"/>
    <s v="SI"/>
    <s v="NO"/>
    <x v="0"/>
    <n v="48"/>
    <s v="No"/>
    <s v="No"/>
    <n v="264929.65999999997"/>
    <s v="ASALARIADO"/>
    <n v="48"/>
  </r>
  <r>
    <n v="3405"/>
    <s v="HOMBRE"/>
    <n v="623902.14"/>
    <s v="ASALARIADO"/>
    <s v="SECTOR PRIVADO"/>
    <s v="SI"/>
    <s v="NO"/>
    <x v="0"/>
    <n v="44"/>
    <s v="No"/>
    <s v="No"/>
    <n v="623902.14"/>
    <s v="ASALARIADO"/>
    <n v="44"/>
  </r>
  <r>
    <n v="3406"/>
    <s v="MUJER"/>
    <n v="425046"/>
    <s v="ASALARIADO"/>
    <s v="SECTOR PUBLICO"/>
    <s v="SI"/>
    <s v="NO"/>
    <x v="0"/>
    <n v="42"/>
    <s v="No"/>
    <s v="No"/>
    <n v="425046"/>
    <s v="ASALARIADO"/>
    <n v="42"/>
  </r>
  <r>
    <n v="3407"/>
    <s v="HOMBRE"/>
    <n v="420375"/>
    <s v="ASALARIADO"/>
    <s v="SECTOR PRIVADO"/>
    <s v="SI"/>
    <s v="NO"/>
    <x v="0"/>
    <n v="30"/>
    <s v="No"/>
    <s v="No"/>
    <n v="420375"/>
    <s v="ASALARIADO"/>
    <n v="30"/>
  </r>
  <r>
    <n v="3408"/>
    <s v="HOMBRE"/>
    <n v="1429399.25"/>
    <s v="ASALARIADO"/>
    <s v="SECTOR PRIVADO"/>
    <s v="SI"/>
    <s v="NO"/>
    <x v="0"/>
    <n v="51"/>
    <s v="No"/>
    <s v="No"/>
    <n v="1429399.25"/>
    <s v="ASALARIADO"/>
    <n v="51"/>
  </r>
  <r>
    <n v="3409"/>
    <s v="HOMBRE"/>
    <n v="640789.43999999994"/>
    <s v="ASALARIADO"/>
    <s v="SECTOR PRIVADO"/>
    <s v="SI"/>
    <s v="NO"/>
    <x v="0"/>
    <n v="23"/>
    <s v="No"/>
    <s v="No"/>
    <n v="640789.43999999994"/>
    <s v="ASALARIADO"/>
    <n v="23"/>
  </r>
  <r>
    <n v="3410"/>
    <s v="HOMBRE"/>
    <n v="394800"/>
    <s v="ASALARIADO"/>
    <s v="SECTOR PRIVADO"/>
    <s v="SI"/>
    <s v="NO"/>
    <x v="0"/>
    <n v="51"/>
    <s v="No"/>
    <s v="No"/>
    <n v="394800"/>
    <s v="ASALARIADO"/>
    <n v="51"/>
  </r>
  <r>
    <n v="3411"/>
    <s v="HOMBRE"/>
    <n v="16858742"/>
    <s v="TRABAJADOR INDEPENDIENTE"/>
    <s v="SECTOR PRIVADO"/>
    <s v="SI"/>
    <s v="NO"/>
    <x v="0"/>
    <n v="75"/>
    <s v="Atípico"/>
    <s v="No"/>
    <n v="16858742"/>
    <s v="TRABAJADOR INDEPENDIENTE"/>
    <n v="75"/>
  </r>
  <r>
    <n v="3412"/>
    <s v="HOMBRE"/>
    <n v="485025.35"/>
    <s v="ASALARIADO"/>
    <s v="SECTOR PUBLICO"/>
    <s v="SI"/>
    <s v="NO"/>
    <x v="0"/>
    <n v="30"/>
    <s v="No"/>
    <s v="No"/>
    <n v="485025.35"/>
    <s v="ASALARIADO"/>
    <n v="30"/>
  </r>
  <r>
    <n v="3413"/>
    <s v="HOMBRE"/>
    <n v="263696"/>
    <s v="ASALARIADO"/>
    <s v="SECTOR PRIVADO"/>
    <s v="SI"/>
    <s v="NO"/>
    <x v="1"/>
    <n v="60"/>
    <s v="No"/>
    <s v="No"/>
    <n v="263696"/>
    <s v="ASALARIADO"/>
    <n v="60"/>
  </r>
  <r>
    <n v="3414"/>
    <s v="HOMBRE"/>
    <n v="362773"/>
    <s v="ASALARIADO"/>
    <s v="SECTOR PUBLICO"/>
    <s v="SI"/>
    <s v="NO"/>
    <x v="0"/>
    <n v="27"/>
    <s v="No"/>
    <s v="No"/>
    <n v="362773"/>
    <s v="ASALARIADO"/>
    <n v="27"/>
  </r>
  <r>
    <n v="3415"/>
    <s v="HOMBRE"/>
    <n v="4006214.55"/>
    <s v="ASALARIADO"/>
    <s v="SECTOR PUBLICO"/>
    <s v="SI"/>
    <s v="NO"/>
    <x v="0"/>
    <n v="51"/>
    <s v="Atípico"/>
    <s v="No"/>
    <n v="4006214.55"/>
    <s v="ASALARIADO"/>
    <n v="51"/>
  </r>
  <r>
    <n v="3416"/>
    <s v="HOMBRE"/>
    <n v="476556.35"/>
    <s v="ASALARIADO"/>
    <s v="SECTOR PRIVADO"/>
    <s v="SI"/>
    <s v="NO"/>
    <x v="0"/>
    <n v="26"/>
    <s v="No"/>
    <s v="No"/>
    <n v="476556.35"/>
    <s v="ASALARIADO"/>
    <n v="26"/>
  </r>
  <r>
    <n v="3417"/>
    <s v="HOMBRE"/>
    <n v="672285.72"/>
    <s v="ASALARIADO"/>
    <s v="SECTOR PRIVADO"/>
    <s v="SI"/>
    <s v="NO"/>
    <x v="0"/>
    <n v="40"/>
    <s v="No"/>
    <s v="No"/>
    <n v="672285.72"/>
    <s v="ASALARIADO"/>
    <n v="40"/>
  </r>
  <r>
    <n v="3418"/>
    <s v="HOMBRE"/>
    <n v="501333.33"/>
    <s v="ASALARIADO"/>
    <s v="SECTOR PRIVADO"/>
    <s v="SI"/>
    <s v="NO"/>
    <x v="0"/>
    <n v="41"/>
    <s v="No"/>
    <s v="No"/>
    <n v="501333.33"/>
    <s v="ASALARIADO"/>
    <n v="41"/>
  </r>
  <r>
    <n v="3419"/>
    <s v="MUJER"/>
    <n v="1038075"/>
    <s v="PENSIONADOS EN SU PROPIO SISTEMA"/>
    <s v="SECTOR PUBLICO"/>
    <s v="SI"/>
    <s v="NO"/>
    <x v="0"/>
    <n v="62"/>
    <s v="No"/>
    <s v="No"/>
    <n v="1038075"/>
    <s v="PENSIONADOS EN SU PROPIO SISTEMA"/>
    <n v="62"/>
  </r>
  <r>
    <n v="3420"/>
    <s v="HOMBRE"/>
    <n v="685502.53"/>
    <s v="ASALARIADO"/>
    <s v="SECTOR PRIVADO"/>
    <s v="SI"/>
    <s v="NO"/>
    <x v="1"/>
    <n v="58"/>
    <s v="No"/>
    <s v="No"/>
    <n v="685502.53"/>
    <s v="ASALARIADO"/>
    <n v="58"/>
  </r>
  <r>
    <n v="3421"/>
    <s v="HOMBRE"/>
    <n v="389050"/>
    <s v="ASALARIADO"/>
    <s v="SECTOR PRIVADO"/>
    <s v="SI"/>
    <s v="SI"/>
    <x v="1"/>
    <n v="36"/>
    <s v="No"/>
    <s v="No"/>
    <n v="389050"/>
    <s v="ASALARIADO"/>
    <n v="36"/>
  </r>
  <r>
    <n v="3422"/>
    <s v="HOMBRE"/>
    <n v="959035"/>
    <s v="TRABAJADOR INDEPENDIENTE"/>
    <s v="SECTOR PRIVADO"/>
    <s v="SI"/>
    <s v="NO"/>
    <x v="1"/>
    <n v="68"/>
    <s v="No"/>
    <s v="No"/>
    <n v="959035"/>
    <s v="TRABAJADOR INDEPENDIENTE"/>
    <n v="68"/>
  </r>
  <r>
    <n v="3423"/>
    <s v="HOMBRE"/>
    <n v="400000"/>
    <s v="ASALARIADO"/>
    <s v="SECTOR PRIVADO"/>
    <s v="SI"/>
    <s v="NO"/>
    <x v="0"/>
    <n v="26"/>
    <s v="No"/>
    <s v="No"/>
    <n v="400000"/>
    <s v="ASALARIADO"/>
    <n v="26"/>
  </r>
  <r>
    <n v="3424"/>
    <s v="MUJER"/>
    <n v="675000"/>
    <s v="ASALARIADO"/>
    <s v="SECTOR PRIVADO"/>
    <s v="SI"/>
    <s v="NO"/>
    <x v="0"/>
    <n v="27"/>
    <s v="No"/>
    <s v="No"/>
    <n v="675000"/>
    <s v="ASALARIADO"/>
    <n v="27"/>
  </r>
  <r>
    <n v="3425"/>
    <s v="HOMBRE"/>
    <n v="277828.07"/>
    <s v="ASALARIADO"/>
    <s v="SECTOR PRIVADO"/>
    <s v="SI"/>
    <s v="NO"/>
    <x v="0"/>
    <n v="22"/>
    <s v="No"/>
    <s v="No"/>
    <n v="277828.07"/>
    <s v="ASALARIADO"/>
    <n v="22"/>
  </r>
  <r>
    <n v="3426"/>
    <s v="HOMBRE"/>
    <n v="270000"/>
    <s v="ASALARIADO"/>
    <s v="SECTOR PRIVADO"/>
    <s v="SI"/>
    <s v="NO"/>
    <x v="0"/>
    <n v="58"/>
    <s v="No"/>
    <s v="No"/>
    <n v="270000"/>
    <s v="ASALARIADO"/>
    <n v="58"/>
  </r>
  <r>
    <n v="3427"/>
    <s v="MUJER"/>
    <n v="514380"/>
    <s v="ASALARIADO"/>
    <s v="SECTOR PUBLICO"/>
    <s v="SI"/>
    <s v="NO"/>
    <x v="0"/>
    <n v="57"/>
    <s v="No"/>
    <s v="No"/>
    <n v="514380"/>
    <s v="ASALARIADO"/>
    <n v="57"/>
  </r>
  <r>
    <n v="3428"/>
    <s v="HOMBRE"/>
    <n v="995069.79"/>
    <s v="ASALARIADO"/>
    <s v="SECTOR PRIVADO"/>
    <s v="SI"/>
    <s v="NO"/>
    <x v="0"/>
    <n v="37"/>
    <s v="No"/>
    <s v="No"/>
    <n v="995069.79"/>
    <s v="ASALARIADO"/>
    <n v="37"/>
  </r>
  <r>
    <n v="3429"/>
    <s v="HOMBRE"/>
    <n v="278500"/>
    <s v="ASALARIADO"/>
    <s v="SECTOR PRIVADO"/>
    <s v="SI"/>
    <s v="NO"/>
    <x v="0"/>
    <n v="43"/>
    <s v="No"/>
    <s v="No"/>
    <n v="278500"/>
    <s v="ASALARIADO"/>
    <n v="43"/>
  </r>
  <r>
    <n v="3430"/>
    <s v="MUJER"/>
    <n v="368282"/>
    <s v="ASALARIADO"/>
    <s v="SECTOR PRIVADO"/>
    <s v="SI"/>
    <s v="NO"/>
    <x v="0"/>
    <n v="54"/>
    <s v="No"/>
    <s v="No"/>
    <n v="368282"/>
    <s v="ASALARIADO"/>
    <n v="54"/>
  </r>
  <r>
    <n v="3431"/>
    <s v="MUJER"/>
    <n v="509509"/>
    <s v="TRABAJADOR INDEPENDIENTE"/>
    <s v="SECTOR PRIVADO"/>
    <s v="SI"/>
    <s v="NO"/>
    <x v="1"/>
    <n v="45"/>
    <s v="No"/>
    <s v="No"/>
    <n v="509509"/>
    <s v="TRABAJADOR INDEPENDIENTE"/>
    <n v="45"/>
  </r>
  <r>
    <n v="3432"/>
    <s v="MUJER"/>
    <n v="690000"/>
    <s v="ASALARIADO"/>
    <s v="SECTOR PRIVADO"/>
    <s v="SI"/>
    <s v="NO"/>
    <x v="0"/>
    <n v="40"/>
    <s v="No"/>
    <s v="No"/>
    <n v="690000"/>
    <s v="ASALARIADO"/>
    <n v="40"/>
  </r>
  <r>
    <n v="3433"/>
    <s v="HOMBRE"/>
    <n v="404463"/>
    <s v="TRABAJADOR INDEPENDIENTE"/>
    <s v="SECTOR PRIVADO"/>
    <s v="SI"/>
    <s v="NO"/>
    <x v="0"/>
    <n v="50"/>
    <s v="No"/>
    <s v="No"/>
    <n v="404463"/>
    <s v="TRABAJADOR INDEPENDIENTE"/>
    <n v="50"/>
  </r>
  <r>
    <n v="3434"/>
    <s v="HOMBRE"/>
    <n v="873081"/>
    <s v="ASALARIADO"/>
    <s v="SECTOR PUBLICO"/>
    <s v="SI"/>
    <s v="NO"/>
    <x v="0"/>
    <n v="36"/>
    <s v="No"/>
    <s v="No"/>
    <n v="873081"/>
    <s v="ASALARIADO"/>
    <n v="36"/>
  </r>
  <r>
    <n v="3435"/>
    <s v="MUJER"/>
    <n v="298186"/>
    <s v="ASEGURADO VOLUNTARIO"/>
    <s v="SECTOR PRIVADO"/>
    <s v="SI"/>
    <s v="NO"/>
    <x v="0"/>
    <n v="54"/>
    <s v="No"/>
    <s v="No"/>
    <n v="298186"/>
    <s v="ASEGURADO VOLUNTARIO"/>
    <n v="54"/>
  </r>
  <r>
    <n v="3436"/>
    <s v="MUJER"/>
    <n v="1088763.67"/>
    <s v="ASALARIADO"/>
    <s v="SECTOR PRIVADO"/>
    <s v="SI"/>
    <s v="NO"/>
    <x v="0"/>
    <n v="36"/>
    <s v="No"/>
    <s v="No"/>
    <n v="1088763.67"/>
    <s v="ASALARIADO"/>
    <n v="36"/>
  </r>
  <r>
    <n v="3437"/>
    <s v="HOMBRE"/>
    <n v="300000"/>
    <s v="ASEGURADO VOLUNTARIO"/>
    <s v="SECTOR PRIVADO"/>
    <s v="SI"/>
    <s v="SI"/>
    <x v="0"/>
    <n v="32"/>
    <s v="No"/>
    <s v="No"/>
    <n v="300000"/>
    <s v="ASEGURADO VOLUNTARIO"/>
    <n v="32"/>
  </r>
  <r>
    <n v="3438"/>
    <s v="HOMBRE"/>
    <n v="934810.14"/>
    <s v="ASALARIADO"/>
    <s v="SECTOR PUBLICO"/>
    <s v="SI"/>
    <s v="NO"/>
    <x v="0"/>
    <n v="34"/>
    <s v="No"/>
    <s v="No"/>
    <n v="934810.14"/>
    <s v="ASALARIADO"/>
    <n v="34"/>
  </r>
  <r>
    <n v="3439"/>
    <s v="MUJER"/>
    <n v="278030"/>
    <s v="CONVENIOS ESPECIALES DE TRABAJADORES INDEPENDIENTES"/>
    <s v="SECTOR PRIVADO"/>
    <s v="SI"/>
    <s v="SI"/>
    <x v="0"/>
    <n v="29"/>
    <s v="No"/>
    <s v="No"/>
    <n v="278030"/>
    <s v="CONVENIOS ESPECIALES DE TRABAJADORES INDEPENDIENTES"/>
    <n v="29"/>
  </r>
  <r>
    <n v="3440"/>
    <s v="MUJER"/>
    <n v="765893.37"/>
    <s v="ASALARIADO"/>
    <s v="SECTOR PRIVADO"/>
    <s v="SI"/>
    <s v="NO"/>
    <x v="0"/>
    <n v="24"/>
    <s v="No"/>
    <s v="No"/>
    <n v="765893.37"/>
    <s v="ASALARIADO"/>
    <n v="24"/>
  </r>
  <r>
    <n v="3441"/>
    <s v="HOMBRE"/>
    <n v="425426.15"/>
    <s v="ASALARIADO"/>
    <s v="SECTOR PRIVADO"/>
    <s v="SI"/>
    <s v="NO"/>
    <x v="0"/>
    <n v="21"/>
    <s v="No"/>
    <s v="No"/>
    <n v="425426.15"/>
    <s v="ASALARIADO"/>
    <n v="21"/>
  </r>
  <r>
    <n v="3442"/>
    <s v="MUJER"/>
    <n v="655560"/>
    <s v="ASALARIADO"/>
    <s v="SECTOR PUBLICO"/>
    <s v="SI"/>
    <s v="NO"/>
    <x v="0"/>
    <n v="39"/>
    <s v="No"/>
    <s v="No"/>
    <n v="655560"/>
    <s v="ASALARIADO"/>
    <n v="39"/>
  </r>
  <r>
    <n v="3443"/>
    <s v="HOMBRE"/>
    <n v="106848"/>
    <s v="ASALARIADO"/>
    <s v="SECTOR PRIVADO"/>
    <s v="SI"/>
    <s v="SI"/>
    <x v="0"/>
    <n v="36"/>
    <s v="No"/>
    <s v="No"/>
    <n v="106848"/>
    <s v="ASALARIADO"/>
    <n v="36"/>
  </r>
  <r>
    <n v="3444"/>
    <s v="HOMBRE"/>
    <n v="1492130.65"/>
    <s v="ASALARIADO"/>
    <s v="SECTOR PUBLICO"/>
    <s v="SI"/>
    <s v="NO"/>
    <x v="0"/>
    <n v="58"/>
    <s v="No"/>
    <s v="No"/>
    <n v="1492130.65"/>
    <s v="ASALARIADO"/>
    <n v="58"/>
  </r>
  <r>
    <n v="3445"/>
    <s v="HOMBRE"/>
    <n v="175130"/>
    <s v="ASALARIADO"/>
    <s v="SECTOR PUBLICO"/>
    <s v="SI"/>
    <s v="NO"/>
    <x v="0"/>
    <n v="36"/>
    <s v="No"/>
    <s v="No"/>
    <n v="175130"/>
    <s v="ASALARIADO"/>
    <n v="36"/>
  </r>
  <r>
    <n v="3446"/>
    <s v="MUJER"/>
    <n v="516452.8"/>
    <s v="ASALARIADO"/>
    <s v="SECTOR PUBLICO"/>
    <s v="SI"/>
    <s v="NO"/>
    <x v="0"/>
    <n v="30"/>
    <s v="No"/>
    <s v="No"/>
    <n v="516452.8"/>
    <s v="ASALARIADO"/>
    <n v="30"/>
  </r>
  <r>
    <n v="3447"/>
    <s v="HOMBRE"/>
    <n v="11292323.83"/>
    <s v="ASALARIADO"/>
    <s v="SECTOR PRIVADO"/>
    <s v="SI"/>
    <s v="SI"/>
    <x v="0"/>
    <n v="55"/>
    <s v="Atípico"/>
    <s v="No"/>
    <n v="11292323.83"/>
    <s v="ASALARIADO"/>
    <n v="55"/>
  </r>
  <r>
    <n v="3448"/>
    <s v="MUJER"/>
    <n v="815000"/>
    <s v="ASALARIADO"/>
    <s v="SECTOR PUBLICO"/>
    <s v="SI"/>
    <s v="NO"/>
    <x v="0"/>
    <n v="29"/>
    <s v="No"/>
    <s v="No"/>
    <n v="815000"/>
    <s v="ASALARIADO"/>
    <n v="29"/>
  </r>
  <r>
    <n v="3449"/>
    <s v="MUJER"/>
    <n v="1450033.3"/>
    <s v="ASALARIADO"/>
    <s v="SECTOR PUBLICO"/>
    <s v="SI"/>
    <s v="NO"/>
    <x v="0"/>
    <n v="32"/>
    <s v="No"/>
    <s v="No"/>
    <n v="1450033.3"/>
    <s v="ASALARIADO"/>
    <n v="32"/>
  </r>
  <r>
    <n v="3450"/>
    <s v="HOMBRE"/>
    <n v="439415.1"/>
    <s v="ASALARIADO"/>
    <s v="SECTOR PRIVADO"/>
    <s v="SI"/>
    <s v="NO"/>
    <x v="0"/>
    <n v="52"/>
    <s v="No"/>
    <s v="No"/>
    <n v="439415.1"/>
    <s v="ASALARIADO"/>
    <n v="52"/>
  </r>
  <r>
    <n v="3451"/>
    <s v="HOMBRE"/>
    <n v="405063"/>
    <s v="ASEGURADO VOLUNTARIO"/>
    <s v="SECTOR PRIVADO"/>
    <s v="SI"/>
    <s v="NO"/>
    <x v="1"/>
    <n v="63"/>
    <s v="No"/>
    <s v="No"/>
    <n v="405063"/>
    <s v="ASEGURADO VOLUNTARIO"/>
    <n v="63"/>
  </r>
  <r>
    <n v="3452"/>
    <s v="HOMBRE"/>
    <n v="914285.71"/>
    <s v="ASALARIADO"/>
    <s v="SECTOR PRIVADO"/>
    <s v="SI"/>
    <s v="NO"/>
    <x v="0"/>
    <n v="43"/>
    <s v="No"/>
    <s v="No"/>
    <n v="914285.71"/>
    <s v="ASALARIADO"/>
    <n v="43"/>
  </r>
  <r>
    <n v="3453"/>
    <s v="HOMBRE"/>
    <n v="598673"/>
    <s v="TRABAJADOR INDEPENDIENTE"/>
    <s v="SECTOR PRIVADO"/>
    <s v="NO"/>
    <s v="NO"/>
    <x v="1"/>
    <n v="45"/>
    <s v="No"/>
    <s v="No"/>
    <n v="598673"/>
    <s v="TRABAJADOR INDEPENDIENTE"/>
    <n v="45"/>
  </r>
  <r>
    <n v="3454"/>
    <s v="MUJER"/>
    <n v="622035.84"/>
    <s v="ASALARIADO"/>
    <s v="SECTOR PUBLICO"/>
    <s v="SI"/>
    <s v="NO"/>
    <x v="0"/>
    <n v="27"/>
    <s v="No"/>
    <s v="No"/>
    <n v="622035.84"/>
    <s v="ASALARIADO"/>
    <n v="27"/>
  </r>
  <r>
    <n v="3455"/>
    <s v="HOMBRE"/>
    <n v="450000"/>
    <s v="ASALARIADO"/>
    <s v="SECTOR PUBLICO"/>
    <s v="SI"/>
    <s v="NO"/>
    <x v="0"/>
    <n v="25"/>
    <s v="No"/>
    <s v="No"/>
    <n v="450000"/>
    <s v="ASALARIADO"/>
    <n v="25"/>
  </r>
  <r>
    <n v="3456"/>
    <s v="HOMBRE"/>
    <n v="40000"/>
    <s v="ASALARIADO"/>
    <s v="SECTOR PRIVADO"/>
    <s v="SI"/>
    <s v="NO"/>
    <x v="0"/>
    <n v="22"/>
    <s v="No"/>
    <s v="No"/>
    <n v="40000"/>
    <s v="ASALARIADO"/>
    <n v="22"/>
  </r>
  <r>
    <n v="3457"/>
    <s v="MUJER"/>
    <n v="925327.23"/>
    <s v="PENSIONADOS EN SU PROPIO SISTEMA"/>
    <s v="SECTOR PUBLICO"/>
    <s v="SI"/>
    <s v="NO"/>
    <x v="0"/>
    <n v="86"/>
    <s v="No"/>
    <s v="No"/>
    <n v="925327.23"/>
    <s v="PENSIONADOS EN SU PROPIO SISTEMA"/>
    <n v="86"/>
  </r>
  <r>
    <n v="3458"/>
    <s v="MUJER"/>
    <n v="647099"/>
    <s v="ASALARIADO"/>
    <s v="SECTOR PUBLICO"/>
    <s v="SI"/>
    <s v="NO"/>
    <x v="0"/>
    <n v="35"/>
    <s v="No"/>
    <s v="No"/>
    <n v="647099"/>
    <s v="ASALARIADO"/>
    <n v="35"/>
  </r>
  <r>
    <n v="3459"/>
    <s v="HOMBRE"/>
    <n v="762280"/>
    <s v="ASALARIADO"/>
    <s v="SECTOR PRIVADO"/>
    <s v="SI"/>
    <s v="NO"/>
    <x v="0"/>
    <n v="39"/>
    <s v="No"/>
    <s v="No"/>
    <n v="762280"/>
    <s v="ASALARIADO"/>
    <n v="39"/>
  </r>
  <r>
    <n v="3460"/>
    <s v="HOMBRE"/>
    <n v="2000000"/>
    <s v="ASALARIADO"/>
    <s v="SECTOR PRIVADO"/>
    <s v="SI"/>
    <s v="NO"/>
    <x v="0"/>
    <n v="32"/>
    <s v="No"/>
    <s v="No"/>
    <n v="2000000"/>
    <s v="ASALARIADO"/>
    <n v="32"/>
  </r>
  <r>
    <n v="3461"/>
    <s v="HOMBRE"/>
    <n v="1200000"/>
    <s v="ASALARIADO"/>
    <s v="SECTOR PRIVADO"/>
    <s v="SI"/>
    <s v="NO"/>
    <x v="0"/>
    <n v="30"/>
    <s v="No"/>
    <s v="No"/>
    <n v="1200000"/>
    <s v="ASALARIADO"/>
    <n v="30"/>
  </r>
  <r>
    <n v="3462"/>
    <s v="MUJER"/>
    <n v="299647"/>
    <s v="ASEGURADO VOLUNTARIO"/>
    <s v="SECTOR PRIVADO"/>
    <s v="SI"/>
    <s v="NO"/>
    <x v="0"/>
    <n v="55"/>
    <s v="No"/>
    <s v="No"/>
    <n v="299647"/>
    <s v="ASEGURADO VOLUNTARIO"/>
    <n v="55"/>
  </r>
  <r>
    <n v="3463"/>
    <s v="HOMBRE"/>
    <n v="1195224"/>
    <s v="ASALARIADO"/>
    <s v="SECTOR PRIVADO"/>
    <s v="SI"/>
    <s v="NO"/>
    <x v="0"/>
    <n v="28"/>
    <s v="No"/>
    <s v="No"/>
    <n v="1195224"/>
    <s v="ASALARIADO"/>
    <n v="28"/>
  </r>
  <r>
    <n v="3464"/>
    <s v="HOMBRE"/>
    <n v="4268905.2300000004"/>
    <s v="ASALARIADO"/>
    <s v="SECTOR PRIVADO"/>
    <s v="SI"/>
    <s v="NO"/>
    <x v="0"/>
    <n v="61"/>
    <s v="Atípico"/>
    <s v="No"/>
    <n v="4268905.2300000004"/>
    <s v="ASALARIADO"/>
    <n v="61"/>
  </r>
  <r>
    <n v="3465"/>
    <s v="HOMBRE"/>
    <n v="677945.4"/>
    <s v="ASALARIADO"/>
    <s v="SECTOR PRIVADO"/>
    <s v="SI"/>
    <s v="NO"/>
    <x v="0"/>
    <n v="61"/>
    <s v="No"/>
    <s v="No"/>
    <n v="677945.4"/>
    <s v="ASALARIADO"/>
    <n v="61"/>
  </r>
  <r>
    <n v="3466"/>
    <s v="HOMBRE"/>
    <n v="434729"/>
    <s v="ASALARIADO"/>
    <s v="SECTOR PRIVADO"/>
    <s v="SI"/>
    <s v="NO"/>
    <x v="0"/>
    <n v="40"/>
    <s v="No"/>
    <s v="No"/>
    <n v="434729"/>
    <s v="ASALARIADO"/>
    <n v="40"/>
  </r>
  <r>
    <n v="3467"/>
    <s v="MUJER"/>
    <n v="817963.42"/>
    <s v="ASALARIADO"/>
    <s v="SECTOR PUBLICO"/>
    <s v="SI"/>
    <s v="NO"/>
    <x v="0"/>
    <n v="52"/>
    <s v="No"/>
    <s v="No"/>
    <n v="817963.42"/>
    <s v="ASALARIADO"/>
    <n v="52"/>
  </r>
  <r>
    <n v="3468"/>
    <s v="MUJER"/>
    <n v="278030"/>
    <s v="ASEGURADO VOLUNTARIO"/>
    <s v="SECTOR PRIVADO"/>
    <s v="SI"/>
    <s v="NO"/>
    <x v="0"/>
    <n v="55"/>
    <s v="No"/>
    <s v="No"/>
    <n v="278030"/>
    <s v="ASEGURADO VOLUNTARIO"/>
    <n v="55"/>
  </r>
  <r>
    <n v="3469"/>
    <s v="MUJER"/>
    <n v="400000"/>
    <s v="ASALARIADO"/>
    <s v="SECTOR PRIVADO"/>
    <s v="SI"/>
    <s v="NO"/>
    <x v="0"/>
    <n v="40"/>
    <s v="No"/>
    <s v="No"/>
    <n v="400000"/>
    <s v="ASALARIADO"/>
    <n v="40"/>
  </r>
  <r>
    <n v="3470"/>
    <s v="HOMBRE"/>
    <n v="324880"/>
    <s v="ASALARIADO"/>
    <s v="SECTOR PRIVADO"/>
    <s v="SI"/>
    <s v="NO"/>
    <x v="0"/>
    <n v="37"/>
    <s v="No"/>
    <s v="No"/>
    <n v="324880"/>
    <s v="ASALARIADO"/>
    <n v="37"/>
  </r>
  <r>
    <n v="3471"/>
    <s v="HOMBRE"/>
    <n v="427070.54"/>
    <s v="ASALARIADO"/>
    <s v="SECTOR PRIVADO"/>
    <s v="SI"/>
    <s v="SI"/>
    <x v="0"/>
    <n v="61"/>
    <s v="No"/>
    <s v="No"/>
    <n v="427070.54"/>
    <s v="ASALARIADO"/>
    <n v="61"/>
  </r>
  <r>
    <n v="3472"/>
    <s v="HOMBRE"/>
    <n v="300018"/>
    <s v="TRABAJADOR INDEPENDIENTE"/>
    <s v="SECTOR PRIVADO"/>
    <s v="SI"/>
    <s v="NO"/>
    <x v="1"/>
    <n v="47"/>
    <s v="No"/>
    <s v="No"/>
    <n v="300018"/>
    <s v="TRABAJADOR INDEPENDIENTE"/>
    <n v="47"/>
  </r>
  <r>
    <n v="3473"/>
    <s v="HOMBRE"/>
    <n v="285000"/>
    <s v="ASALARIADO"/>
    <s v="SECTOR PRIVADO"/>
    <s v="SI"/>
    <s v="SI"/>
    <x v="0"/>
    <n v="29"/>
    <s v="No"/>
    <s v="No"/>
    <n v="285000"/>
    <s v="ASALARIADO"/>
    <n v="29"/>
  </r>
  <r>
    <n v="3474"/>
    <s v="HOMBRE"/>
    <n v="383254"/>
    <s v="TRABAJADOR INDEPENDIENTE"/>
    <s v="SECTOR PRIVADO"/>
    <s v="SI"/>
    <s v="NO"/>
    <x v="0"/>
    <n v="45"/>
    <s v="No"/>
    <s v="No"/>
    <n v="383254"/>
    <s v="TRABAJADOR INDEPENDIENTE"/>
    <n v="45"/>
  </r>
  <r>
    <n v="3475"/>
    <s v="HOMBRE"/>
    <n v="299647"/>
    <s v="ASEGURADO VOLUNTARIO"/>
    <s v="SECTOR PRIVADO"/>
    <s v="SI"/>
    <s v="NO"/>
    <x v="0"/>
    <n v="82"/>
    <s v="No"/>
    <s v="No"/>
    <n v="299647"/>
    <s v="ASEGURADO VOLUNTARIO"/>
    <n v="82"/>
  </r>
  <r>
    <n v="3476"/>
    <s v="MUJER"/>
    <n v="388243.95"/>
    <s v="ASALARIADO"/>
    <s v="SECTOR PRIVADO"/>
    <s v="SI"/>
    <s v="NO"/>
    <x v="0"/>
    <n v="27"/>
    <s v="No"/>
    <s v="No"/>
    <n v="388243.95"/>
    <s v="ASALARIADO"/>
    <n v="27"/>
  </r>
  <r>
    <n v="3477"/>
    <s v="HOMBRE"/>
    <n v="403164.44"/>
    <s v="ASALARIADO"/>
    <s v="SECTOR PRIVADO"/>
    <s v="SI"/>
    <s v="NO"/>
    <x v="0"/>
    <n v="62"/>
    <s v="No"/>
    <s v="No"/>
    <n v="403164.44"/>
    <s v="ASALARIADO"/>
    <n v="62"/>
  </r>
  <r>
    <n v="3478"/>
    <s v="HOMBRE"/>
    <n v="14173194"/>
    <s v="PENSIONADOS EN SU PROPIO SISTEMA"/>
    <s v="SECTOR PUBLICO"/>
    <s v="SI"/>
    <s v="NO"/>
    <x v="0"/>
    <n v="73"/>
    <s v="Atípico"/>
    <s v="No"/>
    <n v="14173194"/>
    <s v="PENSIONADOS EN SU PROPIO SISTEMA"/>
    <n v="73"/>
  </r>
  <r>
    <n v="3479"/>
    <s v="HOMBRE"/>
    <n v="295206.84999999998"/>
    <s v="ASALARIADO"/>
    <s v="SECTOR PRIVADO"/>
    <s v="SI"/>
    <s v="NO"/>
    <x v="0"/>
    <n v="22"/>
    <s v="No"/>
    <s v="No"/>
    <n v="295206.84999999998"/>
    <s v="ASALARIADO"/>
    <n v="22"/>
  </r>
  <r>
    <n v="3480"/>
    <s v="HOMBRE"/>
    <n v="1006500"/>
    <s v="ASALARIADO"/>
    <s v="SECTOR PRIVADO"/>
    <s v="SI"/>
    <s v="NO"/>
    <x v="0"/>
    <n v="25"/>
    <s v="No"/>
    <s v="No"/>
    <n v="1006500"/>
    <s v="ASALARIADO"/>
    <n v="25"/>
  </r>
  <r>
    <n v="3481"/>
    <s v="MUJER"/>
    <n v="1314729"/>
    <s v="ASALARIADO"/>
    <s v="SECTOR PUBLICO"/>
    <s v="SI"/>
    <s v="NO"/>
    <x v="0"/>
    <n v="35"/>
    <s v="No"/>
    <s v="No"/>
    <n v="1314729"/>
    <s v="ASALARIADO"/>
    <n v="35"/>
  </r>
  <r>
    <n v="3482"/>
    <s v="MUJER"/>
    <n v="568820"/>
    <s v="ASALARIADO"/>
    <s v="SECTOR PRIVADO"/>
    <s v="SI"/>
    <s v="NO"/>
    <x v="0"/>
    <n v="28"/>
    <s v="No"/>
    <s v="No"/>
    <n v="568820"/>
    <s v="ASALARIADO"/>
    <n v="28"/>
  </r>
  <r>
    <n v="3483"/>
    <s v="HOMBRE"/>
    <n v="63720"/>
    <s v="ASALARIADO"/>
    <s v="SECTOR PRIVADO"/>
    <s v="SI"/>
    <s v="SI"/>
    <x v="1"/>
    <n v="22"/>
    <s v="No"/>
    <s v="No"/>
    <n v="63720"/>
    <s v="ASALARIADO"/>
    <n v="22"/>
  </r>
  <r>
    <n v="3484"/>
    <s v="HOMBRE"/>
    <n v="684986"/>
    <s v="ASALARIADO"/>
    <s v="SECTOR PRIVADO"/>
    <s v="SI"/>
    <s v="NO"/>
    <x v="0"/>
    <n v="44"/>
    <s v="No"/>
    <s v="No"/>
    <n v="684986"/>
    <s v="ASALARIADO"/>
    <n v="44"/>
  </r>
  <r>
    <n v="3485"/>
    <s v="HOMBRE"/>
    <n v="246000"/>
    <s v="ASALARIADO"/>
    <s v="SECTOR PRIVADO"/>
    <s v="SI"/>
    <s v="NO"/>
    <x v="0"/>
    <n v="38"/>
    <s v="No"/>
    <s v="No"/>
    <n v="246000"/>
    <s v="ASALARIADO"/>
    <n v="38"/>
  </r>
  <r>
    <n v="3486"/>
    <s v="HOMBRE"/>
    <n v="337480"/>
    <s v="TRABAJADOR INDEPENDIENTE"/>
    <s v="SECTOR PRIVADO"/>
    <s v="SI"/>
    <s v="NO"/>
    <x v="0"/>
    <n v="29"/>
    <s v="No"/>
    <s v="No"/>
    <n v="337480"/>
    <s v="TRABAJADOR INDEPENDIENTE"/>
    <n v="29"/>
  </r>
  <r>
    <n v="3487"/>
    <s v="HOMBRE"/>
    <n v="485860"/>
    <s v="TRABAJADOR INDEPENDIENTE"/>
    <s v="SECTOR PRIVADO"/>
    <s v="SI"/>
    <s v="NO"/>
    <x v="0"/>
    <n v="42"/>
    <s v="No"/>
    <s v="No"/>
    <n v="485860"/>
    <s v="TRABAJADOR INDEPENDIENTE"/>
    <n v="42"/>
  </r>
  <r>
    <n v="3488"/>
    <s v="MUJER"/>
    <n v="889137"/>
    <s v="ASALARIADO"/>
    <s v="SECTOR PUBLICO"/>
    <s v="SI"/>
    <s v="NO"/>
    <x v="1"/>
    <n v="40"/>
    <s v="No"/>
    <s v="No"/>
    <n v="889137"/>
    <s v="ASALARIADO"/>
    <n v="40"/>
  </r>
  <r>
    <n v="3489"/>
    <s v="HOMBRE"/>
    <n v="324000"/>
    <s v="ASALARIADO"/>
    <s v="SECTOR PRIVADO"/>
    <s v="SI"/>
    <s v="NO"/>
    <x v="1"/>
    <n v="55"/>
    <s v="No"/>
    <s v="No"/>
    <n v="324000"/>
    <s v="ASALARIADO"/>
    <n v="55"/>
  </r>
  <r>
    <n v="3490"/>
    <s v="MUJER"/>
    <n v="716100"/>
    <s v="ASALARIADO"/>
    <s v="SECTOR PUBLICO"/>
    <s v="SI"/>
    <s v="NO"/>
    <x v="1"/>
    <n v="29"/>
    <s v="No"/>
    <s v="No"/>
    <n v="716100"/>
    <s v="ASALARIADO"/>
    <n v="29"/>
  </r>
  <r>
    <n v="3491"/>
    <s v="HOMBRE"/>
    <n v="100000"/>
    <s v="ASALARIADO"/>
    <s v="SECTOR PRIVADO"/>
    <s v="SI"/>
    <s v="NO"/>
    <x v="1"/>
    <n v="52"/>
    <s v="No"/>
    <s v="No"/>
    <n v="100000"/>
    <s v="ASALARIADO"/>
    <n v="52"/>
  </r>
  <r>
    <n v="3492"/>
    <s v="MUJER"/>
    <n v="550234.51"/>
    <s v="ASALARIADO"/>
    <s v="SECTOR PRIVADO"/>
    <s v="SI"/>
    <s v="NO"/>
    <x v="0"/>
    <n v="41"/>
    <s v="No"/>
    <s v="No"/>
    <n v="550234.51"/>
    <s v="ASALARIADO"/>
    <n v="41"/>
  </r>
  <r>
    <n v="3493"/>
    <s v="HOMBRE"/>
    <n v="297046"/>
    <s v="ASEGURADO VOLUNTARIO"/>
    <s v="SECTOR PRIVADO"/>
    <s v="SI"/>
    <s v="NO"/>
    <x v="0"/>
    <n v="61"/>
    <s v="No"/>
    <s v="No"/>
    <n v="297046"/>
    <s v="ASEGURADO VOLUNTARIO"/>
    <n v="61"/>
  </r>
  <r>
    <n v="3494"/>
    <s v="MUJER"/>
    <n v="600000"/>
    <s v="ASALARIADO"/>
    <s v="SECTOR PRIVADO"/>
    <s v="SI"/>
    <s v="NO"/>
    <x v="0"/>
    <n v="36"/>
    <s v="No"/>
    <s v="No"/>
    <n v="600000"/>
    <s v="ASALARIADO"/>
    <n v="36"/>
  </r>
  <r>
    <n v="3495"/>
    <s v="MUJER"/>
    <n v="512783.28"/>
    <s v="ASALARIADO"/>
    <s v="SECTOR PRIVADO"/>
    <s v="SI"/>
    <s v="NO"/>
    <x v="0"/>
    <n v="26"/>
    <s v="No"/>
    <s v="No"/>
    <n v="512783.28"/>
    <s v="ASALARIADO"/>
    <n v="26"/>
  </r>
  <r>
    <n v="3496"/>
    <s v="HOMBRE"/>
    <n v="84000"/>
    <s v="ASALARIADO"/>
    <s v="SECTOR PRIVADO"/>
    <s v="SI"/>
    <s v="NO"/>
    <x v="0"/>
    <n v="56"/>
    <s v="No"/>
    <s v="No"/>
    <n v="84000"/>
    <s v="ASALARIADO"/>
    <n v="56"/>
  </r>
  <r>
    <n v="3497"/>
    <s v="MUJER"/>
    <n v="689218.5"/>
    <s v="ASALARIADO"/>
    <s v="SECTOR PUBLICO"/>
    <s v="SI"/>
    <s v="NO"/>
    <x v="0"/>
    <n v="37"/>
    <s v="No"/>
    <s v="No"/>
    <n v="689218.5"/>
    <s v="ASALARIADO"/>
    <n v="37"/>
  </r>
  <r>
    <n v="3498"/>
    <s v="MUJER"/>
    <n v="384658.4"/>
    <s v="ASALARIADO"/>
    <s v="SECTOR PRIVADO"/>
    <s v="SI"/>
    <s v="NO"/>
    <x v="0"/>
    <n v="43"/>
    <s v="No"/>
    <s v="No"/>
    <n v="384658.4"/>
    <s v="ASALARIADO"/>
    <n v="43"/>
  </r>
  <r>
    <n v="3499"/>
    <s v="HOMBRE"/>
    <n v="140000"/>
    <s v="ASALARIADO"/>
    <s v="SECTOR PRIVADO"/>
    <s v="SI"/>
    <s v="SI"/>
    <x v="0"/>
    <n v="57"/>
    <s v="No"/>
    <s v="No"/>
    <n v="140000"/>
    <s v="ASALARIADO"/>
    <n v="57"/>
  </r>
  <r>
    <n v="3500"/>
    <s v="HOMBRE"/>
    <n v="297046"/>
    <s v="TRABAJADOR INDEPENDIENTE"/>
    <s v="SECTOR PRIVADO"/>
    <s v="SI"/>
    <s v="NO"/>
    <x v="1"/>
    <n v="61"/>
    <s v="No"/>
    <s v="No"/>
    <n v="297046"/>
    <s v="TRABAJADOR INDEPENDIENTE"/>
    <n v="61"/>
  </r>
  <r>
    <n v="3501"/>
    <s v="MUJER"/>
    <n v="277753.92"/>
    <s v="ASALARIADO"/>
    <s v="SECTOR PRIVADO"/>
    <s v="SI"/>
    <s v="NO"/>
    <x v="0"/>
    <n v="20"/>
    <s v="No"/>
    <s v="No"/>
    <n v="277753.92"/>
    <s v="ASALARIADO"/>
    <n v="20"/>
  </r>
  <r>
    <n v="3502"/>
    <s v="MUJER"/>
    <n v="278030"/>
    <s v="CONVENIOS ESPECIALES DE TRABAJADORES INDEPENDIENTES"/>
    <s v="SECTOR PRIVADO"/>
    <s v="SI"/>
    <s v="NO"/>
    <x v="0"/>
    <n v="54"/>
    <s v="No"/>
    <s v="No"/>
    <n v="278030"/>
    <s v="CONVENIOS ESPECIALES DE TRABAJADORES INDEPENDIENTES"/>
    <n v="54"/>
  </r>
  <r>
    <n v="3503"/>
    <s v="HOMBRE"/>
    <n v="742483"/>
    <s v="TRABAJADOR INDEPENDIENTE"/>
    <s v="SECTOR PRIVADO"/>
    <s v="SI"/>
    <s v="NO"/>
    <x v="1"/>
    <n v="70"/>
    <s v="No"/>
    <s v="No"/>
    <n v="742483"/>
    <s v="TRABAJADOR INDEPENDIENTE"/>
    <n v="70"/>
  </r>
  <r>
    <n v="3504"/>
    <s v="HOMBRE"/>
    <n v="460800"/>
    <s v="ASALARIADO"/>
    <s v="SECTOR PUBLICO"/>
    <s v="SI"/>
    <s v="NO"/>
    <x v="0"/>
    <n v="60"/>
    <s v="No"/>
    <s v="No"/>
    <n v="460800"/>
    <s v="ASALARIADO"/>
    <n v="60"/>
  </r>
  <r>
    <n v="3505"/>
    <s v="HOMBRE"/>
    <n v="350402.66"/>
    <s v="ASALARIADO"/>
    <s v="SECTOR PRIVADO"/>
    <s v="SI"/>
    <s v="NO"/>
    <x v="0"/>
    <n v="22"/>
    <s v="No"/>
    <s v="No"/>
    <n v="350402.66"/>
    <s v="ASALARIADO"/>
    <n v="22"/>
  </r>
  <r>
    <n v="3506"/>
    <s v="HOMBRE"/>
    <n v="915119.76"/>
    <s v="ASALARIADO"/>
    <s v="SECTOR PRIVADO"/>
    <s v="SI"/>
    <s v="NO"/>
    <x v="0"/>
    <n v="37"/>
    <s v="No"/>
    <s v="No"/>
    <n v="915119.76"/>
    <s v="ASALARIADO"/>
    <n v="37"/>
  </r>
  <r>
    <n v="3507"/>
    <s v="MUJER"/>
    <n v="155242.92000000001"/>
    <s v="ASALARIADO"/>
    <s v="SECTOR PRIVADO"/>
    <s v="SI"/>
    <s v="NO"/>
    <x v="0"/>
    <n v="24"/>
    <s v="No"/>
    <s v="No"/>
    <n v="155242.92000000001"/>
    <s v="ASALARIADO"/>
    <n v="24"/>
  </r>
  <r>
    <n v="3508"/>
    <s v="MUJER"/>
    <n v="358973"/>
    <s v="ASALARIADO"/>
    <s v="SECTOR PRIVADO"/>
    <s v="SI"/>
    <s v="NO"/>
    <x v="0"/>
    <n v="24"/>
    <s v="No"/>
    <s v="No"/>
    <n v="358973"/>
    <s v="ASALARIADO"/>
    <n v="24"/>
  </r>
  <r>
    <n v="3509"/>
    <s v="HOMBRE"/>
    <n v="15000"/>
    <s v="ASALARIADO"/>
    <s v="SECTOR PRIVADO"/>
    <s v="SI"/>
    <s v="NO"/>
    <x v="0"/>
    <n v="42"/>
    <s v="No"/>
    <s v="No"/>
    <n v="15000"/>
    <s v="ASALARIADO"/>
    <n v="42"/>
  </r>
  <r>
    <n v="3510"/>
    <s v="HOMBRE"/>
    <n v="403612.34"/>
    <s v="ASALARIADO"/>
    <s v="SECTOR PRIVADO"/>
    <s v="SI"/>
    <s v="NO"/>
    <x v="0"/>
    <n v="37"/>
    <s v="No"/>
    <s v="No"/>
    <n v="403612.34"/>
    <s v="ASALARIADO"/>
    <n v="37"/>
  </r>
  <r>
    <n v="3511"/>
    <s v="MUJER"/>
    <n v="702145.6"/>
    <s v="ASALARIADO"/>
    <s v="SECTOR PUBLICO"/>
    <s v="SI"/>
    <s v="NO"/>
    <x v="0"/>
    <n v="35"/>
    <s v="No"/>
    <s v="No"/>
    <n v="702145.6"/>
    <s v="ASALARIADO"/>
    <n v="35"/>
  </r>
  <r>
    <n v="3512"/>
    <s v="HOMBRE"/>
    <n v="540982.97"/>
    <s v="ASALARIADO"/>
    <s v="SECTOR PUBLICO"/>
    <s v="SI"/>
    <s v="NO"/>
    <x v="0"/>
    <n v="29"/>
    <s v="No"/>
    <s v="No"/>
    <n v="540982.97"/>
    <s v="ASALARIADO"/>
    <n v="29"/>
  </r>
  <r>
    <n v="3513"/>
    <s v="HOMBRE"/>
    <n v="399945.97"/>
    <s v="PENSIONADOS EN SU PROPIO SISTEMA"/>
    <s v="SECTOR PUBLICO"/>
    <s v="SI"/>
    <s v="NO"/>
    <x v="0"/>
    <n v="92"/>
    <s v="No"/>
    <s v="No"/>
    <n v="399945.97"/>
    <s v="PENSIONADOS EN SU PROPIO SISTEMA"/>
    <n v="92"/>
  </r>
  <r>
    <n v="3514"/>
    <s v="HOMBRE"/>
    <n v="470000"/>
    <s v="ASALARIADO"/>
    <s v="SECTOR PRIVADO"/>
    <s v="SI"/>
    <s v="NO"/>
    <x v="0"/>
    <n v="39"/>
    <s v="No"/>
    <s v="No"/>
    <n v="470000"/>
    <s v="ASALARIADO"/>
    <n v="39"/>
  </r>
  <r>
    <n v="3515"/>
    <s v="HOMBRE"/>
    <n v="514062"/>
    <s v="TRABAJADOR INDEPENDIENTE"/>
    <s v="SECTOR PRIVADO"/>
    <s v="SI"/>
    <s v="NO"/>
    <x v="1"/>
    <n v="62"/>
    <s v="No"/>
    <s v="No"/>
    <n v="514062"/>
    <s v="TRABAJADOR INDEPENDIENTE"/>
    <n v="62"/>
  </r>
  <r>
    <n v="3516"/>
    <s v="MUJER"/>
    <n v="278030"/>
    <s v="CONVENIOS ESPECIALES DE TRABAJADORES INDEPENDIENTES"/>
    <s v="SECTOR PRIVADO"/>
    <s v="SI"/>
    <s v="NO"/>
    <x v="0"/>
    <n v="69"/>
    <s v="No"/>
    <s v="No"/>
    <n v="278030"/>
    <s v="CONVENIOS ESPECIALES DE TRABAJADORES INDEPENDIENTES"/>
    <n v="69"/>
  </r>
  <r>
    <n v="3517"/>
    <s v="MUJER"/>
    <n v="331181"/>
    <s v="TRABAJADOR INDEPENDIENTE"/>
    <s v="SECTOR PRIVADO"/>
    <s v="SI"/>
    <s v="NO"/>
    <x v="0"/>
    <n v="59"/>
    <s v="No"/>
    <s v="No"/>
    <n v="331181"/>
    <s v="TRABAJADOR INDEPENDIENTE"/>
    <n v="59"/>
  </r>
  <r>
    <n v="3518"/>
    <s v="HOMBRE"/>
    <n v="1516000"/>
    <s v="ASALARIADO"/>
    <s v="SECTOR PRIVADO"/>
    <s v="SI"/>
    <s v="NO"/>
    <x v="0"/>
    <n v="32"/>
    <s v="No"/>
    <s v="No"/>
    <n v="1516000"/>
    <s v="ASALARIADO"/>
    <n v="32"/>
  </r>
  <r>
    <n v="3519"/>
    <s v="MUJER"/>
    <n v="298821"/>
    <s v="ASEGURADO VOLUNTARIO"/>
    <s v="SECTOR PRIVADO"/>
    <s v="SI"/>
    <s v="NO"/>
    <x v="0"/>
    <n v="47"/>
    <s v="No"/>
    <s v="No"/>
    <n v="298821"/>
    <s v="ASEGURADO VOLUNTARIO"/>
    <n v="47"/>
  </r>
  <r>
    <n v="3520"/>
    <s v="HOMBRE"/>
    <n v="550000"/>
    <s v="ASALARIADO"/>
    <s v="SECTOR PRIVADO"/>
    <s v="SI"/>
    <s v="SI"/>
    <x v="0"/>
    <n v="31"/>
    <s v="No"/>
    <s v="No"/>
    <n v="550000"/>
    <s v="ASALARIADO"/>
    <n v="31"/>
  </r>
  <r>
    <n v="3521"/>
    <s v="MUJER"/>
    <n v="1941122"/>
    <s v="ASALARIADO"/>
    <s v="SECTOR PRIVADO"/>
    <s v="SI"/>
    <s v="NO"/>
    <x v="0"/>
    <n v="35"/>
    <s v="No"/>
    <s v="No"/>
    <n v="1941122"/>
    <s v="ASALARIADO"/>
    <n v="35"/>
  </r>
  <r>
    <n v="3522"/>
    <s v="HOMBRE"/>
    <n v="520421"/>
    <s v="TRABAJADOR INDEPENDIENTE"/>
    <s v="SECTOR PRIVADO"/>
    <s v="SI"/>
    <s v="NO"/>
    <x v="1"/>
    <n v="58"/>
    <s v="No"/>
    <s v="No"/>
    <n v="520421"/>
    <s v="TRABAJADOR INDEPENDIENTE"/>
    <n v="58"/>
  </r>
  <r>
    <n v="3523"/>
    <s v="MUJER"/>
    <n v="266312.05"/>
    <s v="ASALARIADO"/>
    <s v="SECTOR PRIVADO"/>
    <s v="SI"/>
    <s v="NO"/>
    <x v="0"/>
    <n v="21"/>
    <s v="No"/>
    <s v="No"/>
    <n v="266312.05"/>
    <s v="ASALARIADO"/>
    <n v="21"/>
  </r>
  <r>
    <n v="3524"/>
    <s v="HOMBRE"/>
    <n v="2743997"/>
    <s v="ASALARIADO"/>
    <s v="SECTOR PRIVADO"/>
    <s v="SI"/>
    <s v="NO"/>
    <x v="0"/>
    <n v="45"/>
    <s v="Atípico"/>
    <s v="No"/>
    <n v="2743997"/>
    <s v="ASALARIADO"/>
    <n v="45"/>
  </r>
  <r>
    <n v="3525"/>
    <s v="MUJER"/>
    <n v="1125734.83"/>
    <s v="ASALARIADO"/>
    <s v="SECTOR PUBLICO"/>
    <s v="SI"/>
    <s v="NO"/>
    <x v="0"/>
    <n v="47"/>
    <s v="No"/>
    <s v="No"/>
    <n v="1125734.83"/>
    <s v="ASALARIADO"/>
    <n v="47"/>
  </r>
  <r>
    <n v="3526"/>
    <s v="HOMBRE"/>
    <n v="298270"/>
    <s v="ASALARIADO"/>
    <s v="SECTOR PRIVADO"/>
    <s v="SI"/>
    <s v="NO"/>
    <x v="0"/>
    <n v="25"/>
    <s v="No"/>
    <s v="No"/>
    <n v="298270"/>
    <s v="ASALARIADO"/>
    <n v="25"/>
  </r>
  <r>
    <n v="3527"/>
    <s v="HOMBRE"/>
    <n v="266400"/>
    <s v="ASALARIADO"/>
    <s v="SECTOR PRIVADO"/>
    <s v="SI"/>
    <s v="NO"/>
    <x v="1"/>
    <n v="36"/>
    <s v="No"/>
    <s v="No"/>
    <n v="266400"/>
    <s v="ASALARIADO"/>
    <n v="36"/>
  </r>
  <r>
    <n v="3528"/>
    <s v="HOMBRE"/>
    <n v="297046"/>
    <s v="TRABAJADOR INDEPENDIENTE"/>
    <s v="SECTOR PRIVADO"/>
    <s v="SI"/>
    <s v="NO"/>
    <x v="0"/>
    <n v="57"/>
    <s v="No"/>
    <s v="No"/>
    <n v="297046"/>
    <s v="TRABAJADOR INDEPENDIENTE"/>
    <n v="57"/>
  </r>
  <r>
    <n v="3529"/>
    <s v="HOMBRE"/>
    <n v="103000"/>
    <s v="ASALARIADO"/>
    <s v="SECTOR PRIVADO"/>
    <s v="SI"/>
    <s v="SI"/>
    <x v="1"/>
    <n v="37"/>
    <s v="No"/>
    <s v="No"/>
    <n v="103000"/>
    <s v="ASALARIADO"/>
    <n v="37"/>
  </r>
  <r>
    <n v="3530"/>
    <s v="HOMBRE"/>
    <n v="746762"/>
    <s v="ASALARIADO"/>
    <s v="SECTOR PUBLICO"/>
    <s v="SI"/>
    <s v="NO"/>
    <x v="0"/>
    <n v="33"/>
    <s v="No"/>
    <s v="No"/>
    <n v="746762"/>
    <s v="ASALARIADO"/>
    <n v="33"/>
  </r>
  <r>
    <n v="3531"/>
    <s v="HOMBRE"/>
    <n v="312000"/>
    <s v="ASALARIADO"/>
    <s v="SECTOR PRIVADO"/>
    <s v="SI"/>
    <s v="NO"/>
    <x v="1"/>
    <n v="39"/>
    <s v="No"/>
    <s v="No"/>
    <n v="312000"/>
    <s v="ASALARIADO"/>
    <n v="39"/>
  </r>
  <r>
    <n v="3532"/>
    <s v="MUJER"/>
    <n v="302470"/>
    <s v="ASEGURADO VOLUNTARIO"/>
    <s v="SECTOR PRIVADO"/>
    <s v="SI"/>
    <s v="SI"/>
    <x v="0"/>
    <n v="28"/>
    <s v="No"/>
    <s v="No"/>
    <n v="302470"/>
    <s v="ASEGURADO VOLUNTARIO"/>
    <n v="28"/>
  </r>
  <r>
    <n v="3533"/>
    <s v="HOMBRE"/>
    <n v="242811.62"/>
    <s v="PENSIONADOS EN SU PROPIO SISTEMA"/>
    <s v="SECTOR PUBLICO"/>
    <s v="SI"/>
    <s v="NO"/>
    <x v="0"/>
    <n v="67"/>
    <s v="No"/>
    <s v="No"/>
    <n v="242811.62"/>
    <s v="PENSIONADOS EN SU PROPIO SISTEMA"/>
    <n v="67"/>
  </r>
  <r>
    <n v="3534"/>
    <s v="MUJER"/>
    <n v="510544"/>
    <s v="ASALARIADO"/>
    <s v="SECTOR PRIVADO"/>
    <s v="SI"/>
    <s v="NO"/>
    <x v="0"/>
    <n v="39"/>
    <s v="No"/>
    <s v="No"/>
    <n v="510544"/>
    <s v="ASALARIADO"/>
    <n v="39"/>
  </r>
  <r>
    <n v="3535"/>
    <s v="HOMBRE"/>
    <n v="639148"/>
    <s v="TRABAJADOR INDEPENDIENTE"/>
    <s v="SECTOR PRIVADO"/>
    <s v="SI"/>
    <s v="NO"/>
    <x v="0"/>
    <n v="73"/>
    <s v="No"/>
    <s v="No"/>
    <n v="639148"/>
    <s v="TRABAJADOR INDEPENDIENTE"/>
    <n v="73"/>
  </r>
  <r>
    <n v="3536"/>
    <s v="HOMBRE"/>
    <n v="417679"/>
    <s v="TRABAJADOR INDEPENDIENTE"/>
    <s v="SECTOR PRIVADO"/>
    <s v="SI"/>
    <s v="NO"/>
    <x v="1"/>
    <n v="47"/>
    <s v="No"/>
    <s v="No"/>
    <n v="417679"/>
    <s v="TRABAJADOR INDEPENDIENTE"/>
    <n v="47"/>
  </r>
  <r>
    <n v="3537"/>
    <s v="MUJER"/>
    <n v="283144"/>
    <s v="ASALARIADO"/>
    <s v="SECTOR PRIVADO"/>
    <s v="SI"/>
    <s v="NO"/>
    <x v="0"/>
    <n v="38"/>
    <s v="No"/>
    <s v="No"/>
    <n v="283144"/>
    <s v="ASALARIADO"/>
    <n v="38"/>
  </r>
  <r>
    <n v="3538"/>
    <s v="HOMBRE"/>
    <n v="468729"/>
    <s v="ASALARIADO"/>
    <s v="SECTOR PUBLICO"/>
    <s v="SI"/>
    <s v="NO"/>
    <x v="0"/>
    <n v="39"/>
    <s v="No"/>
    <s v="No"/>
    <n v="468729"/>
    <s v="ASALARIADO"/>
    <n v="39"/>
  </r>
  <r>
    <n v="3539"/>
    <s v="HOMBRE"/>
    <n v="413858.99"/>
    <s v="ASALARIADO"/>
    <s v="SECTOR PRIVADO"/>
    <s v="SI"/>
    <s v="NO"/>
    <x v="1"/>
    <n v="60"/>
    <s v="No"/>
    <s v="No"/>
    <n v="413858.99"/>
    <s v="ASALARIADO"/>
    <n v="60"/>
  </r>
  <r>
    <n v="3540"/>
    <s v="HOMBRE"/>
    <n v="585136.5"/>
    <s v="ASALARIADO"/>
    <s v="SECTOR PUBLICO"/>
    <s v="SI"/>
    <s v="NO"/>
    <x v="0"/>
    <n v="30"/>
    <s v="No"/>
    <s v="No"/>
    <n v="585136.5"/>
    <s v="ASALARIADO"/>
    <n v="30"/>
  </r>
  <r>
    <n v="3541"/>
    <s v="MUJER"/>
    <n v="11900"/>
    <s v="ASALARIADO"/>
    <s v="SECTOR PRIVADO"/>
    <s v="SI"/>
    <s v="NO"/>
    <x v="0"/>
    <n v="45"/>
    <s v="No"/>
    <s v="No"/>
    <n v="11900"/>
    <s v="ASALARIADO"/>
    <n v="45"/>
  </r>
  <r>
    <n v="3542"/>
    <s v="HOMBRE"/>
    <n v="371501"/>
    <s v="ASALARIADO"/>
    <s v="SECTOR PRIVADO"/>
    <s v="SI"/>
    <s v="SI"/>
    <x v="0"/>
    <n v="59"/>
    <s v="No"/>
    <s v="No"/>
    <n v="371501"/>
    <s v="ASALARIADO"/>
    <n v="59"/>
  </r>
  <r>
    <n v="3543"/>
    <s v="HOMBRE"/>
    <n v="639148"/>
    <s v="TRABAJADOR INDEPENDIENTE"/>
    <s v="SECTOR PRIVADO"/>
    <s v="SI"/>
    <s v="NO"/>
    <x v="1"/>
    <n v="66"/>
    <s v="No"/>
    <s v="No"/>
    <n v="639148"/>
    <s v="TRABAJADOR INDEPENDIENTE"/>
    <n v="66"/>
  </r>
  <r>
    <n v="3544"/>
    <s v="MUJER"/>
    <n v="707308.6"/>
    <s v="ASALARIADO"/>
    <s v="SECTOR PRIVADO"/>
    <s v="SI"/>
    <s v="NO"/>
    <x v="0"/>
    <n v="36"/>
    <s v="No"/>
    <s v="No"/>
    <n v="707308.6"/>
    <s v="ASALARIADO"/>
    <n v="36"/>
  </r>
  <r>
    <n v="3545"/>
    <s v="HOMBRE"/>
    <n v="573826"/>
    <s v="ASEGURADO VOLUNTARIO"/>
    <s v="SECTOR PRIVADO"/>
    <s v="SI"/>
    <s v="SI"/>
    <x v="0"/>
    <n v="38"/>
    <s v="No"/>
    <s v="No"/>
    <n v="573826"/>
    <s v="ASEGURADO VOLUNTARIO"/>
    <n v="38"/>
  </r>
  <r>
    <n v="3546"/>
    <s v="MUJER"/>
    <n v="1355000"/>
    <s v="ASALARIADO"/>
    <s v="SECTOR PRIVADO"/>
    <s v="SI"/>
    <s v="NO"/>
    <x v="0"/>
    <n v="43"/>
    <s v="No"/>
    <s v="No"/>
    <n v="1355000"/>
    <s v="ASALARIADO"/>
    <n v="43"/>
  </r>
  <r>
    <n v="3547"/>
    <s v="MUJER"/>
    <n v="1414474"/>
    <s v="PENSIONADOS EN SU PROPIO SISTEMA"/>
    <s v="SECTOR PUBLICO"/>
    <s v="SI"/>
    <s v="NO"/>
    <x v="0"/>
    <n v="56"/>
    <s v="No"/>
    <s v="No"/>
    <n v="1414474"/>
    <s v="PENSIONADOS EN SU PROPIO SISTEMA"/>
    <n v="56"/>
  </r>
  <r>
    <n v="3548"/>
    <s v="HOMBRE"/>
    <n v="297280"/>
    <s v="ASEGURADO VOLUNTARIO"/>
    <s v="SECTOR PRIVADO"/>
    <s v="SI"/>
    <s v="NO"/>
    <x v="0"/>
    <n v="64"/>
    <s v="No"/>
    <s v="No"/>
    <n v="297280"/>
    <s v="ASEGURADO VOLUNTARIO"/>
    <n v="64"/>
  </r>
  <r>
    <n v="3549"/>
    <s v="MUJER"/>
    <n v="542430"/>
    <s v="ASALARIADO"/>
    <s v="SECTOR PRIVADO"/>
    <s v="SI"/>
    <s v="NO"/>
    <x v="0"/>
    <n v="29"/>
    <s v="No"/>
    <s v="No"/>
    <n v="542430"/>
    <s v="ASALARIADO"/>
    <n v="29"/>
  </r>
  <r>
    <n v="3550"/>
    <s v="HOMBRE"/>
    <n v="1186247.24"/>
    <s v="ASALARIADO"/>
    <s v="SECTOR PRIVADO"/>
    <s v="SI"/>
    <s v="NO"/>
    <x v="0"/>
    <n v="58"/>
    <s v="No"/>
    <s v="No"/>
    <n v="1186247.24"/>
    <s v="ASALARIADO"/>
    <n v="58"/>
  </r>
  <r>
    <n v="3551"/>
    <s v="MUJER"/>
    <n v="495975"/>
    <s v="TRABAJADOR INDEPENDIENTE"/>
    <s v="SECTOR PRIVADO"/>
    <s v="SI"/>
    <s v="NO"/>
    <x v="1"/>
    <n v="56"/>
    <s v="No"/>
    <s v="No"/>
    <n v="495975"/>
    <s v="TRABAJADOR INDEPENDIENTE"/>
    <n v="56"/>
  </r>
  <r>
    <n v="3552"/>
    <s v="HOMBRE"/>
    <n v="490122"/>
    <s v="TRABAJADOR INDEPENDIENTE"/>
    <s v="SECTOR PRIVADO"/>
    <s v="SI"/>
    <s v="SI"/>
    <x v="1"/>
    <n v="45"/>
    <s v="No"/>
    <s v="No"/>
    <n v="490122"/>
    <s v="TRABAJADOR INDEPENDIENTE"/>
    <n v="45"/>
  </r>
  <r>
    <n v="3553"/>
    <s v="MUJER"/>
    <n v="358000"/>
    <s v="ASALARIADO"/>
    <s v="SECTOR PRIVADO"/>
    <s v="SI"/>
    <s v="NO"/>
    <x v="1"/>
    <n v="35"/>
    <s v="No"/>
    <s v="No"/>
    <n v="358000"/>
    <s v="ASALARIADO"/>
    <n v="35"/>
  </r>
  <r>
    <n v="3554"/>
    <s v="MUJER"/>
    <n v="233615"/>
    <s v="ASALARIADO"/>
    <s v="SECTOR PRIVADO"/>
    <s v="SI"/>
    <s v="NO"/>
    <x v="0"/>
    <n v="20"/>
    <s v="No"/>
    <s v="No"/>
    <n v="233615"/>
    <s v="ASALARIADO"/>
    <n v="20"/>
  </r>
  <r>
    <n v="3555"/>
    <s v="HOMBRE"/>
    <n v="540287.05000000005"/>
    <s v="ASALARIADO"/>
    <s v="SECTOR PRIVADO"/>
    <s v="SI"/>
    <s v="NO"/>
    <x v="0"/>
    <n v="40"/>
    <s v="No"/>
    <s v="No"/>
    <n v="540287.05000000005"/>
    <s v="ASALARIADO"/>
    <n v="40"/>
  </r>
  <r>
    <n v="3556"/>
    <s v="MUJER"/>
    <n v="862543.82"/>
    <s v="ASALARIADO"/>
    <s v="SECTOR PUBLICO"/>
    <s v="SI"/>
    <s v="NO"/>
    <x v="0"/>
    <n v="37"/>
    <s v="No"/>
    <s v="No"/>
    <n v="862543.82"/>
    <s v="ASALARIADO"/>
    <n v="37"/>
  </r>
  <r>
    <n v="3557"/>
    <s v="HOMBRE"/>
    <n v="331181"/>
    <s v="TRABAJADOR INDEPENDIENTE"/>
    <s v="SECTOR PRIVADO"/>
    <s v="SI"/>
    <s v="NO"/>
    <x v="1"/>
    <n v="51"/>
    <s v="No"/>
    <s v="No"/>
    <n v="331181"/>
    <s v="TRABAJADOR INDEPENDIENTE"/>
    <n v="51"/>
  </r>
  <r>
    <n v="3558"/>
    <s v="MUJER"/>
    <n v="4805416.75"/>
    <s v="ASALARIADO"/>
    <s v="SECTOR PUBLICO"/>
    <s v="SI"/>
    <s v="NO"/>
    <x v="0"/>
    <n v="60"/>
    <s v="Atípico"/>
    <s v="No"/>
    <n v="4805416.75"/>
    <s v="ASALARIADO"/>
    <n v="60"/>
  </r>
  <r>
    <n v="3559"/>
    <s v="HOMBRE"/>
    <n v="857231"/>
    <s v="ASALARIADO"/>
    <s v="SECTOR PRIVADO"/>
    <s v="SI"/>
    <s v="NO"/>
    <x v="0"/>
    <n v="35"/>
    <s v="No"/>
    <s v="No"/>
    <n v="857231"/>
    <s v="ASALARIADO"/>
    <n v="35"/>
  </r>
  <r>
    <n v="3560"/>
    <s v="MUJER"/>
    <n v="297050"/>
    <s v="ASEGURADO VOLUNTARIO"/>
    <s v="SECTOR PRIVADO"/>
    <s v="NO"/>
    <s v="NO"/>
    <x v="1"/>
    <n v="27"/>
    <s v="No"/>
    <s v="No"/>
    <n v="297050"/>
    <s v="ASEGURADO VOLUNTARIO"/>
    <n v="27"/>
  </r>
  <r>
    <n v="3561"/>
    <s v="MUJER"/>
    <n v="541045"/>
    <s v="ASALARIADO"/>
    <s v="SECTOR PRIVADO"/>
    <s v="SI"/>
    <s v="NO"/>
    <x v="0"/>
    <n v="28"/>
    <s v="No"/>
    <s v="No"/>
    <n v="541045"/>
    <s v="ASALARIADO"/>
    <n v="28"/>
  </r>
  <r>
    <n v="3562"/>
    <s v="HOMBRE"/>
    <n v="623822"/>
    <s v="ASALARIADO"/>
    <s v="SECTOR PRIVADO"/>
    <s v="SI"/>
    <s v="NO"/>
    <x v="0"/>
    <n v="27"/>
    <s v="No"/>
    <s v="No"/>
    <n v="623822"/>
    <s v="ASALARIADO"/>
    <n v="27"/>
  </r>
  <r>
    <n v="3563"/>
    <s v="HOMBRE"/>
    <n v="476987"/>
    <s v="TRABAJADOR INDEPENDIENTE"/>
    <s v="SECTOR PRIVADO"/>
    <s v="SI"/>
    <s v="NO"/>
    <x v="0"/>
    <n v="52"/>
    <s v="No"/>
    <s v="No"/>
    <n v="476987"/>
    <s v="TRABAJADOR INDEPENDIENTE"/>
    <n v="52"/>
  </r>
  <r>
    <n v="3564"/>
    <s v="HOMBRE"/>
    <n v="1976257"/>
    <s v="ASALARIADO"/>
    <s v="SECTOR PUBLICO"/>
    <s v="SI"/>
    <s v="NO"/>
    <x v="0"/>
    <n v="56"/>
    <s v="No"/>
    <s v="No"/>
    <n v="1976257"/>
    <s v="ASALARIADO"/>
    <n v="56"/>
  </r>
  <r>
    <n v="3565"/>
    <s v="MUJER"/>
    <n v="361783"/>
    <s v="ASEGURADO VOLUNTARIO"/>
    <s v="SECTOR PRIVADO"/>
    <s v="SI"/>
    <s v="NO"/>
    <x v="1"/>
    <n v="52"/>
    <s v="No"/>
    <s v="No"/>
    <n v="361783"/>
    <s v="ASEGURADO VOLUNTARIO"/>
    <n v="52"/>
  </r>
  <r>
    <n v="3566"/>
    <s v="HOMBRE"/>
    <n v="279985.18"/>
    <s v="ASALARIADO"/>
    <s v="SECTOR PRIVADO"/>
    <s v="SI"/>
    <s v="NO"/>
    <x v="0"/>
    <n v="37"/>
    <s v="No"/>
    <s v="No"/>
    <n v="279985.18"/>
    <s v="ASALARIADO"/>
    <n v="37"/>
  </r>
  <r>
    <n v="3567"/>
    <s v="HOMBRE"/>
    <n v="380000"/>
    <s v="ASALARIADO"/>
    <s v="SECTOR PRIVADO"/>
    <s v="SI"/>
    <s v="NO"/>
    <x v="0"/>
    <n v="32"/>
    <s v="No"/>
    <s v="No"/>
    <n v="380000"/>
    <s v="ASALARIADO"/>
    <n v="32"/>
  </r>
  <r>
    <n v="3568"/>
    <s v="HOMBRE"/>
    <n v="4102647.12"/>
    <s v="ASALARIADO"/>
    <s v="SECTOR PRIVADO"/>
    <s v="SI"/>
    <s v="NO"/>
    <x v="0"/>
    <n v="34"/>
    <s v="Atípico"/>
    <s v="No"/>
    <n v="4102647.12"/>
    <s v="ASALARIADO"/>
    <n v="34"/>
  </r>
  <r>
    <n v="3569"/>
    <s v="MUJER"/>
    <n v="413618.8"/>
    <s v="ASALARIADO"/>
    <s v="SECTOR PRIVADO"/>
    <s v="SI"/>
    <s v="NO"/>
    <x v="0"/>
    <n v="35"/>
    <s v="No"/>
    <s v="No"/>
    <n v="413618.8"/>
    <s v="ASALARIADO"/>
    <n v="35"/>
  </r>
  <r>
    <n v="3570"/>
    <s v="HOMBRE"/>
    <n v="295477"/>
    <s v="ASALARIADO"/>
    <s v="SECTOR PUBLICO"/>
    <s v="SI"/>
    <s v="NO"/>
    <x v="0"/>
    <n v="28"/>
    <s v="No"/>
    <s v="No"/>
    <n v="295477"/>
    <s v="ASALARIADO"/>
    <n v="28"/>
  </r>
  <r>
    <n v="3571"/>
    <s v="HOMBRE"/>
    <n v="300018"/>
    <s v="TRABAJADOR INDEPENDIENTE"/>
    <s v="SECTOR PRIVADO"/>
    <s v="SI"/>
    <s v="NO"/>
    <x v="0"/>
    <n v="61"/>
    <s v="No"/>
    <s v="No"/>
    <n v="300018"/>
    <s v="TRABAJADOR INDEPENDIENTE"/>
    <n v="61"/>
  </r>
  <r>
    <n v="3572"/>
    <s v="HOMBRE"/>
    <n v="1700000"/>
    <s v="ASALARIADO"/>
    <s v="SECTOR PRIVADO"/>
    <s v="SI"/>
    <s v="NO"/>
    <x v="0"/>
    <n v="45"/>
    <s v="No"/>
    <s v="No"/>
    <n v="1700000"/>
    <s v="ASALARIADO"/>
    <n v="45"/>
  </r>
  <r>
    <n v="3573"/>
    <s v="MUJER"/>
    <n v="1260977.05"/>
    <s v="ASALARIADO"/>
    <s v="SECTOR PUBLICO"/>
    <s v="SI"/>
    <s v="NO"/>
    <x v="0"/>
    <n v="38"/>
    <s v="No"/>
    <s v="No"/>
    <n v="1260977.05"/>
    <s v="ASALARIADO"/>
    <n v="38"/>
  </r>
  <r>
    <n v="3574"/>
    <s v="HOMBRE"/>
    <n v="885053.25"/>
    <s v="ASALARIADO"/>
    <s v="SECTOR PUBLICO"/>
    <s v="SI"/>
    <s v="NO"/>
    <x v="0"/>
    <n v="35"/>
    <s v="No"/>
    <s v="No"/>
    <n v="885053.25"/>
    <s v="ASALARIADO"/>
    <n v="35"/>
  </r>
  <r>
    <n v="3575"/>
    <s v="MUJER"/>
    <n v="722010.7"/>
    <s v="ASALARIADO"/>
    <s v="SECTOR PUBLICO"/>
    <s v="SI"/>
    <s v="NO"/>
    <x v="0"/>
    <n v="36"/>
    <s v="No"/>
    <s v="No"/>
    <n v="722010.7"/>
    <s v="ASALARIADO"/>
    <n v="36"/>
  </r>
  <r>
    <n v="3576"/>
    <s v="HOMBRE"/>
    <n v="413166"/>
    <s v="ASALARIADO"/>
    <s v="SECTOR PRIVADO"/>
    <s v="SI"/>
    <s v="NO"/>
    <x v="0"/>
    <n v="49"/>
    <s v="No"/>
    <s v="No"/>
    <n v="413166"/>
    <s v="ASALARIADO"/>
    <n v="49"/>
  </r>
  <r>
    <n v="3577"/>
    <s v="MUJER"/>
    <n v="356455"/>
    <s v="TRABAJADOR INDEPENDIENTE"/>
    <s v="SECTOR PRIVADO"/>
    <s v="SI"/>
    <s v="SI"/>
    <x v="1"/>
    <n v="52"/>
    <s v="No"/>
    <s v="No"/>
    <n v="356455"/>
    <s v="TRABAJADOR INDEPENDIENTE"/>
    <n v="52"/>
  </r>
  <r>
    <n v="3578"/>
    <s v="MUJER"/>
    <n v="300000"/>
    <s v="ASALARIADO"/>
    <s v="SECTOR PRIVADO"/>
    <s v="SI"/>
    <s v="SI"/>
    <x v="0"/>
    <n v="41"/>
    <s v="No"/>
    <s v="No"/>
    <n v="300000"/>
    <s v="ASALARIADO"/>
    <n v="41"/>
  </r>
  <r>
    <n v="3579"/>
    <s v="MUJER"/>
    <n v="1642647"/>
    <s v="PENSIONADOS EN SU PROPIO SISTEMA"/>
    <s v="SECTOR PUBLICO"/>
    <s v="SI"/>
    <s v="NO"/>
    <x v="0"/>
    <n v="59"/>
    <s v="No"/>
    <s v="No"/>
    <n v="1642647"/>
    <s v="PENSIONADOS EN SU PROPIO SISTEMA"/>
    <n v="59"/>
  </r>
  <r>
    <n v="3580"/>
    <s v="HOMBRE"/>
    <n v="200000"/>
    <s v="ASALARIADO"/>
    <s v="SECTOR PRIVADO"/>
    <s v="SI"/>
    <s v="NO"/>
    <x v="1"/>
    <n v="30"/>
    <s v="No"/>
    <s v="No"/>
    <n v="200000"/>
    <s v="ASALARIADO"/>
    <n v="30"/>
  </r>
  <r>
    <n v="3581"/>
    <s v="HOMBRE"/>
    <n v="278030"/>
    <s v="CONVENIOS ESPECIALES DE TRABAJADORES INDEPENDIENTES"/>
    <s v="SECTOR PRIVADO"/>
    <s v="SI"/>
    <s v="NO"/>
    <x v="0"/>
    <n v="35"/>
    <s v="No"/>
    <s v="No"/>
    <n v="278030"/>
    <s v="CONVENIOS ESPECIALES DE TRABAJADORES INDEPENDIENTES"/>
    <n v="35"/>
  </r>
  <r>
    <n v="3582"/>
    <s v="HOMBRE"/>
    <n v="1184243"/>
    <s v="ASALARIADO"/>
    <s v="SECTOR PUBLICO"/>
    <s v="SI"/>
    <s v="NO"/>
    <x v="1"/>
    <n v="37"/>
    <s v="No"/>
    <s v="No"/>
    <n v="1184243"/>
    <s v="ASALARIADO"/>
    <n v="37"/>
  </r>
  <r>
    <n v="3583"/>
    <s v="MUJER"/>
    <n v="1586732.18"/>
    <s v="ASALARIADO"/>
    <s v="SECTOR PUBLICO"/>
    <s v="SI"/>
    <s v="NO"/>
    <x v="0"/>
    <n v="70"/>
    <s v="No"/>
    <s v="No"/>
    <n v="1586732.18"/>
    <s v="ASALARIADO"/>
    <n v="70"/>
  </r>
  <r>
    <n v="3584"/>
    <s v="HOMBRE"/>
    <n v="100000"/>
    <s v="ASALARIADO"/>
    <s v="SECTOR PRIVADO"/>
    <s v="SI"/>
    <s v="NO"/>
    <x v="1"/>
    <n v="41"/>
    <s v="No"/>
    <s v="No"/>
    <n v="100000"/>
    <s v="ASALARIADO"/>
    <n v="41"/>
  </r>
  <r>
    <n v="3585"/>
    <s v="HOMBRE"/>
    <n v="1198242.1599999999"/>
    <s v="ASALARIADO"/>
    <s v="SECTOR PRIVADO"/>
    <s v="SI"/>
    <s v="NO"/>
    <x v="0"/>
    <n v="28"/>
    <s v="No"/>
    <s v="No"/>
    <n v="1198242.1599999999"/>
    <s v="ASALARIADO"/>
    <n v="28"/>
  </r>
  <r>
    <n v="3586"/>
    <s v="HOMBRE"/>
    <n v="470162.5"/>
    <s v="ASALARIADO"/>
    <s v="SECTOR PRIVADO"/>
    <s v="SI"/>
    <s v="NO"/>
    <x v="0"/>
    <n v="43"/>
    <s v="No"/>
    <s v="No"/>
    <n v="470162.5"/>
    <s v="ASALARIADO"/>
    <n v="43"/>
  </r>
  <r>
    <n v="3587"/>
    <s v="HOMBRE"/>
    <n v="300018"/>
    <s v="TRABAJADOR INDEPENDIENTE"/>
    <s v="SECTOR PRIVADO"/>
    <s v="SI"/>
    <s v="NO"/>
    <x v="1"/>
    <n v="51"/>
    <s v="No"/>
    <s v="No"/>
    <n v="300018"/>
    <s v="TRABAJADOR INDEPENDIENTE"/>
    <n v="51"/>
  </r>
  <r>
    <n v="3588"/>
    <s v="MUJER"/>
    <n v="671005"/>
    <s v="ASALARIADO"/>
    <s v="SECTOR PRIVADO"/>
    <s v="SI"/>
    <s v="NO"/>
    <x v="1"/>
    <n v="30"/>
    <s v="No"/>
    <s v="No"/>
    <n v="671005"/>
    <s v="ASALARIADO"/>
    <n v="30"/>
  </r>
  <r>
    <n v="3589"/>
    <s v="HOMBRE"/>
    <n v="278030"/>
    <s v="CONVENIOS ESPECIALES DE TRABAJADORES INDEPENDIENTES"/>
    <s v="SECTOR PRIVADO"/>
    <s v="SI"/>
    <s v="NO"/>
    <x v="0"/>
    <n v="50"/>
    <s v="No"/>
    <s v="No"/>
    <n v="278030"/>
    <s v="CONVENIOS ESPECIALES DE TRABAJADORES INDEPENDIENTES"/>
    <n v="50"/>
  </r>
  <r>
    <n v="3590"/>
    <s v="HOMBRE"/>
    <n v="4039119.56"/>
    <s v="ASALARIADO"/>
    <s v="SECTOR PUBLICO"/>
    <s v="SI"/>
    <s v="NO"/>
    <x v="0"/>
    <n v="59"/>
    <s v="Atípico"/>
    <s v="No"/>
    <n v="4039119.56"/>
    <s v="ASALARIADO"/>
    <n v="59"/>
  </r>
  <r>
    <n v="3591"/>
    <s v="MUJER"/>
    <n v="297046"/>
    <s v="ASEGURADO VOLUNTARIO"/>
    <s v="SECTOR PRIVADO"/>
    <s v="SI"/>
    <s v="NO"/>
    <x v="0"/>
    <n v="25"/>
    <s v="No"/>
    <s v="No"/>
    <n v="297046"/>
    <s v="ASEGURADO VOLUNTARIO"/>
    <n v="25"/>
  </r>
  <r>
    <n v="3592"/>
    <s v="HOMBRE"/>
    <n v="9720000"/>
    <s v="ASALARIADO"/>
    <s v="SECTOR PRIVADO"/>
    <s v="SI"/>
    <s v="SI"/>
    <x v="0"/>
    <n v="38"/>
    <s v="Atípico"/>
    <s v="No"/>
    <n v="9720000"/>
    <s v="ASALARIADO"/>
    <n v="38"/>
  </r>
  <r>
    <n v="3593"/>
    <s v="HOMBRE"/>
    <n v="385347.22"/>
    <s v="ASALARIADO"/>
    <s v="SECTOR PRIVADO"/>
    <s v="SI"/>
    <s v="NO"/>
    <x v="0"/>
    <n v="35"/>
    <s v="No"/>
    <s v="No"/>
    <n v="385347.22"/>
    <s v="ASALARIADO"/>
    <n v="35"/>
  </r>
  <r>
    <n v="3594"/>
    <s v="HOMBRE"/>
    <n v="515000"/>
    <s v="ASALARIADO"/>
    <s v="SECTOR PRIVADO"/>
    <s v="SI"/>
    <s v="NO"/>
    <x v="0"/>
    <n v="36"/>
    <s v="No"/>
    <s v="No"/>
    <n v="515000"/>
    <s v="ASALARIADO"/>
    <n v="36"/>
  </r>
  <r>
    <n v="3595"/>
    <s v="HOMBRE"/>
    <n v="952625"/>
    <s v="ASALARIADO"/>
    <s v="SECTOR PRIVADO"/>
    <s v="SI"/>
    <s v="NO"/>
    <x v="0"/>
    <n v="53"/>
    <s v="No"/>
    <s v="No"/>
    <n v="952625"/>
    <s v="ASALARIADO"/>
    <n v="53"/>
  </r>
  <r>
    <n v="3596"/>
    <s v="HOMBRE"/>
    <n v="395044.25"/>
    <s v="ASALARIADO"/>
    <s v="SECTOR PUBLICO"/>
    <s v="SI"/>
    <s v="NO"/>
    <x v="0"/>
    <n v="56"/>
    <s v="No"/>
    <s v="No"/>
    <n v="395044.25"/>
    <s v="ASALARIADO"/>
    <n v="56"/>
  </r>
  <r>
    <n v="3597"/>
    <s v="HOMBRE"/>
    <n v="270000"/>
    <s v="ASALARIADO"/>
    <s v="SECTOR PRIVADO"/>
    <s v="SI"/>
    <s v="NO"/>
    <x v="0"/>
    <n v="40"/>
    <s v="No"/>
    <s v="No"/>
    <n v="270000"/>
    <s v="ASALARIADO"/>
    <n v="40"/>
  </r>
  <r>
    <n v="3598"/>
    <s v="MUJER"/>
    <n v="2586394.5"/>
    <s v="ASALARIADO"/>
    <s v="SECTOR PUBLICO"/>
    <s v="SI"/>
    <s v="NO"/>
    <x v="0"/>
    <n v="32"/>
    <s v="Atípico"/>
    <s v="No"/>
    <n v="2586394.5"/>
    <s v="ASALARIADO"/>
    <n v="32"/>
  </r>
  <r>
    <n v="3599"/>
    <s v="HOMBRE"/>
    <n v="302470"/>
    <s v="TRABAJADOR INDEPENDIENTE"/>
    <s v="SECTOR PRIVADO"/>
    <s v="SI"/>
    <s v="NO"/>
    <x v="0"/>
    <n v="53"/>
    <s v="No"/>
    <s v="No"/>
    <n v="302470"/>
    <s v="TRABAJADOR INDEPENDIENTE"/>
    <n v="53"/>
  </r>
  <r>
    <n v="3600"/>
    <s v="MUJER"/>
    <n v="731424"/>
    <s v="ASALARIADO"/>
    <s v="SECTOR PUBLICO"/>
    <s v="SI"/>
    <s v="NO"/>
    <x v="1"/>
    <n v="28"/>
    <s v="No"/>
    <s v="No"/>
    <n v="731424"/>
    <s v="ASALARIADO"/>
    <n v="28"/>
  </r>
  <r>
    <n v="3601"/>
    <s v="MUJER"/>
    <n v="239683.08"/>
    <s v="ASALARIADO"/>
    <s v="SECTOR PRIVADO"/>
    <s v="SI"/>
    <s v="NO"/>
    <x v="0"/>
    <n v="38"/>
    <s v="No"/>
    <s v="No"/>
    <n v="239683.08"/>
    <s v="ASALARIADO"/>
    <n v="38"/>
  </r>
  <r>
    <n v="3602"/>
    <s v="HOMBRE"/>
    <n v="278030"/>
    <s v="CONVENIOS ESPECIALES DE TRABAJADORES INDEPENDIENTES"/>
    <s v="SECTOR PRIVADO"/>
    <s v="SI"/>
    <s v="NO"/>
    <x v="0"/>
    <n v="56"/>
    <s v="No"/>
    <s v="No"/>
    <n v="278030"/>
    <s v="CONVENIOS ESPECIALES DE TRABAJADORES INDEPENDIENTES"/>
    <n v="56"/>
  </r>
  <r>
    <n v="3603"/>
    <s v="HOMBRE"/>
    <n v="377350.76"/>
    <s v="ASALARIADO"/>
    <s v="SECTOR PRIVADO"/>
    <s v="SI"/>
    <s v="NO"/>
    <x v="0"/>
    <n v="35"/>
    <s v="No"/>
    <s v="No"/>
    <n v="377350.76"/>
    <s v="ASALARIADO"/>
    <n v="35"/>
  </r>
  <r>
    <n v="3604"/>
    <s v="MUJER"/>
    <n v="297046"/>
    <s v="TRABAJADOR INDEPENDIENTE"/>
    <s v="SECTOR PRIVADO"/>
    <s v="SI"/>
    <s v="NO"/>
    <x v="1"/>
    <n v="38"/>
    <s v="No"/>
    <s v="No"/>
    <n v="297046"/>
    <s v="TRABAJADOR INDEPENDIENTE"/>
    <n v="38"/>
  </r>
  <r>
    <n v="3605"/>
    <s v="HOMBRE"/>
    <n v="297046"/>
    <s v="ASEGURADO VOLUNTARIO"/>
    <s v="SECTOR PRIVADO"/>
    <s v="SI"/>
    <s v="NO"/>
    <x v="0"/>
    <n v="43"/>
    <s v="No"/>
    <s v="No"/>
    <n v="297046"/>
    <s v="ASEGURADO VOLUNTARIO"/>
    <n v="43"/>
  </r>
  <r>
    <n v="3606"/>
    <s v="HOMBRE"/>
    <n v="299441"/>
    <s v="TRABAJADOR INDEPENDIENTE"/>
    <s v="SECTOR PRIVADO"/>
    <s v="SI"/>
    <s v="NO"/>
    <x v="0"/>
    <n v="34"/>
    <s v="No"/>
    <s v="No"/>
    <n v="299441"/>
    <s v="TRABAJADOR INDEPENDIENTE"/>
    <n v="34"/>
  </r>
  <r>
    <n v="3607"/>
    <s v="MUJER"/>
    <n v="298390"/>
    <s v="ASEGURADO VOLUNTARIO"/>
    <s v="SECTOR PRIVADO"/>
    <s v="SI"/>
    <s v="NO"/>
    <x v="0"/>
    <n v="35"/>
    <s v="No"/>
    <s v="No"/>
    <n v="298390"/>
    <s v="ASEGURADO VOLUNTARIO"/>
    <n v="35"/>
  </r>
  <r>
    <n v="3608"/>
    <s v="MUJER"/>
    <n v="774085"/>
    <s v="ASALARIADO"/>
    <s v="SECTOR PRIVADO"/>
    <s v="SI"/>
    <s v="NO"/>
    <x v="0"/>
    <n v="48"/>
    <s v="No"/>
    <s v="No"/>
    <n v="774085"/>
    <s v="ASALARIADO"/>
    <n v="48"/>
  </r>
  <r>
    <n v="3609"/>
    <s v="MUJER"/>
    <n v="297502"/>
    <s v="ASEGURADO VOLUNTARIO"/>
    <s v="SECTOR PRIVADO"/>
    <s v="SI"/>
    <s v="NO"/>
    <x v="0"/>
    <n v="26"/>
    <s v="No"/>
    <s v="No"/>
    <n v="297502"/>
    <s v="ASEGURADO VOLUNTARIO"/>
    <n v="26"/>
  </r>
  <r>
    <n v="3610"/>
    <s v="MUJER"/>
    <n v="224002.5"/>
    <s v="ASALARIADO"/>
    <s v="SECTOR PUBLICO"/>
    <s v="SI"/>
    <s v="NO"/>
    <x v="0"/>
    <n v="60"/>
    <s v="No"/>
    <s v="No"/>
    <n v="224002.5"/>
    <s v="ASALARIADO"/>
    <n v="60"/>
  </r>
  <r>
    <n v="3611"/>
    <s v="HOMBRE"/>
    <n v="445567"/>
    <s v="TRABAJADOR INDEPENDIENTE"/>
    <s v="SECTOR PRIVADO"/>
    <s v="SI"/>
    <s v="NO"/>
    <x v="0"/>
    <n v="47"/>
    <s v="No"/>
    <s v="No"/>
    <n v="445567"/>
    <s v="TRABAJADOR INDEPENDIENTE"/>
    <n v="47"/>
  </r>
  <r>
    <n v="3612"/>
    <s v="HOMBRE"/>
    <n v="297058"/>
    <s v="TRABAJADOR INDEPENDIENTE"/>
    <s v="SECTOR PRIVADO"/>
    <s v="SI"/>
    <s v="NO"/>
    <x v="0"/>
    <n v="53"/>
    <s v="No"/>
    <s v="No"/>
    <n v="297058"/>
    <s v="TRABAJADOR INDEPENDIENTE"/>
    <n v="53"/>
  </r>
  <r>
    <n v="3613"/>
    <s v="HOMBRE"/>
    <n v="200000"/>
    <s v="ASALARIADO"/>
    <s v="SECTOR PRIVADO"/>
    <s v="SI"/>
    <s v="NO"/>
    <x v="0"/>
    <n v="30"/>
    <s v="No"/>
    <s v="No"/>
    <n v="200000"/>
    <s v="ASALARIADO"/>
    <n v="30"/>
  </r>
  <r>
    <n v="3614"/>
    <s v="HOMBRE"/>
    <n v="283803.05"/>
    <s v="ASALARIADO"/>
    <s v="SECTOR PRIVADO"/>
    <s v="SI"/>
    <s v="NO"/>
    <x v="0"/>
    <n v="19"/>
    <s v="No"/>
    <s v="No"/>
    <n v="283803.05"/>
    <s v="ASALARIADO"/>
    <n v="19"/>
  </r>
  <r>
    <n v="3615"/>
    <s v="HOMBRE"/>
    <n v="361590.25"/>
    <s v="ASALARIADO"/>
    <s v="SECTOR PRIVADO"/>
    <s v="SI"/>
    <s v="NO"/>
    <x v="0"/>
    <n v="32"/>
    <s v="No"/>
    <s v="No"/>
    <n v="361590.25"/>
    <s v="ASALARIADO"/>
    <n v="32"/>
  </r>
  <r>
    <n v="3616"/>
    <s v="HOMBRE"/>
    <n v="620412.30000000005"/>
    <s v="ASALARIADO"/>
    <s v="SECTOR PUBLICO"/>
    <s v="SI"/>
    <s v="NO"/>
    <x v="0"/>
    <n v="54"/>
    <s v="No"/>
    <s v="No"/>
    <n v="620412.30000000005"/>
    <s v="ASALARIADO"/>
    <n v="54"/>
  </r>
  <r>
    <n v="3617"/>
    <s v="HOMBRE"/>
    <n v="278000"/>
    <s v="ASALARIADO"/>
    <s v="SECTOR PRIVADO"/>
    <s v="SI"/>
    <s v="SI"/>
    <x v="1"/>
    <n v="37"/>
    <s v="No"/>
    <s v="No"/>
    <n v="278000"/>
    <s v="ASALARIADO"/>
    <n v="37"/>
  </r>
  <r>
    <n v="3618"/>
    <s v="HOMBRE"/>
    <n v="492250.24"/>
    <s v="ASALARIADO"/>
    <s v="SECTOR PRIVADO"/>
    <s v="SI"/>
    <s v="NO"/>
    <x v="0"/>
    <n v="39"/>
    <s v="No"/>
    <s v="No"/>
    <n v="492250.24"/>
    <s v="ASALARIADO"/>
    <n v="39"/>
  </r>
  <r>
    <n v="3619"/>
    <s v="MUJER"/>
    <n v="297046"/>
    <s v="TRABAJADOR INDEPENDIENTE"/>
    <s v="SECTOR PRIVADO"/>
    <s v="SI"/>
    <s v="NO"/>
    <x v="1"/>
    <n v="53"/>
    <s v="No"/>
    <s v="No"/>
    <n v="297046"/>
    <s v="TRABAJADOR INDEPENDIENTE"/>
    <n v="53"/>
  </r>
  <r>
    <n v="3620"/>
    <s v="HOMBRE"/>
    <n v="1396054.5"/>
    <s v="ASALARIADO"/>
    <s v="SECTOR PUBLICO"/>
    <s v="SI"/>
    <s v="NO"/>
    <x v="0"/>
    <n v="40"/>
    <s v="No"/>
    <s v="No"/>
    <n v="1396054.5"/>
    <s v="ASALARIADO"/>
    <n v="40"/>
  </r>
  <r>
    <n v="3621"/>
    <s v="MUJER"/>
    <n v="604940"/>
    <s v="TRABAJADOR INDEPENDIENTE"/>
    <s v="SECTOR PRIVADO"/>
    <s v="SI"/>
    <s v="NO"/>
    <x v="0"/>
    <n v="30"/>
    <s v="No"/>
    <s v="No"/>
    <n v="604940"/>
    <s v="TRABAJADOR INDEPENDIENTE"/>
    <n v="30"/>
  </r>
  <r>
    <n v="3622"/>
    <s v="HOMBRE"/>
    <n v="200000"/>
    <s v="ASALARIADO"/>
    <s v="SECTOR PRIVADO"/>
    <s v="SI"/>
    <s v="NO"/>
    <x v="0"/>
    <n v="61"/>
    <s v="No"/>
    <s v="No"/>
    <n v="200000"/>
    <s v="ASALARIADO"/>
    <n v="61"/>
  </r>
  <r>
    <n v="3623"/>
    <s v="MUJER"/>
    <n v="592421.67000000004"/>
    <s v="ASALARIADO"/>
    <s v="SECTOR PRIVADO"/>
    <s v="SI"/>
    <s v="NO"/>
    <x v="0"/>
    <n v="29"/>
    <s v="No"/>
    <s v="No"/>
    <n v="592421.67000000004"/>
    <s v="ASALARIADO"/>
    <n v="29"/>
  </r>
  <r>
    <n v="3624"/>
    <s v="HOMBRE"/>
    <n v="419680"/>
    <s v="ASALARIADO"/>
    <s v="SECTOR PRIVADO"/>
    <s v="SI"/>
    <s v="NO"/>
    <x v="0"/>
    <n v="51"/>
    <s v="No"/>
    <s v="No"/>
    <n v="419680"/>
    <s v="ASALARIADO"/>
    <n v="51"/>
  </r>
  <r>
    <n v="3625"/>
    <s v="HOMBRE"/>
    <n v="2054741"/>
    <s v="ASALARIADO"/>
    <s v="SECTOR PUBLICO"/>
    <s v="SI"/>
    <s v="NO"/>
    <x v="1"/>
    <n v="60"/>
    <s v="No"/>
    <s v="No"/>
    <n v="2054741"/>
    <s v="ASALARIADO"/>
    <n v="60"/>
  </r>
  <r>
    <n v="3626"/>
    <s v="HOMBRE"/>
    <n v="241993.84"/>
    <s v="ASALARIADO"/>
    <s v="SECTOR PUBLICO"/>
    <s v="SI"/>
    <s v="NO"/>
    <x v="0"/>
    <n v="36"/>
    <s v="No"/>
    <s v="No"/>
    <n v="241993.84"/>
    <s v="ASALARIADO"/>
    <n v="36"/>
  </r>
  <r>
    <n v="3627"/>
    <s v="HOMBRE"/>
    <n v="671573"/>
    <s v="ASALARIADO"/>
    <s v="SECTOR PUBLICO"/>
    <s v="SI"/>
    <s v="NO"/>
    <x v="0"/>
    <n v="41"/>
    <s v="No"/>
    <s v="No"/>
    <n v="671573"/>
    <s v="ASALARIADO"/>
    <n v="41"/>
  </r>
  <r>
    <n v="3628"/>
    <s v="MUJER"/>
    <n v="278030.99"/>
    <s v="TRABAJADOR INDEPENDIENTE"/>
    <s v="SECTOR PRIVADO"/>
    <s v="SI"/>
    <s v="SI"/>
    <x v="0"/>
    <n v="30"/>
    <s v="No"/>
    <s v="No"/>
    <n v="278030.99"/>
    <s v="TRABAJADOR INDEPENDIENTE"/>
    <n v="30"/>
  </r>
  <r>
    <n v="3629"/>
    <s v="HOMBRE"/>
    <n v="1557874"/>
    <s v="ASALARIADO"/>
    <s v="SECTOR PUBLICO"/>
    <s v="SI"/>
    <s v="NO"/>
    <x v="1"/>
    <n v="32"/>
    <s v="No"/>
    <s v="No"/>
    <n v="1557874"/>
    <s v="ASALARIADO"/>
    <n v="32"/>
  </r>
  <r>
    <n v="3630"/>
    <s v="MUJER"/>
    <n v="320979.96999999997"/>
    <s v="ASALARIADO"/>
    <s v="SECTOR PRIVADO"/>
    <s v="SI"/>
    <s v="NO"/>
    <x v="0"/>
    <n v="29"/>
    <s v="No"/>
    <s v="No"/>
    <n v="320979.96999999997"/>
    <s v="ASALARIADO"/>
    <n v="29"/>
  </r>
  <r>
    <n v="3631"/>
    <s v="MUJER"/>
    <n v="119964"/>
    <s v="ASALARIADO"/>
    <s v="SECTOR PUBLICO"/>
    <s v="SI"/>
    <s v="NO"/>
    <x v="1"/>
    <n v="25"/>
    <s v="No"/>
    <s v="No"/>
    <n v="119964"/>
    <s v="ASALARIADO"/>
    <n v="25"/>
  </r>
  <r>
    <n v="3632"/>
    <s v="HOMBRE"/>
    <n v="444011.07"/>
    <s v="ASALARIADO"/>
    <s v="SECTOR PRIVADO"/>
    <s v="SI"/>
    <s v="NO"/>
    <x v="0"/>
    <n v="23"/>
    <s v="No"/>
    <s v="No"/>
    <n v="444011.07"/>
    <s v="ASALARIADO"/>
    <n v="23"/>
  </r>
  <r>
    <n v="3633"/>
    <s v="HOMBRE"/>
    <n v="391531"/>
    <s v="ASALARIADO"/>
    <s v="SECTOR PRIVADO"/>
    <s v="SI"/>
    <s v="SI"/>
    <x v="0"/>
    <n v="41"/>
    <s v="No"/>
    <s v="No"/>
    <n v="391531"/>
    <s v="ASALARIADO"/>
    <n v="41"/>
  </r>
  <r>
    <n v="3634"/>
    <s v="MUJER"/>
    <n v="1845577.5"/>
    <s v="ASALARIADO"/>
    <s v="SECTOR PRIVADO"/>
    <s v="SI"/>
    <s v="SI"/>
    <x v="0"/>
    <n v="33"/>
    <s v="No"/>
    <s v="No"/>
    <n v="1845577.5"/>
    <s v="ASALARIADO"/>
    <n v="33"/>
  </r>
  <r>
    <n v="3635"/>
    <s v="HOMBRE"/>
    <n v="297046"/>
    <s v="TRABAJADOR INDEPENDIENTE"/>
    <s v="SECTOR PRIVADO"/>
    <s v="SI"/>
    <s v="NO"/>
    <x v="0"/>
    <n v="41"/>
    <s v="No"/>
    <s v="No"/>
    <n v="297046"/>
    <s v="TRABAJADOR INDEPENDIENTE"/>
    <n v="41"/>
  </r>
  <r>
    <n v="3636"/>
    <s v="HOMBRE"/>
    <n v="299784"/>
    <s v="TRABAJADOR INDEPENDIENTE"/>
    <s v="SECTOR PRIVADO"/>
    <s v="SI"/>
    <s v="NO"/>
    <x v="0"/>
    <n v="33"/>
    <s v="No"/>
    <s v="No"/>
    <n v="299784"/>
    <s v="TRABAJADOR INDEPENDIENTE"/>
    <n v="33"/>
  </r>
  <r>
    <n v="3637"/>
    <s v="HOMBRE"/>
    <n v="668500"/>
    <s v="ASALARIADO"/>
    <s v="SECTOR PRIVADO"/>
    <s v="SI"/>
    <s v="NO"/>
    <x v="0"/>
    <n v="34"/>
    <s v="No"/>
    <s v="No"/>
    <n v="668500"/>
    <s v="ASALARIADO"/>
    <n v="34"/>
  </r>
  <r>
    <n v="3638"/>
    <s v="MUJER"/>
    <n v="278030"/>
    <s v="CONVENIOS ESPECIALES DE TRABAJADORES INDEPENDIENTES"/>
    <s v="SECTOR PRIVADO"/>
    <s v="SI"/>
    <s v="NO"/>
    <x v="0"/>
    <n v="32"/>
    <s v="No"/>
    <s v="No"/>
    <n v="278030"/>
    <s v="CONVENIOS ESPECIALES DE TRABAJADORES INDEPENDIENTES"/>
    <n v="32"/>
  </r>
  <r>
    <n v="3639"/>
    <s v="MUJER"/>
    <n v="507944"/>
    <s v="TRABAJADOR INDEPENDIENTE"/>
    <s v="SECTOR PRIVADO"/>
    <s v="SI"/>
    <s v="NO"/>
    <x v="1"/>
    <n v="77"/>
    <s v="No"/>
    <s v="No"/>
    <n v="507944"/>
    <s v="TRABAJADOR INDEPENDIENTE"/>
    <n v="77"/>
  </r>
  <r>
    <n v="3640"/>
    <s v="MUJER"/>
    <n v="300018"/>
    <s v="ASEGURADO VOLUNTARIO"/>
    <s v="SECTOR PRIVADO"/>
    <s v="SI"/>
    <s v="NO"/>
    <x v="0"/>
    <n v="57"/>
    <s v="No"/>
    <s v="No"/>
    <n v="300018"/>
    <s v="ASEGURADO VOLUNTARIO"/>
    <n v="57"/>
  </r>
  <r>
    <n v="3641"/>
    <s v="MUJER"/>
    <n v="367500"/>
    <s v="ASALARIADO"/>
    <s v="SECTOR PRIVADO"/>
    <s v="SI"/>
    <s v="NO"/>
    <x v="0"/>
    <n v="54"/>
    <s v="No"/>
    <s v="No"/>
    <n v="367500"/>
    <s v="ASALARIADO"/>
    <n v="54"/>
  </r>
  <r>
    <n v="3642"/>
    <s v="MUJER"/>
    <n v="1576048"/>
    <s v="TRABAJADOR INDEPENDIENTE"/>
    <s v="SECTOR PRIVADO"/>
    <s v="SI"/>
    <s v="NO"/>
    <x v="1"/>
    <n v="56"/>
    <s v="No"/>
    <s v="No"/>
    <n v="1576048"/>
    <s v="TRABAJADOR INDEPENDIENTE"/>
    <n v="56"/>
  </r>
  <r>
    <n v="3643"/>
    <s v="MUJER"/>
    <n v="392276"/>
    <s v="ASALARIADO"/>
    <s v="SECTOR PUBLICO"/>
    <s v="SI"/>
    <s v="NO"/>
    <x v="1"/>
    <n v="61"/>
    <s v="No"/>
    <s v="No"/>
    <n v="392276"/>
    <s v="ASALARIADO"/>
    <n v="61"/>
  </r>
  <r>
    <n v="3644"/>
    <s v="HOMBRE"/>
    <n v="474037"/>
    <s v="ASALARIADO"/>
    <s v="SECTOR PRIVADO"/>
    <s v="SI"/>
    <s v="NO"/>
    <x v="0"/>
    <n v="30"/>
    <s v="No"/>
    <s v="No"/>
    <n v="474037"/>
    <s v="ASALARIADO"/>
    <n v="30"/>
  </r>
  <r>
    <n v="3645"/>
    <s v="MUJER"/>
    <n v="1494240.1"/>
    <s v="ASALARIADO"/>
    <s v="SECTOR PRIVADO"/>
    <s v="SI"/>
    <s v="NO"/>
    <x v="0"/>
    <n v="32"/>
    <s v="No"/>
    <s v="No"/>
    <n v="1494240.1"/>
    <s v="ASALARIADO"/>
    <n v="32"/>
  </r>
  <r>
    <n v="3646"/>
    <s v="MUJER"/>
    <n v="386136"/>
    <s v="ASALARIADO"/>
    <s v="SECTOR PRIVADO"/>
    <s v="SI"/>
    <s v="NO"/>
    <x v="0"/>
    <n v="21"/>
    <s v="No"/>
    <s v="No"/>
    <n v="386136"/>
    <s v="ASALARIADO"/>
    <n v="21"/>
  </r>
  <r>
    <n v="3647"/>
    <s v="HOMBRE"/>
    <n v="390581.32"/>
    <s v="ASALARIADO"/>
    <s v="SECTOR PRIVADO"/>
    <s v="SI"/>
    <s v="NO"/>
    <x v="0"/>
    <n v="22"/>
    <s v="No"/>
    <s v="No"/>
    <n v="390581.32"/>
    <s v="ASALARIADO"/>
    <n v="22"/>
  </r>
  <r>
    <n v="3648"/>
    <s v="MUJER"/>
    <n v="433902.87"/>
    <s v="ASALARIADO"/>
    <s v="SECTOR PRIVADO"/>
    <s v="SI"/>
    <s v="NO"/>
    <x v="0"/>
    <n v="31"/>
    <s v="No"/>
    <s v="No"/>
    <n v="433902.87"/>
    <s v="ASALARIADO"/>
    <n v="31"/>
  </r>
  <r>
    <n v="3649"/>
    <s v="HOMBRE"/>
    <n v="295000"/>
    <s v="ASALARIADO"/>
    <s v="SECTOR PRIVADO"/>
    <s v="SI"/>
    <s v="NO"/>
    <x v="0"/>
    <n v="26"/>
    <s v="No"/>
    <s v="No"/>
    <n v="295000"/>
    <s v="ASALARIADO"/>
    <n v="26"/>
  </r>
  <r>
    <n v="3650"/>
    <s v="HOMBRE"/>
    <n v="300018"/>
    <s v="TRABAJADOR INDEPENDIENTE"/>
    <s v="SECTOR PRIVADO"/>
    <s v="SI"/>
    <s v="NO"/>
    <x v="1"/>
    <n v="42"/>
    <s v="No"/>
    <s v="No"/>
    <n v="300018"/>
    <s v="TRABAJADOR INDEPENDIENTE"/>
    <n v="42"/>
  </r>
  <r>
    <n v="3651"/>
    <s v="HOMBRE"/>
    <n v="617046.87"/>
    <s v="ASALARIADO"/>
    <s v="SECTOR PRIVADO"/>
    <s v="SI"/>
    <s v="SI"/>
    <x v="0"/>
    <n v="23"/>
    <s v="No"/>
    <s v="No"/>
    <n v="617046.87"/>
    <s v="ASALARIADO"/>
    <n v="23"/>
  </r>
  <r>
    <n v="3652"/>
    <s v="MUJER"/>
    <n v="650000"/>
    <s v="ASALARIADO"/>
    <s v="SECTOR PRIVADO"/>
    <s v="SI"/>
    <s v="NO"/>
    <x v="0"/>
    <n v="27"/>
    <s v="No"/>
    <s v="No"/>
    <n v="650000"/>
    <s v="ASALARIADO"/>
    <n v="27"/>
  </r>
  <r>
    <n v="3653"/>
    <s v="HOMBRE"/>
    <n v="3394970.65"/>
    <s v="ASALARIADO"/>
    <s v="SECTOR PRIVADO"/>
    <s v="SI"/>
    <s v="NO"/>
    <x v="0"/>
    <n v="38"/>
    <s v="Atípico"/>
    <s v="No"/>
    <n v="3394970.65"/>
    <s v="ASALARIADO"/>
    <n v="38"/>
  </r>
  <r>
    <n v="3654"/>
    <s v="MUJER"/>
    <n v="30995"/>
    <s v="ASALARIADO"/>
    <s v="SECTOR PRIVADO"/>
    <s v="SI"/>
    <s v="NO"/>
    <x v="0"/>
    <n v="31"/>
    <s v="No"/>
    <s v="No"/>
    <n v="30995"/>
    <s v="ASALARIADO"/>
    <n v="31"/>
  </r>
  <r>
    <n v="3655"/>
    <s v="MUJER"/>
    <n v="351950.66"/>
    <s v="ASALARIADO"/>
    <s v="SECTOR PRIVADO"/>
    <s v="SI"/>
    <s v="SI"/>
    <x v="0"/>
    <n v="46"/>
    <s v="No"/>
    <s v="No"/>
    <n v="351950.66"/>
    <s v="ASALARIADO"/>
    <n v="46"/>
  </r>
  <r>
    <n v="3656"/>
    <s v="MUJER"/>
    <n v="590320"/>
    <s v="ASALARIADO"/>
    <s v="SECTOR PRIVADO"/>
    <s v="SI"/>
    <s v="NO"/>
    <x v="0"/>
    <n v="30"/>
    <s v="No"/>
    <s v="No"/>
    <n v="590320"/>
    <s v="ASALARIADO"/>
    <n v="30"/>
  </r>
  <r>
    <n v="3657"/>
    <s v="HOMBRE"/>
    <n v="321054.98"/>
    <s v="ASALARIADO"/>
    <s v="SECTOR PRIVADO"/>
    <s v="SI"/>
    <s v="NO"/>
    <x v="0"/>
    <n v="51"/>
    <s v="No"/>
    <s v="No"/>
    <n v="321054.98"/>
    <s v="ASALARIADO"/>
    <n v="51"/>
  </r>
  <r>
    <n v="3658"/>
    <s v="MUJER"/>
    <n v="403433.03"/>
    <s v="ASALARIADO"/>
    <s v="SECTOR PRIVADO"/>
    <s v="SI"/>
    <s v="NO"/>
    <x v="1"/>
    <n v="26"/>
    <s v="No"/>
    <s v="No"/>
    <n v="403433.03"/>
    <s v="ASALARIADO"/>
    <n v="26"/>
  </r>
  <r>
    <n v="3659"/>
    <s v="HOMBRE"/>
    <n v="400000"/>
    <s v="ASALARIADO"/>
    <s v="SECTOR PRIVADO"/>
    <s v="SI"/>
    <s v="SI"/>
    <x v="0"/>
    <n v="30"/>
    <s v="No"/>
    <s v="No"/>
    <n v="400000"/>
    <s v="ASALARIADO"/>
    <n v="30"/>
  </r>
  <r>
    <n v="3660"/>
    <s v="HOMBRE"/>
    <n v="2345522.5"/>
    <s v="ASALARIADO"/>
    <s v="SECTOR PUBLICO"/>
    <s v="SI"/>
    <s v="NO"/>
    <x v="0"/>
    <n v="48"/>
    <s v="Atípico"/>
    <s v="No"/>
    <n v="2345522.5"/>
    <s v="ASALARIADO"/>
    <n v="48"/>
  </r>
  <r>
    <n v="3661"/>
    <s v="HOMBRE"/>
    <n v="480577"/>
    <s v="TRABAJADOR INDEPENDIENTE"/>
    <s v="SECTOR PRIVADO"/>
    <s v="SI"/>
    <s v="NO"/>
    <x v="0"/>
    <n v="49"/>
    <s v="No"/>
    <s v="No"/>
    <n v="480577"/>
    <s v="TRABAJADOR INDEPENDIENTE"/>
    <n v="49"/>
  </r>
  <r>
    <n v="3662"/>
    <s v="HOMBRE"/>
    <n v="458437"/>
    <s v="ASALARIADO"/>
    <s v="SECTOR PRIVADO"/>
    <s v="SI"/>
    <s v="NO"/>
    <x v="0"/>
    <n v="27"/>
    <s v="No"/>
    <s v="No"/>
    <n v="458437"/>
    <s v="ASALARIADO"/>
    <n v="27"/>
  </r>
  <r>
    <n v="3663"/>
    <s v="MUJER"/>
    <n v="314569"/>
    <s v="ASEGURADO VOLUNTARIO"/>
    <s v="SECTOR PRIVADO"/>
    <s v="SI"/>
    <s v="NO"/>
    <x v="0"/>
    <n v="61"/>
    <s v="No"/>
    <s v="No"/>
    <n v="314569"/>
    <s v="ASEGURADO VOLUNTARIO"/>
    <n v="61"/>
  </r>
  <r>
    <n v="3664"/>
    <s v="HOMBRE"/>
    <n v="84000"/>
    <s v="ASALARIADO"/>
    <s v="SECTOR PRIVADO"/>
    <s v="SI"/>
    <s v="NO"/>
    <x v="1"/>
    <n v="32"/>
    <s v="No"/>
    <s v="No"/>
    <n v="84000"/>
    <s v="ASALARIADO"/>
    <n v="32"/>
  </r>
  <r>
    <n v="3665"/>
    <s v="MUJER"/>
    <n v="297046"/>
    <s v="ASEGURADO VOLUNTARIO"/>
    <s v="SECTOR PRIVADO"/>
    <s v="NO"/>
    <s v="SI"/>
    <x v="1"/>
    <n v="20"/>
    <s v="No"/>
    <s v="No"/>
    <n v="297046"/>
    <s v="ASEGURADO VOLUNTARIO"/>
    <n v="20"/>
  </r>
  <r>
    <n v="3666"/>
    <s v="MUJER"/>
    <n v="464076.6"/>
    <s v="ASALARIADO"/>
    <s v="SECTOR PRIVADO"/>
    <s v="SI"/>
    <s v="NO"/>
    <x v="0"/>
    <n v="30"/>
    <s v="No"/>
    <s v="No"/>
    <n v="464076.6"/>
    <s v="ASALARIADO"/>
    <n v="30"/>
  </r>
  <r>
    <n v="3667"/>
    <s v="MUJER"/>
    <n v="358976.25"/>
    <s v="ASALARIADO"/>
    <s v="SECTOR PRIVADO"/>
    <s v="SI"/>
    <s v="NO"/>
    <x v="0"/>
    <n v="19"/>
    <s v="No"/>
    <s v="No"/>
    <n v="358976.25"/>
    <s v="ASALARIADO"/>
    <n v="19"/>
  </r>
  <r>
    <n v="3668"/>
    <s v="MUJER"/>
    <n v="359544.27"/>
    <s v="CONVENIOS ESPECIALES DE ASEGURADOS VOLUNTARIOS"/>
    <s v="SECTOR PRIVADO"/>
    <s v="SI"/>
    <s v="SI"/>
    <x v="0"/>
    <n v="29"/>
    <s v="No"/>
    <s v="No"/>
    <n v="359544.27"/>
    <s v="CONVENIOS ESPECIALES DE ASEGURADOS VOLUNTARIOS"/>
    <n v="29"/>
  </r>
  <r>
    <n v="3669"/>
    <s v="HOMBRE"/>
    <n v="278030"/>
    <s v="CONVENIOS ESPECIALES DE TRABAJADORES INDEPENDIENTES"/>
    <s v="SECTOR PRIVADO"/>
    <s v="SI"/>
    <s v="NO"/>
    <x v="0"/>
    <n v="43"/>
    <s v="No"/>
    <s v="No"/>
    <n v="278030"/>
    <s v="CONVENIOS ESPECIALES DE TRABAJADORES INDEPENDIENTES"/>
    <n v="43"/>
  </r>
  <r>
    <n v="3670"/>
    <s v="HOMBRE"/>
    <n v="212337"/>
    <s v="ASALARIADO"/>
    <s v="SECTOR PRIVADO"/>
    <s v="SI"/>
    <s v="NO"/>
    <x v="1"/>
    <n v="31"/>
    <s v="No"/>
    <s v="No"/>
    <n v="212337"/>
    <s v="ASALARIADO"/>
    <n v="31"/>
  </r>
  <r>
    <n v="3671"/>
    <s v="HOMBRE"/>
    <n v="79890"/>
    <s v="ASALARIADO"/>
    <s v="SECTOR PRIVADO"/>
    <s v="SI"/>
    <s v="SI"/>
    <x v="0"/>
    <n v="53"/>
    <s v="No"/>
    <s v="No"/>
    <n v="79890"/>
    <s v="ASALARIADO"/>
    <n v="53"/>
  </r>
  <r>
    <n v="3672"/>
    <s v="HOMBRE"/>
    <n v="278030"/>
    <s v="CONVENIOS ESPECIALES DE TRABAJADORES INDEPENDIENTES"/>
    <s v="SECTOR PRIVADO"/>
    <s v="SI"/>
    <s v="NO"/>
    <x v="0"/>
    <n v="44"/>
    <s v="No"/>
    <s v="No"/>
    <n v="278030"/>
    <s v="CONVENIOS ESPECIALES DE TRABAJADORES INDEPENDIENTES"/>
    <n v="44"/>
  </r>
  <r>
    <n v="3673"/>
    <s v="MUJER"/>
    <n v="630173"/>
    <s v="PENSIONADOS EN SU PROPIO SISTEMA"/>
    <s v="SECTOR PUBLICO"/>
    <s v="SI"/>
    <s v="NO"/>
    <x v="0"/>
    <n v="75"/>
    <s v="No"/>
    <s v="No"/>
    <n v="630173"/>
    <s v="PENSIONADOS EN SU PROPIO SISTEMA"/>
    <n v="75"/>
  </r>
  <r>
    <n v="3674"/>
    <s v="MUJER"/>
    <n v="1041733"/>
    <s v="ASALARIADO"/>
    <s v="SECTOR PUBLICO"/>
    <s v="SI"/>
    <s v="NO"/>
    <x v="1"/>
    <n v="37"/>
    <s v="No"/>
    <s v="No"/>
    <n v="1041733"/>
    <s v="ASALARIADO"/>
    <n v="37"/>
  </r>
  <r>
    <n v="3675"/>
    <s v="MUJER"/>
    <n v="440000"/>
    <s v="ASALARIADO"/>
    <s v="SECTOR PRIVADO"/>
    <s v="SI"/>
    <s v="NO"/>
    <x v="0"/>
    <n v="32"/>
    <s v="No"/>
    <s v="No"/>
    <n v="440000"/>
    <s v="ASALARIADO"/>
    <n v="32"/>
  </r>
  <r>
    <n v="3676"/>
    <s v="HOMBRE"/>
    <n v="278030"/>
    <s v="ASEGURADO VOLUNTARIO"/>
    <s v="SECTOR PRIVADO"/>
    <s v="SI"/>
    <s v="NO"/>
    <x v="0"/>
    <n v="26"/>
    <s v="No"/>
    <s v="No"/>
    <n v="278030"/>
    <s v="ASEGURADO VOLUNTARIO"/>
    <n v="26"/>
  </r>
  <r>
    <n v="3677"/>
    <s v="HOMBRE"/>
    <n v="450886"/>
    <s v="TRABAJADOR INDEPENDIENTE"/>
    <s v="SECTOR PRIVADO"/>
    <s v="SI"/>
    <s v="NO"/>
    <x v="1"/>
    <n v="53"/>
    <s v="No"/>
    <s v="No"/>
    <n v="450886"/>
    <s v="TRABAJADOR INDEPENDIENTE"/>
    <n v="53"/>
  </r>
  <r>
    <n v="3678"/>
    <s v="MUJER"/>
    <n v="552751.04"/>
    <s v="ASALARIADO"/>
    <s v="SECTOR PRIVADO"/>
    <s v="SI"/>
    <s v="NO"/>
    <x v="0"/>
    <n v="27"/>
    <s v="No"/>
    <s v="No"/>
    <n v="552751.04"/>
    <s v="ASALARIADO"/>
    <n v="27"/>
  </r>
  <r>
    <n v="3679"/>
    <s v="HOMBRE"/>
    <n v="346647.79"/>
    <s v="ASALARIADO"/>
    <s v="SECTOR PRIVADO"/>
    <s v="SI"/>
    <s v="NO"/>
    <x v="0"/>
    <n v="20"/>
    <s v="No"/>
    <s v="No"/>
    <n v="346647.79"/>
    <s v="ASALARIADO"/>
    <n v="20"/>
  </r>
  <r>
    <n v="3680"/>
    <s v="HOMBRE"/>
    <n v="278030"/>
    <s v="CONVENIOS ESPECIALES DE TRABAJADORES INDEPENDIENTES"/>
    <s v="SECTOR PRIVADO"/>
    <s v="SI"/>
    <s v="NO"/>
    <x v="0"/>
    <n v="53"/>
    <s v="No"/>
    <s v="No"/>
    <n v="278030"/>
    <s v="CONVENIOS ESPECIALES DE TRABAJADORES INDEPENDIENTES"/>
    <n v="53"/>
  </r>
  <r>
    <n v="3681"/>
    <s v="HOMBRE"/>
    <n v="342027"/>
    <s v="ASALARIADO"/>
    <s v="SECTOR PRIVADO"/>
    <s v="SI"/>
    <s v="NO"/>
    <x v="0"/>
    <n v="24"/>
    <s v="No"/>
    <s v="No"/>
    <n v="342027"/>
    <s v="ASALARIADO"/>
    <n v="24"/>
  </r>
  <r>
    <n v="3682"/>
    <s v="HOMBRE"/>
    <n v="405586.5"/>
    <s v="ASALARIADO"/>
    <s v="SECTOR PRIVADO"/>
    <s v="SI"/>
    <s v="NO"/>
    <x v="0"/>
    <n v="48"/>
    <s v="No"/>
    <s v="No"/>
    <n v="405586.5"/>
    <s v="ASALARIADO"/>
    <n v="48"/>
  </r>
  <r>
    <n v="3683"/>
    <s v="HOMBRE"/>
    <n v="299647"/>
    <s v="ASEGURADO VOLUNTARIO"/>
    <s v="SECTOR PRIVADO"/>
    <s v="SI"/>
    <s v="NO"/>
    <x v="0"/>
    <n v="68"/>
    <s v="No"/>
    <s v="No"/>
    <n v="299647"/>
    <s v="ASEGURADO VOLUNTARIO"/>
    <n v="68"/>
  </r>
  <r>
    <n v="3684"/>
    <s v="HOMBRE"/>
    <n v="244574.2"/>
    <s v="ASALARIADO"/>
    <s v="SECTOR PRIVADO"/>
    <s v="SI"/>
    <s v="NO"/>
    <x v="0"/>
    <n v="42"/>
    <s v="No"/>
    <s v="No"/>
    <n v="244574.2"/>
    <s v="ASALARIADO"/>
    <n v="42"/>
  </r>
  <r>
    <n v="3685"/>
    <s v="MUJER"/>
    <n v="297050"/>
    <s v="ASEGURADO VOLUNTARIO"/>
    <s v="SECTOR PRIVADO"/>
    <s v="SI"/>
    <s v="NO"/>
    <x v="0"/>
    <n v="56"/>
    <s v="No"/>
    <s v="No"/>
    <n v="297050"/>
    <s v="ASEGURADO VOLUNTARIO"/>
    <n v="56"/>
  </r>
  <r>
    <n v="3686"/>
    <s v="HOMBRE"/>
    <n v="1529247"/>
    <s v="ASALARIADO"/>
    <s v="SECTOR PRIVADO"/>
    <s v="SI"/>
    <s v="NO"/>
    <x v="0"/>
    <n v="28"/>
    <s v="No"/>
    <s v="No"/>
    <n v="1529247"/>
    <s v="ASALARIADO"/>
    <n v="28"/>
  </r>
  <r>
    <n v="3687"/>
    <s v="HOMBRE"/>
    <n v="200000"/>
    <s v="ASALARIADO"/>
    <s v="SECTOR PRIVADO"/>
    <s v="SI"/>
    <s v="NO"/>
    <x v="1"/>
    <n v="34"/>
    <s v="No"/>
    <s v="No"/>
    <n v="200000"/>
    <s v="ASALARIADO"/>
    <n v="34"/>
  </r>
  <r>
    <n v="3688"/>
    <s v="MUJER"/>
    <n v="1203138"/>
    <s v="ASALARIADO"/>
    <s v="SECTOR PUBLICO"/>
    <s v="SI"/>
    <s v="NO"/>
    <x v="1"/>
    <n v="37"/>
    <s v="No"/>
    <s v="No"/>
    <n v="1203138"/>
    <s v="ASALARIADO"/>
    <n v="37"/>
  </r>
  <r>
    <n v="3689"/>
    <s v="MUJER"/>
    <n v="179772"/>
    <s v="ASALARIADO"/>
    <s v="SECTOR PRIVADO"/>
    <s v="SI"/>
    <s v="NO"/>
    <x v="0"/>
    <n v="36"/>
    <s v="No"/>
    <s v="No"/>
    <n v="179772"/>
    <s v="ASALARIADO"/>
    <n v="36"/>
  </r>
  <r>
    <n v="3690"/>
    <s v="HOMBRE"/>
    <n v="1159222.2"/>
    <s v="ASALARIADO"/>
    <s v="SECTOR PUBLICO"/>
    <s v="SI"/>
    <s v="NO"/>
    <x v="0"/>
    <n v="58"/>
    <s v="No"/>
    <s v="No"/>
    <n v="1159222.2"/>
    <s v="ASALARIADO"/>
    <n v="58"/>
  </r>
  <r>
    <n v="3691"/>
    <s v="HOMBRE"/>
    <n v="960405.5"/>
    <s v="ASALARIADO"/>
    <s v="SECTOR PRIVADO"/>
    <s v="SI"/>
    <s v="NO"/>
    <x v="0"/>
    <n v="50"/>
    <s v="No"/>
    <s v="No"/>
    <n v="960405.5"/>
    <s v="ASALARIADO"/>
    <n v="50"/>
  </r>
  <r>
    <n v="3692"/>
    <s v="MUJER"/>
    <n v="297046"/>
    <s v="ASEGURADO VOLUNTARIO"/>
    <s v="SECTOR PRIVADO"/>
    <s v="SI"/>
    <s v="NO"/>
    <x v="0"/>
    <n v="52"/>
    <s v="No"/>
    <s v="No"/>
    <n v="297046"/>
    <s v="ASEGURADO VOLUNTARIO"/>
    <n v="52"/>
  </r>
  <r>
    <n v="3693"/>
    <s v="HOMBRE"/>
    <n v="297046"/>
    <s v="TRABAJADOR INDEPENDIENTE"/>
    <s v="SECTOR PRIVADO"/>
    <s v="SI"/>
    <s v="NO"/>
    <x v="1"/>
    <n v="33"/>
    <s v="No"/>
    <s v="No"/>
    <n v="297046"/>
    <s v="TRABAJADOR INDEPENDIENTE"/>
    <n v="33"/>
  </r>
  <r>
    <n v="3694"/>
    <s v="HOMBRE"/>
    <n v="653778.43000000005"/>
    <s v="ASALARIADO"/>
    <s v="SECTOR PRIVADO"/>
    <s v="SI"/>
    <s v="NO"/>
    <x v="0"/>
    <n v="40"/>
    <s v="No"/>
    <s v="No"/>
    <n v="653778.43000000005"/>
    <s v="ASALARIADO"/>
    <n v="40"/>
  </r>
  <r>
    <n v="3695"/>
    <s v="HOMBRE"/>
    <n v="538863.51"/>
    <s v="ASALARIADO"/>
    <s v="SECTOR PRIVADO"/>
    <s v="SI"/>
    <s v="NO"/>
    <x v="0"/>
    <n v="21"/>
    <s v="No"/>
    <s v="No"/>
    <n v="538863.51"/>
    <s v="ASALARIADO"/>
    <n v="21"/>
  </r>
  <r>
    <n v="3696"/>
    <s v="HOMBRE"/>
    <n v="499125"/>
    <s v="ASALARIADO"/>
    <s v="SECTOR PRIVADO"/>
    <s v="SI"/>
    <s v="NO"/>
    <x v="1"/>
    <n v="47"/>
    <s v="No"/>
    <s v="No"/>
    <n v="499125"/>
    <s v="ASALARIADO"/>
    <n v="47"/>
  </r>
  <r>
    <n v="3697"/>
    <s v="MUJER"/>
    <n v="359544.27"/>
    <s v="CONVENIOS ESPECIALES DE ASEGURADOS VOLUNTARIOS"/>
    <s v="SECTOR PRIVADO"/>
    <s v="SI"/>
    <s v="SI"/>
    <x v="0"/>
    <n v="47"/>
    <s v="No"/>
    <s v="No"/>
    <n v="359544.27"/>
    <s v="CONVENIOS ESPECIALES DE ASEGURADOS VOLUNTARIOS"/>
    <n v="47"/>
  </r>
  <r>
    <n v="3698"/>
    <s v="MUJER"/>
    <n v="960815.8"/>
    <s v="ASALARIADO"/>
    <s v="SECTOR PUBLICO"/>
    <s v="SI"/>
    <s v="NO"/>
    <x v="0"/>
    <n v="54"/>
    <s v="No"/>
    <s v="No"/>
    <n v="960815.8"/>
    <s v="ASALARIADO"/>
    <n v="54"/>
  </r>
  <r>
    <n v="3699"/>
    <s v="MUJER"/>
    <n v="445641"/>
    <s v="ASALARIADO"/>
    <s v="SECTOR PUBLICO"/>
    <s v="SI"/>
    <s v="NO"/>
    <x v="1"/>
    <n v="41"/>
    <s v="No"/>
    <s v="No"/>
    <n v="445641"/>
    <s v="ASALARIADO"/>
    <n v="41"/>
  </r>
  <r>
    <n v="3700"/>
    <s v="HOMBRE"/>
    <n v="255659"/>
    <s v="ASALARIADO"/>
    <s v="SECTOR PRIVADO"/>
    <s v="SI"/>
    <s v="SI"/>
    <x v="0"/>
    <n v="23"/>
    <s v="No"/>
    <s v="No"/>
    <n v="255659"/>
    <s v="ASALARIADO"/>
    <n v="23"/>
  </r>
  <r>
    <n v="3701"/>
    <s v="HOMBRE"/>
    <n v="2615121.75"/>
    <s v="ASALARIADO"/>
    <s v="SECTOR PUBLICO"/>
    <s v="SI"/>
    <s v="NO"/>
    <x v="0"/>
    <n v="56"/>
    <s v="Atípico"/>
    <s v="No"/>
    <n v="2615121.75"/>
    <s v="ASALARIADO"/>
    <n v="56"/>
  </r>
  <r>
    <n v="3702"/>
    <s v="HOMBRE"/>
    <n v="94480"/>
    <s v="ASALARIADO"/>
    <s v="SECTOR PRIVADO"/>
    <s v="SI"/>
    <s v="NO"/>
    <x v="0"/>
    <n v="54"/>
    <s v="No"/>
    <s v="No"/>
    <n v="94480"/>
    <s v="ASALARIADO"/>
    <n v="54"/>
  </r>
  <r>
    <n v="3703"/>
    <s v="HOMBRE"/>
    <n v="411667"/>
    <s v="ASALARIADO"/>
    <s v="SECTOR PRIVADO"/>
    <s v="SI"/>
    <s v="NO"/>
    <x v="0"/>
    <n v="21"/>
    <s v="No"/>
    <s v="No"/>
    <n v="411667"/>
    <s v="ASALARIADO"/>
    <n v="21"/>
  </r>
  <r>
    <n v="3704"/>
    <s v="HOMBRE"/>
    <n v="101489"/>
    <s v="ASALARIADO"/>
    <s v="SECTOR PRIVADO"/>
    <s v="SI"/>
    <s v="NO"/>
    <x v="0"/>
    <n v="37"/>
    <s v="No"/>
    <s v="No"/>
    <n v="101489"/>
    <s v="ASALARIADO"/>
    <n v="37"/>
  </r>
  <r>
    <n v="3705"/>
    <s v="HOMBRE"/>
    <n v="1017560.5"/>
    <s v="ASALARIADO"/>
    <s v="SECTOR PUBLICO"/>
    <s v="SI"/>
    <s v="NO"/>
    <x v="0"/>
    <n v="60"/>
    <s v="No"/>
    <s v="No"/>
    <n v="1017560.5"/>
    <s v="ASALARIADO"/>
    <n v="60"/>
  </r>
  <r>
    <n v="3706"/>
    <s v="HOMBRE"/>
    <n v="753064"/>
    <s v="ASALARIADO"/>
    <s v="SECTOR PUBLICO"/>
    <s v="SI"/>
    <s v="NO"/>
    <x v="1"/>
    <n v="53"/>
    <s v="No"/>
    <s v="No"/>
    <n v="753064"/>
    <s v="ASALARIADO"/>
    <n v="53"/>
  </r>
  <r>
    <n v="3707"/>
    <s v="HOMBRE"/>
    <n v="495975"/>
    <s v="TRABAJADOR INDEPENDIENTE"/>
    <s v="SECTOR PRIVADO"/>
    <s v="SI"/>
    <s v="NO"/>
    <x v="1"/>
    <n v="33"/>
    <s v="No"/>
    <s v="No"/>
    <n v="495975"/>
    <s v="TRABAJADOR INDEPENDIENTE"/>
    <n v="33"/>
  </r>
  <r>
    <n v="3708"/>
    <s v="MUJER"/>
    <n v="639148"/>
    <s v="TRABAJADOR INDEPENDIENTE"/>
    <s v="SECTOR PRIVADO"/>
    <s v="SI"/>
    <s v="NO"/>
    <x v="1"/>
    <n v="84"/>
    <s v="No"/>
    <s v="No"/>
    <n v="639148"/>
    <s v="TRABAJADOR INDEPENDIENTE"/>
    <n v="84"/>
  </r>
  <r>
    <n v="3709"/>
    <s v="MUJER"/>
    <n v="1821145"/>
    <s v="ASALARIADO"/>
    <s v="SECTOR PUBLICO"/>
    <s v="SI"/>
    <s v="NO"/>
    <x v="1"/>
    <n v="59"/>
    <s v="No"/>
    <s v="No"/>
    <n v="1821145"/>
    <s v="ASALARIADO"/>
    <n v="59"/>
  </r>
  <r>
    <n v="3710"/>
    <s v="HOMBRE"/>
    <n v="325000"/>
    <s v="ASALARIADO"/>
    <s v="SECTOR PRIVADO"/>
    <s v="SI"/>
    <s v="NO"/>
    <x v="0"/>
    <n v="38"/>
    <s v="No"/>
    <s v="No"/>
    <n v="325000"/>
    <s v="ASALARIADO"/>
    <n v="38"/>
  </r>
  <r>
    <n v="3711"/>
    <s v="HOMBRE"/>
    <n v="278030"/>
    <s v="CONVENIOS ESPECIALES DE TRABAJADORES INDEPENDIENTES"/>
    <s v="SECTOR PRIVADO"/>
    <s v="SI"/>
    <s v="NO"/>
    <x v="0"/>
    <n v="49"/>
    <s v="No"/>
    <s v="No"/>
    <n v="278030"/>
    <s v="CONVENIOS ESPECIALES DE TRABAJADORES INDEPENDIENTES"/>
    <n v="49"/>
  </r>
  <r>
    <n v="3712"/>
    <s v="HOMBRE"/>
    <n v="979107.34"/>
    <s v="ASALARIADO"/>
    <s v="SECTOR PRIVADO"/>
    <s v="SI"/>
    <s v="NO"/>
    <x v="0"/>
    <n v="53"/>
    <s v="No"/>
    <s v="No"/>
    <n v="979107.34"/>
    <s v="ASALARIADO"/>
    <n v="53"/>
  </r>
  <r>
    <n v="3713"/>
    <s v="HOMBRE"/>
    <n v="297046"/>
    <s v="TRABAJADOR INDEPENDIENTE"/>
    <s v="SECTOR PRIVADO"/>
    <s v="SI"/>
    <s v="NO"/>
    <x v="0"/>
    <n v="39"/>
    <s v="No"/>
    <s v="No"/>
    <n v="297046"/>
    <s v="TRABAJADOR INDEPENDIENTE"/>
    <n v="39"/>
  </r>
  <r>
    <n v="3714"/>
    <s v="MUJER"/>
    <n v="330278"/>
    <s v="ASALARIADO"/>
    <s v="SECTOR PRIVADO"/>
    <s v="SI"/>
    <s v="NO"/>
    <x v="0"/>
    <n v="40"/>
    <s v="No"/>
    <s v="No"/>
    <n v="330278"/>
    <s v="ASALARIADO"/>
    <n v="40"/>
  </r>
  <r>
    <n v="3715"/>
    <s v="HOMBRE"/>
    <n v="476355"/>
    <s v="ASALARIADO"/>
    <s v="SECTOR PRIVADO"/>
    <s v="SI"/>
    <s v="NO"/>
    <x v="0"/>
    <n v="48"/>
    <s v="No"/>
    <s v="No"/>
    <n v="476355"/>
    <s v="ASALARIADO"/>
    <n v="48"/>
  </r>
  <r>
    <n v="3716"/>
    <s v="HOMBRE"/>
    <n v="420000"/>
    <s v="ASALARIADO"/>
    <s v="SECTOR PRIVADO"/>
    <s v="SI"/>
    <s v="NO"/>
    <x v="0"/>
    <n v="29"/>
    <s v="No"/>
    <s v="No"/>
    <n v="420000"/>
    <s v="ASALARIADO"/>
    <n v="29"/>
  </r>
  <r>
    <n v="3717"/>
    <s v="MUJER"/>
    <n v="1333402"/>
    <s v="ASALARIADO"/>
    <s v="SECTOR PUBLICO"/>
    <s v="SI"/>
    <s v="NO"/>
    <x v="0"/>
    <n v="39"/>
    <s v="No"/>
    <s v="No"/>
    <n v="1333402"/>
    <s v="ASALARIADO"/>
    <n v="39"/>
  </r>
  <r>
    <n v="3718"/>
    <s v="HOMBRE"/>
    <n v="356657"/>
    <s v="ASEGURADO VOLUNTARIO"/>
    <s v="SECTOR PRIVADO"/>
    <s v="SI"/>
    <s v="NO"/>
    <x v="1"/>
    <n v="61"/>
    <s v="No"/>
    <s v="No"/>
    <n v="356657"/>
    <s v="ASEGURADO VOLUNTARIO"/>
    <n v="61"/>
  </r>
  <r>
    <n v="3719"/>
    <s v="MUJER"/>
    <n v="297046"/>
    <s v="ASEGURADO VOLUNTARIO"/>
    <s v="SECTOR PRIVADO"/>
    <s v="SI"/>
    <s v="SI"/>
    <x v="0"/>
    <n v="31"/>
    <s v="No"/>
    <s v="No"/>
    <n v="297046"/>
    <s v="ASEGURADO VOLUNTARIO"/>
    <n v="31"/>
  </r>
  <r>
    <n v="3720"/>
    <s v="HOMBRE"/>
    <n v="239421"/>
    <s v="ASALARIADO"/>
    <s v="SECTOR PRIVADO"/>
    <s v="SI"/>
    <s v="SI"/>
    <x v="0"/>
    <n v="22"/>
    <s v="No"/>
    <s v="No"/>
    <n v="239421"/>
    <s v="ASALARIADO"/>
    <n v="22"/>
  </r>
  <r>
    <n v="3721"/>
    <s v="HOMBRE"/>
    <n v="202396.55"/>
    <s v="ASALARIADO"/>
    <s v="SECTOR PRIVADO"/>
    <s v="SI"/>
    <s v="NO"/>
    <x v="0"/>
    <n v="36"/>
    <s v="No"/>
    <s v="No"/>
    <n v="202396.55"/>
    <s v="ASALARIADO"/>
    <n v="36"/>
  </r>
  <r>
    <n v="3722"/>
    <s v="HOMBRE"/>
    <n v="260000"/>
    <s v="ASALARIADO"/>
    <s v="SECTOR PRIVADO"/>
    <s v="SI"/>
    <s v="NO"/>
    <x v="1"/>
    <n v="37"/>
    <s v="No"/>
    <s v="No"/>
    <n v="260000"/>
    <s v="ASALARIADO"/>
    <n v="37"/>
  </r>
  <r>
    <n v="3723"/>
    <s v="MUJER"/>
    <n v="858032.05"/>
    <s v="ASALARIADO"/>
    <s v="SECTOR PUBLICO"/>
    <s v="SI"/>
    <s v="NO"/>
    <x v="0"/>
    <n v="53"/>
    <s v="No"/>
    <s v="No"/>
    <n v="858032.05"/>
    <s v="ASALARIADO"/>
    <n v="53"/>
  </r>
  <r>
    <n v="3724"/>
    <s v="MUJER"/>
    <n v="2036556.25"/>
    <s v="ASALARIADO"/>
    <s v="SECTOR PRIVADO"/>
    <s v="SI"/>
    <s v="NO"/>
    <x v="0"/>
    <n v="37"/>
    <s v="No"/>
    <s v="No"/>
    <n v="2036556.25"/>
    <s v="ASALARIADO"/>
    <n v="37"/>
  </r>
  <r>
    <n v="3725"/>
    <s v="HOMBRE"/>
    <n v="454518"/>
    <s v="ASALARIADO"/>
    <s v="SECTOR PRIVADO"/>
    <s v="SI"/>
    <s v="NO"/>
    <x v="0"/>
    <n v="35"/>
    <s v="No"/>
    <s v="No"/>
    <n v="454518"/>
    <s v="ASALARIADO"/>
    <n v="35"/>
  </r>
  <r>
    <n v="3726"/>
    <s v="HOMBRE"/>
    <n v="459616.28"/>
    <s v="ASALARIADO"/>
    <s v="SECTOR PRIVADO"/>
    <s v="SI"/>
    <s v="NO"/>
    <x v="0"/>
    <n v="28"/>
    <s v="No"/>
    <s v="No"/>
    <n v="459616.28"/>
    <s v="ASALARIADO"/>
    <n v="28"/>
  </r>
  <r>
    <n v="3727"/>
    <s v="HOMBRE"/>
    <n v="299744"/>
    <s v="TRABAJADOR INDEPENDIENTE"/>
    <s v="SECTOR PRIVADO"/>
    <s v="SI"/>
    <s v="NO"/>
    <x v="0"/>
    <n v="40"/>
    <s v="No"/>
    <s v="No"/>
    <n v="299744"/>
    <s v="TRABAJADOR INDEPENDIENTE"/>
    <n v="40"/>
  </r>
  <r>
    <n v="3728"/>
    <s v="HOMBRE"/>
    <n v="2590373.15"/>
    <s v="ASALARIADO"/>
    <s v="SECTOR PUBLICO"/>
    <s v="SI"/>
    <s v="NO"/>
    <x v="0"/>
    <n v="56"/>
    <s v="Atípico"/>
    <s v="No"/>
    <n v="2590373.15"/>
    <s v="ASALARIADO"/>
    <n v="56"/>
  </r>
  <r>
    <n v="3729"/>
    <s v="HOMBRE"/>
    <n v="551468.9"/>
    <s v="ASALARIADO"/>
    <s v="SECTOR PRIVADO"/>
    <s v="SI"/>
    <s v="NO"/>
    <x v="0"/>
    <n v="38"/>
    <s v="No"/>
    <s v="No"/>
    <n v="551468.9"/>
    <s v="ASALARIADO"/>
    <n v="38"/>
  </r>
  <r>
    <n v="3730"/>
    <s v="HOMBRE"/>
    <n v="550000"/>
    <s v="ASALARIADO"/>
    <s v="SECTOR PRIVADO"/>
    <s v="SI"/>
    <s v="NO"/>
    <x v="0"/>
    <n v="58"/>
    <s v="No"/>
    <s v="No"/>
    <n v="550000"/>
    <s v="ASALARIADO"/>
    <n v="58"/>
  </r>
  <r>
    <n v="3731"/>
    <s v="HOMBRE"/>
    <n v="1182929.8700000001"/>
    <s v="ASALARIADO"/>
    <s v="SECTOR PRIVADO"/>
    <s v="SI"/>
    <s v="NO"/>
    <x v="0"/>
    <n v="32"/>
    <s v="No"/>
    <s v="No"/>
    <n v="1182929.8700000001"/>
    <s v="ASALARIADO"/>
    <n v="32"/>
  </r>
  <r>
    <n v="3732"/>
    <s v="HOMBRE"/>
    <n v="728454.02"/>
    <s v="ASALARIADO"/>
    <s v="SECTOR PRIVADO"/>
    <s v="SI"/>
    <s v="NO"/>
    <x v="0"/>
    <n v="35"/>
    <s v="No"/>
    <s v="No"/>
    <n v="728454.02"/>
    <s v="ASALARIADO"/>
    <n v="35"/>
  </r>
  <r>
    <n v="3733"/>
    <s v="HOMBRE"/>
    <n v="533333.32999999996"/>
    <s v="ASALARIADO"/>
    <s v="SECTOR PRIVADO"/>
    <s v="SI"/>
    <s v="NO"/>
    <x v="0"/>
    <n v="27"/>
    <s v="No"/>
    <s v="No"/>
    <n v="533333.32999999996"/>
    <s v="ASALARIADO"/>
    <n v="27"/>
  </r>
  <r>
    <n v="3734"/>
    <s v="MUJER"/>
    <n v="319879"/>
    <s v="ASALARIADO"/>
    <s v="SECTOR PUBLICO"/>
    <s v="SI"/>
    <s v="NO"/>
    <x v="1"/>
    <n v="54"/>
    <s v="No"/>
    <s v="No"/>
    <n v="319879"/>
    <s v="ASALARIADO"/>
    <n v="54"/>
  </r>
  <r>
    <n v="3735"/>
    <s v="HOMBRE"/>
    <n v="32956"/>
    <s v="ASALARIADO"/>
    <s v="SECTOR PRIVADO"/>
    <s v="SI"/>
    <s v="NO"/>
    <x v="0"/>
    <n v="22"/>
    <s v="No"/>
    <s v="No"/>
    <n v="32956"/>
    <s v="ASALARIADO"/>
    <n v="22"/>
  </r>
  <r>
    <n v="3736"/>
    <s v="HOMBRE"/>
    <n v="450000"/>
    <s v="ASALARIADO"/>
    <s v="SECTOR PRIVADO"/>
    <s v="SI"/>
    <s v="NO"/>
    <x v="0"/>
    <n v="24"/>
    <s v="No"/>
    <s v="No"/>
    <n v="450000"/>
    <s v="ASALARIADO"/>
    <n v="24"/>
  </r>
  <r>
    <n v="3737"/>
    <s v="MUJER"/>
    <n v="682607.23"/>
    <s v="ASALARIADO"/>
    <s v="SECTOR PRIVADO"/>
    <s v="SI"/>
    <s v="NO"/>
    <x v="1"/>
    <n v="28"/>
    <s v="No"/>
    <s v="No"/>
    <n v="682607.23"/>
    <s v="ASALARIADO"/>
    <n v="28"/>
  </r>
  <r>
    <n v="3738"/>
    <s v="MUJER"/>
    <n v="1326562"/>
    <s v="PENSIONADOS EN SU PROPIO SISTEMA"/>
    <s v="SECTOR PUBLICO"/>
    <s v="SI"/>
    <s v="NO"/>
    <x v="0"/>
    <n v="59"/>
    <s v="No"/>
    <s v="No"/>
    <n v="1326562"/>
    <s v="PENSIONADOS EN SU PROPIO SISTEMA"/>
    <n v="59"/>
  </r>
  <r>
    <n v="3739"/>
    <s v="HOMBRE"/>
    <n v="195000"/>
    <s v="ASALARIADO"/>
    <s v="SECTOR PRIVADO"/>
    <s v="SI"/>
    <s v="NO"/>
    <x v="0"/>
    <n v="28"/>
    <s v="No"/>
    <s v="No"/>
    <n v="195000"/>
    <s v="ASALARIADO"/>
    <n v="28"/>
  </r>
  <r>
    <n v="3740"/>
    <s v="MUJER"/>
    <n v="297046"/>
    <s v="TRABAJADOR INDEPENDIENTE"/>
    <s v="SECTOR PRIVADO"/>
    <s v="SI"/>
    <s v="NO"/>
    <x v="0"/>
    <n v="47"/>
    <s v="No"/>
    <s v="No"/>
    <n v="297046"/>
    <s v="TRABAJADOR INDEPENDIENTE"/>
    <n v="47"/>
  </r>
  <r>
    <n v="3741"/>
    <s v="HOMBRE"/>
    <n v="840549"/>
    <s v="ASALARIADO"/>
    <s v="SECTOR PUBLICO"/>
    <s v="SI"/>
    <s v="NO"/>
    <x v="0"/>
    <n v="54"/>
    <s v="No"/>
    <s v="No"/>
    <n v="840549"/>
    <s v="ASALARIADO"/>
    <n v="54"/>
  </r>
  <r>
    <n v="3742"/>
    <s v="MUJER"/>
    <n v="1343265.5"/>
    <s v="ASALARIADO"/>
    <s v="SECTOR PUBLICO"/>
    <s v="SI"/>
    <s v="NO"/>
    <x v="0"/>
    <n v="40"/>
    <s v="No"/>
    <s v="No"/>
    <n v="1343265.5"/>
    <s v="ASALARIADO"/>
    <n v="40"/>
  </r>
  <r>
    <n v="3743"/>
    <s v="HOMBRE"/>
    <n v="600000"/>
    <s v="ASALARIADO"/>
    <s v="SECTOR PRIVADO"/>
    <s v="SI"/>
    <s v="NO"/>
    <x v="0"/>
    <n v="53"/>
    <s v="No"/>
    <s v="No"/>
    <n v="600000"/>
    <s v="ASALARIADO"/>
    <n v="53"/>
  </r>
  <r>
    <n v="3744"/>
    <s v="HOMBRE"/>
    <n v="795414"/>
    <s v="ASALARIADO"/>
    <s v="SECTOR PRIVADO"/>
    <s v="SI"/>
    <s v="NO"/>
    <x v="0"/>
    <n v="22"/>
    <s v="No"/>
    <s v="No"/>
    <n v="795414"/>
    <s v="ASALARIADO"/>
    <n v="22"/>
  </r>
  <r>
    <n v="3745"/>
    <s v="MUJER"/>
    <n v="359545"/>
    <s v="ASALARIADO"/>
    <s v="SECTOR PRIVADO"/>
    <s v="SI"/>
    <s v="NO"/>
    <x v="0"/>
    <n v="30"/>
    <s v="No"/>
    <s v="No"/>
    <n v="359545"/>
    <s v="ASALARIADO"/>
    <n v="30"/>
  </r>
  <r>
    <n v="3746"/>
    <s v="MUJER"/>
    <n v="351185"/>
    <s v="ASALARIADO"/>
    <s v="SECTOR PRIVADO"/>
    <s v="SI"/>
    <s v="NO"/>
    <x v="0"/>
    <n v="50"/>
    <s v="No"/>
    <s v="No"/>
    <n v="351185"/>
    <s v="ASALARIADO"/>
    <n v="50"/>
  </r>
  <r>
    <n v="3747"/>
    <s v="HOMBRE"/>
    <n v="395218.86"/>
    <s v="ASALARIADO"/>
    <s v="SECTOR PRIVADO"/>
    <s v="SI"/>
    <s v="NO"/>
    <x v="0"/>
    <n v="20"/>
    <s v="No"/>
    <s v="No"/>
    <n v="395218.86"/>
    <s v="ASALARIADO"/>
    <n v="20"/>
  </r>
  <r>
    <n v="3748"/>
    <s v="HOMBRE"/>
    <n v="241119"/>
    <s v="ASALARIADO"/>
    <s v="SECTOR PRIVADO"/>
    <s v="SI"/>
    <s v="NO"/>
    <x v="0"/>
    <n v="47"/>
    <s v="No"/>
    <s v="No"/>
    <n v="241119"/>
    <s v="ASALARIADO"/>
    <n v="47"/>
  </r>
  <r>
    <n v="3749"/>
    <s v="HOMBRE"/>
    <n v="445567"/>
    <s v="TRABAJADOR INDEPENDIENTE"/>
    <s v="SECTOR PRIVADO"/>
    <s v="SI"/>
    <s v="NO"/>
    <x v="1"/>
    <n v="50"/>
    <s v="No"/>
    <s v="No"/>
    <n v="445567"/>
    <s v="TRABAJADOR INDEPENDIENTE"/>
    <n v="50"/>
  </r>
  <r>
    <n v="3750"/>
    <s v="HOMBRE"/>
    <n v="1116779.8400000001"/>
    <s v="ASALARIADO"/>
    <s v="SECTOR PRIVADO"/>
    <s v="SI"/>
    <s v="NO"/>
    <x v="0"/>
    <n v="42"/>
    <s v="No"/>
    <s v="No"/>
    <n v="1116779.8400000001"/>
    <s v="ASALARIADO"/>
    <n v="42"/>
  </r>
  <r>
    <n v="3751"/>
    <s v="HOMBRE"/>
    <n v="499958.33"/>
    <s v="ASALARIADO"/>
    <s v="SECTOR PRIVADO"/>
    <s v="SI"/>
    <s v="NO"/>
    <x v="0"/>
    <n v="27"/>
    <s v="No"/>
    <s v="No"/>
    <n v="499958.33"/>
    <s v="ASALARIADO"/>
    <n v="27"/>
  </r>
  <r>
    <n v="3752"/>
    <s v="MUJER"/>
    <n v="250000"/>
    <s v="ASALARIADO"/>
    <s v="SECTOR PRIVADO"/>
    <s v="SI"/>
    <s v="NO"/>
    <x v="0"/>
    <n v="29"/>
    <s v="No"/>
    <s v="No"/>
    <n v="250000"/>
    <s v="ASALARIADO"/>
    <n v="29"/>
  </r>
  <r>
    <n v="3753"/>
    <s v="HOMBRE"/>
    <n v="314424"/>
    <s v="ASALARIADO"/>
    <s v="SECTOR PRIVADO"/>
    <s v="SI"/>
    <s v="NO"/>
    <x v="0"/>
    <n v="24"/>
    <s v="No"/>
    <s v="No"/>
    <n v="314424"/>
    <s v="ASALARIADO"/>
    <n v="24"/>
  </r>
  <r>
    <n v="3754"/>
    <s v="MUJER"/>
    <n v="367892"/>
    <s v="ASALARIADO"/>
    <s v="SECTOR PUBLICO"/>
    <s v="SI"/>
    <s v="NO"/>
    <x v="1"/>
    <n v="43"/>
    <s v="No"/>
    <s v="No"/>
    <n v="367892"/>
    <s v="ASALARIADO"/>
    <n v="43"/>
  </r>
  <r>
    <n v="3755"/>
    <s v="HOMBRE"/>
    <n v="361180.29"/>
    <s v="ASALARIADO"/>
    <s v="SECTOR PUBLICO"/>
    <s v="SI"/>
    <s v="NO"/>
    <x v="0"/>
    <n v="28"/>
    <s v="No"/>
    <s v="No"/>
    <n v="361180.29"/>
    <s v="ASALARIADO"/>
    <n v="28"/>
  </r>
  <r>
    <n v="3756"/>
    <s v="HOMBRE"/>
    <n v="330000"/>
    <s v="ASALARIADO"/>
    <s v="SECTOR PRIVADO"/>
    <s v="SI"/>
    <s v="NO"/>
    <x v="0"/>
    <n v="33"/>
    <s v="No"/>
    <s v="No"/>
    <n v="330000"/>
    <s v="ASALARIADO"/>
    <n v="33"/>
  </r>
  <r>
    <n v="3757"/>
    <s v="MUJER"/>
    <n v="359544.27"/>
    <s v="CONVENIOS ESPECIALES DE ASEGURADOS VOLUNTARIOS"/>
    <s v="SECTOR PRIVADO"/>
    <s v="SI"/>
    <s v="SI"/>
    <x v="0"/>
    <n v="40"/>
    <s v="No"/>
    <s v="No"/>
    <n v="359544.27"/>
    <s v="CONVENIOS ESPECIALES DE ASEGURADOS VOLUNTARIOS"/>
    <n v="40"/>
  </r>
  <r>
    <n v="3758"/>
    <s v="MUJER"/>
    <n v="204800"/>
    <s v="ASALARIADO"/>
    <s v="SECTOR PRIVADO"/>
    <s v="SI"/>
    <s v="NO"/>
    <x v="1"/>
    <n v="31"/>
    <s v="No"/>
    <s v="No"/>
    <n v="204800"/>
    <s v="ASALARIADO"/>
    <n v="31"/>
  </r>
  <r>
    <n v="3759"/>
    <s v="HOMBRE"/>
    <n v="553159.81000000006"/>
    <s v="ASALARIADO"/>
    <s v="SECTOR PRIVADO"/>
    <s v="SI"/>
    <s v="NO"/>
    <x v="0"/>
    <n v="21"/>
    <s v="No"/>
    <s v="No"/>
    <n v="553159.81000000006"/>
    <s v="ASALARIADO"/>
    <n v="21"/>
  </r>
  <r>
    <n v="3760"/>
    <s v="HOMBRE"/>
    <n v="370000"/>
    <s v="ASALARIADO"/>
    <s v="SECTOR PRIVADO"/>
    <s v="SI"/>
    <s v="NO"/>
    <x v="0"/>
    <n v="21"/>
    <s v="No"/>
    <s v="No"/>
    <n v="370000"/>
    <s v="ASALARIADO"/>
    <n v="21"/>
  </r>
  <r>
    <n v="3761"/>
    <s v="MUJER"/>
    <n v="640745.43999999994"/>
    <s v="ASALARIADO"/>
    <s v="SECTOR PRIVADO"/>
    <s v="SI"/>
    <s v="NO"/>
    <x v="0"/>
    <n v="43"/>
    <s v="No"/>
    <s v="No"/>
    <n v="640745.43999999994"/>
    <s v="ASALARIADO"/>
    <n v="43"/>
  </r>
  <r>
    <n v="3762"/>
    <s v="HOMBRE"/>
    <n v="3081665"/>
    <s v="ASALARIADO"/>
    <s v="SECTOR PUBLICO"/>
    <s v="SI"/>
    <s v="NO"/>
    <x v="0"/>
    <n v="52"/>
    <s v="Atípico"/>
    <s v="No"/>
    <n v="3081665"/>
    <s v="ASALARIADO"/>
    <n v="52"/>
  </r>
  <r>
    <n v="3763"/>
    <s v="HOMBRE"/>
    <n v="486069"/>
    <s v="TRABAJADOR INDEPENDIENTE"/>
    <s v="SECTOR PRIVADO"/>
    <s v="SI"/>
    <s v="NO"/>
    <x v="1"/>
    <n v="48"/>
    <s v="No"/>
    <s v="No"/>
    <n v="486069"/>
    <s v="TRABAJADOR INDEPENDIENTE"/>
    <n v="48"/>
  </r>
  <r>
    <n v="3764"/>
    <s v="MUJER"/>
    <n v="100900"/>
    <s v="ASALARIADO"/>
    <s v="SECTOR PRIVADO"/>
    <s v="SI"/>
    <s v="SI"/>
    <x v="0"/>
    <n v="62"/>
    <s v="No"/>
    <s v="No"/>
    <n v="100900"/>
    <s v="ASALARIADO"/>
    <n v="62"/>
  </r>
  <r>
    <n v="3765"/>
    <s v="MUJER"/>
    <n v="158920"/>
    <s v="ASALARIADO"/>
    <s v="SECTOR PRIVADO"/>
    <s v="SI"/>
    <s v="NO"/>
    <x v="0"/>
    <n v="39"/>
    <s v="No"/>
    <s v="No"/>
    <n v="158920"/>
    <s v="ASALARIADO"/>
    <n v="39"/>
  </r>
  <r>
    <n v="3766"/>
    <s v="HOMBRE"/>
    <n v="297046"/>
    <s v="ASEGURADO VOLUNTARIO"/>
    <s v="SECTOR PRIVADO"/>
    <s v="SI"/>
    <s v="SI"/>
    <x v="0"/>
    <n v="50"/>
    <s v="No"/>
    <s v="No"/>
    <n v="297046"/>
    <s v="ASEGURADO VOLUNTARIO"/>
    <n v="50"/>
  </r>
  <r>
    <n v="3767"/>
    <s v="MUJER"/>
    <n v="297046"/>
    <s v="TRABAJADOR INDEPENDIENTE"/>
    <s v="SECTOR PRIVADO"/>
    <s v="SI"/>
    <s v="NO"/>
    <x v="1"/>
    <n v="39"/>
    <s v="No"/>
    <s v="No"/>
    <n v="297046"/>
    <s v="TRABAJADOR INDEPENDIENTE"/>
    <n v="39"/>
  </r>
  <r>
    <n v="3768"/>
    <s v="MUJER"/>
    <n v="248558.8"/>
    <s v="ASALARIADO"/>
    <s v="SECTOR PRIVADO"/>
    <s v="SI"/>
    <s v="NO"/>
    <x v="0"/>
    <n v="23"/>
    <s v="No"/>
    <s v="No"/>
    <n v="248558.8"/>
    <s v="ASALARIADO"/>
    <n v="23"/>
  </r>
  <r>
    <n v="3769"/>
    <s v="HOMBRE"/>
    <n v="300000"/>
    <s v="ASALARIADO"/>
    <s v="SECTOR PRIVADO"/>
    <s v="SI"/>
    <s v="NO"/>
    <x v="0"/>
    <n v="22"/>
    <s v="No"/>
    <s v="No"/>
    <n v="300000"/>
    <s v="ASALARIADO"/>
    <n v="22"/>
  </r>
  <r>
    <n v="3770"/>
    <s v="HOMBRE"/>
    <n v="71904.240000000005"/>
    <s v="ASALARIADO"/>
    <s v="SECTOR PRIVADO"/>
    <s v="SI"/>
    <s v="NO"/>
    <x v="0"/>
    <n v="47"/>
    <s v="No"/>
    <s v="No"/>
    <n v="71904.240000000005"/>
    <s v="ASALARIADO"/>
    <n v="47"/>
  </r>
  <r>
    <n v="3771"/>
    <s v="HOMBRE"/>
    <n v="1450000"/>
    <s v="ASALARIADO"/>
    <s v="SECTOR PRIVADO"/>
    <s v="SI"/>
    <s v="NO"/>
    <x v="0"/>
    <n v="40"/>
    <s v="No"/>
    <s v="No"/>
    <n v="1450000"/>
    <s v="ASALARIADO"/>
    <n v="40"/>
  </r>
  <r>
    <n v="3772"/>
    <s v="MUJER"/>
    <n v="297046"/>
    <s v="TRABAJADOR INDEPENDIENTE"/>
    <s v="SECTOR PRIVADO"/>
    <s v="SI"/>
    <s v="SI"/>
    <x v="0"/>
    <n v="48"/>
    <s v="No"/>
    <s v="No"/>
    <n v="297046"/>
    <s v="TRABAJADOR INDEPENDIENTE"/>
    <n v="48"/>
  </r>
  <r>
    <n v="3773"/>
    <s v="HOMBRE"/>
    <n v="343798"/>
    <s v="ASALARIADO"/>
    <s v="SECTOR PRIVADO"/>
    <s v="SI"/>
    <s v="NO"/>
    <x v="0"/>
    <n v="62"/>
    <s v="No"/>
    <s v="No"/>
    <n v="343798"/>
    <s v="ASALARIADO"/>
    <n v="62"/>
  </r>
  <r>
    <n v="3774"/>
    <s v="HOMBRE"/>
    <n v="927301.89"/>
    <s v="ASALARIADO"/>
    <s v="SECTOR PUBLICO"/>
    <s v="SI"/>
    <s v="NO"/>
    <x v="0"/>
    <n v="37"/>
    <s v="No"/>
    <s v="No"/>
    <n v="927301.89"/>
    <s v="ASALARIADO"/>
    <n v="37"/>
  </r>
  <r>
    <n v="3775"/>
    <s v="HOMBRE"/>
    <n v="670455.76"/>
    <s v="ASALARIADO"/>
    <s v="SECTOR PRIVADO"/>
    <s v="SI"/>
    <s v="NO"/>
    <x v="0"/>
    <n v="33"/>
    <s v="No"/>
    <s v="No"/>
    <n v="670455.76"/>
    <s v="ASALARIADO"/>
    <n v="33"/>
  </r>
  <r>
    <n v="3776"/>
    <s v="HOMBRE"/>
    <n v="559022.46"/>
    <s v="ASALARIADO"/>
    <s v="SECTOR PRIVADO"/>
    <s v="SI"/>
    <s v="NO"/>
    <x v="0"/>
    <n v="38"/>
    <s v="No"/>
    <s v="No"/>
    <n v="559022.46"/>
    <s v="ASALARIADO"/>
    <n v="38"/>
  </r>
  <r>
    <n v="3777"/>
    <s v="HOMBRE"/>
    <n v="581009"/>
    <s v="ASALARIADO"/>
    <s v="SECTOR PRIVADO"/>
    <s v="SI"/>
    <s v="NO"/>
    <x v="0"/>
    <n v="49"/>
    <s v="No"/>
    <s v="No"/>
    <n v="581009"/>
    <s v="ASALARIADO"/>
    <n v="49"/>
  </r>
  <r>
    <n v="3778"/>
    <s v="MUJER"/>
    <n v="1608290"/>
    <s v="ASALARIADO"/>
    <s v="SECTOR PUBLICO"/>
    <s v="SI"/>
    <s v="NO"/>
    <x v="0"/>
    <n v="36"/>
    <s v="No"/>
    <s v="No"/>
    <n v="1608290"/>
    <s v="ASALARIADO"/>
    <n v="36"/>
  </r>
  <r>
    <n v="3779"/>
    <s v="MUJER"/>
    <n v="1168690"/>
    <s v="ASALARIADO"/>
    <s v="SECTOR PRIVADO"/>
    <s v="SI"/>
    <s v="SI"/>
    <x v="0"/>
    <n v="54"/>
    <s v="No"/>
    <s v="No"/>
    <n v="1168690"/>
    <s v="ASALARIADO"/>
    <n v="54"/>
  </r>
  <r>
    <n v="3780"/>
    <s v="MUJER"/>
    <n v="1109001.29"/>
    <s v="ASALARIADO"/>
    <s v="SECTOR PRIVADO"/>
    <s v="SI"/>
    <s v="NO"/>
    <x v="0"/>
    <n v="49"/>
    <s v="No"/>
    <s v="No"/>
    <n v="1109001.29"/>
    <s v="ASALARIADO"/>
    <n v="49"/>
  </r>
  <r>
    <n v="3781"/>
    <s v="HOMBRE"/>
    <n v="409616.24"/>
    <s v="ASALARIADO"/>
    <s v="SECTOR PRIVADO"/>
    <s v="SI"/>
    <s v="NO"/>
    <x v="0"/>
    <n v="57"/>
    <s v="No"/>
    <s v="No"/>
    <n v="409616.24"/>
    <s v="ASALARIADO"/>
    <n v="57"/>
  </r>
  <r>
    <n v="3782"/>
    <s v="MUJER"/>
    <n v="184000"/>
    <s v="ASALARIADO"/>
    <s v="SECTOR PRIVADO"/>
    <s v="SI"/>
    <s v="NO"/>
    <x v="0"/>
    <n v="53"/>
    <s v="No"/>
    <s v="No"/>
    <n v="184000"/>
    <s v="ASALARIADO"/>
    <n v="53"/>
  </r>
  <r>
    <n v="3783"/>
    <s v="HOMBRE"/>
    <n v="113333"/>
    <s v="ASALARIADO"/>
    <s v="SECTOR PRIVADO"/>
    <s v="SI"/>
    <s v="NO"/>
    <x v="0"/>
    <n v="38"/>
    <s v="No"/>
    <s v="No"/>
    <n v="113333"/>
    <s v="ASALARIADO"/>
    <n v="38"/>
  </r>
  <r>
    <n v="3784"/>
    <s v="HOMBRE"/>
    <n v="278030"/>
    <s v="TRABAJADOR INDEPENDIENTE"/>
    <s v="SECTOR PRIVADO"/>
    <s v="SI"/>
    <s v="NO"/>
    <x v="0"/>
    <n v="24"/>
    <s v="No"/>
    <s v="No"/>
    <n v="278030"/>
    <s v="TRABAJADOR INDEPENDIENTE"/>
    <n v="24"/>
  </r>
  <r>
    <n v="3785"/>
    <s v="HOMBRE"/>
    <n v="297046"/>
    <s v="TRABAJADOR INDEPENDIENTE"/>
    <s v="SECTOR PRIVADO"/>
    <s v="SI"/>
    <s v="NO"/>
    <x v="0"/>
    <n v="60"/>
    <s v="No"/>
    <s v="No"/>
    <n v="297046"/>
    <s v="TRABAJADOR INDEPENDIENTE"/>
    <n v="60"/>
  </r>
  <r>
    <n v="3786"/>
    <s v="MUJER"/>
    <n v="707680.19"/>
    <s v="ASALARIADO"/>
    <s v="SECTOR PRIVADO"/>
    <s v="SI"/>
    <s v="NO"/>
    <x v="0"/>
    <n v="19"/>
    <s v="No"/>
    <s v="No"/>
    <n v="707680.19"/>
    <s v="ASALARIADO"/>
    <n v="19"/>
  </r>
  <r>
    <n v="3787"/>
    <s v="MUJER"/>
    <n v="361811"/>
    <s v="TRABAJADOR INDEPENDIENTE"/>
    <s v="SECTOR PRIVADO"/>
    <s v="SI"/>
    <s v="NO"/>
    <x v="0"/>
    <n v="48"/>
    <s v="No"/>
    <s v="No"/>
    <n v="361811"/>
    <s v="TRABAJADOR INDEPENDIENTE"/>
    <n v="48"/>
  </r>
  <r>
    <n v="3788"/>
    <s v="MUJER"/>
    <n v="350158.37"/>
    <s v="ASALARIADO"/>
    <s v="SECTOR PRIVADO"/>
    <s v="SI"/>
    <s v="NO"/>
    <x v="0"/>
    <n v="36"/>
    <s v="No"/>
    <s v="No"/>
    <n v="350158.37"/>
    <s v="ASALARIADO"/>
    <n v="36"/>
  </r>
  <r>
    <n v="3789"/>
    <s v="HOMBRE"/>
    <n v="459101.7"/>
    <s v="PENSIONADOS EN SU PROPIO SISTEMA"/>
    <s v="SECTOR PUBLICO"/>
    <s v="SI"/>
    <s v="NO"/>
    <x v="0"/>
    <n v="65"/>
    <s v="No"/>
    <s v="No"/>
    <n v="459101.7"/>
    <s v="PENSIONADOS EN SU PROPIO SISTEMA"/>
    <n v="65"/>
  </r>
  <r>
    <n v="3790"/>
    <s v="HOMBRE"/>
    <n v="2369994"/>
    <s v="ASALARIADO"/>
    <s v="SECTOR PUBLICO"/>
    <s v="SI"/>
    <s v="NO"/>
    <x v="0"/>
    <n v="59"/>
    <s v="Atípico"/>
    <s v="No"/>
    <n v="2369994"/>
    <s v="ASALARIADO"/>
    <n v="59"/>
  </r>
  <r>
    <n v="3791"/>
    <s v="HOMBRE"/>
    <n v="340000"/>
    <s v="ASALARIADO"/>
    <s v="SECTOR PRIVADO"/>
    <s v="SI"/>
    <s v="SI"/>
    <x v="1"/>
    <n v="43"/>
    <s v="No"/>
    <s v="No"/>
    <n v="340000"/>
    <s v="ASALARIADO"/>
    <n v="43"/>
  </r>
  <r>
    <n v="3792"/>
    <s v="MUJER"/>
    <n v="284340"/>
    <s v="ASALARIADO"/>
    <s v="SECTOR PRIVADO"/>
    <s v="SI"/>
    <s v="NO"/>
    <x v="0"/>
    <n v="20"/>
    <s v="No"/>
    <s v="No"/>
    <n v="284340"/>
    <s v="ASALARIADO"/>
    <n v="20"/>
  </r>
  <r>
    <n v="3793"/>
    <s v="MUJER"/>
    <n v="1927866"/>
    <s v="PENSIONADOS EN SU PROPIO SISTEMA"/>
    <s v="SECTOR PUBLICO"/>
    <s v="SI"/>
    <s v="NO"/>
    <x v="0"/>
    <n v="70"/>
    <s v="No"/>
    <s v="No"/>
    <n v="1927866"/>
    <s v="PENSIONADOS EN SU PROPIO SISTEMA"/>
    <n v="70"/>
  </r>
  <r>
    <n v="3794"/>
    <s v="HOMBRE"/>
    <n v="465906.4"/>
    <s v="ASALARIADO"/>
    <s v="SECTOR PRIVADO"/>
    <s v="SI"/>
    <s v="NO"/>
    <x v="0"/>
    <n v="27"/>
    <s v="No"/>
    <s v="No"/>
    <n v="465906.4"/>
    <s v="ASALARIADO"/>
    <n v="27"/>
  </r>
  <r>
    <n v="3795"/>
    <s v="MUJER"/>
    <n v="297044.99"/>
    <s v="CONVENIOS ESPECIALES DE TRABAJADORES INDEPENDIENTES"/>
    <s v="SECTOR PRIVADO"/>
    <s v="SI"/>
    <s v="SI"/>
    <x v="0"/>
    <n v="56"/>
    <s v="No"/>
    <s v="No"/>
    <n v="297044.99"/>
    <s v="CONVENIOS ESPECIALES DE TRABAJADORES INDEPENDIENTES"/>
    <n v="56"/>
  </r>
  <r>
    <n v="3796"/>
    <s v="HOMBRE"/>
    <n v="400000"/>
    <s v="ASALARIADO"/>
    <s v="SECTOR PRIVADO"/>
    <s v="SI"/>
    <s v="NO"/>
    <x v="0"/>
    <n v="43"/>
    <s v="No"/>
    <s v="No"/>
    <n v="400000"/>
    <s v="ASALARIADO"/>
    <n v="43"/>
  </r>
  <r>
    <n v="3797"/>
    <s v="HOMBRE"/>
    <n v="297046"/>
    <s v="ASEGURADO VOLUNTARIO"/>
    <s v="SECTOR PRIVADO"/>
    <s v="SI"/>
    <s v="NO"/>
    <x v="0"/>
    <n v="26"/>
    <s v="No"/>
    <s v="No"/>
    <n v="297046"/>
    <s v="ASEGURADO VOLUNTARIO"/>
    <n v="26"/>
  </r>
  <r>
    <n v="3798"/>
    <s v="HOMBRE"/>
    <n v="278030"/>
    <s v="ASEGURADO VOLUNTARIO"/>
    <s v="SECTOR PRIVADO"/>
    <s v="SI"/>
    <s v="NO"/>
    <x v="1"/>
    <n v="29"/>
    <s v="No"/>
    <s v="No"/>
    <n v="278030"/>
    <s v="ASEGURADO VOLUNTARIO"/>
    <n v="29"/>
  </r>
  <r>
    <n v="3799"/>
    <s v="MUJER"/>
    <n v="404467"/>
    <s v="ASEGURADO VOLUNTARIO"/>
    <s v="SECTOR PRIVADO"/>
    <s v="SI"/>
    <s v="SI"/>
    <x v="0"/>
    <n v="63"/>
    <s v="No"/>
    <s v="No"/>
    <n v="404467"/>
    <s v="ASEGURADO VOLUNTARIO"/>
    <n v="63"/>
  </r>
  <r>
    <n v="3800"/>
    <s v="MUJER"/>
    <n v="954415.34"/>
    <s v="ASALARIADO"/>
    <s v="SECTOR PRIVADO"/>
    <s v="SI"/>
    <s v="NO"/>
    <x v="0"/>
    <n v="29"/>
    <s v="No"/>
    <s v="No"/>
    <n v="954415.34"/>
    <s v="ASALARIADO"/>
    <n v="29"/>
  </r>
  <r>
    <n v="3801"/>
    <s v="HOMBRE"/>
    <n v="494792"/>
    <s v="ASALARIADO"/>
    <s v="SECTOR PRIVADO"/>
    <s v="SI"/>
    <s v="NO"/>
    <x v="0"/>
    <n v="28"/>
    <s v="No"/>
    <s v="No"/>
    <n v="494792"/>
    <s v="ASALARIADO"/>
    <n v="28"/>
  </r>
  <r>
    <n v="3802"/>
    <s v="HOMBRE"/>
    <n v="405798"/>
    <s v="ASEGURADO VOLUNTARIO"/>
    <s v="SECTOR PRIVADO"/>
    <s v="SI"/>
    <s v="NO"/>
    <x v="0"/>
    <n v="35"/>
    <s v="No"/>
    <s v="No"/>
    <n v="405798"/>
    <s v="ASEGURADO VOLUNTARIO"/>
    <n v="35"/>
  </r>
  <r>
    <n v="3803"/>
    <s v="MUJER"/>
    <n v="274453.13"/>
    <s v="ASALARIADO"/>
    <s v="SECTOR PRIVADO"/>
    <s v="SI"/>
    <s v="NO"/>
    <x v="0"/>
    <n v="31"/>
    <s v="No"/>
    <s v="No"/>
    <n v="274453.13"/>
    <s v="ASALARIADO"/>
    <n v="31"/>
  </r>
  <r>
    <n v="3804"/>
    <s v="HOMBRE"/>
    <n v="411350"/>
    <s v="ASALARIADO"/>
    <s v="SECTOR PRIVADO"/>
    <s v="SI"/>
    <s v="NO"/>
    <x v="0"/>
    <n v="24"/>
    <s v="No"/>
    <s v="No"/>
    <n v="411350"/>
    <s v="ASALARIADO"/>
    <n v="24"/>
  </r>
  <r>
    <n v="3805"/>
    <s v="MUJER"/>
    <n v="1586316"/>
    <s v="ASALARIADO"/>
    <s v="SECTOR PUBLICO"/>
    <s v="SI"/>
    <s v="NO"/>
    <x v="1"/>
    <n v="39"/>
    <s v="No"/>
    <s v="No"/>
    <n v="1586316"/>
    <s v="ASALARIADO"/>
    <n v="39"/>
  </r>
  <r>
    <n v="3806"/>
    <s v="MUJER"/>
    <n v="221483.33"/>
    <s v="ASALARIADO"/>
    <s v="SECTOR PRIVADO"/>
    <s v="SI"/>
    <s v="NO"/>
    <x v="0"/>
    <n v="25"/>
    <s v="No"/>
    <s v="No"/>
    <n v="221483.33"/>
    <s v="ASALARIADO"/>
    <n v="25"/>
  </r>
  <r>
    <n v="3807"/>
    <s v="MUJER"/>
    <n v="297046"/>
    <s v="ASEGURADO VOLUNTARIO"/>
    <s v="SECTOR PRIVADO"/>
    <s v="SI"/>
    <s v="SI"/>
    <x v="0"/>
    <n v="32"/>
    <s v="No"/>
    <s v="No"/>
    <n v="297046"/>
    <s v="ASEGURADO VOLUNTARIO"/>
    <n v="32"/>
  </r>
  <r>
    <n v="3808"/>
    <s v="MUJER"/>
    <n v="355311.73"/>
    <s v="ASALARIADO"/>
    <s v="SECTOR PUBLICO"/>
    <s v="SI"/>
    <s v="NO"/>
    <x v="0"/>
    <n v="51"/>
    <s v="No"/>
    <s v="No"/>
    <n v="355311.73"/>
    <s v="ASALARIADO"/>
    <n v="51"/>
  </r>
  <r>
    <n v="3809"/>
    <s v="HOMBRE"/>
    <n v="632709.64"/>
    <s v="ASALARIADO"/>
    <s v="SECTOR PRIVADO"/>
    <s v="SI"/>
    <s v="NO"/>
    <x v="0"/>
    <n v="20"/>
    <s v="No"/>
    <s v="No"/>
    <n v="632709.64"/>
    <s v="ASALARIADO"/>
    <n v="20"/>
  </r>
  <r>
    <n v="3810"/>
    <s v="HOMBRE"/>
    <n v="305152"/>
    <s v="TRABAJADOR INDEPENDIENTE"/>
    <s v="SECTOR PRIVADO"/>
    <s v="SI"/>
    <s v="NO"/>
    <x v="1"/>
    <n v="41"/>
    <s v="No"/>
    <s v="No"/>
    <n v="305152"/>
    <s v="TRABAJADOR INDEPENDIENTE"/>
    <n v="41"/>
  </r>
  <r>
    <n v="3811"/>
    <s v="HOMBRE"/>
    <n v="347514"/>
    <s v="ASALARIADO"/>
    <s v="SECTOR PRIVADO"/>
    <s v="SI"/>
    <s v="NO"/>
    <x v="1"/>
    <n v="32"/>
    <s v="No"/>
    <s v="No"/>
    <n v="347514"/>
    <s v="ASALARIADO"/>
    <n v="32"/>
  </r>
  <r>
    <n v="3812"/>
    <s v="MUJER"/>
    <n v="461827"/>
    <s v="TRABAJADOR INDEPENDIENTE"/>
    <s v="SECTOR PRIVADO"/>
    <s v="SI"/>
    <s v="NO"/>
    <x v="0"/>
    <n v="52"/>
    <s v="No"/>
    <s v="No"/>
    <n v="461827"/>
    <s v="TRABAJADOR INDEPENDIENTE"/>
    <n v="52"/>
  </r>
  <r>
    <n v="3813"/>
    <s v="HOMBRE"/>
    <n v="297050"/>
    <s v="TRABAJADOR INDEPENDIENTE"/>
    <s v="SECTOR PRIVADO"/>
    <s v="SI"/>
    <s v="NO"/>
    <x v="1"/>
    <n v="29"/>
    <s v="No"/>
    <s v="No"/>
    <n v="297050"/>
    <s v="TRABAJADOR INDEPENDIENTE"/>
    <n v="29"/>
  </r>
  <r>
    <n v="3814"/>
    <s v="MUJER"/>
    <n v="740950"/>
    <s v="ASALARIADO"/>
    <s v="SECTOR PRIVADO"/>
    <s v="SI"/>
    <s v="NO"/>
    <x v="1"/>
    <n v="27"/>
    <s v="No"/>
    <s v="No"/>
    <n v="740950"/>
    <s v="ASALARIADO"/>
    <n v="27"/>
  </r>
  <r>
    <n v="3815"/>
    <s v="MUJER"/>
    <n v="457581"/>
    <s v="ASALARIADO"/>
    <s v="SECTOR PUBLICO"/>
    <s v="SI"/>
    <s v="NO"/>
    <x v="1"/>
    <n v="26"/>
    <s v="No"/>
    <s v="No"/>
    <n v="457581"/>
    <s v="ASALARIADO"/>
    <n v="26"/>
  </r>
  <r>
    <n v="3816"/>
    <s v="MUJER"/>
    <n v="800000"/>
    <s v="ASALARIADO"/>
    <s v="SECTOR PRIVADO"/>
    <s v="SI"/>
    <s v="NO"/>
    <x v="0"/>
    <n v="31"/>
    <s v="No"/>
    <s v="No"/>
    <n v="800000"/>
    <s v="ASALARIADO"/>
    <n v="31"/>
  </r>
  <r>
    <n v="3817"/>
    <s v="HOMBRE"/>
    <n v="1725596"/>
    <s v="PENSIONADOS EN SU PROPIO SISTEMA"/>
    <s v="SECTOR PUBLICO"/>
    <s v="SI"/>
    <s v="NO"/>
    <x v="0"/>
    <n v="59"/>
    <s v="No"/>
    <s v="No"/>
    <n v="1725596"/>
    <s v="PENSIONADOS EN SU PROPIO SISTEMA"/>
    <n v="59"/>
  </r>
  <r>
    <n v="3818"/>
    <s v="MUJER"/>
    <n v="322000"/>
    <s v="ASALARIADO"/>
    <s v="SECTOR PRIVADO"/>
    <s v="SI"/>
    <s v="SI"/>
    <x v="1"/>
    <n v="57"/>
    <s v="No"/>
    <s v="No"/>
    <n v="322000"/>
    <s v="ASALARIADO"/>
    <n v="57"/>
  </r>
  <r>
    <n v="3819"/>
    <s v="MUJER"/>
    <n v="1099684.5"/>
    <s v="ASALARIADO"/>
    <s v="SECTOR PUBLICO"/>
    <s v="SI"/>
    <s v="NO"/>
    <x v="0"/>
    <n v="27"/>
    <s v="No"/>
    <s v="No"/>
    <n v="1099684.5"/>
    <s v="ASALARIADO"/>
    <n v="27"/>
  </r>
  <r>
    <n v="3820"/>
    <s v="HOMBRE"/>
    <n v="278030"/>
    <s v="CONVENIOS ESPECIALES DE TRABAJADORES INDEPENDIENTES"/>
    <s v="SECTOR PRIVADO"/>
    <s v="SI"/>
    <s v="NO"/>
    <x v="0"/>
    <n v="57"/>
    <s v="No"/>
    <s v="No"/>
    <n v="278030"/>
    <s v="CONVENIOS ESPECIALES DE TRABAJADORES INDEPENDIENTES"/>
    <n v="57"/>
  </r>
  <r>
    <n v="3821"/>
    <s v="MUJER"/>
    <n v="427677"/>
    <s v="PENSIONADOS EN SU PROPIO SISTEMA"/>
    <s v="SECTOR PUBLICO"/>
    <s v="SI"/>
    <s v="NO"/>
    <x v="0"/>
    <n v="78"/>
    <s v="No"/>
    <s v="No"/>
    <n v="427677"/>
    <s v="PENSIONADOS EN SU PROPIO SISTEMA"/>
    <n v="78"/>
  </r>
  <r>
    <n v="3822"/>
    <s v="HOMBRE"/>
    <n v="408034"/>
    <s v="ASALARIADO"/>
    <s v="SECTOR PRIVADO"/>
    <s v="SI"/>
    <s v="SI"/>
    <x v="0"/>
    <n v="57"/>
    <s v="No"/>
    <s v="No"/>
    <n v="408034"/>
    <s v="ASALARIADO"/>
    <n v="57"/>
  </r>
  <r>
    <n v="3823"/>
    <s v="MUJER"/>
    <n v="1120000"/>
    <s v="ASALARIADO"/>
    <s v="SECTOR PRIVADO"/>
    <s v="SI"/>
    <s v="NO"/>
    <x v="0"/>
    <n v="52"/>
    <s v="No"/>
    <s v="No"/>
    <n v="1120000"/>
    <s v="ASALARIADO"/>
    <n v="52"/>
  </r>
  <r>
    <n v="3824"/>
    <s v="MUJER"/>
    <n v="639148"/>
    <s v="TRABAJADOR INDEPENDIENTE"/>
    <s v="SECTOR PRIVADO"/>
    <s v="SI"/>
    <s v="SI"/>
    <x v="1"/>
    <n v="56"/>
    <s v="No"/>
    <s v="No"/>
    <n v="639148"/>
    <s v="TRABAJADOR INDEPENDIENTE"/>
    <n v="56"/>
  </r>
  <r>
    <n v="3825"/>
    <s v="HOMBRE"/>
    <n v="838750.29"/>
    <s v="ASALARIADO"/>
    <s v="SECTOR PRIVADO"/>
    <s v="SI"/>
    <s v="NO"/>
    <x v="0"/>
    <n v="26"/>
    <s v="No"/>
    <s v="No"/>
    <n v="838750.29"/>
    <s v="ASALARIADO"/>
    <n v="26"/>
  </r>
  <r>
    <n v="3826"/>
    <s v="MUJER"/>
    <n v="564821.48"/>
    <s v="PENSIONADOS EN SU PROPIO SISTEMA"/>
    <s v="SECTOR PUBLICO"/>
    <s v="SI"/>
    <s v="NO"/>
    <x v="0"/>
    <n v="58"/>
    <s v="No"/>
    <s v="No"/>
    <n v="564821.48"/>
    <s v="PENSIONADOS EN SU PROPIO SISTEMA"/>
    <n v="58"/>
  </r>
  <r>
    <n v="3827"/>
    <s v="HOMBRE"/>
    <n v="788174.72"/>
    <s v="ASALARIADO"/>
    <s v="SECTOR PRIVADO"/>
    <s v="SI"/>
    <s v="NO"/>
    <x v="0"/>
    <n v="20"/>
    <s v="No"/>
    <s v="No"/>
    <n v="788174.72"/>
    <s v="ASALARIADO"/>
    <n v="20"/>
  </r>
  <r>
    <n v="3828"/>
    <s v="MUJER"/>
    <n v="420405"/>
    <s v="ASALARIADO"/>
    <s v="SECTOR PUBLICO"/>
    <s v="SI"/>
    <s v="NO"/>
    <x v="0"/>
    <n v="21"/>
    <s v="No"/>
    <s v="No"/>
    <n v="420405"/>
    <s v="ASALARIADO"/>
    <n v="21"/>
  </r>
  <r>
    <n v="3829"/>
    <s v="MUJER"/>
    <n v="933264"/>
    <s v="TRABAJADOR INDEPENDIENTE"/>
    <s v="SECTOR PRIVADO"/>
    <s v="SI"/>
    <s v="NO"/>
    <x v="1"/>
    <n v="40"/>
    <s v="No"/>
    <s v="No"/>
    <n v="933264"/>
    <s v="TRABAJADOR INDEPENDIENTE"/>
    <n v="40"/>
  </r>
  <r>
    <n v="3830"/>
    <s v="MUJER"/>
    <n v="1454350"/>
    <s v="ASALARIADO"/>
    <s v="SECTOR PRIVADO"/>
    <s v="SI"/>
    <s v="NO"/>
    <x v="0"/>
    <n v="36"/>
    <s v="No"/>
    <s v="No"/>
    <n v="1454350"/>
    <s v="ASALARIADO"/>
    <n v="36"/>
  </r>
  <r>
    <n v="3831"/>
    <s v="MUJER"/>
    <n v="280000"/>
    <s v="ASEGURADO VOLUNTARIO"/>
    <s v="SECTOR PRIVADO"/>
    <s v="SI"/>
    <s v="NO"/>
    <x v="0"/>
    <n v="33"/>
    <s v="No"/>
    <s v="No"/>
    <n v="280000"/>
    <s v="ASEGURADO VOLUNTARIO"/>
    <n v="33"/>
  </r>
  <r>
    <n v="3832"/>
    <s v="MUJER"/>
    <n v="39884.97"/>
    <s v="ASALARIADO"/>
    <s v="SECTOR PUBLICO"/>
    <s v="SI"/>
    <s v="NO"/>
    <x v="0"/>
    <n v="28"/>
    <s v="No"/>
    <s v="No"/>
    <n v="39884.97"/>
    <s v="ASALARIADO"/>
    <n v="28"/>
  </r>
  <r>
    <n v="3833"/>
    <s v="HOMBRE"/>
    <n v="809513.38"/>
    <s v="ASALARIADO"/>
    <s v="SECTOR PRIVADO"/>
    <s v="SI"/>
    <s v="NO"/>
    <x v="0"/>
    <n v="36"/>
    <s v="No"/>
    <s v="No"/>
    <n v="809513.38"/>
    <s v="ASALARIADO"/>
    <n v="36"/>
  </r>
  <r>
    <n v="3834"/>
    <s v="HOMBRE"/>
    <n v="190140"/>
    <s v="ASALARIADO"/>
    <s v="SECTOR PRIVADO"/>
    <s v="SI"/>
    <s v="SI"/>
    <x v="0"/>
    <n v="31"/>
    <s v="No"/>
    <s v="No"/>
    <n v="190140"/>
    <s v="ASALARIADO"/>
    <n v="31"/>
  </r>
  <r>
    <n v="3835"/>
    <s v="HOMBRE"/>
    <n v="297045"/>
    <s v="ASEGURADO VOLUNTARIO"/>
    <s v="SECTOR PRIVADO"/>
    <s v="SI"/>
    <s v="NO"/>
    <x v="0"/>
    <n v="52"/>
    <s v="No"/>
    <s v="No"/>
    <n v="297045"/>
    <s v="ASEGURADO VOLUNTARIO"/>
    <n v="52"/>
  </r>
  <r>
    <n v="3836"/>
    <s v="HOMBRE"/>
    <n v="468380.06"/>
    <s v="ASALARIADO"/>
    <s v="SECTOR PRIVADO"/>
    <s v="SI"/>
    <s v="NO"/>
    <x v="0"/>
    <n v="61"/>
    <s v="No"/>
    <s v="No"/>
    <n v="468380.06"/>
    <s v="ASALARIADO"/>
    <n v="61"/>
  </r>
  <r>
    <n v="3837"/>
    <s v="HOMBRE"/>
    <n v="628752.38"/>
    <s v="ASALARIADO"/>
    <s v="SECTOR PRIVADO"/>
    <s v="SI"/>
    <s v="NO"/>
    <x v="0"/>
    <n v="29"/>
    <s v="No"/>
    <s v="No"/>
    <n v="628752.38"/>
    <s v="ASALARIADO"/>
    <n v="29"/>
  </r>
  <r>
    <n v="3838"/>
    <s v="MUJER"/>
    <n v="781283.24"/>
    <s v="ASALARIADO"/>
    <s v="SECTOR PUBLICO"/>
    <s v="SI"/>
    <s v="NO"/>
    <x v="0"/>
    <n v="30"/>
    <s v="No"/>
    <s v="No"/>
    <n v="781283.24"/>
    <s v="ASALARIADO"/>
    <n v="30"/>
  </r>
  <r>
    <n v="3839"/>
    <s v="MUJER"/>
    <n v="4364464.75"/>
    <s v="ASALARIADO"/>
    <s v="SECTOR PUBLICO"/>
    <s v="SI"/>
    <s v="NO"/>
    <x v="0"/>
    <n v="39"/>
    <s v="Atípico"/>
    <s v="No"/>
    <n v="4364464.75"/>
    <s v="ASALARIADO"/>
    <n v="39"/>
  </r>
  <r>
    <n v="3840"/>
    <s v="HOMBRE"/>
    <n v="493736.09"/>
    <s v="ASALARIADO"/>
    <s v="SECTOR PRIVADO"/>
    <s v="SI"/>
    <s v="SI"/>
    <x v="0"/>
    <n v="31"/>
    <s v="No"/>
    <s v="No"/>
    <n v="493736.09"/>
    <s v="ASALARIADO"/>
    <n v="31"/>
  </r>
  <r>
    <n v="3841"/>
    <s v="HOMBRE"/>
    <n v="914000"/>
    <s v="ASALARIADO"/>
    <s v="SECTOR PRIVADO"/>
    <s v="SI"/>
    <s v="NO"/>
    <x v="0"/>
    <n v="27"/>
    <s v="No"/>
    <s v="No"/>
    <n v="914000"/>
    <s v="ASALARIADO"/>
    <n v="27"/>
  </r>
  <r>
    <n v="3842"/>
    <s v="HOMBRE"/>
    <n v="278030"/>
    <s v="CONVENIOS ESPECIALES DE TRABAJADORES INDEPENDIENTES"/>
    <s v="SECTOR PRIVADO"/>
    <s v="SI"/>
    <s v="NO"/>
    <x v="0"/>
    <n v="34"/>
    <s v="No"/>
    <s v="No"/>
    <n v="278030"/>
    <s v="CONVENIOS ESPECIALES DE TRABAJADORES INDEPENDIENTES"/>
    <n v="34"/>
  </r>
  <r>
    <n v="3843"/>
    <s v="MUJER"/>
    <n v="1192788"/>
    <s v="PENSIONADOS EN SU PROPIO SISTEMA"/>
    <s v="SECTOR PUBLICO"/>
    <s v="SI"/>
    <s v="NO"/>
    <x v="0"/>
    <n v="71"/>
    <s v="No"/>
    <s v="No"/>
    <n v="1192788"/>
    <s v="PENSIONADOS EN SU PROPIO SISTEMA"/>
    <n v="71"/>
  </r>
  <r>
    <n v="3844"/>
    <s v="MUJER"/>
    <n v="1203125"/>
    <s v="ASALARIADO"/>
    <s v="SECTOR PRIVADO"/>
    <s v="SI"/>
    <s v="NO"/>
    <x v="0"/>
    <n v="35"/>
    <s v="No"/>
    <s v="No"/>
    <n v="1203125"/>
    <s v="ASALARIADO"/>
    <n v="35"/>
  </r>
  <r>
    <n v="3845"/>
    <s v="MUJER"/>
    <n v="405871"/>
    <s v="TRABAJADOR INDEPENDIENTE"/>
    <s v="SECTOR PRIVADO"/>
    <s v="SI"/>
    <s v="NO"/>
    <x v="0"/>
    <n v="67"/>
    <s v="No"/>
    <s v="No"/>
    <n v="405871"/>
    <s v="TRABAJADOR INDEPENDIENTE"/>
    <n v="67"/>
  </r>
  <r>
    <n v="3846"/>
    <s v="HOMBRE"/>
    <n v="641216.5"/>
    <s v="ASALARIADO"/>
    <s v="SECTOR PRIVADO"/>
    <s v="SI"/>
    <s v="NO"/>
    <x v="0"/>
    <n v="28"/>
    <s v="No"/>
    <s v="No"/>
    <n v="641216.5"/>
    <s v="ASALARIADO"/>
    <n v="28"/>
  </r>
  <r>
    <n v="3847"/>
    <s v="HOMBRE"/>
    <n v="310000"/>
    <s v="ASALARIADO"/>
    <s v="SECTOR PRIVADO"/>
    <s v="SI"/>
    <s v="NO"/>
    <x v="0"/>
    <n v="28"/>
    <s v="No"/>
    <s v="No"/>
    <n v="310000"/>
    <s v="ASALARIADO"/>
    <n v="28"/>
  </r>
  <r>
    <n v="3848"/>
    <s v="HOMBRE"/>
    <n v="613320"/>
    <s v="CONVENIOS ESPECIALES DE ASEGURADOS VOLUNTARIOS"/>
    <s v="SECTOR PRIVADO"/>
    <s v="SI"/>
    <s v="SI"/>
    <x v="0"/>
    <n v="72"/>
    <s v="No"/>
    <s v="No"/>
    <n v="613320"/>
    <s v="CONVENIOS ESPECIALES DE ASEGURADOS VOLUNTARIOS"/>
    <n v="72"/>
  </r>
  <r>
    <n v="3849"/>
    <s v="HOMBRE"/>
    <n v="276964.47999999998"/>
    <s v="ASALARIADO"/>
    <s v="SECTOR PRIVADO"/>
    <s v="SI"/>
    <s v="SI"/>
    <x v="1"/>
    <n v="28"/>
    <s v="No"/>
    <s v="No"/>
    <n v="276964.47999999998"/>
    <s v="ASALARIADO"/>
    <n v="28"/>
  </r>
  <r>
    <n v="3850"/>
    <s v="HOMBRE"/>
    <n v="449750"/>
    <s v="ASALARIADO"/>
    <s v="SECTOR PRIVADO"/>
    <s v="SI"/>
    <s v="NO"/>
    <x v="0"/>
    <n v="28"/>
    <s v="No"/>
    <s v="No"/>
    <n v="449750"/>
    <s v="ASALARIADO"/>
    <n v="28"/>
  </r>
  <r>
    <n v="3851"/>
    <s v="HOMBRE"/>
    <n v="887689.45"/>
    <s v="ASALARIADO"/>
    <s v="SECTOR PUBLICO"/>
    <s v="SI"/>
    <s v="NO"/>
    <x v="0"/>
    <n v="29"/>
    <s v="No"/>
    <s v="No"/>
    <n v="887689.45"/>
    <s v="ASALARIADO"/>
    <n v="29"/>
  </r>
  <r>
    <n v="3852"/>
    <s v="MUJER"/>
    <n v="729230.7"/>
    <s v="ASALARIADO"/>
    <s v="SECTOR PUBLICO"/>
    <s v="SI"/>
    <s v="NO"/>
    <x v="0"/>
    <n v="27"/>
    <s v="No"/>
    <s v="No"/>
    <n v="729230.7"/>
    <s v="ASALARIADO"/>
    <n v="27"/>
  </r>
  <r>
    <n v="3853"/>
    <s v="HOMBRE"/>
    <n v="388492"/>
    <s v="ASALARIADO"/>
    <s v="SECTOR PRIVADO"/>
    <s v="SI"/>
    <s v="NO"/>
    <x v="0"/>
    <n v="21"/>
    <s v="No"/>
    <s v="No"/>
    <n v="388492"/>
    <s v="ASALARIADO"/>
    <n v="21"/>
  </r>
  <r>
    <n v="3854"/>
    <s v="HOMBRE"/>
    <n v="396286"/>
    <s v="ASALARIADO"/>
    <s v="SECTOR PRIVADO"/>
    <s v="SI"/>
    <s v="NO"/>
    <x v="0"/>
    <n v="37"/>
    <s v="No"/>
    <s v="No"/>
    <n v="396286"/>
    <s v="ASALARIADO"/>
    <n v="37"/>
  </r>
  <r>
    <n v="3855"/>
    <s v="MUJER"/>
    <n v="1386388"/>
    <s v="PENSIONADOS EN SU PROPIO SISTEMA"/>
    <s v="SECTOR PUBLICO"/>
    <s v="SI"/>
    <s v="NO"/>
    <x v="0"/>
    <n v="75"/>
    <s v="No"/>
    <s v="No"/>
    <n v="1386388"/>
    <s v="PENSIONADOS EN SU PROPIO SISTEMA"/>
    <n v="75"/>
  </r>
  <r>
    <n v="3856"/>
    <s v="MUJER"/>
    <n v="983308"/>
    <s v="ASALARIADO"/>
    <s v="SECTOR PRIVADO"/>
    <s v="SI"/>
    <s v="NO"/>
    <x v="0"/>
    <n v="27"/>
    <s v="No"/>
    <s v="No"/>
    <n v="983308"/>
    <s v="ASALARIADO"/>
    <n v="27"/>
  </r>
  <r>
    <n v="3857"/>
    <s v="HOMBRE"/>
    <n v="1007583"/>
    <s v="TRABAJADOR INDEPENDIENTE"/>
    <s v="SECTOR PRIVADO"/>
    <s v="SI"/>
    <s v="NO"/>
    <x v="0"/>
    <n v="76"/>
    <s v="No"/>
    <s v="No"/>
    <n v="1007583"/>
    <s v="TRABAJADOR INDEPENDIENTE"/>
    <n v="76"/>
  </r>
  <r>
    <n v="3858"/>
    <s v="MUJER"/>
    <n v="1104599"/>
    <s v="ASALARIADO"/>
    <s v="SECTOR PUBLICO"/>
    <s v="SI"/>
    <s v="NO"/>
    <x v="0"/>
    <n v="50"/>
    <s v="No"/>
    <s v="No"/>
    <n v="1104599"/>
    <s v="ASALARIADO"/>
    <n v="50"/>
  </r>
  <r>
    <n v="3859"/>
    <s v="HOMBRE"/>
    <n v="350605.15"/>
    <s v="ASALARIADO"/>
    <s v="SECTOR PRIVADO"/>
    <s v="SI"/>
    <s v="NO"/>
    <x v="0"/>
    <n v="31"/>
    <s v="No"/>
    <s v="No"/>
    <n v="350605.15"/>
    <s v="ASALARIADO"/>
    <n v="31"/>
  </r>
  <r>
    <n v="3860"/>
    <s v="HOMBRE"/>
    <n v="348749.4"/>
    <s v="ASALARIADO"/>
    <s v="SECTOR PRIVADO"/>
    <s v="SI"/>
    <s v="NO"/>
    <x v="0"/>
    <n v="55"/>
    <s v="No"/>
    <s v="No"/>
    <n v="348749.4"/>
    <s v="ASALARIADO"/>
    <n v="55"/>
  </r>
  <r>
    <n v="3861"/>
    <s v="HOMBRE"/>
    <n v="299784"/>
    <s v="TRABAJADOR INDEPENDIENTE"/>
    <s v="SECTOR PRIVADO"/>
    <s v="SI"/>
    <s v="NO"/>
    <x v="0"/>
    <n v="56"/>
    <s v="No"/>
    <s v="No"/>
    <n v="299784"/>
    <s v="TRABAJADOR INDEPENDIENTE"/>
    <n v="56"/>
  </r>
  <r>
    <n v="3862"/>
    <s v="MUJER"/>
    <n v="540083"/>
    <s v="TRABAJADOR INDEPENDIENTE"/>
    <s v="SECTOR PRIVADO"/>
    <s v="SI"/>
    <s v="SI"/>
    <x v="1"/>
    <n v="55"/>
    <s v="No"/>
    <s v="No"/>
    <n v="540083"/>
    <s v="TRABAJADOR INDEPENDIENTE"/>
    <n v="55"/>
  </r>
  <r>
    <n v="3863"/>
    <s v="HOMBRE"/>
    <n v="991228.7"/>
    <s v="ASALARIADO"/>
    <s v="SECTOR PRIVADO"/>
    <s v="SI"/>
    <s v="NO"/>
    <x v="0"/>
    <n v="44"/>
    <s v="No"/>
    <s v="No"/>
    <n v="991228.7"/>
    <s v="ASALARIADO"/>
    <n v="44"/>
  </r>
  <r>
    <n v="3864"/>
    <s v="HOMBRE"/>
    <n v="278030"/>
    <s v="CONVENIOS ESPECIALES DE TRABAJADORES INDEPENDIENTES"/>
    <s v="SECTOR PRIVADO"/>
    <s v="SI"/>
    <s v="NO"/>
    <x v="0"/>
    <n v="49"/>
    <s v="No"/>
    <s v="No"/>
    <n v="278030"/>
    <s v="CONVENIOS ESPECIALES DE TRABAJADORES INDEPENDIENTES"/>
    <n v="49"/>
  </r>
  <r>
    <n v="3865"/>
    <s v="MUJER"/>
    <n v="306545"/>
    <s v="ASALARIADO"/>
    <s v="SECTOR PUBLICO"/>
    <s v="SI"/>
    <s v="NO"/>
    <x v="1"/>
    <n v="39"/>
    <s v="No"/>
    <s v="No"/>
    <n v="306545"/>
    <s v="ASALARIADO"/>
    <n v="39"/>
  </r>
  <r>
    <n v="3866"/>
    <s v="HOMBRE"/>
    <n v="639121.35"/>
    <s v="ASALARIADO"/>
    <s v="SECTOR PRIVADO"/>
    <s v="SI"/>
    <s v="NO"/>
    <x v="0"/>
    <n v="36"/>
    <s v="No"/>
    <s v="No"/>
    <n v="639121.35"/>
    <s v="ASALARIADO"/>
    <n v="36"/>
  </r>
  <r>
    <n v="3867"/>
    <s v="HOMBRE"/>
    <n v="422514.14"/>
    <s v="ASALARIADO"/>
    <s v="SECTOR PRIVADO"/>
    <s v="SI"/>
    <s v="NO"/>
    <x v="0"/>
    <n v="33"/>
    <s v="No"/>
    <s v="No"/>
    <n v="422514.14"/>
    <s v="ASALARIADO"/>
    <n v="33"/>
  </r>
  <r>
    <n v="3868"/>
    <s v="HOMBRE"/>
    <n v="639148"/>
    <s v="TRABAJADOR INDEPENDIENTE"/>
    <s v="SECTOR PRIVADO"/>
    <s v="SI"/>
    <s v="NO"/>
    <x v="0"/>
    <n v="61"/>
    <s v="No"/>
    <s v="No"/>
    <n v="639148"/>
    <s v="TRABAJADOR INDEPENDIENTE"/>
    <n v="61"/>
  </r>
  <r>
    <n v="3869"/>
    <s v="MUJER"/>
    <n v="438762.65"/>
    <s v="ASALARIADO"/>
    <s v="SECTOR PRIVADO"/>
    <s v="SI"/>
    <s v="NO"/>
    <x v="1"/>
    <n v="24"/>
    <s v="No"/>
    <s v="No"/>
    <n v="438762.65"/>
    <s v="ASALARIADO"/>
    <n v="24"/>
  </r>
  <r>
    <n v="3870"/>
    <s v="HOMBRE"/>
    <n v="940646.55"/>
    <s v="ASALARIADO"/>
    <s v="SECTOR PRIVADO"/>
    <s v="SI"/>
    <s v="NO"/>
    <x v="0"/>
    <n v="55"/>
    <s v="No"/>
    <s v="No"/>
    <n v="940646.55"/>
    <s v="ASALARIADO"/>
    <n v="55"/>
  </r>
  <r>
    <n v="3871"/>
    <s v="HOMBRE"/>
    <n v="298248.25"/>
    <s v="ASALARIADO"/>
    <s v="SECTOR PRIVADO"/>
    <s v="SI"/>
    <s v="NO"/>
    <x v="0"/>
    <n v="26"/>
    <s v="No"/>
    <s v="No"/>
    <n v="298248.25"/>
    <s v="ASALARIADO"/>
    <n v="26"/>
  </r>
  <r>
    <n v="3872"/>
    <s v="HOMBRE"/>
    <n v="450513.01"/>
    <s v="ASALARIADO"/>
    <s v="SECTOR PUBLICO"/>
    <s v="SI"/>
    <s v="NO"/>
    <x v="0"/>
    <n v="39"/>
    <s v="No"/>
    <s v="No"/>
    <n v="450513.01"/>
    <s v="ASALARIADO"/>
    <n v="39"/>
  </r>
  <r>
    <n v="3873"/>
    <s v="HOMBRE"/>
    <n v="1213949"/>
    <s v="ASALARIADO"/>
    <s v="SECTOR PUBLICO"/>
    <s v="SI"/>
    <s v="NO"/>
    <x v="0"/>
    <n v="41"/>
    <s v="No"/>
    <s v="No"/>
    <n v="1213949"/>
    <s v="ASALARIADO"/>
    <n v="41"/>
  </r>
  <r>
    <n v="3874"/>
    <s v="HOMBRE"/>
    <n v="377729.94"/>
    <s v="ASALARIADO"/>
    <s v="SECTOR PRIVADO"/>
    <s v="SI"/>
    <s v="NO"/>
    <x v="0"/>
    <n v="36"/>
    <s v="No"/>
    <s v="No"/>
    <n v="377729.94"/>
    <s v="ASALARIADO"/>
    <n v="36"/>
  </r>
  <r>
    <n v="3875"/>
    <s v="MUJER"/>
    <n v="1605450"/>
    <s v="ASALARIADO"/>
    <s v="SECTOR PRIVADO"/>
    <s v="SI"/>
    <s v="NO"/>
    <x v="0"/>
    <n v="38"/>
    <s v="No"/>
    <s v="No"/>
    <n v="1605450"/>
    <s v="ASALARIADO"/>
    <n v="38"/>
  </r>
  <r>
    <n v="3876"/>
    <s v="HOMBRE"/>
    <n v="297102"/>
    <s v="TRABAJADOR INDEPENDIENTE"/>
    <s v="SECTOR PRIVADO"/>
    <s v="SI"/>
    <s v="NO"/>
    <x v="1"/>
    <n v="64"/>
    <s v="No"/>
    <s v="No"/>
    <n v="297102"/>
    <s v="TRABAJADOR INDEPENDIENTE"/>
    <n v="64"/>
  </r>
  <r>
    <n v="3877"/>
    <s v="HOMBRE"/>
    <n v="391637.5"/>
    <s v="ASALARIADO"/>
    <s v="SECTOR PRIVADO"/>
    <s v="SI"/>
    <s v="NO"/>
    <x v="0"/>
    <n v="49"/>
    <s v="No"/>
    <s v="No"/>
    <n v="391637.5"/>
    <s v="ASALARIADO"/>
    <n v="49"/>
  </r>
  <r>
    <n v="3878"/>
    <s v="HOMBRE"/>
    <n v="317719"/>
    <s v="ASEGURADO VOLUNTARIO"/>
    <s v="SECTOR PRIVADO"/>
    <s v="SI"/>
    <s v="SI"/>
    <x v="0"/>
    <n v="34"/>
    <s v="No"/>
    <s v="No"/>
    <n v="317719"/>
    <s v="ASEGURADO VOLUNTARIO"/>
    <n v="34"/>
  </r>
  <r>
    <n v="3879"/>
    <s v="MUJER"/>
    <n v="1161829.5"/>
    <s v="ASALARIADO"/>
    <s v="SECTOR PUBLICO"/>
    <s v="SI"/>
    <s v="NO"/>
    <x v="0"/>
    <n v="32"/>
    <s v="No"/>
    <s v="No"/>
    <n v="1161829.5"/>
    <s v="ASALARIADO"/>
    <n v="32"/>
  </r>
  <r>
    <n v="3880"/>
    <s v="MUJER"/>
    <n v="297050"/>
    <s v="ASEGURADO VOLUNTARIO"/>
    <s v="SECTOR PRIVADO"/>
    <s v="SI"/>
    <s v="NO"/>
    <x v="0"/>
    <n v="55"/>
    <s v="No"/>
    <s v="No"/>
    <n v="297050"/>
    <s v="ASEGURADO VOLUNTARIO"/>
    <n v="55"/>
  </r>
  <r>
    <n v="3881"/>
    <s v="HOMBRE"/>
    <n v="1117420.3"/>
    <s v="ASALARIADO"/>
    <s v="SECTOR PRIVADO"/>
    <s v="SI"/>
    <s v="NO"/>
    <x v="0"/>
    <n v="52"/>
    <s v="No"/>
    <s v="No"/>
    <n v="1117420.3"/>
    <s v="ASALARIADO"/>
    <n v="52"/>
  </r>
  <r>
    <n v="3882"/>
    <s v="HOMBRE"/>
    <n v="472721.91999999998"/>
    <s v="ASALARIADO"/>
    <s v="SECTOR PRIVADO"/>
    <s v="SI"/>
    <s v="NO"/>
    <x v="0"/>
    <n v="60"/>
    <s v="No"/>
    <s v="No"/>
    <n v="472721.91999999998"/>
    <s v="ASALARIADO"/>
    <n v="60"/>
  </r>
  <r>
    <n v="3883"/>
    <s v="MUJER"/>
    <n v="300018"/>
    <s v="ASEGURADO VOLUNTARIO"/>
    <s v="SECTOR PRIVADO"/>
    <s v="SI"/>
    <s v="NO"/>
    <x v="0"/>
    <n v="55"/>
    <s v="No"/>
    <s v="No"/>
    <n v="300018"/>
    <s v="ASEGURADO VOLUNTARIO"/>
    <n v="55"/>
  </r>
  <r>
    <n v="3884"/>
    <s v="HOMBRE"/>
    <n v="235200"/>
    <s v="ASALARIADO"/>
    <s v="SECTOR PRIVADO"/>
    <s v="SI"/>
    <s v="NO"/>
    <x v="1"/>
    <n v="24"/>
    <s v="No"/>
    <s v="No"/>
    <n v="235200"/>
    <s v="ASALARIADO"/>
    <n v="24"/>
  </r>
  <r>
    <n v="3885"/>
    <s v="MUJER"/>
    <n v="180000"/>
    <s v="ASALARIADO"/>
    <s v="SECTOR PRIVADO"/>
    <s v="SI"/>
    <s v="SI"/>
    <x v="0"/>
    <n v="30"/>
    <s v="No"/>
    <s v="No"/>
    <n v="180000"/>
    <s v="ASALARIADO"/>
    <n v="30"/>
  </r>
  <r>
    <n v="3886"/>
    <s v="HOMBRE"/>
    <n v="639148"/>
    <s v="TRABAJADOR INDEPENDIENTE"/>
    <s v="SECTOR PRIVADO"/>
    <s v="SI"/>
    <s v="NO"/>
    <x v="0"/>
    <n v="58"/>
    <s v="No"/>
    <s v="No"/>
    <n v="639148"/>
    <s v="TRABAJADOR INDEPENDIENTE"/>
    <n v="58"/>
  </r>
  <r>
    <n v="3887"/>
    <s v="MUJER"/>
    <n v="1461535"/>
    <s v="PENSIONADOS EN SU PROPIO SISTEMA"/>
    <s v="SECTOR PUBLICO"/>
    <s v="SI"/>
    <s v="NO"/>
    <x v="0"/>
    <n v="55"/>
    <s v="No"/>
    <s v="No"/>
    <n v="1461535"/>
    <s v="PENSIONADOS EN SU PROPIO SISTEMA"/>
    <n v="55"/>
  </r>
  <r>
    <n v="3888"/>
    <s v="MUJER"/>
    <n v="297046"/>
    <s v="ASEGURADO VOLUNTARIO"/>
    <s v="SECTOR PRIVADO"/>
    <s v="SI"/>
    <s v="NO"/>
    <x v="0"/>
    <n v="60"/>
    <s v="No"/>
    <s v="No"/>
    <n v="297046"/>
    <s v="ASEGURADO VOLUNTARIO"/>
    <n v="60"/>
  </r>
  <r>
    <n v="3889"/>
    <s v="HOMBRE"/>
    <n v="208067.25"/>
    <s v="ASALARIADO"/>
    <s v="SECTOR PUBLICO"/>
    <s v="SI"/>
    <s v="NO"/>
    <x v="0"/>
    <n v="46"/>
    <s v="No"/>
    <s v="No"/>
    <n v="208067.25"/>
    <s v="ASALARIADO"/>
    <n v="46"/>
  </r>
  <r>
    <n v="3890"/>
    <s v="MUJER"/>
    <n v="260000"/>
    <s v="ASALARIADO"/>
    <s v="SECTOR PRIVADO"/>
    <s v="SI"/>
    <s v="NO"/>
    <x v="0"/>
    <n v="29"/>
    <s v="No"/>
    <s v="No"/>
    <n v="260000"/>
    <s v="ASALARIADO"/>
    <n v="29"/>
  </r>
  <r>
    <n v="3891"/>
    <s v="HOMBRE"/>
    <n v="274969.43"/>
    <s v="ASALARIADO"/>
    <s v="SECTOR PRIVADO"/>
    <s v="SI"/>
    <s v="NO"/>
    <x v="0"/>
    <n v="31"/>
    <s v="No"/>
    <s v="No"/>
    <n v="274969.43"/>
    <s v="ASALARIADO"/>
    <n v="31"/>
  </r>
  <r>
    <n v="3892"/>
    <s v="HOMBRE"/>
    <n v="1392687.83"/>
    <s v="ASALARIADO"/>
    <s v="SECTOR PRIVADO"/>
    <s v="SI"/>
    <s v="NO"/>
    <x v="0"/>
    <n v="55"/>
    <s v="No"/>
    <s v="No"/>
    <n v="1392687.83"/>
    <s v="ASALARIADO"/>
    <n v="55"/>
  </r>
  <r>
    <n v="3893"/>
    <s v="HOMBRE"/>
    <n v="546354"/>
    <s v="TRABAJADOR INDEPENDIENTE"/>
    <s v="SECTOR PRIVADO"/>
    <s v="SI"/>
    <s v="SI"/>
    <x v="1"/>
    <n v="81"/>
    <s v="No"/>
    <s v="No"/>
    <n v="546354"/>
    <s v="TRABAJADOR INDEPENDIENTE"/>
    <n v="81"/>
  </r>
  <r>
    <n v="3894"/>
    <s v="MUJER"/>
    <n v="297046"/>
    <s v="ASEGURADO VOLUNTARIO"/>
    <s v="SECTOR PRIVADO"/>
    <s v="NO"/>
    <s v="NO"/>
    <x v="0"/>
    <n v="52"/>
    <s v="No"/>
    <s v="No"/>
    <n v="297046"/>
    <s v="ASEGURADO VOLUNTARIO"/>
    <n v="52"/>
  </r>
  <r>
    <n v="3895"/>
    <s v="HOMBRE"/>
    <n v="459260"/>
    <s v="ASALARIADO"/>
    <s v="SECTOR PRIVADO"/>
    <s v="SI"/>
    <s v="NO"/>
    <x v="0"/>
    <n v="37"/>
    <s v="No"/>
    <s v="No"/>
    <n v="459260"/>
    <s v="ASALARIADO"/>
    <n v="37"/>
  </r>
  <r>
    <n v="3896"/>
    <s v="HOMBRE"/>
    <n v="721709.3"/>
    <s v="ASALARIADO"/>
    <s v="SECTOR PUBLICO"/>
    <s v="SI"/>
    <s v="NO"/>
    <x v="0"/>
    <n v="45"/>
    <s v="No"/>
    <s v="No"/>
    <n v="721709.3"/>
    <s v="ASALARIADO"/>
    <n v="45"/>
  </r>
  <r>
    <n v="3897"/>
    <s v="MUJER"/>
    <n v="465877"/>
    <s v="ASALARIADO"/>
    <s v="SECTOR PRIVADO"/>
    <s v="SI"/>
    <s v="NO"/>
    <x v="1"/>
    <n v="36"/>
    <s v="No"/>
    <s v="No"/>
    <n v="465877"/>
    <s v="ASALARIADO"/>
    <n v="36"/>
  </r>
  <r>
    <n v="3898"/>
    <s v="MUJER"/>
    <n v="658917"/>
    <s v="ASALARIADO"/>
    <s v="SECTOR PUBLICO"/>
    <s v="SI"/>
    <s v="NO"/>
    <x v="1"/>
    <n v="36"/>
    <s v="No"/>
    <s v="No"/>
    <n v="658917"/>
    <s v="ASALARIADO"/>
    <n v="36"/>
  </r>
  <r>
    <n v="3899"/>
    <s v="HOMBRE"/>
    <n v="2658295.4300000002"/>
    <s v="ASALARIADO"/>
    <s v="SECTOR PRIVADO"/>
    <s v="SI"/>
    <s v="SI"/>
    <x v="0"/>
    <n v="30"/>
    <s v="Atípico"/>
    <s v="No"/>
    <n v="2658295.4300000002"/>
    <s v="ASALARIADO"/>
    <n v="30"/>
  </r>
  <r>
    <n v="3900"/>
    <s v="HOMBRE"/>
    <n v="583221.81999999995"/>
    <s v="ASALARIADO"/>
    <s v="SECTOR PRIVADO"/>
    <s v="SI"/>
    <s v="SI"/>
    <x v="0"/>
    <n v="53"/>
    <s v="No"/>
    <s v="No"/>
    <n v="583221.81999999995"/>
    <s v="ASALARIADO"/>
    <n v="53"/>
  </r>
  <r>
    <n v="3901"/>
    <s v="HOMBRE"/>
    <n v="297046"/>
    <s v="TRABAJADOR INDEPENDIENTE"/>
    <s v="SECTOR PRIVADO"/>
    <s v="SI"/>
    <s v="NO"/>
    <x v="0"/>
    <n v="32"/>
    <s v="No"/>
    <s v="No"/>
    <n v="297046"/>
    <s v="TRABAJADOR INDEPENDIENTE"/>
    <n v="32"/>
  </r>
  <r>
    <n v="3902"/>
    <s v="MUJER"/>
    <n v="572000"/>
    <s v="ASALARIADO"/>
    <s v="SECTOR PRIVADO"/>
    <s v="SI"/>
    <s v="NO"/>
    <x v="0"/>
    <n v="50"/>
    <s v="No"/>
    <s v="No"/>
    <n v="572000"/>
    <s v="ASALARIADO"/>
    <n v="50"/>
  </r>
  <r>
    <n v="3903"/>
    <s v="HOMBRE"/>
    <n v="705100"/>
    <s v="ASALARIADO"/>
    <s v="SECTOR PRIVADO"/>
    <s v="SI"/>
    <s v="NO"/>
    <x v="0"/>
    <n v="64"/>
    <s v="No"/>
    <s v="No"/>
    <n v="705100"/>
    <s v="ASALARIADO"/>
    <n v="64"/>
  </r>
  <r>
    <n v="3904"/>
    <s v="HOMBRE"/>
    <n v="366181.5"/>
    <s v="ASALARIADO"/>
    <s v="SECTOR PRIVADO"/>
    <s v="SI"/>
    <s v="NO"/>
    <x v="0"/>
    <n v="33"/>
    <s v="No"/>
    <s v="No"/>
    <n v="366181.5"/>
    <s v="ASALARIADO"/>
    <n v="33"/>
  </r>
  <r>
    <n v="3905"/>
    <s v="HOMBRE"/>
    <n v="639148"/>
    <s v="TRABAJADOR INDEPENDIENTE"/>
    <s v="SECTOR PRIVADO"/>
    <s v="SI"/>
    <s v="NO"/>
    <x v="1"/>
    <n v="41"/>
    <s v="No"/>
    <s v="No"/>
    <n v="639148"/>
    <s v="TRABAJADOR INDEPENDIENTE"/>
    <n v="41"/>
  </r>
  <r>
    <n v="3906"/>
    <s v="HOMBRE"/>
    <n v="883100"/>
    <s v="ASALARIADO"/>
    <s v="SECTOR PUBLICO"/>
    <s v="SI"/>
    <s v="NO"/>
    <x v="0"/>
    <n v="48"/>
    <s v="No"/>
    <s v="No"/>
    <n v="883100"/>
    <s v="ASALARIADO"/>
    <n v="48"/>
  </r>
  <r>
    <n v="3907"/>
    <s v="MUJER"/>
    <n v="634458.85"/>
    <s v="ASALARIADO"/>
    <s v="SECTOR PUBLICO"/>
    <s v="SI"/>
    <s v="NO"/>
    <x v="0"/>
    <n v="37"/>
    <s v="No"/>
    <s v="No"/>
    <n v="634458.85"/>
    <s v="ASALARIADO"/>
    <n v="37"/>
  </r>
  <r>
    <n v="3908"/>
    <s v="HOMBRE"/>
    <n v="700000"/>
    <s v="ASALARIADO"/>
    <s v="SECTOR PRIVADO"/>
    <s v="SI"/>
    <s v="NO"/>
    <x v="0"/>
    <n v="46"/>
    <s v="No"/>
    <s v="No"/>
    <n v="700000"/>
    <s v="ASALARIADO"/>
    <n v="46"/>
  </r>
  <r>
    <n v="3909"/>
    <s v="HOMBRE"/>
    <n v="583859.75"/>
    <s v="ASALARIADO"/>
    <s v="SECTOR PRIVADO"/>
    <s v="SI"/>
    <s v="NO"/>
    <x v="0"/>
    <n v="62"/>
    <s v="No"/>
    <s v="No"/>
    <n v="583859.75"/>
    <s v="ASALARIADO"/>
    <n v="62"/>
  </r>
  <r>
    <n v="3910"/>
    <s v="MUJER"/>
    <n v="649238.17000000004"/>
    <s v="ASALARIADO"/>
    <s v="SECTOR PRIVADO"/>
    <s v="SI"/>
    <s v="NO"/>
    <x v="0"/>
    <n v="27"/>
    <s v="No"/>
    <s v="No"/>
    <n v="649238.17000000004"/>
    <s v="ASALARIADO"/>
    <n v="27"/>
  </r>
  <r>
    <n v="3911"/>
    <s v="MUJER"/>
    <n v="1341939"/>
    <s v="PENSIONADOS EN SU PROPIO SISTEMA"/>
    <s v="SECTOR PUBLICO"/>
    <s v="SI"/>
    <s v="NO"/>
    <x v="0"/>
    <n v="76"/>
    <s v="No"/>
    <s v="No"/>
    <n v="1341939"/>
    <s v="PENSIONADOS EN SU PROPIO SISTEMA"/>
    <n v="76"/>
  </r>
  <r>
    <n v="3912"/>
    <s v="MUJER"/>
    <n v="170248"/>
    <s v="ASALARIADO"/>
    <s v="SECTOR PRIVADO"/>
    <s v="SI"/>
    <s v="NO"/>
    <x v="0"/>
    <n v="20"/>
    <s v="No"/>
    <s v="No"/>
    <n v="170248"/>
    <s v="ASALARIADO"/>
    <n v="20"/>
  </r>
  <r>
    <n v="3913"/>
    <s v="HOMBRE"/>
    <n v="301566"/>
    <s v="ASEGURADO VOLUNTARIO"/>
    <s v="SECTOR PRIVADO"/>
    <s v="SI"/>
    <s v="NO"/>
    <x v="1"/>
    <n v="26"/>
    <s v="No"/>
    <s v="No"/>
    <n v="301566"/>
    <s v="ASEGURADO VOLUNTARIO"/>
    <n v="26"/>
  </r>
  <r>
    <n v="3914"/>
    <s v="HOMBRE"/>
    <n v="326841"/>
    <s v="TRABAJADOR INDEPENDIENTE"/>
    <s v="SECTOR PRIVADO"/>
    <s v="SI"/>
    <s v="NO"/>
    <x v="1"/>
    <n v="51"/>
    <s v="No"/>
    <s v="No"/>
    <n v="326841"/>
    <s v="TRABAJADOR INDEPENDIENTE"/>
    <n v="51"/>
  </r>
  <r>
    <n v="3915"/>
    <s v="HOMBRE"/>
    <n v="260561"/>
    <s v="ASALARIADO"/>
    <s v="SECTOR PRIVADO"/>
    <s v="SI"/>
    <s v="NO"/>
    <x v="0"/>
    <n v="52"/>
    <s v="No"/>
    <s v="No"/>
    <n v="260561"/>
    <s v="ASALARIADO"/>
    <n v="52"/>
  </r>
  <r>
    <n v="3916"/>
    <s v="HOMBRE"/>
    <n v="478496"/>
    <s v="TRABAJADOR INDEPENDIENTE"/>
    <s v="SECTOR PRIVADO"/>
    <s v="SI"/>
    <s v="NO"/>
    <x v="0"/>
    <n v="31"/>
    <s v="No"/>
    <s v="No"/>
    <n v="478496"/>
    <s v="TRABAJADOR INDEPENDIENTE"/>
    <n v="31"/>
  </r>
  <r>
    <n v="3917"/>
    <s v="HOMBRE"/>
    <n v="297046"/>
    <s v="ASEGURADO VOLUNTARIO"/>
    <s v="SECTOR PRIVADO"/>
    <s v="SI"/>
    <s v="NO"/>
    <x v="0"/>
    <n v="59"/>
    <s v="No"/>
    <s v="No"/>
    <n v="297046"/>
    <s v="ASEGURADO VOLUNTARIO"/>
    <n v="59"/>
  </r>
  <r>
    <n v="3918"/>
    <s v="MUJER"/>
    <n v="360000"/>
    <s v="ASALARIADO"/>
    <s v="SECTOR PRIVADO"/>
    <s v="SI"/>
    <s v="NO"/>
    <x v="0"/>
    <n v="23"/>
    <s v="No"/>
    <s v="No"/>
    <n v="360000"/>
    <s v="ASALARIADO"/>
    <n v="23"/>
  </r>
  <r>
    <n v="3919"/>
    <s v="MUJER"/>
    <n v="297046"/>
    <s v="ASEGURADO VOLUNTARIO"/>
    <s v="SECTOR PRIVADO"/>
    <s v="SI"/>
    <s v="NO"/>
    <x v="0"/>
    <n v="43"/>
    <s v="No"/>
    <s v="No"/>
    <n v="297046"/>
    <s v="ASEGURADO VOLUNTARIO"/>
    <n v="43"/>
  </r>
  <r>
    <n v="3920"/>
    <s v="HOMBRE"/>
    <n v="10"/>
    <s v="ASALARIADO"/>
    <s v="SECTOR PRIVADO"/>
    <s v="SI"/>
    <s v="NO"/>
    <x v="0"/>
    <n v="42"/>
    <s v="No"/>
    <s v="No"/>
    <n v="10"/>
    <s v="ASALARIADO"/>
    <n v="42"/>
  </r>
  <r>
    <n v="3921"/>
    <s v="HOMBRE"/>
    <n v="310124"/>
    <s v="TRABAJADOR INDEPENDIENTE"/>
    <s v="SECTOR PRIVADO"/>
    <s v="SI"/>
    <s v="SI"/>
    <x v="1"/>
    <n v="48"/>
    <s v="No"/>
    <s v="No"/>
    <n v="310124"/>
    <s v="TRABAJADOR INDEPENDIENTE"/>
    <n v="48"/>
  </r>
  <r>
    <n v="3922"/>
    <s v="HOMBRE"/>
    <n v="148800"/>
    <s v="ASALARIADO"/>
    <s v="SECTOR PRIVADO"/>
    <s v="SI"/>
    <s v="NO"/>
    <x v="0"/>
    <n v="54"/>
    <s v="No"/>
    <s v="No"/>
    <n v="148800"/>
    <s v="ASALARIADO"/>
    <n v="54"/>
  </r>
  <r>
    <n v="3923"/>
    <s v="HOMBRE"/>
    <n v="192600"/>
    <s v="ASALARIADO"/>
    <s v="SECTOR PRIVADO"/>
    <s v="SI"/>
    <s v="SI"/>
    <x v="1"/>
    <n v="48"/>
    <s v="No"/>
    <s v="No"/>
    <n v="192600"/>
    <s v="ASALARIADO"/>
    <n v="48"/>
  </r>
  <r>
    <n v="3924"/>
    <s v="HOMBRE"/>
    <n v="305704"/>
    <s v="TRABAJADOR INDEPENDIENTE"/>
    <s v="SECTOR PRIVADO"/>
    <s v="SI"/>
    <s v="NO"/>
    <x v="1"/>
    <n v="42"/>
    <s v="No"/>
    <s v="No"/>
    <n v="305704"/>
    <s v="TRABAJADOR INDEPENDIENTE"/>
    <n v="42"/>
  </r>
  <r>
    <n v="3925"/>
    <s v="HOMBRE"/>
    <n v="297046"/>
    <s v="ASEGURADO VOLUNTARIO"/>
    <s v="SECTOR PRIVADO"/>
    <s v="SI"/>
    <s v="NO"/>
    <x v="0"/>
    <n v="48"/>
    <s v="No"/>
    <s v="No"/>
    <n v="297046"/>
    <s v="ASEGURADO VOLUNTARIO"/>
    <n v="48"/>
  </r>
  <r>
    <n v="3926"/>
    <s v="HOMBRE"/>
    <n v="1481119.18"/>
    <s v="ASALARIADO"/>
    <s v="SECTOR PRIVADO"/>
    <s v="SI"/>
    <s v="NO"/>
    <x v="0"/>
    <n v="29"/>
    <s v="No"/>
    <s v="No"/>
    <n v="1481119.18"/>
    <s v="ASALARIADO"/>
    <n v="29"/>
  </r>
  <r>
    <n v="3927"/>
    <s v="MUJER"/>
    <n v="220000"/>
    <s v="ASALARIADO"/>
    <s v="SECTOR PRIVADO"/>
    <s v="SI"/>
    <s v="NO"/>
    <x v="0"/>
    <n v="58"/>
    <s v="No"/>
    <s v="No"/>
    <n v="220000"/>
    <s v="ASALARIADO"/>
    <n v="58"/>
  </r>
  <r>
    <n v="3928"/>
    <s v="MUJER"/>
    <n v="856546"/>
    <s v="ASALARIADO"/>
    <s v="SECTOR PUBLICO"/>
    <s v="SI"/>
    <s v="NO"/>
    <x v="0"/>
    <n v="36"/>
    <s v="No"/>
    <s v="No"/>
    <n v="856546"/>
    <s v="ASALARIADO"/>
    <n v="36"/>
  </r>
  <r>
    <n v="3929"/>
    <s v="MUJER"/>
    <n v="358640"/>
    <s v="TRABAJADOR INDEPENDIENTE"/>
    <s v="SECTOR PRIVADO"/>
    <s v="SI"/>
    <s v="NO"/>
    <x v="1"/>
    <n v="24"/>
    <s v="No"/>
    <s v="No"/>
    <n v="358640"/>
    <s v="TRABAJADOR INDEPENDIENTE"/>
    <n v="24"/>
  </r>
  <r>
    <n v="3930"/>
    <s v="HOMBRE"/>
    <n v="345000"/>
    <s v="ASALARIADO"/>
    <s v="SECTOR PRIVADO"/>
    <s v="SI"/>
    <s v="NO"/>
    <x v="0"/>
    <n v="62"/>
    <s v="No"/>
    <s v="No"/>
    <n v="345000"/>
    <s v="ASALARIADO"/>
    <n v="62"/>
  </r>
  <r>
    <n v="3931"/>
    <s v="HOMBRE"/>
    <n v="292400"/>
    <s v="ASALARIADO"/>
    <s v="SECTOR PRIVADO"/>
    <s v="SI"/>
    <s v="NO"/>
    <x v="0"/>
    <n v="34"/>
    <s v="No"/>
    <s v="No"/>
    <n v="292400"/>
    <s v="ASALARIADO"/>
    <n v="34"/>
  </r>
  <r>
    <n v="3932"/>
    <s v="MUJER"/>
    <n v="445400"/>
    <s v="ASALARIADO"/>
    <s v="SECTOR PUBLICO"/>
    <s v="SI"/>
    <s v="NO"/>
    <x v="1"/>
    <n v="52"/>
    <s v="No"/>
    <s v="No"/>
    <n v="445400"/>
    <s v="ASALARIADO"/>
    <n v="52"/>
  </r>
  <r>
    <n v="3933"/>
    <s v="HOMBRE"/>
    <n v="300000"/>
    <s v="ASALARIADO"/>
    <s v="SECTOR PRIVADO"/>
    <s v="SI"/>
    <s v="NO"/>
    <x v="0"/>
    <n v="50"/>
    <s v="No"/>
    <s v="No"/>
    <n v="300000"/>
    <s v="ASALARIADO"/>
    <n v="50"/>
  </r>
  <r>
    <n v="3934"/>
    <s v="MUJER"/>
    <n v="343391"/>
    <s v="ASALARIADO"/>
    <s v="SECTOR PRIVADO"/>
    <s v="SI"/>
    <s v="NO"/>
    <x v="0"/>
    <n v="40"/>
    <s v="No"/>
    <s v="No"/>
    <n v="343391"/>
    <s v="ASALARIADO"/>
    <n v="40"/>
  </r>
  <r>
    <n v="3935"/>
    <s v="HOMBRE"/>
    <n v="64275.12"/>
    <s v="ASALARIADO"/>
    <s v="SECTOR PRIVADO"/>
    <s v="SI"/>
    <s v="NO"/>
    <x v="0"/>
    <n v="31"/>
    <s v="No"/>
    <s v="No"/>
    <n v="64275.12"/>
    <s v="ASALARIADO"/>
    <n v="31"/>
  </r>
  <r>
    <n v="3936"/>
    <s v="HOMBRE"/>
    <n v="278030"/>
    <s v="CONVENIOS ESPECIALES DE TRABAJADORES INDEPENDIENTES"/>
    <s v="SECTOR PRIVADO"/>
    <s v="SI"/>
    <s v="NO"/>
    <x v="0"/>
    <n v="42"/>
    <s v="No"/>
    <s v="No"/>
    <n v="278030"/>
    <s v="CONVENIOS ESPECIALES DE TRABAJADORES INDEPENDIENTES"/>
    <n v="42"/>
  </r>
  <r>
    <n v="3937"/>
    <s v="HOMBRE"/>
    <n v="367154.08"/>
    <s v="ASALARIADO"/>
    <s v="SECTOR PRIVADO"/>
    <s v="SI"/>
    <s v="NO"/>
    <x v="1"/>
    <n v="58"/>
    <s v="No"/>
    <s v="No"/>
    <n v="367154.08"/>
    <s v="ASALARIADO"/>
    <n v="58"/>
  </r>
  <r>
    <n v="3938"/>
    <s v="MUJER"/>
    <n v="508158.5"/>
    <s v="ASALARIADO"/>
    <s v="SECTOR PUBLICO"/>
    <s v="SI"/>
    <s v="NO"/>
    <x v="0"/>
    <n v="27"/>
    <s v="No"/>
    <s v="No"/>
    <n v="508158.5"/>
    <s v="ASALARIADO"/>
    <n v="27"/>
  </r>
  <r>
    <n v="3939"/>
    <s v="MUJER"/>
    <n v="138000"/>
    <s v="ASALARIADO"/>
    <s v="SECTOR PRIVADO"/>
    <s v="SI"/>
    <s v="SI"/>
    <x v="1"/>
    <n v="59"/>
    <s v="No"/>
    <s v="No"/>
    <n v="138000"/>
    <s v="ASALARIADO"/>
    <n v="59"/>
  </r>
  <r>
    <n v="3940"/>
    <s v="HOMBRE"/>
    <n v="53261.99"/>
    <s v="ASALARIADO"/>
    <s v="SECTOR PRIVADO"/>
    <s v="SI"/>
    <s v="NO"/>
    <x v="0"/>
    <n v="26"/>
    <s v="No"/>
    <s v="No"/>
    <n v="53261.99"/>
    <s v="ASALARIADO"/>
    <n v="26"/>
  </r>
  <r>
    <n v="3941"/>
    <s v="MUJER"/>
    <n v="1787275"/>
    <s v="PENSIONADOS EN SU PROPIO SISTEMA"/>
    <s v="SECTOR PUBLICO"/>
    <s v="SI"/>
    <s v="NO"/>
    <x v="0"/>
    <n v="67"/>
    <s v="No"/>
    <s v="No"/>
    <n v="1787275"/>
    <s v="PENSIONADOS EN SU PROPIO SISTEMA"/>
    <n v="67"/>
  </r>
  <r>
    <n v="3942"/>
    <s v="MUJER"/>
    <n v="475269"/>
    <s v="TRABAJADOR INDEPENDIENTE"/>
    <s v="SECTOR PRIVADO"/>
    <s v="SI"/>
    <s v="NO"/>
    <x v="1"/>
    <n v="64"/>
    <s v="No"/>
    <s v="No"/>
    <n v="475269"/>
    <s v="TRABAJADOR INDEPENDIENTE"/>
    <n v="64"/>
  </r>
  <r>
    <n v="3943"/>
    <s v="MUJER"/>
    <n v="1955324"/>
    <s v="ASALARIADO"/>
    <s v="SECTOR PUBLICO"/>
    <s v="SI"/>
    <s v="NO"/>
    <x v="1"/>
    <n v="37"/>
    <s v="No"/>
    <s v="No"/>
    <n v="1955324"/>
    <s v="ASALARIADO"/>
    <n v="37"/>
  </r>
  <r>
    <n v="3944"/>
    <s v="HOMBRE"/>
    <n v="4348062"/>
    <s v="ASALARIADO"/>
    <s v="SECTOR PRIVADO"/>
    <s v="SI"/>
    <s v="NO"/>
    <x v="0"/>
    <n v="43"/>
    <s v="Atípico"/>
    <s v="No"/>
    <n v="4348062"/>
    <s v="ASALARIADO"/>
    <n v="43"/>
  </r>
  <r>
    <n v="3945"/>
    <s v="MUJER"/>
    <n v="278030"/>
    <s v="CONVENIOS ESPECIALES DE TRABAJADORES INDEPENDIENTES"/>
    <s v="SECTOR PRIVADO"/>
    <s v="SI"/>
    <s v="NO"/>
    <x v="0"/>
    <n v="24"/>
    <s v="No"/>
    <s v="No"/>
    <n v="278030"/>
    <s v="CONVENIOS ESPECIALES DE TRABAJADORES INDEPENDIENTES"/>
    <n v="24"/>
  </r>
  <r>
    <n v="3946"/>
    <s v="HOMBRE"/>
    <n v="278030"/>
    <s v="CONVENIOS ESPECIALES DE TRABAJADORES INDEPENDIENTES"/>
    <s v="SECTOR PRIVADO"/>
    <s v="SI"/>
    <s v="NO"/>
    <x v="0"/>
    <n v="28"/>
    <s v="No"/>
    <s v="No"/>
    <n v="278030"/>
    <s v="CONVENIOS ESPECIALES DE TRABAJADORES INDEPENDIENTES"/>
    <n v="28"/>
  </r>
  <r>
    <n v="3947"/>
    <s v="HOMBRE"/>
    <n v="297062"/>
    <s v="TRABAJADOR INDEPENDIENTE"/>
    <s v="SECTOR PRIVADO"/>
    <s v="SI"/>
    <s v="SI"/>
    <x v="1"/>
    <n v="46"/>
    <s v="No"/>
    <s v="No"/>
    <n v="297062"/>
    <s v="TRABAJADOR INDEPENDIENTE"/>
    <n v="46"/>
  </r>
  <r>
    <n v="3948"/>
    <s v="MUJER"/>
    <n v="433430"/>
    <s v="ASALARIADO"/>
    <s v="SECTOR PUBLICO"/>
    <s v="SI"/>
    <s v="NO"/>
    <x v="1"/>
    <n v="48"/>
    <s v="No"/>
    <s v="No"/>
    <n v="433430"/>
    <s v="ASALARIADO"/>
    <n v="48"/>
  </r>
  <r>
    <n v="3949"/>
    <s v="MUJER"/>
    <n v="220000"/>
    <s v="ASALARIADO"/>
    <s v="SECTOR PRIVADO"/>
    <s v="SI"/>
    <s v="NO"/>
    <x v="0"/>
    <n v="20"/>
    <s v="No"/>
    <s v="No"/>
    <n v="220000"/>
    <s v="ASALARIADO"/>
    <n v="20"/>
  </r>
  <r>
    <n v="3950"/>
    <s v="HOMBRE"/>
    <n v="202390"/>
    <s v="ASALARIADO"/>
    <s v="SECTOR PRIVADO"/>
    <s v="SI"/>
    <s v="SI"/>
    <x v="1"/>
    <n v="19"/>
    <s v="No"/>
    <s v="No"/>
    <n v="202390"/>
    <s v="ASALARIADO"/>
    <n v="19"/>
  </r>
  <r>
    <n v="3951"/>
    <s v="HOMBRE"/>
    <n v="721233.92000000004"/>
    <s v="ASALARIADO"/>
    <s v="SECTOR PRIVADO"/>
    <s v="SI"/>
    <s v="NO"/>
    <x v="0"/>
    <n v="27"/>
    <s v="No"/>
    <s v="No"/>
    <n v="721233.92000000004"/>
    <s v="ASALARIADO"/>
    <n v="27"/>
  </r>
  <r>
    <n v="3952"/>
    <s v="HOMBRE"/>
    <n v="255000"/>
    <s v="ASALARIADO"/>
    <s v="SECTOR PRIVADO"/>
    <s v="SI"/>
    <s v="SI"/>
    <x v="0"/>
    <n v="34"/>
    <s v="No"/>
    <s v="No"/>
    <n v="255000"/>
    <s v="ASALARIADO"/>
    <n v="34"/>
  </r>
  <r>
    <n v="3953"/>
    <s v="HOMBRE"/>
    <n v="728571.8"/>
    <s v="ASALARIADO"/>
    <s v="SECTOR PUBLICO"/>
    <s v="SI"/>
    <s v="NO"/>
    <x v="0"/>
    <n v="38"/>
    <s v="No"/>
    <s v="No"/>
    <n v="728571.8"/>
    <s v="ASALARIADO"/>
    <n v="38"/>
  </r>
  <r>
    <n v="3954"/>
    <s v="HOMBRE"/>
    <n v="950000"/>
    <s v="ASALARIADO"/>
    <s v="SECTOR PRIVADO"/>
    <s v="SI"/>
    <s v="NO"/>
    <x v="0"/>
    <n v="41"/>
    <s v="No"/>
    <s v="No"/>
    <n v="950000"/>
    <s v="ASALARIADO"/>
    <n v="41"/>
  </r>
  <r>
    <n v="3955"/>
    <s v="MUJER"/>
    <n v="964738.22"/>
    <s v="ASALARIADO"/>
    <s v="SECTOR PRIVADO"/>
    <s v="SI"/>
    <s v="NO"/>
    <x v="0"/>
    <n v="35"/>
    <s v="No"/>
    <s v="No"/>
    <n v="964738.22"/>
    <s v="ASALARIADO"/>
    <n v="35"/>
  </r>
  <r>
    <n v="3956"/>
    <s v="HOMBRE"/>
    <n v="510415.15"/>
    <s v="ASALARIADO"/>
    <s v="SECTOR PRIVADO"/>
    <s v="SI"/>
    <s v="NO"/>
    <x v="0"/>
    <n v="34"/>
    <s v="No"/>
    <s v="No"/>
    <n v="510415.15"/>
    <s v="ASALARIADO"/>
    <n v="34"/>
  </r>
  <r>
    <n v="3957"/>
    <s v="HOMBRE"/>
    <n v="183865"/>
    <s v="ASALARIADO"/>
    <s v="SECTOR PRIVADO"/>
    <s v="SI"/>
    <s v="NO"/>
    <x v="0"/>
    <n v="21"/>
    <s v="No"/>
    <s v="No"/>
    <n v="183865"/>
    <s v="ASALARIADO"/>
    <n v="21"/>
  </r>
  <r>
    <n v="3958"/>
    <s v="HOMBRE"/>
    <n v="1470000"/>
    <s v="ASALARIADO"/>
    <s v="SECTOR PRIVADO"/>
    <s v="SI"/>
    <s v="SI"/>
    <x v="1"/>
    <n v="55"/>
    <s v="No"/>
    <s v="No"/>
    <n v="1470000"/>
    <s v="ASALARIADO"/>
    <n v="55"/>
  </r>
  <r>
    <n v="3959"/>
    <s v="MUJER"/>
    <n v="200000"/>
    <s v="ASALARIADO"/>
    <s v="SECTOR PRIVADO"/>
    <s v="SI"/>
    <s v="NO"/>
    <x v="0"/>
    <n v="27"/>
    <s v="No"/>
    <s v="No"/>
    <n v="200000"/>
    <s v="ASALARIADO"/>
    <n v="27"/>
  </r>
  <r>
    <n v="3960"/>
    <s v="MUJER"/>
    <n v="344981"/>
    <s v="ASALARIADO"/>
    <s v="SECTOR PRIVADO"/>
    <s v="SI"/>
    <s v="NO"/>
    <x v="0"/>
    <n v="35"/>
    <s v="No"/>
    <s v="No"/>
    <n v="344981"/>
    <s v="ASALARIADO"/>
    <n v="35"/>
  </r>
  <r>
    <n v="3961"/>
    <s v="MUJER"/>
    <n v="1332630"/>
    <s v="ASALARIADO"/>
    <s v="SECTOR PUBLICO"/>
    <s v="SI"/>
    <s v="NO"/>
    <x v="1"/>
    <n v="42"/>
    <s v="No"/>
    <s v="No"/>
    <n v="1332630"/>
    <s v="ASALARIADO"/>
    <n v="42"/>
  </r>
  <r>
    <n v="3962"/>
    <s v="HOMBRE"/>
    <n v="612532.43999999994"/>
    <s v="PENSIONADOS EN SU PROPIO SISTEMA"/>
    <s v="SECTOR PUBLICO"/>
    <s v="SI"/>
    <s v="NO"/>
    <x v="0"/>
    <n v="67"/>
    <s v="No"/>
    <s v="No"/>
    <n v="612532.43999999994"/>
    <s v="PENSIONADOS EN SU PROPIO SISTEMA"/>
    <n v="67"/>
  </r>
  <r>
    <n v="3963"/>
    <s v="MUJER"/>
    <n v="355145"/>
    <s v="ASALARIADO"/>
    <s v="SECTOR PUBLICO"/>
    <s v="SI"/>
    <s v="NO"/>
    <x v="0"/>
    <n v="42"/>
    <s v="No"/>
    <s v="No"/>
    <n v="355145"/>
    <s v="ASALARIADO"/>
    <n v="42"/>
  </r>
  <r>
    <n v="3964"/>
    <s v="MUJER"/>
    <n v="346474.5"/>
    <s v="ASALARIADO"/>
    <s v="SECTOR PRIVADO"/>
    <s v="SI"/>
    <s v="NO"/>
    <x v="1"/>
    <n v="30"/>
    <s v="No"/>
    <s v="No"/>
    <n v="346474.5"/>
    <s v="ASALARIADO"/>
    <n v="30"/>
  </r>
  <r>
    <n v="3965"/>
    <s v="HOMBRE"/>
    <n v="2380634"/>
    <s v="ASALARIADO"/>
    <s v="SECTOR PRIVADO"/>
    <s v="SI"/>
    <s v="NO"/>
    <x v="0"/>
    <n v="36"/>
    <s v="Atípico"/>
    <s v="No"/>
    <n v="2380634"/>
    <s v="ASALARIADO"/>
    <n v="36"/>
  </r>
  <r>
    <n v="3966"/>
    <s v="HOMBRE"/>
    <n v="366350"/>
    <s v="ASALARIADO"/>
    <s v="SECTOR PRIVADO"/>
    <s v="SI"/>
    <s v="SI"/>
    <x v="0"/>
    <n v="35"/>
    <s v="No"/>
    <s v="No"/>
    <n v="366350"/>
    <s v="ASALARIADO"/>
    <n v="35"/>
  </r>
  <r>
    <n v="3967"/>
    <s v="HOMBRE"/>
    <n v="420716.74"/>
    <s v="ASALARIADO"/>
    <s v="SECTOR PRIVADO"/>
    <s v="SI"/>
    <s v="NO"/>
    <x v="0"/>
    <n v="34"/>
    <s v="No"/>
    <s v="No"/>
    <n v="420716.74"/>
    <s v="ASALARIADO"/>
    <n v="34"/>
  </r>
  <r>
    <n v="3968"/>
    <s v="MUJER"/>
    <n v="175000"/>
    <s v="ASALARIADO"/>
    <s v="SECTOR PRIVADO"/>
    <s v="SI"/>
    <s v="NO"/>
    <x v="1"/>
    <n v="40"/>
    <s v="No"/>
    <s v="No"/>
    <n v="175000"/>
    <s v="ASALARIADO"/>
    <n v="40"/>
  </r>
  <r>
    <n v="3969"/>
    <s v="HOMBRE"/>
    <n v="278030.99"/>
    <s v="CONVENIOS ESPECIALES DE TRABAJADORES INDEPENDIENTES"/>
    <s v="SECTOR PRIVADO"/>
    <s v="SI"/>
    <s v="NO"/>
    <x v="0"/>
    <n v="44"/>
    <s v="No"/>
    <s v="No"/>
    <n v="278030.99"/>
    <s v="CONVENIOS ESPECIALES DE TRABAJADORES INDEPENDIENTES"/>
    <n v="44"/>
  </r>
  <r>
    <n v="3970"/>
    <s v="HOMBRE"/>
    <n v="971125"/>
    <s v="ASALARIADO"/>
    <s v="SECTOR PRIVADO"/>
    <s v="SI"/>
    <s v="NO"/>
    <x v="0"/>
    <n v="30"/>
    <s v="No"/>
    <s v="No"/>
    <n v="971125"/>
    <s v="ASALARIADO"/>
    <n v="30"/>
  </r>
  <r>
    <n v="3971"/>
    <s v="MUJER"/>
    <n v="190413.08"/>
    <s v="ASALARIADO"/>
    <s v="SECTOR PRIVADO"/>
    <s v="SI"/>
    <s v="NO"/>
    <x v="0"/>
    <n v="20"/>
    <s v="No"/>
    <s v="No"/>
    <n v="190413.08"/>
    <s v="ASALARIADO"/>
    <n v="20"/>
  </r>
  <r>
    <n v="3972"/>
    <s v="HOMBRE"/>
    <n v="1682812"/>
    <s v="ASALARIADO"/>
    <s v="SECTOR PUBLICO"/>
    <s v="SI"/>
    <s v="NO"/>
    <x v="1"/>
    <n v="46"/>
    <s v="No"/>
    <s v="No"/>
    <n v="1682812"/>
    <s v="ASALARIADO"/>
    <n v="46"/>
  </r>
  <r>
    <n v="3973"/>
    <s v="MUJER"/>
    <n v="483156.54"/>
    <s v="ASALARIADO"/>
    <s v="SECTOR PRIVADO"/>
    <s v="SI"/>
    <s v="NO"/>
    <x v="0"/>
    <n v="41"/>
    <s v="No"/>
    <s v="No"/>
    <n v="483156.54"/>
    <s v="ASALARIADO"/>
    <n v="41"/>
  </r>
  <r>
    <n v="3974"/>
    <s v="MUJER"/>
    <n v="567792"/>
    <s v="ASALARIADO"/>
    <s v="SECTOR PUBLICO"/>
    <s v="SI"/>
    <s v="NO"/>
    <x v="1"/>
    <n v="51"/>
    <s v="No"/>
    <s v="No"/>
    <n v="567792"/>
    <s v="ASALARIADO"/>
    <n v="51"/>
  </r>
  <r>
    <n v="3975"/>
    <s v="MUJER"/>
    <n v="216627"/>
    <s v="ASALARIADO"/>
    <s v="SECTOR PRIVADO"/>
    <s v="SI"/>
    <s v="NO"/>
    <x v="0"/>
    <n v="42"/>
    <s v="No"/>
    <s v="No"/>
    <n v="216627"/>
    <s v="ASALARIADO"/>
    <n v="42"/>
  </r>
  <r>
    <n v="3976"/>
    <s v="MUJER"/>
    <n v="297045"/>
    <s v="ASEGURADO VOLUNTARIO"/>
    <s v="SECTOR PRIVADO"/>
    <s v="SI"/>
    <s v="SI"/>
    <x v="0"/>
    <n v="27"/>
    <s v="No"/>
    <s v="No"/>
    <n v="297045"/>
    <s v="ASEGURADO VOLUNTARIO"/>
    <n v="27"/>
  </r>
  <r>
    <n v="3977"/>
    <s v="MUJER"/>
    <n v="833130.24"/>
    <s v="ASALARIADO"/>
    <s v="SECTOR PRIVADO"/>
    <s v="SI"/>
    <s v="NO"/>
    <x v="0"/>
    <n v="26"/>
    <s v="No"/>
    <s v="No"/>
    <n v="833130.24"/>
    <s v="ASALARIADO"/>
    <n v="26"/>
  </r>
  <r>
    <n v="3978"/>
    <s v="MUJER"/>
    <n v="278030"/>
    <s v="ASEGURADO VOLUNTARIO"/>
    <s v="SECTOR PRIVADO"/>
    <s v="SI"/>
    <s v="NO"/>
    <x v="0"/>
    <n v="33"/>
    <s v="No"/>
    <s v="No"/>
    <n v="278030"/>
    <s v="ASEGURADO VOLUNTARIO"/>
    <n v="33"/>
  </r>
  <r>
    <n v="3979"/>
    <s v="HOMBRE"/>
    <n v="326749"/>
    <s v="TRABAJADOR INDEPENDIENTE"/>
    <s v="SECTOR PRIVADO"/>
    <s v="SI"/>
    <s v="NO"/>
    <x v="0"/>
    <n v="51"/>
    <s v="No"/>
    <s v="No"/>
    <n v="326749"/>
    <s v="TRABAJADOR INDEPENDIENTE"/>
    <n v="51"/>
  </r>
  <r>
    <n v="3980"/>
    <s v="HOMBRE"/>
    <n v="367410"/>
    <s v="ASALARIADO"/>
    <s v="SECTOR PUBLICO"/>
    <s v="SI"/>
    <s v="NO"/>
    <x v="1"/>
    <n v="57"/>
    <s v="No"/>
    <s v="No"/>
    <n v="367410"/>
    <s v="ASALARIADO"/>
    <n v="57"/>
  </r>
  <r>
    <n v="3981"/>
    <s v="HOMBRE"/>
    <n v="1011737"/>
    <s v="ASALARIADO"/>
    <s v="SECTOR PUBLICO"/>
    <s v="SI"/>
    <s v="NO"/>
    <x v="0"/>
    <n v="48"/>
    <s v="No"/>
    <s v="No"/>
    <n v="1011737"/>
    <s v="ASALARIADO"/>
    <n v="48"/>
  </r>
  <r>
    <n v="3982"/>
    <s v="MUJER"/>
    <n v="595614.09"/>
    <s v="ASALARIADO"/>
    <s v="SECTOR PRIVADO"/>
    <s v="SI"/>
    <s v="NO"/>
    <x v="0"/>
    <n v="21"/>
    <s v="No"/>
    <s v="No"/>
    <n v="595614.09"/>
    <s v="ASALARIADO"/>
    <n v="21"/>
  </r>
  <r>
    <n v="3983"/>
    <s v="HOMBRE"/>
    <n v="736585.85"/>
    <s v="ASALARIADO"/>
    <s v="SECTOR PRIVADO"/>
    <s v="SI"/>
    <s v="NO"/>
    <x v="0"/>
    <n v="36"/>
    <s v="No"/>
    <s v="No"/>
    <n v="736585.85"/>
    <s v="ASALARIADO"/>
    <n v="36"/>
  </r>
  <r>
    <n v="3984"/>
    <s v="HOMBRE"/>
    <n v="477796.63"/>
    <s v="ASALARIADO"/>
    <s v="SECTOR PUBLICO"/>
    <s v="SI"/>
    <s v="NO"/>
    <x v="0"/>
    <n v="36"/>
    <s v="No"/>
    <s v="No"/>
    <n v="477796.63"/>
    <s v="ASALARIADO"/>
    <n v="36"/>
  </r>
  <r>
    <n v="3985"/>
    <s v="MUJER"/>
    <n v="445567"/>
    <s v="TRABAJADOR INDEPENDIENTE"/>
    <s v="SECTOR PRIVADO"/>
    <s v="SI"/>
    <s v="NO"/>
    <x v="1"/>
    <n v="51"/>
    <s v="No"/>
    <s v="No"/>
    <n v="445567"/>
    <s v="TRABAJADOR INDEPENDIENTE"/>
    <n v="51"/>
  </r>
  <r>
    <n v="3986"/>
    <s v="HOMBRE"/>
    <n v="284281"/>
    <s v="ASEGURADO VOLUNTARIO"/>
    <s v="SECTOR PRIVADO"/>
    <s v="NO"/>
    <s v="NO"/>
    <x v="0"/>
    <n v="30"/>
    <s v="No"/>
    <s v="No"/>
    <n v="284281"/>
    <s v="ASEGURADO VOLUNTARIO"/>
    <n v="30"/>
  </r>
  <r>
    <n v="3987"/>
    <s v="HOMBRE"/>
    <n v="3591705.08"/>
    <s v="ASALARIADO"/>
    <s v="SECTOR PRIVADO"/>
    <s v="SI"/>
    <s v="NO"/>
    <x v="0"/>
    <n v="36"/>
    <s v="Atípico"/>
    <s v="No"/>
    <n v="3591705.08"/>
    <s v="ASALARIADO"/>
    <n v="36"/>
  </r>
  <r>
    <n v="3988"/>
    <s v="MUJER"/>
    <n v="358246.66"/>
    <s v="ASALARIADO"/>
    <s v="SECTOR PRIVADO"/>
    <s v="SI"/>
    <s v="NO"/>
    <x v="0"/>
    <n v="28"/>
    <s v="No"/>
    <s v="No"/>
    <n v="358246.66"/>
    <s v="ASALARIADO"/>
    <n v="28"/>
  </r>
  <r>
    <n v="3989"/>
    <s v="HOMBRE"/>
    <n v="297163"/>
    <s v="ASEGURADO VOLUNTARIO"/>
    <s v="SECTOR PRIVADO"/>
    <s v="SI"/>
    <s v="NO"/>
    <x v="0"/>
    <n v="37"/>
    <s v="No"/>
    <s v="No"/>
    <n v="297163"/>
    <s v="ASEGURADO VOLUNTARIO"/>
    <n v="37"/>
  </r>
  <r>
    <n v="3990"/>
    <s v="HOMBRE"/>
    <n v="360000"/>
    <s v="ASALARIADO"/>
    <s v="SECTOR PRIVADO"/>
    <s v="SI"/>
    <s v="NO"/>
    <x v="0"/>
    <n v="54"/>
    <s v="No"/>
    <s v="No"/>
    <n v="360000"/>
    <s v="ASALARIADO"/>
    <n v="54"/>
  </r>
  <r>
    <n v="3991"/>
    <s v="MUJER"/>
    <n v="30000"/>
    <s v="ASALARIADO"/>
    <s v="SECTOR PRIVADO"/>
    <s v="SI"/>
    <s v="SI"/>
    <x v="0"/>
    <n v="40"/>
    <s v="No"/>
    <s v="No"/>
    <n v="30000"/>
    <s v="ASALARIADO"/>
    <n v="40"/>
  </r>
  <r>
    <n v="3992"/>
    <s v="MUJER"/>
    <n v="164853.32999999999"/>
    <s v="ASALARIADO"/>
    <s v="SECTOR PRIVADO"/>
    <s v="SI"/>
    <s v="NO"/>
    <x v="0"/>
    <n v="25"/>
    <s v="No"/>
    <s v="No"/>
    <n v="164853.32999999999"/>
    <s v="ASALARIADO"/>
    <n v="25"/>
  </r>
  <r>
    <n v="3993"/>
    <s v="MUJER"/>
    <n v="867373.5"/>
    <s v="ASALARIADO"/>
    <s v="SECTOR PUBLICO"/>
    <s v="SI"/>
    <s v="NO"/>
    <x v="0"/>
    <n v="32"/>
    <s v="No"/>
    <s v="No"/>
    <n v="867373.5"/>
    <s v="ASALARIADO"/>
    <n v="32"/>
  </r>
  <r>
    <n v="3994"/>
    <s v="MUJER"/>
    <n v="1301692.07"/>
    <s v="ASALARIADO"/>
    <s v="SECTOR PRIVADO"/>
    <s v="SI"/>
    <s v="NO"/>
    <x v="0"/>
    <n v="40"/>
    <s v="No"/>
    <s v="No"/>
    <n v="1301692.07"/>
    <s v="ASALARIADO"/>
    <n v="40"/>
  </r>
  <r>
    <n v="3995"/>
    <s v="MUJER"/>
    <n v="382400"/>
    <s v="ASALARIADO"/>
    <s v="SECTOR PRIVADO"/>
    <s v="SI"/>
    <s v="NO"/>
    <x v="0"/>
    <n v="35"/>
    <s v="No"/>
    <s v="No"/>
    <n v="382400"/>
    <s v="ASALARIADO"/>
    <n v="35"/>
  </r>
  <r>
    <n v="3996"/>
    <s v="HOMBRE"/>
    <n v="423687.09"/>
    <s v="ASALARIADO"/>
    <s v="SECTOR PRIVADO"/>
    <s v="SI"/>
    <s v="NO"/>
    <x v="0"/>
    <n v="52"/>
    <s v="No"/>
    <s v="No"/>
    <n v="423687.09"/>
    <s v="ASALARIADO"/>
    <n v="52"/>
  </r>
  <r>
    <n v="3997"/>
    <s v="HOMBRE"/>
    <n v="342028"/>
    <s v="ASALARIADO"/>
    <s v="SECTOR PRIVADO"/>
    <s v="SI"/>
    <s v="NO"/>
    <x v="0"/>
    <n v="24"/>
    <s v="No"/>
    <s v="No"/>
    <n v="342028"/>
    <s v="ASALARIADO"/>
    <n v="24"/>
  </r>
  <r>
    <n v="3998"/>
    <s v="HOMBRE"/>
    <n v="300018"/>
    <s v="TRABAJADOR INDEPENDIENTE"/>
    <s v="SECTOR PRIVADO"/>
    <s v="SI"/>
    <s v="NO"/>
    <x v="1"/>
    <n v="46"/>
    <s v="No"/>
    <s v="No"/>
    <n v="300018"/>
    <s v="TRABAJADOR INDEPENDIENTE"/>
    <n v="46"/>
  </r>
  <r>
    <n v="3999"/>
    <s v="MUJER"/>
    <n v="981847.5"/>
    <s v="ASALARIADO"/>
    <s v="SECTOR PRIVADO"/>
    <s v="SI"/>
    <s v="NO"/>
    <x v="0"/>
    <n v="34"/>
    <s v="No"/>
    <s v="No"/>
    <n v="981847.5"/>
    <s v="ASALARIADO"/>
    <n v="34"/>
  </r>
  <r>
    <n v="4000"/>
    <s v="MUJER"/>
    <n v="602132.81000000006"/>
    <s v="ASALARIADO"/>
    <s v="SECTOR PRIVADO"/>
    <s v="SI"/>
    <s v="NO"/>
    <x v="0"/>
    <n v="23"/>
    <s v="No"/>
    <s v="No"/>
    <n v="602132.81000000006"/>
    <s v="ASALARIADO"/>
    <n v="23"/>
  </r>
  <r>
    <n v="4001"/>
    <s v="HOMBRE"/>
    <n v="357501.47"/>
    <s v="ASALARIADO"/>
    <s v="SECTOR PRIVADO"/>
    <s v="SI"/>
    <s v="SI"/>
    <x v="0"/>
    <n v="31"/>
    <s v="No"/>
    <s v="No"/>
    <n v="357501.47"/>
    <s v="ASALARIADO"/>
    <n v="31"/>
  </r>
  <r>
    <n v="4002"/>
    <s v="HOMBRE"/>
    <n v="278030"/>
    <s v="TRABAJADOR INDEPENDIENTE"/>
    <s v="SECTOR PRIVADO"/>
    <s v="SI"/>
    <s v="NO"/>
    <x v="0"/>
    <n v="30"/>
    <s v="No"/>
    <s v="No"/>
    <n v="278030"/>
    <s v="TRABAJADOR INDEPENDIENTE"/>
    <n v="30"/>
  </r>
  <r>
    <n v="4003"/>
    <s v="HOMBRE"/>
    <n v="396946.3"/>
    <s v="ASALARIADO"/>
    <s v="SECTOR PUBLICO"/>
    <s v="SI"/>
    <s v="NO"/>
    <x v="0"/>
    <n v="58"/>
    <s v="No"/>
    <s v="No"/>
    <n v="396946.3"/>
    <s v="ASALARIADO"/>
    <n v="58"/>
  </r>
  <r>
    <n v="4004"/>
    <s v="MUJER"/>
    <n v="550668.84"/>
    <s v="ASALARIADO"/>
    <s v="SECTOR PRIVADO"/>
    <s v="SI"/>
    <s v="NO"/>
    <x v="0"/>
    <n v="23"/>
    <s v="No"/>
    <s v="No"/>
    <n v="550668.84"/>
    <s v="ASALARIADO"/>
    <n v="23"/>
  </r>
  <r>
    <n v="4005"/>
    <s v="HOMBRE"/>
    <n v="403983"/>
    <s v="TRABAJADOR INDEPENDIENTE"/>
    <s v="SECTOR PRIVADO"/>
    <s v="SI"/>
    <s v="SI"/>
    <x v="1"/>
    <n v="54"/>
    <s v="No"/>
    <s v="No"/>
    <n v="403983"/>
    <s v="TRABAJADOR INDEPENDIENTE"/>
    <n v="54"/>
  </r>
  <r>
    <n v="4006"/>
    <s v="HOMBRE"/>
    <n v="359809.91"/>
    <s v="ASALARIADO"/>
    <s v="SECTOR PRIVADO"/>
    <s v="SI"/>
    <s v="NO"/>
    <x v="0"/>
    <n v="24"/>
    <s v="No"/>
    <s v="No"/>
    <n v="359809.91"/>
    <s v="ASALARIADO"/>
    <n v="24"/>
  </r>
  <r>
    <n v="4007"/>
    <s v="MUJER"/>
    <n v="297045"/>
    <s v="ASEGURADO VOLUNTARIO"/>
    <s v="SECTOR PRIVADO"/>
    <s v="SI"/>
    <s v="SI"/>
    <x v="1"/>
    <n v="58"/>
    <s v="No"/>
    <s v="No"/>
    <n v="297045"/>
    <s v="ASEGURADO VOLUNTARIO"/>
    <n v="58"/>
  </r>
  <r>
    <n v="4008"/>
    <s v="MUJER"/>
    <n v="300018"/>
    <s v="ASEGURADO VOLUNTARIO"/>
    <s v="SECTOR PRIVADO"/>
    <s v="SI"/>
    <s v="NO"/>
    <x v="0"/>
    <n v="58"/>
    <s v="No"/>
    <s v="No"/>
    <n v="300018"/>
    <s v="ASEGURADO VOLUNTARIO"/>
    <n v="58"/>
  </r>
  <r>
    <n v="4009"/>
    <s v="HOMBRE"/>
    <n v="200518.6"/>
    <s v="PENSIONADOS EN SU PROPIO SISTEMA"/>
    <s v="SECTOR PUBLICO"/>
    <s v="SI"/>
    <s v="NO"/>
    <x v="0"/>
    <n v="40"/>
    <s v="No"/>
    <s v="No"/>
    <n v="200518.6"/>
    <s v="PENSIONADOS EN SU PROPIO SISTEMA"/>
    <n v="40"/>
  </r>
  <r>
    <n v="4010"/>
    <s v="MUJER"/>
    <n v="1690006.94"/>
    <s v="ASALARIADO"/>
    <s v="SECTOR PRIVADO"/>
    <s v="SI"/>
    <s v="NO"/>
    <x v="0"/>
    <n v="45"/>
    <s v="No"/>
    <s v="No"/>
    <n v="1690006.94"/>
    <s v="ASALARIADO"/>
    <n v="45"/>
  </r>
  <r>
    <n v="4011"/>
    <s v="HOMBRE"/>
    <n v="297046"/>
    <s v="ASEGURADO VOLUNTARIO"/>
    <s v="SECTOR PRIVADO"/>
    <s v="SI"/>
    <s v="NO"/>
    <x v="0"/>
    <n v="35"/>
    <s v="No"/>
    <s v="No"/>
    <n v="297046"/>
    <s v="ASEGURADO VOLUNTARIO"/>
    <n v="35"/>
  </r>
  <r>
    <n v="4012"/>
    <s v="MUJER"/>
    <n v="1739958"/>
    <s v="ASALARIADO"/>
    <s v="SECTOR PUBLICO"/>
    <s v="SI"/>
    <s v="NO"/>
    <x v="0"/>
    <n v="43"/>
    <s v="No"/>
    <s v="No"/>
    <n v="1739958"/>
    <s v="ASALARIADO"/>
    <n v="43"/>
  </r>
  <r>
    <n v="4013"/>
    <s v="HOMBRE"/>
    <n v="420359.27"/>
    <s v="ASALARIADO"/>
    <s v="SECTOR PRIVADO"/>
    <s v="SI"/>
    <s v="NO"/>
    <x v="0"/>
    <n v="48"/>
    <s v="No"/>
    <s v="No"/>
    <n v="420359.27"/>
    <s v="ASALARIADO"/>
    <n v="48"/>
  </r>
  <r>
    <n v="4014"/>
    <s v="HOMBRE"/>
    <n v="841178"/>
    <s v="ASALARIADO"/>
    <s v="SECTOR PUBLICO"/>
    <s v="SI"/>
    <s v="NO"/>
    <x v="0"/>
    <n v="46"/>
    <s v="No"/>
    <s v="No"/>
    <n v="841178"/>
    <s v="ASALARIADO"/>
    <n v="46"/>
  </r>
  <r>
    <n v="4015"/>
    <s v="HOMBRE"/>
    <n v="1778646"/>
    <s v="ASALARIADO"/>
    <s v="SECTOR PRIVADO"/>
    <s v="SI"/>
    <s v="NO"/>
    <x v="0"/>
    <n v="33"/>
    <s v="No"/>
    <s v="No"/>
    <n v="1778646"/>
    <s v="ASALARIADO"/>
    <n v="33"/>
  </r>
  <r>
    <n v="4016"/>
    <s v="MUJER"/>
    <n v="979284"/>
    <s v="PENSIONADOS EN SU PROPIO SISTEMA"/>
    <s v="SECTOR PUBLICO"/>
    <s v="SI"/>
    <s v="NO"/>
    <x v="0"/>
    <n v="63"/>
    <s v="No"/>
    <s v="No"/>
    <n v="979284"/>
    <s v="PENSIONADOS EN SU PROPIO SISTEMA"/>
    <n v="63"/>
  </r>
  <r>
    <n v="4017"/>
    <s v="MUJER"/>
    <n v="206000"/>
    <s v="ASALARIADO"/>
    <s v="SECTOR PRIVADO"/>
    <s v="SI"/>
    <s v="SI"/>
    <x v="0"/>
    <n v="34"/>
    <s v="No"/>
    <s v="No"/>
    <n v="206000"/>
    <s v="ASALARIADO"/>
    <n v="34"/>
  </r>
  <r>
    <n v="4018"/>
    <s v="HOMBRE"/>
    <n v="109259.63"/>
    <s v="ASALARIADO"/>
    <s v="SECTOR PRIVADO"/>
    <s v="SI"/>
    <s v="NO"/>
    <x v="1"/>
    <n v="23"/>
    <s v="No"/>
    <s v="No"/>
    <n v="109259.63"/>
    <s v="ASALARIADO"/>
    <n v="23"/>
  </r>
  <r>
    <n v="4019"/>
    <s v="HOMBRE"/>
    <n v="378297"/>
    <s v="PENSIONADOS EN SU PROPIO SISTEMA"/>
    <s v="SECTOR PUBLICO"/>
    <s v="SI"/>
    <s v="NO"/>
    <x v="0"/>
    <n v="71"/>
    <s v="No"/>
    <s v="No"/>
    <n v="378297"/>
    <s v="PENSIONADOS EN SU PROPIO SISTEMA"/>
    <n v="71"/>
  </r>
  <r>
    <n v="4020"/>
    <s v="HOMBRE"/>
    <n v="336445.2"/>
    <s v="ASALARIADO"/>
    <s v="SECTOR PRIVADO"/>
    <s v="SI"/>
    <s v="NO"/>
    <x v="1"/>
    <n v="31"/>
    <s v="No"/>
    <s v="No"/>
    <n v="336445.2"/>
    <s v="ASALARIADO"/>
    <n v="31"/>
  </r>
  <r>
    <n v="4021"/>
    <s v="HOMBRE"/>
    <n v="278030"/>
    <s v="CONVENIOS ESPECIALES DE TRABAJADORES INDEPENDIENTES"/>
    <s v="SECTOR PRIVADO"/>
    <s v="SI"/>
    <s v="NO"/>
    <x v="0"/>
    <n v="65"/>
    <s v="No"/>
    <s v="No"/>
    <n v="278030"/>
    <s v="CONVENIOS ESPECIALES DE TRABAJADORES INDEPENDIENTES"/>
    <n v="65"/>
  </r>
  <r>
    <n v="4022"/>
    <s v="HOMBRE"/>
    <n v="500000"/>
    <s v="ASALARIADO"/>
    <s v="SECTOR PRIVADO"/>
    <s v="SI"/>
    <s v="SI"/>
    <x v="0"/>
    <n v="38"/>
    <s v="No"/>
    <s v="No"/>
    <n v="500000"/>
    <s v="ASALARIADO"/>
    <n v="38"/>
  </r>
  <r>
    <n v="4023"/>
    <s v="HOMBRE"/>
    <n v="516550"/>
    <s v="ASALARIADO"/>
    <s v="SECTOR PRIVADO"/>
    <s v="SI"/>
    <s v="SI"/>
    <x v="0"/>
    <n v="31"/>
    <s v="No"/>
    <s v="No"/>
    <n v="516550"/>
    <s v="ASALARIADO"/>
    <n v="31"/>
  </r>
  <r>
    <n v="4024"/>
    <s v="HOMBRE"/>
    <n v="406045.76"/>
    <s v="ASALARIADO"/>
    <s v="SECTOR PRIVADO"/>
    <s v="SI"/>
    <s v="SI"/>
    <x v="0"/>
    <n v="49"/>
    <s v="No"/>
    <s v="No"/>
    <n v="406045.76"/>
    <s v="ASALARIADO"/>
    <n v="49"/>
  </r>
  <r>
    <n v="4025"/>
    <s v="HOMBRE"/>
    <n v="7214352.2000000002"/>
    <s v="ASALARIADO"/>
    <s v="SECTOR PUBLICO"/>
    <s v="SI"/>
    <s v="NO"/>
    <x v="0"/>
    <n v="55"/>
    <s v="Atípico"/>
    <s v="No"/>
    <n v="7214352.2000000002"/>
    <s v="ASALARIADO"/>
    <n v="55"/>
  </r>
  <r>
    <n v="4026"/>
    <s v="HOMBRE"/>
    <n v="423168"/>
    <s v="ASALARIADO"/>
    <s v="SECTOR PRIVADO"/>
    <s v="SI"/>
    <s v="NO"/>
    <x v="0"/>
    <n v="21"/>
    <s v="No"/>
    <s v="No"/>
    <n v="423168"/>
    <s v="ASALARIADO"/>
    <n v="21"/>
  </r>
  <r>
    <n v="4027"/>
    <s v="MUJER"/>
    <n v="278030.99"/>
    <s v="ASEGURADO VOLUNTARIO"/>
    <s v="SECTOR PRIVADO"/>
    <s v="SI"/>
    <s v="NO"/>
    <x v="0"/>
    <n v="42"/>
    <s v="No"/>
    <s v="No"/>
    <n v="278030.99"/>
    <s v="ASEGURADO VOLUNTARIO"/>
    <n v="42"/>
  </r>
  <r>
    <n v="4028"/>
    <s v="MUJER"/>
    <n v="284460.38"/>
    <s v="ASALARIADO"/>
    <s v="SECTOR PRIVADO"/>
    <s v="SI"/>
    <s v="NO"/>
    <x v="0"/>
    <n v="34"/>
    <s v="No"/>
    <s v="No"/>
    <n v="284460.38"/>
    <s v="ASALARIADO"/>
    <n v="34"/>
  </r>
  <r>
    <n v="4029"/>
    <s v="HOMBRE"/>
    <n v="510949.44"/>
    <s v="ASALARIADO"/>
    <s v="SECTOR PRIVADO"/>
    <s v="SI"/>
    <s v="NO"/>
    <x v="0"/>
    <n v="38"/>
    <s v="No"/>
    <s v="No"/>
    <n v="510949.44"/>
    <s v="ASALARIADO"/>
    <n v="38"/>
  </r>
  <r>
    <n v="4030"/>
    <s v="MUJER"/>
    <n v="622677.26"/>
    <s v="ASALARIADO"/>
    <s v="SECTOR PUBLICO"/>
    <s v="SI"/>
    <s v="NO"/>
    <x v="0"/>
    <n v="31"/>
    <s v="No"/>
    <s v="No"/>
    <n v="622677.26"/>
    <s v="ASALARIADO"/>
    <n v="31"/>
  </r>
  <r>
    <n v="4031"/>
    <s v="HOMBRE"/>
    <n v="578406.36"/>
    <s v="ASALARIADO"/>
    <s v="SECTOR PUBLICO"/>
    <s v="SI"/>
    <s v="NO"/>
    <x v="0"/>
    <n v="28"/>
    <s v="No"/>
    <s v="No"/>
    <n v="578406.36"/>
    <s v="ASALARIADO"/>
    <n v="28"/>
  </r>
  <r>
    <n v="4032"/>
    <s v="HOMBRE"/>
    <n v="383231"/>
    <s v="ASALARIADO"/>
    <s v="SECTOR PUBLICO"/>
    <s v="SI"/>
    <s v="NO"/>
    <x v="0"/>
    <n v="23"/>
    <s v="No"/>
    <s v="No"/>
    <n v="383231"/>
    <s v="ASALARIADO"/>
    <n v="23"/>
  </r>
  <r>
    <n v="4033"/>
    <s v="HOMBRE"/>
    <n v="415668.65"/>
    <s v="ASALARIADO"/>
    <s v="SECTOR PRIVADO"/>
    <s v="SI"/>
    <s v="SI"/>
    <x v="0"/>
    <n v="58"/>
    <s v="No"/>
    <s v="No"/>
    <n v="415668.65"/>
    <s v="ASALARIADO"/>
    <n v="58"/>
  </r>
  <r>
    <n v="4034"/>
    <s v="MUJER"/>
    <n v="948047"/>
    <s v="ASALARIADO"/>
    <s v="SECTOR PUBLICO"/>
    <s v="SI"/>
    <s v="NO"/>
    <x v="1"/>
    <n v="32"/>
    <s v="No"/>
    <s v="No"/>
    <n v="948047"/>
    <s v="ASALARIADO"/>
    <n v="32"/>
  </r>
  <r>
    <n v="4035"/>
    <s v="HOMBRE"/>
    <n v="343391"/>
    <s v="ASALARIADO"/>
    <s v="SECTOR PRIVADO"/>
    <s v="SI"/>
    <s v="NO"/>
    <x v="0"/>
    <n v="48"/>
    <s v="No"/>
    <s v="No"/>
    <n v="343391"/>
    <s v="ASALARIADO"/>
    <n v="48"/>
  </r>
  <r>
    <n v="4036"/>
    <s v="MUJER"/>
    <n v="320000"/>
    <s v="ASALARIADO"/>
    <s v="SECTOR PRIVADO"/>
    <s v="SI"/>
    <s v="NO"/>
    <x v="0"/>
    <n v="69"/>
    <s v="No"/>
    <s v="No"/>
    <n v="320000"/>
    <s v="ASALARIADO"/>
    <n v="69"/>
  </r>
  <r>
    <n v="4037"/>
    <s v="MUJER"/>
    <n v="840000"/>
    <s v="ASALARIADO"/>
    <s v="SECTOR PRIVADO"/>
    <s v="SI"/>
    <s v="NO"/>
    <x v="0"/>
    <n v="29"/>
    <s v="No"/>
    <s v="No"/>
    <n v="840000"/>
    <s v="ASALARIADO"/>
    <n v="29"/>
  </r>
  <r>
    <n v="4038"/>
    <s v="HOMBRE"/>
    <n v="371173.26"/>
    <s v="ASALARIADO"/>
    <s v="SECTOR PRIVADO"/>
    <s v="SI"/>
    <s v="NO"/>
    <x v="0"/>
    <n v="31"/>
    <s v="No"/>
    <s v="No"/>
    <n v="371173.26"/>
    <s v="ASALARIADO"/>
    <n v="31"/>
  </r>
  <r>
    <n v="4039"/>
    <s v="HOMBRE"/>
    <n v="570368"/>
    <s v="ASALARIADO"/>
    <s v="SECTOR PRIVADO"/>
    <s v="SI"/>
    <s v="NO"/>
    <x v="0"/>
    <n v="33"/>
    <s v="No"/>
    <s v="No"/>
    <n v="570368"/>
    <s v="ASALARIADO"/>
    <n v="33"/>
  </r>
  <r>
    <n v="4040"/>
    <s v="MUJER"/>
    <n v="1206489.07"/>
    <s v="ASALARIADO"/>
    <s v="SECTOR PRIVADO"/>
    <s v="SI"/>
    <s v="NO"/>
    <x v="0"/>
    <n v="29"/>
    <s v="No"/>
    <s v="No"/>
    <n v="1206489.07"/>
    <s v="ASALARIADO"/>
    <n v="29"/>
  </r>
  <r>
    <n v="4041"/>
    <s v="HOMBRE"/>
    <n v="143537.5"/>
    <s v="ASALARIADO"/>
    <s v="SECTOR PRIVADO"/>
    <s v="SI"/>
    <s v="NO"/>
    <x v="0"/>
    <n v="31"/>
    <s v="No"/>
    <s v="No"/>
    <n v="143537.5"/>
    <s v="ASALARIADO"/>
    <n v="31"/>
  </r>
  <r>
    <n v="4042"/>
    <s v="HOMBRE"/>
    <n v="450000"/>
    <s v="ASALARIADO"/>
    <s v="SECTOR PRIVADO"/>
    <s v="SI"/>
    <s v="SI"/>
    <x v="0"/>
    <n v="39"/>
    <s v="No"/>
    <s v="No"/>
    <n v="450000"/>
    <s v="ASALARIADO"/>
    <n v="39"/>
  </r>
  <r>
    <n v="4043"/>
    <s v="HOMBRE"/>
    <n v="297046"/>
    <s v="ASEGURADO VOLUNTARIO"/>
    <s v="SECTOR PRIVADO"/>
    <s v="SI"/>
    <s v="NO"/>
    <x v="0"/>
    <n v="64"/>
    <s v="No"/>
    <s v="No"/>
    <n v="297046"/>
    <s v="ASEGURADO VOLUNTARIO"/>
    <n v="64"/>
  </r>
  <r>
    <n v="4044"/>
    <s v="HOMBRE"/>
    <n v="45500"/>
    <s v="ASALARIADO"/>
    <s v="SECTOR PRIVADO"/>
    <s v="SI"/>
    <s v="SI"/>
    <x v="0"/>
    <n v="41"/>
    <s v="No"/>
    <s v="No"/>
    <n v="45500"/>
    <s v="ASALARIADO"/>
    <n v="41"/>
  </r>
  <r>
    <n v="4045"/>
    <s v="HOMBRE"/>
    <n v="310740"/>
    <s v="ASALARIADO"/>
    <s v="SECTOR PRIVADO"/>
    <s v="SI"/>
    <s v="NO"/>
    <x v="0"/>
    <n v="39"/>
    <s v="No"/>
    <s v="No"/>
    <n v="310740"/>
    <s v="ASALARIADO"/>
    <n v="39"/>
  </r>
  <r>
    <n v="4046"/>
    <s v="MUJER"/>
    <n v="1739889.52"/>
    <s v="ASALARIADO"/>
    <s v="SECTOR PUBLICO"/>
    <s v="SI"/>
    <s v="NO"/>
    <x v="0"/>
    <n v="38"/>
    <s v="No"/>
    <s v="No"/>
    <n v="1739889.52"/>
    <s v="ASALARIADO"/>
    <n v="38"/>
  </r>
  <r>
    <n v="4047"/>
    <s v="MUJER"/>
    <n v="4453.22"/>
    <s v="ASALARIADO"/>
    <s v="SECTOR PUBLICO"/>
    <s v="SI"/>
    <s v="NO"/>
    <x v="0"/>
    <n v="24"/>
    <s v="No"/>
    <s v="No"/>
    <n v="4453.22"/>
    <s v="ASALARIADO"/>
    <n v="24"/>
  </r>
  <r>
    <n v="4048"/>
    <s v="HOMBRE"/>
    <n v="845279"/>
    <s v="ASALARIADO"/>
    <s v="SECTOR PRIVADO"/>
    <s v="SI"/>
    <s v="NO"/>
    <x v="0"/>
    <n v="41"/>
    <s v="No"/>
    <s v="No"/>
    <n v="845279"/>
    <s v="ASALARIADO"/>
    <n v="41"/>
  </r>
  <r>
    <n v="4049"/>
    <s v="MUJER"/>
    <n v="222000"/>
    <s v="ASALARIADO"/>
    <s v="SECTOR PRIVADO"/>
    <s v="SI"/>
    <s v="NO"/>
    <x v="0"/>
    <n v="61"/>
    <s v="No"/>
    <s v="No"/>
    <n v="222000"/>
    <s v="ASALARIADO"/>
    <n v="61"/>
  </r>
  <r>
    <n v="4050"/>
    <s v="HOMBRE"/>
    <n v="350672.26"/>
    <s v="ASALARIADO"/>
    <s v="SECTOR PRIVADO"/>
    <s v="SI"/>
    <s v="NO"/>
    <x v="0"/>
    <n v="34"/>
    <s v="No"/>
    <s v="No"/>
    <n v="350672.26"/>
    <s v="ASALARIADO"/>
    <n v="34"/>
  </r>
  <r>
    <n v="4051"/>
    <s v="HOMBRE"/>
    <n v="782348.4"/>
    <s v="ASALARIADO"/>
    <s v="SECTOR PRIVADO"/>
    <s v="SI"/>
    <s v="NO"/>
    <x v="0"/>
    <n v="27"/>
    <s v="No"/>
    <s v="No"/>
    <n v="782348.4"/>
    <s v="ASALARIADO"/>
    <n v="27"/>
  </r>
  <r>
    <n v="4052"/>
    <s v="HOMBRE"/>
    <n v="278030"/>
    <s v="CONVENIOS ESPECIALES DE TRABAJADORES INDEPENDIENTES"/>
    <s v="SECTOR PRIVADO"/>
    <s v="SI"/>
    <s v="NO"/>
    <x v="0"/>
    <n v="57"/>
    <s v="No"/>
    <s v="No"/>
    <n v="278030"/>
    <s v="CONVENIOS ESPECIALES DE TRABAJADORES INDEPENDIENTES"/>
    <n v="57"/>
  </r>
  <r>
    <n v="4053"/>
    <s v="MUJER"/>
    <n v="269309.07"/>
    <s v="ASALARIADO"/>
    <s v="SECTOR PUBLICO"/>
    <s v="SI"/>
    <s v="NO"/>
    <x v="0"/>
    <n v="28"/>
    <s v="No"/>
    <s v="No"/>
    <n v="269309.07"/>
    <s v="ASALARIADO"/>
    <n v="28"/>
  </r>
  <r>
    <n v="4054"/>
    <s v="MUJER"/>
    <n v="742483"/>
    <s v="TRABAJADOR INDEPENDIENTE"/>
    <s v="SECTOR PRIVADO"/>
    <s v="SI"/>
    <s v="NO"/>
    <x v="0"/>
    <n v="50"/>
    <s v="No"/>
    <s v="No"/>
    <n v="742483"/>
    <s v="TRABAJADOR INDEPENDIENTE"/>
    <n v="50"/>
  </r>
  <r>
    <n v="4055"/>
    <s v="HOMBRE"/>
    <n v="566297"/>
    <s v="TRABAJADOR INDEPENDIENTE"/>
    <s v="SECTOR PRIVADO"/>
    <s v="SI"/>
    <s v="NO"/>
    <x v="1"/>
    <n v="42"/>
    <s v="No"/>
    <s v="No"/>
    <n v="566297"/>
    <s v="TRABAJADOR INDEPENDIENTE"/>
    <n v="42"/>
  </r>
  <r>
    <n v="4056"/>
    <s v="HOMBRE"/>
    <n v="816719"/>
    <s v="ASALARIADO"/>
    <s v="SECTOR PUBLICO"/>
    <s v="SI"/>
    <s v="NO"/>
    <x v="0"/>
    <n v="56"/>
    <s v="No"/>
    <s v="No"/>
    <n v="816719"/>
    <s v="ASALARIADO"/>
    <n v="56"/>
  </r>
  <r>
    <n v="4057"/>
    <s v="HOMBRE"/>
    <n v="818075.21"/>
    <s v="PENSIONADOS EN SU PROPIO SISTEMA"/>
    <s v="SECTOR PUBLICO"/>
    <s v="SI"/>
    <s v="NO"/>
    <x v="0"/>
    <n v="81"/>
    <s v="No"/>
    <s v="No"/>
    <n v="818075.21"/>
    <s v="PENSIONADOS EN SU PROPIO SISTEMA"/>
    <n v="81"/>
  </r>
  <r>
    <n v="4058"/>
    <s v="MUJER"/>
    <n v="312500"/>
    <s v="ASALARIADO"/>
    <s v="SECTOR PRIVADO"/>
    <s v="SI"/>
    <s v="NO"/>
    <x v="0"/>
    <n v="38"/>
    <s v="No"/>
    <s v="No"/>
    <n v="312500"/>
    <s v="ASALARIADO"/>
    <n v="38"/>
  </r>
  <r>
    <n v="4059"/>
    <s v="HOMBRE"/>
    <n v="278030"/>
    <s v="CONVENIOS ESPECIALES DE TRABAJADORES INDEPENDIENTES"/>
    <s v="SECTOR PRIVADO"/>
    <s v="SI"/>
    <s v="NO"/>
    <x v="0"/>
    <n v="32"/>
    <s v="No"/>
    <s v="No"/>
    <n v="278030"/>
    <s v="CONVENIOS ESPECIALES DE TRABAJADORES INDEPENDIENTES"/>
    <n v="32"/>
  </r>
  <r>
    <n v="4060"/>
    <s v="HOMBRE"/>
    <n v="354060.87"/>
    <s v="ASALARIADO"/>
    <s v="SECTOR PRIVADO"/>
    <s v="SI"/>
    <s v="NO"/>
    <x v="0"/>
    <n v="36"/>
    <s v="No"/>
    <s v="No"/>
    <n v="354060.87"/>
    <s v="ASALARIADO"/>
    <n v="36"/>
  </r>
  <r>
    <n v="4061"/>
    <s v="HOMBRE"/>
    <n v="585035.6"/>
    <s v="ASALARIADO"/>
    <s v="SECTOR PUBLICO"/>
    <s v="SI"/>
    <s v="NO"/>
    <x v="0"/>
    <n v="31"/>
    <s v="No"/>
    <s v="No"/>
    <n v="585035.6"/>
    <s v="ASALARIADO"/>
    <n v="31"/>
  </r>
  <r>
    <n v="4062"/>
    <s v="HOMBRE"/>
    <n v="120498.44"/>
    <s v="ASALARIADO"/>
    <s v="SECTOR PRIVADO"/>
    <s v="SI"/>
    <s v="NO"/>
    <x v="0"/>
    <n v="23"/>
    <s v="No"/>
    <s v="No"/>
    <n v="120498.44"/>
    <s v="ASALARIADO"/>
    <n v="23"/>
  </r>
  <r>
    <n v="4063"/>
    <s v="HOMBRE"/>
    <n v="728961.19"/>
    <s v="ASALARIADO"/>
    <s v="SECTOR PRIVADO"/>
    <s v="SI"/>
    <s v="NO"/>
    <x v="0"/>
    <n v="35"/>
    <s v="No"/>
    <s v="No"/>
    <n v="728961.19"/>
    <s v="ASALARIADO"/>
    <n v="35"/>
  </r>
  <r>
    <n v="4064"/>
    <s v="HOMBRE"/>
    <n v="787001"/>
    <s v="ASALARIADO"/>
    <s v="SECTOR PRIVADO"/>
    <s v="SI"/>
    <s v="NO"/>
    <x v="0"/>
    <n v="39"/>
    <s v="No"/>
    <s v="No"/>
    <n v="787001"/>
    <s v="ASALARIADO"/>
    <n v="39"/>
  </r>
  <r>
    <n v="4065"/>
    <s v="HOMBRE"/>
    <n v="589997"/>
    <s v="ASALARIADO"/>
    <s v="SECTOR PUBLICO"/>
    <s v="SI"/>
    <s v="NO"/>
    <x v="0"/>
    <n v="48"/>
    <s v="No"/>
    <s v="No"/>
    <n v="589997"/>
    <s v="ASALARIADO"/>
    <n v="48"/>
  </r>
  <r>
    <n v="4066"/>
    <s v="MUJER"/>
    <n v="278031"/>
    <s v="TRABAJADOR INDEPENDIENTE"/>
    <s v="SECTOR PRIVADO"/>
    <s v="SI"/>
    <s v="NO"/>
    <x v="0"/>
    <n v="51"/>
    <s v="No"/>
    <s v="No"/>
    <n v="278031"/>
    <s v="TRABAJADOR INDEPENDIENTE"/>
    <n v="51"/>
  </r>
  <r>
    <n v="4067"/>
    <s v="HOMBRE"/>
    <n v="450368.88"/>
    <s v="ASALARIADO"/>
    <s v="SECTOR PRIVADO"/>
    <s v="SI"/>
    <s v="NO"/>
    <x v="0"/>
    <n v="26"/>
    <s v="No"/>
    <s v="No"/>
    <n v="450368.88"/>
    <s v="ASALARIADO"/>
    <n v="26"/>
  </r>
  <r>
    <n v="4068"/>
    <s v="HOMBRE"/>
    <n v="800000"/>
    <s v="ASALARIADO"/>
    <s v="SECTOR PRIVADO"/>
    <s v="SI"/>
    <s v="NO"/>
    <x v="0"/>
    <n v="26"/>
    <s v="No"/>
    <s v="No"/>
    <n v="800000"/>
    <s v="ASALARIADO"/>
    <n v="26"/>
  </r>
  <r>
    <n v="4069"/>
    <s v="HOMBRE"/>
    <n v="394263"/>
    <s v="TRABAJADOR INDEPENDIENTE"/>
    <s v="SECTOR PRIVADO"/>
    <s v="SI"/>
    <s v="SI"/>
    <x v="1"/>
    <n v="51"/>
    <s v="No"/>
    <s v="No"/>
    <n v="394263"/>
    <s v="TRABAJADOR INDEPENDIENTE"/>
    <n v="51"/>
  </r>
  <r>
    <n v="4070"/>
    <s v="HOMBRE"/>
    <n v="145210"/>
    <s v="ASALARIADO"/>
    <s v="SECTOR PRIVADO"/>
    <s v="SI"/>
    <s v="NO"/>
    <x v="1"/>
    <n v="23"/>
    <s v="No"/>
    <s v="No"/>
    <n v="145210"/>
    <s v="ASALARIADO"/>
    <n v="23"/>
  </r>
  <r>
    <n v="4071"/>
    <s v="HOMBRE"/>
    <n v="381127"/>
    <s v="ASALARIADO"/>
    <s v="SECTOR PRIVADO"/>
    <s v="SI"/>
    <s v="NO"/>
    <x v="0"/>
    <n v="21"/>
    <s v="No"/>
    <s v="No"/>
    <n v="381127"/>
    <s v="ASALARIADO"/>
    <n v="21"/>
  </r>
  <r>
    <n v="4072"/>
    <s v="HOMBRE"/>
    <n v="674607.4"/>
    <s v="ASALARIADO"/>
    <s v="SECTOR PUBLICO"/>
    <s v="SI"/>
    <s v="NO"/>
    <x v="0"/>
    <n v="64"/>
    <s v="No"/>
    <s v="No"/>
    <n v="674607.4"/>
    <s v="ASALARIADO"/>
    <n v="64"/>
  </r>
  <r>
    <n v="4073"/>
    <s v="HOMBRE"/>
    <n v="60000"/>
    <s v="ASALARIADO"/>
    <s v="SECTOR PRIVADO"/>
    <s v="SI"/>
    <s v="NO"/>
    <x v="1"/>
    <n v="56"/>
    <s v="No"/>
    <s v="No"/>
    <n v="60000"/>
    <s v="ASALARIADO"/>
    <n v="56"/>
  </r>
  <r>
    <n v="4074"/>
    <s v="HOMBRE"/>
    <n v="278030"/>
    <s v="CONVENIOS ESPECIALES DE TRABAJADORES INDEPENDIENTES"/>
    <s v="SECTOR PRIVADO"/>
    <s v="SI"/>
    <s v="NO"/>
    <x v="0"/>
    <n v="62"/>
    <s v="No"/>
    <s v="No"/>
    <n v="278030"/>
    <s v="CONVENIOS ESPECIALES DE TRABAJADORES INDEPENDIENTES"/>
    <n v="62"/>
  </r>
  <r>
    <n v="4075"/>
    <s v="HOMBRE"/>
    <n v="594092"/>
    <s v="TRABAJADOR INDEPENDIENTE"/>
    <s v="SECTOR PRIVADO"/>
    <s v="SI"/>
    <s v="NO"/>
    <x v="0"/>
    <n v="41"/>
    <s v="No"/>
    <s v="No"/>
    <n v="594092"/>
    <s v="TRABAJADOR INDEPENDIENTE"/>
    <n v="41"/>
  </r>
  <r>
    <n v="4076"/>
    <s v="MUJER"/>
    <n v="438521"/>
    <s v="PENSIONADOS EN SU PROPIO SISTEMA"/>
    <s v="SECTOR PUBLICO"/>
    <s v="SI"/>
    <s v="NO"/>
    <x v="0"/>
    <n v="86"/>
    <s v="No"/>
    <s v="No"/>
    <n v="438521"/>
    <s v="PENSIONADOS EN SU PROPIO SISTEMA"/>
    <n v="86"/>
  </r>
  <r>
    <n v="4077"/>
    <s v="HOMBRE"/>
    <n v="527053.81999999995"/>
    <s v="ASALARIADO"/>
    <s v="SECTOR PRIVADO"/>
    <s v="SI"/>
    <s v="NO"/>
    <x v="0"/>
    <n v="40"/>
    <s v="No"/>
    <s v="No"/>
    <n v="527053.81999999995"/>
    <s v="ASALARIADO"/>
    <n v="40"/>
  </r>
  <r>
    <n v="4078"/>
    <s v="MUJER"/>
    <n v="528600.52"/>
    <s v="ASALARIADO"/>
    <s v="SECTOR PRIVADO"/>
    <s v="SI"/>
    <s v="NO"/>
    <x v="0"/>
    <n v="59"/>
    <s v="No"/>
    <s v="No"/>
    <n v="528600.52"/>
    <s v="ASALARIADO"/>
    <n v="59"/>
  </r>
  <r>
    <n v="4079"/>
    <s v="MUJER"/>
    <n v="447030.7"/>
    <s v="ASALARIADO"/>
    <s v="SECTOR PUBLICO"/>
    <s v="SI"/>
    <s v="NO"/>
    <x v="0"/>
    <n v="29"/>
    <s v="No"/>
    <s v="No"/>
    <n v="447030.7"/>
    <s v="ASALARIADO"/>
    <n v="29"/>
  </r>
  <r>
    <n v="4080"/>
    <s v="HOMBRE"/>
    <n v="67307.199999999997"/>
    <s v="ASALARIADO"/>
    <s v="SECTOR PRIVADO"/>
    <s v="SI"/>
    <s v="NO"/>
    <x v="0"/>
    <n v="33"/>
    <s v="No"/>
    <s v="No"/>
    <n v="67307.199999999997"/>
    <s v="ASALARIADO"/>
    <n v="33"/>
  </r>
  <r>
    <n v="4081"/>
    <s v="MUJER"/>
    <n v="2849858.1"/>
    <s v="ASALARIADO"/>
    <s v="SECTOR PUBLICO"/>
    <s v="SI"/>
    <s v="NO"/>
    <x v="0"/>
    <n v="58"/>
    <s v="Atípico"/>
    <s v="No"/>
    <n v="2849858.1"/>
    <s v="ASALARIADO"/>
    <n v="58"/>
  </r>
  <r>
    <n v="4082"/>
    <s v="HOMBRE"/>
    <n v="701516.48"/>
    <s v="ASALARIADO"/>
    <s v="SECTOR PRIVADO"/>
    <s v="SI"/>
    <s v="NO"/>
    <x v="0"/>
    <n v="38"/>
    <s v="No"/>
    <s v="No"/>
    <n v="701516.48"/>
    <s v="ASALARIADO"/>
    <n v="38"/>
  </r>
  <r>
    <n v="4083"/>
    <s v="HOMBRE"/>
    <n v="278030"/>
    <s v="CONVENIOS ESPECIALES DE TRABAJADORES INDEPENDIENTES"/>
    <s v="SECTOR PRIVADO"/>
    <s v="SI"/>
    <s v="NO"/>
    <x v="0"/>
    <n v="49"/>
    <s v="No"/>
    <s v="No"/>
    <n v="278030"/>
    <s v="CONVENIOS ESPECIALES DE TRABAJADORES INDEPENDIENTES"/>
    <n v="49"/>
  </r>
  <r>
    <n v="4084"/>
    <s v="HOMBRE"/>
    <n v="114590"/>
    <s v="ASALARIADO"/>
    <s v="SECTOR PRIVADO"/>
    <s v="SI"/>
    <s v="NO"/>
    <x v="0"/>
    <n v="40"/>
    <s v="No"/>
    <s v="No"/>
    <n v="114590"/>
    <s v="ASALARIADO"/>
    <n v="40"/>
  </r>
  <r>
    <n v="4085"/>
    <s v="MUJER"/>
    <n v="586357"/>
    <s v="PENSIONADOS EN SU PROPIO SISTEMA"/>
    <s v="SECTOR PUBLICO"/>
    <s v="SI"/>
    <s v="NO"/>
    <x v="0"/>
    <n v="87"/>
    <s v="No"/>
    <s v="No"/>
    <n v="586357"/>
    <s v="PENSIONADOS EN SU PROPIO SISTEMA"/>
    <n v="87"/>
  </r>
  <r>
    <n v="4086"/>
    <s v="MUJER"/>
    <n v="41860.550000000003"/>
    <s v="ASALARIADO"/>
    <s v="SECTOR PRIVADO"/>
    <s v="SI"/>
    <s v="SI"/>
    <x v="0"/>
    <n v="39"/>
    <s v="No"/>
    <s v="No"/>
    <n v="41860.550000000003"/>
    <s v="ASALARIADO"/>
    <n v="39"/>
  </r>
  <r>
    <n v="4087"/>
    <s v="HOMBRE"/>
    <n v="385000"/>
    <s v="ASALARIADO"/>
    <s v="SECTOR PRIVADO"/>
    <s v="SI"/>
    <s v="NO"/>
    <x v="0"/>
    <n v="46"/>
    <s v="No"/>
    <s v="No"/>
    <n v="385000"/>
    <s v="ASALARIADO"/>
    <n v="46"/>
  </r>
  <r>
    <n v="4088"/>
    <s v="HOMBRE"/>
    <n v="373320"/>
    <s v="ASALARIADO"/>
    <s v="SECTOR PRIVADO"/>
    <s v="SI"/>
    <s v="NO"/>
    <x v="0"/>
    <n v="47"/>
    <s v="No"/>
    <s v="No"/>
    <n v="373320"/>
    <s v="ASALARIADO"/>
    <n v="47"/>
  </r>
  <r>
    <n v="4089"/>
    <s v="HOMBRE"/>
    <n v="356455"/>
    <s v="TRABAJADOR INDEPENDIENTE"/>
    <s v="SECTOR PRIVADO"/>
    <s v="SI"/>
    <s v="NO"/>
    <x v="1"/>
    <n v="50"/>
    <s v="No"/>
    <s v="No"/>
    <n v="356455"/>
    <s v="TRABAJADOR INDEPENDIENTE"/>
    <n v="50"/>
  </r>
  <r>
    <n v="4090"/>
    <s v="MUJER"/>
    <n v="383932.5"/>
    <s v="ASALARIADO"/>
    <s v="SECTOR PRIVADO"/>
    <s v="SI"/>
    <s v="NO"/>
    <x v="0"/>
    <n v="27"/>
    <s v="No"/>
    <s v="No"/>
    <n v="383932.5"/>
    <s v="ASALARIADO"/>
    <n v="27"/>
  </r>
  <r>
    <n v="4091"/>
    <s v="MUJER"/>
    <n v="432394.93"/>
    <s v="ASALARIADO"/>
    <s v="SECTOR PRIVADO"/>
    <s v="SI"/>
    <s v="NO"/>
    <x v="0"/>
    <n v="25"/>
    <s v="No"/>
    <s v="No"/>
    <n v="432394.93"/>
    <s v="ASALARIADO"/>
    <n v="25"/>
  </r>
  <r>
    <n v="4092"/>
    <s v="MUJER"/>
    <n v="347675"/>
    <s v="ASALARIADO"/>
    <s v="SECTOR PRIVADO"/>
    <s v="SI"/>
    <s v="NO"/>
    <x v="0"/>
    <n v="36"/>
    <s v="No"/>
    <s v="No"/>
    <n v="347675"/>
    <s v="ASALARIADO"/>
    <n v="36"/>
  </r>
  <r>
    <n v="4093"/>
    <s v="MUJER"/>
    <n v="297045"/>
    <s v="ASEGURADO VOLUNTARIO"/>
    <s v="SECTOR PRIVADO"/>
    <s v="SI"/>
    <s v="SI"/>
    <x v="0"/>
    <n v="39"/>
    <s v="No"/>
    <s v="No"/>
    <n v="297045"/>
    <s v="ASEGURADO VOLUNTARIO"/>
    <n v="39"/>
  </r>
  <r>
    <n v="4094"/>
    <s v="HOMBRE"/>
    <n v="305704"/>
    <s v="ASEGURADO VOLUNTARIO"/>
    <s v="SECTOR PRIVADO"/>
    <s v="SI"/>
    <s v="NO"/>
    <x v="0"/>
    <n v="34"/>
    <s v="No"/>
    <s v="No"/>
    <n v="305704"/>
    <s v="ASEGURADO VOLUNTARIO"/>
    <n v="34"/>
  </r>
  <r>
    <n v="4095"/>
    <s v="HOMBRE"/>
    <n v="2586422"/>
    <s v="ASALARIADO"/>
    <s v="SECTOR PUBLICO"/>
    <s v="SI"/>
    <s v="NO"/>
    <x v="0"/>
    <n v="43"/>
    <s v="Atípico"/>
    <s v="No"/>
    <n v="2586422"/>
    <s v="ASALARIADO"/>
    <n v="43"/>
  </r>
  <r>
    <n v="4096"/>
    <s v="HOMBRE"/>
    <n v="106000"/>
    <s v="ASALARIADO"/>
    <s v="SECTOR PRIVADO"/>
    <s v="SI"/>
    <s v="NO"/>
    <x v="0"/>
    <n v="22"/>
    <s v="No"/>
    <s v="No"/>
    <n v="106000"/>
    <s v="ASALARIADO"/>
    <n v="22"/>
  </r>
  <r>
    <n v="4097"/>
    <s v="MUJER"/>
    <n v="201666.67"/>
    <s v="ASALARIADO"/>
    <s v="SECTOR PRIVADO"/>
    <s v="SI"/>
    <s v="SI"/>
    <x v="0"/>
    <n v="49"/>
    <s v="No"/>
    <s v="No"/>
    <n v="201666.67"/>
    <s v="ASALARIADO"/>
    <n v="49"/>
  </r>
  <r>
    <n v="4098"/>
    <s v="MUJER"/>
    <n v="523886"/>
    <s v="TRABAJADOR INDEPENDIENTE"/>
    <s v="SECTOR PRIVADO"/>
    <s v="SI"/>
    <s v="NO"/>
    <x v="0"/>
    <n v="23"/>
    <s v="No"/>
    <s v="No"/>
    <n v="523886"/>
    <s v="TRABAJADOR INDEPENDIENTE"/>
    <n v="23"/>
  </r>
  <r>
    <n v="4099"/>
    <s v="MUJER"/>
    <n v="329720"/>
    <s v="ASEGURADO VOLUNTARIO"/>
    <s v="SECTOR PRIVADO"/>
    <s v="SI"/>
    <s v="SI"/>
    <x v="0"/>
    <n v="64"/>
    <s v="No"/>
    <s v="No"/>
    <n v="329720"/>
    <s v="ASEGURADO VOLUNTARIO"/>
    <n v="64"/>
  </r>
  <r>
    <n v="4100"/>
    <s v="HOMBRE"/>
    <n v="623672"/>
    <s v="ASALARIADO"/>
    <s v="SECTOR PRIVADO"/>
    <s v="SI"/>
    <s v="NO"/>
    <x v="0"/>
    <n v="51"/>
    <s v="No"/>
    <s v="No"/>
    <n v="623672"/>
    <s v="ASALARIADO"/>
    <n v="51"/>
  </r>
  <r>
    <n v="4101"/>
    <s v="MUJER"/>
    <n v="2389642.9"/>
    <s v="PENSIONADOS EN SU PROPIO SISTEMA"/>
    <s v="SECTOR PUBLICO"/>
    <s v="SI"/>
    <s v="NO"/>
    <x v="0"/>
    <n v="85"/>
    <s v="Atípico"/>
    <s v="No"/>
    <n v="2389642.9"/>
    <s v="PENSIONADOS EN SU PROPIO SISTEMA"/>
    <n v="85"/>
  </r>
  <r>
    <n v="4102"/>
    <s v="HOMBRE"/>
    <n v="322916.59999999998"/>
    <s v="ASALARIADO"/>
    <s v="SECTOR PRIVADO"/>
    <s v="SI"/>
    <s v="NO"/>
    <x v="1"/>
    <n v="39"/>
    <s v="No"/>
    <s v="No"/>
    <n v="322916.59999999998"/>
    <s v="ASALARIADO"/>
    <n v="39"/>
  </r>
  <r>
    <n v="4103"/>
    <s v="MUJER"/>
    <n v="299206"/>
    <s v="ASALARIADO"/>
    <s v="SECTOR PRIVADO"/>
    <s v="SI"/>
    <s v="NO"/>
    <x v="0"/>
    <n v="39"/>
    <s v="No"/>
    <s v="No"/>
    <n v="299206"/>
    <s v="ASALARIADO"/>
    <n v="39"/>
  </r>
  <r>
    <n v="4104"/>
    <s v="HOMBRE"/>
    <n v="445761.76"/>
    <s v="ASALARIADO"/>
    <s v="SECTOR PRIVADO"/>
    <s v="SI"/>
    <s v="NO"/>
    <x v="0"/>
    <n v="30"/>
    <s v="No"/>
    <s v="No"/>
    <n v="445761.76"/>
    <s v="ASALARIADO"/>
    <n v="30"/>
  </r>
  <r>
    <n v="4105"/>
    <s v="HOMBRE"/>
    <n v="297046"/>
    <s v="ASEGURADO VOLUNTARIO"/>
    <s v="SECTOR PRIVADO"/>
    <s v="SI"/>
    <s v="NO"/>
    <x v="0"/>
    <n v="61"/>
    <s v="No"/>
    <s v="No"/>
    <n v="297046"/>
    <s v="ASEGURADO VOLUNTARIO"/>
    <n v="61"/>
  </r>
  <r>
    <n v="4106"/>
    <s v="MUJER"/>
    <n v="390833.33"/>
    <s v="ASALARIADO"/>
    <s v="SECTOR PRIVADO"/>
    <s v="SI"/>
    <s v="NO"/>
    <x v="0"/>
    <n v="41"/>
    <s v="No"/>
    <s v="No"/>
    <n v="390833.33"/>
    <s v="ASALARIADO"/>
    <n v="41"/>
  </r>
  <r>
    <n v="4107"/>
    <s v="MUJER"/>
    <n v="29700"/>
    <s v="ASALARIADO"/>
    <s v="SECTOR PRIVADO"/>
    <s v="SI"/>
    <s v="NO"/>
    <x v="0"/>
    <n v="29"/>
    <s v="No"/>
    <s v="No"/>
    <n v="29700"/>
    <s v="ASALARIADO"/>
    <n v="29"/>
  </r>
  <r>
    <n v="4108"/>
    <s v="MUJER"/>
    <n v="1186398.1599999999"/>
    <s v="ASALARIADO"/>
    <s v="SECTOR PRIVADO"/>
    <s v="SI"/>
    <s v="NO"/>
    <x v="0"/>
    <n v="41"/>
    <s v="No"/>
    <s v="No"/>
    <n v="1186398.1599999999"/>
    <s v="ASALARIADO"/>
    <n v="41"/>
  </r>
  <r>
    <n v="4109"/>
    <s v="MUJER"/>
    <n v="839613"/>
    <s v="ASALARIADO"/>
    <s v="SECTOR PRIVADO"/>
    <s v="SI"/>
    <s v="SI"/>
    <x v="0"/>
    <n v="29"/>
    <s v="No"/>
    <s v="No"/>
    <n v="839613"/>
    <s v="ASALARIADO"/>
    <n v="29"/>
  </r>
  <r>
    <n v="4110"/>
    <s v="MUJER"/>
    <n v="1125420"/>
    <s v="ASALARIADO"/>
    <s v="SECTOR PUBLICO"/>
    <s v="SI"/>
    <s v="NO"/>
    <x v="1"/>
    <n v="29"/>
    <s v="No"/>
    <s v="No"/>
    <n v="1125420"/>
    <s v="ASALARIADO"/>
    <n v="29"/>
  </r>
  <r>
    <n v="4111"/>
    <s v="MUJER"/>
    <n v="432600"/>
    <s v="ASALARIADO"/>
    <s v="SECTOR PRIVADO"/>
    <s v="SI"/>
    <s v="NO"/>
    <x v="1"/>
    <n v="59"/>
    <s v="No"/>
    <s v="No"/>
    <n v="432600"/>
    <s v="ASALARIADO"/>
    <n v="59"/>
  </r>
  <r>
    <n v="4112"/>
    <s v="HOMBRE"/>
    <n v="403983"/>
    <s v="TRABAJADOR INDEPENDIENTE"/>
    <s v="SECTOR PRIVADO"/>
    <s v="SI"/>
    <s v="NO"/>
    <x v="0"/>
    <n v="53"/>
    <s v="No"/>
    <s v="No"/>
    <n v="403983"/>
    <s v="TRABAJADOR INDEPENDIENTE"/>
    <n v="53"/>
  </r>
  <r>
    <n v="4113"/>
    <s v="MUJER"/>
    <n v="340000"/>
    <s v="ASALARIADO"/>
    <s v="SECTOR PRIVADO"/>
    <s v="SI"/>
    <s v="NO"/>
    <x v="1"/>
    <n v="43"/>
    <s v="No"/>
    <s v="No"/>
    <n v="340000"/>
    <s v="ASALARIADO"/>
    <n v="43"/>
  </r>
  <r>
    <n v="4114"/>
    <s v="MUJER"/>
    <n v="1221960.4099999999"/>
    <s v="ASALARIADO"/>
    <s v="SECTOR PUBLICO"/>
    <s v="SI"/>
    <s v="NO"/>
    <x v="0"/>
    <n v="42"/>
    <s v="No"/>
    <s v="No"/>
    <n v="1221960.4099999999"/>
    <s v="ASALARIADO"/>
    <n v="42"/>
  </r>
  <r>
    <n v="4115"/>
    <s v="MUJER"/>
    <n v="399934"/>
    <s v="ASALARIADO"/>
    <s v="SECTOR PUBLICO"/>
    <s v="SI"/>
    <s v="NO"/>
    <x v="1"/>
    <n v="36"/>
    <s v="No"/>
    <s v="No"/>
    <n v="399934"/>
    <s v="ASALARIADO"/>
    <n v="36"/>
  </r>
  <r>
    <n v="4116"/>
    <s v="HOMBRE"/>
    <n v="205570"/>
    <s v="ASALARIADO"/>
    <s v="SECTOR PRIVADO"/>
    <s v="SI"/>
    <s v="NO"/>
    <x v="0"/>
    <n v="38"/>
    <s v="No"/>
    <s v="No"/>
    <n v="205570"/>
    <s v="ASALARIADO"/>
    <n v="38"/>
  </r>
  <r>
    <n v="4117"/>
    <s v="MUJER"/>
    <n v="300018"/>
    <s v="ASEGURADO VOLUNTARIO"/>
    <s v="SECTOR PRIVADO"/>
    <s v="SI"/>
    <s v="NO"/>
    <x v="0"/>
    <n v="34"/>
    <s v="No"/>
    <s v="No"/>
    <n v="300018"/>
    <s v="ASEGURADO VOLUNTARIO"/>
    <n v="34"/>
  </r>
  <r>
    <n v="4118"/>
    <s v="MUJER"/>
    <n v="386161"/>
    <s v="TRABAJADOR INDEPENDIENTE"/>
    <s v="SECTOR PRIVADO"/>
    <s v="SI"/>
    <s v="NO"/>
    <x v="1"/>
    <n v="47"/>
    <s v="No"/>
    <s v="No"/>
    <n v="386161"/>
    <s v="TRABAJADOR INDEPENDIENTE"/>
    <n v="47"/>
  </r>
  <r>
    <n v="4119"/>
    <s v="HOMBRE"/>
    <n v="144000"/>
    <s v="ASALARIADO"/>
    <s v="SECTOR PRIVADO"/>
    <s v="SI"/>
    <s v="NO"/>
    <x v="0"/>
    <n v="35"/>
    <s v="No"/>
    <s v="No"/>
    <n v="144000"/>
    <s v="ASALARIADO"/>
    <n v="35"/>
  </r>
  <r>
    <n v="4120"/>
    <s v="HOMBRE"/>
    <n v="394526"/>
    <s v="TRABAJADOR INDEPENDIENTE"/>
    <s v="SECTOR PRIVADO"/>
    <s v="SI"/>
    <s v="NO"/>
    <x v="1"/>
    <n v="48"/>
    <s v="No"/>
    <s v="No"/>
    <n v="394526"/>
    <s v="TRABAJADOR INDEPENDIENTE"/>
    <n v="48"/>
  </r>
  <r>
    <n v="4121"/>
    <s v="MUJER"/>
    <n v="540083"/>
    <s v="TRABAJADOR INDEPENDIENTE"/>
    <s v="SECTOR PRIVADO"/>
    <s v="SI"/>
    <s v="NO"/>
    <x v="1"/>
    <n v="41"/>
    <s v="No"/>
    <s v="No"/>
    <n v="540083"/>
    <s v="TRABAJADOR INDEPENDIENTE"/>
    <n v="41"/>
  </r>
  <r>
    <n v="4122"/>
    <s v="HOMBRE"/>
    <n v="280000"/>
    <s v="ASALARIADO"/>
    <s v="SECTOR PRIVADO"/>
    <s v="SI"/>
    <s v="SI"/>
    <x v="0"/>
    <n v="26"/>
    <s v="No"/>
    <s v="No"/>
    <n v="280000"/>
    <s v="ASALARIADO"/>
    <n v="26"/>
  </r>
  <r>
    <n v="4123"/>
    <s v="HOMBRE"/>
    <n v="350000"/>
    <s v="ASALARIADO"/>
    <s v="SECTOR PRIVADO"/>
    <s v="SI"/>
    <s v="NO"/>
    <x v="0"/>
    <n v="25"/>
    <s v="No"/>
    <s v="No"/>
    <n v="350000"/>
    <s v="ASALARIADO"/>
    <n v="25"/>
  </r>
  <r>
    <n v="4124"/>
    <s v="MUJER"/>
    <n v="382000"/>
    <s v="ASALARIADO"/>
    <s v="SECTOR PRIVADO"/>
    <s v="SI"/>
    <s v="NO"/>
    <x v="0"/>
    <n v="20"/>
    <s v="No"/>
    <s v="No"/>
    <n v="382000"/>
    <s v="ASALARIADO"/>
    <n v="20"/>
  </r>
  <r>
    <n v="4125"/>
    <s v="HOMBRE"/>
    <n v="933124"/>
    <s v="TRABAJADOR INDEPENDIENTE"/>
    <s v="SECTOR PRIVADO"/>
    <s v="SI"/>
    <s v="NO"/>
    <x v="0"/>
    <n v="49"/>
    <s v="No"/>
    <s v="No"/>
    <n v="933124"/>
    <s v="TRABAJADOR INDEPENDIENTE"/>
    <n v="49"/>
  </r>
  <r>
    <n v="4126"/>
    <s v="MUJER"/>
    <n v="865457.02"/>
    <s v="ASALARIADO"/>
    <s v="SECTOR PUBLICO"/>
    <s v="SI"/>
    <s v="NO"/>
    <x v="0"/>
    <n v="42"/>
    <s v="No"/>
    <s v="No"/>
    <n v="865457.02"/>
    <s v="ASALARIADO"/>
    <n v="42"/>
  </r>
  <r>
    <n v="4127"/>
    <s v="MUJER"/>
    <n v="399967"/>
    <s v="PENSIONADOS EN SU PROPIO SISTEMA"/>
    <s v="SECTOR PUBLICO"/>
    <s v="SI"/>
    <s v="NO"/>
    <x v="0"/>
    <n v="82"/>
    <s v="No"/>
    <s v="No"/>
    <n v="399967"/>
    <s v="PENSIONADOS EN SU PROPIO SISTEMA"/>
    <n v="82"/>
  </r>
  <r>
    <n v="4128"/>
    <s v="HOMBRE"/>
    <n v="436800"/>
    <s v="ASALARIADO"/>
    <s v="SECTOR PRIVADO"/>
    <s v="SI"/>
    <s v="NO"/>
    <x v="0"/>
    <n v="53"/>
    <s v="No"/>
    <s v="No"/>
    <n v="436800"/>
    <s v="ASALARIADO"/>
    <n v="53"/>
  </r>
  <r>
    <n v="4129"/>
    <s v="HOMBRE"/>
    <n v="437896"/>
    <s v="TRABAJADOR INDEPENDIENTE"/>
    <s v="SECTOR PRIVADO"/>
    <s v="SI"/>
    <s v="NO"/>
    <x v="0"/>
    <n v="39"/>
    <s v="No"/>
    <s v="No"/>
    <n v="437896"/>
    <s v="TRABAJADOR INDEPENDIENTE"/>
    <n v="39"/>
  </r>
  <r>
    <n v="4130"/>
    <s v="HOMBRE"/>
    <n v="297046"/>
    <s v="TRABAJADOR INDEPENDIENTE"/>
    <s v="SECTOR PRIVADO"/>
    <s v="SI"/>
    <s v="NO"/>
    <x v="0"/>
    <n v="54"/>
    <s v="No"/>
    <s v="No"/>
    <n v="297046"/>
    <s v="TRABAJADOR INDEPENDIENTE"/>
    <n v="54"/>
  </r>
  <r>
    <n v="4131"/>
    <s v="MUJER"/>
    <n v="720408.6"/>
    <s v="ASALARIADO"/>
    <s v="SECTOR PUBLICO"/>
    <s v="SI"/>
    <s v="NO"/>
    <x v="0"/>
    <n v="45"/>
    <s v="No"/>
    <s v="No"/>
    <n v="720408.6"/>
    <s v="ASALARIADO"/>
    <n v="45"/>
  </r>
  <r>
    <n v="4132"/>
    <s v="HOMBRE"/>
    <n v="301184"/>
    <s v="ASALARIADO"/>
    <s v="SECTOR PRIVADO"/>
    <s v="SI"/>
    <s v="NO"/>
    <x v="0"/>
    <n v="46"/>
    <s v="No"/>
    <s v="No"/>
    <n v="301184"/>
    <s v="ASALARIADO"/>
    <n v="46"/>
  </r>
  <r>
    <n v="4133"/>
    <s v="HOMBRE"/>
    <n v="230000"/>
    <s v="ASALARIADO"/>
    <s v="SECTOR PRIVADO"/>
    <s v="SI"/>
    <s v="NO"/>
    <x v="1"/>
    <n v="60"/>
    <s v="No"/>
    <s v="No"/>
    <n v="230000"/>
    <s v="ASALARIADO"/>
    <n v="60"/>
  </r>
  <r>
    <n v="4134"/>
    <s v="MUJER"/>
    <n v="639148"/>
    <s v="TRABAJADOR INDEPENDIENTE"/>
    <s v="SECTOR PRIVADO"/>
    <s v="SI"/>
    <s v="NO"/>
    <x v="0"/>
    <n v="60"/>
    <s v="No"/>
    <s v="No"/>
    <n v="639148"/>
    <s v="TRABAJADOR INDEPENDIENTE"/>
    <n v="60"/>
  </r>
  <r>
    <n v="4135"/>
    <s v="MUJER"/>
    <n v="470713.7"/>
    <s v="ASALARIADO"/>
    <s v="SECTOR PRIVADO"/>
    <s v="SI"/>
    <s v="NO"/>
    <x v="1"/>
    <n v="36"/>
    <s v="No"/>
    <s v="No"/>
    <n v="470713.7"/>
    <s v="ASALARIADO"/>
    <n v="36"/>
  </r>
  <r>
    <n v="4136"/>
    <s v="HOMBRE"/>
    <n v="298482"/>
    <s v="TRABAJADOR INDEPENDIENTE"/>
    <s v="SECTOR PRIVADO"/>
    <s v="SI"/>
    <s v="NO"/>
    <x v="0"/>
    <n v="28"/>
    <s v="No"/>
    <s v="No"/>
    <n v="298482"/>
    <s v="TRABAJADOR INDEPENDIENTE"/>
    <n v="28"/>
  </r>
  <r>
    <n v="4137"/>
    <s v="HOMBRE"/>
    <n v="294661.86"/>
    <s v="ASALARIADO"/>
    <s v="SECTOR PRIVADO"/>
    <s v="SI"/>
    <s v="NO"/>
    <x v="0"/>
    <n v="25"/>
    <s v="No"/>
    <s v="No"/>
    <n v="294661.86"/>
    <s v="ASALARIADO"/>
    <n v="25"/>
  </r>
  <r>
    <n v="4138"/>
    <s v="HOMBRE"/>
    <n v="431178"/>
    <s v="ASALARIADO"/>
    <s v="SECTOR PRIVADO"/>
    <s v="SI"/>
    <s v="NO"/>
    <x v="0"/>
    <n v="56"/>
    <s v="No"/>
    <s v="No"/>
    <n v="431178"/>
    <s v="ASALARIADO"/>
    <n v="56"/>
  </r>
  <r>
    <n v="4139"/>
    <s v="MUJER"/>
    <n v="278035"/>
    <s v="ASEGURADO VOLUNTARIO"/>
    <s v="SECTOR PRIVADO"/>
    <s v="SI"/>
    <s v="NO"/>
    <x v="0"/>
    <n v="49"/>
    <s v="No"/>
    <s v="No"/>
    <n v="278035"/>
    <s v="ASEGURADO VOLUNTARIO"/>
    <n v="49"/>
  </r>
  <r>
    <n v="4140"/>
    <s v="MUJER"/>
    <n v="628333"/>
    <s v="ASALARIADO"/>
    <s v="SECTOR PRIVADO"/>
    <s v="SI"/>
    <s v="NO"/>
    <x v="0"/>
    <n v="32"/>
    <s v="No"/>
    <s v="No"/>
    <n v="628333"/>
    <s v="ASALARIADO"/>
    <n v="32"/>
  </r>
  <r>
    <n v="4141"/>
    <s v="MUJER"/>
    <n v="526107.13"/>
    <s v="ASALARIADO"/>
    <s v="SECTOR PUBLICO"/>
    <s v="SI"/>
    <s v="NO"/>
    <x v="0"/>
    <n v="37"/>
    <s v="No"/>
    <s v="No"/>
    <n v="526107.13"/>
    <s v="ASALARIADO"/>
    <n v="37"/>
  </r>
  <r>
    <n v="4142"/>
    <s v="MUJER"/>
    <n v="278030"/>
    <s v="CONVENIOS ESPECIALES DE TRABAJADORES INDEPENDIENTES"/>
    <s v="SECTOR PRIVADO"/>
    <s v="SI"/>
    <s v="NO"/>
    <x v="0"/>
    <n v="47"/>
    <s v="No"/>
    <s v="No"/>
    <n v="278030"/>
    <s v="CONVENIOS ESPECIALES DE TRABAJADORES INDEPENDIENTES"/>
    <n v="47"/>
  </r>
  <r>
    <n v="4143"/>
    <s v="MUJER"/>
    <n v="471872"/>
    <s v="ASALARIADO"/>
    <s v="SECTOR PUBLICO"/>
    <s v="SI"/>
    <s v="NO"/>
    <x v="1"/>
    <n v="33"/>
    <s v="No"/>
    <s v="No"/>
    <n v="471872"/>
    <s v="ASALARIADO"/>
    <n v="33"/>
  </r>
  <r>
    <n v="4144"/>
    <s v="MUJER"/>
    <n v="1416053"/>
    <s v="PENSIONADOS EN SU PROPIO SISTEMA"/>
    <s v="SECTOR PUBLICO"/>
    <s v="SI"/>
    <s v="NO"/>
    <x v="0"/>
    <n v="50"/>
    <s v="No"/>
    <s v="No"/>
    <n v="1416053"/>
    <s v="PENSIONADOS EN SU PROPIO SISTEMA"/>
    <n v="50"/>
  </r>
  <r>
    <n v="4145"/>
    <s v="HOMBRE"/>
    <n v="1017377.98"/>
    <s v="ASALARIADO"/>
    <s v="SECTOR PRIVADO"/>
    <s v="SI"/>
    <s v="NO"/>
    <x v="0"/>
    <n v="48"/>
    <s v="No"/>
    <s v="No"/>
    <n v="1017377.98"/>
    <s v="ASALARIADO"/>
    <n v="48"/>
  </r>
  <r>
    <n v="4146"/>
    <s v="MUJER"/>
    <n v="159787.23000000001"/>
    <s v="ASALARIADO"/>
    <s v="SECTOR PRIVADO"/>
    <s v="SI"/>
    <s v="NO"/>
    <x v="0"/>
    <n v="42"/>
    <s v="No"/>
    <s v="No"/>
    <n v="159787.23000000001"/>
    <s v="ASALARIADO"/>
    <n v="42"/>
  </r>
  <r>
    <n v="4147"/>
    <s v="MUJER"/>
    <n v="561950"/>
    <s v="ASALARIADO"/>
    <s v="SECTOR PUBLICO"/>
    <s v="SI"/>
    <s v="NO"/>
    <x v="1"/>
    <n v="32"/>
    <s v="No"/>
    <s v="No"/>
    <n v="561950"/>
    <s v="ASALARIADO"/>
    <n v="32"/>
  </r>
  <r>
    <n v="4148"/>
    <s v="HOMBRE"/>
    <n v="500000"/>
    <s v="ASALARIADO"/>
    <s v="SECTOR PRIVADO"/>
    <s v="SI"/>
    <s v="SI"/>
    <x v="0"/>
    <n v="29"/>
    <s v="No"/>
    <s v="No"/>
    <n v="500000"/>
    <s v="ASALARIADO"/>
    <n v="29"/>
  </r>
  <r>
    <n v="4149"/>
    <s v="HOMBRE"/>
    <n v="895921"/>
    <s v="ASALARIADO"/>
    <s v="SECTOR PRIVADO"/>
    <s v="SI"/>
    <s v="NO"/>
    <x v="0"/>
    <n v="24"/>
    <s v="No"/>
    <s v="No"/>
    <n v="895921"/>
    <s v="ASALARIADO"/>
    <n v="24"/>
  </r>
  <r>
    <n v="4150"/>
    <s v="MUJER"/>
    <n v="278030"/>
    <s v="ASEGURADO VOLUNTARIO"/>
    <s v="SECTOR PRIVADO"/>
    <s v="SI"/>
    <s v="SI"/>
    <x v="0"/>
    <n v="29"/>
    <s v="No"/>
    <s v="No"/>
    <n v="278030"/>
    <s v="ASEGURADO VOLUNTARIO"/>
    <n v="29"/>
  </r>
  <r>
    <n v="4151"/>
    <s v="HOMBRE"/>
    <n v="534683"/>
    <s v="TRABAJADOR INDEPENDIENTE"/>
    <s v="SECTOR PRIVADO"/>
    <s v="SI"/>
    <s v="SI"/>
    <x v="1"/>
    <n v="37"/>
    <s v="No"/>
    <s v="No"/>
    <n v="534683"/>
    <s v="TRABAJADOR INDEPENDIENTE"/>
    <n v="37"/>
  </r>
  <r>
    <n v="4152"/>
    <s v="HOMBRE"/>
    <n v="263305"/>
    <s v="ASALARIADO"/>
    <s v="SECTOR PRIVADO"/>
    <s v="SI"/>
    <s v="NO"/>
    <x v="1"/>
    <n v="34"/>
    <s v="No"/>
    <s v="No"/>
    <n v="263305"/>
    <s v="ASALARIADO"/>
    <n v="34"/>
  </r>
  <r>
    <n v="4153"/>
    <s v="HOMBRE"/>
    <n v="359544.27"/>
    <s v="CONVENIOS ESPECIALES DE ASEGURADOS VOLUNTARIOS"/>
    <s v="SECTOR PRIVADO"/>
    <s v="SI"/>
    <s v="SI"/>
    <x v="0"/>
    <n v="20"/>
    <s v="No"/>
    <s v="No"/>
    <n v="359544.27"/>
    <s v="CONVENIOS ESPECIALES DE ASEGURADOS VOLUNTARIOS"/>
    <n v="20"/>
  </r>
  <r>
    <n v="4154"/>
    <s v="HOMBRE"/>
    <n v="331059"/>
    <s v="TRABAJADOR INDEPENDIENTE"/>
    <s v="SECTOR PRIVADO"/>
    <s v="SI"/>
    <s v="NO"/>
    <x v="1"/>
    <n v="45"/>
    <s v="No"/>
    <s v="No"/>
    <n v="331059"/>
    <s v="TRABAJADOR INDEPENDIENTE"/>
    <n v="45"/>
  </r>
  <r>
    <n v="4155"/>
    <s v="MUJER"/>
    <n v="1226666.67"/>
    <s v="ASALARIADO"/>
    <s v="SECTOR PRIVADO"/>
    <s v="SI"/>
    <s v="NO"/>
    <x v="0"/>
    <n v="26"/>
    <s v="No"/>
    <s v="No"/>
    <n v="1226666.67"/>
    <s v="ASALARIADO"/>
    <n v="26"/>
  </r>
  <r>
    <n v="4156"/>
    <s v="MUJER"/>
    <n v="750000"/>
    <s v="ASALARIADO"/>
    <s v="SECTOR PRIVADO"/>
    <s v="SI"/>
    <s v="NO"/>
    <x v="0"/>
    <n v="35"/>
    <s v="No"/>
    <s v="No"/>
    <n v="750000"/>
    <s v="ASALARIADO"/>
    <n v="35"/>
  </r>
  <r>
    <n v="4157"/>
    <s v="HOMBRE"/>
    <n v="433710"/>
    <s v="ASALARIADO"/>
    <s v="SECTOR PRIVADO"/>
    <s v="SI"/>
    <s v="NO"/>
    <x v="0"/>
    <n v="60"/>
    <s v="No"/>
    <s v="No"/>
    <n v="433710"/>
    <s v="ASALARIADO"/>
    <n v="60"/>
  </r>
  <r>
    <n v="4158"/>
    <s v="HOMBRE"/>
    <n v="540083"/>
    <s v="TRABAJADOR INDEPENDIENTE"/>
    <s v="SECTOR PRIVADO"/>
    <s v="SI"/>
    <s v="NO"/>
    <x v="1"/>
    <n v="54"/>
    <s v="No"/>
    <s v="No"/>
    <n v="540083"/>
    <s v="TRABAJADOR INDEPENDIENTE"/>
    <n v="54"/>
  </r>
  <r>
    <n v="4159"/>
    <s v="HOMBRE"/>
    <n v="575195.69999999995"/>
    <s v="ASALARIADO"/>
    <s v="SECTOR PRIVADO"/>
    <s v="SI"/>
    <s v="NO"/>
    <x v="0"/>
    <n v="26"/>
    <s v="No"/>
    <s v="No"/>
    <n v="575195.69999999995"/>
    <s v="ASALARIADO"/>
    <n v="26"/>
  </r>
  <r>
    <n v="4160"/>
    <s v="HOMBRE"/>
    <n v="660110"/>
    <s v="ASALARIADO"/>
    <s v="SECTOR PRIVADO"/>
    <s v="SI"/>
    <s v="NO"/>
    <x v="0"/>
    <n v="54"/>
    <s v="No"/>
    <s v="No"/>
    <n v="660110"/>
    <s v="ASALARIADO"/>
    <n v="54"/>
  </r>
  <r>
    <n v="4161"/>
    <s v="HOMBRE"/>
    <n v="344000"/>
    <s v="ASALARIADO"/>
    <s v="SECTOR PRIVADO"/>
    <s v="SI"/>
    <s v="NO"/>
    <x v="0"/>
    <n v="33"/>
    <s v="No"/>
    <s v="No"/>
    <n v="344000"/>
    <s v="ASALARIADO"/>
    <n v="33"/>
  </r>
  <r>
    <n v="4162"/>
    <s v="MUJER"/>
    <n v="1201546.2"/>
    <s v="ASALARIADO"/>
    <s v="SECTOR PUBLICO"/>
    <s v="SI"/>
    <s v="NO"/>
    <x v="0"/>
    <n v="28"/>
    <s v="No"/>
    <s v="No"/>
    <n v="1201546.2"/>
    <s v="ASALARIADO"/>
    <n v="28"/>
  </r>
  <r>
    <n v="4163"/>
    <s v="MUJER"/>
    <n v="429500"/>
    <s v="ASALARIADO"/>
    <s v="SECTOR PRIVADO"/>
    <s v="SI"/>
    <s v="NO"/>
    <x v="0"/>
    <n v="53"/>
    <s v="No"/>
    <s v="No"/>
    <n v="429500"/>
    <s v="ASALARIADO"/>
    <n v="53"/>
  </r>
  <r>
    <n v="4164"/>
    <s v="HOMBRE"/>
    <n v="78000"/>
    <s v="ASALARIADO"/>
    <s v="SECTOR PRIVADO"/>
    <s v="SI"/>
    <s v="NO"/>
    <x v="1"/>
    <n v="31"/>
    <s v="No"/>
    <s v="No"/>
    <n v="78000"/>
    <s v="ASALARIADO"/>
    <n v="31"/>
  </r>
  <r>
    <n v="4165"/>
    <s v="HOMBRE"/>
    <n v="318620"/>
    <s v="ASALARIADO"/>
    <s v="SECTOR PRIVADO"/>
    <s v="SI"/>
    <s v="NO"/>
    <x v="0"/>
    <n v="60"/>
    <s v="No"/>
    <s v="No"/>
    <n v="318620"/>
    <s v="ASALARIADO"/>
    <n v="60"/>
  </r>
  <r>
    <n v="4166"/>
    <s v="HOMBRE"/>
    <n v="326035"/>
    <s v="PENSIONADOS EN SU PROPIO SISTEMA"/>
    <s v="SECTOR PUBLICO"/>
    <s v="SI"/>
    <s v="NO"/>
    <x v="0"/>
    <n v="67"/>
    <s v="No"/>
    <s v="No"/>
    <n v="326035"/>
    <s v="PENSIONADOS EN SU PROPIO SISTEMA"/>
    <n v="67"/>
  </r>
  <r>
    <n v="4167"/>
    <s v="HOMBRE"/>
    <n v="73502.649999999994"/>
    <s v="ASALARIADO"/>
    <s v="SECTOR PRIVADO"/>
    <s v="SI"/>
    <s v="SI"/>
    <x v="0"/>
    <n v="41"/>
    <s v="No"/>
    <s v="No"/>
    <n v="73502.649999999994"/>
    <s v="ASALARIADO"/>
    <n v="41"/>
  </r>
  <r>
    <n v="4168"/>
    <s v="MUJER"/>
    <n v="297429"/>
    <s v="ASEGURADO VOLUNTARIO"/>
    <s v="SECTOR PRIVADO"/>
    <s v="SI"/>
    <s v="SI"/>
    <x v="1"/>
    <n v="38"/>
    <s v="No"/>
    <s v="No"/>
    <n v="297429"/>
    <s v="ASEGURADO VOLUNTARIO"/>
    <n v="38"/>
  </r>
  <r>
    <n v="4169"/>
    <s v="HOMBRE"/>
    <n v="104226"/>
    <s v="ASALARIADO"/>
    <s v="SECTOR PRIVADO"/>
    <s v="SI"/>
    <s v="NO"/>
    <x v="0"/>
    <n v="22"/>
    <s v="No"/>
    <s v="No"/>
    <n v="104226"/>
    <s v="ASALARIADO"/>
    <n v="22"/>
  </r>
  <r>
    <n v="4170"/>
    <s v="MUJER"/>
    <n v="316043"/>
    <s v="ASALARIADO"/>
    <s v="SECTOR PUBLICO"/>
    <s v="SI"/>
    <s v="NO"/>
    <x v="0"/>
    <n v="49"/>
    <s v="No"/>
    <s v="No"/>
    <n v="316043"/>
    <s v="ASALARIADO"/>
    <n v="49"/>
  </r>
  <r>
    <n v="4171"/>
    <s v="HOMBRE"/>
    <n v="829677.14"/>
    <s v="ASALARIADO"/>
    <s v="SECTOR PUBLICO"/>
    <s v="SI"/>
    <s v="NO"/>
    <x v="0"/>
    <n v="47"/>
    <s v="No"/>
    <s v="No"/>
    <n v="829677.14"/>
    <s v="ASALARIADO"/>
    <n v="47"/>
  </r>
  <r>
    <n v="4172"/>
    <s v="MUJER"/>
    <n v="522807.1"/>
    <s v="PENSIONADOS EN SU PROPIO SISTEMA"/>
    <s v="SECTOR PUBLICO"/>
    <s v="SI"/>
    <s v="NO"/>
    <x v="0"/>
    <n v="70"/>
    <s v="No"/>
    <s v="No"/>
    <n v="522807.1"/>
    <s v="PENSIONADOS EN SU PROPIO SISTEMA"/>
    <n v="70"/>
  </r>
  <r>
    <n v="4173"/>
    <s v="HOMBRE"/>
    <n v="299441"/>
    <s v="ASEGURADO VOLUNTARIO"/>
    <s v="SECTOR PRIVADO"/>
    <s v="SI"/>
    <s v="SI"/>
    <x v="0"/>
    <n v="35"/>
    <s v="No"/>
    <s v="No"/>
    <n v="299441"/>
    <s v="ASEGURADO VOLUNTARIO"/>
    <n v="35"/>
  </r>
  <r>
    <n v="4174"/>
    <s v="MUJER"/>
    <n v="1594950"/>
    <s v="ASALARIADO"/>
    <s v="SECTOR PRIVADO"/>
    <s v="SI"/>
    <s v="NO"/>
    <x v="0"/>
    <n v="32"/>
    <s v="No"/>
    <s v="No"/>
    <n v="1594950"/>
    <s v="ASALARIADO"/>
    <n v="32"/>
  </r>
  <r>
    <n v="4175"/>
    <s v="HOMBRE"/>
    <n v="417317.4"/>
    <s v="ASALARIADO"/>
    <s v="SECTOR PRIVADO"/>
    <s v="SI"/>
    <s v="SI"/>
    <x v="0"/>
    <n v="32"/>
    <s v="No"/>
    <s v="No"/>
    <n v="417317.4"/>
    <s v="ASALARIADO"/>
    <n v="32"/>
  </r>
  <r>
    <n v="4176"/>
    <s v="HOMBRE"/>
    <n v="428852.94"/>
    <s v="ASALARIADO"/>
    <s v="SECTOR PRIVADO"/>
    <s v="SI"/>
    <s v="SI"/>
    <x v="0"/>
    <n v="32"/>
    <s v="No"/>
    <s v="No"/>
    <n v="428852.94"/>
    <s v="ASALARIADO"/>
    <n v="32"/>
  </r>
  <r>
    <n v="4177"/>
    <s v="HOMBRE"/>
    <n v="359544.27"/>
    <s v="CONVENIOS ESPECIALES DE ASEGURADOS VOLUNTARIOS"/>
    <s v="SECTOR PRIVADO"/>
    <s v="SI"/>
    <s v="SI"/>
    <x v="0"/>
    <n v="61"/>
    <s v="No"/>
    <s v="No"/>
    <n v="359544.27"/>
    <s v="CONVENIOS ESPECIALES DE ASEGURADOS VOLUNTARIOS"/>
    <n v="61"/>
  </r>
  <r>
    <n v="4178"/>
    <s v="HOMBRE"/>
    <n v="141509.48000000001"/>
    <s v="PENSIONADOS EN SU PROPIO SISTEMA"/>
    <s v="SECTOR PUBLICO"/>
    <s v="SI"/>
    <s v="NO"/>
    <x v="0"/>
    <n v="93"/>
    <s v="No"/>
    <s v="No"/>
    <n v="141509.48000000001"/>
    <s v="PENSIONADOS EN SU PROPIO SISTEMA"/>
    <n v="93"/>
  </r>
  <r>
    <n v="4179"/>
    <s v="HOMBRE"/>
    <n v="480445"/>
    <s v="ASALARIADO"/>
    <s v="SECTOR PUBLICO"/>
    <s v="SI"/>
    <s v="NO"/>
    <x v="0"/>
    <n v="44"/>
    <s v="No"/>
    <s v="No"/>
    <n v="480445"/>
    <s v="ASALARIADO"/>
    <n v="44"/>
  </r>
  <r>
    <n v="4180"/>
    <s v="MUJER"/>
    <n v="300000"/>
    <s v="ASALARIADO"/>
    <s v="SECTOR PRIVADO"/>
    <s v="SI"/>
    <s v="NO"/>
    <x v="1"/>
    <n v="43"/>
    <s v="No"/>
    <s v="No"/>
    <n v="300000"/>
    <s v="ASALARIADO"/>
    <n v="43"/>
  </r>
  <r>
    <n v="4181"/>
    <s v="HOMBRE"/>
    <n v="417493.72"/>
    <s v="ASALARIADO"/>
    <s v="SECTOR PRIVADO"/>
    <s v="SI"/>
    <s v="SI"/>
    <x v="0"/>
    <n v="57"/>
    <s v="No"/>
    <s v="No"/>
    <n v="417493.72"/>
    <s v="ASALARIADO"/>
    <n v="57"/>
  </r>
  <r>
    <n v="4182"/>
    <s v="HOMBRE"/>
    <n v="1709162"/>
    <s v="ASALARIADO"/>
    <s v="SECTOR PUBLICO"/>
    <s v="SI"/>
    <s v="NO"/>
    <x v="1"/>
    <n v="45"/>
    <s v="No"/>
    <s v="No"/>
    <n v="1709162"/>
    <s v="ASALARIADO"/>
    <n v="45"/>
  </r>
  <r>
    <n v="4183"/>
    <s v="HOMBRE"/>
    <n v="999555"/>
    <s v="ASALARIADO"/>
    <s v="SECTOR PUBLICO"/>
    <s v="SI"/>
    <s v="NO"/>
    <x v="0"/>
    <n v="35"/>
    <s v="No"/>
    <s v="No"/>
    <n v="999555"/>
    <s v="ASALARIADO"/>
    <n v="35"/>
  </r>
  <r>
    <n v="4184"/>
    <s v="HOMBRE"/>
    <n v="546926.74"/>
    <s v="ASALARIADO"/>
    <s v="SECTOR PRIVADO"/>
    <s v="SI"/>
    <s v="NO"/>
    <x v="0"/>
    <n v="28"/>
    <s v="No"/>
    <s v="No"/>
    <n v="546926.74"/>
    <s v="ASALARIADO"/>
    <n v="28"/>
  </r>
  <r>
    <n v="4185"/>
    <s v="HOMBRE"/>
    <n v="2000000"/>
    <s v="ASALARIADO"/>
    <s v="SECTOR PRIVADO"/>
    <s v="SI"/>
    <s v="NO"/>
    <x v="0"/>
    <n v="39"/>
    <s v="No"/>
    <s v="No"/>
    <n v="2000000"/>
    <s v="ASALARIADO"/>
    <n v="39"/>
  </r>
  <r>
    <n v="4186"/>
    <s v="HOMBRE"/>
    <n v="674614"/>
    <s v="ASALARIADO"/>
    <s v="SECTOR PUBLICO"/>
    <s v="SI"/>
    <s v="NO"/>
    <x v="0"/>
    <n v="61"/>
    <s v="No"/>
    <s v="No"/>
    <n v="674614"/>
    <s v="ASALARIADO"/>
    <n v="61"/>
  </r>
  <r>
    <n v="4187"/>
    <s v="HOMBRE"/>
    <n v="358876"/>
    <s v="ASALARIADO"/>
    <s v="SECTOR PRIVADO"/>
    <s v="SI"/>
    <s v="NO"/>
    <x v="0"/>
    <n v="28"/>
    <s v="No"/>
    <s v="No"/>
    <n v="358876"/>
    <s v="ASALARIADO"/>
    <n v="28"/>
  </r>
  <r>
    <n v="4188"/>
    <s v="HOMBRE"/>
    <n v="886478.2"/>
    <s v="ASALARIADO"/>
    <s v="SECTOR PUBLICO"/>
    <s v="SI"/>
    <s v="NO"/>
    <x v="0"/>
    <n v="35"/>
    <s v="No"/>
    <s v="No"/>
    <n v="886478.2"/>
    <s v="ASALARIADO"/>
    <n v="35"/>
  </r>
  <r>
    <n v="4189"/>
    <s v="HOMBRE"/>
    <n v="540083"/>
    <s v="TRABAJADOR INDEPENDIENTE"/>
    <s v="SECTOR PRIVADO"/>
    <s v="SI"/>
    <s v="SI"/>
    <x v="1"/>
    <n v="47"/>
    <s v="No"/>
    <s v="No"/>
    <n v="540083"/>
    <s v="TRABAJADOR INDEPENDIENTE"/>
    <n v="47"/>
  </r>
  <r>
    <n v="4190"/>
    <s v="MUJER"/>
    <n v="483037.91"/>
    <s v="PENSIONADOS EN SU PROPIO SISTEMA"/>
    <s v="SECTOR PUBLICO"/>
    <s v="SI"/>
    <s v="NO"/>
    <x v="0"/>
    <n v="84"/>
    <s v="No"/>
    <s v="No"/>
    <n v="483037.91"/>
    <s v="PENSIONADOS EN SU PROPIO SISTEMA"/>
    <n v="84"/>
  </r>
  <r>
    <n v="4191"/>
    <s v="MUJER"/>
    <n v="385548"/>
    <s v="TRABAJADOR INDEPENDIENTE"/>
    <s v="SECTOR PRIVADO"/>
    <s v="SI"/>
    <s v="NO"/>
    <x v="0"/>
    <n v="62"/>
    <s v="No"/>
    <s v="No"/>
    <n v="385548"/>
    <s v="TRABAJADOR INDEPENDIENTE"/>
    <n v="62"/>
  </r>
  <r>
    <n v="4192"/>
    <s v="HOMBRE"/>
    <n v="2870715.1"/>
    <s v="ASALARIADO"/>
    <s v="SECTOR PUBLICO"/>
    <s v="SI"/>
    <s v="NO"/>
    <x v="0"/>
    <n v="57"/>
    <s v="Atípico"/>
    <s v="No"/>
    <n v="2870715.1"/>
    <s v="ASALARIADO"/>
    <n v="57"/>
  </r>
  <r>
    <n v="4193"/>
    <s v="MUJER"/>
    <n v="297044"/>
    <s v="CONVENIOS ESPECIALES DE TRABAJADORES INDEPENDIENTES"/>
    <s v="SECTOR PRIVADO"/>
    <s v="SI"/>
    <s v="NO"/>
    <x v="0"/>
    <n v="55"/>
    <s v="No"/>
    <s v="No"/>
    <n v="297044"/>
    <s v="CONVENIOS ESPECIALES DE TRABAJADORES INDEPENDIENTES"/>
    <n v="55"/>
  </r>
  <r>
    <n v="4194"/>
    <s v="MUJER"/>
    <n v="302470"/>
    <s v="TRABAJADOR INDEPENDIENTE"/>
    <s v="SECTOR PRIVADO"/>
    <s v="SI"/>
    <s v="NO"/>
    <x v="0"/>
    <n v="24"/>
    <s v="No"/>
    <s v="No"/>
    <n v="302470"/>
    <s v="TRABAJADOR INDEPENDIENTE"/>
    <n v="24"/>
  </r>
  <r>
    <n v="4195"/>
    <s v="MUJER"/>
    <n v="297045"/>
    <s v="TRABAJADOR INDEPENDIENTE"/>
    <s v="SECTOR PRIVADO"/>
    <s v="SI"/>
    <s v="NO"/>
    <x v="0"/>
    <n v="63"/>
    <s v="No"/>
    <s v="No"/>
    <n v="297045"/>
    <s v="TRABAJADOR INDEPENDIENTE"/>
    <n v="63"/>
  </r>
  <r>
    <n v="4196"/>
    <s v="MUJER"/>
    <n v="441000"/>
    <s v="ASALARIADO"/>
    <s v="SECTOR PRIVADO"/>
    <s v="SI"/>
    <s v="NO"/>
    <x v="0"/>
    <n v="22"/>
    <s v="No"/>
    <s v="No"/>
    <n v="441000"/>
    <s v="ASALARIADO"/>
    <n v="22"/>
  </r>
  <r>
    <n v="4197"/>
    <s v="MUJER"/>
    <n v="181917"/>
    <s v="ASALARIADO"/>
    <s v="SECTOR PRIVADO"/>
    <s v="SI"/>
    <s v="NO"/>
    <x v="0"/>
    <n v="53"/>
    <s v="No"/>
    <s v="No"/>
    <n v="181917"/>
    <s v="ASALARIADO"/>
    <n v="53"/>
  </r>
  <r>
    <n v="4198"/>
    <s v="HOMBRE"/>
    <n v="297045"/>
    <s v="TRABAJADOR INDEPENDIENTE"/>
    <s v="SECTOR PRIVADO"/>
    <s v="SI"/>
    <s v="NO"/>
    <x v="0"/>
    <n v="34"/>
    <s v="No"/>
    <s v="No"/>
    <n v="297045"/>
    <s v="TRABAJADOR INDEPENDIENTE"/>
    <n v="34"/>
  </r>
  <r>
    <n v="4199"/>
    <s v="HOMBRE"/>
    <n v="486648.56"/>
    <s v="ASALARIADO"/>
    <s v="SECTOR PRIVADO"/>
    <s v="SI"/>
    <s v="NO"/>
    <x v="0"/>
    <n v="39"/>
    <s v="No"/>
    <s v="No"/>
    <n v="486648.56"/>
    <s v="ASALARIADO"/>
    <n v="39"/>
  </r>
  <r>
    <n v="4200"/>
    <s v="HOMBRE"/>
    <n v="359544.27"/>
    <s v="CONVENIOS ESPECIALES DE ASEGURADOS VOLUNTARIOS"/>
    <s v="SECTOR PRIVADO"/>
    <s v="SI"/>
    <s v="SI"/>
    <x v="0"/>
    <n v="38"/>
    <s v="No"/>
    <s v="No"/>
    <n v="359544.27"/>
    <s v="CONVENIOS ESPECIALES DE ASEGURADOS VOLUNTARIOS"/>
    <n v="38"/>
  </r>
  <r>
    <n v="4201"/>
    <s v="HOMBRE"/>
    <n v="346897.4"/>
    <s v="ASALARIADO"/>
    <s v="SECTOR PRIVADO"/>
    <s v="SI"/>
    <s v="NO"/>
    <x v="0"/>
    <n v="21"/>
    <s v="No"/>
    <s v="No"/>
    <n v="346897.4"/>
    <s v="ASALARIADO"/>
    <n v="21"/>
  </r>
  <r>
    <n v="4202"/>
    <s v="MUJER"/>
    <n v="278030"/>
    <s v="TRABAJADOR INDEPENDIENTE"/>
    <s v="SECTOR PRIVADO"/>
    <s v="SI"/>
    <s v="NO"/>
    <x v="0"/>
    <n v="54"/>
    <s v="No"/>
    <s v="No"/>
    <n v="278030"/>
    <s v="TRABAJADOR INDEPENDIENTE"/>
    <n v="54"/>
  </r>
  <r>
    <n v="4203"/>
    <s v="HOMBRE"/>
    <n v="846723.45"/>
    <s v="ASALARIADO"/>
    <s v="SECTOR PRIVADO"/>
    <s v="SI"/>
    <s v="NO"/>
    <x v="0"/>
    <n v="35"/>
    <s v="No"/>
    <s v="No"/>
    <n v="846723.45"/>
    <s v="ASALARIADO"/>
    <n v="35"/>
  </r>
  <r>
    <n v="4204"/>
    <s v="HOMBRE"/>
    <n v="300018"/>
    <s v="ASEGURADO VOLUNTARIO"/>
    <s v="SECTOR PRIVADO"/>
    <s v="SI"/>
    <s v="NO"/>
    <x v="0"/>
    <n v="64"/>
    <s v="No"/>
    <s v="No"/>
    <n v="300018"/>
    <s v="ASEGURADO VOLUNTARIO"/>
    <n v="64"/>
  </r>
  <r>
    <n v="4205"/>
    <s v="MUJER"/>
    <n v="169507"/>
    <s v="ASALARIADO"/>
    <s v="SECTOR PRIVADO"/>
    <s v="SI"/>
    <s v="SI"/>
    <x v="0"/>
    <n v="53"/>
    <s v="No"/>
    <s v="No"/>
    <n v="169507"/>
    <s v="ASALARIADO"/>
    <n v="53"/>
  </r>
  <r>
    <n v="4206"/>
    <s v="HOMBRE"/>
    <n v="302982"/>
    <s v="TRABAJADOR INDEPENDIENTE"/>
    <s v="SECTOR PRIVADO"/>
    <s v="SI"/>
    <s v="NO"/>
    <x v="0"/>
    <n v="63"/>
    <s v="No"/>
    <s v="No"/>
    <n v="302982"/>
    <s v="TRABAJADOR INDEPENDIENTE"/>
    <n v="63"/>
  </r>
  <r>
    <n v="4207"/>
    <s v="HOMBRE"/>
    <n v="428571.43"/>
    <s v="ASALARIADO"/>
    <s v="SECTOR PRIVADO"/>
    <s v="SI"/>
    <s v="NO"/>
    <x v="0"/>
    <n v="34"/>
    <s v="No"/>
    <s v="No"/>
    <n v="428571.43"/>
    <s v="ASALARIADO"/>
    <n v="34"/>
  </r>
  <r>
    <n v="4208"/>
    <s v="HOMBRE"/>
    <n v="418466"/>
    <s v="ASALARIADO"/>
    <s v="SECTOR PRIVADO"/>
    <s v="SI"/>
    <s v="NO"/>
    <x v="0"/>
    <n v="40"/>
    <s v="No"/>
    <s v="No"/>
    <n v="418466"/>
    <s v="ASALARIADO"/>
    <n v="40"/>
  </r>
  <r>
    <n v="4209"/>
    <s v="HOMBRE"/>
    <n v="407937"/>
    <s v="ASALARIADO"/>
    <s v="SECTOR PRIVADO"/>
    <s v="SI"/>
    <s v="NO"/>
    <x v="0"/>
    <n v="34"/>
    <s v="No"/>
    <s v="No"/>
    <n v="407937"/>
    <s v="ASALARIADO"/>
    <n v="34"/>
  </r>
  <r>
    <n v="4210"/>
    <s v="HOMBRE"/>
    <n v="461380"/>
    <s v="ASALARIADO"/>
    <s v="SECTOR PRIVADO"/>
    <s v="SI"/>
    <s v="NO"/>
    <x v="0"/>
    <n v="30"/>
    <s v="No"/>
    <s v="No"/>
    <n v="461380"/>
    <s v="ASALARIADO"/>
    <n v="30"/>
  </r>
  <r>
    <n v="4211"/>
    <s v="HOMBRE"/>
    <n v="746235"/>
    <s v="ASALARIADO"/>
    <s v="SECTOR PRIVADO"/>
    <s v="SI"/>
    <s v="NO"/>
    <x v="0"/>
    <n v="49"/>
    <s v="No"/>
    <s v="No"/>
    <n v="746235"/>
    <s v="ASALARIADO"/>
    <n v="49"/>
  </r>
  <r>
    <n v="4212"/>
    <s v="HOMBRE"/>
    <n v="1041833.32"/>
    <s v="ASALARIADO"/>
    <s v="SECTOR PUBLICO"/>
    <s v="SI"/>
    <s v="NO"/>
    <x v="0"/>
    <n v="60"/>
    <s v="No"/>
    <s v="No"/>
    <n v="1041833.32"/>
    <s v="ASALARIADO"/>
    <n v="60"/>
  </r>
  <r>
    <n v="4213"/>
    <s v="HOMBRE"/>
    <n v="324047"/>
    <s v="TRABAJADOR INDEPENDIENTE"/>
    <s v="SECTOR PRIVADO"/>
    <s v="NO"/>
    <s v="NO"/>
    <x v="0"/>
    <n v="65"/>
    <s v="No"/>
    <s v="No"/>
    <n v="324047"/>
    <s v="TRABAJADOR INDEPENDIENTE"/>
    <n v="65"/>
  </r>
  <r>
    <n v="4214"/>
    <s v="MUJER"/>
    <n v="1482778.51"/>
    <s v="ASALARIADO"/>
    <s v="SECTOR PRIVADO"/>
    <s v="SI"/>
    <s v="NO"/>
    <x v="1"/>
    <n v="37"/>
    <s v="No"/>
    <s v="No"/>
    <n v="1482778.51"/>
    <s v="ASALARIADO"/>
    <n v="37"/>
  </r>
  <r>
    <n v="4215"/>
    <s v="HOMBRE"/>
    <n v="620245"/>
    <s v="TRABAJADOR INDEPENDIENTE"/>
    <s v="SECTOR PRIVADO"/>
    <s v="SI"/>
    <s v="NO"/>
    <x v="0"/>
    <n v="45"/>
    <s v="No"/>
    <s v="No"/>
    <n v="620245"/>
    <s v="TRABAJADOR INDEPENDIENTE"/>
    <n v="45"/>
  </r>
  <r>
    <n v="4216"/>
    <s v="HOMBRE"/>
    <n v="37500"/>
    <s v="ASALARIADO"/>
    <s v="SECTOR PRIVADO"/>
    <s v="SI"/>
    <s v="NO"/>
    <x v="1"/>
    <n v="47"/>
    <s v="No"/>
    <s v="No"/>
    <n v="37500"/>
    <s v="ASALARIADO"/>
    <n v="47"/>
  </r>
  <r>
    <n v="4217"/>
    <s v="MUJER"/>
    <n v="297045"/>
    <s v="ASEGURADO VOLUNTARIO"/>
    <s v="SECTOR PRIVADO"/>
    <s v="SI"/>
    <s v="NO"/>
    <x v="1"/>
    <n v="48"/>
    <s v="No"/>
    <s v="No"/>
    <n v="297045"/>
    <s v="ASEGURADO VOLUNTARIO"/>
    <n v="48"/>
  </r>
  <r>
    <n v="4218"/>
    <s v="HOMBRE"/>
    <n v="1810740.4"/>
    <s v="ASALARIADO"/>
    <s v="SECTOR PUBLICO"/>
    <s v="SI"/>
    <s v="NO"/>
    <x v="0"/>
    <n v="55"/>
    <s v="No"/>
    <s v="No"/>
    <n v="1810740.4"/>
    <s v="ASALARIADO"/>
    <n v="55"/>
  </r>
  <r>
    <n v="4219"/>
    <s v="HOMBRE"/>
    <n v="8850000"/>
    <s v="ASALARIADO"/>
    <s v="SECTOR PRIVADO"/>
    <s v="SI"/>
    <s v="NO"/>
    <x v="0"/>
    <n v="41"/>
    <s v="Atípico"/>
    <s v="No"/>
    <n v="8850000"/>
    <s v="ASALARIADO"/>
    <n v="41"/>
  </r>
  <r>
    <n v="4220"/>
    <s v="MUJER"/>
    <n v="955676"/>
    <s v="TRABAJADOR INDEPENDIENTE"/>
    <s v="SECTOR PRIVADO"/>
    <s v="SI"/>
    <s v="NO"/>
    <x v="0"/>
    <n v="38"/>
    <s v="No"/>
    <s v="No"/>
    <n v="955676"/>
    <s v="TRABAJADOR INDEPENDIENTE"/>
    <n v="38"/>
  </r>
  <r>
    <n v="4221"/>
    <s v="HOMBRE"/>
    <n v="278030"/>
    <s v="CONVENIOS ESPECIALES DE TRABAJADORES INDEPENDIENTES"/>
    <s v="SECTOR PRIVADO"/>
    <s v="SI"/>
    <s v="NO"/>
    <x v="0"/>
    <n v="68"/>
    <s v="No"/>
    <s v="No"/>
    <n v="278030"/>
    <s v="CONVENIOS ESPECIALES DE TRABAJADORES INDEPENDIENTES"/>
    <n v="68"/>
  </r>
  <r>
    <n v="4222"/>
    <s v="HOMBRE"/>
    <n v="301502.2"/>
    <s v="ASALARIADO"/>
    <s v="SECTOR PRIVADO"/>
    <s v="SI"/>
    <s v="NO"/>
    <x v="0"/>
    <n v="29"/>
    <s v="No"/>
    <s v="No"/>
    <n v="301502.2"/>
    <s v="ASALARIADO"/>
    <n v="29"/>
  </r>
  <r>
    <n v="4223"/>
    <s v="HOMBRE"/>
    <n v="1331200"/>
    <s v="ASALARIADO"/>
    <s v="SECTOR PRIVADO"/>
    <s v="SI"/>
    <s v="NO"/>
    <x v="0"/>
    <n v="31"/>
    <s v="No"/>
    <s v="No"/>
    <n v="1331200"/>
    <s v="ASALARIADO"/>
    <n v="31"/>
  </r>
  <r>
    <n v="4224"/>
    <s v="MUJER"/>
    <n v="368052.97"/>
    <s v="ASALARIADO"/>
    <s v="SECTOR PRIVADO"/>
    <s v="SI"/>
    <s v="NO"/>
    <x v="0"/>
    <n v="37"/>
    <s v="No"/>
    <s v="No"/>
    <n v="368052.97"/>
    <s v="ASALARIADO"/>
    <n v="37"/>
  </r>
  <r>
    <n v="4225"/>
    <s v="HOMBRE"/>
    <n v="65000"/>
    <s v="ASALARIADO"/>
    <s v="SECTOR PRIVADO"/>
    <s v="SI"/>
    <s v="SI"/>
    <x v="0"/>
    <n v="33"/>
    <s v="No"/>
    <s v="No"/>
    <n v="65000"/>
    <s v="ASALARIADO"/>
    <n v="33"/>
  </r>
  <r>
    <n v="4226"/>
    <s v="MUJER"/>
    <n v="4770580"/>
    <s v="PENSIONADOS EN SU PROPIO SISTEMA"/>
    <s v="SECTOR PUBLICO"/>
    <s v="SI"/>
    <s v="NO"/>
    <x v="0"/>
    <n v="82"/>
    <s v="Atípico"/>
    <s v="No"/>
    <n v="4770580"/>
    <s v="PENSIONADOS EN SU PROPIO SISTEMA"/>
    <n v="82"/>
  </r>
  <r>
    <n v="4227"/>
    <s v="HOMBRE"/>
    <n v="1320594.4099999999"/>
    <s v="ASALARIADO"/>
    <s v="SECTOR PRIVADO"/>
    <s v="SI"/>
    <s v="NO"/>
    <x v="0"/>
    <n v="26"/>
    <s v="No"/>
    <s v="No"/>
    <n v="1320594.4099999999"/>
    <s v="ASALARIADO"/>
    <n v="26"/>
  </r>
  <r>
    <n v="4228"/>
    <s v="HOMBRE"/>
    <n v="349825"/>
    <s v="ASALARIADO"/>
    <s v="SECTOR PRIVADO"/>
    <s v="SI"/>
    <s v="NO"/>
    <x v="0"/>
    <n v="55"/>
    <s v="No"/>
    <s v="No"/>
    <n v="349825"/>
    <s v="ASALARIADO"/>
    <n v="55"/>
  </r>
  <r>
    <n v="4229"/>
    <s v="MUJER"/>
    <n v="410881.45"/>
    <s v="ASALARIADO"/>
    <s v="SECTOR PRIVADO"/>
    <s v="SI"/>
    <s v="NO"/>
    <x v="0"/>
    <n v="45"/>
    <s v="No"/>
    <s v="No"/>
    <n v="410881.45"/>
    <s v="ASALARIADO"/>
    <n v="45"/>
  </r>
  <r>
    <n v="4230"/>
    <s v="HOMBRE"/>
    <n v="600000"/>
    <s v="ASALARIADO"/>
    <s v="SECTOR PRIVADO"/>
    <s v="SI"/>
    <s v="NO"/>
    <x v="1"/>
    <n v="28"/>
    <s v="No"/>
    <s v="No"/>
    <n v="600000"/>
    <s v="ASALARIADO"/>
    <n v="28"/>
  </r>
  <r>
    <n v="4231"/>
    <s v="MUJER"/>
    <n v="631000"/>
    <s v="ASALARIADO"/>
    <s v="SECTOR PRIVADO"/>
    <s v="SI"/>
    <s v="NO"/>
    <x v="0"/>
    <n v="32"/>
    <s v="No"/>
    <s v="No"/>
    <n v="631000"/>
    <s v="ASALARIADO"/>
    <n v="32"/>
  </r>
  <r>
    <n v="4232"/>
    <s v="HOMBRE"/>
    <n v="1873201.89"/>
    <s v="ASALARIADO"/>
    <s v="SECTOR PRIVADO"/>
    <s v="SI"/>
    <s v="NO"/>
    <x v="0"/>
    <n v="49"/>
    <s v="No"/>
    <s v="No"/>
    <n v="1873201.89"/>
    <s v="ASALARIADO"/>
    <n v="49"/>
  </r>
  <r>
    <n v="4233"/>
    <s v="MUJER"/>
    <n v="875386"/>
    <s v="PENSIONADOS EN SU PROPIO SISTEMA"/>
    <s v="SECTOR PUBLICO"/>
    <s v="SI"/>
    <s v="NO"/>
    <x v="0"/>
    <n v="70"/>
    <s v="No"/>
    <s v="No"/>
    <n v="875386"/>
    <s v="PENSIONADOS EN SU PROPIO SISTEMA"/>
    <n v="70"/>
  </r>
  <r>
    <n v="4234"/>
    <s v="HOMBRE"/>
    <n v="325000"/>
    <s v="ASALARIADO"/>
    <s v="SECTOR PRIVADO"/>
    <s v="SI"/>
    <s v="NO"/>
    <x v="0"/>
    <n v="55"/>
    <s v="No"/>
    <s v="No"/>
    <n v="325000"/>
    <s v="ASALARIADO"/>
    <n v="55"/>
  </r>
  <r>
    <n v="4235"/>
    <s v="HOMBRE"/>
    <n v="300018"/>
    <s v="TRABAJADOR INDEPENDIENTE"/>
    <s v="SECTOR PRIVADO"/>
    <s v="SI"/>
    <s v="NO"/>
    <x v="0"/>
    <n v="38"/>
    <s v="No"/>
    <s v="No"/>
    <n v="300018"/>
    <s v="TRABAJADOR INDEPENDIENTE"/>
    <n v="38"/>
  </r>
  <r>
    <n v="4236"/>
    <s v="MUJER"/>
    <n v="326749"/>
    <s v="TRABAJADOR INDEPENDIENTE"/>
    <s v="SECTOR PRIVADO"/>
    <s v="SI"/>
    <s v="NO"/>
    <x v="1"/>
    <n v="34"/>
    <s v="No"/>
    <s v="No"/>
    <n v="326749"/>
    <s v="TRABAJADOR INDEPENDIENTE"/>
    <n v="34"/>
  </r>
  <r>
    <n v="4237"/>
    <s v="MUJER"/>
    <n v="355310.4"/>
    <s v="ASALARIADO"/>
    <s v="SECTOR PRIVADO"/>
    <s v="SI"/>
    <s v="NO"/>
    <x v="0"/>
    <n v="22"/>
    <s v="No"/>
    <s v="No"/>
    <n v="355310.4"/>
    <s v="ASALARIADO"/>
    <n v="22"/>
  </r>
  <r>
    <n v="4238"/>
    <s v="HOMBRE"/>
    <n v="278030"/>
    <s v="CONVENIOS ESPECIALES DE TRABAJADORES INDEPENDIENTES"/>
    <s v="SECTOR PRIVADO"/>
    <s v="SI"/>
    <s v="NO"/>
    <x v="0"/>
    <n v="49"/>
    <s v="No"/>
    <s v="No"/>
    <n v="278030"/>
    <s v="CONVENIOS ESPECIALES DE TRABAJADORES INDEPENDIENTES"/>
    <n v="49"/>
  </r>
  <r>
    <n v="4239"/>
    <s v="HOMBRE"/>
    <n v="2471513.6"/>
    <s v="ASALARIADO"/>
    <s v="SECTOR PUBLICO"/>
    <s v="SI"/>
    <s v="NO"/>
    <x v="0"/>
    <n v="56"/>
    <s v="Atípico"/>
    <s v="No"/>
    <n v="2471513.6"/>
    <s v="ASALARIADO"/>
    <n v="56"/>
  </r>
  <r>
    <n v="4240"/>
    <s v="HOMBRE"/>
    <n v="297046"/>
    <s v="TRABAJADOR INDEPENDIENTE"/>
    <s v="SECTOR PRIVADO"/>
    <s v="SI"/>
    <s v="NO"/>
    <x v="1"/>
    <n v="35"/>
    <s v="No"/>
    <s v="No"/>
    <n v="297046"/>
    <s v="TRABAJADOR INDEPENDIENTE"/>
    <n v="35"/>
  </r>
  <r>
    <n v="4241"/>
    <s v="HOMBRE"/>
    <n v="300018"/>
    <s v="ASEGURADO VOLUNTARIO"/>
    <s v="SECTOR PRIVADO"/>
    <s v="SI"/>
    <s v="NO"/>
    <x v="0"/>
    <n v="68"/>
    <s v="No"/>
    <s v="No"/>
    <n v="300018"/>
    <s v="ASEGURADO VOLUNTARIO"/>
    <n v="68"/>
  </r>
  <r>
    <n v="4242"/>
    <s v="MUJER"/>
    <n v="72107"/>
    <s v="ASALARIADO"/>
    <s v="SECTOR PRIVADO"/>
    <s v="SI"/>
    <s v="NO"/>
    <x v="1"/>
    <n v="24"/>
    <s v="No"/>
    <s v="No"/>
    <n v="72107"/>
    <s v="ASALARIADO"/>
    <n v="24"/>
  </r>
  <r>
    <n v="4243"/>
    <s v="MUJER"/>
    <n v="348503"/>
    <s v="ASALARIADO"/>
    <s v="SECTOR PRIVADO"/>
    <s v="SI"/>
    <s v="NO"/>
    <x v="0"/>
    <n v="41"/>
    <s v="No"/>
    <s v="No"/>
    <n v="348503"/>
    <s v="ASALARIADO"/>
    <n v="41"/>
  </r>
  <r>
    <n v="4244"/>
    <s v="HOMBRE"/>
    <n v="642383"/>
    <s v="ASALARIADO"/>
    <s v="SECTOR PUBLICO"/>
    <s v="SI"/>
    <s v="NO"/>
    <x v="0"/>
    <n v="27"/>
    <s v="No"/>
    <s v="No"/>
    <n v="642383"/>
    <s v="ASALARIADO"/>
    <n v="27"/>
  </r>
  <r>
    <n v="4245"/>
    <s v="MUJER"/>
    <n v="218508.48"/>
    <s v="ASALARIADO"/>
    <s v="SECTOR PRIVADO"/>
    <s v="SI"/>
    <s v="SI"/>
    <x v="1"/>
    <n v="49"/>
    <s v="No"/>
    <s v="No"/>
    <n v="218508.48"/>
    <s v="ASALARIADO"/>
    <n v="49"/>
  </r>
  <r>
    <n v="4246"/>
    <s v="HOMBRE"/>
    <n v="650000.12"/>
    <s v="ASALARIADO"/>
    <s v="SECTOR PRIVADO"/>
    <s v="SI"/>
    <s v="NO"/>
    <x v="0"/>
    <n v="27"/>
    <s v="No"/>
    <s v="No"/>
    <n v="650000.12"/>
    <s v="ASALARIADO"/>
    <n v="27"/>
  </r>
  <r>
    <n v="4247"/>
    <s v="HOMBRE"/>
    <n v="406358"/>
    <s v="TRABAJADOR INDEPENDIENTE"/>
    <s v="SECTOR PRIVADO"/>
    <s v="SI"/>
    <s v="NO"/>
    <x v="1"/>
    <n v="60"/>
    <s v="No"/>
    <s v="No"/>
    <n v="406358"/>
    <s v="TRABAJADOR INDEPENDIENTE"/>
    <n v="60"/>
  </r>
  <r>
    <n v="4248"/>
    <s v="HOMBRE"/>
    <n v="100000"/>
    <s v="ASALARIADO"/>
    <s v="SECTOR PRIVADO"/>
    <s v="SI"/>
    <s v="NO"/>
    <x v="0"/>
    <n v="56"/>
    <s v="No"/>
    <s v="No"/>
    <n v="100000"/>
    <s v="ASALARIADO"/>
    <n v="56"/>
  </r>
  <r>
    <n v="4249"/>
    <s v="HOMBRE"/>
    <n v="171013.5"/>
    <s v="ASALARIADO"/>
    <s v="SECTOR PRIVADO"/>
    <s v="SI"/>
    <s v="NO"/>
    <x v="0"/>
    <n v="24"/>
    <s v="No"/>
    <s v="No"/>
    <n v="171013.5"/>
    <s v="ASALARIADO"/>
    <n v="24"/>
  </r>
  <r>
    <n v="4250"/>
    <s v="MUJER"/>
    <n v="999660.5"/>
    <s v="ASALARIADO"/>
    <s v="SECTOR PRIVADO"/>
    <s v="SI"/>
    <s v="SI"/>
    <x v="0"/>
    <n v="30"/>
    <s v="No"/>
    <s v="No"/>
    <n v="999660.5"/>
    <s v="ASALARIADO"/>
    <n v="30"/>
  </r>
  <r>
    <n v="4251"/>
    <s v="HOMBRE"/>
    <n v="370517.81"/>
    <s v="ASALARIADO"/>
    <s v="SECTOR PRIVADO"/>
    <s v="SI"/>
    <s v="NO"/>
    <x v="0"/>
    <n v="28"/>
    <s v="No"/>
    <s v="No"/>
    <n v="370517.81"/>
    <s v="ASALARIADO"/>
    <n v="28"/>
  </r>
  <r>
    <n v="4252"/>
    <s v="HOMBRE"/>
    <n v="478473.57"/>
    <s v="ASALARIADO"/>
    <s v="SECTOR PRIVADO"/>
    <s v="SI"/>
    <s v="NO"/>
    <x v="0"/>
    <n v="26"/>
    <s v="No"/>
    <s v="No"/>
    <n v="478473.57"/>
    <s v="ASALARIADO"/>
    <n v="26"/>
  </r>
  <r>
    <n v="4253"/>
    <s v="MUJER"/>
    <n v="488864.43"/>
    <s v="ASALARIADO"/>
    <s v="SECTOR PUBLICO"/>
    <s v="SI"/>
    <s v="NO"/>
    <x v="0"/>
    <n v="25"/>
    <s v="No"/>
    <s v="No"/>
    <n v="488864.43"/>
    <s v="ASALARIADO"/>
    <n v="25"/>
  </r>
  <r>
    <n v="4254"/>
    <s v="HOMBRE"/>
    <n v="440625"/>
    <s v="ASALARIADO"/>
    <s v="SECTOR PRIVADO"/>
    <s v="SI"/>
    <s v="NO"/>
    <x v="0"/>
    <n v="26"/>
    <s v="No"/>
    <s v="No"/>
    <n v="440625"/>
    <s v="ASALARIADO"/>
    <n v="26"/>
  </r>
  <r>
    <n v="4255"/>
    <s v="HOMBRE"/>
    <n v="323266.27"/>
    <s v="ASALARIADO"/>
    <s v="SECTOR PRIVADO"/>
    <s v="SI"/>
    <s v="NO"/>
    <x v="0"/>
    <n v="26"/>
    <s v="No"/>
    <s v="No"/>
    <n v="323266.27"/>
    <s v="ASALARIADO"/>
    <n v="26"/>
  </r>
  <r>
    <n v="4256"/>
    <s v="HOMBRE"/>
    <n v="525000"/>
    <s v="ASALARIADO"/>
    <s v="SECTOR PRIVADO"/>
    <s v="SI"/>
    <s v="NO"/>
    <x v="0"/>
    <n v="66"/>
    <s v="No"/>
    <s v="No"/>
    <n v="525000"/>
    <s v="ASALARIADO"/>
    <n v="66"/>
  </r>
  <r>
    <n v="4257"/>
    <s v="MUJER"/>
    <n v="297045"/>
    <s v="ASEGURADO VOLUNTARIO"/>
    <s v="SECTOR PRIVADO"/>
    <s v="SI"/>
    <s v="NO"/>
    <x v="0"/>
    <n v="53"/>
    <s v="No"/>
    <s v="No"/>
    <n v="297045"/>
    <s v="ASEGURADO VOLUNTARIO"/>
    <n v="53"/>
  </r>
  <r>
    <n v="4258"/>
    <s v="HOMBRE"/>
    <n v="366445.56"/>
    <s v="ASALARIADO"/>
    <s v="SECTOR PRIVADO"/>
    <s v="SI"/>
    <s v="NO"/>
    <x v="0"/>
    <n v="40"/>
    <s v="No"/>
    <s v="No"/>
    <n v="366445.56"/>
    <s v="ASALARIADO"/>
    <n v="40"/>
  </r>
  <r>
    <n v="4259"/>
    <s v="HOMBRE"/>
    <n v="297586"/>
    <s v="ASEGURADO VOLUNTARIO"/>
    <s v="SECTOR PRIVADO"/>
    <s v="SI"/>
    <s v="SI"/>
    <x v="0"/>
    <n v="61"/>
    <s v="No"/>
    <s v="No"/>
    <n v="297586"/>
    <s v="ASEGURADO VOLUNTARIO"/>
    <n v="61"/>
  </r>
  <r>
    <n v="4260"/>
    <s v="MUJER"/>
    <n v="1216185"/>
    <s v="ASALARIADO"/>
    <s v="SECTOR PUBLICO"/>
    <s v="SI"/>
    <s v="NO"/>
    <x v="1"/>
    <n v="45"/>
    <s v="No"/>
    <s v="No"/>
    <n v="1216185"/>
    <s v="ASALARIADO"/>
    <n v="45"/>
  </r>
  <r>
    <n v="4261"/>
    <s v="HOMBRE"/>
    <n v="575208.32999999996"/>
    <s v="ASALARIADO"/>
    <s v="SECTOR PRIVADO"/>
    <s v="SI"/>
    <s v="NO"/>
    <x v="0"/>
    <n v="24"/>
    <s v="No"/>
    <s v="No"/>
    <n v="575208.32999999996"/>
    <s v="ASALARIADO"/>
    <n v="24"/>
  </r>
  <r>
    <n v="4262"/>
    <s v="MUJER"/>
    <n v="297046"/>
    <s v="ASEGURADO VOLUNTARIO"/>
    <s v="SECTOR PRIVADO"/>
    <s v="SI"/>
    <s v="SI"/>
    <x v="0"/>
    <n v="59"/>
    <s v="No"/>
    <s v="No"/>
    <n v="297046"/>
    <s v="ASEGURADO VOLUNTARIO"/>
    <n v="59"/>
  </r>
  <r>
    <n v="4263"/>
    <s v="MUJER"/>
    <n v="705273"/>
    <s v="ASALARIADO"/>
    <s v="SECTOR PRIVADO"/>
    <s v="SI"/>
    <s v="NO"/>
    <x v="0"/>
    <n v="45"/>
    <s v="No"/>
    <s v="No"/>
    <n v="705273"/>
    <s v="ASALARIADO"/>
    <n v="45"/>
  </r>
  <r>
    <n v="4264"/>
    <s v="MUJER"/>
    <n v="889687.5"/>
    <s v="ASALARIADO"/>
    <s v="SECTOR PRIVADO"/>
    <s v="SI"/>
    <s v="NO"/>
    <x v="0"/>
    <n v="31"/>
    <s v="No"/>
    <s v="No"/>
    <n v="889687.5"/>
    <s v="ASALARIADO"/>
    <n v="31"/>
  </r>
  <r>
    <n v="4265"/>
    <s v="HOMBRE"/>
    <n v="452193"/>
    <s v="TRABAJADOR INDEPENDIENTE"/>
    <s v="SECTOR PRIVADO"/>
    <s v="SI"/>
    <s v="NO"/>
    <x v="0"/>
    <n v="58"/>
    <s v="No"/>
    <s v="No"/>
    <n v="452193"/>
    <s v="TRABAJADOR INDEPENDIENTE"/>
    <n v="58"/>
  </r>
  <r>
    <n v="4266"/>
    <s v="MUJER"/>
    <n v="367748"/>
    <s v="TRABAJADOR INDEPENDIENTE"/>
    <s v="SECTOR PRIVADO"/>
    <s v="SI"/>
    <s v="NO"/>
    <x v="0"/>
    <n v="34"/>
    <s v="No"/>
    <s v="No"/>
    <n v="367748"/>
    <s v="TRABAJADOR INDEPENDIENTE"/>
    <n v="34"/>
  </r>
  <r>
    <n v="4267"/>
    <s v="MUJER"/>
    <n v="336000"/>
    <s v="ASALARIADO"/>
    <s v="SECTOR PRIVADO"/>
    <s v="SI"/>
    <s v="NO"/>
    <x v="0"/>
    <n v="26"/>
    <s v="No"/>
    <s v="No"/>
    <n v="336000"/>
    <s v="ASALARIADO"/>
    <n v="26"/>
  </r>
  <r>
    <n v="4268"/>
    <s v="HOMBRE"/>
    <n v="419817.69"/>
    <s v="ASALARIADO"/>
    <s v="SECTOR PRIVADO"/>
    <s v="SI"/>
    <s v="SI"/>
    <x v="0"/>
    <n v="26"/>
    <s v="No"/>
    <s v="No"/>
    <n v="419817.69"/>
    <s v="ASALARIADO"/>
    <n v="26"/>
  </r>
  <r>
    <n v="4269"/>
    <s v="HOMBRE"/>
    <n v="404468.75"/>
    <s v="ASALARIADO"/>
    <s v="SECTOR PRIVADO"/>
    <s v="SI"/>
    <s v="NO"/>
    <x v="0"/>
    <n v="28"/>
    <s v="No"/>
    <s v="No"/>
    <n v="404468.75"/>
    <s v="ASALARIADO"/>
    <n v="28"/>
  </r>
  <r>
    <n v="4270"/>
    <s v="HOMBRE"/>
    <n v="279111"/>
    <s v="ASEGURADO VOLUNTARIO"/>
    <s v="SECTOR PRIVADO"/>
    <s v="SI"/>
    <s v="NO"/>
    <x v="0"/>
    <n v="61"/>
    <s v="No"/>
    <s v="No"/>
    <n v="279111"/>
    <s v="ASEGURADO VOLUNTARIO"/>
    <n v="61"/>
  </r>
  <r>
    <n v="4271"/>
    <s v="HOMBRE"/>
    <n v="778719"/>
    <s v="ASEGURADO VOLUNTARIO"/>
    <s v="SECTOR PRIVADO"/>
    <s v="SI"/>
    <s v="SI"/>
    <x v="0"/>
    <n v="79"/>
    <s v="No"/>
    <s v="No"/>
    <n v="778719"/>
    <s v="ASEGURADO VOLUNTARIO"/>
    <n v="79"/>
  </r>
  <r>
    <n v="4272"/>
    <s v="MUJER"/>
    <n v="600000"/>
    <s v="ASALARIADO"/>
    <s v="SECTOR PRIVADO"/>
    <s v="SI"/>
    <s v="NO"/>
    <x v="0"/>
    <n v="40"/>
    <s v="No"/>
    <s v="No"/>
    <n v="600000"/>
    <s v="ASALARIADO"/>
    <n v="40"/>
  </r>
  <r>
    <n v="4273"/>
    <s v="HOMBRE"/>
    <n v="800000"/>
    <s v="ASALARIADO"/>
    <s v="SECTOR PRIVADO"/>
    <s v="SI"/>
    <s v="NO"/>
    <x v="0"/>
    <n v="27"/>
    <s v="No"/>
    <s v="No"/>
    <n v="800000"/>
    <s v="ASALARIADO"/>
    <n v="27"/>
  </r>
  <r>
    <n v="4274"/>
    <s v="HOMBRE"/>
    <n v="439012"/>
    <s v="ASALARIADO"/>
    <s v="SECTOR PRIVADO"/>
    <s v="SI"/>
    <s v="SI"/>
    <x v="0"/>
    <n v="28"/>
    <s v="No"/>
    <s v="No"/>
    <n v="439012"/>
    <s v="ASALARIADO"/>
    <n v="28"/>
  </r>
  <r>
    <n v="4275"/>
    <s v="MUJER"/>
    <n v="657814.80000000005"/>
    <s v="ASALARIADO"/>
    <s v="SECTOR PRIVADO"/>
    <s v="SI"/>
    <s v="NO"/>
    <x v="0"/>
    <n v="38"/>
    <s v="No"/>
    <s v="No"/>
    <n v="657814.80000000005"/>
    <s v="ASALARIADO"/>
    <n v="38"/>
  </r>
  <r>
    <n v="4276"/>
    <s v="HOMBRE"/>
    <n v="361976.88"/>
    <s v="ASALARIADO"/>
    <s v="SECTOR PRIVADO"/>
    <s v="SI"/>
    <s v="NO"/>
    <x v="0"/>
    <n v="60"/>
    <s v="No"/>
    <s v="No"/>
    <n v="361976.88"/>
    <s v="ASALARIADO"/>
    <n v="60"/>
  </r>
  <r>
    <n v="4277"/>
    <s v="HOMBRE"/>
    <n v="307891.19"/>
    <s v="ASALARIADO"/>
    <s v="SECTOR PRIVADO"/>
    <s v="SI"/>
    <s v="NO"/>
    <x v="0"/>
    <n v="30"/>
    <s v="No"/>
    <s v="No"/>
    <n v="307891.19"/>
    <s v="ASALARIADO"/>
    <n v="30"/>
  </r>
  <r>
    <n v="4278"/>
    <s v="HOMBRE"/>
    <n v="403463"/>
    <s v="ASALARIADO"/>
    <s v="SECTOR PRIVADO"/>
    <s v="SI"/>
    <s v="SI"/>
    <x v="0"/>
    <n v="32"/>
    <s v="No"/>
    <s v="No"/>
    <n v="403463"/>
    <s v="ASALARIADO"/>
    <n v="32"/>
  </r>
  <r>
    <n v="4279"/>
    <s v="HOMBRE"/>
    <n v="1632939"/>
    <s v="ASALARIADO"/>
    <s v="SECTOR PUBLICO"/>
    <s v="SI"/>
    <s v="NO"/>
    <x v="0"/>
    <n v="58"/>
    <s v="No"/>
    <s v="No"/>
    <n v="1632939"/>
    <s v="ASALARIADO"/>
    <n v="58"/>
  </r>
  <r>
    <n v="4280"/>
    <s v="HOMBRE"/>
    <n v="360420"/>
    <s v="TRABAJADOR INDEPENDIENTE"/>
    <s v="SECTOR PRIVADO"/>
    <s v="SI"/>
    <s v="NO"/>
    <x v="0"/>
    <n v="48"/>
    <s v="No"/>
    <s v="No"/>
    <n v="360420"/>
    <s v="TRABAJADOR INDEPENDIENTE"/>
    <n v="48"/>
  </r>
  <r>
    <n v="4281"/>
    <s v="HOMBRE"/>
    <n v="425043.83"/>
    <s v="ASALARIADO"/>
    <s v="SECTOR PRIVADO"/>
    <s v="SI"/>
    <s v="SI"/>
    <x v="0"/>
    <n v="23"/>
    <s v="No"/>
    <s v="No"/>
    <n v="425043.83"/>
    <s v="ASALARIADO"/>
    <n v="23"/>
  </r>
  <r>
    <n v="4282"/>
    <s v="HOMBRE"/>
    <n v="204000"/>
    <s v="ASALARIADO"/>
    <s v="SECTOR PRIVADO"/>
    <s v="SI"/>
    <s v="NO"/>
    <x v="0"/>
    <n v="27"/>
    <s v="No"/>
    <s v="No"/>
    <n v="204000"/>
    <s v="ASALARIADO"/>
    <n v="27"/>
  </r>
  <r>
    <n v="4283"/>
    <s v="MUJER"/>
    <n v="330000"/>
    <s v="ASALARIADO"/>
    <s v="SECTOR PUBLICO"/>
    <s v="SI"/>
    <s v="NO"/>
    <x v="0"/>
    <n v="35"/>
    <s v="No"/>
    <s v="No"/>
    <n v="330000"/>
    <s v="ASALARIADO"/>
    <n v="35"/>
  </r>
  <r>
    <n v="4284"/>
    <s v="HOMBRE"/>
    <n v="150000"/>
    <s v="ASALARIADO"/>
    <s v="SECTOR PRIVADO"/>
    <s v="SI"/>
    <s v="NO"/>
    <x v="0"/>
    <n v="36"/>
    <s v="No"/>
    <s v="No"/>
    <n v="150000"/>
    <s v="ASALARIADO"/>
    <n v="36"/>
  </r>
  <r>
    <n v="4285"/>
    <s v="MUJER"/>
    <n v="362274"/>
    <s v="ASALARIADO"/>
    <s v="SECTOR PUBLICO"/>
    <s v="SI"/>
    <s v="NO"/>
    <x v="0"/>
    <n v="36"/>
    <s v="No"/>
    <s v="No"/>
    <n v="362274"/>
    <s v="ASALARIADO"/>
    <n v="36"/>
  </r>
  <r>
    <n v="4286"/>
    <s v="HOMBRE"/>
    <n v="79749"/>
    <s v="ASALARIADO"/>
    <s v="SECTOR PRIVADO"/>
    <s v="SI"/>
    <s v="NO"/>
    <x v="0"/>
    <n v="42"/>
    <s v="No"/>
    <s v="No"/>
    <n v="79749"/>
    <s v="ASALARIADO"/>
    <n v="42"/>
  </r>
  <r>
    <n v="4287"/>
    <s v="MUJER"/>
    <n v="1777096.7"/>
    <s v="ASALARIADO"/>
    <s v="SECTOR PUBLICO"/>
    <s v="SI"/>
    <s v="NO"/>
    <x v="0"/>
    <n v="39"/>
    <s v="No"/>
    <s v="No"/>
    <n v="1777096.7"/>
    <s v="ASALARIADO"/>
    <n v="39"/>
  </r>
  <r>
    <n v="4288"/>
    <s v="HOMBRE"/>
    <n v="297045"/>
    <s v="ASEGURADO VOLUNTARIO"/>
    <s v="SECTOR PRIVADO"/>
    <s v="SI"/>
    <s v="NO"/>
    <x v="0"/>
    <n v="49"/>
    <s v="No"/>
    <s v="No"/>
    <n v="297045"/>
    <s v="ASEGURADO VOLUNTARIO"/>
    <n v="49"/>
  </r>
  <r>
    <n v="4289"/>
    <s v="MUJER"/>
    <n v="1751423.3"/>
    <s v="ASALARIADO"/>
    <s v="SECTOR PUBLICO"/>
    <s v="SI"/>
    <s v="NO"/>
    <x v="0"/>
    <n v="57"/>
    <s v="No"/>
    <s v="No"/>
    <n v="1751423.3"/>
    <s v="ASALARIADO"/>
    <n v="57"/>
  </r>
  <r>
    <n v="4290"/>
    <s v="HOMBRE"/>
    <n v="634480"/>
    <s v="ASALARIADO"/>
    <s v="SECTOR PRIVADO"/>
    <s v="SI"/>
    <s v="NO"/>
    <x v="0"/>
    <n v="38"/>
    <s v="No"/>
    <s v="No"/>
    <n v="634480"/>
    <s v="ASALARIADO"/>
    <n v="38"/>
  </r>
  <r>
    <n v="4291"/>
    <s v="HOMBRE"/>
    <n v="445567"/>
    <s v="TRABAJADOR INDEPENDIENTE"/>
    <s v="SECTOR PRIVADO"/>
    <s v="SI"/>
    <s v="NO"/>
    <x v="0"/>
    <n v="49"/>
    <s v="No"/>
    <s v="No"/>
    <n v="445567"/>
    <s v="TRABAJADOR INDEPENDIENTE"/>
    <n v="49"/>
  </r>
  <r>
    <n v="4292"/>
    <s v="MUJER"/>
    <n v="359544.28"/>
    <s v="ASALARIADO"/>
    <s v="SECTOR PRIVADO"/>
    <s v="SI"/>
    <s v="NO"/>
    <x v="1"/>
    <n v="29"/>
    <s v="No"/>
    <s v="No"/>
    <n v="359544.28"/>
    <s v="ASALARIADO"/>
    <n v="29"/>
  </r>
  <r>
    <n v="4293"/>
    <s v="HOMBRE"/>
    <n v="315617"/>
    <s v="ASEGURADO VOLUNTARIO"/>
    <s v="SECTOR PRIVADO"/>
    <s v="SI"/>
    <s v="NO"/>
    <x v="0"/>
    <n v="64"/>
    <s v="No"/>
    <s v="No"/>
    <n v="315617"/>
    <s v="ASEGURADO VOLUNTARIO"/>
    <n v="64"/>
  </r>
  <r>
    <n v="4294"/>
    <s v="HOMBRE"/>
    <n v="182777.43"/>
    <s v="ASALARIADO"/>
    <s v="SECTOR PRIVADO"/>
    <s v="SI"/>
    <s v="NO"/>
    <x v="0"/>
    <n v="42"/>
    <s v="No"/>
    <s v="No"/>
    <n v="182777.43"/>
    <s v="ASALARIADO"/>
    <n v="42"/>
  </r>
  <r>
    <n v="4295"/>
    <s v="MUJER"/>
    <n v="338686"/>
    <s v="ASALARIADO"/>
    <s v="SECTOR PRIVADO"/>
    <s v="SI"/>
    <s v="SI"/>
    <x v="0"/>
    <n v="33"/>
    <s v="No"/>
    <s v="No"/>
    <n v="338686"/>
    <s v="ASALARIADO"/>
    <n v="33"/>
  </r>
  <r>
    <n v="4296"/>
    <s v="HOMBRE"/>
    <n v="200000"/>
    <s v="ASALARIADO"/>
    <s v="SECTOR PRIVADO"/>
    <s v="SI"/>
    <s v="SI"/>
    <x v="1"/>
    <n v="27"/>
    <s v="No"/>
    <s v="No"/>
    <n v="200000"/>
    <s v="ASALARIADO"/>
    <n v="27"/>
  </r>
  <r>
    <n v="4297"/>
    <s v="MUJER"/>
    <n v="969577"/>
    <s v="ASALARIADO"/>
    <s v="SECTOR PUBLICO"/>
    <s v="SI"/>
    <s v="NO"/>
    <x v="1"/>
    <n v="44"/>
    <s v="No"/>
    <s v="No"/>
    <n v="969577"/>
    <s v="ASALARIADO"/>
    <n v="44"/>
  </r>
  <r>
    <n v="4298"/>
    <s v="HOMBRE"/>
    <n v="543582"/>
    <s v="ASALARIADO"/>
    <s v="SECTOR PRIVADO"/>
    <s v="SI"/>
    <s v="NO"/>
    <x v="0"/>
    <n v="49"/>
    <s v="No"/>
    <s v="No"/>
    <n v="543582"/>
    <s v="ASALARIADO"/>
    <n v="49"/>
  </r>
  <r>
    <n v="4299"/>
    <s v="MUJER"/>
    <n v="1478656"/>
    <s v="PENSIONADOS EN SU PROPIO SISTEMA"/>
    <s v="SECTOR PUBLICO"/>
    <s v="SI"/>
    <s v="NO"/>
    <x v="0"/>
    <n v="64"/>
    <s v="No"/>
    <s v="No"/>
    <n v="1478656"/>
    <s v="PENSIONADOS EN SU PROPIO SISTEMA"/>
    <n v="64"/>
  </r>
  <r>
    <n v="4300"/>
    <s v="HOMBRE"/>
    <n v="278030"/>
    <s v="CONVENIOS ESPECIALES DE TRABAJADORES INDEPENDIENTES"/>
    <s v="SECTOR PRIVADO"/>
    <s v="SI"/>
    <s v="NO"/>
    <x v="0"/>
    <n v="50"/>
    <s v="No"/>
    <s v="No"/>
    <n v="278030"/>
    <s v="CONVENIOS ESPECIALES DE TRABAJADORES INDEPENDIENTES"/>
    <n v="50"/>
  </r>
  <r>
    <n v="4301"/>
    <s v="HOMBRE"/>
    <n v="512466.67"/>
    <s v="ASALARIADO"/>
    <s v="SECTOR PRIVADO"/>
    <s v="SI"/>
    <s v="NO"/>
    <x v="1"/>
    <n v="35"/>
    <s v="No"/>
    <s v="No"/>
    <n v="512466.67"/>
    <s v="ASALARIADO"/>
    <n v="35"/>
  </r>
  <r>
    <n v="4302"/>
    <s v="HOMBRE"/>
    <n v="310124"/>
    <s v="ASEGURADO VOLUNTARIO"/>
    <s v="SECTOR PRIVADO"/>
    <s v="SI"/>
    <s v="NO"/>
    <x v="0"/>
    <n v="55"/>
    <s v="No"/>
    <s v="No"/>
    <n v="310124"/>
    <s v="ASEGURADO VOLUNTARIO"/>
    <n v="55"/>
  </r>
  <r>
    <n v="4303"/>
    <s v="HOMBRE"/>
    <n v="525436.96"/>
    <s v="ASALARIADO"/>
    <s v="SECTOR PRIVADO"/>
    <s v="SI"/>
    <s v="NO"/>
    <x v="0"/>
    <n v="33"/>
    <s v="No"/>
    <s v="No"/>
    <n v="525436.96"/>
    <s v="ASALARIADO"/>
    <n v="33"/>
  </r>
  <r>
    <n v="4304"/>
    <s v="HOMBRE"/>
    <n v="406608"/>
    <s v="ASALARIADO"/>
    <s v="SECTOR PRIVADO"/>
    <s v="SI"/>
    <s v="SI"/>
    <x v="0"/>
    <n v="52"/>
    <s v="No"/>
    <s v="No"/>
    <n v="406608"/>
    <s v="ASALARIADO"/>
    <n v="52"/>
  </r>
  <r>
    <n v="4305"/>
    <s v="HOMBRE"/>
    <n v="400000"/>
    <s v="ASALARIADO"/>
    <s v="SECTOR PRIVADO"/>
    <s v="SI"/>
    <s v="SI"/>
    <x v="0"/>
    <n v="41"/>
    <s v="No"/>
    <s v="No"/>
    <n v="400000"/>
    <s v="ASALARIADO"/>
    <n v="41"/>
  </r>
  <r>
    <n v="4306"/>
    <s v="MUJER"/>
    <n v="400398.51"/>
    <s v="ASALARIADO"/>
    <s v="SECTOR PRIVADO"/>
    <s v="SI"/>
    <s v="NO"/>
    <x v="0"/>
    <n v="26"/>
    <s v="No"/>
    <s v="No"/>
    <n v="400398.51"/>
    <s v="ASALARIADO"/>
    <n v="26"/>
  </r>
  <r>
    <n v="4307"/>
    <s v="HOMBRE"/>
    <n v="891182.29"/>
    <s v="ASALARIADO"/>
    <s v="SECTOR PUBLICO"/>
    <s v="SI"/>
    <s v="NO"/>
    <x v="0"/>
    <n v="40"/>
    <s v="No"/>
    <s v="No"/>
    <n v="891182.29"/>
    <s v="ASALARIADO"/>
    <n v="40"/>
  </r>
  <r>
    <n v="4308"/>
    <s v="MUJER"/>
    <n v="375988"/>
    <s v="CONVENIOS ESPECIALES DE TRABAJADORES INDEPENDIENTES"/>
    <s v="SECTOR PRIVADO"/>
    <s v="SI"/>
    <s v="NO"/>
    <x v="0"/>
    <n v="58"/>
    <s v="No"/>
    <s v="No"/>
    <n v="375988"/>
    <s v="CONVENIOS ESPECIALES DE TRABAJADORES INDEPENDIENTES"/>
    <n v="58"/>
  </r>
  <r>
    <n v="4309"/>
    <s v="MUJER"/>
    <n v="1108329"/>
    <s v="ASALARIADO"/>
    <s v="SECTOR PUBLICO"/>
    <s v="SI"/>
    <s v="NO"/>
    <x v="1"/>
    <n v="34"/>
    <s v="No"/>
    <s v="No"/>
    <n v="1108329"/>
    <s v="ASALARIADO"/>
    <n v="34"/>
  </r>
  <r>
    <n v="4310"/>
    <s v="MUJER"/>
    <n v="1474575.5"/>
    <s v="ASALARIADO"/>
    <s v="SECTOR PUBLICO"/>
    <s v="SI"/>
    <s v="NO"/>
    <x v="0"/>
    <n v="46"/>
    <s v="No"/>
    <s v="No"/>
    <n v="1474575.5"/>
    <s v="ASALARIADO"/>
    <n v="46"/>
  </r>
  <r>
    <n v="4311"/>
    <s v="MUJER"/>
    <n v="363711.95"/>
    <s v="ASALARIADO"/>
    <s v="SECTOR PRIVADO"/>
    <s v="SI"/>
    <s v="NO"/>
    <x v="0"/>
    <n v="30"/>
    <s v="No"/>
    <s v="No"/>
    <n v="363711.95"/>
    <s v="ASALARIADO"/>
    <n v="30"/>
  </r>
  <r>
    <n v="4312"/>
    <s v="MUJER"/>
    <n v="490637"/>
    <s v="PENSIONADOS EN SU PROPIO SISTEMA"/>
    <s v="SECTOR PUBLICO"/>
    <s v="SI"/>
    <s v="NO"/>
    <x v="0"/>
    <n v="71"/>
    <s v="No"/>
    <s v="No"/>
    <n v="490637"/>
    <s v="PENSIONADOS EN SU PROPIO SISTEMA"/>
    <n v="71"/>
  </r>
  <r>
    <n v="4313"/>
    <s v="MUJER"/>
    <n v="279111"/>
    <s v="TRABAJADOR INDEPENDIENTE"/>
    <s v="SECTOR PRIVADO"/>
    <s v="SI"/>
    <s v="NO"/>
    <x v="0"/>
    <n v="26"/>
    <s v="No"/>
    <s v="No"/>
    <n v="279111"/>
    <s v="TRABAJADOR INDEPENDIENTE"/>
    <n v="26"/>
  </r>
  <r>
    <n v="4314"/>
    <s v="MUJER"/>
    <n v="297050"/>
    <s v="ASEGURADO VOLUNTARIO"/>
    <s v="SECTOR PRIVADO"/>
    <s v="SI"/>
    <s v="NO"/>
    <x v="0"/>
    <n v="43"/>
    <s v="No"/>
    <s v="No"/>
    <n v="297050"/>
    <s v="ASEGURADO VOLUNTARIO"/>
    <n v="43"/>
  </r>
  <r>
    <n v="4315"/>
    <s v="HOMBRE"/>
    <n v="300018"/>
    <s v="TRABAJADOR INDEPENDIENTE"/>
    <s v="SECTOR PRIVADO"/>
    <s v="SI"/>
    <s v="SI"/>
    <x v="1"/>
    <n v="32"/>
    <s v="No"/>
    <s v="No"/>
    <n v="300018"/>
    <s v="TRABAJADOR INDEPENDIENTE"/>
    <n v="32"/>
  </r>
  <r>
    <n v="4316"/>
    <s v="MUJER"/>
    <n v="297046"/>
    <s v="TRABAJADOR INDEPENDIENTE"/>
    <s v="SECTOR PRIVADO"/>
    <s v="SI"/>
    <s v="SI"/>
    <x v="1"/>
    <n v="45"/>
    <s v="No"/>
    <s v="No"/>
    <n v="297046"/>
    <s v="TRABAJADOR INDEPENDIENTE"/>
    <n v="45"/>
  </r>
  <r>
    <n v="4317"/>
    <s v="MUJER"/>
    <n v="672276"/>
    <s v="ASALARIADO"/>
    <s v="SECTOR PRIVADO"/>
    <s v="SI"/>
    <s v="NO"/>
    <x v="0"/>
    <n v="25"/>
    <s v="No"/>
    <s v="No"/>
    <n v="672276"/>
    <s v="ASALARIADO"/>
    <n v="25"/>
  </r>
  <r>
    <n v="4318"/>
    <s v="HOMBRE"/>
    <n v="349737.17"/>
    <s v="ASALARIADO"/>
    <s v="SECTOR PRIVADO"/>
    <s v="SI"/>
    <s v="NO"/>
    <x v="1"/>
    <n v="26"/>
    <s v="No"/>
    <s v="No"/>
    <n v="349737.17"/>
    <s v="ASALARIADO"/>
    <n v="26"/>
  </r>
  <r>
    <n v="4319"/>
    <s v="MUJER"/>
    <n v="1584055"/>
    <s v="ASALARIADO"/>
    <s v="SECTOR PUBLICO"/>
    <s v="SI"/>
    <s v="NO"/>
    <x v="0"/>
    <n v="39"/>
    <s v="No"/>
    <s v="No"/>
    <n v="1584055"/>
    <s v="ASALARIADO"/>
    <n v="39"/>
  </r>
  <r>
    <n v="4320"/>
    <s v="MUJER"/>
    <n v="323296"/>
    <s v="ASEGURADO VOLUNTARIO"/>
    <s v="SECTOR PRIVADO"/>
    <s v="SI"/>
    <s v="NO"/>
    <x v="0"/>
    <n v="62"/>
    <s v="No"/>
    <s v="No"/>
    <n v="323296"/>
    <s v="ASEGURADO VOLUNTARIO"/>
    <n v="62"/>
  </r>
  <r>
    <n v="4321"/>
    <s v="MUJER"/>
    <n v="150000"/>
    <s v="ASALARIADO"/>
    <s v="SECTOR PRIVADO"/>
    <s v="SI"/>
    <s v="SI"/>
    <x v="0"/>
    <n v="62"/>
    <s v="No"/>
    <s v="No"/>
    <n v="150000"/>
    <s v="ASALARIADO"/>
    <n v="62"/>
  </r>
  <r>
    <n v="4322"/>
    <s v="MUJER"/>
    <n v="1155329"/>
    <s v="PENSIONADOS EN SU PROPIO SISTEMA"/>
    <s v="SECTOR PUBLICO"/>
    <s v="SI"/>
    <s v="NO"/>
    <x v="0"/>
    <n v="68"/>
    <s v="No"/>
    <s v="No"/>
    <n v="1155329"/>
    <s v="PENSIONADOS EN SU PROPIO SISTEMA"/>
    <n v="68"/>
  </r>
  <r>
    <n v="4323"/>
    <s v="HOMBRE"/>
    <n v="339164.9"/>
    <s v="ASALARIADO"/>
    <s v="SECTOR PRIVADO"/>
    <s v="SI"/>
    <s v="NO"/>
    <x v="0"/>
    <n v="49"/>
    <s v="No"/>
    <s v="No"/>
    <n v="339164.9"/>
    <s v="ASALARIADO"/>
    <n v="49"/>
  </r>
  <r>
    <n v="4324"/>
    <s v="HOMBRE"/>
    <n v="690000"/>
    <s v="ASALARIADO"/>
    <s v="SECTOR PRIVADO"/>
    <s v="SI"/>
    <s v="NO"/>
    <x v="0"/>
    <n v="24"/>
    <s v="No"/>
    <s v="No"/>
    <n v="690000"/>
    <s v="ASALARIADO"/>
    <n v="24"/>
  </r>
  <r>
    <n v="4325"/>
    <s v="MUJER"/>
    <n v="506617.9"/>
    <s v="ASALARIADO"/>
    <s v="SECTOR PUBLICO"/>
    <s v="SI"/>
    <s v="NO"/>
    <x v="0"/>
    <n v="41"/>
    <s v="No"/>
    <s v="No"/>
    <n v="506617.9"/>
    <s v="ASALARIADO"/>
    <n v="41"/>
  </r>
  <r>
    <n v="4326"/>
    <s v="MUJER"/>
    <n v="443270"/>
    <s v="ASALARIADO"/>
    <s v="SECTOR PRIVADO"/>
    <s v="SI"/>
    <s v="NO"/>
    <x v="0"/>
    <n v="43"/>
    <s v="No"/>
    <s v="No"/>
    <n v="443270"/>
    <s v="ASALARIADO"/>
    <n v="43"/>
  </r>
  <r>
    <n v="4327"/>
    <s v="HOMBRE"/>
    <n v="963090"/>
    <s v="ASALARIADO"/>
    <s v="SECTOR PUBLICO"/>
    <s v="SI"/>
    <s v="NO"/>
    <x v="0"/>
    <n v="50"/>
    <s v="No"/>
    <s v="No"/>
    <n v="963090"/>
    <s v="ASALARIADO"/>
    <n v="50"/>
  </r>
  <r>
    <n v="4328"/>
    <s v="MUJER"/>
    <n v="512500"/>
    <s v="ASALARIADO"/>
    <s v="SECTOR PRIVADO"/>
    <s v="SI"/>
    <s v="NO"/>
    <x v="0"/>
    <n v="25"/>
    <s v="No"/>
    <s v="No"/>
    <n v="512500"/>
    <s v="ASALARIADO"/>
    <n v="25"/>
  </r>
  <r>
    <n v="4329"/>
    <s v="HOMBRE"/>
    <n v="2100000"/>
    <s v="ASALARIADO"/>
    <s v="SECTOR PRIVADO"/>
    <s v="SI"/>
    <s v="NO"/>
    <x v="0"/>
    <n v="32"/>
    <s v="No"/>
    <s v="No"/>
    <n v="2100000"/>
    <s v="ASALARIADO"/>
    <n v="32"/>
  </r>
  <r>
    <n v="4330"/>
    <s v="HOMBRE"/>
    <n v="452438"/>
    <s v="TRABAJADOR INDEPENDIENTE"/>
    <s v="SECTOR PRIVADO"/>
    <s v="SI"/>
    <s v="NO"/>
    <x v="0"/>
    <n v="63"/>
    <s v="No"/>
    <s v="No"/>
    <n v="452438"/>
    <s v="TRABAJADOR INDEPENDIENTE"/>
    <n v="63"/>
  </r>
  <r>
    <n v="4331"/>
    <s v="HOMBRE"/>
    <n v="2190092.7000000002"/>
    <s v="ASALARIADO"/>
    <s v="SECTOR PUBLICO"/>
    <s v="SI"/>
    <s v="NO"/>
    <x v="0"/>
    <n v="42"/>
    <s v="No"/>
    <s v="No"/>
    <n v="2190092.7000000002"/>
    <s v="ASALARIADO"/>
    <n v="42"/>
  </r>
  <r>
    <n v="4332"/>
    <s v="HOMBRE"/>
    <n v="772533.23"/>
    <s v="ASALARIADO"/>
    <s v="SECTOR PRIVADO"/>
    <s v="SI"/>
    <s v="NO"/>
    <x v="0"/>
    <n v="48"/>
    <s v="No"/>
    <s v="No"/>
    <n v="772533.23"/>
    <s v="ASALARIADO"/>
    <n v="48"/>
  </r>
  <r>
    <n v="4333"/>
    <s v="HOMBRE"/>
    <n v="378261"/>
    <s v="PENSIONADOS EN SU PROPIO SISTEMA"/>
    <s v="SECTOR PUBLICO"/>
    <s v="SI"/>
    <s v="NO"/>
    <x v="0"/>
    <n v="21"/>
    <s v="No"/>
    <s v="No"/>
    <n v="378261"/>
    <s v="PENSIONADOS EN SU PROPIO SISTEMA"/>
    <n v="21"/>
  </r>
  <r>
    <n v="4334"/>
    <s v="MUJER"/>
    <n v="9437618.4600000009"/>
    <s v="ASALARIADO"/>
    <s v="SECTOR PRIVADO"/>
    <s v="SI"/>
    <s v="NO"/>
    <x v="0"/>
    <n v="37"/>
    <s v="Atípico"/>
    <s v="No"/>
    <n v="9437618.4600000009"/>
    <s v="ASALARIADO"/>
    <n v="37"/>
  </r>
  <r>
    <n v="4335"/>
    <s v="HOMBRE"/>
    <n v="208220.83"/>
    <s v="ASALARIADO"/>
    <s v="SECTOR PRIVADO"/>
    <s v="SI"/>
    <s v="SI"/>
    <x v="0"/>
    <n v="54"/>
    <s v="No"/>
    <s v="No"/>
    <n v="208220.83"/>
    <s v="ASALARIADO"/>
    <n v="54"/>
  </r>
  <r>
    <n v="4336"/>
    <s v="MUJER"/>
    <n v="423276.21"/>
    <s v="ASALARIADO"/>
    <s v="SECTOR PRIVADO"/>
    <s v="SI"/>
    <s v="NO"/>
    <x v="0"/>
    <n v="18"/>
    <s v="No"/>
    <s v="No"/>
    <n v="423276.21"/>
    <s v="ASALARIADO"/>
    <n v="18"/>
  </r>
  <r>
    <n v="4337"/>
    <s v="MUJER"/>
    <n v="179230"/>
    <s v="ASALARIADO"/>
    <s v="SECTOR PRIVADO"/>
    <s v="SI"/>
    <s v="NO"/>
    <x v="0"/>
    <n v="43"/>
    <s v="No"/>
    <s v="No"/>
    <n v="179230"/>
    <s v="ASALARIADO"/>
    <n v="43"/>
  </r>
  <r>
    <n v="4338"/>
    <s v="MUJER"/>
    <n v="356455"/>
    <s v="TRABAJADOR INDEPENDIENTE"/>
    <s v="SECTOR PRIVADO"/>
    <s v="SI"/>
    <s v="NO"/>
    <x v="1"/>
    <n v="47"/>
    <s v="No"/>
    <s v="No"/>
    <n v="356455"/>
    <s v="TRABAJADOR INDEPENDIENTE"/>
    <n v="47"/>
  </r>
  <r>
    <n v="4339"/>
    <s v="MUJER"/>
    <n v="729260.25"/>
    <s v="ASALARIADO"/>
    <s v="SECTOR PRIVADO"/>
    <s v="SI"/>
    <s v="NO"/>
    <x v="0"/>
    <n v="28"/>
    <s v="No"/>
    <s v="No"/>
    <n v="729260.25"/>
    <s v="ASALARIADO"/>
    <n v="28"/>
  </r>
  <r>
    <n v="4340"/>
    <s v="HOMBRE"/>
    <n v="514804"/>
    <s v="TRABAJADOR INDEPENDIENTE"/>
    <s v="SECTOR PRIVADO"/>
    <s v="SI"/>
    <s v="SI"/>
    <x v="1"/>
    <n v="34"/>
    <s v="No"/>
    <s v="No"/>
    <n v="514804"/>
    <s v="TRABAJADOR INDEPENDIENTE"/>
    <n v="34"/>
  </r>
  <r>
    <n v="4341"/>
    <s v="HOMBRE"/>
    <n v="460000"/>
    <s v="ASALARIADO"/>
    <s v="SECTOR PRIVADO"/>
    <s v="SI"/>
    <s v="NO"/>
    <x v="1"/>
    <n v="25"/>
    <s v="No"/>
    <s v="No"/>
    <n v="460000"/>
    <s v="ASALARIADO"/>
    <n v="25"/>
  </r>
  <r>
    <n v="4342"/>
    <s v="HOMBRE"/>
    <n v="2012772"/>
    <s v="ASALARIADO"/>
    <s v="SECTOR PUBLICO"/>
    <s v="SI"/>
    <s v="NO"/>
    <x v="0"/>
    <n v="43"/>
    <s v="No"/>
    <s v="No"/>
    <n v="2012772"/>
    <s v="ASALARIADO"/>
    <n v="43"/>
  </r>
  <r>
    <n v="4343"/>
    <s v="MUJER"/>
    <n v="504535"/>
    <s v="ASALARIADO"/>
    <s v="SECTOR PRIVADO"/>
    <s v="SI"/>
    <s v="NO"/>
    <x v="0"/>
    <n v="59"/>
    <s v="No"/>
    <s v="No"/>
    <n v="504535"/>
    <s v="ASALARIADO"/>
    <n v="59"/>
  </r>
  <r>
    <n v="4344"/>
    <s v="MUJER"/>
    <n v="900088.68"/>
    <s v="ASALARIADO"/>
    <s v="SECTOR PUBLICO"/>
    <s v="SI"/>
    <s v="NO"/>
    <x v="0"/>
    <n v="62"/>
    <s v="No"/>
    <s v="No"/>
    <n v="900088.68"/>
    <s v="ASALARIADO"/>
    <n v="62"/>
  </r>
  <r>
    <n v="4345"/>
    <s v="HOMBRE"/>
    <n v="430000"/>
    <s v="ASALARIADO"/>
    <s v="SECTOR PRIVADO"/>
    <s v="SI"/>
    <s v="NO"/>
    <x v="0"/>
    <n v="21"/>
    <s v="No"/>
    <s v="No"/>
    <n v="430000"/>
    <s v="ASALARIADO"/>
    <n v="21"/>
  </r>
  <r>
    <n v="4346"/>
    <s v="MUJER"/>
    <n v="314416.67"/>
    <s v="ASALARIADO"/>
    <s v="SECTOR PRIVADO"/>
    <s v="SI"/>
    <s v="NO"/>
    <x v="0"/>
    <n v="21"/>
    <s v="No"/>
    <s v="No"/>
    <n v="314416.67"/>
    <s v="ASALARIADO"/>
    <n v="21"/>
  </r>
  <r>
    <n v="4347"/>
    <s v="HOMBRE"/>
    <n v="3057059.8"/>
    <s v="ASALARIADO"/>
    <s v="SECTOR PUBLICO"/>
    <s v="SI"/>
    <s v="NO"/>
    <x v="0"/>
    <n v="46"/>
    <s v="Atípico"/>
    <s v="No"/>
    <n v="3057059.8"/>
    <s v="ASALARIADO"/>
    <n v="46"/>
  </r>
  <r>
    <n v="4348"/>
    <s v="HOMBRE"/>
    <n v="364892"/>
    <s v="ASALARIADO"/>
    <s v="SECTOR PUBLICO"/>
    <s v="SI"/>
    <s v="NO"/>
    <x v="0"/>
    <n v="55"/>
    <s v="No"/>
    <s v="No"/>
    <n v="364892"/>
    <s v="ASALARIADO"/>
    <n v="55"/>
  </r>
  <r>
    <n v="4349"/>
    <s v="HOMBRE"/>
    <n v="138475"/>
    <s v="ASALARIADO"/>
    <s v="SECTOR PRIVADO"/>
    <s v="SI"/>
    <s v="SI"/>
    <x v="0"/>
    <n v="21"/>
    <s v="No"/>
    <s v="No"/>
    <n v="138475"/>
    <s v="ASALARIADO"/>
    <n v="21"/>
  </r>
  <r>
    <n v="4350"/>
    <s v="HOMBRE"/>
    <n v="687800"/>
    <s v="ASALARIADO"/>
    <s v="SECTOR PRIVADO"/>
    <s v="SI"/>
    <s v="NO"/>
    <x v="0"/>
    <n v="57"/>
    <s v="No"/>
    <s v="No"/>
    <n v="687800"/>
    <s v="ASALARIADO"/>
    <n v="57"/>
  </r>
  <r>
    <n v="4351"/>
    <s v="HOMBRE"/>
    <n v="728392"/>
    <s v="ASALARIADO"/>
    <s v="SECTOR PRIVADO"/>
    <s v="SI"/>
    <s v="NO"/>
    <x v="0"/>
    <n v="53"/>
    <s v="No"/>
    <s v="No"/>
    <n v="728392"/>
    <s v="ASALARIADO"/>
    <n v="53"/>
  </r>
  <r>
    <n v="4352"/>
    <s v="MUJER"/>
    <n v="2922222.6"/>
    <s v="ASALARIADO"/>
    <s v="SECTOR PUBLICO"/>
    <s v="SI"/>
    <s v="NO"/>
    <x v="0"/>
    <n v="57"/>
    <s v="Atípico"/>
    <s v="No"/>
    <n v="2922222.6"/>
    <s v="ASALARIADO"/>
    <n v="57"/>
  </r>
  <r>
    <n v="4353"/>
    <s v="HOMBRE"/>
    <n v="451422"/>
    <s v="ASALARIADO"/>
    <s v="SECTOR PRIVADO"/>
    <s v="SI"/>
    <s v="NO"/>
    <x v="0"/>
    <n v="48"/>
    <s v="No"/>
    <s v="No"/>
    <n v="451422"/>
    <s v="ASALARIADO"/>
    <n v="48"/>
  </r>
  <r>
    <n v="4354"/>
    <s v="MUJER"/>
    <n v="381331"/>
    <s v="ASALARIADO"/>
    <s v="SECTOR PRIVADO"/>
    <s v="SI"/>
    <s v="SI"/>
    <x v="0"/>
    <n v="33"/>
    <s v="No"/>
    <s v="No"/>
    <n v="381331"/>
    <s v="ASALARIADO"/>
    <n v="33"/>
  </r>
  <r>
    <n v="4355"/>
    <s v="MUJER"/>
    <n v="369600"/>
    <s v="ASALARIADO"/>
    <s v="SECTOR PRIVADO"/>
    <s v="SI"/>
    <s v="NO"/>
    <x v="0"/>
    <n v="32"/>
    <s v="No"/>
    <s v="No"/>
    <n v="369600"/>
    <s v="ASALARIADO"/>
    <n v="32"/>
  </r>
  <r>
    <n v="4356"/>
    <s v="MUJER"/>
    <n v="587278"/>
    <s v="PENSIONADOS EN SU PROPIO SISTEMA"/>
    <s v="SECTOR PUBLICO"/>
    <s v="SI"/>
    <s v="NO"/>
    <x v="0"/>
    <n v="68"/>
    <s v="No"/>
    <s v="No"/>
    <n v="587278"/>
    <s v="PENSIONADOS EN SU PROPIO SISTEMA"/>
    <n v="68"/>
  </r>
  <r>
    <n v="4357"/>
    <s v="HOMBRE"/>
    <n v="585255"/>
    <s v="ASALARIADO"/>
    <s v="SECTOR PRIVADO"/>
    <s v="SI"/>
    <s v="NO"/>
    <x v="0"/>
    <n v="27"/>
    <s v="No"/>
    <s v="No"/>
    <n v="585255"/>
    <s v="ASALARIADO"/>
    <n v="27"/>
  </r>
  <r>
    <n v="4358"/>
    <s v="HOMBRE"/>
    <n v="301948"/>
    <s v="CONVENIOS ESPECIALES DE TRABAJADORES INDEPENDIENTES"/>
    <s v="SECTOR PRIVADO"/>
    <s v="SI"/>
    <s v="NO"/>
    <x v="0"/>
    <n v="63"/>
    <s v="No"/>
    <s v="No"/>
    <n v="301948"/>
    <s v="CONVENIOS ESPECIALES DE TRABAJADORES INDEPENDIENTES"/>
    <n v="63"/>
  </r>
  <r>
    <n v="4359"/>
    <s v="HOMBRE"/>
    <n v="1100000"/>
    <s v="ASALARIADO"/>
    <s v="SECTOR PRIVADO"/>
    <s v="SI"/>
    <s v="NO"/>
    <x v="0"/>
    <n v="34"/>
    <s v="No"/>
    <s v="No"/>
    <n v="1100000"/>
    <s v="ASALARIADO"/>
    <n v="34"/>
  </r>
  <r>
    <n v="4360"/>
    <s v="MUJER"/>
    <n v="297046"/>
    <s v="ASEGURADO VOLUNTARIO"/>
    <s v="SECTOR PRIVADO"/>
    <s v="SI"/>
    <s v="NO"/>
    <x v="1"/>
    <n v="24"/>
    <s v="No"/>
    <s v="No"/>
    <n v="297046"/>
    <s v="ASEGURADO VOLUNTARIO"/>
    <n v="24"/>
  </r>
  <r>
    <n v="4361"/>
    <s v="MUJER"/>
    <n v="380000"/>
    <s v="ASALARIADO"/>
    <s v="SECTOR PRIVADO"/>
    <s v="SI"/>
    <s v="NO"/>
    <x v="1"/>
    <n v="44"/>
    <s v="No"/>
    <s v="No"/>
    <n v="380000"/>
    <s v="ASALARIADO"/>
    <n v="44"/>
  </r>
  <r>
    <n v="4362"/>
    <s v="HOMBRE"/>
    <n v="297046"/>
    <s v="TRABAJADOR INDEPENDIENTE"/>
    <s v="SECTOR PRIVADO"/>
    <s v="SI"/>
    <s v="NO"/>
    <x v="1"/>
    <n v="25"/>
    <s v="No"/>
    <s v="No"/>
    <n v="297046"/>
    <s v="TRABAJADOR INDEPENDIENTE"/>
    <n v="25"/>
  </r>
  <r>
    <n v="4363"/>
    <s v="MUJER"/>
    <n v="1277622"/>
    <s v="ASALARIADO"/>
    <s v="SECTOR PUBLICO"/>
    <s v="SI"/>
    <s v="NO"/>
    <x v="1"/>
    <n v="48"/>
    <s v="No"/>
    <s v="No"/>
    <n v="1277622"/>
    <s v="ASALARIADO"/>
    <n v="48"/>
  </r>
  <r>
    <n v="4364"/>
    <s v="HOMBRE"/>
    <n v="450000"/>
    <s v="ASALARIADO"/>
    <s v="SECTOR PRIVADO"/>
    <s v="SI"/>
    <s v="NO"/>
    <x v="1"/>
    <n v="28"/>
    <s v="No"/>
    <s v="No"/>
    <n v="450000"/>
    <s v="ASALARIADO"/>
    <n v="28"/>
  </r>
  <r>
    <n v="4365"/>
    <s v="HOMBRE"/>
    <n v="300018"/>
    <s v="ASEGURADO VOLUNTARIO"/>
    <s v="SECTOR PRIVADO"/>
    <s v="SI"/>
    <s v="NO"/>
    <x v="1"/>
    <n v="90"/>
    <s v="No"/>
    <s v="No"/>
    <n v="300018"/>
    <s v="ASEGURADO VOLUNTARIO"/>
    <n v="90"/>
  </r>
  <r>
    <n v="4366"/>
    <s v="HOMBRE"/>
    <n v="969375"/>
    <s v="ASALARIADO"/>
    <s v="SECTOR PRIVADO"/>
    <s v="SI"/>
    <s v="SI"/>
    <x v="0"/>
    <n v="53"/>
    <s v="No"/>
    <s v="No"/>
    <n v="969375"/>
    <s v="ASALARIADO"/>
    <n v="53"/>
  </r>
  <r>
    <n v="4367"/>
    <s v="MUJER"/>
    <n v="1464318"/>
    <s v="ASALARIADO"/>
    <s v="SECTOR PUBLICO"/>
    <s v="SI"/>
    <s v="NO"/>
    <x v="0"/>
    <n v="55"/>
    <s v="No"/>
    <s v="No"/>
    <n v="1464318"/>
    <s v="ASALARIADO"/>
    <n v="55"/>
  </r>
  <r>
    <n v="4368"/>
    <s v="HOMBRE"/>
    <n v="127335.61"/>
    <s v="PENSIONADOS EN SU PROPIO SISTEMA"/>
    <s v="SECTOR PUBLICO"/>
    <s v="SI"/>
    <s v="NO"/>
    <x v="0"/>
    <n v="70"/>
    <s v="No"/>
    <s v="No"/>
    <n v="127335.61"/>
    <s v="PENSIONADOS EN SU PROPIO SISTEMA"/>
    <n v="70"/>
  </r>
  <r>
    <n v="4369"/>
    <s v="MUJER"/>
    <n v="355899.18"/>
    <s v="PENSIONADOS EN SU PROPIO SISTEMA"/>
    <s v="SECTOR PUBLICO"/>
    <s v="SI"/>
    <s v="NO"/>
    <x v="0"/>
    <n v="17"/>
    <s v="No"/>
    <s v="No"/>
    <n v="355899.18"/>
    <s v="PENSIONADOS EN SU PROPIO SISTEMA"/>
    <n v="17"/>
  </r>
  <r>
    <n v="4370"/>
    <s v="HOMBRE"/>
    <n v="760293.64"/>
    <s v="ASALARIADO"/>
    <s v="SECTOR PRIVADO"/>
    <s v="SI"/>
    <s v="SI"/>
    <x v="0"/>
    <n v="57"/>
    <s v="No"/>
    <s v="No"/>
    <n v="760293.64"/>
    <s v="ASALARIADO"/>
    <n v="57"/>
  </r>
  <r>
    <n v="4371"/>
    <s v="MUJER"/>
    <n v="902500"/>
    <s v="ASALARIADO"/>
    <s v="SECTOR PRIVADO"/>
    <s v="SI"/>
    <s v="NO"/>
    <x v="0"/>
    <n v="27"/>
    <s v="No"/>
    <s v="No"/>
    <n v="902500"/>
    <s v="ASALARIADO"/>
    <n v="27"/>
  </r>
  <r>
    <n v="4372"/>
    <s v="MUJER"/>
    <n v="346500"/>
    <s v="ASALARIADO"/>
    <s v="SECTOR PRIVADO"/>
    <s v="SI"/>
    <s v="NO"/>
    <x v="0"/>
    <n v="45"/>
    <s v="No"/>
    <s v="No"/>
    <n v="346500"/>
    <s v="ASALARIADO"/>
    <n v="45"/>
  </r>
  <r>
    <n v="4373"/>
    <s v="HOMBRE"/>
    <n v="343000"/>
    <s v="ASALARIADO"/>
    <s v="SECTOR PRIVADO"/>
    <s v="SI"/>
    <s v="NO"/>
    <x v="0"/>
    <n v="51"/>
    <s v="No"/>
    <s v="No"/>
    <n v="343000"/>
    <s v="ASALARIADO"/>
    <n v="51"/>
  </r>
  <r>
    <n v="4374"/>
    <s v="HOMBRE"/>
    <n v="297502"/>
    <s v="TRABAJADOR INDEPENDIENTE"/>
    <s v="SECTOR PRIVADO"/>
    <s v="SI"/>
    <s v="NO"/>
    <x v="0"/>
    <n v="63"/>
    <s v="No"/>
    <s v="No"/>
    <n v="297502"/>
    <s v="TRABAJADOR INDEPENDIENTE"/>
    <n v="63"/>
  </r>
  <r>
    <n v="4375"/>
    <s v="MUJER"/>
    <n v="315617"/>
    <s v="ASEGURADO VOLUNTARIO"/>
    <s v="SECTOR PRIVADO"/>
    <s v="SI"/>
    <s v="SI"/>
    <x v="0"/>
    <n v="60"/>
    <s v="No"/>
    <s v="No"/>
    <n v="315617"/>
    <s v="ASEGURADO VOLUNTARIO"/>
    <n v="60"/>
  </r>
  <r>
    <n v="4376"/>
    <s v="HOMBRE"/>
    <n v="100000"/>
    <s v="ASALARIADO"/>
    <s v="SECTOR PRIVADO"/>
    <s v="SI"/>
    <s v="NO"/>
    <x v="1"/>
    <n v="37"/>
    <s v="No"/>
    <s v="No"/>
    <n v="100000"/>
    <s v="ASALARIADO"/>
    <n v="37"/>
  </r>
  <r>
    <n v="4377"/>
    <s v="HOMBRE"/>
    <n v="100000"/>
    <s v="ASALARIADO"/>
    <s v="SECTOR PRIVADO"/>
    <s v="SI"/>
    <s v="SI"/>
    <x v="1"/>
    <n v="36"/>
    <s v="No"/>
    <s v="No"/>
    <n v="100000"/>
    <s v="ASALARIADO"/>
    <n v="36"/>
  </r>
  <r>
    <n v="4378"/>
    <s v="MUJER"/>
    <n v="292533.03999999998"/>
    <s v="ASALARIADO"/>
    <s v="SECTOR PUBLICO"/>
    <s v="SI"/>
    <s v="NO"/>
    <x v="0"/>
    <n v="25"/>
    <s v="No"/>
    <s v="No"/>
    <n v="292533.03999999998"/>
    <s v="ASALARIADO"/>
    <n v="25"/>
  </r>
  <r>
    <n v="4379"/>
    <s v="MUJER"/>
    <n v="297046"/>
    <s v="ASEGURADO VOLUNTARIO"/>
    <s v="SECTOR PRIVADO"/>
    <s v="SI"/>
    <s v="NO"/>
    <x v="0"/>
    <n v="55"/>
    <s v="No"/>
    <s v="No"/>
    <n v="297046"/>
    <s v="ASEGURADO VOLUNTARIO"/>
    <n v="55"/>
  </r>
  <r>
    <n v="4380"/>
    <s v="HOMBRE"/>
    <n v="382136"/>
    <s v="TRABAJADOR INDEPENDIENTE"/>
    <s v="SECTOR PRIVADO"/>
    <s v="SI"/>
    <s v="NO"/>
    <x v="1"/>
    <n v="63"/>
    <s v="No"/>
    <s v="No"/>
    <n v="382136"/>
    <s v="TRABAJADOR INDEPENDIENTE"/>
    <n v="63"/>
  </r>
  <r>
    <n v="4381"/>
    <s v="HOMBRE"/>
    <n v="48857.39"/>
    <s v="ASALARIADO"/>
    <s v="SECTOR PRIVADO"/>
    <s v="SI"/>
    <s v="NO"/>
    <x v="0"/>
    <n v="41"/>
    <s v="No"/>
    <s v="No"/>
    <n v="48857.39"/>
    <s v="ASALARIADO"/>
    <n v="41"/>
  </r>
  <r>
    <n v="4382"/>
    <s v="MUJER"/>
    <n v="550000"/>
    <s v="ASALARIADO"/>
    <s v="SECTOR PRIVADO"/>
    <s v="SI"/>
    <s v="NO"/>
    <x v="0"/>
    <n v="27"/>
    <s v="No"/>
    <s v="No"/>
    <n v="550000"/>
    <s v="ASALARIADO"/>
    <n v="27"/>
  </r>
  <r>
    <n v="4383"/>
    <s v="MUJER"/>
    <n v="1843614"/>
    <s v="ASALARIADO"/>
    <s v="SECTOR PUBLICO"/>
    <s v="SI"/>
    <s v="NO"/>
    <x v="0"/>
    <n v="59"/>
    <s v="No"/>
    <s v="No"/>
    <n v="1843614"/>
    <s v="ASALARIADO"/>
    <n v="59"/>
  </r>
  <r>
    <n v="4384"/>
    <s v="HOMBRE"/>
    <n v="547158"/>
    <s v="ASALARIADO"/>
    <s v="SECTOR PUBLICO"/>
    <s v="SI"/>
    <s v="NO"/>
    <x v="1"/>
    <n v="22"/>
    <s v="No"/>
    <s v="No"/>
    <n v="547158"/>
    <s v="ASALARIADO"/>
    <n v="22"/>
  </r>
  <r>
    <n v="4385"/>
    <s v="MUJER"/>
    <n v="1482847"/>
    <s v="ASALARIADO"/>
    <s v="SECTOR PUBLICO"/>
    <s v="SI"/>
    <s v="NO"/>
    <x v="1"/>
    <n v="29"/>
    <s v="No"/>
    <s v="No"/>
    <n v="1482847"/>
    <s v="ASALARIADO"/>
    <n v="29"/>
  </r>
  <r>
    <n v="4386"/>
    <s v="MUJER"/>
    <n v="927503.14"/>
    <s v="ASALARIADO"/>
    <s v="SECTOR PRIVADO"/>
    <s v="SI"/>
    <s v="NO"/>
    <x v="0"/>
    <n v="50"/>
    <s v="No"/>
    <s v="No"/>
    <n v="927503.14"/>
    <s v="ASALARIADO"/>
    <n v="50"/>
  </r>
  <r>
    <n v="4387"/>
    <s v="HOMBRE"/>
    <n v="299647"/>
    <s v="TRABAJADOR INDEPENDIENTE"/>
    <s v="SECTOR PRIVADO"/>
    <s v="SI"/>
    <s v="NO"/>
    <x v="1"/>
    <n v="36"/>
    <s v="No"/>
    <s v="No"/>
    <n v="299647"/>
    <s v="TRABAJADOR INDEPENDIENTE"/>
    <n v="36"/>
  </r>
  <r>
    <n v="4388"/>
    <s v="HOMBRE"/>
    <n v="967077"/>
    <s v="ASALARIADO"/>
    <s v="SECTOR PUBLICO"/>
    <s v="SI"/>
    <s v="NO"/>
    <x v="0"/>
    <n v="53"/>
    <s v="No"/>
    <s v="No"/>
    <n v="967077"/>
    <s v="ASALARIADO"/>
    <n v="53"/>
  </r>
  <r>
    <n v="4389"/>
    <s v="HOMBRE"/>
    <n v="326749"/>
    <s v="TRABAJADOR INDEPENDIENTE"/>
    <s v="SECTOR PRIVADO"/>
    <s v="SI"/>
    <s v="NO"/>
    <x v="1"/>
    <n v="54"/>
    <s v="No"/>
    <s v="No"/>
    <n v="326749"/>
    <s v="TRABAJADOR INDEPENDIENTE"/>
    <n v="54"/>
  </r>
  <r>
    <n v="4390"/>
    <s v="HOMBRE"/>
    <n v="5122871.99"/>
    <s v="ASALARIADO"/>
    <s v="SECTOR PUBLICO"/>
    <s v="SI"/>
    <s v="NO"/>
    <x v="0"/>
    <n v="47"/>
    <s v="Atípico"/>
    <s v="No"/>
    <n v="5122871.99"/>
    <s v="ASALARIADO"/>
    <n v="47"/>
  </r>
  <r>
    <n v="4391"/>
    <s v="MUJER"/>
    <n v="530434.05000000005"/>
    <s v="ASALARIADO"/>
    <s v="SECTOR PRIVADO"/>
    <s v="SI"/>
    <s v="NO"/>
    <x v="0"/>
    <n v="25"/>
    <s v="No"/>
    <s v="No"/>
    <n v="530434.05000000005"/>
    <s v="ASALARIADO"/>
    <n v="25"/>
  </r>
  <r>
    <n v="4392"/>
    <s v="HOMBRE"/>
    <n v="182182"/>
    <s v="ASALARIADO"/>
    <s v="SECTOR PRIVADO"/>
    <s v="SI"/>
    <s v="NO"/>
    <x v="0"/>
    <n v="26"/>
    <s v="No"/>
    <s v="No"/>
    <n v="182182"/>
    <s v="ASALARIADO"/>
    <n v="26"/>
  </r>
  <r>
    <n v="4393"/>
    <s v="HOMBRE"/>
    <n v="278030.99"/>
    <s v="CONVENIOS ESPECIALES DE TRABAJADORES INDEPENDIENTES"/>
    <s v="SECTOR PRIVADO"/>
    <s v="SI"/>
    <s v="NO"/>
    <x v="0"/>
    <n v="27"/>
    <s v="No"/>
    <s v="No"/>
    <n v="278030.99"/>
    <s v="CONVENIOS ESPECIALES DE TRABAJADORES INDEPENDIENTES"/>
    <n v="27"/>
  </r>
  <r>
    <n v="4394"/>
    <s v="MUJER"/>
    <n v="302470"/>
    <s v="ASEGURADO VOLUNTARIO"/>
    <s v="SECTOR PRIVADO"/>
    <s v="SI"/>
    <s v="NO"/>
    <x v="0"/>
    <n v="54"/>
    <s v="No"/>
    <s v="No"/>
    <n v="302470"/>
    <s v="ASEGURADO VOLUNTARIO"/>
    <n v="54"/>
  </r>
  <r>
    <n v="4395"/>
    <s v="HOMBRE"/>
    <n v="347719.55"/>
    <s v="ASALARIADO"/>
    <s v="SECTOR PRIVADO"/>
    <s v="SI"/>
    <s v="NO"/>
    <x v="0"/>
    <n v="19"/>
    <s v="No"/>
    <s v="No"/>
    <n v="347719.55"/>
    <s v="ASALARIADO"/>
    <n v="19"/>
  </r>
  <r>
    <n v="4396"/>
    <s v="HOMBRE"/>
    <n v="312000"/>
    <s v="ASALARIADO"/>
    <s v="SECTOR PRIVADO"/>
    <s v="SI"/>
    <s v="NO"/>
    <x v="1"/>
    <n v="64"/>
    <s v="No"/>
    <s v="No"/>
    <n v="312000"/>
    <s v="ASALARIADO"/>
    <n v="64"/>
  </r>
  <r>
    <n v="4397"/>
    <s v="HOMBRE"/>
    <n v="310124"/>
    <s v="TRABAJADOR INDEPENDIENTE"/>
    <s v="SECTOR PRIVADO"/>
    <s v="SI"/>
    <s v="NO"/>
    <x v="0"/>
    <n v="43"/>
    <s v="No"/>
    <s v="No"/>
    <n v="310124"/>
    <s v="TRABAJADOR INDEPENDIENTE"/>
    <n v="43"/>
  </r>
  <r>
    <n v="4398"/>
    <s v="MUJER"/>
    <n v="297046"/>
    <s v="TRABAJADOR INDEPENDIENTE"/>
    <s v="SECTOR PRIVADO"/>
    <s v="SI"/>
    <s v="NO"/>
    <x v="0"/>
    <n v="27"/>
    <s v="No"/>
    <s v="No"/>
    <n v="297046"/>
    <s v="TRABAJADOR INDEPENDIENTE"/>
    <n v="27"/>
  </r>
  <r>
    <n v="4399"/>
    <s v="HOMBRE"/>
    <n v="403776"/>
    <s v="ASALARIADO"/>
    <s v="SECTOR PRIVADO"/>
    <s v="SI"/>
    <s v="NO"/>
    <x v="0"/>
    <n v="23"/>
    <s v="No"/>
    <s v="No"/>
    <n v="403776"/>
    <s v="ASALARIADO"/>
    <n v="23"/>
  </r>
  <r>
    <n v="4400"/>
    <s v="MUJER"/>
    <n v="1101203"/>
    <s v="ASALARIADO"/>
    <s v="SECTOR PUBLICO"/>
    <s v="SI"/>
    <s v="NO"/>
    <x v="0"/>
    <n v="28"/>
    <s v="No"/>
    <s v="No"/>
    <n v="1101203"/>
    <s v="ASALARIADO"/>
    <n v="28"/>
  </r>
  <r>
    <n v="4401"/>
    <s v="HOMBRE"/>
    <n v="615017.5"/>
    <s v="ASALARIADO"/>
    <s v="SECTOR PUBLICO"/>
    <s v="SI"/>
    <s v="NO"/>
    <x v="0"/>
    <n v="44"/>
    <s v="No"/>
    <s v="No"/>
    <n v="615017.5"/>
    <s v="ASALARIADO"/>
    <n v="44"/>
  </r>
  <r>
    <n v="4402"/>
    <s v="MUJER"/>
    <n v="639148"/>
    <s v="ASEGURADO VOLUNTARIO"/>
    <s v="SECTOR PRIVADO"/>
    <s v="SI"/>
    <s v="SI"/>
    <x v="0"/>
    <n v="66"/>
    <s v="No"/>
    <s v="No"/>
    <n v="639148"/>
    <s v="ASEGURADO VOLUNTARIO"/>
    <n v="66"/>
  </r>
  <r>
    <n v="4403"/>
    <s v="HOMBRE"/>
    <n v="297046"/>
    <s v="ASEGURADO VOLUNTARIO"/>
    <s v="SECTOR PRIVADO"/>
    <s v="SI"/>
    <s v="SI"/>
    <x v="0"/>
    <n v="50"/>
    <s v="No"/>
    <s v="No"/>
    <n v="297046"/>
    <s v="ASEGURADO VOLUNTARIO"/>
    <n v="50"/>
  </r>
  <r>
    <n v="4404"/>
    <s v="MUJER"/>
    <n v="150000"/>
    <s v="ASALARIADO"/>
    <s v="SECTOR PRIVADO"/>
    <s v="SI"/>
    <s v="NO"/>
    <x v="0"/>
    <n v="32"/>
    <s v="No"/>
    <s v="No"/>
    <n v="150000"/>
    <s v="ASALARIADO"/>
    <n v="32"/>
  </r>
  <r>
    <n v="4405"/>
    <s v="HOMBRE"/>
    <n v="360960"/>
    <s v="ASALARIADO"/>
    <s v="SECTOR PRIVADO"/>
    <s v="SI"/>
    <s v="NO"/>
    <x v="0"/>
    <n v="38"/>
    <s v="No"/>
    <s v="No"/>
    <n v="360960"/>
    <s v="ASALARIADO"/>
    <n v="38"/>
  </r>
  <r>
    <n v="4406"/>
    <s v="MUJER"/>
    <n v="338629"/>
    <s v="TRABAJADOR INDEPENDIENTE"/>
    <s v="SECTOR PRIVADO"/>
    <s v="SI"/>
    <s v="NO"/>
    <x v="1"/>
    <n v="66"/>
    <s v="No"/>
    <s v="No"/>
    <n v="338629"/>
    <s v="TRABAJADOR INDEPENDIENTE"/>
    <n v="66"/>
  </r>
  <r>
    <n v="4407"/>
    <s v="HOMBRE"/>
    <n v="360000"/>
    <s v="ASALARIADO"/>
    <s v="SECTOR PRIVADO"/>
    <s v="SI"/>
    <s v="SI"/>
    <x v="0"/>
    <n v="32"/>
    <s v="No"/>
    <s v="No"/>
    <n v="360000"/>
    <s v="ASALARIADO"/>
    <n v="32"/>
  </r>
  <r>
    <n v="4408"/>
    <s v="HOMBRE"/>
    <n v="470000"/>
    <s v="ASALARIADO"/>
    <s v="SECTOR PRIVADO"/>
    <s v="SI"/>
    <s v="NO"/>
    <x v="0"/>
    <n v="52"/>
    <s v="No"/>
    <s v="No"/>
    <n v="470000"/>
    <s v="ASALARIADO"/>
    <n v="52"/>
  </r>
  <r>
    <n v="4409"/>
    <s v="MUJER"/>
    <n v="418415"/>
    <s v="ASALARIADO"/>
    <s v="SECTOR PRIVADO"/>
    <s v="SI"/>
    <s v="NO"/>
    <x v="0"/>
    <n v="30"/>
    <s v="No"/>
    <s v="No"/>
    <n v="418415"/>
    <s v="ASALARIADO"/>
    <n v="30"/>
  </r>
  <r>
    <n v="4410"/>
    <s v="MUJER"/>
    <n v="430627.35"/>
    <s v="ASALARIADO"/>
    <s v="SECTOR PRIVADO"/>
    <s v="SI"/>
    <s v="NO"/>
    <x v="0"/>
    <n v="31"/>
    <s v="No"/>
    <s v="No"/>
    <n v="430627.35"/>
    <s v="ASALARIADO"/>
    <n v="31"/>
  </r>
  <r>
    <n v="4411"/>
    <s v="HOMBRE"/>
    <n v="325394.86"/>
    <s v="ASALARIADO"/>
    <s v="SECTOR PUBLICO"/>
    <s v="SI"/>
    <s v="NO"/>
    <x v="0"/>
    <n v="25"/>
    <s v="No"/>
    <s v="No"/>
    <n v="325394.86"/>
    <s v="ASALARIADO"/>
    <n v="25"/>
  </r>
  <r>
    <n v="4412"/>
    <s v="HOMBRE"/>
    <n v="332233.40000000002"/>
    <s v="ASALARIADO"/>
    <s v="SECTOR PRIVADO"/>
    <s v="SI"/>
    <s v="NO"/>
    <x v="0"/>
    <n v="30"/>
    <s v="No"/>
    <s v="No"/>
    <n v="332233.40000000002"/>
    <s v="ASALARIADO"/>
    <n v="30"/>
  </r>
  <r>
    <n v="4413"/>
    <s v="MUJER"/>
    <n v="377248.7"/>
    <s v="PENSIONADOS EN SU PROPIO SISTEMA"/>
    <s v="SECTOR PUBLICO"/>
    <s v="SI"/>
    <s v="NO"/>
    <x v="0"/>
    <n v="83"/>
    <s v="No"/>
    <s v="No"/>
    <n v="377248.7"/>
    <s v="PENSIONADOS EN SU PROPIO SISTEMA"/>
    <n v="83"/>
  </r>
  <r>
    <n v="4414"/>
    <s v="MUJER"/>
    <n v="150000"/>
    <s v="ASALARIADO"/>
    <s v="SECTOR PRIVADO"/>
    <s v="SI"/>
    <s v="SI"/>
    <x v="0"/>
    <n v="40"/>
    <s v="No"/>
    <s v="No"/>
    <n v="150000"/>
    <s v="ASALARIADO"/>
    <n v="40"/>
  </r>
  <r>
    <n v="4415"/>
    <s v="HOMBRE"/>
    <n v="310544"/>
    <s v="TRABAJADOR INDEPENDIENTE"/>
    <s v="SECTOR PRIVADO"/>
    <s v="SI"/>
    <s v="SI"/>
    <x v="1"/>
    <n v="66"/>
    <s v="No"/>
    <s v="No"/>
    <n v="310544"/>
    <s v="TRABAJADOR INDEPENDIENTE"/>
    <n v="66"/>
  </r>
  <r>
    <n v="4416"/>
    <s v="HOMBRE"/>
    <n v="391000"/>
    <s v="ASALARIADO"/>
    <s v="SECTOR PRIVADO"/>
    <s v="SI"/>
    <s v="NO"/>
    <x v="0"/>
    <n v="36"/>
    <s v="No"/>
    <s v="No"/>
    <n v="391000"/>
    <s v="ASALARIADO"/>
    <n v="36"/>
  </r>
  <r>
    <n v="4417"/>
    <s v="HOMBRE"/>
    <n v="356455"/>
    <s v="TRABAJADOR INDEPENDIENTE"/>
    <s v="SECTOR PRIVADO"/>
    <s v="SI"/>
    <s v="NO"/>
    <x v="0"/>
    <n v="35"/>
    <s v="No"/>
    <s v="No"/>
    <n v="356455"/>
    <s v="TRABAJADOR INDEPENDIENTE"/>
    <n v="35"/>
  </r>
  <r>
    <n v="4418"/>
    <s v="HOMBRE"/>
    <n v="639148"/>
    <s v="TRABAJADOR INDEPENDIENTE"/>
    <s v="SECTOR PRIVADO"/>
    <s v="SI"/>
    <s v="NO"/>
    <x v="1"/>
    <n v="65"/>
    <s v="No"/>
    <s v="No"/>
    <n v="639148"/>
    <s v="TRABAJADOR INDEPENDIENTE"/>
    <n v="65"/>
  </r>
  <r>
    <n v="4419"/>
    <s v="MUJER"/>
    <n v="53466"/>
    <s v="ASALARIADO"/>
    <s v="SECTOR PUBLICO"/>
    <s v="SI"/>
    <s v="NO"/>
    <x v="0"/>
    <n v="59"/>
    <s v="No"/>
    <s v="No"/>
    <n v="53466"/>
    <s v="ASALARIADO"/>
    <n v="59"/>
  </r>
  <r>
    <n v="4420"/>
    <s v="HOMBRE"/>
    <n v="423038.54"/>
    <s v="ASALARIADO"/>
    <s v="SECTOR PRIVADO"/>
    <s v="SI"/>
    <s v="NO"/>
    <x v="0"/>
    <n v="32"/>
    <s v="No"/>
    <s v="No"/>
    <n v="423038.54"/>
    <s v="ASALARIADO"/>
    <n v="32"/>
  </r>
  <r>
    <n v="4421"/>
    <s v="HOMBRE"/>
    <n v="332063.19"/>
    <s v="ASALARIADO"/>
    <s v="SECTOR PRIVADO"/>
    <s v="SI"/>
    <s v="NO"/>
    <x v="0"/>
    <n v="22"/>
    <s v="No"/>
    <s v="No"/>
    <n v="332063.19"/>
    <s v="ASALARIADO"/>
    <n v="22"/>
  </r>
  <r>
    <n v="4422"/>
    <s v="HOMBRE"/>
    <n v="491465.63"/>
    <s v="ASALARIADO"/>
    <s v="SECTOR PRIVADO"/>
    <s v="SI"/>
    <s v="SI"/>
    <x v="0"/>
    <n v="26"/>
    <s v="No"/>
    <s v="No"/>
    <n v="491465.63"/>
    <s v="ASALARIADO"/>
    <n v="26"/>
  </r>
  <r>
    <n v="4423"/>
    <s v="HOMBRE"/>
    <n v="633433"/>
    <s v="TRABAJADOR INDEPENDIENTE"/>
    <s v="SECTOR PRIVADO"/>
    <s v="SI"/>
    <s v="NO"/>
    <x v="0"/>
    <n v="27"/>
    <s v="No"/>
    <s v="No"/>
    <n v="633433"/>
    <s v="TRABAJADOR INDEPENDIENTE"/>
    <n v="27"/>
  </r>
  <r>
    <n v="4424"/>
    <s v="MUJER"/>
    <n v="1021562"/>
    <s v="ASALARIADO"/>
    <s v="SECTOR PUBLICO"/>
    <s v="SI"/>
    <s v="NO"/>
    <x v="0"/>
    <n v="36"/>
    <s v="No"/>
    <s v="No"/>
    <n v="1021562"/>
    <s v="ASALARIADO"/>
    <n v="36"/>
  </r>
  <r>
    <n v="4425"/>
    <s v="HOMBRE"/>
    <n v="307850"/>
    <s v="ASALARIADO"/>
    <s v="SECTOR PRIVADO"/>
    <s v="SI"/>
    <s v="NO"/>
    <x v="0"/>
    <n v="41"/>
    <s v="No"/>
    <s v="No"/>
    <n v="307850"/>
    <s v="ASALARIADO"/>
    <n v="41"/>
  </r>
  <r>
    <n v="4426"/>
    <s v="HOMBRE"/>
    <n v="337925.96"/>
    <s v="ASALARIADO"/>
    <s v="SECTOR PRIVADO"/>
    <s v="SI"/>
    <s v="NO"/>
    <x v="0"/>
    <n v="23"/>
    <s v="No"/>
    <s v="No"/>
    <n v="337925.96"/>
    <s v="ASALARIADO"/>
    <n v="23"/>
  </r>
  <r>
    <n v="4427"/>
    <s v="HOMBRE"/>
    <n v="884003.5"/>
    <s v="ASALARIADO"/>
    <s v="SECTOR PRIVADO"/>
    <s v="SI"/>
    <s v="NO"/>
    <x v="0"/>
    <n v="25"/>
    <s v="No"/>
    <s v="No"/>
    <n v="884003.5"/>
    <s v="ASALARIADO"/>
    <n v="25"/>
  </r>
  <r>
    <n v="4428"/>
    <s v="HOMBRE"/>
    <n v="514062"/>
    <s v="TRABAJADOR INDEPENDIENTE"/>
    <s v="SECTOR PRIVADO"/>
    <s v="SI"/>
    <s v="NO"/>
    <x v="0"/>
    <n v="60"/>
    <s v="No"/>
    <s v="No"/>
    <n v="514062"/>
    <s v="TRABAJADOR INDEPENDIENTE"/>
    <n v="60"/>
  </r>
  <r>
    <n v="4429"/>
    <s v="HOMBRE"/>
    <n v="724000"/>
    <s v="ASALARIADO"/>
    <s v="SECTOR PRIVADO"/>
    <s v="SI"/>
    <s v="NO"/>
    <x v="0"/>
    <n v="29"/>
    <s v="No"/>
    <s v="No"/>
    <n v="724000"/>
    <s v="ASALARIADO"/>
    <n v="29"/>
  </r>
  <r>
    <n v="4430"/>
    <s v="HOMBRE"/>
    <n v="297045"/>
    <s v="TRABAJADOR INDEPENDIENTE"/>
    <s v="SECTOR PRIVADO"/>
    <s v="SI"/>
    <s v="NO"/>
    <x v="1"/>
    <n v="56"/>
    <s v="No"/>
    <s v="No"/>
    <n v="297045"/>
    <s v="TRABAJADOR INDEPENDIENTE"/>
    <n v="56"/>
  </r>
  <r>
    <n v="4431"/>
    <s v="HOMBRE"/>
    <n v="487739"/>
    <s v="TRABAJADOR INDEPENDIENTE"/>
    <s v="SECTOR PRIVADO"/>
    <s v="SI"/>
    <s v="NO"/>
    <x v="1"/>
    <n v="45"/>
    <s v="No"/>
    <s v="No"/>
    <n v="487739"/>
    <s v="TRABAJADOR INDEPENDIENTE"/>
    <n v="45"/>
  </r>
  <r>
    <n v="4432"/>
    <s v="HOMBRE"/>
    <n v="370609.6"/>
    <s v="ASALARIADO"/>
    <s v="SECTOR PRIVADO"/>
    <s v="SI"/>
    <s v="SI"/>
    <x v="0"/>
    <n v="59"/>
    <s v="No"/>
    <s v="No"/>
    <n v="370609.6"/>
    <s v="ASALARIADO"/>
    <n v="59"/>
  </r>
  <r>
    <n v="4433"/>
    <s v="HOMBRE"/>
    <n v="287000"/>
    <s v="ASALARIADO"/>
    <s v="SECTOR PRIVADO"/>
    <s v="SI"/>
    <s v="NO"/>
    <x v="0"/>
    <n v="19"/>
    <s v="No"/>
    <s v="No"/>
    <n v="287000"/>
    <s v="ASALARIADO"/>
    <n v="19"/>
  </r>
  <r>
    <n v="4434"/>
    <s v="MUJER"/>
    <n v="501367.89"/>
    <s v="ASALARIADO"/>
    <s v="SECTOR PRIVADO"/>
    <s v="SI"/>
    <s v="NO"/>
    <x v="0"/>
    <n v="27"/>
    <s v="No"/>
    <s v="No"/>
    <n v="501367.89"/>
    <s v="ASALARIADO"/>
    <n v="27"/>
  </r>
  <r>
    <n v="4435"/>
    <s v="HOMBRE"/>
    <n v="644894.4"/>
    <s v="ASALARIADO"/>
    <s v="SECTOR PRIVADO"/>
    <s v="SI"/>
    <s v="NO"/>
    <x v="0"/>
    <n v="37"/>
    <s v="No"/>
    <s v="No"/>
    <n v="644894.4"/>
    <s v="ASALARIADO"/>
    <n v="37"/>
  </r>
  <r>
    <n v="4436"/>
    <s v="MUJER"/>
    <n v="278030.99"/>
    <s v="CONVENIOS ESPECIALES DE TRABAJADORES INDEPENDIENTES"/>
    <s v="SECTOR PRIVADO"/>
    <s v="SI"/>
    <s v="NO"/>
    <x v="0"/>
    <n v="20"/>
    <s v="No"/>
    <s v="No"/>
    <n v="278030.99"/>
    <s v="CONVENIOS ESPECIALES DE TRABAJADORES INDEPENDIENTES"/>
    <n v="20"/>
  </r>
  <r>
    <n v="4437"/>
    <s v="MUJER"/>
    <n v="327716"/>
    <s v="ASEGURADO VOLUNTARIO"/>
    <s v="SECTOR PRIVADO"/>
    <s v="SI"/>
    <s v="NO"/>
    <x v="0"/>
    <n v="61"/>
    <s v="No"/>
    <s v="No"/>
    <n v="327716"/>
    <s v="ASEGURADO VOLUNTARIO"/>
    <n v="61"/>
  </r>
  <r>
    <n v="4438"/>
    <s v="MUJER"/>
    <n v="1064074.55"/>
    <s v="ASALARIADO"/>
    <s v="SECTOR PRIVADO"/>
    <s v="SI"/>
    <s v="NO"/>
    <x v="0"/>
    <n v="21"/>
    <s v="No"/>
    <s v="No"/>
    <n v="1064074.55"/>
    <s v="ASALARIADO"/>
    <n v="21"/>
  </r>
  <r>
    <n v="4439"/>
    <s v="HOMBRE"/>
    <n v="419207.05"/>
    <s v="ASALARIADO"/>
    <s v="SECTOR PRIVADO"/>
    <s v="SI"/>
    <s v="NO"/>
    <x v="0"/>
    <n v="48"/>
    <s v="No"/>
    <s v="No"/>
    <n v="419207.05"/>
    <s v="ASALARIADO"/>
    <n v="48"/>
  </r>
  <r>
    <n v="4440"/>
    <s v="HOMBRE"/>
    <n v="1277200"/>
    <s v="ASALARIADO"/>
    <s v="SECTOR PRIVADO"/>
    <s v="SI"/>
    <s v="NO"/>
    <x v="0"/>
    <n v="24"/>
    <s v="No"/>
    <s v="No"/>
    <n v="1277200"/>
    <s v="ASALARIADO"/>
    <n v="24"/>
  </r>
  <r>
    <n v="4441"/>
    <s v="HOMBRE"/>
    <n v="1228919.8500000001"/>
    <s v="CONVENIOS ESPECIALES DE TRABAJADORES INDEPENDIENTES"/>
    <s v="SECTOR PRIVADO"/>
    <s v="SI"/>
    <s v="NO"/>
    <x v="0"/>
    <n v="53"/>
    <s v="No"/>
    <s v="No"/>
    <n v="1228919.8500000001"/>
    <s v="CONVENIOS ESPECIALES DE TRABAJADORES INDEPENDIENTES"/>
    <n v="53"/>
  </r>
  <r>
    <n v="4442"/>
    <s v="HOMBRE"/>
    <n v="1446221.81"/>
    <s v="ASALARIADO"/>
    <s v="SECTOR PUBLICO"/>
    <s v="SI"/>
    <s v="NO"/>
    <x v="0"/>
    <n v="60"/>
    <s v="No"/>
    <s v="No"/>
    <n v="1446221.81"/>
    <s v="ASALARIADO"/>
    <n v="60"/>
  </r>
  <r>
    <n v="4443"/>
    <s v="HOMBRE"/>
    <n v="270900"/>
    <s v="ASALARIADO"/>
    <s v="SECTOR PRIVADO"/>
    <s v="SI"/>
    <s v="SI"/>
    <x v="0"/>
    <n v="43"/>
    <s v="No"/>
    <s v="No"/>
    <n v="270900"/>
    <s v="ASALARIADO"/>
    <n v="43"/>
  </r>
  <r>
    <n v="4444"/>
    <s v="HOMBRE"/>
    <n v="561517"/>
    <s v="ASALARIADO"/>
    <s v="SECTOR PUBLICO"/>
    <s v="SI"/>
    <s v="NO"/>
    <x v="0"/>
    <n v="42"/>
    <s v="No"/>
    <s v="No"/>
    <n v="561517"/>
    <s v="ASALARIADO"/>
    <n v="42"/>
  </r>
  <r>
    <n v="4445"/>
    <s v="HOMBRE"/>
    <n v="297046"/>
    <s v="TRABAJADOR INDEPENDIENTE"/>
    <s v="SECTOR PRIVADO"/>
    <s v="SI"/>
    <s v="NO"/>
    <x v="1"/>
    <n v="26"/>
    <s v="No"/>
    <s v="No"/>
    <n v="297046"/>
    <s v="TRABAJADOR INDEPENDIENTE"/>
    <n v="26"/>
  </r>
  <r>
    <n v="4446"/>
    <s v="HOMBRE"/>
    <n v="278030"/>
    <s v="TRABAJADOR INDEPENDIENTE"/>
    <s v="SECTOR PRIVADO"/>
    <s v="SI"/>
    <s v="NO"/>
    <x v="0"/>
    <n v="29"/>
    <s v="No"/>
    <s v="No"/>
    <n v="278030"/>
    <s v="TRABAJADOR INDEPENDIENTE"/>
    <n v="29"/>
  </r>
  <r>
    <n v="4447"/>
    <s v="HOMBRE"/>
    <n v="885877.44"/>
    <s v="ASALARIADO"/>
    <s v="SECTOR PRIVADO"/>
    <s v="SI"/>
    <s v="NO"/>
    <x v="0"/>
    <n v="31"/>
    <s v="No"/>
    <s v="No"/>
    <n v="885877.44"/>
    <s v="ASALARIADO"/>
    <n v="31"/>
  </r>
  <r>
    <n v="4448"/>
    <s v="HOMBRE"/>
    <n v="597978"/>
    <s v="ASALARIADO"/>
    <s v="SECTOR PRIVADO"/>
    <s v="SI"/>
    <s v="NO"/>
    <x v="0"/>
    <n v="41"/>
    <s v="No"/>
    <s v="No"/>
    <n v="597978"/>
    <s v="ASALARIADO"/>
    <n v="41"/>
  </r>
  <r>
    <n v="4449"/>
    <s v="MUJER"/>
    <n v="322634"/>
    <s v="ASEGURADO VOLUNTARIO"/>
    <s v="SECTOR PRIVADO"/>
    <s v="SI"/>
    <s v="NO"/>
    <x v="0"/>
    <n v="79"/>
    <s v="No"/>
    <s v="No"/>
    <n v="322634"/>
    <s v="ASEGURADO VOLUNTARIO"/>
    <n v="79"/>
  </r>
  <r>
    <n v="4450"/>
    <s v="HOMBRE"/>
    <n v="680463.53"/>
    <s v="ASALARIADO"/>
    <s v="SECTOR PRIVADO"/>
    <s v="SI"/>
    <s v="NO"/>
    <x v="0"/>
    <n v="21"/>
    <s v="No"/>
    <s v="No"/>
    <n v="680463.53"/>
    <s v="ASALARIADO"/>
    <n v="21"/>
  </r>
  <r>
    <n v="4451"/>
    <s v="HOMBRE"/>
    <n v="358595.15"/>
    <s v="ASALARIADO"/>
    <s v="SECTOR PRIVADO"/>
    <s v="SI"/>
    <s v="NO"/>
    <x v="0"/>
    <n v="21"/>
    <s v="No"/>
    <s v="No"/>
    <n v="358595.15"/>
    <s v="ASALARIADO"/>
    <n v="21"/>
  </r>
  <r>
    <n v="4452"/>
    <s v="HOMBRE"/>
    <n v="358784.06"/>
    <s v="ASALARIADO"/>
    <s v="SECTOR PRIVADO"/>
    <s v="SI"/>
    <s v="SI"/>
    <x v="0"/>
    <n v="40"/>
    <s v="No"/>
    <s v="No"/>
    <n v="358784.06"/>
    <s v="ASALARIADO"/>
    <n v="40"/>
  </r>
  <r>
    <n v="4453"/>
    <s v="HOMBRE"/>
    <n v="639148"/>
    <s v="TRABAJADOR INDEPENDIENTE"/>
    <s v="SECTOR PRIVADO"/>
    <s v="SI"/>
    <s v="NO"/>
    <x v="1"/>
    <n v="40"/>
    <s v="No"/>
    <s v="No"/>
    <n v="639148"/>
    <s v="TRABAJADOR INDEPENDIENTE"/>
    <n v="40"/>
  </r>
  <r>
    <n v="4454"/>
    <s v="MUJER"/>
    <n v="1428002.29"/>
    <s v="PENSIONADOS EN SU PROPIO SISTEMA"/>
    <s v="SECTOR PUBLICO"/>
    <s v="SI"/>
    <s v="NO"/>
    <x v="0"/>
    <n v="69"/>
    <s v="No"/>
    <s v="No"/>
    <n v="1428002.29"/>
    <s v="PENSIONADOS EN SU PROPIO SISTEMA"/>
    <n v="69"/>
  </r>
  <r>
    <n v="4455"/>
    <s v="HOMBRE"/>
    <n v="297719"/>
    <s v="ASEGURADO VOLUNTARIO"/>
    <s v="SECTOR PRIVADO"/>
    <s v="SI"/>
    <s v="NO"/>
    <x v="0"/>
    <n v="37"/>
    <s v="No"/>
    <s v="No"/>
    <n v="297719"/>
    <s v="ASEGURADO VOLUNTARIO"/>
    <n v="37"/>
  </r>
  <r>
    <n v="4456"/>
    <s v="MUJER"/>
    <n v="1228568"/>
    <s v="ASALARIADO"/>
    <s v="SECTOR PUBLICO"/>
    <s v="SI"/>
    <s v="NO"/>
    <x v="0"/>
    <n v="44"/>
    <s v="No"/>
    <s v="No"/>
    <n v="1228568"/>
    <s v="ASALARIADO"/>
    <n v="44"/>
  </r>
  <r>
    <n v="4457"/>
    <s v="MUJER"/>
    <n v="764837.91"/>
    <s v="PENSIONADOS EN SU PROPIO SISTEMA"/>
    <s v="SECTOR PUBLICO"/>
    <s v="SI"/>
    <s v="NO"/>
    <x v="0"/>
    <n v="82"/>
    <s v="No"/>
    <s v="No"/>
    <n v="764837.91"/>
    <s v="PENSIONADOS EN SU PROPIO SISTEMA"/>
    <n v="82"/>
  </r>
  <r>
    <n v="4458"/>
    <s v="HOMBRE"/>
    <n v="647500"/>
    <s v="ASALARIADO"/>
    <s v="SECTOR PRIVADO"/>
    <s v="SI"/>
    <s v="NO"/>
    <x v="0"/>
    <n v="25"/>
    <s v="No"/>
    <s v="No"/>
    <n v="647500"/>
    <s v="ASALARIADO"/>
    <n v="25"/>
  </r>
  <r>
    <n v="4459"/>
    <s v="HOMBRE"/>
    <n v="230000"/>
    <s v="ASALARIADO"/>
    <s v="SECTOR PRIVADO"/>
    <s v="SI"/>
    <s v="NO"/>
    <x v="1"/>
    <n v="53"/>
    <s v="No"/>
    <s v="No"/>
    <n v="230000"/>
    <s v="ASALARIADO"/>
    <n v="53"/>
  </r>
  <r>
    <n v="4460"/>
    <s v="HOMBRE"/>
    <n v="407769.25"/>
    <s v="ASALARIADO"/>
    <s v="SECTOR PRIVADO"/>
    <s v="SI"/>
    <s v="NO"/>
    <x v="0"/>
    <n v="29"/>
    <s v="No"/>
    <s v="No"/>
    <n v="407769.25"/>
    <s v="ASALARIADO"/>
    <n v="29"/>
  </r>
  <r>
    <n v="4461"/>
    <s v="HOMBRE"/>
    <n v="372000"/>
    <s v="ASALARIADO"/>
    <s v="SECTOR PRIVADO"/>
    <s v="SI"/>
    <s v="NO"/>
    <x v="0"/>
    <n v="27"/>
    <s v="No"/>
    <s v="No"/>
    <n v="372000"/>
    <s v="ASALARIADO"/>
    <n v="27"/>
  </r>
  <r>
    <n v="4462"/>
    <s v="HOMBRE"/>
    <n v="361806.78"/>
    <s v="ASALARIADO"/>
    <s v="SECTOR PRIVADO"/>
    <s v="SI"/>
    <s v="NO"/>
    <x v="0"/>
    <n v="22"/>
    <s v="No"/>
    <s v="No"/>
    <n v="361806.78"/>
    <s v="ASALARIADO"/>
    <n v="22"/>
  </r>
  <r>
    <n v="4463"/>
    <s v="MUJER"/>
    <n v="514285.71"/>
    <s v="ASALARIADO"/>
    <s v="SECTOR PRIVADO"/>
    <s v="SI"/>
    <s v="NO"/>
    <x v="0"/>
    <n v="39"/>
    <s v="No"/>
    <s v="No"/>
    <n v="514285.71"/>
    <s v="ASALARIADO"/>
    <n v="39"/>
  </r>
  <r>
    <n v="4464"/>
    <s v="HOMBRE"/>
    <n v="356455"/>
    <s v="TRABAJADOR INDEPENDIENTE"/>
    <s v="SECTOR PRIVADO"/>
    <s v="SI"/>
    <s v="SI"/>
    <x v="1"/>
    <n v="46"/>
    <s v="No"/>
    <s v="No"/>
    <n v="356455"/>
    <s v="TRABAJADOR INDEPENDIENTE"/>
    <n v="46"/>
  </r>
  <r>
    <n v="4465"/>
    <s v="MUJER"/>
    <n v="278030"/>
    <s v="ASEGURADO VOLUNTARIO"/>
    <s v="SECTOR PRIVADO"/>
    <s v="SI"/>
    <s v="SI"/>
    <x v="1"/>
    <n v="35"/>
    <s v="No"/>
    <s v="No"/>
    <n v="278030"/>
    <s v="ASEGURADO VOLUNTARIO"/>
    <n v="35"/>
  </r>
  <r>
    <n v="4466"/>
    <s v="HOMBRE"/>
    <n v="949839.65"/>
    <s v="ASALARIADO"/>
    <s v="SECTOR PRIVADO"/>
    <s v="SI"/>
    <s v="NO"/>
    <x v="0"/>
    <n v="25"/>
    <s v="No"/>
    <s v="No"/>
    <n v="949839.65"/>
    <s v="ASALARIADO"/>
    <n v="25"/>
  </r>
  <r>
    <n v="4467"/>
    <s v="HOMBRE"/>
    <n v="410480.22"/>
    <s v="ASALARIADO"/>
    <s v="SECTOR PRIVADO"/>
    <s v="SI"/>
    <s v="NO"/>
    <x v="0"/>
    <n v="38"/>
    <s v="No"/>
    <s v="No"/>
    <n v="410480.22"/>
    <s v="ASALARIADO"/>
    <n v="38"/>
  </r>
  <r>
    <n v="4468"/>
    <s v="HOMBRE"/>
    <n v="4677217.59"/>
    <s v="ASALARIADO"/>
    <s v="SECTOR PUBLICO"/>
    <s v="SI"/>
    <s v="NO"/>
    <x v="0"/>
    <n v="52"/>
    <s v="Atípico"/>
    <s v="No"/>
    <n v="4677217.59"/>
    <s v="ASALARIADO"/>
    <n v="52"/>
  </r>
  <r>
    <n v="4469"/>
    <s v="HOMBRE"/>
    <n v="466652.81"/>
    <s v="ASALARIADO"/>
    <s v="SECTOR PRIVADO"/>
    <s v="SI"/>
    <s v="NO"/>
    <x v="0"/>
    <n v="49"/>
    <s v="No"/>
    <s v="No"/>
    <n v="466652.81"/>
    <s v="ASALARIADO"/>
    <n v="49"/>
  </r>
  <r>
    <n v="4470"/>
    <s v="HOMBRE"/>
    <n v="400000"/>
    <s v="ASALARIADO"/>
    <s v="SECTOR PRIVADO"/>
    <s v="SI"/>
    <s v="NO"/>
    <x v="0"/>
    <n v="21"/>
    <s v="No"/>
    <s v="No"/>
    <n v="400000"/>
    <s v="ASALARIADO"/>
    <n v="21"/>
  </r>
  <r>
    <n v="4471"/>
    <s v="MUJER"/>
    <n v="365825"/>
    <s v="ASALARIADO"/>
    <s v="SECTOR PRIVADO"/>
    <s v="SI"/>
    <s v="NO"/>
    <x v="0"/>
    <n v="42"/>
    <s v="No"/>
    <s v="No"/>
    <n v="365825"/>
    <s v="ASALARIADO"/>
    <n v="42"/>
  </r>
  <r>
    <n v="4472"/>
    <s v="HOMBRE"/>
    <n v="615550"/>
    <s v="TRABAJADOR INDEPENDIENTE"/>
    <s v="SECTOR PRIVADO"/>
    <s v="SI"/>
    <s v="NO"/>
    <x v="1"/>
    <n v="42"/>
    <s v="No"/>
    <s v="No"/>
    <n v="615550"/>
    <s v="TRABAJADOR INDEPENDIENTE"/>
    <n v="42"/>
  </r>
  <r>
    <n v="4473"/>
    <s v="MUJER"/>
    <n v="1124365"/>
    <s v="ASALARIADO"/>
    <s v="SECTOR PUBLICO"/>
    <s v="SI"/>
    <s v="NO"/>
    <x v="0"/>
    <n v="41"/>
    <s v="No"/>
    <s v="No"/>
    <n v="1124365"/>
    <s v="ASALARIADO"/>
    <n v="41"/>
  </r>
  <r>
    <n v="4474"/>
    <s v="HOMBRE"/>
    <n v="456300.02"/>
    <s v="ASALARIADO"/>
    <s v="SECTOR PRIVADO"/>
    <s v="SI"/>
    <s v="SI"/>
    <x v="0"/>
    <n v="49"/>
    <s v="No"/>
    <s v="No"/>
    <n v="456300.02"/>
    <s v="ASALARIADO"/>
    <n v="49"/>
  </r>
  <r>
    <n v="4475"/>
    <s v="MUJER"/>
    <n v="214584.3"/>
    <s v="ASALARIADO"/>
    <s v="SECTOR PUBLICO"/>
    <s v="SI"/>
    <s v="NO"/>
    <x v="0"/>
    <n v="51"/>
    <s v="No"/>
    <s v="No"/>
    <n v="214584.3"/>
    <s v="ASALARIADO"/>
    <n v="51"/>
  </r>
  <r>
    <n v="4476"/>
    <s v="HOMBRE"/>
    <n v="361811"/>
    <s v="TRABAJADOR INDEPENDIENTE"/>
    <s v="SECTOR PRIVADO"/>
    <s v="SI"/>
    <s v="NO"/>
    <x v="0"/>
    <n v="31"/>
    <s v="No"/>
    <s v="No"/>
    <n v="361811"/>
    <s v="TRABAJADOR INDEPENDIENTE"/>
    <n v="31"/>
  </r>
  <r>
    <n v="4477"/>
    <s v="HOMBRE"/>
    <n v="382136"/>
    <s v="TRABAJADOR INDEPENDIENTE"/>
    <s v="SECTOR PRIVADO"/>
    <s v="SI"/>
    <s v="SI"/>
    <x v="1"/>
    <n v="40"/>
    <s v="No"/>
    <s v="No"/>
    <n v="382136"/>
    <s v="TRABAJADOR INDEPENDIENTE"/>
    <n v="40"/>
  </r>
  <r>
    <n v="4478"/>
    <s v="HOMBRE"/>
    <n v="1491283.5"/>
    <s v="ASALARIADO"/>
    <s v="SECTOR PUBLICO"/>
    <s v="SI"/>
    <s v="NO"/>
    <x v="0"/>
    <n v="43"/>
    <s v="No"/>
    <s v="No"/>
    <n v="1491283.5"/>
    <s v="ASALARIADO"/>
    <n v="43"/>
  </r>
  <r>
    <n v="4479"/>
    <s v="HOMBRE"/>
    <n v="618762.76"/>
    <s v="ASALARIADO"/>
    <s v="SECTOR PRIVADO"/>
    <s v="SI"/>
    <s v="SI"/>
    <x v="0"/>
    <n v="47"/>
    <s v="No"/>
    <s v="No"/>
    <n v="618762.76"/>
    <s v="ASALARIADO"/>
    <n v="47"/>
  </r>
  <r>
    <n v="4480"/>
    <s v="MUJER"/>
    <n v="60000"/>
    <s v="ASALARIADO"/>
    <s v="SECTOR PRIVADO"/>
    <s v="SI"/>
    <s v="NO"/>
    <x v="1"/>
    <n v="46"/>
    <s v="No"/>
    <s v="No"/>
    <n v="60000"/>
    <s v="ASALARIADO"/>
    <n v="46"/>
  </r>
  <r>
    <n v="4481"/>
    <s v="HOMBRE"/>
    <n v="297046"/>
    <s v="ASEGURADO VOLUNTARIO"/>
    <s v="SECTOR PRIVADO"/>
    <s v="SI"/>
    <s v="NO"/>
    <x v="0"/>
    <n v="32"/>
    <s v="No"/>
    <s v="No"/>
    <n v="297046"/>
    <s v="ASEGURADO VOLUNTARIO"/>
    <n v="32"/>
  </r>
  <r>
    <n v="4482"/>
    <s v="MUJER"/>
    <n v="320000"/>
    <s v="ASALARIADO"/>
    <s v="SECTOR PRIVADO"/>
    <s v="SI"/>
    <s v="SI"/>
    <x v="1"/>
    <n v="38"/>
    <s v="No"/>
    <s v="No"/>
    <n v="320000"/>
    <s v="ASALARIADO"/>
    <n v="38"/>
  </r>
  <r>
    <n v="4483"/>
    <s v="HOMBRE"/>
    <n v="1160779"/>
    <s v="ASALARIADO"/>
    <s v="SECTOR PUBLICO"/>
    <s v="SI"/>
    <s v="NO"/>
    <x v="0"/>
    <n v="28"/>
    <s v="No"/>
    <s v="No"/>
    <n v="1160779"/>
    <s v="ASALARIADO"/>
    <n v="28"/>
  </r>
  <r>
    <n v="4484"/>
    <s v="MUJER"/>
    <n v="1034000"/>
    <s v="ASALARIADO"/>
    <s v="SECTOR PRIVADO"/>
    <s v="SI"/>
    <s v="NO"/>
    <x v="0"/>
    <n v="35"/>
    <s v="No"/>
    <s v="No"/>
    <n v="1034000"/>
    <s v="ASALARIADO"/>
    <n v="35"/>
  </r>
  <r>
    <n v="4485"/>
    <s v="HOMBRE"/>
    <n v="526558"/>
    <s v="ASALARIADO"/>
    <s v="SECTOR PRIVADO"/>
    <s v="SI"/>
    <s v="SI"/>
    <x v="0"/>
    <n v="47"/>
    <s v="No"/>
    <s v="No"/>
    <n v="526558"/>
    <s v="ASALARIADO"/>
    <n v="47"/>
  </r>
  <r>
    <n v="4486"/>
    <s v="HOMBRE"/>
    <n v="957698"/>
    <s v="ASALARIADO"/>
    <s v="SECTOR PRIVADO"/>
    <s v="SI"/>
    <s v="NO"/>
    <x v="0"/>
    <n v="26"/>
    <s v="No"/>
    <s v="No"/>
    <n v="957698"/>
    <s v="ASALARIADO"/>
    <n v="26"/>
  </r>
  <r>
    <n v="4487"/>
    <s v="HOMBRE"/>
    <n v="243270.86"/>
    <s v="ASALARIADO"/>
    <s v="SECTOR PRIVADO"/>
    <s v="SI"/>
    <s v="NO"/>
    <x v="0"/>
    <n v="49"/>
    <s v="No"/>
    <s v="No"/>
    <n v="243270.86"/>
    <s v="ASALARIADO"/>
    <n v="49"/>
  </r>
  <r>
    <n v="4488"/>
    <s v="HOMBRE"/>
    <n v="709423.79"/>
    <s v="ASALARIADO"/>
    <s v="SECTOR PRIVADO"/>
    <s v="SI"/>
    <s v="NO"/>
    <x v="0"/>
    <n v="34"/>
    <s v="No"/>
    <s v="No"/>
    <n v="709423.79"/>
    <s v="ASALARIADO"/>
    <n v="34"/>
  </r>
  <r>
    <n v="4489"/>
    <s v="HOMBRE"/>
    <n v="297046"/>
    <s v="TRABAJADOR INDEPENDIENTE"/>
    <s v="SECTOR PRIVADO"/>
    <s v="SI"/>
    <s v="NO"/>
    <x v="0"/>
    <n v="54"/>
    <s v="No"/>
    <s v="No"/>
    <n v="297046"/>
    <s v="TRABAJADOR INDEPENDIENTE"/>
    <n v="54"/>
  </r>
  <r>
    <n v="4490"/>
    <s v="MUJER"/>
    <n v="297050"/>
    <s v="ASEGURADO VOLUNTARIO"/>
    <s v="SECTOR PRIVADO"/>
    <s v="SI"/>
    <s v="NO"/>
    <x v="0"/>
    <n v="52"/>
    <s v="No"/>
    <s v="No"/>
    <n v="297050"/>
    <s v="ASEGURADO VOLUNTARIO"/>
    <n v="52"/>
  </r>
  <r>
    <n v="4491"/>
    <s v="HOMBRE"/>
    <n v="299647"/>
    <s v="ASEGURADO VOLUNTARIO"/>
    <s v="SECTOR PRIVADO"/>
    <s v="SI"/>
    <s v="NO"/>
    <x v="0"/>
    <n v="73"/>
    <s v="No"/>
    <s v="No"/>
    <n v="299647"/>
    <s v="ASEGURADO VOLUNTARIO"/>
    <n v="73"/>
  </r>
  <r>
    <n v="4492"/>
    <s v="HOMBRE"/>
    <n v="372659.25"/>
    <s v="ASALARIADO"/>
    <s v="SECTOR PRIVADO"/>
    <s v="SI"/>
    <s v="SI"/>
    <x v="0"/>
    <n v="48"/>
    <s v="No"/>
    <s v="No"/>
    <n v="372659.25"/>
    <s v="ASALARIADO"/>
    <n v="48"/>
  </r>
  <r>
    <n v="4493"/>
    <s v="HOMBRE"/>
    <n v="297050"/>
    <s v="ASEGURADO VOLUNTARIO"/>
    <s v="SECTOR PRIVADO"/>
    <s v="SI"/>
    <s v="NO"/>
    <x v="0"/>
    <n v="27"/>
    <s v="No"/>
    <s v="No"/>
    <n v="297050"/>
    <s v="ASEGURADO VOLUNTARIO"/>
    <n v="27"/>
  </r>
  <r>
    <n v="4494"/>
    <s v="HOMBRE"/>
    <n v="337933.18"/>
    <s v="ASALARIADO"/>
    <s v="SECTOR PUBLICO"/>
    <s v="SI"/>
    <s v="NO"/>
    <x v="0"/>
    <n v="24"/>
    <s v="No"/>
    <s v="No"/>
    <n v="337933.18"/>
    <s v="ASALARIADO"/>
    <n v="24"/>
  </r>
  <r>
    <n v="4495"/>
    <s v="HOMBRE"/>
    <n v="557416"/>
    <s v="TRABAJADOR INDEPENDIENTE"/>
    <s v="SECTOR PRIVADO"/>
    <s v="SI"/>
    <s v="NO"/>
    <x v="0"/>
    <n v="33"/>
    <s v="No"/>
    <s v="No"/>
    <n v="557416"/>
    <s v="TRABAJADOR INDEPENDIENTE"/>
    <n v="33"/>
  </r>
  <r>
    <n v="4496"/>
    <s v="MUJER"/>
    <n v="316663"/>
    <s v="TRABAJADOR INDEPENDIENTE"/>
    <s v="SECTOR PRIVADO"/>
    <s v="SI"/>
    <s v="NO"/>
    <x v="1"/>
    <n v="32"/>
    <s v="No"/>
    <s v="No"/>
    <n v="316663"/>
    <s v="TRABAJADOR INDEPENDIENTE"/>
    <n v="32"/>
  </r>
  <r>
    <n v="4497"/>
    <s v="MUJER"/>
    <n v="779424.25"/>
    <s v="ASALARIADO"/>
    <s v="SECTOR PUBLICO"/>
    <s v="SI"/>
    <s v="NO"/>
    <x v="0"/>
    <n v="28"/>
    <s v="No"/>
    <s v="No"/>
    <n v="779424.25"/>
    <s v="ASALARIADO"/>
    <n v="28"/>
  </r>
  <r>
    <n v="4498"/>
    <s v="HOMBRE"/>
    <n v="535842.93000000005"/>
    <s v="ASALARIADO"/>
    <s v="SECTOR PRIVADO"/>
    <s v="SI"/>
    <s v="NO"/>
    <x v="0"/>
    <n v="36"/>
    <s v="No"/>
    <s v="No"/>
    <n v="535842.93000000005"/>
    <s v="ASALARIADO"/>
    <n v="36"/>
  </r>
  <r>
    <n v="4499"/>
    <s v="MUJER"/>
    <n v="400000"/>
    <s v="ASALARIADO"/>
    <s v="SECTOR PRIVADO"/>
    <s v="SI"/>
    <s v="NO"/>
    <x v="0"/>
    <n v="42"/>
    <s v="No"/>
    <s v="No"/>
    <n v="400000"/>
    <s v="ASALARIADO"/>
    <n v="42"/>
  </r>
  <r>
    <n v="4500"/>
    <s v="MUJER"/>
    <n v="639148"/>
    <s v="TRABAJADOR INDEPENDIENTE"/>
    <s v="SECTOR PRIVADO"/>
    <s v="SI"/>
    <s v="NO"/>
    <x v="0"/>
    <n v="56"/>
    <s v="No"/>
    <s v="No"/>
    <n v="639148"/>
    <s v="TRABAJADOR INDEPENDIENTE"/>
    <n v="56"/>
  </r>
  <r>
    <n v="4501"/>
    <s v="MUJER"/>
    <n v="404459"/>
    <s v="TRABAJADOR INDEPENDIENTE"/>
    <s v="SECTOR PRIVADO"/>
    <s v="SI"/>
    <s v="NO"/>
    <x v="1"/>
    <n v="29"/>
    <s v="No"/>
    <s v="No"/>
    <n v="404459"/>
    <s v="TRABAJADOR INDEPENDIENTE"/>
    <n v="29"/>
  </r>
  <r>
    <n v="4502"/>
    <s v="MUJER"/>
    <n v="333320"/>
    <s v="ASALARIADO"/>
    <s v="SECTOR PRIVADO"/>
    <s v="SI"/>
    <s v="NO"/>
    <x v="0"/>
    <n v="20"/>
    <s v="No"/>
    <s v="No"/>
    <n v="333320"/>
    <s v="ASALARIADO"/>
    <n v="20"/>
  </r>
  <r>
    <n v="4503"/>
    <s v="HOMBRE"/>
    <n v="452198.21"/>
    <s v="ASALARIADO"/>
    <s v="SECTOR PRIVADO"/>
    <s v="SI"/>
    <s v="NO"/>
    <x v="0"/>
    <n v="31"/>
    <s v="No"/>
    <s v="No"/>
    <n v="452198.21"/>
    <s v="ASALARIADO"/>
    <n v="31"/>
  </r>
  <r>
    <n v="4504"/>
    <s v="HOMBRE"/>
    <n v="1260076.52"/>
    <s v="ASALARIADO"/>
    <s v="SECTOR PRIVADO"/>
    <s v="SI"/>
    <s v="NO"/>
    <x v="0"/>
    <n v="30"/>
    <s v="No"/>
    <s v="No"/>
    <n v="1260076.52"/>
    <s v="ASALARIADO"/>
    <n v="30"/>
  </r>
  <r>
    <n v="4505"/>
    <s v="HOMBRE"/>
    <n v="1045500"/>
    <s v="ASALARIADO"/>
    <s v="SECTOR PRIVADO"/>
    <s v="SI"/>
    <s v="NO"/>
    <x v="0"/>
    <n v="39"/>
    <s v="No"/>
    <s v="No"/>
    <n v="1045500"/>
    <s v="ASALARIADO"/>
    <n v="39"/>
  </r>
  <r>
    <n v="4506"/>
    <s v="MUJER"/>
    <n v="1084830.8400000001"/>
    <s v="ASALARIADO"/>
    <s v="SECTOR PUBLICO"/>
    <s v="SI"/>
    <s v="NO"/>
    <x v="0"/>
    <n v="36"/>
    <s v="No"/>
    <s v="No"/>
    <n v="1084830.8400000001"/>
    <s v="ASALARIADO"/>
    <n v="36"/>
  </r>
  <r>
    <n v="4507"/>
    <s v="HOMBRE"/>
    <n v="322474"/>
    <s v="ASEGURADO VOLUNTARIO"/>
    <s v="SECTOR PRIVADO"/>
    <s v="SI"/>
    <s v="NO"/>
    <x v="0"/>
    <n v="64"/>
    <s v="No"/>
    <s v="No"/>
    <n v="322474"/>
    <s v="ASEGURADO VOLUNTARIO"/>
    <n v="64"/>
  </r>
  <r>
    <n v="4508"/>
    <s v="HOMBRE"/>
    <n v="400000"/>
    <s v="ASALARIADO"/>
    <s v="SECTOR PRIVADO"/>
    <s v="SI"/>
    <s v="NO"/>
    <x v="1"/>
    <n v="46"/>
    <s v="No"/>
    <s v="No"/>
    <n v="400000"/>
    <s v="ASALARIADO"/>
    <n v="46"/>
  </r>
  <r>
    <n v="4509"/>
    <s v="HOMBRE"/>
    <n v="549600"/>
    <s v="TRABAJADOR INDEPENDIENTE"/>
    <s v="SECTOR PRIVADO"/>
    <s v="SI"/>
    <s v="NO"/>
    <x v="0"/>
    <n v="57"/>
    <s v="No"/>
    <s v="No"/>
    <n v="549600"/>
    <s v="TRABAJADOR INDEPENDIENTE"/>
    <n v="57"/>
  </r>
  <r>
    <n v="4510"/>
    <s v="MUJER"/>
    <n v="280000"/>
    <s v="ASALARIADO"/>
    <s v="SECTOR PRIVADO"/>
    <s v="SI"/>
    <s v="NO"/>
    <x v="1"/>
    <n v="48"/>
    <s v="No"/>
    <s v="No"/>
    <n v="280000"/>
    <s v="ASALARIADO"/>
    <n v="48"/>
  </r>
  <r>
    <n v="4511"/>
    <s v="MUJER"/>
    <n v="114474"/>
    <s v="ASALARIADO"/>
    <s v="SECTOR PRIVADO"/>
    <s v="SI"/>
    <s v="NO"/>
    <x v="0"/>
    <n v="55"/>
    <s v="No"/>
    <s v="No"/>
    <n v="114474"/>
    <s v="ASALARIADO"/>
    <n v="55"/>
  </r>
  <r>
    <n v="4512"/>
    <s v="MUJER"/>
    <n v="321509.09000000003"/>
    <s v="ASALARIADO"/>
    <s v="SECTOR PRIVADO"/>
    <s v="SI"/>
    <s v="NO"/>
    <x v="0"/>
    <n v="37"/>
    <s v="No"/>
    <s v="No"/>
    <n v="321509.09000000003"/>
    <s v="ASALARIADO"/>
    <n v="37"/>
  </r>
  <r>
    <n v="4513"/>
    <s v="HOMBRE"/>
    <n v="438418.45"/>
    <s v="ASALARIADO"/>
    <s v="SECTOR PRIVADO"/>
    <s v="SI"/>
    <s v="NO"/>
    <x v="0"/>
    <n v="43"/>
    <s v="No"/>
    <s v="No"/>
    <n v="438418.45"/>
    <s v="ASALARIADO"/>
    <n v="43"/>
  </r>
  <r>
    <n v="4514"/>
    <s v="HOMBRE"/>
    <n v="617575"/>
    <s v="TRABAJADOR INDEPENDIENTE"/>
    <s v="SECTOR PRIVADO"/>
    <s v="SI"/>
    <s v="NO"/>
    <x v="1"/>
    <n v="45"/>
    <s v="No"/>
    <s v="No"/>
    <n v="617575"/>
    <s v="TRABAJADOR INDEPENDIENTE"/>
    <n v="45"/>
  </r>
  <r>
    <n v="4515"/>
    <s v="MUJER"/>
    <n v="542628"/>
    <s v="TRABAJADOR INDEPENDIENTE"/>
    <s v="SECTOR PRIVADO"/>
    <s v="SI"/>
    <s v="NO"/>
    <x v="0"/>
    <n v="55"/>
    <s v="No"/>
    <s v="No"/>
    <n v="542628"/>
    <s v="TRABAJADOR INDEPENDIENTE"/>
    <n v="55"/>
  </r>
  <r>
    <n v="4516"/>
    <s v="HOMBRE"/>
    <n v="319070.05"/>
    <s v="ASALARIADO"/>
    <s v="SECTOR PRIVADO"/>
    <s v="SI"/>
    <s v="NO"/>
    <x v="0"/>
    <n v="40"/>
    <s v="No"/>
    <s v="No"/>
    <n v="319070.05"/>
    <s v="ASALARIADO"/>
    <n v="40"/>
  </r>
  <r>
    <n v="4517"/>
    <s v="HOMBRE"/>
    <n v="440000"/>
    <s v="ASALARIADO"/>
    <s v="SECTOR PRIVADO"/>
    <s v="SI"/>
    <s v="NO"/>
    <x v="1"/>
    <n v="58"/>
    <s v="No"/>
    <s v="No"/>
    <n v="440000"/>
    <s v="ASALARIADO"/>
    <n v="58"/>
  </r>
  <r>
    <n v="4518"/>
    <s v="MUJER"/>
    <n v="585136.5"/>
    <s v="ASALARIADO"/>
    <s v="SECTOR PUBLICO"/>
    <s v="SI"/>
    <s v="NO"/>
    <x v="0"/>
    <n v="43"/>
    <s v="No"/>
    <s v="No"/>
    <n v="585136.5"/>
    <s v="ASALARIADO"/>
    <n v="43"/>
  </r>
  <r>
    <n v="4519"/>
    <s v="MUJER"/>
    <n v="350000"/>
    <s v="ASALARIADO"/>
    <s v="SECTOR PRIVADO"/>
    <s v="SI"/>
    <s v="NO"/>
    <x v="1"/>
    <n v="36"/>
    <s v="No"/>
    <s v="No"/>
    <n v="350000"/>
    <s v="ASALARIADO"/>
    <n v="36"/>
  </r>
  <r>
    <n v="4520"/>
    <s v="HOMBRE"/>
    <n v="403293"/>
    <s v="TRABAJADOR INDEPENDIENTE"/>
    <s v="SECTOR PRIVADO"/>
    <s v="SI"/>
    <s v="NO"/>
    <x v="1"/>
    <n v="62"/>
    <s v="No"/>
    <s v="No"/>
    <n v="403293"/>
    <s v="TRABAJADOR INDEPENDIENTE"/>
    <n v="62"/>
  </r>
  <r>
    <n v="4521"/>
    <s v="HOMBRE"/>
    <n v="323500"/>
    <s v="ASALARIADO"/>
    <s v="SECTOR PRIVADO"/>
    <s v="SI"/>
    <s v="NO"/>
    <x v="0"/>
    <n v="37"/>
    <s v="No"/>
    <s v="No"/>
    <n v="323500"/>
    <s v="ASALARIADO"/>
    <n v="37"/>
  </r>
  <r>
    <n v="4522"/>
    <s v="HOMBRE"/>
    <n v="78000"/>
    <s v="ASALARIADO"/>
    <s v="SECTOR PRIVADO"/>
    <s v="SI"/>
    <s v="NO"/>
    <x v="1"/>
    <n v="71"/>
    <s v="No"/>
    <s v="No"/>
    <n v="78000"/>
    <s v="ASALARIADO"/>
    <n v="71"/>
  </r>
  <r>
    <n v="4523"/>
    <s v="MUJER"/>
    <n v="857753.11"/>
    <s v="ASALARIADO"/>
    <s v="SECTOR PRIVADO"/>
    <s v="SI"/>
    <s v="NO"/>
    <x v="0"/>
    <n v="32"/>
    <s v="No"/>
    <s v="No"/>
    <n v="857753.11"/>
    <s v="ASALARIADO"/>
    <n v="32"/>
  </r>
  <r>
    <n v="4524"/>
    <s v="HOMBRE"/>
    <n v="509509"/>
    <s v="TRABAJADOR INDEPENDIENTE"/>
    <s v="SECTOR PRIVADO"/>
    <s v="SI"/>
    <s v="NO"/>
    <x v="1"/>
    <n v="40"/>
    <s v="No"/>
    <s v="No"/>
    <n v="509509"/>
    <s v="TRABAJADOR INDEPENDIENTE"/>
    <n v="40"/>
  </r>
  <r>
    <n v="4525"/>
    <s v="HOMBRE"/>
    <n v="1523214"/>
    <s v="ASALARIADO"/>
    <s v="SECTOR PUBLICO"/>
    <s v="SI"/>
    <s v="NO"/>
    <x v="0"/>
    <n v="38"/>
    <s v="No"/>
    <s v="No"/>
    <n v="1523214"/>
    <s v="ASALARIADO"/>
    <n v="38"/>
  </r>
  <r>
    <n v="4526"/>
    <s v="HOMBRE"/>
    <n v="810799.74"/>
    <s v="ASALARIADO"/>
    <s v="SECTOR PRIVADO"/>
    <s v="SI"/>
    <s v="NO"/>
    <x v="0"/>
    <n v="47"/>
    <s v="No"/>
    <s v="No"/>
    <n v="810799.74"/>
    <s v="ASALARIADO"/>
    <n v="47"/>
  </r>
  <r>
    <n v="4527"/>
    <s v="MUJER"/>
    <n v="1143318.2"/>
    <s v="ASALARIADO"/>
    <s v="SECTOR PUBLICO"/>
    <s v="SI"/>
    <s v="NO"/>
    <x v="0"/>
    <n v="59"/>
    <s v="No"/>
    <s v="No"/>
    <n v="1143318.2"/>
    <s v="ASALARIADO"/>
    <n v="59"/>
  </r>
  <r>
    <n v="4528"/>
    <s v="HOMBRE"/>
    <n v="297045"/>
    <s v="ASEGURADO VOLUNTARIO"/>
    <s v="SECTOR PRIVADO"/>
    <s v="SI"/>
    <s v="SI"/>
    <x v="0"/>
    <n v="76"/>
    <s v="No"/>
    <s v="No"/>
    <n v="297045"/>
    <s v="ASEGURADO VOLUNTARIO"/>
    <n v="76"/>
  </r>
  <r>
    <n v="4529"/>
    <s v="HOMBRE"/>
    <n v="365464"/>
    <s v="ASALARIADO"/>
    <s v="SECTOR PUBLICO"/>
    <s v="SI"/>
    <s v="NO"/>
    <x v="0"/>
    <n v="31"/>
    <s v="No"/>
    <s v="No"/>
    <n v="365464"/>
    <s v="ASALARIADO"/>
    <n v="31"/>
  </r>
  <r>
    <n v="4530"/>
    <s v="MUJER"/>
    <n v="1957708.6"/>
    <s v="ASALARIADO"/>
    <s v="SECTOR PUBLICO"/>
    <s v="SI"/>
    <s v="NO"/>
    <x v="0"/>
    <n v="52"/>
    <s v="No"/>
    <s v="No"/>
    <n v="1957708.6"/>
    <s v="ASALARIADO"/>
    <n v="52"/>
  </r>
  <r>
    <n v="4531"/>
    <s v="HOMBRE"/>
    <n v="600000"/>
    <s v="ASALARIADO"/>
    <s v="SECTOR PRIVADO"/>
    <s v="SI"/>
    <s v="NO"/>
    <x v="0"/>
    <n v="32"/>
    <s v="No"/>
    <s v="No"/>
    <n v="600000"/>
    <s v="ASALARIADO"/>
    <n v="32"/>
  </r>
  <r>
    <n v="4532"/>
    <s v="HOMBRE"/>
    <n v="161084.29999999999"/>
    <s v="ASALARIADO"/>
    <s v="SECTOR PUBLICO"/>
    <s v="SI"/>
    <s v="NO"/>
    <x v="0"/>
    <n v="42"/>
    <s v="No"/>
    <s v="No"/>
    <n v="161084.29999999999"/>
    <s v="ASALARIADO"/>
    <n v="42"/>
  </r>
  <r>
    <n v="4533"/>
    <s v="HOMBRE"/>
    <n v="31927.439999999999"/>
    <s v="ASALARIADO"/>
    <s v="SECTOR PRIVADO"/>
    <s v="SI"/>
    <s v="SI"/>
    <x v="0"/>
    <n v="36"/>
    <s v="No"/>
    <s v="No"/>
    <n v="31927.439999999999"/>
    <s v="ASALARIADO"/>
    <n v="36"/>
  </r>
  <r>
    <n v="4534"/>
    <s v="HOMBRE"/>
    <n v="427590.98"/>
    <s v="ASALARIADO"/>
    <s v="SECTOR PRIVADO"/>
    <s v="SI"/>
    <s v="NO"/>
    <x v="1"/>
    <n v="61"/>
    <s v="No"/>
    <s v="No"/>
    <n v="427590.98"/>
    <s v="ASALARIADO"/>
    <n v="61"/>
  </r>
  <r>
    <n v="4535"/>
    <s v="HOMBRE"/>
    <n v="543427.36"/>
    <s v="ASALARIADO"/>
    <s v="SECTOR PRIVADO"/>
    <s v="SI"/>
    <s v="NO"/>
    <x v="0"/>
    <n v="27"/>
    <s v="No"/>
    <s v="No"/>
    <n v="543427.36"/>
    <s v="ASALARIADO"/>
    <n v="27"/>
  </r>
  <r>
    <n v="4536"/>
    <s v="HOMBRE"/>
    <n v="342059.63"/>
    <s v="ASALARIADO"/>
    <s v="SECTOR PRIVADO"/>
    <s v="SI"/>
    <s v="NO"/>
    <x v="0"/>
    <n v="49"/>
    <s v="No"/>
    <s v="No"/>
    <n v="342059.63"/>
    <s v="ASALARIADO"/>
    <n v="49"/>
  </r>
  <r>
    <n v="4537"/>
    <s v="MUJER"/>
    <n v="1870704.54"/>
    <s v="ASALARIADO"/>
    <s v="SECTOR PRIVADO"/>
    <s v="SI"/>
    <s v="NO"/>
    <x v="0"/>
    <n v="28"/>
    <s v="No"/>
    <s v="No"/>
    <n v="1870704.54"/>
    <s v="ASALARIADO"/>
    <n v="28"/>
  </r>
  <r>
    <n v="4538"/>
    <s v="HOMBRE"/>
    <n v="317000"/>
    <s v="ASALARIADO"/>
    <s v="SECTOR PRIVADO"/>
    <s v="SI"/>
    <s v="SI"/>
    <x v="0"/>
    <n v="53"/>
    <s v="No"/>
    <s v="No"/>
    <n v="317000"/>
    <s v="ASALARIADO"/>
    <n v="53"/>
  </r>
  <r>
    <n v="4539"/>
    <s v="MUJER"/>
    <n v="403806.82"/>
    <s v="ASALARIADO"/>
    <s v="SECTOR PRIVADO"/>
    <s v="SI"/>
    <s v="NO"/>
    <x v="0"/>
    <n v="45"/>
    <s v="No"/>
    <s v="No"/>
    <n v="403806.82"/>
    <s v="ASALARIADO"/>
    <n v="45"/>
  </r>
  <r>
    <n v="4540"/>
    <s v="MUJER"/>
    <n v="1709089.1"/>
    <s v="ASALARIADO"/>
    <s v="SECTOR PUBLICO"/>
    <s v="SI"/>
    <s v="NO"/>
    <x v="0"/>
    <n v="49"/>
    <s v="No"/>
    <s v="No"/>
    <n v="1709089.1"/>
    <s v="ASALARIADO"/>
    <n v="49"/>
  </r>
  <r>
    <n v="4541"/>
    <s v="HOMBRE"/>
    <n v="278030"/>
    <s v="CONVENIOS ESPECIALES DE TRABAJADORES INDEPENDIENTES"/>
    <s v="SECTOR PRIVADO"/>
    <s v="SI"/>
    <s v="NO"/>
    <x v="0"/>
    <n v="43"/>
    <s v="No"/>
    <s v="No"/>
    <n v="278030"/>
    <s v="CONVENIOS ESPECIALES DE TRABAJADORES INDEPENDIENTES"/>
    <n v="43"/>
  </r>
  <r>
    <n v="4542"/>
    <s v="MUJER"/>
    <n v="351531.84"/>
    <s v="ASALARIADO"/>
    <s v="SECTOR PRIVADO"/>
    <s v="SI"/>
    <s v="NO"/>
    <x v="0"/>
    <n v="35"/>
    <s v="No"/>
    <s v="No"/>
    <n v="351531.84"/>
    <s v="ASALARIADO"/>
    <n v="35"/>
  </r>
  <r>
    <n v="4543"/>
    <s v="MUJER"/>
    <n v="568492"/>
    <s v="ASALARIADO"/>
    <s v="SECTOR PUBLICO"/>
    <s v="SI"/>
    <s v="NO"/>
    <x v="0"/>
    <n v="28"/>
    <s v="No"/>
    <s v="No"/>
    <n v="568492"/>
    <s v="ASALARIADO"/>
    <n v="28"/>
  </r>
  <r>
    <n v="4544"/>
    <s v="HOMBRE"/>
    <n v="353607"/>
    <s v="ASALARIADO"/>
    <s v="SECTOR PRIVADO"/>
    <s v="SI"/>
    <s v="NO"/>
    <x v="0"/>
    <n v="51"/>
    <s v="No"/>
    <s v="No"/>
    <n v="353607"/>
    <s v="ASALARIADO"/>
    <n v="51"/>
  </r>
  <r>
    <n v="4545"/>
    <s v="MUJER"/>
    <n v="1932000"/>
    <s v="ASALARIADO"/>
    <s v="SECTOR PRIVADO"/>
    <s v="SI"/>
    <s v="NO"/>
    <x v="0"/>
    <n v="51"/>
    <s v="No"/>
    <s v="No"/>
    <n v="1932000"/>
    <s v="ASALARIADO"/>
    <n v="51"/>
  </r>
  <r>
    <n v="4546"/>
    <s v="MUJER"/>
    <n v="560498"/>
    <s v="TRABAJADOR INDEPENDIENTE"/>
    <s v="SECTOR PRIVADO"/>
    <s v="SI"/>
    <s v="NO"/>
    <x v="1"/>
    <n v="51"/>
    <s v="No"/>
    <s v="No"/>
    <n v="560498"/>
    <s v="TRABAJADOR INDEPENDIENTE"/>
    <n v="51"/>
  </r>
  <r>
    <n v="4547"/>
    <s v="HOMBRE"/>
    <n v="566297"/>
    <s v="ASEGURADO VOLUNTARIO"/>
    <s v="SECTOR PRIVADO"/>
    <s v="SI"/>
    <s v="NO"/>
    <x v="0"/>
    <n v="55"/>
    <s v="No"/>
    <s v="No"/>
    <n v="566297"/>
    <s v="ASEGURADO VOLUNTARIO"/>
    <n v="55"/>
  </r>
  <r>
    <n v="4548"/>
    <s v="MUJER"/>
    <n v="133037.29999999999"/>
    <s v="ASALARIADO"/>
    <s v="SECTOR PUBLICO"/>
    <s v="SI"/>
    <s v="NO"/>
    <x v="0"/>
    <n v="25"/>
    <s v="No"/>
    <s v="No"/>
    <n v="133037.29999999999"/>
    <s v="ASALARIADO"/>
    <n v="25"/>
  </r>
  <r>
    <n v="4549"/>
    <s v="HOMBRE"/>
    <n v="1848072"/>
    <s v="ASALARIADO"/>
    <s v="SECTOR PUBLICO"/>
    <s v="SI"/>
    <s v="NO"/>
    <x v="1"/>
    <n v="63"/>
    <s v="No"/>
    <s v="No"/>
    <n v="1848072"/>
    <s v="ASALARIADO"/>
    <n v="63"/>
  </r>
  <r>
    <n v="4550"/>
    <s v="HOMBRE"/>
    <n v="1624745.95"/>
    <s v="ASALARIADO"/>
    <s v="SECTOR PRIVADO"/>
    <s v="SI"/>
    <s v="NO"/>
    <x v="0"/>
    <n v="38"/>
    <s v="No"/>
    <s v="No"/>
    <n v="1624745.95"/>
    <s v="ASALARIADO"/>
    <n v="38"/>
  </r>
  <r>
    <n v="4551"/>
    <s v="HOMBRE"/>
    <n v="693063.36"/>
    <s v="ASALARIADO"/>
    <s v="SECTOR PRIVADO"/>
    <s v="SI"/>
    <s v="NO"/>
    <x v="0"/>
    <n v="45"/>
    <s v="No"/>
    <s v="No"/>
    <n v="693063.36"/>
    <s v="ASALARIADO"/>
    <n v="45"/>
  </r>
  <r>
    <n v="4552"/>
    <s v="HOMBRE"/>
    <n v="476566.67"/>
    <s v="ASALARIADO"/>
    <s v="SECTOR PRIVADO"/>
    <s v="SI"/>
    <s v="NO"/>
    <x v="0"/>
    <n v="33"/>
    <s v="No"/>
    <s v="No"/>
    <n v="476566.67"/>
    <s v="ASALARIADO"/>
    <n v="33"/>
  </r>
  <r>
    <n v="4553"/>
    <s v="MUJER"/>
    <n v="297429"/>
    <s v="TRABAJADOR INDEPENDIENTE"/>
    <s v="SECTOR PRIVADO"/>
    <s v="SI"/>
    <s v="NO"/>
    <x v="1"/>
    <n v="65"/>
    <s v="No"/>
    <s v="No"/>
    <n v="297429"/>
    <s v="TRABAJADOR INDEPENDIENTE"/>
    <n v="65"/>
  </r>
  <r>
    <n v="4554"/>
    <s v="HOMBRE"/>
    <n v="35530"/>
    <s v="ASALARIADO"/>
    <s v="SECTOR PRIVADO"/>
    <s v="SI"/>
    <s v="SI"/>
    <x v="0"/>
    <n v="37"/>
    <s v="No"/>
    <s v="No"/>
    <n v="35530"/>
    <s v="ASALARIADO"/>
    <n v="37"/>
  </r>
  <r>
    <n v="4555"/>
    <s v="HOMBRE"/>
    <n v="476562.94"/>
    <s v="ASALARIADO"/>
    <s v="SECTOR PRIVADO"/>
    <s v="SI"/>
    <s v="SI"/>
    <x v="0"/>
    <n v="32"/>
    <s v="No"/>
    <s v="No"/>
    <n v="476562.94"/>
    <s v="ASALARIADO"/>
    <n v="32"/>
  </r>
  <r>
    <n v="4556"/>
    <s v="MUJER"/>
    <n v="297046"/>
    <s v="ASEGURADO VOLUNTARIO"/>
    <s v="SECTOR PRIVADO"/>
    <s v="SI"/>
    <s v="SI"/>
    <x v="0"/>
    <n v="38"/>
    <s v="No"/>
    <s v="No"/>
    <n v="297046"/>
    <s v="ASEGURADO VOLUNTARIO"/>
    <n v="38"/>
  </r>
  <r>
    <n v="4557"/>
    <s v="HOMBRE"/>
    <n v="381640"/>
    <s v="ASALARIADO"/>
    <s v="SECTOR PRIVADO"/>
    <s v="SI"/>
    <s v="NO"/>
    <x v="0"/>
    <n v="53"/>
    <s v="No"/>
    <s v="No"/>
    <n v="381640"/>
    <s v="ASALARIADO"/>
    <n v="53"/>
  </r>
  <r>
    <n v="4558"/>
    <s v="HOMBRE"/>
    <n v="323296"/>
    <s v="ASEGURADO VOLUNTARIO"/>
    <s v="SECTOR PRIVADO"/>
    <s v="SI"/>
    <s v="NO"/>
    <x v="0"/>
    <n v="31"/>
    <s v="No"/>
    <s v="No"/>
    <n v="323296"/>
    <s v="ASEGURADO VOLUNTARIO"/>
    <n v="31"/>
  </r>
  <r>
    <n v="4559"/>
    <s v="HOMBRE"/>
    <n v="1730544"/>
    <s v="ASALARIADO"/>
    <s v="SECTOR PRIVADO"/>
    <s v="SI"/>
    <s v="NO"/>
    <x v="0"/>
    <n v="31"/>
    <s v="No"/>
    <s v="No"/>
    <n v="1730544"/>
    <s v="ASALARIADO"/>
    <n v="31"/>
  </r>
  <r>
    <n v="4560"/>
    <s v="HOMBRE"/>
    <n v="670740"/>
    <s v="ASALARIADO"/>
    <s v="SECTOR PRIVADO"/>
    <s v="SI"/>
    <s v="NO"/>
    <x v="0"/>
    <n v="27"/>
    <s v="No"/>
    <s v="No"/>
    <n v="670740"/>
    <s v="ASALARIADO"/>
    <n v="27"/>
  </r>
  <r>
    <n v="4561"/>
    <s v="HOMBRE"/>
    <n v="290000"/>
    <s v="ASALARIADO"/>
    <s v="SECTOR PRIVADO"/>
    <s v="SI"/>
    <s v="SI"/>
    <x v="0"/>
    <n v="42"/>
    <s v="No"/>
    <s v="No"/>
    <n v="290000"/>
    <s v="ASALARIADO"/>
    <n v="42"/>
  </r>
  <r>
    <n v="4562"/>
    <s v="HOMBRE"/>
    <n v="542095.31999999995"/>
    <s v="PENSIONADOS EN SU PROPIO SISTEMA"/>
    <s v="SECTOR PUBLICO"/>
    <s v="SI"/>
    <s v="NO"/>
    <x v="0"/>
    <n v="64"/>
    <s v="No"/>
    <s v="No"/>
    <n v="542095.31999999995"/>
    <s v="PENSIONADOS EN SU PROPIO SISTEMA"/>
    <n v="64"/>
  </r>
  <r>
    <n v="4563"/>
    <s v="HOMBRE"/>
    <n v="695574.7"/>
    <s v="ASALARIADO"/>
    <s v="SECTOR PRIVADO"/>
    <s v="SI"/>
    <s v="NO"/>
    <x v="0"/>
    <n v="55"/>
    <s v="No"/>
    <s v="No"/>
    <n v="695574.7"/>
    <s v="ASALARIADO"/>
    <n v="55"/>
  </r>
  <r>
    <n v="4564"/>
    <s v="HOMBRE"/>
    <n v="299784"/>
    <s v="TRABAJADOR INDEPENDIENTE"/>
    <s v="SECTOR PRIVADO"/>
    <s v="SI"/>
    <s v="NO"/>
    <x v="0"/>
    <n v="39"/>
    <s v="No"/>
    <s v="No"/>
    <n v="299784"/>
    <s v="TRABAJADOR INDEPENDIENTE"/>
    <n v="39"/>
  </r>
  <r>
    <n v="4565"/>
    <s v="HOMBRE"/>
    <n v="1166115"/>
    <s v="ASALARIADO"/>
    <s v="SECTOR PUBLICO"/>
    <s v="SI"/>
    <s v="NO"/>
    <x v="1"/>
    <n v="64"/>
    <s v="No"/>
    <s v="No"/>
    <n v="1166115"/>
    <s v="ASALARIADO"/>
    <n v="64"/>
  </r>
  <r>
    <n v="4566"/>
    <s v="HOMBRE"/>
    <n v="300018"/>
    <s v="TRABAJADOR INDEPENDIENTE"/>
    <s v="SECTOR PRIVADO"/>
    <s v="SI"/>
    <s v="NO"/>
    <x v="1"/>
    <n v="51"/>
    <s v="No"/>
    <s v="No"/>
    <n v="300018"/>
    <s v="TRABAJADOR INDEPENDIENTE"/>
    <n v="51"/>
  </r>
  <r>
    <n v="4567"/>
    <s v="HOMBRE"/>
    <n v="524236.19"/>
    <s v="ASALARIADO"/>
    <s v="SECTOR PRIVADO"/>
    <s v="SI"/>
    <s v="NO"/>
    <x v="0"/>
    <n v="54"/>
    <s v="No"/>
    <s v="No"/>
    <n v="524236.19"/>
    <s v="ASALARIADO"/>
    <n v="54"/>
  </r>
  <r>
    <n v="4568"/>
    <s v="MUJER"/>
    <n v="298155"/>
    <s v="ASEGURADO VOLUNTARIO"/>
    <s v="SECTOR PRIVADO"/>
    <s v="SI"/>
    <s v="NO"/>
    <x v="0"/>
    <n v="75"/>
    <s v="No"/>
    <s v="No"/>
    <n v="298155"/>
    <s v="ASEGURADO VOLUNTARIO"/>
    <n v="75"/>
  </r>
  <r>
    <n v="4569"/>
    <s v="HOMBRE"/>
    <n v="347501.19"/>
    <s v="ASALARIADO"/>
    <s v="SECTOR PRIVADO"/>
    <s v="SI"/>
    <s v="NO"/>
    <x v="0"/>
    <n v="68"/>
    <s v="No"/>
    <s v="No"/>
    <n v="347501.19"/>
    <s v="ASALARIADO"/>
    <n v="68"/>
  </r>
  <r>
    <n v="4570"/>
    <s v="HOMBRE"/>
    <n v="280000"/>
    <s v="ASALARIADO"/>
    <s v="SECTOR PRIVADO"/>
    <s v="SI"/>
    <s v="NO"/>
    <x v="0"/>
    <n v="24"/>
    <s v="No"/>
    <s v="No"/>
    <n v="280000"/>
    <s v="ASALARIADO"/>
    <n v="24"/>
  </r>
  <r>
    <n v="4571"/>
    <s v="HOMBRE"/>
    <n v="350112.18"/>
    <s v="ASALARIADO"/>
    <s v="SECTOR PRIVADO"/>
    <s v="SI"/>
    <s v="NO"/>
    <x v="0"/>
    <n v="29"/>
    <s v="No"/>
    <s v="No"/>
    <n v="350112.18"/>
    <s v="ASALARIADO"/>
    <n v="29"/>
  </r>
  <r>
    <n v="4572"/>
    <s v="MUJER"/>
    <n v="815000"/>
    <s v="ASALARIADO"/>
    <s v="SECTOR PRIVADO"/>
    <s v="SI"/>
    <s v="NO"/>
    <x v="0"/>
    <n v="28"/>
    <s v="No"/>
    <s v="No"/>
    <n v="815000"/>
    <s v="ASALARIADO"/>
    <n v="28"/>
  </r>
  <r>
    <n v="4573"/>
    <s v="HOMBRE"/>
    <n v="1207124"/>
    <s v="ASEGURADO VOLUNTARIO"/>
    <s v="SECTOR PRIVADO"/>
    <s v="SI"/>
    <s v="NO"/>
    <x v="0"/>
    <n v="52"/>
    <s v="No"/>
    <s v="No"/>
    <n v="1207124"/>
    <s v="ASEGURADO VOLUNTARIO"/>
    <n v="52"/>
  </r>
  <r>
    <n v="4574"/>
    <s v="HOMBRE"/>
    <n v="860750.63"/>
    <s v="ASALARIADO"/>
    <s v="SECTOR PRIVADO"/>
    <s v="SI"/>
    <s v="NO"/>
    <x v="0"/>
    <n v="25"/>
    <s v="No"/>
    <s v="No"/>
    <n v="860750.63"/>
    <s v="ASALARIADO"/>
    <n v="25"/>
  </r>
  <r>
    <n v="4575"/>
    <s v="HOMBRE"/>
    <n v="278030"/>
    <s v="TRABAJADOR INDEPENDIENTE"/>
    <s v="SECTOR PRIVADO"/>
    <s v="SI"/>
    <s v="NO"/>
    <x v="0"/>
    <n v="35"/>
    <s v="No"/>
    <s v="No"/>
    <n v="278030"/>
    <s v="TRABAJADOR INDEPENDIENTE"/>
    <n v="35"/>
  </r>
  <r>
    <n v="4576"/>
    <s v="HOMBRE"/>
    <n v="297046"/>
    <s v="ASEGURADO VOLUNTARIO"/>
    <s v="SECTOR PRIVADO"/>
    <s v="SI"/>
    <s v="NO"/>
    <x v="0"/>
    <n v="56"/>
    <s v="No"/>
    <s v="No"/>
    <n v="297046"/>
    <s v="ASEGURADO VOLUNTARIO"/>
    <n v="56"/>
  </r>
  <r>
    <n v="4577"/>
    <s v="MUJER"/>
    <n v="391916.75"/>
    <s v="ASALARIADO"/>
    <s v="SECTOR PRIVADO"/>
    <s v="SI"/>
    <s v="SI"/>
    <x v="0"/>
    <n v="33"/>
    <s v="No"/>
    <s v="No"/>
    <n v="391916.75"/>
    <s v="ASALARIADO"/>
    <n v="33"/>
  </r>
  <r>
    <n v="4578"/>
    <s v="HOMBRE"/>
    <n v="442458"/>
    <s v="ASALARIADO"/>
    <s v="SECTOR PRIVADO"/>
    <s v="SI"/>
    <s v="SI"/>
    <x v="0"/>
    <n v="27"/>
    <s v="No"/>
    <s v="No"/>
    <n v="442458"/>
    <s v="ASALARIADO"/>
    <n v="27"/>
  </r>
  <r>
    <n v="4579"/>
    <s v="HOMBRE"/>
    <n v="639148"/>
    <s v="TRABAJADOR INDEPENDIENTE"/>
    <s v="SECTOR PRIVADO"/>
    <s v="SI"/>
    <s v="NO"/>
    <x v="1"/>
    <n v="42"/>
    <s v="No"/>
    <s v="No"/>
    <n v="639148"/>
    <s v="TRABAJADOR INDEPENDIENTE"/>
    <n v="42"/>
  </r>
  <r>
    <n v="4580"/>
    <s v="HOMBRE"/>
    <n v="46091.09"/>
    <s v="ASALARIADO"/>
    <s v="SECTOR PRIVADO"/>
    <s v="SI"/>
    <s v="NO"/>
    <x v="0"/>
    <n v="43"/>
    <s v="No"/>
    <s v="No"/>
    <n v="46091.09"/>
    <s v="ASALARIADO"/>
    <n v="43"/>
  </r>
  <r>
    <n v="4581"/>
    <s v="MUJER"/>
    <n v="361420"/>
    <s v="TRABAJADOR INDEPENDIENTE"/>
    <s v="SECTOR PRIVADO"/>
    <s v="SI"/>
    <s v="NO"/>
    <x v="1"/>
    <n v="52"/>
    <s v="No"/>
    <s v="No"/>
    <n v="361420"/>
    <s v="TRABAJADOR INDEPENDIENTE"/>
    <n v="52"/>
  </r>
  <r>
    <n v="4582"/>
    <s v="HOMBRE"/>
    <n v="301853"/>
    <s v="TRABAJADOR INDEPENDIENTE"/>
    <s v="SECTOR PRIVADO"/>
    <s v="SI"/>
    <s v="NO"/>
    <x v="0"/>
    <n v="25"/>
    <s v="No"/>
    <s v="No"/>
    <n v="301853"/>
    <s v="TRABAJADOR INDEPENDIENTE"/>
    <n v="25"/>
  </r>
  <r>
    <n v="4583"/>
    <s v="HOMBRE"/>
    <n v="263622.26"/>
    <s v="ASALARIADO"/>
    <s v="SECTOR PRIVADO"/>
    <s v="SI"/>
    <s v="NO"/>
    <x v="0"/>
    <n v="20"/>
    <s v="No"/>
    <s v="No"/>
    <n v="263622.26"/>
    <s v="ASALARIADO"/>
    <n v="20"/>
  </r>
  <r>
    <n v="4584"/>
    <s v="HOMBRE"/>
    <n v="511600"/>
    <s v="ASALARIADO"/>
    <s v="SECTOR PRIVADO"/>
    <s v="SI"/>
    <s v="NO"/>
    <x v="0"/>
    <n v="22"/>
    <s v="No"/>
    <s v="No"/>
    <n v="511600"/>
    <s v="ASALARIADO"/>
    <n v="22"/>
  </r>
  <r>
    <n v="4585"/>
    <s v="MUJER"/>
    <n v="831771.12"/>
    <s v="ASALARIADO"/>
    <s v="SECTOR PRIVADO"/>
    <s v="SI"/>
    <s v="NO"/>
    <x v="0"/>
    <n v="29"/>
    <s v="No"/>
    <s v="No"/>
    <n v="831771.12"/>
    <s v="ASALARIADO"/>
    <n v="29"/>
  </r>
  <r>
    <n v="4586"/>
    <s v="MUJER"/>
    <n v="297045"/>
    <s v="ASEGURADO VOLUNTARIO"/>
    <s v="SECTOR PRIVADO"/>
    <s v="SI"/>
    <s v="NO"/>
    <x v="0"/>
    <n v="20"/>
    <s v="No"/>
    <s v="No"/>
    <n v="297045"/>
    <s v="ASEGURADO VOLUNTARIO"/>
    <n v="20"/>
  </r>
  <r>
    <n v="4587"/>
    <s v="HOMBRE"/>
    <n v="518519"/>
    <s v="TRABAJADOR INDEPENDIENTE"/>
    <s v="SECTOR PRIVADO"/>
    <s v="SI"/>
    <s v="NO"/>
    <x v="1"/>
    <n v="43"/>
    <s v="No"/>
    <s v="No"/>
    <n v="518519"/>
    <s v="TRABAJADOR INDEPENDIENTE"/>
    <n v="43"/>
  </r>
  <r>
    <n v="4588"/>
    <s v="HOMBRE"/>
    <n v="239200"/>
    <s v="ASALARIADO"/>
    <s v="SECTOR PRIVADO"/>
    <s v="SI"/>
    <s v="NO"/>
    <x v="0"/>
    <n v="27"/>
    <s v="No"/>
    <s v="No"/>
    <n v="239200"/>
    <s v="ASALARIADO"/>
    <n v="27"/>
  </r>
  <r>
    <n v="4589"/>
    <s v="HOMBRE"/>
    <n v="445567"/>
    <s v="TRABAJADOR INDEPENDIENTE"/>
    <s v="SECTOR PRIVADO"/>
    <s v="SI"/>
    <s v="NO"/>
    <x v="0"/>
    <n v="46"/>
    <s v="No"/>
    <s v="No"/>
    <n v="445567"/>
    <s v="TRABAJADOR INDEPENDIENTE"/>
    <n v="46"/>
  </r>
  <r>
    <n v="4590"/>
    <s v="MUJER"/>
    <n v="211216"/>
    <s v="ASALARIADO"/>
    <s v="SECTOR PUBLICO"/>
    <s v="SI"/>
    <s v="NO"/>
    <x v="0"/>
    <n v="34"/>
    <s v="No"/>
    <s v="No"/>
    <n v="211216"/>
    <s v="ASALARIADO"/>
    <n v="34"/>
  </r>
  <r>
    <n v="4591"/>
    <s v="HOMBRE"/>
    <n v="410000.02"/>
    <s v="ASALARIADO"/>
    <s v="SECTOR PRIVADO"/>
    <s v="SI"/>
    <s v="NO"/>
    <x v="0"/>
    <n v="25"/>
    <s v="No"/>
    <s v="No"/>
    <n v="410000.02"/>
    <s v="ASALARIADO"/>
    <n v="25"/>
  </r>
  <r>
    <n v="4592"/>
    <s v="HOMBRE"/>
    <n v="3325777.9"/>
    <s v="ASALARIADO"/>
    <s v="SECTOR PUBLICO"/>
    <s v="SI"/>
    <s v="NO"/>
    <x v="0"/>
    <n v="62"/>
    <s v="Atípico"/>
    <s v="No"/>
    <n v="3325777.9"/>
    <s v="ASALARIADO"/>
    <n v="62"/>
  </r>
  <r>
    <n v="4593"/>
    <s v="MUJER"/>
    <n v="306669.62"/>
    <s v="ASALARIADO"/>
    <s v="SECTOR PUBLICO"/>
    <s v="SI"/>
    <s v="SI"/>
    <x v="0"/>
    <n v="49"/>
    <s v="No"/>
    <s v="No"/>
    <n v="306669.62"/>
    <s v="ASALARIADO"/>
    <n v="49"/>
  </r>
  <r>
    <n v="4594"/>
    <s v="MUJER"/>
    <n v="405464.55"/>
    <s v="ASALARIADO"/>
    <s v="SECTOR PRIVADO"/>
    <s v="SI"/>
    <s v="NO"/>
    <x v="0"/>
    <n v="35"/>
    <s v="No"/>
    <s v="No"/>
    <n v="405464.55"/>
    <s v="ASALARIADO"/>
    <n v="35"/>
  </r>
  <r>
    <n v="4595"/>
    <s v="MUJER"/>
    <n v="560987.56000000006"/>
    <s v="PENSIONADOS EN SU PROPIO SISTEMA"/>
    <s v="SECTOR PUBLICO"/>
    <s v="SI"/>
    <s v="NO"/>
    <x v="0"/>
    <n v="69"/>
    <s v="No"/>
    <s v="No"/>
    <n v="560987.56000000006"/>
    <s v="PENSIONADOS EN SU PROPIO SISTEMA"/>
    <n v="69"/>
  </r>
  <r>
    <n v="4596"/>
    <s v="HOMBRE"/>
    <n v="374731.55"/>
    <s v="ASALARIADO"/>
    <s v="SECTOR PRIVADO"/>
    <s v="SI"/>
    <s v="SI"/>
    <x v="0"/>
    <n v="36"/>
    <s v="No"/>
    <s v="No"/>
    <n v="374731.55"/>
    <s v="ASALARIADO"/>
    <n v="36"/>
  </r>
  <r>
    <n v="4597"/>
    <s v="HOMBRE"/>
    <n v="650000"/>
    <s v="ASALARIADO"/>
    <s v="SECTOR PRIVADO"/>
    <s v="SI"/>
    <s v="NO"/>
    <x v="0"/>
    <n v="45"/>
    <s v="No"/>
    <s v="No"/>
    <n v="650000"/>
    <s v="ASALARIADO"/>
    <n v="45"/>
  </r>
  <r>
    <n v="4598"/>
    <s v="HOMBRE"/>
    <n v="358640"/>
    <s v="ASEGURADO VOLUNTARIO"/>
    <s v="SECTOR PRIVADO"/>
    <s v="SI"/>
    <s v="SI"/>
    <x v="0"/>
    <n v="29"/>
    <s v="No"/>
    <s v="No"/>
    <n v="358640"/>
    <s v="ASEGURADO VOLUNTARIO"/>
    <n v="29"/>
  </r>
  <r>
    <n v="4599"/>
    <s v="HOMBRE"/>
    <n v="838786.3"/>
    <s v="ASALARIADO"/>
    <s v="SECTOR PRIVADO"/>
    <s v="SI"/>
    <s v="NO"/>
    <x v="0"/>
    <n v="79"/>
    <s v="No"/>
    <s v="No"/>
    <n v="838786.3"/>
    <s v="ASALARIADO"/>
    <n v="79"/>
  </r>
  <r>
    <n v="4600"/>
    <s v="HOMBRE"/>
    <n v="34458"/>
    <s v="ASALARIADO"/>
    <s v="SECTOR PRIVADO"/>
    <s v="SI"/>
    <s v="NO"/>
    <x v="0"/>
    <n v="43"/>
    <s v="No"/>
    <s v="No"/>
    <n v="34458"/>
    <s v="ASALARIADO"/>
    <n v="43"/>
  </r>
  <r>
    <n v="4601"/>
    <s v="HOMBRE"/>
    <n v="640000"/>
    <s v="ASALARIADO"/>
    <s v="SECTOR PRIVADO"/>
    <s v="SI"/>
    <s v="SI"/>
    <x v="0"/>
    <n v="44"/>
    <s v="No"/>
    <s v="No"/>
    <n v="640000"/>
    <s v="ASALARIADO"/>
    <n v="44"/>
  </r>
  <r>
    <n v="4602"/>
    <s v="MUJER"/>
    <n v="736259"/>
    <s v="PENSIONADOS EN SU PROPIO SISTEMA"/>
    <s v="SECTOR PUBLICO"/>
    <s v="SI"/>
    <s v="NO"/>
    <x v="0"/>
    <n v="82"/>
    <s v="No"/>
    <s v="No"/>
    <n v="736259"/>
    <s v="PENSIONADOS EN SU PROPIO SISTEMA"/>
    <n v="82"/>
  </r>
  <r>
    <n v="4603"/>
    <s v="HOMBRE"/>
    <n v="366300"/>
    <s v="ASALARIADO"/>
    <s v="SECTOR PRIVADO"/>
    <s v="SI"/>
    <s v="SI"/>
    <x v="0"/>
    <n v="27"/>
    <s v="No"/>
    <s v="No"/>
    <n v="366300"/>
    <s v="ASALARIADO"/>
    <n v="27"/>
  </r>
  <r>
    <n v="4604"/>
    <s v="MUJER"/>
    <n v="989476.56"/>
    <s v="ASALARIADO"/>
    <s v="SECTOR PUBLICO"/>
    <s v="SI"/>
    <s v="NO"/>
    <x v="0"/>
    <n v="31"/>
    <s v="No"/>
    <s v="No"/>
    <n v="989476.56"/>
    <s v="ASALARIADO"/>
    <n v="31"/>
  </r>
  <r>
    <n v="4605"/>
    <s v="HOMBRE"/>
    <n v="664852.56000000006"/>
    <s v="ASALARIADO"/>
    <s v="SECTOR PUBLICO"/>
    <s v="SI"/>
    <s v="NO"/>
    <x v="0"/>
    <n v="57"/>
    <s v="No"/>
    <s v="No"/>
    <n v="664852.56000000006"/>
    <s v="ASALARIADO"/>
    <n v="57"/>
  </r>
  <r>
    <n v="4606"/>
    <s v="MUJER"/>
    <n v="355573.78"/>
    <s v="ASALARIADO"/>
    <s v="SECTOR PRIVADO"/>
    <s v="SI"/>
    <s v="NO"/>
    <x v="0"/>
    <n v="33"/>
    <s v="No"/>
    <s v="No"/>
    <n v="355573.78"/>
    <s v="ASALARIADO"/>
    <n v="33"/>
  </r>
  <r>
    <n v="4607"/>
    <s v="MUJER"/>
    <n v="353478.67"/>
    <s v="ASALARIADO"/>
    <s v="SECTOR PRIVADO"/>
    <s v="SI"/>
    <s v="NO"/>
    <x v="0"/>
    <n v="26"/>
    <s v="No"/>
    <s v="No"/>
    <n v="353478.67"/>
    <s v="ASALARIADO"/>
    <n v="26"/>
  </r>
  <r>
    <n v="4608"/>
    <s v="HOMBRE"/>
    <n v="308439"/>
    <s v="ASEGURADO VOLUNTARIO"/>
    <s v="SECTOR PRIVADO"/>
    <s v="SI"/>
    <s v="SI"/>
    <x v="0"/>
    <n v="88"/>
    <s v="No"/>
    <s v="No"/>
    <n v="308439"/>
    <s v="ASEGURADO VOLUNTARIO"/>
    <n v="88"/>
  </r>
  <r>
    <n v="4609"/>
    <s v="HOMBRE"/>
    <n v="278030"/>
    <s v="CONVENIOS ESPECIALES DE TRABAJADORES INDEPENDIENTES"/>
    <s v="SECTOR PRIVADO"/>
    <s v="SI"/>
    <s v="NO"/>
    <x v="0"/>
    <n v="52"/>
    <s v="No"/>
    <s v="No"/>
    <n v="278030"/>
    <s v="CONVENIOS ESPECIALES DE TRABAJADORES INDEPENDIENTES"/>
    <n v="52"/>
  </r>
  <r>
    <n v="4610"/>
    <s v="MUJER"/>
    <n v="445567"/>
    <s v="ASEGURADO VOLUNTARIO"/>
    <s v="SECTOR PRIVADO"/>
    <s v="NO"/>
    <s v="NO"/>
    <x v="0"/>
    <n v="78"/>
    <s v="No"/>
    <s v="No"/>
    <n v="445567"/>
    <s v="ASEGURADO VOLUNTARIO"/>
    <n v="78"/>
  </r>
  <r>
    <n v="4611"/>
    <s v="HOMBRE"/>
    <n v="390662.05"/>
    <s v="ASALARIADO"/>
    <s v="SECTOR PRIVADO"/>
    <s v="SI"/>
    <s v="NO"/>
    <x v="1"/>
    <n v="35"/>
    <s v="No"/>
    <s v="No"/>
    <n v="390662.05"/>
    <s v="ASALARIADO"/>
    <n v="35"/>
  </r>
  <r>
    <n v="4612"/>
    <s v="HOMBRE"/>
    <n v="212000"/>
    <s v="ASALARIADO"/>
    <s v="SECTOR PRIVADO"/>
    <s v="SI"/>
    <s v="NO"/>
    <x v="0"/>
    <n v="24"/>
    <s v="No"/>
    <s v="No"/>
    <n v="212000"/>
    <s v="ASALARIADO"/>
    <n v="24"/>
  </r>
  <r>
    <n v="4613"/>
    <s v="MUJER"/>
    <n v="308568"/>
    <s v="TRABAJADOR INDEPENDIENTE"/>
    <s v="SECTOR PRIVADO"/>
    <s v="SI"/>
    <s v="NO"/>
    <x v="1"/>
    <n v="50"/>
    <s v="No"/>
    <s v="No"/>
    <n v="308568"/>
    <s v="TRABAJADOR INDEPENDIENTE"/>
    <n v="50"/>
  </r>
  <r>
    <n v="4614"/>
    <s v="HOMBRE"/>
    <n v="560465"/>
    <s v="TRABAJADOR INDEPENDIENTE"/>
    <s v="SECTOR PRIVADO"/>
    <s v="SI"/>
    <s v="NO"/>
    <x v="1"/>
    <n v="34"/>
    <s v="No"/>
    <s v="No"/>
    <n v="560465"/>
    <s v="TRABAJADOR INDEPENDIENTE"/>
    <n v="34"/>
  </r>
  <r>
    <n v="4615"/>
    <s v="MUJER"/>
    <n v="323296"/>
    <s v="TRABAJADOR INDEPENDIENTE"/>
    <s v="SECTOR PRIVADO"/>
    <s v="SI"/>
    <s v="NO"/>
    <x v="1"/>
    <n v="48"/>
    <s v="No"/>
    <s v="No"/>
    <n v="323296"/>
    <s v="TRABAJADOR INDEPENDIENTE"/>
    <n v="48"/>
  </r>
  <r>
    <n v="4616"/>
    <s v="HOMBRE"/>
    <n v="392034"/>
    <s v="ASALARIADO"/>
    <s v="SECTOR PRIVADO"/>
    <s v="SI"/>
    <s v="NO"/>
    <x v="0"/>
    <n v="42"/>
    <s v="No"/>
    <s v="No"/>
    <n v="392034"/>
    <s v="ASALARIADO"/>
    <n v="42"/>
  </r>
  <r>
    <n v="4617"/>
    <s v="MUJER"/>
    <n v="1700000"/>
    <s v="ASALARIADO"/>
    <s v="SECTOR PRIVADO"/>
    <s v="SI"/>
    <s v="NO"/>
    <x v="0"/>
    <n v="22"/>
    <s v="No"/>
    <s v="No"/>
    <n v="1700000"/>
    <s v="ASALARIADO"/>
    <n v="22"/>
  </r>
  <r>
    <n v="4618"/>
    <s v="MUJER"/>
    <n v="674375"/>
    <s v="ASALARIADO"/>
    <s v="SECTOR PRIVADO"/>
    <s v="SI"/>
    <s v="NO"/>
    <x v="0"/>
    <n v="37"/>
    <s v="No"/>
    <s v="No"/>
    <n v="674375"/>
    <s v="ASALARIADO"/>
    <n v="37"/>
  </r>
  <r>
    <n v="4619"/>
    <s v="HOMBRE"/>
    <n v="402257.7"/>
    <s v="ASALARIADO"/>
    <s v="SECTOR PRIVADO"/>
    <s v="SI"/>
    <s v="NO"/>
    <x v="0"/>
    <n v="50"/>
    <s v="No"/>
    <s v="No"/>
    <n v="402257.7"/>
    <s v="ASALARIADO"/>
    <n v="50"/>
  </r>
  <r>
    <n v="4620"/>
    <s v="HOMBRE"/>
    <n v="445433"/>
    <s v="ASALARIADO"/>
    <s v="SECTOR PRIVADO"/>
    <s v="SI"/>
    <s v="NO"/>
    <x v="0"/>
    <n v="31"/>
    <s v="No"/>
    <s v="No"/>
    <n v="445433"/>
    <s v="ASALARIADO"/>
    <n v="31"/>
  </r>
  <r>
    <n v="4621"/>
    <s v="MUJER"/>
    <n v="605498"/>
    <s v="ASALARIADO"/>
    <s v="SECTOR PRIVADO"/>
    <s v="SI"/>
    <s v="NO"/>
    <x v="0"/>
    <n v="26"/>
    <s v="No"/>
    <s v="No"/>
    <n v="605498"/>
    <s v="ASALARIADO"/>
    <n v="26"/>
  </r>
  <r>
    <n v="4622"/>
    <s v="MUJER"/>
    <n v="897388"/>
    <s v="ASALARIADO"/>
    <s v="SECTOR PUBLICO"/>
    <s v="SI"/>
    <s v="NO"/>
    <x v="1"/>
    <n v="48"/>
    <s v="No"/>
    <s v="No"/>
    <n v="897388"/>
    <s v="ASALARIADO"/>
    <n v="48"/>
  </r>
  <r>
    <n v="4623"/>
    <s v="MUJER"/>
    <n v="1167986"/>
    <s v="ASALARIADO"/>
    <s v="SECTOR PUBLICO"/>
    <s v="SI"/>
    <s v="NO"/>
    <x v="1"/>
    <n v="61"/>
    <s v="No"/>
    <s v="No"/>
    <n v="1167986"/>
    <s v="ASALARIADO"/>
    <n v="61"/>
  </r>
  <r>
    <n v="4624"/>
    <s v="HOMBRE"/>
    <n v="509509"/>
    <s v="TRABAJADOR INDEPENDIENTE"/>
    <s v="SECTOR PRIVADO"/>
    <s v="SI"/>
    <s v="SI"/>
    <x v="0"/>
    <n v="30"/>
    <s v="No"/>
    <s v="No"/>
    <n v="509509"/>
    <s v="TRABAJADOR INDEPENDIENTE"/>
    <n v="30"/>
  </r>
  <r>
    <n v="4625"/>
    <s v="HOMBRE"/>
    <n v="609986"/>
    <s v="ASALARIADO"/>
    <s v="SECTOR PRIVADO"/>
    <s v="SI"/>
    <s v="NO"/>
    <x v="0"/>
    <n v="26"/>
    <s v="No"/>
    <s v="No"/>
    <n v="609986"/>
    <s v="ASALARIADO"/>
    <n v="26"/>
  </r>
  <r>
    <n v="4626"/>
    <s v="MUJER"/>
    <n v="775258.33"/>
    <s v="ASALARIADO"/>
    <s v="SECTOR PRIVADO"/>
    <s v="SI"/>
    <s v="NO"/>
    <x v="0"/>
    <n v="23"/>
    <s v="No"/>
    <s v="No"/>
    <n v="775258.33"/>
    <s v="ASALARIADO"/>
    <n v="23"/>
  </r>
  <r>
    <n v="4627"/>
    <s v="HOMBRE"/>
    <n v="541379.75"/>
    <s v="ASALARIADO"/>
    <s v="SECTOR PRIVADO"/>
    <s v="SI"/>
    <s v="SI"/>
    <x v="0"/>
    <n v="77"/>
    <s v="No"/>
    <s v="No"/>
    <n v="541379.75"/>
    <s v="ASALARIADO"/>
    <n v="77"/>
  </r>
  <r>
    <n v="4628"/>
    <s v="MUJER"/>
    <n v="426935.93"/>
    <s v="ASALARIADO"/>
    <s v="SECTOR PRIVADO"/>
    <s v="SI"/>
    <s v="NO"/>
    <x v="0"/>
    <n v="28"/>
    <s v="No"/>
    <s v="No"/>
    <n v="426935.93"/>
    <s v="ASALARIADO"/>
    <n v="28"/>
  </r>
  <r>
    <n v="4629"/>
    <s v="HOMBRE"/>
    <n v="13780"/>
    <s v="ASALARIADO"/>
    <s v="SECTOR PRIVADO"/>
    <s v="SI"/>
    <s v="NO"/>
    <x v="0"/>
    <n v="38"/>
    <s v="No"/>
    <s v="No"/>
    <n v="13780"/>
    <s v="ASALARIADO"/>
    <n v="38"/>
  </r>
  <r>
    <n v="4630"/>
    <s v="HOMBRE"/>
    <n v="300018"/>
    <s v="TRABAJADOR INDEPENDIENTE"/>
    <s v="SECTOR PRIVADO"/>
    <s v="SI"/>
    <s v="NO"/>
    <x v="1"/>
    <n v="53"/>
    <s v="No"/>
    <s v="No"/>
    <n v="300018"/>
    <s v="TRABAJADOR INDEPENDIENTE"/>
    <n v="53"/>
  </r>
  <r>
    <n v="4631"/>
    <s v="HOMBRE"/>
    <n v="1162023.5"/>
    <s v="ASALARIADO"/>
    <s v="SECTOR PUBLICO"/>
    <s v="SI"/>
    <s v="NO"/>
    <x v="0"/>
    <n v="38"/>
    <s v="No"/>
    <s v="No"/>
    <n v="1162023.5"/>
    <s v="ASALARIADO"/>
    <n v="38"/>
  </r>
  <r>
    <n v="4632"/>
    <s v="MUJER"/>
    <n v="297973.5"/>
    <s v="ASALARIADO"/>
    <s v="SECTOR PUBLICO"/>
    <s v="SI"/>
    <s v="NO"/>
    <x v="0"/>
    <n v="25"/>
    <s v="No"/>
    <s v="No"/>
    <n v="297973.5"/>
    <s v="ASALARIADO"/>
    <n v="25"/>
  </r>
  <r>
    <n v="4633"/>
    <s v="HOMBRE"/>
    <n v="311901.48"/>
    <s v="ASALARIADO"/>
    <s v="SECTOR PRIVADO"/>
    <s v="SI"/>
    <s v="NO"/>
    <x v="0"/>
    <n v="22"/>
    <s v="No"/>
    <s v="No"/>
    <n v="311901.48"/>
    <s v="ASALARIADO"/>
    <n v="22"/>
  </r>
  <r>
    <n v="4634"/>
    <s v="HOMBRE"/>
    <n v="493312.35"/>
    <s v="ASALARIADO"/>
    <s v="SECTOR PRIVADO"/>
    <s v="SI"/>
    <s v="NO"/>
    <x v="0"/>
    <n v="51"/>
    <s v="No"/>
    <s v="No"/>
    <n v="493312.35"/>
    <s v="ASALARIADO"/>
    <n v="51"/>
  </r>
  <r>
    <n v="4635"/>
    <s v="MUJER"/>
    <n v="1717983"/>
    <s v="PENSIONADOS EN SU PROPIO SISTEMA"/>
    <s v="SECTOR PUBLICO"/>
    <s v="SI"/>
    <s v="NO"/>
    <x v="0"/>
    <n v="68"/>
    <s v="No"/>
    <s v="No"/>
    <n v="1717983"/>
    <s v="PENSIONADOS EN SU PROPIO SISTEMA"/>
    <n v="68"/>
  </r>
  <r>
    <n v="4636"/>
    <s v="MUJER"/>
    <n v="343953"/>
    <s v="ASALARIADO"/>
    <s v="SECTOR PRIVADO"/>
    <s v="SI"/>
    <s v="NO"/>
    <x v="0"/>
    <n v="42"/>
    <s v="No"/>
    <s v="No"/>
    <n v="343953"/>
    <s v="ASALARIADO"/>
    <n v="42"/>
  </r>
  <r>
    <n v="4637"/>
    <s v="HOMBRE"/>
    <n v="2766444.9"/>
    <s v="ASALARIADO"/>
    <s v="SECTOR PRIVADO"/>
    <s v="SI"/>
    <s v="NO"/>
    <x v="0"/>
    <n v="37"/>
    <s v="Atípico"/>
    <s v="No"/>
    <n v="2766444.9"/>
    <s v="ASALARIADO"/>
    <n v="37"/>
  </r>
  <r>
    <n v="4638"/>
    <s v="MUJER"/>
    <n v="634886.40000000002"/>
    <s v="ASALARIADO"/>
    <s v="SECTOR PUBLICO"/>
    <s v="SI"/>
    <s v="NO"/>
    <x v="0"/>
    <n v="39"/>
    <s v="No"/>
    <s v="No"/>
    <n v="634886.40000000002"/>
    <s v="ASALARIADO"/>
    <n v="39"/>
  </r>
  <r>
    <n v="4639"/>
    <s v="HOMBRE"/>
    <n v="297046"/>
    <s v="ASEGURADO VOLUNTARIO"/>
    <s v="SECTOR PRIVADO"/>
    <s v="SI"/>
    <s v="NO"/>
    <x v="1"/>
    <n v="64"/>
    <s v="No"/>
    <s v="No"/>
    <n v="297046"/>
    <s v="ASEGURADO VOLUNTARIO"/>
    <n v="64"/>
  </r>
  <r>
    <n v="4640"/>
    <s v="MUJER"/>
    <n v="1337734.1000000001"/>
    <s v="ASALARIADO"/>
    <s v="SECTOR PRIVADO"/>
    <s v="SI"/>
    <s v="NO"/>
    <x v="0"/>
    <n v="26"/>
    <s v="No"/>
    <s v="No"/>
    <n v="1337734.1000000001"/>
    <s v="ASALARIADO"/>
    <n v="26"/>
  </r>
  <r>
    <n v="4641"/>
    <s v="HOMBRE"/>
    <n v="193905.3"/>
    <s v="ASALARIADO"/>
    <s v="SECTOR PUBLICO"/>
    <s v="SI"/>
    <s v="NO"/>
    <x v="0"/>
    <n v="51"/>
    <s v="No"/>
    <s v="No"/>
    <n v="193905.3"/>
    <s v="ASALARIADO"/>
    <n v="51"/>
  </r>
  <r>
    <n v="4642"/>
    <s v="MUJER"/>
    <n v="696716"/>
    <s v="ASALARIADO"/>
    <s v="SECTOR PUBLICO"/>
    <s v="SI"/>
    <s v="NO"/>
    <x v="1"/>
    <n v="35"/>
    <s v="No"/>
    <s v="No"/>
    <n v="696716"/>
    <s v="ASALARIADO"/>
    <n v="35"/>
  </r>
  <r>
    <n v="4643"/>
    <s v="HOMBRE"/>
    <n v="312000"/>
    <s v="ASALARIADO"/>
    <s v="SECTOR PRIVADO"/>
    <s v="SI"/>
    <s v="SI"/>
    <x v="0"/>
    <n v="35"/>
    <s v="No"/>
    <s v="No"/>
    <n v="312000"/>
    <s v="ASALARIADO"/>
    <n v="35"/>
  </r>
  <r>
    <n v="4644"/>
    <s v="HOMBRE"/>
    <n v="297045"/>
    <s v="TRABAJADOR INDEPENDIENTE"/>
    <s v="SECTOR PRIVADO"/>
    <s v="SI"/>
    <s v="NO"/>
    <x v="0"/>
    <n v="30"/>
    <s v="No"/>
    <s v="No"/>
    <n v="297045"/>
    <s v="TRABAJADOR INDEPENDIENTE"/>
    <n v="30"/>
  </r>
  <r>
    <n v="4645"/>
    <s v="MUJER"/>
    <n v="295203"/>
    <s v="TRABAJADOR INDEPENDIENTE"/>
    <s v="SECTOR PRIVADO"/>
    <s v="SI"/>
    <s v="SI"/>
    <x v="1"/>
    <n v="35"/>
    <s v="No"/>
    <s v="No"/>
    <n v="295203"/>
    <s v="TRABAJADOR INDEPENDIENTE"/>
    <n v="35"/>
  </r>
  <r>
    <n v="4646"/>
    <s v="MUJER"/>
    <n v="392686"/>
    <s v="ASALARIADO"/>
    <s v="SECTOR PUBLICO"/>
    <s v="SI"/>
    <s v="NO"/>
    <x v="0"/>
    <n v="56"/>
    <s v="No"/>
    <s v="No"/>
    <n v="392686"/>
    <s v="ASALARIADO"/>
    <n v="56"/>
  </r>
  <r>
    <n v="4647"/>
    <s v="HOMBRE"/>
    <n v="1544128"/>
    <s v="ASALARIADO"/>
    <s v="SECTOR PUBLICO"/>
    <s v="SI"/>
    <s v="NO"/>
    <x v="0"/>
    <n v="49"/>
    <s v="No"/>
    <s v="No"/>
    <n v="1544128"/>
    <s v="ASALARIADO"/>
    <n v="49"/>
  </r>
  <r>
    <n v="4648"/>
    <s v="HOMBRE"/>
    <n v="25000"/>
    <s v="ASALARIADO"/>
    <s v="SECTOR PRIVADO"/>
    <s v="SI"/>
    <s v="NO"/>
    <x v="0"/>
    <n v="24"/>
    <s v="No"/>
    <s v="No"/>
    <n v="25000"/>
    <s v="ASALARIADO"/>
    <n v="24"/>
  </r>
  <r>
    <n v="4649"/>
    <s v="HOMBRE"/>
    <n v="589772.12"/>
    <s v="ASALARIADO"/>
    <s v="SECTOR PRIVADO"/>
    <s v="SI"/>
    <s v="NO"/>
    <x v="0"/>
    <n v="23"/>
    <s v="No"/>
    <s v="No"/>
    <n v="589772.12"/>
    <s v="ASALARIADO"/>
    <n v="23"/>
  </r>
  <r>
    <n v="4650"/>
    <s v="HOMBRE"/>
    <n v="297045"/>
    <s v="ASEGURADO VOLUNTARIO"/>
    <s v="SECTOR PRIVADO"/>
    <s v="SI"/>
    <s v="SI"/>
    <x v="0"/>
    <n v="62"/>
    <s v="No"/>
    <s v="No"/>
    <n v="297045"/>
    <s v="ASEGURADO VOLUNTARIO"/>
    <n v="62"/>
  </r>
  <r>
    <n v="4651"/>
    <s v="HOMBRE"/>
    <n v="640424.22"/>
    <s v="ASALARIADO"/>
    <s v="SECTOR PRIVADO"/>
    <s v="SI"/>
    <s v="NO"/>
    <x v="0"/>
    <n v="37"/>
    <s v="No"/>
    <s v="No"/>
    <n v="640424.22"/>
    <s v="ASALARIADO"/>
    <n v="37"/>
  </r>
  <r>
    <n v="4652"/>
    <s v="HOMBRE"/>
    <n v="332791"/>
    <s v="ASALARIADO"/>
    <s v="SECTOR PRIVADO"/>
    <s v="SI"/>
    <s v="NO"/>
    <x v="1"/>
    <n v="37"/>
    <s v="No"/>
    <s v="No"/>
    <n v="332791"/>
    <s v="ASALARIADO"/>
    <n v="37"/>
  </r>
  <r>
    <n v="4653"/>
    <s v="HOMBRE"/>
    <n v="297046"/>
    <s v="TRABAJADOR INDEPENDIENTE"/>
    <s v="SECTOR PRIVADO"/>
    <s v="SI"/>
    <s v="NO"/>
    <x v="1"/>
    <n v="55"/>
    <s v="No"/>
    <s v="No"/>
    <n v="297046"/>
    <s v="TRABAJADOR INDEPENDIENTE"/>
    <n v="55"/>
  </r>
  <r>
    <n v="4654"/>
    <s v="HOMBRE"/>
    <n v="424277"/>
    <s v="TRABAJADOR INDEPENDIENTE"/>
    <s v="SECTOR PRIVADO"/>
    <s v="SI"/>
    <s v="NO"/>
    <x v="1"/>
    <n v="49"/>
    <s v="No"/>
    <s v="No"/>
    <n v="424277"/>
    <s v="TRABAJADOR INDEPENDIENTE"/>
    <n v="49"/>
  </r>
  <r>
    <n v="4655"/>
    <s v="MUJER"/>
    <n v="462065"/>
    <s v="ASALARIADO"/>
    <s v="SECTOR PRIVADO"/>
    <s v="SI"/>
    <s v="NO"/>
    <x v="0"/>
    <n v="31"/>
    <s v="No"/>
    <s v="No"/>
    <n v="462065"/>
    <s v="ASALARIADO"/>
    <n v="31"/>
  </r>
  <r>
    <n v="4656"/>
    <s v="HOMBRE"/>
    <n v="914169.91"/>
    <s v="ASALARIADO"/>
    <s v="SECTOR PRIVADO"/>
    <s v="SI"/>
    <s v="NO"/>
    <x v="0"/>
    <n v="40"/>
    <s v="No"/>
    <s v="No"/>
    <n v="914169.91"/>
    <s v="ASALARIADO"/>
    <n v="40"/>
  </r>
  <r>
    <n v="4657"/>
    <s v="HOMBRE"/>
    <n v="550000"/>
    <s v="ASALARIADO"/>
    <s v="SECTOR PRIVADO"/>
    <s v="SI"/>
    <s v="NO"/>
    <x v="1"/>
    <n v="34"/>
    <s v="No"/>
    <s v="No"/>
    <n v="550000"/>
    <s v="ASALARIADO"/>
    <n v="34"/>
  </r>
  <r>
    <n v="4658"/>
    <s v="MUJER"/>
    <n v="763375.1"/>
    <s v="ASALARIADO"/>
    <s v="SECTOR PUBLICO"/>
    <s v="SI"/>
    <s v="NO"/>
    <x v="0"/>
    <n v="35"/>
    <s v="No"/>
    <s v="No"/>
    <n v="763375.1"/>
    <s v="ASALARIADO"/>
    <n v="35"/>
  </r>
  <r>
    <n v="4659"/>
    <s v="MUJER"/>
    <n v="450000"/>
    <s v="ASALARIADO"/>
    <s v="SECTOR PRIVADO"/>
    <s v="SI"/>
    <s v="NO"/>
    <x v="0"/>
    <n v="22"/>
    <s v="No"/>
    <s v="No"/>
    <n v="450000"/>
    <s v="ASALARIADO"/>
    <n v="22"/>
  </r>
  <r>
    <n v="4660"/>
    <s v="HOMBRE"/>
    <n v="123924"/>
    <s v="ASALARIADO"/>
    <s v="SECTOR PRIVADO"/>
    <s v="SI"/>
    <s v="NO"/>
    <x v="0"/>
    <n v="19"/>
    <s v="No"/>
    <s v="No"/>
    <n v="123924"/>
    <s v="ASALARIADO"/>
    <n v="19"/>
  </r>
  <r>
    <n v="4661"/>
    <s v="HOMBRE"/>
    <n v="391012.95"/>
    <s v="ASALARIADO"/>
    <s v="SECTOR PRIVADO"/>
    <s v="SI"/>
    <s v="NO"/>
    <x v="0"/>
    <n v="21"/>
    <s v="No"/>
    <s v="No"/>
    <n v="391012.95"/>
    <s v="ASALARIADO"/>
    <n v="21"/>
  </r>
  <r>
    <n v="4662"/>
    <s v="HOMBRE"/>
    <n v="364900"/>
    <s v="ASALARIADO"/>
    <s v="SECTOR PRIVADO"/>
    <s v="SI"/>
    <s v="SI"/>
    <x v="0"/>
    <n v="62"/>
    <s v="No"/>
    <s v="No"/>
    <n v="364900"/>
    <s v="ASALARIADO"/>
    <n v="62"/>
  </r>
  <r>
    <n v="4663"/>
    <s v="HOMBRE"/>
    <n v="796069"/>
    <s v="ASALARIADO"/>
    <s v="SECTOR PUBLICO"/>
    <s v="SI"/>
    <s v="NO"/>
    <x v="0"/>
    <n v="38"/>
    <s v="No"/>
    <s v="No"/>
    <n v="796069"/>
    <s v="ASALARIADO"/>
    <n v="38"/>
  </r>
  <r>
    <n v="4664"/>
    <s v="HOMBRE"/>
    <n v="962757.1"/>
    <s v="PENSIONADOS EN SU PROPIO SISTEMA"/>
    <s v="SECTOR PUBLICO"/>
    <s v="SI"/>
    <s v="NO"/>
    <x v="0"/>
    <n v="63"/>
    <s v="No"/>
    <s v="No"/>
    <n v="962757.1"/>
    <s v="PENSIONADOS EN SU PROPIO SISTEMA"/>
    <n v="63"/>
  </r>
  <r>
    <n v="4665"/>
    <s v="HOMBRE"/>
    <n v="1453308"/>
    <s v="PENSIONADOS EN SU PROPIO SISTEMA"/>
    <s v="SECTOR PUBLICO"/>
    <s v="SI"/>
    <s v="NO"/>
    <x v="0"/>
    <n v="70"/>
    <s v="No"/>
    <s v="No"/>
    <n v="1453308"/>
    <s v="PENSIONADOS EN SU PROPIO SISTEMA"/>
    <n v="70"/>
  </r>
  <r>
    <n v="4666"/>
    <s v="HOMBRE"/>
    <n v="746556.41"/>
    <s v="ASALARIADO"/>
    <s v="SECTOR PUBLICO"/>
    <s v="SI"/>
    <s v="NO"/>
    <x v="0"/>
    <n v="30"/>
    <s v="No"/>
    <s v="No"/>
    <n v="746556.41"/>
    <s v="ASALARIADO"/>
    <n v="30"/>
  </r>
  <r>
    <n v="4667"/>
    <s v="HOMBRE"/>
    <n v="1422542.7"/>
    <s v="ASALARIADO"/>
    <s v="SECTOR PUBLICO"/>
    <s v="SI"/>
    <s v="NO"/>
    <x v="0"/>
    <n v="60"/>
    <s v="No"/>
    <s v="No"/>
    <n v="1422542.7"/>
    <s v="ASALARIADO"/>
    <n v="60"/>
  </r>
  <r>
    <n v="4668"/>
    <s v="HOMBRE"/>
    <n v="1417996.5"/>
    <s v="ASALARIADO"/>
    <s v="SECTOR PUBLICO"/>
    <s v="SI"/>
    <s v="NO"/>
    <x v="0"/>
    <n v="32"/>
    <s v="No"/>
    <s v="No"/>
    <n v="1417996.5"/>
    <s v="ASALARIADO"/>
    <n v="32"/>
  </r>
  <r>
    <n v="4669"/>
    <s v="MUJER"/>
    <n v="375882.38"/>
    <s v="ASALARIADO"/>
    <s v="SECTOR PRIVADO"/>
    <s v="SI"/>
    <s v="SI"/>
    <x v="0"/>
    <n v="56"/>
    <s v="No"/>
    <s v="No"/>
    <n v="375882.38"/>
    <s v="ASALARIADO"/>
    <n v="56"/>
  </r>
  <r>
    <n v="4670"/>
    <s v="MUJER"/>
    <n v="348148"/>
    <s v="PENSIONADOS EN SU PROPIO SISTEMA"/>
    <s v="SECTOR PUBLICO"/>
    <s v="SI"/>
    <s v="NO"/>
    <x v="0"/>
    <n v="83"/>
    <s v="No"/>
    <s v="No"/>
    <n v="348148"/>
    <s v="PENSIONADOS EN SU PROPIO SISTEMA"/>
    <n v="83"/>
  </r>
  <r>
    <n v="4671"/>
    <s v="MUJER"/>
    <n v="1564419"/>
    <s v="ASALARIADO"/>
    <s v="SECTOR PRIVADO"/>
    <s v="SI"/>
    <s v="NO"/>
    <x v="0"/>
    <n v="43"/>
    <s v="No"/>
    <s v="No"/>
    <n v="1564419"/>
    <s v="ASALARIADO"/>
    <n v="43"/>
  </r>
  <r>
    <n v="4672"/>
    <s v="HOMBRE"/>
    <n v="298054"/>
    <s v="ASEGURADO VOLUNTARIO"/>
    <s v="SECTOR PRIVADO"/>
    <s v="NO"/>
    <s v="NO"/>
    <x v="1"/>
    <n v="28"/>
    <s v="No"/>
    <s v="No"/>
    <n v="298054"/>
    <s v="ASEGURADO VOLUNTARIO"/>
    <n v="28"/>
  </r>
  <r>
    <n v="4673"/>
    <s v="HOMBRE"/>
    <n v="535643.15"/>
    <s v="ASALARIADO"/>
    <s v="SECTOR PRIVADO"/>
    <s v="SI"/>
    <s v="NO"/>
    <x v="0"/>
    <n v="31"/>
    <s v="No"/>
    <s v="No"/>
    <n v="535643.15"/>
    <s v="ASALARIADO"/>
    <n v="31"/>
  </r>
  <r>
    <n v="4674"/>
    <s v="HOMBRE"/>
    <n v="835000"/>
    <s v="ASALARIADO"/>
    <s v="SECTOR PRIVADO"/>
    <s v="SI"/>
    <s v="NO"/>
    <x v="0"/>
    <n v="32"/>
    <s v="No"/>
    <s v="No"/>
    <n v="835000"/>
    <s v="ASALARIADO"/>
    <n v="32"/>
  </r>
  <r>
    <n v="4675"/>
    <s v="MUJER"/>
    <n v="297046"/>
    <s v="ASEGURADO VOLUNTARIO"/>
    <s v="SECTOR PRIVADO"/>
    <s v="SI"/>
    <s v="NO"/>
    <x v="0"/>
    <n v="25"/>
    <s v="No"/>
    <s v="No"/>
    <n v="297046"/>
    <s v="ASEGURADO VOLUNTARIO"/>
    <n v="25"/>
  </r>
  <r>
    <n v="4676"/>
    <s v="HOMBRE"/>
    <n v="185000"/>
    <s v="ASALARIADO"/>
    <s v="SECTOR PRIVADO"/>
    <s v="SI"/>
    <s v="NO"/>
    <x v="0"/>
    <n v="58"/>
    <s v="No"/>
    <s v="No"/>
    <n v="185000"/>
    <s v="ASALARIADO"/>
    <n v="58"/>
  </r>
  <r>
    <n v="4677"/>
    <s v="HOMBRE"/>
    <n v="117100.8"/>
    <s v="ASALARIADO"/>
    <s v="SECTOR PRIVADO"/>
    <s v="SI"/>
    <s v="NO"/>
    <x v="0"/>
    <n v="30"/>
    <s v="No"/>
    <s v="No"/>
    <n v="117100.8"/>
    <s v="ASALARIADO"/>
    <n v="30"/>
  </r>
  <r>
    <n v="4678"/>
    <s v="MUJER"/>
    <n v="515840"/>
    <s v="ASALARIADO"/>
    <s v="SECTOR PRIVADO"/>
    <s v="SI"/>
    <s v="NO"/>
    <x v="0"/>
    <n v="35"/>
    <s v="No"/>
    <s v="No"/>
    <n v="515840"/>
    <s v="ASALARIADO"/>
    <n v="35"/>
  </r>
  <r>
    <n v="4679"/>
    <s v="MUJER"/>
    <n v="817600"/>
    <s v="ASALARIADO"/>
    <s v="SECTOR PRIVADO"/>
    <s v="SI"/>
    <s v="NO"/>
    <x v="0"/>
    <n v="23"/>
    <s v="No"/>
    <s v="No"/>
    <n v="817600"/>
    <s v="ASALARIADO"/>
    <n v="23"/>
  </r>
  <r>
    <n v="4680"/>
    <s v="HOMBRE"/>
    <n v="424222"/>
    <s v="ASALARIADO"/>
    <s v="SECTOR PRIVADO"/>
    <s v="SI"/>
    <s v="NO"/>
    <x v="0"/>
    <n v="59"/>
    <s v="No"/>
    <s v="No"/>
    <n v="424222"/>
    <s v="ASALARIADO"/>
    <n v="59"/>
  </r>
  <r>
    <n v="4681"/>
    <s v="HOMBRE"/>
    <n v="298548"/>
    <s v="CONVENIOS ESPECIALES DE TRABAJADORES INDEPENDIENTES"/>
    <s v="SECTOR PRIVADO"/>
    <s v="SI"/>
    <s v="NO"/>
    <x v="0"/>
    <n v="60"/>
    <s v="No"/>
    <s v="No"/>
    <n v="298548"/>
    <s v="CONVENIOS ESPECIALES DE TRABAJADORES INDEPENDIENTES"/>
    <n v="60"/>
  </r>
  <r>
    <n v="4682"/>
    <s v="HOMBRE"/>
    <n v="408978.27"/>
    <s v="ASALARIADO"/>
    <s v="SECTOR PRIVADO"/>
    <s v="SI"/>
    <s v="SI"/>
    <x v="0"/>
    <n v="27"/>
    <s v="No"/>
    <s v="No"/>
    <n v="408978.27"/>
    <s v="ASALARIADO"/>
    <n v="27"/>
  </r>
  <r>
    <n v="4683"/>
    <s v="HOMBRE"/>
    <n v="445000"/>
    <s v="ASALARIADO"/>
    <s v="SECTOR PRIVADO"/>
    <s v="SI"/>
    <s v="SI"/>
    <x v="0"/>
    <n v="34"/>
    <s v="No"/>
    <s v="No"/>
    <n v="445000"/>
    <s v="ASALARIADO"/>
    <n v="34"/>
  </r>
  <r>
    <n v="4684"/>
    <s v="HOMBRE"/>
    <n v="534683"/>
    <s v="TRABAJADOR INDEPENDIENTE"/>
    <s v="SECTOR PRIVADO"/>
    <s v="SI"/>
    <s v="NO"/>
    <x v="1"/>
    <n v="62"/>
    <s v="No"/>
    <s v="No"/>
    <n v="534683"/>
    <s v="TRABAJADOR INDEPENDIENTE"/>
    <n v="62"/>
  </r>
  <r>
    <n v="4685"/>
    <s v="MUJER"/>
    <n v="544761.14"/>
    <s v="ASALARIADO"/>
    <s v="SECTOR PRIVADO"/>
    <s v="SI"/>
    <s v="NO"/>
    <x v="0"/>
    <n v="35"/>
    <s v="No"/>
    <s v="No"/>
    <n v="544761.14"/>
    <s v="ASALARIADO"/>
    <n v="35"/>
  </r>
  <r>
    <n v="4686"/>
    <s v="MUJER"/>
    <n v="360000"/>
    <s v="ASALARIADO"/>
    <s v="SECTOR PRIVADO"/>
    <s v="SI"/>
    <s v="NO"/>
    <x v="0"/>
    <n v="27"/>
    <s v="No"/>
    <s v="No"/>
    <n v="360000"/>
    <s v="ASALARIADO"/>
    <n v="27"/>
  </r>
  <r>
    <n v="4687"/>
    <s v="HOMBRE"/>
    <n v="339594"/>
    <s v="ASALARIADO"/>
    <s v="SECTOR PRIVADO"/>
    <s v="SI"/>
    <s v="NO"/>
    <x v="0"/>
    <n v="24"/>
    <s v="No"/>
    <s v="No"/>
    <n v="339594"/>
    <s v="ASALARIADO"/>
    <n v="24"/>
  </r>
  <r>
    <n v="4688"/>
    <s v="MUJER"/>
    <n v="608956"/>
    <s v="ASALARIADO"/>
    <s v="SECTOR PRIVADO"/>
    <s v="SI"/>
    <s v="NO"/>
    <x v="0"/>
    <n v="35"/>
    <s v="No"/>
    <s v="No"/>
    <n v="608956"/>
    <s v="ASALARIADO"/>
    <n v="35"/>
  </r>
  <r>
    <n v="4689"/>
    <s v="MUJER"/>
    <n v="149134.75"/>
    <s v="ASALARIADO"/>
    <s v="SECTOR PRIVADO"/>
    <s v="SI"/>
    <s v="NO"/>
    <x v="0"/>
    <n v="44"/>
    <s v="No"/>
    <s v="No"/>
    <n v="149134.75"/>
    <s v="ASALARIADO"/>
    <n v="44"/>
  </r>
  <r>
    <n v="4690"/>
    <s v="HOMBRE"/>
    <n v="603283.5"/>
    <s v="ASALARIADO"/>
    <s v="SECTOR PUBLICO"/>
    <s v="SI"/>
    <s v="NO"/>
    <x v="0"/>
    <n v="30"/>
    <s v="No"/>
    <s v="No"/>
    <n v="603283.5"/>
    <s v="ASALARIADO"/>
    <n v="30"/>
  </r>
  <r>
    <n v="4691"/>
    <s v="HOMBRE"/>
    <n v="897359.35999999999"/>
    <s v="ASALARIADO"/>
    <s v="SECTOR PRIVADO"/>
    <s v="SI"/>
    <s v="NO"/>
    <x v="0"/>
    <n v="23"/>
    <s v="No"/>
    <s v="No"/>
    <n v="897359.35999999999"/>
    <s v="ASALARIADO"/>
    <n v="23"/>
  </r>
  <r>
    <n v="4692"/>
    <s v="MUJER"/>
    <n v="297046"/>
    <s v="ASEGURADO VOLUNTARIO"/>
    <s v="SECTOR PRIVADO"/>
    <s v="SI"/>
    <s v="NO"/>
    <x v="0"/>
    <n v="48"/>
    <s v="No"/>
    <s v="No"/>
    <n v="297046"/>
    <s v="ASEGURADO VOLUNTARIO"/>
    <n v="48"/>
  </r>
  <r>
    <n v="4693"/>
    <s v="MUJER"/>
    <n v="883830.32"/>
    <s v="ASALARIADO"/>
    <s v="SECTOR PUBLICO"/>
    <s v="SI"/>
    <s v="NO"/>
    <x v="0"/>
    <n v="40"/>
    <s v="No"/>
    <s v="No"/>
    <n v="883830.32"/>
    <s v="ASALARIADO"/>
    <n v="40"/>
  </r>
  <r>
    <n v="4694"/>
    <s v="HOMBRE"/>
    <n v="8962309"/>
    <s v="PENSIONADOS EN SU PROPIO SISTEMA"/>
    <s v="SECTOR PUBLICO"/>
    <s v="SI"/>
    <s v="NO"/>
    <x v="0"/>
    <n v="68"/>
    <s v="Atípico"/>
    <s v="No"/>
    <n v="8962309"/>
    <s v="PENSIONADOS EN SU PROPIO SISTEMA"/>
    <n v="68"/>
  </r>
  <r>
    <n v="4695"/>
    <s v="HOMBRE"/>
    <n v="297046"/>
    <s v="ASEGURADO VOLUNTARIO"/>
    <s v="SECTOR PRIVADO"/>
    <s v="SI"/>
    <s v="NO"/>
    <x v="1"/>
    <n v="54"/>
    <s v="No"/>
    <s v="No"/>
    <n v="297046"/>
    <s v="ASEGURADO VOLUNTARIO"/>
    <n v="54"/>
  </r>
  <r>
    <n v="4696"/>
    <s v="HOMBRE"/>
    <n v="432301.35"/>
    <s v="ASALARIADO"/>
    <s v="SECTOR PRIVADO"/>
    <s v="SI"/>
    <s v="NO"/>
    <x v="0"/>
    <n v="30"/>
    <s v="No"/>
    <s v="No"/>
    <n v="432301.35"/>
    <s v="ASALARIADO"/>
    <n v="30"/>
  </r>
  <r>
    <n v="4697"/>
    <s v="HOMBRE"/>
    <n v="578941.44999999995"/>
    <s v="ASALARIADO"/>
    <s v="SECTOR PRIVADO"/>
    <s v="SI"/>
    <s v="NO"/>
    <x v="0"/>
    <n v="23"/>
    <s v="No"/>
    <s v="No"/>
    <n v="578941.44999999995"/>
    <s v="ASALARIADO"/>
    <n v="23"/>
  </r>
  <r>
    <n v="4698"/>
    <s v="MUJER"/>
    <n v="2923075.5"/>
    <s v="ASALARIADO"/>
    <s v="SECTOR PUBLICO"/>
    <s v="SI"/>
    <s v="NO"/>
    <x v="0"/>
    <n v="53"/>
    <s v="Atípico"/>
    <s v="No"/>
    <n v="2923075.5"/>
    <s v="ASALARIADO"/>
    <n v="53"/>
  </r>
  <r>
    <n v="4699"/>
    <s v="MUJER"/>
    <n v="540376"/>
    <s v="ASALARIADO"/>
    <s v="SECTOR PRIVADO"/>
    <s v="SI"/>
    <s v="NO"/>
    <x v="0"/>
    <n v="35"/>
    <s v="No"/>
    <s v="No"/>
    <n v="540376"/>
    <s v="ASALARIADO"/>
    <n v="35"/>
  </r>
  <r>
    <n v="4700"/>
    <s v="MUJER"/>
    <n v="1040470"/>
    <s v="ASALARIADO"/>
    <s v="SECTOR PUBLICO"/>
    <s v="SI"/>
    <s v="NO"/>
    <x v="1"/>
    <n v="53"/>
    <s v="No"/>
    <s v="No"/>
    <n v="1040470"/>
    <s v="ASALARIADO"/>
    <n v="53"/>
  </r>
  <r>
    <n v="4701"/>
    <s v="HOMBRE"/>
    <n v="297046"/>
    <s v="TRABAJADOR INDEPENDIENTE"/>
    <s v="SECTOR PRIVADO"/>
    <s v="SI"/>
    <s v="NO"/>
    <x v="0"/>
    <n v="21"/>
    <s v="No"/>
    <s v="No"/>
    <n v="297046"/>
    <s v="TRABAJADOR INDEPENDIENTE"/>
    <n v="21"/>
  </r>
  <r>
    <n v="4702"/>
    <s v="HOMBRE"/>
    <n v="500136.83"/>
    <s v="ASALARIADO"/>
    <s v="SECTOR PRIVADO"/>
    <s v="SI"/>
    <s v="NO"/>
    <x v="0"/>
    <n v="35"/>
    <s v="No"/>
    <s v="No"/>
    <n v="500136.83"/>
    <s v="ASALARIADO"/>
    <n v="35"/>
  </r>
  <r>
    <n v="4703"/>
    <s v="HOMBRE"/>
    <n v="353539"/>
    <s v="TRABAJADOR INDEPENDIENTE"/>
    <s v="SECTOR PRIVADO"/>
    <s v="SI"/>
    <s v="NO"/>
    <x v="0"/>
    <n v="56"/>
    <s v="No"/>
    <s v="No"/>
    <n v="353539"/>
    <s v="TRABAJADOR INDEPENDIENTE"/>
    <n v="56"/>
  </r>
  <r>
    <n v="4704"/>
    <s v="HOMBRE"/>
    <n v="450677.08"/>
    <s v="ASALARIADO"/>
    <s v="SECTOR PRIVADO"/>
    <s v="SI"/>
    <s v="NO"/>
    <x v="0"/>
    <n v="28"/>
    <s v="No"/>
    <s v="No"/>
    <n v="450677.08"/>
    <s v="ASALARIADO"/>
    <n v="28"/>
  </r>
  <r>
    <n v="4705"/>
    <s v="HOMBRE"/>
    <n v="65449"/>
    <s v="ASALARIADO"/>
    <s v="SECTOR PRIVADO"/>
    <s v="SI"/>
    <s v="SI"/>
    <x v="0"/>
    <n v="59"/>
    <s v="No"/>
    <s v="No"/>
    <n v="65449"/>
    <s v="ASALARIADO"/>
    <n v="59"/>
  </r>
  <r>
    <n v="4706"/>
    <s v="HOMBRE"/>
    <n v="505464"/>
    <s v="TRABAJADOR INDEPENDIENTE"/>
    <s v="SECTOR PRIVADO"/>
    <s v="SI"/>
    <s v="NO"/>
    <x v="0"/>
    <n v="61"/>
    <s v="No"/>
    <s v="No"/>
    <n v="505464"/>
    <s v="TRABAJADOR INDEPENDIENTE"/>
    <n v="61"/>
  </r>
  <r>
    <n v="4707"/>
    <s v="HOMBRE"/>
    <n v="1594555.67"/>
    <s v="ASALARIADO"/>
    <s v="SECTOR PUBLICO"/>
    <s v="SI"/>
    <s v="NO"/>
    <x v="0"/>
    <n v="49"/>
    <s v="No"/>
    <s v="No"/>
    <n v="1594555.67"/>
    <s v="ASALARIADO"/>
    <n v="49"/>
  </r>
  <r>
    <n v="4708"/>
    <s v="MUJER"/>
    <n v="359544.27"/>
    <s v="CONVENIOS ESPECIALES DE ASEGURADOS VOLUNTARIOS"/>
    <s v="SECTOR PRIVADO"/>
    <s v="SI"/>
    <s v="SI"/>
    <x v="0"/>
    <n v="44"/>
    <s v="No"/>
    <s v="No"/>
    <n v="359544.27"/>
    <s v="CONVENIOS ESPECIALES DE ASEGURADOS VOLUNTARIOS"/>
    <n v="44"/>
  </r>
  <r>
    <n v="4709"/>
    <s v="HOMBRE"/>
    <n v="550000"/>
    <s v="ASALARIADO"/>
    <s v="SECTOR PRIVADO"/>
    <s v="SI"/>
    <s v="NO"/>
    <x v="0"/>
    <n v="39"/>
    <s v="No"/>
    <s v="No"/>
    <n v="550000"/>
    <s v="ASALARIADO"/>
    <n v="39"/>
  </r>
  <r>
    <n v="4710"/>
    <s v="HOMBRE"/>
    <n v="1482404.13"/>
    <s v="ASALARIADO"/>
    <s v="SECTOR PRIVADO"/>
    <s v="SI"/>
    <s v="NO"/>
    <x v="0"/>
    <n v="56"/>
    <s v="No"/>
    <s v="No"/>
    <n v="1482404.13"/>
    <s v="ASALARIADO"/>
    <n v="56"/>
  </r>
  <r>
    <n v="4711"/>
    <s v="HOMBRE"/>
    <n v="562232.44999999995"/>
    <s v="ASALARIADO"/>
    <s v="SECTOR PUBLICO"/>
    <s v="SI"/>
    <s v="NO"/>
    <x v="0"/>
    <n v="47"/>
    <s v="No"/>
    <s v="No"/>
    <n v="562232.44999999995"/>
    <s v="ASALARIADO"/>
    <n v="47"/>
  </r>
  <r>
    <n v="4712"/>
    <s v="MUJER"/>
    <n v="160481"/>
    <s v="ASALARIADO"/>
    <s v="SECTOR PUBLICO"/>
    <s v="SI"/>
    <s v="NO"/>
    <x v="0"/>
    <n v="26"/>
    <s v="No"/>
    <s v="No"/>
    <n v="160481"/>
    <s v="ASALARIADO"/>
    <n v="26"/>
  </r>
  <r>
    <n v="4713"/>
    <s v="MUJER"/>
    <n v="239681"/>
    <s v="ASALARIADO"/>
    <s v="SECTOR PRIVADO"/>
    <s v="SI"/>
    <s v="NO"/>
    <x v="0"/>
    <n v="34"/>
    <s v="No"/>
    <s v="No"/>
    <n v="239681"/>
    <s v="ASALARIADO"/>
    <n v="34"/>
  </r>
  <r>
    <n v="4714"/>
    <s v="HOMBRE"/>
    <n v="331398"/>
    <s v="ASALARIADO"/>
    <s v="SECTOR PRIVADO"/>
    <s v="SI"/>
    <s v="NO"/>
    <x v="0"/>
    <n v="30"/>
    <s v="No"/>
    <s v="No"/>
    <n v="331398"/>
    <s v="ASALARIADO"/>
    <n v="30"/>
  </r>
  <r>
    <n v="4715"/>
    <s v="MUJER"/>
    <n v="426396.51"/>
    <s v="ASALARIADO"/>
    <s v="SECTOR PRIVADO"/>
    <s v="SI"/>
    <s v="NO"/>
    <x v="0"/>
    <n v="22"/>
    <s v="No"/>
    <s v="No"/>
    <n v="426396.51"/>
    <s v="ASALARIADO"/>
    <n v="22"/>
  </r>
  <r>
    <n v="4716"/>
    <s v="MUJER"/>
    <n v="297046"/>
    <s v="ASEGURADO VOLUNTARIO"/>
    <s v="SECTOR PRIVADO"/>
    <s v="SI"/>
    <s v="SI"/>
    <x v="0"/>
    <n v="27"/>
    <s v="No"/>
    <s v="No"/>
    <n v="297046"/>
    <s v="ASEGURADO VOLUNTARIO"/>
    <n v="27"/>
  </r>
  <r>
    <n v="4717"/>
    <s v="HOMBRE"/>
    <n v="807660.97"/>
    <s v="ASALARIADO"/>
    <s v="SECTOR PRIVADO"/>
    <s v="SI"/>
    <s v="NO"/>
    <x v="0"/>
    <n v="28"/>
    <s v="No"/>
    <s v="No"/>
    <n v="807660.97"/>
    <s v="ASALARIADO"/>
    <n v="28"/>
  </r>
  <r>
    <n v="4718"/>
    <s v="MUJER"/>
    <n v="346508.45"/>
    <s v="ASALARIADO"/>
    <s v="SECTOR PRIVADO"/>
    <s v="SI"/>
    <s v="NO"/>
    <x v="0"/>
    <n v="46"/>
    <s v="No"/>
    <s v="No"/>
    <n v="346508.45"/>
    <s v="ASALARIADO"/>
    <n v="46"/>
  </r>
  <r>
    <n v="4719"/>
    <s v="HOMBRE"/>
    <n v="578500"/>
    <s v="ASALARIADO"/>
    <s v="SECTOR PRIVADO"/>
    <s v="SI"/>
    <s v="SI"/>
    <x v="0"/>
    <n v="56"/>
    <s v="No"/>
    <s v="No"/>
    <n v="578500"/>
    <s v="ASALARIADO"/>
    <n v="56"/>
  </r>
  <r>
    <n v="4720"/>
    <s v="HOMBRE"/>
    <n v="278030"/>
    <s v="CONVENIOS ESPECIALES DE TRABAJADORES INDEPENDIENTES"/>
    <s v="SECTOR PRIVADO"/>
    <s v="SI"/>
    <s v="NO"/>
    <x v="0"/>
    <n v="36"/>
    <s v="No"/>
    <s v="No"/>
    <n v="278030"/>
    <s v="CONVENIOS ESPECIALES DE TRABAJADORES INDEPENDIENTES"/>
    <n v="36"/>
  </r>
  <r>
    <n v="4721"/>
    <s v="HOMBRE"/>
    <n v="439367.6"/>
    <s v="ASALARIADO"/>
    <s v="SECTOR PRIVADO"/>
    <s v="SI"/>
    <s v="SI"/>
    <x v="0"/>
    <n v="57"/>
    <s v="No"/>
    <s v="No"/>
    <n v="439367.6"/>
    <s v="ASALARIADO"/>
    <n v="57"/>
  </r>
  <r>
    <n v="4722"/>
    <s v="MUJER"/>
    <n v="297046"/>
    <s v="ASEGURADO VOLUNTARIO"/>
    <s v="SECTOR PRIVADO"/>
    <s v="SI"/>
    <s v="NO"/>
    <x v="0"/>
    <n v="41"/>
    <s v="No"/>
    <s v="No"/>
    <n v="297046"/>
    <s v="ASEGURADO VOLUNTARIO"/>
    <n v="41"/>
  </r>
  <r>
    <n v="4723"/>
    <s v="HOMBRE"/>
    <n v="744485.75"/>
    <s v="ASALARIADO"/>
    <s v="SECTOR PUBLICO"/>
    <s v="SI"/>
    <s v="NO"/>
    <x v="0"/>
    <n v="54"/>
    <s v="No"/>
    <s v="No"/>
    <n v="744485.75"/>
    <s v="ASALARIADO"/>
    <n v="54"/>
  </r>
  <r>
    <n v="4724"/>
    <s v="MUJER"/>
    <n v="587429"/>
    <s v="ASALARIADO"/>
    <s v="SECTOR PRIVADO"/>
    <s v="SI"/>
    <s v="NO"/>
    <x v="0"/>
    <n v="43"/>
    <s v="No"/>
    <s v="No"/>
    <n v="587429"/>
    <s v="ASALARIADO"/>
    <n v="43"/>
  </r>
  <r>
    <n v="4725"/>
    <s v="HOMBRE"/>
    <n v="297045"/>
    <s v="TRABAJADOR INDEPENDIENTE"/>
    <s v="SECTOR PRIVADO"/>
    <s v="SI"/>
    <s v="NO"/>
    <x v="0"/>
    <n v="45"/>
    <s v="No"/>
    <s v="No"/>
    <n v="297045"/>
    <s v="TRABAJADOR INDEPENDIENTE"/>
    <n v="45"/>
  </r>
  <r>
    <n v="4726"/>
    <s v="HOMBRE"/>
    <n v="600000"/>
    <s v="ASALARIADO"/>
    <s v="SECTOR PRIVADO"/>
    <s v="SI"/>
    <s v="SI"/>
    <x v="0"/>
    <n v="46"/>
    <s v="No"/>
    <s v="No"/>
    <n v="600000"/>
    <s v="ASALARIADO"/>
    <n v="46"/>
  </r>
  <r>
    <n v="4727"/>
    <s v="HOMBRE"/>
    <n v="471303"/>
    <s v="ASALARIADO"/>
    <s v="SECTOR PUBLICO"/>
    <s v="SI"/>
    <s v="NO"/>
    <x v="1"/>
    <n v="56"/>
    <s v="No"/>
    <s v="No"/>
    <n v="471303"/>
    <s v="ASALARIADO"/>
    <n v="56"/>
  </r>
  <r>
    <n v="4728"/>
    <s v="HOMBRE"/>
    <n v="584267"/>
    <s v="ASALARIADO"/>
    <s v="SECTOR PRIVADO"/>
    <s v="SI"/>
    <s v="NO"/>
    <x v="0"/>
    <n v="34"/>
    <s v="No"/>
    <s v="No"/>
    <n v="584267"/>
    <s v="ASALARIADO"/>
    <n v="34"/>
  </r>
  <r>
    <n v="4729"/>
    <s v="MUJER"/>
    <n v="455696"/>
    <s v="ASALARIADO"/>
    <s v="SECTOR PUBLICO"/>
    <s v="SI"/>
    <s v="NO"/>
    <x v="0"/>
    <n v="35"/>
    <s v="No"/>
    <s v="No"/>
    <n v="455696"/>
    <s v="ASALARIADO"/>
    <n v="35"/>
  </r>
  <r>
    <n v="4730"/>
    <s v="HOMBRE"/>
    <n v="508567.57"/>
    <s v="ASALARIADO"/>
    <s v="SECTOR PRIVADO"/>
    <s v="SI"/>
    <s v="NO"/>
    <x v="0"/>
    <n v="28"/>
    <s v="No"/>
    <s v="No"/>
    <n v="508567.57"/>
    <s v="ASALARIADO"/>
    <n v="28"/>
  </r>
  <r>
    <n v="4731"/>
    <s v="HOMBRE"/>
    <n v="780062.6"/>
    <s v="ASALARIADO"/>
    <s v="SECTOR PRIVADO"/>
    <s v="SI"/>
    <s v="NO"/>
    <x v="0"/>
    <n v="41"/>
    <s v="No"/>
    <s v="No"/>
    <n v="780062.6"/>
    <s v="ASALARIADO"/>
    <n v="41"/>
  </r>
  <r>
    <n v="4732"/>
    <s v="MUJER"/>
    <n v="299152"/>
    <s v="ASALARIADO"/>
    <s v="SECTOR PUBLICO"/>
    <s v="SI"/>
    <s v="NO"/>
    <x v="0"/>
    <n v="48"/>
    <s v="No"/>
    <s v="No"/>
    <n v="299152"/>
    <s v="ASALARIADO"/>
    <n v="48"/>
  </r>
  <r>
    <n v="4733"/>
    <s v="HOMBRE"/>
    <n v="83752.679999999993"/>
    <s v="ASALARIADO"/>
    <s v="SECTOR PRIVADO"/>
    <s v="SI"/>
    <s v="SI"/>
    <x v="0"/>
    <n v="33"/>
    <s v="No"/>
    <s v="No"/>
    <n v="83752.679999999993"/>
    <s v="ASALARIADO"/>
    <n v="33"/>
  </r>
  <r>
    <n v="4734"/>
    <s v="MUJER"/>
    <n v="566297"/>
    <s v="TRABAJADOR INDEPENDIENTE"/>
    <s v="SECTOR PRIVADO"/>
    <s v="SI"/>
    <s v="SI"/>
    <x v="0"/>
    <n v="59"/>
    <s v="No"/>
    <s v="No"/>
    <n v="566297"/>
    <s v="TRABAJADOR INDEPENDIENTE"/>
    <n v="59"/>
  </r>
  <r>
    <n v="4735"/>
    <s v="HOMBRE"/>
    <n v="515703.75"/>
    <s v="ASALARIADO"/>
    <s v="SECTOR PUBLICO"/>
    <s v="SI"/>
    <s v="NO"/>
    <x v="0"/>
    <n v="49"/>
    <s v="No"/>
    <s v="No"/>
    <n v="515703.75"/>
    <s v="ASALARIADO"/>
    <n v="49"/>
  </r>
  <r>
    <n v="4736"/>
    <s v="HOMBRE"/>
    <n v="666888.57999999996"/>
    <s v="ASALARIADO"/>
    <s v="SECTOR PRIVADO"/>
    <s v="SI"/>
    <s v="NO"/>
    <x v="0"/>
    <n v="57"/>
    <s v="No"/>
    <s v="No"/>
    <n v="666888.57999999996"/>
    <s v="ASALARIADO"/>
    <n v="57"/>
  </r>
  <r>
    <n v="4737"/>
    <s v="MUJER"/>
    <n v="597692"/>
    <s v="ASALARIADO"/>
    <s v="SECTOR PRIVADO"/>
    <s v="SI"/>
    <s v="NO"/>
    <x v="0"/>
    <n v="40"/>
    <s v="No"/>
    <s v="No"/>
    <n v="597692"/>
    <s v="ASALARIADO"/>
    <n v="40"/>
  </r>
  <r>
    <n v="4738"/>
    <s v="HOMBRE"/>
    <n v="377274.53"/>
    <s v="ASALARIADO"/>
    <s v="SECTOR PRIVADO"/>
    <s v="SI"/>
    <s v="SI"/>
    <x v="0"/>
    <n v="21"/>
    <s v="No"/>
    <s v="No"/>
    <n v="377274.53"/>
    <s v="ASALARIADO"/>
    <n v="21"/>
  </r>
  <r>
    <n v="4739"/>
    <s v="HOMBRE"/>
    <n v="426954"/>
    <s v="ASALARIADO"/>
    <s v="SECTOR PUBLICO"/>
    <s v="SI"/>
    <s v="NO"/>
    <x v="0"/>
    <n v="27"/>
    <s v="No"/>
    <s v="No"/>
    <n v="426954"/>
    <s v="ASALARIADO"/>
    <n v="27"/>
  </r>
  <r>
    <n v="4740"/>
    <s v="HOMBRE"/>
    <n v="406273.76"/>
    <s v="ASALARIADO"/>
    <s v="SECTOR PRIVADO"/>
    <s v="SI"/>
    <s v="NO"/>
    <x v="0"/>
    <n v="30"/>
    <s v="No"/>
    <s v="No"/>
    <n v="406273.76"/>
    <s v="ASALARIADO"/>
    <n v="30"/>
  </r>
  <r>
    <n v="4741"/>
    <s v="MUJER"/>
    <n v="278030"/>
    <s v="ASEGURADO VOLUNTARIO"/>
    <s v="SECTOR PRIVADO"/>
    <s v="SI"/>
    <s v="NO"/>
    <x v="0"/>
    <n v="34"/>
    <s v="No"/>
    <s v="No"/>
    <n v="278030"/>
    <s v="ASEGURADO VOLUNTARIO"/>
    <n v="34"/>
  </r>
  <r>
    <n v="4742"/>
    <s v="HOMBRE"/>
    <n v="478916.7"/>
    <s v="ASALARIADO"/>
    <s v="SECTOR PRIVADO"/>
    <s v="SI"/>
    <s v="SI"/>
    <x v="0"/>
    <n v="48"/>
    <s v="No"/>
    <s v="No"/>
    <n v="478916.7"/>
    <s v="ASALARIADO"/>
    <n v="48"/>
  </r>
  <r>
    <n v="4743"/>
    <s v="HOMBRE"/>
    <n v="713217"/>
    <s v="ASALARIADO"/>
    <s v="SECTOR PUBLICO"/>
    <s v="SI"/>
    <s v="NO"/>
    <x v="0"/>
    <n v="32"/>
    <s v="No"/>
    <s v="No"/>
    <n v="713217"/>
    <s v="ASALARIADO"/>
    <n v="32"/>
  </r>
  <r>
    <n v="4744"/>
    <s v="HOMBRE"/>
    <n v="380000"/>
    <s v="ASALARIADO"/>
    <s v="SECTOR PRIVADO"/>
    <s v="SI"/>
    <s v="NO"/>
    <x v="1"/>
    <n v="22"/>
    <s v="No"/>
    <s v="No"/>
    <n v="380000"/>
    <s v="ASALARIADO"/>
    <n v="22"/>
  </r>
  <r>
    <n v="4745"/>
    <s v="HOMBRE"/>
    <n v="371789"/>
    <s v="TRABAJADOR INDEPENDIENTE"/>
    <s v="SECTOR PRIVADO"/>
    <s v="SI"/>
    <s v="NO"/>
    <x v="0"/>
    <n v="55"/>
    <s v="No"/>
    <s v="No"/>
    <n v="371789"/>
    <s v="TRABAJADOR INDEPENDIENTE"/>
    <n v="55"/>
  </r>
  <r>
    <n v="4746"/>
    <s v="HOMBRE"/>
    <n v="409656.48"/>
    <s v="ASALARIADO"/>
    <s v="SECTOR PRIVADO"/>
    <s v="SI"/>
    <s v="SI"/>
    <x v="0"/>
    <n v="59"/>
    <s v="No"/>
    <s v="No"/>
    <n v="409656.48"/>
    <s v="ASALARIADO"/>
    <n v="59"/>
  </r>
  <r>
    <n v="4747"/>
    <s v="HOMBRE"/>
    <n v="297045"/>
    <s v="ASEGURADO VOLUNTARIO"/>
    <s v="SECTOR PRIVADO"/>
    <s v="SI"/>
    <s v="SI"/>
    <x v="0"/>
    <n v="27"/>
    <s v="No"/>
    <s v="No"/>
    <n v="297045"/>
    <s v="ASEGURADO VOLUNTARIO"/>
    <n v="27"/>
  </r>
  <r>
    <n v="4748"/>
    <s v="HOMBRE"/>
    <n v="554879.49"/>
    <s v="ASALARIADO"/>
    <s v="SECTOR PRIVADO"/>
    <s v="SI"/>
    <s v="NO"/>
    <x v="0"/>
    <n v="30"/>
    <s v="No"/>
    <s v="No"/>
    <n v="554879.49"/>
    <s v="ASALARIADO"/>
    <n v="30"/>
  </r>
  <r>
    <n v="4749"/>
    <s v="MUJER"/>
    <n v="686166"/>
    <s v="TRABAJADOR INDEPENDIENTE"/>
    <s v="SECTOR PRIVADO"/>
    <s v="SI"/>
    <s v="NO"/>
    <x v="0"/>
    <n v="37"/>
    <s v="No"/>
    <s v="No"/>
    <n v="686166"/>
    <s v="TRABAJADOR INDEPENDIENTE"/>
    <n v="37"/>
  </r>
  <r>
    <n v="4750"/>
    <s v="MUJER"/>
    <n v="919460.32"/>
    <s v="ASALARIADO"/>
    <s v="SECTOR PUBLICO"/>
    <s v="SI"/>
    <s v="NO"/>
    <x v="0"/>
    <n v="57"/>
    <s v="No"/>
    <s v="No"/>
    <n v="919460.32"/>
    <s v="ASALARIADO"/>
    <n v="57"/>
  </r>
  <r>
    <n v="4751"/>
    <s v="HOMBRE"/>
    <n v="426614.9"/>
    <s v="ASALARIADO"/>
    <s v="SECTOR PRIVADO"/>
    <s v="SI"/>
    <s v="NO"/>
    <x v="0"/>
    <n v="33"/>
    <s v="No"/>
    <s v="No"/>
    <n v="426614.9"/>
    <s v="ASALARIADO"/>
    <n v="33"/>
  </r>
  <r>
    <n v="4752"/>
    <s v="MUJER"/>
    <n v="297046"/>
    <s v="ASEGURADO VOLUNTARIO"/>
    <s v="SECTOR PRIVADO"/>
    <s v="SI"/>
    <s v="NO"/>
    <x v="0"/>
    <n v="47"/>
    <s v="No"/>
    <s v="No"/>
    <n v="297046"/>
    <s v="ASEGURADO VOLUNTARIO"/>
    <n v="47"/>
  </r>
  <r>
    <n v="4753"/>
    <s v="HOMBRE"/>
    <n v="54143"/>
    <s v="ASALARIADO"/>
    <s v="SECTOR PRIVADO"/>
    <s v="SI"/>
    <s v="NO"/>
    <x v="0"/>
    <n v="28"/>
    <s v="No"/>
    <s v="No"/>
    <n v="54143"/>
    <s v="ASALARIADO"/>
    <n v="28"/>
  </r>
  <r>
    <n v="4754"/>
    <s v="HOMBRE"/>
    <n v="289033.15000000002"/>
    <s v="ASALARIADO"/>
    <s v="SECTOR PRIVADO"/>
    <s v="SI"/>
    <s v="SI"/>
    <x v="0"/>
    <n v="21"/>
    <s v="No"/>
    <s v="No"/>
    <n v="289033.15000000002"/>
    <s v="ASALARIADO"/>
    <n v="21"/>
  </r>
  <r>
    <n v="4755"/>
    <s v="HOMBRE"/>
    <n v="485785"/>
    <s v="ASALARIADO"/>
    <s v="SECTOR PRIVADO"/>
    <s v="SI"/>
    <s v="NO"/>
    <x v="1"/>
    <n v="28"/>
    <s v="No"/>
    <s v="No"/>
    <n v="485785"/>
    <s v="ASALARIADO"/>
    <n v="28"/>
  </r>
  <r>
    <n v="4756"/>
    <s v="HOMBRE"/>
    <n v="349627.57"/>
    <s v="ASALARIADO"/>
    <s v="SECTOR PRIVADO"/>
    <s v="SI"/>
    <s v="NO"/>
    <x v="0"/>
    <n v="21"/>
    <s v="No"/>
    <s v="No"/>
    <n v="349627.57"/>
    <s v="ASALARIADO"/>
    <n v="21"/>
  </r>
  <r>
    <n v="4757"/>
    <s v="MUJER"/>
    <n v="173160"/>
    <s v="ASALARIADO"/>
    <s v="SECTOR PRIVADO"/>
    <s v="SI"/>
    <s v="NO"/>
    <x v="0"/>
    <n v="35"/>
    <s v="No"/>
    <s v="No"/>
    <n v="173160"/>
    <s v="ASALARIADO"/>
    <n v="35"/>
  </r>
  <r>
    <n v="4758"/>
    <s v="MUJER"/>
    <n v="40000"/>
    <s v="ASALARIADO"/>
    <s v="SECTOR PRIVADO"/>
    <s v="SI"/>
    <s v="SI"/>
    <x v="0"/>
    <n v="58"/>
    <s v="No"/>
    <s v="No"/>
    <n v="40000"/>
    <s v="ASALARIADO"/>
    <n v="58"/>
  </r>
  <r>
    <n v="4759"/>
    <s v="HOMBRE"/>
    <n v="904989"/>
    <s v="ASALARIADO"/>
    <s v="SECTOR PUBLICO"/>
    <s v="SI"/>
    <s v="NO"/>
    <x v="0"/>
    <n v="39"/>
    <s v="No"/>
    <s v="No"/>
    <n v="904989"/>
    <s v="ASALARIADO"/>
    <n v="39"/>
  </r>
  <r>
    <n v="4760"/>
    <s v="HOMBRE"/>
    <n v="648302.5"/>
    <s v="ASALARIADO"/>
    <s v="SECTOR PUBLICO"/>
    <s v="SI"/>
    <s v="NO"/>
    <x v="0"/>
    <n v="59"/>
    <s v="No"/>
    <s v="No"/>
    <n v="648302.5"/>
    <s v="ASALARIADO"/>
    <n v="59"/>
  </r>
  <r>
    <n v="4761"/>
    <s v="HOMBRE"/>
    <n v="278030"/>
    <s v="CONVENIOS ESPECIALES DE TRABAJADORES INDEPENDIENTES"/>
    <s v="SECTOR PRIVADO"/>
    <s v="SI"/>
    <s v="NO"/>
    <x v="0"/>
    <n v="55"/>
    <s v="No"/>
    <s v="No"/>
    <n v="278030"/>
    <s v="CONVENIOS ESPECIALES DE TRABAJADORES INDEPENDIENTES"/>
    <n v="55"/>
  </r>
  <r>
    <n v="4762"/>
    <s v="MUJER"/>
    <n v="639148"/>
    <s v="TRABAJADOR INDEPENDIENTE"/>
    <s v="SECTOR PRIVADO"/>
    <s v="SI"/>
    <s v="NO"/>
    <x v="1"/>
    <n v="73"/>
    <s v="No"/>
    <s v="No"/>
    <n v="639148"/>
    <s v="TRABAJADOR INDEPENDIENTE"/>
    <n v="73"/>
  </r>
  <r>
    <n v="4763"/>
    <s v="HOMBRE"/>
    <n v="488672.53"/>
    <s v="ASALARIADO"/>
    <s v="SECTOR PRIVADO"/>
    <s v="SI"/>
    <s v="NO"/>
    <x v="0"/>
    <n v="34"/>
    <s v="No"/>
    <s v="No"/>
    <n v="488672.53"/>
    <s v="ASALARIADO"/>
    <n v="34"/>
  </r>
  <r>
    <n v="4764"/>
    <s v="HOMBRE"/>
    <n v="278030"/>
    <s v="CONVENIOS ESPECIALES DE TRABAJADORES INDEPENDIENTES"/>
    <s v="SECTOR PRIVADO"/>
    <s v="SI"/>
    <s v="NO"/>
    <x v="1"/>
    <n v="49"/>
    <s v="No"/>
    <s v="No"/>
    <n v="278030"/>
    <s v="CONVENIOS ESPECIALES DE TRABAJADORES INDEPENDIENTES"/>
    <n v="49"/>
  </r>
  <r>
    <n v="4765"/>
    <s v="MUJER"/>
    <n v="700000"/>
    <s v="ASALARIADO"/>
    <s v="SECTOR PRIVADO"/>
    <s v="SI"/>
    <s v="NO"/>
    <x v="0"/>
    <n v="32"/>
    <s v="No"/>
    <s v="No"/>
    <n v="700000"/>
    <s v="ASALARIADO"/>
    <n v="32"/>
  </r>
  <r>
    <n v="4766"/>
    <s v="MUJER"/>
    <n v="1214806"/>
    <s v="ASALARIADO"/>
    <s v="SECTOR PUBLICO"/>
    <s v="SI"/>
    <s v="NO"/>
    <x v="0"/>
    <n v="32"/>
    <s v="No"/>
    <s v="No"/>
    <n v="1214806"/>
    <s v="ASALARIADO"/>
    <n v="32"/>
  </r>
  <r>
    <n v="4767"/>
    <s v="MUJER"/>
    <n v="299784"/>
    <s v="TRABAJADOR INDEPENDIENTE"/>
    <s v="SECTOR PRIVADO"/>
    <s v="SI"/>
    <s v="SI"/>
    <x v="1"/>
    <n v="32"/>
    <s v="No"/>
    <s v="No"/>
    <n v="299784"/>
    <s v="TRABAJADOR INDEPENDIENTE"/>
    <n v="32"/>
  </r>
  <r>
    <n v="4768"/>
    <s v="MUJER"/>
    <n v="1590894.7"/>
    <s v="ASALARIADO"/>
    <s v="SECTOR PUBLICO"/>
    <s v="SI"/>
    <s v="NO"/>
    <x v="0"/>
    <n v="44"/>
    <s v="No"/>
    <s v="No"/>
    <n v="1590894.7"/>
    <s v="ASALARIADO"/>
    <n v="44"/>
  </r>
  <r>
    <n v="4769"/>
    <s v="HOMBRE"/>
    <n v="259227"/>
    <s v="ASALARIADO"/>
    <s v="SECTOR PRIVADO"/>
    <s v="SI"/>
    <s v="NO"/>
    <x v="0"/>
    <n v="31"/>
    <s v="No"/>
    <s v="No"/>
    <n v="259227"/>
    <s v="ASALARIADO"/>
    <n v="31"/>
  </r>
  <r>
    <n v="4770"/>
    <s v="MUJER"/>
    <n v="756936.6"/>
    <s v="ASALARIADO"/>
    <s v="SECTOR PUBLICO"/>
    <s v="SI"/>
    <s v="NO"/>
    <x v="0"/>
    <n v="48"/>
    <s v="No"/>
    <s v="No"/>
    <n v="756936.6"/>
    <s v="ASALARIADO"/>
    <n v="48"/>
  </r>
  <r>
    <n v="4771"/>
    <s v="HOMBRE"/>
    <n v="1744589.38"/>
    <s v="ASALARIADO"/>
    <s v="SECTOR PUBLICO"/>
    <s v="SI"/>
    <s v="NO"/>
    <x v="0"/>
    <n v="35"/>
    <s v="No"/>
    <s v="No"/>
    <n v="1744589.38"/>
    <s v="ASALARIADO"/>
    <n v="35"/>
  </r>
  <r>
    <n v="4772"/>
    <s v="HOMBRE"/>
    <n v="288287"/>
    <s v="ASALARIADO"/>
    <s v="SECTOR PRIVADO"/>
    <s v="SI"/>
    <s v="NO"/>
    <x v="0"/>
    <n v="21"/>
    <s v="No"/>
    <s v="No"/>
    <n v="288287"/>
    <s v="ASALARIADO"/>
    <n v="21"/>
  </r>
  <r>
    <n v="4773"/>
    <s v="HOMBRE"/>
    <n v="278031"/>
    <s v="ASEGURADO VOLUNTARIO"/>
    <s v="SECTOR PRIVADO"/>
    <s v="SI"/>
    <s v="NO"/>
    <x v="0"/>
    <n v="39"/>
    <s v="No"/>
    <s v="No"/>
    <n v="278031"/>
    <s v="ASEGURADO VOLUNTARIO"/>
    <n v="39"/>
  </r>
  <r>
    <n v="4774"/>
    <s v="MUJER"/>
    <n v="297046"/>
    <s v="TRABAJADOR INDEPENDIENTE"/>
    <s v="SECTOR PRIVADO"/>
    <s v="SI"/>
    <s v="NO"/>
    <x v="1"/>
    <n v="24"/>
    <s v="No"/>
    <s v="No"/>
    <n v="297046"/>
    <s v="TRABAJADOR INDEPENDIENTE"/>
    <n v="24"/>
  </r>
  <r>
    <n v="4775"/>
    <s v="MUJER"/>
    <n v="334110"/>
    <s v="ASALARIADO"/>
    <s v="SECTOR PRIVADO"/>
    <s v="SI"/>
    <s v="NO"/>
    <x v="1"/>
    <n v="31"/>
    <s v="No"/>
    <s v="No"/>
    <n v="334110"/>
    <s v="ASALARIADO"/>
    <n v="31"/>
  </r>
  <r>
    <n v="4776"/>
    <s v="HOMBRE"/>
    <n v="121288.4"/>
    <s v="ASALARIADO"/>
    <s v="SECTOR PRIVADO"/>
    <s v="SI"/>
    <s v="SI"/>
    <x v="0"/>
    <n v="28"/>
    <s v="No"/>
    <s v="No"/>
    <n v="121288.4"/>
    <s v="ASALARIADO"/>
    <n v="28"/>
  </r>
  <r>
    <n v="4777"/>
    <s v="HOMBRE"/>
    <n v="617386"/>
    <s v="TRABAJADOR INDEPENDIENTE"/>
    <s v="SECTOR PRIVADO"/>
    <s v="SI"/>
    <s v="NO"/>
    <x v="0"/>
    <n v="40"/>
    <s v="No"/>
    <s v="No"/>
    <n v="617386"/>
    <s v="TRABAJADOR INDEPENDIENTE"/>
    <n v="40"/>
  </r>
  <r>
    <n v="4778"/>
    <s v="HOMBRE"/>
    <n v="50000"/>
    <s v="ASALARIADO"/>
    <s v="SECTOR PRIVADO"/>
    <s v="SI"/>
    <s v="SI"/>
    <x v="1"/>
    <n v="41"/>
    <s v="No"/>
    <s v="No"/>
    <n v="50000"/>
    <s v="ASALARIADO"/>
    <n v="41"/>
  </r>
  <r>
    <n v="4779"/>
    <s v="MUJER"/>
    <n v="179772.13"/>
    <s v="ASALARIADO"/>
    <s v="SECTOR PRIVADO"/>
    <s v="SI"/>
    <s v="NO"/>
    <x v="0"/>
    <n v="23"/>
    <s v="No"/>
    <s v="No"/>
    <n v="179772.13"/>
    <s v="ASALARIADO"/>
    <n v="23"/>
  </r>
  <r>
    <n v="4780"/>
    <s v="MUJER"/>
    <n v="1602859"/>
    <s v="ASALARIADO"/>
    <s v="SECTOR PUBLICO"/>
    <s v="SI"/>
    <s v="NO"/>
    <x v="1"/>
    <n v="36"/>
    <s v="No"/>
    <s v="No"/>
    <n v="1602859"/>
    <s v="ASALARIADO"/>
    <n v="36"/>
  </r>
  <r>
    <n v="4781"/>
    <s v="MUJER"/>
    <n v="410351"/>
    <s v="TRABAJADOR INDEPENDIENTE"/>
    <s v="SECTOR PRIVADO"/>
    <s v="SI"/>
    <s v="SI"/>
    <x v="0"/>
    <n v="54"/>
    <s v="No"/>
    <s v="No"/>
    <n v="410351"/>
    <s v="TRABAJADOR INDEPENDIENTE"/>
    <n v="54"/>
  </r>
  <r>
    <n v="4782"/>
    <s v="HOMBRE"/>
    <n v="339953"/>
    <s v="ASALARIADO"/>
    <s v="SECTOR PRIVADO"/>
    <s v="SI"/>
    <s v="NO"/>
    <x v="0"/>
    <n v="33"/>
    <s v="No"/>
    <s v="No"/>
    <n v="339953"/>
    <s v="ASALARIADO"/>
    <n v="33"/>
  </r>
  <r>
    <n v="4783"/>
    <s v="HOMBRE"/>
    <n v="753198"/>
    <s v="ASALARIADO"/>
    <s v="SECTOR PUBLICO"/>
    <s v="SI"/>
    <s v="NO"/>
    <x v="0"/>
    <n v="51"/>
    <s v="No"/>
    <s v="No"/>
    <n v="753198"/>
    <s v="ASALARIADO"/>
    <n v="51"/>
  </r>
  <r>
    <n v="4784"/>
    <s v="HOMBRE"/>
    <n v="697743.71"/>
    <s v="ASALARIADO"/>
    <s v="SECTOR PRIVADO"/>
    <s v="SI"/>
    <s v="SI"/>
    <x v="0"/>
    <n v="29"/>
    <s v="No"/>
    <s v="No"/>
    <n v="697743.71"/>
    <s v="ASALARIADO"/>
    <n v="29"/>
  </r>
  <r>
    <n v="4785"/>
    <s v="MUJER"/>
    <n v="445739.84"/>
    <s v="ASALARIADO"/>
    <s v="SECTOR PRIVADO"/>
    <s v="SI"/>
    <s v="NO"/>
    <x v="0"/>
    <n v="29"/>
    <s v="No"/>
    <s v="No"/>
    <n v="445739.84"/>
    <s v="ASALARIADO"/>
    <n v="29"/>
  </r>
  <r>
    <n v="4786"/>
    <s v="MUJER"/>
    <n v="660555.53"/>
    <s v="ASALARIADO"/>
    <s v="SECTOR PRIVADO"/>
    <s v="SI"/>
    <s v="NO"/>
    <x v="0"/>
    <n v="20"/>
    <s v="No"/>
    <s v="No"/>
    <n v="660555.53"/>
    <s v="ASALARIADO"/>
    <n v="20"/>
  </r>
  <r>
    <n v="4787"/>
    <s v="MUJER"/>
    <n v="278030"/>
    <s v="CONVENIOS ESPECIALES DE TRABAJADORES INDEPENDIENTES"/>
    <s v="SECTOR PRIVADO"/>
    <s v="SI"/>
    <s v="NO"/>
    <x v="0"/>
    <n v="60"/>
    <s v="No"/>
    <s v="No"/>
    <n v="278030"/>
    <s v="CONVENIOS ESPECIALES DE TRABAJADORES INDEPENDIENTES"/>
    <n v="60"/>
  </r>
  <r>
    <n v="4788"/>
    <s v="HOMBRE"/>
    <n v="666625.48"/>
    <s v="ASALARIADO"/>
    <s v="SECTOR PUBLICO"/>
    <s v="SI"/>
    <s v="NO"/>
    <x v="0"/>
    <n v="37"/>
    <s v="No"/>
    <s v="No"/>
    <n v="666625.48"/>
    <s v="ASALARIADO"/>
    <n v="37"/>
  </r>
  <r>
    <n v="4789"/>
    <s v="HOMBRE"/>
    <n v="1024313.1"/>
    <s v="ASALARIADO"/>
    <s v="SECTOR PRIVADO"/>
    <s v="SI"/>
    <s v="NO"/>
    <x v="0"/>
    <n v="26"/>
    <s v="No"/>
    <s v="No"/>
    <n v="1024313.1"/>
    <s v="ASALARIADO"/>
    <n v="26"/>
  </r>
  <r>
    <n v="4790"/>
    <s v="HOMBRE"/>
    <n v="375000"/>
    <s v="ASALARIADO"/>
    <s v="SECTOR PRIVADO"/>
    <s v="SI"/>
    <s v="NO"/>
    <x v="0"/>
    <n v="60"/>
    <s v="No"/>
    <s v="No"/>
    <n v="375000"/>
    <s v="ASALARIADO"/>
    <n v="60"/>
  </r>
  <r>
    <n v="4791"/>
    <s v="HOMBRE"/>
    <n v="445567"/>
    <s v="ASEGURADO VOLUNTARIO"/>
    <s v="SECTOR PRIVADO"/>
    <s v="SI"/>
    <s v="NO"/>
    <x v="0"/>
    <n v="54"/>
    <s v="No"/>
    <s v="No"/>
    <n v="445567"/>
    <s v="ASEGURADO VOLUNTARIO"/>
    <n v="54"/>
  </r>
  <r>
    <n v="4792"/>
    <s v="HOMBRE"/>
    <n v="297139"/>
    <s v="ASEGURADO VOLUNTARIO"/>
    <s v="SECTOR PRIVADO"/>
    <s v="SI"/>
    <s v="NO"/>
    <x v="0"/>
    <n v="56"/>
    <s v="No"/>
    <s v="No"/>
    <n v="297139"/>
    <s v="ASEGURADO VOLUNTARIO"/>
    <n v="56"/>
  </r>
  <r>
    <n v="4793"/>
    <s v="HOMBRE"/>
    <n v="2250000"/>
    <s v="ASALARIADO"/>
    <s v="SECTOR PRIVADO"/>
    <s v="SI"/>
    <s v="NO"/>
    <x v="0"/>
    <n v="54"/>
    <s v="Atípico"/>
    <s v="No"/>
    <n v="2250000"/>
    <s v="ASALARIADO"/>
    <n v="54"/>
  </r>
  <r>
    <n v="4794"/>
    <s v="HOMBRE"/>
    <n v="534619.65"/>
    <s v="ASALARIADO"/>
    <s v="SECTOR PRIVADO"/>
    <s v="SI"/>
    <s v="NO"/>
    <x v="0"/>
    <n v="25"/>
    <s v="No"/>
    <s v="No"/>
    <n v="534619.65"/>
    <s v="ASALARIADO"/>
    <n v="25"/>
  </r>
  <r>
    <n v="4795"/>
    <s v="HOMBRE"/>
    <n v="408532"/>
    <s v="ASALARIADO"/>
    <s v="SECTOR PRIVADO"/>
    <s v="SI"/>
    <s v="NO"/>
    <x v="0"/>
    <n v="29"/>
    <s v="No"/>
    <s v="No"/>
    <n v="408532"/>
    <s v="ASALARIADO"/>
    <n v="29"/>
  </r>
  <r>
    <n v="4796"/>
    <s v="MUJER"/>
    <n v="308439"/>
    <s v="ASEGURADO VOLUNTARIO"/>
    <s v="SECTOR PRIVADO"/>
    <s v="SI"/>
    <s v="NO"/>
    <x v="0"/>
    <n v="31"/>
    <s v="No"/>
    <s v="No"/>
    <n v="308439"/>
    <s v="ASEGURADO VOLUNTARIO"/>
    <n v="31"/>
  </r>
  <r>
    <n v="4797"/>
    <s v="HOMBRE"/>
    <n v="489279"/>
    <s v="ASALARIADO"/>
    <s v="SECTOR PRIVADO"/>
    <s v="SI"/>
    <s v="NO"/>
    <x v="0"/>
    <n v="49"/>
    <s v="No"/>
    <s v="No"/>
    <n v="489279"/>
    <s v="ASALARIADO"/>
    <n v="49"/>
  </r>
  <r>
    <n v="4798"/>
    <s v="MUJER"/>
    <n v="56667"/>
    <s v="ASALARIADO"/>
    <s v="SECTOR PRIVADO"/>
    <s v="SI"/>
    <s v="NO"/>
    <x v="0"/>
    <n v="28"/>
    <s v="No"/>
    <s v="No"/>
    <n v="56667"/>
    <s v="ASALARIADO"/>
    <n v="28"/>
  </r>
  <r>
    <n v="4799"/>
    <s v="MUJER"/>
    <n v="297045"/>
    <s v="TRABAJADOR INDEPENDIENTE"/>
    <s v="SECTOR PRIVADO"/>
    <s v="SI"/>
    <s v="NO"/>
    <x v="1"/>
    <n v="50"/>
    <s v="No"/>
    <s v="No"/>
    <n v="297045"/>
    <s v="TRABAJADOR INDEPENDIENTE"/>
    <n v="50"/>
  </r>
  <r>
    <n v="4800"/>
    <s v="MUJER"/>
    <n v="278030"/>
    <s v="CONVENIOS ESPECIALES DE TRABAJADORES INDEPENDIENTES"/>
    <s v="SECTOR PRIVADO"/>
    <s v="SI"/>
    <s v="NO"/>
    <x v="0"/>
    <n v="55"/>
    <s v="No"/>
    <s v="No"/>
    <n v="278030"/>
    <s v="CONVENIOS ESPECIALES DE TRABAJADORES INDEPENDIENTES"/>
    <n v="55"/>
  </r>
  <r>
    <n v="4801"/>
    <s v="MUJER"/>
    <n v="468369"/>
    <s v="ASALARIADO"/>
    <s v="SECTOR PRIVADO"/>
    <s v="SI"/>
    <s v="NO"/>
    <x v="0"/>
    <n v="30"/>
    <s v="No"/>
    <s v="No"/>
    <n v="468369"/>
    <s v="ASALARIADO"/>
    <n v="30"/>
  </r>
  <r>
    <n v="4802"/>
    <s v="MUJER"/>
    <n v="559270.94999999995"/>
    <s v="ASALARIADO"/>
    <s v="SECTOR PRIVADO"/>
    <s v="SI"/>
    <s v="NO"/>
    <x v="0"/>
    <n v="30"/>
    <s v="No"/>
    <s v="No"/>
    <n v="559270.94999999995"/>
    <s v="ASALARIADO"/>
    <n v="30"/>
  </r>
  <r>
    <n v="4803"/>
    <s v="HOMBRE"/>
    <n v="352855"/>
    <s v="ASALARIADO"/>
    <s v="SECTOR PRIVADO"/>
    <s v="SI"/>
    <s v="NO"/>
    <x v="0"/>
    <n v="35"/>
    <s v="No"/>
    <s v="No"/>
    <n v="352855"/>
    <s v="ASALARIADO"/>
    <n v="35"/>
  </r>
  <r>
    <n v="4804"/>
    <s v="HOMBRE"/>
    <n v="685483.06"/>
    <s v="ASALARIADO"/>
    <s v="SECTOR PUBLICO"/>
    <s v="SI"/>
    <s v="NO"/>
    <x v="0"/>
    <n v="41"/>
    <s v="No"/>
    <s v="No"/>
    <n v="685483.06"/>
    <s v="ASALARIADO"/>
    <n v="41"/>
  </r>
  <r>
    <n v="4805"/>
    <s v="HOMBRE"/>
    <n v="105542.83"/>
    <s v="PENSIONADOS EN SU PROPIO SISTEMA"/>
    <s v="SECTOR PUBLICO"/>
    <s v="SI"/>
    <s v="NO"/>
    <x v="0"/>
    <n v="69"/>
    <s v="No"/>
    <s v="No"/>
    <n v="105542.83"/>
    <s v="PENSIONADOS EN SU PROPIO SISTEMA"/>
    <n v="69"/>
  </r>
  <r>
    <n v="4806"/>
    <s v="HOMBRE"/>
    <n v="639148"/>
    <s v="TRABAJADOR INDEPENDIENTE"/>
    <s v="SECTOR PRIVADO"/>
    <s v="SI"/>
    <s v="NO"/>
    <x v="0"/>
    <n v="64"/>
    <s v="No"/>
    <s v="No"/>
    <n v="639148"/>
    <s v="TRABAJADOR INDEPENDIENTE"/>
    <n v="64"/>
  </r>
  <r>
    <n v="4807"/>
    <s v="HOMBRE"/>
    <n v="80000"/>
    <s v="ASALARIADO"/>
    <s v="SECTOR PRIVADO"/>
    <s v="SI"/>
    <s v="SI"/>
    <x v="0"/>
    <n v="44"/>
    <s v="No"/>
    <s v="No"/>
    <n v="80000"/>
    <s v="ASALARIADO"/>
    <n v="44"/>
  </r>
  <r>
    <n v="4808"/>
    <s v="HOMBRE"/>
    <n v="2624502"/>
    <s v="ASALARIADO"/>
    <s v="SECTOR PRIVADO"/>
    <s v="SI"/>
    <s v="NO"/>
    <x v="0"/>
    <n v="49"/>
    <s v="Atípico"/>
    <s v="No"/>
    <n v="2624502"/>
    <s v="ASALARIADO"/>
    <n v="49"/>
  </r>
  <r>
    <n v="4809"/>
    <s v="HOMBRE"/>
    <n v="536035.42000000004"/>
    <s v="ASALARIADO"/>
    <s v="SECTOR PRIVADO"/>
    <s v="SI"/>
    <s v="NO"/>
    <x v="0"/>
    <n v="61"/>
    <s v="No"/>
    <s v="No"/>
    <n v="536035.42000000004"/>
    <s v="ASALARIADO"/>
    <n v="61"/>
  </r>
  <r>
    <n v="4810"/>
    <s v="MUJER"/>
    <n v="371041.65"/>
    <s v="ASALARIADO"/>
    <s v="SECTOR PRIVADO"/>
    <s v="SI"/>
    <s v="NO"/>
    <x v="0"/>
    <n v="32"/>
    <s v="No"/>
    <s v="No"/>
    <n v="371041.65"/>
    <s v="ASALARIADO"/>
    <n v="32"/>
  </r>
  <r>
    <n v="4811"/>
    <s v="MUJER"/>
    <n v="696716"/>
    <s v="ASALARIADO"/>
    <s v="SECTOR PUBLICO"/>
    <s v="SI"/>
    <s v="NO"/>
    <x v="1"/>
    <n v="42"/>
    <s v="No"/>
    <s v="No"/>
    <n v="696716"/>
    <s v="ASALARIADO"/>
    <n v="42"/>
  </r>
  <r>
    <n v="4812"/>
    <s v="HOMBRE"/>
    <n v="384348.31"/>
    <s v="ASALARIADO"/>
    <s v="SECTOR PRIVADO"/>
    <s v="SI"/>
    <s v="NO"/>
    <x v="0"/>
    <n v="27"/>
    <s v="No"/>
    <s v="No"/>
    <n v="384348.31"/>
    <s v="ASALARIADO"/>
    <n v="27"/>
  </r>
  <r>
    <n v="4813"/>
    <s v="MUJER"/>
    <n v="240000"/>
    <s v="ASALARIADO"/>
    <s v="SECTOR PRIVADO"/>
    <s v="SI"/>
    <s v="SI"/>
    <x v="0"/>
    <n v="27"/>
    <s v="No"/>
    <s v="No"/>
    <n v="240000"/>
    <s v="ASALARIADO"/>
    <n v="27"/>
  </r>
  <r>
    <n v="4814"/>
    <s v="HOMBRE"/>
    <n v="141509.48000000001"/>
    <s v="PENSIONADOS EN SU PROPIO SISTEMA"/>
    <s v="SECTOR PUBLICO"/>
    <s v="SI"/>
    <s v="NO"/>
    <x v="0"/>
    <n v="82"/>
    <s v="No"/>
    <s v="No"/>
    <n v="141509.48000000001"/>
    <s v="PENSIONADOS EN SU PROPIO SISTEMA"/>
    <n v="82"/>
  </r>
  <r>
    <n v="4815"/>
    <s v="MUJER"/>
    <n v="2803065.68"/>
    <s v="ASALARIADO"/>
    <s v="SECTOR PUBLICO"/>
    <s v="SI"/>
    <s v="NO"/>
    <x v="0"/>
    <n v="49"/>
    <s v="Atípico"/>
    <s v="No"/>
    <n v="2803065.68"/>
    <s v="ASALARIADO"/>
    <n v="49"/>
  </r>
  <r>
    <n v="4816"/>
    <s v="HOMBRE"/>
    <n v="806339.27"/>
    <s v="ASALARIADO"/>
    <s v="SECTOR PUBLICO"/>
    <s v="SI"/>
    <s v="NO"/>
    <x v="0"/>
    <n v="51"/>
    <s v="No"/>
    <s v="No"/>
    <n v="806339.27"/>
    <s v="ASALARIADO"/>
    <n v="51"/>
  </r>
  <r>
    <n v="4817"/>
    <s v="HOMBRE"/>
    <n v="509509"/>
    <s v="TRABAJADOR INDEPENDIENTE"/>
    <s v="SECTOR PRIVADO"/>
    <s v="SI"/>
    <s v="NO"/>
    <x v="1"/>
    <n v="58"/>
    <s v="No"/>
    <s v="No"/>
    <n v="509509"/>
    <s v="TRABAJADOR INDEPENDIENTE"/>
    <n v="58"/>
  </r>
  <r>
    <n v="4818"/>
    <s v="HOMBRE"/>
    <n v="384956"/>
    <s v="TRABAJADOR INDEPENDIENTE"/>
    <s v="SECTOR PRIVADO"/>
    <s v="SI"/>
    <s v="NO"/>
    <x v="1"/>
    <n v="42"/>
    <s v="No"/>
    <s v="No"/>
    <n v="384956"/>
    <s v="TRABAJADOR INDEPENDIENTE"/>
    <n v="42"/>
  </r>
  <r>
    <n v="4819"/>
    <s v="MUJER"/>
    <n v="1399635"/>
    <s v="PENSIONADOS EN SU PROPIO SISTEMA"/>
    <s v="SECTOR PUBLICO"/>
    <s v="SI"/>
    <s v="NO"/>
    <x v="0"/>
    <n v="66"/>
    <s v="No"/>
    <s v="No"/>
    <n v="1399635"/>
    <s v="PENSIONADOS EN SU PROPIO SISTEMA"/>
    <n v="66"/>
  </r>
  <r>
    <n v="4820"/>
    <s v="HOMBRE"/>
    <n v="336308.54"/>
    <s v="ASALARIADO"/>
    <s v="SECTOR PRIVADO"/>
    <s v="SI"/>
    <s v="SI"/>
    <x v="0"/>
    <n v="21"/>
    <s v="No"/>
    <s v="No"/>
    <n v="336308.54"/>
    <s v="ASALARIADO"/>
    <n v="21"/>
  </r>
  <r>
    <n v="4821"/>
    <s v="HOMBRE"/>
    <n v="388655.68"/>
    <s v="ASALARIADO"/>
    <s v="SECTOR PRIVADO"/>
    <s v="SI"/>
    <s v="NO"/>
    <x v="0"/>
    <n v="36"/>
    <s v="No"/>
    <s v="No"/>
    <n v="388655.68"/>
    <s v="ASALARIADO"/>
    <n v="36"/>
  </r>
  <r>
    <n v="4822"/>
    <s v="HOMBRE"/>
    <n v="458950"/>
    <s v="ASALARIADO"/>
    <s v="SECTOR PRIVADO"/>
    <s v="SI"/>
    <s v="NO"/>
    <x v="0"/>
    <n v="40"/>
    <s v="No"/>
    <s v="No"/>
    <n v="458950"/>
    <s v="ASALARIADO"/>
    <n v="40"/>
  </r>
  <r>
    <n v="4823"/>
    <s v="HOMBRE"/>
    <n v="205604.33"/>
    <s v="ASALARIADO"/>
    <s v="SECTOR PRIVADO"/>
    <s v="SI"/>
    <s v="NO"/>
    <x v="0"/>
    <n v="31"/>
    <s v="No"/>
    <s v="No"/>
    <n v="205604.33"/>
    <s v="ASALARIADO"/>
    <n v="31"/>
  </r>
  <r>
    <n v="4824"/>
    <s v="MUJER"/>
    <n v="459530.58"/>
    <s v="ASALARIADO"/>
    <s v="SECTOR PRIVADO"/>
    <s v="SI"/>
    <s v="NO"/>
    <x v="0"/>
    <n v="50"/>
    <s v="No"/>
    <s v="No"/>
    <n v="459530.58"/>
    <s v="ASALARIADO"/>
    <n v="50"/>
  </r>
  <r>
    <n v="4825"/>
    <s v="HOMBRE"/>
    <n v="507184"/>
    <s v="ASALARIADO"/>
    <s v="SECTOR PUBLICO"/>
    <s v="SI"/>
    <s v="NO"/>
    <x v="1"/>
    <n v="60"/>
    <s v="No"/>
    <s v="No"/>
    <n v="507184"/>
    <s v="ASALARIADO"/>
    <n v="60"/>
  </r>
  <r>
    <n v="4826"/>
    <s v="HOMBRE"/>
    <n v="302709.55"/>
    <s v="ASALARIADO"/>
    <s v="SECTOR PRIVADO"/>
    <s v="SI"/>
    <s v="NO"/>
    <x v="0"/>
    <n v="32"/>
    <s v="No"/>
    <s v="No"/>
    <n v="302709.55"/>
    <s v="ASALARIADO"/>
    <n v="32"/>
  </r>
  <r>
    <n v="4827"/>
    <s v="HOMBRE"/>
    <n v="430371"/>
    <s v="TRABAJADOR INDEPENDIENTE"/>
    <s v="SECTOR PRIVADO"/>
    <s v="SI"/>
    <s v="NO"/>
    <x v="0"/>
    <n v="35"/>
    <s v="No"/>
    <s v="No"/>
    <n v="430371"/>
    <s v="TRABAJADOR INDEPENDIENTE"/>
    <n v="35"/>
  </r>
  <r>
    <n v="4828"/>
    <s v="HOMBRE"/>
    <n v="440373"/>
    <s v="ASALARIADO"/>
    <s v="SECTOR PUBLICO"/>
    <s v="SI"/>
    <s v="NO"/>
    <x v="0"/>
    <n v="35"/>
    <s v="No"/>
    <s v="No"/>
    <n v="440373"/>
    <s v="ASALARIADO"/>
    <n v="35"/>
  </r>
  <r>
    <n v="4829"/>
    <s v="HOMBRE"/>
    <n v="1871180.58"/>
    <s v="ASALARIADO"/>
    <s v="SECTOR PRIVADO"/>
    <s v="SI"/>
    <s v="NO"/>
    <x v="0"/>
    <n v="39"/>
    <s v="No"/>
    <s v="No"/>
    <n v="1871180.58"/>
    <s v="ASALARIADO"/>
    <n v="39"/>
  </r>
  <r>
    <n v="4830"/>
    <s v="MUJER"/>
    <n v="504571"/>
    <s v="ASALARIADO"/>
    <s v="SECTOR PUBLICO"/>
    <s v="SI"/>
    <s v="NO"/>
    <x v="1"/>
    <n v="59"/>
    <s v="No"/>
    <s v="No"/>
    <n v="504571"/>
    <s v="ASALARIADO"/>
    <n v="59"/>
  </r>
  <r>
    <n v="4831"/>
    <s v="MUJER"/>
    <n v="686170"/>
    <s v="TRABAJADOR INDEPENDIENTE"/>
    <s v="SECTOR PRIVADO"/>
    <s v="SI"/>
    <s v="NO"/>
    <x v="1"/>
    <n v="38"/>
    <s v="No"/>
    <s v="No"/>
    <n v="686170"/>
    <s v="TRABAJADOR INDEPENDIENTE"/>
    <n v="38"/>
  </r>
  <r>
    <n v="4832"/>
    <s v="MUJER"/>
    <n v="1072765"/>
    <s v="ASALARIADO"/>
    <s v="SECTOR PUBLICO"/>
    <s v="SI"/>
    <s v="NO"/>
    <x v="1"/>
    <n v="41"/>
    <s v="No"/>
    <s v="No"/>
    <n v="1072765"/>
    <s v="ASALARIADO"/>
    <n v="41"/>
  </r>
  <r>
    <n v="4833"/>
    <s v="HOMBRE"/>
    <n v="665586.97"/>
    <s v="ASALARIADO"/>
    <s v="SECTOR PRIVADO"/>
    <s v="SI"/>
    <s v="NO"/>
    <x v="0"/>
    <n v="27"/>
    <s v="No"/>
    <s v="No"/>
    <n v="665586.97"/>
    <s v="ASALARIADO"/>
    <n v="27"/>
  </r>
  <r>
    <n v="4834"/>
    <s v="MUJER"/>
    <n v="317915"/>
    <s v="ASALARIADO"/>
    <s v="SECTOR PRIVADO"/>
    <s v="SI"/>
    <s v="SI"/>
    <x v="0"/>
    <n v="54"/>
    <s v="No"/>
    <s v="No"/>
    <n v="317915"/>
    <s v="ASALARIADO"/>
    <n v="54"/>
  </r>
  <r>
    <n v="4835"/>
    <s v="HOMBRE"/>
    <n v="297046"/>
    <s v="ASEGURADO VOLUNTARIO"/>
    <s v="SECTOR PRIVADO"/>
    <s v="SI"/>
    <s v="NO"/>
    <x v="0"/>
    <n v="51"/>
    <s v="No"/>
    <s v="No"/>
    <n v="297046"/>
    <s v="ASEGURADO VOLUNTARIO"/>
    <n v="51"/>
  </r>
  <r>
    <n v="4836"/>
    <s v="MUJER"/>
    <n v="1182150"/>
    <s v="ASALARIADO"/>
    <s v="SECTOR PRIVADO"/>
    <s v="SI"/>
    <s v="NO"/>
    <x v="0"/>
    <n v="47"/>
    <s v="No"/>
    <s v="No"/>
    <n v="1182150"/>
    <s v="ASALARIADO"/>
    <n v="47"/>
  </r>
  <r>
    <n v="4837"/>
    <s v="HOMBRE"/>
    <n v="278030"/>
    <s v="CONVENIOS ESPECIALES DE TRABAJADORES INDEPENDIENTES"/>
    <s v="SECTOR PRIVADO"/>
    <s v="SI"/>
    <s v="NO"/>
    <x v="0"/>
    <n v="67"/>
    <s v="No"/>
    <s v="No"/>
    <n v="278030"/>
    <s v="CONVENIOS ESPECIALES DE TRABAJADORES INDEPENDIENTES"/>
    <n v="67"/>
  </r>
  <r>
    <n v="4838"/>
    <s v="HOMBRE"/>
    <n v="925292.5"/>
    <s v="ASALARIADO"/>
    <s v="SECTOR PUBLICO"/>
    <s v="SI"/>
    <s v="NO"/>
    <x v="0"/>
    <n v="59"/>
    <s v="No"/>
    <s v="No"/>
    <n v="925292.5"/>
    <s v="ASALARIADO"/>
    <n v="59"/>
  </r>
  <r>
    <n v="4839"/>
    <s v="HOMBRE"/>
    <n v="278030"/>
    <s v="TRABAJADOR INDEPENDIENTE"/>
    <s v="SECTOR PRIVADO"/>
    <s v="SI"/>
    <s v="NO"/>
    <x v="0"/>
    <n v="46"/>
    <s v="No"/>
    <s v="No"/>
    <n v="278030"/>
    <s v="TRABAJADOR INDEPENDIENTE"/>
    <n v="46"/>
  </r>
  <r>
    <n v="4840"/>
    <s v="HOMBRE"/>
    <n v="411350"/>
    <s v="ASALARIADO"/>
    <s v="SECTOR PRIVADO"/>
    <s v="SI"/>
    <s v="NO"/>
    <x v="0"/>
    <n v="44"/>
    <s v="No"/>
    <s v="No"/>
    <n v="411350"/>
    <s v="ASALARIADO"/>
    <n v="44"/>
  </r>
  <r>
    <n v="4841"/>
    <s v="MUJER"/>
    <n v="2186234"/>
    <s v="ASALARIADO"/>
    <s v="SECTOR PRIVADO"/>
    <s v="SI"/>
    <s v="NO"/>
    <x v="0"/>
    <n v="39"/>
    <s v="No"/>
    <s v="No"/>
    <n v="2186234"/>
    <s v="ASALARIADO"/>
    <n v="39"/>
  </r>
  <r>
    <n v="4842"/>
    <s v="HOMBRE"/>
    <n v="2153787.6800000002"/>
    <s v="ASALARIADO"/>
    <s v="SECTOR PRIVADO"/>
    <s v="SI"/>
    <s v="NO"/>
    <x v="0"/>
    <n v="41"/>
    <s v="No"/>
    <s v="No"/>
    <n v="2153787.6800000002"/>
    <s v="ASALARIADO"/>
    <n v="41"/>
  </r>
  <r>
    <n v="4843"/>
    <s v="MUJER"/>
    <n v="258118.56"/>
    <s v="ASALARIADO"/>
    <s v="SECTOR PRIVADO"/>
    <s v="SI"/>
    <s v="NO"/>
    <x v="0"/>
    <n v="21"/>
    <s v="No"/>
    <s v="No"/>
    <n v="258118.56"/>
    <s v="ASALARIADO"/>
    <n v="21"/>
  </r>
  <r>
    <n v="4844"/>
    <s v="HOMBRE"/>
    <n v="420248"/>
    <s v="TRABAJADOR INDEPENDIENTE"/>
    <s v="SECTOR PRIVADO"/>
    <s v="SI"/>
    <s v="NO"/>
    <x v="1"/>
    <n v="33"/>
    <s v="No"/>
    <s v="No"/>
    <n v="420248"/>
    <s v="TRABAJADOR INDEPENDIENTE"/>
    <n v="33"/>
  </r>
  <r>
    <n v="4845"/>
    <s v="HOMBRE"/>
    <n v="734210"/>
    <s v="ASALARIADO"/>
    <s v="SECTOR PRIVADO"/>
    <s v="SI"/>
    <s v="NO"/>
    <x v="0"/>
    <n v="54"/>
    <s v="No"/>
    <s v="No"/>
    <n v="734210"/>
    <s v="ASALARIADO"/>
    <n v="54"/>
  </r>
  <r>
    <n v="4846"/>
    <s v="MUJER"/>
    <n v="406011"/>
    <s v="ASALARIADO"/>
    <s v="SECTOR PRIVADO"/>
    <s v="SI"/>
    <s v="NO"/>
    <x v="0"/>
    <n v="33"/>
    <s v="No"/>
    <s v="No"/>
    <n v="406011"/>
    <s v="ASALARIADO"/>
    <n v="33"/>
  </r>
  <r>
    <n v="4847"/>
    <s v="HOMBRE"/>
    <n v="500000"/>
    <s v="ASALARIADO"/>
    <s v="SECTOR PRIVADO"/>
    <s v="SI"/>
    <s v="NO"/>
    <x v="0"/>
    <n v="40"/>
    <s v="No"/>
    <s v="No"/>
    <n v="500000"/>
    <s v="ASALARIADO"/>
    <n v="40"/>
  </r>
  <r>
    <n v="4848"/>
    <s v="HOMBRE"/>
    <n v="81932.259999999995"/>
    <s v="ASALARIADO"/>
    <s v="SECTOR PRIVADO"/>
    <s v="SI"/>
    <s v="NO"/>
    <x v="0"/>
    <n v="39"/>
    <s v="No"/>
    <s v="No"/>
    <n v="81932.259999999995"/>
    <s v="ASALARIADO"/>
    <n v="39"/>
  </r>
  <r>
    <n v="4849"/>
    <s v="HOMBRE"/>
    <n v="316920"/>
    <s v="ASALARIADO"/>
    <s v="SECTOR PRIVADO"/>
    <s v="SI"/>
    <s v="NO"/>
    <x v="0"/>
    <n v="34"/>
    <s v="No"/>
    <s v="No"/>
    <n v="316920"/>
    <s v="ASALARIADO"/>
    <n v="34"/>
  </r>
  <r>
    <n v="4850"/>
    <s v="HOMBRE"/>
    <n v="417792.18"/>
    <s v="ASALARIADO"/>
    <s v="SECTOR PRIVADO"/>
    <s v="SI"/>
    <s v="NO"/>
    <x v="0"/>
    <n v="37"/>
    <s v="No"/>
    <s v="No"/>
    <n v="417792.18"/>
    <s v="ASALARIADO"/>
    <n v="37"/>
  </r>
  <r>
    <n v="4851"/>
    <s v="MUJER"/>
    <n v="297046"/>
    <s v="ASEGURADO VOLUNTARIO"/>
    <s v="SECTOR PRIVADO"/>
    <s v="SI"/>
    <s v="NO"/>
    <x v="0"/>
    <n v="55"/>
    <s v="No"/>
    <s v="No"/>
    <n v="297046"/>
    <s v="ASEGURADO VOLUNTARIO"/>
    <n v="55"/>
  </r>
  <r>
    <n v="4852"/>
    <s v="HOMBRE"/>
    <n v="371296.25"/>
    <s v="ASALARIADO"/>
    <s v="SECTOR PUBLICO"/>
    <s v="SI"/>
    <s v="NO"/>
    <x v="0"/>
    <n v="49"/>
    <s v="No"/>
    <s v="No"/>
    <n v="371296.25"/>
    <s v="ASALARIADO"/>
    <n v="49"/>
  </r>
  <r>
    <n v="4853"/>
    <s v="HOMBRE"/>
    <n v="639148"/>
    <s v="TRABAJADOR INDEPENDIENTE"/>
    <s v="SECTOR PRIVADO"/>
    <s v="SI"/>
    <s v="NO"/>
    <x v="0"/>
    <n v="63"/>
    <s v="No"/>
    <s v="No"/>
    <n v="639148"/>
    <s v="TRABAJADOR INDEPENDIENTE"/>
    <n v="63"/>
  </r>
  <r>
    <n v="4854"/>
    <s v="MUJER"/>
    <n v="453750"/>
    <s v="ASALARIADO"/>
    <s v="SECTOR PRIVADO"/>
    <s v="SI"/>
    <s v="SI"/>
    <x v="0"/>
    <n v="27"/>
    <s v="No"/>
    <s v="No"/>
    <n v="453750"/>
    <s v="ASALARIADO"/>
    <n v="27"/>
  </r>
  <r>
    <n v="4855"/>
    <s v="HOMBRE"/>
    <n v="889043.09"/>
    <s v="ASALARIADO"/>
    <s v="SECTOR PUBLICO"/>
    <s v="SI"/>
    <s v="NO"/>
    <x v="0"/>
    <n v="32"/>
    <s v="No"/>
    <s v="No"/>
    <n v="889043.09"/>
    <s v="ASALARIADO"/>
    <n v="32"/>
  </r>
  <r>
    <n v="4856"/>
    <s v="HOMBRE"/>
    <n v="278030"/>
    <s v="ASEGURADO VOLUNTARIO"/>
    <s v="SECTOR PRIVADO"/>
    <s v="SI"/>
    <s v="SI"/>
    <x v="0"/>
    <n v="48"/>
    <s v="No"/>
    <s v="No"/>
    <n v="278030"/>
    <s v="ASEGURADO VOLUNTARIO"/>
    <n v="48"/>
  </r>
  <r>
    <n v="4857"/>
    <s v="HOMBRE"/>
    <n v="660392"/>
    <s v="ASEGURADO VOLUNTARIO"/>
    <s v="SECTOR PRIVADO"/>
    <s v="SI"/>
    <s v="SI"/>
    <x v="0"/>
    <n v="53"/>
    <s v="No"/>
    <s v="No"/>
    <n v="660392"/>
    <s v="ASEGURADO VOLUNTARIO"/>
    <n v="53"/>
  </r>
  <r>
    <n v="4858"/>
    <s v="HOMBRE"/>
    <n v="491840"/>
    <s v="PENSIONADOS EN SU PROPIO SISTEMA"/>
    <s v="SECTOR PUBLICO"/>
    <s v="SI"/>
    <s v="NO"/>
    <x v="0"/>
    <n v="72"/>
    <s v="No"/>
    <s v="No"/>
    <n v="491840"/>
    <s v="PENSIONADOS EN SU PROPIO SISTEMA"/>
    <n v="72"/>
  </r>
  <r>
    <n v="4859"/>
    <s v="HOMBRE"/>
    <n v="1089300"/>
    <s v="ASALARIADO"/>
    <s v="SECTOR PRIVADO"/>
    <s v="SI"/>
    <s v="NO"/>
    <x v="0"/>
    <n v="49"/>
    <s v="No"/>
    <s v="No"/>
    <n v="1089300"/>
    <s v="ASALARIADO"/>
    <n v="49"/>
  </r>
  <r>
    <n v="4860"/>
    <s v="MUJER"/>
    <n v="352830"/>
    <s v="ASALARIADO"/>
    <s v="SECTOR PRIVADO"/>
    <s v="SI"/>
    <s v="NO"/>
    <x v="0"/>
    <n v="22"/>
    <s v="No"/>
    <s v="No"/>
    <n v="352830"/>
    <s v="ASALARIADO"/>
    <n v="22"/>
  </r>
  <r>
    <n v="4861"/>
    <s v="HOMBRE"/>
    <n v="1417056.5"/>
    <s v="ASALARIADO"/>
    <s v="SECTOR PUBLICO"/>
    <s v="SI"/>
    <s v="NO"/>
    <x v="0"/>
    <n v="55"/>
    <s v="No"/>
    <s v="No"/>
    <n v="1417056.5"/>
    <s v="ASALARIADO"/>
    <n v="55"/>
  </r>
  <r>
    <n v="4862"/>
    <s v="MUJER"/>
    <n v="974906"/>
    <s v="ASALARIADO"/>
    <s v="SECTOR PUBLICO"/>
    <s v="SI"/>
    <s v="NO"/>
    <x v="0"/>
    <n v="50"/>
    <s v="No"/>
    <s v="No"/>
    <n v="974906"/>
    <s v="ASALARIADO"/>
    <n v="50"/>
  </r>
  <r>
    <n v="4863"/>
    <s v="MUJER"/>
    <n v="430924"/>
    <s v="ASALARIADO"/>
    <s v="SECTOR PRIVADO"/>
    <s v="SI"/>
    <s v="NO"/>
    <x v="0"/>
    <n v="45"/>
    <s v="No"/>
    <s v="No"/>
    <n v="430924"/>
    <s v="ASALARIADO"/>
    <n v="45"/>
  </r>
  <r>
    <n v="4864"/>
    <s v="MUJER"/>
    <n v="218650"/>
    <s v="ASALARIADO"/>
    <s v="SECTOR PRIVADO"/>
    <s v="SI"/>
    <s v="NO"/>
    <x v="1"/>
    <n v="50"/>
    <s v="No"/>
    <s v="No"/>
    <n v="218650"/>
    <s v="ASALARIADO"/>
    <n v="50"/>
  </r>
  <r>
    <n v="4865"/>
    <s v="HOMBRE"/>
    <n v="459223"/>
    <s v="TRABAJADOR INDEPENDIENTE"/>
    <s v="SECTOR PRIVADO"/>
    <s v="SI"/>
    <s v="NO"/>
    <x v="0"/>
    <n v="58"/>
    <s v="No"/>
    <s v="No"/>
    <n v="459223"/>
    <s v="TRABAJADOR INDEPENDIENTE"/>
    <n v="58"/>
  </r>
  <r>
    <n v="4866"/>
    <s v="HOMBRE"/>
    <n v="105750"/>
    <s v="ASALARIADO"/>
    <s v="SECTOR PRIVADO"/>
    <s v="SI"/>
    <s v="NO"/>
    <x v="0"/>
    <n v="38"/>
    <s v="No"/>
    <s v="No"/>
    <n v="105750"/>
    <s v="ASALARIADO"/>
    <n v="38"/>
  </r>
  <r>
    <n v="4867"/>
    <s v="HOMBRE"/>
    <n v="341002"/>
    <s v="ASALARIADO"/>
    <s v="SECTOR PRIVADO"/>
    <s v="SI"/>
    <s v="NO"/>
    <x v="0"/>
    <n v="36"/>
    <s v="No"/>
    <s v="No"/>
    <n v="341002"/>
    <s v="ASALARIADO"/>
    <n v="36"/>
  </r>
  <r>
    <n v="4868"/>
    <s v="HOMBRE"/>
    <n v="497566.22"/>
    <s v="ASALARIADO"/>
    <s v="SECTOR PRIVADO"/>
    <s v="SI"/>
    <s v="NO"/>
    <x v="0"/>
    <n v="34"/>
    <s v="No"/>
    <s v="No"/>
    <n v="497566.22"/>
    <s v="ASALARIADO"/>
    <n v="34"/>
  </r>
  <r>
    <n v="4869"/>
    <s v="MUJER"/>
    <n v="407547.36"/>
    <s v="ASALARIADO"/>
    <s v="SECTOR PUBLICO"/>
    <s v="SI"/>
    <s v="NO"/>
    <x v="0"/>
    <n v="61"/>
    <s v="No"/>
    <s v="No"/>
    <n v="407547.36"/>
    <s v="ASALARIADO"/>
    <n v="61"/>
  </r>
  <r>
    <n v="4870"/>
    <s v="HOMBRE"/>
    <n v="1190858.8"/>
    <s v="ASALARIADO"/>
    <s v="SECTOR PUBLICO"/>
    <s v="SI"/>
    <s v="NO"/>
    <x v="0"/>
    <n v="59"/>
    <s v="No"/>
    <s v="No"/>
    <n v="1190858.8"/>
    <s v="ASALARIADO"/>
    <n v="59"/>
  </r>
  <r>
    <n v="4871"/>
    <s v="MUJER"/>
    <n v="297139"/>
    <s v="TRABAJADOR INDEPENDIENTE"/>
    <s v="SECTOR PRIVADO"/>
    <s v="SI"/>
    <s v="SI"/>
    <x v="1"/>
    <n v="63"/>
    <s v="No"/>
    <s v="No"/>
    <n v="297139"/>
    <s v="TRABAJADOR INDEPENDIENTE"/>
    <n v="63"/>
  </r>
  <r>
    <n v="4872"/>
    <s v="MUJER"/>
    <n v="199099.7"/>
    <s v="ASALARIADO"/>
    <s v="SECTOR PUBLICO"/>
    <s v="SI"/>
    <s v="NO"/>
    <x v="0"/>
    <n v="24"/>
    <s v="No"/>
    <s v="No"/>
    <n v="199099.7"/>
    <s v="ASALARIADO"/>
    <n v="24"/>
  </r>
  <r>
    <n v="4873"/>
    <s v="MUJER"/>
    <n v="368050"/>
    <s v="ASALARIADO"/>
    <s v="SECTOR PRIVADO"/>
    <s v="SI"/>
    <s v="NO"/>
    <x v="0"/>
    <n v="42"/>
    <s v="No"/>
    <s v="No"/>
    <n v="368050"/>
    <s v="ASALARIADO"/>
    <n v="42"/>
  </r>
  <r>
    <n v="4874"/>
    <s v="HOMBRE"/>
    <n v="433136"/>
    <s v="ASALARIADO"/>
    <s v="SECTOR PRIVADO"/>
    <s v="SI"/>
    <s v="NO"/>
    <x v="0"/>
    <n v="50"/>
    <s v="No"/>
    <s v="No"/>
    <n v="433136"/>
    <s v="ASALARIADO"/>
    <n v="50"/>
  </r>
  <r>
    <n v="4875"/>
    <s v="HOMBRE"/>
    <n v="1295895"/>
    <s v="ASALARIADO"/>
    <s v="SECTOR PRIVADO"/>
    <s v="SI"/>
    <s v="NO"/>
    <x v="0"/>
    <n v="32"/>
    <s v="No"/>
    <s v="No"/>
    <n v="1295895"/>
    <s v="ASALARIADO"/>
    <n v="32"/>
  </r>
  <r>
    <n v="4876"/>
    <s v="HOMBRE"/>
    <n v="898140"/>
    <s v="ASALARIADO"/>
    <s v="SECTOR PRIVADO"/>
    <s v="SI"/>
    <s v="NO"/>
    <x v="0"/>
    <n v="28"/>
    <s v="No"/>
    <s v="No"/>
    <n v="898140"/>
    <s v="ASALARIADO"/>
    <n v="28"/>
  </r>
  <r>
    <n v="4877"/>
    <s v="HOMBRE"/>
    <n v="532775.64"/>
    <s v="ASALARIADO"/>
    <s v="SECTOR PRIVADO"/>
    <s v="SI"/>
    <s v="NO"/>
    <x v="0"/>
    <n v="47"/>
    <s v="No"/>
    <s v="No"/>
    <n v="532775.64"/>
    <s v="ASALARIADO"/>
    <n v="47"/>
  </r>
  <r>
    <n v="4878"/>
    <s v="MUJER"/>
    <n v="635080.35"/>
    <s v="PENSIONADOS EN SU PROPIO SISTEMA"/>
    <s v="SECTOR PUBLICO"/>
    <s v="SI"/>
    <s v="NO"/>
    <x v="0"/>
    <n v="65"/>
    <s v="No"/>
    <s v="No"/>
    <n v="635080.35"/>
    <s v="PENSIONADOS EN SU PROPIO SISTEMA"/>
    <n v="65"/>
  </r>
  <r>
    <n v="4879"/>
    <s v="MUJER"/>
    <n v="278030"/>
    <s v="CONVENIOS ESPECIALES DE TRABAJADORES INDEPENDIENTES"/>
    <s v="SECTOR PRIVADO"/>
    <s v="SI"/>
    <s v="NO"/>
    <x v="0"/>
    <n v="59"/>
    <s v="No"/>
    <s v="No"/>
    <n v="278030"/>
    <s v="CONVENIOS ESPECIALES DE TRABAJADORES INDEPENDIENTES"/>
    <n v="59"/>
  </r>
  <r>
    <n v="4880"/>
    <s v="HOMBRE"/>
    <n v="3082593.2"/>
    <s v="ASALARIADO"/>
    <s v="SECTOR PUBLICO"/>
    <s v="SI"/>
    <s v="NO"/>
    <x v="0"/>
    <n v="55"/>
    <s v="Atípico"/>
    <s v="No"/>
    <n v="3082593.2"/>
    <s v="ASALARIADO"/>
    <n v="55"/>
  </r>
  <r>
    <n v="4881"/>
    <s v="HOMBRE"/>
    <n v="457783.1"/>
    <s v="ASALARIADO"/>
    <s v="SECTOR PRIVADO"/>
    <s v="SI"/>
    <s v="NO"/>
    <x v="0"/>
    <n v="30"/>
    <s v="No"/>
    <s v="No"/>
    <n v="457783.1"/>
    <s v="ASALARIADO"/>
    <n v="30"/>
  </r>
  <r>
    <n v="4882"/>
    <s v="MUJER"/>
    <n v="452286.93"/>
    <s v="ASALARIADO"/>
    <s v="SECTOR PUBLICO"/>
    <s v="SI"/>
    <s v="NO"/>
    <x v="0"/>
    <n v="40"/>
    <s v="No"/>
    <s v="No"/>
    <n v="452286.93"/>
    <s v="ASALARIADO"/>
    <n v="40"/>
  </r>
  <r>
    <n v="4883"/>
    <s v="HOMBRE"/>
    <n v="389877.39"/>
    <s v="ASALARIADO"/>
    <s v="SECTOR PRIVADO"/>
    <s v="SI"/>
    <s v="NO"/>
    <x v="0"/>
    <n v="31"/>
    <s v="No"/>
    <s v="No"/>
    <n v="389877.39"/>
    <s v="ASALARIADO"/>
    <n v="31"/>
  </r>
  <r>
    <n v="4884"/>
    <s v="HOMBRE"/>
    <n v="693332.47999999998"/>
    <s v="ASALARIADO"/>
    <s v="SECTOR PRIVADO"/>
    <s v="SI"/>
    <s v="NO"/>
    <x v="0"/>
    <n v="20"/>
    <s v="No"/>
    <s v="No"/>
    <n v="693332.47999999998"/>
    <s v="ASALARIADO"/>
    <n v="20"/>
  </r>
  <r>
    <n v="4885"/>
    <s v="HOMBRE"/>
    <n v="278030"/>
    <s v="CONVENIOS ESPECIALES DE TRABAJADORES INDEPENDIENTES"/>
    <s v="SECTOR PRIVADO"/>
    <s v="SI"/>
    <s v="NO"/>
    <x v="0"/>
    <n v="49"/>
    <s v="No"/>
    <s v="No"/>
    <n v="278030"/>
    <s v="CONVENIOS ESPECIALES DE TRABAJADORES INDEPENDIENTES"/>
    <n v="49"/>
  </r>
  <r>
    <n v="4886"/>
    <s v="HOMBRE"/>
    <n v="394319"/>
    <s v="ASALARIADO"/>
    <s v="SECTOR PRIVADO"/>
    <s v="SI"/>
    <s v="NO"/>
    <x v="0"/>
    <n v="34"/>
    <s v="No"/>
    <s v="No"/>
    <n v="394319"/>
    <s v="ASALARIADO"/>
    <n v="34"/>
  </r>
  <r>
    <n v="4887"/>
    <s v="MUJER"/>
    <n v="351823"/>
    <s v="ASALARIADO"/>
    <s v="SECTOR PUBLICO"/>
    <s v="SI"/>
    <s v="NO"/>
    <x v="0"/>
    <n v="27"/>
    <s v="No"/>
    <s v="No"/>
    <n v="351823"/>
    <s v="ASALARIADO"/>
    <n v="27"/>
  </r>
  <r>
    <n v="4888"/>
    <s v="HOMBRE"/>
    <n v="2326097.7000000002"/>
    <s v="ASALARIADO"/>
    <s v="SECTOR PUBLICO"/>
    <s v="SI"/>
    <s v="NO"/>
    <x v="0"/>
    <n v="54"/>
    <s v="Atípico"/>
    <s v="No"/>
    <n v="2326097.7000000002"/>
    <s v="ASALARIADO"/>
    <n v="54"/>
  </r>
  <r>
    <n v="4889"/>
    <s v="HOMBRE"/>
    <n v="267520"/>
    <s v="ASALARIADO"/>
    <s v="SECTOR PRIVADO"/>
    <s v="SI"/>
    <s v="NO"/>
    <x v="0"/>
    <n v="56"/>
    <s v="No"/>
    <s v="No"/>
    <n v="267520"/>
    <s v="ASALARIADO"/>
    <n v="56"/>
  </r>
  <r>
    <n v="4890"/>
    <s v="HOMBRE"/>
    <n v="1645618"/>
    <s v="ASALARIADO"/>
    <s v="SECTOR PRIVADO"/>
    <s v="SI"/>
    <s v="NO"/>
    <x v="0"/>
    <n v="28"/>
    <s v="No"/>
    <s v="No"/>
    <n v="1645618"/>
    <s v="ASALARIADO"/>
    <n v="28"/>
  </r>
  <r>
    <n v="4891"/>
    <s v="HOMBRE"/>
    <n v="278030"/>
    <s v="CONVENIOS ESPECIALES DE TRABAJADORES INDEPENDIENTES"/>
    <s v="SECTOR PRIVADO"/>
    <s v="SI"/>
    <s v="NO"/>
    <x v="0"/>
    <n v="58"/>
    <s v="No"/>
    <s v="No"/>
    <n v="278030"/>
    <s v="CONVENIOS ESPECIALES DE TRABAJADORES INDEPENDIENTES"/>
    <n v="58"/>
  </r>
  <r>
    <n v="4892"/>
    <s v="HOMBRE"/>
    <n v="38615"/>
    <s v="ASALARIADO"/>
    <s v="SECTOR PRIVADO"/>
    <s v="SI"/>
    <s v="NO"/>
    <x v="0"/>
    <n v="26"/>
    <s v="No"/>
    <s v="No"/>
    <n v="38615"/>
    <s v="ASALARIADO"/>
    <n v="26"/>
  </r>
  <r>
    <n v="4893"/>
    <s v="HOMBRE"/>
    <n v="586357"/>
    <s v="PENSIONADOS EN SU PROPIO SISTEMA"/>
    <s v="SECTOR PUBLICO"/>
    <s v="SI"/>
    <s v="NO"/>
    <x v="0"/>
    <n v="91"/>
    <s v="No"/>
    <s v="No"/>
    <n v="586357"/>
    <s v="PENSIONADOS EN SU PROPIO SISTEMA"/>
    <n v="91"/>
  </r>
  <r>
    <n v="4894"/>
    <s v="HOMBRE"/>
    <n v="633542.55000000005"/>
    <s v="ASALARIADO"/>
    <s v="SECTOR PRIVADO"/>
    <s v="SI"/>
    <s v="NO"/>
    <x v="0"/>
    <n v="37"/>
    <s v="No"/>
    <s v="No"/>
    <n v="633542.55000000005"/>
    <s v="ASALARIADO"/>
    <n v="37"/>
  </r>
  <r>
    <n v="4895"/>
    <s v="HOMBRE"/>
    <n v="501669"/>
    <s v="TRABAJADOR INDEPENDIENTE"/>
    <s v="SECTOR PRIVADO"/>
    <s v="SI"/>
    <s v="NO"/>
    <x v="0"/>
    <n v="44"/>
    <s v="No"/>
    <s v="No"/>
    <n v="501669"/>
    <s v="TRABAJADOR INDEPENDIENTE"/>
    <n v="44"/>
  </r>
  <r>
    <n v="4896"/>
    <s v="MUJER"/>
    <n v="787199"/>
    <s v="PENSIONADOS EN SU PROPIO SISTEMA"/>
    <s v="SECTOR PUBLICO"/>
    <s v="SI"/>
    <s v="NO"/>
    <x v="0"/>
    <n v="78"/>
    <s v="No"/>
    <s v="No"/>
    <n v="787199"/>
    <s v="PENSIONADOS EN SU PROPIO SISTEMA"/>
    <n v="78"/>
  </r>
  <r>
    <n v="4897"/>
    <s v="HOMBRE"/>
    <n v="230792.07"/>
    <s v="ASALARIADO"/>
    <s v="SECTOR PUBLICO"/>
    <s v="SI"/>
    <s v="NO"/>
    <x v="0"/>
    <n v="48"/>
    <s v="No"/>
    <s v="No"/>
    <n v="230792.07"/>
    <s v="ASALARIADO"/>
    <n v="48"/>
  </r>
  <r>
    <n v="4898"/>
    <s v="HOMBRE"/>
    <n v="295503"/>
    <s v="ASALARIADO"/>
    <s v="SECTOR PRIVADO"/>
    <s v="SI"/>
    <s v="NO"/>
    <x v="0"/>
    <n v="34"/>
    <s v="No"/>
    <s v="No"/>
    <n v="295503"/>
    <s v="ASALARIADO"/>
    <n v="34"/>
  </r>
  <r>
    <n v="4899"/>
    <s v="HOMBRE"/>
    <n v="1220204"/>
    <s v="ASALARIADO"/>
    <s v="SECTOR PUBLICO"/>
    <s v="SI"/>
    <s v="NO"/>
    <x v="0"/>
    <n v="45"/>
    <s v="No"/>
    <s v="No"/>
    <n v="1220204"/>
    <s v="ASALARIADO"/>
    <n v="45"/>
  </r>
  <r>
    <n v="4900"/>
    <s v="HOMBRE"/>
    <n v="639148"/>
    <s v="TRABAJADOR INDEPENDIENTE"/>
    <s v="SECTOR PRIVADO"/>
    <s v="SI"/>
    <s v="NO"/>
    <x v="1"/>
    <n v="60"/>
    <s v="No"/>
    <s v="No"/>
    <n v="639148"/>
    <s v="TRABAJADOR INDEPENDIENTE"/>
    <n v="60"/>
  </r>
  <r>
    <n v="4901"/>
    <s v="MUJER"/>
    <n v="898639.65"/>
    <s v="ASALARIADO"/>
    <s v="SECTOR PUBLICO"/>
    <s v="SI"/>
    <s v="NO"/>
    <x v="0"/>
    <n v="32"/>
    <s v="No"/>
    <s v="No"/>
    <n v="898639.65"/>
    <s v="ASALARIADO"/>
    <n v="32"/>
  </r>
  <r>
    <n v="4902"/>
    <s v="HOMBRE"/>
    <n v="278030"/>
    <s v="CONVENIOS ESPECIALES DE TRABAJADORES INDEPENDIENTES"/>
    <s v="SECTOR PRIVADO"/>
    <s v="SI"/>
    <s v="NO"/>
    <x v="0"/>
    <n v="53"/>
    <s v="No"/>
    <s v="No"/>
    <n v="278030"/>
    <s v="CONVENIOS ESPECIALES DE TRABAJADORES INDEPENDIENTES"/>
    <n v="53"/>
  </r>
  <r>
    <n v="4903"/>
    <s v="HOMBRE"/>
    <n v="310124"/>
    <s v="TRABAJADOR INDEPENDIENTE"/>
    <s v="SECTOR PRIVADO"/>
    <s v="SI"/>
    <s v="NO"/>
    <x v="0"/>
    <n v="57"/>
    <s v="No"/>
    <s v="No"/>
    <n v="310124"/>
    <s v="TRABAJADOR INDEPENDIENTE"/>
    <n v="57"/>
  </r>
  <r>
    <n v="4904"/>
    <s v="HOMBRE"/>
    <n v="991376.88"/>
    <s v="ASALARIADO"/>
    <s v="SECTOR PRIVADO"/>
    <s v="SI"/>
    <s v="NO"/>
    <x v="0"/>
    <n v="45"/>
    <s v="No"/>
    <s v="No"/>
    <n v="991376.88"/>
    <s v="ASALARIADO"/>
    <n v="45"/>
  </r>
  <r>
    <n v="4905"/>
    <s v="HOMBRE"/>
    <n v="308921.96000000002"/>
    <s v="ASALARIADO"/>
    <s v="SECTOR PRIVADO"/>
    <s v="SI"/>
    <s v="NO"/>
    <x v="0"/>
    <n v="24"/>
    <s v="No"/>
    <s v="No"/>
    <n v="308921.96000000002"/>
    <s v="ASALARIADO"/>
    <n v="24"/>
  </r>
  <r>
    <n v="4906"/>
    <s v="MUJER"/>
    <n v="297046"/>
    <s v="ASEGURADO VOLUNTARIO"/>
    <s v="SECTOR PRIVADO"/>
    <s v="SI"/>
    <s v="SI"/>
    <x v="0"/>
    <n v="39"/>
    <s v="No"/>
    <s v="No"/>
    <n v="297046"/>
    <s v="ASEGURADO VOLUNTARIO"/>
    <n v="39"/>
  </r>
  <r>
    <n v="4907"/>
    <s v="HOMBRE"/>
    <n v="347568.48"/>
    <s v="ASALARIADO"/>
    <s v="SECTOR PRIVADO"/>
    <s v="SI"/>
    <s v="NO"/>
    <x v="0"/>
    <n v="27"/>
    <s v="No"/>
    <s v="No"/>
    <n v="347568.48"/>
    <s v="ASALARIADO"/>
    <n v="27"/>
  </r>
  <r>
    <n v="4908"/>
    <s v="HOMBRE"/>
    <n v="297045"/>
    <s v="TRABAJADOR INDEPENDIENTE"/>
    <s v="SECTOR PRIVADO"/>
    <s v="SI"/>
    <s v="NO"/>
    <x v="1"/>
    <n v="57"/>
    <s v="No"/>
    <s v="No"/>
    <n v="297045"/>
    <s v="TRABAJADOR INDEPENDIENTE"/>
    <n v="57"/>
  </r>
  <r>
    <n v="4909"/>
    <s v="HOMBRE"/>
    <n v="353906"/>
    <s v="TRABAJADOR INDEPENDIENTE"/>
    <s v="SECTOR PRIVADO"/>
    <s v="SI"/>
    <s v="NO"/>
    <x v="0"/>
    <n v="42"/>
    <s v="No"/>
    <s v="No"/>
    <n v="353906"/>
    <s v="TRABAJADOR INDEPENDIENTE"/>
    <n v="42"/>
  </r>
  <r>
    <n v="4910"/>
    <s v="HOMBRE"/>
    <n v="77230"/>
    <s v="ASALARIADO"/>
    <s v="SECTOR PRIVADO"/>
    <s v="SI"/>
    <s v="NO"/>
    <x v="0"/>
    <n v="22"/>
    <s v="No"/>
    <s v="No"/>
    <n v="77230"/>
    <s v="ASALARIADO"/>
    <n v="22"/>
  </r>
  <r>
    <n v="4911"/>
    <s v="HOMBRE"/>
    <n v="335206"/>
    <s v="ASALARIADO"/>
    <s v="SECTOR PRIVADO"/>
    <s v="SI"/>
    <s v="NO"/>
    <x v="0"/>
    <n v="37"/>
    <s v="No"/>
    <s v="No"/>
    <n v="335206"/>
    <s v="ASALARIADO"/>
    <n v="37"/>
  </r>
  <r>
    <n v="4912"/>
    <s v="HOMBRE"/>
    <n v="328196"/>
    <s v="TRABAJADOR INDEPENDIENTE"/>
    <s v="SECTOR PRIVADO"/>
    <s v="SI"/>
    <s v="SI"/>
    <x v="1"/>
    <n v="37"/>
    <s v="No"/>
    <s v="No"/>
    <n v="328196"/>
    <s v="TRABAJADOR INDEPENDIENTE"/>
    <n v="37"/>
  </r>
  <r>
    <n v="4913"/>
    <s v="MUJER"/>
    <n v="1354854"/>
    <s v="ASALARIADO"/>
    <s v="SECTOR PUBLICO"/>
    <s v="SI"/>
    <s v="NO"/>
    <x v="1"/>
    <n v="42"/>
    <s v="No"/>
    <s v="No"/>
    <n v="1354854"/>
    <s v="ASALARIADO"/>
    <n v="42"/>
  </r>
  <r>
    <n v="4914"/>
    <s v="MUJER"/>
    <n v="2021471.57"/>
    <s v="ASALARIADO"/>
    <s v="SECTOR PUBLICO"/>
    <s v="SI"/>
    <s v="NO"/>
    <x v="0"/>
    <n v="38"/>
    <s v="No"/>
    <s v="No"/>
    <n v="2021471.57"/>
    <s v="ASALARIADO"/>
    <n v="38"/>
  </r>
  <r>
    <n v="4915"/>
    <s v="HOMBRE"/>
    <n v="2753365.06"/>
    <s v="ASALARIADO"/>
    <s v="SECTOR PUBLICO"/>
    <s v="SI"/>
    <s v="NO"/>
    <x v="0"/>
    <n v="27"/>
    <s v="Atípico"/>
    <s v="No"/>
    <n v="2753365.06"/>
    <s v="ASALARIADO"/>
    <n v="27"/>
  </r>
  <r>
    <n v="4916"/>
    <s v="HOMBRE"/>
    <n v="242000"/>
    <s v="ASALARIADO"/>
    <s v="SECTOR PRIVADO"/>
    <s v="SI"/>
    <s v="NO"/>
    <x v="0"/>
    <n v="22"/>
    <s v="No"/>
    <s v="No"/>
    <n v="242000"/>
    <s v="ASALARIADO"/>
    <n v="22"/>
  </r>
  <r>
    <n v="4917"/>
    <s v="MUJER"/>
    <n v="278030"/>
    <s v="ASEGURADO VOLUNTARIO"/>
    <s v="SECTOR PRIVADO"/>
    <s v="SI"/>
    <s v="NO"/>
    <x v="0"/>
    <n v="60"/>
    <s v="No"/>
    <s v="No"/>
    <n v="278030"/>
    <s v="ASEGURADO VOLUNTARIO"/>
    <n v="60"/>
  </r>
  <r>
    <n v="4918"/>
    <s v="HOMBRE"/>
    <n v="370681.59999999998"/>
    <s v="ASALARIADO"/>
    <s v="SECTOR PRIVADO"/>
    <s v="SI"/>
    <s v="NO"/>
    <x v="0"/>
    <n v="28"/>
    <s v="No"/>
    <s v="No"/>
    <n v="370681.59999999998"/>
    <s v="ASALARIADO"/>
    <n v="28"/>
  </r>
  <r>
    <n v="4919"/>
    <s v="HOMBRE"/>
    <n v="195150"/>
    <s v="ASALARIADO"/>
    <s v="SECTOR PRIVADO"/>
    <s v="SI"/>
    <s v="NO"/>
    <x v="0"/>
    <n v="36"/>
    <s v="No"/>
    <s v="No"/>
    <n v="195150"/>
    <s v="ASALARIADO"/>
    <n v="36"/>
  </r>
  <r>
    <n v="4920"/>
    <s v="HOMBRE"/>
    <n v="404463"/>
    <s v="TRABAJADOR INDEPENDIENTE"/>
    <s v="SECTOR PRIVADO"/>
    <s v="SI"/>
    <s v="NO"/>
    <x v="0"/>
    <n v="43"/>
    <s v="No"/>
    <s v="No"/>
    <n v="404463"/>
    <s v="TRABAJADOR INDEPENDIENTE"/>
    <n v="43"/>
  </r>
  <r>
    <n v="4921"/>
    <s v="HOMBRE"/>
    <n v="581349.26"/>
    <s v="ASALARIADO"/>
    <s v="SECTOR PRIVADO"/>
    <s v="SI"/>
    <s v="NO"/>
    <x v="0"/>
    <n v="46"/>
    <s v="No"/>
    <s v="No"/>
    <n v="581349.26"/>
    <s v="ASALARIADO"/>
    <n v="46"/>
  </r>
  <r>
    <n v="4922"/>
    <s v="HOMBRE"/>
    <n v="903746"/>
    <s v="ASALARIADO"/>
    <s v="SECTOR PRIVADO"/>
    <s v="SI"/>
    <s v="NO"/>
    <x v="0"/>
    <n v="32"/>
    <s v="No"/>
    <s v="No"/>
    <n v="903746"/>
    <s v="ASALARIADO"/>
    <n v="32"/>
  </r>
  <r>
    <n v="4923"/>
    <s v="HOMBRE"/>
    <n v="278030"/>
    <s v="CONVENIOS ESPECIALES DE TRABAJADORES INDEPENDIENTES"/>
    <s v="SECTOR PRIVADO"/>
    <s v="SI"/>
    <s v="NO"/>
    <x v="0"/>
    <n v="69"/>
    <s v="No"/>
    <s v="No"/>
    <n v="278030"/>
    <s v="CONVENIOS ESPECIALES DE TRABAJADORES INDEPENDIENTES"/>
    <n v="69"/>
  </r>
  <r>
    <n v="4924"/>
    <s v="MUJER"/>
    <n v="25000"/>
    <s v="ASALARIADO"/>
    <s v="SECTOR PRIVADO"/>
    <s v="SI"/>
    <s v="NO"/>
    <x v="0"/>
    <n v="49"/>
    <s v="No"/>
    <s v="No"/>
    <n v="25000"/>
    <s v="ASALARIADO"/>
    <n v="49"/>
  </r>
  <r>
    <n v="4925"/>
    <s v="HOMBRE"/>
    <n v="1558990"/>
    <s v="ASALARIADO"/>
    <s v="SECTOR PUBLICO"/>
    <s v="SI"/>
    <s v="NO"/>
    <x v="0"/>
    <n v="43"/>
    <s v="No"/>
    <s v="No"/>
    <n v="1558990"/>
    <s v="ASALARIADO"/>
    <n v="43"/>
  </r>
  <r>
    <n v="4926"/>
    <s v="HOMBRE"/>
    <n v="1177435.8899999999"/>
    <s v="ASALARIADO"/>
    <s v="SECTOR PRIVADO"/>
    <s v="SI"/>
    <s v="NO"/>
    <x v="0"/>
    <n v="28"/>
    <s v="No"/>
    <s v="No"/>
    <n v="1177435.8899999999"/>
    <s v="ASALARIADO"/>
    <n v="28"/>
  </r>
  <r>
    <n v="4927"/>
    <s v="MUJER"/>
    <n v="199760.73"/>
    <s v="ASALARIADO"/>
    <s v="SECTOR PRIVADO"/>
    <s v="SI"/>
    <s v="NO"/>
    <x v="0"/>
    <n v="46"/>
    <s v="No"/>
    <s v="No"/>
    <n v="199760.73"/>
    <s v="ASALARIADO"/>
    <n v="46"/>
  </r>
  <r>
    <n v="4928"/>
    <s v="HOMBRE"/>
    <n v="827454"/>
    <s v="ASALARIADO"/>
    <s v="SECTOR PRIVADO"/>
    <s v="SI"/>
    <s v="NO"/>
    <x v="0"/>
    <n v="22"/>
    <s v="No"/>
    <s v="No"/>
    <n v="827454"/>
    <s v="ASALARIADO"/>
    <n v="22"/>
  </r>
  <r>
    <n v="4929"/>
    <s v="HOMBRE"/>
    <n v="297045"/>
    <s v="ASEGURADO VOLUNTARIO"/>
    <s v="SECTOR PRIVADO"/>
    <s v="SI"/>
    <s v="NO"/>
    <x v="0"/>
    <n v="59"/>
    <s v="No"/>
    <s v="No"/>
    <n v="297045"/>
    <s v="ASEGURADO VOLUNTARIO"/>
    <n v="59"/>
  </r>
  <r>
    <n v="4930"/>
    <s v="HOMBRE"/>
    <n v="842792.5"/>
    <s v="ASALARIADO"/>
    <s v="SECTOR PUBLICO"/>
    <s v="SI"/>
    <s v="NO"/>
    <x v="0"/>
    <n v="33"/>
    <s v="No"/>
    <s v="No"/>
    <n v="842792.5"/>
    <s v="ASALARIADO"/>
    <n v="33"/>
  </r>
  <r>
    <n v="4931"/>
    <s v="MUJER"/>
    <n v="297046"/>
    <s v="ASEGURADO VOLUNTARIO"/>
    <s v="SECTOR PRIVADO"/>
    <s v="SI"/>
    <s v="SI"/>
    <x v="0"/>
    <n v="33"/>
    <s v="No"/>
    <s v="No"/>
    <n v="297046"/>
    <s v="ASEGURADO VOLUNTARIO"/>
    <n v="33"/>
  </r>
  <r>
    <n v="4932"/>
    <s v="HOMBRE"/>
    <n v="268990.86"/>
    <s v="ASALARIADO"/>
    <s v="SECTOR PRIVADO"/>
    <s v="SI"/>
    <s v="NO"/>
    <x v="0"/>
    <n v="26"/>
    <s v="No"/>
    <s v="No"/>
    <n v="268990.86"/>
    <s v="ASALARIADO"/>
    <n v="26"/>
  </r>
  <r>
    <n v="4933"/>
    <s v="MUJER"/>
    <n v="953508"/>
    <s v="PENSIONADOS EN SU PROPIO SISTEMA"/>
    <s v="SECTOR PUBLICO"/>
    <s v="SI"/>
    <s v="NO"/>
    <x v="0"/>
    <n v="70"/>
    <s v="No"/>
    <s v="No"/>
    <n v="953508"/>
    <s v="PENSIONADOS EN SU PROPIO SISTEMA"/>
    <n v="70"/>
  </r>
  <r>
    <n v="4934"/>
    <s v="MUJER"/>
    <n v="292120"/>
    <s v="ASALARIADO"/>
    <s v="SECTOR PRIVADO"/>
    <s v="SI"/>
    <s v="NO"/>
    <x v="0"/>
    <n v="26"/>
    <s v="No"/>
    <s v="No"/>
    <n v="292120"/>
    <s v="ASALARIADO"/>
    <n v="26"/>
  </r>
  <r>
    <n v="4935"/>
    <s v="MUJER"/>
    <n v="2417560.34"/>
    <s v="ASALARIADO"/>
    <s v="SECTOR PUBLICO"/>
    <s v="SI"/>
    <s v="NO"/>
    <x v="0"/>
    <n v="53"/>
    <s v="Atípico"/>
    <s v="No"/>
    <n v="2417560.34"/>
    <s v="ASALARIADO"/>
    <n v="53"/>
  </r>
  <r>
    <n v="4936"/>
    <s v="MUJER"/>
    <n v="5000"/>
    <s v="ASALARIADO"/>
    <s v="SECTOR PRIVADO"/>
    <s v="SI"/>
    <s v="NO"/>
    <x v="0"/>
    <n v="39"/>
    <s v="No"/>
    <s v="No"/>
    <n v="5000"/>
    <s v="ASALARIADO"/>
    <n v="39"/>
  </r>
  <r>
    <n v="4937"/>
    <s v="HOMBRE"/>
    <n v="631606.25"/>
    <s v="ASALARIADO"/>
    <s v="SECTOR PRIVADO"/>
    <s v="SI"/>
    <s v="SI"/>
    <x v="0"/>
    <n v="20"/>
    <s v="No"/>
    <s v="No"/>
    <n v="631606.25"/>
    <s v="ASALARIADO"/>
    <n v="20"/>
  </r>
  <r>
    <n v="4938"/>
    <s v="HOMBRE"/>
    <n v="299441"/>
    <s v="TRABAJADOR INDEPENDIENTE"/>
    <s v="SECTOR PRIVADO"/>
    <s v="SI"/>
    <s v="NO"/>
    <x v="0"/>
    <n v="31"/>
    <s v="No"/>
    <s v="No"/>
    <n v="299441"/>
    <s v="TRABAJADOR INDEPENDIENTE"/>
    <n v="31"/>
  </r>
  <r>
    <n v="4939"/>
    <s v="MUJER"/>
    <n v="233740"/>
    <s v="ASALARIADO"/>
    <s v="SECTOR PRIVADO"/>
    <s v="SI"/>
    <s v="NO"/>
    <x v="0"/>
    <n v="18"/>
    <s v="No"/>
    <s v="No"/>
    <n v="233740"/>
    <s v="ASALARIADO"/>
    <n v="18"/>
  </r>
  <r>
    <n v="4940"/>
    <s v="HOMBRE"/>
    <n v="297046"/>
    <s v="ASEGURADO VOLUNTARIO"/>
    <s v="SECTOR PRIVADO"/>
    <s v="SI"/>
    <s v="NO"/>
    <x v="0"/>
    <n v="40"/>
    <s v="No"/>
    <s v="No"/>
    <n v="297046"/>
    <s v="ASEGURADO VOLUNTARIO"/>
    <n v="40"/>
  </r>
  <r>
    <n v="4941"/>
    <s v="MUJER"/>
    <n v="278030"/>
    <s v="ASEGURADO VOLUNTARIO"/>
    <s v="SECTOR PRIVADO"/>
    <s v="SI"/>
    <s v="NO"/>
    <x v="0"/>
    <n v="50"/>
    <s v="No"/>
    <s v="No"/>
    <n v="278030"/>
    <s v="ASEGURADO VOLUNTARIO"/>
    <n v="50"/>
  </r>
  <r>
    <n v="4942"/>
    <s v="HOMBRE"/>
    <n v="3670341.6"/>
    <s v="ASALARIADO"/>
    <s v="SECTOR PRIVADO"/>
    <s v="SI"/>
    <s v="NO"/>
    <x v="0"/>
    <n v="42"/>
    <s v="Atípico"/>
    <s v="No"/>
    <n v="3670341.6"/>
    <s v="ASALARIADO"/>
    <n v="42"/>
  </r>
  <r>
    <n v="4943"/>
    <s v="HOMBRE"/>
    <n v="350050.88"/>
    <s v="ASALARIADO"/>
    <s v="SECTOR PRIVADO"/>
    <s v="SI"/>
    <s v="NO"/>
    <x v="0"/>
    <n v="26"/>
    <s v="No"/>
    <s v="No"/>
    <n v="350050.88"/>
    <s v="ASALARIADO"/>
    <n v="26"/>
  </r>
  <r>
    <n v="4944"/>
    <s v="HOMBRE"/>
    <n v="1225741"/>
    <s v="ASALARIADO"/>
    <s v="SECTOR PRIVADO"/>
    <s v="SI"/>
    <s v="NO"/>
    <x v="0"/>
    <n v="57"/>
    <s v="No"/>
    <s v="No"/>
    <n v="1225741"/>
    <s v="ASALARIADO"/>
    <n v="57"/>
  </r>
  <r>
    <n v="4945"/>
    <s v="MUJER"/>
    <n v="297045"/>
    <s v="ASEGURADO VOLUNTARIO"/>
    <s v="SECTOR PRIVADO"/>
    <s v="SI"/>
    <s v="NO"/>
    <x v="0"/>
    <n v="35"/>
    <s v="No"/>
    <s v="No"/>
    <n v="297045"/>
    <s v="ASEGURADO VOLUNTARIO"/>
    <n v="35"/>
  </r>
  <r>
    <n v="4946"/>
    <s v="HOMBRE"/>
    <n v="278030"/>
    <s v="CONVENIOS ESPECIALES DE TRABAJADORES INDEPENDIENTES"/>
    <s v="SECTOR PRIVADO"/>
    <s v="SI"/>
    <s v="NO"/>
    <x v="0"/>
    <n v="37"/>
    <s v="No"/>
    <s v="No"/>
    <n v="278030"/>
    <s v="CONVENIOS ESPECIALES DE TRABAJADORES INDEPENDIENTES"/>
    <n v="37"/>
  </r>
  <r>
    <n v="4947"/>
    <s v="MUJER"/>
    <n v="1158417"/>
    <s v="ASALARIADO"/>
    <s v="SECTOR PUBLICO"/>
    <s v="SI"/>
    <s v="NO"/>
    <x v="0"/>
    <n v="39"/>
    <s v="No"/>
    <s v="No"/>
    <n v="1158417"/>
    <s v="ASALARIADO"/>
    <n v="39"/>
  </r>
  <r>
    <n v="4948"/>
    <s v="MUJER"/>
    <n v="297046"/>
    <s v="ASEGURADO VOLUNTARIO"/>
    <s v="SECTOR PRIVADO"/>
    <s v="SI"/>
    <s v="NO"/>
    <x v="0"/>
    <n v="24"/>
    <s v="No"/>
    <s v="No"/>
    <n v="297046"/>
    <s v="ASEGURADO VOLUNTARIO"/>
    <n v="24"/>
  </r>
  <r>
    <n v="4949"/>
    <s v="HOMBRE"/>
    <n v="1376386"/>
    <s v="PENSIONADOS EN SU PROPIO SISTEMA"/>
    <s v="SECTOR PUBLICO"/>
    <s v="SI"/>
    <s v="NO"/>
    <x v="0"/>
    <n v="67"/>
    <s v="No"/>
    <s v="No"/>
    <n v="1376386"/>
    <s v="PENSIONADOS EN SU PROPIO SISTEMA"/>
    <n v="67"/>
  </r>
  <r>
    <n v="4950"/>
    <s v="HOMBRE"/>
    <n v="4206651"/>
    <s v="ASALARIADO"/>
    <s v="SECTOR PUBLICO"/>
    <s v="SI"/>
    <s v="NO"/>
    <x v="0"/>
    <n v="69"/>
    <s v="Atípico"/>
    <s v="No"/>
    <n v="4206651"/>
    <s v="ASALARIADO"/>
    <n v="69"/>
  </r>
  <r>
    <n v="4951"/>
    <s v="HOMBRE"/>
    <n v="545415"/>
    <s v="ASALARIADO"/>
    <s v="SECTOR PRIVADO"/>
    <s v="SI"/>
    <s v="NO"/>
    <x v="0"/>
    <n v="20"/>
    <s v="No"/>
    <s v="No"/>
    <n v="545415"/>
    <s v="ASALARIADO"/>
    <n v="20"/>
  </r>
  <r>
    <n v="4952"/>
    <s v="MUJER"/>
    <n v="330000"/>
    <s v="ASALARIADO"/>
    <s v="SECTOR PRIVADO"/>
    <s v="SI"/>
    <s v="NO"/>
    <x v="0"/>
    <n v="25"/>
    <s v="No"/>
    <s v="No"/>
    <n v="330000"/>
    <s v="ASALARIADO"/>
    <n v="25"/>
  </r>
  <r>
    <n v="4953"/>
    <s v="HOMBRE"/>
    <n v="297046"/>
    <s v="ASEGURADO VOLUNTARIO"/>
    <s v="SECTOR PRIVADO"/>
    <s v="SI"/>
    <s v="NO"/>
    <x v="0"/>
    <n v="62"/>
    <s v="No"/>
    <s v="No"/>
    <n v="297046"/>
    <s v="ASEGURADO VOLUNTARIO"/>
    <n v="62"/>
  </r>
  <r>
    <n v="4954"/>
    <s v="HOMBRE"/>
    <n v="479252.04"/>
    <s v="ASALARIADO"/>
    <s v="SECTOR PRIVADO"/>
    <s v="SI"/>
    <s v="NO"/>
    <x v="0"/>
    <n v="25"/>
    <s v="No"/>
    <s v="No"/>
    <n v="479252.04"/>
    <s v="ASALARIADO"/>
    <n v="25"/>
  </r>
  <r>
    <n v="4955"/>
    <s v="MUJER"/>
    <n v="371690"/>
    <s v="ASALARIADO"/>
    <s v="SECTOR PRIVADO"/>
    <s v="SI"/>
    <s v="NO"/>
    <x v="0"/>
    <n v="48"/>
    <s v="No"/>
    <s v="No"/>
    <n v="371690"/>
    <s v="ASALARIADO"/>
    <n v="48"/>
  </r>
  <r>
    <n v="4956"/>
    <s v="MUJER"/>
    <n v="1200000"/>
    <s v="ASALARIADO"/>
    <s v="SECTOR PRIVADO"/>
    <s v="SI"/>
    <s v="SI"/>
    <x v="0"/>
    <n v="78"/>
    <s v="No"/>
    <s v="No"/>
    <n v="1200000"/>
    <s v="ASALARIADO"/>
    <n v="78"/>
  </r>
  <r>
    <n v="4957"/>
    <s v="HOMBRE"/>
    <n v="428960.15"/>
    <s v="ASALARIADO"/>
    <s v="SECTOR PRIVADO"/>
    <s v="SI"/>
    <s v="NO"/>
    <x v="0"/>
    <n v="41"/>
    <s v="No"/>
    <s v="No"/>
    <n v="428960.15"/>
    <s v="ASALARIADO"/>
    <n v="41"/>
  </r>
  <r>
    <n v="4958"/>
    <s v="HOMBRE"/>
    <n v="290000"/>
    <s v="ASALARIADO"/>
    <s v="SECTOR PRIVADO"/>
    <s v="SI"/>
    <s v="SI"/>
    <x v="0"/>
    <n v="37"/>
    <s v="No"/>
    <s v="No"/>
    <n v="290000"/>
    <s v="ASALARIADO"/>
    <n v="37"/>
  </r>
  <r>
    <n v="4959"/>
    <s v="HOMBRE"/>
    <n v="543612.26"/>
    <s v="ASALARIADO"/>
    <s v="SECTOR PUBLICO"/>
    <s v="SI"/>
    <s v="NO"/>
    <x v="0"/>
    <n v="39"/>
    <s v="No"/>
    <s v="No"/>
    <n v="543612.26"/>
    <s v="ASALARIADO"/>
    <n v="39"/>
  </r>
  <r>
    <n v="4960"/>
    <s v="HOMBRE"/>
    <n v="149130"/>
    <s v="ASALARIADO"/>
    <s v="SECTOR PRIVADO"/>
    <s v="SI"/>
    <s v="SI"/>
    <x v="1"/>
    <n v="29"/>
    <s v="No"/>
    <s v="No"/>
    <n v="149130"/>
    <s v="ASALARIADO"/>
    <n v="29"/>
  </r>
  <r>
    <n v="4961"/>
    <s v="HOMBRE"/>
    <n v="347603"/>
    <s v="TRABAJADOR INDEPENDIENTE"/>
    <s v="SECTOR PRIVADO"/>
    <s v="SI"/>
    <s v="NO"/>
    <x v="1"/>
    <n v="46"/>
    <s v="No"/>
    <s v="No"/>
    <n v="347603"/>
    <s v="TRABAJADOR INDEPENDIENTE"/>
    <n v="46"/>
  </r>
  <r>
    <n v="4962"/>
    <s v="HOMBRE"/>
    <n v="1211650.6299999999"/>
    <s v="ASALARIADO"/>
    <s v="SECTOR PRIVADO"/>
    <s v="SI"/>
    <s v="NO"/>
    <x v="0"/>
    <n v="61"/>
    <s v="No"/>
    <s v="No"/>
    <n v="1211650.6299999999"/>
    <s v="ASALARIADO"/>
    <n v="61"/>
  </r>
  <r>
    <n v="4963"/>
    <s v="MUJER"/>
    <n v="714152"/>
    <s v="ASALARIADO"/>
    <s v="SECTOR PRIVADO"/>
    <s v="SI"/>
    <s v="NO"/>
    <x v="0"/>
    <n v="31"/>
    <s v="No"/>
    <s v="No"/>
    <n v="714152"/>
    <s v="ASALARIADO"/>
    <n v="31"/>
  </r>
  <r>
    <n v="4964"/>
    <s v="HOMBRE"/>
    <n v="298000"/>
    <s v="ASEGURADO VOLUNTARIO"/>
    <s v="SECTOR PRIVADO"/>
    <s v="SI"/>
    <s v="SI"/>
    <x v="0"/>
    <n v="31"/>
    <s v="No"/>
    <s v="No"/>
    <n v="298000"/>
    <s v="ASEGURADO VOLUNTARIO"/>
    <n v="31"/>
  </r>
  <r>
    <n v="4965"/>
    <s v="MUJER"/>
    <n v="349768"/>
    <s v="ASALARIADO"/>
    <s v="SECTOR PUBLICO"/>
    <s v="SI"/>
    <s v="NO"/>
    <x v="1"/>
    <n v="55"/>
    <s v="No"/>
    <s v="No"/>
    <n v="349768"/>
    <s v="ASALARIADO"/>
    <n v="55"/>
  </r>
  <r>
    <n v="4966"/>
    <s v="MUJER"/>
    <n v="297046"/>
    <s v="ASEGURADO VOLUNTARIO"/>
    <s v="SECTOR PRIVADO"/>
    <s v="NO"/>
    <s v="NO"/>
    <x v="0"/>
    <n v="43"/>
    <s v="No"/>
    <s v="No"/>
    <n v="297046"/>
    <s v="ASEGURADO VOLUNTARIO"/>
    <n v="43"/>
  </r>
  <r>
    <n v="4967"/>
    <s v="HOMBRE"/>
    <n v="428928.14"/>
    <s v="ASALARIADO"/>
    <s v="SECTOR PRIVADO"/>
    <s v="SI"/>
    <s v="NO"/>
    <x v="0"/>
    <n v="36"/>
    <s v="No"/>
    <s v="No"/>
    <n v="428928.14"/>
    <s v="ASALARIADO"/>
    <n v="36"/>
  </r>
  <r>
    <n v="4968"/>
    <s v="MUJER"/>
    <n v="446938.37"/>
    <s v="ASALARIADO"/>
    <s v="SECTOR PRIVADO"/>
    <s v="SI"/>
    <s v="NO"/>
    <x v="1"/>
    <n v="30"/>
    <s v="No"/>
    <s v="No"/>
    <n v="446938.37"/>
    <s v="ASALARIADO"/>
    <n v="30"/>
  </r>
  <r>
    <n v="4969"/>
    <s v="MUJER"/>
    <n v="968467.27"/>
    <s v="ASALARIADO"/>
    <s v="SECTOR PRIVADO"/>
    <s v="SI"/>
    <s v="NO"/>
    <x v="0"/>
    <n v="33"/>
    <s v="No"/>
    <s v="No"/>
    <n v="968467.27"/>
    <s v="ASALARIADO"/>
    <n v="33"/>
  </r>
  <r>
    <n v="4970"/>
    <s v="MUJER"/>
    <n v="302470"/>
    <s v="TRABAJADOR INDEPENDIENTE"/>
    <s v="SECTOR PRIVADO"/>
    <s v="SI"/>
    <s v="NO"/>
    <x v="0"/>
    <n v="23"/>
    <s v="No"/>
    <s v="No"/>
    <n v="302470"/>
    <s v="TRABAJADOR INDEPENDIENTE"/>
    <n v="23"/>
  </r>
  <r>
    <n v="4971"/>
    <s v="HOMBRE"/>
    <n v="742053.13"/>
    <s v="ASALARIADO"/>
    <s v="SECTOR PUBLICO"/>
    <s v="SI"/>
    <s v="NO"/>
    <x v="0"/>
    <n v="39"/>
    <s v="No"/>
    <s v="No"/>
    <n v="742053.13"/>
    <s v="ASALARIADO"/>
    <n v="39"/>
  </r>
  <r>
    <n v="4972"/>
    <s v="HOMBRE"/>
    <n v="442402.66"/>
    <s v="ASALARIADO"/>
    <s v="SECTOR PRIVADO"/>
    <s v="SI"/>
    <s v="NO"/>
    <x v="0"/>
    <n v="33"/>
    <s v="No"/>
    <s v="No"/>
    <n v="442402.66"/>
    <s v="ASALARIADO"/>
    <n v="33"/>
  </r>
  <r>
    <n v="4973"/>
    <s v="HOMBRE"/>
    <n v="911494.56"/>
    <s v="ASALARIADO"/>
    <s v="SECTOR PRIVADO"/>
    <s v="SI"/>
    <s v="NO"/>
    <x v="0"/>
    <n v="41"/>
    <s v="No"/>
    <s v="No"/>
    <n v="911494.56"/>
    <s v="ASALARIADO"/>
    <n v="41"/>
  </r>
  <r>
    <n v="4974"/>
    <s v="MUJER"/>
    <n v="1000000"/>
    <s v="ASALARIADO"/>
    <s v="SECTOR PRIVADO"/>
    <s v="SI"/>
    <s v="NO"/>
    <x v="0"/>
    <n v="37"/>
    <s v="No"/>
    <s v="No"/>
    <n v="1000000"/>
    <s v="ASALARIADO"/>
    <n v="37"/>
  </r>
  <r>
    <n v="4975"/>
    <s v="MUJER"/>
    <n v="415284"/>
    <s v="PENSIONADOS EN SU PROPIO SISTEMA"/>
    <s v="SECTOR PUBLICO"/>
    <s v="SI"/>
    <s v="NO"/>
    <x v="0"/>
    <n v="66"/>
    <s v="No"/>
    <s v="No"/>
    <n v="415284"/>
    <s v="PENSIONADOS EN SU PROPIO SISTEMA"/>
    <n v="66"/>
  </r>
  <r>
    <n v="4976"/>
    <s v="HOMBRE"/>
    <n v="278030"/>
    <s v="TRABAJADOR INDEPENDIENTE"/>
    <s v="SECTOR PRIVADO"/>
    <s v="SI"/>
    <s v="NO"/>
    <x v="1"/>
    <n v="25"/>
    <s v="No"/>
    <s v="No"/>
    <n v="278030"/>
    <s v="TRABAJADOR INDEPENDIENTE"/>
    <n v="25"/>
  </r>
  <r>
    <n v="4977"/>
    <s v="HOMBRE"/>
    <n v="346518.97"/>
    <s v="ASALARIADO"/>
    <s v="SECTOR PRIVADO"/>
    <s v="SI"/>
    <s v="NO"/>
    <x v="0"/>
    <n v="22"/>
    <s v="No"/>
    <s v="No"/>
    <n v="346518.97"/>
    <s v="ASALARIADO"/>
    <n v="22"/>
  </r>
  <r>
    <n v="4978"/>
    <s v="MUJER"/>
    <n v="1261759.8799999999"/>
    <s v="ASALARIADO"/>
    <s v="SECTOR PUBLICO"/>
    <s v="SI"/>
    <s v="NO"/>
    <x v="0"/>
    <n v="35"/>
    <s v="No"/>
    <s v="No"/>
    <n v="1261759.8799999999"/>
    <s v="ASALARIADO"/>
    <n v="35"/>
  </r>
  <r>
    <n v="4979"/>
    <s v="HOMBRE"/>
    <n v="889320.28"/>
    <s v="CONVENIOS ESPECIALES DE ASEGURADOS VOLUNTARIOS"/>
    <s v="SECTOR PRIVADO"/>
    <s v="SI"/>
    <s v="NO"/>
    <x v="0"/>
    <n v="59"/>
    <s v="No"/>
    <s v="No"/>
    <n v="889320.28"/>
    <s v="CONVENIOS ESPECIALES DE ASEGURADOS VOLUNTARIOS"/>
    <n v="59"/>
  </r>
  <r>
    <n v="4980"/>
    <s v="HOMBRE"/>
    <n v="297046"/>
    <s v="TRABAJADOR INDEPENDIENTE"/>
    <s v="SECTOR PRIVADO"/>
    <s v="SI"/>
    <s v="SI"/>
    <x v="1"/>
    <n v="36"/>
    <s v="No"/>
    <s v="No"/>
    <n v="297046"/>
    <s v="TRABAJADOR INDEPENDIENTE"/>
    <n v="36"/>
  </r>
  <r>
    <n v="4981"/>
    <s v="HOMBRE"/>
    <n v="385702"/>
    <s v="TRABAJADOR INDEPENDIENTE"/>
    <s v="SECTOR PRIVADO"/>
    <s v="SI"/>
    <s v="NO"/>
    <x v="1"/>
    <n v="39"/>
    <s v="No"/>
    <s v="No"/>
    <n v="385702"/>
    <s v="TRABAJADOR INDEPENDIENTE"/>
    <n v="39"/>
  </r>
  <r>
    <n v="4982"/>
    <s v="HOMBRE"/>
    <n v="299647"/>
    <s v="ASEGURADO VOLUNTARIO"/>
    <s v="SECTOR PRIVADO"/>
    <s v="SI"/>
    <s v="NO"/>
    <x v="0"/>
    <n v="67"/>
    <s v="No"/>
    <s v="No"/>
    <n v="299647"/>
    <s v="ASEGURADO VOLUNTARIO"/>
    <n v="67"/>
  </r>
  <r>
    <n v="4983"/>
    <s v="MUJER"/>
    <n v="324345.28000000003"/>
    <s v="ASALARIADO"/>
    <s v="SECTOR PRIVADO"/>
    <s v="SI"/>
    <s v="NO"/>
    <x v="0"/>
    <n v="38"/>
    <s v="No"/>
    <s v="No"/>
    <n v="324345.28000000003"/>
    <s v="ASALARIADO"/>
    <n v="38"/>
  </r>
  <r>
    <n v="4984"/>
    <s v="HOMBRE"/>
    <n v="331181"/>
    <s v="TRABAJADOR INDEPENDIENTE"/>
    <s v="SECTOR PRIVADO"/>
    <s v="SI"/>
    <s v="SI"/>
    <x v="1"/>
    <n v="55"/>
    <s v="No"/>
    <s v="No"/>
    <n v="331181"/>
    <s v="TRABAJADOR INDEPENDIENTE"/>
    <n v="55"/>
  </r>
  <r>
    <n v="4985"/>
    <s v="MUJER"/>
    <n v="376777"/>
    <s v="ASALARIADO"/>
    <s v="SECTOR PRIVADO"/>
    <s v="SI"/>
    <s v="NO"/>
    <x v="1"/>
    <n v="33"/>
    <s v="No"/>
    <s v="No"/>
    <n v="376777"/>
    <s v="ASALARIADO"/>
    <n v="33"/>
  </r>
  <r>
    <n v="4986"/>
    <s v="MUJER"/>
    <n v="356455"/>
    <s v="TRABAJADOR INDEPENDIENTE"/>
    <s v="SECTOR PRIVADO"/>
    <s v="SI"/>
    <s v="NO"/>
    <x v="0"/>
    <n v="63"/>
    <s v="No"/>
    <s v="No"/>
    <n v="356455"/>
    <s v="TRABAJADOR INDEPENDIENTE"/>
    <n v="63"/>
  </r>
  <r>
    <n v="4987"/>
    <s v="HOMBRE"/>
    <n v="1912797.11"/>
    <s v="ASALARIADO"/>
    <s v="SECTOR PRIVADO"/>
    <s v="SI"/>
    <s v="NO"/>
    <x v="0"/>
    <n v="49"/>
    <s v="No"/>
    <s v="No"/>
    <n v="1912797.11"/>
    <s v="ASALARIADO"/>
    <n v="49"/>
  </r>
  <r>
    <n v="4988"/>
    <s v="MUJER"/>
    <n v="1709530"/>
    <s v="ASALARIADO"/>
    <s v="SECTOR PUBLICO"/>
    <s v="SI"/>
    <s v="NO"/>
    <x v="1"/>
    <n v="44"/>
    <s v="No"/>
    <s v="No"/>
    <n v="1709530"/>
    <s v="ASALARIADO"/>
    <n v="44"/>
  </r>
  <r>
    <n v="4989"/>
    <s v="HOMBRE"/>
    <n v="882417.74"/>
    <s v="ASALARIADO"/>
    <s v="SECTOR PRIVADO"/>
    <s v="SI"/>
    <s v="NO"/>
    <x v="0"/>
    <n v="38"/>
    <s v="No"/>
    <s v="No"/>
    <n v="882417.74"/>
    <s v="ASALARIADO"/>
    <n v="38"/>
  </r>
  <r>
    <n v="4990"/>
    <s v="MUJER"/>
    <n v="438889.6"/>
    <s v="ASALARIADO"/>
    <s v="SECTOR PRIVADO"/>
    <s v="SI"/>
    <s v="NO"/>
    <x v="0"/>
    <n v="31"/>
    <s v="No"/>
    <s v="No"/>
    <n v="438889.6"/>
    <s v="ASALARIADO"/>
    <n v="31"/>
  </r>
  <r>
    <n v="4991"/>
    <s v="MUJER"/>
    <n v="335860.17"/>
    <s v="ASALARIADO"/>
    <s v="SECTOR PUBLICO"/>
    <s v="SI"/>
    <s v="NO"/>
    <x v="0"/>
    <n v="35"/>
    <s v="No"/>
    <s v="No"/>
    <n v="335860.17"/>
    <s v="ASALARIADO"/>
    <n v="35"/>
  </r>
  <r>
    <n v="4992"/>
    <s v="HOMBRE"/>
    <n v="501500"/>
    <s v="ASALARIADO"/>
    <s v="SECTOR PRIVADO"/>
    <s v="SI"/>
    <s v="NO"/>
    <x v="0"/>
    <n v="29"/>
    <s v="No"/>
    <s v="No"/>
    <n v="501500"/>
    <s v="ASALARIADO"/>
    <n v="29"/>
  </r>
  <r>
    <n v="4993"/>
    <s v="MUJER"/>
    <n v="354835"/>
    <s v="ASALARIADO"/>
    <s v="SECTOR PRIVADO"/>
    <s v="SI"/>
    <s v="NO"/>
    <x v="1"/>
    <n v="26"/>
    <s v="No"/>
    <s v="No"/>
    <n v="354835"/>
    <s v="ASALARIADO"/>
    <n v="26"/>
  </r>
  <r>
    <n v="4994"/>
    <s v="HOMBRE"/>
    <n v="501040.18"/>
    <s v="ASALARIADO"/>
    <s v="SECTOR PRIVADO"/>
    <s v="SI"/>
    <s v="NO"/>
    <x v="0"/>
    <n v="57"/>
    <s v="No"/>
    <s v="No"/>
    <n v="501040.18"/>
    <s v="ASALARIADO"/>
    <n v="57"/>
  </r>
  <r>
    <n v="4995"/>
    <s v="MUJER"/>
    <n v="958367.36"/>
    <s v="ASALARIADO"/>
    <s v="SECTOR PUBLICO"/>
    <s v="SI"/>
    <s v="NO"/>
    <x v="0"/>
    <n v="38"/>
    <s v="No"/>
    <s v="No"/>
    <n v="958367.36"/>
    <s v="ASALARIADO"/>
    <n v="38"/>
  </r>
  <r>
    <n v="4996"/>
    <s v="MUJER"/>
    <n v="407579"/>
    <s v="ASALARIADO"/>
    <s v="SECTOR PUBLICO"/>
    <s v="SI"/>
    <s v="NO"/>
    <x v="0"/>
    <n v="43"/>
    <s v="No"/>
    <s v="No"/>
    <n v="407579"/>
    <s v="ASALARIADO"/>
    <n v="43"/>
  </r>
  <r>
    <n v="4997"/>
    <s v="MUJER"/>
    <n v="400000"/>
    <s v="ASALARIADO"/>
    <s v="SECTOR PRIVADO"/>
    <s v="SI"/>
    <s v="NO"/>
    <x v="0"/>
    <n v="62"/>
    <s v="No"/>
    <s v="No"/>
    <n v="400000"/>
    <s v="ASALARIADO"/>
    <n v="62"/>
  </r>
  <r>
    <n v="4998"/>
    <s v="MUJER"/>
    <n v="1367154"/>
    <s v="ASALARIADO"/>
    <s v="SECTOR PUBLICO"/>
    <s v="SI"/>
    <s v="NO"/>
    <x v="1"/>
    <n v="56"/>
    <s v="No"/>
    <s v="No"/>
    <n v="1367154"/>
    <s v="ASALARIADO"/>
    <n v="56"/>
  </r>
  <r>
    <n v="4999"/>
    <s v="HOMBRE"/>
    <n v="1898332.8"/>
    <s v="ASALARIADO"/>
    <s v="SECTOR PRIVADO"/>
    <s v="SI"/>
    <s v="SI"/>
    <x v="0"/>
    <n v="42"/>
    <s v="No"/>
    <s v="No"/>
    <n v="1898332.8"/>
    <s v="ASALARIADO"/>
    <n v="42"/>
  </r>
  <r>
    <n v="5000"/>
    <s v="HOMBRE"/>
    <n v="489078.33"/>
    <s v="ASALARIADO"/>
    <s v="SECTOR PRIVADO"/>
    <s v="SI"/>
    <s v="NO"/>
    <x v="0"/>
    <n v="41"/>
    <s v="No"/>
    <s v="No"/>
    <n v="489078.33"/>
    <s v="ASALARIADO"/>
    <n v="41"/>
  </r>
</pivotCacheRecords>
</file>

<file path=xl/pivotCache/pivotCacheRecords7.xml><?xml version="1.0" encoding="utf-8"?>
<pivotCacheRecords xmlns="http://schemas.openxmlformats.org/spreadsheetml/2006/main" xmlns:r="http://schemas.openxmlformats.org/officeDocument/2006/relationships" count="5000">
  <r>
    <n v="1"/>
    <s v="HOMBRE"/>
    <m/>
    <s v="ASALARIADO"/>
    <s v="SECTOR PUBLICO"/>
    <s v="SI"/>
    <s v="NO"/>
    <s v="NO"/>
    <n v="42"/>
    <x v="0"/>
    <s v="No"/>
    <n v="657425.23697218252"/>
    <s v="ASALARIADO"/>
    <n v="42"/>
  </r>
  <r>
    <n v="2"/>
    <s v="HOMBRE"/>
    <n v="3315014"/>
    <s v="PENSIONADOS EN SU PROPIO SISTEMA"/>
    <s v="SECTOR PUBLICO"/>
    <s v="SI"/>
    <s v="NO"/>
    <s v="NO"/>
    <n v="77"/>
    <x v="1"/>
    <s v="No"/>
    <n v="3315014"/>
    <s v="PENSIONADOS EN SU PROPIO SISTEMA"/>
    <n v="77"/>
  </r>
  <r>
    <n v="3"/>
    <s v="MUJER"/>
    <n v="270486.01"/>
    <s v="ASALARIADO"/>
    <s v="SECTOR PRIVADO"/>
    <s v="SI"/>
    <s v="NO"/>
    <s v="NO"/>
    <n v="45"/>
    <x v="0"/>
    <s v="No"/>
    <n v="270486.01"/>
    <s v="ASALARIADO"/>
    <n v="45"/>
  </r>
  <r>
    <n v="4"/>
    <s v="MUJER"/>
    <n v="0"/>
    <s v="ASALARIADO"/>
    <s v="SECTOR PRIVADO"/>
    <s v="SI"/>
    <s v="NO"/>
    <s v="NO"/>
    <n v="49"/>
    <x v="0"/>
    <s v="No"/>
    <n v="0"/>
    <s v="ASALARIADO"/>
    <n v="49"/>
  </r>
  <r>
    <n v="5"/>
    <s v="MUJER"/>
    <n v="210000"/>
    <s v="ASALARIADO"/>
    <s v="SECTOR PRIVADO"/>
    <s v="SI"/>
    <s v="NO"/>
    <s v="NO"/>
    <n v="42"/>
    <x v="0"/>
    <s v="No"/>
    <n v="210000"/>
    <s v="ASALARIADO"/>
    <n v="42"/>
  </r>
  <r>
    <n v="6"/>
    <s v="HOMBRE"/>
    <n v="397150"/>
    <s v="ASALARIADO"/>
    <s v="SECTOR PRIVADO"/>
    <s v="SI"/>
    <s v="NO"/>
    <s v="NO"/>
    <n v="44"/>
    <x v="0"/>
    <s v="No"/>
    <n v="397150"/>
    <s v="ASALARIADO"/>
    <n v="44"/>
  </r>
  <r>
    <n v="7"/>
    <s v="HOMBRE"/>
    <n v="854712"/>
    <s v="ASALARIADO"/>
    <s v="SECTOR PRIVADO"/>
    <s v="SI"/>
    <s v="NO"/>
    <s v="NO"/>
    <n v="38"/>
    <x v="0"/>
    <s v="No"/>
    <n v="854712"/>
    <s v="ASALARIADO"/>
    <n v="38"/>
  </r>
  <r>
    <n v="8"/>
    <s v="HOMBRE"/>
    <n v="401000"/>
    <s v="ASALARIADO"/>
    <s v="SECTOR PRIVADO"/>
    <s v="SI"/>
    <s v="SI"/>
    <s v="SI"/>
    <n v="36"/>
    <x v="0"/>
    <s v="No"/>
    <n v="401000"/>
    <s v="ASALARIADO"/>
    <n v="36"/>
  </r>
  <r>
    <n v="9"/>
    <s v="MUJER"/>
    <n v="264703.96000000002"/>
    <s v="ASALARIADO"/>
    <s v="SECTOR PRIVADO"/>
    <s v="SI"/>
    <s v="NO"/>
    <s v="NO"/>
    <n v="21"/>
    <x v="0"/>
    <s v="No"/>
    <n v="264703.96000000002"/>
    <s v="ASALARIADO"/>
    <n v="21"/>
  </r>
  <r>
    <n v="10"/>
    <s v="HOMBRE"/>
    <n v="4677126.8499999996"/>
    <s v="ASALARIADO"/>
    <s v="SECTOR PRIVADO"/>
    <s v="SI"/>
    <s v="NO"/>
    <s v="NO"/>
    <n v="40"/>
    <x v="1"/>
    <s v="No"/>
    <n v="4677126.8499999996"/>
    <s v="ASALARIADO"/>
    <n v="40"/>
  </r>
  <r>
    <n v="11"/>
    <s v="MUJER"/>
    <n v="1200000"/>
    <s v="ASALARIADO"/>
    <s v="SECTOR PRIVADO"/>
    <s v="SI"/>
    <s v="NO"/>
    <s v="NO"/>
    <n v="30"/>
    <x v="0"/>
    <s v="No"/>
    <n v="1200000"/>
    <s v="ASALARIADO"/>
    <n v="30"/>
  </r>
  <r>
    <n v="12"/>
    <s v="MUJER"/>
    <n v="1030132"/>
    <s v="ASALARIADO"/>
    <s v="SECTOR PUBLICO"/>
    <s v="SI"/>
    <s v="NO"/>
    <s v="SI"/>
    <n v="58"/>
    <x v="0"/>
    <s v="No"/>
    <n v="1030132"/>
    <s v="ASALARIADO"/>
    <n v="58"/>
  </r>
  <r>
    <n v="13"/>
    <s v="HOMBRE"/>
    <n v="731287.5"/>
    <s v="ASALARIADO"/>
    <s v="SECTOR PUBLICO"/>
    <s v="SI"/>
    <s v="NO"/>
    <s v="NO"/>
    <n v="40"/>
    <x v="0"/>
    <s v="No"/>
    <n v="731287.5"/>
    <s v="ASALARIADO"/>
    <n v="40"/>
  </r>
  <r>
    <n v="14"/>
    <s v="HOMBRE"/>
    <n v="282305"/>
    <s v="ASEGURADO VOLUNTARIO"/>
    <s v="SECTOR PRIVADO"/>
    <s v="SI"/>
    <s v="NO"/>
    <s v="NO"/>
    <n v="51"/>
    <x v="0"/>
    <s v="No"/>
    <n v="282305"/>
    <s v="ASEGURADO VOLUNTARIO"/>
    <n v="51"/>
  </r>
  <r>
    <n v="15"/>
    <s v="MUJER"/>
    <n v="343390.86"/>
    <s v="TRABAJADOR INDEPENDIENTE"/>
    <s v="SECTOR PRIVADO"/>
    <s v="SI"/>
    <s v="NO"/>
    <s v="NO"/>
    <n v="59"/>
    <x v="0"/>
    <s v="No"/>
    <n v="343390.86"/>
    <s v="TRABAJADOR INDEPENDIENTE"/>
    <n v="59"/>
  </r>
  <r>
    <n v="16"/>
    <s v="MUJER"/>
    <n v="1943489.5"/>
    <s v="ASALARIADO"/>
    <s v="SECTOR PUBLICO"/>
    <s v="SI"/>
    <s v="NO"/>
    <s v="NO"/>
    <n v="58"/>
    <x v="0"/>
    <s v="No"/>
    <n v="1943489.5"/>
    <s v="ASALARIADO"/>
    <n v="58"/>
  </r>
  <r>
    <n v="17"/>
    <s v="MUJER"/>
    <n v="1108980"/>
    <s v="ASALARIADO"/>
    <s v="SECTOR PUBLICO"/>
    <s v="SI"/>
    <s v="NO"/>
    <s v="SI"/>
    <n v="36"/>
    <x v="0"/>
    <s v="No"/>
    <n v="1108980"/>
    <s v="ASALARIADO"/>
    <n v="36"/>
  </r>
  <r>
    <n v="18"/>
    <s v="MUJER"/>
    <n v="133157"/>
    <s v="ASALARIADO"/>
    <s v="SECTOR PRIVADO"/>
    <s v="SI"/>
    <s v="NO"/>
    <s v="NO"/>
    <n v="39"/>
    <x v="0"/>
    <s v="No"/>
    <n v="133157"/>
    <s v="ASALARIADO"/>
    <n v="39"/>
  </r>
  <r>
    <n v="19"/>
    <s v="HOMBRE"/>
    <n v="553939"/>
    <s v="ASALARIADO"/>
    <s v="SECTOR PRIVADO"/>
    <s v="SI"/>
    <s v="NO"/>
    <s v="NO"/>
    <n v="45"/>
    <x v="0"/>
    <s v="No"/>
    <n v="553939"/>
    <s v="ASALARIADO"/>
    <n v="45"/>
  </r>
  <r>
    <n v="20"/>
    <s v="MUJER"/>
    <n v="309820"/>
    <s v="ASEGURADO VOLUNTARIO"/>
    <s v="SECTOR PRIVADO"/>
    <s v="SI"/>
    <s v="SI"/>
    <s v="SI"/>
    <n v="52"/>
    <x v="0"/>
    <s v="No"/>
    <n v="309820"/>
    <s v="ASEGURADO VOLUNTARIO"/>
    <n v="52"/>
  </r>
  <r>
    <n v="21"/>
    <s v="MUJER"/>
    <m/>
    <s v="ASALARIADO"/>
    <s v="SECTOR PRIVADO"/>
    <s v="SI"/>
    <s v="SI"/>
    <s v="NO"/>
    <n v="28"/>
    <x v="0"/>
    <s v="No"/>
    <n v="657425.23697218252"/>
    <s v="ASALARIADO"/>
    <n v="28"/>
  </r>
  <r>
    <n v="22"/>
    <s v="HOMBRE"/>
    <n v="278030"/>
    <s v="CONVENIOS ESPECIALES DE TRABAJADORES INDEPENDIENTES"/>
    <s v="SECTOR PRIVADO"/>
    <s v="SI"/>
    <s v="NO"/>
    <s v="NO"/>
    <n v="59"/>
    <x v="0"/>
    <s v="No"/>
    <n v="278030"/>
    <s v="CONVENIOS ESPECIALES DE TRABAJADORES INDEPENDIENTES"/>
    <n v="59"/>
  </r>
  <r>
    <n v="23"/>
    <s v="HOMBRE"/>
    <n v="2124814"/>
    <s v="ASALARIADO"/>
    <s v="SECTOR PRIVADO"/>
    <s v="SI"/>
    <s v="NO"/>
    <s v="NO"/>
    <n v="32"/>
    <x v="0"/>
    <s v="No"/>
    <n v="2124814"/>
    <s v="ASALARIADO"/>
    <n v="32"/>
  </r>
  <r>
    <n v="24"/>
    <s v="HOMBRE"/>
    <n v="191744.68"/>
    <s v="ASALARIADO"/>
    <s v="SECTOR PRIVADO"/>
    <s v="SI"/>
    <s v="NO"/>
    <s v="NO"/>
    <n v="18"/>
    <x v="0"/>
    <s v="No"/>
    <n v="191744.68"/>
    <s v="ASALARIADO"/>
    <n v="18"/>
  </r>
  <r>
    <n v="25"/>
    <s v="MUJER"/>
    <n v="1117489"/>
    <s v="ASALARIADO"/>
    <s v="SECTOR PUBLICO"/>
    <s v="SI"/>
    <s v="NO"/>
    <s v="SI"/>
    <n v="36"/>
    <x v="0"/>
    <s v="No"/>
    <n v="1117489"/>
    <s v="ASALARIADO"/>
    <n v="36"/>
  </r>
  <r>
    <n v="26"/>
    <s v="HOMBRE"/>
    <n v="1451530"/>
    <s v="PENSIONADOS EN SU PROPIO SISTEMA"/>
    <s v="SECTOR PUBLICO"/>
    <s v="SI"/>
    <s v="NO"/>
    <s v="NO"/>
    <n v="62"/>
    <x v="0"/>
    <s v="No"/>
    <n v="1451530"/>
    <s v="PENSIONADOS EN SU PROPIO SISTEMA"/>
    <n v="62"/>
  </r>
  <r>
    <n v="27"/>
    <s v="HOMBRE"/>
    <n v="66700"/>
    <s v="ASALARIADO"/>
    <s v="SECTOR PRIVADO"/>
    <s v="SI"/>
    <s v="NO"/>
    <s v="NO"/>
    <n v="38"/>
    <x v="0"/>
    <s v="No"/>
    <n v="66700"/>
    <s v="ASALARIADO"/>
    <n v="38"/>
  </r>
  <r>
    <n v="28"/>
    <s v="MUJER"/>
    <n v="73410"/>
    <s v="ASALARIADO"/>
    <s v="SECTOR PRIVADO"/>
    <s v="SI"/>
    <s v="SI"/>
    <s v="NO"/>
    <n v="22"/>
    <x v="0"/>
    <s v="No"/>
    <n v="73410"/>
    <s v="ASALARIADO"/>
    <n v="22"/>
  </r>
  <r>
    <n v="29"/>
    <s v="HOMBRE"/>
    <n v="815355.66"/>
    <s v="ASALARIADO"/>
    <s v="SECTOR PUBLICO"/>
    <s v="SI"/>
    <s v="NO"/>
    <s v="NO"/>
    <n v="42"/>
    <x v="0"/>
    <s v="No"/>
    <n v="815355.66"/>
    <s v="ASALARIADO"/>
    <n v="42"/>
  </r>
  <r>
    <n v="30"/>
    <s v="HOMBRE"/>
    <n v="398125"/>
    <s v="ASALARIADO"/>
    <s v="SECTOR PRIVADO"/>
    <s v="SI"/>
    <s v="NO"/>
    <s v="NO"/>
    <n v="38"/>
    <x v="0"/>
    <s v="No"/>
    <n v="398125"/>
    <s v="ASALARIADO"/>
    <n v="38"/>
  </r>
  <r>
    <n v="31"/>
    <s v="HOMBRE"/>
    <n v="606763.96"/>
    <s v="ASALARIADO"/>
    <s v="SECTOR PRIVADO"/>
    <s v="SI"/>
    <s v="NO"/>
    <s v="NO"/>
    <n v="39"/>
    <x v="0"/>
    <s v="No"/>
    <n v="606763.96"/>
    <s v="ASALARIADO"/>
    <n v="39"/>
  </r>
  <r>
    <n v="32"/>
    <s v="HOMBRE"/>
    <n v="360420"/>
    <s v="TRABAJADOR INDEPENDIENTE"/>
    <s v="SECTOR PRIVADO"/>
    <s v="SI"/>
    <s v="NO"/>
    <s v="SI"/>
    <n v="53"/>
    <x v="0"/>
    <s v="No"/>
    <n v="360420"/>
    <s v="TRABAJADOR INDEPENDIENTE"/>
    <n v="53"/>
  </r>
  <r>
    <n v="33"/>
    <s v="MUJER"/>
    <n v="297046"/>
    <s v="ASALARIADO"/>
    <s v="SECTOR PRIVADO"/>
    <s v="SI"/>
    <s v="SI"/>
    <s v="NO"/>
    <n v="41"/>
    <x v="0"/>
    <s v="No"/>
    <n v="297046"/>
    <s v="ASALARIADO"/>
    <n v="41"/>
  </r>
  <r>
    <n v="34"/>
    <s v="HOMBRE"/>
    <n v="558030"/>
    <s v="ASALARIADO"/>
    <s v="SECTOR PRIVADO"/>
    <s v="SI"/>
    <s v="NO"/>
    <s v="NO"/>
    <n v="28"/>
    <x v="0"/>
    <s v="No"/>
    <n v="558030"/>
    <s v="ASALARIADO"/>
    <n v="28"/>
  </r>
  <r>
    <n v="35"/>
    <s v="HOMBRE"/>
    <n v="68309.03"/>
    <s v="ASALARIADO"/>
    <s v="SECTOR PRIVADO"/>
    <s v="SI"/>
    <s v="NO"/>
    <s v="NO"/>
    <n v="43"/>
    <x v="0"/>
    <s v="No"/>
    <n v="68309.03"/>
    <s v="ASALARIADO"/>
    <n v="43"/>
  </r>
  <r>
    <n v="36"/>
    <s v="HOMBRE"/>
    <m/>
    <s v="ASALARIADO"/>
    <s v="SECTOR PUBLICO"/>
    <s v="SI"/>
    <s v="NO"/>
    <s v="NO"/>
    <n v="62"/>
    <x v="0"/>
    <s v="No"/>
    <n v="657425.23697218252"/>
    <s v="ASALARIADO"/>
    <n v="62"/>
  </r>
  <r>
    <n v="37"/>
    <s v="HOMBRE"/>
    <n v="1552307.5"/>
    <s v="ASALARIADO"/>
    <s v="SECTOR PRIVADO"/>
    <s v="SI"/>
    <s v="SI"/>
    <s v="NO"/>
    <n v="41"/>
    <x v="0"/>
    <s v="No"/>
    <n v="1552307.5"/>
    <s v="ASALARIADO"/>
    <n v="41"/>
  </r>
  <r>
    <n v="38"/>
    <s v="HOMBRE"/>
    <n v="1531575"/>
    <s v="ASEGURADO VOLUNTARIO"/>
    <s v="SECTOR PRIVADO"/>
    <s v="SI"/>
    <s v="SI"/>
    <s v="NO"/>
    <n v="66"/>
    <x v="0"/>
    <s v="No"/>
    <n v="1531575"/>
    <s v="ASEGURADO VOLUNTARIO"/>
    <n v="66"/>
  </r>
  <r>
    <n v="39"/>
    <s v="HOMBRE"/>
    <n v="3220569.09"/>
    <s v="ASALARIADO"/>
    <s v="SECTOR PRIVADO"/>
    <s v="SI"/>
    <s v="NO"/>
    <s v="NO"/>
    <n v="48"/>
    <x v="1"/>
    <s v="No"/>
    <n v="3220569.09"/>
    <s v="ASALARIADO"/>
    <n v="48"/>
  </r>
  <r>
    <n v="40"/>
    <s v="HOMBRE"/>
    <n v="658917"/>
    <s v="ASALARIADO"/>
    <s v="SECTOR PUBLICO"/>
    <s v="SI"/>
    <s v="NO"/>
    <s v="SI"/>
    <n v="56"/>
    <x v="0"/>
    <s v="No"/>
    <n v="658917"/>
    <s v="ASALARIADO"/>
    <n v="56"/>
  </r>
  <r>
    <n v="41"/>
    <s v="HOMBRE"/>
    <n v="631707.6"/>
    <s v="ASALARIADO"/>
    <s v="SECTOR PRIVADO"/>
    <s v="SI"/>
    <s v="NO"/>
    <s v="NO"/>
    <n v="25"/>
    <x v="0"/>
    <s v="No"/>
    <n v="631707.6"/>
    <s v="ASALARIADO"/>
    <n v="25"/>
  </r>
  <r>
    <n v="42"/>
    <s v="MUJER"/>
    <n v="977376"/>
    <s v="ASALARIADO"/>
    <s v="SECTOR PRIVADO"/>
    <s v="SI"/>
    <s v="NO"/>
    <s v="NO"/>
    <n v="33"/>
    <x v="0"/>
    <s v="No"/>
    <n v="977376"/>
    <s v="ASALARIADO"/>
    <n v="33"/>
  </r>
  <r>
    <n v="43"/>
    <s v="MUJER"/>
    <n v="278030"/>
    <s v="CONVENIOS ESPECIALES DE TRABAJADORES INDEPENDIENTES"/>
    <s v="SECTOR PRIVADO"/>
    <s v="SI"/>
    <s v="SI"/>
    <s v="NO"/>
    <n v="23"/>
    <x v="0"/>
    <s v="No"/>
    <n v="278030"/>
    <s v="CONVENIOS ESPECIALES DE TRABAJADORES INDEPENDIENTES"/>
    <n v="23"/>
  </r>
  <r>
    <n v="44"/>
    <s v="HOMBRE"/>
    <n v="633750"/>
    <s v="ASALARIADO"/>
    <s v="SECTOR PRIVADO"/>
    <s v="SI"/>
    <s v="NO"/>
    <s v="NO"/>
    <n v="43"/>
    <x v="0"/>
    <s v="No"/>
    <n v="633750"/>
    <s v="ASALARIADO"/>
    <n v="43"/>
  </r>
  <r>
    <n v="45"/>
    <s v="MUJER"/>
    <n v="376776"/>
    <s v="ASALARIADO"/>
    <s v="SECTOR PRIVADO"/>
    <s v="SI"/>
    <s v="NO"/>
    <s v="NO"/>
    <n v="27"/>
    <x v="0"/>
    <s v="No"/>
    <n v="376776"/>
    <s v="ASALARIADO"/>
    <n v="27"/>
  </r>
  <r>
    <n v="46"/>
    <s v="MUJER"/>
    <n v="1878386.22"/>
    <s v="ASALARIADO"/>
    <s v="SECTOR PRIVADO"/>
    <s v="SI"/>
    <s v="NO"/>
    <s v="NO"/>
    <n v="28"/>
    <x v="0"/>
    <s v="No"/>
    <n v="1878386.22"/>
    <s v="ASALARIADO"/>
    <n v="28"/>
  </r>
  <r>
    <n v="47"/>
    <s v="MUJER"/>
    <n v="2224883"/>
    <s v="ASALARIADO"/>
    <s v="SECTOR PRIVADO"/>
    <s v="SI"/>
    <s v="NO"/>
    <s v="NO"/>
    <n v="49"/>
    <x v="0"/>
    <s v="No"/>
    <n v="2224883"/>
    <s v="ASALARIADO"/>
    <n v="49"/>
  </r>
  <r>
    <n v="48"/>
    <s v="MUJER"/>
    <n v="349000"/>
    <s v="ASALARIADO"/>
    <s v="SECTOR PRIVADO"/>
    <s v="SI"/>
    <s v="NO"/>
    <s v="NO"/>
    <n v="36"/>
    <x v="0"/>
    <s v="No"/>
    <n v="349000"/>
    <s v="ASALARIADO"/>
    <n v="36"/>
  </r>
  <r>
    <n v="49"/>
    <s v="HOMBRE"/>
    <n v="675069.69"/>
    <s v="ASALARIADO"/>
    <s v="SECTOR PRIVADO"/>
    <s v="SI"/>
    <s v="NO"/>
    <s v="NO"/>
    <n v="39"/>
    <x v="0"/>
    <s v="No"/>
    <n v="675069.69"/>
    <s v="ASALARIADO"/>
    <n v="39"/>
  </r>
  <r>
    <n v="50"/>
    <s v="HOMBRE"/>
    <n v="443282"/>
    <s v="ASALARIADO"/>
    <s v="SECTOR PRIVADO"/>
    <s v="SI"/>
    <s v="SI"/>
    <s v="NO"/>
    <m/>
    <x v="0"/>
    <s v="No"/>
    <n v="443282"/>
    <s v="ASALARIADO"/>
    <n v="0"/>
  </r>
  <r>
    <n v="51"/>
    <s v="HOMBRE"/>
    <n v="297044.99"/>
    <s v="TRABAJADOR INDEPENDIENTE"/>
    <s v="SECTOR PRIVADO"/>
    <s v="SI"/>
    <s v="NO"/>
    <s v="NO"/>
    <n v="66"/>
    <x v="0"/>
    <s v="No"/>
    <n v="297044.99"/>
    <s v="TRABAJADOR INDEPENDIENTE"/>
    <n v="66"/>
  </r>
  <r>
    <n v="52"/>
    <s v="HOMBRE"/>
    <n v="1505458.92"/>
    <s v="ASALARIADO"/>
    <s v="SECTOR PUBLICO"/>
    <s v="SI"/>
    <s v="NO"/>
    <s v="NO"/>
    <m/>
    <x v="0"/>
    <s v="No"/>
    <n v="1505458.92"/>
    <s v="ASALARIADO"/>
    <n v="0"/>
  </r>
  <r>
    <n v="53"/>
    <s v="MUJER"/>
    <n v="743436"/>
    <s v="ASALARIADO"/>
    <s v="SECTOR PRIVADO"/>
    <s v="SI"/>
    <s v="NO"/>
    <s v="NO"/>
    <n v="28"/>
    <x v="0"/>
    <s v="No"/>
    <n v="743436"/>
    <s v="ASALARIADO"/>
    <n v="28"/>
  </r>
  <r>
    <n v="54"/>
    <s v="HOMBRE"/>
    <n v="379422"/>
    <s v="TRABAJADOR INDEPENDIENTE"/>
    <s v="SECTOR PRIVADO"/>
    <s v="SI"/>
    <s v="NO"/>
    <s v="NO"/>
    <n v="43"/>
    <x v="0"/>
    <s v="No"/>
    <n v="379422"/>
    <s v="TRABAJADOR INDEPENDIENTE"/>
    <n v="43"/>
  </r>
  <r>
    <n v="55"/>
    <s v="HOMBRE"/>
    <n v="300000"/>
    <s v="ASEGURADO VOLUNTARIO"/>
    <s v="SECTOR PRIVADO"/>
    <s v="SI"/>
    <s v="NO"/>
    <s v="NO"/>
    <n v="44"/>
    <x v="0"/>
    <s v="No"/>
    <n v="300000"/>
    <s v="ASEGURADO VOLUNTARIO"/>
    <n v="44"/>
  </r>
  <r>
    <n v="56"/>
    <s v="MUJER"/>
    <n v="159787.22"/>
    <s v="ASALARIADO"/>
    <s v="SECTOR PRIVADO"/>
    <s v="SI"/>
    <s v="SI"/>
    <s v="NO"/>
    <n v="44"/>
    <x v="0"/>
    <s v="No"/>
    <n v="159787.22"/>
    <s v="ASALARIADO"/>
    <n v="44"/>
  </r>
  <r>
    <n v="57"/>
    <s v="MUJER"/>
    <n v="267741.03999999998"/>
    <s v="ASALARIADO"/>
    <s v="SECTOR PRIVADO"/>
    <s v="SI"/>
    <s v="NO"/>
    <s v="NO"/>
    <n v="32"/>
    <x v="0"/>
    <s v="No"/>
    <n v="267741.03999999998"/>
    <s v="ASALARIADO"/>
    <n v="32"/>
  </r>
  <r>
    <n v="58"/>
    <s v="MUJER"/>
    <n v="376777"/>
    <s v="ASALARIADO"/>
    <s v="SECTOR PRIVADO"/>
    <s v="SI"/>
    <s v="NO"/>
    <s v="NO"/>
    <n v="43"/>
    <x v="0"/>
    <s v="No"/>
    <n v="376777"/>
    <s v="ASALARIADO"/>
    <n v="43"/>
  </r>
  <r>
    <n v="59"/>
    <s v="HOMBRE"/>
    <n v="386161"/>
    <s v="TRABAJADOR INDEPENDIENTE"/>
    <s v="SECTOR PRIVADO"/>
    <s v="SI"/>
    <s v="NO"/>
    <s v="SI"/>
    <n v="45"/>
    <x v="0"/>
    <s v="No"/>
    <n v="386161"/>
    <s v="TRABAJADOR INDEPENDIENTE"/>
    <n v="45"/>
  </r>
  <r>
    <n v="60"/>
    <s v="HOMBRE"/>
    <n v="278030"/>
    <s v="CONVENIOS ESPECIALES DE TRABAJADORES INDEPENDIENTES"/>
    <s v="SECTOR PRIVADO"/>
    <s v="SI"/>
    <s v="NO"/>
    <s v="NO"/>
    <n v="22"/>
    <x v="0"/>
    <s v="No"/>
    <n v="278030"/>
    <s v="CONVENIOS ESPECIALES DE TRABAJADORES INDEPENDIENTES"/>
    <n v="22"/>
  </r>
  <r>
    <n v="61"/>
    <s v="HOMBRE"/>
    <n v="1594012.66"/>
    <s v="ASALARIADO"/>
    <s v="SECTOR PRIVADO"/>
    <s v="SI"/>
    <s v="NO"/>
    <s v="NO"/>
    <n v="32"/>
    <x v="0"/>
    <s v="No"/>
    <n v="1594012.66"/>
    <s v="ASALARIADO"/>
    <n v="32"/>
  </r>
  <r>
    <n v="62"/>
    <s v="HOMBRE"/>
    <n v="1401725.03"/>
    <s v="PENSIONADOS EN SU PROPIO SISTEMA"/>
    <s v="SECTOR PUBLICO"/>
    <s v="SI"/>
    <s v="NO"/>
    <s v="NO"/>
    <n v="85"/>
    <x v="0"/>
    <s v="No"/>
    <n v="1401725.03"/>
    <s v="PENSIONADOS EN SU PROPIO SISTEMA"/>
    <n v="85"/>
  </r>
  <r>
    <n v="63"/>
    <s v="HOMBRE"/>
    <n v="366358.49"/>
    <s v="ASALARIADO"/>
    <s v="SECTOR PRIVADO"/>
    <s v="SI"/>
    <s v="NO"/>
    <s v="NO"/>
    <n v="51"/>
    <x v="0"/>
    <s v="No"/>
    <n v="366358.49"/>
    <s v="ASALARIADO"/>
    <n v="51"/>
  </r>
  <r>
    <n v="64"/>
    <s v="MUJER"/>
    <n v="411794"/>
    <s v="TRABAJADOR INDEPENDIENTE"/>
    <s v="SECTOR PRIVADO"/>
    <s v="SI"/>
    <s v="NO"/>
    <s v="NO"/>
    <n v="53"/>
    <x v="0"/>
    <s v="No"/>
    <n v="411794"/>
    <s v="TRABAJADOR INDEPENDIENTE"/>
    <n v="53"/>
  </r>
  <r>
    <n v="65"/>
    <s v="HOMBRE"/>
    <n v="340510.83"/>
    <s v="ASALARIADO"/>
    <s v="SECTOR PRIVADO"/>
    <s v="SI"/>
    <s v="NO"/>
    <s v="NO"/>
    <n v="40"/>
    <x v="0"/>
    <s v="No"/>
    <n v="340510.83"/>
    <s v="ASALARIADO"/>
    <n v="40"/>
  </r>
  <r>
    <n v="66"/>
    <s v="HOMBRE"/>
    <n v="3217736"/>
    <s v="ASALARIADO"/>
    <s v="SECTOR PRIVADO"/>
    <s v="SI"/>
    <s v="NO"/>
    <s v="NO"/>
    <n v="32"/>
    <x v="1"/>
    <s v="No"/>
    <n v="3217736"/>
    <s v="ASALARIADO"/>
    <n v="32"/>
  </r>
  <r>
    <n v="67"/>
    <s v="HOMBRE"/>
    <n v="133603.53"/>
    <s v="PENSIONADOS EN SU PROPIO SISTEMA"/>
    <s v="SECTOR PUBLICO"/>
    <s v="SI"/>
    <s v="NO"/>
    <s v="NO"/>
    <n v="72"/>
    <x v="0"/>
    <s v="No"/>
    <n v="133603.53"/>
    <s v="PENSIONADOS EN SU PROPIO SISTEMA"/>
    <n v="72"/>
  </r>
  <r>
    <n v="68"/>
    <s v="HOMBRE"/>
    <n v="140435.81"/>
    <s v="PENSIONADOS EN SU PROPIO SISTEMA"/>
    <s v="SECTOR PUBLICO"/>
    <s v="SI"/>
    <s v="NO"/>
    <s v="NO"/>
    <n v="74"/>
    <x v="0"/>
    <s v="No"/>
    <n v="140435.81"/>
    <s v="PENSIONADOS EN SU PROPIO SISTEMA"/>
    <n v="74"/>
  </r>
  <r>
    <n v="69"/>
    <s v="HOMBRE"/>
    <n v="1866932.5"/>
    <s v="ASALARIADO"/>
    <s v="SECTOR PUBLICO"/>
    <s v="SI"/>
    <s v="NO"/>
    <s v="NO"/>
    <n v="57"/>
    <x v="0"/>
    <s v="No"/>
    <n v="1866932.5"/>
    <s v="ASALARIADO"/>
    <n v="57"/>
  </r>
  <r>
    <n v="70"/>
    <s v="HOMBRE"/>
    <n v="299647"/>
    <s v="ASEGURADO VOLUNTARIO"/>
    <s v="SECTOR PRIVADO"/>
    <s v="SI"/>
    <s v="NO"/>
    <s v="NO"/>
    <m/>
    <x v="0"/>
    <s v="No"/>
    <n v="299647"/>
    <s v="ASEGURADO VOLUNTARIO"/>
    <n v="0"/>
  </r>
  <r>
    <n v="71"/>
    <s v="MUJER"/>
    <n v="544163.5"/>
    <s v="ASALARIADO"/>
    <s v="SECTOR PRIVADO"/>
    <s v="SI"/>
    <s v="NO"/>
    <s v="NO"/>
    <n v="24"/>
    <x v="0"/>
    <s v="No"/>
    <n v="544163.5"/>
    <s v="ASALARIADO"/>
    <n v="24"/>
  </r>
  <r>
    <n v="72"/>
    <s v="MUJER"/>
    <n v="2128928"/>
    <s v=""/>
    <s v="SECTOR PUBLICO"/>
    <s v="SI"/>
    <s v="NO"/>
    <s v="SI"/>
    <n v="42"/>
    <x v="0"/>
    <s v="No"/>
    <n v="2128928"/>
    <s v="ASALARIADO"/>
    <n v="42"/>
  </r>
  <r>
    <n v="73"/>
    <s v="HOMBRE"/>
    <n v="278030"/>
    <s v="CONVENIOS ESPECIALES DE TRABAJADORES INDEPENDIENTES"/>
    <s v="SECTOR PRIVADO"/>
    <s v="SI"/>
    <s v="NO"/>
    <s v="NO"/>
    <n v="57"/>
    <x v="0"/>
    <s v="No"/>
    <n v="278030"/>
    <s v="CONVENIOS ESPECIALES DE TRABAJADORES INDEPENDIENTES"/>
    <n v="57"/>
  </r>
  <r>
    <n v="74"/>
    <s v="MUJER"/>
    <n v="508972.79999999999"/>
    <s v="ASALARIADO"/>
    <s v="SECTOR PUBLICO"/>
    <s v="SI"/>
    <s v="NO"/>
    <s v="NO"/>
    <n v="46"/>
    <x v="0"/>
    <s v="No"/>
    <n v="508972.79999999999"/>
    <s v="ASALARIADO"/>
    <n v="46"/>
  </r>
  <r>
    <n v="75"/>
    <s v="HOMBRE"/>
    <n v="476424.06"/>
    <s v="ASALARIADO"/>
    <s v="SECTOR PRIVADO"/>
    <s v="SI"/>
    <s v="NO"/>
    <s v="NO"/>
    <n v="24"/>
    <x v="0"/>
    <s v="No"/>
    <n v="476424.06"/>
    <s v="ASALARIADO"/>
    <n v="24"/>
  </r>
  <r>
    <n v="76"/>
    <s v="MUJER"/>
    <n v="278035"/>
    <s v="TRABAJADOR INDEPENDIENTE"/>
    <s v="SECTOR PRIVADO"/>
    <s v="SI"/>
    <s v="NO"/>
    <s v="SI"/>
    <n v="27"/>
    <x v="0"/>
    <s v="No"/>
    <n v="278035"/>
    <s v="TRABAJADOR INDEPENDIENTE"/>
    <n v="27"/>
  </r>
  <r>
    <n v="77"/>
    <s v="HOMBRE"/>
    <n v="297046"/>
    <s v="ASEGURADO VOLUNTARIO"/>
    <s v="SECTOR PRIVADO"/>
    <s v="NO"/>
    <s v="NO"/>
    <s v="SI"/>
    <n v="29"/>
    <x v="0"/>
    <s v="No"/>
    <n v="297046"/>
    <s v="ASEGURADO VOLUNTARIO"/>
    <n v="29"/>
  </r>
  <r>
    <n v="78"/>
    <s v="MUJER"/>
    <n v="643859.19999999995"/>
    <s v="ASALARIADO"/>
    <s v="SECTOR PUBLICO"/>
    <s v="SI"/>
    <s v="NO"/>
    <s v="NO"/>
    <n v="35"/>
    <x v="0"/>
    <s v="No"/>
    <n v="643859.19999999995"/>
    <s v="ASALARIADO"/>
    <n v="35"/>
  </r>
  <r>
    <n v="79"/>
    <s v="HOMBRE"/>
    <n v="364678.16"/>
    <s v="ASALARIADO"/>
    <s v="SECTOR PRIVADO"/>
    <s v="SI"/>
    <s v="NO"/>
    <s v="NO"/>
    <n v="28"/>
    <x v="0"/>
    <s v="No"/>
    <n v="364678.16"/>
    <s v="ASALARIADO"/>
    <n v="28"/>
  </r>
  <r>
    <n v="80"/>
    <s v="MUJER"/>
    <n v="297046"/>
    <s v="ASEGURADO VOLUNTARIO"/>
    <s v="SECTOR PRIVADO"/>
    <s v="SI"/>
    <s v="NO"/>
    <s v="NO"/>
    <n v="50"/>
    <x v="0"/>
    <s v="No"/>
    <n v="297046"/>
    <s v="ASEGURADO VOLUNTARIO"/>
    <n v="50"/>
  </r>
  <r>
    <n v="81"/>
    <s v="MUJER"/>
    <n v="909000"/>
    <s v="ASALARIADO"/>
    <s v="SECTOR PRIVADO"/>
    <s v="SI"/>
    <s v="NO"/>
    <s v="SI"/>
    <n v="27"/>
    <x v="0"/>
    <s v="No"/>
    <n v="909000"/>
    <s v="ASALARIADO"/>
    <n v="27"/>
  </r>
  <r>
    <n v="82"/>
    <s v="MUJER"/>
    <n v="1769610.96"/>
    <s v="ASALARIADO"/>
    <s v="SECTOR PUBLICO"/>
    <s v="SI"/>
    <s v="NO"/>
    <s v="NO"/>
    <n v="56"/>
    <x v="0"/>
    <s v="No"/>
    <n v="1769610.96"/>
    <s v="ASALARIADO"/>
    <n v="56"/>
  </r>
  <r>
    <n v="83"/>
    <s v="HOMBRE"/>
    <n v="415861"/>
    <s v="TRABAJADOR INDEPENDIENTE"/>
    <s v="SECTOR PRIVADO"/>
    <s v="SI"/>
    <s v="NO"/>
    <s v="SI"/>
    <n v="34"/>
    <x v="0"/>
    <s v="No"/>
    <n v="415861"/>
    <s v="TRABAJADOR INDEPENDIENTE"/>
    <n v="34"/>
  </r>
  <r>
    <n v="84"/>
    <s v="MUJER"/>
    <n v="1404047"/>
    <s v="ASALARIADO"/>
    <s v="SECTOR PUBLICO"/>
    <s v="SI"/>
    <s v="NO"/>
    <s v="SI"/>
    <n v="53"/>
    <x v="0"/>
    <s v="No"/>
    <n v="1404047"/>
    <s v="ASALARIADO"/>
    <n v="53"/>
  </r>
  <r>
    <n v="85"/>
    <s v="MUJER"/>
    <n v="457842.57"/>
    <s v="ASALARIADO"/>
    <s v="SECTOR PRIVADO"/>
    <s v="SI"/>
    <s v="NO"/>
    <s v="NO"/>
    <n v="50"/>
    <x v="0"/>
    <s v="No"/>
    <n v="457842.57"/>
    <s v="ASALARIADO"/>
    <n v="50"/>
  </r>
  <r>
    <n v="86"/>
    <s v="MUJER"/>
    <n v="297046"/>
    <s v="ASEGURADO VOLUNTARIO"/>
    <s v="SECTOR PRIVADO"/>
    <s v="SI"/>
    <s v="NO"/>
    <s v="NO"/>
    <n v="36"/>
    <x v="0"/>
    <s v="No"/>
    <n v="297046"/>
    <s v="ASEGURADO VOLUNTARIO"/>
    <n v="36"/>
  </r>
  <r>
    <n v="87"/>
    <s v="HOMBRE"/>
    <n v="347356.26"/>
    <s v="ASALARIADO"/>
    <s v="SECTOR PRIVADO"/>
    <s v="SI"/>
    <s v="NO"/>
    <s v="NO"/>
    <n v="38"/>
    <x v="0"/>
    <s v="No"/>
    <n v="347356.26"/>
    <s v="ASALARIADO"/>
    <n v="38"/>
  </r>
  <r>
    <n v="88"/>
    <s v="MUJER"/>
    <n v="432031"/>
    <s v="ASALARIADO"/>
    <s v="SECTOR PUBLICO"/>
    <s v="SI"/>
    <s v="NO"/>
    <s v="SI"/>
    <n v="31"/>
    <x v="0"/>
    <s v="No"/>
    <n v="432031"/>
    <s v="ASALARIADO"/>
    <n v="31"/>
  </r>
  <r>
    <n v="89"/>
    <s v="HOMBRE"/>
    <n v="419292"/>
    <s v="TRABAJADOR INDEPENDIENTE"/>
    <s v="SECTOR PRIVADO"/>
    <s v="SI"/>
    <s v="SI"/>
    <s v="NO"/>
    <n v="36"/>
    <x v="0"/>
    <s v="No"/>
    <n v="419292"/>
    <s v="TRABAJADOR INDEPENDIENTE"/>
    <n v="36"/>
  </r>
  <r>
    <n v="90"/>
    <s v="MUJER"/>
    <n v="622035.81999999995"/>
    <s v="ASALARIADO"/>
    <s v="SECTOR PUBLICO"/>
    <s v="SI"/>
    <s v="NO"/>
    <s v="NO"/>
    <n v="30"/>
    <x v="0"/>
    <s v="No"/>
    <n v="622035.81999999995"/>
    <s v="ASALARIADO"/>
    <n v="30"/>
  </r>
  <r>
    <n v="91"/>
    <s v="HOMBRE"/>
    <n v="483142.5"/>
    <s v="ASALARIADO"/>
    <s v="SECTOR PRIVADO"/>
    <s v="SI"/>
    <s v="NO"/>
    <s v="NO"/>
    <n v="33"/>
    <x v="0"/>
    <s v="No"/>
    <n v="483142.5"/>
    <s v="ASALARIADO"/>
    <n v="33"/>
  </r>
  <r>
    <n v="92"/>
    <s v="HOMBRE"/>
    <n v="609320.69999999995"/>
    <s v="ASALARIADO"/>
    <s v="SECTOR PUBLICO"/>
    <s v="SI"/>
    <s v="NO"/>
    <s v="NO"/>
    <n v="39"/>
    <x v="0"/>
    <s v="No"/>
    <n v="609320.69999999995"/>
    <s v="ASALARIADO"/>
    <n v="39"/>
  </r>
  <r>
    <n v="93"/>
    <s v="HOMBRE"/>
    <n v="982902.8"/>
    <s v="ASALARIADO"/>
    <s v="SECTOR PUBLICO"/>
    <s v="SI"/>
    <s v="NO"/>
    <s v="NO"/>
    <n v="49"/>
    <x v="0"/>
    <s v="No"/>
    <n v="982902.8"/>
    <s v="ASALARIADO"/>
    <n v="49"/>
  </r>
  <r>
    <n v="94"/>
    <s v="MUJER"/>
    <n v="800002"/>
    <s v="ASALARIADO"/>
    <s v="SECTOR PRIVADO"/>
    <s v="SI"/>
    <s v="NO"/>
    <s v="NO"/>
    <n v="30"/>
    <x v="0"/>
    <s v="No"/>
    <n v="800002"/>
    <s v="ASALARIADO"/>
    <n v="30"/>
  </r>
  <r>
    <n v="95"/>
    <s v="HOMBRE"/>
    <n v="938875"/>
    <s v="ASALARIADO"/>
    <s v="SECTOR PRIVADO"/>
    <s v="SI"/>
    <s v="NO"/>
    <s v="NO"/>
    <n v="28"/>
    <x v="0"/>
    <s v="No"/>
    <n v="938875"/>
    <s v="ASALARIADO"/>
    <n v="28"/>
  </r>
  <r>
    <n v="96"/>
    <s v="MUJER"/>
    <n v="412625.63"/>
    <s v="ASALARIADO"/>
    <s v="SECTOR PRIVADO"/>
    <s v="SI"/>
    <s v="NO"/>
    <s v="NO"/>
    <n v="26"/>
    <x v="0"/>
    <s v="No"/>
    <n v="412625.63"/>
    <s v="ASALARIADO"/>
    <n v="26"/>
  </r>
  <r>
    <n v="97"/>
    <s v="HOMBRE"/>
    <n v="234334"/>
    <s v="ASALARIADO"/>
    <s v="SECTOR PRIVADO"/>
    <s v="SI"/>
    <s v="NO"/>
    <s v="NO"/>
    <n v="21"/>
    <x v="0"/>
    <s v="No"/>
    <n v="234334"/>
    <s v="ASALARIADO"/>
    <n v="21"/>
  </r>
  <r>
    <n v="98"/>
    <s v="MUJER"/>
    <n v="675720"/>
    <s v="ASALARIADO"/>
    <s v="SECTOR PUBLICO"/>
    <s v="SI"/>
    <s v="NO"/>
    <s v="NO"/>
    <n v="36"/>
    <x v="0"/>
    <s v="No"/>
    <n v="675720"/>
    <s v="ASALARIADO"/>
    <n v="36"/>
  </r>
  <r>
    <n v="99"/>
    <s v="MUJER"/>
    <n v="283745.98"/>
    <s v="ASALARIADO"/>
    <s v="SECTOR PRIVADO"/>
    <s v="SI"/>
    <s v="NO"/>
    <s v="NO"/>
    <n v="22"/>
    <x v="0"/>
    <s v="No"/>
    <n v="283745.98"/>
    <s v="ASALARIADO"/>
    <n v="22"/>
  </r>
  <r>
    <n v="100"/>
    <s v="MUJER"/>
    <n v="3729038.4"/>
    <s v="ASALARIADO"/>
    <s v="SECTOR PUBLICO"/>
    <s v="SI"/>
    <s v="NO"/>
    <s v="NO"/>
    <n v="50"/>
    <x v="1"/>
    <s v="No"/>
    <n v="3729038.4"/>
    <s v="ASALARIADO"/>
    <n v="50"/>
  </r>
  <r>
    <n v="101"/>
    <s v="MUJER"/>
    <n v="300000"/>
    <s v="ASALARIADO"/>
    <s v="SECTOR PRIVADO"/>
    <s v="SI"/>
    <s v="NO"/>
    <s v="NO"/>
    <n v="33"/>
    <x v="0"/>
    <s v="No"/>
    <n v="300000"/>
    <s v="ASALARIADO"/>
    <n v="33"/>
  </r>
  <r>
    <n v="102"/>
    <s v="MUJER"/>
    <n v="377900"/>
    <s v="ASALARIADO"/>
    <s v="SECTOR PRIVADO"/>
    <s v="SI"/>
    <s v="NO"/>
    <s v="NO"/>
    <n v="57"/>
    <x v="0"/>
    <s v="No"/>
    <n v="377900"/>
    <s v="ASALARIADO"/>
    <n v="57"/>
  </r>
  <r>
    <n v="103"/>
    <s v="HOMBRE"/>
    <n v="300018"/>
    <s v="ASEGURADO VOLUNTARIO"/>
    <s v="SECTOR PRIVADO"/>
    <s v="SI"/>
    <s v="NO"/>
    <s v="NO"/>
    <n v="63"/>
    <x v="0"/>
    <s v="No"/>
    <n v="300018"/>
    <s v="ASEGURADO VOLUNTARIO"/>
    <n v="63"/>
  </r>
  <r>
    <n v="104"/>
    <s v="MUJER"/>
    <n v="306643.32"/>
    <s v="ASALARIADO"/>
    <s v="SECTOR PRIVADO"/>
    <s v="SI"/>
    <s v="NO"/>
    <s v="NO"/>
    <n v="30"/>
    <x v="0"/>
    <s v="No"/>
    <n v="306643.32"/>
    <s v="ASALARIADO"/>
    <n v="30"/>
  </r>
  <r>
    <n v="105"/>
    <s v="HOMBRE"/>
    <n v="462759"/>
    <s v="ASALARIADO"/>
    <s v="SECTOR PRIVADO"/>
    <s v="SI"/>
    <s v="NO"/>
    <s v="NO"/>
    <n v="35"/>
    <x v="0"/>
    <s v="No"/>
    <n v="462759"/>
    <s v="ASALARIADO"/>
    <n v="35"/>
  </r>
  <r>
    <n v="106"/>
    <s v="MUJER"/>
    <n v="1411236"/>
    <s v="ASALARIADO"/>
    <s v="SECTOR PUBLICO"/>
    <s v="SI"/>
    <s v="NO"/>
    <s v="NO"/>
    <n v="30"/>
    <x v="0"/>
    <s v="No"/>
    <n v="1411236"/>
    <s v="ASALARIADO"/>
    <n v="30"/>
  </r>
  <r>
    <n v="107"/>
    <s v="HOMBRE"/>
    <n v="310124"/>
    <s v="ASEGURADO VOLUNTARIO"/>
    <s v="SECTOR PRIVADO"/>
    <s v="SI"/>
    <s v="NO"/>
    <s v="NO"/>
    <n v="51"/>
    <x v="0"/>
    <s v="No"/>
    <n v="310124"/>
    <s v="ASEGURADO VOLUNTARIO"/>
    <n v="51"/>
  </r>
  <r>
    <n v="108"/>
    <s v="HOMBRE"/>
    <n v="505145"/>
    <s v="TRABAJADOR INDEPENDIENTE"/>
    <s v="SECTOR PRIVADO"/>
    <s v="SI"/>
    <s v="SI"/>
    <s v="SI"/>
    <n v="30"/>
    <x v="0"/>
    <s v="No"/>
    <n v="505145"/>
    <s v="TRABAJADOR INDEPENDIENTE"/>
    <n v="30"/>
  </r>
  <r>
    <n v="109"/>
    <s v="HOMBRE"/>
    <n v="386161"/>
    <s v="TRABAJADOR INDEPENDIENTE"/>
    <s v="SECTOR PRIVADO"/>
    <s v="SI"/>
    <s v="NO"/>
    <s v="SI"/>
    <n v="44"/>
    <x v="0"/>
    <s v="No"/>
    <n v="386161"/>
    <s v="TRABAJADOR INDEPENDIENTE"/>
    <n v="44"/>
  </r>
  <r>
    <n v="110"/>
    <s v="MUJER"/>
    <n v="297973.5"/>
    <s v="ASALARIADO"/>
    <s v="SECTOR PUBLICO"/>
    <s v="SI"/>
    <s v="NO"/>
    <s v="NO"/>
    <n v="43"/>
    <x v="0"/>
    <s v="No"/>
    <n v="297973.5"/>
    <s v="ASALARIADO"/>
    <n v="43"/>
  </r>
  <r>
    <n v="111"/>
    <s v="MUJER"/>
    <n v="338049.9"/>
    <s v="ASALARIADO"/>
    <s v="SECTOR PRIVADO"/>
    <s v="SI"/>
    <s v="NO"/>
    <s v="NO"/>
    <n v="43"/>
    <x v="0"/>
    <s v="No"/>
    <n v="338049.9"/>
    <s v="ASALARIADO"/>
    <n v="43"/>
  </r>
  <r>
    <n v="112"/>
    <s v="MUJER"/>
    <n v="298155"/>
    <s v="ASEGURADO VOLUNTARIO"/>
    <s v="SECTOR PRIVADO"/>
    <s v="SI"/>
    <s v="NO"/>
    <s v="NO"/>
    <n v="47"/>
    <x v="0"/>
    <s v="No"/>
    <n v="298155"/>
    <s v="ASEGURADO VOLUNTARIO"/>
    <n v="47"/>
  </r>
  <r>
    <n v="113"/>
    <s v="MUJER"/>
    <n v="278030.99"/>
    <s v="CONVENIOS ESPECIALES DE TRABAJADORES INDEPENDIENTES"/>
    <s v="SECTOR PRIVADO"/>
    <s v="SI"/>
    <s v="NO"/>
    <s v="NO"/>
    <n v="30"/>
    <x v="0"/>
    <s v="No"/>
    <n v="278030.99"/>
    <s v="CONVENIOS ESPECIALES DE TRABAJADORES INDEPENDIENTES"/>
    <n v="30"/>
  </r>
  <r>
    <n v="114"/>
    <s v="MUJER"/>
    <n v="382026.4"/>
    <s v="ASALARIADO"/>
    <s v="SECTOR PRIVADO"/>
    <s v="SI"/>
    <s v="NO"/>
    <s v="NO"/>
    <n v="44"/>
    <x v="0"/>
    <s v="No"/>
    <n v="382026.4"/>
    <s v="ASALARIADO"/>
    <n v="44"/>
  </r>
  <r>
    <n v="115"/>
    <s v="MUJER"/>
    <n v="239485.57"/>
    <s v="ASALARIADO"/>
    <s v="SECTOR PRIVADO"/>
    <s v="SI"/>
    <s v="NO"/>
    <s v="NO"/>
    <n v="21"/>
    <x v="0"/>
    <s v="No"/>
    <n v="239485.57"/>
    <s v="ASALARIADO"/>
    <n v="21"/>
  </r>
  <r>
    <n v="116"/>
    <s v="HOMBRE"/>
    <n v="672873.47"/>
    <s v="ASALARIADO"/>
    <s v="SECTOR PRIVADO"/>
    <s v="SI"/>
    <s v="SI"/>
    <s v="NO"/>
    <n v="32"/>
    <x v="0"/>
    <s v="No"/>
    <n v="672873.47"/>
    <s v="ASALARIADO"/>
    <n v="32"/>
  </r>
  <r>
    <n v="117"/>
    <s v="MUJER"/>
    <n v="995442"/>
    <s v="ASALARIADO"/>
    <s v="SECTOR PRIVADO"/>
    <s v="SI"/>
    <s v="SI"/>
    <s v="SI"/>
    <n v="52"/>
    <x v="0"/>
    <s v="No"/>
    <n v="995442"/>
    <s v="ASALARIADO"/>
    <n v="52"/>
  </r>
  <r>
    <n v="118"/>
    <s v="HOMBRE"/>
    <n v="659864.57999999996"/>
    <s v="ASALARIADO"/>
    <s v="SECTOR PRIVADO"/>
    <s v="SI"/>
    <s v="NO"/>
    <s v="NO"/>
    <n v="27"/>
    <x v="0"/>
    <s v="No"/>
    <n v="659864.57999999996"/>
    <s v="ASALARIADO"/>
    <n v="27"/>
  </r>
  <r>
    <n v="119"/>
    <s v="HOMBRE"/>
    <n v="681758.7"/>
    <s v="ASALARIADO"/>
    <s v="SECTOR PRIVADO"/>
    <s v="SI"/>
    <s v="NO"/>
    <s v="NO"/>
    <n v="30"/>
    <x v="0"/>
    <s v="No"/>
    <n v="681758.7"/>
    <s v="ASALARIADO"/>
    <n v="30"/>
  </r>
  <r>
    <n v="120"/>
    <s v="MUJER"/>
    <n v="297046"/>
    <s v="ASEGURADO VOLUNTARIO"/>
    <s v="SECTOR PRIVADO"/>
    <s v="SI"/>
    <s v="SI"/>
    <s v="SI"/>
    <n v="37"/>
    <x v="0"/>
    <s v="No"/>
    <n v="297046"/>
    <s v="ASEGURADO VOLUNTARIO"/>
    <n v="37"/>
  </r>
  <r>
    <n v="121"/>
    <s v="MUJER"/>
    <n v="149929.63"/>
    <s v="ASALARIADO"/>
    <s v="SECTOR PRIVADO"/>
    <s v="SI"/>
    <s v="SI"/>
    <s v="NO"/>
    <n v="28"/>
    <x v="0"/>
    <s v="No"/>
    <n v="149929.63"/>
    <s v="ASALARIADO"/>
    <n v="28"/>
  </r>
  <r>
    <n v="122"/>
    <s v="MUJER"/>
    <n v="297514"/>
    <s v="ASEGURADO VOLUNTARIO"/>
    <s v="SECTOR PRIVADO"/>
    <s v="SI"/>
    <s v="NO"/>
    <s v="NO"/>
    <n v="45"/>
    <x v="0"/>
    <s v="No"/>
    <n v="297514"/>
    <s v="ASEGURADO VOLUNTARIO"/>
    <n v="45"/>
  </r>
  <r>
    <n v="123"/>
    <s v="MUJER"/>
    <n v="297062"/>
    <s v="ASEGURADO VOLUNTARIO"/>
    <s v="SECTOR PRIVADO"/>
    <s v="SI"/>
    <s v="NO"/>
    <s v="NO"/>
    <n v="40"/>
    <x v="0"/>
    <s v="No"/>
    <n v="297062"/>
    <s v="ASEGURADO VOLUNTARIO"/>
    <n v="40"/>
  </r>
  <r>
    <n v="124"/>
    <s v="HOMBRE"/>
    <n v="1179097"/>
    <s v="ASALARIADO"/>
    <s v="SECTOR PRIVADO"/>
    <s v="SI"/>
    <s v="NO"/>
    <s v="NO"/>
    <n v="41"/>
    <x v="0"/>
    <s v="No"/>
    <n v="1179097"/>
    <s v="ASALARIADO"/>
    <n v="41"/>
  </r>
  <r>
    <n v="125"/>
    <s v="HOMBRE"/>
    <n v="300018"/>
    <s v="ASEGURADO VOLUNTARIO"/>
    <s v="SECTOR PRIVADO"/>
    <s v="SI"/>
    <s v="NO"/>
    <s v="NO"/>
    <n v="82"/>
    <x v="0"/>
    <s v="No"/>
    <n v="300018"/>
    <s v="ASEGURADO VOLUNTARIO"/>
    <n v="82"/>
  </r>
  <r>
    <n v="126"/>
    <s v="MUJER"/>
    <n v="366996.25"/>
    <s v="ASALARIADO"/>
    <s v="SECTOR PRIVADO"/>
    <s v="SI"/>
    <s v="NO"/>
    <s v="NO"/>
    <n v="44"/>
    <x v="0"/>
    <s v="No"/>
    <n v="366996.25"/>
    <s v="ASALARIADO"/>
    <n v="44"/>
  </r>
  <r>
    <n v="127"/>
    <s v="MUJER"/>
    <n v="976712.18"/>
    <s v="ASALARIADO"/>
    <s v="SECTOR PRIVADO"/>
    <s v="SI"/>
    <s v="NO"/>
    <s v="NO"/>
    <n v="32"/>
    <x v="0"/>
    <s v="No"/>
    <n v="976712.18"/>
    <s v="ASALARIADO"/>
    <n v="32"/>
  </r>
  <r>
    <n v="128"/>
    <s v="MUJER"/>
    <n v="212500"/>
    <s v="ASALARIADO"/>
    <s v="SECTOR PRIVADO"/>
    <s v="SI"/>
    <s v="SI"/>
    <s v="NO"/>
    <n v="45"/>
    <x v="0"/>
    <s v="No"/>
    <n v="212500"/>
    <s v="ASALARIADO"/>
    <n v="45"/>
  </r>
  <r>
    <n v="129"/>
    <s v="HOMBRE"/>
    <n v="300018"/>
    <s v="TRABAJADOR INDEPENDIENTE"/>
    <s v="SECTOR PRIVADO"/>
    <s v="SI"/>
    <s v="NO"/>
    <s v="NO"/>
    <n v="58"/>
    <x v="0"/>
    <s v="No"/>
    <n v="300018"/>
    <s v="TRABAJADOR INDEPENDIENTE"/>
    <n v="58"/>
  </r>
  <r>
    <n v="130"/>
    <s v="HOMBRE"/>
    <n v="489327"/>
    <s v="ASALARIADO"/>
    <s v="SECTOR PUBLICO"/>
    <s v="SI"/>
    <s v="NO"/>
    <s v="NO"/>
    <n v="33"/>
    <x v="0"/>
    <s v="No"/>
    <n v="489327"/>
    <s v="ASALARIADO"/>
    <n v="33"/>
  </r>
  <r>
    <n v="131"/>
    <s v="MUJER"/>
    <n v="299647"/>
    <s v="ASEGURADO VOLUNTARIO"/>
    <s v="SECTOR PRIVADO"/>
    <s v="SI"/>
    <s v="NO"/>
    <s v="NO"/>
    <n v="50"/>
    <x v="0"/>
    <s v="No"/>
    <n v="299647"/>
    <s v="ASEGURADO VOLUNTARIO"/>
    <n v="50"/>
  </r>
  <r>
    <n v="132"/>
    <s v="HOMBRE"/>
    <n v="1093666.56"/>
    <s v="ASALARIADO"/>
    <s v="SECTOR PRIVADO"/>
    <s v="SI"/>
    <s v="NO"/>
    <s v="SI"/>
    <n v="55"/>
    <x v="0"/>
    <s v="No"/>
    <n v="1093666.56"/>
    <s v="ASALARIADO"/>
    <n v="55"/>
  </r>
  <r>
    <n v="133"/>
    <s v="HOMBRE"/>
    <n v="677626.04"/>
    <s v="ASALARIADO"/>
    <s v="SECTOR PRIVADO"/>
    <s v="SI"/>
    <s v="NO"/>
    <s v="NO"/>
    <n v="57"/>
    <x v="0"/>
    <s v="No"/>
    <n v="677626.04"/>
    <s v="ASALARIADO"/>
    <n v="57"/>
  </r>
  <r>
    <n v="134"/>
    <s v="HOMBRE"/>
    <n v="462063.22"/>
    <s v="ASALARIADO"/>
    <s v="SECTOR PRIVADO"/>
    <s v="SI"/>
    <s v="NO"/>
    <s v="NO"/>
    <n v="54"/>
    <x v="0"/>
    <s v="No"/>
    <n v="462063.22"/>
    <s v="ASALARIADO"/>
    <n v="54"/>
  </r>
  <r>
    <n v="135"/>
    <s v="HOMBRE"/>
    <n v="966790.5"/>
    <s v="ASALARIADO"/>
    <s v="SECTOR PUBLICO"/>
    <s v="SI"/>
    <s v="NO"/>
    <s v="NO"/>
    <n v="43"/>
    <x v="0"/>
    <s v="No"/>
    <n v="966790.5"/>
    <s v="ASALARIADO"/>
    <n v="43"/>
  </r>
  <r>
    <n v="136"/>
    <s v="HOMBRE"/>
    <n v="318242.84000000003"/>
    <s v="ASALARIADO"/>
    <s v="SECTOR PUBLICO"/>
    <s v="SI"/>
    <s v="NO"/>
    <s v="NO"/>
    <n v="59"/>
    <x v="0"/>
    <s v="No"/>
    <n v="318242.84000000003"/>
    <s v="ASALARIADO"/>
    <n v="59"/>
  </r>
  <r>
    <n v="137"/>
    <s v="HOMBRE"/>
    <n v="1411134.97"/>
    <s v="ASALARIADO"/>
    <s v="SECTOR PRIVADO"/>
    <s v="SI"/>
    <s v="NO"/>
    <s v="NO"/>
    <n v="31"/>
    <x v="0"/>
    <s v="No"/>
    <n v="1411134.97"/>
    <s v="ASALARIADO"/>
    <n v="31"/>
  </r>
  <r>
    <n v="138"/>
    <s v="MUJER"/>
    <n v="402904"/>
    <s v="CONVENIOS ESPECIALES DE ASEGURADOS VOLUNTARIOS"/>
    <s v="SECTOR PRIVADO"/>
    <s v="SI"/>
    <s v="SI"/>
    <s v="NO"/>
    <n v="24"/>
    <x v="0"/>
    <s v="No"/>
    <n v="402904"/>
    <s v="CONVENIOS ESPECIALES DE ASEGURADOS VOLUNTARIOS"/>
    <n v="24"/>
  </r>
  <r>
    <n v="139"/>
    <s v="HOMBRE"/>
    <n v="356903.88"/>
    <s v="ASALARIADO"/>
    <s v="SECTOR PRIVADO"/>
    <s v="SI"/>
    <s v="NO"/>
    <s v="NO"/>
    <n v="43"/>
    <x v="0"/>
    <s v="No"/>
    <n v="356903.88"/>
    <s v="ASALARIADO"/>
    <n v="43"/>
  </r>
  <r>
    <n v="140"/>
    <s v="HOMBRE"/>
    <n v="278035"/>
    <s v="ASEGURADO VOLUNTARIO"/>
    <s v="SECTOR PRIVADO"/>
    <s v="SI"/>
    <s v="NO"/>
    <s v="NO"/>
    <n v="41"/>
    <x v="0"/>
    <s v="No"/>
    <n v="278035"/>
    <s v="ASEGURADO VOLUNTARIO"/>
    <n v="41"/>
  </r>
  <r>
    <n v="141"/>
    <s v="MUJER"/>
    <n v="297046"/>
    <s v="TRABAJADOR INDEPENDIENTE"/>
    <s v="SECTOR PRIVADO"/>
    <s v="SI"/>
    <s v="NO"/>
    <s v="NO"/>
    <n v="65"/>
    <x v="0"/>
    <s v="No"/>
    <n v="297046"/>
    <s v="TRABAJADOR INDEPENDIENTE"/>
    <n v="65"/>
  </r>
  <r>
    <n v="142"/>
    <s v="MUJER"/>
    <n v="400000"/>
    <s v="ASALARIADO"/>
    <s v="SECTOR PRIVADO"/>
    <s v="SI"/>
    <s v="NO"/>
    <s v="NO"/>
    <n v="46"/>
    <x v="0"/>
    <s v="No"/>
    <n v="400000"/>
    <s v="ASALARIADO"/>
    <n v="46"/>
  </r>
  <r>
    <n v="143"/>
    <s v="MUJER"/>
    <n v="497114.36"/>
    <s v="ASALARIADO"/>
    <s v="SECTOR PUBLICO"/>
    <s v="SI"/>
    <s v="NO"/>
    <s v="NO"/>
    <n v="28"/>
    <x v="0"/>
    <s v="No"/>
    <n v="497114.36"/>
    <s v="ASALARIADO"/>
    <n v="28"/>
  </r>
  <r>
    <n v="144"/>
    <s v="HOMBRE"/>
    <n v="270074"/>
    <s v="ASALARIADO"/>
    <s v="SECTOR PRIVADO"/>
    <s v="SI"/>
    <s v="NO"/>
    <s v="SI"/>
    <n v="60"/>
    <x v="0"/>
    <s v="No"/>
    <n v="270074"/>
    <s v="ASALARIADO"/>
    <n v="60"/>
  </r>
  <r>
    <n v="145"/>
    <s v="HOMBRE"/>
    <n v="680668.64"/>
    <s v="ASALARIADO"/>
    <s v="SECTOR PRIVADO"/>
    <s v="SI"/>
    <s v="NO"/>
    <s v="NO"/>
    <n v="37"/>
    <x v="0"/>
    <s v="No"/>
    <n v="680668.64"/>
    <s v="ASALARIADO"/>
    <n v="37"/>
  </r>
  <r>
    <n v="146"/>
    <s v="MUJER"/>
    <n v="148500"/>
    <s v="ASALARIADO"/>
    <s v="SECTOR PRIVADO"/>
    <s v="SI"/>
    <s v="NO"/>
    <s v="NO"/>
    <n v="50"/>
    <x v="0"/>
    <s v="No"/>
    <n v="148500"/>
    <s v="ASALARIADO"/>
    <n v="50"/>
  </r>
  <r>
    <n v="147"/>
    <s v="MUJER"/>
    <n v="372323"/>
    <s v="ASALARIADO"/>
    <s v="SECTOR PUBLICO"/>
    <s v="SI"/>
    <s v="NO"/>
    <s v="NO"/>
    <n v="29"/>
    <x v="0"/>
    <s v="No"/>
    <n v="372323"/>
    <s v="ASALARIADO"/>
    <n v="29"/>
  </r>
  <r>
    <n v="148"/>
    <s v="MUJER"/>
    <n v="1069289.8"/>
    <s v="PENSIONADOS EN SU PROPIO SISTEMA"/>
    <s v="SECTOR PUBLICO"/>
    <s v="SI"/>
    <s v="NO"/>
    <s v="NO"/>
    <n v="86"/>
    <x v="0"/>
    <s v="No"/>
    <n v="1069289.8"/>
    <s v="PENSIONADOS EN SU PROPIO SISTEMA"/>
    <n v="86"/>
  </r>
  <r>
    <n v="149"/>
    <s v="MUJER"/>
    <n v="258000"/>
    <s v="ASALARIADO"/>
    <s v="SECTOR PRIVADO"/>
    <s v="SI"/>
    <s v="NO"/>
    <s v="NO"/>
    <n v="30"/>
    <x v="0"/>
    <s v="No"/>
    <n v="258000"/>
    <s v="ASALARIADO"/>
    <n v="30"/>
  </r>
  <r>
    <n v="150"/>
    <s v="MUJER"/>
    <n v="304345"/>
    <s v="ASEGURADO VOLUNTARIO"/>
    <s v="SECTOR PRIVADO"/>
    <s v="SI"/>
    <s v="NO"/>
    <s v="NO"/>
    <n v="50"/>
    <x v="0"/>
    <s v="No"/>
    <n v="304345"/>
    <s v="ASEGURADO VOLUNTARIO"/>
    <n v="50"/>
  </r>
  <r>
    <n v="151"/>
    <s v="MUJER"/>
    <n v="299647"/>
    <s v=""/>
    <s v="SECTOR PRIVADO"/>
    <s v="SI"/>
    <s v="NO"/>
    <s v="NO"/>
    <n v="40"/>
    <x v="0"/>
    <s v="No"/>
    <n v="299647"/>
    <s v="ASALARIADO"/>
    <n v="40"/>
  </r>
  <r>
    <n v="152"/>
    <s v="HOMBRE"/>
    <n v="253472"/>
    <s v="ASALARIADO"/>
    <s v="SECTOR PRIVADO"/>
    <s v="SI"/>
    <s v="SI"/>
    <s v="NO"/>
    <n v="21"/>
    <x v="0"/>
    <s v="No"/>
    <n v="253472"/>
    <s v="ASALARIADO"/>
    <n v="21"/>
  </r>
  <r>
    <n v="153"/>
    <s v="HOMBRE"/>
    <n v="851079"/>
    <s v="ASALARIADO"/>
    <s v="SECTOR PRIVADO"/>
    <s v="SI"/>
    <s v="NO"/>
    <s v="NO"/>
    <n v="58"/>
    <x v="0"/>
    <s v="No"/>
    <n v="851079"/>
    <s v="ASALARIADO"/>
    <n v="58"/>
  </r>
  <r>
    <n v="154"/>
    <s v="MUJER"/>
    <n v="353911.5"/>
    <s v="ASALARIADO"/>
    <s v="SECTOR PUBLICO"/>
    <s v="SI"/>
    <s v="NO"/>
    <s v="NO"/>
    <n v="41"/>
    <x v="0"/>
    <s v="No"/>
    <n v="353911.5"/>
    <s v="ASALARIADO"/>
    <n v="41"/>
  </r>
  <r>
    <n v="155"/>
    <s v="MUJER"/>
    <n v="513465"/>
    <s v="ASALARIADO"/>
    <s v="SECTOR PRIVADO"/>
    <s v="SI"/>
    <s v="NO"/>
    <s v="NO"/>
    <n v="49"/>
    <x v="0"/>
    <s v="No"/>
    <n v="513465"/>
    <s v="ASALARIADO"/>
    <n v="49"/>
  </r>
  <r>
    <n v="156"/>
    <s v="HOMBRE"/>
    <n v="300018"/>
    <s v="ASEGURADO VOLUNTARIO"/>
    <s v="SECTOR PRIVADO"/>
    <s v="SI"/>
    <s v="NO"/>
    <s v="NO"/>
    <n v="57"/>
    <x v="0"/>
    <s v="No"/>
    <n v="300018"/>
    <s v="ASEGURADO VOLUNTARIO"/>
    <n v="57"/>
  </r>
  <r>
    <n v="157"/>
    <s v="HOMBRE"/>
    <n v="659491.07999999996"/>
    <s v="ASALARIADO"/>
    <s v="SECTOR PRIVADO"/>
    <s v="SI"/>
    <s v="NO"/>
    <s v="NO"/>
    <n v="27"/>
    <x v="0"/>
    <s v="No"/>
    <n v="659491.07999999996"/>
    <s v="ASALARIADO"/>
    <n v="27"/>
  </r>
  <r>
    <n v="158"/>
    <s v="HOMBRE"/>
    <n v="356000"/>
    <s v="ASALARIADO"/>
    <s v="SECTOR PRIVADO"/>
    <s v="SI"/>
    <s v="NO"/>
    <s v="SI"/>
    <n v="56"/>
    <x v="0"/>
    <s v="No"/>
    <n v="356000"/>
    <s v="ASALARIADO"/>
    <n v="56"/>
  </r>
  <r>
    <n v="159"/>
    <s v="HOMBRE"/>
    <n v="315941"/>
    <s v="ASALARIADO"/>
    <s v="SECTOR PRIVADO"/>
    <s v="SI"/>
    <s v="SI"/>
    <s v="NO"/>
    <n v="52"/>
    <x v="0"/>
    <s v="No"/>
    <n v="315941"/>
    <s v="ASALARIADO"/>
    <n v="52"/>
  </r>
  <r>
    <n v="160"/>
    <s v="HOMBRE"/>
    <n v="427506.38"/>
    <s v="CONVENIOS ESPECIALES DE TRABAJADORES INDEPENDIENTES"/>
    <s v="SECTOR PRIVADO"/>
    <s v="SI"/>
    <s v="NO"/>
    <s v="NO"/>
    <n v="28"/>
    <x v="0"/>
    <s v="No"/>
    <n v="427506.38"/>
    <s v="CONVENIOS ESPECIALES DE TRABAJADORES INDEPENDIENTES"/>
    <n v="28"/>
  </r>
  <r>
    <n v="161"/>
    <s v="HOMBRE"/>
    <n v="299441"/>
    <s v="TRABAJADOR INDEPENDIENTE"/>
    <s v="SECTOR PRIVADO"/>
    <s v="SI"/>
    <s v="NO"/>
    <s v="NO"/>
    <n v="54"/>
    <x v="0"/>
    <s v="No"/>
    <n v="299441"/>
    <s v="TRABAJADOR INDEPENDIENTE"/>
    <n v="54"/>
  </r>
  <r>
    <n v="162"/>
    <s v="HOMBRE"/>
    <n v="360458"/>
    <s v="ASALARIADO"/>
    <s v="SECTOR PUBLICO"/>
    <s v="SI"/>
    <s v="NO"/>
    <s v="NO"/>
    <n v="30"/>
    <x v="0"/>
    <s v="No"/>
    <n v="360458"/>
    <s v="ASALARIADO"/>
    <n v="30"/>
  </r>
  <r>
    <n v="163"/>
    <s v="HOMBRE"/>
    <n v="297050"/>
    <s v="TRABAJADOR INDEPENDIENTE"/>
    <s v="SECTOR PRIVADO"/>
    <s v="SI"/>
    <s v="NO"/>
    <s v="NO"/>
    <n v="46"/>
    <x v="0"/>
    <s v="No"/>
    <n v="297050"/>
    <s v="TRABAJADOR INDEPENDIENTE"/>
    <n v="46"/>
  </r>
  <r>
    <n v="164"/>
    <s v="HOMBRE"/>
    <n v="338659.6"/>
    <s v="ASALARIADO"/>
    <s v="SECTOR PRIVADO"/>
    <s v="SI"/>
    <s v="SI"/>
    <s v="NO"/>
    <n v="33"/>
    <x v="0"/>
    <s v="No"/>
    <n v="338659.6"/>
    <s v="ASALARIADO"/>
    <n v="33"/>
  </r>
  <r>
    <n v="165"/>
    <s v="HOMBRE"/>
    <n v="4605901.54"/>
    <s v="ASALARIADO"/>
    <s v="SECTOR PUBLICO"/>
    <s v="SI"/>
    <s v="NO"/>
    <s v="NO"/>
    <n v="68"/>
    <x v="1"/>
    <s v="No"/>
    <n v="4605901.54"/>
    <s v="ASALARIADO"/>
    <n v="68"/>
  </r>
  <r>
    <n v="166"/>
    <s v="HOMBRE"/>
    <n v="299647"/>
    <s v="ASEGURADO VOLUNTARIO"/>
    <s v="SECTOR PRIVADO"/>
    <s v="SI"/>
    <s v="NO"/>
    <s v="NO"/>
    <n v="68"/>
    <x v="0"/>
    <s v="No"/>
    <n v="299647"/>
    <s v="ASEGURADO VOLUNTARIO"/>
    <n v="68"/>
  </r>
  <r>
    <n v="167"/>
    <s v="MUJER"/>
    <n v="111053"/>
    <s v="ASALARIADO"/>
    <s v="SECTOR PRIVADO"/>
    <s v="SI"/>
    <s v="NO"/>
    <s v="NO"/>
    <n v="54"/>
    <x v="0"/>
    <s v="No"/>
    <n v="111053"/>
    <s v="ASALARIADO"/>
    <n v="54"/>
  </r>
  <r>
    <n v="168"/>
    <s v="HOMBRE"/>
    <n v="371304"/>
    <s v="TRABAJADOR INDEPENDIENTE"/>
    <s v="SECTOR PRIVADO"/>
    <s v="SI"/>
    <s v="NO"/>
    <s v="SI"/>
    <n v="46"/>
    <x v="0"/>
    <s v="No"/>
    <n v="371304"/>
    <s v="TRABAJADOR INDEPENDIENTE"/>
    <n v="46"/>
  </r>
  <r>
    <n v="169"/>
    <s v="MUJER"/>
    <n v="672365.54"/>
    <s v="ASALARIADO"/>
    <s v="SECTOR PRIVADO"/>
    <s v="SI"/>
    <s v="NO"/>
    <s v="NO"/>
    <n v="38"/>
    <x v="0"/>
    <s v="No"/>
    <n v="672365.54"/>
    <s v="ASALARIADO"/>
    <n v="38"/>
  </r>
  <r>
    <n v="170"/>
    <s v="HOMBRE"/>
    <n v="475269"/>
    <s v="TRABAJADOR INDEPENDIENTE"/>
    <s v="SECTOR PRIVADO"/>
    <s v="SI"/>
    <s v="NO"/>
    <s v="SI"/>
    <n v="63"/>
    <x v="0"/>
    <s v="No"/>
    <n v="475269"/>
    <s v="TRABAJADOR INDEPENDIENTE"/>
    <n v="63"/>
  </r>
  <r>
    <n v="171"/>
    <s v="HOMBRE"/>
    <n v="360420"/>
    <s v="TRABAJADOR INDEPENDIENTE"/>
    <s v="SECTOR PRIVADO"/>
    <s v="SI"/>
    <s v="NO"/>
    <s v="SI"/>
    <n v="33"/>
    <x v="0"/>
    <s v="No"/>
    <n v="360420"/>
    <s v="TRABAJADOR INDEPENDIENTE"/>
    <n v="33"/>
  </r>
  <r>
    <n v="172"/>
    <s v="HOMBRE"/>
    <n v="278030"/>
    <s v="CONVENIOS ESPECIALES DE TRABAJADORES INDEPENDIENTES"/>
    <s v="SECTOR PRIVADO"/>
    <s v="SI"/>
    <s v="NO"/>
    <s v="NO"/>
    <n v="48"/>
    <x v="0"/>
    <s v="No"/>
    <n v="278030"/>
    <s v="CONVENIOS ESPECIALES DE TRABAJADORES INDEPENDIENTES"/>
    <n v="48"/>
  </r>
  <r>
    <n v="173"/>
    <s v="HOMBRE"/>
    <n v="472546.14"/>
    <s v="ASALARIADO"/>
    <s v="SECTOR PRIVADO"/>
    <s v="SI"/>
    <s v="NO"/>
    <s v="NO"/>
    <n v="28"/>
    <x v="0"/>
    <s v="No"/>
    <n v="472546.14"/>
    <s v="ASALARIADO"/>
    <n v="28"/>
  </r>
  <r>
    <n v="174"/>
    <s v="HOMBRE"/>
    <n v="11102.62"/>
    <s v="ASALARIADO"/>
    <s v="SECTOR PRIVADO"/>
    <s v="SI"/>
    <s v="NO"/>
    <s v="NO"/>
    <n v="23"/>
    <x v="0"/>
    <s v="No"/>
    <n v="11102.62"/>
    <s v="ASALARIADO"/>
    <n v="23"/>
  </r>
  <r>
    <n v="175"/>
    <s v="MUJER"/>
    <n v="444259.2"/>
    <s v="ASALARIADO"/>
    <s v="SECTOR PRIVADO"/>
    <s v="SI"/>
    <s v="NO"/>
    <s v="NO"/>
    <n v="28"/>
    <x v="0"/>
    <s v="No"/>
    <n v="444259.2"/>
    <s v="ASALARIADO"/>
    <n v="28"/>
  </r>
  <r>
    <n v="176"/>
    <s v="HOMBRE"/>
    <n v="793801.12"/>
    <s v="ASALARIADO"/>
    <s v="SECTOR PRIVADO"/>
    <s v="SI"/>
    <s v="SI"/>
    <s v="NO"/>
    <n v="36"/>
    <x v="0"/>
    <s v="No"/>
    <n v="793801.12"/>
    <s v="ASALARIADO"/>
    <n v="36"/>
  </r>
  <r>
    <n v="177"/>
    <s v="MUJER"/>
    <n v="504963.25"/>
    <s v="ASALARIADO"/>
    <s v="SECTOR PRIVADO"/>
    <s v="SI"/>
    <s v="NO"/>
    <s v="NO"/>
    <n v="44"/>
    <x v="0"/>
    <s v="No"/>
    <n v="504963.25"/>
    <s v="ASALARIADO"/>
    <n v="44"/>
  </r>
  <r>
    <n v="178"/>
    <s v="HOMBRE"/>
    <n v="345802.5"/>
    <s v="ASALARIADO"/>
    <s v="SECTOR PRIVADO"/>
    <s v="SI"/>
    <s v="NO"/>
    <s v="NO"/>
    <n v="52"/>
    <x v="0"/>
    <s v="No"/>
    <n v="345802.5"/>
    <s v="ASALARIADO"/>
    <n v="52"/>
  </r>
  <r>
    <n v="179"/>
    <s v="HOMBRE"/>
    <n v="413497"/>
    <s v="TRABAJADOR INDEPENDIENTE"/>
    <s v="SECTOR PRIVADO"/>
    <s v="SI"/>
    <s v="NO"/>
    <s v="SI"/>
    <n v="54"/>
    <x v="0"/>
    <s v="No"/>
    <n v="413497"/>
    <s v="TRABAJADOR INDEPENDIENTE"/>
    <n v="54"/>
  </r>
  <r>
    <n v="180"/>
    <s v="HOMBRE"/>
    <n v="683560"/>
    <s v="ASALARIADO"/>
    <s v="SECTOR PUBLICO"/>
    <s v="SI"/>
    <s v="NO"/>
    <s v="NO"/>
    <n v="61"/>
    <x v="0"/>
    <s v="No"/>
    <n v="683560"/>
    <s v="ASALARIADO"/>
    <n v="61"/>
  </r>
  <r>
    <n v="181"/>
    <s v="HOMBRE"/>
    <n v="375000"/>
    <s v="ASALARIADO"/>
    <s v="SECTOR PRIVADO"/>
    <s v="SI"/>
    <s v="NO"/>
    <s v="SI"/>
    <n v="27"/>
    <x v="0"/>
    <s v="No"/>
    <n v="375000"/>
    <s v="ASALARIADO"/>
    <n v="27"/>
  </r>
  <r>
    <n v="182"/>
    <s v="MUJER"/>
    <n v="1244526"/>
    <s v="ASALARIADO"/>
    <s v="SECTOR PRIVADO"/>
    <s v="SI"/>
    <s v="NO"/>
    <s v="NO"/>
    <n v="26"/>
    <x v="0"/>
    <s v="No"/>
    <n v="1244526"/>
    <s v="ASALARIADO"/>
    <n v="26"/>
  </r>
  <r>
    <n v="183"/>
    <s v="MUJER"/>
    <n v="1379419"/>
    <s v="PENSIONADOS EN SU PROPIO SISTEMA"/>
    <s v="SECTOR PUBLICO"/>
    <s v="SI"/>
    <s v="NO"/>
    <s v="NO"/>
    <n v="70"/>
    <x v="0"/>
    <s v="No"/>
    <n v="1379419"/>
    <s v="PENSIONADOS EN SU PROPIO SISTEMA"/>
    <n v="70"/>
  </r>
  <r>
    <n v="184"/>
    <s v="MUJER"/>
    <n v="987935"/>
    <s v="ASALARIADO"/>
    <s v="SECTOR PUBLICO"/>
    <s v="SI"/>
    <s v="NO"/>
    <s v="NO"/>
    <n v="36"/>
    <x v="0"/>
    <s v="No"/>
    <n v="987935"/>
    <s v="ASALARIADO"/>
    <n v="36"/>
  </r>
  <r>
    <n v="185"/>
    <s v="HOMBRE"/>
    <n v="373465.3"/>
    <s v="ASALARIADO"/>
    <s v="SECTOR PRIVADO"/>
    <s v="SI"/>
    <s v="NO"/>
    <s v="NO"/>
    <n v="39"/>
    <x v="0"/>
    <s v="No"/>
    <n v="373465.3"/>
    <s v="ASALARIADO"/>
    <n v="39"/>
  </r>
  <r>
    <n v="186"/>
    <s v="HOMBRE"/>
    <n v="165495"/>
    <s v="ASALARIADO"/>
    <s v="SECTOR PRIVADO"/>
    <s v="SI"/>
    <s v="NO"/>
    <s v="NO"/>
    <n v="59"/>
    <x v="0"/>
    <s v="No"/>
    <n v="165495"/>
    <s v="ASALARIADO"/>
    <n v="59"/>
  </r>
  <r>
    <n v="187"/>
    <s v="MUJER"/>
    <n v="297046"/>
    <s v="ASEGURADO VOLUNTARIO"/>
    <s v="SECTOR PRIVADO"/>
    <s v="SI"/>
    <s v="NO"/>
    <s v="NO"/>
    <n v="64"/>
    <x v="0"/>
    <s v="No"/>
    <n v="297046"/>
    <s v="ASEGURADO VOLUNTARIO"/>
    <n v="64"/>
  </r>
  <r>
    <n v="188"/>
    <s v="MUJER"/>
    <n v="2050000"/>
    <s v="ASALARIADO"/>
    <s v="SECTOR PRIVADO"/>
    <s v="SI"/>
    <s v="NO"/>
    <s v="NO"/>
    <n v="46"/>
    <x v="0"/>
    <s v="No"/>
    <n v="2050000"/>
    <s v="ASALARIADO"/>
    <n v="46"/>
  </r>
  <r>
    <n v="189"/>
    <s v="MUJER"/>
    <n v="297045"/>
    <s v="TRABAJADOR INDEPENDIENTE"/>
    <s v="SECTOR PRIVADO"/>
    <s v="SI"/>
    <s v="NO"/>
    <s v="SI"/>
    <n v="38"/>
    <x v="0"/>
    <s v="No"/>
    <n v="297045"/>
    <s v="TRABAJADOR INDEPENDIENTE"/>
    <n v="38"/>
  </r>
  <r>
    <n v="190"/>
    <s v="MUJER"/>
    <n v="297045"/>
    <s v="TRABAJADOR INDEPENDIENTE"/>
    <s v="SECTOR PRIVADO"/>
    <s v="NO"/>
    <s v="NO"/>
    <s v="SI"/>
    <n v="42"/>
    <x v="0"/>
    <s v="No"/>
    <n v="297045"/>
    <s v="TRABAJADOR INDEPENDIENTE"/>
    <n v="42"/>
  </r>
  <r>
    <n v="191"/>
    <s v="MUJER"/>
    <n v="405063"/>
    <s v="TRABAJADOR INDEPENDIENTE"/>
    <s v="SECTOR PRIVADO"/>
    <s v="SI"/>
    <s v="NO"/>
    <s v="SI"/>
    <n v="69"/>
    <x v="0"/>
    <s v="No"/>
    <n v="405063"/>
    <s v="TRABAJADOR INDEPENDIENTE"/>
    <n v="69"/>
  </r>
  <r>
    <n v="192"/>
    <s v="MUJER"/>
    <n v="496208.33"/>
    <s v="ASALARIADO"/>
    <s v="SECTOR PRIVADO"/>
    <s v="SI"/>
    <s v="SI"/>
    <s v="NO"/>
    <n v="45"/>
    <x v="0"/>
    <s v="No"/>
    <n v="496208.33"/>
    <s v="ASALARIADO"/>
    <n v="45"/>
  </r>
  <r>
    <n v="193"/>
    <s v="HOMBRE"/>
    <n v="2033150.05"/>
    <s v="CONVENIOS ESPECIALES DE TRABAJADORES INDEPENDIENTES"/>
    <s v="SECTOR PRIVADO"/>
    <s v="SI"/>
    <s v="NO"/>
    <s v="NO"/>
    <n v="46"/>
    <x v="0"/>
    <s v="No"/>
    <n v="2033150.05"/>
    <s v="CONVENIOS ESPECIALES DE TRABAJADORES INDEPENDIENTES"/>
    <n v="46"/>
  </r>
  <r>
    <n v="194"/>
    <s v="MUJER"/>
    <n v="155250"/>
    <s v="ASALARIADO"/>
    <s v="SECTOR PRIVADO"/>
    <s v="SI"/>
    <s v="NO"/>
    <s v="NO"/>
    <n v="36"/>
    <x v="0"/>
    <s v="No"/>
    <n v="155250"/>
    <s v="ASALARIADO"/>
    <n v="36"/>
  </r>
  <r>
    <n v="195"/>
    <s v="MUJER"/>
    <n v="278030"/>
    <s v="TRABAJADOR INDEPENDIENTE"/>
    <s v="SECTOR PRIVADO"/>
    <s v="SI"/>
    <s v="NO"/>
    <s v="SI"/>
    <n v="56"/>
    <x v="0"/>
    <s v="No"/>
    <n v="278030"/>
    <s v="TRABAJADOR INDEPENDIENTE"/>
    <n v="56"/>
  </r>
  <r>
    <n v="196"/>
    <s v="MUJER"/>
    <n v="846788"/>
    <s v="ASALARIADO"/>
    <s v="SECTOR PUBLICO"/>
    <s v="SI"/>
    <s v="NO"/>
    <s v="SI"/>
    <n v="31"/>
    <x v="0"/>
    <s v="No"/>
    <n v="846788"/>
    <s v="ASALARIADO"/>
    <n v="31"/>
  </r>
  <r>
    <n v="197"/>
    <s v="HOMBRE"/>
    <n v="300018"/>
    <s v="TRABAJADOR INDEPENDIENTE"/>
    <s v="SECTOR PRIVADO"/>
    <s v="SI"/>
    <s v="NO"/>
    <s v="NO"/>
    <n v="32"/>
    <x v="0"/>
    <s v="No"/>
    <n v="300018"/>
    <s v="TRABAJADOR INDEPENDIENTE"/>
    <n v="32"/>
  </r>
  <r>
    <n v="198"/>
    <s v="MUJER"/>
    <n v="1476004"/>
    <s v="PENSIONADOS EN SU PROPIO SISTEMA"/>
    <s v="SECTOR PUBLICO"/>
    <s v="SI"/>
    <s v="NO"/>
    <s v="NO"/>
    <n v="68"/>
    <x v="0"/>
    <s v="No"/>
    <n v="1476004"/>
    <s v="PENSIONADOS EN SU PROPIO SISTEMA"/>
    <n v="68"/>
  </r>
  <r>
    <n v="199"/>
    <s v="HOMBRE"/>
    <n v="174167"/>
    <s v="ASALARIADO"/>
    <s v="SECTOR PRIVADO"/>
    <s v="SI"/>
    <s v="SI"/>
    <s v="NO"/>
    <n v="32"/>
    <x v="0"/>
    <s v="No"/>
    <n v="174167"/>
    <s v="ASALARIADO"/>
    <n v="32"/>
  </r>
  <r>
    <n v="200"/>
    <s v="HOMBRE"/>
    <n v="622035.84"/>
    <s v="ASALARIADO"/>
    <s v="SECTOR PUBLICO"/>
    <s v="SI"/>
    <s v="NO"/>
    <s v="NO"/>
    <n v="27"/>
    <x v="0"/>
    <s v="No"/>
    <n v="622035.84"/>
    <s v="ASALARIADO"/>
    <n v="27"/>
  </r>
  <r>
    <n v="201"/>
    <s v="HOMBRE"/>
    <n v="563607"/>
    <s v="TRABAJADOR INDEPENDIENTE"/>
    <s v="SECTOR PRIVADO"/>
    <s v="SI"/>
    <s v="NO"/>
    <s v="SI"/>
    <n v="72"/>
    <x v="0"/>
    <s v="No"/>
    <n v="563607"/>
    <s v="TRABAJADOR INDEPENDIENTE"/>
    <n v="72"/>
  </r>
  <r>
    <n v="202"/>
    <s v="MUJER"/>
    <n v="386190.46"/>
    <s v="ASALARIADO"/>
    <s v="SECTOR PRIVADO"/>
    <s v="SI"/>
    <s v="NO"/>
    <s v="NO"/>
    <n v="33"/>
    <x v="0"/>
    <s v="No"/>
    <n v="386190.46"/>
    <s v="ASALARIADO"/>
    <n v="33"/>
  </r>
  <r>
    <n v="203"/>
    <s v="HOMBRE"/>
    <n v="378684"/>
    <s v="TRABAJADOR INDEPENDIENTE"/>
    <s v="SECTOR PRIVADO"/>
    <s v="SI"/>
    <s v="NO"/>
    <s v="SI"/>
    <n v="38"/>
    <x v="0"/>
    <s v="No"/>
    <n v="378684"/>
    <s v="TRABAJADOR INDEPENDIENTE"/>
    <n v="38"/>
  </r>
  <r>
    <n v="204"/>
    <s v="HOMBRE"/>
    <n v="1623057.2"/>
    <s v="ASALARIADO"/>
    <s v="SECTOR PRIVADO"/>
    <s v="SI"/>
    <s v="NO"/>
    <s v="NO"/>
    <n v="31"/>
    <x v="0"/>
    <s v="No"/>
    <n v="1623057.2"/>
    <s v="ASALARIADO"/>
    <n v="31"/>
  </r>
  <r>
    <n v="205"/>
    <s v="MUJER"/>
    <n v="126835.08"/>
    <s v="PENSIONADOS EN SU PROPIO SISTEMA"/>
    <s v="SECTOR PUBLICO"/>
    <s v="SI"/>
    <s v="NO"/>
    <s v="NO"/>
    <n v="67"/>
    <x v="0"/>
    <s v="No"/>
    <n v="126835.08"/>
    <s v="PENSIONADOS EN SU PROPIO SISTEMA"/>
    <n v="67"/>
  </r>
  <r>
    <n v="206"/>
    <s v="HOMBRE"/>
    <n v="404467"/>
    <s v="ASEGURADO VOLUNTARIO"/>
    <s v="SECTOR PRIVADO"/>
    <s v="SI"/>
    <s v="NO"/>
    <s v="NO"/>
    <n v="64"/>
    <x v="0"/>
    <s v="No"/>
    <n v="404467"/>
    <s v="ASEGURADO VOLUNTARIO"/>
    <n v="64"/>
  </r>
  <r>
    <n v="207"/>
    <s v="HOMBRE"/>
    <n v="586511.31000000006"/>
    <s v="ASALARIADO"/>
    <s v="SECTOR PRIVADO"/>
    <s v="SI"/>
    <s v="NO"/>
    <s v="NO"/>
    <n v="24"/>
    <x v="0"/>
    <s v="No"/>
    <n v="586511.31000000006"/>
    <s v="ASALARIADO"/>
    <n v="24"/>
  </r>
  <r>
    <n v="208"/>
    <s v="HOMBRE"/>
    <n v="808295.5"/>
    <s v="ASALARIADO"/>
    <s v="SECTOR PUBLICO"/>
    <s v="SI"/>
    <s v="NO"/>
    <s v="NO"/>
    <n v="42"/>
    <x v="0"/>
    <s v="No"/>
    <n v="808295.5"/>
    <s v="ASALARIADO"/>
    <n v="42"/>
  </r>
  <r>
    <n v="209"/>
    <s v="MUJER"/>
    <n v="819816.67"/>
    <s v="ASALARIADO"/>
    <s v="SECTOR PRIVADO"/>
    <s v="SI"/>
    <s v="SI"/>
    <s v="NO"/>
    <n v="32"/>
    <x v="0"/>
    <s v="No"/>
    <n v="819816.67"/>
    <s v="ASALARIADO"/>
    <n v="32"/>
  </r>
  <r>
    <n v="210"/>
    <s v="HOMBRE"/>
    <n v="57724"/>
    <s v="ASALARIADO"/>
    <s v="SECTOR PRIVADO"/>
    <s v="SI"/>
    <s v="NO"/>
    <s v="SI"/>
    <n v="19"/>
    <x v="0"/>
    <s v="No"/>
    <n v="57724"/>
    <s v="ASALARIADO"/>
    <n v="19"/>
  </r>
  <r>
    <n v="211"/>
    <s v="MUJER"/>
    <n v="2230223.4"/>
    <s v="ASALARIADO"/>
    <s v="SECTOR PUBLICO"/>
    <s v="SI"/>
    <s v="NO"/>
    <s v="NO"/>
    <n v="56"/>
    <x v="0"/>
    <s v="No"/>
    <n v="2230223.4"/>
    <s v="ASALARIADO"/>
    <n v="56"/>
  </r>
  <r>
    <n v="212"/>
    <s v="HOMBRE"/>
    <n v="681656.18"/>
    <s v="ASALARIADO"/>
    <s v="SECTOR PRIVADO"/>
    <s v="SI"/>
    <s v="NO"/>
    <s v="NO"/>
    <n v="42"/>
    <x v="0"/>
    <s v="No"/>
    <n v="681656.18"/>
    <s v="ASALARIADO"/>
    <n v="42"/>
  </r>
  <r>
    <n v="213"/>
    <s v="MUJER"/>
    <n v="1611959.32"/>
    <s v="ASALARIADO"/>
    <s v="SECTOR PUBLICO"/>
    <s v="SI"/>
    <s v="NO"/>
    <s v="NO"/>
    <n v="47"/>
    <x v="0"/>
    <s v="No"/>
    <n v="1611959.32"/>
    <s v="ASALARIADO"/>
    <n v="47"/>
  </r>
  <r>
    <n v="214"/>
    <s v="MUJER"/>
    <n v="1307797.8700000001"/>
    <s v="ASALARIADO"/>
    <s v="SECTOR PRIVADO"/>
    <s v="SI"/>
    <s v="NO"/>
    <s v="NO"/>
    <n v="30"/>
    <x v="0"/>
    <s v="No"/>
    <n v="1307797.8700000001"/>
    <s v="ASALARIADO"/>
    <n v="30"/>
  </r>
  <r>
    <n v="215"/>
    <s v="HOMBRE"/>
    <n v="366599"/>
    <s v="ASALARIADO"/>
    <s v="SECTOR PRIVADO"/>
    <s v="SI"/>
    <s v="NO"/>
    <s v="NO"/>
    <n v="53"/>
    <x v="0"/>
    <s v="No"/>
    <n v="366599"/>
    <s v="ASALARIADO"/>
    <n v="53"/>
  </r>
  <r>
    <n v="216"/>
    <s v="HOMBRE"/>
    <n v="462831"/>
    <s v="TRABAJADOR INDEPENDIENTE"/>
    <s v="SECTOR PRIVADO"/>
    <s v="SI"/>
    <s v="NO"/>
    <s v="NO"/>
    <n v="32"/>
    <x v="0"/>
    <s v="No"/>
    <n v="462831"/>
    <s v="TRABAJADOR INDEPENDIENTE"/>
    <n v="32"/>
  </r>
  <r>
    <n v="217"/>
    <s v="HOMBRE"/>
    <n v="639148"/>
    <s v="TRABAJADOR INDEPENDIENTE"/>
    <s v="SECTOR PRIVADO"/>
    <s v="SI"/>
    <s v="NO"/>
    <s v="SI"/>
    <n v="41"/>
    <x v="0"/>
    <s v="No"/>
    <n v="639148"/>
    <s v="TRABAJADOR INDEPENDIENTE"/>
    <n v="41"/>
  </r>
  <r>
    <n v="218"/>
    <s v="HOMBRE"/>
    <n v="310124"/>
    <s v="TRABAJADOR INDEPENDIENTE"/>
    <s v="SECTOR PRIVADO"/>
    <s v="SI"/>
    <s v="NO"/>
    <s v="NO"/>
    <n v="34"/>
    <x v="0"/>
    <s v="No"/>
    <n v="310124"/>
    <s v="TRABAJADOR INDEPENDIENTE"/>
    <n v="34"/>
  </r>
  <r>
    <n v="219"/>
    <s v="MUJER"/>
    <n v="800000"/>
    <s v="ASALARIADO"/>
    <s v="SECTOR PRIVADO"/>
    <s v="SI"/>
    <s v="NO"/>
    <s v="NO"/>
    <n v="30"/>
    <x v="0"/>
    <s v="No"/>
    <n v="800000"/>
    <s v="ASALARIADO"/>
    <n v="30"/>
  </r>
  <r>
    <n v="220"/>
    <s v="MUJER"/>
    <n v="1520118"/>
    <s v="ASALARIADO"/>
    <s v="SECTOR PUBLICO"/>
    <s v="SI"/>
    <s v="NO"/>
    <s v="NO"/>
    <n v="32"/>
    <x v="0"/>
    <s v="No"/>
    <n v="1520118"/>
    <s v="ASALARIADO"/>
    <n v="32"/>
  </r>
  <r>
    <n v="221"/>
    <s v="MUJER"/>
    <n v="460000"/>
    <s v="ASALARIADO"/>
    <s v="SECTOR PRIVADO"/>
    <s v="SI"/>
    <s v="NO"/>
    <s v="NO"/>
    <n v="28"/>
    <x v="0"/>
    <s v="No"/>
    <n v="460000"/>
    <s v="ASALARIADO"/>
    <n v="28"/>
  </r>
  <r>
    <n v="222"/>
    <s v="MUJER"/>
    <n v="446964"/>
    <s v="ASALARIADO"/>
    <s v="SECTOR PRIVADO"/>
    <s v="SI"/>
    <s v="NO"/>
    <s v="NO"/>
    <n v="64"/>
    <x v="0"/>
    <s v="No"/>
    <n v="446964"/>
    <s v="ASALARIADO"/>
    <n v="64"/>
  </r>
  <r>
    <n v="223"/>
    <s v="MUJER"/>
    <n v="241000"/>
    <s v="ASALARIADO"/>
    <s v="SECTOR PRIVADO"/>
    <s v="SI"/>
    <s v="SI"/>
    <s v="NO"/>
    <n v="35"/>
    <x v="0"/>
    <s v="No"/>
    <n v="241000"/>
    <s v="ASALARIADO"/>
    <n v="35"/>
  </r>
  <r>
    <n v="224"/>
    <s v="HOMBRE"/>
    <n v="1254322.1299999999"/>
    <s v="ASALARIADO"/>
    <s v="SECTOR PRIVADO"/>
    <s v="SI"/>
    <s v="NO"/>
    <s v="NO"/>
    <n v="33"/>
    <x v="0"/>
    <s v="No"/>
    <n v="1254322.1299999999"/>
    <s v="ASALARIADO"/>
    <n v="33"/>
  </r>
  <r>
    <n v="225"/>
    <s v="HOMBRE"/>
    <n v="503396"/>
    <s v="ASALARIADO"/>
    <s v="SECTOR PUBLICO"/>
    <s v="SI"/>
    <s v="NO"/>
    <s v="NO"/>
    <n v="55"/>
    <x v="0"/>
    <s v="No"/>
    <n v="503396"/>
    <s v="ASALARIADO"/>
    <n v="55"/>
  </r>
  <r>
    <n v="226"/>
    <s v="HOMBRE"/>
    <n v="1845300"/>
    <s v="ASALARIADO"/>
    <s v="SECTOR PRIVADO"/>
    <s v="SI"/>
    <s v="NO"/>
    <s v="NO"/>
    <n v="37"/>
    <x v="0"/>
    <s v="No"/>
    <n v="1845300"/>
    <s v="ASALARIADO"/>
    <n v="37"/>
  </r>
  <r>
    <n v="227"/>
    <s v="HOMBRE"/>
    <n v="505464"/>
    <s v="TRABAJADOR INDEPENDIENTE"/>
    <s v="SECTOR PRIVADO"/>
    <s v="SI"/>
    <s v="NO"/>
    <s v="NO"/>
    <n v="42"/>
    <x v="0"/>
    <s v="No"/>
    <n v="505464"/>
    <s v="TRABAJADOR INDEPENDIENTE"/>
    <n v="42"/>
  </r>
  <r>
    <n v="228"/>
    <s v="MUJER"/>
    <n v="1083593.7"/>
    <s v="ASALARIADO"/>
    <s v="SECTOR PUBLICO"/>
    <s v="SI"/>
    <s v="NO"/>
    <s v="NO"/>
    <n v="30"/>
    <x v="0"/>
    <s v="No"/>
    <n v="1083593.7"/>
    <s v="ASALARIADO"/>
    <n v="30"/>
  </r>
  <r>
    <n v="229"/>
    <s v="MUJER"/>
    <n v="450680"/>
    <s v="TRABAJADOR INDEPENDIENTE"/>
    <s v="SECTOR PRIVADO"/>
    <s v="SI"/>
    <s v="NO"/>
    <s v="SI"/>
    <n v="28"/>
    <x v="0"/>
    <s v="No"/>
    <n v="450680"/>
    <s v="TRABAJADOR INDEPENDIENTE"/>
    <n v="28"/>
  </r>
  <r>
    <n v="230"/>
    <s v="HOMBRE"/>
    <n v="407031"/>
    <s v="ASALARIADO"/>
    <s v="SECTOR PRIVADO"/>
    <s v="SI"/>
    <s v="NO"/>
    <s v="NO"/>
    <n v="51"/>
    <x v="0"/>
    <s v="No"/>
    <n v="407031"/>
    <s v="ASALARIADO"/>
    <n v="51"/>
  </r>
  <r>
    <n v="231"/>
    <s v="HOMBRE"/>
    <n v="800000"/>
    <s v="ASALARIADO"/>
    <s v="SECTOR PRIVADO"/>
    <s v="SI"/>
    <s v="NO"/>
    <s v="NO"/>
    <n v="54"/>
    <x v="0"/>
    <s v="No"/>
    <n v="800000"/>
    <s v="ASALARIADO"/>
    <n v="54"/>
  </r>
  <r>
    <n v="232"/>
    <s v="HOMBRE"/>
    <n v="366302.13"/>
    <s v="ASALARIADO"/>
    <s v="SECTOR PRIVADO"/>
    <s v="SI"/>
    <s v="NO"/>
    <s v="NO"/>
    <n v="52"/>
    <x v="0"/>
    <s v="No"/>
    <n v="366302.13"/>
    <s v="ASALARIADO"/>
    <n v="52"/>
  </r>
  <r>
    <n v="233"/>
    <s v="MUJER"/>
    <n v="801100.65"/>
    <s v="ASALARIADO"/>
    <s v="SECTOR PRIVADO"/>
    <s v="SI"/>
    <s v="NO"/>
    <s v="NO"/>
    <n v="46"/>
    <x v="0"/>
    <s v="No"/>
    <n v="801100.65"/>
    <s v="ASALARIADO"/>
    <n v="46"/>
  </r>
  <r>
    <n v="234"/>
    <s v="HOMBRE"/>
    <n v="278030"/>
    <s v="CONVENIOS ESPECIALES DE TRABAJADORES INDEPENDIENTES"/>
    <s v="SECTOR PRIVADO"/>
    <s v="SI"/>
    <s v="NO"/>
    <s v="NO"/>
    <n v="37"/>
    <x v="0"/>
    <s v="No"/>
    <n v="278030"/>
    <s v="CONVENIOS ESPECIALES DE TRABAJADORES INDEPENDIENTES"/>
    <n v="37"/>
  </r>
  <r>
    <n v="235"/>
    <s v="MUJER"/>
    <n v="300018"/>
    <s v="ASEGURADO VOLUNTARIO"/>
    <s v="SECTOR PRIVADO"/>
    <s v="SI"/>
    <s v="NO"/>
    <s v="NO"/>
    <n v="56"/>
    <x v="0"/>
    <s v="No"/>
    <n v="300018"/>
    <s v="ASEGURADO VOLUNTARIO"/>
    <n v="56"/>
  </r>
  <r>
    <n v="236"/>
    <s v="MUJER"/>
    <n v="1002472.71"/>
    <s v="ASALARIADO"/>
    <s v="SECTOR PUBLICO"/>
    <s v="SI"/>
    <s v="NO"/>
    <s v="NO"/>
    <n v="51"/>
    <x v="0"/>
    <s v="No"/>
    <n v="1002472.71"/>
    <s v="ASALARIADO"/>
    <n v="51"/>
  </r>
  <r>
    <n v="237"/>
    <s v="HOMBRE"/>
    <n v="904595.72"/>
    <s v="ASALARIADO"/>
    <s v="SECTOR PRIVADO"/>
    <s v="SI"/>
    <s v="NO"/>
    <s v="NO"/>
    <n v="39"/>
    <x v="0"/>
    <s v="No"/>
    <n v="904595.72"/>
    <s v="ASALARIADO"/>
    <n v="39"/>
  </r>
  <r>
    <n v="238"/>
    <s v="MUJER"/>
    <n v="354854"/>
    <s v="ASALARIADO"/>
    <s v="SECTOR PRIVADO"/>
    <s v="SI"/>
    <s v="NO"/>
    <s v="NO"/>
    <n v="25"/>
    <x v="0"/>
    <s v="No"/>
    <n v="354854"/>
    <s v="ASALARIADO"/>
    <n v="25"/>
  </r>
  <r>
    <n v="239"/>
    <s v="MUJER"/>
    <n v="448927.5"/>
    <s v="ASALARIADO"/>
    <s v="SECTOR PRIVADO"/>
    <s v="SI"/>
    <s v="NO"/>
    <s v="NO"/>
    <n v="45"/>
    <x v="0"/>
    <s v="No"/>
    <n v="448927.5"/>
    <s v="ASALARIADO"/>
    <n v="45"/>
  </r>
  <r>
    <n v="240"/>
    <s v="MUJER"/>
    <n v="762579"/>
    <s v="ASALARIADO"/>
    <s v="SECTOR PRIVADO"/>
    <s v="SI"/>
    <s v="NO"/>
    <s v="NO"/>
    <n v="26"/>
    <x v="0"/>
    <s v="No"/>
    <n v="762579"/>
    <s v="ASALARIADO"/>
    <n v="26"/>
  </r>
  <r>
    <n v="241"/>
    <s v="HOMBRE"/>
    <n v="500000"/>
    <s v="ASALARIADO"/>
    <s v="SECTOR PRIVADO"/>
    <s v="SI"/>
    <s v="NO"/>
    <s v="SI"/>
    <n v="61"/>
    <x v="0"/>
    <s v="No"/>
    <n v="500000"/>
    <s v="ASALARIADO"/>
    <n v="61"/>
  </r>
  <r>
    <n v="242"/>
    <s v="HOMBRE"/>
    <n v="606345.6"/>
    <s v="ASALARIADO"/>
    <s v="SECTOR PRIVADO"/>
    <s v="SI"/>
    <s v="NO"/>
    <s v="NO"/>
    <n v="21"/>
    <x v="0"/>
    <s v="No"/>
    <n v="606345.6"/>
    <s v="ASALARIADO"/>
    <n v="21"/>
  </r>
  <r>
    <n v="243"/>
    <s v="MUJER"/>
    <n v="411069"/>
    <s v="TRABAJADOR INDEPENDIENTE"/>
    <s v="SECTOR PRIVADO"/>
    <s v="SI"/>
    <s v="NO"/>
    <s v="SI"/>
    <n v="56"/>
    <x v="0"/>
    <s v="No"/>
    <n v="411069"/>
    <s v="TRABAJADOR INDEPENDIENTE"/>
    <n v="56"/>
  </r>
  <r>
    <n v="244"/>
    <s v="HOMBRE"/>
    <n v="636770"/>
    <s v="ASALARIADO"/>
    <s v="SECTOR PRIVADO"/>
    <s v="SI"/>
    <s v="NO"/>
    <s v="NO"/>
    <n v="37"/>
    <x v="0"/>
    <s v="No"/>
    <n v="636770"/>
    <s v="ASALARIADO"/>
    <n v="37"/>
  </r>
  <r>
    <n v="245"/>
    <s v="HOMBRE"/>
    <n v="299647"/>
    <s v="ASEGURADO VOLUNTARIO"/>
    <s v="SECTOR PRIVADO"/>
    <s v="SI"/>
    <s v="NO"/>
    <s v="NO"/>
    <n v="42"/>
    <x v="0"/>
    <s v="No"/>
    <n v="299647"/>
    <s v="ASEGURADO VOLUNTARIO"/>
    <n v="42"/>
  </r>
  <r>
    <n v="246"/>
    <s v="HOMBRE"/>
    <n v="435182.43"/>
    <s v="ASALARIADO"/>
    <s v="SECTOR PRIVADO"/>
    <s v="SI"/>
    <s v="NO"/>
    <s v="NO"/>
    <n v="24"/>
    <x v="0"/>
    <s v="No"/>
    <n v="435182.43"/>
    <s v="ASALARIADO"/>
    <n v="24"/>
  </r>
  <r>
    <n v="247"/>
    <s v="MUJER"/>
    <n v="2891000"/>
    <s v="ASALARIADO"/>
    <s v="SECTOR PRIVADO"/>
    <s v="SI"/>
    <s v="NO"/>
    <s v="NO"/>
    <n v="32"/>
    <x v="1"/>
    <s v="No"/>
    <n v="2891000"/>
    <s v="ASALARIADO"/>
    <n v="32"/>
  </r>
  <r>
    <n v="248"/>
    <s v="HOMBRE"/>
    <n v="409154"/>
    <s v="ASALARIADO"/>
    <s v="SECTOR PUBLICO"/>
    <s v="SI"/>
    <s v="NO"/>
    <s v="SI"/>
    <n v="36"/>
    <x v="0"/>
    <s v="No"/>
    <n v="409154"/>
    <s v="ASALARIADO"/>
    <n v="36"/>
  </r>
  <r>
    <n v="249"/>
    <s v="MUJER"/>
    <n v="556132"/>
    <s v="ASALARIADO"/>
    <s v="SECTOR PUBLICO"/>
    <s v="SI"/>
    <s v="NO"/>
    <s v="NO"/>
    <n v="51"/>
    <x v="0"/>
    <s v="No"/>
    <n v="556132"/>
    <s v="ASALARIADO"/>
    <n v="51"/>
  </r>
  <r>
    <n v="250"/>
    <s v="MUJER"/>
    <n v="173710"/>
    <s v="ASALARIADO"/>
    <s v="SECTOR PRIVADO"/>
    <s v="SI"/>
    <s v="NO"/>
    <s v="NO"/>
    <n v="20"/>
    <x v="0"/>
    <s v="No"/>
    <n v="173710"/>
    <s v="ASALARIADO"/>
    <n v="20"/>
  </r>
  <r>
    <n v="251"/>
    <s v="MUJER"/>
    <n v="601898.22"/>
    <s v="ASALARIADO"/>
    <s v="SECTOR PUBLICO"/>
    <s v="SI"/>
    <s v="NO"/>
    <s v="NO"/>
    <n v="21"/>
    <x v="0"/>
    <s v="No"/>
    <n v="601898.22"/>
    <s v="ASALARIADO"/>
    <n v="21"/>
  </r>
  <r>
    <n v="252"/>
    <s v="HOMBRE"/>
    <n v="297046"/>
    <s v="ASEGURADO VOLUNTARIO"/>
    <s v="SECTOR PRIVADO"/>
    <s v="SI"/>
    <s v="NO"/>
    <s v="NO"/>
    <n v="26"/>
    <x v="0"/>
    <s v="No"/>
    <n v="297046"/>
    <s v="ASEGURADO VOLUNTARIO"/>
    <n v="26"/>
  </r>
  <r>
    <n v="253"/>
    <s v="HOMBRE"/>
    <n v="455087.65"/>
    <s v="ASALARIADO"/>
    <s v="SECTOR PRIVADO"/>
    <s v="SI"/>
    <s v="NO"/>
    <s v="NO"/>
    <n v="58"/>
    <x v="0"/>
    <s v="No"/>
    <n v="455087.65"/>
    <s v="ASALARIADO"/>
    <n v="58"/>
  </r>
  <r>
    <n v="254"/>
    <s v="HOMBRE"/>
    <n v="278030"/>
    <s v="CONVENIOS ESPECIALES DE TRABAJADORES INDEPENDIENTES"/>
    <s v="SECTOR PRIVADO"/>
    <s v="SI"/>
    <s v="NO"/>
    <s v="SI"/>
    <n v="50"/>
    <x v="0"/>
    <s v="No"/>
    <n v="278030"/>
    <s v="CONVENIOS ESPECIALES DE TRABAJADORES INDEPENDIENTES"/>
    <n v="50"/>
  </r>
  <r>
    <n v="255"/>
    <s v="MUJER"/>
    <n v="1198261.6000000001"/>
    <s v="ASALARIADO"/>
    <s v="SECTOR PUBLICO"/>
    <s v="SI"/>
    <s v="NO"/>
    <s v="NO"/>
    <n v="43"/>
    <x v="0"/>
    <s v="No"/>
    <n v="1198261.6000000001"/>
    <s v="ASALARIADO"/>
    <n v="43"/>
  </r>
  <r>
    <n v="256"/>
    <s v="MUJER"/>
    <n v="430147.81"/>
    <s v="ASALARIADO"/>
    <s v="SECTOR PRIVADO"/>
    <s v="SI"/>
    <s v="NO"/>
    <s v="NO"/>
    <n v="50"/>
    <x v="0"/>
    <s v="No"/>
    <n v="430147.81"/>
    <s v="ASALARIADO"/>
    <n v="50"/>
  </r>
  <r>
    <n v="257"/>
    <s v="MUJER"/>
    <n v="500000"/>
    <s v="ASALARIADO"/>
    <s v="SECTOR PRIVADO"/>
    <s v="SI"/>
    <s v="NO"/>
    <s v="SI"/>
    <n v="23"/>
    <x v="0"/>
    <s v="No"/>
    <n v="500000"/>
    <s v="ASALARIADO"/>
    <n v="23"/>
  </r>
  <r>
    <n v="258"/>
    <s v="MUJER"/>
    <n v="1819625.78"/>
    <s v="ASALARIADO"/>
    <s v="SECTOR PRIVADO"/>
    <s v="SI"/>
    <s v="NO"/>
    <s v="NO"/>
    <n v="38"/>
    <x v="0"/>
    <s v="No"/>
    <n v="1819625.78"/>
    <s v="ASALARIADO"/>
    <n v="38"/>
  </r>
  <r>
    <n v="259"/>
    <s v="MUJER"/>
    <n v="355312"/>
    <s v="ASALARIADO"/>
    <s v="SECTOR PRIVADO"/>
    <s v="SI"/>
    <s v="NO"/>
    <s v="NO"/>
    <n v="56"/>
    <x v="0"/>
    <s v="No"/>
    <n v="355312"/>
    <s v="ASALARIADO"/>
    <n v="56"/>
  </r>
  <r>
    <n v="260"/>
    <s v="HOMBRE"/>
    <n v="262016"/>
    <s v="ASALARIADO"/>
    <s v="SECTOR PRIVADO"/>
    <s v="SI"/>
    <s v="NO"/>
    <s v="NO"/>
    <n v="40"/>
    <x v="0"/>
    <s v="No"/>
    <n v="262016"/>
    <s v="ASALARIADO"/>
    <n v="40"/>
  </r>
  <r>
    <n v="261"/>
    <s v="HOMBRE"/>
    <n v="507212.75"/>
    <s v="ASALARIADO"/>
    <s v="SECTOR PUBLICO"/>
    <s v="SI"/>
    <s v="NO"/>
    <s v="NO"/>
    <n v="62"/>
    <x v="0"/>
    <s v="No"/>
    <n v="507212.75"/>
    <s v="ASALARIADO"/>
    <n v="62"/>
  </r>
  <r>
    <n v="262"/>
    <s v="HOMBRE"/>
    <n v="319590"/>
    <s v="ASALARIADO"/>
    <s v="SECTOR PRIVADO"/>
    <s v="SI"/>
    <s v="NO"/>
    <s v="NO"/>
    <n v="28"/>
    <x v="0"/>
    <s v="No"/>
    <n v="319590"/>
    <s v="ASALARIADO"/>
    <n v="28"/>
  </r>
  <r>
    <n v="263"/>
    <s v="HOMBRE"/>
    <n v="331181"/>
    <s v="TRABAJADOR INDEPENDIENTE"/>
    <s v="SECTOR PRIVADO"/>
    <s v="SI"/>
    <s v="NO"/>
    <s v="SI"/>
    <n v="62"/>
    <x v="0"/>
    <s v="No"/>
    <n v="331181"/>
    <s v="TRABAJADOR INDEPENDIENTE"/>
    <n v="62"/>
  </r>
  <r>
    <n v="264"/>
    <s v="HOMBRE"/>
    <n v="509509"/>
    <s v="TRABAJADOR INDEPENDIENTE"/>
    <s v="SECTOR PRIVADO"/>
    <s v="SI"/>
    <s v="NO"/>
    <s v="NO"/>
    <n v="42"/>
    <x v="0"/>
    <s v="No"/>
    <n v="509509"/>
    <s v="TRABAJADOR INDEPENDIENTE"/>
    <n v="42"/>
  </r>
  <r>
    <n v="265"/>
    <s v="MUJER"/>
    <n v="820120"/>
    <s v="ASALARIADO"/>
    <s v="SECTOR PRIVADO"/>
    <s v="SI"/>
    <s v="NO"/>
    <s v="NO"/>
    <n v="27"/>
    <x v="0"/>
    <s v="No"/>
    <n v="820120"/>
    <s v="ASALARIADO"/>
    <n v="27"/>
  </r>
  <r>
    <n v="266"/>
    <s v="MUJER"/>
    <n v="439400"/>
    <s v="ASALARIADO"/>
    <s v="SECTOR PRIVADO"/>
    <s v="SI"/>
    <s v="NO"/>
    <s v="NO"/>
    <n v="34"/>
    <x v="0"/>
    <s v="No"/>
    <n v="439400"/>
    <s v="ASALARIADO"/>
    <n v="34"/>
  </r>
  <r>
    <n v="267"/>
    <s v="HOMBRE"/>
    <n v="2184000"/>
    <s v="ASALARIADO"/>
    <s v="SECTOR PRIVADO"/>
    <s v="SI"/>
    <s v="NO"/>
    <s v="NO"/>
    <n v="41"/>
    <x v="0"/>
    <s v="No"/>
    <n v="2184000"/>
    <s v="ASALARIADO"/>
    <n v="41"/>
  </r>
  <r>
    <n v="268"/>
    <s v="MUJER"/>
    <n v="110000"/>
    <s v="ASALARIADO"/>
    <s v="SECTOR PRIVADO"/>
    <s v="SI"/>
    <s v="SI"/>
    <s v="NO"/>
    <n v="28"/>
    <x v="0"/>
    <s v="No"/>
    <n v="110000"/>
    <s v="ASALARIADO"/>
    <n v="28"/>
  </r>
  <r>
    <n v="269"/>
    <s v="HOMBRE"/>
    <n v="180000"/>
    <s v="ASALARIADO"/>
    <s v="SECTOR PRIVADO"/>
    <s v="SI"/>
    <s v="NO"/>
    <s v="NO"/>
    <n v="45"/>
    <x v="0"/>
    <s v="No"/>
    <n v="180000"/>
    <s v="ASALARIADO"/>
    <n v="45"/>
  </r>
  <r>
    <n v="270"/>
    <s v="MUJER"/>
    <n v="350000"/>
    <s v="ASALARIADO"/>
    <s v="SECTOR PRIVADO"/>
    <s v="SI"/>
    <s v="NO"/>
    <s v="NO"/>
    <n v="29"/>
    <x v="0"/>
    <s v="No"/>
    <n v="350000"/>
    <s v="ASALARIADO"/>
    <n v="29"/>
  </r>
  <r>
    <n v="271"/>
    <s v="HOMBRE"/>
    <n v="281250"/>
    <s v="ASALARIADO"/>
    <s v="SECTOR PUBLICO"/>
    <s v="SI"/>
    <s v="NO"/>
    <s v="NO"/>
    <n v="58"/>
    <x v="0"/>
    <s v="No"/>
    <n v="281250"/>
    <s v="ASALARIADO"/>
    <n v="58"/>
  </r>
  <r>
    <n v="272"/>
    <s v="MUJER"/>
    <n v="829364.58"/>
    <s v="ASALARIADO"/>
    <s v="SECTOR PRIVADO"/>
    <s v="SI"/>
    <s v="NO"/>
    <s v="NO"/>
    <n v="30"/>
    <x v="0"/>
    <s v="No"/>
    <n v="829364.58"/>
    <s v="ASALARIADO"/>
    <n v="30"/>
  </r>
  <r>
    <n v="273"/>
    <s v="MUJER"/>
    <n v="403983"/>
    <s v="TRABAJADOR INDEPENDIENTE"/>
    <s v="SECTOR PRIVADO"/>
    <s v="SI"/>
    <s v="NO"/>
    <s v="SI"/>
    <n v="41"/>
    <x v="0"/>
    <s v="No"/>
    <n v="403983"/>
    <s v="TRABAJADOR INDEPENDIENTE"/>
    <n v="41"/>
  </r>
  <r>
    <n v="274"/>
    <s v="MUJER"/>
    <n v="545646"/>
    <s v="ASALARIADO"/>
    <s v="SECTOR PRIVADO"/>
    <s v="SI"/>
    <s v="NO"/>
    <s v="NO"/>
    <n v="44"/>
    <x v="0"/>
    <s v="No"/>
    <n v="545646"/>
    <s v="ASALARIADO"/>
    <n v="44"/>
  </r>
  <r>
    <n v="275"/>
    <s v="HOMBRE"/>
    <n v="417064"/>
    <s v="ASALARIADO"/>
    <s v="SECTOR PRIVADO"/>
    <s v="SI"/>
    <s v="NO"/>
    <s v="NO"/>
    <n v="59"/>
    <x v="0"/>
    <s v="No"/>
    <n v="417064"/>
    <s v="ASALARIADO"/>
    <n v="59"/>
  </r>
  <r>
    <n v="276"/>
    <s v="HOMBRE"/>
    <n v="621333.79"/>
    <s v="ASALARIADO"/>
    <s v="SECTOR PRIVADO"/>
    <s v="SI"/>
    <s v="NO"/>
    <s v="NO"/>
    <n v="47"/>
    <x v="0"/>
    <s v="No"/>
    <n v="621333.79"/>
    <s v="ASALARIADO"/>
    <n v="47"/>
  </r>
  <r>
    <n v="277"/>
    <s v="HOMBRE"/>
    <n v="297046"/>
    <s v="ASEGURADO VOLUNTARIO"/>
    <s v="SECTOR PRIVADO"/>
    <s v="SI"/>
    <s v="NO"/>
    <s v="NO"/>
    <n v="24"/>
    <x v="0"/>
    <s v="No"/>
    <n v="297046"/>
    <s v="ASEGURADO VOLUNTARIO"/>
    <n v="24"/>
  </r>
  <r>
    <n v="278"/>
    <s v="MUJER"/>
    <n v="527824.5"/>
    <s v="PENSIONADOS EN SU PROPIO SISTEMA"/>
    <s v="SECTOR PUBLICO"/>
    <s v="SI"/>
    <s v="NO"/>
    <s v="NO"/>
    <n v="68"/>
    <x v="0"/>
    <s v="No"/>
    <n v="527824.5"/>
    <s v="PENSIONADOS EN SU PROPIO SISTEMA"/>
    <n v="68"/>
  </r>
  <r>
    <n v="279"/>
    <s v="HOMBRE"/>
    <n v="278030"/>
    <s v="CONVENIOS ESPECIALES DE TRABAJADORES INDEPENDIENTES"/>
    <s v="SECTOR PRIVADO"/>
    <s v="SI"/>
    <s v="NO"/>
    <s v="NO"/>
    <n v="43"/>
    <x v="0"/>
    <s v="No"/>
    <n v="278030"/>
    <s v="CONVENIOS ESPECIALES DE TRABAJADORES INDEPENDIENTES"/>
    <n v="43"/>
  </r>
  <r>
    <n v="280"/>
    <s v="MUJER"/>
    <n v="300000"/>
    <s v="ASEGURADO VOLUNTARIO"/>
    <s v="SECTOR PRIVADO"/>
    <s v="SI"/>
    <s v="SI"/>
    <s v="NO"/>
    <n v="57"/>
    <x v="0"/>
    <s v="No"/>
    <n v="300000"/>
    <s v="ASEGURADO VOLUNTARIO"/>
    <n v="57"/>
  </r>
  <r>
    <n v="281"/>
    <s v="MUJER"/>
    <n v="453393.84"/>
    <s v="ASALARIADO"/>
    <s v="SECTOR PRIVADO"/>
    <s v="SI"/>
    <s v="NO"/>
    <s v="NO"/>
    <n v="31"/>
    <x v="0"/>
    <s v="No"/>
    <n v="453393.84"/>
    <s v="ASALARIADO"/>
    <n v="31"/>
  </r>
  <r>
    <n v="282"/>
    <s v="MUJER"/>
    <n v="297062"/>
    <s v="TRABAJADOR INDEPENDIENTE"/>
    <s v="SECTOR PRIVADO"/>
    <s v="SI"/>
    <s v="NO"/>
    <s v="SI"/>
    <n v="40"/>
    <x v="0"/>
    <s v="No"/>
    <n v="297062"/>
    <s v="TRABAJADOR INDEPENDIENTE"/>
    <n v="40"/>
  </r>
  <r>
    <n v="283"/>
    <s v="MUJER"/>
    <n v="245436.97"/>
    <s v="ASALARIADO"/>
    <s v="SECTOR PRIVADO"/>
    <s v="SI"/>
    <s v="NO"/>
    <s v="NO"/>
    <n v="27"/>
    <x v="0"/>
    <s v="No"/>
    <n v="245436.97"/>
    <s v="ASALARIADO"/>
    <n v="27"/>
  </r>
  <r>
    <n v="284"/>
    <s v="HOMBRE"/>
    <n v="2005101"/>
    <s v="ASALARIADO"/>
    <s v="SECTOR PRIVADO"/>
    <s v="SI"/>
    <s v="NO"/>
    <s v="NO"/>
    <n v="32"/>
    <x v="0"/>
    <s v="No"/>
    <n v="2005101"/>
    <s v="ASALARIADO"/>
    <n v="32"/>
  </r>
  <r>
    <n v="285"/>
    <s v="MUJER"/>
    <n v="342332"/>
    <s v="TRABAJADOR INDEPENDIENTE"/>
    <s v="SECTOR PRIVADO"/>
    <s v="SI"/>
    <s v="NO"/>
    <s v="NO"/>
    <n v="61"/>
    <x v="0"/>
    <s v="No"/>
    <n v="342332"/>
    <s v="TRABAJADOR INDEPENDIENTE"/>
    <n v="61"/>
  </r>
  <r>
    <n v="286"/>
    <s v="HOMBRE"/>
    <n v="1000000"/>
    <s v="ASALARIADO"/>
    <s v="SECTOR PRIVADO"/>
    <s v="SI"/>
    <s v="NO"/>
    <s v="SI"/>
    <n v="52"/>
    <x v="0"/>
    <s v="No"/>
    <n v="1000000"/>
    <s v="ASALARIADO"/>
    <n v="52"/>
  </r>
  <r>
    <n v="287"/>
    <s v="HOMBRE"/>
    <n v="347514.23"/>
    <s v="ASALARIADO"/>
    <s v="SECTOR PRIVADO"/>
    <s v="SI"/>
    <s v="NO"/>
    <s v="NO"/>
    <n v="30"/>
    <x v="0"/>
    <s v="No"/>
    <n v="347514.23"/>
    <s v="ASALARIADO"/>
    <n v="30"/>
  </r>
  <r>
    <n v="288"/>
    <s v="MUJER"/>
    <n v="750000"/>
    <s v="ASALARIADO"/>
    <s v="SECTOR PRIVADO"/>
    <s v="SI"/>
    <s v="NO"/>
    <s v="SI"/>
    <n v="28"/>
    <x v="0"/>
    <s v="No"/>
    <n v="750000"/>
    <s v="ASALARIADO"/>
    <n v="28"/>
  </r>
  <r>
    <n v="289"/>
    <s v="HOMBRE"/>
    <n v="336364.94"/>
    <s v="ASALARIADO"/>
    <s v="SECTOR PRIVADO"/>
    <s v="SI"/>
    <s v="NO"/>
    <s v="NO"/>
    <n v="24"/>
    <x v="0"/>
    <s v="No"/>
    <n v="336364.94"/>
    <s v="ASALARIADO"/>
    <n v="24"/>
  </r>
  <r>
    <n v="290"/>
    <s v="HOMBRE"/>
    <n v="351055"/>
    <s v="TRABAJADOR INDEPENDIENTE"/>
    <s v="SECTOR PRIVADO"/>
    <s v="SI"/>
    <s v="NO"/>
    <s v="SI"/>
    <n v="51"/>
    <x v="0"/>
    <s v="No"/>
    <n v="351055"/>
    <s v="TRABAJADOR INDEPENDIENTE"/>
    <n v="51"/>
  </r>
  <r>
    <n v="291"/>
    <s v="HOMBRE"/>
    <n v="345385"/>
    <s v="ASALARIADO"/>
    <s v="SECTOR PRIVADO"/>
    <s v="SI"/>
    <s v="NO"/>
    <s v="NO"/>
    <n v="32"/>
    <x v="0"/>
    <s v="No"/>
    <n v="345385"/>
    <s v="ASALARIADO"/>
    <n v="32"/>
  </r>
  <r>
    <n v="292"/>
    <s v="HOMBRE"/>
    <n v="396805"/>
    <s v="ASALARIADO"/>
    <s v="SECTOR PRIVADO"/>
    <s v="SI"/>
    <s v="NO"/>
    <s v="NO"/>
    <n v="40"/>
    <x v="0"/>
    <s v="No"/>
    <n v="396805"/>
    <s v="ASALARIADO"/>
    <n v="40"/>
  </r>
  <r>
    <n v="293"/>
    <s v="MUJER"/>
    <n v="297045"/>
    <s v="TRABAJADOR INDEPENDIENTE"/>
    <s v="SECTOR PRIVADO"/>
    <s v="SI"/>
    <s v="NO"/>
    <s v="SI"/>
    <n v="62"/>
    <x v="0"/>
    <s v="No"/>
    <n v="297045"/>
    <s v="TRABAJADOR INDEPENDIENTE"/>
    <n v="62"/>
  </r>
  <r>
    <n v="294"/>
    <s v="HOMBRE"/>
    <n v="1313852.97"/>
    <s v="ASALARIADO"/>
    <s v="SECTOR PRIVADO"/>
    <s v="SI"/>
    <s v="NO"/>
    <s v="NO"/>
    <n v="52"/>
    <x v="0"/>
    <s v="No"/>
    <n v="1313852.97"/>
    <s v="ASALARIADO"/>
    <n v="52"/>
  </r>
  <r>
    <n v="295"/>
    <s v="HOMBRE"/>
    <n v="328192"/>
    <s v="TRABAJADOR INDEPENDIENTE"/>
    <s v="SECTOR PRIVADO"/>
    <s v="SI"/>
    <s v="SI"/>
    <s v="SI"/>
    <n v="32"/>
    <x v="0"/>
    <s v="No"/>
    <n v="328192"/>
    <s v="TRABAJADOR INDEPENDIENTE"/>
    <n v="32"/>
  </r>
  <r>
    <n v="296"/>
    <s v="MUJER"/>
    <n v="478452"/>
    <s v="TRABAJADOR INDEPENDIENTE"/>
    <s v="SECTOR PRIVADO"/>
    <s v="SI"/>
    <s v="NO"/>
    <s v="SI"/>
    <n v="58"/>
    <x v="0"/>
    <s v="No"/>
    <n v="478452"/>
    <s v="TRABAJADOR INDEPENDIENTE"/>
    <n v="58"/>
  </r>
  <r>
    <n v="297"/>
    <s v="HOMBRE"/>
    <n v="299647"/>
    <s v="TRABAJADOR INDEPENDIENTE"/>
    <s v="SECTOR PRIVADO"/>
    <s v="SI"/>
    <s v="NO"/>
    <s v="SI"/>
    <n v="57"/>
    <x v="0"/>
    <s v="No"/>
    <n v="299647"/>
    <s v="TRABAJADOR INDEPENDIENTE"/>
    <n v="57"/>
  </r>
  <r>
    <n v="298"/>
    <s v="HOMBRE"/>
    <n v="263360.19"/>
    <s v="ASALARIADO"/>
    <s v="SECTOR PRIVADO"/>
    <s v="SI"/>
    <s v="NO"/>
    <s v="NO"/>
    <n v="24"/>
    <x v="0"/>
    <s v="No"/>
    <n v="263360.19"/>
    <s v="ASALARIADO"/>
    <n v="24"/>
  </r>
  <r>
    <n v="299"/>
    <s v="MUJER"/>
    <n v="2312395"/>
    <s v="ASALARIADO"/>
    <s v="SECTOR PUBLICO"/>
    <s v="SI"/>
    <s v="NO"/>
    <s v="NO"/>
    <n v="61"/>
    <x v="1"/>
    <s v="No"/>
    <n v="2312395"/>
    <s v="ASALARIADO"/>
    <n v="61"/>
  </r>
  <r>
    <n v="300"/>
    <s v="HOMBRE"/>
    <n v="300000"/>
    <s v="ASALARIADO"/>
    <s v="SECTOR PRIVADO"/>
    <s v="SI"/>
    <s v="NO"/>
    <s v="NO"/>
    <n v="26"/>
    <x v="0"/>
    <s v="No"/>
    <n v="300000"/>
    <s v="ASALARIADO"/>
    <n v="26"/>
  </r>
  <r>
    <n v="301"/>
    <s v="HOMBRE"/>
    <n v="1819599"/>
    <s v="PENSIONADOS EN SU PROPIO SISTEMA"/>
    <s v="SECTOR PUBLICO"/>
    <s v="SI"/>
    <s v="NO"/>
    <s v="NO"/>
    <n v="80"/>
    <x v="0"/>
    <s v="No"/>
    <n v="1819599"/>
    <s v="PENSIONADOS EN SU PROPIO SISTEMA"/>
    <n v="80"/>
  </r>
  <r>
    <n v="302"/>
    <s v="HOMBRE"/>
    <n v="551500"/>
    <s v="ASALARIADO"/>
    <s v="SECTOR PRIVADO"/>
    <s v="SI"/>
    <s v="NO"/>
    <s v="NO"/>
    <n v="34"/>
    <x v="0"/>
    <s v="No"/>
    <n v="551500"/>
    <s v="ASALARIADO"/>
    <n v="34"/>
  </r>
  <r>
    <n v="303"/>
    <s v="MUJER"/>
    <n v="338775.81"/>
    <s v="ASALARIADO"/>
    <s v="SECTOR PRIVADO"/>
    <s v="SI"/>
    <s v="NO"/>
    <s v="NO"/>
    <n v="46"/>
    <x v="0"/>
    <s v="No"/>
    <n v="338775.81"/>
    <s v="ASALARIADO"/>
    <n v="46"/>
  </r>
  <r>
    <n v="304"/>
    <s v="MUJER"/>
    <n v="278030"/>
    <s v="CONVENIOS ESPECIALES DE TRABAJADORES INDEPENDIENTES"/>
    <s v="SECTOR PRIVADO"/>
    <s v="SI"/>
    <s v="NO"/>
    <s v="NO"/>
    <n v="70"/>
    <x v="0"/>
    <s v="No"/>
    <n v="278030"/>
    <s v="CONVENIOS ESPECIALES DE TRABAJADORES INDEPENDIENTES"/>
    <n v="70"/>
  </r>
  <r>
    <n v="305"/>
    <s v="MUJER"/>
    <n v="1068785"/>
    <s v="PENSIONADOS EN SU PROPIO SISTEMA"/>
    <s v="SECTOR PUBLICO"/>
    <s v="SI"/>
    <s v="NO"/>
    <s v="NO"/>
    <n v="63"/>
    <x v="0"/>
    <s v="No"/>
    <n v="1068785"/>
    <s v="PENSIONADOS EN SU PROPIO SISTEMA"/>
    <n v="63"/>
  </r>
  <r>
    <n v="306"/>
    <s v="HOMBRE"/>
    <n v="2549958.42"/>
    <s v="ASALARIADO"/>
    <s v="SECTOR PRIVADO"/>
    <s v="SI"/>
    <s v="NO"/>
    <s v="NO"/>
    <n v="41"/>
    <x v="1"/>
    <s v="No"/>
    <n v="2549958.42"/>
    <s v="ASALARIADO"/>
    <n v="41"/>
  </r>
  <r>
    <n v="307"/>
    <s v="HOMBRE"/>
    <n v="181084"/>
    <s v="ASALARIADO"/>
    <s v="SECTOR PRIVADO"/>
    <s v="SI"/>
    <s v="NO"/>
    <s v="NO"/>
    <n v="55"/>
    <x v="0"/>
    <s v="No"/>
    <n v="181084"/>
    <s v="ASALARIADO"/>
    <n v="55"/>
  </r>
  <r>
    <n v="308"/>
    <s v="HOMBRE"/>
    <n v="1059381.6000000001"/>
    <s v="ASALARIADO"/>
    <s v="SECTOR PRIVADO"/>
    <s v="SI"/>
    <s v="NO"/>
    <s v="NO"/>
    <n v="28"/>
    <x v="0"/>
    <s v="No"/>
    <n v="1059381.6000000001"/>
    <s v="ASALARIADO"/>
    <n v="28"/>
  </r>
  <r>
    <n v="309"/>
    <s v="HOMBRE"/>
    <n v="343178"/>
    <s v="ASALARIADO"/>
    <s v="SECTOR PRIVADO"/>
    <s v="SI"/>
    <s v="NO"/>
    <s v="SI"/>
    <n v="32"/>
    <x v="0"/>
    <s v="No"/>
    <n v="343178"/>
    <s v="ASALARIADO"/>
    <n v="32"/>
  </r>
  <r>
    <n v="310"/>
    <s v="HOMBRE"/>
    <n v="606620"/>
    <s v="ASALARIADO"/>
    <s v="SECTOR PRIVADO"/>
    <s v="SI"/>
    <s v="NO"/>
    <s v="NO"/>
    <n v="20"/>
    <x v="0"/>
    <s v="No"/>
    <n v="606620"/>
    <s v="ASALARIADO"/>
    <n v="20"/>
  </r>
  <r>
    <n v="311"/>
    <s v="HOMBRE"/>
    <n v="320524.5"/>
    <s v="ASALARIADO"/>
    <s v="SECTOR PRIVADO"/>
    <s v="SI"/>
    <s v="NO"/>
    <s v="NO"/>
    <n v="29"/>
    <x v="0"/>
    <s v="No"/>
    <n v="320524.5"/>
    <s v="ASALARIADO"/>
    <n v="29"/>
  </r>
  <r>
    <n v="312"/>
    <s v="MUJER"/>
    <n v="1171666.67"/>
    <s v="ASALARIADO"/>
    <s v="SECTOR PRIVADO"/>
    <s v="SI"/>
    <s v="NO"/>
    <s v="NO"/>
    <n v="51"/>
    <x v="0"/>
    <s v="No"/>
    <n v="1171666.67"/>
    <s v="ASALARIADO"/>
    <n v="51"/>
  </r>
  <r>
    <n v="313"/>
    <s v="MUJER"/>
    <n v="113848"/>
    <s v="ASALARIADO"/>
    <s v="SECTOR PRIVADO"/>
    <s v="SI"/>
    <s v="NO"/>
    <s v="NO"/>
    <n v="31"/>
    <x v="0"/>
    <s v="No"/>
    <n v="113848"/>
    <s v="ASALARIADO"/>
    <n v="31"/>
  </r>
  <r>
    <n v="314"/>
    <s v="HOMBRE"/>
    <n v="391476"/>
    <s v="ASALARIADO"/>
    <s v="SECTOR PUBLICO"/>
    <s v="SI"/>
    <s v="NO"/>
    <s v="NO"/>
    <n v="60"/>
    <x v="0"/>
    <s v="No"/>
    <n v="391476"/>
    <s v="ASALARIADO"/>
    <n v="60"/>
  </r>
  <r>
    <n v="315"/>
    <s v="MUJER"/>
    <n v="558250"/>
    <s v="ASALARIADO"/>
    <s v="SECTOR PRIVADO"/>
    <s v="SI"/>
    <s v="NO"/>
    <s v="NO"/>
    <n v="28"/>
    <x v="0"/>
    <s v="No"/>
    <n v="558250"/>
    <s v="ASALARIADO"/>
    <n v="28"/>
  </r>
  <r>
    <n v="316"/>
    <s v="HOMBRE"/>
    <n v="313164"/>
    <s v="ASALARIADO"/>
    <s v="SECTOR PRIVADO"/>
    <s v="SI"/>
    <s v="NO"/>
    <s v="NO"/>
    <n v="56"/>
    <x v="0"/>
    <s v="No"/>
    <n v="313164"/>
    <s v="ASALARIADO"/>
    <n v="56"/>
  </r>
  <r>
    <n v="317"/>
    <s v="HOMBRE"/>
    <n v="433000"/>
    <s v="ASALARIADO"/>
    <s v="SECTOR PRIVADO"/>
    <s v="SI"/>
    <s v="NO"/>
    <s v="NO"/>
    <n v="45"/>
    <x v="0"/>
    <s v="No"/>
    <n v="433000"/>
    <s v="ASALARIADO"/>
    <n v="45"/>
  </r>
  <r>
    <n v="318"/>
    <s v="HOMBRE"/>
    <n v="124453.88"/>
    <s v="ASALARIADO"/>
    <s v="SECTOR PRIVADO"/>
    <s v="SI"/>
    <s v="NO"/>
    <s v="NO"/>
    <n v="40"/>
    <x v="0"/>
    <s v="No"/>
    <n v="124453.88"/>
    <s v="ASALARIADO"/>
    <n v="40"/>
  </r>
  <r>
    <n v="319"/>
    <s v="MUJER"/>
    <n v="382136"/>
    <s v="TRABAJADOR INDEPENDIENTE"/>
    <s v="SECTOR PRIVADO"/>
    <s v="SI"/>
    <s v="NO"/>
    <s v="SI"/>
    <n v="42"/>
    <x v="0"/>
    <s v="No"/>
    <n v="382136"/>
    <s v="TRABAJADOR INDEPENDIENTE"/>
    <n v="42"/>
  </r>
  <r>
    <n v="320"/>
    <s v="HOMBRE"/>
    <n v="297046"/>
    <s v="TRABAJADOR INDEPENDIENTE"/>
    <s v="SECTOR PRIVADO"/>
    <s v="SI"/>
    <s v="NO"/>
    <s v="NO"/>
    <n v="50"/>
    <x v="0"/>
    <s v="No"/>
    <n v="297046"/>
    <s v="TRABAJADOR INDEPENDIENTE"/>
    <n v="50"/>
  </r>
  <r>
    <n v="321"/>
    <s v="HOMBRE"/>
    <n v="401814.2"/>
    <s v="ASALARIADO"/>
    <s v="SECTOR PRIVADO"/>
    <s v="SI"/>
    <s v="NO"/>
    <s v="NO"/>
    <n v="46"/>
    <x v="0"/>
    <s v="No"/>
    <n v="401814.2"/>
    <s v="ASALARIADO"/>
    <n v="46"/>
  </r>
  <r>
    <n v="322"/>
    <s v="MUJER"/>
    <n v="1103954"/>
    <s v="ASALARIADO"/>
    <s v="SECTOR PUBLICO"/>
    <s v="SI"/>
    <s v="NO"/>
    <s v="SI"/>
    <n v="60"/>
    <x v="0"/>
    <s v="No"/>
    <n v="1103954"/>
    <s v="ASALARIADO"/>
    <n v="60"/>
  </r>
  <r>
    <n v="323"/>
    <s v="HOMBRE"/>
    <n v="207648"/>
    <s v="ASALARIADO"/>
    <s v="SECTOR PRIVADO"/>
    <s v="SI"/>
    <s v="NO"/>
    <s v="NO"/>
    <n v="28"/>
    <x v="0"/>
    <s v="No"/>
    <n v="207648"/>
    <s v="ASALARIADO"/>
    <n v="28"/>
  </r>
  <r>
    <n v="324"/>
    <s v="HOMBRE"/>
    <n v="719752.5"/>
    <s v="ASALARIADO"/>
    <s v="SECTOR PUBLICO"/>
    <s v="SI"/>
    <s v="NO"/>
    <s v="NO"/>
    <n v="39"/>
    <x v="0"/>
    <s v="No"/>
    <n v="719752.5"/>
    <s v="ASALARIADO"/>
    <n v="39"/>
  </r>
  <r>
    <n v="325"/>
    <s v="MUJER"/>
    <n v="140000"/>
    <s v="ASALARIADO"/>
    <s v="SECTOR PRIVADO"/>
    <s v="SI"/>
    <s v="SI"/>
    <s v="SI"/>
    <n v="49"/>
    <x v="0"/>
    <s v="No"/>
    <n v="140000"/>
    <s v="ASALARIADO"/>
    <n v="49"/>
  </r>
  <r>
    <n v="326"/>
    <s v="MUJER"/>
    <n v="1883093.97"/>
    <s v="ASALARIADO"/>
    <s v="SECTOR PRIVADO"/>
    <s v="SI"/>
    <s v="NO"/>
    <s v="NO"/>
    <n v="34"/>
    <x v="0"/>
    <s v="No"/>
    <n v="1883093.97"/>
    <s v="ASALARIADO"/>
    <n v="34"/>
  </r>
  <r>
    <n v="327"/>
    <s v="MUJER"/>
    <n v="1366089.12"/>
    <s v="PENSIONADOS EN SU PROPIO SISTEMA"/>
    <s v="SECTOR PUBLICO"/>
    <s v="SI"/>
    <s v="SI"/>
    <s v="NO"/>
    <n v="73"/>
    <x v="0"/>
    <s v="No"/>
    <n v="1366089.12"/>
    <s v="PENSIONADOS EN SU PROPIO SISTEMA"/>
    <n v="73"/>
  </r>
  <r>
    <n v="328"/>
    <s v="HOMBRE"/>
    <n v="298155"/>
    <s v="TRABAJADOR INDEPENDIENTE"/>
    <s v="SECTOR PRIVADO"/>
    <s v="SI"/>
    <s v="NO"/>
    <s v="SI"/>
    <n v="39"/>
    <x v="0"/>
    <s v="No"/>
    <n v="298155"/>
    <s v="TRABAJADOR INDEPENDIENTE"/>
    <n v="39"/>
  </r>
  <r>
    <n v="329"/>
    <s v="HOMBRE"/>
    <n v="499999"/>
    <s v="ASALARIADO"/>
    <s v="SECTOR PRIVADO"/>
    <s v="SI"/>
    <s v="NO"/>
    <s v="NO"/>
    <n v="31"/>
    <x v="0"/>
    <s v="No"/>
    <n v="499999"/>
    <s v="ASALARIADO"/>
    <n v="31"/>
  </r>
  <r>
    <n v="330"/>
    <s v="HOMBRE"/>
    <n v="1340908"/>
    <s v="ASALARIADO"/>
    <s v="SECTOR PUBLICO"/>
    <s v="SI"/>
    <s v="NO"/>
    <s v="NO"/>
    <n v="54"/>
    <x v="0"/>
    <s v="No"/>
    <n v="1340908"/>
    <s v="ASALARIADO"/>
    <n v="54"/>
  </r>
  <r>
    <n v="331"/>
    <s v="HOMBRE"/>
    <n v="300000"/>
    <s v="ASALARIADO"/>
    <s v="SECTOR PRIVADO"/>
    <s v="SI"/>
    <s v="SI"/>
    <s v="NO"/>
    <n v="28"/>
    <x v="0"/>
    <s v="No"/>
    <n v="300000"/>
    <s v="ASALARIADO"/>
    <n v="28"/>
  </r>
  <r>
    <n v="332"/>
    <s v="MUJER"/>
    <n v="297046"/>
    <s v="ASEGURADO VOLUNTARIO"/>
    <s v="SECTOR PRIVADO"/>
    <s v="SI"/>
    <s v="SI"/>
    <s v="NO"/>
    <n v="27"/>
    <x v="0"/>
    <s v="No"/>
    <n v="297046"/>
    <s v="ASEGURADO VOLUNTARIO"/>
    <n v="27"/>
  </r>
  <r>
    <n v="333"/>
    <s v="HOMBRE"/>
    <n v="304232.90000000002"/>
    <s v="ASALARIADO"/>
    <s v="SECTOR PRIVADO"/>
    <s v="SI"/>
    <s v="SI"/>
    <s v="NO"/>
    <n v="24"/>
    <x v="0"/>
    <s v="No"/>
    <n v="304232.90000000002"/>
    <s v="ASALARIADO"/>
    <n v="24"/>
  </r>
  <r>
    <n v="334"/>
    <s v="HOMBRE"/>
    <n v="509509"/>
    <s v="TRABAJADOR INDEPENDIENTE"/>
    <s v="SECTOR PRIVADO"/>
    <s v="SI"/>
    <s v="NO"/>
    <s v="SI"/>
    <n v="35"/>
    <x v="0"/>
    <s v="No"/>
    <n v="509509"/>
    <s v="TRABAJADOR INDEPENDIENTE"/>
    <n v="35"/>
  </r>
  <r>
    <n v="335"/>
    <s v="HOMBRE"/>
    <n v="1202425"/>
    <s v="ASALARIADO"/>
    <s v="SECTOR PUBLICO"/>
    <s v="SI"/>
    <s v="NO"/>
    <s v="NO"/>
    <n v="40"/>
    <x v="0"/>
    <s v="No"/>
    <n v="1202425"/>
    <s v="ASALARIADO"/>
    <n v="40"/>
  </r>
  <r>
    <n v="336"/>
    <s v="HOMBRE"/>
    <n v="591445.27"/>
    <s v="ASALARIADO"/>
    <s v="SECTOR PRIVADO"/>
    <s v="SI"/>
    <s v="NO"/>
    <s v="NO"/>
    <n v="30"/>
    <x v="0"/>
    <s v="No"/>
    <n v="591445.27"/>
    <s v="ASALARIADO"/>
    <n v="30"/>
  </r>
  <r>
    <n v="337"/>
    <s v="MUJER"/>
    <n v="1953183.27"/>
    <s v="ASALARIADO"/>
    <s v="SECTOR PRIVADO"/>
    <s v="SI"/>
    <s v="NO"/>
    <s v="NO"/>
    <n v="36"/>
    <x v="0"/>
    <s v="No"/>
    <n v="1953183.27"/>
    <s v="ASALARIADO"/>
    <n v="36"/>
  </r>
  <r>
    <n v="338"/>
    <s v="MUJER"/>
    <n v="570798.64"/>
    <s v="ASALARIADO"/>
    <s v="SECTOR PRIVADO"/>
    <s v="SI"/>
    <s v="NO"/>
    <s v="NO"/>
    <n v="26"/>
    <x v="0"/>
    <s v="No"/>
    <n v="570798.64"/>
    <s v="ASALARIADO"/>
    <n v="26"/>
  </r>
  <r>
    <n v="339"/>
    <s v="MUJER"/>
    <n v="539203"/>
    <s v="ASALARIADO"/>
    <s v="SECTOR PRIVADO"/>
    <s v="SI"/>
    <s v="NO"/>
    <s v="NO"/>
    <n v="29"/>
    <x v="0"/>
    <s v="No"/>
    <n v="539203"/>
    <s v="ASALARIADO"/>
    <n v="29"/>
  </r>
  <r>
    <n v="340"/>
    <s v="MUJER"/>
    <n v="359544.27"/>
    <s v="CONVENIOS ESPECIALES DE ASEGURADOS VOLUNTARIOS"/>
    <s v="SECTOR PRIVADO"/>
    <s v="SI"/>
    <s v="SI"/>
    <s v="NO"/>
    <n v="32"/>
    <x v="0"/>
    <s v="No"/>
    <n v="359544.27"/>
    <s v="CONVENIOS ESPECIALES DE ASEGURADOS VOLUNTARIOS"/>
    <n v="32"/>
  </r>
  <r>
    <n v="341"/>
    <s v="MUJER"/>
    <n v="516446.5"/>
    <s v="ASALARIADO"/>
    <s v="SECTOR PUBLICO"/>
    <s v="SI"/>
    <s v="NO"/>
    <s v="NO"/>
    <n v="33"/>
    <x v="0"/>
    <s v="No"/>
    <n v="516446.5"/>
    <s v="ASALARIADO"/>
    <n v="33"/>
  </r>
  <r>
    <n v="342"/>
    <s v="MUJER"/>
    <n v="378355"/>
    <s v="ASALARIADO"/>
    <s v="SECTOR PRIVADO"/>
    <s v="SI"/>
    <s v="SI"/>
    <s v="NO"/>
    <n v="62"/>
    <x v="0"/>
    <s v="No"/>
    <n v="378355"/>
    <s v="ASALARIADO"/>
    <n v="62"/>
  </r>
  <r>
    <n v="343"/>
    <s v="HOMBRE"/>
    <n v="454558.2"/>
    <s v="ASALARIADO"/>
    <s v="SECTOR PUBLICO"/>
    <s v="SI"/>
    <s v="NO"/>
    <s v="NO"/>
    <n v="34"/>
    <x v="0"/>
    <s v="No"/>
    <n v="454558.2"/>
    <s v="ASALARIADO"/>
    <n v="34"/>
  </r>
  <r>
    <n v="344"/>
    <s v="MUJER"/>
    <n v="403983"/>
    <s v="TRABAJADOR INDEPENDIENTE"/>
    <s v="SECTOR PRIVADO"/>
    <s v="SI"/>
    <s v="NO"/>
    <s v="SI"/>
    <n v="67"/>
    <x v="0"/>
    <s v="No"/>
    <n v="403983"/>
    <s v="TRABAJADOR INDEPENDIENTE"/>
    <n v="67"/>
  </r>
  <r>
    <n v="345"/>
    <s v="MUJER"/>
    <n v="1544187.5"/>
    <s v="ASALARIADO"/>
    <s v="SECTOR PRIVADO"/>
    <s v="SI"/>
    <s v="SI"/>
    <s v="NO"/>
    <n v="28"/>
    <x v="0"/>
    <s v="No"/>
    <n v="1544187.5"/>
    <s v="ASALARIADO"/>
    <n v="28"/>
  </r>
  <r>
    <n v="346"/>
    <s v="HOMBRE"/>
    <n v="328196"/>
    <s v="TRABAJADOR INDEPENDIENTE"/>
    <s v="SECTOR PRIVADO"/>
    <s v="SI"/>
    <s v="SI"/>
    <s v="SI"/>
    <n v="27"/>
    <x v="0"/>
    <s v="No"/>
    <n v="328196"/>
    <s v="TRABAJADOR INDEPENDIENTE"/>
    <n v="27"/>
  </r>
  <r>
    <n v="347"/>
    <s v="HOMBRE"/>
    <n v="574094.44999999995"/>
    <s v="ASALARIADO"/>
    <s v="SECTOR PRIVADO"/>
    <s v="SI"/>
    <s v="NO"/>
    <s v="NO"/>
    <n v="57"/>
    <x v="0"/>
    <s v="No"/>
    <n v="574094.44999999995"/>
    <s v="ASALARIADO"/>
    <n v="57"/>
  </r>
  <r>
    <n v="348"/>
    <s v="MUJER"/>
    <n v="1320518.73"/>
    <s v="ASALARIADO"/>
    <s v="SECTOR PUBLICO"/>
    <s v="SI"/>
    <s v="NO"/>
    <s v="NO"/>
    <n v="34"/>
    <x v="0"/>
    <s v="No"/>
    <n v="1320518.73"/>
    <s v="ASALARIADO"/>
    <n v="34"/>
  </r>
  <r>
    <n v="349"/>
    <s v="HOMBRE"/>
    <n v="356455"/>
    <s v="TRABAJADOR INDEPENDIENTE"/>
    <s v="SECTOR PRIVADO"/>
    <s v="SI"/>
    <s v="NO"/>
    <s v="SI"/>
    <n v="40"/>
    <x v="0"/>
    <s v="No"/>
    <n v="356455"/>
    <s v="TRABAJADOR INDEPENDIENTE"/>
    <n v="40"/>
  </r>
  <r>
    <n v="350"/>
    <s v="HOMBRE"/>
    <n v="297046"/>
    <s v="TRABAJADOR INDEPENDIENTE"/>
    <s v="SECTOR PRIVADO"/>
    <s v="SI"/>
    <s v="NO"/>
    <s v="NO"/>
    <n v="42"/>
    <x v="0"/>
    <s v="No"/>
    <n v="297046"/>
    <s v="TRABAJADOR INDEPENDIENTE"/>
    <n v="42"/>
  </r>
  <r>
    <n v="351"/>
    <s v="HOMBRE"/>
    <n v="505686.39"/>
    <s v="ASALARIADO"/>
    <s v="SECTOR PRIVADO"/>
    <s v="SI"/>
    <s v="NO"/>
    <s v="NO"/>
    <n v="22"/>
    <x v="0"/>
    <s v="No"/>
    <n v="505686.39"/>
    <s v="ASALARIADO"/>
    <n v="22"/>
  </r>
  <r>
    <n v="352"/>
    <s v="MUJER"/>
    <n v="511789.2"/>
    <s v="ASALARIADO"/>
    <s v="SECTOR PRIVADO"/>
    <s v="SI"/>
    <s v="NO"/>
    <s v="NO"/>
    <n v="29"/>
    <x v="0"/>
    <s v="No"/>
    <n v="511789.2"/>
    <s v="ASALARIADO"/>
    <n v="29"/>
  </r>
  <r>
    <n v="353"/>
    <s v="MUJER"/>
    <n v="333094.01"/>
    <s v="ASALARIADO"/>
    <s v="SECTOR PRIVADO"/>
    <s v="SI"/>
    <s v="NO"/>
    <s v="NO"/>
    <n v="32"/>
    <x v="0"/>
    <s v="No"/>
    <n v="333094.01"/>
    <s v="ASALARIADO"/>
    <n v="32"/>
  </r>
  <r>
    <n v="354"/>
    <s v="MUJER"/>
    <n v="419608"/>
    <s v="TRABAJADOR INDEPENDIENTE"/>
    <s v="SECTOR PRIVADO"/>
    <s v="SI"/>
    <s v="NO"/>
    <s v="NO"/>
    <n v="43"/>
    <x v="0"/>
    <s v="No"/>
    <n v="419608"/>
    <s v="TRABAJADOR INDEPENDIENTE"/>
    <n v="43"/>
  </r>
  <r>
    <n v="355"/>
    <s v="MUJER"/>
    <n v="297046"/>
    <s v="TRABAJADOR INDEPENDIENTE"/>
    <s v="SECTOR PRIVADO"/>
    <s v="SI"/>
    <s v="NO"/>
    <s v="SI"/>
    <n v="28"/>
    <x v="0"/>
    <s v="No"/>
    <n v="297046"/>
    <s v="TRABAJADOR INDEPENDIENTE"/>
    <n v="28"/>
  </r>
  <r>
    <n v="356"/>
    <s v="HOMBRE"/>
    <n v="297046"/>
    <s v="TRABAJADOR INDEPENDIENTE"/>
    <s v="SECTOR PRIVADO"/>
    <s v="SI"/>
    <s v="NO"/>
    <s v="SI"/>
    <n v="39"/>
    <x v="0"/>
    <s v="No"/>
    <n v="297046"/>
    <s v="TRABAJADOR INDEPENDIENTE"/>
    <n v="39"/>
  </r>
  <r>
    <n v="357"/>
    <s v="HOMBRE"/>
    <n v="1540950"/>
    <s v="ASEGURADO VOLUNTARIO"/>
    <s v="SECTOR PRIVADO"/>
    <s v="SI"/>
    <s v="SI"/>
    <s v="NO"/>
    <n v="63"/>
    <x v="0"/>
    <s v="No"/>
    <n v="1540950"/>
    <s v="ASEGURADO VOLUNTARIO"/>
    <n v="63"/>
  </r>
  <r>
    <n v="358"/>
    <s v="MUJER"/>
    <n v="416150"/>
    <s v="ASALARIADO"/>
    <s v="SECTOR PRIVADO"/>
    <s v="SI"/>
    <s v="SI"/>
    <s v="NO"/>
    <n v="30"/>
    <x v="0"/>
    <s v="No"/>
    <n v="416150"/>
    <s v="ASALARIADO"/>
    <n v="30"/>
  </r>
  <r>
    <n v="359"/>
    <s v="HOMBRE"/>
    <n v="400353"/>
    <s v="TRABAJADOR INDEPENDIENTE"/>
    <s v="SECTOR PRIVADO"/>
    <s v="SI"/>
    <s v="NO"/>
    <s v="NO"/>
    <n v="30"/>
    <x v="0"/>
    <s v="No"/>
    <n v="400353"/>
    <s v="TRABAJADOR INDEPENDIENTE"/>
    <n v="30"/>
  </r>
  <r>
    <n v="360"/>
    <s v="HOMBRE"/>
    <n v="323296"/>
    <s v="TRABAJADOR INDEPENDIENTE"/>
    <s v="SECTOR PRIVADO"/>
    <s v="SI"/>
    <s v="SI"/>
    <s v="SI"/>
    <n v="67"/>
    <x v="0"/>
    <s v="No"/>
    <n v="323296"/>
    <s v="TRABAJADOR INDEPENDIENTE"/>
    <n v="67"/>
  </r>
  <r>
    <n v="361"/>
    <s v="MUJER"/>
    <n v="159000"/>
    <s v="ASALARIADO"/>
    <s v="SECTOR PRIVADO"/>
    <s v="SI"/>
    <s v="NO"/>
    <s v="NO"/>
    <n v="49"/>
    <x v="0"/>
    <s v="No"/>
    <n v="159000"/>
    <s v="ASALARIADO"/>
    <n v="49"/>
  </r>
  <r>
    <n v="362"/>
    <s v="MUJER"/>
    <n v="172428.6"/>
    <s v="ASALARIADO"/>
    <s v="SECTOR PRIVADO"/>
    <s v="SI"/>
    <s v="NO"/>
    <s v="NO"/>
    <n v="27"/>
    <x v="0"/>
    <s v="No"/>
    <n v="172428.6"/>
    <s v="ASALARIADO"/>
    <n v="27"/>
  </r>
  <r>
    <n v="363"/>
    <s v="MUJER"/>
    <n v="1331904"/>
    <s v="ASALARIADO"/>
    <s v="SECTOR PUBLICO"/>
    <s v="SI"/>
    <s v="NO"/>
    <s v="NO"/>
    <n v="42"/>
    <x v="0"/>
    <s v="No"/>
    <n v="1331904"/>
    <s v="ASALARIADO"/>
    <n v="42"/>
  </r>
  <r>
    <n v="364"/>
    <s v="HOMBRE"/>
    <n v="339750"/>
    <s v="ASEGURADO VOLUNTARIO"/>
    <s v="SECTOR PRIVADO"/>
    <s v="SI"/>
    <s v="SI"/>
    <s v="NO"/>
    <n v="30"/>
    <x v="0"/>
    <s v="No"/>
    <n v="339750"/>
    <s v="ASEGURADO VOLUNTARIO"/>
    <n v="30"/>
  </r>
  <r>
    <n v="365"/>
    <s v="HOMBRE"/>
    <n v="445567"/>
    <s v="TRABAJADOR INDEPENDIENTE"/>
    <s v="SECTOR PRIVADO"/>
    <s v="SI"/>
    <s v="NO"/>
    <s v="SI"/>
    <n v="74"/>
    <x v="0"/>
    <s v="No"/>
    <n v="445567"/>
    <s v="TRABAJADOR INDEPENDIENTE"/>
    <n v="74"/>
  </r>
  <r>
    <n v="366"/>
    <s v="HOMBRE"/>
    <n v="1076127.4099999999"/>
    <s v="ASALARIADO"/>
    <s v="SECTOR PRIVADO"/>
    <s v="SI"/>
    <s v="NO"/>
    <s v="NO"/>
    <n v="48"/>
    <x v="0"/>
    <s v="No"/>
    <n v="1076127.4099999999"/>
    <s v="ASALARIADO"/>
    <n v="48"/>
  </r>
  <r>
    <n v="367"/>
    <s v="HOMBRE"/>
    <n v="597379.25"/>
    <s v="ASALARIADO"/>
    <s v="SECTOR PRIVADO"/>
    <s v="SI"/>
    <s v="NO"/>
    <s v="NO"/>
    <n v="36"/>
    <x v="0"/>
    <s v="No"/>
    <n v="597379.25"/>
    <s v="ASALARIADO"/>
    <n v="36"/>
  </r>
  <r>
    <n v="368"/>
    <s v="HOMBRE"/>
    <n v="400000"/>
    <s v="ASALARIADO"/>
    <s v="SECTOR PRIVADO"/>
    <s v="SI"/>
    <s v="SI"/>
    <s v="NO"/>
    <n v="34"/>
    <x v="0"/>
    <s v="No"/>
    <n v="400000"/>
    <s v="ASALARIADO"/>
    <n v="34"/>
  </r>
  <r>
    <n v="369"/>
    <s v="HOMBRE"/>
    <n v="10652"/>
    <s v="ASALARIADO"/>
    <s v="SECTOR PRIVADO"/>
    <s v="SI"/>
    <s v="SI"/>
    <s v="NO"/>
    <n v="42"/>
    <x v="0"/>
    <s v="No"/>
    <n v="10652"/>
    <s v="ASALARIADO"/>
    <n v="42"/>
  </r>
  <r>
    <n v="370"/>
    <s v="MUJER"/>
    <n v="474509.98"/>
    <s v="ASALARIADO"/>
    <s v="SECTOR PRIVADO"/>
    <s v="SI"/>
    <s v="NO"/>
    <s v="NO"/>
    <n v="28"/>
    <x v="0"/>
    <s v="No"/>
    <n v="474509.98"/>
    <s v="ASALARIADO"/>
    <n v="28"/>
  </r>
  <r>
    <n v="371"/>
    <s v="MUJER"/>
    <n v="3053247.24"/>
    <s v="PENSIONADOS EN SU PROPIO SISTEMA"/>
    <s v="SECTOR PUBLICO"/>
    <s v="SI"/>
    <s v="NO"/>
    <s v="NO"/>
    <n v="99"/>
    <x v="1"/>
    <s v="No"/>
    <n v="3053247.24"/>
    <s v="PENSIONADOS EN SU PROPIO SISTEMA"/>
    <n v="99"/>
  </r>
  <r>
    <n v="372"/>
    <s v="HOMBRE"/>
    <n v="1233060.23"/>
    <s v="ASALARIADO"/>
    <s v="SECTOR PRIVADO"/>
    <s v="SI"/>
    <s v="NO"/>
    <s v="NO"/>
    <n v="30"/>
    <x v="0"/>
    <s v="No"/>
    <n v="1233060.23"/>
    <s v="ASALARIADO"/>
    <n v="30"/>
  </r>
  <r>
    <n v="373"/>
    <s v="MUJER"/>
    <n v="529014.48"/>
    <s v="ASALARIADO"/>
    <s v="SECTOR PRIVADO"/>
    <s v="SI"/>
    <s v="NO"/>
    <s v="NO"/>
    <n v="29"/>
    <x v="0"/>
    <s v="No"/>
    <n v="529014.48"/>
    <s v="ASALARIADO"/>
    <n v="29"/>
  </r>
  <r>
    <n v="374"/>
    <s v="HOMBRE"/>
    <n v="297000"/>
    <s v="TRABAJADOR INDEPENDIENTE"/>
    <s v="SECTOR PRIVADO"/>
    <s v="SI"/>
    <s v="NO"/>
    <s v="NO"/>
    <n v="21"/>
    <x v="0"/>
    <s v="No"/>
    <n v="297000"/>
    <s v="TRABAJADOR INDEPENDIENTE"/>
    <n v="21"/>
  </r>
  <r>
    <n v="375"/>
    <s v="HOMBRE"/>
    <n v="711457.86"/>
    <s v="ASALARIADO"/>
    <s v="SECTOR PRIVADO"/>
    <s v="SI"/>
    <s v="SI"/>
    <s v="NO"/>
    <n v="44"/>
    <x v="0"/>
    <s v="No"/>
    <n v="711457.86"/>
    <s v="ASALARIADO"/>
    <n v="44"/>
  </r>
  <r>
    <n v="376"/>
    <s v="HOMBRE"/>
    <n v="765532.1"/>
    <s v="ASALARIADO"/>
    <s v="SECTOR PRIVADO"/>
    <s v="SI"/>
    <s v="SI"/>
    <s v="NO"/>
    <n v="43"/>
    <x v="0"/>
    <s v="No"/>
    <n v="765532.1"/>
    <s v="ASALARIADO"/>
    <n v="43"/>
  </r>
  <r>
    <n v="377"/>
    <s v="MUJER"/>
    <n v="300018"/>
    <s v="TRABAJADOR INDEPENDIENTE"/>
    <s v="SECTOR PRIVADO"/>
    <s v="SI"/>
    <s v="NO"/>
    <s v="NO"/>
    <n v="55"/>
    <x v="0"/>
    <s v="No"/>
    <n v="300018"/>
    <s v="TRABAJADOR INDEPENDIENTE"/>
    <n v="55"/>
  </r>
  <r>
    <n v="378"/>
    <s v="HOMBRE"/>
    <n v="594092"/>
    <s v="TRABAJADOR INDEPENDIENTE"/>
    <s v="SECTOR PRIVADO"/>
    <s v="SI"/>
    <s v="NO"/>
    <s v="SI"/>
    <n v="53"/>
    <x v="0"/>
    <s v="No"/>
    <n v="594092"/>
    <s v="TRABAJADOR INDEPENDIENTE"/>
    <n v="53"/>
  </r>
  <r>
    <n v="379"/>
    <s v="MUJER"/>
    <n v="943396.65"/>
    <s v="ASALARIADO"/>
    <s v="SECTOR PUBLICO"/>
    <s v="SI"/>
    <s v="NO"/>
    <s v="NO"/>
    <n v="38"/>
    <x v="0"/>
    <s v="No"/>
    <n v="943396.65"/>
    <s v="ASALARIADO"/>
    <n v="38"/>
  </r>
  <r>
    <n v="380"/>
    <s v="HOMBRE"/>
    <n v="280000"/>
    <s v="ASALARIADO"/>
    <s v="SECTOR PRIVADO"/>
    <s v="SI"/>
    <s v="NO"/>
    <s v="NO"/>
    <n v="33"/>
    <x v="0"/>
    <s v="No"/>
    <n v="280000"/>
    <s v="ASALARIADO"/>
    <n v="33"/>
  </r>
  <r>
    <n v="381"/>
    <s v="HOMBRE"/>
    <n v="1414130.5"/>
    <s v="ASALARIADO"/>
    <s v="SECTOR PUBLICO"/>
    <s v="SI"/>
    <s v="NO"/>
    <s v="NO"/>
    <n v="34"/>
    <x v="0"/>
    <s v="No"/>
    <n v="1414130.5"/>
    <s v="ASALARIADO"/>
    <n v="34"/>
  </r>
  <r>
    <n v="382"/>
    <s v="MUJER"/>
    <n v="300018"/>
    <s v="TRABAJADOR INDEPENDIENTE"/>
    <s v="SECTOR PRIVADO"/>
    <s v="SI"/>
    <s v="NO"/>
    <s v="SI"/>
    <n v="32"/>
    <x v="0"/>
    <s v="No"/>
    <n v="300018"/>
    <s v="TRABAJADOR INDEPENDIENTE"/>
    <n v="32"/>
  </r>
  <r>
    <n v="383"/>
    <s v="HOMBRE"/>
    <n v="695508.19"/>
    <s v="ASALARIADO"/>
    <s v="SECTOR PRIVADO"/>
    <s v="SI"/>
    <s v="NO"/>
    <s v="NO"/>
    <n v="36"/>
    <x v="0"/>
    <s v="No"/>
    <n v="695508.19"/>
    <s v="ASALARIADO"/>
    <n v="36"/>
  </r>
  <r>
    <n v="384"/>
    <s v="HOMBRE"/>
    <n v="343811"/>
    <s v="TRABAJADOR INDEPENDIENTE"/>
    <s v="SECTOR PRIVADO"/>
    <s v="SI"/>
    <s v="NO"/>
    <s v="NO"/>
    <n v="64"/>
    <x v="0"/>
    <s v="No"/>
    <n v="343811"/>
    <s v="TRABAJADOR INDEPENDIENTE"/>
    <n v="64"/>
  </r>
  <r>
    <n v="385"/>
    <s v="HOMBRE"/>
    <n v="356858"/>
    <s v="TRABAJADOR INDEPENDIENTE"/>
    <s v="SECTOR PRIVADO"/>
    <s v="SI"/>
    <s v="NO"/>
    <s v="NO"/>
    <n v="57"/>
    <x v="0"/>
    <s v="No"/>
    <n v="356858"/>
    <s v="TRABAJADOR INDEPENDIENTE"/>
    <n v="57"/>
  </r>
  <r>
    <n v="386"/>
    <s v="MUJER"/>
    <n v="1314924.8600000001"/>
    <s v="ASALARIADO"/>
    <s v="SECTOR PRIVADO"/>
    <s v="SI"/>
    <s v="NO"/>
    <s v="NO"/>
    <n v="37"/>
    <x v="0"/>
    <s v="No"/>
    <n v="1314924.8600000001"/>
    <s v="ASALARIADO"/>
    <n v="37"/>
  </r>
  <r>
    <n v="387"/>
    <s v="HOMBRE"/>
    <n v="652872.57999999996"/>
    <s v="ASALARIADO"/>
    <s v="SECTOR PRIVADO"/>
    <s v="SI"/>
    <s v="SI"/>
    <s v="NO"/>
    <n v="54"/>
    <x v="0"/>
    <s v="No"/>
    <n v="652872.57999999996"/>
    <s v="ASALARIADO"/>
    <n v="54"/>
  </r>
  <r>
    <n v="388"/>
    <s v="HOMBRE"/>
    <n v="297045"/>
    <s v="ASEGURADO VOLUNTARIO"/>
    <s v="SECTOR PRIVADO"/>
    <s v="SI"/>
    <s v="NO"/>
    <s v="NO"/>
    <n v="44"/>
    <x v="0"/>
    <s v="No"/>
    <n v="297045"/>
    <s v="ASEGURADO VOLUNTARIO"/>
    <n v="44"/>
  </r>
  <r>
    <n v="389"/>
    <s v="HOMBRE"/>
    <n v="463313.7"/>
    <s v="ASALARIADO"/>
    <s v="SECTOR PUBLICO"/>
    <s v="SI"/>
    <s v="NO"/>
    <s v="NO"/>
    <n v="36"/>
    <x v="0"/>
    <s v="No"/>
    <n v="463313.7"/>
    <s v="ASALARIADO"/>
    <n v="36"/>
  </r>
  <r>
    <n v="390"/>
    <s v="MUJER"/>
    <n v="144000"/>
    <s v="ASALARIADO"/>
    <s v="SECTOR PRIVADO"/>
    <s v="SI"/>
    <s v="NO"/>
    <s v="NO"/>
    <n v="20"/>
    <x v="0"/>
    <s v="No"/>
    <n v="144000"/>
    <s v="ASALARIADO"/>
    <n v="20"/>
  </r>
  <r>
    <n v="391"/>
    <s v="HOMBRE"/>
    <n v="610513"/>
    <s v="TRABAJADOR INDEPENDIENTE"/>
    <s v="SECTOR PRIVADO"/>
    <s v="SI"/>
    <s v="NO"/>
    <s v="SI"/>
    <n v="34"/>
    <x v="0"/>
    <s v="No"/>
    <n v="610513"/>
    <s v="TRABAJADOR INDEPENDIENTE"/>
    <n v="34"/>
  </r>
  <r>
    <n v="392"/>
    <s v="MUJER"/>
    <n v="950292"/>
    <s v="ASALARIADO"/>
    <s v="SECTOR PRIVADO"/>
    <s v="SI"/>
    <s v="NO"/>
    <s v="NO"/>
    <n v="38"/>
    <x v="0"/>
    <s v="No"/>
    <n v="950292"/>
    <s v="ASALARIADO"/>
    <n v="38"/>
  </r>
  <r>
    <n v="393"/>
    <s v="HOMBRE"/>
    <n v="798210"/>
    <s v="ASALARIADO"/>
    <s v="SECTOR PUBLICO"/>
    <s v="SI"/>
    <s v="NO"/>
    <s v="NO"/>
    <n v="39"/>
    <x v="0"/>
    <s v="No"/>
    <n v="798210"/>
    <s v="ASALARIADO"/>
    <n v="39"/>
  </r>
  <r>
    <n v="394"/>
    <s v="HOMBRE"/>
    <n v="783125"/>
    <s v="ASALARIADO"/>
    <s v="SECTOR PRIVADO"/>
    <s v="SI"/>
    <s v="NO"/>
    <s v="SI"/>
    <n v="32"/>
    <x v="0"/>
    <s v="No"/>
    <n v="783125"/>
    <s v="ASALARIADO"/>
    <n v="32"/>
  </r>
  <r>
    <n v="395"/>
    <s v="HOMBRE"/>
    <n v="466553.21"/>
    <s v="ASALARIADO"/>
    <s v="SECTOR PRIVADO"/>
    <s v="SI"/>
    <s v="NO"/>
    <s v="NO"/>
    <n v="36"/>
    <x v="0"/>
    <s v="No"/>
    <n v="466553.21"/>
    <s v="ASALARIADO"/>
    <n v="36"/>
  </r>
  <r>
    <n v="396"/>
    <s v="HOMBRE"/>
    <n v="14290"/>
    <s v="ASALARIADO"/>
    <s v="SECTOR PRIVADO"/>
    <s v="SI"/>
    <s v="NO"/>
    <s v="NO"/>
    <n v="57"/>
    <x v="0"/>
    <s v="No"/>
    <n v="14290"/>
    <s v="ASALARIADO"/>
    <n v="57"/>
  </r>
  <r>
    <n v="397"/>
    <s v="HOMBRE"/>
    <n v="289448"/>
    <s v="TRABAJADOR INDEPENDIENTE"/>
    <s v="SECTOR PRIVADO"/>
    <s v="SI"/>
    <s v="NO"/>
    <s v="NO"/>
    <n v="52"/>
    <x v="0"/>
    <s v="No"/>
    <n v="289448"/>
    <s v="TRABAJADOR INDEPENDIENTE"/>
    <n v="52"/>
  </r>
  <r>
    <n v="398"/>
    <s v="HOMBRE"/>
    <n v="323432.7"/>
    <s v="ASALARIADO"/>
    <s v="SECTOR PRIVADO"/>
    <s v="SI"/>
    <s v="SI"/>
    <s v="NO"/>
    <n v="50"/>
    <x v="0"/>
    <s v="No"/>
    <n v="323432.7"/>
    <s v="ASALARIADO"/>
    <n v="50"/>
  </r>
  <r>
    <n v="399"/>
    <s v="MUJER"/>
    <n v="577151"/>
    <s v="ASALARIADO"/>
    <s v="SECTOR PUBLICO"/>
    <s v="SI"/>
    <s v="NO"/>
    <s v="NO"/>
    <n v="34"/>
    <x v="0"/>
    <s v="No"/>
    <n v="577151"/>
    <s v="ASALARIADO"/>
    <n v="34"/>
  </r>
  <r>
    <n v="400"/>
    <s v="HOMBRE"/>
    <n v="622335.6"/>
    <s v="ASALARIADO"/>
    <s v="SECTOR PRIVADO"/>
    <s v="SI"/>
    <s v="NO"/>
    <s v="NO"/>
    <n v="50"/>
    <x v="0"/>
    <s v="No"/>
    <n v="622335.6"/>
    <s v="ASALARIADO"/>
    <n v="50"/>
  </r>
  <r>
    <n v="401"/>
    <s v="MUJER"/>
    <n v="205048"/>
    <s v="ASALARIADO"/>
    <s v="SECTOR PRIVADO"/>
    <s v="SI"/>
    <s v="SI"/>
    <s v="NO"/>
    <n v="36"/>
    <x v="0"/>
    <s v="No"/>
    <n v="205048"/>
    <s v="ASALARIADO"/>
    <n v="36"/>
  </r>
  <r>
    <n v="402"/>
    <s v="HOMBRE"/>
    <n v="278030.99"/>
    <s v="CONVENIOS ESPECIALES DE TRABAJADORES INDEPENDIENTES"/>
    <s v="SECTOR PRIVADO"/>
    <s v="SI"/>
    <s v="NO"/>
    <s v="NO"/>
    <n v="52"/>
    <x v="0"/>
    <s v="No"/>
    <n v="278030.99"/>
    <s v="CONVENIOS ESPECIALES DE TRABAJADORES INDEPENDIENTES"/>
    <n v="52"/>
  </r>
  <r>
    <n v="403"/>
    <s v="HOMBRE"/>
    <n v="425699.65"/>
    <s v="ASALARIADO"/>
    <s v="SECTOR PRIVADO"/>
    <s v="SI"/>
    <s v="NO"/>
    <s v="NO"/>
    <n v="42"/>
    <x v="0"/>
    <s v="No"/>
    <n v="425699.65"/>
    <s v="ASALARIADO"/>
    <n v="42"/>
  </r>
  <r>
    <n v="404"/>
    <s v="HOMBRE"/>
    <n v="74118.77"/>
    <s v="ASALARIADO"/>
    <s v="SECTOR PUBLICO"/>
    <s v="SI"/>
    <s v="NO"/>
    <s v="NO"/>
    <n v="22"/>
    <x v="0"/>
    <s v="No"/>
    <n v="74118.77"/>
    <s v="ASALARIADO"/>
    <n v="22"/>
  </r>
  <r>
    <n v="405"/>
    <s v="HOMBRE"/>
    <n v="1063180"/>
    <s v="ASALARIADO"/>
    <s v="SECTOR PRIVADO"/>
    <s v="SI"/>
    <s v="NO"/>
    <s v="NO"/>
    <n v="55"/>
    <x v="0"/>
    <s v="No"/>
    <n v="1063180"/>
    <s v="ASALARIADO"/>
    <n v="55"/>
  </r>
  <r>
    <n v="406"/>
    <s v="HOMBRE"/>
    <n v="614527"/>
    <s v="ASALARIADO"/>
    <s v="SECTOR PRIVADO"/>
    <s v="SI"/>
    <s v="NO"/>
    <s v="NO"/>
    <n v="38"/>
    <x v="0"/>
    <s v="No"/>
    <n v="614527"/>
    <s v="ASALARIADO"/>
    <n v="38"/>
  </r>
  <r>
    <n v="407"/>
    <s v="HOMBRE"/>
    <n v="278030"/>
    <s v="CONVENIOS ESPECIALES DE TRABAJADORES INDEPENDIENTES"/>
    <s v="SECTOR PRIVADO"/>
    <s v="SI"/>
    <s v="NO"/>
    <s v="NO"/>
    <n v="42"/>
    <x v="0"/>
    <s v="No"/>
    <n v="278030"/>
    <s v="CONVENIOS ESPECIALES DE TRABAJADORES INDEPENDIENTES"/>
    <n v="42"/>
  </r>
  <r>
    <n v="408"/>
    <s v="MUJER"/>
    <n v="398320"/>
    <s v="ASALARIADO"/>
    <s v="SECTOR PUBLICO"/>
    <s v="SI"/>
    <s v="NO"/>
    <s v="SI"/>
    <n v="62"/>
    <x v="0"/>
    <s v="No"/>
    <n v="398320"/>
    <s v="ASALARIADO"/>
    <n v="62"/>
  </r>
  <r>
    <n v="409"/>
    <s v="HOMBRE"/>
    <n v="302188"/>
    <s v="ASEGURADO VOLUNTARIO"/>
    <s v="SECTOR PRIVADO"/>
    <s v="SI"/>
    <s v="NO"/>
    <s v="NO"/>
    <n v="36"/>
    <x v="0"/>
    <s v="No"/>
    <n v="302188"/>
    <s v="ASEGURADO VOLUNTARIO"/>
    <n v="36"/>
  </r>
  <r>
    <n v="410"/>
    <s v="HOMBRE"/>
    <n v="500000"/>
    <s v="ASALARIADO"/>
    <s v="SECTOR PRIVADO"/>
    <s v="SI"/>
    <s v="NO"/>
    <s v="NO"/>
    <n v="22"/>
    <x v="0"/>
    <s v="No"/>
    <n v="500000"/>
    <s v="ASALARIADO"/>
    <n v="22"/>
  </r>
  <r>
    <n v="411"/>
    <s v="MUJER"/>
    <n v="594092"/>
    <s v="TRABAJADOR INDEPENDIENTE"/>
    <s v="SECTOR PRIVADO"/>
    <s v="SI"/>
    <s v="NO"/>
    <s v="NO"/>
    <n v="55"/>
    <x v="0"/>
    <s v="No"/>
    <n v="594092"/>
    <s v="TRABAJADOR INDEPENDIENTE"/>
    <n v="55"/>
  </r>
  <r>
    <n v="412"/>
    <s v="HOMBRE"/>
    <n v="639148"/>
    <s v="TRABAJADOR INDEPENDIENTE"/>
    <s v="SECTOR PRIVADO"/>
    <s v="SI"/>
    <s v="SI"/>
    <s v="SI"/>
    <n v="49"/>
    <x v="0"/>
    <s v="No"/>
    <n v="639148"/>
    <s v="TRABAJADOR INDEPENDIENTE"/>
    <n v="49"/>
  </r>
  <r>
    <n v="413"/>
    <s v="HOMBRE"/>
    <n v="415861"/>
    <s v="TRABAJADOR INDEPENDIENTE"/>
    <s v="SECTOR PRIVADO"/>
    <s v="SI"/>
    <s v="SI"/>
    <s v="SI"/>
    <n v="45"/>
    <x v="0"/>
    <s v="No"/>
    <n v="415861"/>
    <s v="TRABAJADOR INDEPENDIENTE"/>
    <n v="45"/>
  </r>
  <r>
    <n v="414"/>
    <s v="HOMBRE"/>
    <n v="854328.45"/>
    <s v="ASALARIADO"/>
    <s v="SECTOR PUBLICO"/>
    <s v="SI"/>
    <s v="NO"/>
    <s v="NO"/>
    <n v="50"/>
    <x v="0"/>
    <s v="No"/>
    <n v="854328.45"/>
    <s v="ASALARIADO"/>
    <n v="50"/>
  </r>
  <r>
    <n v="415"/>
    <s v="HOMBRE"/>
    <n v="293000"/>
    <s v="ASALARIADO"/>
    <s v="SECTOR PRIVADO"/>
    <s v="SI"/>
    <s v="NO"/>
    <s v="NO"/>
    <n v="38"/>
    <x v="0"/>
    <s v="No"/>
    <n v="293000"/>
    <s v="ASALARIADO"/>
    <n v="38"/>
  </r>
  <r>
    <n v="416"/>
    <s v="HOMBRE"/>
    <n v="213192"/>
    <s v="ASALARIADO"/>
    <s v="SECTOR PRIVADO"/>
    <s v="SI"/>
    <s v="NO"/>
    <s v="NO"/>
    <n v="30"/>
    <x v="0"/>
    <s v="No"/>
    <n v="213192"/>
    <s v="ASALARIADO"/>
    <n v="30"/>
  </r>
  <r>
    <n v="417"/>
    <s v="MUJER"/>
    <n v="5063660"/>
    <s v="ASALARIADO"/>
    <s v="SECTOR PUBLICO"/>
    <s v="SI"/>
    <s v="NO"/>
    <s v="SI"/>
    <n v="40"/>
    <x v="1"/>
    <s v="No"/>
    <n v="5063660"/>
    <s v="ASALARIADO"/>
    <n v="40"/>
  </r>
  <r>
    <n v="418"/>
    <s v="MUJER"/>
    <n v="736280"/>
    <s v="ASALARIADO"/>
    <s v="SECTOR PRIVADO"/>
    <s v="SI"/>
    <s v="NO"/>
    <s v="NO"/>
    <n v="33"/>
    <x v="0"/>
    <s v="No"/>
    <n v="736280"/>
    <s v="ASALARIADO"/>
    <n v="33"/>
  </r>
  <r>
    <n v="419"/>
    <s v="HOMBRE"/>
    <n v="200000"/>
    <s v="ASALARIADO"/>
    <s v="SECTOR PRIVADO"/>
    <s v="SI"/>
    <s v="NO"/>
    <s v="NO"/>
    <n v="46"/>
    <x v="0"/>
    <s v="No"/>
    <n v="200000"/>
    <s v="ASALARIADO"/>
    <n v="46"/>
  </r>
  <r>
    <n v="420"/>
    <s v="HOMBRE"/>
    <n v="92670"/>
    <s v="ASALARIADO"/>
    <s v="SECTOR PRIVADO"/>
    <s v="SI"/>
    <s v="NO"/>
    <s v="NO"/>
    <n v="22"/>
    <x v="0"/>
    <s v="No"/>
    <n v="92670"/>
    <s v="ASALARIADO"/>
    <n v="22"/>
  </r>
  <r>
    <n v="421"/>
    <s v="HOMBRE"/>
    <n v="492739.1"/>
    <s v="ASALARIADO"/>
    <s v="SECTOR PRIVADO"/>
    <s v="SI"/>
    <s v="SI"/>
    <s v="NO"/>
    <n v="45"/>
    <x v="0"/>
    <s v="No"/>
    <n v="492739.1"/>
    <s v="ASALARIADO"/>
    <n v="45"/>
  </r>
  <r>
    <n v="422"/>
    <s v="HOMBRE"/>
    <n v="136224.42000000001"/>
    <s v="ASALARIADO"/>
    <s v="SECTOR PRIVADO"/>
    <s v="SI"/>
    <s v="NO"/>
    <s v="NO"/>
    <n v="30"/>
    <x v="0"/>
    <s v="No"/>
    <n v="136224.42000000001"/>
    <s v="ASALARIADO"/>
    <n v="30"/>
  </r>
  <r>
    <n v="423"/>
    <s v="HOMBRE"/>
    <n v="1189549"/>
    <s v="TRABAJADOR INDEPENDIENTE"/>
    <s v="SECTOR PRIVADO"/>
    <s v="SI"/>
    <s v="NO"/>
    <s v="NO"/>
    <n v="50"/>
    <x v="0"/>
    <s v="No"/>
    <n v="1189549"/>
    <s v="TRABAJADOR INDEPENDIENTE"/>
    <n v="50"/>
  </r>
  <r>
    <n v="424"/>
    <s v="MUJER"/>
    <n v="339035"/>
    <s v="ASALARIADO"/>
    <s v="SECTOR PRIVADO"/>
    <s v="SI"/>
    <s v="NO"/>
    <s v="NO"/>
    <n v="40"/>
    <x v="0"/>
    <s v="No"/>
    <n v="339035"/>
    <s v="ASALARIADO"/>
    <n v="40"/>
  </r>
  <r>
    <n v="425"/>
    <s v="HOMBRE"/>
    <n v="581850"/>
    <s v="ASALARIADO"/>
    <s v="SECTOR PRIVADO"/>
    <s v="SI"/>
    <s v="NO"/>
    <s v="NO"/>
    <n v="32"/>
    <x v="0"/>
    <s v="No"/>
    <n v="581850"/>
    <s v="ASALARIADO"/>
    <n v="32"/>
  </r>
  <r>
    <n v="426"/>
    <s v="HOMBRE"/>
    <n v="425737"/>
    <s v="TRABAJADOR INDEPENDIENTE"/>
    <s v="SECTOR PRIVADO"/>
    <s v="SI"/>
    <s v="NO"/>
    <s v="SI"/>
    <n v="52"/>
    <x v="0"/>
    <s v="No"/>
    <n v="425737"/>
    <s v="TRABAJADOR INDEPENDIENTE"/>
    <n v="52"/>
  </r>
  <r>
    <n v="427"/>
    <s v="MUJER"/>
    <n v="622188"/>
    <s v="ASALARIADO"/>
    <s v="SECTOR PRIVADO"/>
    <s v="SI"/>
    <s v="NO"/>
    <s v="NO"/>
    <n v="31"/>
    <x v="0"/>
    <s v="No"/>
    <n v="622188"/>
    <s v="ASALARIADO"/>
    <n v="31"/>
  </r>
  <r>
    <n v="428"/>
    <s v="MUJER"/>
    <n v="519825"/>
    <s v="TRABAJADOR INDEPENDIENTE"/>
    <s v="SECTOR PRIVADO"/>
    <s v="SI"/>
    <s v="NO"/>
    <s v="SI"/>
    <n v="52"/>
    <x v="0"/>
    <s v="No"/>
    <n v="519825"/>
    <s v="TRABAJADOR INDEPENDIENTE"/>
    <n v="52"/>
  </r>
  <r>
    <n v="429"/>
    <s v="MUJER"/>
    <n v="651555"/>
    <s v="ASALARIADO"/>
    <s v="SECTOR PRIVADO"/>
    <s v="SI"/>
    <s v="NO"/>
    <s v="NO"/>
    <n v="39"/>
    <x v="0"/>
    <s v="No"/>
    <n v="651555"/>
    <s v="ASALARIADO"/>
    <n v="39"/>
  </r>
  <r>
    <n v="430"/>
    <s v="HOMBRE"/>
    <n v="432667"/>
    <s v="ASALARIADO"/>
    <s v="SECTOR PRIVADO"/>
    <s v="SI"/>
    <s v="NO"/>
    <s v="NO"/>
    <n v="23"/>
    <x v="0"/>
    <s v="No"/>
    <n v="432667"/>
    <s v="ASALARIADO"/>
    <n v="23"/>
  </r>
  <r>
    <n v="431"/>
    <s v="MUJER"/>
    <n v="575270"/>
    <s v="ASALARIADO"/>
    <s v="SECTOR PRIVADO"/>
    <s v="SI"/>
    <s v="NO"/>
    <s v="NO"/>
    <n v="54"/>
    <x v="0"/>
    <s v="No"/>
    <n v="575270"/>
    <s v="ASALARIADO"/>
    <n v="54"/>
  </r>
  <r>
    <n v="432"/>
    <s v="MUJER"/>
    <n v="297046"/>
    <s v="ASEGURADO VOLUNTARIO"/>
    <s v="SECTOR PRIVADO"/>
    <s v="SI"/>
    <s v="NO"/>
    <s v="NO"/>
    <n v="54"/>
    <x v="0"/>
    <s v="No"/>
    <n v="297046"/>
    <s v="ASEGURADO VOLUNTARIO"/>
    <n v="54"/>
  </r>
  <r>
    <n v="433"/>
    <s v="HOMBRE"/>
    <n v="107146.67"/>
    <s v="ASALARIADO"/>
    <s v="SECTOR PRIVADO"/>
    <s v="SI"/>
    <s v="SI"/>
    <s v="NO"/>
    <n v="34"/>
    <x v="0"/>
    <s v="No"/>
    <n v="107146.67"/>
    <s v="ASALARIADO"/>
    <n v="34"/>
  </r>
  <r>
    <n v="434"/>
    <s v="MUJER"/>
    <n v="389357"/>
    <s v="ASALARIADO"/>
    <s v="SECTOR PRIVADO"/>
    <s v="SI"/>
    <s v="NO"/>
    <s v="SI"/>
    <n v="51"/>
    <x v="0"/>
    <s v="No"/>
    <n v="389357"/>
    <s v="ASALARIADO"/>
    <n v="51"/>
  </r>
  <r>
    <n v="435"/>
    <s v="HOMBRE"/>
    <n v="408495"/>
    <s v="ASALARIADO"/>
    <s v="SECTOR PRIVADO"/>
    <s v="SI"/>
    <s v="NO"/>
    <s v="NO"/>
    <n v="49"/>
    <x v="0"/>
    <s v="No"/>
    <n v="408495"/>
    <s v="ASALARIADO"/>
    <n v="49"/>
  </r>
  <r>
    <n v="436"/>
    <s v="HOMBRE"/>
    <n v="150222"/>
    <s v="ASALARIADO"/>
    <s v="SECTOR PRIVADO"/>
    <s v="SI"/>
    <s v="NO"/>
    <s v="NO"/>
    <n v="56"/>
    <x v="0"/>
    <s v="No"/>
    <n v="150222"/>
    <s v="ASALARIADO"/>
    <n v="56"/>
  </r>
  <r>
    <n v="437"/>
    <s v="MUJER"/>
    <n v="297046"/>
    <s v="ASEGURADO VOLUNTARIO"/>
    <s v="SECTOR PRIVADO"/>
    <s v="SI"/>
    <s v="SI"/>
    <s v="NO"/>
    <n v="47"/>
    <x v="0"/>
    <s v="No"/>
    <n v="297046"/>
    <s v="ASEGURADO VOLUNTARIO"/>
    <n v="47"/>
  </r>
  <r>
    <n v="438"/>
    <s v="HOMBRE"/>
    <n v="1042254.3"/>
    <s v="ASALARIADO"/>
    <s v="SECTOR PRIVADO"/>
    <s v="SI"/>
    <s v="NO"/>
    <s v="NO"/>
    <n v="41"/>
    <x v="0"/>
    <s v="No"/>
    <n v="1042254.3"/>
    <s v="ASALARIADO"/>
    <n v="41"/>
  </r>
  <r>
    <n v="439"/>
    <s v="HOMBRE"/>
    <n v="685221"/>
    <s v="PENSIONADOS EN SU PROPIO SISTEMA"/>
    <s v="SECTOR PUBLICO"/>
    <s v="SI"/>
    <s v="NO"/>
    <s v="NO"/>
    <n v="81"/>
    <x v="0"/>
    <s v="No"/>
    <n v="685221"/>
    <s v="PENSIONADOS EN SU PROPIO SISTEMA"/>
    <n v="81"/>
  </r>
  <r>
    <n v="440"/>
    <s v="HOMBRE"/>
    <n v="806740.07"/>
    <s v="ASALARIADO"/>
    <s v="SECTOR PRIVADO"/>
    <s v="SI"/>
    <s v="NO"/>
    <s v="NO"/>
    <n v="23"/>
    <x v="0"/>
    <s v="No"/>
    <n v="806740.07"/>
    <s v="ASALARIADO"/>
    <n v="23"/>
  </r>
  <r>
    <n v="441"/>
    <s v="MUJER"/>
    <n v="140000"/>
    <s v="ASALARIADO"/>
    <s v="SECTOR PRIVADO"/>
    <s v="SI"/>
    <s v="SI"/>
    <s v="NO"/>
    <n v="39"/>
    <x v="0"/>
    <s v="No"/>
    <n v="140000"/>
    <s v="ASALARIADO"/>
    <n v="39"/>
  </r>
  <r>
    <n v="442"/>
    <s v="MUJER"/>
    <n v="567930"/>
    <s v="TRABAJADOR INDEPENDIENTE"/>
    <s v="SECTOR PRIVADO"/>
    <s v="SI"/>
    <s v="NO"/>
    <s v="SI"/>
    <n v="74"/>
    <x v="0"/>
    <s v="No"/>
    <n v="567930"/>
    <s v="TRABAJADOR INDEPENDIENTE"/>
    <n v="74"/>
  </r>
  <r>
    <n v="443"/>
    <s v="HOMBRE"/>
    <n v="539324"/>
    <s v="ASALARIADO"/>
    <s v="SECTOR PUBLICO"/>
    <s v="SI"/>
    <s v="NO"/>
    <s v="NO"/>
    <n v="38"/>
    <x v="0"/>
    <s v="No"/>
    <n v="539324"/>
    <s v="ASALARIADO"/>
    <n v="38"/>
  </r>
  <r>
    <n v="444"/>
    <s v="MUJER"/>
    <n v="105633.33"/>
    <s v="ASALARIADO"/>
    <s v="SECTOR PUBLICO"/>
    <s v="SI"/>
    <s v="NO"/>
    <s v="NO"/>
    <n v="40"/>
    <x v="0"/>
    <s v="No"/>
    <n v="105633.33"/>
    <s v="ASALARIADO"/>
    <n v="40"/>
  </r>
  <r>
    <n v="445"/>
    <s v="HOMBRE"/>
    <n v="310544"/>
    <s v="ASEGURADO VOLUNTARIO"/>
    <s v="SECTOR PRIVADO"/>
    <s v="SI"/>
    <s v="NO"/>
    <s v="NO"/>
    <n v="58"/>
    <x v="0"/>
    <s v="No"/>
    <n v="310544"/>
    <s v="ASEGURADO VOLUNTARIO"/>
    <n v="58"/>
  </r>
  <r>
    <n v="446"/>
    <s v="MUJER"/>
    <n v="375321.53"/>
    <s v="ASALARIADO"/>
    <s v="SECTOR PRIVADO"/>
    <s v="SI"/>
    <s v="NO"/>
    <s v="SI"/>
    <n v="32"/>
    <x v="0"/>
    <s v="No"/>
    <n v="375321.53"/>
    <s v="ASALARIADO"/>
    <n v="32"/>
  </r>
  <r>
    <n v="447"/>
    <s v="HOMBRE"/>
    <n v="255660"/>
    <s v="ASALARIADO"/>
    <s v="SECTOR PRIVADO"/>
    <s v="SI"/>
    <s v="SI"/>
    <s v="NO"/>
    <n v="22"/>
    <x v="0"/>
    <s v="No"/>
    <n v="255660"/>
    <s v="ASALARIADO"/>
    <n v="22"/>
  </r>
  <r>
    <n v="448"/>
    <s v="MUJER"/>
    <n v="213862.5"/>
    <s v="ASALARIADO"/>
    <s v="SECTOR PRIVADO"/>
    <s v="SI"/>
    <s v="NO"/>
    <s v="NO"/>
    <n v="32"/>
    <x v="0"/>
    <s v="No"/>
    <n v="213862.5"/>
    <s v="ASALARIADO"/>
    <n v="32"/>
  </r>
  <r>
    <n v="449"/>
    <s v="MUJER"/>
    <n v="404463"/>
    <s v="TRABAJADOR INDEPENDIENTE"/>
    <s v="SECTOR PRIVADO"/>
    <s v="SI"/>
    <s v="NO"/>
    <s v="SI"/>
    <n v="38"/>
    <x v="0"/>
    <s v="No"/>
    <n v="404463"/>
    <s v="TRABAJADOR INDEPENDIENTE"/>
    <n v="38"/>
  </r>
  <r>
    <n v="450"/>
    <s v="HOMBRE"/>
    <n v="5712732"/>
    <s v="ASALARIADO"/>
    <s v="SECTOR PRIVADO"/>
    <s v="SI"/>
    <s v="NO"/>
    <s v="NO"/>
    <n v="37"/>
    <x v="1"/>
    <s v="No"/>
    <n v="5712732"/>
    <s v="ASALARIADO"/>
    <n v="37"/>
  </r>
  <r>
    <n v="451"/>
    <s v="MUJER"/>
    <n v="1633023.24"/>
    <s v="ASALARIADO"/>
    <s v="SECTOR PUBLICO"/>
    <s v="SI"/>
    <s v="NO"/>
    <s v="NO"/>
    <n v="31"/>
    <x v="0"/>
    <s v="No"/>
    <n v="1633023.24"/>
    <s v="ASALARIADO"/>
    <n v="31"/>
  </r>
  <r>
    <n v="452"/>
    <s v="HOMBRE"/>
    <n v="269000"/>
    <s v="ASALARIADO"/>
    <s v="SECTOR PRIVADO"/>
    <s v="SI"/>
    <s v="SI"/>
    <s v="NO"/>
    <n v="43"/>
    <x v="0"/>
    <s v="No"/>
    <n v="269000"/>
    <s v="ASALARIADO"/>
    <n v="43"/>
  </r>
  <r>
    <n v="453"/>
    <s v="HOMBRE"/>
    <n v="531666.67000000004"/>
    <s v="ASALARIADO"/>
    <s v="SECTOR PRIVADO"/>
    <s v="SI"/>
    <s v="NO"/>
    <s v="NO"/>
    <n v="29"/>
    <x v="0"/>
    <s v="No"/>
    <n v="531666.67000000004"/>
    <s v="ASALARIADO"/>
    <n v="29"/>
  </r>
  <r>
    <n v="454"/>
    <s v="MUJER"/>
    <n v="3263393.64"/>
    <s v="ASALARIADO"/>
    <s v="SECTOR PUBLICO"/>
    <s v="SI"/>
    <s v="NO"/>
    <s v="NO"/>
    <n v="39"/>
    <x v="1"/>
    <s v="No"/>
    <n v="3263393.64"/>
    <s v="ASALARIADO"/>
    <n v="39"/>
  </r>
  <r>
    <n v="455"/>
    <s v="HOMBRE"/>
    <n v="404950"/>
    <s v="ASALARIADO"/>
    <s v="SECTOR PRIVADO"/>
    <s v="SI"/>
    <s v="SI"/>
    <s v="NO"/>
    <n v="36"/>
    <x v="0"/>
    <s v="No"/>
    <n v="404950"/>
    <s v="ASALARIADO"/>
    <n v="36"/>
  </r>
  <r>
    <n v="456"/>
    <s v="HOMBRE"/>
    <n v="1549936.32"/>
    <s v="ASALARIADO"/>
    <s v="SECTOR PRIVADO"/>
    <s v="SI"/>
    <s v="NO"/>
    <s v="NO"/>
    <n v="39"/>
    <x v="0"/>
    <s v="No"/>
    <n v="1549936.32"/>
    <s v="ASALARIADO"/>
    <n v="39"/>
  </r>
  <r>
    <n v="457"/>
    <s v="MUJER"/>
    <n v="300018"/>
    <s v="TRABAJADOR INDEPENDIENTE"/>
    <s v="SECTOR PRIVADO"/>
    <s v="SI"/>
    <s v="NO"/>
    <s v="NO"/>
    <n v="56"/>
    <x v="0"/>
    <s v="No"/>
    <n v="300018"/>
    <s v="TRABAJADOR INDEPENDIENTE"/>
    <n v="56"/>
  </r>
  <r>
    <n v="458"/>
    <s v="MUJER"/>
    <n v="157790"/>
    <s v="ASALARIADO"/>
    <s v="SECTOR PRIVADO"/>
    <s v="SI"/>
    <s v="NO"/>
    <s v="NO"/>
    <n v="24"/>
    <x v="0"/>
    <s v="No"/>
    <n v="157790"/>
    <s v="ASALARIADO"/>
    <n v="24"/>
  </r>
  <r>
    <n v="459"/>
    <s v="HOMBRE"/>
    <n v="1642037.78"/>
    <s v="PENSIONADOS EN SU PROPIO SISTEMA"/>
    <s v="SECTOR PUBLICO"/>
    <s v="SI"/>
    <s v="NO"/>
    <s v="NO"/>
    <n v="80"/>
    <x v="0"/>
    <s v="No"/>
    <n v="1642037.78"/>
    <s v="PENSIONADOS EN SU PROPIO SISTEMA"/>
    <n v="80"/>
  </r>
  <r>
    <n v="460"/>
    <s v="HOMBRE"/>
    <n v="335205.06"/>
    <s v="ASALARIADO"/>
    <s v="SECTOR PRIVADO"/>
    <s v="SI"/>
    <s v="SI"/>
    <s v="NO"/>
    <n v="52"/>
    <x v="0"/>
    <s v="No"/>
    <n v="335205.06"/>
    <s v="ASALARIADO"/>
    <n v="52"/>
  </r>
  <r>
    <n v="461"/>
    <s v="MUJER"/>
    <n v="639148"/>
    <s v="TRABAJADOR INDEPENDIENTE"/>
    <s v="SECTOR PRIVADO"/>
    <s v="SI"/>
    <s v="SI"/>
    <s v="NO"/>
    <n v="44"/>
    <x v="0"/>
    <s v="No"/>
    <n v="639148"/>
    <s v="TRABAJADOR INDEPENDIENTE"/>
    <n v="44"/>
  </r>
  <r>
    <n v="462"/>
    <s v="HOMBRE"/>
    <n v="316964.69"/>
    <s v="ASALARIADO"/>
    <s v="SECTOR PRIVADO"/>
    <s v="SI"/>
    <s v="SI"/>
    <s v="NO"/>
    <n v="19"/>
    <x v="0"/>
    <s v="No"/>
    <n v="316964.69"/>
    <s v="ASALARIADO"/>
    <n v="19"/>
  </r>
  <r>
    <n v="463"/>
    <s v="MUJER"/>
    <n v="525373.54"/>
    <s v="ASALARIADO"/>
    <s v="SECTOR PRIVADO"/>
    <s v="SI"/>
    <s v="NO"/>
    <s v="NO"/>
    <n v="27"/>
    <x v="0"/>
    <s v="No"/>
    <n v="525373.54"/>
    <s v="ASALARIADO"/>
    <n v="27"/>
  </r>
  <r>
    <n v="464"/>
    <s v="MUJER"/>
    <n v="150000"/>
    <s v="ASALARIADO"/>
    <s v="SECTOR PRIVADO"/>
    <s v="SI"/>
    <s v="NO"/>
    <s v="NO"/>
    <n v="42"/>
    <x v="0"/>
    <s v="No"/>
    <n v="150000"/>
    <s v="ASALARIADO"/>
    <n v="42"/>
  </r>
  <r>
    <n v="465"/>
    <s v="MUJER"/>
    <n v="1346033"/>
    <s v="PENSIONADOS EN SU PROPIO SISTEMA"/>
    <s v="SECTOR PUBLICO"/>
    <s v="SI"/>
    <s v="NO"/>
    <s v="NO"/>
    <n v="55"/>
    <x v="0"/>
    <s v="No"/>
    <n v="1346033"/>
    <s v="PENSIONADOS EN SU PROPIO SISTEMA"/>
    <n v="55"/>
  </r>
  <r>
    <n v="466"/>
    <s v="MUJER"/>
    <n v="963278.53"/>
    <s v="ASALARIADO"/>
    <s v="SECTOR PUBLICO"/>
    <s v="SI"/>
    <s v="NO"/>
    <s v="NO"/>
    <n v="57"/>
    <x v="0"/>
    <s v="No"/>
    <n v="963278.53"/>
    <s v="ASALARIADO"/>
    <n v="57"/>
  </r>
  <r>
    <n v="467"/>
    <s v="HOMBRE"/>
    <n v="2172786.41"/>
    <s v="ASALARIADO"/>
    <s v="SECTOR PUBLICO"/>
    <s v="SI"/>
    <s v="NO"/>
    <s v="NO"/>
    <n v="34"/>
    <x v="0"/>
    <s v="No"/>
    <n v="2172786.41"/>
    <s v="ASALARIADO"/>
    <n v="34"/>
  </r>
  <r>
    <n v="468"/>
    <s v="HOMBRE"/>
    <n v="400000"/>
    <s v="ASALARIADO"/>
    <s v="SECTOR PRIVADO"/>
    <s v="SI"/>
    <s v="NO"/>
    <s v="NO"/>
    <n v="35"/>
    <x v="0"/>
    <s v="No"/>
    <n v="400000"/>
    <s v="ASALARIADO"/>
    <n v="35"/>
  </r>
  <r>
    <n v="469"/>
    <s v="MUJER"/>
    <n v="355252.75"/>
    <s v="ASALARIADO"/>
    <s v="SECTOR PRIVADO"/>
    <s v="SI"/>
    <s v="NO"/>
    <s v="NO"/>
    <n v="47"/>
    <x v="0"/>
    <s v="No"/>
    <n v="355252.75"/>
    <s v="ASALARIADO"/>
    <n v="47"/>
  </r>
  <r>
    <n v="470"/>
    <s v="HOMBRE"/>
    <n v="451135"/>
    <s v="ASALARIADO"/>
    <s v="SECTOR PRIVADO"/>
    <s v="SI"/>
    <s v="NO"/>
    <s v="NO"/>
    <n v="28"/>
    <x v="0"/>
    <s v="No"/>
    <n v="451135"/>
    <s v="ASALARIADO"/>
    <n v="28"/>
  </r>
  <r>
    <n v="471"/>
    <s v="MUJER"/>
    <n v="1554200"/>
    <s v="ASALARIADO"/>
    <s v="SECTOR PUBLICO"/>
    <s v="SI"/>
    <s v="NO"/>
    <s v="SI"/>
    <n v="55"/>
    <x v="0"/>
    <s v="No"/>
    <n v="1554200"/>
    <s v="ASALARIADO"/>
    <n v="55"/>
  </r>
  <r>
    <n v="472"/>
    <s v="MUJER"/>
    <n v="300000"/>
    <s v="TRABAJADOR INDEPENDIENTE"/>
    <s v="SECTOR PRIVADO"/>
    <s v="SI"/>
    <s v="NO"/>
    <s v="NO"/>
    <n v="41"/>
    <x v="0"/>
    <s v="No"/>
    <n v="300000"/>
    <s v="TRABAJADOR INDEPENDIENTE"/>
    <n v="41"/>
  </r>
  <r>
    <n v="473"/>
    <s v="HOMBRE"/>
    <n v="229799.17"/>
    <s v="ASALARIADO"/>
    <s v="SECTOR PRIVADO"/>
    <s v="SI"/>
    <s v="NO"/>
    <s v="NO"/>
    <n v="34"/>
    <x v="0"/>
    <s v="No"/>
    <n v="229799.17"/>
    <s v="ASALARIADO"/>
    <n v="34"/>
  </r>
  <r>
    <n v="474"/>
    <s v="HOMBRE"/>
    <n v="202270"/>
    <s v="ASALARIADO"/>
    <s v="SECTOR PRIVADO"/>
    <s v="SI"/>
    <s v="NO"/>
    <s v="SI"/>
    <n v="27"/>
    <x v="0"/>
    <s v="No"/>
    <n v="202270"/>
    <s v="ASALARIADO"/>
    <n v="27"/>
  </r>
  <r>
    <n v="475"/>
    <s v="HOMBRE"/>
    <n v="278030"/>
    <s v="CONVENIOS ESPECIALES DE TRABAJADORES INDEPENDIENTES"/>
    <s v="SECTOR PRIVADO"/>
    <s v="SI"/>
    <s v="NO"/>
    <s v="NO"/>
    <n v="43"/>
    <x v="0"/>
    <s v="No"/>
    <n v="278030"/>
    <s v="CONVENIOS ESPECIALES DE TRABAJADORES INDEPENDIENTES"/>
    <n v="43"/>
  </r>
  <r>
    <n v="476"/>
    <s v="HOMBRE"/>
    <n v="298195"/>
    <s v="TRABAJADOR INDEPENDIENTE"/>
    <s v="SECTOR PRIVADO"/>
    <s v="SI"/>
    <s v="NO"/>
    <s v="SI"/>
    <n v="40"/>
    <x v="0"/>
    <s v="No"/>
    <n v="298195"/>
    <s v="TRABAJADOR INDEPENDIENTE"/>
    <n v="40"/>
  </r>
  <r>
    <n v="477"/>
    <s v="HOMBRE"/>
    <n v="297050"/>
    <s v="ASEGURADO VOLUNTARIO"/>
    <s v="SECTOR PRIVADO"/>
    <s v="SI"/>
    <s v="NO"/>
    <s v="NO"/>
    <n v="48"/>
    <x v="0"/>
    <s v="No"/>
    <n v="297050"/>
    <s v="ASEGURADO VOLUNTARIO"/>
    <n v="48"/>
  </r>
  <r>
    <n v="478"/>
    <s v="HOMBRE"/>
    <n v="5189999.8"/>
    <s v="ASALARIADO"/>
    <s v="SECTOR PRIVADO"/>
    <s v="SI"/>
    <s v="NO"/>
    <s v="NO"/>
    <n v="49"/>
    <x v="1"/>
    <s v="No"/>
    <n v="5189999.8"/>
    <s v="ASALARIADO"/>
    <n v="49"/>
  </r>
  <r>
    <n v="479"/>
    <s v="HOMBRE"/>
    <n v="3309108"/>
    <s v="ASALARIADO"/>
    <s v="SECTOR PUBLICO"/>
    <s v="SI"/>
    <s v="NO"/>
    <s v="NO"/>
    <n v="47"/>
    <x v="1"/>
    <s v="No"/>
    <n v="3309108"/>
    <s v="ASALARIADO"/>
    <n v="47"/>
  </r>
  <r>
    <n v="480"/>
    <s v="HOMBRE"/>
    <n v="575846"/>
    <s v="TRABAJADOR INDEPENDIENTE"/>
    <s v="SECTOR PRIVADO"/>
    <s v="SI"/>
    <s v="SI"/>
    <s v="SI"/>
    <n v="46"/>
    <x v="0"/>
    <s v="No"/>
    <n v="575846"/>
    <s v="TRABAJADOR INDEPENDIENTE"/>
    <n v="46"/>
  </r>
  <r>
    <n v="481"/>
    <s v="HOMBRE"/>
    <n v="458557"/>
    <s v="TRABAJADOR INDEPENDIENTE"/>
    <s v="SECTOR PRIVADO"/>
    <s v="SI"/>
    <s v="NO"/>
    <s v="SI"/>
    <n v="49"/>
    <x v="0"/>
    <s v="No"/>
    <n v="458557"/>
    <s v="TRABAJADOR INDEPENDIENTE"/>
    <n v="49"/>
  </r>
  <r>
    <n v="482"/>
    <s v="HOMBRE"/>
    <n v="449214"/>
    <s v="ASALARIADO"/>
    <s v="SECTOR PRIVADO"/>
    <s v="SI"/>
    <s v="SI"/>
    <s v="NO"/>
    <n v="47"/>
    <x v="0"/>
    <s v="No"/>
    <n v="449214"/>
    <s v="ASALARIADO"/>
    <n v="47"/>
  </r>
  <r>
    <n v="483"/>
    <s v="HOMBRE"/>
    <n v="957595"/>
    <s v="ASALARIADO"/>
    <s v="SECTOR PRIVADO"/>
    <s v="SI"/>
    <s v="NO"/>
    <s v="NO"/>
    <n v="30"/>
    <x v="0"/>
    <s v="No"/>
    <n v="957595"/>
    <s v="ASALARIADO"/>
    <n v="30"/>
  </r>
  <r>
    <n v="484"/>
    <s v="HOMBRE"/>
    <n v="667314"/>
    <s v="ASALARIADO"/>
    <s v="SECTOR PUBLICO"/>
    <s v="SI"/>
    <s v="NO"/>
    <s v="NO"/>
    <n v="40"/>
    <x v="0"/>
    <s v="No"/>
    <n v="667314"/>
    <s v="ASALARIADO"/>
    <n v="40"/>
  </r>
  <r>
    <n v="485"/>
    <s v="MUJER"/>
    <n v="297046"/>
    <s v="ASEGURADO VOLUNTARIO"/>
    <s v="SECTOR PRIVADO"/>
    <s v="SI"/>
    <s v="NO"/>
    <s v="NO"/>
    <n v="49"/>
    <x v="0"/>
    <s v="No"/>
    <n v="297046"/>
    <s v="ASEGURADO VOLUNTARIO"/>
    <n v="49"/>
  </r>
  <r>
    <n v="486"/>
    <s v="MUJER"/>
    <n v="1476678"/>
    <s v="ASALARIADO"/>
    <s v="SECTOR PUBLICO"/>
    <s v="SI"/>
    <s v="NO"/>
    <s v="SI"/>
    <n v="54"/>
    <x v="0"/>
    <s v="No"/>
    <n v="1476678"/>
    <s v="ASALARIADO"/>
    <n v="54"/>
  </r>
  <r>
    <n v="487"/>
    <s v="HOMBRE"/>
    <n v="1708336.5"/>
    <s v="ASALARIADO"/>
    <s v="SECTOR PUBLICO"/>
    <s v="SI"/>
    <s v="NO"/>
    <s v="NO"/>
    <n v="25"/>
    <x v="0"/>
    <s v="No"/>
    <n v="1708336.5"/>
    <s v="ASALARIADO"/>
    <n v="25"/>
  </r>
  <r>
    <n v="488"/>
    <s v="HOMBRE"/>
    <n v="294619"/>
    <s v="ASALARIADO"/>
    <s v="SECTOR PRIVADO"/>
    <s v="SI"/>
    <s v="NO"/>
    <s v="NO"/>
    <n v="46"/>
    <x v="0"/>
    <s v="No"/>
    <n v="294619"/>
    <s v="ASALARIADO"/>
    <n v="46"/>
  </r>
  <r>
    <n v="489"/>
    <s v="MUJER"/>
    <n v="480000"/>
    <s v="ASALARIADO"/>
    <s v="SECTOR PRIVADO"/>
    <s v="SI"/>
    <s v="NO"/>
    <s v="NO"/>
    <n v="26"/>
    <x v="0"/>
    <s v="No"/>
    <n v="480000"/>
    <s v="ASALARIADO"/>
    <n v="26"/>
  </r>
  <r>
    <n v="490"/>
    <s v="HOMBRE"/>
    <n v="131000"/>
    <s v="ASALARIADO"/>
    <s v="SECTOR PRIVADO"/>
    <s v="SI"/>
    <s v="NO"/>
    <s v="NO"/>
    <n v="53"/>
    <x v="0"/>
    <s v="No"/>
    <n v="131000"/>
    <s v="ASALARIADO"/>
    <n v="53"/>
  </r>
  <r>
    <n v="491"/>
    <s v="HOMBRE"/>
    <n v="2034486"/>
    <s v="ASALARIADO"/>
    <s v="SECTOR PRIVADO"/>
    <s v="SI"/>
    <s v="NO"/>
    <s v="NO"/>
    <n v="36"/>
    <x v="0"/>
    <s v="No"/>
    <n v="2034486"/>
    <s v="ASALARIADO"/>
    <n v="36"/>
  </r>
  <r>
    <n v="492"/>
    <s v="HOMBRE"/>
    <n v="450886"/>
    <s v="TRABAJADOR INDEPENDIENTE"/>
    <s v="SECTOR PRIVADO"/>
    <s v="SI"/>
    <s v="NO"/>
    <s v="NO"/>
    <n v="42"/>
    <x v="0"/>
    <s v="No"/>
    <n v="450886"/>
    <s v="TRABAJADOR INDEPENDIENTE"/>
    <n v="42"/>
  </r>
  <r>
    <n v="493"/>
    <s v="HOMBRE"/>
    <n v="911309"/>
    <s v="TRABAJADOR INDEPENDIENTE"/>
    <s v="SECTOR PRIVADO"/>
    <s v="SI"/>
    <s v="NO"/>
    <s v="NO"/>
    <n v="51"/>
    <x v="0"/>
    <s v="No"/>
    <n v="911309"/>
    <s v="TRABAJADOR INDEPENDIENTE"/>
    <n v="51"/>
  </r>
  <r>
    <n v="494"/>
    <s v="HOMBRE"/>
    <n v="297046"/>
    <s v="ASEGURADO VOLUNTARIO"/>
    <s v="SECTOR PRIVADO"/>
    <s v="SI"/>
    <s v="SI"/>
    <s v="NO"/>
    <n v="36"/>
    <x v="0"/>
    <s v="No"/>
    <n v="297046"/>
    <s v="ASEGURADO VOLUNTARIO"/>
    <n v="36"/>
  </r>
  <r>
    <n v="495"/>
    <s v="MUJER"/>
    <n v="570322.28"/>
    <s v="ASALARIADO"/>
    <s v="SECTOR PRIVADO"/>
    <s v="SI"/>
    <s v="SI"/>
    <s v="NO"/>
    <n v="43"/>
    <x v="0"/>
    <s v="No"/>
    <n v="570322.28"/>
    <s v="ASALARIADO"/>
    <n v="43"/>
  </r>
  <r>
    <n v="496"/>
    <s v="HOMBRE"/>
    <n v="398239.35"/>
    <s v="ASALARIADO"/>
    <s v="SECTOR PRIVADO"/>
    <s v="SI"/>
    <s v="NO"/>
    <s v="NO"/>
    <n v="20"/>
    <x v="0"/>
    <s v="No"/>
    <n v="398239.35"/>
    <s v="ASALARIADO"/>
    <n v="20"/>
  </r>
  <r>
    <n v="497"/>
    <s v="HOMBRE"/>
    <n v="525200"/>
    <s v="ASALARIADO"/>
    <s v="SECTOR PRIVADO"/>
    <s v="SI"/>
    <s v="NO"/>
    <s v="NO"/>
    <n v="32"/>
    <x v="0"/>
    <s v="No"/>
    <n v="525200"/>
    <s v="ASALARIADO"/>
    <n v="32"/>
  </r>
  <r>
    <n v="498"/>
    <s v="MUJER"/>
    <n v="278030"/>
    <s v="CONVENIOS ESPECIALES DE TRABAJADORES INDEPENDIENTES"/>
    <s v="SECTOR PRIVADO"/>
    <s v="SI"/>
    <s v="NO"/>
    <s v="NO"/>
    <n v="47"/>
    <x v="0"/>
    <s v="No"/>
    <n v="278030"/>
    <s v="CONVENIOS ESPECIALES DE TRABAJADORES INDEPENDIENTES"/>
    <n v="47"/>
  </r>
  <r>
    <n v="499"/>
    <s v="HOMBRE"/>
    <n v="447826"/>
    <s v="TRABAJADOR INDEPENDIENTE"/>
    <s v="SECTOR PRIVADO"/>
    <s v="SI"/>
    <s v="NO"/>
    <s v="SI"/>
    <n v="56"/>
    <x v="0"/>
    <s v="No"/>
    <n v="447826"/>
    <s v="TRABAJADOR INDEPENDIENTE"/>
    <n v="56"/>
  </r>
  <r>
    <n v="500"/>
    <s v="MUJER"/>
    <n v="600000"/>
    <s v="ASALARIADO"/>
    <s v="SECTOR PRIVADO"/>
    <s v="SI"/>
    <s v="NO"/>
    <s v="NO"/>
    <n v="37"/>
    <x v="0"/>
    <s v="No"/>
    <n v="600000"/>
    <s v="ASALARIADO"/>
    <n v="37"/>
  </r>
  <r>
    <n v="501"/>
    <s v="HOMBRE"/>
    <n v="461711"/>
    <s v="TRABAJADOR INDEPENDIENTE"/>
    <s v="SECTOR PRIVADO"/>
    <s v="SI"/>
    <s v="SI"/>
    <s v="SI"/>
    <n v="40"/>
    <x v="0"/>
    <s v="No"/>
    <n v="461711"/>
    <s v="TRABAJADOR INDEPENDIENTE"/>
    <n v="40"/>
  </r>
  <r>
    <n v="502"/>
    <s v="HOMBRE"/>
    <n v="482134"/>
    <s v="TRABAJADOR INDEPENDIENTE"/>
    <s v="SECTOR PRIVADO"/>
    <s v="SI"/>
    <s v="NO"/>
    <s v="NO"/>
    <n v="69"/>
    <x v="0"/>
    <s v="No"/>
    <n v="482134"/>
    <s v="TRABAJADOR INDEPENDIENTE"/>
    <n v="69"/>
  </r>
  <r>
    <n v="503"/>
    <s v="MUJER"/>
    <n v="355157"/>
    <s v="ASALARIADO"/>
    <s v="SECTOR PRIVADO"/>
    <s v="SI"/>
    <s v="NO"/>
    <s v="NO"/>
    <n v="40"/>
    <x v="0"/>
    <s v="No"/>
    <n v="355157"/>
    <s v="ASALARIADO"/>
    <n v="40"/>
  </r>
  <r>
    <n v="504"/>
    <s v="HOMBRE"/>
    <n v="2029285.16"/>
    <s v="ASALARIADO"/>
    <s v="SECTOR PRIVADO"/>
    <s v="SI"/>
    <s v="NO"/>
    <s v="NO"/>
    <n v="38"/>
    <x v="0"/>
    <s v="No"/>
    <n v="2029285.16"/>
    <s v="ASALARIADO"/>
    <n v="38"/>
  </r>
  <r>
    <n v="505"/>
    <s v="HOMBRE"/>
    <n v="278030"/>
    <s v="CONVENIOS ESPECIALES DE TRABAJADORES INDEPENDIENTES"/>
    <s v="SECTOR PRIVADO"/>
    <s v="SI"/>
    <s v="NO"/>
    <s v="NO"/>
    <n v="54"/>
    <x v="0"/>
    <s v="No"/>
    <n v="278030"/>
    <s v="CONVENIOS ESPECIALES DE TRABAJADORES INDEPENDIENTES"/>
    <n v="54"/>
  </r>
  <r>
    <n v="506"/>
    <s v="HOMBRE"/>
    <n v="104180.5"/>
    <s v="ASALARIADO"/>
    <s v="SECTOR PRIVADO"/>
    <s v="SI"/>
    <s v="NO"/>
    <s v="NO"/>
    <n v="28"/>
    <x v="0"/>
    <s v="No"/>
    <n v="104180.5"/>
    <s v="ASALARIADO"/>
    <n v="28"/>
  </r>
  <r>
    <n v="507"/>
    <s v="MUJER"/>
    <n v="450000"/>
    <s v="ASALARIADO"/>
    <s v="SECTOR PRIVADO"/>
    <s v="SI"/>
    <s v="NO"/>
    <s v="NO"/>
    <n v="54"/>
    <x v="0"/>
    <s v="No"/>
    <n v="450000"/>
    <s v="ASALARIADO"/>
    <n v="54"/>
  </r>
  <r>
    <n v="508"/>
    <s v="MUJER"/>
    <n v="300018"/>
    <s v="ASEGURADO VOLUNTARIO"/>
    <s v="SECTOR PRIVADO"/>
    <s v="SI"/>
    <s v="NO"/>
    <s v="NO"/>
    <n v="55"/>
    <x v="0"/>
    <s v="No"/>
    <n v="300018"/>
    <s v="ASEGURADO VOLUNTARIO"/>
    <n v="55"/>
  </r>
  <r>
    <n v="509"/>
    <s v="HOMBRE"/>
    <n v="562770.44999999995"/>
    <s v="ASALARIADO"/>
    <s v="SECTOR PRIVADO"/>
    <s v="SI"/>
    <s v="NO"/>
    <s v="NO"/>
    <n v="36"/>
    <x v="0"/>
    <s v="No"/>
    <n v="562770.44999999995"/>
    <s v="ASALARIADO"/>
    <n v="36"/>
  </r>
  <r>
    <n v="510"/>
    <s v="MUJER"/>
    <n v="571789"/>
    <s v="TRABAJADOR INDEPENDIENTE"/>
    <s v="SECTOR PRIVADO"/>
    <s v="SI"/>
    <s v="NO"/>
    <s v="NO"/>
    <n v="30"/>
    <x v="0"/>
    <s v="No"/>
    <n v="571789"/>
    <s v="TRABAJADOR INDEPENDIENTE"/>
    <n v="30"/>
  </r>
  <r>
    <n v="511"/>
    <s v="HOMBRE"/>
    <n v="896977"/>
    <s v="ASALARIADO"/>
    <s v="SECTOR PRIVADO"/>
    <s v="SI"/>
    <s v="NO"/>
    <s v="NO"/>
    <n v="53"/>
    <x v="0"/>
    <s v="No"/>
    <n v="896977"/>
    <s v="ASALARIADO"/>
    <n v="53"/>
  </r>
  <r>
    <n v="512"/>
    <s v="MUJER"/>
    <n v="220000"/>
    <s v="ASALARIADO"/>
    <s v="SECTOR PRIVADO"/>
    <s v="SI"/>
    <s v="NO"/>
    <s v="NO"/>
    <n v="19"/>
    <x v="0"/>
    <s v="No"/>
    <n v="220000"/>
    <s v="ASALARIADO"/>
    <n v="19"/>
  </r>
  <r>
    <n v="513"/>
    <s v="HOMBRE"/>
    <n v="447772"/>
    <s v="ASALARIADO"/>
    <s v="SECTOR PUBLICO"/>
    <s v="SI"/>
    <s v="NO"/>
    <s v="NO"/>
    <n v="41"/>
    <x v="0"/>
    <s v="No"/>
    <n v="447772"/>
    <s v="ASALARIADO"/>
    <n v="41"/>
  </r>
  <r>
    <n v="514"/>
    <s v="HOMBRE"/>
    <n v="297046"/>
    <s v="ASEGURADO VOLUNTARIO"/>
    <s v="SECTOR PRIVADO"/>
    <s v="SI"/>
    <s v="NO"/>
    <s v="NO"/>
    <n v="39"/>
    <x v="0"/>
    <s v="No"/>
    <n v="297046"/>
    <s v="ASEGURADO VOLUNTARIO"/>
    <n v="39"/>
  </r>
  <r>
    <n v="515"/>
    <s v="HOMBRE"/>
    <n v="319574.40000000002"/>
    <s v="ASALARIADO"/>
    <s v="SECTOR PRIVADO"/>
    <s v="SI"/>
    <s v="NO"/>
    <s v="SI"/>
    <n v="52"/>
    <x v="0"/>
    <s v="No"/>
    <n v="319574.40000000002"/>
    <s v="ASALARIADO"/>
    <n v="52"/>
  </r>
  <r>
    <n v="516"/>
    <s v="HOMBRE"/>
    <n v="343390.86"/>
    <s v="ASALARIADO"/>
    <s v="SECTOR PRIVADO"/>
    <s v="SI"/>
    <s v="SI"/>
    <s v="NO"/>
    <n v="64"/>
    <x v="0"/>
    <s v="No"/>
    <n v="343390.86"/>
    <s v="ASALARIADO"/>
    <n v="64"/>
  </r>
  <r>
    <n v="517"/>
    <s v="MUJER"/>
    <n v="184342.85"/>
    <s v="ASALARIADO"/>
    <s v="SECTOR PRIVADO"/>
    <s v="SI"/>
    <s v="NO"/>
    <s v="NO"/>
    <n v="28"/>
    <x v="0"/>
    <s v="No"/>
    <n v="184342.85"/>
    <s v="ASALARIADO"/>
    <n v="28"/>
  </r>
  <r>
    <n v="518"/>
    <s v="HOMBRE"/>
    <n v="699800"/>
    <s v="ASALARIADO"/>
    <s v="SECTOR PRIVADO"/>
    <s v="SI"/>
    <s v="NO"/>
    <s v="NO"/>
    <n v="26"/>
    <x v="0"/>
    <s v="No"/>
    <n v="699800"/>
    <s v="ASALARIADO"/>
    <n v="26"/>
  </r>
  <r>
    <n v="519"/>
    <s v="MUJER"/>
    <n v="177298.8"/>
    <s v="ASALARIADO"/>
    <s v="SECTOR PRIVADO"/>
    <s v="SI"/>
    <s v="NO"/>
    <s v="NO"/>
    <n v="33"/>
    <x v="0"/>
    <s v="No"/>
    <n v="177298.8"/>
    <s v="ASALARIADO"/>
    <n v="33"/>
  </r>
  <r>
    <n v="520"/>
    <s v="HOMBRE"/>
    <n v="1599143.96"/>
    <s v="ASALARIADO"/>
    <s v="SECTOR PUBLICO"/>
    <s v="SI"/>
    <s v="NO"/>
    <s v="NO"/>
    <n v="31"/>
    <x v="0"/>
    <s v="No"/>
    <n v="1599143.96"/>
    <s v="ASALARIADO"/>
    <n v="31"/>
  </r>
  <r>
    <n v="521"/>
    <s v="HOMBRE"/>
    <n v="556296.12"/>
    <s v="PENSIONADOS EN SU PROPIO SISTEMA"/>
    <s v="SECTOR PUBLICO"/>
    <s v="SI"/>
    <s v="NO"/>
    <s v="NO"/>
    <n v="63"/>
    <x v="0"/>
    <s v="No"/>
    <n v="556296.12"/>
    <s v="PENSIONADOS EN SU PROPIO SISTEMA"/>
    <n v="63"/>
  </r>
  <r>
    <n v="522"/>
    <s v="MUJER"/>
    <n v="206538"/>
    <s v="ASALARIADO"/>
    <s v="SECTOR PRIVADO"/>
    <s v="SI"/>
    <s v="NO"/>
    <s v="SI"/>
    <n v="56"/>
    <x v="0"/>
    <s v="No"/>
    <n v="206538"/>
    <s v="ASALARIADO"/>
    <n v="56"/>
  </r>
  <r>
    <n v="523"/>
    <s v="HOMBRE"/>
    <n v="436481"/>
    <s v="TRABAJADOR INDEPENDIENTE"/>
    <s v="SECTOR PRIVADO"/>
    <s v="SI"/>
    <s v="NO"/>
    <s v="SI"/>
    <n v="51"/>
    <x v="0"/>
    <s v="No"/>
    <n v="436481"/>
    <s v="TRABAJADOR INDEPENDIENTE"/>
    <n v="51"/>
  </r>
  <r>
    <n v="524"/>
    <s v="HOMBRE"/>
    <n v="318445"/>
    <s v="TRABAJADOR INDEPENDIENTE"/>
    <s v="SECTOR PRIVADO"/>
    <s v="SI"/>
    <s v="NO"/>
    <s v="NO"/>
    <n v="47"/>
    <x v="0"/>
    <s v="No"/>
    <n v="318445"/>
    <s v="TRABAJADOR INDEPENDIENTE"/>
    <n v="47"/>
  </r>
  <r>
    <n v="525"/>
    <s v="MUJER"/>
    <n v="280000"/>
    <s v="ASALARIADO"/>
    <s v="SECTOR PRIVADO"/>
    <s v="SI"/>
    <s v="NO"/>
    <s v="NO"/>
    <n v="27"/>
    <x v="0"/>
    <s v="No"/>
    <n v="280000"/>
    <s v="ASALARIADO"/>
    <n v="27"/>
  </r>
  <r>
    <n v="526"/>
    <s v="MUJER"/>
    <n v="250070.75"/>
    <s v="ASALARIADO"/>
    <s v="SECTOR PRIVADO"/>
    <s v="SI"/>
    <s v="NO"/>
    <s v="NO"/>
    <n v="54"/>
    <x v="0"/>
    <s v="No"/>
    <n v="250070.75"/>
    <s v="ASALARIADO"/>
    <n v="54"/>
  </r>
  <r>
    <n v="527"/>
    <s v="HOMBRE"/>
    <n v="1214203"/>
    <s v="ASALARIADO"/>
    <s v="SECTOR PUBLICO"/>
    <s v="SI"/>
    <s v="NO"/>
    <s v="NO"/>
    <n v="36"/>
    <x v="0"/>
    <s v="No"/>
    <n v="1214203"/>
    <s v="ASALARIADO"/>
    <n v="36"/>
  </r>
  <r>
    <n v="528"/>
    <s v="HOMBRE"/>
    <n v="430371"/>
    <s v="TRABAJADOR INDEPENDIENTE"/>
    <s v="SECTOR PRIVADO"/>
    <s v="SI"/>
    <s v="NO"/>
    <s v="SI"/>
    <n v="34"/>
    <x v="0"/>
    <s v="No"/>
    <n v="430371"/>
    <s v="TRABAJADOR INDEPENDIENTE"/>
    <n v="34"/>
  </r>
  <r>
    <n v="529"/>
    <s v="HOMBRE"/>
    <n v="558244.5"/>
    <s v="ASALARIADO"/>
    <s v="SECTOR PRIVADO"/>
    <s v="SI"/>
    <s v="NO"/>
    <s v="NO"/>
    <n v="51"/>
    <x v="0"/>
    <s v="No"/>
    <n v="558244.5"/>
    <s v="ASALARIADO"/>
    <n v="51"/>
  </r>
  <r>
    <n v="530"/>
    <s v="MUJER"/>
    <n v="304913"/>
    <s v="ASALARIADO"/>
    <s v="SECTOR PUBLICO"/>
    <s v="SI"/>
    <s v="NO"/>
    <s v="NO"/>
    <n v="45"/>
    <x v="0"/>
    <s v="No"/>
    <n v="304913"/>
    <s v="ASALARIADO"/>
    <n v="45"/>
  </r>
  <r>
    <n v="531"/>
    <s v="HOMBRE"/>
    <n v="1736277"/>
    <s v="ASALARIADO"/>
    <s v="SECTOR PUBLICO"/>
    <s v="SI"/>
    <s v="NO"/>
    <s v="NO"/>
    <n v="42"/>
    <x v="0"/>
    <s v="No"/>
    <n v="1736277"/>
    <s v="ASALARIADO"/>
    <n v="42"/>
  </r>
  <r>
    <n v="532"/>
    <s v="MUJER"/>
    <n v="934810.14"/>
    <s v="ASALARIADO"/>
    <s v="SECTOR PUBLICO"/>
    <s v="SI"/>
    <s v="NO"/>
    <s v="NO"/>
    <n v="44"/>
    <x v="0"/>
    <s v="No"/>
    <n v="934810.14"/>
    <s v="ASALARIADO"/>
    <n v="44"/>
  </r>
  <r>
    <n v="533"/>
    <s v="MUJER"/>
    <n v="319303"/>
    <s v="ASEGURADO VOLUNTARIO"/>
    <s v="SECTOR PRIVADO"/>
    <s v="SI"/>
    <s v="SI"/>
    <s v="SI"/>
    <n v="42"/>
    <x v="0"/>
    <s v="No"/>
    <n v="319303"/>
    <s v="ASEGURADO VOLUNTARIO"/>
    <n v="42"/>
  </r>
  <r>
    <n v="534"/>
    <s v="MUJER"/>
    <n v="629752"/>
    <s v="ASALARIADO"/>
    <s v="SECTOR PUBLICO"/>
    <s v="SI"/>
    <s v="NO"/>
    <s v="NO"/>
    <n v="35"/>
    <x v="0"/>
    <s v="No"/>
    <n v="629752"/>
    <s v="ASALARIADO"/>
    <n v="35"/>
  </r>
  <r>
    <n v="535"/>
    <s v="HOMBRE"/>
    <n v="10700"/>
    <s v="ASALARIADO"/>
    <s v="SECTOR PRIVADO"/>
    <s v="SI"/>
    <s v="NO"/>
    <s v="NO"/>
    <n v="22"/>
    <x v="0"/>
    <s v="No"/>
    <n v="10700"/>
    <s v="ASALARIADO"/>
    <n v="22"/>
  </r>
  <r>
    <n v="536"/>
    <s v="HOMBRE"/>
    <n v="278030"/>
    <s v="CONVENIOS ESPECIALES DE TRABAJADORES INDEPENDIENTES"/>
    <s v="SECTOR PRIVADO"/>
    <s v="SI"/>
    <s v="NO"/>
    <s v="NO"/>
    <n v="56"/>
    <x v="0"/>
    <s v="No"/>
    <n v="278030"/>
    <s v="CONVENIOS ESPECIALES DE TRABAJADORES INDEPENDIENTES"/>
    <n v="56"/>
  </r>
  <r>
    <n v="537"/>
    <s v="HOMBRE"/>
    <n v="1555300.2"/>
    <s v="ASALARIADO"/>
    <s v="SECTOR PUBLICO"/>
    <s v="SI"/>
    <s v="NO"/>
    <s v="NO"/>
    <n v="51"/>
    <x v="0"/>
    <s v="No"/>
    <n v="1555300.2"/>
    <s v="ASALARIADO"/>
    <n v="51"/>
  </r>
  <r>
    <n v="538"/>
    <s v="HOMBRE"/>
    <n v="812000"/>
    <s v="ASALARIADO"/>
    <s v="SECTOR PRIVADO"/>
    <s v="SI"/>
    <s v="NO"/>
    <s v="SI"/>
    <n v="30"/>
    <x v="0"/>
    <s v="No"/>
    <n v="812000"/>
    <s v="ASALARIADO"/>
    <n v="30"/>
  </r>
  <r>
    <n v="539"/>
    <s v="HOMBRE"/>
    <n v="563607"/>
    <s v="TRABAJADOR INDEPENDIENTE"/>
    <s v="SECTOR PRIVADO"/>
    <s v="SI"/>
    <s v="SI"/>
    <s v="SI"/>
    <n v="53"/>
    <x v="0"/>
    <s v="No"/>
    <n v="563607"/>
    <s v="TRABAJADOR INDEPENDIENTE"/>
    <n v="53"/>
  </r>
  <r>
    <n v="540"/>
    <s v="HOMBRE"/>
    <n v="175000"/>
    <s v="ASALARIADO"/>
    <s v="SECTOR PRIVADO"/>
    <s v="SI"/>
    <s v="NO"/>
    <s v="NO"/>
    <n v="29"/>
    <x v="0"/>
    <s v="No"/>
    <n v="175000"/>
    <s v="ASALARIADO"/>
    <n v="29"/>
  </r>
  <r>
    <n v="541"/>
    <s v="HOMBRE"/>
    <n v="403293"/>
    <s v="ASEGURADO VOLUNTARIO"/>
    <s v="SECTOR PRIVADO"/>
    <s v="SI"/>
    <s v="SI"/>
    <s v="NO"/>
    <n v="29"/>
    <x v="0"/>
    <s v="No"/>
    <n v="403293"/>
    <s v="ASEGURADO VOLUNTARIO"/>
    <n v="29"/>
  </r>
  <r>
    <n v="542"/>
    <s v="HOMBRE"/>
    <n v="1523795.76"/>
    <s v="ASALARIADO"/>
    <s v="SECTOR PUBLICO"/>
    <s v="SI"/>
    <s v="NO"/>
    <s v="NO"/>
    <n v="61"/>
    <x v="0"/>
    <s v="No"/>
    <n v="1523795.76"/>
    <s v="ASALARIADO"/>
    <n v="61"/>
  </r>
  <r>
    <n v="543"/>
    <s v="HOMBRE"/>
    <n v="997036"/>
    <s v="ASALARIADO"/>
    <s v="SECTOR PUBLICO"/>
    <s v="SI"/>
    <s v="NO"/>
    <s v="NO"/>
    <n v="63"/>
    <x v="0"/>
    <s v="No"/>
    <n v="997036"/>
    <s v="ASALARIADO"/>
    <n v="63"/>
  </r>
  <r>
    <n v="544"/>
    <s v="HOMBRE"/>
    <n v="532934.25"/>
    <s v="ASALARIADO"/>
    <s v="SECTOR PRIVADO"/>
    <s v="SI"/>
    <s v="NO"/>
    <s v="NO"/>
    <n v="36"/>
    <x v="0"/>
    <s v="No"/>
    <n v="532934.25"/>
    <s v="ASALARIADO"/>
    <n v="36"/>
  </r>
  <r>
    <n v="545"/>
    <s v="HOMBRE"/>
    <n v="877312.5"/>
    <s v="ASALARIADO"/>
    <s v="SECTOR PRIVADO"/>
    <s v="SI"/>
    <s v="NO"/>
    <s v="NO"/>
    <n v="29"/>
    <x v="0"/>
    <s v="No"/>
    <n v="877312.5"/>
    <s v="ASALARIADO"/>
    <n v="29"/>
  </r>
  <r>
    <n v="546"/>
    <s v="HOMBRE"/>
    <n v="1738706"/>
    <s v="PENSIONADOS EN SU PROPIO SISTEMA"/>
    <s v="SECTOR PUBLICO"/>
    <s v="SI"/>
    <s v="NO"/>
    <s v="NO"/>
    <n v="50"/>
    <x v="0"/>
    <s v="No"/>
    <n v="1738706"/>
    <s v="PENSIONADOS EN SU PROPIO SISTEMA"/>
    <n v="50"/>
  </r>
  <r>
    <n v="547"/>
    <s v="HOMBRE"/>
    <n v="487592.14"/>
    <s v="PENSIONADOS EN SU PROPIO SISTEMA"/>
    <s v="SECTOR PUBLICO"/>
    <s v="SI"/>
    <s v="NO"/>
    <s v="NO"/>
    <n v="69"/>
    <x v="0"/>
    <s v="No"/>
    <n v="487592.14"/>
    <s v="PENSIONADOS EN SU PROPIO SISTEMA"/>
    <n v="69"/>
  </r>
  <r>
    <n v="548"/>
    <s v="MUJER"/>
    <n v="772981.75"/>
    <s v="ASALARIADO"/>
    <s v="SECTOR PRIVADO"/>
    <s v="SI"/>
    <s v="NO"/>
    <s v="NO"/>
    <n v="37"/>
    <x v="0"/>
    <s v="No"/>
    <n v="772981.75"/>
    <s v="ASALARIADO"/>
    <n v="37"/>
  </r>
  <r>
    <n v="549"/>
    <s v="MUJER"/>
    <n v="297046"/>
    <s v="ASEGURADO VOLUNTARIO"/>
    <s v="SECTOR PRIVADO"/>
    <s v="SI"/>
    <s v="NO"/>
    <s v="NO"/>
    <n v="43"/>
    <x v="0"/>
    <s v="No"/>
    <n v="297046"/>
    <s v="ASEGURADO VOLUNTARIO"/>
    <n v="43"/>
  </r>
  <r>
    <n v="550"/>
    <s v="HOMBRE"/>
    <n v="1769790"/>
    <s v="ASALARIADO"/>
    <s v="SECTOR PRIVADO"/>
    <s v="SI"/>
    <s v="NO"/>
    <s v="NO"/>
    <n v="25"/>
    <x v="0"/>
    <s v="No"/>
    <n v="1769790"/>
    <s v="ASALARIADO"/>
    <n v="25"/>
  </r>
  <r>
    <n v="551"/>
    <s v="MUJER"/>
    <n v="561272.5"/>
    <s v="ASALARIADO"/>
    <s v="SECTOR PUBLICO"/>
    <s v="SI"/>
    <s v="NO"/>
    <s v="NO"/>
    <n v="52"/>
    <x v="0"/>
    <s v="No"/>
    <n v="561272.5"/>
    <s v="ASALARIADO"/>
    <n v="52"/>
  </r>
  <r>
    <n v="552"/>
    <s v="HOMBRE"/>
    <n v="1088603.02"/>
    <s v="ASALARIADO"/>
    <s v="SECTOR PRIVADO"/>
    <s v="SI"/>
    <s v="NO"/>
    <s v="NO"/>
    <n v="38"/>
    <x v="0"/>
    <s v="No"/>
    <n v="1088603.02"/>
    <s v="ASALARIADO"/>
    <n v="38"/>
  </r>
  <r>
    <n v="553"/>
    <s v="HOMBRE"/>
    <n v="1024300.76"/>
    <s v="ASALARIADO"/>
    <s v="SECTOR PRIVADO"/>
    <s v="SI"/>
    <s v="NO"/>
    <s v="NO"/>
    <n v="38"/>
    <x v="0"/>
    <s v="No"/>
    <n v="1024300.76"/>
    <s v="ASALARIADO"/>
    <n v="38"/>
  </r>
  <r>
    <n v="554"/>
    <s v="HOMBRE"/>
    <n v="278030"/>
    <s v="CONVENIOS ESPECIALES DE TRABAJADORES INDEPENDIENTES"/>
    <s v="SECTOR PRIVADO"/>
    <s v="SI"/>
    <s v="NO"/>
    <s v="NO"/>
    <n v="30"/>
    <x v="0"/>
    <s v="No"/>
    <n v="278030"/>
    <s v="CONVENIOS ESPECIALES DE TRABAJADORES INDEPENDIENTES"/>
    <n v="30"/>
  </r>
  <r>
    <n v="555"/>
    <s v="MUJER"/>
    <n v="426667"/>
    <s v="ASALARIADO"/>
    <s v="SECTOR PRIVADO"/>
    <s v="SI"/>
    <s v="NO"/>
    <s v="NO"/>
    <n v="25"/>
    <x v="0"/>
    <s v="No"/>
    <n v="426667"/>
    <s v="ASALARIADO"/>
    <n v="25"/>
  </r>
  <r>
    <n v="556"/>
    <s v="HOMBRE"/>
    <n v="523027"/>
    <s v="TRABAJADOR INDEPENDIENTE"/>
    <s v="SECTOR PRIVADO"/>
    <s v="SI"/>
    <s v="NO"/>
    <s v="SI"/>
    <n v="33"/>
    <x v="0"/>
    <s v="No"/>
    <n v="523027"/>
    <s v="TRABAJADOR INDEPENDIENTE"/>
    <n v="33"/>
  </r>
  <r>
    <n v="557"/>
    <s v="HOMBRE"/>
    <n v="358433"/>
    <s v="ASALARIADO"/>
    <s v="SECTOR PRIVADO"/>
    <s v="SI"/>
    <s v="NO"/>
    <s v="NO"/>
    <n v="42"/>
    <x v="0"/>
    <s v="No"/>
    <n v="358433"/>
    <s v="ASALARIADO"/>
    <n v="42"/>
  </r>
  <r>
    <n v="558"/>
    <s v="MUJER"/>
    <n v="290307.3"/>
    <s v="ASALARIADO"/>
    <s v="SECTOR PUBLICO"/>
    <s v="SI"/>
    <s v="NO"/>
    <s v="NO"/>
    <n v="25"/>
    <x v="0"/>
    <s v="No"/>
    <n v="290307.3"/>
    <s v="ASALARIADO"/>
    <n v="25"/>
  </r>
  <r>
    <n v="559"/>
    <s v="HOMBRE"/>
    <n v="475208"/>
    <s v="ASALARIADO"/>
    <s v="SECTOR PUBLICO"/>
    <s v="SI"/>
    <s v="NO"/>
    <s v="NO"/>
    <n v="41"/>
    <x v="0"/>
    <s v="No"/>
    <n v="475208"/>
    <s v="ASALARIADO"/>
    <n v="41"/>
  </r>
  <r>
    <n v="560"/>
    <s v="HOMBRE"/>
    <n v="385702"/>
    <s v="ASEGURADO VOLUNTARIO"/>
    <s v="SECTOR PRIVADO"/>
    <s v="SI"/>
    <s v="NO"/>
    <s v="NO"/>
    <n v="32"/>
    <x v="0"/>
    <s v="No"/>
    <n v="385702"/>
    <s v="ASEGURADO VOLUNTARIO"/>
    <n v="32"/>
  </r>
  <r>
    <n v="561"/>
    <s v="HOMBRE"/>
    <n v="297046"/>
    <s v="TRABAJADOR INDEPENDIENTE"/>
    <s v="SECTOR PRIVADO"/>
    <s v="SI"/>
    <s v="NO"/>
    <s v="NO"/>
    <n v="61"/>
    <x v="0"/>
    <s v="No"/>
    <n v="297046"/>
    <s v="TRABAJADOR INDEPENDIENTE"/>
    <n v="61"/>
  </r>
  <r>
    <n v="562"/>
    <s v="MUJER"/>
    <n v="344000"/>
    <s v="ASALARIADO"/>
    <s v="SECTOR PRIVADO"/>
    <s v="SI"/>
    <s v="NO"/>
    <s v="NO"/>
    <n v="26"/>
    <x v="0"/>
    <s v="No"/>
    <n v="344000"/>
    <s v="ASALARIADO"/>
    <n v="26"/>
  </r>
  <r>
    <n v="563"/>
    <s v="MUJER"/>
    <n v="1302556.5"/>
    <s v="ASALARIADO"/>
    <s v="SECTOR PUBLICO"/>
    <s v="SI"/>
    <s v="NO"/>
    <s v="NO"/>
    <n v="41"/>
    <x v="0"/>
    <s v="No"/>
    <n v="1302556.5"/>
    <s v="ASALARIADO"/>
    <n v="41"/>
  </r>
  <r>
    <n v="564"/>
    <s v="MUJER"/>
    <n v="939461.54"/>
    <s v="ASALARIADO"/>
    <s v="SECTOR PRIVADO"/>
    <s v="SI"/>
    <s v="NO"/>
    <s v="NO"/>
    <n v="25"/>
    <x v="0"/>
    <s v="No"/>
    <n v="939461.54"/>
    <s v="ASALARIADO"/>
    <n v="25"/>
  </r>
  <r>
    <n v="565"/>
    <s v="HOMBRE"/>
    <n v="402139.4"/>
    <s v="ASALARIADO"/>
    <s v="SECTOR PRIVADO"/>
    <s v="SI"/>
    <s v="NO"/>
    <s v="NO"/>
    <n v="39"/>
    <x v="0"/>
    <s v="No"/>
    <n v="402139.4"/>
    <s v="ASALARIADO"/>
    <n v="39"/>
  </r>
  <r>
    <n v="566"/>
    <s v="HOMBRE"/>
    <n v="387763"/>
    <s v="TRABAJADOR INDEPENDIENTE"/>
    <s v="SECTOR PRIVADO"/>
    <s v="SI"/>
    <s v="NO"/>
    <s v="NO"/>
    <n v="53"/>
    <x v="0"/>
    <s v="No"/>
    <n v="387763"/>
    <s v="TRABAJADOR INDEPENDIENTE"/>
    <n v="53"/>
  </r>
  <r>
    <n v="567"/>
    <s v="HOMBRE"/>
    <n v="370000"/>
    <s v="ASALARIADO"/>
    <s v="SECTOR PRIVADO"/>
    <s v="SI"/>
    <s v="SI"/>
    <s v="NO"/>
    <n v="45"/>
    <x v="0"/>
    <s v="No"/>
    <n v="370000"/>
    <s v="ASALARIADO"/>
    <n v="45"/>
  </r>
  <r>
    <n v="568"/>
    <s v="MUJER"/>
    <n v="444333.33"/>
    <s v="ASALARIADO"/>
    <s v="SECTOR PRIVADO"/>
    <s v="SI"/>
    <s v="NO"/>
    <s v="NO"/>
    <n v="23"/>
    <x v="0"/>
    <s v="No"/>
    <n v="444333.33"/>
    <s v="ASALARIADO"/>
    <n v="23"/>
  </r>
  <r>
    <n v="569"/>
    <s v="HOMBRE"/>
    <n v="179344"/>
    <s v="ASALARIADO"/>
    <s v="SECTOR PRIVADO"/>
    <s v="SI"/>
    <s v="NO"/>
    <s v="NO"/>
    <n v="29"/>
    <x v="0"/>
    <s v="No"/>
    <n v="179344"/>
    <s v="ASALARIADO"/>
    <n v="29"/>
  </r>
  <r>
    <n v="570"/>
    <s v="MUJER"/>
    <n v="289448"/>
    <s v="TRABAJADOR INDEPENDIENTE"/>
    <s v="SECTOR PRIVADO"/>
    <s v="SI"/>
    <s v="NO"/>
    <s v="NO"/>
    <n v="52"/>
    <x v="0"/>
    <s v="No"/>
    <n v="289448"/>
    <s v="TRABAJADOR INDEPENDIENTE"/>
    <n v="52"/>
  </r>
  <r>
    <n v="571"/>
    <s v="HOMBRE"/>
    <n v="588210"/>
    <s v="ASALARIADO"/>
    <s v="SECTOR PUBLICO"/>
    <s v="SI"/>
    <s v="NO"/>
    <s v="SI"/>
    <n v="35"/>
    <x v="0"/>
    <s v="No"/>
    <n v="588210"/>
    <s v="ASALARIADO"/>
    <n v="35"/>
  </r>
  <r>
    <n v="572"/>
    <s v="HOMBRE"/>
    <n v="336000"/>
    <s v="ASALARIADO"/>
    <s v="SECTOR PRIVADO"/>
    <s v="SI"/>
    <s v="NO"/>
    <s v="NO"/>
    <n v="53"/>
    <x v="0"/>
    <s v="No"/>
    <n v="336000"/>
    <s v="ASALARIADO"/>
    <n v="53"/>
  </r>
  <r>
    <n v="573"/>
    <s v="HOMBRE"/>
    <n v="452192.8"/>
    <s v="ASALARIADO"/>
    <s v="SECTOR PRIVADO"/>
    <s v="SI"/>
    <s v="NO"/>
    <s v="NO"/>
    <n v="49"/>
    <x v="0"/>
    <s v="No"/>
    <n v="452192.8"/>
    <s v="ASALARIADO"/>
    <n v="49"/>
  </r>
  <r>
    <n v="574"/>
    <s v="HOMBRE"/>
    <n v="360000"/>
    <s v="ASALARIADO"/>
    <s v="SECTOR PRIVADO"/>
    <s v="SI"/>
    <s v="NO"/>
    <s v="NO"/>
    <n v="36"/>
    <x v="0"/>
    <s v="No"/>
    <n v="360000"/>
    <s v="ASALARIADO"/>
    <n v="36"/>
  </r>
  <r>
    <n v="575"/>
    <s v="MUJER"/>
    <n v="3033354.29"/>
    <s v="ASALARIADO"/>
    <s v="SECTOR PUBLICO"/>
    <s v="SI"/>
    <s v="NO"/>
    <s v="NO"/>
    <n v="27"/>
    <x v="1"/>
    <s v="No"/>
    <n v="3033354.29"/>
    <s v="ASALARIADO"/>
    <n v="27"/>
  </r>
  <r>
    <n v="576"/>
    <s v="MUJER"/>
    <n v="1176797.18"/>
    <s v="ASALARIADO"/>
    <s v="SECTOR PRIVADO"/>
    <s v="SI"/>
    <s v="NO"/>
    <s v="NO"/>
    <n v="60"/>
    <x v="0"/>
    <s v="No"/>
    <n v="1176797.18"/>
    <s v="ASALARIADO"/>
    <n v="60"/>
  </r>
  <r>
    <n v="577"/>
    <s v="HOMBRE"/>
    <n v="293293"/>
    <s v="ASALARIADO"/>
    <s v="SECTOR PRIVADO"/>
    <s v="SI"/>
    <s v="NO"/>
    <s v="NO"/>
    <n v="51"/>
    <x v="0"/>
    <s v="No"/>
    <n v="293293"/>
    <s v="ASALARIADO"/>
    <n v="51"/>
  </r>
  <r>
    <n v="578"/>
    <s v="HOMBRE"/>
    <n v="297046"/>
    <s v="ASEGURADO VOLUNTARIO"/>
    <s v="SECTOR PRIVADO"/>
    <s v="SI"/>
    <s v="NO"/>
    <s v="NO"/>
    <n v="30"/>
    <x v="0"/>
    <s v="No"/>
    <n v="297046"/>
    <s v="ASEGURADO VOLUNTARIO"/>
    <n v="30"/>
  </r>
  <r>
    <n v="579"/>
    <s v="MUJER"/>
    <n v="962128.4"/>
    <s v="ASALARIADO"/>
    <s v="SECTOR PRIVADO"/>
    <s v="SI"/>
    <s v="NO"/>
    <s v="NO"/>
    <n v="32"/>
    <x v="0"/>
    <s v="No"/>
    <n v="962128.4"/>
    <s v="ASALARIADO"/>
    <n v="32"/>
  </r>
  <r>
    <n v="580"/>
    <s v="HOMBRE"/>
    <n v="800945.46"/>
    <s v="ASALARIADO"/>
    <s v="SECTOR PRIVADO"/>
    <s v="SI"/>
    <s v="NO"/>
    <s v="NO"/>
    <n v="46"/>
    <x v="0"/>
    <s v="No"/>
    <n v="800945.46"/>
    <s v="ASALARIADO"/>
    <n v="46"/>
  </r>
  <r>
    <n v="581"/>
    <s v="HOMBRE"/>
    <n v="445567"/>
    <s v="TRABAJADOR INDEPENDIENTE"/>
    <s v="SECTOR PRIVADO"/>
    <s v="SI"/>
    <s v="NO"/>
    <s v="SI"/>
    <n v="56"/>
    <x v="0"/>
    <s v="No"/>
    <n v="445567"/>
    <s v="TRABAJADOR INDEPENDIENTE"/>
    <n v="56"/>
  </r>
  <r>
    <n v="582"/>
    <s v="HOMBRE"/>
    <n v="130000"/>
    <s v="ASALARIADO"/>
    <s v="SECTOR PRIVADO"/>
    <s v="SI"/>
    <s v="NO"/>
    <s v="NO"/>
    <n v="26"/>
    <x v="0"/>
    <s v="No"/>
    <n v="130000"/>
    <s v="ASALARIADO"/>
    <n v="26"/>
  </r>
  <r>
    <n v="583"/>
    <s v="HOMBRE"/>
    <n v="753130.72"/>
    <s v="ASALARIADO"/>
    <s v="SECTOR PRIVADO"/>
    <s v="SI"/>
    <s v="NO"/>
    <s v="NO"/>
    <n v="22"/>
    <x v="0"/>
    <s v="No"/>
    <n v="753130.72"/>
    <s v="ASALARIADO"/>
    <n v="22"/>
  </r>
  <r>
    <n v="584"/>
    <s v="HOMBRE"/>
    <n v="180000"/>
    <s v="ASALARIADO"/>
    <s v="SECTOR PRIVADO"/>
    <s v="SI"/>
    <s v="NO"/>
    <s v="NO"/>
    <n v="28"/>
    <x v="0"/>
    <s v="No"/>
    <n v="180000"/>
    <s v="ASALARIADO"/>
    <n v="28"/>
  </r>
  <r>
    <n v="585"/>
    <s v="HOMBRE"/>
    <n v="377035"/>
    <s v="TRABAJADOR INDEPENDIENTE"/>
    <s v="SECTOR PRIVADO"/>
    <s v="SI"/>
    <s v="NO"/>
    <s v="SI"/>
    <n v="49"/>
    <x v="0"/>
    <s v="No"/>
    <n v="377035"/>
    <s v="TRABAJADOR INDEPENDIENTE"/>
    <n v="49"/>
  </r>
  <r>
    <n v="586"/>
    <s v="MUJER"/>
    <n v="308874"/>
    <s v="ASALARIADO"/>
    <s v="SECTOR PUBLICO"/>
    <s v="SI"/>
    <s v="NO"/>
    <s v="SI"/>
    <n v="57"/>
    <x v="0"/>
    <s v="No"/>
    <n v="308874"/>
    <s v="ASALARIADO"/>
    <n v="57"/>
  </r>
  <r>
    <n v="587"/>
    <s v="MUJER"/>
    <n v="1591051.5"/>
    <s v="ASALARIADO"/>
    <s v="SECTOR PUBLICO"/>
    <s v="SI"/>
    <s v="NO"/>
    <s v="NO"/>
    <n v="62"/>
    <x v="0"/>
    <s v="No"/>
    <n v="1591051.5"/>
    <s v="ASALARIADO"/>
    <n v="62"/>
  </r>
  <r>
    <n v="588"/>
    <s v="HOMBRE"/>
    <n v="415503"/>
    <s v="ASALARIADO"/>
    <s v="SECTOR PRIVADO"/>
    <s v="SI"/>
    <s v="NO"/>
    <s v="NO"/>
    <n v="52"/>
    <x v="0"/>
    <s v="No"/>
    <n v="415503"/>
    <s v="ASALARIADO"/>
    <n v="52"/>
  </r>
  <r>
    <n v="589"/>
    <s v="MUJER"/>
    <n v="397559.9"/>
    <s v="ASALARIADO"/>
    <s v="SECTOR PRIVADO"/>
    <s v="SI"/>
    <s v="NO"/>
    <s v="NO"/>
    <n v="21"/>
    <x v="0"/>
    <s v="No"/>
    <n v="397559.9"/>
    <s v="ASALARIADO"/>
    <n v="21"/>
  </r>
  <r>
    <n v="590"/>
    <s v="MUJER"/>
    <n v="1422244"/>
    <s v="PENSIONADOS EN SU PROPIO SISTEMA"/>
    <s v="SECTOR PUBLICO"/>
    <s v="SI"/>
    <s v="NO"/>
    <s v="NO"/>
    <n v="77"/>
    <x v="0"/>
    <s v="No"/>
    <n v="1422244"/>
    <s v="PENSIONADOS EN SU PROPIO SISTEMA"/>
    <n v="77"/>
  </r>
  <r>
    <n v="591"/>
    <s v="MUJER"/>
    <n v="297046"/>
    <s v="ASEGURADO VOLUNTARIO"/>
    <s v="SECTOR PRIVADO"/>
    <s v="SI"/>
    <s v="NO"/>
    <s v="NO"/>
    <n v="26"/>
    <x v="0"/>
    <s v="No"/>
    <n v="297046"/>
    <s v="ASEGURADO VOLUNTARIO"/>
    <n v="26"/>
  </r>
  <r>
    <n v="592"/>
    <s v="MUJER"/>
    <n v="1039384"/>
    <s v="ASALARIADO"/>
    <s v="SECTOR PUBLICO"/>
    <s v="SI"/>
    <s v="NO"/>
    <s v="SI"/>
    <n v="43"/>
    <x v="0"/>
    <s v="No"/>
    <n v="1039384"/>
    <s v="ASALARIADO"/>
    <n v="43"/>
  </r>
  <r>
    <n v="593"/>
    <s v="HOMBRE"/>
    <n v="310363"/>
    <s v="ASEGURADO VOLUNTARIO"/>
    <s v="SECTOR PRIVADO"/>
    <s v="SI"/>
    <s v="NO"/>
    <s v="NO"/>
    <n v="60"/>
    <x v="0"/>
    <s v="No"/>
    <n v="310363"/>
    <s v="ASEGURADO VOLUNTARIO"/>
    <n v="60"/>
  </r>
  <r>
    <n v="594"/>
    <s v="HOMBRE"/>
    <n v="1150000"/>
    <s v="ASALARIADO"/>
    <s v="SECTOR PRIVADO"/>
    <s v="SI"/>
    <s v="NO"/>
    <s v="NO"/>
    <n v="37"/>
    <x v="0"/>
    <s v="No"/>
    <n v="1150000"/>
    <s v="ASALARIADO"/>
    <n v="37"/>
  </r>
  <r>
    <n v="595"/>
    <s v="MUJER"/>
    <n v="360191"/>
    <s v="ASALARIADO"/>
    <s v="SECTOR PUBLICO"/>
    <s v="SI"/>
    <s v="NO"/>
    <s v="SI"/>
    <n v="42"/>
    <x v="0"/>
    <s v="No"/>
    <n v="360191"/>
    <s v="ASALARIADO"/>
    <n v="42"/>
  </r>
  <r>
    <n v="596"/>
    <s v="HOMBRE"/>
    <n v="2183437.7799999998"/>
    <s v="ASALARIADO"/>
    <s v="SECTOR PUBLICO"/>
    <s v="SI"/>
    <s v="NO"/>
    <s v="NO"/>
    <n v="43"/>
    <x v="0"/>
    <s v="No"/>
    <n v="2183437.7799999998"/>
    <s v="ASALARIADO"/>
    <n v="43"/>
  </r>
  <r>
    <n v="597"/>
    <s v="HOMBRE"/>
    <n v="278030"/>
    <s v="CONVENIOS ESPECIALES DE TRABAJADORES INDEPENDIENTES"/>
    <s v="SECTOR PRIVADO"/>
    <s v="SI"/>
    <s v="NO"/>
    <s v="NO"/>
    <n v="53"/>
    <x v="0"/>
    <s v="No"/>
    <n v="278030"/>
    <s v="CONVENIOS ESPECIALES DE TRABAJADORES INDEPENDIENTES"/>
    <n v="53"/>
  </r>
  <r>
    <n v="598"/>
    <s v="MUJER"/>
    <n v="518073.51"/>
    <s v="ASALARIADO"/>
    <s v="SECTOR PRIVADO"/>
    <s v="SI"/>
    <s v="NO"/>
    <s v="NO"/>
    <n v="46"/>
    <x v="0"/>
    <s v="No"/>
    <n v="518073.51"/>
    <s v="ASALARIADO"/>
    <n v="46"/>
  </r>
  <r>
    <n v="599"/>
    <s v="HOMBRE"/>
    <n v="390486.2"/>
    <s v="ASALARIADO"/>
    <s v="SECTOR PUBLICO"/>
    <s v="SI"/>
    <s v="NO"/>
    <s v="NO"/>
    <n v="51"/>
    <x v="0"/>
    <s v="No"/>
    <n v="390486.2"/>
    <s v="ASALARIADO"/>
    <n v="51"/>
  </r>
  <r>
    <n v="600"/>
    <s v="HOMBRE"/>
    <n v="2170393.56"/>
    <s v="ASALARIADO"/>
    <s v="SECTOR PUBLICO"/>
    <s v="SI"/>
    <s v="NO"/>
    <s v="NO"/>
    <n v="41"/>
    <x v="0"/>
    <s v="No"/>
    <n v="2170393.56"/>
    <s v="ASALARIADO"/>
    <n v="41"/>
  </r>
  <r>
    <n v="601"/>
    <s v="HOMBRE"/>
    <n v="299825"/>
    <s v="TRABAJADOR INDEPENDIENTE"/>
    <s v="SECTOR PRIVADO"/>
    <s v="SI"/>
    <s v="SI"/>
    <s v="SI"/>
    <n v="36"/>
    <x v="0"/>
    <s v="No"/>
    <n v="299825"/>
    <s v="TRABAJADOR INDEPENDIENTE"/>
    <n v="36"/>
  </r>
  <r>
    <n v="602"/>
    <s v="MUJER"/>
    <n v="273601"/>
    <s v="ASALARIADO"/>
    <s v="SECTOR PRIVADO"/>
    <s v="SI"/>
    <s v="SI"/>
    <s v="NO"/>
    <n v="39"/>
    <x v="0"/>
    <s v="No"/>
    <n v="273601"/>
    <s v="ASALARIADO"/>
    <n v="39"/>
  </r>
  <r>
    <n v="603"/>
    <s v="HOMBRE"/>
    <n v="751546.8"/>
    <s v="ASALARIADO"/>
    <s v="SECTOR PRIVADO"/>
    <s v="SI"/>
    <s v="NO"/>
    <s v="NO"/>
    <n v="29"/>
    <x v="0"/>
    <s v="No"/>
    <n v="751546.8"/>
    <s v="ASALARIADO"/>
    <n v="29"/>
  </r>
  <r>
    <n v="604"/>
    <s v="HOMBRE"/>
    <n v="839652"/>
    <s v="TRABAJADOR INDEPENDIENTE"/>
    <s v="SECTOR PRIVADO"/>
    <s v="SI"/>
    <s v="NO"/>
    <s v="SI"/>
    <n v="77"/>
    <x v="0"/>
    <s v="No"/>
    <n v="839652"/>
    <s v="TRABAJADOR INDEPENDIENTE"/>
    <n v="77"/>
  </r>
  <r>
    <n v="605"/>
    <s v="MUJER"/>
    <n v="1742394.77"/>
    <s v="ASALARIADO"/>
    <s v="SECTOR PRIVADO"/>
    <s v="SI"/>
    <s v="NO"/>
    <s v="NO"/>
    <n v="39"/>
    <x v="0"/>
    <s v="No"/>
    <n v="1742394.77"/>
    <s v="ASALARIADO"/>
    <n v="39"/>
  </r>
  <r>
    <n v="606"/>
    <s v="HOMBRE"/>
    <n v="1008778"/>
    <s v="PENSIONADOS EN SU PROPIO SISTEMA"/>
    <s v="SECTOR PUBLICO"/>
    <s v="SI"/>
    <s v="NO"/>
    <s v="NO"/>
    <n v="75"/>
    <x v="0"/>
    <s v="No"/>
    <n v="1008778"/>
    <s v="PENSIONADOS EN SU PROPIO SISTEMA"/>
    <n v="75"/>
  </r>
  <r>
    <n v="607"/>
    <s v="HOMBRE"/>
    <n v="587551.63"/>
    <s v="PENSIONADOS EN SU PROPIO SISTEMA"/>
    <s v="SECTOR PUBLICO"/>
    <s v="SI"/>
    <s v="NO"/>
    <s v="NO"/>
    <n v="68"/>
    <x v="0"/>
    <s v="No"/>
    <n v="587551.63"/>
    <s v="PENSIONADOS EN SU PROPIO SISTEMA"/>
    <n v="68"/>
  </r>
  <r>
    <n v="608"/>
    <s v="MUJER"/>
    <n v="112200"/>
    <s v="ASALARIADO"/>
    <s v="SECTOR PRIVADO"/>
    <s v="SI"/>
    <s v="NO"/>
    <s v="NO"/>
    <n v="53"/>
    <x v="0"/>
    <s v="No"/>
    <n v="112200"/>
    <s v="ASALARIADO"/>
    <n v="53"/>
  </r>
  <r>
    <n v="609"/>
    <s v="MUJER"/>
    <n v="927718"/>
    <s v="ASALARIADO"/>
    <s v="SECTOR PUBLICO"/>
    <s v="SI"/>
    <s v="NO"/>
    <s v="SI"/>
    <n v="29"/>
    <x v="0"/>
    <s v="No"/>
    <n v="927718"/>
    <s v="ASALARIADO"/>
    <n v="29"/>
  </r>
  <r>
    <n v="610"/>
    <s v="HOMBRE"/>
    <n v="400166.55"/>
    <s v="ASALARIADO"/>
    <s v="SECTOR PRIVADO"/>
    <s v="SI"/>
    <s v="SI"/>
    <s v="NO"/>
    <n v="31"/>
    <x v="0"/>
    <s v="No"/>
    <n v="400166.55"/>
    <s v="ASALARIADO"/>
    <n v="31"/>
  </r>
  <r>
    <n v="611"/>
    <s v="MUJER"/>
    <n v="1173695"/>
    <s v="PENSIONADOS EN SU PROPIO SISTEMA"/>
    <s v="SECTOR PUBLICO"/>
    <s v="SI"/>
    <s v="NO"/>
    <s v="NO"/>
    <n v="71"/>
    <x v="0"/>
    <s v="No"/>
    <n v="1173695"/>
    <s v="PENSIONADOS EN SU PROPIO SISTEMA"/>
    <n v="71"/>
  </r>
  <r>
    <n v="612"/>
    <s v="MUJER"/>
    <n v="317000"/>
    <s v="ASALARIADO"/>
    <s v="SECTOR PRIVADO"/>
    <s v="SI"/>
    <s v="NO"/>
    <s v="SI"/>
    <n v="39"/>
    <x v="0"/>
    <s v="No"/>
    <n v="317000"/>
    <s v="ASALARIADO"/>
    <n v="39"/>
  </r>
  <r>
    <n v="613"/>
    <s v="HOMBRE"/>
    <n v="369367.93"/>
    <s v="ASALARIADO"/>
    <s v="SECTOR PUBLICO"/>
    <s v="SI"/>
    <s v="NO"/>
    <s v="NO"/>
    <n v="35"/>
    <x v="0"/>
    <s v="No"/>
    <n v="369367.93"/>
    <s v="ASALARIADO"/>
    <n v="35"/>
  </r>
  <r>
    <n v="614"/>
    <s v="MUJER"/>
    <n v="453746"/>
    <s v="PENSIONADOS EN SU PROPIO SISTEMA"/>
    <s v="SECTOR PUBLICO"/>
    <s v="SI"/>
    <s v="NO"/>
    <s v="NO"/>
    <n v="81"/>
    <x v="0"/>
    <s v="No"/>
    <n v="453746"/>
    <s v="PENSIONADOS EN SU PROPIO SISTEMA"/>
    <n v="81"/>
  </r>
  <r>
    <n v="615"/>
    <s v="HOMBRE"/>
    <n v="319572"/>
    <s v="ASALARIADO"/>
    <s v="SECTOR PRIVADO"/>
    <s v="SI"/>
    <s v="SI"/>
    <s v="NO"/>
    <n v="43"/>
    <x v="0"/>
    <s v="No"/>
    <n v="319572"/>
    <s v="ASALARIADO"/>
    <n v="43"/>
  </r>
  <r>
    <n v="616"/>
    <s v="HOMBRE"/>
    <n v="1486691"/>
    <s v="ASALARIADO"/>
    <s v="SECTOR PUBLICO"/>
    <s v="SI"/>
    <s v="NO"/>
    <s v="SI"/>
    <n v="31"/>
    <x v="0"/>
    <s v="No"/>
    <n v="1486691"/>
    <s v="ASALARIADO"/>
    <n v="31"/>
  </r>
  <r>
    <n v="617"/>
    <s v="HOMBRE"/>
    <n v="352881"/>
    <s v="TRABAJADOR INDEPENDIENTE"/>
    <s v="SECTOR PRIVADO"/>
    <s v="SI"/>
    <s v="NO"/>
    <s v="NO"/>
    <n v="53"/>
    <x v="0"/>
    <s v="No"/>
    <n v="352881"/>
    <s v="TRABAJADOR INDEPENDIENTE"/>
    <n v="53"/>
  </r>
  <r>
    <n v="618"/>
    <s v="MUJER"/>
    <n v="352852"/>
    <s v="ASALARIADO"/>
    <s v="SECTOR PUBLICO"/>
    <s v="SI"/>
    <s v="NO"/>
    <s v="NO"/>
    <n v="53"/>
    <x v="0"/>
    <s v="No"/>
    <n v="352852"/>
    <s v="ASALARIADO"/>
    <n v="53"/>
  </r>
  <r>
    <n v="619"/>
    <s v="HOMBRE"/>
    <n v="223463"/>
    <s v="ASALARIADO"/>
    <s v="SECTOR PRIVADO"/>
    <s v="SI"/>
    <s v="SI"/>
    <s v="NO"/>
    <n v="20"/>
    <x v="0"/>
    <s v="No"/>
    <n v="223463"/>
    <s v="ASALARIADO"/>
    <n v="20"/>
  </r>
  <r>
    <n v="620"/>
    <s v="HOMBRE"/>
    <n v="573400"/>
    <s v="ASALARIADO"/>
    <s v="SECTOR PRIVADO"/>
    <s v="SI"/>
    <s v="NO"/>
    <s v="NO"/>
    <n v="23"/>
    <x v="0"/>
    <s v="No"/>
    <n v="573400"/>
    <s v="ASALARIADO"/>
    <n v="23"/>
  </r>
  <r>
    <n v="621"/>
    <s v="HOMBRE"/>
    <n v="278030"/>
    <s v="CONVENIOS ESPECIALES DE TRABAJADORES INDEPENDIENTES"/>
    <s v="SECTOR PRIVADO"/>
    <s v="SI"/>
    <s v="NO"/>
    <s v="NO"/>
    <n v="78"/>
    <x v="0"/>
    <s v="No"/>
    <n v="278030"/>
    <s v="CONVENIOS ESPECIALES DE TRABAJADORES INDEPENDIENTES"/>
    <n v="78"/>
  </r>
  <r>
    <n v="622"/>
    <s v="MUJER"/>
    <n v="502100"/>
    <s v="TRABAJADOR INDEPENDIENTE"/>
    <s v="SECTOR PRIVADO"/>
    <s v="SI"/>
    <s v="NO"/>
    <s v="NO"/>
    <n v="48"/>
    <x v="0"/>
    <s v="No"/>
    <n v="502100"/>
    <s v="TRABAJADOR INDEPENDIENTE"/>
    <n v="48"/>
  </r>
  <r>
    <n v="623"/>
    <s v="HOMBRE"/>
    <n v="215000"/>
    <s v="ASALARIADO"/>
    <s v="SECTOR PRIVADO"/>
    <s v="SI"/>
    <s v="NO"/>
    <s v="NO"/>
    <n v="60"/>
    <x v="0"/>
    <s v="No"/>
    <n v="215000"/>
    <s v="ASALARIADO"/>
    <n v="60"/>
  </r>
  <r>
    <n v="624"/>
    <s v="HOMBRE"/>
    <n v="367392"/>
    <s v="ASALARIADO"/>
    <s v="SECTOR PRIVADO"/>
    <s v="SI"/>
    <s v="NO"/>
    <s v="NO"/>
    <n v="24"/>
    <x v="0"/>
    <s v="No"/>
    <n v="367392"/>
    <s v="ASALARIADO"/>
    <n v="24"/>
  </r>
  <r>
    <n v="625"/>
    <s v="MUJER"/>
    <n v="150000"/>
    <s v="ASALARIADO"/>
    <s v="SECTOR PRIVADO"/>
    <s v="SI"/>
    <s v="NO"/>
    <s v="NO"/>
    <n v="44"/>
    <x v="0"/>
    <s v="No"/>
    <n v="150000"/>
    <s v="ASALARIADO"/>
    <n v="44"/>
  </r>
  <r>
    <n v="626"/>
    <s v="HOMBRE"/>
    <n v="679660.62"/>
    <s v="ASALARIADO"/>
    <s v="SECTOR PRIVADO"/>
    <s v="SI"/>
    <s v="NO"/>
    <s v="NO"/>
    <n v="21"/>
    <x v="0"/>
    <s v="No"/>
    <n v="679660.62"/>
    <s v="ASALARIADO"/>
    <n v="21"/>
  </r>
  <r>
    <n v="627"/>
    <s v="HOMBRE"/>
    <n v="2796475"/>
    <s v="ASALARIADO"/>
    <s v="SECTOR PUBLICO"/>
    <s v="SI"/>
    <s v="NO"/>
    <s v="SI"/>
    <n v="52"/>
    <x v="1"/>
    <s v="No"/>
    <n v="2796475"/>
    <s v="ASALARIADO"/>
    <n v="52"/>
  </r>
  <r>
    <n v="628"/>
    <s v="MUJER"/>
    <n v="359544.27"/>
    <s v="CONVENIOS ESPECIALES DE ASEGURADOS VOLUNTARIOS"/>
    <s v="SECTOR PRIVADO"/>
    <s v="SI"/>
    <s v="SI"/>
    <s v="NO"/>
    <n v="46"/>
    <x v="0"/>
    <s v="No"/>
    <n v="359544.27"/>
    <s v="CONVENIOS ESPECIALES DE ASEGURADOS VOLUNTARIOS"/>
    <n v="46"/>
  </r>
  <r>
    <n v="629"/>
    <s v="HOMBRE"/>
    <n v="298018"/>
    <s v="ASEGURADO VOLUNTARIO"/>
    <s v="SECTOR PRIVADO"/>
    <s v="SI"/>
    <s v="NO"/>
    <s v="NO"/>
    <n v="36"/>
    <x v="0"/>
    <s v="No"/>
    <n v="298018"/>
    <s v="ASEGURADO VOLUNTARIO"/>
    <n v="36"/>
  </r>
  <r>
    <n v="630"/>
    <s v="MUJER"/>
    <n v="382136"/>
    <s v="TRABAJADOR INDEPENDIENTE"/>
    <s v="SECTOR PRIVADO"/>
    <s v="SI"/>
    <s v="NO"/>
    <s v="NO"/>
    <n v="53"/>
    <x v="0"/>
    <s v="No"/>
    <n v="382136"/>
    <s v="TRABAJADOR INDEPENDIENTE"/>
    <n v="53"/>
  </r>
  <r>
    <n v="631"/>
    <s v="MUJER"/>
    <n v="297046"/>
    <s v="ASEGURADO VOLUNTARIO"/>
    <s v="SECTOR PRIVADO"/>
    <s v="SI"/>
    <s v="NO"/>
    <s v="SI"/>
    <n v="35"/>
    <x v="0"/>
    <s v="No"/>
    <n v="297046"/>
    <s v="ASEGURADO VOLUNTARIO"/>
    <n v="35"/>
  </r>
  <r>
    <n v="632"/>
    <s v="HOMBRE"/>
    <n v="297046"/>
    <s v="ASEGURADO VOLUNTARIO"/>
    <s v="SECTOR PRIVADO"/>
    <s v="SI"/>
    <s v="NO"/>
    <s v="NO"/>
    <n v="39"/>
    <x v="0"/>
    <s v="No"/>
    <n v="297046"/>
    <s v="ASEGURADO VOLUNTARIO"/>
    <n v="39"/>
  </r>
  <r>
    <n v="633"/>
    <s v="MUJER"/>
    <n v="347615"/>
    <s v="TRABAJADOR INDEPENDIENTE"/>
    <s v="SECTOR PRIVADO"/>
    <s v="SI"/>
    <s v="NO"/>
    <s v="NO"/>
    <n v="36"/>
    <x v="0"/>
    <s v="No"/>
    <n v="347615"/>
    <s v="TRABAJADOR INDEPENDIENTE"/>
    <n v="36"/>
  </r>
  <r>
    <n v="634"/>
    <s v="MUJER"/>
    <n v="297044"/>
    <s v="ASEGURADO VOLUNTARIO"/>
    <s v="SECTOR PRIVADO"/>
    <s v="SI"/>
    <s v="NO"/>
    <s v="NO"/>
    <n v="19"/>
    <x v="0"/>
    <s v="No"/>
    <n v="297044"/>
    <s v="ASEGURADO VOLUNTARIO"/>
    <n v="19"/>
  </r>
  <r>
    <n v="635"/>
    <s v="MUJER"/>
    <n v="297046"/>
    <s v="ASEGURADO VOLUNTARIO"/>
    <s v="SECTOR PRIVADO"/>
    <s v="SI"/>
    <s v="NO"/>
    <s v="NO"/>
    <n v="31"/>
    <x v="0"/>
    <s v="No"/>
    <n v="297046"/>
    <s v="ASEGURADO VOLUNTARIO"/>
    <n v="31"/>
  </r>
  <r>
    <n v="636"/>
    <s v="HOMBRE"/>
    <n v="1169887"/>
    <s v="ASALARIADO"/>
    <s v="SECTOR PUBLICO"/>
    <s v="SI"/>
    <s v="NO"/>
    <s v="NO"/>
    <n v="45"/>
    <x v="0"/>
    <s v="No"/>
    <n v="1169887"/>
    <s v="ASALARIADO"/>
    <n v="45"/>
  </r>
  <r>
    <n v="637"/>
    <s v="HOMBRE"/>
    <n v="1253145.82"/>
    <s v="ASALARIADO"/>
    <s v="SECTOR PUBLICO"/>
    <s v="SI"/>
    <s v="NO"/>
    <s v="NO"/>
    <n v="34"/>
    <x v="0"/>
    <s v="No"/>
    <n v="1253145.82"/>
    <s v="ASALARIADO"/>
    <n v="34"/>
  </r>
  <r>
    <n v="638"/>
    <s v="HOMBRE"/>
    <n v="577032.5"/>
    <s v="ASALARIADO"/>
    <s v="SECTOR PRIVADO"/>
    <s v="SI"/>
    <s v="NO"/>
    <s v="NO"/>
    <n v="53"/>
    <x v="0"/>
    <s v="No"/>
    <n v="577032.5"/>
    <s v="ASALARIADO"/>
    <n v="53"/>
  </r>
  <r>
    <n v="639"/>
    <s v="HOMBRE"/>
    <n v="305704"/>
    <s v="TRABAJADOR INDEPENDIENTE"/>
    <s v="SECTOR PRIVADO"/>
    <s v="SI"/>
    <s v="NO"/>
    <s v="NO"/>
    <n v="68"/>
    <x v="0"/>
    <s v="No"/>
    <n v="305704"/>
    <s v="TRABAJADOR INDEPENDIENTE"/>
    <n v="68"/>
  </r>
  <r>
    <n v="640"/>
    <s v="MUJER"/>
    <n v="297045"/>
    <s v="ASEGURADO VOLUNTARIO"/>
    <s v="SECTOR PRIVADO"/>
    <s v="SI"/>
    <s v="NO"/>
    <s v="NO"/>
    <n v="30"/>
    <x v="0"/>
    <s v="No"/>
    <n v="297045"/>
    <s v="ASEGURADO VOLUNTARIO"/>
    <n v="30"/>
  </r>
  <r>
    <n v="641"/>
    <s v="MUJER"/>
    <n v="697711"/>
    <s v="PENSIONADOS EN SU PROPIO SISTEMA"/>
    <s v="SECTOR PUBLICO"/>
    <s v="SI"/>
    <s v="NO"/>
    <s v="NO"/>
    <n v="76"/>
    <x v="0"/>
    <s v="No"/>
    <n v="697711"/>
    <s v="PENSIONADOS EN SU PROPIO SISTEMA"/>
    <n v="76"/>
  </r>
  <r>
    <n v="642"/>
    <s v="HOMBRE"/>
    <n v="1611056.5"/>
    <s v="ASALARIADO"/>
    <s v="SECTOR PUBLICO"/>
    <s v="SI"/>
    <s v="NO"/>
    <s v="NO"/>
    <n v="55"/>
    <x v="0"/>
    <s v="No"/>
    <n v="1611056.5"/>
    <s v="ASALARIADO"/>
    <n v="55"/>
  </r>
  <r>
    <n v="643"/>
    <s v="HOMBRE"/>
    <n v="278030"/>
    <s v="CONVENIOS ESPECIALES DE TRABAJADORES INDEPENDIENTES"/>
    <s v="SECTOR PRIVADO"/>
    <s v="SI"/>
    <s v="NO"/>
    <s v="NO"/>
    <n v="26"/>
    <x v="0"/>
    <s v="No"/>
    <n v="278030"/>
    <s v="CONVENIOS ESPECIALES DE TRABAJADORES INDEPENDIENTES"/>
    <n v="26"/>
  </r>
  <r>
    <n v="644"/>
    <s v="MUJER"/>
    <n v="970360"/>
    <s v="ASALARIADO"/>
    <s v="SECTOR PUBLICO"/>
    <s v="SI"/>
    <s v="NO"/>
    <s v="NO"/>
    <n v="41"/>
    <x v="0"/>
    <s v="No"/>
    <n v="970360"/>
    <s v="ASALARIADO"/>
    <n v="41"/>
  </r>
  <r>
    <n v="645"/>
    <s v="MUJER"/>
    <n v="159787.23000000001"/>
    <s v="ASALARIADO"/>
    <s v="SECTOR PRIVADO"/>
    <s v="SI"/>
    <s v="NO"/>
    <s v="NO"/>
    <n v="36"/>
    <x v="0"/>
    <s v="No"/>
    <n v="159787.23000000001"/>
    <s v="ASALARIADO"/>
    <n v="36"/>
  </r>
  <r>
    <n v="646"/>
    <s v="HOMBRE"/>
    <n v="680400"/>
    <s v="ASALARIADO"/>
    <s v="SECTOR PRIVADO"/>
    <s v="SI"/>
    <s v="NO"/>
    <s v="NO"/>
    <n v="63"/>
    <x v="0"/>
    <s v="No"/>
    <n v="680400"/>
    <s v="ASALARIADO"/>
    <n v="63"/>
  </r>
  <r>
    <n v="647"/>
    <s v="MUJER"/>
    <n v="1556653.39"/>
    <s v="ASALARIADO"/>
    <s v="SECTOR PRIVADO"/>
    <s v="SI"/>
    <s v="NO"/>
    <s v="NO"/>
    <n v="44"/>
    <x v="0"/>
    <s v="No"/>
    <n v="1556653.39"/>
    <s v="ASALARIADO"/>
    <n v="44"/>
  </r>
  <r>
    <n v="648"/>
    <s v="MUJER"/>
    <n v="280000"/>
    <s v="ASALARIADO"/>
    <s v="SECTOR PRIVADO"/>
    <s v="SI"/>
    <s v="SI"/>
    <s v="NO"/>
    <n v="59"/>
    <x v="0"/>
    <s v="No"/>
    <n v="280000"/>
    <s v="ASALARIADO"/>
    <n v="59"/>
  </r>
  <r>
    <n v="649"/>
    <s v="HOMBRE"/>
    <n v="311895"/>
    <s v="TRABAJADOR INDEPENDIENTE"/>
    <s v="SECTOR PRIVADO"/>
    <s v="SI"/>
    <s v="NO"/>
    <s v="SI"/>
    <n v="41"/>
    <x v="0"/>
    <s v="No"/>
    <n v="311895"/>
    <s v="TRABAJADOR INDEPENDIENTE"/>
    <n v="41"/>
  </r>
  <r>
    <n v="650"/>
    <s v="HOMBRE"/>
    <n v="297046"/>
    <s v="ASEGURADO VOLUNTARIO"/>
    <s v="SECTOR PRIVADO"/>
    <s v="NO"/>
    <s v="SI"/>
    <s v="NO"/>
    <n v="71"/>
    <x v="0"/>
    <s v="No"/>
    <n v="297046"/>
    <s v="ASEGURADO VOLUNTARIO"/>
    <n v="71"/>
  </r>
  <r>
    <n v="651"/>
    <s v="MUJER"/>
    <n v="540000"/>
    <s v="ASALARIADO"/>
    <s v="SECTOR PRIVADO"/>
    <s v="SI"/>
    <s v="NO"/>
    <s v="NO"/>
    <n v="26"/>
    <x v="0"/>
    <s v="No"/>
    <n v="540000"/>
    <s v="ASALARIADO"/>
    <n v="26"/>
  </r>
  <r>
    <n v="652"/>
    <s v="MUJER"/>
    <n v="312690"/>
    <s v="ASALARIADO"/>
    <s v="SECTOR PUBLICO"/>
    <s v="SI"/>
    <s v="NO"/>
    <s v="NO"/>
    <n v="57"/>
    <x v="0"/>
    <s v="No"/>
    <n v="312690"/>
    <s v="ASALARIADO"/>
    <n v="57"/>
  </r>
  <r>
    <n v="653"/>
    <s v="HOMBRE"/>
    <n v="216975"/>
    <s v="ASALARIADO"/>
    <s v="SECTOR PRIVADO"/>
    <s v="SI"/>
    <s v="NO"/>
    <s v="NO"/>
    <n v="32"/>
    <x v="0"/>
    <s v="No"/>
    <n v="216975"/>
    <s v="ASALARIADO"/>
    <n v="32"/>
  </r>
  <r>
    <n v="654"/>
    <s v="HOMBRE"/>
    <n v="254494.92"/>
    <s v="ASALARIADO"/>
    <s v="SECTOR PUBLICO"/>
    <s v="SI"/>
    <s v="NO"/>
    <s v="NO"/>
    <n v="31"/>
    <x v="0"/>
    <s v="No"/>
    <n v="254494.92"/>
    <s v="ASALARIADO"/>
    <n v="31"/>
  </r>
  <r>
    <n v="655"/>
    <s v="HOMBRE"/>
    <n v="278030"/>
    <s v="CONVENIOS ESPECIALES DE TRABAJADORES INDEPENDIENTES"/>
    <s v="SECTOR PRIVADO"/>
    <s v="SI"/>
    <s v="SI"/>
    <s v="NO"/>
    <n v="38"/>
    <x v="0"/>
    <s v="No"/>
    <n v="278030"/>
    <s v="CONVENIOS ESPECIALES DE TRABAJADORES INDEPENDIENTES"/>
    <n v="38"/>
  </r>
  <r>
    <n v="656"/>
    <s v="HOMBRE"/>
    <n v="291178.01"/>
    <s v="ASALARIADO"/>
    <s v="SECTOR PRIVADO"/>
    <s v="SI"/>
    <s v="NO"/>
    <s v="NO"/>
    <n v="34"/>
    <x v="0"/>
    <s v="No"/>
    <n v="291178.01"/>
    <s v="ASALARIADO"/>
    <n v="34"/>
  </r>
  <r>
    <n v="657"/>
    <s v="HOMBRE"/>
    <n v="1181901"/>
    <s v="ASALARIADO"/>
    <s v="SECTOR PUBLICO"/>
    <s v="SI"/>
    <s v="NO"/>
    <s v="NO"/>
    <n v="55"/>
    <x v="0"/>
    <s v="No"/>
    <n v="1181901"/>
    <s v="ASALARIADO"/>
    <n v="55"/>
  </r>
  <r>
    <n v="658"/>
    <s v="HOMBRE"/>
    <n v="494539.06"/>
    <s v="ASALARIADO"/>
    <s v="SECTOR PRIVADO"/>
    <s v="SI"/>
    <s v="SI"/>
    <s v="NO"/>
    <n v="39"/>
    <x v="0"/>
    <s v="No"/>
    <n v="494539.06"/>
    <s v="ASALARIADO"/>
    <n v="39"/>
  </r>
  <r>
    <n v="659"/>
    <s v="MUJER"/>
    <n v="299647"/>
    <s v="ASEGURADO VOLUNTARIO"/>
    <s v="SECTOR PRIVADO"/>
    <s v="SI"/>
    <s v="NO"/>
    <s v="NO"/>
    <n v="51"/>
    <x v="0"/>
    <s v="No"/>
    <n v="299647"/>
    <s v="ASEGURADO VOLUNTARIO"/>
    <n v="51"/>
  </r>
  <r>
    <n v="660"/>
    <s v="HOMBRE"/>
    <n v="386161"/>
    <s v="TRABAJADOR INDEPENDIENTE"/>
    <s v="SECTOR PRIVADO"/>
    <s v="SI"/>
    <s v="NO"/>
    <s v="SI"/>
    <n v="49"/>
    <x v="0"/>
    <s v="No"/>
    <n v="386161"/>
    <s v="TRABAJADOR INDEPENDIENTE"/>
    <n v="49"/>
  </r>
  <r>
    <n v="661"/>
    <s v="HOMBRE"/>
    <n v="300000"/>
    <s v="TRABAJADOR INDEPENDIENTE"/>
    <s v="SECTOR PRIVADO"/>
    <s v="SI"/>
    <s v="NO"/>
    <s v="NO"/>
    <n v="30"/>
    <x v="0"/>
    <s v="No"/>
    <n v="300000"/>
    <s v="TRABAJADOR INDEPENDIENTE"/>
    <n v="30"/>
  </r>
  <r>
    <n v="662"/>
    <s v="HOMBRE"/>
    <n v="2425879.86"/>
    <s v="ASALARIADO"/>
    <s v="SECTOR PRIVADO"/>
    <s v="SI"/>
    <s v="NO"/>
    <s v="NO"/>
    <n v="31"/>
    <x v="1"/>
    <s v="No"/>
    <n v="2425879.86"/>
    <s v="ASALARIADO"/>
    <n v="31"/>
  </r>
  <r>
    <n v="663"/>
    <s v="HOMBRE"/>
    <n v="552616.01"/>
    <s v="ASALARIADO"/>
    <s v="SECTOR PRIVADO"/>
    <s v="SI"/>
    <s v="NO"/>
    <s v="NO"/>
    <n v="30"/>
    <x v="0"/>
    <s v="No"/>
    <n v="552616.01"/>
    <s v="ASALARIADO"/>
    <n v="30"/>
  </r>
  <r>
    <n v="664"/>
    <s v="HOMBRE"/>
    <n v="454965.33"/>
    <s v="ASALARIADO"/>
    <s v="SECTOR PRIVADO"/>
    <s v="SI"/>
    <s v="NO"/>
    <s v="SI"/>
    <n v="48"/>
    <x v="0"/>
    <s v="No"/>
    <n v="454965.33"/>
    <s v="ASALARIADO"/>
    <n v="48"/>
  </r>
  <r>
    <n v="665"/>
    <s v="MUJER"/>
    <n v="834260"/>
    <s v="ASALARIADO"/>
    <s v="SECTOR PUBLICO"/>
    <s v="SI"/>
    <s v="NO"/>
    <s v="SI"/>
    <n v="42"/>
    <x v="0"/>
    <s v="No"/>
    <n v="834260"/>
    <s v="ASALARIADO"/>
    <n v="42"/>
  </r>
  <r>
    <n v="666"/>
    <s v="HOMBRE"/>
    <n v="329950"/>
    <s v="TRABAJADOR INDEPENDIENTE"/>
    <s v="SECTOR PRIVADO"/>
    <s v="SI"/>
    <s v="NO"/>
    <s v="SI"/>
    <n v="41"/>
    <x v="0"/>
    <s v="No"/>
    <n v="329950"/>
    <s v="TRABAJADOR INDEPENDIENTE"/>
    <n v="41"/>
  </r>
  <r>
    <n v="667"/>
    <s v="HOMBRE"/>
    <n v="11.98"/>
    <s v="ASALARIADO"/>
    <s v="SECTOR PRIVADO"/>
    <s v="SI"/>
    <s v="NO"/>
    <s v="NO"/>
    <n v="25"/>
    <x v="0"/>
    <s v="No"/>
    <n v="11.98"/>
    <s v="ASALARIADO"/>
    <n v="25"/>
  </r>
  <r>
    <n v="668"/>
    <s v="MUJER"/>
    <n v="293333.33"/>
    <s v="ASALARIADO"/>
    <s v="SECTOR PRIVADO"/>
    <s v="SI"/>
    <s v="NO"/>
    <s v="NO"/>
    <n v="24"/>
    <x v="0"/>
    <s v="No"/>
    <n v="293333.33"/>
    <s v="ASALARIADO"/>
    <n v="24"/>
  </r>
  <r>
    <n v="669"/>
    <s v="HOMBRE"/>
    <n v="580000"/>
    <s v="ASALARIADO"/>
    <s v="SECTOR PRIVADO"/>
    <s v="SI"/>
    <s v="NO"/>
    <s v="NO"/>
    <n v="36"/>
    <x v="0"/>
    <s v="No"/>
    <n v="580000"/>
    <s v="ASALARIADO"/>
    <n v="36"/>
  </r>
  <r>
    <n v="670"/>
    <s v="MUJER"/>
    <n v="817600"/>
    <s v="ASALARIADO"/>
    <s v="SECTOR PRIVADO"/>
    <s v="SI"/>
    <s v="NO"/>
    <s v="NO"/>
    <n v="38"/>
    <x v="0"/>
    <s v="No"/>
    <n v="817600"/>
    <s v="ASALARIADO"/>
    <n v="38"/>
  </r>
  <r>
    <n v="671"/>
    <s v="MUJER"/>
    <n v="380590.81"/>
    <s v="ASALARIADO"/>
    <s v="SECTOR PRIVADO"/>
    <s v="SI"/>
    <s v="NO"/>
    <s v="NO"/>
    <n v="33"/>
    <x v="0"/>
    <s v="No"/>
    <n v="380590.81"/>
    <s v="ASALARIADO"/>
    <n v="33"/>
  </r>
  <r>
    <n v="672"/>
    <s v="MUJER"/>
    <n v="278868"/>
    <s v="ASALARIADO"/>
    <s v="SECTOR PRIVADO"/>
    <s v="SI"/>
    <s v="NO"/>
    <s v="NO"/>
    <n v="22"/>
    <x v="0"/>
    <s v="No"/>
    <n v="278868"/>
    <s v="ASALARIADO"/>
    <n v="22"/>
  </r>
  <r>
    <n v="673"/>
    <s v="HOMBRE"/>
    <n v="600538.5"/>
    <s v="ASALARIADO"/>
    <s v="SECTOR PRIVADO"/>
    <s v="SI"/>
    <s v="NO"/>
    <s v="NO"/>
    <n v="27"/>
    <x v="0"/>
    <s v="No"/>
    <n v="600538.5"/>
    <s v="ASALARIADO"/>
    <n v="27"/>
  </r>
  <r>
    <n v="674"/>
    <s v="HOMBRE"/>
    <n v="4764816.1399999997"/>
    <s v="ASALARIADO"/>
    <s v="SECTOR PRIVADO"/>
    <s v="SI"/>
    <s v="SI"/>
    <s v="NO"/>
    <n v="53"/>
    <x v="1"/>
    <s v="No"/>
    <n v="4764816.1399999997"/>
    <s v="ASALARIADO"/>
    <n v="53"/>
  </r>
  <r>
    <n v="675"/>
    <s v="HOMBRE"/>
    <n v="278035"/>
    <s v="ASEGURADO VOLUNTARIO"/>
    <s v="SECTOR PRIVADO"/>
    <s v="SI"/>
    <s v="NO"/>
    <s v="SI"/>
    <n v="54"/>
    <x v="0"/>
    <s v="No"/>
    <n v="278035"/>
    <s v="ASEGURADO VOLUNTARIO"/>
    <n v="54"/>
  </r>
  <r>
    <n v="676"/>
    <s v="MUJER"/>
    <n v="5215081"/>
    <s v="ASALARIADO"/>
    <s v="SECTOR PUBLICO"/>
    <s v="SI"/>
    <s v="NO"/>
    <s v="NO"/>
    <n v="65"/>
    <x v="1"/>
    <s v="No"/>
    <n v="5215081"/>
    <s v="ASALARIADO"/>
    <n v="65"/>
  </r>
  <r>
    <n v="677"/>
    <s v="HOMBRE"/>
    <n v="319600"/>
    <s v="ASALARIADO"/>
    <s v="SECTOR PRIVADO"/>
    <s v="SI"/>
    <s v="NO"/>
    <s v="NO"/>
    <n v="61"/>
    <x v="0"/>
    <s v="No"/>
    <n v="319600"/>
    <s v="ASALARIADO"/>
    <n v="61"/>
  </r>
  <r>
    <n v="678"/>
    <s v="MUJER"/>
    <n v="152460"/>
    <s v="ASALARIADO"/>
    <s v="SECTOR PRIVADO"/>
    <s v="SI"/>
    <s v="NO"/>
    <s v="NO"/>
    <n v="65"/>
    <x v="0"/>
    <s v="No"/>
    <n v="152460"/>
    <s v="ASALARIADO"/>
    <n v="65"/>
  </r>
  <r>
    <n v="679"/>
    <s v="HOMBRE"/>
    <n v="608941"/>
    <s v="TRABAJADOR INDEPENDIENTE"/>
    <s v="SECTOR PRIVADO"/>
    <s v="SI"/>
    <s v="NO"/>
    <s v="SI"/>
    <n v="45"/>
    <x v="0"/>
    <s v="No"/>
    <n v="608941"/>
    <s v="TRABAJADOR INDEPENDIENTE"/>
    <n v="45"/>
  </r>
  <r>
    <n v="680"/>
    <s v="MUJER"/>
    <n v="454962.33"/>
    <s v="ASALARIADO"/>
    <s v="SECTOR PRIVADO"/>
    <s v="SI"/>
    <s v="NO"/>
    <s v="NO"/>
    <n v="44"/>
    <x v="0"/>
    <s v="No"/>
    <n v="454962.33"/>
    <s v="ASALARIADO"/>
    <n v="44"/>
  </r>
  <r>
    <n v="681"/>
    <s v="HOMBRE"/>
    <n v="458557"/>
    <s v="TRABAJADOR INDEPENDIENTE"/>
    <s v="SECTOR PRIVADO"/>
    <s v="SI"/>
    <s v="NO"/>
    <s v="NO"/>
    <n v="54"/>
    <x v="0"/>
    <s v="No"/>
    <n v="458557"/>
    <s v="TRABAJADOR INDEPENDIENTE"/>
    <n v="54"/>
  </r>
  <r>
    <n v="682"/>
    <s v="MUJER"/>
    <n v="791538.55"/>
    <s v="ASALARIADO"/>
    <s v="SECTOR PUBLICO"/>
    <s v="SI"/>
    <s v="NO"/>
    <s v="NO"/>
    <n v="40"/>
    <x v="0"/>
    <s v="No"/>
    <n v="791538.55"/>
    <s v="ASALARIADO"/>
    <n v="40"/>
  </r>
  <r>
    <n v="683"/>
    <s v="HOMBRE"/>
    <n v="240000"/>
    <s v="ASALARIADO"/>
    <s v="SECTOR PRIVADO"/>
    <s v="SI"/>
    <s v="NO"/>
    <s v="NO"/>
    <n v="18"/>
    <x v="0"/>
    <s v="No"/>
    <n v="240000"/>
    <s v="ASALARIADO"/>
    <n v="18"/>
  </r>
  <r>
    <n v="684"/>
    <s v="HOMBRE"/>
    <n v="278030"/>
    <s v="CONVENIOS ESPECIALES DE TRABAJADORES INDEPENDIENTES"/>
    <s v="SECTOR PRIVADO"/>
    <s v="SI"/>
    <s v="NO"/>
    <s v="NO"/>
    <n v="52"/>
    <x v="0"/>
    <s v="No"/>
    <n v="278030"/>
    <s v="CONVENIOS ESPECIALES DE TRABAJADORES INDEPENDIENTES"/>
    <n v="52"/>
  </r>
  <r>
    <n v="685"/>
    <s v="MUJER"/>
    <n v="2115710.04"/>
    <s v="ASALARIADO"/>
    <s v="SECTOR PUBLICO"/>
    <s v="SI"/>
    <s v="NO"/>
    <s v="NO"/>
    <n v="46"/>
    <x v="0"/>
    <s v="No"/>
    <n v="2115710.04"/>
    <s v="ASALARIADO"/>
    <n v="46"/>
  </r>
  <r>
    <n v="686"/>
    <s v="MUJER"/>
    <n v="450000"/>
    <s v="ASALARIADO"/>
    <s v="SECTOR PRIVADO"/>
    <s v="SI"/>
    <s v="NO"/>
    <s v="NO"/>
    <n v="21"/>
    <x v="0"/>
    <s v="No"/>
    <n v="450000"/>
    <s v="ASALARIADO"/>
    <n v="21"/>
  </r>
  <r>
    <n v="687"/>
    <s v="HOMBRE"/>
    <n v="594527"/>
    <s v="TRABAJADOR INDEPENDIENTE"/>
    <s v="SECTOR PRIVADO"/>
    <s v="SI"/>
    <s v="NO"/>
    <s v="SI"/>
    <n v="53"/>
    <x v="0"/>
    <s v="No"/>
    <n v="594527"/>
    <s v="TRABAJADOR INDEPENDIENTE"/>
    <n v="53"/>
  </r>
  <r>
    <n v="688"/>
    <s v="HOMBRE"/>
    <n v="311895"/>
    <s v="TRABAJADOR INDEPENDIENTE"/>
    <s v="SECTOR PRIVADO"/>
    <s v="SI"/>
    <s v="NO"/>
    <s v="SI"/>
    <n v="37"/>
    <x v="0"/>
    <s v="No"/>
    <n v="311895"/>
    <s v="TRABAJADOR INDEPENDIENTE"/>
    <n v="37"/>
  </r>
  <r>
    <n v="689"/>
    <s v="MUJER"/>
    <n v="360000"/>
    <s v="ASALARIADO"/>
    <s v="SECTOR PRIVADO"/>
    <s v="SI"/>
    <s v="NO"/>
    <s v="NO"/>
    <n v="52"/>
    <x v="0"/>
    <s v="No"/>
    <n v="360000"/>
    <s v="ASALARIADO"/>
    <n v="52"/>
  </r>
  <r>
    <n v="690"/>
    <s v="MUJER"/>
    <n v="369131"/>
    <s v="TRABAJADOR INDEPENDIENTE"/>
    <s v="SECTOR PRIVADO"/>
    <s v="SI"/>
    <s v="NO"/>
    <s v="NO"/>
    <n v="47"/>
    <x v="0"/>
    <s v="No"/>
    <n v="369131"/>
    <s v="TRABAJADOR INDEPENDIENTE"/>
    <n v="47"/>
  </r>
  <r>
    <n v="691"/>
    <s v="MUJER"/>
    <n v="1041736"/>
    <s v="ASALARIADO"/>
    <s v="SECTOR PRIVADO"/>
    <s v="SI"/>
    <s v="NO"/>
    <s v="NO"/>
    <n v="24"/>
    <x v="0"/>
    <s v="No"/>
    <n v="1041736"/>
    <s v="ASALARIADO"/>
    <n v="24"/>
  </r>
  <r>
    <n v="692"/>
    <s v="HOMBRE"/>
    <n v="311895"/>
    <s v="TRABAJADOR INDEPENDIENTE"/>
    <s v="SECTOR PRIVADO"/>
    <s v="SI"/>
    <s v="NO"/>
    <s v="NO"/>
    <n v="40"/>
    <x v="0"/>
    <s v="No"/>
    <n v="311895"/>
    <s v="TRABAJADOR INDEPENDIENTE"/>
    <n v="40"/>
  </r>
  <r>
    <n v="693"/>
    <s v="HOMBRE"/>
    <n v="1256604.3"/>
    <s v="ASALARIADO"/>
    <s v="SECTOR PUBLICO"/>
    <s v="SI"/>
    <s v="NO"/>
    <s v="NO"/>
    <n v="36"/>
    <x v="0"/>
    <s v="No"/>
    <n v="1256604.3"/>
    <s v="ASALARIADO"/>
    <n v="36"/>
  </r>
  <r>
    <n v="694"/>
    <s v="HOMBRE"/>
    <n v="292181.09999999998"/>
    <s v="ASALARIADO"/>
    <s v="SECTOR PRIVADO"/>
    <s v="SI"/>
    <s v="NO"/>
    <s v="NO"/>
    <n v="42"/>
    <x v="0"/>
    <s v="No"/>
    <n v="292181.09999999998"/>
    <s v="ASALARIADO"/>
    <n v="42"/>
  </r>
  <r>
    <n v="695"/>
    <s v="HOMBRE"/>
    <n v="643426.84"/>
    <s v="ASALARIADO"/>
    <s v="SECTOR PUBLICO"/>
    <s v="SI"/>
    <s v="NO"/>
    <s v="NO"/>
    <n v="34"/>
    <x v="0"/>
    <s v="No"/>
    <n v="643426.84"/>
    <s v="ASALARIADO"/>
    <n v="34"/>
  </r>
  <r>
    <n v="696"/>
    <s v="HOMBRE"/>
    <n v="377730.1"/>
    <s v="ASALARIADO"/>
    <s v="SECTOR PRIVADO"/>
    <s v="SI"/>
    <s v="NO"/>
    <s v="NO"/>
    <n v="43"/>
    <x v="0"/>
    <s v="No"/>
    <n v="377730.1"/>
    <s v="ASALARIADO"/>
    <n v="43"/>
  </r>
  <r>
    <n v="697"/>
    <s v="HOMBRE"/>
    <n v="326653"/>
    <s v="ASALARIADO"/>
    <s v="SECTOR PRIVADO"/>
    <s v="SI"/>
    <s v="NO"/>
    <s v="NO"/>
    <n v="53"/>
    <x v="0"/>
    <s v="No"/>
    <n v="326653"/>
    <s v="ASALARIADO"/>
    <n v="53"/>
  </r>
  <r>
    <n v="698"/>
    <s v="HOMBRE"/>
    <n v="814289.32"/>
    <s v="ASALARIADO"/>
    <s v="SECTOR PRIVADO"/>
    <s v="SI"/>
    <s v="NO"/>
    <s v="NO"/>
    <n v="36"/>
    <x v="0"/>
    <s v="No"/>
    <n v="814289.32"/>
    <s v="ASALARIADO"/>
    <n v="36"/>
  </r>
  <r>
    <n v="699"/>
    <s v="HOMBRE"/>
    <n v="800000"/>
    <s v="ASALARIADO"/>
    <s v="SECTOR PRIVADO"/>
    <s v="SI"/>
    <s v="NO"/>
    <s v="NO"/>
    <n v="25"/>
    <x v="0"/>
    <s v="No"/>
    <n v="800000"/>
    <s v="ASALARIADO"/>
    <n v="25"/>
  </r>
  <r>
    <n v="700"/>
    <s v="HOMBRE"/>
    <n v="127421.77"/>
    <s v="ASALARIADO"/>
    <s v="SECTOR PRIVADO"/>
    <s v="SI"/>
    <s v="NO"/>
    <s v="NO"/>
    <n v="49"/>
    <x v="0"/>
    <s v="No"/>
    <n v="127421.77"/>
    <s v="ASALARIADO"/>
    <n v="49"/>
  </r>
  <r>
    <n v="701"/>
    <s v="HOMBRE"/>
    <n v="278030"/>
    <s v="CONVENIOS ESPECIALES DE TRABAJADORES INDEPENDIENTES"/>
    <s v="SECTOR PRIVADO"/>
    <s v="SI"/>
    <s v="NO"/>
    <s v="NO"/>
    <n v="40"/>
    <x v="0"/>
    <s v="No"/>
    <n v="278030"/>
    <s v="CONVENIOS ESPECIALES DE TRABAJADORES INDEPENDIENTES"/>
    <n v="40"/>
  </r>
  <r>
    <n v="702"/>
    <s v="HOMBRE"/>
    <n v="1120849.99"/>
    <s v="PENSIONADOS EN SU PROPIO SISTEMA"/>
    <s v="SECTOR PUBLICO"/>
    <s v="SI"/>
    <s v="NO"/>
    <s v="NO"/>
    <n v="63"/>
    <x v="0"/>
    <s v="No"/>
    <n v="1120849.99"/>
    <s v="PENSIONADOS EN SU PROPIO SISTEMA"/>
    <n v="63"/>
  </r>
  <r>
    <n v="703"/>
    <s v="MUJER"/>
    <n v="297078"/>
    <s v="ASALARIADO"/>
    <s v="SECTOR PRIVADO"/>
    <s v="SI"/>
    <s v="NO"/>
    <s v="NO"/>
    <n v="26"/>
    <x v="0"/>
    <s v="No"/>
    <n v="297078"/>
    <s v="ASALARIADO"/>
    <n v="26"/>
  </r>
  <r>
    <n v="704"/>
    <s v="MUJER"/>
    <n v="890323"/>
    <s v="ASALARIADO"/>
    <s v="SECTOR PUBLICO"/>
    <s v="SI"/>
    <s v="NO"/>
    <s v="NO"/>
    <n v="39"/>
    <x v="0"/>
    <s v="No"/>
    <n v="890323"/>
    <s v="ASALARIADO"/>
    <n v="39"/>
  </r>
  <r>
    <n v="705"/>
    <s v="HOMBRE"/>
    <n v="387953"/>
    <s v="TRABAJADOR INDEPENDIENTE"/>
    <s v="SECTOR PRIVADO"/>
    <s v="SI"/>
    <s v="SI"/>
    <s v="SI"/>
    <n v="39"/>
    <x v="0"/>
    <s v="No"/>
    <n v="387953"/>
    <s v="TRABAJADOR INDEPENDIENTE"/>
    <n v="39"/>
  </r>
  <r>
    <n v="706"/>
    <s v="HOMBRE"/>
    <n v="148360"/>
    <s v="ASALARIADO"/>
    <s v="SECTOR PRIVADO"/>
    <s v="SI"/>
    <s v="NO"/>
    <s v="NO"/>
    <n v="58"/>
    <x v="0"/>
    <s v="No"/>
    <n v="148360"/>
    <s v="ASALARIADO"/>
    <n v="58"/>
  </r>
  <r>
    <n v="707"/>
    <s v="MUJER"/>
    <n v="337511.75"/>
    <s v="ASALARIADO"/>
    <s v="SECTOR PUBLICO"/>
    <s v="SI"/>
    <s v="NO"/>
    <s v="NO"/>
    <n v="30"/>
    <x v="0"/>
    <s v="No"/>
    <n v="337511.75"/>
    <s v="ASALARIADO"/>
    <n v="30"/>
  </r>
  <r>
    <n v="708"/>
    <s v="MUJER"/>
    <n v="223874"/>
    <s v="ASALARIADO"/>
    <s v="SECTOR PRIVADO"/>
    <s v="SI"/>
    <s v="NO"/>
    <s v="NO"/>
    <n v="58"/>
    <x v="0"/>
    <s v="No"/>
    <n v="223874"/>
    <s v="ASALARIADO"/>
    <n v="58"/>
  </r>
  <r>
    <n v="709"/>
    <s v="HOMBRE"/>
    <n v="351531.84"/>
    <s v="ASALARIADO"/>
    <s v="SECTOR PRIVADO"/>
    <s v="SI"/>
    <s v="NO"/>
    <s v="NO"/>
    <n v="26"/>
    <x v="0"/>
    <s v="No"/>
    <n v="351531.84"/>
    <s v="ASALARIADO"/>
    <n v="26"/>
  </r>
  <r>
    <n v="710"/>
    <s v="MUJER"/>
    <n v="300018"/>
    <s v="TRABAJADOR INDEPENDIENTE"/>
    <s v="SECTOR PRIVADO"/>
    <s v="SI"/>
    <s v="SI"/>
    <s v="SI"/>
    <n v="38"/>
    <x v="0"/>
    <s v="No"/>
    <n v="300018"/>
    <s v="TRABAJADOR INDEPENDIENTE"/>
    <n v="38"/>
  </r>
  <r>
    <n v="711"/>
    <s v="HOMBRE"/>
    <n v="8081401.7800000003"/>
    <s v="ASALARIADO"/>
    <s v="SECTOR PRIVADO"/>
    <s v="SI"/>
    <s v="NO"/>
    <s v="NO"/>
    <n v="34"/>
    <x v="1"/>
    <s v="No"/>
    <n v="8081401.7800000003"/>
    <s v="ASALARIADO"/>
    <n v="34"/>
  </r>
  <r>
    <n v="712"/>
    <s v="MUJER"/>
    <n v="244860"/>
    <s v="ASALARIADO"/>
    <s v="SECTOR PRIVADO"/>
    <s v="SI"/>
    <s v="NO"/>
    <s v="NO"/>
    <n v="56"/>
    <x v="0"/>
    <s v="No"/>
    <n v="244860"/>
    <s v="ASALARIADO"/>
    <n v="56"/>
  </r>
  <r>
    <n v="713"/>
    <s v="HOMBRE"/>
    <n v="278030.99"/>
    <s v="CONVENIOS ESPECIALES DE TRABAJADORES INDEPENDIENTES"/>
    <s v="SECTOR PRIVADO"/>
    <s v="SI"/>
    <s v="NO"/>
    <s v="NO"/>
    <n v="73"/>
    <x v="0"/>
    <s v="No"/>
    <n v="278030.99"/>
    <s v="CONVENIOS ESPECIALES DE TRABAJADORES INDEPENDIENTES"/>
    <n v="73"/>
  </r>
  <r>
    <n v="714"/>
    <s v="MUJER"/>
    <n v="141509.48000000001"/>
    <s v="PENSIONADOS EN SU PROPIO SISTEMA"/>
    <s v="SECTOR PUBLICO"/>
    <s v="SI"/>
    <s v="NO"/>
    <s v="NO"/>
    <n v="89"/>
    <x v="0"/>
    <s v="No"/>
    <n v="141509.48000000001"/>
    <s v="PENSIONADOS EN SU PROPIO SISTEMA"/>
    <n v="89"/>
  </r>
  <r>
    <n v="715"/>
    <s v="HOMBRE"/>
    <n v="806281.31"/>
    <s v="ASALARIADO"/>
    <s v="SECTOR PRIVADO"/>
    <s v="SI"/>
    <s v="NO"/>
    <s v="NO"/>
    <n v="41"/>
    <x v="0"/>
    <s v="No"/>
    <n v="806281.31"/>
    <s v="ASALARIADO"/>
    <n v="41"/>
  </r>
  <r>
    <n v="716"/>
    <s v="HOMBRE"/>
    <n v="360561"/>
    <s v="ASALARIADO"/>
    <s v="SECTOR PRIVADO"/>
    <s v="SI"/>
    <s v="NO"/>
    <s v="NO"/>
    <n v="28"/>
    <x v="0"/>
    <s v="No"/>
    <n v="360561"/>
    <s v="ASALARIADO"/>
    <n v="28"/>
  </r>
  <r>
    <n v="717"/>
    <s v="MUJER"/>
    <n v="593749.30000000005"/>
    <s v="ASALARIADO"/>
    <s v="SECTOR PRIVADO"/>
    <s v="SI"/>
    <s v="NO"/>
    <s v="NO"/>
    <n v="27"/>
    <x v="0"/>
    <s v="No"/>
    <n v="593749.30000000005"/>
    <s v="ASALARIADO"/>
    <n v="27"/>
  </r>
  <r>
    <n v="718"/>
    <s v="MUJER"/>
    <n v="2992612.3"/>
    <s v="ASALARIADO"/>
    <s v="SECTOR PUBLICO"/>
    <s v="SI"/>
    <s v="NO"/>
    <s v="NO"/>
    <n v="44"/>
    <x v="1"/>
    <s v="No"/>
    <n v="2992612.3"/>
    <s v="ASALARIADO"/>
    <n v="44"/>
  </r>
  <r>
    <n v="719"/>
    <s v="HOMBRE"/>
    <n v="2269748.2000000002"/>
    <s v="ASALARIADO"/>
    <s v="SECTOR PRIVADO"/>
    <s v="SI"/>
    <s v="NO"/>
    <s v="NO"/>
    <n v="31"/>
    <x v="1"/>
    <s v="No"/>
    <n v="2269748.2000000002"/>
    <s v="ASALARIADO"/>
    <n v="31"/>
  </r>
  <r>
    <n v="720"/>
    <s v="HOMBRE"/>
    <n v="380825"/>
    <s v="PENSIONADOS EN SU PROPIO SISTEMA"/>
    <s v="SECTOR PUBLICO"/>
    <s v="SI"/>
    <s v="NO"/>
    <s v="NO"/>
    <n v="68"/>
    <x v="0"/>
    <s v="No"/>
    <n v="380825"/>
    <s v="PENSIONADOS EN SU PROPIO SISTEMA"/>
    <n v="68"/>
  </r>
  <r>
    <n v="721"/>
    <s v="HOMBRE"/>
    <n v="403092"/>
    <s v="TRABAJADOR INDEPENDIENTE"/>
    <s v="SECTOR PRIVADO"/>
    <s v="SI"/>
    <s v="NO"/>
    <s v="SI"/>
    <n v="55"/>
    <x v="0"/>
    <s v="No"/>
    <n v="403092"/>
    <s v="TRABAJADOR INDEPENDIENTE"/>
    <n v="55"/>
  </r>
  <r>
    <n v="722"/>
    <s v="HOMBRE"/>
    <n v="408100"/>
    <s v="ASALARIADO"/>
    <s v="SECTOR PRIVADO"/>
    <s v="SI"/>
    <s v="SI"/>
    <s v="NO"/>
    <n v="50"/>
    <x v="0"/>
    <s v="No"/>
    <n v="408100"/>
    <s v="ASALARIADO"/>
    <n v="50"/>
  </r>
  <r>
    <n v="723"/>
    <s v="HOMBRE"/>
    <n v="463260.61"/>
    <s v="ASALARIADO"/>
    <s v="SECTOR PRIVADO"/>
    <s v="SI"/>
    <s v="NO"/>
    <s v="NO"/>
    <n v="21"/>
    <x v="0"/>
    <s v="No"/>
    <n v="463260.61"/>
    <s v="ASALARIADO"/>
    <n v="21"/>
  </r>
  <r>
    <n v="724"/>
    <s v="HOMBRE"/>
    <n v="377506.13"/>
    <s v="ASALARIADO"/>
    <s v="SECTOR PRIVADO"/>
    <s v="SI"/>
    <s v="NO"/>
    <s v="SI"/>
    <n v="23"/>
    <x v="0"/>
    <s v="No"/>
    <n v="377506.13"/>
    <s v="ASALARIADO"/>
    <n v="23"/>
  </r>
  <r>
    <n v="725"/>
    <s v="MUJER"/>
    <n v="297045"/>
    <s v="TRABAJADOR INDEPENDIENTE"/>
    <s v="SECTOR PRIVADO"/>
    <s v="SI"/>
    <s v="SI"/>
    <s v="SI"/>
    <n v="43"/>
    <x v="0"/>
    <s v="No"/>
    <n v="297045"/>
    <s v="TRABAJADOR INDEPENDIENTE"/>
    <n v="43"/>
  </r>
  <r>
    <n v="726"/>
    <s v="HOMBRE"/>
    <n v="48602"/>
    <s v="ASALARIADO"/>
    <s v="SECTOR PRIVADO"/>
    <s v="SI"/>
    <s v="NO"/>
    <s v="NO"/>
    <n v="33"/>
    <x v="0"/>
    <s v="No"/>
    <n v="48602"/>
    <s v="ASALARIADO"/>
    <n v="33"/>
  </r>
  <r>
    <n v="727"/>
    <s v="MUJER"/>
    <n v="375000"/>
    <s v="ASALARIADO"/>
    <s v="SECTOR PRIVADO"/>
    <s v="SI"/>
    <s v="NO"/>
    <s v="NO"/>
    <n v="36"/>
    <x v="0"/>
    <s v="No"/>
    <n v="375000"/>
    <s v="ASALARIADO"/>
    <n v="36"/>
  </r>
  <r>
    <n v="728"/>
    <s v="HOMBRE"/>
    <n v="630761.15"/>
    <s v="ASALARIADO"/>
    <s v="SECTOR PRIVADO"/>
    <s v="SI"/>
    <s v="NO"/>
    <s v="NO"/>
    <n v="20"/>
    <x v="0"/>
    <s v="No"/>
    <n v="630761.15"/>
    <s v="ASALARIADO"/>
    <n v="20"/>
  </r>
  <r>
    <n v="729"/>
    <s v="MUJER"/>
    <n v="195874.42"/>
    <s v="PENSIONADOS EN SU PROPIO SISTEMA"/>
    <s v="SECTOR PUBLICO"/>
    <s v="SI"/>
    <s v="NO"/>
    <s v="NO"/>
    <n v="67"/>
    <x v="0"/>
    <s v="No"/>
    <n v="195874.42"/>
    <s v="PENSIONADOS EN SU PROPIO SISTEMA"/>
    <n v="67"/>
  </r>
  <r>
    <n v="730"/>
    <s v="MUJER"/>
    <n v="650000"/>
    <s v="ASALARIADO"/>
    <s v="SECTOR PRIVADO"/>
    <s v="SI"/>
    <s v="NO"/>
    <s v="NO"/>
    <n v="39"/>
    <x v="0"/>
    <s v="No"/>
    <n v="650000"/>
    <s v="ASALARIADO"/>
    <n v="39"/>
  </r>
  <r>
    <n v="731"/>
    <s v="HOMBRE"/>
    <n v="1005435.78"/>
    <s v="PENSIONADOS EN SU PROPIO SISTEMA"/>
    <s v="SECTOR PUBLICO"/>
    <s v="SI"/>
    <s v="NO"/>
    <s v="NO"/>
    <n v="60"/>
    <x v="0"/>
    <s v="No"/>
    <n v="1005435.78"/>
    <s v="PENSIONADOS EN SU PROPIO SISTEMA"/>
    <n v="60"/>
  </r>
  <r>
    <n v="732"/>
    <s v="MUJER"/>
    <n v="639148"/>
    <s v="TRABAJADOR INDEPENDIENTE"/>
    <s v="SECTOR PRIVADO"/>
    <s v="SI"/>
    <s v="SI"/>
    <s v="SI"/>
    <n v="49"/>
    <x v="0"/>
    <s v="No"/>
    <n v="639148"/>
    <s v="TRABAJADOR INDEPENDIENTE"/>
    <n v="49"/>
  </r>
  <r>
    <n v="733"/>
    <s v="HOMBRE"/>
    <n v="1329203.8999999999"/>
    <s v="ASALARIADO"/>
    <s v="SECTOR PUBLICO"/>
    <s v="SI"/>
    <s v="NO"/>
    <s v="NO"/>
    <n v="45"/>
    <x v="0"/>
    <s v="No"/>
    <n v="1329203.8999999999"/>
    <s v="ASALARIADO"/>
    <n v="45"/>
  </r>
  <r>
    <n v="734"/>
    <s v="MUJER"/>
    <n v="370861.03"/>
    <s v="ASALARIADO"/>
    <s v="SECTOR PRIVADO"/>
    <s v="SI"/>
    <s v="NO"/>
    <s v="NO"/>
    <n v="48"/>
    <x v="0"/>
    <s v="No"/>
    <n v="370861.03"/>
    <s v="ASALARIADO"/>
    <n v="48"/>
  </r>
  <r>
    <n v="735"/>
    <s v="HOMBRE"/>
    <n v="266312"/>
    <s v="ASALARIADO"/>
    <s v="SECTOR PRIVADO"/>
    <s v="SI"/>
    <s v="NO"/>
    <s v="NO"/>
    <n v="22"/>
    <x v="0"/>
    <s v="No"/>
    <n v="266312"/>
    <s v="ASALARIADO"/>
    <n v="22"/>
  </r>
  <r>
    <n v="736"/>
    <s v="MUJER"/>
    <n v="841070"/>
    <s v="ASALARIADO"/>
    <s v="SECTOR PRIVADO"/>
    <s v="SI"/>
    <s v="NO"/>
    <s v="NO"/>
    <n v="25"/>
    <x v="0"/>
    <s v="No"/>
    <n v="841070"/>
    <s v="ASALARIADO"/>
    <n v="25"/>
  </r>
  <r>
    <n v="737"/>
    <s v="HOMBRE"/>
    <n v="278035"/>
    <s v="TRABAJADOR INDEPENDIENTE"/>
    <s v="SECTOR PRIVADO"/>
    <s v="SI"/>
    <s v="NO"/>
    <s v="NO"/>
    <n v="30"/>
    <x v="0"/>
    <s v="No"/>
    <n v="278035"/>
    <s v="TRABAJADOR INDEPENDIENTE"/>
    <n v="30"/>
  </r>
  <r>
    <n v="738"/>
    <s v="MUJER"/>
    <n v="310124"/>
    <s v="TRABAJADOR INDEPENDIENTE"/>
    <s v="SECTOR PRIVADO"/>
    <s v="SI"/>
    <s v="NO"/>
    <s v="NO"/>
    <n v="44"/>
    <x v="0"/>
    <s v="No"/>
    <n v="310124"/>
    <s v="TRABAJADOR INDEPENDIENTE"/>
    <n v="44"/>
  </r>
  <r>
    <n v="739"/>
    <s v="HOMBRE"/>
    <n v="299647"/>
    <s v="ASEGURADO VOLUNTARIO"/>
    <s v="SECTOR PRIVADO"/>
    <s v="SI"/>
    <s v="NO"/>
    <s v="NO"/>
    <n v="67"/>
    <x v="0"/>
    <s v="No"/>
    <n v="299647"/>
    <s v="ASEGURADO VOLUNTARIO"/>
    <n v="67"/>
  </r>
  <r>
    <n v="740"/>
    <s v="MUJER"/>
    <n v="300018"/>
    <s v="ASEGURADO VOLUNTARIO"/>
    <s v="SECTOR PRIVADO"/>
    <s v="SI"/>
    <s v="NO"/>
    <s v="NO"/>
    <n v="61"/>
    <x v="0"/>
    <s v="No"/>
    <n v="300018"/>
    <s v="ASEGURADO VOLUNTARIO"/>
    <n v="61"/>
  </r>
  <r>
    <n v="741"/>
    <s v="MUJER"/>
    <n v="278030"/>
    <s v="CONVENIOS ESPECIALES DE TRABAJADORES INDEPENDIENTES"/>
    <s v="SECTOR PRIVADO"/>
    <s v="SI"/>
    <s v="NO"/>
    <s v="NO"/>
    <n v="41"/>
    <x v="0"/>
    <s v="No"/>
    <n v="278030"/>
    <s v="CONVENIOS ESPECIALES DE TRABAJADORES INDEPENDIENTES"/>
    <n v="41"/>
  </r>
  <r>
    <n v="742"/>
    <s v="MUJER"/>
    <n v="194000"/>
    <s v="ASALARIADO"/>
    <s v="SECTOR PRIVADO"/>
    <s v="SI"/>
    <s v="SI"/>
    <s v="NO"/>
    <n v="33"/>
    <x v="0"/>
    <s v="No"/>
    <n v="194000"/>
    <s v="ASALARIADO"/>
    <n v="33"/>
  </r>
  <r>
    <n v="743"/>
    <s v="HOMBRE"/>
    <n v="639148"/>
    <s v="TRABAJADOR INDEPENDIENTE"/>
    <s v="SECTOR PRIVADO"/>
    <s v="SI"/>
    <s v="NO"/>
    <s v="SI"/>
    <n v="39"/>
    <x v="0"/>
    <s v="No"/>
    <n v="639148"/>
    <s v="TRABAJADOR INDEPENDIENTE"/>
    <n v="39"/>
  </r>
  <r>
    <n v="744"/>
    <s v="MUJER"/>
    <n v="232016.33"/>
    <s v="ASALARIADO"/>
    <s v="SECTOR PRIVADO"/>
    <s v="SI"/>
    <s v="SI"/>
    <s v="SI"/>
    <n v="47"/>
    <x v="0"/>
    <s v="No"/>
    <n v="232016.33"/>
    <s v="ASALARIADO"/>
    <n v="47"/>
  </r>
  <r>
    <n v="745"/>
    <s v="HOMBRE"/>
    <n v="255658.75"/>
    <s v="ASALARIADO"/>
    <s v="SECTOR PRIVADO"/>
    <s v="SI"/>
    <s v="NO"/>
    <s v="NO"/>
    <n v="32"/>
    <x v="0"/>
    <s v="No"/>
    <n v="255658.75"/>
    <s v="ASALARIADO"/>
    <n v="32"/>
  </r>
  <r>
    <n v="746"/>
    <s v="HOMBRE"/>
    <n v="311586"/>
    <s v="ASALARIADO"/>
    <s v="SECTOR PRIVADO"/>
    <s v="SI"/>
    <s v="NO"/>
    <s v="NO"/>
    <n v="51"/>
    <x v="0"/>
    <s v="No"/>
    <n v="311586"/>
    <s v="ASALARIADO"/>
    <n v="51"/>
  </r>
  <r>
    <n v="747"/>
    <s v="MUJER"/>
    <n v="933864.5"/>
    <s v="ASALARIADO"/>
    <s v="SECTOR PUBLICO"/>
    <s v="SI"/>
    <s v="NO"/>
    <s v="NO"/>
    <n v="31"/>
    <x v="0"/>
    <s v="No"/>
    <n v="933864.5"/>
    <s v="ASALARIADO"/>
    <n v="31"/>
  </r>
  <r>
    <n v="748"/>
    <s v="HOMBRE"/>
    <n v="310124"/>
    <s v="TRABAJADOR INDEPENDIENTE"/>
    <s v="SECTOR PRIVADO"/>
    <s v="SI"/>
    <s v="NO"/>
    <s v="NO"/>
    <n v="45"/>
    <x v="0"/>
    <s v="No"/>
    <n v="310124"/>
    <s v="TRABAJADOR INDEPENDIENTE"/>
    <n v="45"/>
  </r>
  <r>
    <n v="749"/>
    <s v="MUJER"/>
    <n v="359544.27"/>
    <s v="ASALARIADO"/>
    <s v="SECTOR PRIVADO"/>
    <s v="SI"/>
    <s v="NO"/>
    <s v="NO"/>
    <n v="25"/>
    <x v="0"/>
    <s v="No"/>
    <n v="359544.27"/>
    <s v="ASALARIADO"/>
    <n v="25"/>
  </r>
  <r>
    <n v="750"/>
    <s v="HOMBRE"/>
    <n v="298000"/>
    <s v="ASEGURADO VOLUNTARIO"/>
    <s v="SECTOR PRIVADO"/>
    <s v="SI"/>
    <s v="NO"/>
    <s v="NO"/>
    <n v="63"/>
    <x v="0"/>
    <s v="No"/>
    <n v="298000"/>
    <s v="ASEGURADO VOLUNTARIO"/>
    <n v="63"/>
  </r>
  <r>
    <n v="751"/>
    <s v="MUJER"/>
    <n v="990303"/>
    <s v="PENSIONADOS EN SU PROPIO SISTEMA"/>
    <s v="SECTOR PUBLICO"/>
    <s v="SI"/>
    <s v="NO"/>
    <s v="NO"/>
    <n v="80"/>
    <x v="0"/>
    <s v="No"/>
    <n v="990303"/>
    <s v="PENSIONADOS EN SU PROPIO SISTEMA"/>
    <n v="80"/>
  </r>
  <r>
    <n v="752"/>
    <s v="MUJER"/>
    <n v="297046"/>
    <s v="ASEGURADO VOLUNTARIO"/>
    <s v="SECTOR PRIVADO"/>
    <s v="SI"/>
    <s v="NO"/>
    <s v="NO"/>
    <n v="39"/>
    <x v="0"/>
    <s v="No"/>
    <n v="297046"/>
    <s v="ASEGURADO VOLUNTARIO"/>
    <n v="39"/>
  </r>
  <r>
    <n v="753"/>
    <s v="HOMBRE"/>
    <n v="2760356.1"/>
    <s v="ASALARIADO"/>
    <s v="SECTOR PUBLICO"/>
    <s v="SI"/>
    <s v="NO"/>
    <s v="NO"/>
    <n v="28"/>
    <x v="1"/>
    <s v="No"/>
    <n v="2760356.1"/>
    <s v="ASALARIADO"/>
    <n v="28"/>
  </r>
  <r>
    <n v="754"/>
    <s v="HOMBRE"/>
    <n v="2244669.12"/>
    <s v="ASALARIADO"/>
    <s v="SECTOR PRIVADO"/>
    <s v="SI"/>
    <s v="NO"/>
    <s v="NO"/>
    <n v="37"/>
    <x v="0"/>
    <s v="No"/>
    <n v="2244669.12"/>
    <s v="ASALARIADO"/>
    <n v="37"/>
  </r>
  <r>
    <n v="755"/>
    <s v="MUJER"/>
    <n v="297045"/>
    <s v="TRABAJADOR INDEPENDIENTE"/>
    <s v="SECTOR PRIVADO"/>
    <s v="SI"/>
    <s v="NO"/>
    <s v="SI"/>
    <n v="53"/>
    <x v="0"/>
    <s v="No"/>
    <n v="297045"/>
    <s v="TRABAJADOR INDEPENDIENTE"/>
    <n v="53"/>
  </r>
  <r>
    <n v="756"/>
    <s v="HOMBRE"/>
    <n v="1271852.72"/>
    <s v="ASALARIADO"/>
    <s v="SECTOR PRIVADO"/>
    <s v="SI"/>
    <s v="NO"/>
    <s v="NO"/>
    <n v="34"/>
    <x v="0"/>
    <s v="No"/>
    <n v="1271852.72"/>
    <s v="ASALARIADO"/>
    <n v="34"/>
  </r>
  <r>
    <n v="757"/>
    <s v="MUJER"/>
    <n v="2058548.97"/>
    <s v="ASALARIADO"/>
    <s v="SECTOR PUBLICO"/>
    <s v="SI"/>
    <s v="NO"/>
    <s v="NO"/>
    <n v="38"/>
    <x v="0"/>
    <s v="No"/>
    <n v="2058548.97"/>
    <s v="ASALARIADO"/>
    <n v="38"/>
  </r>
  <r>
    <n v="758"/>
    <s v="MUJER"/>
    <n v="352379"/>
    <s v="ASALARIADO"/>
    <s v="SECTOR PRIVADO"/>
    <s v="SI"/>
    <s v="NO"/>
    <s v="NO"/>
    <n v="39"/>
    <x v="0"/>
    <s v="No"/>
    <n v="352379"/>
    <s v="ASALARIADO"/>
    <n v="39"/>
  </r>
  <r>
    <n v="759"/>
    <s v="MUJER"/>
    <n v="2389951.08"/>
    <s v="ASALARIADO"/>
    <s v="SECTOR PUBLICO"/>
    <s v="SI"/>
    <s v="NO"/>
    <s v="NO"/>
    <n v="61"/>
    <x v="1"/>
    <s v="No"/>
    <n v="2389951.08"/>
    <s v="ASALARIADO"/>
    <n v="61"/>
  </r>
  <r>
    <n v="760"/>
    <s v="MUJER"/>
    <n v="450886"/>
    <s v="TRABAJADOR INDEPENDIENTE"/>
    <s v="SECTOR PRIVADO"/>
    <s v="SI"/>
    <s v="NO"/>
    <s v="SI"/>
    <n v="51"/>
    <x v="0"/>
    <s v="No"/>
    <n v="450886"/>
    <s v="TRABAJADOR INDEPENDIENTE"/>
    <n v="51"/>
  </r>
  <r>
    <n v="761"/>
    <s v="HOMBRE"/>
    <n v="558635.76"/>
    <s v="ASALARIADO"/>
    <s v="SECTOR PRIVADO"/>
    <s v="SI"/>
    <s v="NO"/>
    <s v="NO"/>
    <n v="34"/>
    <x v="0"/>
    <s v="No"/>
    <n v="558635.76"/>
    <s v="ASALARIADO"/>
    <n v="34"/>
  </r>
  <r>
    <n v="762"/>
    <s v="HOMBRE"/>
    <n v="489159"/>
    <s v="ASALARIADO"/>
    <s v="SECTOR PRIVADO"/>
    <s v="SI"/>
    <s v="SI"/>
    <s v="NO"/>
    <n v="34"/>
    <x v="0"/>
    <s v="No"/>
    <n v="489159"/>
    <s v="ASALARIADO"/>
    <n v="34"/>
  </r>
  <r>
    <n v="763"/>
    <s v="MUJER"/>
    <n v="463300"/>
    <s v="ASALARIADO"/>
    <s v="SECTOR PRIVADO"/>
    <s v="SI"/>
    <s v="NO"/>
    <s v="NO"/>
    <n v="40"/>
    <x v="0"/>
    <s v="No"/>
    <n v="463300"/>
    <s v="ASALARIADO"/>
    <n v="40"/>
  </r>
  <r>
    <n v="764"/>
    <s v="HOMBRE"/>
    <n v="360904.76"/>
    <s v="ASALARIADO"/>
    <s v="SECTOR PRIVADO"/>
    <s v="SI"/>
    <s v="SI"/>
    <s v="NO"/>
    <n v="43"/>
    <x v="0"/>
    <s v="No"/>
    <n v="360904.76"/>
    <s v="ASALARIADO"/>
    <n v="43"/>
  </r>
  <r>
    <n v="765"/>
    <s v="MUJER"/>
    <n v="1156421"/>
    <s v="ASALARIADO"/>
    <s v="SECTOR PUBLICO"/>
    <s v="SI"/>
    <s v="NO"/>
    <s v="SI"/>
    <n v="36"/>
    <x v="0"/>
    <s v="No"/>
    <n v="1156421"/>
    <s v="ASALARIADO"/>
    <n v="36"/>
  </r>
  <r>
    <n v="766"/>
    <s v="HOMBRE"/>
    <n v="388293"/>
    <s v="ASALARIADO"/>
    <s v="SECTOR PRIVADO"/>
    <s v="SI"/>
    <s v="NO"/>
    <s v="NO"/>
    <n v="53"/>
    <x v="0"/>
    <s v="No"/>
    <n v="388293"/>
    <s v="ASALARIADO"/>
    <n v="53"/>
  </r>
  <r>
    <n v="767"/>
    <s v="HOMBRE"/>
    <n v="1214906"/>
    <s v="ASALARIADO"/>
    <s v="SECTOR PUBLICO"/>
    <s v="SI"/>
    <s v="NO"/>
    <s v="NO"/>
    <n v="29"/>
    <x v="0"/>
    <s v="No"/>
    <n v="1214906"/>
    <s v="ASALARIADO"/>
    <n v="29"/>
  </r>
  <r>
    <n v="768"/>
    <s v="HOMBRE"/>
    <n v="795801"/>
    <s v="ASALARIADO"/>
    <s v="SECTOR PUBLICO"/>
    <s v="SI"/>
    <s v="NO"/>
    <s v="NO"/>
    <n v="36"/>
    <x v="0"/>
    <s v="No"/>
    <n v="795801"/>
    <s v="ASALARIADO"/>
    <n v="36"/>
  </r>
  <r>
    <n v="769"/>
    <s v="MUJER"/>
    <n v="318619.2"/>
    <s v="ASALARIADO"/>
    <s v="SECTOR PRIVADO"/>
    <s v="SI"/>
    <s v="SI"/>
    <s v="NO"/>
    <n v="42"/>
    <x v="0"/>
    <s v="No"/>
    <n v="318619.2"/>
    <s v="ASALARIADO"/>
    <n v="42"/>
  </r>
  <r>
    <n v="770"/>
    <s v="HOMBRE"/>
    <n v="650078.5"/>
    <s v="ASALARIADO"/>
    <s v="SECTOR PUBLICO"/>
    <s v="SI"/>
    <s v="NO"/>
    <s v="NO"/>
    <n v="34"/>
    <x v="0"/>
    <s v="No"/>
    <n v="650078.5"/>
    <s v="ASALARIADO"/>
    <n v="34"/>
  </r>
  <r>
    <n v="771"/>
    <s v="HOMBRE"/>
    <n v="433085"/>
    <s v="TRABAJADOR INDEPENDIENTE"/>
    <s v="SECTOR PRIVADO"/>
    <s v="SI"/>
    <s v="SI"/>
    <s v="SI"/>
    <n v="53"/>
    <x v="0"/>
    <s v="No"/>
    <n v="433085"/>
    <s v="TRABAJADOR INDEPENDIENTE"/>
    <n v="53"/>
  </r>
  <r>
    <n v="772"/>
    <s v="MUJER"/>
    <n v="294000"/>
    <s v="ASALARIADO"/>
    <s v="SECTOR PRIVADO"/>
    <s v="SI"/>
    <s v="NO"/>
    <s v="NO"/>
    <n v="24"/>
    <x v="0"/>
    <s v="No"/>
    <n v="294000"/>
    <s v="ASALARIADO"/>
    <n v="24"/>
  </r>
  <r>
    <n v="773"/>
    <s v="HOMBRE"/>
    <n v="405063"/>
    <s v="TRABAJADOR INDEPENDIENTE"/>
    <s v="SECTOR PRIVADO"/>
    <s v="SI"/>
    <s v="NO"/>
    <s v="SI"/>
    <n v="72"/>
    <x v="0"/>
    <s v="No"/>
    <n v="405063"/>
    <s v="TRABAJADOR INDEPENDIENTE"/>
    <n v="72"/>
  </r>
  <r>
    <n v="774"/>
    <s v="HOMBRE"/>
    <n v="299647"/>
    <s v="ASEGURADO VOLUNTARIO"/>
    <s v="SECTOR PRIVADO"/>
    <s v="SI"/>
    <s v="NO"/>
    <s v="NO"/>
    <n v="59"/>
    <x v="0"/>
    <s v="No"/>
    <n v="299647"/>
    <s v="ASEGURADO VOLUNTARIO"/>
    <n v="59"/>
  </r>
  <r>
    <n v="775"/>
    <s v="HOMBRE"/>
    <n v="10000"/>
    <s v="ASALARIADO"/>
    <s v="SECTOR PRIVADO"/>
    <s v="SI"/>
    <s v="SI"/>
    <s v="NO"/>
    <n v="51"/>
    <x v="0"/>
    <s v="No"/>
    <n v="10000"/>
    <s v="ASALARIADO"/>
    <n v="51"/>
  </r>
  <r>
    <n v="776"/>
    <s v="HOMBRE"/>
    <n v="364976.92"/>
    <s v="ASALARIADO"/>
    <s v="SECTOR PRIVADO"/>
    <s v="SI"/>
    <s v="NO"/>
    <s v="SI"/>
    <n v="51"/>
    <x v="0"/>
    <s v="No"/>
    <n v="364976.92"/>
    <s v="ASALARIADO"/>
    <n v="51"/>
  </r>
  <r>
    <n v="777"/>
    <s v="MUJER"/>
    <n v="102524"/>
    <s v="ASALARIADO"/>
    <s v="SECTOR PRIVADO"/>
    <s v="SI"/>
    <s v="NO"/>
    <s v="NO"/>
    <n v="47"/>
    <x v="0"/>
    <s v="No"/>
    <n v="102524"/>
    <s v="ASALARIADO"/>
    <n v="47"/>
  </r>
  <r>
    <n v="778"/>
    <s v="HOMBRE"/>
    <n v="636512.32999999996"/>
    <s v="ASALARIADO"/>
    <s v="SECTOR PRIVADO"/>
    <s v="SI"/>
    <s v="NO"/>
    <s v="NO"/>
    <n v="22"/>
    <x v="0"/>
    <s v="No"/>
    <n v="636512.32999999996"/>
    <s v="ASALARIADO"/>
    <n v="22"/>
  </r>
  <r>
    <n v="779"/>
    <s v="HOMBRE"/>
    <n v="278030"/>
    <s v="CONVENIOS ESPECIALES DE TRABAJADORES INDEPENDIENTES"/>
    <s v="SECTOR PRIVADO"/>
    <s v="SI"/>
    <s v="NO"/>
    <s v="NO"/>
    <n v="55"/>
    <x v="0"/>
    <s v="No"/>
    <n v="278030"/>
    <s v="CONVENIOS ESPECIALES DE TRABAJADORES INDEPENDIENTES"/>
    <n v="55"/>
  </r>
  <r>
    <n v="780"/>
    <s v="HOMBRE"/>
    <n v="453693.52"/>
    <s v="ASALARIADO"/>
    <s v="SECTOR PRIVADO"/>
    <s v="SI"/>
    <s v="SI"/>
    <s v="NO"/>
    <n v="49"/>
    <x v="0"/>
    <s v="No"/>
    <n v="453693.52"/>
    <s v="ASALARIADO"/>
    <n v="49"/>
  </r>
  <r>
    <n v="781"/>
    <s v="MUJER"/>
    <n v="1131487.6499999999"/>
    <s v="PENSIONADOS EN SU PROPIO SISTEMA"/>
    <s v="SECTOR PUBLICO"/>
    <s v="SI"/>
    <s v="NO"/>
    <s v="NO"/>
    <n v="68"/>
    <x v="0"/>
    <s v="No"/>
    <n v="1131487.6499999999"/>
    <s v="PENSIONADOS EN SU PROPIO SISTEMA"/>
    <n v="68"/>
  </r>
  <r>
    <n v="782"/>
    <s v="HOMBRE"/>
    <n v="297045"/>
    <s v="ASEGURADO VOLUNTARIO"/>
    <s v="SECTOR PRIVADO"/>
    <s v="SI"/>
    <s v="SI"/>
    <s v="NO"/>
    <n v="66"/>
    <x v="0"/>
    <s v="No"/>
    <n v="297045"/>
    <s v="ASEGURADO VOLUNTARIO"/>
    <n v="66"/>
  </r>
  <r>
    <n v="783"/>
    <s v="MUJER"/>
    <n v="629382"/>
    <s v="ASALARIADO"/>
    <s v="SECTOR PRIVADO"/>
    <s v="SI"/>
    <s v="NO"/>
    <s v="NO"/>
    <n v="29"/>
    <x v="0"/>
    <s v="No"/>
    <n v="629382"/>
    <s v="ASALARIADO"/>
    <n v="29"/>
  </r>
  <r>
    <n v="784"/>
    <s v="HOMBRE"/>
    <n v="338166"/>
    <s v="TRABAJADOR INDEPENDIENTE"/>
    <s v="SECTOR PRIVADO"/>
    <s v="SI"/>
    <s v="NO"/>
    <s v="NO"/>
    <n v="36"/>
    <x v="0"/>
    <s v="No"/>
    <n v="338166"/>
    <s v="TRABAJADOR INDEPENDIENTE"/>
    <n v="36"/>
  </r>
  <r>
    <n v="785"/>
    <s v="HOMBRE"/>
    <n v="350000"/>
    <s v="ASALARIADO"/>
    <s v="SECTOR PRIVADO"/>
    <s v="SI"/>
    <s v="SI"/>
    <s v="NO"/>
    <n v="38"/>
    <x v="0"/>
    <s v="No"/>
    <n v="350000"/>
    <s v="ASALARIADO"/>
    <n v="38"/>
  </r>
  <r>
    <n v="786"/>
    <s v="HOMBRE"/>
    <n v="85000"/>
    <s v="ASALARIADO"/>
    <s v="SECTOR PRIVADO"/>
    <s v="SI"/>
    <s v="SI"/>
    <s v="SI"/>
    <n v="38"/>
    <x v="0"/>
    <s v="No"/>
    <n v="85000"/>
    <s v="ASALARIADO"/>
    <n v="38"/>
  </r>
  <r>
    <n v="787"/>
    <s v="MUJER"/>
    <n v="675918.4"/>
    <s v="ASALARIADO"/>
    <s v="SECTOR PRIVADO"/>
    <s v="SI"/>
    <s v="NO"/>
    <s v="NO"/>
    <n v="32"/>
    <x v="0"/>
    <s v="No"/>
    <n v="675918.4"/>
    <s v="ASALARIADO"/>
    <n v="32"/>
  </r>
  <r>
    <n v="788"/>
    <s v="MUJER"/>
    <n v="250000"/>
    <s v="ASALARIADO"/>
    <s v="SECTOR PRIVADO"/>
    <s v="SI"/>
    <s v="NO"/>
    <s v="NO"/>
    <n v="37"/>
    <x v="0"/>
    <s v="No"/>
    <n v="250000"/>
    <s v="ASALARIADO"/>
    <n v="37"/>
  </r>
  <r>
    <n v="789"/>
    <s v="HOMBRE"/>
    <n v="1187649.48"/>
    <s v="ASALARIADO"/>
    <s v="SECTOR PUBLICO"/>
    <s v="SI"/>
    <s v="NO"/>
    <s v="NO"/>
    <n v="51"/>
    <x v="0"/>
    <s v="No"/>
    <n v="1187649.48"/>
    <s v="ASALARIADO"/>
    <n v="51"/>
  </r>
  <r>
    <n v="790"/>
    <s v="HOMBRE"/>
    <n v="337254.54"/>
    <s v="ASALARIADO"/>
    <s v="SECTOR PRIVADO"/>
    <s v="SI"/>
    <s v="NO"/>
    <s v="NO"/>
    <n v="38"/>
    <x v="0"/>
    <s v="No"/>
    <n v="337254.54"/>
    <s v="ASALARIADO"/>
    <n v="38"/>
  </r>
  <r>
    <n v="791"/>
    <s v="MUJER"/>
    <n v="297046"/>
    <s v="ASEGURADO VOLUNTARIO"/>
    <s v="SECTOR PRIVADO"/>
    <s v="SI"/>
    <s v="NO"/>
    <s v="NO"/>
    <n v="52"/>
    <x v="0"/>
    <s v="No"/>
    <n v="297046"/>
    <s v="ASEGURADO VOLUNTARIO"/>
    <n v="52"/>
  </r>
  <r>
    <n v="792"/>
    <s v="MUJER"/>
    <n v="297102"/>
    <s v="ASEGURADO VOLUNTARIO"/>
    <s v="SECTOR PRIVADO"/>
    <s v="SI"/>
    <s v="NO"/>
    <s v="NO"/>
    <n v="53"/>
    <x v="0"/>
    <s v="No"/>
    <n v="297102"/>
    <s v="ASEGURADO VOLUNTARIO"/>
    <n v="53"/>
  </r>
  <r>
    <n v="793"/>
    <s v="HOMBRE"/>
    <n v="1998877"/>
    <s v="ASALARIADO"/>
    <s v="SECTOR PUBLICO"/>
    <s v="SI"/>
    <s v="NO"/>
    <s v="SI"/>
    <n v="50"/>
    <x v="0"/>
    <s v="No"/>
    <n v="1998877"/>
    <s v="ASALARIADO"/>
    <n v="50"/>
  </r>
  <r>
    <n v="794"/>
    <s v="HOMBRE"/>
    <n v="208000"/>
    <s v="ASALARIADO"/>
    <s v="SECTOR PRIVADO"/>
    <s v="SI"/>
    <s v="NO"/>
    <s v="NO"/>
    <n v="29"/>
    <x v="0"/>
    <s v="No"/>
    <n v="208000"/>
    <s v="ASALARIADO"/>
    <n v="29"/>
  </r>
  <r>
    <n v="795"/>
    <s v="MUJER"/>
    <n v="479051.66"/>
    <s v="ASALARIADO"/>
    <s v="SECTOR PRIVADO"/>
    <s v="SI"/>
    <s v="NO"/>
    <s v="NO"/>
    <n v="47"/>
    <x v="0"/>
    <s v="No"/>
    <n v="479051.66"/>
    <s v="ASALARIADO"/>
    <n v="47"/>
  </r>
  <r>
    <n v="796"/>
    <s v="HOMBRE"/>
    <n v="1146094.07"/>
    <s v="ASALARIADO"/>
    <s v="SECTOR PUBLICO"/>
    <s v="SI"/>
    <s v="NO"/>
    <s v="NO"/>
    <n v="48"/>
    <x v="0"/>
    <s v="No"/>
    <n v="1146094.07"/>
    <s v="ASALARIADO"/>
    <n v="48"/>
  </r>
  <r>
    <n v="797"/>
    <s v="MUJER"/>
    <n v="720000"/>
    <s v="ASALARIADO"/>
    <s v="SECTOR PRIVADO"/>
    <s v="SI"/>
    <s v="SI"/>
    <s v="NO"/>
    <n v="34"/>
    <x v="0"/>
    <s v="No"/>
    <n v="720000"/>
    <s v="ASALARIADO"/>
    <n v="34"/>
  </r>
  <r>
    <n v="798"/>
    <s v="MUJER"/>
    <n v="451549.84"/>
    <s v="ASALARIADO"/>
    <s v="SECTOR PRIVADO"/>
    <s v="SI"/>
    <s v="NO"/>
    <s v="NO"/>
    <n v="44"/>
    <x v="0"/>
    <s v="No"/>
    <n v="451549.84"/>
    <s v="ASALARIADO"/>
    <n v="44"/>
  </r>
  <r>
    <n v="799"/>
    <s v="MUJER"/>
    <n v="382136"/>
    <s v="TRABAJADOR INDEPENDIENTE"/>
    <s v="SECTOR PRIVADO"/>
    <s v="SI"/>
    <s v="NO"/>
    <s v="SI"/>
    <n v="35"/>
    <x v="0"/>
    <s v="No"/>
    <n v="382136"/>
    <s v="TRABAJADOR INDEPENDIENTE"/>
    <n v="35"/>
  </r>
  <r>
    <n v="800"/>
    <s v="HOMBRE"/>
    <n v="200000"/>
    <s v="ASALARIADO"/>
    <s v="SECTOR PRIVADO"/>
    <s v="SI"/>
    <s v="NO"/>
    <s v="NO"/>
    <n v="38"/>
    <x v="0"/>
    <s v="No"/>
    <n v="200000"/>
    <s v="ASALARIADO"/>
    <n v="38"/>
  </r>
  <r>
    <n v="801"/>
    <s v="HOMBRE"/>
    <n v="1017758"/>
    <s v="TRABAJADOR INDEPENDIENTE"/>
    <s v="SECTOR PRIVADO"/>
    <s v="SI"/>
    <s v="NO"/>
    <s v="NO"/>
    <n v="61"/>
    <x v="0"/>
    <s v="No"/>
    <n v="1017758"/>
    <s v="TRABAJADOR INDEPENDIENTE"/>
    <n v="61"/>
  </r>
  <r>
    <n v="802"/>
    <s v="MUJER"/>
    <n v="769515.15"/>
    <s v="ASALARIADO"/>
    <s v="SECTOR PUBLICO"/>
    <s v="SI"/>
    <s v="NO"/>
    <s v="NO"/>
    <n v="42"/>
    <x v="0"/>
    <s v="No"/>
    <n v="769515.15"/>
    <s v="ASALARIADO"/>
    <n v="42"/>
  </r>
  <r>
    <n v="803"/>
    <s v="MUJER"/>
    <n v="938855"/>
    <s v="PENSIONADOS EN SU PROPIO SISTEMA"/>
    <s v="SECTOR PUBLICO"/>
    <s v="SI"/>
    <s v="NO"/>
    <s v="NO"/>
    <n v="73"/>
    <x v="0"/>
    <s v="No"/>
    <n v="938855"/>
    <s v="PENSIONADOS EN SU PROPIO SISTEMA"/>
    <n v="73"/>
  </r>
  <r>
    <n v="804"/>
    <s v="HOMBRE"/>
    <n v="75000"/>
    <s v="ASALARIADO"/>
    <s v="SECTOR PRIVADO"/>
    <s v="SI"/>
    <s v="NO"/>
    <s v="NO"/>
    <n v="26"/>
    <x v="0"/>
    <s v="No"/>
    <n v="75000"/>
    <s v="ASALARIADO"/>
    <n v="26"/>
  </r>
  <r>
    <n v="805"/>
    <s v="MUJER"/>
    <n v="430007.09"/>
    <s v="ASALARIADO"/>
    <s v="SECTOR PRIVADO"/>
    <s v="SI"/>
    <s v="NO"/>
    <s v="NO"/>
    <n v="25"/>
    <x v="0"/>
    <s v="No"/>
    <n v="430007.09"/>
    <s v="ASALARIADO"/>
    <n v="25"/>
  </r>
  <r>
    <n v="806"/>
    <s v="HOMBRE"/>
    <n v="533558"/>
    <s v="TRABAJADOR INDEPENDIENTE"/>
    <s v="SECTOR PRIVADO"/>
    <s v="SI"/>
    <s v="SI"/>
    <s v="SI"/>
    <n v="41"/>
    <x v="0"/>
    <s v="No"/>
    <n v="533558"/>
    <s v="TRABAJADOR INDEPENDIENTE"/>
    <n v="41"/>
  </r>
  <r>
    <n v="807"/>
    <s v="MUJER"/>
    <n v="347514"/>
    <s v="ASALARIADO"/>
    <s v="SECTOR PRIVADO"/>
    <s v="SI"/>
    <s v="NO"/>
    <s v="NO"/>
    <n v="20"/>
    <x v="0"/>
    <s v="No"/>
    <n v="347514"/>
    <s v="ASALARIADO"/>
    <n v="20"/>
  </r>
  <r>
    <n v="808"/>
    <s v="HOMBRE"/>
    <n v="226500"/>
    <s v="ASALARIADO"/>
    <s v="SECTOR PRIVADO"/>
    <s v="SI"/>
    <s v="NO"/>
    <s v="NO"/>
    <n v="35"/>
    <x v="0"/>
    <s v="No"/>
    <n v="226500"/>
    <s v="ASALARIADO"/>
    <n v="35"/>
  </r>
  <r>
    <n v="809"/>
    <s v="MUJER"/>
    <n v="545926"/>
    <s v="TRABAJADOR INDEPENDIENTE"/>
    <s v="SECTOR PRIVADO"/>
    <s v="SI"/>
    <s v="NO"/>
    <s v="NO"/>
    <n v="40"/>
    <x v="0"/>
    <s v="No"/>
    <n v="545926"/>
    <s v="TRABAJADOR INDEPENDIENTE"/>
    <n v="40"/>
  </r>
  <r>
    <n v="810"/>
    <s v="HOMBRE"/>
    <n v="289717"/>
    <s v="TRABAJADOR INDEPENDIENTE"/>
    <s v="SECTOR PRIVADO"/>
    <s v="SI"/>
    <s v="NO"/>
    <s v="SI"/>
    <n v="30"/>
    <x v="0"/>
    <s v="No"/>
    <n v="289717"/>
    <s v="TRABAJADOR INDEPENDIENTE"/>
    <n v="30"/>
  </r>
  <r>
    <n v="811"/>
    <s v="HOMBRE"/>
    <n v="1765910"/>
    <s v="ASALARIADO"/>
    <s v="SECTOR PRIVADO"/>
    <s v="SI"/>
    <s v="NO"/>
    <s v="NO"/>
    <n v="56"/>
    <x v="0"/>
    <s v="No"/>
    <n v="1765910"/>
    <s v="ASALARIADO"/>
    <n v="56"/>
  </r>
  <r>
    <n v="812"/>
    <s v="HOMBRE"/>
    <n v="353119.82"/>
    <s v="ASALARIADO"/>
    <s v="SECTOR PRIVADO"/>
    <s v="SI"/>
    <s v="NO"/>
    <s v="NO"/>
    <n v="36"/>
    <x v="0"/>
    <s v="No"/>
    <n v="353119.82"/>
    <s v="ASALARIADO"/>
    <n v="36"/>
  </r>
  <r>
    <n v="813"/>
    <s v="MUJER"/>
    <n v="44230.75"/>
    <s v="ASALARIADO"/>
    <s v="SECTOR PRIVADO"/>
    <s v="SI"/>
    <s v="NO"/>
    <s v="NO"/>
    <n v="32"/>
    <x v="0"/>
    <s v="No"/>
    <n v="44230.75"/>
    <s v="ASALARIADO"/>
    <n v="32"/>
  </r>
  <r>
    <n v="814"/>
    <s v="HOMBRE"/>
    <n v="382136"/>
    <s v="TRABAJADOR INDEPENDIENTE"/>
    <s v="SECTOR PRIVADO"/>
    <s v="SI"/>
    <s v="NO"/>
    <s v="SI"/>
    <n v="46"/>
    <x v="0"/>
    <s v="No"/>
    <n v="382136"/>
    <s v="TRABAJADOR INDEPENDIENTE"/>
    <n v="46"/>
  </r>
  <r>
    <n v="815"/>
    <s v="MUJER"/>
    <n v="115500"/>
    <s v="ASALARIADO"/>
    <s v="SECTOR PRIVADO"/>
    <s v="SI"/>
    <s v="NO"/>
    <s v="NO"/>
    <n v="51"/>
    <x v="0"/>
    <s v="No"/>
    <n v="115500"/>
    <s v="ASALARIADO"/>
    <n v="51"/>
  </r>
  <r>
    <n v="816"/>
    <s v="MUJER"/>
    <n v="3289892.56"/>
    <s v="ASALARIADO"/>
    <s v="SECTOR PUBLICO"/>
    <s v="SI"/>
    <s v="NO"/>
    <s v="NO"/>
    <n v="43"/>
    <x v="1"/>
    <s v="No"/>
    <n v="3289892.56"/>
    <s v="ASALARIADO"/>
    <n v="43"/>
  </r>
  <r>
    <n v="817"/>
    <s v="HOMBRE"/>
    <n v="892687.5"/>
    <s v="ASALARIADO"/>
    <s v="SECTOR PRIVADO"/>
    <s v="SI"/>
    <s v="NO"/>
    <s v="NO"/>
    <n v="35"/>
    <x v="0"/>
    <s v="No"/>
    <n v="892687.5"/>
    <s v="ASALARIADO"/>
    <n v="35"/>
  </r>
  <r>
    <n v="818"/>
    <s v="MUJER"/>
    <n v="261476.98"/>
    <s v="ASALARIADO"/>
    <s v="SECTOR PUBLICO"/>
    <s v="SI"/>
    <s v="NO"/>
    <s v="NO"/>
    <n v="33"/>
    <x v="0"/>
    <s v="No"/>
    <n v="261476.98"/>
    <s v="ASALARIADO"/>
    <n v="33"/>
  </r>
  <r>
    <n v="819"/>
    <s v="HOMBRE"/>
    <n v="229395.18"/>
    <s v="ASALARIADO"/>
    <s v="SECTOR PRIVADO"/>
    <s v="SI"/>
    <s v="NO"/>
    <s v="NO"/>
    <n v="57"/>
    <x v="0"/>
    <s v="No"/>
    <n v="229395.18"/>
    <s v="ASALARIADO"/>
    <n v="57"/>
  </r>
  <r>
    <n v="820"/>
    <s v="MUJER"/>
    <n v="854646.84"/>
    <s v="ASALARIADO"/>
    <s v="SECTOR PUBLICO"/>
    <s v="SI"/>
    <s v="NO"/>
    <s v="NO"/>
    <n v="24"/>
    <x v="0"/>
    <s v="No"/>
    <n v="854646.84"/>
    <s v="ASALARIADO"/>
    <n v="24"/>
  </r>
  <r>
    <n v="821"/>
    <s v="HOMBRE"/>
    <n v="438402.25"/>
    <s v="ASALARIADO"/>
    <s v="SECTOR PRIVADO"/>
    <s v="SI"/>
    <s v="NO"/>
    <s v="NO"/>
    <n v="28"/>
    <x v="0"/>
    <s v="No"/>
    <n v="438402.25"/>
    <s v="ASALARIADO"/>
    <n v="28"/>
  </r>
  <r>
    <n v="822"/>
    <s v="HOMBRE"/>
    <n v="440612.25"/>
    <s v="ASALARIADO"/>
    <s v="SECTOR PRIVADO"/>
    <s v="SI"/>
    <s v="NO"/>
    <s v="NO"/>
    <n v="24"/>
    <x v="0"/>
    <s v="No"/>
    <n v="440612.25"/>
    <s v="ASALARIADO"/>
    <n v="24"/>
  </r>
  <r>
    <n v="823"/>
    <s v="HOMBRE"/>
    <n v="299784"/>
    <s v="ASEGURADO VOLUNTARIO"/>
    <s v="SECTOR PRIVADO"/>
    <s v="SI"/>
    <s v="NO"/>
    <s v="NO"/>
    <n v="50"/>
    <x v="0"/>
    <s v="No"/>
    <n v="299784"/>
    <s v="ASEGURADO VOLUNTARIO"/>
    <n v="50"/>
  </r>
  <r>
    <n v="824"/>
    <s v="HOMBRE"/>
    <n v="320283"/>
    <s v="TRABAJADOR INDEPENDIENTE"/>
    <s v="SECTOR PRIVADO"/>
    <s v="SI"/>
    <s v="NO"/>
    <s v="SI"/>
    <n v="36"/>
    <x v="0"/>
    <s v="No"/>
    <n v="320283"/>
    <s v="TRABAJADOR INDEPENDIENTE"/>
    <n v="36"/>
  </r>
  <r>
    <n v="825"/>
    <s v="HOMBRE"/>
    <n v="255360"/>
    <s v="ASALARIADO"/>
    <s v="SECTOR PRIVADO"/>
    <s v="SI"/>
    <s v="NO"/>
    <s v="NO"/>
    <n v="25"/>
    <x v="0"/>
    <s v="No"/>
    <n v="255360"/>
    <s v="ASALARIADO"/>
    <n v="25"/>
  </r>
  <r>
    <n v="826"/>
    <s v="MUJER"/>
    <n v="387500"/>
    <s v="ASALARIADO"/>
    <s v="SECTOR PRIVADO"/>
    <s v="SI"/>
    <s v="NO"/>
    <s v="NO"/>
    <n v="38"/>
    <x v="0"/>
    <s v="No"/>
    <n v="387500"/>
    <s v="ASALARIADO"/>
    <n v="38"/>
  </r>
  <r>
    <n v="827"/>
    <s v="HOMBRE"/>
    <n v="310124"/>
    <s v="TRABAJADOR INDEPENDIENTE"/>
    <s v="SECTOR PRIVADO"/>
    <s v="SI"/>
    <s v="NO"/>
    <s v="NO"/>
    <n v="65"/>
    <x v="0"/>
    <s v="No"/>
    <n v="310124"/>
    <s v="TRABAJADOR INDEPENDIENTE"/>
    <n v="65"/>
  </r>
  <r>
    <n v="828"/>
    <s v="MUJER"/>
    <n v="343390.86"/>
    <s v="ASALARIADO"/>
    <s v="SECTOR PRIVADO"/>
    <s v="SI"/>
    <s v="NO"/>
    <s v="NO"/>
    <n v="28"/>
    <x v="0"/>
    <s v="No"/>
    <n v="343390.86"/>
    <s v="ASALARIADO"/>
    <n v="28"/>
  </r>
  <r>
    <n v="829"/>
    <s v="MUJER"/>
    <n v="391062"/>
    <s v="ASALARIADO"/>
    <s v="SECTOR PRIVADO"/>
    <s v="SI"/>
    <s v="NO"/>
    <s v="NO"/>
    <n v="33"/>
    <x v="0"/>
    <s v="No"/>
    <n v="391062"/>
    <s v="ASALARIADO"/>
    <n v="33"/>
  </r>
  <r>
    <n v="830"/>
    <s v="HOMBRE"/>
    <n v="584267"/>
    <s v="ASALARIADO"/>
    <s v="SECTOR PUBLICO"/>
    <s v="SI"/>
    <s v="NO"/>
    <s v="NO"/>
    <n v="29"/>
    <x v="0"/>
    <s v="No"/>
    <n v="584267"/>
    <s v="ASALARIADO"/>
    <n v="29"/>
  </r>
  <r>
    <n v="831"/>
    <s v="HOMBRE"/>
    <n v="1034936.1"/>
    <s v="ASALARIADO"/>
    <s v="SECTOR PUBLICO"/>
    <s v="SI"/>
    <s v="NO"/>
    <s v="NO"/>
    <n v="49"/>
    <x v="0"/>
    <s v="No"/>
    <n v="1034936.1"/>
    <s v="ASALARIADO"/>
    <n v="49"/>
  </r>
  <r>
    <n v="832"/>
    <s v="HOMBRE"/>
    <n v="410000"/>
    <s v="ASALARIADO"/>
    <s v="SECTOR PRIVADO"/>
    <s v="SI"/>
    <s v="NO"/>
    <s v="NO"/>
    <n v="32"/>
    <x v="0"/>
    <s v="No"/>
    <n v="410000"/>
    <s v="ASALARIADO"/>
    <n v="32"/>
  </r>
  <r>
    <n v="833"/>
    <s v="HOMBRE"/>
    <n v="297046"/>
    <s v="ASEGURADO VOLUNTARIO"/>
    <s v="SECTOR PRIVADO"/>
    <s v="SI"/>
    <s v="NO"/>
    <s v="NO"/>
    <n v="53"/>
    <x v="0"/>
    <s v="No"/>
    <n v="297046"/>
    <s v="ASEGURADO VOLUNTARIO"/>
    <n v="53"/>
  </r>
  <r>
    <n v="834"/>
    <s v="MUJER"/>
    <n v="622035.84"/>
    <s v="ASALARIADO"/>
    <s v="SECTOR PUBLICO"/>
    <s v="SI"/>
    <s v="NO"/>
    <s v="NO"/>
    <n v="26"/>
    <x v="0"/>
    <s v="No"/>
    <n v="622035.84"/>
    <s v="ASALARIADO"/>
    <n v="26"/>
  </r>
  <r>
    <n v="835"/>
    <s v="MUJER"/>
    <n v="917703"/>
    <s v="ASALARIADO"/>
    <s v="SECTOR PUBLICO"/>
    <s v="SI"/>
    <s v="NO"/>
    <s v="NO"/>
    <n v="44"/>
    <x v="0"/>
    <s v="No"/>
    <n v="917703"/>
    <s v="ASALARIADO"/>
    <n v="44"/>
  </r>
  <r>
    <n v="836"/>
    <s v="HOMBRE"/>
    <n v="241454.4"/>
    <s v="ASALARIADO"/>
    <s v="SECTOR PRIVADO"/>
    <s v="SI"/>
    <s v="SI"/>
    <s v="NO"/>
    <n v="23"/>
    <x v="0"/>
    <s v="No"/>
    <n v="241454.4"/>
    <s v="ASALARIADO"/>
    <n v="23"/>
  </r>
  <r>
    <n v="837"/>
    <s v="MUJER"/>
    <n v="440000"/>
    <s v="ASALARIADO"/>
    <s v="SECTOR PRIVADO"/>
    <s v="SI"/>
    <s v="SI"/>
    <s v="NO"/>
    <n v="39"/>
    <x v="0"/>
    <s v="No"/>
    <n v="440000"/>
    <s v="ASALARIADO"/>
    <n v="39"/>
  </r>
  <r>
    <n v="838"/>
    <s v="MUJER"/>
    <n v="623738"/>
    <s v="ASALARIADO"/>
    <s v="SECTOR PRIVADO"/>
    <s v="SI"/>
    <s v="NO"/>
    <s v="NO"/>
    <n v="26"/>
    <x v="0"/>
    <s v="No"/>
    <n v="623738"/>
    <s v="ASALARIADO"/>
    <n v="26"/>
  </r>
  <r>
    <n v="839"/>
    <s v="HOMBRE"/>
    <n v="599294"/>
    <s v="ASEGURADO VOLUNTARIO"/>
    <s v="SECTOR PRIVADO"/>
    <s v="SI"/>
    <s v="NO"/>
    <s v="NO"/>
    <n v="54"/>
    <x v="0"/>
    <s v="No"/>
    <n v="599294"/>
    <s v="ASEGURADO VOLUNTARIO"/>
    <n v="54"/>
  </r>
  <r>
    <n v="840"/>
    <s v="MUJER"/>
    <n v="555095.79"/>
    <s v="ASALARIADO"/>
    <s v="SECTOR PRIVADO"/>
    <s v="SI"/>
    <s v="NO"/>
    <s v="NO"/>
    <n v="33"/>
    <x v="0"/>
    <s v="No"/>
    <n v="555095.79"/>
    <s v="ASALARIADO"/>
    <n v="33"/>
  </r>
  <r>
    <n v="841"/>
    <s v="MUJER"/>
    <n v="330550"/>
    <s v="ASALARIADO"/>
    <s v="SECTOR PRIVADO"/>
    <s v="SI"/>
    <s v="NO"/>
    <s v="NO"/>
    <n v="59"/>
    <x v="0"/>
    <s v="No"/>
    <n v="330550"/>
    <s v="ASALARIADO"/>
    <n v="59"/>
  </r>
  <r>
    <n v="842"/>
    <s v="MUJER"/>
    <n v="291759.3"/>
    <s v="ASALARIADO"/>
    <s v="SECTOR PRIVADO"/>
    <s v="SI"/>
    <s v="NO"/>
    <s v="SI"/>
    <n v="51"/>
    <x v="0"/>
    <s v="No"/>
    <n v="291759.3"/>
    <s v="ASALARIADO"/>
    <n v="51"/>
  </r>
  <r>
    <n v="843"/>
    <s v="MUJER"/>
    <n v="842365.76"/>
    <s v="ASALARIADO"/>
    <s v="SECTOR PRIVADO"/>
    <s v="SI"/>
    <s v="NO"/>
    <s v="NO"/>
    <n v="29"/>
    <x v="0"/>
    <s v="No"/>
    <n v="842365.76"/>
    <s v="ASALARIADO"/>
    <n v="29"/>
  </r>
  <r>
    <n v="844"/>
    <s v="MUJER"/>
    <n v="432916.67"/>
    <s v="ASALARIADO"/>
    <s v="SECTOR PRIVADO"/>
    <s v="SI"/>
    <s v="NO"/>
    <s v="NO"/>
    <n v="23"/>
    <x v="0"/>
    <s v="No"/>
    <n v="432916.67"/>
    <s v="ASALARIADO"/>
    <n v="23"/>
  </r>
  <r>
    <n v="845"/>
    <s v="HOMBRE"/>
    <n v="319224"/>
    <s v="ASALARIADO"/>
    <s v="SECTOR PRIVADO"/>
    <s v="SI"/>
    <s v="NO"/>
    <s v="NO"/>
    <n v="27"/>
    <x v="0"/>
    <s v="No"/>
    <n v="319224"/>
    <s v="ASALARIADO"/>
    <n v="27"/>
  </r>
  <r>
    <n v="846"/>
    <s v="MUJER"/>
    <n v="3697124"/>
    <s v="PENSIONADOS EN SU PROPIO SISTEMA"/>
    <s v="SECTOR PUBLICO"/>
    <s v="SI"/>
    <s v="NO"/>
    <s v="NO"/>
    <n v="73"/>
    <x v="1"/>
    <s v="No"/>
    <n v="3697124"/>
    <s v="PENSIONADOS EN SU PROPIO SISTEMA"/>
    <n v="73"/>
  </r>
  <r>
    <n v="847"/>
    <s v="MUJER"/>
    <n v="278030"/>
    <s v="ASEGURADO VOLUNTARIO"/>
    <s v="SECTOR PRIVADO"/>
    <s v="SI"/>
    <s v="NO"/>
    <s v="SI"/>
    <n v="56"/>
    <x v="0"/>
    <s v="No"/>
    <n v="278030"/>
    <s v="ASEGURADO VOLUNTARIO"/>
    <n v="56"/>
  </r>
  <r>
    <n v="848"/>
    <s v="MUJER"/>
    <n v="416328.46"/>
    <s v="ASALARIADO"/>
    <s v="SECTOR PUBLICO"/>
    <s v="SI"/>
    <s v="NO"/>
    <s v="NO"/>
    <n v="55"/>
    <x v="0"/>
    <s v="No"/>
    <n v="416328.46"/>
    <s v="ASALARIADO"/>
    <n v="55"/>
  </r>
  <r>
    <n v="849"/>
    <s v="HOMBRE"/>
    <n v="1907539.5"/>
    <s v="ASALARIADO"/>
    <s v="SECTOR PUBLICO"/>
    <s v="SI"/>
    <s v="NO"/>
    <s v="NO"/>
    <n v="56"/>
    <x v="0"/>
    <s v="No"/>
    <n v="1907539.5"/>
    <s v="ASALARIADO"/>
    <n v="56"/>
  </r>
  <r>
    <n v="850"/>
    <s v="MUJER"/>
    <n v="350000"/>
    <s v="ASALARIADO"/>
    <s v="SECTOR PRIVADO"/>
    <s v="SI"/>
    <s v="NO"/>
    <s v="NO"/>
    <n v="51"/>
    <x v="0"/>
    <s v="No"/>
    <n v="350000"/>
    <s v="ASALARIADO"/>
    <n v="51"/>
  </r>
  <r>
    <n v="851"/>
    <s v="HOMBRE"/>
    <n v="310124"/>
    <s v="TRABAJADOR INDEPENDIENTE"/>
    <s v="SECTOR PRIVADO"/>
    <s v="SI"/>
    <s v="SI"/>
    <s v="NO"/>
    <n v="41"/>
    <x v="0"/>
    <s v="No"/>
    <n v="310124"/>
    <s v="TRABAJADOR INDEPENDIENTE"/>
    <n v="41"/>
  </r>
  <r>
    <n v="852"/>
    <s v="MUJER"/>
    <n v="400000"/>
    <s v="ASALARIADO"/>
    <s v="SECTOR PRIVADO"/>
    <s v="SI"/>
    <s v="NO"/>
    <s v="NO"/>
    <n v="41"/>
    <x v="0"/>
    <s v="No"/>
    <n v="400000"/>
    <s v="ASALARIADO"/>
    <n v="41"/>
  </r>
  <r>
    <n v="853"/>
    <s v="HOMBRE"/>
    <n v="353469"/>
    <s v="ASALARIADO"/>
    <s v="SECTOR PRIVADO"/>
    <s v="SI"/>
    <s v="NO"/>
    <s v="NO"/>
    <n v="44"/>
    <x v="0"/>
    <s v="No"/>
    <n v="353469"/>
    <s v="ASALARIADO"/>
    <n v="44"/>
  </r>
  <r>
    <n v="854"/>
    <s v="HOMBRE"/>
    <n v="362010"/>
    <s v="ASALARIADO"/>
    <s v="SECTOR PRIVADO"/>
    <s v="SI"/>
    <s v="NO"/>
    <s v="SI"/>
    <n v="72"/>
    <x v="0"/>
    <s v="No"/>
    <n v="362010"/>
    <s v="ASALARIADO"/>
    <n v="72"/>
  </r>
  <r>
    <n v="855"/>
    <s v="HOMBRE"/>
    <n v="1547953.43"/>
    <s v="ASALARIADO"/>
    <s v="SECTOR PRIVADO"/>
    <s v="SI"/>
    <s v="NO"/>
    <s v="NO"/>
    <n v="25"/>
    <x v="0"/>
    <s v="No"/>
    <n v="1547953.43"/>
    <s v="ASALARIADO"/>
    <n v="25"/>
  </r>
  <r>
    <n v="856"/>
    <s v="MUJER"/>
    <n v="297046"/>
    <s v="TRABAJADOR INDEPENDIENTE"/>
    <s v="SECTOR PRIVADO"/>
    <s v="SI"/>
    <s v="NO"/>
    <s v="NO"/>
    <n v="34"/>
    <x v="0"/>
    <s v="No"/>
    <n v="297046"/>
    <s v="TRABAJADOR INDEPENDIENTE"/>
    <n v="34"/>
  </r>
  <r>
    <n v="857"/>
    <s v="HOMBRE"/>
    <n v="653810.62"/>
    <s v="ASALARIADO"/>
    <s v="SECTOR PRIVADO"/>
    <s v="SI"/>
    <s v="NO"/>
    <s v="NO"/>
    <n v="59"/>
    <x v="0"/>
    <s v="No"/>
    <n v="653810.62"/>
    <s v="ASALARIADO"/>
    <n v="59"/>
  </r>
  <r>
    <n v="858"/>
    <s v="MUJER"/>
    <n v="790070"/>
    <s v="PENSIONADOS EN SU PROPIO SISTEMA"/>
    <s v="SECTOR PUBLICO"/>
    <s v="SI"/>
    <s v="NO"/>
    <s v="NO"/>
    <n v="69"/>
    <x v="0"/>
    <s v="No"/>
    <n v="790070"/>
    <s v="PENSIONADOS EN SU PROPIO SISTEMA"/>
    <n v="69"/>
  </r>
  <r>
    <n v="859"/>
    <s v="HOMBRE"/>
    <n v="546563"/>
    <s v="TRABAJADOR INDEPENDIENTE"/>
    <s v="SECTOR PRIVADO"/>
    <s v="SI"/>
    <s v="NO"/>
    <s v="SI"/>
    <n v="51"/>
    <x v="0"/>
    <s v="No"/>
    <n v="546563"/>
    <s v="TRABAJADOR INDEPENDIENTE"/>
    <n v="51"/>
  </r>
  <r>
    <n v="860"/>
    <s v="MUJER"/>
    <n v="260000"/>
    <s v="ASALARIADO"/>
    <s v="SECTOR PRIVADO"/>
    <s v="SI"/>
    <s v="NO"/>
    <s v="SI"/>
    <n v="37"/>
    <x v="0"/>
    <s v="No"/>
    <n v="260000"/>
    <s v="ASALARIADO"/>
    <n v="37"/>
  </r>
  <r>
    <n v="861"/>
    <s v="HOMBRE"/>
    <n v="343391"/>
    <s v="ASALARIADO"/>
    <s v="SECTOR PRIVADO"/>
    <s v="SI"/>
    <s v="NO"/>
    <s v="NO"/>
    <n v="32"/>
    <x v="0"/>
    <s v="No"/>
    <n v="343391"/>
    <s v="ASALARIADO"/>
    <n v="32"/>
  </r>
  <r>
    <n v="862"/>
    <s v="MUJER"/>
    <n v="114247"/>
    <s v="ASALARIADO"/>
    <s v="SECTOR PUBLICO"/>
    <s v="SI"/>
    <s v="NO"/>
    <s v="NO"/>
    <n v="29"/>
    <x v="0"/>
    <s v="No"/>
    <n v="114247"/>
    <s v="ASALARIADO"/>
    <n v="29"/>
  </r>
  <r>
    <n v="863"/>
    <s v="MUJER"/>
    <n v="100186"/>
    <s v="ASALARIADO"/>
    <s v="SECTOR PRIVADO"/>
    <s v="SI"/>
    <s v="NO"/>
    <s v="NO"/>
    <n v="48"/>
    <x v="0"/>
    <s v="No"/>
    <n v="100186"/>
    <s v="ASALARIADO"/>
    <n v="48"/>
  </r>
  <r>
    <n v="864"/>
    <s v="HOMBRE"/>
    <n v="1500000"/>
    <s v="ASALARIADO"/>
    <s v="SECTOR PRIVADO"/>
    <s v="SI"/>
    <s v="SI"/>
    <s v="NO"/>
    <n v="62"/>
    <x v="0"/>
    <s v="No"/>
    <n v="1500000"/>
    <s v="ASALARIADO"/>
    <n v="62"/>
  </r>
  <r>
    <n v="865"/>
    <s v="MUJER"/>
    <n v="278030"/>
    <s v="TRABAJADOR INDEPENDIENTE"/>
    <s v="SECTOR PRIVADO"/>
    <s v="SI"/>
    <s v="SI"/>
    <s v="SI"/>
    <n v="40"/>
    <x v="0"/>
    <s v="No"/>
    <n v="278030"/>
    <s v="TRABAJADOR INDEPENDIENTE"/>
    <n v="40"/>
  </r>
  <r>
    <n v="866"/>
    <s v="HOMBRE"/>
    <n v="445258.23999999999"/>
    <s v="ASALARIADO"/>
    <s v="SECTOR PRIVADO"/>
    <s v="SI"/>
    <s v="NO"/>
    <s v="NO"/>
    <n v="45"/>
    <x v="0"/>
    <s v="No"/>
    <n v="445258.23999999999"/>
    <s v="ASALARIADO"/>
    <n v="45"/>
  </r>
  <r>
    <n v="867"/>
    <s v="HOMBRE"/>
    <n v="257920"/>
    <s v="ASALARIADO"/>
    <s v="SECTOR PRIVADO"/>
    <s v="SI"/>
    <s v="SI"/>
    <s v="NO"/>
    <n v="58"/>
    <x v="0"/>
    <s v="No"/>
    <n v="257920"/>
    <s v="ASALARIADO"/>
    <n v="58"/>
  </r>
  <r>
    <n v="868"/>
    <s v="HOMBRE"/>
    <n v="1776922.56"/>
    <s v="ASALARIADO"/>
    <s v="SECTOR PRIVADO"/>
    <s v="SI"/>
    <s v="NO"/>
    <s v="NO"/>
    <n v="27"/>
    <x v="0"/>
    <s v="No"/>
    <n v="1776922.56"/>
    <s v="ASALARIADO"/>
    <n v="27"/>
  </r>
  <r>
    <n v="869"/>
    <s v="HOMBRE"/>
    <n v="757568"/>
    <s v="ASALARIADO"/>
    <s v="SECTOR PUBLICO"/>
    <s v="SI"/>
    <s v="NO"/>
    <s v="NO"/>
    <n v="47"/>
    <x v="0"/>
    <s v="No"/>
    <n v="757568"/>
    <s v="ASALARIADO"/>
    <n v="47"/>
  </r>
  <r>
    <n v="870"/>
    <s v="HOMBRE"/>
    <n v="509509"/>
    <s v="TRABAJADOR INDEPENDIENTE"/>
    <s v="SECTOR PRIVADO"/>
    <s v="SI"/>
    <s v="NO"/>
    <s v="SI"/>
    <n v="63"/>
    <x v="0"/>
    <s v="No"/>
    <n v="509509"/>
    <s v="TRABAJADOR INDEPENDIENTE"/>
    <n v="63"/>
  </r>
  <r>
    <n v="871"/>
    <s v="HOMBRE"/>
    <n v="805518"/>
    <s v="ASALARIADO"/>
    <s v="SECTOR PRIVADO"/>
    <s v="SI"/>
    <s v="NO"/>
    <s v="NO"/>
    <n v="61"/>
    <x v="0"/>
    <s v="No"/>
    <n v="805518"/>
    <s v="ASALARIADO"/>
    <n v="61"/>
  </r>
  <r>
    <n v="872"/>
    <s v="HOMBRE"/>
    <n v="255660"/>
    <s v="ASALARIADO"/>
    <s v="SECTOR PRIVADO"/>
    <s v="SI"/>
    <s v="NO"/>
    <s v="NO"/>
    <n v="30"/>
    <x v="0"/>
    <s v="No"/>
    <n v="255660"/>
    <s v="ASALARIADO"/>
    <n v="30"/>
  </r>
  <r>
    <n v="873"/>
    <s v="MUJER"/>
    <n v="517272"/>
    <s v="TRABAJADOR INDEPENDIENTE"/>
    <s v="SECTOR PRIVADO"/>
    <s v="SI"/>
    <s v="NO"/>
    <s v="NO"/>
    <n v="60"/>
    <x v="0"/>
    <s v="No"/>
    <n v="517272"/>
    <s v="TRABAJADOR INDEPENDIENTE"/>
    <n v="60"/>
  </r>
  <r>
    <n v="874"/>
    <s v="HOMBRE"/>
    <n v="297050"/>
    <s v="ASEGURADO VOLUNTARIO"/>
    <s v="SECTOR PRIVADO"/>
    <s v="SI"/>
    <s v="NO"/>
    <s v="SI"/>
    <n v="37"/>
    <x v="0"/>
    <s v="No"/>
    <n v="297050"/>
    <s v="ASEGURADO VOLUNTARIO"/>
    <n v="37"/>
  </r>
  <r>
    <n v="875"/>
    <s v="HOMBRE"/>
    <n v="315687"/>
    <s v="ASALARIADO"/>
    <s v="SECTOR PRIVADO"/>
    <s v="SI"/>
    <s v="SI"/>
    <s v="SI"/>
    <n v="45"/>
    <x v="0"/>
    <s v="No"/>
    <n v="315687"/>
    <s v="ASALARIADO"/>
    <n v="45"/>
  </r>
  <r>
    <n v="876"/>
    <s v="MUJER"/>
    <n v="372300"/>
    <s v="ASALARIADO"/>
    <s v="SECTOR PRIVADO"/>
    <s v="SI"/>
    <s v="NO"/>
    <s v="SI"/>
    <n v="26"/>
    <x v="0"/>
    <s v="No"/>
    <n v="372300"/>
    <s v="ASALARIADO"/>
    <n v="26"/>
  </r>
  <r>
    <n v="877"/>
    <s v="HOMBRE"/>
    <n v="678734.05"/>
    <s v="ASALARIADO"/>
    <s v="SECTOR PRIVADO"/>
    <s v="SI"/>
    <s v="NO"/>
    <s v="NO"/>
    <n v="33"/>
    <x v="0"/>
    <s v="No"/>
    <n v="678734.05"/>
    <s v="ASALARIADO"/>
    <n v="33"/>
  </r>
  <r>
    <n v="878"/>
    <s v="MUJER"/>
    <n v="315617"/>
    <s v="ASEGURADO VOLUNTARIO"/>
    <s v="SECTOR PRIVADO"/>
    <s v="SI"/>
    <s v="NO"/>
    <s v="NO"/>
    <n v="35"/>
    <x v="0"/>
    <s v="No"/>
    <n v="315617"/>
    <s v="ASEGURADO VOLUNTARIO"/>
    <n v="35"/>
  </r>
  <r>
    <n v="879"/>
    <s v="HOMBRE"/>
    <n v="1455906.15"/>
    <s v="CONVENIOS ESPECIALES DE TRABAJADORES INDEPENDIENTES"/>
    <s v="SECTOR PRIVADO"/>
    <s v="SI"/>
    <s v="NO"/>
    <s v="NO"/>
    <n v="38"/>
    <x v="0"/>
    <s v="No"/>
    <n v="1455906.15"/>
    <s v="CONVENIOS ESPECIALES DE TRABAJADORES INDEPENDIENTES"/>
    <n v="38"/>
  </r>
  <r>
    <n v="880"/>
    <s v="MUJER"/>
    <n v="166295"/>
    <s v="ASALARIADO"/>
    <s v="SECTOR PRIVADO"/>
    <s v="SI"/>
    <s v="NO"/>
    <s v="NO"/>
    <n v="50"/>
    <x v="0"/>
    <s v="No"/>
    <n v="166295"/>
    <s v="ASALARIADO"/>
    <n v="50"/>
  </r>
  <r>
    <n v="881"/>
    <s v="MUJER"/>
    <n v="5887012.5"/>
    <s v="ASALARIADO"/>
    <s v="SECTOR PRIVADO"/>
    <s v="SI"/>
    <s v="NO"/>
    <s v="NO"/>
    <n v="27"/>
    <x v="1"/>
    <s v="No"/>
    <n v="5887012.5"/>
    <s v="ASALARIADO"/>
    <n v="27"/>
  </r>
  <r>
    <n v="882"/>
    <s v="MUJER"/>
    <n v="297046"/>
    <s v="ASEGURADO VOLUNTARIO"/>
    <s v="SECTOR PRIVADO"/>
    <s v="SI"/>
    <s v="NO"/>
    <s v="NO"/>
    <n v="61"/>
    <x v="0"/>
    <s v="No"/>
    <n v="297046"/>
    <s v="ASEGURADO VOLUNTARIO"/>
    <n v="61"/>
  </r>
  <r>
    <n v="883"/>
    <s v="HOMBRE"/>
    <n v="503465"/>
    <s v="ASALARIADO"/>
    <s v="SECTOR PUBLICO"/>
    <s v="SI"/>
    <s v="NO"/>
    <s v="SI"/>
    <n v="56"/>
    <x v="0"/>
    <s v="No"/>
    <n v="503465"/>
    <s v="ASALARIADO"/>
    <n v="56"/>
  </r>
  <r>
    <n v="884"/>
    <s v="MUJER"/>
    <n v="534815.5"/>
    <s v="ASALARIADO"/>
    <s v="SECTOR PUBLICO"/>
    <s v="SI"/>
    <s v="NO"/>
    <s v="NO"/>
    <n v="29"/>
    <x v="0"/>
    <s v="No"/>
    <n v="534815.5"/>
    <s v="ASALARIADO"/>
    <n v="29"/>
  </r>
  <r>
    <n v="885"/>
    <s v="MUJER"/>
    <n v="401010"/>
    <s v="TRABAJADOR INDEPENDIENTE"/>
    <s v="SECTOR PRIVADO"/>
    <s v="SI"/>
    <s v="NO"/>
    <s v="SI"/>
    <n v="50"/>
    <x v="0"/>
    <s v="No"/>
    <n v="401010"/>
    <s v="TRABAJADOR INDEPENDIENTE"/>
    <n v="50"/>
  </r>
  <r>
    <n v="886"/>
    <s v="HOMBRE"/>
    <n v="325000"/>
    <s v="ASALARIADO"/>
    <s v="SECTOR PRIVADO"/>
    <s v="SI"/>
    <s v="NO"/>
    <s v="NO"/>
    <n v="37"/>
    <x v="0"/>
    <s v="No"/>
    <n v="325000"/>
    <s v="ASALARIADO"/>
    <n v="37"/>
  </r>
  <r>
    <n v="887"/>
    <s v="HOMBRE"/>
    <n v="1142714"/>
    <s v="ASALARIADO"/>
    <s v="SECTOR PRIVADO"/>
    <s v="SI"/>
    <s v="NO"/>
    <s v="NO"/>
    <n v="37"/>
    <x v="0"/>
    <s v="No"/>
    <n v="1142714"/>
    <s v="ASALARIADO"/>
    <n v="37"/>
  </r>
  <r>
    <n v="888"/>
    <s v="HOMBRE"/>
    <n v="553642.06000000006"/>
    <s v="ASALARIADO"/>
    <s v="SECTOR PRIVADO"/>
    <s v="SI"/>
    <s v="NO"/>
    <s v="NO"/>
    <n v="27"/>
    <x v="0"/>
    <s v="No"/>
    <n v="553642.06000000006"/>
    <s v="ASALARIADO"/>
    <n v="27"/>
  </r>
  <r>
    <n v="889"/>
    <s v="HOMBRE"/>
    <n v="168300"/>
    <s v="ASALARIADO"/>
    <s v="SECTOR PRIVADO"/>
    <s v="SI"/>
    <s v="SI"/>
    <s v="NO"/>
    <n v="23"/>
    <x v="0"/>
    <s v="No"/>
    <n v="168300"/>
    <s v="ASALARIADO"/>
    <n v="23"/>
  </r>
  <r>
    <n v="890"/>
    <s v="HOMBRE"/>
    <n v="290371"/>
    <s v="TRABAJADOR INDEPENDIENTE"/>
    <s v="SECTOR PRIVADO"/>
    <s v="SI"/>
    <s v="NO"/>
    <s v="NO"/>
    <n v="34"/>
    <x v="0"/>
    <s v="No"/>
    <n v="290371"/>
    <s v="TRABAJADOR INDEPENDIENTE"/>
    <n v="34"/>
  </r>
  <r>
    <n v="891"/>
    <s v="HOMBRE"/>
    <n v="2687778.85"/>
    <s v="ASALARIADO"/>
    <s v="SECTOR PRIVADO"/>
    <s v="SI"/>
    <s v="NO"/>
    <s v="NO"/>
    <n v="51"/>
    <x v="1"/>
    <s v="No"/>
    <n v="2687778.85"/>
    <s v="ASALARIADO"/>
    <n v="51"/>
  </r>
  <r>
    <n v="892"/>
    <s v="HOMBRE"/>
    <n v="130000"/>
    <s v="ASALARIADO"/>
    <s v="SECTOR PRIVADO"/>
    <s v="SI"/>
    <s v="SI"/>
    <s v="NO"/>
    <n v="22"/>
    <x v="0"/>
    <s v="No"/>
    <n v="130000"/>
    <s v="ASALARIADO"/>
    <n v="22"/>
  </r>
  <r>
    <n v="893"/>
    <s v="HOMBRE"/>
    <n v="575032.5"/>
    <s v="ASALARIADO"/>
    <s v="SECTOR PRIVADO"/>
    <s v="SI"/>
    <s v="NO"/>
    <s v="NO"/>
    <n v="35"/>
    <x v="0"/>
    <s v="No"/>
    <n v="575032.5"/>
    <s v="ASALARIADO"/>
    <n v="35"/>
  </r>
  <r>
    <n v="894"/>
    <s v="HOMBRE"/>
    <n v="423268.13"/>
    <s v="ASALARIADO"/>
    <s v="SECTOR PRIVADO"/>
    <s v="SI"/>
    <s v="NO"/>
    <s v="NO"/>
    <n v="59"/>
    <x v="0"/>
    <s v="No"/>
    <n v="423268.13"/>
    <s v="ASALARIADO"/>
    <n v="59"/>
  </r>
  <r>
    <n v="895"/>
    <s v="HOMBRE"/>
    <n v="447541.9"/>
    <s v="ASALARIADO"/>
    <s v="SECTOR PRIVADO"/>
    <s v="SI"/>
    <s v="SI"/>
    <s v="NO"/>
    <n v="31"/>
    <x v="0"/>
    <s v="No"/>
    <n v="447541.9"/>
    <s v="ASALARIADO"/>
    <n v="31"/>
  </r>
  <r>
    <n v="896"/>
    <s v="HOMBRE"/>
    <n v="639148"/>
    <s v="TRABAJADOR INDEPENDIENTE"/>
    <s v="SECTOR PRIVADO"/>
    <s v="SI"/>
    <s v="SI"/>
    <s v="NO"/>
    <n v="70"/>
    <x v="0"/>
    <s v="No"/>
    <n v="639148"/>
    <s v="TRABAJADOR INDEPENDIENTE"/>
    <n v="70"/>
  </r>
  <r>
    <n v="897"/>
    <s v="MUJER"/>
    <n v="406742.56"/>
    <s v="ASALARIADO"/>
    <s v="SECTOR PRIVADO"/>
    <s v="SI"/>
    <s v="NO"/>
    <s v="NO"/>
    <n v="28"/>
    <x v="0"/>
    <s v="No"/>
    <n v="406742.56"/>
    <s v="ASALARIADO"/>
    <n v="28"/>
  </r>
  <r>
    <n v="898"/>
    <s v="HOMBRE"/>
    <n v="356653"/>
    <s v="TRABAJADOR INDEPENDIENTE"/>
    <s v="SECTOR PRIVADO"/>
    <s v="SI"/>
    <s v="NO"/>
    <s v="SI"/>
    <n v="47"/>
    <x v="0"/>
    <s v="No"/>
    <n v="356653"/>
    <s v="TRABAJADOR INDEPENDIENTE"/>
    <n v="47"/>
  </r>
  <r>
    <n v="899"/>
    <s v="HOMBRE"/>
    <n v="550000"/>
    <s v="ASALARIADO"/>
    <s v="SECTOR PRIVADO"/>
    <s v="SI"/>
    <s v="NO"/>
    <s v="SI"/>
    <n v="25"/>
    <x v="0"/>
    <s v="No"/>
    <n v="550000"/>
    <s v="ASALARIADO"/>
    <n v="25"/>
  </r>
  <r>
    <n v="900"/>
    <s v="HOMBRE"/>
    <n v="1813773.65"/>
    <s v="ASALARIADO"/>
    <s v="SECTOR PRIVADO"/>
    <s v="SI"/>
    <s v="NO"/>
    <s v="NO"/>
    <n v="58"/>
    <x v="0"/>
    <s v="No"/>
    <n v="1813773.65"/>
    <s v="ASALARIADO"/>
    <n v="58"/>
  </r>
  <r>
    <n v="901"/>
    <s v="MUJER"/>
    <n v="1807234"/>
    <s v="ASALARIADO"/>
    <s v="SECTOR PRIVADO"/>
    <s v="SI"/>
    <s v="NO"/>
    <s v="NO"/>
    <n v="39"/>
    <x v="0"/>
    <s v="No"/>
    <n v="1807234"/>
    <s v="ASALARIADO"/>
    <n v="39"/>
  </r>
  <r>
    <n v="902"/>
    <s v="HOMBRE"/>
    <n v="450000"/>
    <s v="ASALARIADO"/>
    <s v="SECTOR PRIVADO"/>
    <s v="SI"/>
    <s v="NO"/>
    <s v="NO"/>
    <n v="58"/>
    <x v="0"/>
    <s v="No"/>
    <n v="450000"/>
    <s v="ASALARIADO"/>
    <n v="58"/>
  </r>
  <r>
    <n v="903"/>
    <s v="MUJER"/>
    <n v="297046"/>
    <s v="TRABAJADOR INDEPENDIENTE"/>
    <s v="SECTOR PRIVADO"/>
    <s v="SI"/>
    <s v="NO"/>
    <s v="NO"/>
    <n v="34"/>
    <x v="0"/>
    <s v="No"/>
    <n v="297046"/>
    <s v="TRABAJADOR INDEPENDIENTE"/>
    <n v="34"/>
  </r>
  <r>
    <n v="904"/>
    <s v="HOMBRE"/>
    <n v="785016.42"/>
    <s v="ASALARIADO"/>
    <s v="SECTOR PRIVADO"/>
    <s v="SI"/>
    <s v="NO"/>
    <s v="NO"/>
    <n v="22"/>
    <x v="0"/>
    <s v="No"/>
    <n v="785016.42"/>
    <s v="ASALARIADO"/>
    <n v="22"/>
  </r>
  <r>
    <n v="905"/>
    <s v="HOMBRE"/>
    <n v="299065"/>
    <s v="ASALARIADO"/>
    <s v="SECTOR PRIVADO"/>
    <s v="SI"/>
    <s v="NO"/>
    <s v="NO"/>
    <n v="36"/>
    <x v="0"/>
    <s v="No"/>
    <n v="299065"/>
    <s v="ASALARIADO"/>
    <n v="36"/>
  </r>
  <r>
    <n v="906"/>
    <s v="MUJER"/>
    <n v="338166"/>
    <s v="TRABAJADOR INDEPENDIENTE"/>
    <s v="SECTOR PRIVADO"/>
    <s v="SI"/>
    <s v="NO"/>
    <s v="SI"/>
    <n v="29"/>
    <x v="0"/>
    <s v="No"/>
    <n v="338166"/>
    <s v="TRABAJADOR INDEPENDIENTE"/>
    <n v="29"/>
  </r>
  <r>
    <n v="907"/>
    <s v="MUJER"/>
    <n v="2623756.52"/>
    <s v="ASALARIADO"/>
    <s v="SECTOR PUBLICO"/>
    <s v="SI"/>
    <s v="NO"/>
    <s v="NO"/>
    <n v="42"/>
    <x v="1"/>
    <s v="No"/>
    <n v="2623756.52"/>
    <s v="ASALARIADO"/>
    <n v="42"/>
  </r>
  <r>
    <n v="908"/>
    <s v="MUJER"/>
    <n v="2085526.5"/>
    <s v="ASALARIADO"/>
    <s v="SECTOR PUBLICO"/>
    <s v="SI"/>
    <s v="NO"/>
    <s v="NO"/>
    <n v="56"/>
    <x v="0"/>
    <s v="No"/>
    <n v="2085526.5"/>
    <s v="ASALARIADO"/>
    <n v="56"/>
  </r>
  <r>
    <n v="909"/>
    <s v="HOMBRE"/>
    <n v="930427.8"/>
    <s v="ASALARIADO"/>
    <s v="SECTOR PRIVADO"/>
    <s v="SI"/>
    <s v="NO"/>
    <s v="NO"/>
    <n v="33"/>
    <x v="0"/>
    <s v="No"/>
    <n v="930427.8"/>
    <s v="ASALARIADO"/>
    <n v="33"/>
  </r>
  <r>
    <n v="910"/>
    <s v="HOMBRE"/>
    <n v="150000"/>
    <s v="ASALARIADO"/>
    <s v="SECTOR PRIVADO"/>
    <s v="SI"/>
    <s v="NO"/>
    <s v="NO"/>
    <n v="43"/>
    <x v="0"/>
    <s v="No"/>
    <n v="150000"/>
    <s v="ASALARIADO"/>
    <n v="43"/>
  </r>
  <r>
    <n v="911"/>
    <s v="HOMBRE"/>
    <n v="299647"/>
    <s v="ASEGURADO VOLUNTARIO"/>
    <s v="SECTOR PRIVADO"/>
    <s v="SI"/>
    <s v="NO"/>
    <s v="NO"/>
    <n v="75"/>
    <x v="0"/>
    <s v="No"/>
    <n v="299647"/>
    <s v="ASEGURADO VOLUNTARIO"/>
    <n v="75"/>
  </r>
  <r>
    <n v="912"/>
    <s v="HOMBRE"/>
    <n v="385548"/>
    <s v="TRABAJADOR INDEPENDIENTE"/>
    <s v="SECTOR PRIVADO"/>
    <s v="SI"/>
    <s v="NO"/>
    <s v="SI"/>
    <n v="66"/>
    <x v="0"/>
    <s v="No"/>
    <n v="385548"/>
    <s v="TRABAJADOR INDEPENDIENTE"/>
    <n v="66"/>
  </r>
  <r>
    <n v="913"/>
    <s v="HOMBRE"/>
    <n v="2894048.26"/>
    <s v="PENSIONADOS EN SU PROPIO SISTEMA"/>
    <s v="SECTOR PUBLICO"/>
    <s v="SI"/>
    <s v="NO"/>
    <s v="NO"/>
    <n v="63"/>
    <x v="1"/>
    <s v="No"/>
    <n v="2894048.26"/>
    <s v="PENSIONADOS EN SU PROPIO SISTEMA"/>
    <n v="63"/>
  </r>
  <r>
    <n v="914"/>
    <s v="MUJER"/>
    <n v="297046"/>
    <s v="ASEGURADO VOLUNTARIO"/>
    <s v="SECTOR PRIVADO"/>
    <s v="SI"/>
    <s v="NO"/>
    <s v="SI"/>
    <n v="60"/>
    <x v="0"/>
    <s v="No"/>
    <n v="297046"/>
    <s v="ASEGURADO VOLUNTARIO"/>
    <n v="60"/>
  </r>
  <r>
    <n v="915"/>
    <s v="MUJER"/>
    <n v="451350"/>
    <s v="ASALARIADO"/>
    <s v="SECTOR PRIVADO"/>
    <s v="SI"/>
    <s v="NO"/>
    <s v="NO"/>
    <n v="25"/>
    <x v="0"/>
    <s v="No"/>
    <n v="451350"/>
    <s v="ASALARIADO"/>
    <n v="25"/>
  </r>
  <r>
    <n v="916"/>
    <s v="MUJER"/>
    <n v="639148"/>
    <s v="TRABAJADOR INDEPENDIENTE"/>
    <s v="SECTOR PRIVADO"/>
    <s v="SI"/>
    <s v="SI"/>
    <s v="NO"/>
    <n v="66"/>
    <x v="0"/>
    <s v="No"/>
    <n v="639148"/>
    <s v="TRABAJADOR INDEPENDIENTE"/>
    <n v="66"/>
  </r>
  <r>
    <n v="917"/>
    <s v="HOMBRE"/>
    <n v="1529085.26"/>
    <s v="ASALARIADO"/>
    <s v="SECTOR PUBLICO"/>
    <s v="SI"/>
    <s v="NO"/>
    <s v="NO"/>
    <n v="28"/>
    <x v="0"/>
    <s v="No"/>
    <n v="1529085.26"/>
    <s v="ASALARIADO"/>
    <n v="28"/>
  </r>
  <r>
    <n v="918"/>
    <s v="HOMBRE"/>
    <n v="230212.72"/>
    <s v="ASALARIADO"/>
    <s v="SECTOR PRIVADO"/>
    <s v="SI"/>
    <s v="NO"/>
    <s v="NO"/>
    <n v="20"/>
    <x v="0"/>
    <s v="No"/>
    <n v="230212.72"/>
    <s v="ASALARIADO"/>
    <n v="20"/>
  </r>
  <r>
    <n v="919"/>
    <s v="HOMBRE"/>
    <n v="620245"/>
    <s v="TRABAJADOR INDEPENDIENTE"/>
    <s v="SECTOR PRIVADO"/>
    <s v="SI"/>
    <s v="NO"/>
    <s v="SI"/>
    <n v="37"/>
    <x v="0"/>
    <s v="No"/>
    <n v="620245"/>
    <s v="TRABAJADOR INDEPENDIENTE"/>
    <n v="37"/>
  </r>
  <r>
    <n v="920"/>
    <s v="HOMBRE"/>
    <n v="353240"/>
    <s v="ASALARIADO"/>
    <s v="SECTOR PUBLICO"/>
    <s v="SI"/>
    <s v="NO"/>
    <s v="NO"/>
    <n v="35"/>
    <x v="0"/>
    <s v="No"/>
    <n v="353240"/>
    <s v="ASALARIADO"/>
    <n v="35"/>
  </r>
  <r>
    <n v="921"/>
    <s v="HOMBRE"/>
    <n v="523001.59999999998"/>
    <s v="ASALARIADO"/>
    <s v="SECTOR PRIVADO"/>
    <s v="SI"/>
    <s v="NO"/>
    <s v="NO"/>
    <n v="38"/>
    <x v="0"/>
    <s v="No"/>
    <n v="523001.59999999998"/>
    <s v="ASALARIADO"/>
    <n v="38"/>
  </r>
  <r>
    <n v="922"/>
    <s v="HOMBRE"/>
    <n v="477172.1"/>
    <s v="ASALARIADO"/>
    <s v="SECTOR PRIVADO"/>
    <s v="SI"/>
    <s v="NO"/>
    <s v="NO"/>
    <n v="20"/>
    <x v="0"/>
    <s v="No"/>
    <n v="477172.1"/>
    <s v="ASALARIADO"/>
    <n v="20"/>
  </r>
  <r>
    <n v="923"/>
    <s v="HOMBRE"/>
    <n v="297046"/>
    <s v="TRABAJADOR INDEPENDIENTE"/>
    <s v="SECTOR PRIVADO"/>
    <s v="SI"/>
    <s v="NO"/>
    <s v="NO"/>
    <n v="35"/>
    <x v="0"/>
    <s v="No"/>
    <n v="297046"/>
    <s v="TRABAJADOR INDEPENDIENTE"/>
    <n v="35"/>
  </r>
  <r>
    <n v="924"/>
    <s v="HOMBRE"/>
    <n v="458557"/>
    <s v="TRABAJADOR INDEPENDIENTE"/>
    <s v="SECTOR PRIVADO"/>
    <s v="SI"/>
    <s v="SI"/>
    <s v="SI"/>
    <n v="41"/>
    <x v="0"/>
    <s v="No"/>
    <n v="458557"/>
    <s v="TRABAJADOR INDEPENDIENTE"/>
    <n v="41"/>
  </r>
  <r>
    <n v="925"/>
    <s v="HOMBRE"/>
    <n v="639148"/>
    <s v="TRABAJADOR INDEPENDIENTE"/>
    <s v="SECTOR PRIVADO"/>
    <s v="SI"/>
    <s v="NO"/>
    <s v="SI"/>
    <n v="50"/>
    <x v="0"/>
    <s v="No"/>
    <n v="639148"/>
    <s v="TRABAJADOR INDEPENDIENTE"/>
    <n v="50"/>
  </r>
  <r>
    <n v="926"/>
    <s v="MUJER"/>
    <n v="299647"/>
    <s v="ASEGURADO VOLUNTARIO"/>
    <s v="SECTOR PRIVADO"/>
    <s v="SI"/>
    <s v="NO"/>
    <s v="NO"/>
    <n v="68"/>
    <x v="0"/>
    <s v="No"/>
    <n v="299647"/>
    <s v="ASEGURADO VOLUNTARIO"/>
    <n v="68"/>
  </r>
  <r>
    <n v="927"/>
    <s v="MUJER"/>
    <n v="996543.9"/>
    <s v="ASALARIADO"/>
    <s v="SECTOR PUBLICO"/>
    <s v="SI"/>
    <s v="NO"/>
    <s v="NO"/>
    <n v="54"/>
    <x v="0"/>
    <s v="No"/>
    <n v="996543.9"/>
    <s v="ASALARIADO"/>
    <n v="54"/>
  </r>
  <r>
    <n v="928"/>
    <s v="HOMBRE"/>
    <n v="355000"/>
    <s v="ASALARIADO"/>
    <s v="SECTOR PRIVADO"/>
    <s v="SI"/>
    <s v="NO"/>
    <s v="NO"/>
    <n v="60"/>
    <x v="0"/>
    <s v="No"/>
    <n v="355000"/>
    <s v="ASALARIADO"/>
    <n v="60"/>
  </r>
  <r>
    <n v="929"/>
    <s v="MUJER"/>
    <n v="319590"/>
    <s v="ASALARIADO"/>
    <s v="SECTOR PRIVADO"/>
    <s v="SI"/>
    <s v="NO"/>
    <s v="NO"/>
    <n v="35"/>
    <x v="0"/>
    <s v="No"/>
    <n v="319590"/>
    <s v="ASALARIADO"/>
    <n v="35"/>
  </r>
  <r>
    <n v="930"/>
    <s v="MUJER"/>
    <n v="74000"/>
    <s v="ASALARIADO"/>
    <s v="SECTOR PRIVADO"/>
    <s v="SI"/>
    <s v="NO"/>
    <s v="NO"/>
    <n v="34"/>
    <x v="0"/>
    <s v="No"/>
    <n v="74000"/>
    <s v="ASALARIADO"/>
    <n v="34"/>
  </r>
  <r>
    <n v="931"/>
    <s v="HOMBRE"/>
    <n v="442546.73"/>
    <s v="ASALARIADO"/>
    <s v="SECTOR PRIVADO"/>
    <s v="SI"/>
    <s v="NO"/>
    <s v="NO"/>
    <n v="40"/>
    <x v="0"/>
    <s v="No"/>
    <n v="442546.73"/>
    <s v="ASALARIADO"/>
    <n v="40"/>
  </r>
  <r>
    <n v="932"/>
    <s v="HOMBRE"/>
    <n v="1249086"/>
    <s v="PENSIONADOS EN SU PROPIO SISTEMA"/>
    <s v="SECTOR PUBLICO"/>
    <s v="SI"/>
    <s v="NO"/>
    <s v="NO"/>
    <n v="73"/>
    <x v="0"/>
    <s v="No"/>
    <n v="1249086"/>
    <s v="PENSIONADOS EN SU PROPIO SISTEMA"/>
    <n v="73"/>
  </r>
  <r>
    <n v="933"/>
    <s v="HOMBRE"/>
    <n v="505000"/>
    <s v="ASALARIADO"/>
    <s v="SECTOR PRIVADO"/>
    <s v="SI"/>
    <s v="NO"/>
    <s v="NO"/>
    <n v="21"/>
    <x v="0"/>
    <s v="No"/>
    <n v="505000"/>
    <s v="ASALARIADO"/>
    <n v="21"/>
  </r>
  <r>
    <n v="934"/>
    <s v="HOMBRE"/>
    <n v="2471797"/>
    <s v="PENSIONADOS EN SU PROPIO SISTEMA"/>
    <s v="SECTOR PUBLICO"/>
    <s v="SI"/>
    <s v="NO"/>
    <s v="NO"/>
    <n v="78"/>
    <x v="1"/>
    <s v="No"/>
    <n v="2471797"/>
    <s v="PENSIONADOS EN SU PROPIO SISTEMA"/>
    <n v="78"/>
  </r>
  <r>
    <n v="935"/>
    <s v="MUJER"/>
    <n v="146600"/>
    <s v="ASALARIADO"/>
    <s v="SECTOR PRIVADO"/>
    <s v="SI"/>
    <s v="NO"/>
    <s v="NO"/>
    <n v="36"/>
    <x v="0"/>
    <s v="No"/>
    <n v="146600"/>
    <s v="ASALARIADO"/>
    <n v="36"/>
  </r>
  <r>
    <n v="936"/>
    <s v="MUJER"/>
    <n v="300932.62"/>
    <s v="ASALARIADO"/>
    <s v="SECTOR PRIVADO"/>
    <s v="SI"/>
    <s v="NO"/>
    <s v="NO"/>
    <n v="52"/>
    <x v="0"/>
    <s v="No"/>
    <n v="300932.62"/>
    <s v="ASALARIADO"/>
    <n v="52"/>
  </r>
  <r>
    <n v="937"/>
    <s v="HOMBRE"/>
    <n v="275000"/>
    <s v="ASALARIADO"/>
    <s v="SECTOR PRIVADO"/>
    <s v="SI"/>
    <s v="NO"/>
    <s v="NO"/>
    <n v="42"/>
    <x v="0"/>
    <s v="No"/>
    <n v="275000"/>
    <s v="ASALARIADO"/>
    <n v="42"/>
  </r>
  <r>
    <n v="938"/>
    <s v="HOMBRE"/>
    <n v="515165"/>
    <s v="ASALARIADO"/>
    <s v="SECTOR PRIVADO"/>
    <s v="SI"/>
    <s v="NO"/>
    <s v="NO"/>
    <n v="46"/>
    <x v="0"/>
    <s v="No"/>
    <n v="515165"/>
    <s v="ASALARIADO"/>
    <n v="46"/>
  </r>
  <r>
    <n v="939"/>
    <s v="MUJER"/>
    <n v="297046"/>
    <s v="ASEGURADO VOLUNTARIO"/>
    <s v="SECTOR PRIVADO"/>
    <s v="SI"/>
    <s v="NO"/>
    <s v="NO"/>
    <n v="56"/>
    <x v="0"/>
    <s v="No"/>
    <n v="297046"/>
    <s v="ASEGURADO VOLUNTARIO"/>
    <n v="56"/>
  </r>
  <r>
    <n v="940"/>
    <s v="MUJER"/>
    <n v="1205262.5"/>
    <s v="ASALARIADO"/>
    <s v="SECTOR PUBLICO"/>
    <s v="SI"/>
    <s v="NO"/>
    <s v="NO"/>
    <n v="31"/>
    <x v="0"/>
    <s v="No"/>
    <n v="1205262.5"/>
    <s v="ASALARIADO"/>
    <n v="31"/>
  </r>
  <r>
    <n v="941"/>
    <s v="HOMBRE"/>
    <n v="1578046.6"/>
    <s v="ASALARIADO"/>
    <s v="SECTOR PRIVADO"/>
    <s v="SI"/>
    <s v="NO"/>
    <s v="NO"/>
    <n v="35"/>
    <x v="0"/>
    <s v="No"/>
    <n v="1578046.6"/>
    <s v="ASALARIADO"/>
    <n v="35"/>
  </r>
  <r>
    <n v="942"/>
    <s v="MUJER"/>
    <n v="271673.09000000003"/>
    <s v="ASALARIADO"/>
    <s v="SECTOR PRIVADO"/>
    <s v="SI"/>
    <s v="NO"/>
    <s v="NO"/>
    <n v="24"/>
    <x v="0"/>
    <s v="No"/>
    <n v="271673.09000000003"/>
    <s v="ASALARIADO"/>
    <n v="24"/>
  </r>
  <r>
    <n v="943"/>
    <s v="HOMBRE"/>
    <n v="297050"/>
    <s v="ASEGURADO VOLUNTARIO"/>
    <s v="SECTOR PRIVADO"/>
    <s v="SI"/>
    <s v="NO"/>
    <s v="NO"/>
    <n v="46"/>
    <x v="0"/>
    <s v="No"/>
    <n v="297050"/>
    <s v="ASEGURADO VOLUNTARIO"/>
    <n v="46"/>
  </r>
  <r>
    <n v="944"/>
    <s v="MUJER"/>
    <n v="691550"/>
    <s v="ASALARIADO"/>
    <s v="SECTOR PRIVADO"/>
    <s v="SI"/>
    <s v="NO"/>
    <s v="SI"/>
    <n v="43"/>
    <x v="0"/>
    <s v="No"/>
    <n v="691550"/>
    <s v="ASALARIADO"/>
    <n v="43"/>
  </r>
  <r>
    <n v="945"/>
    <s v="MUJER"/>
    <n v="322474"/>
    <s v="ASEGURADO VOLUNTARIO"/>
    <s v="SECTOR PRIVADO"/>
    <s v="SI"/>
    <s v="NO"/>
    <s v="NO"/>
    <n v="28"/>
    <x v="0"/>
    <s v="No"/>
    <n v="322474"/>
    <s v="ASEGURADO VOLUNTARIO"/>
    <n v="28"/>
  </r>
  <r>
    <n v="946"/>
    <s v="HOMBRE"/>
    <n v="540083"/>
    <s v="TRABAJADOR INDEPENDIENTE"/>
    <s v="SECTOR PRIVADO"/>
    <s v="SI"/>
    <s v="NO"/>
    <s v="SI"/>
    <n v="60"/>
    <x v="0"/>
    <s v="No"/>
    <n v="540083"/>
    <s v="TRABAJADOR INDEPENDIENTE"/>
    <n v="60"/>
  </r>
  <r>
    <n v="947"/>
    <s v="MUJER"/>
    <n v="291108"/>
    <s v="ASALARIADO"/>
    <s v="SECTOR PRIVADO"/>
    <s v="SI"/>
    <s v="SI"/>
    <s v="NO"/>
    <n v="40"/>
    <x v="0"/>
    <s v="No"/>
    <n v="291108"/>
    <s v="ASALARIADO"/>
    <n v="40"/>
  </r>
  <r>
    <n v="948"/>
    <s v="MUJER"/>
    <n v="557449.5"/>
    <s v="ASALARIADO"/>
    <s v="SECTOR PUBLICO"/>
    <s v="SI"/>
    <s v="NO"/>
    <s v="NO"/>
    <n v="36"/>
    <x v="0"/>
    <s v="No"/>
    <n v="557449.5"/>
    <s v="ASALARIADO"/>
    <n v="36"/>
  </r>
  <r>
    <n v="949"/>
    <s v="HOMBRE"/>
    <n v="682612"/>
    <s v="ASALARIADO"/>
    <s v="SECTOR PRIVADO"/>
    <s v="SI"/>
    <s v="NO"/>
    <s v="NO"/>
    <n v="31"/>
    <x v="0"/>
    <s v="No"/>
    <n v="682612"/>
    <s v="ASALARIADO"/>
    <n v="31"/>
  </r>
  <r>
    <n v="950"/>
    <s v="MUJER"/>
    <n v="359550"/>
    <s v="ASALARIADO"/>
    <s v="SECTOR PRIVADO"/>
    <s v="SI"/>
    <s v="NO"/>
    <s v="NO"/>
    <n v="54"/>
    <x v="0"/>
    <s v="No"/>
    <n v="359550"/>
    <s v="ASALARIADO"/>
    <n v="54"/>
  </r>
  <r>
    <n v="951"/>
    <s v="MUJER"/>
    <n v="444886.15"/>
    <s v="ASALARIADO"/>
    <s v="SECTOR PRIVADO"/>
    <s v="SI"/>
    <s v="NO"/>
    <s v="NO"/>
    <n v="43"/>
    <x v="0"/>
    <s v="No"/>
    <n v="444886.15"/>
    <s v="ASALARIADO"/>
    <n v="43"/>
  </r>
  <r>
    <n v="952"/>
    <s v="HOMBRE"/>
    <n v="1027375.02"/>
    <s v="PENSIONADOS EN SU PROPIO SISTEMA"/>
    <s v="SECTOR PUBLICO"/>
    <s v="SI"/>
    <s v="NO"/>
    <s v="NO"/>
    <n v="65"/>
    <x v="0"/>
    <s v="No"/>
    <n v="1027375.02"/>
    <s v="PENSIONADOS EN SU PROPIO SISTEMA"/>
    <n v="65"/>
  </r>
  <r>
    <n v="953"/>
    <s v="HOMBRE"/>
    <n v="297046"/>
    <s v="ASEGURADO VOLUNTARIO"/>
    <s v="SECTOR PRIVADO"/>
    <s v="SI"/>
    <s v="NO"/>
    <s v="NO"/>
    <n v="24"/>
    <x v="0"/>
    <s v="No"/>
    <n v="297046"/>
    <s v="ASEGURADO VOLUNTARIO"/>
    <n v="24"/>
  </r>
  <r>
    <n v="954"/>
    <s v="HOMBRE"/>
    <n v="266831.25"/>
    <s v="ASALARIADO"/>
    <s v="SECTOR PRIVADO"/>
    <s v="SI"/>
    <s v="NO"/>
    <s v="NO"/>
    <n v="21"/>
    <x v="0"/>
    <s v="No"/>
    <n v="266831.25"/>
    <s v="ASALARIADO"/>
    <n v="21"/>
  </r>
  <r>
    <n v="955"/>
    <s v="HOMBRE"/>
    <n v="943684.2"/>
    <s v="ASALARIADO"/>
    <s v="SECTOR PUBLICO"/>
    <s v="SI"/>
    <s v="NO"/>
    <s v="NO"/>
    <n v="39"/>
    <x v="0"/>
    <s v="No"/>
    <n v="943684.2"/>
    <s v="ASALARIADO"/>
    <n v="39"/>
  </r>
  <r>
    <n v="956"/>
    <s v="HOMBRE"/>
    <n v="814208"/>
    <s v="TRABAJADOR INDEPENDIENTE"/>
    <s v="SECTOR PRIVADO"/>
    <s v="SI"/>
    <s v="NO"/>
    <s v="NO"/>
    <n v="49"/>
    <x v="0"/>
    <s v="No"/>
    <n v="814208"/>
    <s v="TRABAJADOR INDEPENDIENTE"/>
    <n v="49"/>
  </r>
  <r>
    <n v="957"/>
    <s v="HOMBRE"/>
    <n v="298155"/>
    <s v="TRABAJADOR INDEPENDIENTE"/>
    <s v="SECTOR PRIVADO"/>
    <s v="SI"/>
    <s v="NO"/>
    <s v="NO"/>
    <n v="63"/>
    <x v="0"/>
    <s v="No"/>
    <n v="298155"/>
    <s v="TRABAJADOR INDEPENDIENTE"/>
    <n v="63"/>
  </r>
  <r>
    <n v="958"/>
    <s v="MUJER"/>
    <n v="1102583.95"/>
    <s v="ASALARIADO"/>
    <s v="SECTOR PRIVADO"/>
    <s v="SI"/>
    <s v="NO"/>
    <s v="NO"/>
    <n v="36"/>
    <x v="0"/>
    <s v="No"/>
    <n v="1102583.95"/>
    <s v="ASALARIADO"/>
    <n v="36"/>
  </r>
  <r>
    <n v="959"/>
    <s v="HOMBRE"/>
    <n v="326749"/>
    <s v="ASEGURADO VOLUNTARIO"/>
    <s v="SECTOR PRIVADO"/>
    <s v="SI"/>
    <s v="NO"/>
    <s v="NO"/>
    <n v="47"/>
    <x v="0"/>
    <s v="No"/>
    <n v="326749"/>
    <s v="ASEGURADO VOLUNTARIO"/>
    <n v="47"/>
  </r>
  <r>
    <n v="960"/>
    <s v="HOMBRE"/>
    <n v="419576"/>
    <s v="TRABAJADOR INDEPENDIENTE"/>
    <s v="SECTOR PRIVADO"/>
    <s v="SI"/>
    <s v="NO"/>
    <s v="NO"/>
    <n v="59"/>
    <x v="0"/>
    <s v="No"/>
    <n v="419576"/>
    <s v="TRABAJADOR INDEPENDIENTE"/>
    <n v="59"/>
  </r>
  <r>
    <n v="961"/>
    <s v="MUJER"/>
    <n v="1828056.75"/>
    <s v="ASALARIADO"/>
    <s v="SECTOR PRIVADO"/>
    <s v="SI"/>
    <s v="NO"/>
    <s v="NO"/>
    <n v="40"/>
    <x v="0"/>
    <s v="No"/>
    <n v="1828056.75"/>
    <s v="ASALARIADO"/>
    <n v="40"/>
  </r>
  <r>
    <n v="962"/>
    <s v="HOMBRE"/>
    <n v="1335784.1399999999"/>
    <s v="ASALARIADO"/>
    <s v="SECTOR PRIVADO"/>
    <s v="SI"/>
    <s v="NO"/>
    <s v="NO"/>
    <n v="36"/>
    <x v="0"/>
    <s v="No"/>
    <n v="1335784.1399999999"/>
    <s v="ASALARIADO"/>
    <n v="36"/>
  </r>
  <r>
    <n v="963"/>
    <s v="HOMBRE"/>
    <n v="302470"/>
    <s v="ASEGURADO VOLUNTARIO"/>
    <s v="SECTOR PRIVADO"/>
    <s v="SI"/>
    <s v="NO"/>
    <s v="NO"/>
    <n v="43"/>
    <x v="0"/>
    <s v="No"/>
    <n v="302470"/>
    <s v="ASEGURADO VOLUNTARIO"/>
    <n v="43"/>
  </r>
  <r>
    <n v="964"/>
    <s v="MUJER"/>
    <n v="538365"/>
    <s v="PENSIONADOS EN SU PROPIO SISTEMA"/>
    <s v="SECTOR PUBLICO"/>
    <s v="SI"/>
    <s v="NO"/>
    <s v="NO"/>
    <n v="71"/>
    <x v="0"/>
    <s v="No"/>
    <n v="538365"/>
    <s v="PENSIONADOS EN SU PROPIO SISTEMA"/>
    <n v="71"/>
  </r>
  <r>
    <n v="965"/>
    <s v="MUJER"/>
    <n v="383420.24"/>
    <s v="ASALARIADO"/>
    <s v="SECTOR PRIVADO"/>
    <s v="SI"/>
    <s v="NO"/>
    <s v="NO"/>
    <n v="23"/>
    <x v="0"/>
    <s v="No"/>
    <n v="383420.24"/>
    <s v="ASALARIADO"/>
    <n v="23"/>
  </r>
  <r>
    <n v="966"/>
    <s v="MUJER"/>
    <n v="2385230"/>
    <s v="ASALARIADO"/>
    <s v="SECTOR PRIVADO"/>
    <s v="SI"/>
    <s v="NO"/>
    <s v="NO"/>
    <n v="61"/>
    <x v="1"/>
    <s v="No"/>
    <n v="2385230"/>
    <s v="ASALARIADO"/>
    <n v="61"/>
  </r>
  <r>
    <n v="967"/>
    <s v="MUJER"/>
    <n v="300018"/>
    <s v="ASEGURADO VOLUNTARIO"/>
    <s v="SECTOR PRIVADO"/>
    <s v="SI"/>
    <s v="NO"/>
    <s v="NO"/>
    <n v="47"/>
    <x v="0"/>
    <s v="No"/>
    <n v="300018"/>
    <s v="ASEGURADO VOLUNTARIO"/>
    <n v="47"/>
  </r>
  <r>
    <n v="968"/>
    <s v="MUJER"/>
    <n v="309100.09999999998"/>
    <s v="ASALARIADO"/>
    <s v="SECTOR PRIVADO"/>
    <s v="SI"/>
    <s v="NO"/>
    <s v="NO"/>
    <n v="20"/>
    <x v="0"/>
    <s v="No"/>
    <n v="309100.09999999998"/>
    <s v="ASALARIADO"/>
    <n v="20"/>
  </r>
  <r>
    <n v="969"/>
    <s v="HOMBRE"/>
    <n v="300000"/>
    <s v="ASALARIADO"/>
    <s v="SECTOR PRIVADO"/>
    <s v="SI"/>
    <s v="NO"/>
    <s v="NO"/>
    <n v="60"/>
    <x v="0"/>
    <s v="No"/>
    <n v="300000"/>
    <s v="ASALARIADO"/>
    <n v="60"/>
  </r>
  <r>
    <n v="970"/>
    <s v="HOMBRE"/>
    <n v="420000"/>
    <s v="ASALARIADO"/>
    <s v="SECTOR PRIVADO"/>
    <s v="SI"/>
    <s v="NO"/>
    <s v="NO"/>
    <n v="25"/>
    <x v="0"/>
    <s v="No"/>
    <n v="420000"/>
    <s v="ASALARIADO"/>
    <n v="25"/>
  </r>
  <r>
    <n v="971"/>
    <s v="HOMBRE"/>
    <n v="1326988.8"/>
    <s v="ASALARIADO"/>
    <s v="SECTOR PUBLICO"/>
    <s v="SI"/>
    <s v="NO"/>
    <s v="NO"/>
    <n v="38"/>
    <x v="0"/>
    <s v="No"/>
    <n v="1326988.8"/>
    <s v="ASALARIADO"/>
    <n v="38"/>
  </r>
  <r>
    <n v="972"/>
    <s v="HOMBRE"/>
    <n v="405798"/>
    <s v="TRABAJADOR INDEPENDIENTE"/>
    <s v="SECTOR PRIVADO"/>
    <s v="SI"/>
    <s v="NO"/>
    <s v="SI"/>
    <n v="60"/>
    <x v="0"/>
    <s v="No"/>
    <n v="405798"/>
    <s v="TRABAJADOR INDEPENDIENTE"/>
    <n v="60"/>
  </r>
  <r>
    <n v="973"/>
    <s v="MUJER"/>
    <n v="299647"/>
    <s v="ASEGURADO VOLUNTARIO"/>
    <s v="SECTOR PRIVADO"/>
    <s v="SI"/>
    <s v="NO"/>
    <s v="NO"/>
    <n v="40"/>
    <x v="0"/>
    <s v="No"/>
    <n v="299647"/>
    <s v="ASEGURADO VOLUNTARIO"/>
    <n v="40"/>
  </r>
  <r>
    <n v="974"/>
    <s v="MUJER"/>
    <n v="837414"/>
    <s v="TRABAJADOR INDEPENDIENTE"/>
    <s v="SECTOR PRIVADO"/>
    <s v="SI"/>
    <s v="NO"/>
    <s v="NO"/>
    <n v="65"/>
    <x v="0"/>
    <s v="No"/>
    <n v="837414"/>
    <s v="TRABAJADOR INDEPENDIENTE"/>
    <n v="65"/>
  </r>
  <r>
    <n v="975"/>
    <s v="HOMBRE"/>
    <n v="329119.93"/>
    <s v="ASALARIADO"/>
    <s v="SECTOR PRIVADO"/>
    <s v="SI"/>
    <s v="NO"/>
    <s v="NO"/>
    <n v="28"/>
    <x v="0"/>
    <s v="No"/>
    <n v="329119.93"/>
    <s v="ASALARIADO"/>
    <n v="28"/>
  </r>
  <r>
    <n v="976"/>
    <s v="HOMBRE"/>
    <n v="966467.2"/>
    <s v="ASALARIADO"/>
    <s v="SECTOR PRIVADO"/>
    <s v="SI"/>
    <s v="SI"/>
    <s v="NO"/>
    <n v="29"/>
    <x v="0"/>
    <s v="No"/>
    <n v="966467.2"/>
    <s v="ASALARIADO"/>
    <n v="29"/>
  </r>
  <r>
    <n v="977"/>
    <s v="MUJER"/>
    <n v="424747.4"/>
    <s v="ASALARIADO"/>
    <s v="SECTOR PRIVADO"/>
    <s v="SI"/>
    <s v="NO"/>
    <s v="NO"/>
    <n v="49"/>
    <x v="0"/>
    <s v="No"/>
    <n v="424747.4"/>
    <s v="ASALARIADO"/>
    <n v="49"/>
  </r>
  <r>
    <n v="978"/>
    <s v="MUJER"/>
    <n v="951165"/>
    <s v="PENSIONADOS EN SU PROPIO SISTEMA"/>
    <s v="SECTOR PUBLICO"/>
    <s v="SI"/>
    <s v="NO"/>
    <s v="NO"/>
    <n v="69"/>
    <x v="0"/>
    <s v="No"/>
    <n v="951165"/>
    <s v="PENSIONADOS EN SU PROPIO SISTEMA"/>
    <n v="69"/>
  </r>
  <r>
    <n v="979"/>
    <s v="HOMBRE"/>
    <n v="480560.24"/>
    <s v="ASALARIADO"/>
    <s v="SECTOR PRIVADO"/>
    <s v="SI"/>
    <s v="NO"/>
    <s v="NO"/>
    <n v="25"/>
    <x v="0"/>
    <s v="No"/>
    <n v="480560.24"/>
    <s v="ASALARIADO"/>
    <n v="25"/>
  </r>
  <r>
    <n v="980"/>
    <s v="MUJER"/>
    <n v="1713724"/>
    <s v="PENSIONADOS EN SU PROPIO SISTEMA"/>
    <s v="SECTOR PUBLICO"/>
    <s v="SI"/>
    <s v="NO"/>
    <s v="NO"/>
    <n v="63"/>
    <x v="0"/>
    <s v="No"/>
    <n v="1713724"/>
    <s v="PENSIONADOS EN SU PROPIO SISTEMA"/>
    <n v="63"/>
  </r>
  <r>
    <n v="981"/>
    <s v="HOMBRE"/>
    <n v="848691.7"/>
    <s v="ASALARIADO"/>
    <s v="SECTOR PRIVADO"/>
    <s v="SI"/>
    <s v="NO"/>
    <s v="NO"/>
    <n v="49"/>
    <x v="0"/>
    <s v="No"/>
    <n v="848691.7"/>
    <s v="ASALARIADO"/>
    <n v="49"/>
  </r>
  <r>
    <n v="982"/>
    <s v="MUJER"/>
    <n v="297046"/>
    <s v="ASEGURADO VOLUNTARIO"/>
    <s v="SECTOR PRIVADO"/>
    <s v="SI"/>
    <s v="SI"/>
    <s v="NO"/>
    <n v="51"/>
    <x v="0"/>
    <s v="No"/>
    <n v="297046"/>
    <s v="ASEGURADO VOLUNTARIO"/>
    <n v="51"/>
  </r>
  <r>
    <n v="983"/>
    <s v="HOMBRE"/>
    <n v="278030.99"/>
    <s v="CONVENIOS ESPECIALES DE TRABAJADORES INDEPENDIENTES"/>
    <s v="SECTOR PRIVADO"/>
    <s v="SI"/>
    <s v="NO"/>
    <s v="NO"/>
    <n v="30"/>
    <x v="0"/>
    <s v="No"/>
    <n v="278030.99"/>
    <s v="CONVENIOS ESPECIALES DE TRABAJADORES INDEPENDIENTES"/>
    <n v="30"/>
  </r>
  <r>
    <n v="984"/>
    <s v="MUJER"/>
    <n v="297045"/>
    <s v="ASEGURADO VOLUNTARIO"/>
    <s v="SECTOR PRIVADO"/>
    <s v="SI"/>
    <s v="NO"/>
    <s v="NO"/>
    <n v="59"/>
    <x v="0"/>
    <s v="No"/>
    <n v="297045"/>
    <s v="ASEGURADO VOLUNTARIO"/>
    <n v="59"/>
  </r>
  <r>
    <n v="985"/>
    <s v="MUJER"/>
    <n v="297973.5"/>
    <s v="ASALARIADO"/>
    <s v="SECTOR PUBLICO"/>
    <s v="SI"/>
    <s v="NO"/>
    <s v="SI"/>
    <n v="42"/>
    <x v="0"/>
    <s v="No"/>
    <n v="297973.5"/>
    <s v="ASALARIADO"/>
    <n v="42"/>
  </r>
  <r>
    <n v="986"/>
    <s v="MUJER"/>
    <n v="1079349.94"/>
    <s v="ASALARIADO"/>
    <s v="SECTOR PRIVADO"/>
    <s v="SI"/>
    <s v="NO"/>
    <s v="NO"/>
    <n v="37"/>
    <x v="0"/>
    <s v="No"/>
    <n v="1079349.94"/>
    <s v="ASALARIADO"/>
    <n v="37"/>
  </r>
  <r>
    <n v="987"/>
    <s v="HOMBRE"/>
    <n v="326749"/>
    <s v="ASEGURADO VOLUNTARIO"/>
    <s v="SECTOR PRIVADO"/>
    <s v="SI"/>
    <s v="NO"/>
    <s v="NO"/>
    <n v="56"/>
    <x v="0"/>
    <s v="No"/>
    <n v="326749"/>
    <s v="ASEGURADO VOLUNTARIO"/>
    <n v="56"/>
  </r>
  <r>
    <n v="988"/>
    <s v="HOMBRE"/>
    <n v="377926.85"/>
    <s v="ASALARIADO"/>
    <s v="SECTOR PRIVADO"/>
    <s v="SI"/>
    <s v="NO"/>
    <s v="NO"/>
    <n v="22"/>
    <x v="0"/>
    <s v="No"/>
    <n v="377926.85"/>
    <s v="ASALARIADO"/>
    <n v="22"/>
  </r>
  <r>
    <n v="989"/>
    <s v="HOMBRE"/>
    <n v="324047"/>
    <s v="TRABAJADOR INDEPENDIENTE"/>
    <s v="SECTOR PRIVADO"/>
    <s v="SI"/>
    <s v="SI"/>
    <s v="SI"/>
    <n v="48"/>
    <x v="0"/>
    <s v="No"/>
    <n v="324047"/>
    <s v="TRABAJADOR INDEPENDIENTE"/>
    <n v="48"/>
  </r>
  <r>
    <n v="990"/>
    <s v="MUJER"/>
    <n v="374301"/>
    <s v="TRABAJADOR INDEPENDIENTE"/>
    <s v="SECTOR PRIVADO"/>
    <s v="SI"/>
    <s v="NO"/>
    <s v="NO"/>
    <n v="33"/>
    <x v="0"/>
    <s v="No"/>
    <n v="374301"/>
    <s v="TRABAJADOR INDEPENDIENTE"/>
    <n v="33"/>
  </r>
  <r>
    <n v="991"/>
    <s v="MUJER"/>
    <n v="297973.8"/>
    <s v="ASALARIADO"/>
    <s v="SECTOR PUBLICO"/>
    <s v="SI"/>
    <s v="NO"/>
    <s v="NO"/>
    <n v="60"/>
    <x v="0"/>
    <s v="No"/>
    <n v="297973.8"/>
    <s v="ASALARIADO"/>
    <n v="60"/>
  </r>
  <r>
    <n v="992"/>
    <s v="MUJER"/>
    <n v="355060"/>
    <s v="ASALARIADO"/>
    <s v="SECTOR PRIVADO"/>
    <s v="SI"/>
    <s v="SI"/>
    <s v="NO"/>
    <n v="56"/>
    <x v="0"/>
    <s v="No"/>
    <n v="355060"/>
    <s v="ASALARIADO"/>
    <n v="56"/>
  </r>
  <r>
    <n v="993"/>
    <s v="MUJER"/>
    <n v="297046"/>
    <s v="ASEGURADO VOLUNTARIO"/>
    <s v="SECTOR PRIVADO"/>
    <s v="SI"/>
    <s v="NO"/>
    <s v="NO"/>
    <n v="19"/>
    <x v="0"/>
    <s v="No"/>
    <n v="297046"/>
    <s v="ASEGURADO VOLUNTARIO"/>
    <n v="19"/>
  </r>
  <r>
    <n v="994"/>
    <s v="HOMBRE"/>
    <n v="342028"/>
    <s v="ASALARIADO"/>
    <s v="SECTOR PRIVADO"/>
    <s v="SI"/>
    <s v="NO"/>
    <s v="NO"/>
    <n v="35"/>
    <x v="0"/>
    <s v="No"/>
    <n v="342028"/>
    <s v="ASALARIADO"/>
    <n v="35"/>
  </r>
  <r>
    <n v="995"/>
    <s v="HOMBRE"/>
    <n v="343836"/>
    <s v="TRABAJADOR INDEPENDIENTE"/>
    <s v="SECTOR PRIVADO"/>
    <s v="SI"/>
    <s v="SI"/>
    <s v="SI"/>
    <n v="40"/>
    <x v="0"/>
    <s v="No"/>
    <n v="343836"/>
    <s v="TRABAJADOR INDEPENDIENTE"/>
    <n v="40"/>
  </r>
  <r>
    <n v="996"/>
    <s v="HOMBRE"/>
    <n v="430591.65"/>
    <s v="ASALARIADO"/>
    <s v="SECTOR PRIVADO"/>
    <s v="SI"/>
    <s v="NO"/>
    <s v="NO"/>
    <n v="23"/>
    <x v="0"/>
    <s v="No"/>
    <n v="430591.65"/>
    <s v="ASALARIADO"/>
    <n v="23"/>
  </r>
  <r>
    <n v="997"/>
    <s v="HOMBRE"/>
    <n v="979079.94"/>
    <s v="ASALARIADO"/>
    <s v="SECTOR PUBLICO"/>
    <s v="SI"/>
    <s v="NO"/>
    <s v="NO"/>
    <n v="48"/>
    <x v="0"/>
    <s v="No"/>
    <n v="979079.94"/>
    <s v="ASALARIADO"/>
    <n v="48"/>
  </r>
  <r>
    <n v="998"/>
    <s v="MUJER"/>
    <n v="428662.7"/>
    <s v="ASALARIADO"/>
    <s v="SECTOR PRIVADO"/>
    <s v="SI"/>
    <s v="SI"/>
    <s v="NO"/>
    <n v="45"/>
    <x v="0"/>
    <s v="No"/>
    <n v="428662.7"/>
    <s v="ASALARIADO"/>
    <n v="45"/>
  </r>
  <r>
    <n v="999"/>
    <s v="HOMBRE"/>
    <n v="278030"/>
    <s v="CONVENIOS ESPECIALES DE TRABAJADORES INDEPENDIENTES"/>
    <s v="SECTOR PRIVADO"/>
    <s v="SI"/>
    <s v="NO"/>
    <s v="NO"/>
    <n v="62"/>
    <x v="0"/>
    <s v="No"/>
    <n v="278030"/>
    <s v="CONVENIOS ESPECIALES DE TRABAJADORES INDEPENDIENTES"/>
    <n v="62"/>
  </r>
  <r>
    <n v="1000"/>
    <s v="HOMBRE"/>
    <n v="324741.92"/>
    <s v="ASALARIADO"/>
    <s v="SECTOR PRIVADO"/>
    <s v="SI"/>
    <s v="SI"/>
    <s v="NO"/>
    <n v="47"/>
    <x v="0"/>
    <s v="No"/>
    <n v="324741.92"/>
    <s v="ASALARIADO"/>
    <n v="47"/>
  </r>
  <r>
    <n v="1001"/>
    <s v="HOMBRE"/>
    <n v="390128.11"/>
    <s v="ASALARIADO"/>
    <s v="SECTOR PRIVADO"/>
    <s v="SI"/>
    <s v="NO"/>
    <s v="NO"/>
    <n v="30"/>
    <x v="0"/>
    <s v="No"/>
    <n v="390128.11"/>
    <s v="ASALARIADO"/>
    <n v="30"/>
  </r>
  <r>
    <n v="1002"/>
    <s v="HOMBRE"/>
    <n v="713928"/>
    <s v="ASALARIADO"/>
    <s v="SECTOR PRIVADO"/>
    <s v="SI"/>
    <s v="SI"/>
    <s v="NO"/>
    <n v="24"/>
    <x v="0"/>
    <s v="No"/>
    <n v="713928"/>
    <s v="ASALARIADO"/>
    <n v="24"/>
  </r>
  <r>
    <n v="1003"/>
    <s v="HOMBRE"/>
    <n v="1077120"/>
    <s v="ASALARIADO"/>
    <s v="SECTOR PRIVADO"/>
    <s v="SI"/>
    <s v="NO"/>
    <s v="NO"/>
    <n v="44"/>
    <x v="0"/>
    <s v="No"/>
    <n v="1077120"/>
    <s v="ASALARIADO"/>
    <n v="44"/>
  </r>
  <r>
    <n v="1004"/>
    <s v="MUJER"/>
    <n v="433738.95"/>
    <s v="ASALARIADO"/>
    <s v="SECTOR PRIVADO"/>
    <s v="SI"/>
    <s v="NO"/>
    <s v="NO"/>
    <n v="45"/>
    <x v="0"/>
    <s v="No"/>
    <n v="433738.95"/>
    <s v="ASALARIADO"/>
    <n v="45"/>
  </r>
  <r>
    <n v="1005"/>
    <s v="MUJER"/>
    <n v="176387.09"/>
    <s v="PENSIONADOS EN SU PROPIO SISTEMA"/>
    <s v="SECTOR PUBLICO"/>
    <s v="SI"/>
    <s v="NO"/>
    <s v="NO"/>
    <n v="88"/>
    <x v="0"/>
    <s v="No"/>
    <n v="176387.09"/>
    <s v="PENSIONADOS EN SU PROPIO SISTEMA"/>
    <n v="88"/>
  </r>
  <r>
    <n v="1006"/>
    <s v="HOMBRE"/>
    <n v="278030"/>
    <s v="CONVENIOS ESPECIALES DE TRABAJADORES INDEPENDIENTES"/>
    <s v="SECTOR PRIVADO"/>
    <s v="SI"/>
    <s v="NO"/>
    <s v="NO"/>
    <n v="50"/>
    <x v="0"/>
    <s v="No"/>
    <n v="278030"/>
    <s v="CONVENIOS ESPECIALES DE TRABAJADORES INDEPENDIENTES"/>
    <n v="50"/>
  </r>
  <r>
    <n v="1007"/>
    <s v="MUJER"/>
    <n v="1407034.2"/>
    <s v="ASALARIADO"/>
    <s v="SECTOR PRIVADO"/>
    <s v="SI"/>
    <s v="NO"/>
    <s v="NO"/>
    <n v="31"/>
    <x v="0"/>
    <s v="No"/>
    <n v="1407034.2"/>
    <s v="ASALARIADO"/>
    <n v="31"/>
  </r>
  <r>
    <n v="1008"/>
    <s v="HOMBRE"/>
    <n v="1656666.67"/>
    <s v="ASALARIADO"/>
    <s v="SECTOR PRIVADO"/>
    <s v="SI"/>
    <s v="NO"/>
    <s v="NO"/>
    <n v="37"/>
    <x v="0"/>
    <s v="No"/>
    <n v="1656666.67"/>
    <s v="ASALARIADO"/>
    <n v="37"/>
  </r>
  <r>
    <n v="1009"/>
    <s v="MUJER"/>
    <n v="199161"/>
    <s v="ASALARIADO"/>
    <s v="SECTOR PRIVADO"/>
    <s v="SI"/>
    <s v="SI"/>
    <s v="SI"/>
    <n v="54"/>
    <x v="0"/>
    <s v="No"/>
    <n v="199161"/>
    <s v="ASALARIADO"/>
    <n v="54"/>
  </r>
  <r>
    <n v="1010"/>
    <s v="HOMBRE"/>
    <n v="600473"/>
    <s v="ASALARIADO"/>
    <s v="SECTOR PUBLICO"/>
    <s v="SI"/>
    <s v="NO"/>
    <s v="NO"/>
    <n v="32"/>
    <x v="0"/>
    <s v="No"/>
    <n v="600473"/>
    <s v="ASALARIADO"/>
    <n v="32"/>
  </r>
  <r>
    <n v="1011"/>
    <s v="HOMBRE"/>
    <n v="544648"/>
    <s v="TRABAJADOR INDEPENDIENTE"/>
    <s v="SECTOR PRIVADO"/>
    <s v="SI"/>
    <s v="NO"/>
    <s v="NO"/>
    <n v="39"/>
    <x v="0"/>
    <s v="No"/>
    <n v="544648"/>
    <s v="TRABAJADOR INDEPENDIENTE"/>
    <n v="39"/>
  </r>
  <r>
    <n v="1012"/>
    <s v="MUJER"/>
    <n v="757952.07"/>
    <s v="ASALARIADO"/>
    <s v="SECTOR PUBLICO"/>
    <s v="SI"/>
    <s v="NO"/>
    <s v="NO"/>
    <n v="34"/>
    <x v="0"/>
    <s v="No"/>
    <n v="757952.07"/>
    <s v="ASALARIADO"/>
    <n v="34"/>
  </r>
  <r>
    <n v="1013"/>
    <s v="HOMBRE"/>
    <n v="297045"/>
    <s v="ASEGURADO VOLUNTARIO"/>
    <s v="SECTOR PRIVADO"/>
    <s v="SI"/>
    <s v="NO"/>
    <s v="NO"/>
    <n v="60"/>
    <x v="0"/>
    <s v="No"/>
    <n v="297045"/>
    <s v="ASEGURADO VOLUNTARIO"/>
    <n v="60"/>
  </r>
  <r>
    <n v="1014"/>
    <s v="MUJER"/>
    <n v="514678"/>
    <s v="PENSIONADOS EN SU PROPIO SISTEMA"/>
    <s v="SECTOR PUBLICO"/>
    <s v="SI"/>
    <s v="NO"/>
    <s v="NO"/>
    <n v="73"/>
    <x v="0"/>
    <s v="No"/>
    <n v="514678"/>
    <s v="PENSIONADOS EN SU PROPIO SISTEMA"/>
    <n v="73"/>
  </r>
  <r>
    <n v="1015"/>
    <s v="HOMBRE"/>
    <n v="207840"/>
    <s v="ASALARIADO"/>
    <s v="SECTOR PRIVADO"/>
    <s v="SI"/>
    <s v="SI"/>
    <s v="NO"/>
    <n v="41"/>
    <x v="0"/>
    <s v="No"/>
    <n v="207840"/>
    <s v="ASALARIADO"/>
    <n v="41"/>
  </r>
  <r>
    <n v="1016"/>
    <s v="MUJER"/>
    <n v="592970"/>
    <s v="ASALARIADO"/>
    <s v="SECTOR PUBLICO"/>
    <s v="SI"/>
    <s v="NO"/>
    <s v="SI"/>
    <n v="37"/>
    <x v="0"/>
    <s v="No"/>
    <n v="592970"/>
    <s v="ASALARIADO"/>
    <n v="37"/>
  </r>
  <r>
    <n v="1017"/>
    <s v="HOMBRE"/>
    <n v="418054"/>
    <s v="TRABAJADOR INDEPENDIENTE"/>
    <s v="SECTOR PRIVADO"/>
    <s v="SI"/>
    <s v="NO"/>
    <s v="SI"/>
    <n v="48"/>
    <x v="0"/>
    <s v="No"/>
    <n v="418054"/>
    <s v="TRABAJADOR INDEPENDIENTE"/>
    <n v="48"/>
  </r>
  <r>
    <n v="1018"/>
    <s v="HOMBRE"/>
    <n v="140375"/>
    <s v="ASALARIADO"/>
    <s v="SECTOR PRIVADO"/>
    <s v="SI"/>
    <s v="NO"/>
    <s v="NO"/>
    <n v="54"/>
    <x v="0"/>
    <s v="No"/>
    <n v="140375"/>
    <s v="ASALARIADO"/>
    <n v="54"/>
  </r>
  <r>
    <n v="1019"/>
    <s v="MUJER"/>
    <n v="2152089.7000000002"/>
    <s v="ASALARIADO"/>
    <s v="SECTOR PUBLICO"/>
    <s v="SI"/>
    <s v="NO"/>
    <s v="NO"/>
    <n v="42"/>
    <x v="0"/>
    <s v="No"/>
    <n v="2152089.7000000002"/>
    <s v="ASALARIADO"/>
    <n v="42"/>
  </r>
  <r>
    <n v="1020"/>
    <s v="MUJER"/>
    <n v="1444541"/>
    <s v="PENSIONADOS EN SU PROPIO SISTEMA"/>
    <s v="SECTOR PUBLICO"/>
    <s v="SI"/>
    <s v="NO"/>
    <s v="NO"/>
    <n v="69"/>
    <x v="0"/>
    <s v="No"/>
    <n v="1444541"/>
    <s v="PENSIONADOS EN SU PROPIO SISTEMA"/>
    <n v="69"/>
  </r>
  <r>
    <n v="1021"/>
    <s v="HOMBRE"/>
    <n v="326749"/>
    <s v="TRABAJADOR INDEPENDIENTE"/>
    <s v="SECTOR PRIVADO"/>
    <s v="SI"/>
    <s v="NO"/>
    <s v="SI"/>
    <n v="58"/>
    <x v="0"/>
    <s v="No"/>
    <n v="326749"/>
    <s v="TRABAJADOR INDEPENDIENTE"/>
    <n v="58"/>
  </r>
  <r>
    <n v="1022"/>
    <s v="HOMBRE"/>
    <n v="4644820.8"/>
    <s v="ASALARIADO"/>
    <s v="SECTOR PUBLICO"/>
    <s v="SI"/>
    <s v="NO"/>
    <s v="NO"/>
    <n v="37"/>
    <x v="1"/>
    <s v="No"/>
    <n v="4644820.8"/>
    <s v="ASALARIADO"/>
    <n v="37"/>
  </r>
  <r>
    <n v="1023"/>
    <s v="MUJER"/>
    <n v="517053.85"/>
    <s v="ASALARIADO"/>
    <s v="SECTOR PRIVADO"/>
    <s v="SI"/>
    <s v="NO"/>
    <s v="SI"/>
    <n v="28"/>
    <x v="0"/>
    <s v="No"/>
    <n v="517053.85"/>
    <s v="ASALARIADO"/>
    <n v="28"/>
  </r>
  <r>
    <n v="1024"/>
    <s v="HOMBRE"/>
    <n v="3692520"/>
    <s v="ASALARIADO"/>
    <s v="SECTOR PRIVADO"/>
    <s v="SI"/>
    <s v="NO"/>
    <s v="NO"/>
    <n v="47"/>
    <x v="1"/>
    <s v="No"/>
    <n v="3692520"/>
    <s v="ASALARIADO"/>
    <n v="47"/>
  </r>
  <r>
    <n v="1025"/>
    <s v="HOMBRE"/>
    <n v="333671"/>
    <s v="ASALARIADO"/>
    <s v="SECTOR PRIVADO"/>
    <s v="SI"/>
    <s v="SI"/>
    <s v="NO"/>
    <n v="23"/>
    <x v="0"/>
    <s v="No"/>
    <n v="333671"/>
    <s v="ASALARIADO"/>
    <n v="23"/>
  </r>
  <r>
    <n v="1026"/>
    <s v="MUJER"/>
    <n v="504571.88"/>
    <s v="ASALARIADO"/>
    <s v="SECTOR PRIVADO"/>
    <s v="SI"/>
    <s v="NO"/>
    <s v="NO"/>
    <n v="31"/>
    <x v="0"/>
    <s v="No"/>
    <n v="504571.88"/>
    <s v="ASALARIADO"/>
    <n v="31"/>
  </r>
  <r>
    <n v="1027"/>
    <s v="MUJER"/>
    <n v="264120"/>
    <s v="ASALARIADO"/>
    <s v="SECTOR PRIVADO"/>
    <s v="SI"/>
    <s v="NO"/>
    <s v="SI"/>
    <n v="32"/>
    <x v="0"/>
    <s v="No"/>
    <n v="264120"/>
    <s v="ASALARIADO"/>
    <n v="32"/>
  </r>
  <r>
    <n v="1028"/>
    <s v="MUJER"/>
    <n v="766575.22"/>
    <s v="PENSIONADOS EN SU PROPIO SISTEMA"/>
    <s v="SECTOR PUBLICO"/>
    <s v="SI"/>
    <s v="NO"/>
    <s v="NO"/>
    <n v="71"/>
    <x v="0"/>
    <s v="No"/>
    <n v="766575.22"/>
    <s v="PENSIONADOS EN SU PROPIO SISTEMA"/>
    <n v="71"/>
  </r>
  <r>
    <n v="1029"/>
    <s v="HOMBRE"/>
    <n v="1020006.8"/>
    <s v="ASALARIADO"/>
    <s v="SECTOR PRIVADO"/>
    <s v="SI"/>
    <s v="NO"/>
    <s v="NO"/>
    <n v="30"/>
    <x v="0"/>
    <s v="No"/>
    <n v="1020006.8"/>
    <s v="ASALARIADO"/>
    <n v="30"/>
  </r>
  <r>
    <n v="1030"/>
    <s v="HOMBRE"/>
    <n v="701742"/>
    <s v="ASALARIADO"/>
    <s v="SECTOR PUBLICO"/>
    <s v="SI"/>
    <s v="NO"/>
    <s v="NO"/>
    <n v="30"/>
    <x v="0"/>
    <s v="No"/>
    <n v="701742"/>
    <s v="ASALARIADO"/>
    <n v="30"/>
  </r>
  <r>
    <n v="1031"/>
    <s v="HOMBRE"/>
    <n v="320000"/>
    <s v="ASALARIADO"/>
    <s v="SECTOR PRIVADO"/>
    <s v="SI"/>
    <s v="SI"/>
    <s v="NO"/>
    <n v="41"/>
    <x v="0"/>
    <s v="No"/>
    <n v="320000"/>
    <s v="ASALARIADO"/>
    <n v="41"/>
  </r>
  <r>
    <n v="1032"/>
    <s v="HOMBRE"/>
    <n v="1340270.3400000001"/>
    <s v="ASALARIADO"/>
    <s v="SECTOR PRIVADO"/>
    <s v="SI"/>
    <s v="NO"/>
    <s v="NO"/>
    <n v="32"/>
    <x v="0"/>
    <s v="No"/>
    <n v="1340270.3400000001"/>
    <s v="ASALARIADO"/>
    <n v="32"/>
  </r>
  <r>
    <n v="1033"/>
    <s v="HOMBRE"/>
    <n v="639148"/>
    <s v="TRABAJADOR INDEPENDIENTE"/>
    <s v="SECTOR PRIVADO"/>
    <s v="SI"/>
    <s v="NO"/>
    <s v="SI"/>
    <n v="73"/>
    <x v="0"/>
    <s v="No"/>
    <n v="639148"/>
    <s v="TRABAJADOR INDEPENDIENTE"/>
    <n v="73"/>
  </r>
  <r>
    <n v="1034"/>
    <s v="MUJER"/>
    <n v="1790761"/>
    <s v="ASALARIADO"/>
    <s v="SECTOR PUBLICO"/>
    <s v="SI"/>
    <s v="NO"/>
    <s v="SI"/>
    <n v="54"/>
    <x v="0"/>
    <s v="No"/>
    <n v="1790761"/>
    <s v="ASALARIADO"/>
    <n v="54"/>
  </r>
  <r>
    <n v="1035"/>
    <s v="HOMBRE"/>
    <n v="1170360"/>
    <s v="CONVENIOS ESPECIALES DE TRABAJADORES INDEPENDIENTES"/>
    <s v="SECTOR PRIVADO"/>
    <s v="SI"/>
    <s v="NO"/>
    <s v="NO"/>
    <n v="61"/>
    <x v="0"/>
    <s v="No"/>
    <n v="1170360"/>
    <s v="CONVENIOS ESPECIALES DE TRABAJADORES INDEPENDIENTES"/>
    <n v="61"/>
  </r>
  <r>
    <n v="1036"/>
    <s v="MUJER"/>
    <n v="196106.25"/>
    <s v="ASALARIADO"/>
    <s v="SECTOR PUBLICO"/>
    <s v="SI"/>
    <s v="NO"/>
    <s v="NO"/>
    <n v="38"/>
    <x v="0"/>
    <s v="No"/>
    <n v="196106.25"/>
    <s v="ASALARIADO"/>
    <n v="38"/>
  </r>
  <r>
    <n v="1037"/>
    <s v="MUJER"/>
    <n v="1510021"/>
    <s v="ASALARIADO"/>
    <s v="SECTOR PUBLICO"/>
    <s v="SI"/>
    <s v="NO"/>
    <s v="SI"/>
    <n v="46"/>
    <x v="0"/>
    <s v="No"/>
    <n v="1510021"/>
    <s v="ASALARIADO"/>
    <n v="46"/>
  </r>
  <r>
    <n v="1038"/>
    <s v="HOMBRE"/>
    <n v="297058"/>
    <s v="ASEGURADO VOLUNTARIO"/>
    <s v="SECTOR PRIVADO"/>
    <s v="NO"/>
    <s v="NO"/>
    <s v="SI"/>
    <n v="43"/>
    <x v="0"/>
    <s v="No"/>
    <n v="297058"/>
    <s v="ASEGURADO VOLUNTARIO"/>
    <n v="43"/>
  </r>
  <r>
    <n v="1039"/>
    <s v="MUJER"/>
    <n v="465916"/>
    <s v="ASALARIADO"/>
    <s v="SECTOR PUBLICO"/>
    <s v="SI"/>
    <s v="NO"/>
    <s v="NO"/>
    <n v="36"/>
    <x v="0"/>
    <s v="No"/>
    <n v="465916"/>
    <s v="ASALARIADO"/>
    <n v="36"/>
  </r>
  <r>
    <n v="1040"/>
    <s v="MUJER"/>
    <n v="632704.4"/>
    <s v="ASALARIADO"/>
    <s v="SECTOR PUBLICO"/>
    <s v="SI"/>
    <s v="NO"/>
    <s v="NO"/>
    <n v="35"/>
    <x v="0"/>
    <s v="No"/>
    <n v="632704.4"/>
    <s v="ASALARIADO"/>
    <n v="35"/>
  </r>
  <r>
    <n v="1041"/>
    <s v="MUJER"/>
    <n v="952206"/>
    <s v="ASALARIADO"/>
    <s v="SECTOR PUBLICO"/>
    <s v="SI"/>
    <s v="NO"/>
    <s v="SI"/>
    <n v="57"/>
    <x v="0"/>
    <s v="No"/>
    <n v="952206"/>
    <s v="ASALARIADO"/>
    <n v="57"/>
  </r>
  <r>
    <n v="1042"/>
    <s v="HOMBRE"/>
    <n v="1902994.84"/>
    <s v="ASALARIADO"/>
    <s v="SECTOR PUBLICO"/>
    <s v="SI"/>
    <s v="NO"/>
    <s v="NO"/>
    <n v="40"/>
    <x v="0"/>
    <s v="No"/>
    <n v="1902994.84"/>
    <s v="ASALARIADO"/>
    <n v="40"/>
  </r>
  <r>
    <n v="1043"/>
    <s v="MUJER"/>
    <n v="1215206.99"/>
    <s v="ASALARIADO"/>
    <s v="SECTOR PRIVADO"/>
    <s v="SI"/>
    <s v="NO"/>
    <s v="NO"/>
    <n v="36"/>
    <x v="0"/>
    <s v="No"/>
    <n v="1215206.99"/>
    <s v="ASALARIADO"/>
    <n v="36"/>
  </r>
  <r>
    <n v="1044"/>
    <s v="MUJER"/>
    <n v="518584.68"/>
    <s v="ASALARIADO"/>
    <s v="SECTOR PRIVADO"/>
    <s v="SI"/>
    <s v="NO"/>
    <s v="NO"/>
    <n v="19"/>
    <x v="0"/>
    <s v="No"/>
    <n v="518584.68"/>
    <s v="ASALARIADO"/>
    <n v="19"/>
  </r>
  <r>
    <n v="1045"/>
    <s v="MUJER"/>
    <n v="426767.25"/>
    <s v="ASALARIADO"/>
    <s v="SECTOR PRIVADO"/>
    <s v="SI"/>
    <s v="NO"/>
    <s v="NO"/>
    <n v="27"/>
    <x v="0"/>
    <s v="No"/>
    <n v="426767.25"/>
    <s v="ASALARIADO"/>
    <n v="27"/>
  </r>
  <r>
    <n v="1046"/>
    <s v="HOMBRE"/>
    <n v="325779.37"/>
    <s v="ASALARIADO"/>
    <s v="SECTOR PRIVADO"/>
    <s v="SI"/>
    <s v="NO"/>
    <s v="NO"/>
    <n v="20"/>
    <x v="0"/>
    <s v="No"/>
    <n v="325779.37"/>
    <s v="ASALARIADO"/>
    <n v="20"/>
  </r>
  <r>
    <n v="1047"/>
    <s v="HOMBRE"/>
    <n v="355776"/>
    <s v="ASALARIADO"/>
    <s v="SECTOR PRIVADO"/>
    <s v="SI"/>
    <s v="NO"/>
    <s v="NO"/>
    <n v="22"/>
    <x v="0"/>
    <s v="No"/>
    <n v="355776"/>
    <s v="ASALARIADO"/>
    <n v="22"/>
  </r>
  <r>
    <n v="1048"/>
    <s v="HOMBRE"/>
    <n v="150000"/>
    <s v="ASALARIADO"/>
    <s v="SECTOR PRIVADO"/>
    <s v="SI"/>
    <s v="SI"/>
    <s v="NO"/>
    <n v="31"/>
    <x v="0"/>
    <s v="No"/>
    <n v="150000"/>
    <s v="ASALARIADO"/>
    <n v="31"/>
  </r>
  <r>
    <n v="1049"/>
    <s v="HOMBRE"/>
    <n v="297429"/>
    <s v="TRABAJADOR INDEPENDIENTE"/>
    <s v="SECTOR PRIVADO"/>
    <s v="SI"/>
    <s v="NO"/>
    <s v="SI"/>
    <n v="28"/>
    <x v="0"/>
    <s v="No"/>
    <n v="297429"/>
    <s v="TRABAJADOR INDEPENDIENTE"/>
    <n v="28"/>
  </r>
  <r>
    <n v="1050"/>
    <s v="HOMBRE"/>
    <n v="327400"/>
    <s v="ASALARIADO"/>
    <s v="SECTOR PRIVADO"/>
    <s v="SI"/>
    <s v="NO"/>
    <s v="NO"/>
    <n v="27"/>
    <x v="0"/>
    <s v="No"/>
    <n v="327400"/>
    <s v="ASALARIADO"/>
    <n v="27"/>
  </r>
  <r>
    <n v="1051"/>
    <s v="HOMBRE"/>
    <n v="4742229.6399999997"/>
    <s v="ASALARIADO"/>
    <s v="SECTOR PRIVADO"/>
    <s v="SI"/>
    <s v="NO"/>
    <s v="NO"/>
    <n v="49"/>
    <x v="1"/>
    <s v="No"/>
    <n v="4742229.6399999997"/>
    <s v="ASALARIADO"/>
    <n v="49"/>
  </r>
  <r>
    <n v="1052"/>
    <s v="MUJER"/>
    <n v="396057"/>
    <s v="TRABAJADOR INDEPENDIENTE"/>
    <s v="SECTOR PRIVADO"/>
    <s v="SI"/>
    <s v="NO"/>
    <s v="NO"/>
    <n v="19"/>
    <x v="0"/>
    <s v="No"/>
    <n v="396057"/>
    <s v="TRABAJADOR INDEPENDIENTE"/>
    <n v="19"/>
  </r>
  <r>
    <n v="1053"/>
    <s v="HOMBRE"/>
    <n v="1492126.5"/>
    <s v="ASALARIADO"/>
    <s v="SECTOR PUBLICO"/>
    <s v="SI"/>
    <s v="NO"/>
    <s v="NO"/>
    <n v="41"/>
    <x v="0"/>
    <s v="No"/>
    <n v="1492126.5"/>
    <s v="ASALARIADO"/>
    <n v="41"/>
  </r>
  <r>
    <n v="1054"/>
    <s v="HOMBRE"/>
    <n v="1301239"/>
    <s v="PENSIONADOS EN SU PROPIO SISTEMA"/>
    <s v="SECTOR PUBLICO"/>
    <s v="SI"/>
    <s v="NO"/>
    <s v="NO"/>
    <n v="76"/>
    <x v="0"/>
    <s v="No"/>
    <n v="1301239"/>
    <s v="PENSIONADOS EN SU PROPIO SISTEMA"/>
    <n v="76"/>
  </r>
  <r>
    <n v="1055"/>
    <s v="MUJER"/>
    <n v="359544.27"/>
    <s v="CONVENIOS ESPECIALES DE ASEGURADOS VOLUNTARIOS"/>
    <s v="SECTOR PRIVADO"/>
    <s v="SI"/>
    <s v="SI"/>
    <s v="NO"/>
    <n v="26"/>
    <x v="0"/>
    <s v="No"/>
    <n v="359544.27"/>
    <s v="CONVENIOS ESPECIALES DE ASEGURADOS VOLUNTARIOS"/>
    <n v="26"/>
  </r>
  <r>
    <n v="1056"/>
    <s v="MUJER"/>
    <n v="297110"/>
    <s v="TRABAJADOR INDEPENDIENTE"/>
    <s v="SECTOR PRIVADO"/>
    <s v="SI"/>
    <s v="NO"/>
    <s v="SI"/>
    <n v="35"/>
    <x v="0"/>
    <s v="No"/>
    <n v="297110"/>
    <s v="TRABAJADOR INDEPENDIENTE"/>
    <n v="35"/>
  </r>
  <r>
    <n v="1057"/>
    <s v="MUJER"/>
    <n v="467500.65"/>
    <s v="ASALARIADO"/>
    <s v="SECTOR PRIVADO"/>
    <s v="SI"/>
    <s v="NO"/>
    <s v="NO"/>
    <n v="43"/>
    <x v="0"/>
    <s v="No"/>
    <n v="467500.65"/>
    <s v="ASALARIADO"/>
    <n v="43"/>
  </r>
  <r>
    <n v="1058"/>
    <s v="MUJER"/>
    <n v="297046"/>
    <s v="ASEGURADO VOLUNTARIO"/>
    <s v="SECTOR PRIVADO"/>
    <s v="SI"/>
    <s v="SI"/>
    <s v="NO"/>
    <n v="22"/>
    <x v="0"/>
    <s v="No"/>
    <n v="297046"/>
    <s v="ASEGURADO VOLUNTARIO"/>
    <n v="22"/>
  </r>
  <r>
    <n v="1059"/>
    <s v="HOMBRE"/>
    <n v="276964.83"/>
    <s v="ASALARIADO"/>
    <s v="SECTOR PRIVADO"/>
    <s v="SI"/>
    <s v="NO"/>
    <s v="NO"/>
    <n v="58"/>
    <x v="0"/>
    <s v="No"/>
    <n v="276964.83"/>
    <s v="ASALARIADO"/>
    <n v="58"/>
  </r>
  <r>
    <n v="1060"/>
    <s v="HOMBRE"/>
    <n v="360000"/>
    <s v="ASALARIADO"/>
    <s v="SECTOR PRIVADO"/>
    <s v="SI"/>
    <s v="NO"/>
    <s v="NO"/>
    <n v="40"/>
    <x v="0"/>
    <s v="No"/>
    <n v="360000"/>
    <s v="ASALARIADO"/>
    <n v="40"/>
  </r>
  <r>
    <n v="1061"/>
    <s v="HOMBRE"/>
    <n v="491540.23"/>
    <s v="ASALARIADO"/>
    <s v="SECTOR PRIVADO"/>
    <s v="SI"/>
    <s v="NO"/>
    <s v="NO"/>
    <n v="50"/>
    <x v="0"/>
    <s v="No"/>
    <n v="491540.23"/>
    <s v="ASALARIADO"/>
    <n v="50"/>
  </r>
  <r>
    <n v="1062"/>
    <s v="MUJER"/>
    <n v="307401"/>
    <s v="ASALARIADO"/>
    <s v="SECTOR PUBLICO"/>
    <s v="SI"/>
    <s v="NO"/>
    <s v="SI"/>
    <n v="28"/>
    <x v="0"/>
    <s v="No"/>
    <n v="307401"/>
    <s v="ASALARIADO"/>
    <n v="28"/>
  </r>
  <r>
    <n v="1063"/>
    <s v="HOMBRE"/>
    <n v="141510.22"/>
    <s v="PENSIONADOS EN SU PROPIO SISTEMA"/>
    <s v="SECTOR PUBLICO"/>
    <s v="SI"/>
    <s v="NO"/>
    <s v="NO"/>
    <n v="90"/>
    <x v="0"/>
    <s v="No"/>
    <n v="141510.22"/>
    <s v="PENSIONADOS EN SU PROPIO SISTEMA"/>
    <n v="90"/>
  </r>
  <r>
    <n v="1064"/>
    <s v="MUJER"/>
    <n v="721809"/>
    <s v="ASALARIADO"/>
    <s v="SECTOR PUBLICO"/>
    <s v="SI"/>
    <s v="NO"/>
    <s v="SI"/>
    <n v="46"/>
    <x v="0"/>
    <s v="No"/>
    <n v="721809"/>
    <s v="ASALARIADO"/>
    <n v="46"/>
  </r>
  <r>
    <n v="1065"/>
    <s v="HOMBRE"/>
    <n v="363793"/>
    <s v="ASALARIADO"/>
    <s v="SECTOR PRIVADO"/>
    <s v="SI"/>
    <s v="SI"/>
    <s v="NO"/>
    <n v="51"/>
    <x v="0"/>
    <s v="No"/>
    <n v="363793"/>
    <s v="ASALARIADO"/>
    <n v="51"/>
  </r>
  <r>
    <n v="1066"/>
    <s v="HOMBRE"/>
    <n v="592200"/>
    <s v="ASALARIADO"/>
    <s v="SECTOR PRIVADO"/>
    <s v="SI"/>
    <s v="SI"/>
    <s v="NO"/>
    <n v="53"/>
    <x v="0"/>
    <s v="No"/>
    <n v="592200"/>
    <s v="ASALARIADO"/>
    <n v="53"/>
  </r>
  <r>
    <n v="1067"/>
    <s v="MUJER"/>
    <n v="2196851"/>
    <s v="ASALARIADO"/>
    <s v="SECTOR PRIVADO"/>
    <s v="SI"/>
    <s v="NO"/>
    <s v="NO"/>
    <n v="41"/>
    <x v="0"/>
    <s v="No"/>
    <n v="2196851"/>
    <s v="ASALARIADO"/>
    <n v="41"/>
  </r>
  <r>
    <n v="1068"/>
    <s v="HOMBRE"/>
    <n v="495108.62"/>
    <s v="ASALARIADO"/>
    <s v="SECTOR PUBLICO"/>
    <s v="SI"/>
    <s v="NO"/>
    <s v="NO"/>
    <n v="25"/>
    <x v="0"/>
    <s v="No"/>
    <n v="495108.62"/>
    <s v="ASALARIADO"/>
    <n v="25"/>
  </r>
  <r>
    <n v="1069"/>
    <s v="MUJER"/>
    <n v="380000"/>
    <s v="ASALARIADO"/>
    <s v="SECTOR PRIVADO"/>
    <s v="SI"/>
    <s v="NO"/>
    <s v="NO"/>
    <n v="57"/>
    <x v="0"/>
    <s v="No"/>
    <n v="380000"/>
    <s v="ASALARIADO"/>
    <n v="57"/>
  </r>
  <r>
    <n v="1070"/>
    <s v="MUJER"/>
    <n v="2183054.04"/>
    <s v="ASALARIADO"/>
    <s v="SECTOR PRIVADO"/>
    <s v="SI"/>
    <s v="NO"/>
    <s v="NO"/>
    <n v="32"/>
    <x v="0"/>
    <s v="No"/>
    <n v="2183054.04"/>
    <s v="ASALARIADO"/>
    <n v="32"/>
  </r>
  <r>
    <n v="1071"/>
    <s v="HOMBRE"/>
    <n v="651535"/>
    <s v="ASALARIADO"/>
    <s v="SECTOR PRIVADO"/>
    <s v="SI"/>
    <s v="NO"/>
    <s v="NO"/>
    <n v="34"/>
    <x v="0"/>
    <s v="No"/>
    <n v="651535"/>
    <s v="ASALARIADO"/>
    <n v="34"/>
  </r>
  <r>
    <n v="1072"/>
    <s v="MUJER"/>
    <n v="278030"/>
    <s v="CONVENIOS ESPECIALES DE TRABAJADORES INDEPENDIENTES"/>
    <s v="SECTOR PRIVADO"/>
    <s v="SI"/>
    <s v="NO"/>
    <s v="NO"/>
    <n v="29"/>
    <x v="0"/>
    <s v="No"/>
    <n v="278030"/>
    <s v="CONVENIOS ESPECIALES DE TRABAJADORES INDEPENDIENTES"/>
    <n v="29"/>
  </r>
  <r>
    <n v="1073"/>
    <s v="HOMBRE"/>
    <n v="299647"/>
    <s v="ASEGURADO VOLUNTARIO"/>
    <s v="SECTOR PRIVADO"/>
    <s v="SI"/>
    <s v="NO"/>
    <s v="NO"/>
    <n v="64"/>
    <x v="0"/>
    <s v="No"/>
    <n v="299647"/>
    <s v="ASEGURADO VOLUNTARIO"/>
    <n v="64"/>
  </r>
  <r>
    <n v="1074"/>
    <s v="MUJER"/>
    <n v="347520"/>
    <s v="ASALARIADO"/>
    <s v="SECTOR PRIVADO"/>
    <s v="SI"/>
    <s v="NO"/>
    <s v="NO"/>
    <n v="35"/>
    <x v="0"/>
    <s v="No"/>
    <n v="347520"/>
    <s v="ASALARIADO"/>
    <n v="35"/>
  </r>
  <r>
    <n v="1075"/>
    <s v="HOMBRE"/>
    <n v="594640"/>
    <s v="ASALARIADO"/>
    <s v="SECTOR PRIVADO"/>
    <s v="SI"/>
    <s v="NO"/>
    <s v="NO"/>
    <n v="36"/>
    <x v="0"/>
    <s v="No"/>
    <n v="594640"/>
    <s v="ASALARIADO"/>
    <n v="36"/>
  </r>
  <r>
    <n v="1076"/>
    <s v="HOMBRE"/>
    <n v="207858"/>
    <s v="ASALARIADO"/>
    <s v="SECTOR PRIVADO"/>
    <s v="SI"/>
    <s v="NO"/>
    <s v="NO"/>
    <n v="55"/>
    <x v="0"/>
    <s v="No"/>
    <n v="207858"/>
    <s v="ASALARIADO"/>
    <n v="55"/>
  </r>
  <r>
    <n v="1077"/>
    <s v="HOMBRE"/>
    <n v="3211392"/>
    <s v="ASALARIADO"/>
    <s v="SECTOR PUBLICO"/>
    <s v="SI"/>
    <s v="NO"/>
    <s v="NO"/>
    <n v="60"/>
    <x v="1"/>
    <s v="No"/>
    <n v="3211392"/>
    <s v="ASALARIADO"/>
    <n v="60"/>
  </r>
  <r>
    <n v="1078"/>
    <s v="HOMBRE"/>
    <n v="631550.63"/>
    <s v="ASALARIADO"/>
    <s v="SECTOR PRIVADO"/>
    <s v="SI"/>
    <s v="NO"/>
    <s v="NO"/>
    <n v="38"/>
    <x v="0"/>
    <s v="No"/>
    <n v="631550.63"/>
    <s v="ASALARIADO"/>
    <n v="38"/>
  </r>
  <r>
    <n v="1079"/>
    <s v="HOMBRE"/>
    <n v="374222.12"/>
    <s v="ASALARIADO"/>
    <s v="SECTOR PRIVADO"/>
    <s v="SI"/>
    <s v="NO"/>
    <s v="NO"/>
    <n v="31"/>
    <x v="0"/>
    <s v="No"/>
    <n v="374222.12"/>
    <s v="ASALARIADO"/>
    <n v="31"/>
  </r>
  <r>
    <n v="1080"/>
    <s v="MUJER"/>
    <n v="338166"/>
    <s v="ASEGURADO VOLUNTARIO"/>
    <s v="SECTOR PRIVADO"/>
    <s v="SI"/>
    <s v="NO"/>
    <s v="NO"/>
    <n v="63"/>
    <x v="0"/>
    <s v="No"/>
    <n v="338166"/>
    <s v="ASEGURADO VOLUNTARIO"/>
    <n v="63"/>
  </r>
  <r>
    <n v="1081"/>
    <s v="MUJER"/>
    <n v="180000"/>
    <s v="ASALARIADO"/>
    <s v="SECTOR PRIVADO"/>
    <s v="SI"/>
    <s v="SI"/>
    <s v="NO"/>
    <n v="78"/>
    <x v="0"/>
    <s v="No"/>
    <n v="180000"/>
    <s v="ASALARIADO"/>
    <n v="78"/>
  </r>
  <r>
    <n v="1082"/>
    <s v="MUJER"/>
    <n v="582638"/>
    <s v="TRABAJADOR INDEPENDIENTE"/>
    <s v="SECTOR PRIVADO"/>
    <s v="SI"/>
    <s v="SI"/>
    <s v="SI"/>
    <n v="60"/>
    <x v="0"/>
    <s v="No"/>
    <n v="582638"/>
    <s v="TRABAJADOR INDEPENDIENTE"/>
    <n v="60"/>
  </r>
  <r>
    <n v="1083"/>
    <s v="MUJER"/>
    <n v="818240.4"/>
    <s v="ASALARIADO"/>
    <s v="SECTOR PRIVADO"/>
    <s v="SI"/>
    <s v="NO"/>
    <s v="NO"/>
    <n v="26"/>
    <x v="0"/>
    <s v="No"/>
    <n v="818240.4"/>
    <s v="ASALARIADO"/>
    <n v="26"/>
  </r>
  <r>
    <n v="1084"/>
    <s v="MUJER"/>
    <n v="317915"/>
    <s v="ASALARIADO"/>
    <s v="SECTOR PRIVADO"/>
    <s v="SI"/>
    <s v="NO"/>
    <s v="NO"/>
    <n v="41"/>
    <x v="0"/>
    <s v="No"/>
    <n v="317915"/>
    <s v="ASALARIADO"/>
    <n v="41"/>
  </r>
  <r>
    <n v="1085"/>
    <s v="HOMBRE"/>
    <n v="449694.75"/>
    <s v="ASALARIADO"/>
    <s v="SECTOR PRIVADO"/>
    <s v="SI"/>
    <s v="NO"/>
    <s v="NO"/>
    <n v="21"/>
    <x v="0"/>
    <s v="No"/>
    <n v="449694.75"/>
    <s v="ASALARIADO"/>
    <n v="21"/>
  </r>
  <r>
    <n v="1086"/>
    <s v="MUJER"/>
    <n v="607000"/>
    <s v="ASALARIADO"/>
    <s v="SECTOR PRIVADO"/>
    <s v="SI"/>
    <s v="NO"/>
    <s v="NO"/>
    <n v="41"/>
    <x v="0"/>
    <s v="No"/>
    <n v="607000"/>
    <s v="ASALARIADO"/>
    <n v="41"/>
  </r>
  <r>
    <n v="1087"/>
    <s v="HOMBRE"/>
    <n v="302470"/>
    <s v="TRABAJADOR INDEPENDIENTE"/>
    <s v="SECTOR PRIVADO"/>
    <s v="SI"/>
    <s v="NO"/>
    <s v="SI"/>
    <n v="31"/>
    <x v="0"/>
    <s v="No"/>
    <n v="302470"/>
    <s v="TRABAJADOR INDEPENDIENTE"/>
    <n v="31"/>
  </r>
  <r>
    <n v="1088"/>
    <s v="HOMBRE"/>
    <n v="300000"/>
    <s v="ASALARIADO"/>
    <s v="SECTOR PRIVADO"/>
    <s v="SI"/>
    <s v="NO"/>
    <s v="NO"/>
    <n v="58"/>
    <x v="0"/>
    <s v="No"/>
    <n v="300000"/>
    <s v="ASALARIADO"/>
    <n v="58"/>
  </r>
  <r>
    <n v="1089"/>
    <s v="HOMBRE"/>
    <n v="359543"/>
    <s v="ASALARIADO"/>
    <s v="SECTOR PRIVADO"/>
    <s v="SI"/>
    <s v="NO"/>
    <s v="NO"/>
    <n v="20"/>
    <x v="0"/>
    <s v="No"/>
    <n v="359543"/>
    <s v="ASALARIADO"/>
    <n v="20"/>
  </r>
  <r>
    <n v="1090"/>
    <s v="MUJER"/>
    <n v="717302"/>
    <s v="ASALARIADO"/>
    <s v="SECTOR PRIVADO"/>
    <s v="SI"/>
    <s v="NO"/>
    <s v="NO"/>
    <n v="42"/>
    <x v="0"/>
    <s v="No"/>
    <n v="717302"/>
    <s v="ASALARIADO"/>
    <n v="42"/>
  </r>
  <r>
    <n v="1091"/>
    <s v="HOMBRE"/>
    <n v="301597.40000000002"/>
    <s v="ASALARIADO"/>
    <s v="SECTOR PRIVADO"/>
    <s v="SI"/>
    <s v="SI"/>
    <s v="NO"/>
    <n v="46"/>
    <x v="0"/>
    <s v="No"/>
    <n v="301597.40000000002"/>
    <s v="ASALARIADO"/>
    <n v="46"/>
  </r>
  <r>
    <n v="1092"/>
    <s v="MUJER"/>
    <n v="297046"/>
    <s v="ASEGURADO VOLUNTARIO"/>
    <s v="SECTOR PRIVADO"/>
    <s v="SI"/>
    <s v="NO"/>
    <s v="NO"/>
    <n v="34"/>
    <x v="0"/>
    <s v="No"/>
    <n v="297046"/>
    <s v="ASEGURADO VOLUNTARIO"/>
    <n v="34"/>
  </r>
  <r>
    <n v="1093"/>
    <s v="HOMBRE"/>
    <n v="700000"/>
    <s v="ASALARIADO"/>
    <s v="SECTOR PRIVADO"/>
    <s v="SI"/>
    <s v="NO"/>
    <s v="NO"/>
    <n v="22"/>
    <x v="0"/>
    <s v="No"/>
    <n v="700000"/>
    <s v="ASALARIADO"/>
    <n v="22"/>
  </r>
  <r>
    <n v="1094"/>
    <s v="MUJER"/>
    <n v="384000"/>
    <s v="ASALARIADO"/>
    <s v="SECTOR PRIVADO"/>
    <s v="SI"/>
    <s v="NO"/>
    <s v="NO"/>
    <n v="48"/>
    <x v="0"/>
    <s v="No"/>
    <n v="384000"/>
    <s v="ASALARIADO"/>
    <n v="48"/>
  </r>
  <r>
    <n v="1095"/>
    <s v="HOMBRE"/>
    <n v="783349.9"/>
    <s v="ASALARIADO"/>
    <s v="SECTOR PUBLICO"/>
    <s v="SI"/>
    <s v="NO"/>
    <s v="NO"/>
    <n v="45"/>
    <x v="0"/>
    <s v="No"/>
    <n v="783349.9"/>
    <s v="ASALARIADO"/>
    <n v="45"/>
  </r>
  <r>
    <n v="1096"/>
    <s v="HOMBRE"/>
    <n v="1615550.07"/>
    <s v="ASALARIADO"/>
    <s v="SECTOR PRIVADO"/>
    <s v="SI"/>
    <s v="NO"/>
    <s v="SI"/>
    <n v="37"/>
    <x v="0"/>
    <s v="No"/>
    <n v="1615550.07"/>
    <s v="ASALARIADO"/>
    <n v="37"/>
  </r>
  <r>
    <n v="1097"/>
    <s v="MUJER"/>
    <n v="247663"/>
    <s v="ASALARIADO"/>
    <s v="SECTOR PRIVADO"/>
    <s v="SI"/>
    <s v="NO"/>
    <s v="NO"/>
    <n v="19"/>
    <x v="0"/>
    <s v="No"/>
    <n v="247663"/>
    <s v="ASALARIADO"/>
    <n v="19"/>
  </r>
  <r>
    <n v="1098"/>
    <s v="MUJER"/>
    <n v="1267616.3899999999"/>
    <s v="ASALARIADO"/>
    <s v="SECTOR PRIVADO"/>
    <s v="SI"/>
    <s v="NO"/>
    <s v="NO"/>
    <n v="35"/>
    <x v="0"/>
    <s v="No"/>
    <n v="1267616.3899999999"/>
    <s v="ASALARIADO"/>
    <n v="35"/>
  </r>
  <r>
    <n v="1099"/>
    <s v="HOMBRE"/>
    <n v="377999"/>
    <s v="TRABAJADOR INDEPENDIENTE"/>
    <s v="SECTOR PRIVADO"/>
    <s v="SI"/>
    <s v="NO"/>
    <s v="SI"/>
    <n v="37"/>
    <x v="0"/>
    <s v="No"/>
    <n v="377999"/>
    <s v="TRABAJADOR INDEPENDIENTE"/>
    <n v="37"/>
  </r>
  <r>
    <n v="1100"/>
    <s v="MUJER"/>
    <n v="297044"/>
    <s v="ASEGURADO VOLUNTARIO"/>
    <s v="SECTOR PRIVADO"/>
    <s v="SI"/>
    <s v="NO"/>
    <s v="NO"/>
    <n v="53"/>
    <x v="0"/>
    <s v="No"/>
    <n v="297044"/>
    <s v="ASEGURADO VOLUNTARIO"/>
    <n v="53"/>
  </r>
  <r>
    <n v="1101"/>
    <s v="HOMBRE"/>
    <n v="278030"/>
    <s v="CONVENIOS ESPECIALES DE TRABAJADORES INDEPENDIENTES"/>
    <s v="SECTOR PRIVADO"/>
    <s v="SI"/>
    <s v="NO"/>
    <s v="NO"/>
    <n v="24"/>
    <x v="0"/>
    <s v="No"/>
    <n v="278030"/>
    <s v="CONVENIOS ESPECIALES DE TRABAJADORES INDEPENDIENTES"/>
    <n v="24"/>
  </r>
  <r>
    <n v="1102"/>
    <s v="HOMBRE"/>
    <n v="297045"/>
    <s v="TRABAJADOR INDEPENDIENTE"/>
    <s v="SECTOR PRIVADO"/>
    <s v="SI"/>
    <s v="NO"/>
    <s v="SI"/>
    <n v="33"/>
    <x v="0"/>
    <s v="No"/>
    <n v="297045"/>
    <s v="TRABAJADOR INDEPENDIENTE"/>
    <n v="33"/>
  </r>
  <r>
    <n v="1103"/>
    <s v="HOMBRE"/>
    <n v="239460"/>
    <s v="ASALARIADO"/>
    <s v="SECTOR PRIVADO"/>
    <s v="SI"/>
    <s v="NO"/>
    <s v="NO"/>
    <n v="26"/>
    <x v="0"/>
    <s v="No"/>
    <n v="239460"/>
    <s v="ASALARIADO"/>
    <n v="26"/>
  </r>
  <r>
    <n v="1104"/>
    <s v="HOMBRE"/>
    <n v="331181"/>
    <s v="TRABAJADOR INDEPENDIENTE"/>
    <s v="SECTOR PRIVADO"/>
    <s v="SI"/>
    <s v="SI"/>
    <s v="SI"/>
    <n v="30"/>
    <x v="0"/>
    <s v="No"/>
    <n v="331181"/>
    <s v="TRABAJADOR INDEPENDIENTE"/>
    <n v="30"/>
  </r>
  <r>
    <n v="1105"/>
    <s v="HOMBRE"/>
    <n v="580840.93999999994"/>
    <s v="ASALARIADO"/>
    <s v="SECTOR PRIVADO"/>
    <s v="SI"/>
    <s v="NO"/>
    <s v="NO"/>
    <n v="37"/>
    <x v="0"/>
    <s v="No"/>
    <n v="580840.93999999994"/>
    <s v="ASALARIADO"/>
    <n v="37"/>
  </r>
  <r>
    <n v="1106"/>
    <s v="MUJER"/>
    <n v="850000"/>
    <s v="ASALARIADO"/>
    <s v="SECTOR PRIVADO"/>
    <s v="SI"/>
    <s v="NO"/>
    <s v="NO"/>
    <n v="38"/>
    <x v="0"/>
    <s v="No"/>
    <n v="850000"/>
    <s v="ASALARIADO"/>
    <n v="38"/>
  </r>
  <r>
    <n v="1107"/>
    <s v="HOMBRE"/>
    <n v="367500"/>
    <s v="ASALARIADO"/>
    <s v="SECTOR PRIVADO"/>
    <s v="SI"/>
    <s v="NO"/>
    <s v="NO"/>
    <n v="32"/>
    <x v="0"/>
    <s v="No"/>
    <n v="367500"/>
    <s v="ASALARIADO"/>
    <n v="32"/>
  </r>
  <r>
    <n v="1108"/>
    <s v="HOMBRE"/>
    <n v="594092"/>
    <s v="TRABAJADOR INDEPENDIENTE"/>
    <s v="SECTOR PRIVADO"/>
    <s v="SI"/>
    <s v="NO"/>
    <s v="NO"/>
    <n v="62"/>
    <x v="0"/>
    <s v="No"/>
    <n v="594092"/>
    <s v="TRABAJADOR INDEPENDIENTE"/>
    <n v="62"/>
  </r>
  <r>
    <n v="1109"/>
    <s v="MUJER"/>
    <n v="297046"/>
    <s v="TRABAJADOR INDEPENDIENTE"/>
    <s v="SECTOR PRIVADO"/>
    <s v="SI"/>
    <s v="NO"/>
    <s v="NO"/>
    <n v="33"/>
    <x v="0"/>
    <s v="No"/>
    <n v="297046"/>
    <s v="TRABAJADOR INDEPENDIENTE"/>
    <n v="33"/>
  </r>
  <r>
    <n v="1110"/>
    <s v="HOMBRE"/>
    <n v="429000"/>
    <s v="ASALARIADO"/>
    <s v="SECTOR PRIVADO"/>
    <s v="SI"/>
    <s v="SI"/>
    <s v="NO"/>
    <n v="53"/>
    <x v="0"/>
    <s v="No"/>
    <n v="429000"/>
    <s v="ASALARIADO"/>
    <n v="53"/>
  </r>
  <r>
    <n v="1111"/>
    <s v="HOMBRE"/>
    <n v="460742.68"/>
    <s v="ASALARIADO"/>
    <s v="SECTOR PRIVADO"/>
    <s v="SI"/>
    <s v="NO"/>
    <s v="NO"/>
    <n v="34"/>
    <x v="0"/>
    <s v="No"/>
    <n v="460742.68"/>
    <s v="ASALARIADO"/>
    <n v="34"/>
  </r>
  <r>
    <n v="1112"/>
    <s v="MUJER"/>
    <n v="469397.06"/>
    <s v="ASALARIADO"/>
    <s v="SECTOR PRIVADO"/>
    <s v="SI"/>
    <s v="NO"/>
    <s v="NO"/>
    <n v="21"/>
    <x v="0"/>
    <s v="No"/>
    <n v="469397.06"/>
    <s v="ASALARIADO"/>
    <n v="21"/>
  </r>
  <r>
    <n v="1113"/>
    <s v="HOMBRE"/>
    <n v="509509"/>
    <s v="TRABAJADOR INDEPENDIENTE"/>
    <s v="SECTOR PRIVADO"/>
    <s v="SI"/>
    <s v="NO"/>
    <s v="SI"/>
    <n v="48"/>
    <x v="0"/>
    <s v="No"/>
    <n v="509509"/>
    <s v="TRABAJADOR INDEPENDIENTE"/>
    <n v="48"/>
  </r>
  <r>
    <n v="1114"/>
    <s v="MUJER"/>
    <n v="297046"/>
    <s v="ASEGURADO VOLUNTARIO"/>
    <s v="SECTOR PRIVADO"/>
    <s v="SI"/>
    <s v="NO"/>
    <s v="NO"/>
    <n v="43"/>
    <x v="0"/>
    <s v="No"/>
    <n v="297046"/>
    <s v="ASEGURADO VOLUNTARIO"/>
    <n v="43"/>
  </r>
  <r>
    <n v="1115"/>
    <s v="MUJER"/>
    <n v="326036"/>
    <s v="ASALARIADO"/>
    <s v="SECTOR PRIVADO"/>
    <s v="SI"/>
    <s v="NO"/>
    <s v="SI"/>
    <n v="54"/>
    <x v="0"/>
    <s v="No"/>
    <n v="326036"/>
    <s v="ASALARIADO"/>
    <n v="54"/>
  </r>
  <r>
    <n v="1116"/>
    <s v="HOMBRE"/>
    <n v="297046"/>
    <s v="TRABAJADOR INDEPENDIENTE"/>
    <s v="SECTOR PRIVADO"/>
    <s v="SI"/>
    <s v="NO"/>
    <s v="NO"/>
    <n v="53"/>
    <x v="0"/>
    <s v="No"/>
    <n v="297046"/>
    <s v="TRABAJADOR INDEPENDIENTE"/>
    <n v="53"/>
  </r>
  <r>
    <n v="1117"/>
    <s v="HOMBRE"/>
    <n v="425000"/>
    <s v="ASALARIADO"/>
    <s v="SECTOR PRIVADO"/>
    <s v="SI"/>
    <s v="NO"/>
    <s v="NO"/>
    <n v="20"/>
    <x v="0"/>
    <s v="No"/>
    <n v="425000"/>
    <s v="ASALARIADO"/>
    <n v="20"/>
  </r>
  <r>
    <n v="1118"/>
    <s v="HOMBRE"/>
    <n v="1427100.52"/>
    <s v="ASALARIADO"/>
    <s v="SECTOR PUBLICO"/>
    <s v="SI"/>
    <s v="NO"/>
    <s v="NO"/>
    <n v="44"/>
    <x v="0"/>
    <s v="No"/>
    <n v="1427100.52"/>
    <s v="ASALARIADO"/>
    <n v="44"/>
  </r>
  <r>
    <n v="1119"/>
    <s v="HOMBRE"/>
    <n v="321287"/>
    <s v="ASEGURADO VOLUNTARIO"/>
    <s v="SECTOR PRIVADO"/>
    <s v="SI"/>
    <s v="NO"/>
    <s v="NO"/>
    <n v="54"/>
    <x v="0"/>
    <s v="No"/>
    <n v="321287"/>
    <s v="ASEGURADO VOLUNTARIO"/>
    <n v="54"/>
  </r>
  <r>
    <n v="1120"/>
    <s v="HOMBRE"/>
    <n v="610142"/>
    <s v="TRABAJADOR INDEPENDIENTE"/>
    <s v="SECTOR PRIVADO"/>
    <s v="SI"/>
    <s v="NO"/>
    <s v="NO"/>
    <n v="61"/>
    <x v="0"/>
    <s v="No"/>
    <n v="610142"/>
    <s v="TRABAJADOR INDEPENDIENTE"/>
    <n v="61"/>
  </r>
  <r>
    <n v="1121"/>
    <s v="HOMBRE"/>
    <n v="1602501"/>
    <s v="PENSIONADOS EN SU PROPIO SISTEMA"/>
    <s v="SECTOR PUBLICO"/>
    <s v="SI"/>
    <s v="NO"/>
    <s v="NO"/>
    <n v="60"/>
    <x v="0"/>
    <s v="No"/>
    <n v="1602501"/>
    <s v="PENSIONADOS EN SU PROPIO SISTEMA"/>
    <n v="60"/>
  </r>
  <r>
    <n v="1122"/>
    <s v="HOMBRE"/>
    <n v="440086.31"/>
    <s v="ASALARIADO"/>
    <s v="SECTOR PRIVADO"/>
    <s v="SI"/>
    <s v="NO"/>
    <s v="NO"/>
    <n v="53"/>
    <x v="0"/>
    <s v="No"/>
    <n v="440086.31"/>
    <s v="ASALARIADO"/>
    <n v="53"/>
  </r>
  <r>
    <n v="1123"/>
    <s v="HOMBRE"/>
    <n v="812849"/>
    <s v="ASEGURADO VOLUNTARIO"/>
    <s v="SECTOR PRIVADO"/>
    <s v="SI"/>
    <s v="SI"/>
    <s v="NO"/>
    <n v="74"/>
    <x v="0"/>
    <s v="No"/>
    <n v="812849"/>
    <s v="ASEGURADO VOLUNTARIO"/>
    <n v="74"/>
  </r>
  <r>
    <n v="1124"/>
    <s v="HOMBRE"/>
    <n v="449060"/>
    <s v="ASALARIADO"/>
    <s v="SECTOR PUBLICO"/>
    <s v="SI"/>
    <s v="NO"/>
    <s v="SI"/>
    <n v="58"/>
    <x v="0"/>
    <s v="No"/>
    <n v="449060"/>
    <s v="ASALARIADO"/>
    <n v="58"/>
  </r>
  <r>
    <n v="1125"/>
    <s v="HOMBRE"/>
    <n v="326753"/>
    <s v="ASEGURADO VOLUNTARIO"/>
    <s v="SECTOR PRIVADO"/>
    <s v="SI"/>
    <s v="NO"/>
    <s v="NO"/>
    <n v="42"/>
    <x v="0"/>
    <s v="No"/>
    <n v="326753"/>
    <s v="ASEGURADO VOLUNTARIO"/>
    <n v="42"/>
  </r>
  <r>
    <n v="1126"/>
    <s v="HOMBRE"/>
    <n v="364062.51"/>
    <s v="ASALARIADO"/>
    <s v="SECTOR PRIVADO"/>
    <s v="SI"/>
    <s v="NO"/>
    <s v="NO"/>
    <n v="27"/>
    <x v="0"/>
    <s v="No"/>
    <n v="364062.51"/>
    <s v="ASALARIADO"/>
    <n v="27"/>
  </r>
  <r>
    <n v="1127"/>
    <s v="HOMBRE"/>
    <n v="278030.99"/>
    <s v="CONVENIOS ESPECIALES DE TRABAJADORES INDEPENDIENTES"/>
    <s v="SECTOR PRIVADO"/>
    <s v="SI"/>
    <s v="NO"/>
    <s v="NO"/>
    <n v="31"/>
    <x v="0"/>
    <s v="No"/>
    <n v="278030.99"/>
    <s v="CONVENIOS ESPECIALES DE TRABAJADORES INDEPENDIENTES"/>
    <n v="31"/>
  </r>
  <r>
    <n v="1128"/>
    <s v="HOMBRE"/>
    <n v="876640.38"/>
    <s v="ASALARIADO"/>
    <s v="SECTOR PRIVADO"/>
    <s v="SI"/>
    <s v="NO"/>
    <s v="NO"/>
    <n v="49"/>
    <x v="0"/>
    <s v="No"/>
    <n v="876640.38"/>
    <s v="ASALARIADO"/>
    <n v="49"/>
  </r>
  <r>
    <n v="1129"/>
    <s v="HOMBRE"/>
    <n v="288203"/>
    <s v="ASALARIADO"/>
    <s v="SECTOR PUBLICO"/>
    <s v="SI"/>
    <s v="NO"/>
    <s v="SI"/>
    <n v="26"/>
    <x v="0"/>
    <s v="No"/>
    <n v="288203"/>
    <s v="ASALARIADO"/>
    <n v="26"/>
  </r>
  <r>
    <n v="1130"/>
    <s v="HOMBRE"/>
    <n v="51450.83"/>
    <s v="ASALARIADO"/>
    <s v="SECTOR PRIVADO"/>
    <s v="SI"/>
    <s v="SI"/>
    <s v="NO"/>
    <n v="50"/>
    <x v="0"/>
    <s v="No"/>
    <n v="51450.83"/>
    <s v="ASALARIADO"/>
    <n v="50"/>
  </r>
  <r>
    <n v="1131"/>
    <s v="HOMBRE"/>
    <n v="538446.65"/>
    <s v="ASALARIADO"/>
    <s v="SECTOR PRIVADO"/>
    <s v="SI"/>
    <s v="NO"/>
    <s v="NO"/>
    <n v="28"/>
    <x v="0"/>
    <s v="No"/>
    <n v="538446.65"/>
    <s v="ASALARIADO"/>
    <n v="28"/>
  </r>
  <r>
    <n v="1132"/>
    <s v="MUJER"/>
    <n v="198257.15"/>
    <s v="PENSIONADOS EN SU PROPIO SISTEMA"/>
    <s v="SECTOR PUBLICO"/>
    <s v="SI"/>
    <s v="NO"/>
    <s v="NO"/>
    <n v="97"/>
    <x v="0"/>
    <s v="No"/>
    <n v="198257.15"/>
    <s v="PENSIONADOS EN SU PROPIO SISTEMA"/>
    <n v="97"/>
  </r>
  <r>
    <n v="1133"/>
    <s v="HOMBRE"/>
    <n v="278030"/>
    <s v="CONVENIOS ESPECIALES DE TRABAJADORES INDEPENDIENTES"/>
    <s v="SECTOR PRIVADO"/>
    <s v="SI"/>
    <s v="SI"/>
    <s v="NO"/>
    <n v="39"/>
    <x v="0"/>
    <s v="No"/>
    <n v="278030"/>
    <s v="CONVENIOS ESPECIALES DE TRABAJADORES INDEPENDIENTES"/>
    <n v="39"/>
  </r>
  <r>
    <n v="1134"/>
    <s v="HOMBRE"/>
    <n v="636889"/>
    <s v="TRABAJADOR INDEPENDIENTE"/>
    <s v="SECTOR PRIVADO"/>
    <s v="SI"/>
    <s v="NO"/>
    <s v="SI"/>
    <n v="49"/>
    <x v="0"/>
    <s v="No"/>
    <n v="636889"/>
    <s v="TRABAJADOR INDEPENDIENTE"/>
    <n v="49"/>
  </r>
  <r>
    <n v="1135"/>
    <s v="HOMBRE"/>
    <n v="600000"/>
    <s v="ASALARIADO"/>
    <s v="SECTOR PRIVADO"/>
    <s v="SI"/>
    <s v="SI"/>
    <s v="SI"/>
    <n v="58"/>
    <x v="0"/>
    <s v="No"/>
    <n v="600000"/>
    <s v="ASALARIADO"/>
    <n v="58"/>
  </r>
  <r>
    <n v="1136"/>
    <s v="MUJER"/>
    <n v="297139"/>
    <s v="ASEGURADO VOLUNTARIO"/>
    <s v="SECTOR PRIVADO"/>
    <s v="NO"/>
    <s v="NO"/>
    <s v="SI"/>
    <n v="41"/>
    <x v="0"/>
    <s v="No"/>
    <n v="297139"/>
    <s v="ASEGURADO VOLUNTARIO"/>
    <n v="41"/>
  </r>
  <r>
    <n v="1137"/>
    <s v="MUJER"/>
    <n v="277000"/>
    <s v="ASALARIADO"/>
    <s v="SECTOR PRIVADO"/>
    <s v="SI"/>
    <s v="NO"/>
    <s v="NO"/>
    <n v="46"/>
    <x v="0"/>
    <s v="No"/>
    <n v="277000"/>
    <s v="ASALARIADO"/>
    <n v="46"/>
  </r>
  <r>
    <n v="1138"/>
    <s v="HOMBRE"/>
    <n v="635014"/>
    <s v="TRABAJADOR INDEPENDIENTE"/>
    <s v="SECTOR PRIVADO"/>
    <s v="SI"/>
    <s v="NO"/>
    <s v="NO"/>
    <n v="51"/>
    <x v="0"/>
    <s v="No"/>
    <n v="635014"/>
    <s v="TRABAJADOR INDEPENDIENTE"/>
    <n v="51"/>
  </r>
  <r>
    <n v="1139"/>
    <s v="HOMBRE"/>
    <n v="79912"/>
    <s v="ASALARIADO"/>
    <s v="SECTOR PRIVADO"/>
    <s v="SI"/>
    <s v="NO"/>
    <s v="NO"/>
    <n v="19"/>
    <x v="0"/>
    <s v="No"/>
    <n v="79912"/>
    <s v="ASALARIADO"/>
    <n v="19"/>
  </r>
  <r>
    <n v="1140"/>
    <s v="HOMBRE"/>
    <n v="393512.27"/>
    <s v="ASALARIADO"/>
    <s v="SECTOR PRIVADO"/>
    <s v="SI"/>
    <s v="NO"/>
    <s v="NO"/>
    <n v="44"/>
    <x v="0"/>
    <s v="No"/>
    <n v="393512.27"/>
    <s v="ASALARIADO"/>
    <n v="44"/>
  </r>
  <r>
    <n v="1141"/>
    <s v="MUJER"/>
    <n v="297046"/>
    <s v="ASEGURADO VOLUNTARIO"/>
    <s v="SECTOR PRIVADO"/>
    <s v="SI"/>
    <s v="NO"/>
    <s v="SI"/>
    <n v="21"/>
    <x v="0"/>
    <s v="No"/>
    <n v="297046"/>
    <s v="ASEGURADO VOLUNTARIO"/>
    <n v="21"/>
  </r>
  <r>
    <n v="1142"/>
    <s v="MUJER"/>
    <n v="125736.88"/>
    <s v="ASALARIADO"/>
    <s v="SECTOR PUBLICO"/>
    <s v="SI"/>
    <s v="NO"/>
    <s v="NO"/>
    <n v="34"/>
    <x v="0"/>
    <s v="No"/>
    <n v="125736.88"/>
    <s v="ASALARIADO"/>
    <n v="34"/>
  </r>
  <r>
    <n v="1143"/>
    <s v="HOMBRE"/>
    <n v="1279854.5"/>
    <s v="ASALARIADO"/>
    <s v="SECTOR PUBLICO"/>
    <s v="SI"/>
    <s v="NO"/>
    <s v="NO"/>
    <n v="39"/>
    <x v="0"/>
    <s v="No"/>
    <n v="1279854.5"/>
    <s v="ASALARIADO"/>
    <n v="39"/>
  </r>
  <r>
    <n v="1144"/>
    <s v="MUJER"/>
    <n v="385000"/>
    <s v="ASALARIADO"/>
    <s v="SECTOR PRIVADO"/>
    <s v="SI"/>
    <s v="NO"/>
    <s v="NO"/>
    <n v="25"/>
    <x v="0"/>
    <s v="No"/>
    <n v="385000"/>
    <s v="ASALARIADO"/>
    <n v="25"/>
  </r>
  <r>
    <n v="1145"/>
    <s v="HOMBRE"/>
    <n v="555522"/>
    <s v="ASALARIADO"/>
    <s v="SECTOR PRIVADO"/>
    <s v="SI"/>
    <s v="NO"/>
    <s v="NO"/>
    <n v="53"/>
    <x v="0"/>
    <s v="No"/>
    <n v="555522"/>
    <s v="ASALARIADO"/>
    <n v="53"/>
  </r>
  <r>
    <n v="1146"/>
    <s v="HOMBRE"/>
    <n v="1190185.8999999999"/>
    <s v="ASALARIADO"/>
    <s v="SECTOR PUBLICO"/>
    <s v="SI"/>
    <s v="NO"/>
    <s v="NO"/>
    <n v="44"/>
    <x v="0"/>
    <s v="No"/>
    <n v="1190185.8999999999"/>
    <s v="ASALARIADO"/>
    <n v="44"/>
  </r>
  <r>
    <n v="1147"/>
    <s v="MUJER"/>
    <n v="550590.5"/>
    <s v="ASALARIADO"/>
    <s v="SECTOR PUBLICO"/>
    <s v="SI"/>
    <s v="NO"/>
    <s v="NO"/>
    <n v="26"/>
    <x v="0"/>
    <s v="No"/>
    <n v="550590.5"/>
    <s v="ASALARIADO"/>
    <n v="26"/>
  </r>
  <r>
    <n v="1148"/>
    <s v="HOMBRE"/>
    <n v="297046"/>
    <s v="TRABAJADOR INDEPENDIENTE"/>
    <s v="SECTOR PRIVADO"/>
    <s v="SI"/>
    <s v="NO"/>
    <s v="NO"/>
    <n v="50"/>
    <x v="0"/>
    <s v="No"/>
    <n v="297046"/>
    <s v="TRABAJADOR INDEPENDIENTE"/>
    <n v="50"/>
  </r>
  <r>
    <n v="1149"/>
    <s v="MUJER"/>
    <n v="475006"/>
    <s v="ASALARIADO"/>
    <s v="SECTOR PRIVADO"/>
    <s v="SI"/>
    <s v="NO"/>
    <s v="NO"/>
    <n v="24"/>
    <x v="0"/>
    <s v="No"/>
    <n v="475006"/>
    <s v="ASALARIADO"/>
    <n v="24"/>
  </r>
  <r>
    <n v="1150"/>
    <s v="MUJER"/>
    <n v="356649"/>
    <s v="TRABAJADOR INDEPENDIENTE"/>
    <s v="SECTOR PRIVADO"/>
    <s v="SI"/>
    <s v="NO"/>
    <s v="SI"/>
    <n v="48"/>
    <x v="0"/>
    <s v="No"/>
    <n v="356649"/>
    <s v="TRABAJADOR INDEPENDIENTE"/>
    <n v="48"/>
  </r>
  <r>
    <n v="1151"/>
    <s v="HOMBRE"/>
    <n v="278030"/>
    <s v="CONVENIOS ESPECIALES DE TRABAJADORES INDEPENDIENTES"/>
    <s v="SECTOR PRIVADO"/>
    <s v="SI"/>
    <s v="NO"/>
    <s v="NO"/>
    <n v="38"/>
    <x v="0"/>
    <s v="No"/>
    <n v="278030"/>
    <s v="CONVENIOS ESPECIALES DE TRABAJADORES INDEPENDIENTES"/>
    <n v="38"/>
  </r>
  <r>
    <n v="1152"/>
    <s v="MUJER"/>
    <n v="290000"/>
    <s v="ASALARIADO"/>
    <s v="SECTOR PRIVADO"/>
    <s v="SI"/>
    <s v="NO"/>
    <s v="NO"/>
    <n v="57"/>
    <x v="0"/>
    <s v="No"/>
    <n v="290000"/>
    <s v="ASALARIADO"/>
    <n v="57"/>
  </r>
  <r>
    <n v="1153"/>
    <s v="MUJER"/>
    <n v="1122731"/>
    <s v="PENSIONADOS EN SU PROPIO SISTEMA"/>
    <s v="SECTOR PUBLICO"/>
    <s v="SI"/>
    <s v="NO"/>
    <s v="NO"/>
    <n v="63"/>
    <x v="0"/>
    <s v="No"/>
    <n v="1122731"/>
    <s v="PENSIONADOS EN SU PROPIO SISTEMA"/>
    <n v="63"/>
  </r>
  <r>
    <n v="1154"/>
    <s v="MUJER"/>
    <n v="1551166.5"/>
    <s v="ASALARIADO"/>
    <s v="SECTOR PUBLICO"/>
    <s v="SI"/>
    <s v="NO"/>
    <s v="NO"/>
    <n v="31"/>
    <x v="0"/>
    <s v="No"/>
    <n v="1551166.5"/>
    <s v="ASALARIADO"/>
    <n v="31"/>
  </r>
  <r>
    <n v="1155"/>
    <s v="MUJER"/>
    <n v="479260"/>
    <s v="ASALARIADO"/>
    <s v="SECTOR PRIVADO"/>
    <s v="SI"/>
    <s v="NO"/>
    <s v="NO"/>
    <n v="28"/>
    <x v="0"/>
    <s v="No"/>
    <n v="479260"/>
    <s v="ASALARIADO"/>
    <n v="28"/>
  </r>
  <r>
    <n v="1156"/>
    <s v="MUJER"/>
    <n v="1235915"/>
    <s v="PENSIONADOS EN SU PROPIO SISTEMA"/>
    <s v="SECTOR PUBLICO"/>
    <s v="SI"/>
    <s v="NO"/>
    <s v="NO"/>
    <n v="64"/>
    <x v="0"/>
    <s v="No"/>
    <n v="1235915"/>
    <s v="PENSIONADOS EN SU PROPIO SISTEMA"/>
    <n v="64"/>
  </r>
  <r>
    <n v="1157"/>
    <s v="HOMBRE"/>
    <n v="454230.29"/>
    <s v="ASALARIADO"/>
    <s v="SECTOR PUBLICO"/>
    <s v="SI"/>
    <s v="NO"/>
    <s v="NO"/>
    <n v="42"/>
    <x v="0"/>
    <s v="No"/>
    <n v="454230.29"/>
    <s v="ASALARIADO"/>
    <n v="42"/>
  </r>
  <r>
    <n v="1158"/>
    <s v="HOMBRE"/>
    <n v="767326.7"/>
    <s v="ASALARIADO"/>
    <s v="SECTOR PUBLICO"/>
    <s v="SI"/>
    <s v="NO"/>
    <s v="NO"/>
    <n v="37"/>
    <x v="0"/>
    <s v="No"/>
    <n v="767326.7"/>
    <s v="ASALARIADO"/>
    <n v="37"/>
  </r>
  <r>
    <n v="1159"/>
    <s v="HOMBRE"/>
    <n v="322474"/>
    <s v="TRABAJADOR INDEPENDIENTE"/>
    <s v="SECTOR PRIVADO"/>
    <s v="SI"/>
    <s v="NO"/>
    <s v="SI"/>
    <n v="28"/>
    <x v="0"/>
    <s v="No"/>
    <n v="322474"/>
    <s v="TRABAJADOR INDEPENDIENTE"/>
    <n v="28"/>
  </r>
  <r>
    <n v="1160"/>
    <s v="MUJER"/>
    <n v="400000"/>
    <s v="ASALARIADO"/>
    <s v="SECTOR PRIVADO"/>
    <s v="SI"/>
    <s v="NO"/>
    <s v="SI"/>
    <n v="37"/>
    <x v="0"/>
    <s v="No"/>
    <n v="400000"/>
    <s v="ASALARIADO"/>
    <n v="37"/>
  </r>
  <r>
    <n v="1161"/>
    <s v="HOMBRE"/>
    <n v="445799.84"/>
    <s v="ASALARIADO"/>
    <s v="SECTOR PRIVADO"/>
    <s v="SI"/>
    <s v="SI"/>
    <s v="NO"/>
    <n v="34"/>
    <x v="0"/>
    <s v="No"/>
    <n v="445799.84"/>
    <s v="ASALARIADO"/>
    <n v="34"/>
  </r>
  <r>
    <n v="1162"/>
    <s v="HOMBRE"/>
    <n v="297046"/>
    <s v="ASEGURADO VOLUNTARIO"/>
    <s v="SECTOR PRIVADO"/>
    <s v="SI"/>
    <s v="NO"/>
    <s v="NO"/>
    <n v="48"/>
    <x v="0"/>
    <s v="No"/>
    <n v="297046"/>
    <s v="ASEGURADO VOLUNTARIO"/>
    <n v="48"/>
  </r>
  <r>
    <n v="1163"/>
    <s v="MUJER"/>
    <n v="627720.31000000006"/>
    <s v="ASALARIADO"/>
    <s v="SECTOR PRIVADO"/>
    <s v="SI"/>
    <s v="NO"/>
    <s v="NO"/>
    <n v="20"/>
    <x v="0"/>
    <s v="No"/>
    <n v="627720.31000000006"/>
    <s v="ASALARIADO"/>
    <n v="20"/>
  </r>
  <r>
    <n v="1164"/>
    <s v="HOMBRE"/>
    <n v="540000"/>
    <s v="ASALARIADO"/>
    <s v="SECTOR PRIVADO"/>
    <s v="SI"/>
    <s v="NO"/>
    <s v="NO"/>
    <n v="28"/>
    <x v="0"/>
    <s v="No"/>
    <n v="540000"/>
    <s v="ASALARIADO"/>
    <n v="28"/>
  </r>
  <r>
    <n v="1165"/>
    <s v="MUJER"/>
    <n v="475832.5"/>
    <s v="ASALARIADO"/>
    <s v="SECTOR PRIVADO"/>
    <s v="SI"/>
    <s v="NO"/>
    <s v="NO"/>
    <n v="26"/>
    <x v="0"/>
    <s v="No"/>
    <n v="475832.5"/>
    <s v="ASALARIADO"/>
    <n v="26"/>
  </r>
  <r>
    <n v="1166"/>
    <s v="HOMBRE"/>
    <n v="324516.38"/>
    <s v="ASALARIADO"/>
    <s v="SECTOR PUBLICO"/>
    <s v="SI"/>
    <s v="NO"/>
    <s v="NO"/>
    <n v="54"/>
    <x v="0"/>
    <s v="No"/>
    <n v="324516.38"/>
    <s v="ASALARIADO"/>
    <n v="54"/>
  </r>
  <r>
    <n v="1167"/>
    <s v="MUJER"/>
    <n v="3300500"/>
    <s v="ASALARIADO"/>
    <s v="SECTOR PRIVADO"/>
    <s v="SI"/>
    <s v="NO"/>
    <s v="NO"/>
    <n v="48"/>
    <x v="1"/>
    <s v="No"/>
    <n v="3300500"/>
    <s v="ASALARIADO"/>
    <n v="48"/>
  </r>
  <r>
    <n v="1168"/>
    <s v="HOMBRE"/>
    <n v="387626"/>
    <s v="TRABAJADOR INDEPENDIENTE"/>
    <s v="SECTOR PRIVADO"/>
    <s v="SI"/>
    <s v="NO"/>
    <s v="SI"/>
    <n v="32"/>
    <x v="0"/>
    <s v="No"/>
    <n v="387626"/>
    <s v="TRABAJADOR INDEPENDIENTE"/>
    <n v="32"/>
  </r>
  <r>
    <n v="1169"/>
    <s v="HOMBRE"/>
    <n v="802029"/>
    <s v="TRABAJADOR INDEPENDIENTE"/>
    <s v="SECTOR PRIVADO"/>
    <s v="SI"/>
    <s v="NO"/>
    <s v="NO"/>
    <n v="60"/>
    <x v="0"/>
    <s v="No"/>
    <n v="802029"/>
    <s v="TRABAJADOR INDEPENDIENTE"/>
    <n v="60"/>
  </r>
  <r>
    <n v="1170"/>
    <s v="HOMBRE"/>
    <n v="331171"/>
    <s v="ASALARIADO"/>
    <s v="SECTOR PRIVADO"/>
    <s v="SI"/>
    <s v="NO"/>
    <s v="NO"/>
    <n v="47"/>
    <x v="0"/>
    <s v="No"/>
    <n v="331171"/>
    <s v="ASALARIADO"/>
    <n v="47"/>
  </r>
  <r>
    <n v="1171"/>
    <s v="HOMBRE"/>
    <n v="3652052.72"/>
    <s v="PENSIONADOS EN SU PROPIO SISTEMA"/>
    <s v="SECTOR PUBLICO"/>
    <s v="SI"/>
    <s v="NO"/>
    <s v="NO"/>
    <n v="67"/>
    <x v="1"/>
    <s v="No"/>
    <n v="3652052.72"/>
    <s v="PENSIONADOS EN SU PROPIO SISTEMA"/>
    <n v="67"/>
  </r>
  <r>
    <n v="1172"/>
    <s v="HOMBRE"/>
    <n v="2036980.28"/>
    <s v="ASALARIADO"/>
    <s v="SECTOR PRIVADO"/>
    <s v="SI"/>
    <s v="NO"/>
    <s v="NO"/>
    <n v="36"/>
    <x v="0"/>
    <s v="No"/>
    <n v="2036980.28"/>
    <s v="ASALARIADO"/>
    <n v="36"/>
  </r>
  <r>
    <n v="1173"/>
    <s v="HOMBRE"/>
    <n v="279463.71999999997"/>
    <s v="PENSIONADOS EN SU PROPIO SISTEMA"/>
    <s v="SECTOR PUBLICO"/>
    <s v="SI"/>
    <s v="NO"/>
    <s v="NO"/>
    <n v="72"/>
    <x v="0"/>
    <s v="No"/>
    <n v="279463.71999999997"/>
    <s v="PENSIONADOS EN SU PROPIO SISTEMA"/>
    <n v="72"/>
  </r>
  <r>
    <n v="1174"/>
    <s v="HOMBRE"/>
    <n v="170013.99"/>
    <s v="ASALARIADO"/>
    <s v="SECTOR PRIVADO"/>
    <s v="SI"/>
    <s v="NO"/>
    <s v="NO"/>
    <n v="40"/>
    <x v="0"/>
    <s v="No"/>
    <n v="170013.99"/>
    <s v="ASALARIADO"/>
    <n v="40"/>
  </r>
  <r>
    <n v="1175"/>
    <s v="MUJER"/>
    <n v="307580"/>
    <s v="ASALARIADO"/>
    <s v="SECTOR PRIVADO"/>
    <s v="SI"/>
    <s v="NO"/>
    <s v="NO"/>
    <n v="19"/>
    <x v="0"/>
    <s v="No"/>
    <n v="307580"/>
    <s v="ASALARIADO"/>
    <n v="19"/>
  </r>
  <r>
    <n v="1176"/>
    <s v="HOMBRE"/>
    <n v="729689.4"/>
    <s v="ASALARIADO"/>
    <s v="SECTOR PRIVADO"/>
    <s v="SI"/>
    <s v="SI"/>
    <s v="NO"/>
    <n v="38"/>
    <x v="0"/>
    <s v="No"/>
    <n v="729689.4"/>
    <s v="ASALARIADO"/>
    <n v="38"/>
  </r>
  <r>
    <n v="1177"/>
    <s v="MUJER"/>
    <n v="287862.75"/>
    <s v="ASALARIADO"/>
    <s v="SECTOR PUBLICO"/>
    <s v="SI"/>
    <s v="NO"/>
    <s v="NO"/>
    <n v="56"/>
    <x v="0"/>
    <s v="No"/>
    <n v="287862.75"/>
    <s v="ASALARIADO"/>
    <n v="56"/>
  </r>
  <r>
    <n v="1178"/>
    <s v="HOMBRE"/>
    <n v="420583.35"/>
    <s v="ASALARIADO"/>
    <s v="SECTOR PRIVADO"/>
    <s v="SI"/>
    <s v="NO"/>
    <s v="NO"/>
    <n v="42"/>
    <x v="0"/>
    <s v="No"/>
    <n v="420583.35"/>
    <s v="ASALARIADO"/>
    <n v="42"/>
  </r>
  <r>
    <n v="1179"/>
    <s v="MUJER"/>
    <n v="716640"/>
    <s v="ASALARIADO"/>
    <s v="SECTOR PRIVADO"/>
    <s v="SI"/>
    <s v="NO"/>
    <s v="NO"/>
    <n v="31"/>
    <x v="0"/>
    <s v="No"/>
    <n v="716640"/>
    <s v="ASALARIADO"/>
    <n v="31"/>
  </r>
  <r>
    <n v="1180"/>
    <s v="HOMBRE"/>
    <n v="330000"/>
    <s v="ASALARIADO"/>
    <s v="SECTOR PRIVADO"/>
    <s v="SI"/>
    <s v="SI"/>
    <s v="SI"/>
    <n v="56"/>
    <x v="0"/>
    <s v="No"/>
    <n v="330000"/>
    <s v="ASALARIADO"/>
    <n v="56"/>
  </r>
  <r>
    <n v="1181"/>
    <s v="HOMBRE"/>
    <n v="389716.32"/>
    <s v="ASALARIADO"/>
    <s v="SECTOR PRIVADO"/>
    <s v="SI"/>
    <s v="NO"/>
    <s v="NO"/>
    <n v="50"/>
    <x v="0"/>
    <s v="No"/>
    <n v="389716.32"/>
    <s v="ASALARIADO"/>
    <n v="50"/>
  </r>
  <r>
    <n v="1182"/>
    <s v="MUJER"/>
    <n v="297046"/>
    <s v="ASEGURADO VOLUNTARIO"/>
    <s v="SECTOR PRIVADO"/>
    <s v="SI"/>
    <s v="NO"/>
    <s v="NO"/>
    <n v="42"/>
    <x v="0"/>
    <s v="No"/>
    <n v="297046"/>
    <s v="ASEGURADO VOLUNTARIO"/>
    <n v="42"/>
  </r>
  <r>
    <n v="1183"/>
    <s v="MUJER"/>
    <n v="299647"/>
    <s v="ASEGURADO VOLUNTARIO"/>
    <s v="SECTOR PRIVADO"/>
    <s v="SI"/>
    <s v="NO"/>
    <s v="NO"/>
    <n v="83"/>
    <x v="0"/>
    <s v="No"/>
    <n v="299647"/>
    <s v="ASEGURADO VOLUNTARIO"/>
    <n v="83"/>
  </r>
  <r>
    <n v="1184"/>
    <s v="MUJER"/>
    <n v="530654.96"/>
    <s v="ASALARIADO"/>
    <s v="SECTOR PRIVADO"/>
    <s v="SI"/>
    <s v="NO"/>
    <s v="NO"/>
    <n v="26"/>
    <x v="0"/>
    <s v="No"/>
    <n v="530654.96"/>
    <s v="ASALARIADO"/>
    <n v="26"/>
  </r>
  <r>
    <n v="1185"/>
    <s v="MUJER"/>
    <n v="580000"/>
    <s v="ASALARIADO"/>
    <s v="SECTOR PRIVADO"/>
    <s v="SI"/>
    <s v="NO"/>
    <s v="NO"/>
    <n v="29"/>
    <x v="0"/>
    <s v="No"/>
    <n v="580000"/>
    <s v="ASALARIADO"/>
    <n v="29"/>
  </r>
  <r>
    <n v="1186"/>
    <s v="MUJER"/>
    <n v="590156.81999999995"/>
    <s v="ASALARIADO"/>
    <s v="SECTOR PRIVADO"/>
    <s v="SI"/>
    <s v="NO"/>
    <s v="NO"/>
    <n v="27"/>
    <x v="0"/>
    <s v="No"/>
    <n v="590156.81999999995"/>
    <s v="ASALARIADO"/>
    <n v="27"/>
  </r>
  <r>
    <n v="1187"/>
    <s v="MUJER"/>
    <n v="1136716.6599999999"/>
    <s v="ASALARIADO"/>
    <s v="SECTOR PRIVADO"/>
    <s v="SI"/>
    <s v="NO"/>
    <s v="NO"/>
    <n v="27"/>
    <x v="0"/>
    <s v="No"/>
    <n v="1136716.6599999999"/>
    <s v="ASALARIADO"/>
    <n v="27"/>
  </r>
  <r>
    <n v="1188"/>
    <s v="HOMBRE"/>
    <n v="458557"/>
    <s v="TRABAJADOR INDEPENDIENTE"/>
    <s v="SECTOR PRIVADO"/>
    <s v="SI"/>
    <s v="NO"/>
    <s v="NO"/>
    <n v="42"/>
    <x v="0"/>
    <s v="No"/>
    <n v="458557"/>
    <s v="TRABAJADOR INDEPENDIENTE"/>
    <n v="42"/>
  </r>
  <r>
    <n v="1189"/>
    <s v="HOMBRE"/>
    <n v="1273490.6299999999"/>
    <s v="ASALARIADO"/>
    <s v="SECTOR PRIVADO"/>
    <s v="SI"/>
    <s v="NO"/>
    <s v="NO"/>
    <n v="27"/>
    <x v="0"/>
    <s v="No"/>
    <n v="1273490.6299999999"/>
    <s v="ASALARIADO"/>
    <n v="27"/>
  </r>
  <r>
    <n v="1190"/>
    <s v="HOMBRE"/>
    <n v="403983"/>
    <s v="TRABAJADOR INDEPENDIENTE"/>
    <s v="SECTOR PRIVADO"/>
    <s v="SI"/>
    <s v="NO"/>
    <s v="SI"/>
    <n v="43"/>
    <x v="0"/>
    <s v="No"/>
    <n v="403983"/>
    <s v="TRABAJADOR INDEPENDIENTE"/>
    <n v="43"/>
  </r>
  <r>
    <n v="1191"/>
    <s v="HOMBRE"/>
    <n v="1646695"/>
    <s v="ASALARIADO"/>
    <s v="SECTOR PUBLICO"/>
    <s v="SI"/>
    <s v="NO"/>
    <s v="SI"/>
    <n v="54"/>
    <x v="0"/>
    <s v="No"/>
    <n v="1646695"/>
    <s v="ASALARIADO"/>
    <n v="54"/>
  </r>
  <r>
    <n v="1192"/>
    <s v="MUJER"/>
    <n v="634764"/>
    <s v="PENSIONADOS EN SU PROPIO SISTEMA"/>
    <s v="SECTOR PUBLICO"/>
    <s v="SI"/>
    <s v="NO"/>
    <s v="NO"/>
    <n v="69"/>
    <x v="0"/>
    <s v="No"/>
    <n v="634764"/>
    <s v="PENSIONADOS EN SU PROPIO SISTEMA"/>
    <n v="69"/>
  </r>
  <r>
    <n v="1193"/>
    <s v="HOMBRE"/>
    <n v="303131"/>
    <s v="PENSIONADOS EN SU PROPIO SISTEMA"/>
    <s v="SECTOR PUBLICO"/>
    <s v="SI"/>
    <s v="NO"/>
    <s v="NO"/>
    <n v="88"/>
    <x v="0"/>
    <s v="No"/>
    <n v="303131"/>
    <s v="PENSIONADOS EN SU PROPIO SISTEMA"/>
    <n v="88"/>
  </r>
  <r>
    <n v="1194"/>
    <s v="MUJER"/>
    <n v="298751"/>
    <s v="TRABAJADOR INDEPENDIENTE"/>
    <s v="SECTOR PRIVADO"/>
    <s v="SI"/>
    <s v="NO"/>
    <s v="SI"/>
    <n v="36"/>
    <x v="0"/>
    <s v="No"/>
    <n v="298751"/>
    <s v="TRABAJADOR INDEPENDIENTE"/>
    <n v="36"/>
  </r>
  <r>
    <n v="1195"/>
    <s v="MUJER"/>
    <n v="220000"/>
    <s v="ASALARIADO"/>
    <s v="SECTOR PRIVADO"/>
    <s v="SI"/>
    <s v="NO"/>
    <s v="NO"/>
    <n v="25"/>
    <x v="0"/>
    <s v="No"/>
    <n v="220000"/>
    <s v="ASALARIADO"/>
    <n v="25"/>
  </r>
  <r>
    <n v="1196"/>
    <s v="HOMBRE"/>
    <n v="446228"/>
    <s v="ASALARIADO"/>
    <s v="SECTOR PRIVADO"/>
    <s v="SI"/>
    <s v="NO"/>
    <s v="NO"/>
    <n v="30"/>
    <x v="0"/>
    <s v="No"/>
    <n v="446228"/>
    <s v="ASALARIADO"/>
    <n v="30"/>
  </r>
  <r>
    <n v="1197"/>
    <s v="HOMBRE"/>
    <n v="24000"/>
    <s v="ASALARIADO"/>
    <s v="SECTOR PRIVADO"/>
    <s v="SI"/>
    <s v="SI"/>
    <s v="NO"/>
    <n v="35"/>
    <x v="0"/>
    <s v="No"/>
    <n v="24000"/>
    <s v="ASALARIADO"/>
    <n v="35"/>
  </r>
  <r>
    <n v="1198"/>
    <s v="HOMBRE"/>
    <n v="120159.3"/>
    <s v="ASALARIADO"/>
    <s v="SECTOR PRIVADO"/>
    <s v="SI"/>
    <s v="NO"/>
    <s v="NO"/>
    <n v="66"/>
    <x v="0"/>
    <s v="No"/>
    <n v="120159.3"/>
    <s v="ASALARIADO"/>
    <n v="66"/>
  </r>
  <r>
    <n v="1199"/>
    <s v="HOMBRE"/>
    <n v="296822.51"/>
    <s v="ASALARIADO"/>
    <s v="SECTOR PRIVADO"/>
    <s v="SI"/>
    <s v="SI"/>
    <s v="NO"/>
    <n v="27"/>
    <x v="0"/>
    <s v="No"/>
    <n v="296822.51"/>
    <s v="ASALARIADO"/>
    <n v="27"/>
  </r>
  <r>
    <n v="1200"/>
    <s v="MUJER"/>
    <n v="278031"/>
    <s v="ASEGURADO VOLUNTARIO"/>
    <s v="SECTOR PRIVADO"/>
    <s v="SI"/>
    <s v="NO"/>
    <s v="SI"/>
    <n v="46"/>
    <x v="0"/>
    <s v="No"/>
    <n v="278031"/>
    <s v="ASEGURADO VOLUNTARIO"/>
    <n v="46"/>
  </r>
  <r>
    <n v="1201"/>
    <s v="HOMBRE"/>
    <n v="305704"/>
    <s v="TRABAJADOR INDEPENDIENTE"/>
    <s v="SECTOR PRIVADO"/>
    <s v="SI"/>
    <s v="NO"/>
    <s v="SI"/>
    <n v="62"/>
    <x v="0"/>
    <s v="No"/>
    <n v="305704"/>
    <s v="TRABAJADOR INDEPENDIENTE"/>
    <n v="62"/>
  </r>
  <r>
    <n v="1202"/>
    <s v="MUJER"/>
    <n v="164917"/>
    <s v="ASALARIADO"/>
    <s v="SECTOR PUBLICO"/>
    <s v="SI"/>
    <s v="NO"/>
    <s v="NO"/>
    <n v="42"/>
    <x v="0"/>
    <s v="No"/>
    <n v="164917"/>
    <s v="ASALARIADO"/>
    <n v="42"/>
  </r>
  <r>
    <n v="1203"/>
    <s v="HOMBRE"/>
    <n v="278030"/>
    <s v="CONVENIOS ESPECIALES DE TRABAJADORES INDEPENDIENTES"/>
    <s v="SECTOR PRIVADO"/>
    <s v="SI"/>
    <s v="NO"/>
    <s v="SI"/>
    <n v="68"/>
    <x v="0"/>
    <s v="No"/>
    <n v="278030"/>
    <s v="CONVENIOS ESPECIALES DE TRABAJADORES INDEPENDIENTES"/>
    <n v="68"/>
  </r>
  <r>
    <n v="1204"/>
    <s v="HOMBRE"/>
    <n v="297046"/>
    <s v="TRABAJADOR INDEPENDIENTE"/>
    <s v="SECTOR PRIVADO"/>
    <s v="SI"/>
    <s v="SI"/>
    <s v="SI"/>
    <n v="51"/>
    <x v="0"/>
    <s v="No"/>
    <n v="297046"/>
    <s v="TRABAJADOR INDEPENDIENTE"/>
    <n v="51"/>
  </r>
  <r>
    <n v="1205"/>
    <s v="HOMBRE"/>
    <n v="1489400.5"/>
    <s v="ASALARIADO"/>
    <s v="SECTOR PUBLICO"/>
    <s v="SI"/>
    <s v="NO"/>
    <s v="NO"/>
    <n v="33"/>
    <x v="0"/>
    <s v="No"/>
    <n v="1489400.5"/>
    <s v="ASALARIADO"/>
    <n v="33"/>
  </r>
  <r>
    <n v="1206"/>
    <s v="HOMBRE"/>
    <n v="355741"/>
    <s v="TRABAJADOR INDEPENDIENTE"/>
    <s v="SECTOR PRIVADO"/>
    <s v="SI"/>
    <s v="NO"/>
    <s v="SI"/>
    <n v="66"/>
    <x v="0"/>
    <s v="No"/>
    <n v="355741"/>
    <s v="TRABAJADOR INDEPENDIENTE"/>
    <n v="66"/>
  </r>
  <r>
    <n v="1207"/>
    <s v="MUJER"/>
    <n v="314828.5"/>
    <s v="ASALARIADO"/>
    <s v="SECTOR PRIVADO"/>
    <s v="SI"/>
    <s v="SI"/>
    <s v="NO"/>
    <n v="22"/>
    <x v="0"/>
    <s v="No"/>
    <n v="314828.5"/>
    <s v="ASALARIADO"/>
    <n v="22"/>
  </r>
  <r>
    <n v="1208"/>
    <s v="MUJER"/>
    <n v="297045"/>
    <s v="ASEGURADO VOLUNTARIO"/>
    <s v="SECTOR PRIVADO"/>
    <s v="SI"/>
    <s v="NO"/>
    <s v="NO"/>
    <n v="49"/>
    <x v="0"/>
    <s v="No"/>
    <n v="297045"/>
    <s v="ASEGURADO VOLUNTARIO"/>
    <n v="49"/>
  </r>
  <r>
    <n v="1209"/>
    <s v="HOMBRE"/>
    <n v="3355438.16"/>
    <s v="ASALARIADO"/>
    <s v="SECTOR PUBLICO"/>
    <s v="SI"/>
    <s v="NO"/>
    <s v="NO"/>
    <n v="34"/>
    <x v="1"/>
    <s v="No"/>
    <n v="3355438.16"/>
    <s v="ASALARIADO"/>
    <n v="34"/>
  </r>
  <r>
    <n v="1210"/>
    <s v="HOMBRE"/>
    <n v="278030"/>
    <s v="CONVENIOS ESPECIALES DE TRABAJADORES INDEPENDIENTES"/>
    <s v="SECTOR PRIVADO"/>
    <s v="SI"/>
    <s v="NO"/>
    <s v="NO"/>
    <n v="42"/>
    <x v="0"/>
    <s v="No"/>
    <n v="278030"/>
    <s v="CONVENIOS ESPECIALES DE TRABAJADORES INDEPENDIENTES"/>
    <n v="42"/>
  </r>
  <r>
    <n v="1211"/>
    <s v="HOMBRE"/>
    <n v="1177801"/>
    <s v="PENSIONADOS EN SU PROPIO SISTEMA"/>
    <s v="SECTOR PUBLICO"/>
    <s v="SI"/>
    <s v="NO"/>
    <s v="NO"/>
    <n v="82"/>
    <x v="0"/>
    <s v="No"/>
    <n v="1177801"/>
    <s v="PENSIONADOS EN SU PROPIO SISTEMA"/>
    <n v="82"/>
  </r>
  <r>
    <n v="1212"/>
    <s v="HOMBRE"/>
    <n v="297046"/>
    <s v="TRABAJADOR INDEPENDIENTE"/>
    <s v="SECTOR PRIVADO"/>
    <s v="SI"/>
    <s v="NO"/>
    <s v="NO"/>
    <n v="38"/>
    <x v="0"/>
    <s v="No"/>
    <n v="297046"/>
    <s v="TRABAJADOR INDEPENDIENTE"/>
    <n v="38"/>
  </r>
  <r>
    <n v="1213"/>
    <s v="HOMBRE"/>
    <n v="278030"/>
    <s v="CONVENIOS ESPECIALES DE TRABAJADORES INDEPENDIENTES"/>
    <s v="SECTOR PRIVADO"/>
    <s v="SI"/>
    <s v="NO"/>
    <s v="NO"/>
    <n v="64"/>
    <x v="0"/>
    <s v="No"/>
    <n v="278030"/>
    <s v="CONVENIOS ESPECIALES DE TRABAJADORES INDEPENDIENTES"/>
    <n v="64"/>
  </r>
  <r>
    <n v="1214"/>
    <s v="HOMBRE"/>
    <n v="3580557"/>
    <s v="PENSIONADOS EN SU PROPIO SISTEMA"/>
    <s v="SECTOR PUBLICO"/>
    <s v="SI"/>
    <s v="NO"/>
    <s v="NO"/>
    <n v="82"/>
    <x v="1"/>
    <s v="No"/>
    <n v="3580557"/>
    <s v="PENSIONADOS EN SU PROPIO SISTEMA"/>
    <n v="82"/>
  </r>
  <r>
    <n v="1215"/>
    <s v="HOMBRE"/>
    <n v="159780"/>
    <s v="ASALARIADO"/>
    <s v="SECTOR PRIVADO"/>
    <s v="SI"/>
    <s v="SI"/>
    <s v="SI"/>
    <n v="37"/>
    <x v="0"/>
    <s v="No"/>
    <n v="159780"/>
    <s v="ASALARIADO"/>
    <n v="37"/>
  </r>
  <r>
    <n v="1216"/>
    <s v="HOMBRE"/>
    <n v="592110"/>
    <s v="ASALARIADO"/>
    <s v="SECTOR PRIVADO"/>
    <s v="SI"/>
    <s v="NO"/>
    <s v="NO"/>
    <n v="21"/>
    <x v="0"/>
    <s v="No"/>
    <n v="592110"/>
    <s v="ASALARIADO"/>
    <n v="21"/>
  </r>
  <r>
    <n v="1217"/>
    <s v="HOMBRE"/>
    <n v="640705.61"/>
    <s v="ASALARIADO"/>
    <s v="SECTOR PRIVADO"/>
    <s v="SI"/>
    <s v="SI"/>
    <s v="NO"/>
    <n v="25"/>
    <x v="0"/>
    <s v="No"/>
    <n v="640705.61"/>
    <s v="ASALARIADO"/>
    <n v="25"/>
  </r>
  <r>
    <n v="1218"/>
    <s v="HOMBRE"/>
    <n v="3000000"/>
    <s v="ASALARIADO"/>
    <s v="SECTOR PRIVADO"/>
    <s v="SI"/>
    <s v="NO"/>
    <s v="NO"/>
    <n v="53"/>
    <x v="1"/>
    <s v="No"/>
    <n v="3000000"/>
    <s v="ASALARIADO"/>
    <n v="53"/>
  </r>
  <r>
    <n v="1219"/>
    <s v="HOMBRE"/>
    <n v="286990.48"/>
    <s v="ASALARIADO"/>
    <s v="SECTOR PRIVADO"/>
    <s v="SI"/>
    <s v="NO"/>
    <s v="NO"/>
    <n v="20"/>
    <x v="0"/>
    <s v="No"/>
    <n v="286990.48"/>
    <s v="ASALARIADO"/>
    <n v="20"/>
  </r>
  <r>
    <n v="1220"/>
    <s v="MUJER"/>
    <n v="297046"/>
    <s v="ASEGURADO VOLUNTARIO"/>
    <s v="SECTOR PRIVADO"/>
    <s v="SI"/>
    <s v="SI"/>
    <s v="NO"/>
    <n v="19"/>
    <x v="0"/>
    <s v="No"/>
    <n v="297046"/>
    <s v="ASEGURADO VOLUNTARIO"/>
    <n v="19"/>
  </r>
  <r>
    <n v="1221"/>
    <s v="MUJER"/>
    <n v="486139.05"/>
    <s v="ASALARIADO"/>
    <s v="SECTOR PRIVADO"/>
    <s v="SI"/>
    <s v="NO"/>
    <s v="NO"/>
    <n v="48"/>
    <x v="0"/>
    <s v="No"/>
    <n v="486139.05"/>
    <s v="ASALARIADO"/>
    <n v="48"/>
  </r>
  <r>
    <n v="1222"/>
    <s v="HOMBRE"/>
    <n v="404181.98"/>
    <s v="ASALARIADO"/>
    <s v="SECTOR PRIVADO"/>
    <s v="SI"/>
    <s v="SI"/>
    <s v="NO"/>
    <n v="57"/>
    <x v="0"/>
    <s v="No"/>
    <n v="404181.98"/>
    <s v="ASALARIADO"/>
    <n v="57"/>
  </r>
  <r>
    <n v="1223"/>
    <s v="HOMBRE"/>
    <n v="297046"/>
    <s v="ASEGURADO VOLUNTARIO"/>
    <s v="SECTOR PRIVADO"/>
    <s v="SI"/>
    <s v="NO"/>
    <s v="NO"/>
    <n v="31"/>
    <x v="0"/>
    <s v="No"/>
    <n v="297046"/>
    <s v="ASEGURADO VOLUNTARIO"/>
    <n v="31"/>
  </r>
  <r>
    <n v="1224"/>
    <s v="MUJER"/>
    <n v="227097.48"/>
    <s v="ASALARIADO"/>
    <s v="SECTOR PRIVADO"/>
    <s v="SI"/>
    <s v="NO"/>
    <s v="NO"/>
    <n v="36"/>
    <x v="0"/>
    <s v="No"/>
    <n v="227097.48"/>
    <s v="ASALARIADO"/>
    <n v="36"/>
  </r>
  <r>
    <n v="1225"/>
    <s v="HOMBRE"/>
    <n v="415869"/>
    <s v="TRABAJADOR INDEPENDIENTE"/>
    <s v="SECTOR PRIVADO"/>
    <s v="SI"/>
    <s v="SI"/>
    <s v="SI"/>
    <n v="61"/>
    <x v="0"/>
    <s v="No"/>
    <n v="415869"/>
    <s v="TRABAJADOR INDEPENDIENTE"/>
    <n v="61"/>
  </r>
  <r>
    <n v="1226"/>
    <s v="MUJER"/>
    <n v="418017"/>
    <s v="ASALARIADO"/>
    <s v="SECTOR PRIVADO"/>
    <s v="SI"/>
    <s v="NO"/>
    <s v="NO"/>
    <n v="33"/>
    <x v="0"/>
    <s v="No"/>
    <n v="418017"/>
    <s v="ASALARIADO"/>
    <n v="33"/>
  </r>
  <r>
    <n v="1227"/>
    <s v="HOMBRE"/>
    <n v="403320.12"/>
    <s v="ASALARIADO"/>
    <s v="SECTOR PRIVADO"/>
    <s v="SI"/>
    <s v="NO"/>
    <s v="NO"/>
    <n v="40"/>
    <x v="0"/>
    <s v="No"/>
    <n v="403320.12"/>
    <s v="ASALARIADO"/>
    <n v="40"/>
  </r>
  <r>
    <n v="1228"/>
    <s v="MUJER"/>
    <n v="293611"/>
    <s v="TRABAJADOR INDEPENDIENTE"/>
    <s v="SECTOR PRIVADO"/>
    <s v="SI"/>
    <s v="NO"/>
    <s v="NO"/>
    <n v="29"/>
    <x v="0"/>
    <s v="No"/>
    <n v="293611"/>
    <s v="TRABAJADOR INDEPENDIENTE"/>
    <n v="29"/>
  </r>
  <r>
    <n v="1229"/>
    <s v="HOMBRE"/>
    <n v="404463"/>
    <s v="TRABAJADOR INDEPENDIENTE"/>
    <s v="SECTOR PRIVADO"/>
    <s v="SI"/>
    <s v="NO"/>
    <s v="SI"/>
    <n v="57"/>
    <x v="0"/>
    <s v="No"/>
    <n v="404463"/>
    <s v="TRABAJADOR INDEPENDIENTE"/>
    <n v="57"/>
  </r>
  <r>
    <n v="1230"/>
    <s v="HOMBRE"/>
    <n v="790612.8"/>
    <s v="ASALARIADO"/>
    <s v="SECTOR PRIVADO"/>
    <s v="SI"/>
    <s v="NO"/>
    <s v="NO"/>
    <n v="45"/>
    <x v="0"/>
    <s v="No"/>
    <n v="790612.8"/>
    <s v="ASALARIADO"/>
    <n v="45"/>
  </r>
  <r>
    <n v="1231"/>
    <s v="MUJER"/>
    <n v="351475.79"/>
    <s v="ASALARIADO"/>
    <s v="SECTOR PRIVADO"/>
    <s v="SI"/>
    <s v="NO"/>
    <s v="NO"/>
    <n v="33"/>
    <x v="0"/>
    <s v="No"/>
    <n v="351475.79"/>
    <s v="ASALARIADO"/>
    <n v="33"/>
  </r>
  <r>
    <n v="1232"/>
    <s v="HOMBRE"/>
    <n v="140000"/>
    <s v="ASALARIADO"/>
    <s v="SECTOR PRIVADO"/>
    <s v="SI"/>
    <s v="NO"/>
    <s v="NO"/>
    <n v="24"/>
    <x v="0"/>
    <s v="No"/>
    <n v="140000"/>
    <s v="ASALARIADO"/>
    <n v="24"/>
  </r>
  <r>
    <n v="1233"/>
    <s v="HOMBRE"/>
    <n v="367656"/>
    <s v="ASALARIADO"/>
    <s v="SECTOR PRIVADO"/>
    <s v="SI"/>
    <s v="NO"/>
    <s v="NO"/>
    <n v="46"/>
    <x v="0"/>
    <s v="No"/>
    <n v="367656"/>
    <s v="ASALARIADO"/>
    <n v="46"/>
  </r>
  <r>
    <n v="1234"/>
    <s v="HOMBRE"/>
    <n v="437356.05"/>
    <s v="ASALARIADO"/>
    <s v="SECTOR PRIVADO"/>
    <s v="SI"/>
    <s v="SI"/>
    <s v="NO"/>
    <n v="29"/>
    <x v="0"/>
    <s v="No"/>
    <n v="437356.05"/>
    <s v="ASALARIADO"/>
    <n v="29"/>
  </r>
  <r>
    <n v="1235"/>
    <s v="MUJER"/>
    <n v="650000"/>
    <s v="ASALARIADO"/>
    <s v="SECTOR PRIVADO"/>
    <s v="SI"/>
    <s v="NO"/>
    <s v="NO"/>
    <n v="39"/>
    <x v="0"/>
    <s v="No"/>
    <n v="650000"/>
    <s v="ASALARIADO"/>
    <n v="39"/>
  </r>
  <r>
    <n v="1236"/>
    <s v="HOMBRE"/>
    <n v="297046"/>
    <s v="TRABAJADOR INDEPENDIENTE"/>
    <s v="SECTOR PRIVADO"/>
    <s v="SI"/>
    <s v="NO"/>
    <s v="SI"/>
    <n v="30"/>
    <x v="0"/>
    <s v="No"/>
    <n v="297046"/>
    <s v="TRABAJADOR INDEPENDIENTE"/>
    <n v="30"/>
  </r>
  <r>
    <n v="1237"/>
    <s v="MUJER"/>
    <n v="694194"/>
    <s v="ASALARIADO"/>
    <s v="SECTOR PUBLICO"/>
    <s v="SI"/>
    <s v="NO"/>
    <s v="NO"/>
    <n v="33"/>
    <x v="0"/>
    <s v="No"/>
    <n v="694194"/>
    <s v="ASALARIADO"/>
    <n v="33"/>
  </r>
  <r>
    <n v="1238"/>
    <s v="HOMBRE"/>
    <n v="297046"/>
    <s v="ASEGURADO VOLUNTARIO"/>
    <s v="SECTOR PRIVADO"/>
    <s v="SI"/>
    <s v="SI"/>
    <s v="NO"/>
    <n v="26"/>
    <x v="0"/>
    <s v="No"/>
    <n v="297046"/>
    <s v="ASEGURADO VOLUNTARIO"/>
    <n v="26"/>
  </r>
  <r>
    <n v="1239"/>
    <s v="MUJER"/>
    <n v="1990669.08"/>
    <s v="ASALARIADO"/>
    <s v="SECTOR PUBLICO"/>
    <s v="SI"/>
    <s v="NO"/>
    <s v="NO"/>
    <n v="38"/>
    <x v="0"/>
    <s v="No"/>
    <n v="1990669.08"/>
    <s v="ASALARIADO"/>
    <n v="38"/>
  </r>
  <r>
    <n v="1240"/>
    <s v="HOMBRE"/>
    <n v="716480.5"/>
    <s v="ASALARIADO"/>
    <s v="SECTOR PUBLICO"/>
    <s v="SI"/>
    <s v="NO"/>
    <s v="NO"/>
    <n v="59"/>
    <x v="0"/>
    <s v="No"/>
    <n v="716480.5"/>
    <s v="ASALARIADO"/>
    <n v="59"/>
  </r>
  <r>
    <n v="1241"/>
    <s v="HOMBRE"/>
    <n v="629602.69999999995"/>
    <s v="ASALARIADO"/>
    <s v="SECTOR PRIVADO"/>
    <s v="SI"/>
    <s v="NO"/>
    <s v="NO"/>
    <n v="36"/>
    <x v="0"/>
    <s v="No"/>
    <n v="629602.69999999995"/>
    <s v="ASALARIADO"/>
    <n v="36"/>
  </r>
  <r>
    <n v="1242"/>
    <s v="MUJER"/>
    <n v="139857.5"/>
    <s v="ASALARIADO"/>
    <s v="SECTOR PRIVADO"/>
    <s v="SI"/>
    <s v="NO"/>
    <s v="NO"/>
    <n v="33"/>
    <x v="0"/>
    <s v="No"/>
    <n v="139857.5"/>
    <s v="ASALARIADO"/>
    <n v="33"/>
  </r>
  <r>
    <n v="1243"/>
    <s v="MUJER"/>
    <n v="627456"/>
    <s v="ASALARIADO"/>
    <s v="SECTOR PRIVADO"/>
    <s v="SI"/>
    <s v="NO"/>
    <s v="NO"/>
    <n v="50"/>
    <x v="0"/>
    <s v="No"/>
    <n v="627456"/>
    <s v="ASALARIADO"/>
    <n v="50"/>
  </r>
  <r>
    <n v="1244"/>
    <s v="HOMBRE"/>
    <n v="387148.05"/>
    <s v="ASALARIADO"/>
    <s v="SECTOR PRIVADO"/>
    <s v="SI"/>
    <s v="NO"/>
    <s v="NO"/>
    <n v="61"/>
    <x v="0"/>
    <s v="No"/>
    <n v="387148.05"/>
    <s v="ASALARIADO"/>
    <n v="61"/>
  </r>
  <r>
    <n v="1245"/>
    <s v="HOMBRE"/>
    <n v="1021093.09"/>
    <s v="ASALARIADO"/>
    <s v="SECTOR PRIVADO"/>
    <s v="SI"/>
    <s v="NO"/>
    <s v="NO"/>
    <n v="61"/>
    <x v="0"/>
    <s v="No"/>
    <n v="1021093.09"/>
    <s v="ASALARIADO"/>
    <n v="61"/>
  </r>
  <r>
    <n v="1246"/>
    <s v="HOMBRE"/>
    <n v="350000"/>
    <s v="ASALARIADO"/>
    <s v="SECTOR PRIVADO"/>
    <s v="SI"/>
    <s v="NO"/>
    <s v="NO"/>
    <n v="38"/>
    <x v="0"/>
    <s v="No"/>
    <n v="350000"/>
    <s v="ASALARIADO"/>
    <n v="38"/>
  </r>
  <r>
    <n v="1247"/>
    <s v="HOMBRE"/>
    <n v="260000"/>
    <s v="ASALARIADO"/>
    <s v="SECTOR PRIVADO"/>
    <s v="SI"/>
    <s v="NO"/>
    <s v="SI"/>
    <n v="40"/>
    <x v="0"/>
    <s v="No"/>
    <n v="260000"/>
    <s v="ASALARIADO"/>
    <n v="40"/>
  </r>
  <r>
    <n v="1248"/>
    <s v="HOMBRE"/>
    <n v="2276454.04"/>
    <s v="ASALARIADO"/>
    <s v="SECTOR PRIVADO"/>
    <s v="SI"/>
    <s v="NO"/>
    <s v="NO"/>
    <n v="49"/>
    <x v="1"/>
    <s v="No"/>
    <n v="2276454.04"/>
    <s v="ASALARIADO"/>
    <n v="49"/>
  </r>
  <r>
    <n v="1249"/>
    <s v="MUJER"/>
    <n v="278030"/>
    <s v="ASEGURADO VOLUNTARIO"/>
    <s v="SECTOR PRIVADO"/>
    <s v="SI"/>
    <s v="SI"/>
    <s v="NO"/>
    <n v="67"/>
    <x v="0"/>
    <s v="No"/>
    <n v="278030"/>
    <s v="ASEGURADO VOLUNTARIO"/>
    <n v="67"/>
  </r>
  <r>
    <n v="1250"/>
    <s v="MUJER"/>
    <n v="346913"/>
    <s v="ASALARIADO"/>
    <s v="SECTOR PRIVADO"/>
    <s v="SI"/>
    <s v="NO"/>
    <s v="NO"/>
    <n v="52"/>
    <x v="0"/>
    <s v="No"/>
    <n v="346913"/>
    <s v="ASALARIADO"/>
    <n v="52"/>
  </r>
  <r>
    <n v="1251"/>
    <s v="HOMBRE"/>
    <n v="426096.65"/>
    <s v="ASALARIADO"/>
    <s v="SECTOR PRIVADO"/>
    <s v="SI"/>
    <s v="NO"/>
    <s v="NO"/>
    <n v="63"/>
    <x v="0"/>
    <s v="No"/>
    <n v="426096.65"/>
    <s v="ASALARIADO"/>
    <n v="63"/>
  </r>
  <r>
    <n v="1252"/>
    <s v="MUJER"/>
    <n v="251072.18"/>
    <s v="PENSIONADOS EN SU PROPIO SISTEMA"/>
    <s v="SECTOR PUBLICO"/>
    <s v="SI"/>
    <s v="NO"/>
    <s v="NO"/>
    <n v="14"/>
    <x v="0"/>
    <s v="No"/>
    <n v="251072.18"/>
    <s v="PENSIONADOS EN SU PROPIO SISTEMA"/>
    <n v="14"/>
  </r>
  <r>
    <n v="1253"/>
    <s v="MUJER"/>
    <n v="747594"/>
    <s v="ASALARIADO"/>
    <s v="SECTOR PUBLICO"/>
    <s v="SI"/>
    <s v="NO"/>
    <s v="NO"/>
    <n v="31"/>
    <x v="0"/>
    <s v="No"/>
    <n v="747594"/>
    <s v="ASALARIADO"/>
    <n v="31"/>
  </r>
  <r>
    <n v="1254"/>
    <s v="HOMBRE"/>
    <n v="593740.05000000005"/>
    <s v="ASALARIADO"/>
    <s v="SECTOR PRIVADO"/>
    <s v="SI"/>
    <s v="NO"/>
    <s v="NO"/>
    <n v="26"/>
    <x v="0"/>
    <s v="No"/>
    <n v="593740.05000000005"/>
    <s v="ASALARIADO"/>
    <n v="26"/>
  </r>
  <r>
    <n v="1255"/>
    <s v="HOMBRE"/>
    <n v="714425"/>
    <s v="ASALARIADO"/>
    <s v="SECTOR PRIVADO"/>
    <s v="SI"/>
    <s v="NO"/>
    <s v="NO"/>
    <n v="33"/>
    <x v="0"/>
    <s v="No"/>
    <n v="714425"/>
    <s v="ASALARIADO"/>
    <n v="33"/>
  </r>
  <r>
    <n v="1256"/>
    <s v="HOMBRE"/>
    <n v="1176482.04"/>
    <s v="ASALARIADO"/>
    <s v="SECTOR PRIVADO"/>
    <s v="SI"/>
    <s v="NO"/>
    <s v="NO"/>
    <n v="52"/>
    <x v="0"/>
    <s v="No"/>
    <n v="1176482.04"/>
    <s v="ASALARIADO"/>
    <n v="52"/>
  </r>
  <r>
    <n v="1257"/>
    <s v="HOMBRE"/>
    <n v="1006388.25"/>
    <s v="ASALARIADO"/>
    <s v="SECTOR PRIVADO"/>
    <s v="SI"/>
    <s v="NO"/>
    <s v="NO"/>
    <n v="52"/>
    <x v="0"/>
    <s v="No"/>
    <n v="1006388.25"/>
    <s v="ASALARIADO"/>
    <n v="52"/>
  </r>
  <r>
    <n v="1258"/>
    <s v="HOMBRE"/>
    <n v="278035"/>
    <s v="TRABAJADOR INDEPENDIENTE"/>
    <s v="SECTOR PRIVADO"/>
    <s v="SI"/>
    <s v="NO"/>
    <s v="NO"/>
    <n v="32"/>
    <x v="0"/>
    <s v="No"/>
    <n v="278035"/>
    <s v="TRABAJADOR INDEPENDIENTE"/>
    <n v="32"/>
  </r>
  <r>
    <n v="1259"/>
    <s v="MUJER"/>
    <n v="353398.58"/>
    <s v="ASALARIADO"/>
    <s v="SECTOR PRIVADO"/>
    <s v="SI"/>
    <s v="NO"/>
    <s v="NO"/>
    <n v="27"/>
    <x v="0"/>
    <s v="No"/>
    <n v="353398.58"/>
    <s v="ASALARIADO"/>
    <n v="27"/>
  </r>
  <r>
    <n v="1260"/>
    <s v="HOMBRE"/>
    <n v="278030"/>
    <s v="CONVENIOS ESPECIALES DE TRABAJADORES INDEPENDIENTES"/>
    <s v="SECTOR PRIVADO"/>
    <s v="SI"/>
    <s v="NO"/>
    <s v="NO"/>
    <n v="68"/>
    <x v="0"/>
    <s v="No"/>
    <n v="278030"/>
    <s v="CONVENIOS ESPECIALES DE TRABAJADORES INDEPENDIENTES"/>
    <n v="68"/>
  </r>
  <r>
    <n v="1261"/>
    <s v="HOMBRE"/>
    <n v="531911.06000000006"/>
    <s v="ASALARIADO"/>
    <s v="SECTOR PRIVADO"/>
    <s v="SI"/>
    <s v="NO"/>
    <s v="NO"/>
    <n v="27"/>
    <x v="0"/>
    <s v="No"/>
    <n v="531911.06000000006"/>
    <s v="ASALARIADO"/>
    <n v="27"/>
  </r>
  <r>
    <n v="1262"/>
    <s v="MUJER"/>
    <n v="273622"/>
    <s v="ASALARIADO"/>
    <s v="SECTOR PRIVADO"/>
    <s v="SI"/>
    <s v="NO"/>
    <s v="NO"/>
    <n v="47"/>
    <x v="0"/>
    <s v="No"/>
    <n v="273622"/>
    <s v="ASALARIADO"/>
    <n v="47"/>
  </r>
  <r>
    <n v="1263"/>
    <s v="HOMBRE"/>
    <n v="347320"/>
    <s v="ASALARIADO"/>
    <s v="SECTOR PRIVADO"/>
    <s v="SI"/>
    <s v="SI"/>
    <s v="NO"/>
    <n v="42"/>
    <x v="0"/>
    <s v="No"/>
    <n v="347320"/>
    <s v="ASALARIADO"/>
    <n v="42"/>
  </r>
  <r>
    <n v="1264"/>
    <s v="MUJER"/>
    <n v="1124791.5"/>
    <s v="ASALARIADO"/>
    <s v="SECTOR PRIVADO"/>
    <s v="SI"/>
    <s v="NO"/>
    <s v="NO"/>
    <n v="28"/>
    <x v="0"/>
    <s v="No"/>
    <n v="1124791.5"/>
    <s v="ASALARIADO"/>
    <n v="28"/>
  </r>
  <r>
    <n v="1265"/>
    <s v="MUJER"/>
    <n v="205000"/>
    <s v="ASALARIADO"/>
    <s v="SECTOR PRIVADO"/>
    <s v="SI"/>
    <s v="NO"/>
    <s v="NO"/>
    <n v="45"/>
    <x v="0"/>
    <s v="No"/>
    <n v="205000"/>
    <s v="ASALARIADO"/>
    <n v="45"/>
  </r>
  <r>
    <n v="1266"/>
    <s v="MUJER"/>
    <n v="630000"/>
    <s v="ASALARIADO"/>
    <s v="SECTOR PRIVADO"/>
    <s v="SI"/>
    <s v="NO"/>
    <s v="NO"/>
    <n v="64"/>
    <x v="0"/>
    <s v="No"/>
    <n v="630000"/>
    <s v="ASALARIADO"/>
    <n v="64"/>
  </r>
  <r>
    <n v="1267"/>
    <s v="HOMBRE"/>
    <n v="920750"/>
    <s v="ASALARIADO"/>
    <s v="SECTOR PRIVADO"/>
    <s v="SI"/>
    <s v="NO"/>
    <s v="SI"/>
    <n v="46"/>
    <x v="0"/>
    <s v="No"/>
    <n v="920750"/>
    <s v="ASALARIADO"/>
    <n v="46"/>
  </r>
  <r>
    <n v="1268"/>
    <s v="HOMBRE"/>
    <n v="703681"/>
    <s v="ASALARIADO"/>
    <s v="SECTOR PRIVADO"/>
    <s v="SI"/>
    <s v="NO"/>
    <s v="NO"/>
    <n v="32"/>
    <x v="0"/>
    <s v="No"/>
    <n v="703681"/>
    <s v="ASALARIADO"/>
    <n v="32"/>
  </r>
  <r>
    <n v="1269"/>
    <s v="MUJER"/>
    <n v="365528"/>
    <s v="ASALARIADO"/>
    <s v="SECTOR PUBLICO"/>
    <s v="SI"/>
    <s v="NO"/>
    <s v="NO"/>
    <n v="34"/>
    <x v="0"/>
    <s v="No"/>
    <n v="365528"/>
    <s v="ASALARIADO"/>
    <n v="34"/>
  </r>
  <r>
    <n v="1270"/>
    <s v="HOMBRE"/>
    <n v="305704"/>
    <s v="TRABAJADOR INDEPENDIENTE"/>
    <s v="SECTOR PRIVADO"/>
    <s v="SI"/>
    <s v="NO"/>
    <s v="NO"/>
    <n v="57"/>
    <x v="0"/>
    <s v="No"/>
    <n v="305704"/>
    <s v="TRABAJADOR INDEPENDIENTE"/>
    <n v="57"/>
  </r>
  <r>
    <n v="1271"/>
    <s v="HOMBRE"/>
    <n v="179401.84"/>
    <s v="ASALARIADO"/>
    <s v="SECTOR PRIVADO"/>
    <s v="SI"/>
    <s v="NO"/>
    <s v="NO"/>
    <n v="24"/>
    <x v="0"/>
    <s v="No"/>
    <n v="179401.84"/>
    <s v="ASALARIADO"/>
    <n v="24"/>
  </r>
  <r>
    <n v="1272"/>
    <s v="HOMBRE"/>
    <n v="308333"/>
    <s v="ASALARIADO"/>
    <s v="SECTOR PRIVADO"/>
    <s v="SI"/>
    <s v="NO"/>
    <s v="NO"/>
    <n v="25"/>
    <x v="0"/>
    <s v="No"/>
    <n v="308333"/>
    <s v="ASALARIADO"/>
    <n v="25"/>
  </r>
  <r>
    <n v="1273"/>
    <s v="HOMBRE"/>
    <n v="2334718.75"/>
    <s v="ASALARIADO"/>
    <s v="SECTOR PRIVADO"/>
    <s v="SI"/>
    <s v="NO"/>
    <s v="NO"/>
    <n v="33"/>
    <x v="1"/>
    <s v="No"/>
    <n v="2334718.75"/>
    <s v="ASALARIADO"/>
    <n v="33"/>
  </r>
  <r>
    <n v="1274"/>
    <s v="MUJER"/>
    <n v="1720445.3"/>
    <s v="ASALARIADO"/>
    <s v="SECTOR PUBLICO"/>
    <s v="SI"/>
    <s v="NO"/>
    <s v="NO"/>
    <n v="43"/>
    <x v="0"/>
    <s v="No"/>
    <n v="1720445.3"/>
    <s v="ASALARIADO"/>
    <n v="43"/>
  </r>
  <r>
    <n v="1275"/>
    <s v="MUJER"/>
    <n v="542281.48"/>
    <s v="ASALARIADO"/>
    <s v="SECTOR PRIVADO"/>
    <s v="SI"/>
    <s v="NO"/>
    <s v="NO"/>
    <n v="36"/>
    <x v="0"/>
    <s v="No"/>
    <n v="542281.48"/>
    <s v="ASALARIADO"/>
    <n v="36"/>
  </r>
  <r>
    <n v="1276"/>
    <s v="HOMBRE"/>
    <n v="486470.39"/>
    <s v="ASALARIADO"/>
    <s v="SECTOR PRIVADO"/>
    <s v="SI"/>
    <s v="NO"/>
    <s v="NO"/>
    <n v="69"/>
    <x v="0"/>
    <s v="No"/>
    <n v="486470.39"/>
    <s v="ASALARIADO"/>
    <n v="69"/>
  </r>
  <r>
    <n v="1277"/>
    <s v="HOMBRE"/>
    <n v="170502"/>
    <s v="ASALARIADO"/>
    <s v="SECTOR PRIVADO"/>
    <s v="SI"/>
    <s v="SI"/>
    <s v="SI"/>
    <n v="52"/>
    <x v="0"/>
    <s v="No"/>
    <n v="170502"/>
    <s v="ASALARIADO"/>
    <n v="52"/>
  </r>
  <r>
    <n v="1278"/>
    <s v="HOMBRE"/>
    <n v="762500"/>
    <s v="ASALARIADO"/>
    <s v="SECTOR PRIVADO"/>
    <s v="SI"/>
    <s v="NO"/>
    <s v="NO"/>
    <n v="38"/>
    <x v="0"/>
    <s v="No"/>
    <n v="762500"/>
    <s v="ASALARIADO"/>
    <n v="38"/>
  </r>
  <r>
    <n v="1279"/>
    <s v="HOMBRE"/>
    <n v="282305"/>
    <s v="ASEGURADO VOLUNTARIO"/>
    <s v="SECTOR PRIVADO"/>
    <s v="SI"/>
    <s v="SI"/>
    <s v="NO"/>
    <n v="45"/>
    <x v="0"/>
    <s v="No"/>
    <n v="282305"/>
    <s v="ASEGURADO VOLUNTARIO"/>
    <n v="45"/>
  </r>
  <r>
    <n v="1280"/>
    <s v="HOMBRE"/>
    <n v="297045"/>
    <s v="ASEGURADO VOLUNTARIO"/>
    <s v="SECTOR PRIVADO"/>
    <s v="SI"/>
    <s v="NO"/>
    <s v="NO"/>
    <n v="42"/>
    <x v="0"/>
    <s v="No"/>
    <n v="297045"/>
    <s v="ASEGURADO VOLUNTARIO"/>
    <n v="42"/>
  </r>
  <r>
    <n v="1281"/>
    <s v="MUJER"/>
    <n v="400228.96"/>
    <s v="ASALARIADO"/>
    <s v="SECTOR PRIVADO"/>
    <s v="SI"/>
    <s v="NO"/>
    <s v="NO"/>
    <n v="44"/>
    <x v="0"/>
    <s v="No"/>
    <n v="400228.96"/>
    <s v="ASALARIADO"/>
    <n v="44"/>
  </r>
  <r>
    <n v="1282"/>
    <s v="HOMBRE"/>
    <n v="490013.49"/>
    <s v="ASALARIADO"/>
    <s v="SECTOR PRIVADO"/>
    <s v="SI"/>
    <s v="SI"/>
    <s v="NO"/>
    <n v="40"/>
    <x v="0"/>
    <s v="No"/>
    <n v="490013.49"/>
    <s v="ASALARIADO"/>
    <n v="40"/>
  </r>
  <r>
    <n v="1283"/>
    <s v="HOMBRE"/>
    <n v="343391.57"/>
    <s v="ASALARIADO"/>
    <s v="SECTOR PRIVADO"/>
    <s v="SI"/>
    <s v="NO"/>
    <s v="NO"/>
    <n v="36"/>
    <x v="0"/>
    <s v="No"/>
    <n v="343391.57"/>
    <s v="ASALARIADO"/>
    <n v="36"/>
  </r>
  <r>
    <n v="1284"/>
    <s v="MUJER"/>
    <n v="332161"/>
    <s v="ASEGURADO VOLUNTARIO"/>
    <s v="SECTOR PRIVADO"/>
    <s v="SI"/>
    <s v="SI"/>
    <s v="NO"/>
    <n v="40"/>
    <x v="0"/>
    <s v="No"/>
    <n v="332161"/>
    <s v="ASEGURADO VOLUNTARIO"/>
    <n v="40"/>
  </r>
  <r>
    <n v="1285"/>
    <s v="HOMBRE"/>
    <n v="1083336.99"/>
    <s v="ASALARIADO"/>
    <s v="SECTOR PRIVADO"/>
    <s v="SI"/>
    <s v="SI"/>
    <s v="NO"/>
    <n v="48"/>
    <x v="0"/>
    <s v="No"/>
    <n v="1083336.99"/>
    <s v="ASALARIADO"/>
    <n v="48"/>
  </r>
  <r>
    <n v="1286"/>
    <s v="HOMBRE"/>
    <n v="289083.33"/>
    <s v="ASALARIADO"/>
    <s v="SECTOR PRIVADO"/>
    <s v="SI"/>
    <s v="NO"/>
    <s v="NO"/>
    <n v="26"/>
    <x v="0"/>
    <s v="No"/>
    <n v="289083.33"/>
    <s v="ASALARIADO"/>
    <n v="26"/>
  </r>
  <r>
    <n v="1287"/>
    <s v="MUJER"/>
    <n v="377634.82"/>
    <s v="ASALARIADO"/>
    <s v="SECTOR PRIVADO"/>
    <s v="SI"/>
    <s v="NO"/>
    <s v="NO"/>
    <n v="23"/>
    <x v="0"/>
    <s v="No"/>
    <n v="377634.82"/>
    <s v="ASALARIADO"/>
    <n v="23"/>
  </r>
  <r>
    <n v="1288"/>
    <s v="HOMBRE"/>
    <n v="278030"/>
    <s v="CONVENIOS ESPECIALES DE TRABAJADORES INDEPENDIENTES"/>
    <s v="SECTOR PRIVADO"/>
    <s v="SI"/>
    <s v="NO"/>
    <s v="NO"/>
    <n v="56"/>
    <x v="0"/>
    <s v="No"/>
    <n v="278030"/>
    <s v="CONVENIOS ESPECIALES DE TRABAJADORES INDEPENDIENTES"/>
    <n v="56"/>
  </r>
  <r>
    <n v="1289"/>
    <s v="MUJER"/>
    <n v="297046"/>
    <s v="TRABAJADOR INDEPENDIENTE"/>
    <s v="SECTOR PRIVADO"/>
    <s v="SI"/>
    <s v="NO"/>
    <s v="NO"/>
    <n v="40"/>
    <x v="0"/>
    <s v="No"/>
    <n v="297046"/>
    <s v="TRABAJADOR INDEPENDIENTE"/>
    <n v="40"/>
  </r>
  <r>
    <n v="1290"/>
    <s v="HOMBRE"/>
    <n v="382136"/>
    <s v="TRABAJADOR INDEPENDIENTE"/>
    <s v="SECTOR PRIVADO"/>
    <s v="SI"/>
    <s v="SI"/>
    <s v="SI"/>
    <n v="55"/>
    <x v="0"/>
    <s v="No"/>
    <n v="382136"/>
    <s v="TRABAJADOR INDEPENDIENTE"/>
    <n v="55"/>
  </r>
  <r>
    <n v="1291"/>
    <s v="HOMBRE"/>
    <n v="609030"/>
    <s v="TRABAJADOR INDEPENDIENTE"/>
    <s v="SECTOR PRIVADO"/>
    <s v="SI"/>
    <s v="NO"/>
    <s v="SI"/>
    <n v="57"/>
    <x v="0"/>
    <s v="No"/>
    <n v="609030"/>
    <s v="TRABAJADOR INDEPENDIENTE"/>
    <n v="57"/>
  </r>
  <r>
    <n v="1292"/>
    <s v="HOMBRE"/>
    <n v="465239"/>
    <s v="TRABAJADOR INDEPENDIENTE"/>
    <s v="SECTOR PRIVADO"/>
    <s v="SI"/>
    <s v="NO"/>
    <s v="SI"/>
    <n v="36"/>
    <x v="0"/>
    <s v="No"/>
    <n v="465239"/>
    <s v="TRABAJADOR INDEPENDIENTE"/>
    <n v="36"/>
  </r>
  <r>
    <n v="1293"/>
    <s v="HOMBRE"/>
    <n v="449243.84"/>
    <s v="ASALARIADO"/>
    <s v="SECTOR PRIVADO"/>
    <s v="SI"/>
    <s v="NO"/>
    <s v="NO"/>
    <n v="34"/>
    <x v="0"/>
    <s v="No"/>
    <n v="449243.84"/>
    <s v="ASALARIADO"/>
    <n v="34"/>
  </r>
  <r>
    <n v="1294"/>
    <s v="HOMBRE"/>
    <n v="60000"/>
    <s v="ASALARIADO"/>
    <s v="SECTOR PRIVADO"/>
    <s v="SI"/>
    <s v="NO"/>
    <s v="SI"/>
    <n v="18"/>
    <x v="0"/>
    <s v="No"/>
    <n v="60000"/>
    <s v="ASALARIADO"/>
    <n v="18"/>
  </r>
  <r>
    <n v="1295"/>
    <s v="HOMBRE"/>
    <n v="395499"/>
    <s v="ASALARIADO"/>
    <s v="SECTOR PRIVADO"/>
    <s v="SI"/>
    <s v="NO"/>
    <s v="NO"/>
    <n v="27"/>
    <x v="0"/>
    <s v="No"/>
    <n v="395499"/>
    <s v="ASALARIADO"/>
    <n v="27"/>
  </r>
  <r>
    <n v="1296"/>
    <s v="MUJER"/>
    <n v="382136"/>
    <s v="TRABAJADOR INDEPENDIENTE"/>
    <s v="SECTOR PRIVADO"/>
    <s v="SI"/>
    <s v="NO"/>
    <s v="SI"/>
    <n v="62"/>
    <x v="0"/>
    <s v="No"/>
    <n v="382136"/>
    <s v="TRABAJADOR INDEPENDIENTE"/>
    <n v="62"/>
  </r>
  <r>
    <n v="1297"/>
    <s v="MUJER"/>
    <n v="558849"/>
    <s v="ASALARIADO"/>
    <s v="SECTOR PUBLICO"/>
    <s v="SI"/>
    <s v="NO"/>
    <s v="NO"/>
    <n v="33"/>
    <x v="0"/>
    <s v="No"/>
    <n v="558849"/>
    <s v="ASALARIADO"/>
    <n v="33"/>
  </r>
  <r>
    <n v="1298"/>
    <s v="HOMBRE"/>
    <n v="300000"/>
    <s v="ASALARIADO"/>
    <s v="SECTOR PRIVADO"/>
    <s v="SI"/>
    <s v="SI"/>
    <s v="NO"/>
    <n v="36"/>
    <x v="0"/>
    <s v="No"/>
    <n v="300000"/>
    <s v="ASALARIADO"/>
    <n v="36"/>
  </r>
  <r>
    <n v="1299"/>
    <s v="MUJER"/>
    <n v="280000"/>
    <s v="ASALARIADO"/>
    <s v="SECTOR PRIVADO"/>
    <s v="SI"/>
    <s v="NO"/>
    <s v="NO"/>
    <n v="33"/>
    <x v="0"/>
    <s v="No"/>
    <n v="280000"/>
    <s v="ASALARIADO"/>
    <n v="33"/>
  </r>
  <r>
    <n v="1300"/>
    <s v="MUJER"/>
    <n v="448387.72"/>
    <s v="ASALARIADO"/>
    <s v="SECTOR PRIVADO"/>
    <s v="SI"/>
    <s v="NO"/>
    <s v="NO"/>
    <n v="49"/>
    <x v="0"/>
    <s v="No"/>
    <n v="448387.72"/>
    <s v="ASALARIADO"/>
    <n v="49"/>
  </r>
  <r>
    <n v="1301"/>
    <s v="MUJER"/>
    <n v="302470"/>
    <s v="ASEGURADO VOLUNTARIO"/>
    <s v="SECTOR PRIVADO"/>
    <s v="SI"/>
    <s v="SI"/>
    <s v="NO"/>
    <n v="29"/>
    <x v="0"/>
    <s v="No"/>
    <n v="302470"/>
    <s v="ASEGURADO VOLUNTARIO"/>
    <n v="29"/>
  </r>
  <r>
    <n v="1302"/>
    <s v="MUJER"/>
    <n v="195143"/>
    <s v="ASALARIADO"/>
    <s v="SECTOR PUBLICO"/>
    <s v="SI"/>
    <s v="NO"/>
    <s v="NO"/>
    <n v="39"/>
    <x v="0"/>
    <s v="No"/>
    <n v="195143"/>
    <s v="ASALARIADO"/>
    <n v="39"/>
  </r>
  <r>
    <n v="1303"/>
    <s v="HOMBRE"/>
    <n v="513383.02"/>
    <s v="ASALARIADO"/>
    <s v="SECTOR PRIVADO"/>
    <s v="SI"/>
    <s v="NO"/>
    <s v="NO"/>
    <n v="42"/>
    <x v="0"/>
    <s v="No"/>
    <n v="513383.02"/>
    <s v="ASALARIADO"/>
    <n v="42"/>
  </r>
  <r>
    <n v="1304"/>
    <s v="HOMBRE"/>
    <n v="278030"/>
    <s v="CONVENIOS ESPECIALES DE TRABAJADORES INDEPENDIENTES"/>
    <s v="SECTOR PRIVADO"/>
    <s v="SI"/>
    <s v="NO"/>
    <s v="NO"/>
    <n v="61"/>
    <x v="0"/>
    <s v="No"/>
    <n v="278030"/>
    <s v="CONVENIOS ESPECIALES DE TRABAJADORES INDEPENDIENTES"/>
    <n v="61"/>
  </r>
  <r>
    <n v="1305"/>
    <s v="HOMBRE"/>
    <n v="343390"/>
    <s v="ASALARIADO"/>
    <s v="SECTOR PRIVADO"/>
    <s v="SI"/>
    <s v="NO"/>
    <s v="NO"/>
    <n v="28"/>
    <x v="0"/>
    <s v="No"/>
    <n v="343390"/>
    <s v="ASALARIADO"/>
    <n v="28"/>
  </r>
  <r>
    <n v="1306"/>
    <s v="MUJER"/>
    <n v="1204805.5900000001"/>
    <s v="ASALARIADO"/>
    <s v="SECTOR PRIVADO"/>
    <s v="SI"/>
    <s v="NO"/>
    <s v="NO"/>
    <n v="41"/>
    <x v="0"/>
    <s v="No"/>
    <n v="1204805.5900000001"/>
    <s v="ASALARIADO"/>
    <n v="41"/>
  </r>
  <r>
    <n v="1307"/>
    <s v="HOMBRE"/>
    <n v="1611500"/>
    <s v="ASALARIADO"/>
    <s v="SECTOR PRIVADO"/>
    <s v="SI"/>
    <s v="NO"/>
    <s v="NO"/>
    <n v="26"/>
    <x v="0"/>
    <s v="No"/>
    <n v="1611500"/>
    <s v="ASALARIADO"/>
    <n v="26"/>
  </r>
  <r>
    <n v="1308"/>
    <s v="MUJER"/>
    <n v="1047569"/>
    <s v="ASALARIADO"/>
    <s v="SECTOR PUBLICO"/>
    <s v="SI"/>
    <s v="NO"/>
    <s v="NO"/>
    <n v="47"/>
    <x v="0"/>
    <s v="No"/>
    <n v="1047569"/>
    <s v="ASALARIADO"/>
    <n v="47"/>
  </r>
  <r>
    <n v="1309"/>
    <s v="HOMBRE"/>
    <n v="526800"/>
    <s v="ASALARIADO"/>
    <s v="SECTOR PRIVADO"/>
    <s v="SI"/>
    <s v="NO"/>
    <s v="NO"/>
    <n v="44"/>
    <x v="0"/>
    <s v="No"/>
    <n v="526800"/>
    <s v="ASALARIADO"/>
    <n v="44"/>
  </r>
  <r>
    <n v="1310"/>
    <s v="HOMBRE"/>
    <n v="580021.27"/>
    <s v="ASALARIADO"/>
    <s v="SECTOR PUBLICO"/>
    <s v="SI"/>
    <s v="NO"/>
    <s v="NO"/>
    <n v="29"/>
    <x v="0"/>
    <s v="No"/>
    <n v="580021.27"/>
    <s v="ASALARIADO"/>
    <n v="29"/>
  </r>
  <r>
    <n v="1311"/>
    <s v="HOMBRE"/>
    <n v="526083.62"/>
    <s v="ASALARIADO"/>
    <s v="SECTOR PRIVADO"/>
    <s v="SI"/>
    <s v="NO"/>
    <s v="NO"/>
    <n v="24"/>
    <x v="0"/>
    <s v="No"/>
    <n v="526083.62"/>
    <s v="ASALARIADO"/>
    <n v="24"/>
  </r>
  <r>
    <n v="1312"/>
    <s v="MUJER"/>
    <n v="910693.65"/>
    <s v="ASALARIADO"/>
    <s v="SECTOR PUBLICO"/>
    <s v="SI"/>
    <s v="NO"/>
    <s v="NO"/>
    <n v="40"/>
    <x v="0"/>
    <s v="No"/>
    <n v="910693.65"/>
    <s v="ASALARIADO"/>
    <n v="40"/>
  </r>
  <r>
    <n v="1313"/>
    <s v="HOMBRE"/>
    <n v="493046.78"/>
    <s v="ASALARIADO"/>
    <s v="SECTOR PRIVADO"/>
    <s v="SI"/>
    <s v="NO"/>
    <s v="NO"/>
    <n v="22"/>
    <x v="0"/>
    <s v="No"/>
    <n v="493046.78"/>
    <s v="ASALARIADO"/>
    <n v="22"/>
  </r>
  <r>
    <n v="1314"/>
    <s v="HOMBRE"/>
    <n v="330798"/>
    <s v="TRABAJADOR INDEPENDIENTE"/>
    <s v="SECTOR PRIVADO"/>
    <s v="SI"/>
    <s v="NO"/>
    <s v="NO"/>
    <n v="33"/>
    <x v="0"/>
    <s v="No"/>
    <n v="330798"/>
    <s v="TRABAJADOR INDEPENDIENTE"/>
    <n v="33"/>
  </r>
  <r>
    <n v="1315"/>
    <s v="HOMBRE"/>
    <n v="2520949.98"/>
    <s v="PENSIONADOS EN SU PROPIO SISTEMA"/>
    <s v="SECTOR PUBLICO"/>
    <s v="SI"/>
    <s v="NO"/>
    <s v="NO"/>
    <n v="67"/>
    <x v="1"/>
    <s v="No"/>
    <n v="2520949.98"/>
    <s v="PENSIONADOS EN SU PROPIO SISTEMA"/>
    <n v="67"/>
  </r>
  <r>
    <n v="1316"/>
    <s v="MUJER"/>
    <n v="297045"/>
    <s v="ASEGURADO VOLUNTARIO"/>
    <s v="SECTOR PRIVADO"/>
    <s v="SI"/>
    <s v="NO"/>
    <s v="NO"/>
    <n v="28"/>
    <x v="0"/>
    <s v="No"/>
    <n v="297045"/>
    <s v="ASEGURADO VOLUNTARIO"/>
    <n v="28"/>
  </r>
  <r>
    <n v="1317"/>
    <s v="HOMBRE"/>
    <n v="306723.3"/>
    <s v="ASALARIADO"/>
    <s v="SECTOR PRIVADO"/>
    <s v="SI"/>
    <s v="SI"/>
    <s v="NO"/>
    <n v="41"/>
    <x v="0"/>
    <s v="No"/>
    <n v="306723.3"/>
    <s v="ASALARIADO"/>
    <n v="41"/>
  </r>
  <r>
    <n v="1318"/>
    <s v="MUJER"/>
    <n v="300000"/>
    <s v="ASALARIADO"/>
    <s v="SECTOR PRIVADO"/>
    <s v="SI"/>
    <s v="SI"/>
    <s v="NO"/>
    <n v="37"/>
    <x v="0"/>
    <s v="No"/>
    <n v="300000"/>
    <s v="ASALARIADO"/>
    <n v="37"/>
  </r>
  <r>
    <n v="1319"/>
    <s v="HOMBRE"/>
    <n v="666854.69999999995"/>
    <s v="ASALARIADO"/>
    <s v="SECTOR PRIVADO"/>
    <s v="SI"/>
    <s v="NO"/>
    <s v="NO"/>
    <n v="23"/>
    <x v="0"/>
    <s v="No"/>
    <n v="666854.69999999995"/>
    <s v="ASALARIADO"/>
    <n v="23"/>
  </r>
  <r>
    <n v="1320"/>
    <s v="MUJER"/>
    <n v="397927"/>
    <s v="ASALARIADO"/>
    <s v="SECTOR PRIVADO"/>
    <s v="SI"/>
    <s v="NO"/>
    <s v="NO"/>
    <n v="27"/>
    <x v="0"/>
    <s v="No"/>
    <n v="397927"/>
    <s v="ASALARIADO"/>
    <n v="27"/>
  </r>
  <r>
    <n v="1321"/>
    <s v="HOMBRE"/>
    <n v="1214487"/>
    <s v="ASALARIADO"/>
    <s v="SECTOR PUBLICO"/>
    <s v="SI"/>
    <s v="NO"/>
    <s v="NO"/>
    <n v="47"/>
    <x v="0"/>
    <s v="No"/>
    <n v="1214487"/>
    <s v="ASALARIADO"/>
    <n v="47"/>
  </r>
  <r>
    <n v="1322"/>
    <s v="MUJER"/>
    <n v="778239"/>
    <s v="ASALARIADO"/>
    <s v="SECTOR PUBLICO"/>
    <s v="SI"/>
    <s v="NO"/>
    <s v="NO"/>
    <n v="33"/>
    <x v="0"/>
    <s v="No"/>
    <n v="778239"/>
    <s v="ASALARIADO"/>
    <n v="33"/>
  </r>
  <r>
    <n v="1323"/>
    <s v="HOMBRE"/>
    <n v="870468.31"/>
    <s v="ASALARIADO"/>
    <s v="SECTOR PRIVADO"/>
    <s v="SI"/>
    <s v="NO"/>
    <s v="NO"/>
    <n v="45"/>
    <x v="0"/>
    <s v="No"/>
    <n v="870468.31"/>
    <s v="ASALARIADO"/>
    <n v="45"/>
  </r>
  <r>
    <n v="1324"/>
    <s v="HOMBRE"/>
    <n v="370000"/>
    <s v="ASALARIADO"/>
    <s v="SECTOR PRIVADO"/>
    <s v="SI"/>
    <s v="NO"/>
    <s v="SI"/>
    <n v="41"/>
    <x v="0"/>
    <s v="No"/>
    <n v="370000"/>
    <s v="ASALARIADO"/>
    <n v="41"/>
  </r>
  <r>
    <n v="1325"/>
    <s v="MUJER"/>
    <n v="289546.95"/>
    <s v="ASALARIADO"/>
    <s v="SECTOR PRIVADO"/>
    <s v="SI"/>
    <s v="NO"/>
    <s v="SI"/>
    <n v="22"/>
    <x v="0"/>
    <s v="No"/>
    <n v="289546.95"/>
    <s v="ASALARIADO"/>
    <n v="22"/>
  </r>
  <r>
    <n v="1326"/>
    <s v="HOMBRE"/>
    <n v="278030"/>
    <s v="CONVENIOS ESPECIALES DE TRABAJADORES INDEPENDIENTES"/>
    <s v="SECTOR PRIVADO"/>
    <s v="SI"/>
    <s v="NO"/>
    <s v="NO"/>
    <n v="36"/>
    <x v="0"/>
    <s v="No"/>
    <n v="278030"/>
    <s v="CONVENIOS ESPECIALES DE TRABAJADORES INDEPENDIENTES"/>
    <n v="36"/>
  </r>
  <r>
    <n v="1327"/>
    <s v="MUJER"/>
    <n v="190000"/>
    <s v="ASALARIADO"/>
    <s v="SECTOR PRIVADO"/>
    <s v="SI"/>
    <s v="SI"/>
    <s v="NO"/>
    <n v="45"/>
    <x v="0"/>
    <s v="No"/>
    <n v="190000"/>
    <s v="ASALARIADO"/>
    <n v="45"/>
  </r>
  <r>
    <n v="1328"/>
    <s v="HOMBRE"/>
    <n v="385702"/>
    <s v="TRABAJADOR INDEPENDIENTE"/>
    <s v="SECTOR PRIVADO"/>
    <s v="SI"/>
    <s v="NO"/>
    <s v="SI"/>
    <n v="60"/>
    <x v="0"/>
    <s v="No"/>
    <n v="385702"/>
    <s v="TRABAJADOR INDEPENDIENTE"/>
    <n v="60"/>
  </r>
  <r>
    <n v="1329"/>
    <s v="HOMBRE"/>
    <n v="278030"/>
    <s v="CONVENIOS ESPECIALES DE TRABAJADORES INDEPENDIENTES"/>
    <s v="SECTOR PRIVADO"/>
    <s v="SI"/>
    <s v="SI"/>
    <s v="NO"/>
    <n v="37"/>
    <x v="0"/>
    <s v="No"/>
    <n v="278030"/>
    <s v="CONVENIOS ESPECIALES DE TRABAJADORES INDEPENDIENTES"/>
    <n v="37"/>
  </r>
  <r>
    <n v="1330"/>
    <s v="HOMBRE"/>
    <n v="324390"/>
    <s v="ASALARIADO"/>
    <s v="SECTOR PRIVADO"/>
    <s v="SI"/>
    <s v="NO"/>
    <s v="NO"/>
    <n v="24"/>
    <x v="0"/>
    <s v="No"/>
    <n v="324390"/>
    <s v="ASALARIADO"/>
    <n v="24"/>
  </r>
  <r>
    <n v="1331"/>
    <s v="MUJER"/>
    <n v="2187872"/>
    <s v="PENSIONADOS EN SU PROPIO SISTEMA"/>
    <s v="SECTOR PUBLICO"/>
    <s v="SI"/>
    <s v="NO"/>
    <s v="NO"/>
    <n v="68"/>
    <x v="0"/>
    <s v="No"/>
    <n v="2187872"/>
    <s v="PENSIONADOS EN SU PROPIO SISTEMA"/>
    <n v="68"/>
  </r>
  <r>
    <n v="1332"/>
    <s v="HOMBRE"/>
    <n v="305704"/>
    <s v="ASEGURADO VOLUNTARIO"/>
    <s v="SECTOR PRIVADO"/>
    <s v="SI"/>
    <s v="SI"/>
    <s v="NO"/>
    <n v="87"/>
    <x v="0"/>
    <s v="No"/>
    <n v="305704"/>
    <s v="ASEGURADO VOLUNTARIO"/>
    <n v="87"/>
  </r>
  <r>
    <n v="1333"/>
    <s v="MUJER"/>
    <n v="389481.25"/>
    <s v="ASALARIADO"/>
    <s v="SECTOR PRIVADO"/>
    <s v="SI"/>
    <s v="SI"/>
    <s v="NO"/>
    <n v="45"/>
    <x v="0"/>
    <s v="No"/>
    <n v="389481.25"/>
    <s v="ASALARIADO"/>
    <n v="45"/>
  </r>
  <r>
    <n v="1334"/>
    <s v="HOMBRE"/>
    <n v="450000"/>
    <s v="ASALARIADO"/>
    <s v="SECTOR PRIVADO"/>
    <s v="SI"/>
    <s v="NO"/>
    <s v="NO"/>
    <n v="23"/>
    <x v="0"/>
    <s v="No"/>
    <n v="450000"/>
    <s v="ASALARIADO"/>
    <n v="23"/>
  </r>
  <r>
    <n v="1335"/>
    <s v="MUJER"/>
    <n v="48989.7"/>
    <s v="ASALARIADO"/>
    <s v="SECTOR PRIVADO"/>
    <s v="SI"/>
    <s v="NO"/>
    <s v="NO"/>
    <n v="21"/>
    <x v="0"/>
    <s v="No"/>
    <n v="48989.7"/>
    <s v="ASALARIADO"/>
    <n v="21"/>
  </r>
  <r>
    <n v="1336"/>
    <s v="HOMBRE"/>
    <n v="977750"/>
    <s v="ASALARIADO"/>
    <s v="SECTOR PRIVADO"/>
    <s v="SI"/>
    <s v="NO"/>
    <s v="NO"/>
    <n v="31"/>
    <x v="0"/>
    <s v="No"/>
    <n v="977750"/>
    <s v="ASALARIADO"/>
    <n v="31"/>
  </r>
  <r>
    <n v="1337"/>
    <s v="HOMBRE"/>
    <n v="305000"/>
    <s v="ASALARIADO"/>
    <s v="SECTOR PRIVADO"/>
    <s v="SI"/>
    <s v="SI"/>
    <s v="NO"/>
    <n v="37"/>
    <x v="0"/>
    <s v="No"/>
    <n v="305000"/>
    <s v="ASALARIADO"/>
    <n v="37"/>
  </r>
  <r>
    <n v="1338"/>
    <s v="MUJER"/>
    <n v="297046"/>
    <s v="ASEGURADO VOLUNTARIO"/>
    <s v="SECTOR PRIVADO"/>
    <s v="SI"/>
    <s v="NO"/>
    <s v="NO"/>
    <n v="31"/>
    <x v="0"/>
    <s v="No"/>
    <n v="297046"/>
    <s v="ASEGURADO VOLUNTARIO"/>
    <n v="31"/>
  </r>
  <r>
    <n v="1339"/>
    <s v="HOMBRE"/>
    <n v="65249.56"/>
    <s v="ASALARIADO"/>
    <s v="SECTOR PRIVADO"/>
    <s v="SI"/>
    <s v="SI"/>
    <s v="NO"/>
    <n v="26"/>
    <x v="0"/>
    <s v="No"/>
    <n v="65249.56"/>
    <s v="ASALARIADO"/>
    <n v="26"/>
  </r>
  <r>
    <n v="1340"/>
    <s v="MUJER"/>
    <n v="659264"/>
    <s v="ASALARIADO"/>
    <s v="SECTOR PUBLICO"/>
    <s v="SI"/>
    <s v="NO"/>
    <s v="NO"/>
    <n v="40"/>
    <x v="0"/>
    <s v="No"/>
    <n v="659264"/>
    <s v="ASALARIADO"/>
    <n v="40"/>
  </r>
  <r>
    <n v="1341"/>
    <s v="MUJER"/>
    <n v="896802.93"/>
    <s v="ASALARIADO"/>
    <s v="SECTOR PUBLICO"/>
    <s v="SI"/>
    <s v="NO"/>
    <s v="NO"/>
    <n v="38"/>
    <x v="0"/>
    <s v="No"/>
    <n v="896802.93"/>
    <s v="ASALARIADO"/>
    <n v="38"/>
  </r>
  <r>
    <n v="1342"/>
    <s v="HOMBRE"/>
    <n v="319572"/>
    <s v="ASALARIADO"/>
    <s v="SECTOR PRIVADO"/>
    <s v="SI"/>
    <s v="NO"/>
    <s v="SI"/>
    <n v="38"/>
    <x v="0"/>
    <s v="No"/>
    <n v="319572"/>
    <s v="ASALARIADO"/>
    <n v="38"/>
  </r>
  <r>
    <n v="1343"/>
    <s v="HOMBRE"/>
    <n v="629292.61"/>
    <s v="ASALARIADO"/>
    <s v="SECTOR PRIVADO"/>
    <s v="SI"/>
    <s v="NO"/>
    <s v="NO"/>
    <n v="42"/>
    <x v="0"/>
    <s v="No"/>
    <n v="629292.61"/>
    <s v="ASALARIADO"/>
    <n v="42"/>
  </r>
  <r>
    <n v="1344"/>
    <s v="MUJER"/>
    <n v="1408126"/>
    <s v="ASALARIADO"/>
    <s v="SECTOR PUBLICO"/>
    <s v="SI"/>
    <s v="NO"/>
    <s v="NO"/>
    <n v="37"/>
    <x v="0"/>
    <s v="No"/>
    <n v="1408126"/>
    <s v="ASALARIADO"/>
    <n v="37"/>
  </r>
  <r>
    <n v="1345"/>
    <s v="HOMBRE"/>
    <n v="1575682"/>
    <s v="ASALARIADO"/>
    <s v="SECTOR PUBLICO"/>
    <s v="SI"/>
    <s v="NO"/>
    <s v="NO"/>
    <n v="38"/>
    <x v="0"/>
    <s v="No"/>
    <n v="1575682"/>
    <s v="ASALARIADO"/>
    <n v="38"/>
  </r>
  <r>
    <n v="1346"/>
    <s v="MUJER"/>
    <n v="268333.33"/>
    <s v="ASALARIADO"/>
    <s v="SECTOR PRIVADO"/>
    <s v="SI"/>
    <s v="NO"/>
    <s v="NO"/>
    <n v="29"/>
    <x v="0"/>
    <s v="No"/>
    <n v="268333.33"/>
    <s v="ASALARIADO"/>
    <n v="29"/>
  </r>
  <r>
    <n v="1347"/>
    <s v="MUJER"/>
    <n v="308000"/>
    <s v="ASALARIADO"/>
    <s v="SECTOR PRIVADO"/>
    <s v="SI"/>
    <s v="NO"/>
    <s v="NO"/>
    <n v="57"/>
    <x v="0"/>
    <s v="No"/>
    <n v="308000"/>
    <s v="ASALARIADO"/>
    <n v="57"/>
  </r>
  <r>
    <n v="1348"/>
    <s v="HOMBRE"/>
    <n v="350000"/>
    <s v="ASALARIADO"/>
    <s v="SECTOR PRIVADO"/>
    <s v="SI"/>
    <s v="NO"/>
    <s v="SI"/>
    <n v="31"/>
    <x v="0"/>
    <s v="No"/>
    <n v="350000"/>
    <s v="ASALARIADO"/>
    <n v="31"/>
  </r>
  <r>
    <n v="1349"/>
    <s v="MUJER"/>
    <n v="590706.5"/>
    <s v="ASALARIADO"/>
    <s v="SECTOR PUBLICO"/>
    <s v="SI"/>
    <s v="NO"/>
    <s v="NO"/>
    <n v="32"/>
    <x v="0"/>
    <s v="No"/>
    <n v="590706.5"/>
    <s v="ASALARIADO"/>
    <n v="32"/>
  </r>
  <r>
    <n v="1350"/>
    <s v="MUJER"/>
    <n v="759928"/>
    <s v="PENSIONADOS EN SU PROPIO SISTEMA"/>
    <s v="SECTOR PUBLICO"/>
    <s v="SI"/>
    <s v="NO"/>
    <s v="NO"/>
    <n v="78"/>
    <x v="0"/>
    <s v="No"/>
    <n v="759928"/>
    <s v="PENSIONADOS EN SU PROPIO SISTEMA"/>
    <n v="78"/>
  </r>
  <r>
    <n v="1351"/>
    <s v="HOMBRE"/>
    <n v="182669.09"/>
    <s v="ASALARIADO"/>
    <s v="SECTOR PUBLICO"/>
    <s v="SI"/>
    <s v="NO"/>
    <s v="NO"/>
    <n v="37"/>
    <x v="0"/>
    <s v="No"/>
    <n v="182669.09"/>
    <s v="ASALARIADO"/>
    <n v="37"/>
  </r>
  <r>
    <n v="1352"/>
    <s v="HOMBRE"/>
    <n v="1954127"/>
    <s v="ASALARIADO"/>
    <s v="SECTOR PUBLICO"/>
    <s v="SI"/>
    <s v="NO"/>
    <s v="NO"/>
    <n v="63"/>
    <x v="0"/>
    <s v="No"/>
    <n v="1954127"/>
    <s v="ASALARIADO"/>
    <n v="63"/>
  </r>
  <r>
    <n v="1353"/>
    <s v="MUJER"/>
    <n v="727896.34"/>
    <s v="ASALARIADO"/>
    <s v="SECTOR PUBLICO"/>
    <s v="SI"/>
    <s v="NO"/>
    <s v="NO"/>
    <n v="28"/>
    <x v="0"/>
    <s v="No"/>
    <n v="727896.34"/>
    <s v="ASALARIADO"/>
    <n v="28"/>
  </r>
  <r>
    <n v="1354"/>
    <s v="HOMBRE"/>
    <n v="300018"/>
    <s v="TRABAJADOR INDEPENDIENTE"/>
    <s v="SECTOR PRIVADO"/>
    <s v="SI"/>
    <s v="NO"/>
    <s v="SI"/>
    <n v="53"/>
    <x v="0"/>
    <s v="No"/>
    <n v="300018"/>
    <s v="TRABAJADOR INDEPENDIENTE"/>
    <n v="53"/>
  </r>
  <r>
    <n v="1355"/>
    <s v="HOMBRE"/>
    <n v="428100"/>
    <s v="ASALARIADO"/>
    <s v="SECTOR PUBLICO"/>
    <s v="SI"/>
    <s v="NO"/>
    <s v="NO"/>
    <n v="22"/>
    <x v="0"/>
    <s v="No"/>
    <n v="428100"/>
    <s v="ASALARIADO"/>
    <n v="22"/>
  </r>
  <r>
    <n v="1356"/>
    <s v="MUJER"/>
    <n v="359544.27"/>
    <s v="CONVENIOS ESPECIALES DE ASEGURADOS VOLUNTARIOS"/>
    <s v="SECTOR PRIVADO"/>
    <s v="SI"/>
    <s v="SI"/>
    <s v="NO"/>
    <n v="35"/>
    <x v="0"/>
    <s v="No"/>
    <n v="359544.27"/>
    <s v="CONVENIOS ESPECIALES DE ASEGURADOS VOLUNTARIOS"/>
    <n v="35"/>
  </r>
  <r>
    <n v="1357"/>
    <s v="MUJER"/>
    <n v="297046"/>
    <s v="ASEGURADO VOLUNTARIO"/>
    <s v="SECTOR PRIVADO"/>
    <s v="SI"/>
    <s v="NO"/>
    <s v="NO"/>
    <n v="40"/>
    <x v="0"/>
    <s v="No"/>
    <n v="297046"/>
    <s v="ASEGURADO VOLUNTARIO"/>
    <n v="40"/>
  </r>
  <r>
    <n v="1358"/>
    <s v="HOMBRE"/>
    <n v="589282.56000000006"/>
    <s v="ASALARIADO"/>
    <s v="SECTOR PUBLICO"/>
    <s v="SI"/>
    <s v="NO"/>
    <s v="NO"/>
    <n v="30"/>
    <x v="0"/>
    <s v="No"/>
    <n v="589282.56000000006"/>
    <s v="ASALARIADO"/>
    <n v="30"/>
  </r>
  <r>
    <n v="1359"/>
    <s v="HOMBRE"/>
    <n v="129988"/>
    <s v="ASALARIADO"/>
    <s v="SECTOR PUBLICO"/>
    <s v="SI"/>
    <s v="NO"/>
    <s v="SI"/>
    <n v="32"/>
    <x v="0"/>
    <s v="No"/>
    <n v="129988"/>
    <s v="ASALARIADO"/>
    <n v="32"/>
  </r>
  <r>
    <n v="1360"/>
    <s v="HOMBRE"/>
    <n v="417954.15"/>
    <s v="ASALARIADO"/>
    <s v="SECTOR PRIVADO"/>
    <s v="SI"/>
    <s v="NO"/>
    <s v="SI"/>
    <n v="31"/>
    <x v="0"/>
    <s v="No"/>
    <n v="417954.15"/>
    <s v="ASALARIADO"/>
    <n v="31"/>
  </r>
  <r>
    <n v="1361"/>
    <s v="HOMBRE"/>
    <n v="807282.52"/>
    <s v="ASALARIADO"/>
    <s v="SECTOR PRIVADO"/>
    <s v="SI"/>
    <s v="NO"/>
    <s v="NO"/>
    <n v="24"/>
    <x v="0"/>
    <s v="No"/>
    <n v="807282.52"/>
    <s v="ASALARIADO"/>
    <n v="24"/>
  </r>
  <r>
    <n v="1362"/>
    <s v="MUJER"/>
    <n v="801760"/>
    <s v="ASALARIADO"/>
    <s v="SECTOR PRIVADO"/>
    <s v="SI"/>
    <s v="NO"/>
    <s v="SI"/>
    <n v="45"/>
    <x v="0"/>
    <s v="No"/>
    <n v="801760"/>
    <s v="ASALARIADO"/>
    <n v="45"/>
  </r>
  <r>
    <n v="1363"/>
    <s v="HOMBRE"/>
    <n v="145670.5"/>
    <s v="ASALARIADO"/>
    <s v="SECTOR PRIVADO"/>
    <s v="SI"/>
    <s v="NO"/>
    <s v="NO"/>
    <n v="51"/>
    <x v="0"/>
    <s v="No"/>
    <n v="145670.5"/>
    <s v="ASALARIADO"/>
    <n v="51"/>
  </r>
  <r>
    <n v="1364"/>
    <s v="MUJER"/>
    <n v="337920"/>
    <s v="ASALARIADO"/>
    <s v="SECTOR PRIVADO"/>
    <s v="SI"/>
    <s v="NO"/>
    <s v="SI"/>
    <n v="27"/>
    <x v="0"/>
    <s v="No"/>
    <n v="337920"/>
    <s v="ASALARIADO"/>
    <n v="27"/>
  </r>
  <r>
    <n v="1365"/>
    <s v="MUJER"/>
    <n v="387279.29"/>
    <s v="ASALARIADO"/>
    <s v="SECTOR PRIVADO"/>
    <s v="SI"/>
    <s v="NO"/>
    <s v="NO"/>
    <n v="35"/>
    <x v="0"/>
    <s v="No"/>
    <n v="387279.29"/>
    <s v="ASALARIADO"/>
    <n v="35"/>
  </r>
  <r>
    <n v="1366"/>
    <s v="HOMBRE"/>
    <n v="351604"/>
    <s v="ASALARIADO"/>
    <s v="SECTOR PRIVADO"/>
    <s v="SI"/>
    <s v="NO"/>
    <s v="NO"/>
    <n v="22"/>
    <x v="0"/>
    <s v="No"/>
    <n v="351604"/>
    <s v="ASALARIADO"/>
    <n v="22"/>
  </r>
  <r>
    <n v="1367"/>
    <s v="MUJER"/>
    <n v="300018"/>
    <s v="ASEGURADO VOLUNTARIO"/>
    <s v="SECTOR PRIVADO"/>
    <s v="SI"/>
    <s v="SI"/>
    <s v="NO"/>
    <n v="45"/>
    <x v="0"/>
    <s v="No"/>
    <n v="300018"/>
    <s v="ASEGURADO VOLUNTARIO"/>
    <n v="45"/>
  </r>
  <r>
    <n v="1368"/>
    <s v="HOMBRE"/>
    <n v="232960"/>
    <s v="ASALARIADO"/>
    <s v="SECTOR PRIVADO"/>
    <s v="SI"/>
    <s v="NO"/>
    <s v="NO"/>
    <n v="60"/>
    <x v="0"/>
    <s v="No"/>
    <n v="232960"/>
    <s v="ASALARIADO"/>
    <n v="60"/>
  </r>
  <r>
    <n v="1369"/>
    <s v="MUJER"/>
    <n v="297046"/>
    <s v="ASEGURADO VOLUNTARIO"/>
    <s v="SECTOR PRIVADO"/>
    <s v="SI"/>
    <s v="NO"/>
    <s v="NO"/>
    <n v="56"/>
    <x v="0"/>
    <s v="No"/>
    <n v="297046"/>
    <s v="ASEGURADO VOLUNTARIO"/>
    <n v="56"/>
  </r>
  <r>
    <n v="1370"/>
    <s v="HOMBRE"/>
    <n v="683000"/>
    <s v="ASALARIADO"/>
    <s v="SECTOR PRIVADO"/>
    <s v="SI"/>
    <s v="NO"/>
    <s v="NO"/>
    <n v="38"/>
    <x v="0"/>
    <s v="No"/>
    <n v="683000"/>
    <s v="ASALARIADO"/>
    <n v="38"/>
  </r>
  <r>
    <n v="1371"/>
    <s v="MUJER"/>
    <n v="876520"/>
    <s v="ASALARIADO"/>
    <s v="SECTOR PRIVADO"/>
    <s v="SI"/>
    <s v="NO"/>
    <s v="NO"/>
    <n v="32"/>
    <x v="0"/>
    <s v="No"/>
    <n v="876520"/>
    <s v="ASALARIADO"/>
    <n v="32"/>
  </r>
  <r>
    <n v="1372"/>
    <s v="HOMBRE"/>
    <n v="409455"/>
    <s v="ASALARIADO"/>
    <s v="SECTOR PRIVADO"/>
    <s v="SI"/>
    <s v="NO"/>
    <s v="NO"/>
    <n v="25"/>
    <x v="0"/>
    <s v="No"/>
    <n v="409455"/>
    <s v="ASALARIADO"/>
    <n v="25"/>
  </r>
  <r>
    <n v="1373"/>
    <s v="HOMBRE"/>
    <n v="3654908.92"/>
    <s v="PENSIONADOS EN SU PROPIO SISTEMA"/>
    <s v="SECTOR PUBLICO"/>
    <s v="SI"/>
    <s v="NO"/>
    <s v="NO"/>
    <n v="62"/>
    <x v="1"/>
    <s v="No"/>
    <n v="3654908.92"/>
    <s v="PENSIONADOS EN SU PROPIO SISTEMA"/>
    <n v="62"/>
  </r>
  <r>
    <n v="1374"/>
    <s v="HOMBRE"/>
    <n v="1202466.6200000001"/>
    <s v="ASALARIADO"/>
    <s v="SECTOR PRIVADO"/>
    <s v="SI"/>
    <s v="NO"/>
    <s v="NO"/>
    <n v="39"/>
    <x v="0"/>
    <s v="No"/>
    <n v="1202466.6200000001"/>
    <s v="ASALARIADO"/>
    <n v="39"/>
  </r>
  <r>
    <n v="1375"/>
    <s v="MUJER"/>
    <n v="297082.46999999997"/>
    <s v="ASALARIADO"/>
    <s v="SECTOR PUBLICO"/>
    <s v="SI"/>
    <s v="NO"/>
    <s v="NO"/>
    <n v="41"/>
    <x v="0"/>
    <s v="No"/>
    <n v="297082.46999999997"/>
    <s v="ASALARIADO"/>
    <n v="41"/>
  </r>
  <r>
    <n v="1376"/>
    <s v="HOMBRE"/>
    <n v="350000"/>
    <s v="ASALARIADO"/>
    <s v="SECTOR PRIVADO"/>
    <s v="SI"/>
    <s v="NO"/>
    <s v="NO"/>
    <n v="53"/>
    <x v="0"/>
    <s v="No"/>
    <n v="350000"/>
    <s v="ASALARIADO"/>
    <n v="53"/>
  </r>
  <r>
    <n v="1377"/>
    <s v="MUJER"/>
    <n v="243000"/>
    <s v="ASALARIADO"/>
    <s v="SECTOR PRIVADO"/>
    <s v="SI"/>
    <s v="NO"/>
    <s v="NO"/>
    <n v="46"/>
    <x v="0"/>
    <s v="No"/>
    <n v="243000"/>
    <s v="ASALARIADO"/>
    <n v="46"/>
  </r>
  <r>
    <n v="1378"/>
    <s v="MUJER"/>
    <n v="210000"/>
    <s v="ASALARIADO"/>
    <s v="SECTOR PRIVADO"/>
    <s v="SI"/>
    <s v="SI"/>
    <s v="NO"/>
    <n v="38"/>
    <x v="0"/>
    <s v="No"/>
    <n v="210000"/>
    <s v="ASALARIADO"/>
    <n v="38"/>
  </r>
  <r>
    <n v="1379"/>
    <s v="MUJER"/>
    <n v="1154739.48"/>
    <s v="ASALARIADO"/>
    <s v="SECTOR PUBLICO"/>
    <s v="SI"/>
    <s v="NO"/>
    <s v="NO"/>
    <n v="30"/>
    <x v="0"/>
    <s v="No"/>
    <n v="1154739.48"/>
    <s v="ASALARIADO"/>
    <n v="30"/>
  </r>
  <r>
    <n v="1380"/>
    <s v="HOMBRE"/>
    <n v="305704"/>
    <s v="TRABAJADOR INDEPENDIENTE"/>
    <s v="SECTOR PRIVADO"/>
    <s v="SI"/>
    <s v="NO"/>
    <s v="SI"/>
    <n v="41"/>
    <x v="0"/>
    <s v="No"/>
    <n v="305704"/>
    <s v="TRABAJADOR INDEPENDIENTE"/>
    <n v="41"/>
  </r>
  <r>
    <n v="1381"/>
    <s v="HOMBRE"/>
    <n v="2438887.83"/>
    <s v="ASALARIADO"/>
    <s v="SECTOR PRIVADO"/>
    <s v="SI"/>
    <s v="NO"/>
    <s v="NO"/>
    <n v="32"/>
    <x v="1"/>
    <s v="No"/>
    <n v="2438887.83"/>
    <s v="ASALARIADO"/>
    <n v="32"/>
  </r>
  <r>
    <n v="1382"/>
    <s v="MUJER"/>
    <n v="285127"/>
    <s v="ASALARIADO"/>
    <s v="SECTOR PUBLICO"/>
    <s v="SI"/>
    <s v="NO"/>
    <s v="NO"/>
    <n v="59"/>
    <x v="0"/>
    <s v="No"/>
    <n v="285127"/>
    <s v="ASALARIADO"/>
    <n v="59"/>
  </r>
  <r>
    <n v="1383"/>
    <s v="HOMBRE"/>
    <n v="278030.99"/>
    <s v="CONVENIOS ESPECIALES DE TRABAJADORES INDEPENDIENTES"/>
    <s v="SECTOR PRIVADO"/>
    <s v="SI"/>
    <s v="NO"/>
    <s v="NO"/>
    <n v="52"/>
    <x v="0"/>
    <s v="No"/>
    <n v="278030.99"/>
    <s v="CONVENIOS ESPECIALES DE TRABAJADORES INDEPENDIENTES"/>
    <n v="52"/>
  </r>
  <r>
    <n v="1384"/>
    <s v="HOMBRE"/>
    <n v="1580792"/>
    <s v="ASALARIADO"/>
    <s v="SECTOR PRIVADO"/>
    <s v="SI"/>
    <s v="NO"/>
    <s v="NO"/>
    <n v="28"/>
    <x v="0"/>
    <s v="No"/>
    <n v="1580792"/>
    <s v="ASALARIADO"/>
    <n v="28"/>
  </r>
  <r>
    <n v="1385"/>
    <s v="MUJER"/>
    <n v="297139"/>
    <s v="ASEGURADO VOLUNTARIO"/>
    <s v="SECTOR PRIVADO"/>
    <s v="SI"/>
    <s v="SI"/>
    <s v="NO"/>
    <n v="43"/>
    <x v="0"/>
    <s v="No"/>
    <n v="297139"/>
    <s v="ASEGURADO VOLUNTARIO"/>
    <n v="43"/>
  </r>
  <r>
    <n v="1386"/>
    <s v="MUJER"/>
    <n v="297046"/>
    <s v="ASEGURADO VOLUNTARIO"/>
    <s v="SECTOR PRIVADO"/>
    <s v="SI"/>
    <s v="NO"/>
    <s v="NO"/>
    <n v="64"/>
    <x v="0"/>
    <s v="No"/>
    <n v="297046"/>
    <s v="ASEGURADO VOLUNTARIO"/>
    <n v="64"/>
  </r>
  <r>
    <n v="1387"/>
    <s v="HOMBRE"/>
    <n v="278030"/>
    <s v="CONVENIOS ESPECIALES DE TRABAJADORES INDEPENDIENTES"/>
    <s v="SECTOR PRIVADO"/>
    <s v="SI"/>
    <s v="NO"/>
    <s v="NO"/>
    <n v="32"/>
    <x v="0"/>
    <s v="No"/>
    <n v="278030"/>
    <s v="CONVENIOS ESPECIALES DE TRABAJADORES INDEPENDIENTES"/>
    <n v="32"/>
  </r>
  <r>
    <n v="1388"/>
    <s v="HOMBRE"/>
    <n v="580000"/>
    <s v="ASALARIADO"/>
    <s v="SECTOR PRIVADO"/>
    <s v="SI"/>
    <s v="NO"/>
    <s v="NO"/>
    <n v="24"/>
    <x v="0"/>
    <s v="No"/>
    <n v="580000"/>
    <s v="ASALARIADO"/>
    <n v="24"/>
  </r>
  <r>
    <n v="1389"/>
    <s v="MUJER"/>
    <n v="504976"/>
    <s v="TRABAJADOR INDEPENDIENTE"/>
    <s v="SECTOR PRIVADO"/>
    <s v="SI"/>
    <s v="NO"/>
    <s v="NO"/>
    <n v="36"/>
    <x v="0"/>
    <s v="No"/>
    <n v="504976"/>
    <s v="TRABAJADOR INDEPENDIENTE"/>
    <n v="36"/>
  </r>
  <r>
    <n v="1390"/>
    <s v="HOMBRE"/>
    <n v="482000"/>
    <s v="ASALARIADO"/>
    <s v="SECTOR PRIVADO"/>
    <s v="SI"/>
    <s v="NO"/>
    <s v="SI"/>
    <n v="36"/>
    <x v="0"/>
    <s v="No"/>
    <n v="482000"/>
    <s v="ASALARIADO"/>
    <n v="36"/>
  </r>
  <r>
    <n v="1391"/>
    <s v="HOMBRE"/>
    <n v="639148"/>
    <s v="ASEGURADO VOLUNTARIO"/>
    <s v="SECTOR PRIVADO"/>
    <s v="SI"/>
    <s v="NO"/>
    <s v="NO"/>
    <n v="79"/>
    <x v="0"/>
    <s v="No"/>
    <n v="639148"/>
    <s v="ASEGURADO VOLUNTARIO"/>
    <n v="79"/>
  </r>
  <r>
    <n v="1392"/>
    <s v="HOMBRE"/>
    <n v="263640"/>
    <s v="ASALARIADO"/>
    <s v="SECTOR PRIVADO"/>
    <s v="SI"/>
    <s v="NO"/>
    <s v="NO"/>
    <n v="31"/>
    <x v="0"/>
    <s v="No"/>
    <n v="263640"/>
    <s v="ASALARIADO"/>
    <n v="31"/>
  </r>
  <r>
    <n v="1393"/>
    <s v="MUJER"/>
    <n v="846529"/>
    <s v="ASALARIADO"/>
    <s v="SECTOR PUBLICO"/>
    <s v="SI"/>
    <s v="NO"/>
    <s v="NO"/>
    <n v="28"/>
    <x v="0"/>
    <s v="No"/>
    <n v="846529"/>
    <s v="ASALARIADO"/>
    <n v="28"/>
  </r>
  <r>
    <n v="1394"/>
    <s v="MUJER"/>
    <n v="240890.9"/>
    <s v="PENSIONADOS EN SU PROPIO SISTEMA"/>
    <s v="SECTOR PUBLICO"/>
    <s v="SI"/>
    <s v="NO"/>
    <s v="NO"/>
    <n v="83"/>
    <x v="0"/>
    <s v="No"/>
    <n v="240890.9"/>
    <s v="PENSIONADOS EN SU PROPIO SISTEMA"/>
    <n v="83"/>
  </r>
  <r>
    <n v="1395"/>
    <s v="HOMBRE"/>
    <n v="924156"/>
    <s v="ASALARIADO"/>
    <s v="SECTOR PRIVADO"/>
    <s v="SI"/>
    <s v="NO"/>
    <s v="NO"/>
    <n v="28"/>
    <x v="0"/>
    <s v="No"/>
    <n v="924156"/>
    <s v="ASALARIADO"/>
    <n v="28"/>
  </r>
  <r>
    <n v="1396"/>
    <s v="MUJER"/>
    <n v="1815071.5"/>
    <s v="ASALARIADO"/>
    <s v="SECTOR PUBLICO"/>
    <s v="SI"/>
    <s v="NO"/>
    <s v="NO"/>
    <n v="35"/>
    <x v="0"/>
    <s v="No"/>
    <n v="1815071.5"/>
    <s v="ASALARIADO"/>
    <n v="35"/>
  </r>
  <r>
    <n v="1397"/>
    <s v="HOMBRE"/>
    <n v="585937"/>
    <s v="TRABAJADOR INDEPENDIENTE"/>
    <s v="SECTOR PRIVADO"/>
    <s v="SI"/>
    <s v="NO"/>
    <s v="SI"/>
    <n v="57"/>
    <x v="0"/>
    <s v="No"/>
    <n v="585937"/>
    <s v="TRABAJADOR INDEPENDIENTE"/>
    <n v="57"/>
  </r>
  <r>
    <n v="1398"/>
    <s v="HOMBRE"/>
    <n v="223702.12"/>
    <s v="ASALARIADO"/>
    <s v="SECTOR PRIVADO"/>
    <s v="SI"/>
    <s v="NO"/>
    <s v="NO"/>
    <n v="53"/>
    <x v="0"/>
    <s v="No"/>
    <n v="223702.12"/>
    <s v="ASALARIADO"/>
    <n v="53"/>
  </r>
  <r>
    <n v="1399"/>
    <s v="HOMBRE"/>
    <n v="155807.99"/>
    <s v="ASALARIADO"/>
    <s v="SECTOR PRIVADO"/>
    <s v="SI"/>
    <s v="NO"/>
    <s v="NO"/>
    <n v="42"/>
    <x v="0"/>
    <s v="No"/>
    <n v="155807.99"/>
    <s v="ASALARIADO"/>
    <n v="42"/>
  </r>
  <r>
    <n v="1400"/>
    <s v="HOMBRE"/>
    <n v="361976.88"/>
    <s v="ASALARIADO"/>
    <s v="SECTOR PRIVADO"/>
    <s v="SI"/>
    <s v="NO"/>
    <s v="NO"/>
    <n v="48"/>
    <x v="0"/>
    <s v="No"/>
    <n v="361976.88"/>
    <s v="ASALARIADO"/>
    <n v="48"/>
  </r>
  <r>
    <n v="1401"/>
    <s v="HOMBRE"/>
    <n v="573500"/>
    <s v="ASALARIADO"/>
    <s v="SECTOR PRIVADO"/>
    <s v="SI"/>
    <s v="NO"/>
    <s v="NO"/>
    <n v="26"/>
    <x v="0"/>
    <s v="No"/>
    <n v="573500"/>
    <s v="ASALARIADO"/>
    <n v="26"/>
  </r>
  <r>
    <n v="1402"/>
    <s v="HOMBRE"/>
    <n v="180000"/>
    <s v="ASALARIADO"/>
    <s v="SECTOR PRIVADO"/>
    <s v="SI"/>
    <s v="NO"/>
    <s v="SI"/>
    <n v="47"/>
    <x v="0"/>
    <s v="No"/>
    <n v="180000"/>
    <s v="ASALARIADO"/>
    <n v="47"/>
  </r>
  <r>
    <n v="1403"/>
    <s v="HOMBRE"/>
    <n v="811540"/>
    <s v="ASALARIADO"/>
    <s v="SECTOR PRIVADO"/>
    <s v="SI"/>
    <s v="NO"/>
    <s v="NO"/>
    <n v="21"/>
    <x v="0"/>
    <s v="No"/>
    <n v="811540"/>
    <s v="ASALARIADO"/>
    <n v="21"/>
  </r>
  <r>
    <n v="1404"/>
    <s v="MUJER"/>
    <n v="760842"/>
    <s v="PENSIONADOS EN SU PROPIO SISTEMA"/>
    <s v="SECTOR PUBLICO"/>
    <s v="SI"/>
    <s v="NO"/>
    <s v="NO"/>
    <n v="75"/>
    <x v="0"/>
    <s v="No"/>
    <n v="760842"/>
    <s v="PENSIONADOS EN SU PROPIO SISTEMA"/>
    <n v="75"/>
  </r>
  <r>
    <n v="1405"/>
    <s v="HOMBRE"/>
    <n v="1255736.08"/>
    <s v="ASALARIADO"/>
    <s v="SECTOR PRIVADO"/>
    <s v="SI"/>
    <s v="NO"/>
    <s v="NO"/>
    <n v="41"/>
    <x v="0"/>
    <s v="No"/>
    <n v="1255736.08"/>
    <s v="ASALARIADO"/>
    <n v="41"/>
  </r>
  <r>
    <n v="1406"/>
    <s v="HOMBRE"/>
    <n v="1146611.22"/>
    <s v="ASALARIADO"/>
    <s v="SECTOR PUBLICO"/>
    <s v="SI"/>
    <s v="NO"/>
    <s v="NO"/>
    <n v="27"/>
    <x v="0"/>
    <s v="No"/>
    <n v="1146611.22"/>
    <s v="ASALARIADO"/>
    <n v="27"/>
  </r>
  <r>
    <n v="1407"/>
    <s v="HOMBRE"/>
    <n v="1497172.49"/>
    <s v="ASALARIADO"/>
    <s v="SECTOR PUBLICO"/>
    <s v="SI"/>
    <s v="NO"/>
    <s v="NO"/>
    <n v="47"/>
    <x v="0"/>
    <s v="No"/>
    <n v="1497172.49"/>
    <s v="ASALARIADO"/>
    <n v="47"/>
  </r>
  <r>
    <n v="1408"/>
    <s v="HOMBRE"/>
    <n v="1372847.55"/>
    <s v="ASALARIADO"/>
    <s v="SECTOR PUBLICO"/>
    <s v="SI"/>
    <s v="NO"/>
    <s v="NO"/>
    <n v="56"/>
    <x v="0"/>
    <s v="No"/>
    <n v="1372847.55"/>
    <s v="ASALARIADO"/>
    <n v="56"/>
  </r>
  <r>
    <n v="1409"/>
    <s v="MUJER"/>
    <n v="830543"/>
    <s v="ASALARIADO"/>
    <s v="SECTOR PUBLICO"/>
    <s v="SI"/>
    <s v="NO"/>
    <s v="SI"/>
    <n v="39"/>
    <x v="0"/>
    <s v="No"/>
    <n v="830543"/>
    <s v="ASALARIADO"/>
    <n v="39"/>
  </r>
  <r>
    <n v="1410"/>
    <s v="HOMBRE"/>
    <n v="650897.42000000004"/>
    <s v="ASALARIADO"/>
    <s v="SECTOR PRIVADO"/>
    <s v="SI"/>
    <s v="NO"/>
    <s v="NO"/>
    <n v="38"/>
    <x v="0"/>
    <s v="No"/>
    <n v="650897.42000000004"/>
    <s v="ASALARIADO"/>
    <n v="38"/>
  </r>
  <r>
    <n v="1411"/>
    <s v="HOMBRE"/>
    <n v="463597.72"/>
    <s v="ASALARIADO"/>
    <s v="SECTOR PRIVADO"/>
    <s v="SI"/>
    <s v="SI"/>
    <s v="NO"/>
    <n v="47"/>
    <x v="0"/>
    <s v="No"/>
    <n v="463597.72"/>
    <s v="ASALARIADO"/>
    <n v="47"/>
  </r>
  <r>
    <n v="1412"/>
    <s v="MUJER"/>
    <n v="297050"/>
    <s v="ASEGURADO VOLUNTARIO"/>
    <s v="SECTOR PRIVADO"/>
    <s v="SI"/>
    <s v="NO"/>
    <s v="NO"/>
    <n v="31"/>
    <x v="0"/>
    <s v="No"/>
    <n v="297050"/>
    <s v="ASEGURADO VOLUNTARIO"/>
    <n v="31"/>
  </r>
  <r>
    <n v="1413"/>
    <s v="HOMBRE"/>
    <n v="297110"/>
    <s v="ASEGURADO VOLUNTARIO"/>
    <s v="SECTOR PRIVADO"/>
    <s v="SI"/>
    <s v="NO"/>
    <s v="NO"/>
    <n v="36"/>
    <x v="0"/>
    <s v="No"/>
    <n v="297110"/>
    <s v="ASEGURADO VOLUNTARIO"/>
    <n v="36"/>
  </r>
  <r>
    <n v="1414"/>
    <s v="MUJER"/>
    <n v="297045"/>
    <s v="ASEGURADO VOLUNTARIO"/>
    <s v="SECTOR PRIVADO"/>
    <s v="SI"/>
    <s v="NO"/>
    <s v="NO"/>
    <n v="33"/>
    <x v="0"/>
    <s v="No"/>
    <n v="297045"/>
    <s v="ASEGURADO VOLUNTARIO"/>
    <n v="33"/>
  </r>
  <r>
    <n v="1415"/>
    <s v="MUJER"/>
    <n v="278030"/>
    <s v="CONVENIOS ESPECIALES DE TRABAJADORES INDEPENDIENTES"/>
    <s v="SECTOR PRIVADO"/>
    <s v="SI"/>
    <s v="NO"/>
    <s v="NO"/>
    <n v="35"/>
    <x v="0"/>
    <s v="No"/>
    <n v="278030"/>
    <s v="CONVENIOS ESPECIALES DE TRABAJADORES INDEPENDIENTES"/>
    <n v="35"/>
  </r>
  <r>
    <n v="1416"/>
    <s v="MUJER"/>
    <n v="11580185.98"/>
    <s v="ASALARIADO"/>
    <s v="SECTOR PRIVADO"/>
    <s v="SI"/>
    <s v="NO"/>
    <s v="NO"/>
    <n v="46"/>
    <x v="1"/>
    <s v="No"/>
    <n v="11580185.98"/>
    <s v="ASALARIADO"/>
    <n v="46"/>
  </r>
  <r>
    <n v="1417"/>
    <s v="HOMBRE"/>
    <n v="2007029.76"/>
    <s v="ASALARIADO"/>
    <s v="SECTOR PUBLICO"/>
    <s v="SI"/>
    <s v="NO"/>
    <s v="NO"/>
    <n v="54"/>
    <x v="0"/>
    <s v="No"/>
    <n v="2007029.76"/>
    <s v="ASALARIADO"/>
    <n v="54"/>
  </r>
  <r>
    <n v="1418"/>
    <s v="HOMBRE"/>
    <n v="740237.33"/>
    <s v="ASALARIADO"/>
    <s v="SECTOR PUBLICO"/>
    <s v="SI"/>
    <s v="NO"/>
    <s v="NO"/>
    <n v="52"/>
    <x v="0"/>
    <s v="No"/>
    <n v="740237.33"/>
    <s v="ASALARIADO"/>
    <n v="52"/>
  </r>
  <r>
    <n v="1419"/>
    <s v="HOMBRE"/>
    <n v="140000"/>
    <s v="ASALARIADO"/>
    <s v="SECTOR PRIVADO"/>
    <s v="SI"/>
    <s v="NO"/>
    <s v="NO"/>
    <n v="42"/>
    <x v="0"/>
    <s v="No"/>
    <n v="140000"/>
    <s v="ASALARIADO"/>
    <n v="42"/>
  </r>
  <r>
    <n v="1420"/>
    <s v="MUJER"/>
    <n v="300018"/>
    <s v="TRABAJADOR INDEPENDIENTE"/>
    <s v="SECTOR PRIVADO"/>
    <s v="SI"/>
    <s v="NO"/>
    <s v="SI"/>
    <n v="58"/>
    <x v="0"/>
    <s v="No"/>
    <n v="300018"/>
    <s v="TRABAJADOR INDEPENDIENTE"/>
    <n v="58"/>
  </r>
  <r>
    <n v="1421"/>
    <s v="MUJER"/>
    <n v="297045"/>
    <s v="ASEGURADO VOLUNTARIO"/>
    <s v="SECTOR PRIVADO"/>
    <s v="SI"/>
    <s v="NO"/>
    <s v="SI"/>
    <n v="27"/>
    <x v="0"/>
    <s v="No"/>
    <n v="297045"/>
    <s v="ASEGURADO VOLUNTARIO"/>
    <n v="27"/>
  </r>
  <r>
    <n v="1422"/>
    <s v="HOMBRE"/>
    <n v="266625"/>
    <s v="ASALARIADO"/>
    <s v="SECTOR PRIVADO"/>
    <s v="SI"/>
    <s v="NO"/>
    <s v="NO"/>
    <n v="50"/>
    <x v="0"/>
    <s v="No"/>
    <n v="266625"/>
    <s v="ASALARIADO"/>
    <n v="50"/>
  </r>
  <r>
    <n v="1423"/>
    <s v="HOMBRE"/>
    <n v="282305"/>
    <s v="TRABAJADOR INDEPENDIENTE"/>
    <s v="SECTOR PRIVADO"/>
    <s v="SI"/>
    <s v="NO"/>
    <s v="SI"/>
    <n v="34"/>
    <x v="0"/>
    <s v="No"/>
    <n v="282305"/>
    <s v="TRABAJADOR INDEPENDIENTE"/>
    <n v="34"/>
  </r>
  <r>
    <n v="1424"/>
    <s v="HOMBRE"/>
    <n v="574141.48"/>
    <s v="ASALARIADO"/>
    <s v="SECTOR PRIVADO"/>
    <s v="SI"/>
    <s v="NO"/>
    <s v="NO"/>
    <n v="22"/>
    <x v="0"/>
    <s v="No"/>
    <n v="574141.48"/>
    <s v="ASALARIADO"/>
    <n v="22"/>
  </r>
  <r>
    <n v="1425"/>
    <s v="MUJER"/>
    <n v="2072167"/>
    <s v="PENSIONADOS EN SU PROPIO SISTEMA"/>
    <s v="SECTOR PUBLICO"/>
    <s v="SI"/>
    <s v="NO"/>
    <s v="NO"/>
    <n v="67"/>
    <x v="0"/>
    <s v="No"/>
    <n v="2072167"/>
    <s v="PENSIONADOS EN SU PROPIO SISTEMA"/>
    <n v="67"/>
  </r>
  <r>
    <n v="1426"/>
    <s v="HOMBRE"/>
    <n v="278030"/>
    <s v="CONVENIOS ESPECIALES DE TRABAJADORES INDEPENDIENTES"/>
    <s v="SECTOR PRIVADO"/>
    <s v="SI"/>
    <s v="NO"/>
    <s v="NO"/>
    <n v="56"/>
    <x v="0"/>
    <s v="No"/>
    <n v="278030"/>
    <s v="CONVENIOS ESPECIALES DE TRABAJADORES INDEPENDIENTES"/>
    <n v="56"/>
  </r>
  <r>
    <n v="1427"/>
    <s v="MUJER"/>
    <n v="2166746.5"/>
    <s v="ASALARIADO"/>
    <s v="SECTOR PUBLICO"/>
    <s v="SI"/>
    <s v="NO"/>
    <s v="NO"/>
    <n v="32"/>
    <x v="0"/>
    <s v="No"/>
    <n v="2166746.5"/>
    <s v="ASALARIADO"/>
    <n v="32"/>
  </r>
  <r>
    <n v="1428"/>
    <s v="MUJER"/>
    <n v="532257.68999999994"/>
    <s v="ASALARIADO"/>
    <s v="SECTOR PRIVADO"/>
    <s v="SI"/>
    <s v="NO"/>
    <s v="NO"/>
    <n v="42"/>
    <x v="0"/>
    <s v="No"/>
    <n v="532257.68999999994"/>
    <s v="ASALARIADO"/>
    <n v="42"/>
  </r>
  <r>
    <n v="1429"/>
    <s v="HOMBRE"/>
    <n v="2762536.65"/>
    <s v="ASALARIADO"/>
    <s v="SECTOR PRIVADO"/>
    <s v="SI"/>
    <s v="SI"/>
    <s v="NO"/>
    <n v="42"/>
    <x v="1"/>
    <s v="No"/>
    <n v="2762536.65"/>
    <s v="ASALARIADO"/>
    <n v="42"/>
  </r>
  <r>
    <n v="1430"/>
    <s v="MUJER"/>
    <n v="278030"/>
    <s v="CONVENIOS ESPECIALES DE TRABAJADORES INDEPENDIENTES"/>
    <s v="SECTOR PRIVADO"/>
    <s v="SI"/>
    <s v="NO"/>
    <s v="NO"/>
    <n v="60"/>
    <x v="0"/>
    <s v="No"/>
    <n v="278030"/>
    <s v="CONVENIOS ESPECIALES DE TRABAJADORES INDEPENDIENTES"/>
    <n v="60"/>
  </r>
  <r>
    <n v="1431"/>
    <s v="HOMBRE"/>
    <n v="437183.54"/>
    <s v="ASALARIADO"/>
    <s v="SECTOR PRIVADO"/>
    <s v="SI"/>
    <s v="NO"/>
    <s v="NO"/>
    <n v="46"/>
    <x v="0"/>
    <s v="No"/>
    <n v="437183.54"/>
    <s v="ASALARIADO"/>
    <n v="46"/>
  </r>
  <r>
    <n v="1432"/>
    <s v="HOMBRE"/>
    <n v="417623.03"/>
    <s v="ASALARIADO"/>
    <s v="SECTOR PRIVADO"/>
    <s v="SI"/>
    <s v="NO"/>
    <s v="NO"/>
    <n v="27"/>
    <x v="0"/>
    <s v="No"/>
    <n v="417623.03"/>
    <s v="ASALARIADO"/>
    <n v="27"/>
  </r>
  <r>
    <n v="1433"/>
    <s v="MUJER"/>
    <n v="170502"/>
    <s v="ASALARIADO"/>
    <s v="SECTOR PRIVADO"/>
    <s v="SI"/>
    <s v="NO"/>
    <s v="NO"/>
    <n v="47"/>
    <x v="0"/>
    <s v="No"/>
    <n v="170502"/>
    <s v="ASALARIADO"/>
    <n v="47"/>
  </r>
  <r>
    <n v="1434"/>
    <s v="HOMBRE"/>
    <n v="573826"/>
    <s v="TRABAJADOR INDEPENDIENTE"/>
    <s v="SECTOR PRIVADO"/>
    <s v="SI"/>
    <s v="NO"/>
    <s v="SI"/>
    <n v="61"/>
    <x v="0"/>
    <s v="No"/>
    <n v="573826"/>
    <s v="TRABAJADOR INDEPENDIENTE"/>
    <n v="61"/>
  </r>
  <r>
    <n v="1435"/>
    <s v="MUJER"/>
    <n v="297045"/>
    <s v="ASEGURADO VOLUNTARIO"/>
    <s v="SECTOR PRIVADO"/>
    <s v="SI"/>
    <s v="NO"/>
    <s v="SI"/>
    <n v="23"/>
    <x v="0"/>
    <s v="No"/>
    <n v="297045"/>
    <s v="ASEGURADO VOLUNTARIO"/>
    <n v="23"/>
  </r>
  <r>
    <n v="1436"/>
    <s v="HOMBRE"/>
    <n v="406190.91"/>
    <s v="ASALARIADO"/>
    <s v="SECTOR PUBLICO"/>
    <s v="SI"/>
    <s v="SI"/>
    <s v="NO"/>
    <n v="22"/>
    <x v="0"/>
    <s v="No"/>
    <n v="406190.91"/>
    <s v="ASALARIADO"/>
    <n v="22"/>
  </r>
  <r>
    <n v="1437"/>
    <s v="HOMBRE"/>
    <n v="297046"/>
    <s v="ASEGURADO VOLUNTARIO"/>
    <s v="SECTOR PRIVADO"/>
    <s v="SI"/>
    <s v="SI"/>
    <s v="NO"/>
    <n v="44"/>
    <x v="0"/>
    <s v="No"/>
    <n v="297046"/>
    <s v="ASEGURADO VOLUNTARIO"/>
    <n v="44"/>
  </r>
  <r>
    <n v="1438"/>
    <s v="MUJER"/>
    <n v="313897"/>
    <s v="ASALARIADO"/>
    <s v="SECTOR PUBLICO"/>
    <s v="SI"/>
    <s v="NO"/>
    <s v="SI"/>
    <n v="31"/>
    <x v="0"/>
    <s v="No"/>
    <n v="313897"/>
    <s v="ASALARIADO"/>
    <n v="31"/>
  </r>
  <r>
    <n v="1439"/>
    <s v="MUJER"/>
    <n v="496170"/>
    <s v="ASALARIADO"/>
    <s v="SECTOR PRIVADO"/>
    <s v="SI"/>
    <s v="SI"/>
    <s v="NO"/>
    <n v="28"/>
    <x v="0"/>
    <s v="No"/>
    <n v="496170"/>
    <s v="ASALARIADO"/>
    <n v="28"/>
  </r>
  <r>
    <n v="1440"/>
    <s v="HOMBRE"/>
    <n v="952596"/>
    <s v="ASALARIADO"/>
    <s v="SECTOR PRIVADO"/>
    <s v="SI"/>
    <s v="NO"/>
    <s v="NO"/>
    <n v="61"/>
    <x v="0"/>
    <s v="No"/>
    <n v="952596"/>
    <s v="ASALARIADO"/>
    <n v="61"/>
  </r>
  <r>
    <n v="1441"/>
    <s v="MUJER"/>
    <n v="644244"/>
    <s v="ASALARIADO"/>
    <s v="SECTOR PRIVADO"/>
    <s v="SI"/>
    <s v="NO"/>
    <s v="NO"/>
    <n v="25"/>
    <x v="0"/>
    <s v="No"/>
    <n v="644244"/>
    <s v="ASALARIADO"/>
    <n v="25"/>
  </r>
  <r>
    <n v="1442"/>
    <s v="HOMBRE"/>
    <n v="297045"/>
    <s v="ASEGURADO VOLUNTARIO"/>
    <s v="SECTOR PRIVADO"/>
    <s v="SI"/>
    <s v="NO"/>
    <s v="NO"/>
    <n v="36"/>
    <x v="0"/>
    <s v="No"/>
    <n v="297045"/>
    <s v="ASEGURADO VOLUNTARIO"/>
    <n v="36"/>
  </r>
  <r>
    <n v="1443"/>
    <s v="MUJER"/>
    <n v="297044.99"/>
    <s v="CONVENIOS ESPECIALES DE TRABAJADORES INDEPENDIENTES"/>
    <s v="SECTOR PRIVADO"/>
    <s v="SI"/>
    <s v="SI"/>
    <s v="NO"/>
    <n v="56"/>
    <x v="0"/>
    <s v="No"/>
    <n v="297044.99"/>
    <s v="CONVENIOS ESPECIALES DE TRABAJADORES INDEPENDIENTES"/>
    <n v="56"/>
  </r>
  <r>
    <n v="1444"/>
    <s v="MUJER"/>
    <n v="1591132.4"/>
    <s v="ASALARIADO"/>
    <s v="SECTOR PUBLICO"/>
    <s v="SI"/>
    <s v="NO"/>
    <s v="NO"/>
    <n v="51"/>
    <x v="0"/>
    <s v="No"/>
    <n v="1591132.4"/>
    <s v="ASALARIADO"/>
    <n v="51"/>
  </r>
  <r>
    <n v="1445"/>
    <s v="HOMBRE"/>
    <n v="130000"/>
    <s v="ASALARIADO"/>
    <s v="SECTOR PRIVADO"/>
    <s v="SI"/>
    <s v="SI"/>
    <s v="NO"/>
    <n v="40"/>
    <x v="0"/>
    <s v="No"/>
    <n v="130000"/>
    <s v="ASALARIADO"/>
    <n v="40"/>
  </r>
  <r>
    <n v="1446"/>
    <s v="HOMBRE"/>
    <n v="868191.39"/>
    <s v="ASALARIADO"/>
    <s v="SECTOR PRIVADO"/>
    <s v="SI"/>
    <s v="NO"/>
    <s v="NO"/>
    <n v="30"/>
    <x v="0"/>
    <s v="No"/>
    <n v="868191.39"/>
    <s v="ASALARIADO"/>
    <n v="30"/>
  </r>
  <r>
    <n v="1447"/>
    <s v="MUJER"/>
    <n v="122313.33"/>
    <s v="ASALARIADO"/>
    <s v="SECTOR PRIVADO"/>
    <s v="SI"/>
    <s v="NO"/>
    <s v="NO"/>
    <n v="42"/>
    <x v="0"/>
    <s v="No"/>
    <n v="122313.33"/>
    <s v="ASALARIADO"/>
    <n v="42"/>
  </r>
  <r>
    <n v="1448"/>
    <s v="HOMBRE"/>
    <n v="337000"/>
    <s v="ASALARIADO"/>
    <s v="SECTOR PRIVADO"/>
    <s v="SI"/>
    <s v="SI"/>
    <s v="NO"/>
    <n v="42"/>
    <x v="0"/>
    <s v="No"/>
    <n v="337000"/>
    <s v="ASALARIADO"/>
    <n v="42"/>
  </r>
  <r>
    <n v="1449"/>
    <s v="MUJER"/>
    <n v="1448116.5"/>
    <s v="ASALARIADO"/>
    <s v="SECTOR PUBLICO"/>
    <s v="SI"/>
    <s v="NO"/>
    <s v="NO"/>
    <n v="42"/>
    <x v="0"/>
    <s v="No"/>
    <n v="1448116.5"/>
    <s v="ASALARIADO"/>
    <n v="42"/>
  </r>
  <r>
    <n v="1450"/>
    <s v="MUJER"/>
    <n v="327716"/>
    <s v="ASEGURADO VOLUNTARIO"/>
    <s v="SECTOR PRIVADO"/>
    <s v="SI"/>
    <s v="NO"/>
    <s v="NO"/>
    <n v="40"/>
    <x v="0"/>
    <s v="No"/>
    <n v="327716"/>
    <s v="ASEGURADO VOLUNTARIO"/>
    <n v="40"/>
  </r>
  <r>
    <n v="1451"/>
    <s v="MUJER"/>
    <n v="297044"/>
    <s v="CONVENIOS ESPECIALES DE ASEGURADOS VOLUNTARIOS"/>
    <s v="SECTOR PRIVADO"/>
    <s v="SI"/>
    <s v="NO"/>
    <s v="NO"/>
    <n v="27"/>
    <x v="0"/>
    <s v="No"/>
    <n v="297044"/>
    <s v="CONVENIOS ESPECIALES DE ASEGURADOS VOLUNTARIOS"/>
    <n v="27"/>
  </r>
  <r>
    <n v="1452"/>
    <s v="HOMBRE"/>
    <n v="278030"/>
    <s v="CONVENIOS ESPECIALES DE TRABAJADORES INDEPENDIENTES"/>
    <s v="SECTOR PRIVADO"/>
    <s v="SI"/>
    <s v="NO"/>
    <s v="NO"/>
    <n v="48"/>
    <x v="0"/>
    <s v="No"/>
    <n v="278030"/>
    <s v="CONVENIOS ESPECIALES DE TRABAJADORES INDEPENDIENTES"/>
    <n v="48"/>
  </r>
  <r>
    <n v="1453"/>
    <s v="HOMBRE"/>
    <n v="477915"/>
    <s v="ASALARIADO"/>
    <s v="SECTOR PUBLICO"/>
    <s v="SI"/>
    <s v="NO"/>
    <s v="NO"/>
    <n v="21"/>
    <x v="0"/>
    <s v="No"/>
    <n v="477915"/>
    <s v="ASALARIADO"/>
    <n v="21"/>
  </r>
  <r>
    <n v="1454"/>
    <s v="HOMBRE"/>
    <n v="5472090.3399999999"/>
    <s v="ASALARIADO"/>
    <s v="SECTOR PUBLICO"/>
    <s v="SI"/>
    <s v="NO"/>
    <s v="NO"/>
    <n v="42"/>
    <x v="1"/>
    <s v="No"/>
    <n v="5472090.3399999999"/>
    <s v="ASALARIADO"/>
    <n v="42"/>
  </r>
  <r>
    <n v="1455"/>
    <s v="MUJER"/>
    <n v="196822.39"/>
    <s v="PENSIONADOS EN SU PROPIO SISTEMA"/>
    <s v="SECTOR PUBLICO"/>
    <s v="SI"/>
    <s v="NO"/>
    <s v="NO"/>
    <n v="94"/>
    <x v="0"/>
    <s v="No"/>
    <n v="196822.39"/>
    <s v="PENSIONADOS EN SU PROPIO SISTEMA"/>
    <n v="94"/>
  </r>
  <r>
    <n v="1456"/>
    <s v="MUJER"/>
    <n v="575000"/>
    <s v="ASALARIADO"/>
    <s v="SECTOR PRIVADO"/>
    <s v="SI"/>
    <s v="NO"/>
    <s v="SI"/>
    <n v="32"/>
    <x v="0"/>
    <s v="No"/>
    <n v="575000"/>
    <s v="ASALARIADO"/>
    <n v="32"/>
  </r>
  <r>
    <n v="1457"/>
    <s v="MUJER"/>
    <n v="298957"/>
    <s v="ASEGURADO VOLUNTARIO"/>
    <s v="SECTOR PRIVADO"/>
    <s v="SI"/>
    <s v="NO"/>
    <s v="NO"/>
    <n v="32"/>
    <x v="0"/>
    <s v="No"/>
    <n v="298957"/>
    <s v="ASEGURADO VOLUNTARIO"/>
    <n v="32"/>
  </r>
  <r>
    <n v="1458"/>
    <s v="MUJER"/>
    <n v="75294.7"/>
    <s v="ASALARIADO"/>
    <s v="SECTOR PRIVADO"/>
    <s v="SI"/>
    <s v="NO"/>
    <s v="NO"/>
    <n v="25"/>
    <x v="0"/>
    <s v="No"/>
    <n v="75294.7"/>
    <s v="ASALARIADO"/>
    <n v="25"/>
  </r>
  <r>
    <n v="1459"/>
    <s v="HOMBRE"/>
    <n v="278030"/>
    <s v="CONVENIOS ESPECIALES DE TRABAJADORES INDEPENDIENTES"/>
    <s v="SECTOR PRIVADO"/>
    <s v="SI"/>
    <s v="NO"/>
    <s v="NO"/>
    <n v="61"/>
    <x v="0"/>
    <s v="No"/>
    <n v="278030"/>
    <s v="CONVENIOS ESPECIALES DE TRABAJADORES INDEPENDIENTES"/>
    <n v="61"/>
  </r>
  <r>
    <n v="1460"/>
    <s v="MUJER"/>
    <n v="278030.99"/>
    <s v="CONVENIOS ESPECIALES DE TRABAJADORES INDEPENDIENTES"/>
    <s v="SECTOR PRIVADO"/>
    <s v="SI"/>
    <s v="NO"/>
    <s v="NO"/>
    <n v="34"/>
    <x v="0"/>
    <s v="No"/>
    <n v="278030.99"/>
    <s v="CONVENIOS ESPECIALES DE TRABAJADORES INDEPENDIENTES"/>
    <n v="34"/>
  </r>
  <r>
    <n v="1461"/>
    <s v="MUJER"/>
    <n v="791499.02"/>
    <s v="ASALARIADO"/>
    <s v="SECTOR PRIVADO"/>
    <s v="SI"/>
    <s v="NO"/>
    <s v="NO"/>
    <n v="29"/>
    <x v="0"/>
    <s v="No"/>
    <n v="791499.02"/>
    <s v="ASALARIADO"/>
    <n v="29"/>
  </r>
  <r>
    <n v="1462"/>
    <s v="HOMBRE"/>
    <n v="371304"/>
    <s v="TRABAJADOR INDEPENDIENTE"/>
    <s v="SECTOR PRIVADO"/>
    <s v="SI"/>
    <s v="NO"/>
    <s v="SI"/>
    <n v="37"/>
    <x v="0"/>
    <s v="No"/>
    <n v="371304"/>
    <s v="TRABAJADOR INDEPENDIENTE"/>
    <n v="37"/>
  </r>
  <r>
    <n v="1463"/>
    <s v="MUJER"/>
    <n v="1611870.5"/>
    <s v="ASALARIADO"/>
    <s v="SECTOR PUBLICO"/>
    <s v="SI"/>
    <s v="NO"/>
    <s v="NO"/>
    <n v="33"/>
    <x v="0"/>
    <s v="No"/>
    <n v="1611870.5"/>
    <s v="ASALARIADO"/>
    <n v="33"/>
  </r>
  <r>
    <n v="1464"/>
    <s v="HOMBRE"/>
    <n v="771947.42"/>
    <s v="ASALARIADO"/>
    <s v="SECTOR PRIVADO"/>
    <s v="SI"/>
    <s v="NO"/>
    <s v="NO"/>
    <n v="40"/>
    <x v="0"/>
    <s v="No"/>
    <n v="771947.42"/>
    <s v="ASALARIADO"/>
    <n v="40"/>
  </r>
  <r>
    <n v="1465"/>
    <s v="HOMBRE"/>
    <n v="278030"/>
    <s v="CONVENIOS ESPECIALES DE TRABAJADORES INDEPENDIENTES"/>
    <s v="SECTOR PRIVADO"/>
    <s v="SI"/>
    <s v="NO"/>
    <s v="NO"/>
    <n v="53"/>
    <x v="0"/>
    <s v="No"/>
    <n v="278030"/>
    <s v="CONVENIOS ESPECIALES DE TRABAJADORES INDEPENDIENTES"/>
    <n v="53"/>
  </r>
  <r>
    <n v="1466"/>
    <s v="MUJER"/>
    <n v="1358025.5"/>
    <s v="ASALARIADO"/>
    <s v="SECTOR PUBLICO"/>
    <s v="SI"/>
    <s v="NO"/>
    <s v="NO"/>
    <n v="32"/>
    <x v="0"/>
    <s v="No"/>
    <n v="1358025.5"/>
    <s v="ASALARIADO"/>
    <n v="32"/>
  </r>
  <r>
    <n v="1467"/>
    <s v="HOMBRE"/>
    <n v="1049700.32"/>
    <s v="ASALARIADO"/>
    <s v="SECTOR PRIVADO"/>
    <s v="SI"/>
    <s v="NO"/>
    <s v="NO"/>
    <n v="37"/>
    <x v="0"/>
    <s v="No"/>
    <n v="1049700.32"/>
    <s v="ASALARIADO"/>
    <n v="37"/>
  </r>
  <r>
    <n v="1468"/>
    <s v="HOMBRE"/>
    <n v="311173"/>
    <s v="TRABAJADOR INDEPENDIENTE"/>
    <s v="SECTOR PRIVADO"/>
    <s v="SI"/>
    <s v="NO"/>
    <s v="SI"/>
    <n v="33"/>
    <x v="0"/>
    <s v="No"/>
    <n v="311173"/>
    <s v="TRABAJADOR INDEPENDIENTE"/>
    <n v="33"/>
  </r>
  <r>
    <n v="1469"/>
    <s v="HOMBRE"/>
    <n v="266800"/>
    <s v="ASALARIADO"/>
    <s v="SECTOR PRIVADO"/>
    <s v="SI"/>
    <s v="NO"/>
    <s v="NO"/>
    <n v="44"/>
    <x v="0"/>
    <s v="No"/>
    <n v="266800"/>
    <s v="ASALARIADO"/>
    <n v="44"/>
  </r>
  <r>
    <n v="1470"/>
    <s v="HOMBRE"/>
    <n v="196925"/>
    <s v="ASALARIADO"/>
    <s v="SECTOR PRIVADO"/>
    <s v="SI"/>
    <s v="NO"/>
    <s v="SI"/>
    <n v="22"/>
    <x v="0"/>
    <s v="No"/>
    <n v="196925"/>
    <s v="ASALARIADO"/>
    <n v="22"/>
  </r>
  <r>
    <n v="1471"/>
    <s v="HOMBRE"/>
    <n v="342027"/>
    <s v="ASALARIADO"/>
    <s v="SECTOR PRIVADO"/>
    <s v="SI"/>
    <s v="SI"/>
    <s v="NO"/>
    <n v="61"/>
    <x v="0"/>
    <s v="No"/>
    <n v="342027"/>
    <s v="ASALARIADO"/>
    <n v="61"/>
  </r>
  <r>
    <n v="1472"/>
    <s v="MUJER"/>
    <n v="1104062"/>
    <s v="PENSIONADOS EN SU PROPIO SISTEMA"/>
    <s v="SECTOR PUBLICO"/>
    <s v="SI"/>
    <s v="NO"/>
    <s v="NO"/>
    <n v="91"/>
    <x v="0"/>
    <s v="No"/>
    <n v="1104062"/>
    <s v="PENSIONADOS EN SU PROPIO SISTEMA"/>
    <n v="91"/>
  </r>
  <r>
    <n v="1473"/>
    <s v="HOMBRE"/>
    <n v="155880"/>
    <s v="ASALARIADO"/>
    <s v="SECTOR PRIVADO"/>
    <s v="SI"/>
    <s v="NO"/>
    <s v="NO"/>
    <n v="36"/>
    <x v="0"/>
    <s v="No"/>
    <n v="155880"/>
    <s v="ASALARIADO"/>
    <n v="36"/>
  </r>
  <r>
    <n v="1474"/>
    <s v="HOMBRE"/>
    <n v="297046"/>
    <s v="ASEGURADO VOLUNTARIO"/>
    <s v="SECTOR PRIVADO"/>
    <s v="SI"/>
    <s v="NO"/>
    <s v="NO"/>
    <n v="51"/>
    <x v="0"/>
    <s v="No"/>
    <n v="297046"/>
    <s v="ASEGURADO VOLUNTARIO"/>
    <n v="51"/>
  </r>
  <r>
    <n v="1475"/>
    <s v="HOMBRE"/>
    <n v="338166"/>
    <s v="TRABAJADOR INDEPENDIENTE"/>
    <s v="SECTOR PRIVADO"/>
    <s v="SI"/>
    <s v="NO"/>
    <s v="NO"/>
    <n v="56"/>
    <x v="0"/>
    <s v="No"/>
    <n v="338166"/>
    <s v="TRABAJADOR INDEPENDIENTE"/>
    <n v="56"/>
  </r>
  <r>
    <n v="1476"/>
    <s v="HOMBRE"/>
    <n v="650000"/>
    <s v="ASALARIADO"/>
    <s v="SECTOR PRIVADO"/>
    <s v="SI"/>
    <s v="NO"/>
    <s v="SI"/>
    <n v="31"/>
    <x v="0"/>
    <s v="No"/>
    <n v="650000"/>
    <s v="ASALARIADO"/>
    <n v="31"/>
  </r>
  <r>
    <n v="1477"/>
    <s v="HOMBRE"/>
    <n v="490638.83"/>
    <s v="ASALARIADO"/>
    <s v="SECTOR PUBLICO"/>
    <s v="SI"/>
    <s v="NO"/>
    <s v="NO"/>
    <n v="55"/>
    <x v="0"/>
    <s v="No"/>
    <n v="490638.83"/>
    <s v="ASALARIADO"/>
    <n v="55"/>
  </r>
  <r>
    <n v="1478"/>
    <s v="MUJER"/>
    <n v="432363"/>
    <s v="PENSIONADOS EN SU PROPIO SISTEMA"/>
    <s v="SECTOR PUBLICO"/>
    <s v="SI"/>
    <s v="NO"/>
    <s v="NO"/>
    <n v="80"/>
    <x v="0"/>
    <s v="No"/>
    <n v="432363"/>
    <s v="PENSIONADOS EN SU PROPIO SISTEMA"/>
    <n v="80"/>
  </r>
  <r>
    <n v="1479"/>
    <s v="HOMBRE"/>
    <n v="360420"/>
    <s v="TRABAJADOR INDEPENDIENTE"/>
    <s v="SECTOR PRIVADO"/>
    <s v="SI"/>
    <s v="NO"/>
    <s v="SI"/>
    <n v="32"/>
    <x v="0"/>
    <s v="No"/>
    <n v="360420"/>
    <s v="TRABAJADOR INDEPENDIENTE"/>
    <n v="32"/>
  </r>
  <r>
    <n v="1480"/>
    <s v="HOMBRE"/>
    <n v="351670.01"/>
    <s v="ASALARIADO"/>
    <s v="SECTOR PRIVADO"/>
    <s v="SI"/>
    <s v="NO"/>
    <s v="NO"/>
    <n v="21"/>
    <x v="0"/>
    <s v="No"/>
    <n v="351670.01"/>
    <s v="ASALARIADO"/>
    <n v="21"/>
  </r>
  <r>
    <n v="1481"/>
    <s v="MUJER"/>
    <n v="528606.29"/>
    <s v="ASALARIADO"/>
    <s v="SECTOR PUBLICO"/>
    <s v="SI"/>
    <s v="NO"/>
    <s v="NO"/>
    <n v="29"/>
    <x v="0"/>
    <s v="No"/>
    <n v="528606.29"/>
    <s v="ASALARIADO"/>
    <n v="29"/>
  </r>
  <r>
    <n v="1482"/>
    <s v="MUJER"/>
    <n v="2398731.5"/>
    <s v="ASALARIADO"/>
    <s v="SECTOR PUBLICO"/>
    <s v="SI"/>
    <s v="NO"/>
    <s v="NO"/>
    <n v="29"/>
    <x v="1"/>
    <s v="No"/>
    <n v="2398731.5"/>
    <s v="ASALARIADO"/>
    <n v="29"/>
  </r>
  <r>
    <n v="1483"/>
    <s v="HOMBRE"/>
    <n v="327400"/>
    <s v="ASALARIADO"/>
    <s v="SECTOR PRIVADO"/>
    <s v="SI"/>
    <s v="NO"/>
    <s v="NO"/>
    <n v="21"/>
    <x v="0"/>
    <s v="No"/>
    <n v="327400"/>
    <s v="ASALARIADO"/>
    <n v="21"/>
  </r>
  <r>
    <n v="1484"/>
    <s v="MUJER"/>
    <n v="228749"/>
    <s v="ASALARIADO"/>
    <s v="SECTOR PUBLICO"/>
    <s v="SI"/>
    <s v="NO"/>
    <s v="SI"/>
    <n v="56"/>
    <x v="0"/>
    <s v="No"/>
    <n v="228749"/>
    <s v="ASALARIADO"/>
    <n v="56"/>
  </r>
  <r>
    <n v="1485"/>
    <s v="MUJER"/>
    <n v="1139623"/>
    <s v="PENSIONADOS EN SU PROPIO SISTEMA"/>
    <s v="SECTOR PUBLICO"/>
    <s v="SI"/>
    <s v="NO"/>
    <s v="NO"/>
    <n v="78"/>
    <x v="0"/>
    <s v="No"/>
    <n v="1139623"/>
    <s v="PENSIONADOS EN SU PROPIO SISTEMA"/>
    <n v="78"/>
  </r>
  <r>
    <n v="1486"/>
    <s v="HOMBRE"/>
    <n v="286145.68"/>
    <s v="ASALARIADO"/>
    <s v="SECTOR PRIVADO"/>
    <s v="SI"/>
    <s v="NO"/>
    <s v="NO"/>
    <n v="51"/>
    <x v="0"/>
    <s v="No"/>
    <n v="286145.68"/>
    <s v="ASALARIADO"/>
    <n v="51"/>
  </r>
  <r>
    <n v="1487"/>
    <s v="HOMBRE"/>
    <n v="297045"/>
    <s v="ASEGURADO VOLUNTARIO"/>
    <s v="SECTOR PRIVADO"/>
    <s v="SI"/>
    <s v="NO"/>
    <s v="NO"/>
    <n v="25"/>
    <x v="0"/>
    <s v="No"/>
    <n v="297045"/>
    <s v="ASEGURADO VOLUNTARIO"/>
    <n v="25"/>
  </r>
  <r>
    <n v="1488"/>
    <s v="HOMBRE"/>
    <n v="734252.96"/>
    <s v="ASALARIADO"/>
    <s v="SECTOR PRIVADO"/>
    <s v="SI"/>
    <s v="NO"/>
    <s v="NO"/>
    <n v="60"/>
    <x v="0"/>
    <s v="No"/>
    <n v="734252.96"/>
    <s v="ASALARIADO"/>
    <n v="60"/>
  </r>
  <r>
    <n v="1489"/>
    <s v="HOMBRE"/>
    <n v="592772.23"/>
    <s v="ASALARIADO"/>
    <s v="SECTOR PUBLICO"/>
    <s v="SI"/>
    <s v="NO"/>
    <s v="NO"/>
    <n v="25"/>
    <x v="0"/>
    <s v="No"/>
    <n v="592772.23"/>
    <s v="ASALARIADO"/>
    <n v="25"/>
  </r>
  <r>
    <n v="1490"/>
    <s v="HOMBRE"/>
    <n v="303333"/>
    <s v="ASALARIADO"/>
    <s v="SECTOR PRIVADO"/>
    <s v="SI"/>
    <s v="SI"/>
    <s v="NO"/>
    <n v="38"/>
    <x v="0"/>
    <s v="No"/>
    <n v="303333"/>
    <s v="ASALARIADO"/>
    <n v="38"/>
  </r>
  <r>
    <n v="1491"/>
    <s v="HOMBRE"/>
    <n v="347135"/>
    <s v="ASEGURADO VOLUNTARIO"/>
    <s v="SECTOR PRIVADO"/>
    <s v="SI"/>
    <s v="NO"/>
    <s v="NO"/>
    <n v="54"/>
    <x v="0"/>
    <s v="No"/>
    <n v="347135"/>
    <s v="ASEGURADO VOLUNTARIO"/>
    <n v="54"/>
  </r>
  <r>
    <n v="1492"/>
    <s v="HOMBRE"/>
    <n v="639148"/>
    <s v="TRABAJADOR INDEPENDIENTE"/>
    <s v="SECTOR PRIVADO"/>
    <s v="SI"/>
    <s v="NO"/>
    <s v="NO"/>
    <n v="63"/>
    <x v="0"/>
    <s v="No"/>
    <n v="639148"/>
    <s v="TRABAJADOR INDEPENDIENTE"/>
    <n v="63"/>
  </r>
  <r>
    <n v="1493"/>
    <s v="HOMBRE"/>
    <n v="435801"/>
    <s v="ASALARIADO"/>
    <s v="SECTOR PRIVADO"/>
    <s v="SI"/>
    <s v="SI"/>
    <s v="NO"/>
    <n v="47"/>
    <x v="0"/>
    <s v="No"/>
    <n v="435801"/>
    <s v="ASALARIADO"/>
    <n v="47"/>
  </r>
  <r>
    <n v="1494"/>
    <s v="HOMBRE"/>
    <n v="484829.52"/>
    <s v="ASALARIADO"/>
    <s v="SECTOR PRIVADO"/>
    <s v="SI"/>
    <s v="NO"/>
    <s v="NO"/>
    <n v="25"/>
    <x v="0"/>
    <s v="No"/>
    <n v="484829.52"/>
    <s v="ASALARIADO"/>
    <n v="25"/>
  </r>
  <r>
    <n v="1495"/>
    <s v="MUJER"/>
    <n v="92366.25"/>
    <s v="ASALARIADO"/>
    <s v="SECTOR PUBLICO"/>
    <s v="SI"/>
    <s v="NO"/>
    <s v="NO"/>
    <n v="23"/>
    <x v="0"/>
    <s v="No"/>
    <n v="92366.25"/>
    <s v="ASALARIADO"/>
    <n v="23"/>
  </r>
  <r>
    <n v="1496"/>
    <s v="MUJER"/>
    <n v="863546"/>
    <s v="ASALARIADO"/>
    <s v="SECTOR PUBLICO"/>
    <s v="SI"/>
    <s v="NO"/>
    <s v="SI"/>
    <n v="31"/>
    <x v="0"/>
    <s v="No"/>
    <n v="863546"/>
    <s v="ASALARIADO"/>
    <n v="31"/>
  </r>
  <r>
    <n v="1497"/>
    <s v="MUJER"/>
    <n v="399659"/>
    <s v="TRABAJADOR INDEPENDIENTE"/>
    <s v="SECTOR PRIVADO"/>
    <s v="SI"/>
    <s v="SI"/>
    <s v="SI"/>
    <n v="46"/>
    <x v="0"/>
    <s v="No"/>
    <n v="399659"/>
    <s v="TRABAJADOR INDEPENDIENTE"/>
    <n v="46"/>
  </r>
  <r>
    <n v="1498"/>
    <s v="MUJER"/>
    <n v="1940476.41"/>
    <s v="ASALARIADO"/>
    <s v="SECTOR PRIVADO"/>
    <s v="SI"/>
    <s v="NO"/>
    <s v="NO"/>
    <n v="34"/>
    <x v="0"/>
    <s v="No"/>
    <n v="1940476.41"/>
    <s v="ASALARIADO"/>
    <n v="34"/>
  </r>
  <r>
    <n v="1499"/>
    <s v="MUJER"/>
    <n v="571508"/>
    <s v="ASALARIADO"/>
    <s v="SECTOR PUBLICO"/>
    <s v="SI"/>
    <s v="NO"/>
    <s v="NO"/>
    <n v="29"/>
    <x v="0"/>
    <s v="No"/>
    <n v="571508"/>
    <s v="ASALARIADO"/>
    <n v="29"/>
  </r>
  <r>
    <n v="1500"/>
    <s v="HOMBRE"/>
    <n v="932109.37"/>
    <s v="ASALARIADO"/>
    <s v="SECTOR PRIVADO"/>
    <s v="SI"/>
    <s v="NO"/>
    <s v="NO"/>
    <n v="41"/>
    <x v="0"/>
    <s v="No"/>
    <n v="932109.37"/>
    <s v="ASALARIADO"/>
    <n v="41"/>
  </r>
  <r>
    <n v="1501"/>
    <s v="HOMBRE"/>
    <n v="155000"/>
    <s v="ASALARIADO"/>
    <s v="SECTOR PRIVADO"/>
    <s v="SI"/>
    <s v="NO"/>
    <s v="SI"/>
    <n v="53"/>
    <x v="0"/>
    <s v="No"/>
    <n v="155000"/>
    <s v="ASALARIADO"/>
    <n v="53"/>
  </r>
  <r>
    <n v="1502"/>
    <s v="MUJER"/>
    <n v="859613"/>
    <s v="ASALARIADO"/>
    <s v="SECTOR PRIVADO"/>
    <s v="SI"/>
    <s v="NO"/>
    <s v="NO"/>
    <n v="22"/>
    <x v="0"/>
    <s v="No"/>
    <n v="859613"/>
    <s v="ASALARIADO"/>
    <n v="22"/>
  </r>
  <r>
    <n v="1503"/>
    <s v="MUJER"/>
    <n v="159000"/>
    <s v="ASALARIADO"/>
    <s v="SECTOR PRIVADO"/>
    <s v="SI"/>
    <s v="SI"/>
    <s v="SI"/>
    <n v="49"/>
    <x v="0"/>
    <s v="No"/>
    <n v="159000"/>
    <s v="ASALARIADO"/>
    <n v="49"/>
  </r>
  <r>
    <n v="1504"/>
    <s v="HOMBRE"/>
    <n v="540083"/>
    <s v="TRABAJADOR INDEPENDIENTE"/>
    <s v="SECTOR PRIVADO"/>
    <s v="SI"/>
    <s v="NO"/>
    <s v="SI"/>
    <n v="60"/>
    <x v="0"/>
    <s v="No"/>
    <n v="540083"/>
    <s v="TRABAJADOR INDEPENDIENTE"/>
    <n v="60"/>
  </r>
  <r>
    <n v="1505"/>
    <s v="HOMBRE"/>
    <n v="2817770"/>
    <s v="ASALARIADO"/>
    <s v="SECTOR PUBLICO"/>
    <s v="SI"/>
    <s v="NO"/>
    <s v="NO"/>
    <n v="59"/>
    <x v="1"/>
    <s v="No"/>
    <n v="2817770"/>
    <s v="ASALARIADO"/>
    <n v="59"/>
  </r>
  <r>
    <n v="1506"/>
    <s v="MUJER"/>
    <n v="688069.8"/>
    <s v="ASALARIADO"/>
    <s v="SECTOR PRIVADO"/>
    <s v="SI"/>
    <s v="SI"/>
    <s v="NO"/>
    <n v="25"/>
    <x v="0"/>
    <s v="No"/>
    <n v="688069.8"/>
    <s v="ASALARIADO"/>
    <n v="25"/>
  </r>
  <r>
    <n v="1507"/>
    <s v="MUJER"/>
    <n v="361500"/>
    <s v="ASALARIADO"/>
    <s v="SECTOR PRIVADO"/>
    <s v="SI"/>
    <s v="NO"/>
    <s v="SI"/>
    <n v="49"/>
    <x v="0"/>
    <s v="No"/>
    <n v="361500"/>
    <s v="ASALARIADO"/>
    <n v="49"/>
  </r>
  <r>
    <n v="1508"/>
    <s v="MUJER"/>
    <n v="937245"/>
    <s v="TRABAJADOR INDEPENDIENTE"/>
    <s v="SECTOR PRIVADO"/>
    <s v="SI"/>
    <s v="NO"/>
    <s v="SI"/>
    <n v="61"/>
    <x v="0"/>
    <s v="No"/>
    <n v="937245"/>
    <s v="TRABAJADOR INDEPENDIENTE"/>
    <n v="61"/>
  </r>
  <r>
    <n v="1509"/>
    <s v="HOMBRE"/>
    <n v="1858320"/>
    <s v="ASALARIADO"/>
    <s v="SECTOR PRIVADO"/>
    <s v="SI"/>
    <s v="NO"/>
    <s v="NO"/>
    <n v="36"/>
    <x v="0"/>
    <s v="No"/>
    <n v="1858320"/>
    <s v="ASALARIADO"/>
    <n v="36"/>
  </r>
  <r>
    <n v="1510"/>
    <s v="HOMBRE"/>
    <n v="297046"/>
    <s v="TRABAJADOR INDEPENDIENTE"/>
    <s v="SECTOR PRIVADO"/>
    <s v="SI"/>
    <s v="SI"/>
    <s v="SI"/>
    <n v="29"/>
    <x v="0"/>
    <s v="No"/>
    <n v="297046"/>
    <s v="TRABAJADOR INDEPENDIENTE"/>
    <n v="29"/>
  </r>
  <r>
    <n v="1511"/>
    <s v="HOMBRE"/>
    <n v="546457.48"/>
    <s v="ASALARIADO"/>
    <s v="SECTOR PRIVADO"/>
    <s v="SI"/>
    <s v="NO"/>
    <s v="NO"/>
    <n v="33"/>
    <x v="0"/>
    <s v="No"/>
    <n v="546457.48"/>
    <s v="ASALARIADO"/>
    <n v="33"/>
  </r>
  <r>
    <n v="1512"/>
    <s v="HOMBRE"/>
    <n v="297044"/>
    <s v="CONVENIOS ESPECIALES DE TRABAJADORES INDEPENDIENTES"/>
    <s v="SECTOR PRIVADO"/>
    <s v="SI"/>
    <s v="NO"/>
    <s v="NO"/>
    <n v="61"/>
    <x v="0"/>
    <s v="No"/>
    <n v="297044"/>
    <s v="CONVENIOS ESPECIALES DE TRABAJADORES INDEPENDIENTES"/>
    <n v="61"/>
  </r>
  <r>
    <n v="1513"/>
    <s v="MUJER"/>
    <n v="120000"/>
    <s v="ASALARIADO"/>
    <s v="SECTOR PRIVADO"/>
    <s v="SI"/>
    <s v="NO"/>
    <s v="NO"/>
    <n v="42"/>
    <x v="0"/>
    <s v="No"/>
    <n v="120000"/>
    <s v="ASALARIADO"/>
    <n v="42"/>
  </r>
  <r>
    <n v="1514"/>
    <s v="MUJER"/>
    <n v="1296001.6000000001"/>
    <s v="ASALARIADO"/>
    <s v="SECTOR PUBLICO"/>
    <s v="SI"/>
    <s v="NO"/>
    <s v="NO"/>
    <n v="47"/>
    <x v="0"/>
    <s v="No"/>
    <n v="1296001.6000000001"/>
    <s v="ASALARIADO"/>
    <n v="47"/>
  </r>
  <r>
    <n v="1515"/>
    <s v="HOMBRE"/>
    <n v="1346350"/>
    <s v="ASALARIADO"/>
    <s v="SECTOR PRIVADO"/>
    <s v="SI"/>
    <s v="NO"/>
    <s v="NO"/>
    <n v="47"/>
    <x v="0"/>
    <s v="No"/>
    <n v="1346350"/>
    <s v="ASALARIADO"/>
    <n v="47"/>
  </r>
  <r>
    <n v="1516"/>
    <s v="MUJER"/>
    <n v="1089100"/>
    <s v="ASALARIADO"/>
    <s v="SECTOR PRIVADO"/>
    <s v="SI"/>
    <s v="NO"/>
    <s v="NO"/>
    <n v="35"/>
    <x v="0"/>
    <s v="No"/>
    <n v="1089100"/>
    <s v="ASALARIADO"/>
    <n v="35"/>
  </r>
  <r>
    <n v="1517"/>
    <s v="HOMBRE"/>
    <n v="766610"/>
    <s v="ASALARIADO"/>
    <s v="SECTOR PUBLICO"/>
    <s v="SI"/>
    <s v="NO"/>
    <s v="NO"/>
    <n v="53"/>
    <x v="0"/>
    <s v="No"/>
    <n v="766610"/>
    <s v="ASALARIADO"/>
    <n v="53"/>
  </r>
  <r>
    <n v="1518"/>
    <s v="MUJER"/>
    <n v="727896.34"/>
    <s v="ASALARIADO"/>
    <s v="SECTOR PUBLICO"/>
    <s v="SI"/>
    <s v="NO"/>
    <s v="NO"/>
    <n v="34"/>
    <x v="0"/>
    <s v="No"/>
    <n v="727896.34"/>
    <s v="ASALARIADO"/>
    <n v="34"/>
  </r>
  <r>
    <n v="1519"/>
    <s v="HOMBRE"/>
    <n v="2577656.4700000002"/>
    <s v="ASALARIADO"/>
    <s v="SECTOR PUBLICO"/>
    <s v="SI"/>
    <s v="NO"/>
    <s v="NO"/>
    <n v="37"/>
    <x v="1"/>
    <s v="No"/>
    <n v="2577656.4700000002"/>
    <s v="ASALARIADO"/>
    <n v="37"/>
  </r>
  <r>
    <n v="1520"/>
    <s v="MUJER"/>
    <n v="2694159.76"/>
    <s v="ASALARIADO"/>
    <s v="SECTOR PRIVADO"/>
    <s v="SI"/>
    <s v="NO"/>
    <s v="NO"/>
    <n v="28"/>
    <x v="1"/>
    <s v="No"/>
    <n v="2694159.76"/>
    <s v="ASALARIADO"/>
    <n v="28"/>
  </r>
  <r>
    <n v="1521"/>
    <s v="MUJER"/>
    <n v="36204.74"/>
    <s v="ASALARIADO"/>
    <s v="SECTOR PUBLICO"/>
    <s v="SI"/>
    <s v="NO"/>
    <s v="NO"/>
    <n v="32"/>
    <x v="0"/>
    <s v="No"/>
    <n v="36204.74"/>
    <s v="ASALARIADO"/>
    <n v="32"/>
  </r>
  <r>
    <n v="1522"/>
    <s v="MUJER"/>
    <n v="300018"/>
    <s v="TRABAJADOR INDEPENDIENTE"/>
    <s v="SECTOR PRIVADO"/>
    <s v="SI"/>
    <s v="NO"/>
    <s v="NO"/>
    <n v="47"/>
    <x v="0"/>
    <s v="No"/>
    <n v="300018"/>
    <s v="TRABAJADOR INDEPENDIENTE"/>
    <n v="47"/>
  </r>
  <r>
    <n v="1523"/>
    <s v="MUJER"/>
    <n v="382325"/>
    <s v="ASALARIADO"/>
    <s v="SECTOR PRIVADO"/>
    <s v="SI"/>
    <s v="SI"/>
    <s v="NO"/>
    <n v="33"/>
    <x v="0"/>
    <s v="No"/>
    <n v="382325"/>
    <s v="ASALARIADO"/>
    <n v="33"/>
  </r>
  <r>
    <n v="1524"/>
    <s v="MUJER"/>
    <n v="326749"/>
    <s v="TRABAJADOR INDEPENDIENTE"/>
    <s v="SECTOR PRIVADO"/>
    <s v="SI"/>
    <s v="NO"/>
    <s v="NO"/>
    <n v="56"/>
    <x v="0"/>
    <s v="No"/>
    <n v="326749"/>
    <s v="TRABAJADOR INDEPENDIENTE"/>
    <n v="56"/>
  </r>
  <r>
    <n v="1525"/>
    <s v="HOMBRE"/>
    <n v="611036.43999999994"/>
    <s v="PENSIONADOS EN SU PROPIO SISTEMA"/>
    <s v="SECTOR PUBLICO"/>
    <s v="SI"/>
    <s v="NO"/>
    <s v="NO"/>
    <n v="93"/>
    <x v="0"/>
    <s v="No"/>
    <n v="611036.43999999994"/>
    <s v="PENSIONADOS EN SU PROPIO SISTEMA"/>
    <n v="93"/>
  </r>
  <r>
    <n v="1526"/>
    <s v="MUJER"/>
    <n v="278031"/>
    <s v="ASEGURADO VOLUNTARIO"/>
    <s v="SECTOR PRIVADO"/>
    <s v="SI"/>
    <s v="NO"/>
    <s v="SI"/>
    <n v="43"/>
    <x v="0"/>
    <s v="No"/>
    <n v="278031"/>
    <s v="ASEGURADO VOLUNTARIO"/>
    <n v="43"/>
  </r>
  <r>
    <n v="1527"/>
    <s v="HOMBRE"/>
    <n v="275191.65000000002"/>
    <s v="ASALARIADO"/>
    <s v="SECTOR PRIVADO"/>
    <s v="SI"/>
    <s v="NO"/>
    <s v="NO"/>
    <n v="22"/>
    <x v="0"/>
    <s v="No"/>
    <n v="275191.65000000002"/>
    <s v="ASALARIADO"/>
    <n v="22"/>
  </r>
  <r>
    <n v="1528"/>
    <s v="HOMBRE"/>
    <n v="273980"/>
    <s v="ASALARIADO"/>
    <s v="SECTOR PRIVADO"/>
    <s v="SI"/>
    <s v="NO"/>
    <s v="NO"/>
    <n v="23"/>
    <x v="0"/>
    <s v="No"/>
    <n v="273980"/>
    <s v="ASALARIADO"/>
    <n v="23"/>
  </r>
  <r>
    <n v="1529"/>
    <s v="MUJER"/>
    <n v="1664567.5"/>
    <s v="ASALARIADO"/>
    <s v="SECTOR PUBLICO"/>
    <s v="SI"/>
    <s v="NO"/>
    <s v="NO"/>
    <n v="45"/>
    <x v="0"/>
    <s v="No"/>
    <n v="1664567.5"/>
    <s v="ASALARIADO"/>
    <n v="45"/>
  </r>
  <r>
    <n v="1530"/>
    <s v="HOMBRE"/>
    <n v="185046.87"/>
    <s v="ASALARIADO"/>
    <s v="SECTOR PUBLICO"/>
    <s v="SI"/>
    <s v="NO"/>
    <s v="NO"/>
    <n v="25"/>
    <x v="0"/>
    <s v="No"/>
    <n v="185046.87"/>
    <s v="ASALARIADO"/>
    <n v="25"/>
  </r>
  <r>
    <n v="1531"/>
    <s v="HOMBRE"/>
    <n v="634576.92000000004"/>
    <s v="ASALARIADO"/>
    <s v="SECTOR PRIVADO"/>
    <s v="SI"/>
    <s v="NO"/>
    <s v="NO"/>
    <n v="44"/>
    <x v="0"/>
    <s v="No"/>
    <n v="634576.92000000004"/>
    <s v="ASALARIADO"/>
    <n v="44"/>
  </r>
  <r>
    <n v="1532"/>
    <s v="HOMBRE"/>
    <n v="513543"/>
    <s v="ASALARIADO"/>
    <s v="SECTOR PUBLICO"/>
    <s v="SI"/>
    <s v="NO"/>
    <s v="NO"/>
    <n v="32"/>
    <x v="0"/>
    <s v="No"/>
    <n v="513543"/>
    <s v="ASALARIADO"/>
    <n v="32"/>
  </r>
  <r>
    <n v="1533"/>
    <s v="MUJER"/>
    <n v="383318.62"/>
    <s v="ASALARIADO"/>
    <s v="SECTOR PRIVADO"/>
    <s v="SI"/>
    <s v="NO"/>
    <s v="NO"/>
    <n v="25"/>
    <x v="0"/>
    <s v="No"/>
    <n v="383318.62"/>
    <s v="ASALARIADO"/>
    <n v="25"/>
  </r>
  <r>
    <n v="1534"/>
    <s v="MUJER"/>
    <n v="1161325"/>
    <s v="ASALARIADO"/>
    <s v="SECTOR PRIVADO"/>
    <s v="SI"/>
    <s v="NO"/>
    <s v="NO"/>
    <n v="35"/>
    <x v="0"/>
    <s v="No"/>
    <n v="1161325"/>
    <s v="ASALARIADO"/>
    <n v="35"/>
  </r>
  <r>
    <n v="1535"/>
    <s v="MUJER"/>
    <n v="297139"/>
    <s v="ASEGURADO VOLUNTARIO"/>
    <s v="SECTOR PRIVADO"/>
    <s v="SI"/>
    <s v="NO"/>
    <s v="NO"/>
    <n v="25"/>
    <x v="0"/>
    <s v="No"/>
    <n v="297139"/>
    <s v="ASEGURADO VOLUNTARIO"/>
    <n v="25"/>
  </r>
  <r>
    <n v="1536"/>
    <s v="HOMBRE"/>
    <n v="278030"/>
    <s v="CONVENIOS ESPECIALES DE TRABAJADORES INDEPENDIENTES"/>
    <s v="SECTOR PRIVADO"/>
    <s v="SI"/>
    <s v="NO"/>
    <s v="NO"/>
    <n v="25"/>
    <x v="0"/>
    <s v="No"/>
    <n v="278030"/>
    <s v="CONVENIOS ESPECIALES DE TRABAJADORES INDEPENDIENTES"/>
    <n v="25"/>
  </r>
  <r>
    <n v="1537"/>
    <s v="MUJER"/>
    <n v="101340"/>
    <s v="ASALARIADO"/>
    <s v="SECTOR PRIVADO"/>
    <s v="SI"/>
    <s v="NO"/>
    <s v="NO"/>
    <n v="20"/>
    <x v="0"/>
    <s v="No"/>
    <n v="101340"/>
    <s v="ASALARIADO"/>
    <n v="20"/>
  </r>
  <r>
    <n v="1538"/>
    <s v="MUJER"/>
    <n v="397630.9"/>
    <s v="ASALARIADO"/>
    <s v="SECTOR PRIVADO"/>
    <s v="SI"/>
    <s v="NO"/>
    <s v="NO"/>
    <n v="32"/>
    <x v="0"/>
    <s v="No"/>
    <n v="397630.9"/>
    <s v="ASALARIADO"/>
    <n v="32"/>
  </r>
  <r>
    <n v="1539"/>
    <s v="HOMBRE"/>
    <n v="500060"/>
    <s v="ASALARIADO"/>
    <s v="SECTOR PRIVADO"/>
    <s v="SI"/>
    <s v="SI"/>
    <s v="SI"/>
    <n v="49"/>
    <x v="0"/>
    <s v="No"/>
    <n v="500060"/>
    <s v="ASALARIADO"/>
    <n v="49"/>
  </r>
  <r>
    <n v="1540"/>
    <s v="MUJER"/>
    <n v="1000000"/>
    <s v="ASALARIADO"/>
    <s v="SECTOR PRIVADO"/>
    <s v="SI"/>
    <s v="NO"/>
    <s v="NO"/>
    <n v="22"/>
    <x v="0"/>
    <s v="No"/>
    <n v="1000000"/>
    <s v="ASALARIADO"/>
    <n v="22"/>
  </r>
  <r>
    <n v="1541"/>
    <s v="MUJER"/>
    <n v="308568"/>
    <s v="ASEGURADO VOLUNTARIO"/>
    <s v="SECTOR PRIVADO"/>
    <s v="SI"/>
    <s v="NO"/>
    <s v="NO"/>
    <n v="48"/>
    <x v="0"/>
    <s v="No"/>
    <n v="308568"/>
    <s v="ASEGURADO VOLUNTARIO"/>
    <n v="48"/>
  </r>
  <r>
    <n v="1542"/>
    <s v="HOMBRE"/>
    <n v="297046"/>
    <s v="TRABAJADOR INDEPENDIENTE"/>
    <s v="SECTOR PRIVADO"/>
    <s v="SI"/>
    <s v="SI"/>
    <s v="NO"/>
    <n v="35"/>
    <x v="0"/>
    <s v="No"/>
    <n v="297046"/>
    <s v="TRABAJADOR INDEPENDIENTE"/>
    <n v="35"/>
  </r>
  <r>
    <n v="1543"/>
    <s v="HOMBRE"/>
    <n v="297046"/>
    <s v="TRABAJADOR INDEPENDIENTE"/>
    <s v="SECTOR PRIVADO"/>
    <s v="SI"/>
    <s v="SI"/>
    <s v="NO"/>
    <n v="32"/>
    <x v="0"/>
    <s v="No"/>
    <n v="297046"/>
    <s v="TRABAJADOR INDEPENDIENTE"/>
    <n v="32"/>
  </r>
  <r>
    <n v="1544"/>
    <s v="MUJER"/>
    <n v="704142.51"/>
    <s v="ASALARIADO"/>
    <s v="SECTOR PRIVADO"/>
    <s v="SI"/>
    <s v="NO"/>
    <s v="NO"/>
    <n v="41"/>
    <x v="0"/>
    <s v="No"/>
    <n v="704142.51"/>
    <s v="ASALARIADO"/>
    <n v="41"/>
  </r>
  <r>
    <n v="1545"/>
    <s v="HOMBRE"/>
    <n v="306667"/>
    <s v="ASALARIADO"/>
    <s v="SECTOR PRIVADO"/>
    <s v="SI"/>
    <s v="SI"/>
    <s v="NO"/>
    <n v="27"/>
    <x v="0"/>
    <s v="No"/>
    <n v="306667"/>
    <s v="ASALARIADO"/>
    <n v="27"/>
  </r>
  <r>
    <n v="1546"/>
    <s v="MUJER"/>
    <n v="639148"/>
    <s v="TRABAJADOR INDEPENDIENTE"/>
    <s v="SECTOR PRIVADO"/>
    <s v="SI"/>
    <s v="NO"/>
    <s v="NO"/>
    <n v="68"/>
    <x v="0"/>
    <s v="No"/>
    <n v="639148"/>
    <s v="TRABAJADOR INDEPENDIENTE"/>
    <n v="68"/>
  </r>
  <r>
    <n v="1547"/>
    <s v="HOMBRE"/>
    <n v="439063.24"/>
    <s v="ASALARIADO"/>
    <s v="SECTOR PRIVADO"/>
    <s v="SI"/>
    <s v="NO"/>
    <s v="NO"/>
    <n v="41"/>
    <x v="0"/>
    <s v="No"/>
    <n v="439063.24"/>
    <s v="ASALARIADO"/>
    <n v="41"/>
  </r>
  <r>
    <n v="1548"/>
    <s v="MUJER"/>
    <n v="359544.27"/>
    <s v="CONVENIOS ESPECIALES DE ASEGURADOS VOLUNTARIOS"/>
    <s v="SECTOR PRIVADO"/>
    <s v="SI"/>
    <s v="SI"/>
    <s v="NO"/>
    <n v="59"/>
    <x v="0"/>
    <s v="No"/>
    <n v="359544.27"/>
    <s v="CONVENIOS ESPECIALES DE ASEGURADOS VOLUNTARIOS"/>
    <n v="59"/>
  </r>
  <r>
    <n v="1549"/>
    <s v="MUJER"/>
    <n v="313256"/>
    <s v="ASALARIADO"/>
    <s v="SECTOR PRIVADO"/>
    <s v="SI"/>
    <s v="SI"/>
    <s v="NO"/>
    <n v="34"/>
    <x v="0"/>
    <s v="No"/>
    <n v="313256"/>
    <s v="ASALARIADO"/>
    <n v="34"/>
  </r>
  <r>
    <n v="1550"/>
    <s v="MUJER"/>
    <n v="299152"/>
    <s v="ASALARIADO"/>
    <s v="SECTOR PUBLICO"/>
    <s v="SI"/>
    <s v="NO"/>
    <s v="NO"/>
    <n v="38"/>
    <x v="0"/>
    <s v="No"/>
    <n v="299152"/>
    <s v="ASALARIADO"/>
    <n v="38"/>
  </r>
  <r>
    <n v="1551"/>
    <s v="MUJER"/>
    <n v="1397631"/>
    <s v="ASALARIADO"/>
    <s v="SECTOR PUBLICO"/>
    <s v="SI"/>
    <s v="NO"/>
    <s v="SI"/>
    <n v="48"/>
    <x v="0"/>
    <s v="No"/>
    <n v="1397631"/>
    <s v="ASALARIADO"/>
    <n v="48"/>
  </r>
  <r>
    <n v="1552"/>
    <s v="MUJER"/>
    <n v="571830.07999999996"/>
    <s v="ASALARIADO"/>
    <s v="SECTOR PRIVADO"/>
    <s v="SI"/>
    <s v="SI"/>
    <s v="NO"/>
    <n v="33"/>
    <x v="0"/>
    <s v="No"/>
    <n v="571830.07999999996"/>
    <s v="ASALARIADO"/>
    <n v="33"/>
  </r>
  <r>
    <n v="1553"/>
    <s v="HOMBRE"/>
    <n v="297046"/>
    <s v="ASEGURADO VOLUNTARIO"/>
    <s v="SECTOR PRIVADO"/>
    <s v="SI"/>
    <s v="NO"/>
    <s v="NO"/>
    <n v="49"/>
    <x v="0"/>
    <s v="No"/>
    <n v="297046"/>
    <s v="ASEGURADO VOLUNTARIO"/>
    <n v="49"/>
  </r>
  <r>
    <n v="1554"/>
    <s v="MUJER"/>
    <n v="2401743.04"/>
    <s v="ASALARIADO"/>
    <s v="SECTOR PRIVADO"/>
    <s v="SI"/>
    <s v="NO"/>
    <s v="NO"/>
    <n v="45"/>
    <x v="1"/>
    <s v="No"/>
    <n v="2401743.04"/>
    <s v="ASALARIADO"/>
    <n v="45"/>
  </r>
  <r>
    <n v="1555"/>
    <s v="MUJER"/>
    <n v="263473.09000000003"/>
    <s v="PENSIONADOS EN SU PROPIO SISTEMA"/>
    <s v="SECTOR PUBLICO"/>
    <s v="SI"/>
    <s v="NO"/>
    <s v="NO"/>
    <n v="73"/>
    <x v="0"/>
    <s v="No"/>
    <n v="263473.09000000003"/>
    <s v="PENSIONADOS EN SU PROPIO SISTEMA"/>
    <n v="73"/>
  </r>
  <r>
    <n v="1556"/>
    <s v="HOMBRE"/>
    <n v="764250.3"/>
    <s v="ASALARIADO"/>
    <s v="SECTOR PUBLICO"/>
    <s v="SI"/>
    <s v="NO"/>
    <s v="NO"/>
    <n v="45"/>
    <x v="0"/>
    <s v="No"/>
    <n v="764250.3"/>
    <s v="ASALARIADO"/>
    <n v="45"/>
  </r>
  <r>
    <n v="1557"/>
    <s v="MUJER"/>
    <n v="310124"/>
    <s v="TRABAJADOR INDEPENDIENTE"/>
    <s v="SECTOR PRIVADO"/>
    <s v="NO"/>
    <s v="NO"/>
    <s v="NO"/>
    <n v="36"/>
    <x v="0"/>
    <s v="No"/>
    <n v="310124"/>
    <s v="TRABAJADOR INDEPENDIENTE"/>
    <n v="36"/>
  </r>
  <r>
    <n v="1558"/>
    <s v="MUJER"/>
    <n v="412923.5"/>
    <s v="ASALARIADO"/>
    <s v="SECTOR PUBLICO"/>
    <s v="SI"/>
    <s v="NO"/>
    <s v="NO"/>
    <n v="30"/>
    <x v="0"/>
    <s v="No"/>
    <n v="412923.5"/>
    <s v="ASALARIADO"/>
    <n v="30"/>
  </r>
  <r>
    <n v="1559"/>
    <s v="HOMBRE"/>
    <n v="639148"/>
    <s v="TRABAJADOR INDEPENDIENTE"/>
    <s v="SECTOR PRIVADO"/>
    <s v="SI"/>
    <s v="SI"/>
    <s v="SI"/>
    <n v="47"/>
    <x v="0"/>
    <s v="No"/>
    <n v="639148"/>
    <s v="TRABAJADOR INDEPENDIENTE"/>
    <n v="47"/>
  </r>
  <r>
    <n v="1560"/>
    <s v="MUJER"/>
    <n v="787019"/>
    <s v="ASALARIADO"/>
    <s v="SECTOR PRIVADO"/>
    <s v="SI"/>
    <s v="NO"/>
    <s v="NO"/>
    <n v="45"/>
    <x v="0"/>
    <s v="No"/>
    <n v="787019"/>
    <s v="ASALARIADO"/>
    <n v="45"/>
  </r>
  <r>
    <n v="1561"/>
    <s v="MUJER"/>
    <n v="355312"/>
    <s v="ASALARIADO"/>
    <s v="SECTOR PRIVADO"/>
    <s v="SI"/>
    <s v="NO"/>
    <s v="NO"/>
    <n v="44"/>
    <x v="0"/>
    <s v="No"/>
    <n v="355312"/>
    <s v="ASALARIADO"/>
    <n v="44"/>
  </r>
  <r>
    <n v="1562"/>
    <s v="HOMBRE"/>
    <n v="399910"/>
    <s v="ASEGURADO VOLUNTARIO"/>
    <s v="SECTOR PRIVADO"/>
    <s v="SI"/>
    <s v="SI"/>
    <s v="NO"/>
    <n v="46"/>
    <x v="0"/>
    <s v="No"/>
    <n v="399910"/>
    <s v="ASEGURADO VOLUNTARIO"/>
    <n v="46"/>
  </r>
  <r>
    <n v="1563"/>
    <s v="MUJER"/>
    <n v="500383"/>
    <s v="ASALARIADO"/>
    <s v="SECTOR PRIVADO"/>
    <s v="SI"/>
    <s v="NO"/>
    <s v="NO"/>
    <n v="36"/>
    <x v="0"/>
    <s v="No"/>
    <n v="500383"/>
    <s v="ASALARIADO"/>
    <n v="36"/>
  </r>
  <r>
    <n v="1564"/>
    <s v="HOMBRE"/>
    <n v="1069544.74"/>
    <s v="ASALARIADO"/>
    <s v="SECTOR PRIVADO"/>
    <s v="SI"/>
    <s v="NO"/>
    <s v="NO"/>
    <n v="46"/>
    <x v="0"/>
    <s v="No"/>
    <n v="1069544.74"/>
    <s v="ASALARIADO"/>
    <n v="46"/>
  </r>
  <r>
    <n v="1565"/>
    <s v="MUJER"/>
    <n v="284512"/>
    <s v="ASALARIADO"/>
    <s v="SECTOR PRIVADO"/>
    <s v="SI"/>
    <s v="NO"/>
    <s v="NO"/>
    <n v="29"/>
    <x v="0"/>
    <s v="No"/>
    <n v="284512"/>
    <s v="ASALARIADO"/>
    <n v="29"/>
  </r>
  <r>
    <n v="1566"/>
    <s v="HOMBRE"/>
    <n v="2900000"/>
    <s v="ASALARIADO"/>
    <s v="SECTOR PRIVADO"/>
    <s v="SI"/>
    <s v="NO"/>
    <s v="NO"/>
    <n v="35"/>
    <x v="1"/>
    <s v="No"/>
    <n v="2900000"/>
    <s v="ASALARIADO"/>
    <n v="35"/>
  </r>
  <r>
    <n v="1567"/>
    <s v="HOMBRE"/>
    <n v="398327.08"/>
    <s v="ASALARIADO"/>
    <s v="SECTOR PRIVADO"/>
    <s v="SI"/>
    <s v="NO"/>
    <s v="NO"/>
    <n v="38"/>
    <x v="0"/>
    <s v="No"/>
    <n v="398327.08"/>
    <s v="ASALARIADO"/>
    <n v="38"/>
  </r>
  <r>
    <n v="1568"/>
    <s v="HOMBRE"/>
    <n v="642418.54"/>
    <s v="ASALARIADO"/>
    <s v="SECTOR PRIVADO"/>
    <s v="SI"/>
    <s v="NO"/>
    <s v="NO"/>
    <n v="53"/>
    <x v="0"/>
    <s v="No"/>
    <n v="642418.54"/>
    <s v="ASALARIADO"/>
    <n v="53"/>
  </r>
  <r>
    <n v="1569"/>
    <s v="HOMBRE"/>
    <n v="509509"/>
    <s v="TRABAJADOR INDEPENDIENTE"/>
    <s v="SECTOR PRIVADO"/>
    <s v="SI"/>
    <s v="NO"/>
    <s v="NO"/>
    <n v="56"/>
    <x v="0"/>
    <s v="No"/>
    <n v="509509"/>
    <s v="TRABAJADOR INDEPENDIENTE"/>
    <n v="56"/>
  </r>
  <r>
    <n v="1570"/>
    <s v="HOMBRE"/>
    <n v="608941"/>
    <s v="TRABAJADOR INDEPENDIENTE"/>
    <s v="SECTOR PRIVADO"/>
    <s v="SI"/>
    <s v="NO"/>
    <s v="SI"/>
    <n v="57"/>
    <x v="0"/>
    <s v="No"/>
    <n v="608941"/>
    <s v="TRABAJADOR INDEPENDIENTE"/>
    <n v="57"/>
  </r>
  <r>
    <n v="1571"/>
    <s v="HOMBRE"/>
    <n v="537156.98"/>
    <s v="ASALARIADO"/>
    <s v="SECTOR PRIVADO"/>
    <s v="SI"/>
    <s v="NO"/>
    <s v="NO"/>
    <n v="21"/>
    <x v="0"/>
    <s v="No"/>
    <n v="537156.98"/>
    <s v="ASALARIADO"/>
    <n v="21"/>
  </r>
  <r>
    <n v="1572"/>
    <s v="MUJER"/>
    <n v="1545800"/>
    <s v="ASALARIADO"/>
    <s v="SECTOR PUBLICO"/>
    <s v="SI"/>
    <s v="NO"/>
    <s v="NO"/>
    <n v="55"/>
    <x v="0"/>
    <s v="No"/>
    <n v="1545800"/>
    <s v="ASALARIADO"/>
    <n v="55"/>
  </r>
  <r>
    <n v="1573"/>
    <s v="MUJER"/>
    <n v="1070405"/>
    <s v="ASALARIADO"/>
    <s v="SECTOR PUBLICO"/>
    <s v="SI"/>
    <s v="NO"/>
    <s v="NO"/>
    <n v="30"/>
    <x v="0"/>
    <s v="No"/>
    <n v="1070405"/>
    <s v="ASALARIADO"/>
    <n v="30"/>
  </r>
  <r>
    <n v="1574"/>
    <s v="HOMBRE"/>
    <n v="625396"/>
    <s v="TRABAJADOR INDEPENDIENTE"/>
    <s v="SECTOR PRIVADO"/>
    <s v="SI"/>
    <s v="NO"/>
    <s v="NO"/>
    <n v="44"/>
    <x v="0"/>
    <s v="No"/>
    <n v="625396"/>
    <s v="TRABAJADOR INDEPENDIENTE"/>
    <n v="44"/>
  </r>
  <r>
    <n v="1575"/>
    <s v="MUJER"/>
    <n v="925000"/>
    <s v="ASALARIADO"/>
    <s v="SECTOR PRIVADO"/>
    <s v="SI"/>
    <s v="NO"/>
    <s v="NO"/>
    <n v="49"/>
    <x v="0"/>
    <s v="No"/>
    <n v="925000"/>
    <s v="ASALARIADO"/>
    <n v="49"/>
  </r>
  <r>
    <n v="1576"/>
    <s v="HOMBRE"/>
    <n v="261897.3"/>
    <s v="ASALARIADO"/>
    <s v="SECTOR PRIVADO"/>
    <s v="SI"/>
    <s v="SI"/>
    <s v="NO"/>
    <n v="57"/>
    <x v="0"/>
    <s v="No"/>
    <n v="261897.3"/>
    <s v="ASALARIADO"/>
    <n v="57"/>
  </r>
  <r>
    <n v="1577"/>
    <s v="MUJER"/>
    <n v="297046"/>
    <s v="ASEGURADO VOLUNTARIO"/>
    <s v="SECTOR PRIVADO"/>
    <s v="SI"/>
    <s v="SI"/>
    <s v="SI"/>
    <n v="43"/>
    <x v="0"/>
    <s v="No"/>
    <n v="297046"/>
    <s v="ASEGURADO VOLUNTARIO"/>
    <n v="43"/>
  </r>
  <r>
    <n v="1578"/>
    <s v="MUJER"/>
    <n v="582705.18000000005"/>
    <s v="ASALARIADO"/>
    <s v="SECTOR PRIVADO"/>
    <s v="SI"/>
    <s v="NO"/>
    <s v="NO"/>
    <n v="30"/>
    <x v="0"/>
    <s v="No"/>
    <n v="582705.18000000005"/>
    <s v="ASALARIADO"/>
    <n v="30"/>
  </r>
  <r>
    <n v="1579"/>
    <s v="HOMBRE"/>
    <n v="49684.32"/>
    <s v="ASALARIADO"/>
    <s v="SECTOR PRIVADO"/>
    <s v="SI"/>
    <s v="NO"/>
    <s v="NO"/>
    <n v="42"/>
    <x v="0"/>
    <s v="No"/>
    <n v="49684.32"/>
    <s v="ASALARIADO"/>
    <n v="42"/>
  </r>
  <r>
    <n v="1580"/>
    <s v="HOMBRE"/>
    <n v="427025"/>
    <s v="ASALARIADO"/>
    <s v="SECTOR PRIVADO"/>
    <s v="SI"/>
    <s v="NO"/>
    <s v="NO"/>
    <n v="32"/>
    <x v="0"/>
    <s v="No"/>
    <n v="427025"/>
    <s v="ASALARIADO"/>
    <n v="32"/>
  </r>
  <r>
    <n v="1581"/>
    <s v="MUJER"/>
    <n v="188362.97"/>
    <s v="ASALARIADO"/>
    <s v="SECTOR PRIVADO"/>
    <s v="SI"/>
    <s v="NO"/>
    <s v="NO"/>
    <n v="34"/>
    <x v="0"/>
    <s v="No"/>
    <n v="188362.97"/>
    <s v="ASALARIADO"/>
    <n v="34"/>
  </r>
  <r>
    <n v="1582"/>
    <s v="HOMBRE"/>
    <n v="527956.5"/>
    <s v="ASALARIADO"/>
    <s v="SECTOR PUBLICO"/>
    <s v="SI"/>
    <s v="NO"/>
    <s v="NO"/>
    <n v="23"/>
    <x v="0"/>
    <s v="No"/>
    <n v="527956.5"/>
    <s v="ASALARIADO"/>
    <n v="23"/>
  </r>
  <r>
    <n v="1583"/>
    <s v="HOMBRE"/>
    <n v="811305.9"/>
    <s v="PENSIONADOS EN SU PROPIO SISTEMA"/>
    <s v="SECTOR PUBLICO"/>
    <s v="SI"/>
    <s v="NO"/>
    <s v="NO"/>
    <n v="83"/>
    <x v="0"/>
    <s v="No"/>
    <n v="811305.9"/>
    <s v="PENSIONADOS EN SU PROPIO SISTEMA"/>
    <n v="83"/>
  </r>
  <r>
    <n v="1584"/>
    <s v="MUJER"/>
    <n v="165972.39000000001"/>
    <s v="ASALARIADO"/>
    <s v="SECTOR PRIVADO"/>
    <s v="SI"/>
    <s v="SI"/>
    <s v="NO"/>
    <n v="28"/>
    <x v="0"/>
    <s v="No"/>
    <n v="165972.39000000001"/>
    <s v="ASALARIADO"/>
    <n v="28"/>
  </r>
  <r>
    <n v="1585"/>
    <s v="HOMBRE"/>
    <n v="749651.26"/>
    <s v="ASALARIADO"/>
    <s v="SECTOR PRIVADO"/>
    <s v="SI"/>
    <s v="NO"/>
    <s v="NO"/>
    <n v="32"/>
    <x v="0"/>
    <s v="No"/>
    <n v="749651.26"/>
    <s v="ASALARIADO"/>
    <n v="32"/>
  </r>
  <r>
    <n v="1586"/>
    <s v="MUJER"/>
    <n v="6120159.5"/>
    <s v="ASALARIADO"/>
    <s v="SECTOR PRIVADO"/>
    <s v="SI"/>
    <s v="NO"/>
    <s v="NO"/>
    <n v="42"/>
    <x v="1"/>
    <s v="No"/>
    <n v="6120159.5"/>
    <s v="ASALARIADO"/>
    <n v="42"/>
  </r>
  <r>
    <n v="1587"/>
    <s v="HOMBRE"/>
    <n v="825000"/>
    <s v="ASALARIADO"/>
    <s v="SECTOR PRIVADO"/>
    <s v="SI"/>
    <s v="NO"/>
    <s v="NO"/>
    <n v="50"/>
    <x v="0"/>
    <s v="No"/>
    <n v="825000"/>
    <s v="ASALARIADO"/>
    <n v="50"/>
  </r>
  <r>
    <n v="1588"/>
    <s v="MUJER"/>
    <n v="190076.47"/>
    <s v="ASALARIADO"/>
    <s v="SECTOR PRIVADO"/>
    <s v="SI"/>
    <s v="NO"/>
    <s v="NO"/>
    <n v="26"/>
    <x v="0"/>
    <s v="No"/>
    <n v="190076.47"/>
    <s v="ASALARIADO"/>
    <n v="26"/>
  </r>
  <r>
    <n v="1589"/>
    <s v="MUJER"/>
    <n v="300018"/>
    <s v="ASEGURADO VOLUNTARIO"/>
    <s v="SECTOR PRIVADO"/>
    <s v="SI"/>
    <s v="NO"/>
    <s v="NO"/>
    <n v="47"/>
    <x v="0"/>
    <s v="No"/>
    <n v="300018"/>
    <s v="ASEGURADO VOLUNTARIO"/>
    <n v="47"/>
  </r>
  <r>
    <n v="1590"/>
    <s v="MUJER"/>
    <n v="657366.39"/>
    <s v="ASALARIADO"/>
    <s v="SECTOR PUBLICO"/>
    <s v="SI"/>
    <s v="NO"/>
    <s v="NO"/>
    <n v="40"/>
    <x v="0"/>
    <s v="No"/>
    <n v="657366.39"/>
    <s v="ASALARIADO"/>
    <n v="40"/>
  </r>
  <r>
    <n v="1591"/>
    <s v="HOMBRE"/>
    <n v="4107395"/>
    <s v="PENSIONADOS EN SU PROPIO SISTEMA"/>
    <s v="SECTOR PUBLICO"/>
    <s v="SI"/>
    <s v="NO"/>
    <s v="NO"/>
    <n v="80"/>
    <x v="1"/>
    <s v="No"/>
    <n v="4107395"/>
    <s v="PENSIONADOS EN SU PROPIO SISTEMA"/>
    <n v="80"/>
  </r>
  <r>
    <n v="1592"/>
    <s v="HOMBRE"/>
    <n v="534683"/>
    <s v="TRABAJADOR INDEPENDIENTE"/>
    <s v="SECTOR PRIVADO"/>
    <s v="SI"/>
    <s v="NO"/>
    <s v="NO"/>
    <n v="48"/>
    <x v="0"/>
    <s v="No"/>
    <n v="534683"/>
    <s v="TRABAJADOR INDEPENDIENTE"/>
    <n v="48"/>
  </r>
  <r>
    <n v="1593"/>
    <s v="HOMBRE"/>
    <n v="1316155"/>
    <s v="ASALARIADO"/>
    <s v="SECTOR PRIVADO"/>
    <s v="SI"/>
    <s v="SI"/>
    <s v="NO"/>
    <n v="39"/>
    <x v="0"/>
    <s v="No"/>
    <n v="1316155"/>
    <s v="ASALARIADO"/>
    <n v="39"/>
  </r>
  <r>
    <n v="1594"/>
    <s v="MUJER"/>
    <n v="300000"/>
    <s v="ASEGURADO VOLUNTARIO"/>
    <s v="SECTOR PRIVADO"/>
    <s v="SI"/>
    <s v="NO"/>
    <s v="NO"/>
    <n v="21"/>
    <x v="0"/>
    <s v="No"/>
    <n v="300000"/>
    <s v="ASEGURADO VOLUNTARIO"/>
    <n v="21"/>
  </r>
  <r>
    <n v="1595"/>
    <s v="HOMBRE"/>
    <n v="1400000"/>
    <s v="ASALARIADO"/>
    <s v="SECTOR PRIVADO"/>
    <s v="SI"/>
    <s v="NO"/>
    <s v="NO"/>
    <n v="34"/>
    <x v="0"/>
    <s v="No"/>
    <n v="1400000"/>
    <s v="ASALARIADO"/>
    <n v="34"/>
  </r>
  <r>
    <n v="1596"/>
    <s v="HOMBRE"/>
    <n v="200000"/>
    <s v="ASALARIADO"/>
    <s v="SECTOR PRIVADO"/>
    <s v="SI"/>
    <s v="NO"/>
    <s v="NO"/>
    <n v="32"/>
    <x v="0"/>
    <s v="No"/>
    <n v="200000"/>
    <s v="ASALARIADO"/>
    <n v="32"/>
  </r>
  <r>
    <n v="1597"/>
    <s v="MUJER"/>
    <n v="216423.45"/>
    <s v="ASALARIADO"/>
    <s v="SECTOR PRIVADO"/>
    <s v="SI"/>
    <s v="NO"/>
    <s v="NO"/>
    <n v="28"/>
    <x v="0"/>
    <s v="No"/>
    <n v="216423.45"/>
    <s v="ASALARIADO"/>
    <n v="28"/>
  </r>
  <r>
    <n v="1598"/>
    <s v="HOMBRE"/>
    <n v="829250"/>
    <s v="ASALARIADO"/>
    <s v="SECTOR PUBLICO"/>
    <s v="SI"/>
    <s v="NO"/>
    <s v="NO"/>
    <n v="47"/>
    <x v="0"/>
    <s v="No"/>
    <n v="829250"/>
    <s v="ASALARIADO"/>
    <n v="47"/>
  </r>
  <r>
    <n v="1599"/>
    <s v="HOMBRE"/>
    <n v="370090"/>
    <s v="TRABAJADOR INDEPENDIENTE"/>
    <s v="SECTOR PRIVADO"/>
    <s v="SI"/>
    <s v="NO"/>
    <s v="SI"/>
    <n v="40"/>
    <x v="0"/>
    <s v="No"/>
    <n v="370090"/>
    <s v="TRABAJADOR INDEPENDIENTE"/>
    <n v="40"/>
  </r>
  <r>
    <n v="1600"/>
    <s v="MUJER"/>
    <n v="328127.06"/>
    <s v="ASALARIADO"/>
    <s v="SECTOR PRIVADO"/>
    <s v="SI"/>
    <s v="NO"/>
    <s v="NO"/>
    <n v="45"/>
    <x v="0"/>
    <s v="No"/>
    <n v="328127.06"/>
    <s v="ASALARIADO"/>
    <n v="45"/>
  </r>
  <r>
    <n v="1601"/>
    <s v="HOMBRE"/>
    <n v="1414186"/>
    <s v="ASALARIADO"/>
    <s v="SECTOR PUBLICO"/>
    <s v="SI"/>
    <s v="NO"/>
    <s v="SI"/>
    <n v="50"/>
    <x v="0"/>
    <s v="No"/>
    <n v="1414186"/>
    <s v="ASALARIADO"/>
    <n v="50"/>
  </r>
  <r>
    <n v="1602"/>
    <s v="HOMBRE"/>
    <n v="1183623.3999999999"/>
    <s v="ASALARIADO"/>
    <s v="SECTOR PUBLICO"/>
    <s v="SI"/>
    <s v="NO"/>
    <s v="NO"/>
    <n v="41"/>
    <x v="0"/>
    <s v="No"/>
    <n v="1183623.3999999999"/>
    <s v="ASALARIADO"/>
    <n v="41"/>
  </r>
  <r>
    <n v="1603"/>
    <s v="MUJER"/>
    <n v="43350"/>
    <s v="ASALARIADO"/>
    <s v="SECTOR PRIVADO"/>
    <s v="SI"/>
    <s v="NO"/>
    <s v="NO"/>
    <n v="51"/>
    <x v="0"/>
    <s v="No"/>
    <n v="43350"/>
    <s v="ASALARIADO"/>
    <n v="51"/>
  </r>
  <r>
    <n v="1604"/>
    <s v="MUJER"/>
    <n v="1063647.5"/>
    <s v="ASALARIADO"/>
    <s v="SECTOR PUBLICO"/>
    <s v="SI"/>
    <s v="NO"/>
    <s v="NO"/>
    <n v="56"/>
    <x v="0"/>
    <s v="No"/>
    <n v="1063647.5"/>
    <s v="ASALARIADO"/>
    <n v="56"/>
  </r>
  <r>
    <n v="1605"/>
    <s v="MUJER"/>
    <n v="297046"/>
    <s v="TRABAJADOR INDEPENDIENTE"/>
    <s v="SECTOR PRIVADO"/>
    <s v="SI"/>
    <s v="NO"/>
    <s v="SI"/>
    <n v="42"/>
    <x v="0"/>
    <s v="No"/>
    <n v="297046"/>
    <s v="TRABAJADOR INDEPENDIENTE"/>
    <n v="42"/>
  </r>
  <r>
    <n v="1606"/>
    <s v="MUJER"/>
    <n v="659230"/>
    <s v="ASALARIADO"/>
    <s v="SECTOR PRIVADO"/>
    <s v="SI"/>
    <s v="NO"/>
    <s v="NO"/>
    <n v="21"/>
    <x v="0"/>
    <s v="No"/>
    <n v="659230"/>
    <s v="ASALARIADO"/>
    <n v="21"/>
  </r>
  <r>
    <n v="1607"/>
    <s v="HOMBRE"/>
    <n v="386699.62"/>
    <s v="ASALARIADO"/>
    <s v="SECTOR PRIVADO"/>
    <s v="SI"/>
    <s v="NO"/>
    <s v="NO"/>
    <n v="58"/>
    <x v="0"/>
    <s v="No"/>
    <n v="386699.62"/>
    <s v="ASALARIADO"/>
    <n v="58"/>
  </r>
  <r>
    <n v="1608"/>
    <s v="MUJER"/>
    <n v="400000"/>
    <s v="ASALARIADO"/>
    <s v="SECTOR PRIVADO"/>
    <s v="SI"/>
    <s v="NO"/>
    <s v="NO"/>
    <n v="20"/>
    <x v="0"/>
    <s v="No"/>
    <n v="400000"/>
    <s v="ASALARIADO"/>
    <n v="20"/>
  </r>
  <r>
    <n v="1609"/>
    <s v="HOMBRE"/>
    <n v="933004.5"/>
    <s v="ASALARIADO"/>
    <s v="SECTOR PUBLICO"/>
    <s v="SI"/>
    <s v="NO"/>
    <s v="NO"/>
    <n v="38"/>
    <x v="0"/>
    <s v="No"/>
    <n v="933004.5"/>
    <s v="ASALARIADO"/>
    <n v="38"/>
  </r>
  <r>
    <n v="1610"/>
    <s v="HOMBRE"/>
    <n v="1552521"/>
    <s v="ASALARIADO"/>
    <s v="SECTOR PUBLICO"/>
    <s v="SI"/>
    <s v="NO"/>
    <s v="SI"/>
    <n v="38"/>
    <x v="0"/>
    <s v="No"/>
    <n v="1552521"/>
    <s v="ASALARIADO"/>
    <n v="38"/>
  </r>
  <r>
    <n v="1611"/>
    <s v="MUJER"/>
    <n v="695944.8"/>
    <s v="ASALARIADO"/>
    <s v="SECTOR PUBLICO"/>
    <s v="SI"/>
    <s v="NO"/>
    <s v="NO"/>
    <n v="54"/>
    <x v="0"/>
    <s v="No"/>
    <n v="695944.8"/>
    <s v="ASALARIADO"/>
    <n v="54"/>
  </r>
  <r>
    <n v="1612"/>
    <s v="HOMBRE"/>
    <n v="636889"/>
    <s v="TRABAJADOR INDEPENDIENTE"/>
    <s v="SECTOR PRIVADO"/>
    <s v="SI"/>
    <s v="SI"/>
    <s v="SI"/>
    <n v="59"/>
    <x v="0"/>
    <s v="No"/>
    <n v="636889"/>
    <s v="TRABAJADOR INDEPENDIENTE"/>
    <n v="59"/>
  </r>
  <r>
    <n v="1613"/>
    <s v="MUJER"/>
    <n v="374751"/>
    <s v="ASALARIADO"/>
    <s v="SECTOR PUBLICO"/>
    <s v="SI"/>
    <s v="NO"/>
    <s v="NO"/>
    <n v="58"/>
    <x v="0"/>
    <s v="No"/>
    <n v="374751"/>
    <s v="ASALARIADO"/>
    <n v="58"/>
  </r>
  <r>
    <n v="1614"/>
    <s v="HOMBRE"/>
    <n v="299644.2"/>
    <s v="ASALARIADO"/>
    <s v="SECTOR PRIVADO"/>
    <s v="SI"/>
    <s v="NO"/>
    <s v="NO"/>
    <n v="43"/>
    <x v="0"/>
    <s v="No"/>
    <n v="299644.2"/>
    <s v="ASALARIADO"/>
    <n v="43"/>
  </r>
  <r>
    <n v="1615"/>
    <s v="MUJER"/>
    <n v="462759.86"/>
    <s v="ASALARIADO"/>
    <s v="SECTOR PRIVADO"/>
    <s v="SI"/>
    <s v="NO"/>
    <s v="NO"/>
    <n v="57"/>
    <x v="0"/>
    <s v="No"/>
    <n v="462759.86"/>
    <s v="ASALARIADO"/>
    <n v="57"/>
  </r>
  <r>
    <n v="1616"/>
    <s v="HOMBRE"/>
    <n v="516873"/>
    <s v="TRABAJADOR INDEPENDIENTE"/>
    <s v="SECTOR PRIVADO"/>
    <s v="SI"/>
    <s v="NO"/>
    <s v="NO"/>
    <n v="45"/>
    <x v="0"/>
    <s v="No"/>
    <n v="516873"/>
    <s v="TRABAJADOR INDEPENDIENTE"/>
    <n v="45"/>
  </r>
  <r>
    <n v="1617"/>
    <s v="MUJER"/>
    <n v="732301.32"/>
    <s v="ASALARIADO"/>
    <s v="SECTOR PRIVADO"/>
    <s v="SI"/>
    <s v="NO"/>
    <s v="NO"/>
    <n v="44"/>
    <x v="0"/>
    <s v="No"/>
    <n v="732301.32"/>
    <s v="ASALARIADO"/>
    <n v="44"/>
  </r>
  <r>
    <n v="1618"/>
    <s v="HOMBRE"/>
    <n v="298018"/>
    <s v="TRABAJADOR INDEPENDIENTE"/>
    <s v="SECTOR PRIVADO"/>
    <s v="SI"/>
    <s v="NO"/>
    <s v="SI"/>
    <n v="26"/>
    <x v="0"/>
    <s v="No"/>
    <n v="298018"/>
    <s v="TRABAJADOR INDEPENDIENTE"/>
    <n v="26"/>
  </r>
  <r>
    <n v="1619"/>
    <s v="MUJER"/>
    <n v="297046"/>
    <s v="ASEGURADO VOLUNTARIO"/>
    <s v="SECTOR PRIVADO"/>
    <s v="SI"/>
    <s v="NO"/>
    <s v="NO"/>
    <n v="58"/>
    <x v="0"/>
    <s v="No"/>
    <n v="297046"/>
    <s v="ASEGURADO VOLUNTARIO"/>
    <n v="58"/>
  </r>
  <r>
    <n v="1620"/>
    <s v="MUJER"/>
    <n v="282216"/>
    <s v="ASALARIADO"/>
    <s v="SECTOR PRIVADO"/>
    <s v="SI"/>
    <s v="SI"/>
    <s v="NO"/>
    <n v="22"/>
    <x v="0"/>
    <s v="No"/>
    <n v="282216"/>
    <s v="ASALARIADO"/>
    <n v="22"/>
  </r>
  <r>
    <n v="1621"/>
    <s v="HOMBRE"/>
    <n v="838586.07"/>
    <s v="ASALARIADO"/>
    <s v="SECTOR PUBLICO"/>
    <s v="SI"/>
    <s v="NO"/>
    <s v="NO"/>
    <n v="31"/>
    <x v="0"/>
    <s v="No"/>
    <n v="838586.07"/>
    <s v="ASALARIADO"/>
    <n v="31"/>
  </r>
  <r>
    <n v="1622"/>
    <s v="HOMBRE"/>
    <n v="774142.69"/>
    <s v="ASALARIADO"/>
    <s v="SECTOR PRIVADO"/>
    <s v="SI"/>
    <s v="NO"/>
    <s v="NO"/>
    <n v="41"/>
    <x v="0"/>
    <s v="No"/>
    <n v="774142.69"/>
    <s v="ASALARIADO"/>
    <n v="41"/>
  </r>
  <r>
    <n v="1623"/>
    <s v="HOMBRE"/>
    <n v="297429"/>
    <s v="TRABAJADOR INDEPENDIENTE"/>
    <s v="SECTOR PRIVADO"/>
    <s v="SI"/>
    <s v="NO"/>
    <s v="SI"/>
    <n v="52"/>
    <x v="0"/>
    <s v="No"/>
    <n v="297429"/>
    <s v="TRABAJADOR INDEPENDIENTE"/>
    <n v="52"/>
  </r>
  <r>
    <n v="1624"/>
    <s v="MUJER"/>
    <n v="283588.21999999997"/>
    <s v="ASALARIADO"/>
    <s v="SECTOR PRIVADO"/>
    <s v="SI"/>
    <s v="NO"/>
    <s v="NO"/>
    <n v="29"/>
    <x v="0"/>
    <s v="No"/>
    <n v="283588.21999999997"/>
    <s v="ASALARIADO"/>
    <n v="29"/>
  </r>
  <r>
    <n v="1625"/>
    <s v="HOMBRE"/>
    <n v="1357187.5"/>
    <s v="ASALARIADO"/>
    <s v="SECTOR PRIVADO"/>
    <s v="SI"/>
    <s v="NO"/>
    <s v="NO"/>
    <n v="36"/>
    <x v="0"/>
    <s v="No"/>
    <n v="1357187.5"/>
    <s v="ASALARIADO"/>
    <n v="36"/>
  </r>
  <r>
    <n v="1626"/>
    <s v="MUJER"/>
    <n v="546794.78"/>
    <s v="ASALARIADO"/>
    <s v="SECTOR PRIVADO"/>
    <s v="SI"/>
    <s v="NO"/>
    <s v="NO"/>
    <n v="41"/>
    <x v="0"/>
    <s v="No"/>
    <n v="546794.78"/>
    <s v="ASALARIADO"/>
    <n v="41"/>
  </r>
  <r>
    <n v="1627"/>
    <s v="MUJER"/>
    <n v="442840"/>
    <s v="ASALARIADO"/>
    <s v="SECTOR PUBLICO"/>
    <s v="SI"/>
    <s v="NO"/>
    <s v="SI"/>
    <n v="46"/>
    <x v="0"/>
    <s v="No"/>
    <n v="442840"/>
    <s v="ASALARIADO"/>
    <n v="46"/>
  </r>
  <r>
    <n v="1628"/>
    <s v="MUJER"/>
    <n v="299441"/>
    <s v="TRABAJADOR INDEPENDIENTE"/>
    <s v="SECTOR PRIVADO"/>
    <s v="SI"/>
    <s v="NO"/>
    <s v="NO"/>
    <n v="45"/>
    <x v="0"/>
    <s v="No"/>
    <n v="299441"/>
    <s v="TRABAJADOR INDEPENDIENTE"/>
    <n v="45"/>
  </r>
  <r>
    <n v="1629"/>
    <s v="HOMBRE"/>
    <n v="297045"/>
    <s v="ASEGURADO VOLUNTARIO"/>
    <s v="SECTOR PRIVADO"/>
    <s v="NO"/>
    <s v="NO"/>
    <s v="SI"/>
    <n v="70"/>
    <x v="0"/>
    <s v="No"/>
    <n v="297045"/>
    <s v="ASEGURADO VOLUNTARIO"/>
    <n v="70"/>
  </r>
  <r>
    <n v="1630"/>
    <s v="HOMBRE"/>
    <n v="299647"/>
    <s v="ASEGURADO VOLUNTARIO"/>
    <s v="SECTOR PRIVADO"/>
    <s v="SI"/>
    <s v="NO"/>
    <s v="NO"/>
    <n v="78"/>
    <x v="0"/>
    <s v="No"/>
    <n v="299647"/>
    <s v="ASEGURADO VOLUNTARIO"/>
    <n v="78"/>
  </r>
  <r>
    <n v="1631"/>
    <s v="MUJER"/>
    <n v="581394"/>
    <s v="ASALARIADO"/>
    <s v="SECTOR PUBLICO"/>
    <s v="SI"/>
    <s v="NO"/>
    <s v="SI"/>
    <n v="30"/>
    <x v="0"/>
    <s v="No"/>
    <n v="581394"/>
    <s v="ASALARIADO"/>
    <n v="30"/>
  </r>
  <r>
    <n v="1632"/>
    <s v="HOMBRE"/>
    <n v="335195.53000000003"/>
    <s v="ASALARIADO"/>
    <s v="SECTOR PRIVADO"/>
    <s v="SI"/>
    <s v="NO"/>
    <s v="SI"/>
    <n v="47"/>
    <x v="0"/>
    <s v="No"/>
    <n v="335195.53000000003"/>
    <s v="ASALARIADO"/>
    <n v="47"/>
  </r>
  <r>
    <n v="1633"/>
    <s v="HOMBRE"/>
    <n v="412441"/>
    <s v="ASALARIADO"/>
    <s v="SECTOR PRIVADO"/>
    <s v="SI"/>
    <s v="NO"/>
    <s v="NO"/>
    <n v="57"/>
    <x v="0"/>
    <s v="No"/>
    <n v="412441"/>
    <s v="ASALARIADO"/>
    <n v="57"/>
  </r>
  <r>
    <n v="1634"/>
    <s v="MUJER"/>
    <n v="297044"/>
    <s v="ASALARIADO"/>
    <s v="SECTOR PRIVADO"/>
    <s v="SI"/>
    <s v="NO"/>
    <s v="NO"/>
    <n v="32"/>
    <x v="0"/>
    <s v="No"/>
    <n v="297044"/>
    <s v="ASALARIADO"/>
    <n v="32"/>
  </r>
  <r>
    <n v="1635"/>
    <s v="MUJER"/>
    <n v="400000"/>
    <s v="ASALARIADO"/>
    <s v="SECTOR PRIVADO"/>
    <s v="SI"/>
    <s v="NO"/>
    <s v="NO"/>
    <n v="36"/>
    <x v="0"/>
    <s v="No"/>
    <n v="400000"/>
    <s v="ASALARIADO"/>
    <n v="36"/>
  </r>
  <r>
    <n v="1636"/>
    <s v="HOMBRE"/>
    <n v="676443.1"/>
    <s v="ASALARIADO"/>
    <s v="SECTOR PRIVADO"/>
    <s v="SI"/>
    <s v="NO"/>
    <s v="NO"/>
    <n v="38"/>
    <x v="0"/>
    <s v="No"/>
    <n v="676443.1"/>
    <s v="ASALARIADO"/>
    <n v="38"/>
  </r>
  <r>
    <n v="1637"/>
    <s v="HOMBRE"/>
    <n v="12160184"/>
    <s v="ASALARIADO"/>
    <s v="SECTOR PRIVADO"/>
    <s v="SI"/>
    <s v="NO"/>
    <s v="NO"/>
    <n v="52"/>
    <x v="1"/>
    <s v="No"/>
    <n v="12160184"/>
    <s v="ASALARIADO"/>
    <n v="52"/>
  </r>
  <r>
    <n v="1638"/>
    <s v="HOMBRE"/>
    <n v="509509"/>
    <s v="TRABAJADOR INDEPENDIENTE"/>
    <s v="SECTOR PRIVADO"/>
    <s v="SI"/>
    <s v="SI"/>
    <s v="SI"/>
    <n v="38"/>
    <x v="0"/>
    <s v="No"/>
    <n v="509509"/>
    <s v="TRABAJADOR INDEPENDIENTE"/>
    <n v="38"/>
  </r>
  <r>
    <n v="1639"/>
    <s v="HOMBRE"/>
    <n v="356653"/>
    <s v="TRABAJADOR INDEPENDIENTE"/>
    <s v="SECTOR PRIVADO"/>
    <s v="SI"/>
    <s v="SI"/>
    <s v="SI"/>
    <n v="51"/>
    <x v="0"/>
    <s v="No"/>
    <n v="356653"/>
    <s v="TRABAJADOR INDEPENDIENTE"/>
    <n v="51"/>
  </r>
  <r>
    <n v="1640"/>
    <s v="MUJER"/>
    <n v="219280"/>
    <s v="ASALARIADO"/>
    <s v="SECTOR PUBLICO"/>
    <s v="SI"/>
    <s v="NO"/>
    <s v="NO"/>
    <n v="26"/>
    <x v="0"/>
    <s v="No"/>
    <n v="219280"/>
    <s v="ASALARIADO"/>
    <n v="26"/>
  </r>
  <r>
    <n v="1641"/>
    <s v="HOMBRE"/>
    <n v="245006.35"/>
    <s v="ASALARIADO"/>
    <s v="SECTOR PRIVADO"/>
    <s v="SI"/>
    <s v="NO"/>
    <s v="NO"/>
    <n v="61"/>
    <x v="0"/>
    <s v="No"/>
    <n v="245006.35"/>
    <s v="ASALARIADO"/>
    <n v="61"/>
  </r>
  <r>
    <n v="1642"/>
    <s v="HOMBRE"/>
    <n v="359544.27"/>
    <s v="TRABAJADOR INDEPENDIENTE"/>
    <s v="SECTOR PRIVADO"/>
    <s v="SI"/>
    <s v="NO"/>
    <s v="NO"/>
    <n v="29"/>
    <x v="0"/>
    <s v="No"/>
    <n v="359544.27"/>
    <s v="TRABAJADOR INDEPENDIENTE"/>
    <n v="29"/>
  </r>
  <r>
    <n v="1643"/>
    <s v="MUJER"/>
    <n v="88243.75"/>
    <s v="PENSIONADOS EN SU PROPIO SISTEMA"/>
    <s v="SECTOR PUBLICO"/>
    <s v="SI"/>
    <s v="NO"/>
    <s v="NO"/>
    <n v="92"/>
    <x v="0"/>
    <s v="No"/>
    <n v="88243.75"/>
    <s v="PENSIONADOS EN SU PROPIO SISTEMA"/>
    <n v="92"/>
  </r>
  <r>
    <n v="1644"/>
    <s v="HOMBRE"/>
    <n v="297045"/>
    <s v="ASEGURADO VOLUNTARIO"/>
    <s v="SECTOR PRIVADO"/>
    <s v="SI"/>
    <s v="NO"/>
    <s v="NO"/>
    <n v="35"/>
    <x v="0"/>
    <s v="No"/>
    <n v="297045"/>
    <s v="ASEGURADO VOLUNTARIO"/>
    <n v="35"/>
  </r>
  <r>
    <n v="1645"/>
    <s v="HOMBRE"/>
    <n v="852982.67"/>
    <s v="ASALARIADO"/>
    <s v="SECTOR PRIVADO"/>
    <s v="SI"/>
    <s v="NO"/>
    <s v="NO"/>
    <n v="31"/>
    <x v="0"/>
    <s v="No"/>
    <n v="852982.67"/>
    <s v="ASALARIADO"/>
    <n v="31"/>
  </r>
  <r>
    <n v="1646"/>
    <s v="HOMBRE"/>
    <n v="251559"/>
    <s v="ASALARIADO"/>
    <s v="SECTOR PRIVADO"/>
    <s v="SI"/>
    <s v="SI"/>
    <s v="NO"/>
    <n v="20"/>
    <x v="0"/>
    <s v="No"/>
    <n v="251559"/>
    <s v="ASALARIADO"/>
    <n v="20"/>
  </r>
  <r>
    <n v="1647"/>
    <s v="HOMBRE"/>
    <n v="3255213.87"/>
    <s v="CONVENIOS ESPECIALES DE ASEGURADOS VOLUNTARIOS"/>
    <s v="SECTOR PRIVADO"/>
    <s v="SI"/>
    <s v="NO"/>
    <s v="NO"/>
    <n v="58"/>
    <x v="1"/>
    <s v="No"/>
    <n v="3255213.87"/>
    <s v="CONVENIOS ESPECIALES DE ASEGURADOS VOLUNTARIOS"/>
    <n v="58"/>
  </r>
  <r>
    <n v="1648"/>
    <s v="MUJER"/>
    <n v="790843.09"/>
    <s v="ASALARIADO"/>
    <s v="SECTOR PRIVADO"/>
    <s v="SI"/>
    <s v="NO"/>
    <s v="NO"/>
    <n v="37"/>
    <x v="0"/>
    <s v="No"/>
    <n v="790843.09"/>
    <s v="ASALARIADO"/>
    <n v="37"/>
  </r>
  <r>
    <n v="1649"/>
    <s v="HOMBRE"/>
    <n v="1129271"/>
    <s v="ASALARIADO"/>
    <s v="SECTOR PUBLICO"/>
    <s v="SI"/>
    <s v="NO"/>
    <s v="NO"/>
    <n v="32"/>
    <x v="0"/>
    <s v="No"/>
    <n v="1129271"/>
    <s v="ASALARIADO"/>
    <n v="32"/>
  </r>
  <r>
    <n v="1650"/>
    <s v="HOMBRE"/>
    <n v="87500"/>
    <s v="ASALARIADO"/>
    <s v="SECTOR PRIVADO"/>
    <s v="SI"/>
    <s v="NO"/>
    <s v="NO"/>
    <n v="25"/>
    <x v="0"/>
    <s v="No"/>
    <n v="87500"/>
    <s v="ASALARIADO"/>
    <n v="25"/>
  </r>
  <r>
    <n v="1651"/>
    <s v="MUJER"/>
    <n v="480000"/>
    <s v="ASALARIADO"/>
    <s v="SECTOR PRIVADO"/>
    <s v="SI"/>
    <s v="NO"/>
    <s v="NO"/>
    <n v="24"/>
    <x v="0"/>
    <s v="No"/>
    <n v="480000"/>
    <s v="ASALARIADO"/>
    <n v="24"/>
  </r>
  <r>
    <n v="1652"/>
    <s v="MUJER"/>
    <n v="299647"/>
    <s v="ASEGURADO VOLUNTARIO"/>
    <s v="SECTOR PRIVADO"/>
    <s v="SI"/>
    <s v="NO"/>
    <s v="NO"/>
    <n v="60"/>
    <x v="0"/>
    <s v="No"/>
    <n v="299647"/>
    <s v="ASEGURADO VOLUNTARIO"/>
    <n v="60"/>
  </r>
  <r>
    <n v="1653"/>
    <s v="HOMBRE"/>
    <n v="278030.99"/>
    <s v="CONVENIOS ESPECIALES DE TRABAJADORES INDEPENDIENTES"/>
    <s v="SECTOR PRIVADO"/>
    <s v="SI"/>
    <s v="NO"/>
    <s v="NO"/>
    <n v="27"/>
    <x v="0"/>
    <s v="No"/>
    <n v="278030.99"/>
    <s v="CONVENIOS ESPECIALES DE TRABAJADORES INDEPENDIENTES"/>
    <n v="27"/>
  </r>
  <r>
    <n v="1654"/>
    <s v="HOMBRE"/>
    <n v="3350588.86"/>
    <s v="ASALARIADO"/>
    <s v="SECTOR PRIVADO"/>
    <s v="SI"/>
    <s v="NO"/>
    <s v="NO"/>
    <n v="38"/>
    <x v="1"/>
    <s v="No"/>
    <n v="3350588.86"/>
    <s v="ASALARIADO"/>
    <n v="38"/>
  </r>
  <r>
    <n v="1655"/>
    <s v="HOMBRE"/>
    <n v="2349011"/>
    <s v="ASALARIADO"/>
    <s v="SECTOR PRIVADO"/>
    <s v="SI"/>
    <s v="NO"/>
    <s v="NO"/>
    <n v="36"/>
    <x v="1"/>
    <s v="No"/>
    <n v="2349011"/>
    <s v="ASALARIADO"/>
    <n v="36"/>
  </r>
  <r>
    <n v="1656"/>
    <s v="HOMBRE"/>
    <n v="1108537.5"/>
    <s v="ASALARIADO"/>
    <s v="SECTOR PRIVADO"/>
    <s v="SI"/>
    <s v="NO"/>
    <s v="NO"/>
    <n v="45"/>
    <x v="0"/>
    <s v="No"/>
    <n v="1108537.5"/>
    <s v="ASALARIADO"/>
    <n v="45"/>
  </r>
  <r>
    <n v="1657"/>
    <s v="MUJER"/>
    <n v="600414.9"/>
    <s v="ASALARIADO"/>
    <s v="SECTOR PRIVADO"/>
    <s v="SI"/>
    <s v="NO"/>
    <s v="SI"/>
    <n v="21"/>
    <x v="0"/>
    <s v="No"/>
    <n v="600414.9"/>
    <s v="ASALARIADO"/>
    <n v="21"/>
  </r>
  <r>
    <n v="1658"/>
    <s v="HOMBRE"/>
    <n v="418000"/>
    <s v="ASALARIADO"/>
    <s v="SECTOR PRIVADO"/>
    <s v="SI"/>
    <s v="NO"/>
    <s v="NO"/>
    <n v="51"/>
    <x v="0"/>
    <s v="No"/>
    <n v="418000"/>
    <s v="ASALARIADO"/>
    <n v="51"/>
  </r>
  <r>
    <n v="1659"/>
    <s v="HOMBRE"/>
    <n v="287787"/>
    <s v="ASALARIADO"/>
    <s v="SECTOR PRIVADO"/>
    <s v="SI"/>
    <s v="NO"/>
    <s v="NO"/>
    <n v="19"/>
    <x v="0"/>
    <s v="No"/>
    <n v="287787"/>
    <s v="ASALARIADO"/>
    <n v="19"/>
  </r>
  <r>
    <n v="1660"/>
    <s v="MUJER"/>
    <n v="538738.04"/>
    <s v="ASALARIADO"/>
    <s v="SECTOR PRIVADO"/>
    <s v="SI"/>
    <s v="NO"/>
    <s v="NO"/>
    <n v="36"/>
    <x v="0"/>
    <s v="No"/>
    <n v="538738.04"/>
    <s v="ASALARIADO"/>
    <n v="36"/>
  </r>
  <r>
    <n v="1661"/>
    <s v="HOMBRE"/>
    <n v="597533.32999999996"/>
    <s v="ASALARIADO"/>
    <s v="SECTOR PRIVADO"/>
    <s v="SI"/>
    <s v="SI"/>
    <s v="NO"/>
    <n v="30"/>
    <x v="0"/>
    <s v="No"/>
    <n v="597533.32999999996"/>
    <s v="ASALARIADO"/>
    <n v="30"/>
  </r>
  <r>
    <n v="1662"/>
    <s v="MUJER"/>
    <n v="619489"/>
    <s v="ASALARIADO"/>
    <s v="SECTOR PUBLICO"/>
    <s v="SI"/>
    <s v="NO"/>
    <s v="NO"/>
    <n v="37"/>
    <x v="0"/>
    <s v="No"/>
    <n v="619489"/>
    <s v="ASALARIADO"/>
    <n v="37"/>
  </r>
  <r>
    <n v="1663"/>
    <s v="MUJER"/>
    <n v="278032"/>
    <s v="ASEGURADO VOLUNTARIO"/>
    <s v="SECTOR PRIVADO"/>
    <s v="SI"/>
    <s v="NO"/>
    <s v="NO"/>
    <n v="45"/>
    <x v="0"/>
    <s v="No"/>
    <n v="278032"/>
    <s v="ASEGURADO VOLUNTARIO"/>
    <n v="45"/>
  </r>
  <r>
    <n v="1664"/>
    <s v="MUJER"/>
    <n v="297650"/>
    <s v="ASALARIADO"/>
    <s v="SECTOR PRIVADO"/>
    <s v="SI"/>
    <s v="SI"/>
    <s v="SI"/>
    <n v="39"/>
    <x v="0"/>
    <s v="No"/>
    <n v="297650"/>
    <s v="ASALARIADO"/>
    <n v="39"/>
  </r>
  <r>
    <n v="1665"/>
    <s v="HOMBRE"/>
    <n v="266312"/>
    <s v="ASALARIADO"/>
    <s v="SECTOR PRIVADO"/>
    <s v="SI"/>
    <s v="NO"/>
    <s v="NO"/>
    <n v="29"/>
    <x v="0"/>
    <s v="No"/>
    <n v="266312"/>
    <s v="ASALARIADO"/>
    <n v="29"/>
  </r>
  <r>
    <n v="1666"/>
    <s v="HOMBRE"/>
    <n v="403764.18"/>
    <s v="ASALARIADO"/>
    <s v="SECTOR PRIVADO"/>
    <s v="SI"/>
    <s v="NO"/>
    <s v="NO"/>
    <n v="31"/>
    <x v="0"/>
    <s v="No"/>
    <n v="403764.18"/>
    <s v="ASALARIADO"/>
    <n v="31"/>
  </r>
  <r>
    <n v="1667"/>
    <s v="HOMBRE"/>
    <n v="440373"/>
    <s v="ASALARIADO"/>
    <s v="SECTOR PUBLICO"/>
    <s v="SI"/>
    <s v="SI"/>
    <s v="NO"/>
    <n v="27"/>
    <x v="0"/>
    <s v="No"/>
    <n v="440373"/>
    <s v="ASALARIADO"/>
    <n v="27"/>
  </r>
  <r>
    <n v="1668"/>
    <s v="MUJER"/>
    <n v="381211.3"/>
    <s v="PENSIONADOS EN SU PROPIO SISTEMA"/>
    <s v="SECTOR PUBLICO"/>
    <s v="SI"/>
    <s v="NO"/>
    <s v="NO"/>
    <n v="66"/>
    <x v="0"/>
    <s v="No"/>
    <n v="381211.3"/>
    <s v="PENSIONADOS EN SU PROPIO SISTEMA"/>
    <n v="66"/>
  </r>
  <r>
    <n v="1669"/>
    <s v="MUJER"/>
    <n v="908129"/>
    <s v="ASALARIADO"/>
    <s v="SECTOR PUBLICO"/>
    <s v="SI"/>
    <s v="NO"/>
    <s v="SI"/>
    <n v="49"/>
    <x v="0"/>
    <s v="No"/>
    <n v="908129"/>
    <s v="ASALARIADO"/>
    <n v="49"/>
  </r>
  <r>
    <n v="1670"/>
    <s v="HOMBRE"/>
    <n v="131198"/>
    <s v="ASALARIADO"/>
    <s v="SECTOR PRIVADO"/>
    <s v="SI"/>
    <s v="NO"/>
    <s v="NO"/>
    <n v="20"/>
    <x v="0"/>
    <s v="No"/>
    <n v="131198"/>
    <s v="ASALARIADO"/>
    <n v="20"/>
  </r>
  <r>
    <n v="1671"/>
    <s v="MUJER"/>
    <n v="582921.03"/>
    <s v="ASALARIADO"/>
    <s v="SECTOR PRIVADO"/>
    <s v="SI"/>
    <s v="NO"/>
    <s v="NO"/>
    <n v="31"/>
    <x v="0"/>
    <s v="No"/>
    <n v="582921.03"/>
    <s v="ASALARIADO"/>
    <n v="31"/>
  </r>
  <r>
    <n v="1672"/>
    <s v="HOMBRE"/>
    <n v="251103.9"/>
    <s v="ASALARIADO"/>
    <s v="SECTOR PRIVADO"/>
    <s v="SI"/>
    <s v="NO"/>
    <s v="NO"/>
    <n v="19"/>
    <x v="0"/>
    <s v="No"/>
    <n v="251103.9"/>
    <s v="ASALARIADO"/>
    <n v="19"/>
  </r>
  <r>
    <n v="1673"/>
    <s v="MUJER"/>
    <n v="297046"/>
    <s v="ASEGURADO VOLUNTARIO"/>
    <s v="SECTOR PRIVADO"/>
    <s v="SI"/>
    <s v="NO"/>
    <s v="NO"/>
    <n v="38"/>
    <x v="0"/>
    <s v="No"/>
    <n v="297046"/>
    <s v="ASEGURADO VOLUNTARIO"/>
    <n v="38"/>
  </r>
  <r>
    <n v="1674"/>
    <s v="MUJER"/>
    <n v="278030.99"/>
    <s v="ASEGURADO VOLUNTARIO"/>
    <s v="SECTOR PRIVADO"/>
    <s v="SI"/>
    <s v="SI"/>
    <s v="NO"/>
    <n v="44"/>
    <x v="0"/>
    <s v="No"/>
    <n v="278030.99"/>
    <s v="ASEGURADO VOLUNTARIO"/>
    <n v="44"/>
  </r>
  <r>
    <n v="1675"/>
    <s v="MUJER"/>
    <n v="373396"/>
    <s v="ASALARIADO"/>
    <s v="SECTOR PUBLICO"/>
    <s v="SI"/>
    <s v="NO"/>
    <s v="NO"/>
    <n v="29"/>
    <x v="0"/>
    <s v="No"/>
    <n v="373396"/>
    <s v="ASALARIADO"/>
    <n v="29"/>
  </r>
  <r>
    <n v="1676"/>
    <s v="HOMBRE"/>
    <n v="297110"/>
    <s v="TRABAJADOR INDEPENDIENTE"/>
    <s v="SECTOR PRIVADO"/>
    <s v="SI"/>
    <s v="NO"/>
    <s v="SI"/>
    <n v="35"/>
    <x v="0"/>
    <s v="No"/>
    <n v="297110"/>
    <s v="TRABAJADOR INDEPENDIENTE"/>
    <n v="35"/>
  </r>
  <r>
    <n v="1677"/>
    <s v="HOMBRE"/>
    <n v="296000"/>
    <s v="ASALARIADO"/>
    <s v="SECTOR PRIVADO"/>
    <s v="SI"/>
    <s v="NO"/>
    <s v="NO"/>
    <n v="28"/>
    <x v="0"/>
    <s v="No"/>
    <n v="296000"/>
    <s v="ASALARIADO"/>
    <n v="28"/>
  </r>
  <r>
    <n v="1678"/>
    <s v="HOMBRE"/>
    <n v="424103"/>
    <s v="TRABAJADOR INDEPENDIENTE"/>
    <s v="SECTOR PRIVADO"/>
    <s v="SI"/>
    <s v="NO"/>
    <s v="SI"/>
    <n v="35"/>
    <x v="0"/>
    <s v="No"/>
    <n v="424103"/>
    <s v="TRABAJADOR INDEPENDIENTE"/>
    <n v="35"/>
  </r>
  <r>
    <n v="1679"/>
    <s v="HOMBRE"/>
    <n v="11000"/>
    <s v="ASALARIADO"/>
    <s v="SECTOR PRIVADO"/>
    <s v="SI"/>
    <s v="NO"/>
    <s v="SI"/>
    <n v="32"/>
    <x v="0"/>
    <s v="No"/>
    <n v="11000"/>
    <s v="ASALARIADO"/>
    <n v="32"/>
  </r>
  <r>
    <n v="1680"/>
    <s v="HOMBRE"/>
    <n v="365500"/>
    <s v="ASALARIADO"/>
    <s v="SECTOR PRIVADO"/>
    <s v="SI"/>
    <s v="NO"/>
    <s v="NO"/>
    <n v="32"/>
    <x v="0"/>
    <s v="No"/>
    <n v="365500"/>
    <s v="ASALARIADO"/>
    <n v="32"/>
  </r>
  <r>
    <n v="1681"/>
    <s v="HOMBRE"/>
    <n v="25600"/>
    <s v="ASALARIADO"/>
    <s v="SECTOR PRIVADO"/>
    <s v="SI"/>
    <s v="SI"/>
    <s v="SI"/>
    <n v="45"/>
    <x v="0"/>
    <s v="No"/>
    <n v="25600"/>
    <s v="ASALARIADO"/>
    <n v="45"/>
  </r>
  <r>
    <n v="1682"/>
    <s v="HOMBRE"/>
    <n v="276964.47999999998"/>
    <s v="ASALARIADO"/>
    <s v="SECTOR PRIVADO"/>
    <s v="SI"/>
    <s v="NO"/>
    <s v="NO"/>
    <n v="25"/>
    <x v="0"/>
    <s v="No"/>
    <n v="276964.47999999998"/>
    <s v="ASALARIADO"/>
    <n v="25"/>
  </r>
  <r>
    <n v="1683"/>
    <s v="HOMBRE"/>
    <n v="103846.15"/>
    <s v="ASALARIADO"/>
    <s v="SECTOR PRIVADO"/>
    <s v="SI"/>
    <s v="NO"/>
    <s v="NO"/>
    <n v="58"/>
    <x v="0"/>
    <s v="No"/>
    <n v="103846.15"/>
    <s v="ASALARIADO"/>
    <n v="58"/>
  </r>
  <r>
    <n v="1684"/>
    <s v="HOMBRE"/>
    <n v="249691.35"/>
    <s v="ASALARIADO"/>
    <s v="SECTOR PRIVADO"/>
    <s v="SI"/>
    <s v="NO"/>
    <s v="NO"/>
    <n v="24"/>
    <x v="0"/>
    <s v="No"/>
    <n v="249691.35"/>
    <s v="ASALARIADO"/>
    <n v="24"/>
  </r>
  <r>
    <n v="1685"/>
    <s v="HOMBRE"/>
    <n v="306480.65999999997"/>
    <s v="ASALARIADO"/>
    <s v="SECTOR PUBLICO"/>
    <s v="SI"/>
    <s v="NO"/>
    <s v="NO"/>
    <n v="25"/>
    <x v="0"/>
    <s v="No"/>
    <n v="306480.65999999997"/>
    <s v="ASALARIADO"/>
    <n v="25"/>
  </r>
  <r>
    <n v="1686"/>
    <s v="HOMBRE"/>
    <n v="280000"/>
    <s v="ASALARIADO"/>
    <s v="SECTOR PRIVADO"/>
    <s v="SI"/>
    <s v="NO"/>
    <s v="NO"/>
    <n v="85"/>
    <x v="0"/>
    <s v="No"/>
    <n v="280000"/>
    <s v="ASALARIADO"/>
    <n v="85"/>
  </r>
  <r>
    <n v="1687"/>
    <s v="HOMBRE"/>
    <n v="165000"/>
    <s v="ASALARIADO"/>
    <s v="SECTOR PRIVADO"/>
    <s v="SI"/>
    <s v="NO"/>
    <s v="NO"/>
    <n v="38"/>
    <x v="0"/>
    <s v="No"/>
    <n v="165000"/>
    <s v="ASALARIADO"/>
    <n v="38"/>
  </r>
  <r>
    <n v="1688"/>
    <s v="MUJER"/>
    <n v="296265.63"/>
    <s v="ASALARIADO"/>
    <s v="SECTOR PRIVADO"/>
    <s v="SI"/>
    <s v="NO"/>
    <s v="SI"/>
    <n v="38"/>
    <x v="0"/>
    <s v="No"/>
    <n v="296265.63"/>
    <s v="ASALARIADO"/>
    <n v="38"/>
  </r>
  <r>
    <n v="1689"/>
    <s v="MUJER"/>
    <n v="1766548"/>
    <s v="ASALARIADO"/>
    <s v="SECTOR PRIVADO"/>
    <s v="SI"/>
    <s v="NO"/>
    <s v="NO"/>
    <n v="32"/>
    <x v="0"/>
    <s v="No"/>
    <n v="1766548"/>
    <s v="ASALARIADO"/>
    <n v="32"/>
  </r>
  <r>
    <n v="1690"/>
    <s v="HOMBRE"/>
    <n v="297046"/>
    <s v="ASEGURADO VOLUNTARIO"/>
    <s v="SECTOR PRIVADO"/>
    <s v="SI"/>
    <s v="NO"/>
    <s v="NO"/>
    <n v="21"/>
    <x v="0"/>
    <s v="No"/>
    <n v="297046"/>
    <s v="ASEGURADO VOLUNTARIO"/>
    <n v="21"/>
  </r>
  <r>
    <n v="1691"/>
    <s v="HOMBRE"/>
    <n v="278030"/>
    <s v="CONVENIOS ESPECIALES DE TRABAJADORES INDEPENDIENTES"/>
    <s v="SECTOR PRIVADO"/>
    <s v="SI"/>
    <s v="NO"/>
    <s v="NO"/>
    <n v="36"/>
    <x v="0"/>
    <s v="No"/>
    <n v="278030"/>
    <s v="CONVENIOS ESPECIALES DE TRABAJADORES INDEPENDIENTES"/>
    <n v="36"/>
  </r>
  <r>
    <n v="1692"/>
    <s v="HOMBRE"/>
    <n v="838098"/>
    <s v="ASALARIADO"/>
    <s v="SECTOR PRIVADO"/>
    <s v="SI"/>
    <s v="NO"/>
    <s v="NO"/>
    <n v="40"/>
    <x v="0"/>
    <s v="No"/>
    <n v="838098"/>
    <s v="ASALARIADO"/>
    <n v="40"/>
  </r>
  <r>
    <n v="1693"/>
    <s v="HOMBRE"/>
    <n v="594092"/>
    <s v="TRABAJADOR INDEPENDIENTE"/>
    <s v="SECTOR PRIVADO"/>
    <s v="SI"/>
    <s v="NO"/>
    <s v="NO"/>
    <n v="68"/>
    <x v="0"/>
    <s v="No"/>
    <n v="594092"/>
    <s v="TRABAJADOR INDEPENDIENTE"/>
    <n v="68"/>
  </r>
  <r>
    <n v="1694"/>
    <s v="MUJER"/>
    <n v="615805.6"/>
    <s v="ASALARIADO"/>
    <s v="SECTOR PRIVADO"/>
    <s v="SI"/>
    <s v="NO"/>
    <s v="NO"/>
    <n v="29"/>
    <x v="0"/>
    <s v="No"/>
    <n v="615805.6"/>
    <s v="ASALARIADO"/>
    <n v="29"/>
  </r>
  <r>
    <n v="1695"/>
    <s v="HOMBRE"/>
    <n v="625322.5"/>
    <s v="ASALARIADO"/>
    <s v="SECTOR PRIVADO"/>
    <s v="SI"/>
    <s v="NO"/>
    <s v="NO"/>
    <n v="54"/>
    <x v="0"/>
    <s v="No"/>
    <n v="625322.5"/>
    <s v="ASALARIADO"/>
    <n v="54"/>
  </r>
  <r>
    <n v="1696"/>
    <s v="HOMBRE"/>
    <n v="364086"/>
    <s v="TRABAJADOR INDEPENDIENTE"/>
    <s v="SECTOR PRIVADO"/>
    <s v="SI"/>
    <s v="SI"/>
    <s v="SI"/>
    <n v="31"/>
    <x v="0"/>
    <s v="No"/>
    <n v="364086"/>
    <s v="TRABAJADOR INDEPENDIENTE"/>
    <n v="31"/>
  </r>
  <r>
    <n v="1697"/>
    <s v="HOMBRE"/>
    <n v="976390"/>
    <s v="ASALARIADO"/>
    <s v="SECTOR PUBLICO"/>
    <s v="SI"/>
    <s v="NO"/>
    <s v="NO"/>
    <n v="32"/>
    <x v="0"/>
    <s v="No"/>
    <n v="976390"/>
    <s v="ASALARIADO"/>
    <n v="32"/>
  </r>
  <r>
    <n v="1698"/>
    <s v="HOMBRE"/>
    <n v="297046"/>
    <s v="ASEGURADO VOLUNTARIO"/>
    <s v="SECTOR PRIVADO"/>
    <s v="SI"/>
    <s v="NO"/>
    <s v="NO"/>
    <n v="42"/>
    <x v="0"/>
    <s v="No"/>
    <n v="297046"/>
    <s v="ASEGURADO VOLUNTARIO"/>
    <n v="42"/>
  </r>
  <r>
    <n v="1699"/>
    <s v="MUJER"/>
    <n v="3108698.61"/>
    <s v="ASALARIADO"/>
    <s v="SECTOR PRIVADO"/>
    <s v="SI"/>
    <s v="NO"/>
    <s v="NO"/>
    <n v="37"/>
    <x v="1"/>
    <s v="No"/>
    <n v="3108698.61"/>
    <s v="ASALARIADO"/>
    <n v="37"/>
  </r>
  <r>
    <n v="1700"/>
    <s v="HOMBRE"/>
    <n v="309927.25"/>
    <s v="ASALARIADO"/>
    <s v="SECTOR PRIVADO"/>
    <s v="SI"/>
    <s v="NO"/>
    <s v="NO"/>
    <n v="18"/>
    <x v="0"/>
    <s v="No"/>
    <n v="309927.25"/>
    <s v="ASALARIADO"/>
    <n v="18"/>
  </r>
  <r>
    <n v="1701"/>
    <s v="MUJER"/>
    <n v="370905"/>
    <s v="ASALARIADO"/>
    <s v="SECTOR PUBLICO"/>
    <s v="SI"/>
    <s v="NO"/>
    <s v="NO"/>
    <n v="27"/>
    <x v="0"/>
    <s v="No"/>
    <n v="370905"/>
    <s v="ASALARIADO"/>
    <n v="27"/>
  </r>
  <r>
    <n v="1702"/>
    <s v="HOMBRE"/>
    <n v="352000"/>
    <s v="ASALARIADO"/>
    <s v="SECTOR PRIVADO"/>
    <s v="SI"/>
    <s v="NO"/>
    <s v="NO"/>
    <n v="28"/>
    <x v="0"/>
    <s v="No"/>
    <n v="352000"/>
    <s v="ASALARIADO"/>
    <n v="28"/>
  </r>
  <r>
    <n v="1703"/>
    <s v="HOMBRE"/>
    <n v="390899.95"/>
    <s v="ASALARIADO"/>
    <s v="SECTOR PRIVADO"/>
    <s v="SI"/>
    <s v="NO"/>
    <s v="NO"/>
    <n v="61"/>
    <x v="0"/>
    <s v="No"/>
    <n v="390899.95"/>
    <s v="ASALARIADO"/>
    <n v="61"/>
  </r>
  <r>
    <n v="1704"/>
    <s v="MUJER"/>
    <n v="460692.92"/>
    <s v="ASALARIADO"/>
    <s v="SECTOR PRIVADO"/>
    <s v="SI"/>
    <s v="NO"/>
    <s v="NO"/>
    <n v="22"/>
    <x v="0"/>
    <s v="No"/>
    <n v="460692.92"/>
    <s v="ASALARIADO"/>
    <n v="22"/>
  </r>
  <r>
    <n v="1705"/>
    <s v="MUJER"/>
    <n v="484267.8"/>
    <s v="PENSIONADOS EN SU PROPIO SISTEMA"/>
    <s v="SECTOR PUBLICO"/>
    <s v="SI"/>
    <s v="NO"/>
    <s v="NO"/>
    <n v="84"/>
    <x v="0"/>
    <s v="No"/>
    <n v="484267.8"/>
    <s v="PENSIONADOS EN SU PROPIO SISTEMA"/>
    <n v="84"/>
  </r>
  <r>
    <n v="1706"/>
    <s v="HOMBRE"/>
    <n v="724116.7"/>
    <s v="ASALARIADO"/>
    <s v="SECTOR PUBLICO"/>
    <s v="SI"/>
    <s v="NO"/>
    <s v="NO"/>
    <n v="56"/>
    <x v="0"/>
    <s v="No"/>
    <n v="724116.7"/>
    <s v="ASALARIADO"/>
    <n v="56"/>
  </r>
  <r>
    <n v="1707"/>
    <s v="HOMBRE"/>
    <n v="620713"/>
    <s v="TRABAJADOR INDEPENDIENTE"/>
    <s v="SECTOR PRIVADO"/>
    <s v="SI"/>
    <s v="NO"/>
    <s v="SI"/>
    <n v="43"/>
    <x v="0"/>
    <s v="No"/>
    <n v="620713"/>
    <s v="TRABAJADOR INDEPENDIENTE"/>
    <n v="43"/>
  </r>
  <r>
    <n v="1708"/>
    <s v="HOMBRE"/>
    <n v="297044"/>
    <s v="ASALARIADO"/>
    <s v="SECTOR PRIVADO"/>
    <s v="SI"/>
    <s v="NO"/>
    <s v="NO"/>
    <n v="28"/>
    <x v="0"/>
    <s v="No"/>
    <n v="297044"/>
    <s v="ASALARIADO"/>
    <n v="28"/>
  </r>
  <r>
    <n v="1709"/>
    <s v="HOMBRE"/>
    <n v="170439.67999999999"/>
    <s v="ASALARIADO"/>
    <s v="SECTOR PRIVADO"/>
    <s v="SI"/>
    <s v="NO"/>
    <s v="SI"/>
    <n v="24"/>
    <x v="0"/>
    <s v="No"/>
    <n v="170439.67999999999"/>
    <s v="ASALARIADO"/>
    <n v="24"/>
  </r>
  <r>
    <n v="1710"/>
    <s v="HOMBRE"/>
    <n v="94935"/>
    <s v="ASALARIADO"/>
    <s v="SECTOR PRIVADO"/>
    <s v="SI"/>
    <s v="NO"/>
    <s v="NO"/>
    <n v="24"/>
    <x v="0"/>
    <s v="No"/>
    <n v="94935"/>
    <s v="ASALARIADO"/>
    <n v="24"/>
  </r>
  <r>
    <n v="1711"/>
    <s v="MUJER"/>
    <n v="374966.22"/>
    <s v="PENSIONADOS EN SU PROPIO SISTEMA"/>
    <s v="SECTOR PUBLICO"/>
    <s v="SI"/>
    <s v="NO"/>
    <s v="NO"/>
    <n v="85"/>
    <x v="0"/>
    <s v="No"/>
    <n v="374966.22"/>
    <s v="PENSIONADOS EN SU PROPIO SISTEMA"/>
    <n v="85"/>
  </r>
  <r>
    <n v="1712"/>
    <s v="MUJER"/>
    <n v="787800"/>
    <s v="ASALARIADO"/>
    <s v="SECTOR PRIVADO"/>
    <s v="SI"/>
    <s v="NO"/>
    <s v="SI"/>
    <n v="29"/>
    <x v="0"/>
    <s v="No"/>
    <n v="787800"/>
    <s v="ASALARIADO"/>
    <n v="29"/>
  </r>
  <r>
    <n v="1713"/>
    <s v="MUJER"/>
    <n v="1292205.2"/>
    <s v="ASALARIADO"/>
    <s v="SECTOR PUBLICO"/>
    <s v="SI"/>
    <s v="NO"/>
    <s v="NO"/>
    <n v="50"/>
    <x v="0"/>
    <s v="No"/>
    <n v="1292205.2"/>
    <s v="ASALARIADO"/>
    <n v="50"/>
  </r>
  <r>
    <n v="1714"/>
    <s v="MUJER"/>
    <n v="278030.99"/>
    <s v="CONVENIOS ESPECIALES DE TRABAJADORES INDEPENDIENTES"/>
    <s v="SECTOR PRIVADO"/>
    <s v="SI"/>
    <s v="NO"/>
    <s v="NO"/>
    <n v="44"/>
    <x v="0"/>
    <s v="No"/>
    <n v="278030.99"/>
    <s v="CONVENIOS ESPECIALES DE TRABAJADORES INDEPENDIENTES"/>
    <n v="44"/>
  </r>
  <r>
    <n v="1715"/>
    <s v="HOMBRE"/>
    <n v="513333"/>
    <s v="ASALARIADO"/>
    <s v="SECTOR PRIVADO"/>
    <s v="SI"/>
    <s v="NO"/>
    <s v="NO"/>
    <n v="55"/>
    <x v="0"/>
    <s v="No"/>
    <n v="513333"/>
    <s v="ASALARIADO"/>
    <n v="55"/>
  </r>
  <r>
    <n v="1716"/>
    <s v="HOMBRE"/>
    <n v="703205"/>
    <s v="PENSIONADOS EN SU PROPIO SISTEMA"/>
    <s v="SECTOR PUBLICO"/>
    <s v="SI"/>
    <s v="NO"/>
    <s v="NO"/>
    <n v="81"/>
    <x v="0"/>
    <s v="No"/>
    <n v="703205"/>
    <s v="PENSIONADOS EN SU PROPIO SISTEMA"/>
    <n v="81"/>
  </r>
  <r>
    <n v="1717"/>
    <s v="HOMBRE"/>
    <n v="300018"/>
    <s v="TRABAJADOR INDEPENDIENTE"/>
    <s v="SECTOR PRIVADO"/>
    <s v="SI"/>
    <s v="NO"/>
    <s v="NO"/>
    <n v="32"/>
    <x v="0"/>
    <s v="No"/>
    <n v="300018"/>
    <s v="TRABAJADOR INDEPENDIENTE"/>
    <n v="32"/>
  </r>
  <r>
    <n v="1718"/>
    <s v="HOMBRE"/>
    <n v="611625"/>
    <s v="ASALARIADO"/>
    <s v="SECTOR PRIVADO"/>
    <s v="SI"/>
    <s v="NO"/>
    <s v="NO"/>
    <n v="41"/>
    <x v="0"/>
    <s v="No"/>
    <n v="611625"/>
    <s v="ASALARIADO"/>
    <n v="41"/>
  </r>
  <r>
    <n v="1719"/>
    <s v="MUJER"/>
    <n v="8457783.5700000003"/>
    <s v="ASALARIADO"/>
    <s v="SECTOR PRIVADO"/>
    <s v="SI"/>
    <s v="SI"/>
    <s v="NO"/>
    <n v="55"/>
    <x v="1"/>
    <s v="No"/>
    <n v="8457783.5700000003"/>
    <s v="ASALARIADO"/>
    <n v="55"/>
  </r>
  <r>
    <n v="1720"/>
    <s v="HOMBRE"/>
    <n v="412400.56"/>
    <s v="ASALARIADO"/>
    <s v="SECTOR PRIVADO"/>
    <s v="SI"/>
    <s v="NO"/>
    <s v="NO"/>
    <n v="23"/>
    <x v="0"/>
    <s v="No"/>
    <n v="412400.56"/>
    <s v="ASALARIADO"/>
    <n v="23"/>
  </r>
  <r>
    <n v="1721"/>
    <s v="HOMBRE"/>
    <n v="341319"/>
    <s v="ASALARIADO"/>
    <s v="SECTOR PRIVADO"/>
    <s v="SI"/>
    <s v="NO"/>
    <s v="NO"/>
    <n v="39"/>
    <x v="0"/>
    <s v="No"/>
    <n v="341319"/>
    <s v="ASALARIADO"/>
    <n v="39"/>
  </r>
  <r>
    <n v="1722"/>
    <s v="MUJER"/>
    <n v="1268597"/>
    <s v="PENSIONADOS EN SU PROPIO SISTEMA"/>
    <s v="SECTOR PUBLICO"/>
    <s v="SI"/>
    <s v="NO"/>
    <s v="NO"/>
    <n v="58"/>
    <x v="0"/>
    <s v="No"/>
    <n v="1268597"/>
    <s v="PENSIONADOS EN SU PROPIO SISTEMA"/>
    <n v="58"/>
  </r>
  <r>
    <n v="1723"/>
    <s v="HOMBRE"/>
    <n v="796400.95"/>
    <s v="ASALARIADO"/>
    <s v="SECTOR PUBLICO"/>
    <s v="SI"/>
    <s v="NO"/>
    <s v="NO"/>
    <n v="36"/>
    <x v="0"/>
    <s v="No"/>
    <n v="796400.95"/>
    <s v="ASALARIADO"/>
    <n v="36"/>
  </r>
  <r>
    <n v="1724"/>
    <s v="MUJER"/>
    <n v="736729"/>
    <s v="PENSIONADOS EN SU PROPIO SISTEMA"/>
    <s v="SECTOR PUBLICO"/>
    <s v="SI"/>
    <s v="NO"/>
    <s v="NO"/>
    <n v="61"/>
    <x v="0"/>
    <s v="No"/>
    <n v="736729"/>
    <s v="PENSIONADOS EN SU PROPIO SISTEMA"/>
    <n v="61"/>
  </r>
  <r>
    <n v="1725"/>
    <s v="HOMBRE"/>
    <n v="393988.8"/>
    <s v="ASALARIADO"/>
    <s v="SECTOR PUBLICO"/>
    <s v="SI"/>
    <s v="NO"/>
    <s v="NO"/>
    <n v="58"/>
    <x v="0"/>
    <s v="No"/>
    <n v="393988.8"/>
    <s v="ASALARIADO"/>
    <n v="58"/>
  </r>
  <r>
    <n v="1726"/>
    <s v="HOMBRE"/>
    <n v="730846.3"/>
    <s v="PENSIONADOS EN SU PROPIO SISTEMA"/>
    <s v="SECTOR PUBLICO"/>
    <s v="SI"/>
    <s v="NO"/>
    <s v="NO"/>
    <n v="73"/>
    <x v="0"/>
    <s v="No"/>
    <n v="730846.3"/>
    <s v="PENSIONADOS EN SU PROPIO SISTEMA"/>
    <n v="73"/>
  </r>
  <r>
    <n v="1727"/>
    <s v="HOMBRE"/>
    <n v="3410000"/>
    <s v="ASALARIADO"/>
    <s v="SECTOR PRIVADO"/>
    <s v="SI"/>
    <s v="NO"/>
    <s v="NO"/>
    <n v="49"/>
    <x v="1"/>
    <s v="No"/>
    <n v="3410000"/>
    <s v="ASALARIADO"/>
    <n v="49"/>
  </r>
  <r>
    <n v="1728"/>
    <s v="HOMBRE"/>
    <n v="460741.72"/>
    <s v="ASALARIADO"/>
    <s v="SECTOR PRIVADO"/>
    <s v="SI"/>
    <s v="SI"/>
    <s v="NO"/>
    <n v="31"/>
    <x v="0"/>
    <s v="No"/>
    <n v="460741.72"/>
    <s v="ASALARIADO"/>
    <n v="31"/>
  </r>
  <r>
    <n v="1729"/>
    <s v="MUJER"/>
    <n v="297046"/>
    <s v="ASEGURADO VOLUNTARIO"/>
    <s v="SECTOR PRIVADO"/>
    <s v="SI"/>
    <s v="NO"/>
    <s v="NO"/>
    <n v="39"/>
    <x v="0"/>
    <s v="No"/>
    <n v="297046"/>
    <s v="ASEGURADO VOLUNTARIO"/>
    <n v="39"/>
  </r>
  <r>
    <n v="1730"/>
    <s v="HOMBRE"/>
    <n v="772177.52"/>
    <s v="ASALARIADO"/>
    <s v="SECTOR PRIVADO"/>
    <s v="SI"/>
    <s v="NO"/>
    <s v="NO"/>
    <n v="28"/>
    <x v="0"/>
    <s v="No"/>
    <n v="772177.52"/>
    <s v="ASALARIADO"/>
    <n v="28"/>
  </r>
  <r>
    <n v="1731"/>
    <s v="MUJER"/>
    <n v="289717"/>
    <s v="TRABAJADOR INDEPENDIENTE"/>
    <s v="SECTOR PRIVADO"/>
    <s v="SI"/>
    <s v="NO"/>
    <s v="NO"/>
    <n v="59"/>
    <x v="0"/>
    <s v="No"/>
    <n v="289717"/>
    <s v="TRABAJADOR INDEPENDIENTE"/>
    <n v="59"/>
  </r>
  <r>
    <n v="1732"/>
    <s v="MUJER"/>
    <n v="380000"/>
    <s v="ASALARIADO"/>
    <s v="SECTOR PRIVADO"/>
    <s v="SI"/>
    <s v="NO"/>
    <s v="NO"/>
    <n v="57"/>
    <x v="0"/>
    <s v="No"/>
    <n v="380000"/>
    <s v="ASALARIADO"/>
    <n v="57"/>
  </r>
  <r>
    <n v="1733"/>
    <s v="MUJER"/>
    <n v="1156841.8400000001"/>
    <s v="ASALARIADO"/>
    <s v="SECTOR PUBLICO"/>
    <s v="SI"/>
    <s v="NO"/>
    <s v="NO"/>
    <n v="43"/>
    <x v="0"/>
    <s v="No"/>
    <n v="1156841.8400000001"/>
    <s v="ASALARIADO"/>
    <n v="43"/>
  </r>
  <r>
    <n v="1734"/>
    <s v="HOMBRE"/>
    <n v="387489.4"/>
    <s v="ASALARIADO"/>
    <s v="SECTOR PRIVADO"/>
    <s v="SI"/>
    <s v="NO"/>
    <s v="NO"/>
    <n v="35"/>
    <x v="0"/>
    <s v="No"/>
    <n v="387489.4"/>
    <s v="ASALARIADO"/>
    <n v="35"/>
  </r>
  <r>
    <n v="1735"/>
    <s v="HOMBRE"/>
    <n v="449596"/>
    <s v="ASALARIADO"/>
    <s v="SECTOR PUBLICO"/>
    <s v="SI"/>
    <s v="NO"/>
    <s v="NO"/>
    <n v="36"/>
    <x v="0"/>
    <s v="No"/>
    <n v="449596"/>
    <s v="ASALARIADO"/>
    <n v="36"/>
  </r>
  <r>
    <n v="1736"/>
    <s v="HOMBRE"/>
    <n v="477300"/>
    <s v="ASALARIADO"/>
    <s v="SECTOR PRIVADO"/>
    <s v="SI"/>
    <s v="NO"/>
    <s v="NO"/>
    <n v="63"/>
    <x v="0"/>
    <s v="No"/>
    <n v="477300"/>
    <s v="ASALARIADO"/>
    <n v="63"/>
  </r>
  <r>
    <n v="1737"/>
    <s v="HOMBRE"/>
    <n v="425703.55"/>
    <s v="ASALARIADO"/>
    <s v="SECTOR PRIVADO"/>
    <s v="SI"/>
    <s v="NO"/>
    <s v="NO"/>
    <n v="44"/>
    <x v="0"/>
    <s v="No"/>
    <n v="425703.55"/>
    <s v="ASALARIADO"/>
    <n v="44"/>
  </r>
  <r>
    <n v="1738"/>
    <s v="HOMBRE"/>
    <n v="871427.3"/>
    <s v="ASALARIADO"/>
    <s v="SECTOR PRIVADO"/>
    <s v="SI"/>
    <s v="NO"/>
    <s v="NO"/>
    <n v="51"/>
    <x v="0"/>
    <s v="No"/>
    <n v="871427.3"/>
    <s v="ASALARIADO"/>
    <n v="51"/>
  </r>
  <r>
    <n v="1739"/>
    <s v="HOMBRE"/>
    <n v="368750"/>
    <s v="ASALARIADO"/>
    <s v="SECTOR PRIVADO"/>
    <s v="SI"/>
    <s v="NO"/>
    <s v="NO"/>
    <n v="41"/>
    <x v="0"/>
    <s v="No"/>
    <n v="368750"/>
    <s v="ASALARIADO"/>
    <n v="41"/>
  </r>
  <r>
    <n v="1740"/>
    <s v="HOMBRE"/>
    <n v="744158.02"/>
    <s v="ASALARIADO"/>
    <s v="SECTOR PUBLICO"/>
    <s v="SI"/>
    <s v="NO"/>
    <s v="NO"/>
    <n v="26"/>
    <x v="0"/>
    <s v="No"/>
    <n v="744158.02"/>
    <s v="ASALARIADO"/>
    <n v="26"/>
  </r>
  <r>
    <n v="1741"/>
    <s v="HOMBRE"/>
    <n v="280000"/>
    <s v="ASALARIADO"/>
    <s v="SECTOR PRIVADO"/>
    <s v="SI"/>
    <s v="NO"/>
    <s v="SI"/>
    <n v="56"/>
    <x v="0"/>
    <s v="No"/>
    <n v="280000"/>
    <s v="ASALARIADO"/>
    <n v="56"/>
  </r>
  <r>
    <n v="1742"/>
    <s v="HOMBRE"/>
    <n v="382584.15"/>
    <s v="ASALARIADO"/>
    <s v="SECTOR PUBLICO"/>
    <s v="SI"/>
    <s v="NO"/>
    <s v="NO"/>
    <n v="47"/>
    <x v="0"/>
    <s v="No"/>
    <n v="382584.15"/>
    <s v="ASALARIADO"/>
    <n v="47"/>
  </r>
  <r>
    <n v="1743"/>
    <s v="MUJER"/>
    <n v="1275440.5"/>
    <s v="ASALARIADO"/>
    <s v="SECTOR PUBLICO"/>
    <s v="SI"/>
    <s v="NO"/>
    <s v="NO"/>
    <n v="58"/>
    <x v="0"/>
    <s v="No"/>
    <n v="1275440.5"/>
    <s v="ASALARIADO"/>
    <n v="58"/>
  </r>
  <r>
    <n v="1744"/>
    <s v="MUJER"/>
    <n v="1566046.1"/>
    <s v="ASALARIADO"/>
    <s v="SECTOR PUBLICO"/>
    <s v="SI"/>
    <s v="NO"/>
    <s v="NO"/>
    <n v="28"/>
    <x v="0"/>
    <s v="No"/>
    <n v="1566046.1"/>
    <s v="ASALARIADO"/>
    <n v="28"/>
  </r>
  <r>
    <n v="1745"/>
    <s v="MUJER"/>
    <n v="477915"/>
    <s v="ASALARIADO"/>
    <s v="SECTOR PUBLICO"/>
    <s v="SI"/>
    <s v="NO"/>
    <s v="NO"/>
    <n v="29"/>
    <x v="0"/>
    <s v="No"/>
    <n v="477915"/>
    <s v="ASALARIADO"/>
    <n v="29"/>
  </r>
  <r>
    <n v="1746"/>
    <s v="HOMBRE"/>
    <n v="389617"/>
    <s v="ASALARIADO"/>
    <s v="SECTOR PRIVADO"/>
    <s v="SI"/>
    <s v="NO"/>
    <s v="NO"/>
    <n v="61"/>
    <x v="0"/>
    <s v="No"/>
    <n v="389617"/>
    <s v="ASALARIADO"/>
    <n v="61"/>
  </r>
  <r>
    <n v="1747"/>
    <s v="MUJER"/>
    <n v="3312186.43"/>
    <s v="ASALARIADO"/>
    <s v="SECTOR PUBLICO"/>
    <s v="SI"/>
    <s v="NO"/>
    <s v="NO"/>
    <n v="41"/>
    <x v="1"/>
    <s v="No"/>
    <n v="3312186.43"/>
    <s v="ASALARIADO"/>
    <n v="41"/>
  </r>
  <r>
    <n v="1748"/>
    <s v="HOMBRE"/>
    <n v="331181"/>
    <s v="TRABAJADOR INDEPENDIENTE"/>
    <s v="SECTOR PRIVADO"/>
    <s v="SI"/>
    <s v="NO"/>
    <s v="SI"/>
    <n v="57"/>
    <x v="0"/>
    <s v="No"/>
    <n v="331181"/>
    <s v="TRABAJADOR INDEPENDIENTE"/>
    <n v="57"/>
  </r>
  <r>
    <n v="1749"/>
    <s v="HOMBRE"/>
    <n v="196000"/>
    <s v="ASALARIADO"/>
    <s v="SECTOR PRIVADO"/>
    <s v="SI"/>
    <s v="NO"/>
    <s v="NO"/>
    <n v="52"/>
    <x v="0"/>
    <s v="No"/>
    <n v="196000"/>
    <s v="ASALARIADO"/>
    <n v="52"/>
  </r>
  <r>
    <n v="1750"/>
    <s v="HOMBRE"/>
    <n v="430000"/>
    <s v="ASALARIADO"/>
    <s v="SECTOR PRIVADO"/>
    <s v="SI"/>
    <s v="NO"/>
    <s v="NO"/>
    <n v="39"/>
    <x v="0"/>
    <s v="No"/>
    <n v="430000"/>
    <s v="ASALARIADO"/>
    <n v="39"/>
  </r>
  <r>
    <n v="1751"/>
    <s v="MUJER"/>
    <n v="340000"/>
    <s v="ASALARIADO"/>
    <s v="SECTOR PRIVADO"/>
    <s v="SI"/>
    <s v="NO"/>
    <s v="NO"/>
    <n v="26"/>
    <x v="0"/>
    <s v="No"/>
    <n v="340000"/>
    <s v="ASALARIADO"/>
    <n v="26"/>
  </r>
  <r>
    <n v="1752"/>
    <s v="MUJER"/>
    <n v="1183227.01"/>
    <s v="ASALARIADO"/>
    <s v="SECTOR PRIVADO"/>
    <s v="SI"/>
    <s v="NO"/>
    <s v="NO"/>
    <n v="32"/>
    <x v="0"/>
    <s v="No"/>
    <n v="1183227.01"/>
    <s v="ASALARIADO"/>
    <n v="32"/>
  </r>
  <r>
    <n v="1753"/>
    <s v="MUJER"/>
    <n v="392375"/>
    <s v="ASALARIADO"/>
    <s v="SECTOR PRIVADO"/>
    <s v="SI"/>
    <s v="NO"/>
    <s v="NO"/>
    <n v="33"/>
    <x v="0"/>
    <s v="No"/>
    <n v="392375"/>
    <s v="ASALARIADO"/>
    <n v="33"/>
  </r>
  <r>
    <n v="1754"/>
    <s v="MUJER"/>
    <n v="278030"/>
    <s v="CONVENIOS ESPECIALES DE TRABAJADORES INDEPENDIENTES"/>
    <s v="SECTOR PRIVADO"/>
    <s v="SI"/>
    <s v="NO"/>
    <s v="NO"/>
    <n v="53"/>
    <x v="0"/>
    <s v="No"/>
    <n v="278030"/>
    <s v="CONVENIOS ESPECIALES DE TRABAJADORES INDEPENDIENTES"/>
    <n v="53"/>
  </r>
  <r>
    <n v="1755"/>
    <s v="MUJER"/>
    <n v="436448"/>
    <s v="TRABAJADOR INDEPENDIENTE"/>
    <s v="SECTOR PRIVADO"/>
    <s v="SI"/>
    <s v="NO"/>
    <s v="NO"/>
    <n v="37"/>
    <x v="0"/>
    <s v="No"/>
    <n v="436448"/>
    <s v="TRABAJADOR INDEPENDIENTE"/>
    <n v="37"/>
  </r>
  <r>
    <n v="1756"/>
    <s v="HOMBRE"/>
    <n v="219381.52"/>
    <s v="ASALARIADO"/>
    <s v="SECTOR PRIVADO"/>
    <s v="SI"/>
    <s v="SI"/>
    <s v="NO"/>
    <n v="53"/>
    <x v="0"/>
    <s v="No"/>
    <n v="219381.52"/>
    <s v="ASALARIADO"/>
    <n v="53"/>
  </r>
  <r>
    <n v="1757"/>
    <s v="MUJER"/>
    <n v="359500"/>
    <s v="ASALARIADO"/>
    <s v="SECTOR PRIVADO"/>
    <s v="SI"/>
    <s v="NO"/>
    <s v="NO"/>
    <n v="41"/>
    <x v="0"/>
    <s v="No"/>
    <n v="359500"/>
    <s v="ASALARIADO"/>
    <n v="41"/>
  </r>
  <r>
    <n v="1758"/>
    <s v="HOMBRE"/>
    <n v="300018"/>
    <s v="TRABAJADOR INDEPENDIENTE"/>
    <s v="SECTOR PRIVADO"/>
    <s v="SI"/>
    <s v="NO"/>
    <s v="SI"/>
    <n v="62"/>
    <x v="0"/>
    <s v="No"/>
    <n v="300018"/>
    <s v="TRABAJADOR INDEPENDIENTE"/>
    <n v="62"/>
  </r>
  <r>
    <n v="1759"/>
    <s v="HOMBRE"/>
    <n v="300018"/>
    <s v="ASEGURADO VOLUNTARIO"/>
    <s v="SECTOR PRIVADO"/>
    <s v="SI"/>
    <s v="NO"/>
    <s v="NO"/>
    <n v="60"/>
    <x v="0"/>
    <s v="No"/>
    <n v="300018"/>
    <s v="ASEGURADO VOLUNTARIO"/>
    <n v="60"/>
  </r>
  <r>
    <n v="1760"/>
    <s v="HOMBRE"/>
    <n v="297046"/>
    <s v="ASEGURADO VOLUNTARIO"/>
    <s v="SECTOR PRIVADO"/>
    <s v="SI"/>
    <s v="NO"/>
    <s v="NO"/>
    <n v="68"/>
    <x v="0"/>
    <s v="No"/>
    <n v="297046"/>
    <s v="ASEGURADO VOLUNTARIO"/>
    <n v="68"/>
  </r>
  <r>
    <n v="1761"/>
    <s v="HOMBRE"/>
    <n v="425916.67"/>
    <s v="ASALARIADO"/>
    <s v="SECTOR PRIVADO"/>
    <s v="SI"/>
    <s v="NO"/>
    <s v="NO"/>
    <n v="22"/>
    <x v="0"/>
    <s v="No"/>
    <n v="425916.67"/>
    <s v="ASALARIADO"/>
    <n v="22"/>
  </r>
  <r>
    <n v="1762"/>
    <s v="MUJER"/>
    <n v="318064"/>
    <s v="TRABAJADOR INDEPENDIENTE"/>
    <s v="SECTOR PRIVADO"/>
    <s v="SI"/>
    <s v="NO"/>
    <s v="SI"/>
    <n v="38"/>
    <x v="0"/>
    <s v="No"/>
    <n v="318064"/>
    <s v="TRABAJADOR INDEPENDIENTE"/>
    <n v="38"/>
  </r>
  <r>
    <n v="1763"/>
    <s v="HOMBRE"/>
    <n v="949245.1"/>
    <s v="ASALARIADO"/>
    <s v="SECTOR PUBLICO"/>
    <s v="SI"/>
    <s v="NO"/>
    <s v="NO"/>
    <n v="44"/>
    <x v="0"/>
    <s v="No"/>
    <n v="949245.1"/>
    <s v="ASALARIADO"/>
    <n v="44"/>
  </r>
  <r>
    <n v="1764"/>
    <s v="HOMBRE"/>
    <n v="329608"/>
    <s v="TRABAJADOR INDEPENDIENTE"/>
    <s v="SECTOR PRIVADO"/>
    <s v="SI"/>
    <s v="NO"/>
    <s v="NO"/>
    <n v="44"/>
    <x v="0"/>
    <s v="No"/>
    <n v="329608"/>
    <s v="TRABAJADOR INDEPENDIENTE"/>
    <n v="44"/>
  </r>
  <r>
    <n v="1765"/>
    <s v="MUJER"/>
    <n v="339188.14"/>
    <s v="ASALARIADO"/>
    <s v="SECTOR PRIVADO"/>
    <s v="SI"/>
    <s v="NO"/>
    <s v="NO"/>
    <n v="24"/>
    <x v="0"/>
    <s v="No"/>
    <n v="339188.14"/>
    <s v="ASALARIADO"/>
    <n v="24"/>
  </r>
  <r>
    <n v="1766"/>
    <s v="MUJER"/>
    <n v="377760.6"/>
    <s v="ASALARIADO"/>
    <s v="SECTOR PRIVADO"/>
    <s v="SI"/>
    <s v="NO"/>
    <s v="NO"/>
    <n v="19"/>
    <x v="0"/>
    <s v="No"/>
    <n v="377760.6"/>
    <s v="ASALARIADO"/>
    <n v="19"/>
  </r>
  <r>
    <n v="1767"/>
    <s v="HOMBRE"/>
    <n v="300010"/>
    <s v="ASEGURADO VOLUNTARIO"/>
    <s v="SECTOR PRIVADO"/>
    <s v="SI"/>
    <s v="NO"/>
    <s v="NO"/>
    <n v="44"/>
    <x v="0"/>
    <s v="No"/>
    <n v="300010"/>
    <s v="ASEGURADO VOLUNTARIO"/>
    <n v="44"/>
  </r>
  <r>
    <n v="1768"/>
    <s v="MUJER"/>
    <n v="360000"/>
    <s v="ASALARIADO"/>
    <s v="SECTOR PRIVADO"/>
    <s v="SI"/>
    <s v="NO"/>
    <s v="NO"/>
    <n v="23"/>
    <x v="0"/>
    <s v="No"/>
    <n v="360000"/>
    <s v="ASALARIADO"/>
    <n v="23"/>
  </r>
  <r>
    <n v="1769"/>
    <s v="HOMBRE"/>
    <n v="305704"/>
    <s v="ASEGURADO VOLUNTARIO"/>
    <s v="SECTOR PRIVADO"/>
    <s v="SI"/>
    <s v="NO"/>
    <s v="NO"/>
    <n v="60"/>
    <x v="0"/>
    <s v="No"/>
    <n v="305704"/>
    <s v="ASEGURADO VOLUNTARIO"/>
    <n v="60"/>
  </r>
  <r>
    <n v="1770"/>
    <s v="HOMBRE"/>
    <n v="349670.3"/>
    <s v="ASALARIADO"/>
    <s v="SECTOR PRIVADO"/>
    <s v="SI"/>
    <s v="NO"/>
    <s v="NO"/>
    <n v="32"/>
    <x v="0"/>
    <s v="No"/>
    <n v="349670.3"/>
    <s v="ASALARIADO"/>
    <n v="32"/>
  </r>
  <r>
    <n v="1771"/>
    <s v="HOMBRE"/>
    <n v="381385.92"/>
    <s v="ASALARIADO"/>
    <s v="SECTOR PRIVADO"/>
    <s v="SI"/>
    <s v="NO"/>
    <s v="NO"/>
    <n v="43"/>
    <x v="0"/>
    <s v="No"/>
    <n v="381385.92"/>
    <s v="ASALARIADO"/>
    <n v="43"/>
  </r>
  <r>
    <n v="1772"/>
    <s v="HOMBRE"/>
    <n v="1272000"/>
    <s v="ASALARIADO"/>
    <s v="SECTOR PRIVADO"/>
    <s v="SI"/>
    <s v="NO"/>
    <s v="NO"/>
    <n v="32"/>
    <x v="0"/>
    <s v="No"/>
    <n v="1272000"/>
    <s v="ASALARIADO"/>
    <n v="32"/>
  </r>
  <r>
    <n v="1773"/>
    <s v="HOMBRE"/>
    <n v="297046"/>
    <s v="ASEGURADO VOLUNTARIO"/>
    <s v="SECTOR PRIVADO"/>
    <s v="NO"/>
    <s v="NO"/>
    <s v="SI"/>
    <n v="73"/>
    <x v="0"/>
    <s v="No"/>
    <n v="297046"/>
    <s v="ASEGURADO VOLUNTARIO"/>
    <n v="73"/>
  </r>
  <r>
    <n v="1774"/>
    <s v="HOMBRE"/>
    <n v="343391"/>
    <s v="ASALARIADO"/>
    <s v="SECTOR PRIVADO"/>
    <s v="SI"/>
    <s v="NO"/>
    <s v="NO"/>
    <n v="70"/>
    <x v="0"/>
    <s v="No"/>
    <n v="343391"/>
    <s v="ASALARIADO"/>
    <n v="70"/>
  </r>
  <r>
    <n v="1775"/>
    <s v="HOMBRE"/>
    <n v="1662042.88"/>
    <s v="ASALARIADO"/>
    <s v="SECTOR PUBLICO"/>
    <s v="SI"/>
    <s v="NO"/>
    <s v="NO"/>
    <n v="57"/>
    <x v="0"/>
    <s v="No"/>
    <n v="1662042.88"/>
    <s v="ASALARIADO"/>
    <n v="57"/>
  </r>
  <r>
    <n v="1776"/>
    <s v="HOMBRE"/>
    <n v="50000"/>
    <s v="ASALARIADO"/>
    <s v="SECTOR PRIVADO"/>
    <s v="SI"/>
    <s v="NO"/>
    <s v="NO"/>
    <n v="29"/>
    <x v="0"/>
    <s v="No"/>
    <n v="50000"/>
    <s v="ASALARIADO"/>
    <n v="29"/>
  </r>
  <r>
    <n v="1777"/>
    <s v="MUJER"/>
    <n v="376500"/>
    <s v="ASALARIADO"/>
    <s v="SECTOR PRIVADO"/>
    <s v="SI"/>
    <s v="SI"/>
    <s v="NO"/>
    <n v="28"/>
    <x v="0"/>
    <s v="No"/>
    <n v="376500"/>
    <s v="ASALARIADO"/>
    <n v="28"/>
  </r>
  <r>
    <n v="1778"/>
    <s v="HOMBRE"/>
    <n v="1099863.75"/>
    <s v="ASALARIADO"/>
    <s v="SECTOR PUBLICO"/>
    <s v="SI"/>
    <s v="NO"/>
    <s v="NO"/>
    <n v="40"/>
    <x v="0"/>
    <s v="No"/>
    <n v="1099863.75"/>
    <s v="ASALARIADO"/>
    <n v="40"/>
  </r>
  <r>
    <n v="1779"/>
    <s v="MUJER"/>
    <n v="420000"/>
    <s v="ASALARIADO"/>
    <s v="SECTOR PRIVADO"/>
    <s v="SI"/>
    <s v="NO"/>
    <s v="NO"/>
    <n v="25"/>
    <x v="0"/>
    <s v="No"/>
    <n v="420000"/>
    <s v="ASALARIADO"/>
    <n v="25"/>
  </r>
  <r>
    <n v="1780"/>
    <s v="HOMBRE"/>
    <n v="480747.21"/>
    <s v="ASALARIADO"/>
    <s v="SECTOR PRIVADO"/>
    <s v="SI"/>
    <s v="NO"/>
    <s v="NO"/>
    <n v="62"/>
    <x v="0"/>
    <s v="No"/>
    <n v="480747.21"/>
    <s v="ASALARIADO"/>
    <n v="62"/>
  </r>
  <r>
    <n v="1781"/>
    <s v="HOMBRE"/>
    <n v="401499.84"/>
    <s v="ASALARIADO"/>
    <s v="SECTOR PRIVADO"/>
    <s v="SI"/>
    <s v="NO"/>
    <s v="NO"/>
    <n v="32"/>
    <x v="0"/>
    <s v="No"/>
    <n v="401499.84"/>
    <s v="ASALARIADO"/>
    <n v="32"/>
  </r>
  <r>
    <n v="1782"/>
    <s v="HOMBRE"/>
    <n v="297046"/>
    <s v="TRABAJADOR INDEPENDIENTE"/>
    <s v="SECTOR PRIVADO"/>
    <s v="SI"/>
    <s v="NO"/>
    <s v="SI"/>
    <n v="34"/>
    <x v="0"/>
    <s v="No"/>
    <n v="297046"/>
    <s v="TRABAJADOR INDEPENDIENTE"/>
    <n v="34"/>
  </r>
  <r>
    <n v="1783"/>
    <s v="MUJER"/>
    <n v="580000"/>
    <s v="ASALARIADO"/>
    <s v="SECTOR PRIVADO"/>
    <s v="SI"/>
    <s v="NO"/>
    <s v="NO"/>
    <n v="21"/>
    <x v="0"/>
    <s v="No"/>
    <n v="580000"/>
    <s v="ASALARIADO"/>
    <n v="21"/>
  </r>
  <r>
    <n v="1784"/>
    <s v="HOMBRE"/>
    <n v="319574"/>
    <s v="ASALARIADO"/>
    <s v="SECTOR PRIVADO"/>
    <s v="SI"/>
    <s v="SI"/>
    <s v="SI"/>
    <n v="43"/>
    <x v="0"/>
    <s v="No"/>
    <n v="319574"/>
    <s v="ASALARIADO"/>
    <n v="43"/>
  </r>
  <r>
    <n v="1785"/>
    <s v="MUJER"/>
    <n v="297719"/>
    <s v="ASEGURADO VOLUNTARIO"/>
    <s v="SECTOR PRIVADO"/>
    <s v="SI"/>
    <s v="SI"/>
    <s v="NO"/>
    <n v="43"/>
    <x v="0"/>
    <s v="No"/>
    <n v="297719"/>
    <s v="ASEGURADO VOLUNTARIO"/>
    <n v="43"/>
  </r>
  <r>
    <n v="1786"/>
    <s v="HOMBRE"/>
    <n v="297046"/>
    <s v="ASEGURADO VOLUNTARIO"/>
    <s v="SECTOR PRIVADO"/>
    <s v="SI"/>
    <s v="NO"/>
    <s v="NO"/>
    <n v="41"/>
    <x v="0"/>
    <s v="No"/>
    <n v="297046"/>
    <s v="ASEGURADO VOLUNTARIO"/>
    <n v="41"/>
  </r>
  <r>
    <n v="1787"/>
    <s v="HOMBRE"/>
    <n v="1578033.17"/>
    <s v="ASALARIADO"/>
    <s v="SECTOR PUBLICO"/>
    <s v="SI"/>
    <s v="NO"/>
    <s v="NO"/>
    <n v="50"/>
    <x v="0"/>
    <s v="No"/>
    <n v="1578033.17"/>
    <s v="ASALARIADO"/>
    <n v="50"/>
  </r>
  <r>
    <n v="1788"/>
    <s v="MUJER"/>
    <n v="361421"/>
    <s v="TRABAJADOR INDEPENDIENTE"/>
    <s v="SECTOR PRIVADO"/>
    <s v="SI"/>
    <s v="SI"/>
    <s v="NO"/>
    <n v="56"/>
    <x v="0"/>
    <s v="No"/>
    <n v="361421"/>
    <s v="TRABAJADOR INDEPENDIENTE"/>
    <n v="56"/>
  </r>
  <r>
    <n v="1789"/>
    <s v="MUJER"/>
    <n v="1431628"/>
    <s v="ASALARIADO"/>
    <s v="SECTOR PUBLICO"/>
    <s v="SI"/>
    <s v="NO"/>
    <s v="SI"/>
    <n v="37"/>
    <x v="0"/>
    <s v="No"/>
    <n v="1431628"/>
    <s v="ASALARIADO"/>
    <n v="37"/>
  </r>
  <r>
    <n v="1790"/>
    <s v="HOMBRE"/>
    <n v="554862.32999999996"/>
    <s v="ASALARIADO"/>
    <s v="SECTOR PRIVADO"/>
    <s v="SI"/>
    <s v="NO"/>
    <s v="NO"/>
    <n v="56"/>
    <x v="0"/>
    <s v="No"/>
    <n v="554862.32999999996"/>
    <s v="ASALARIADO"/>
    <n v="56"/>
  </r>
  <r>
    <n v="1791"/>
    <s v="HOMBRE"/>
    <n v="200000"/>
    <s v="ASALARIADO"/>
    <s v="SECTOR PRIVADO"/>
    <s v="SI"/>
    <s v="NO"/>
    <s v="SI"/>
    <n v="27"/>
    <x v="0"/>
    <s v="No"/>
    <n v="200000"/>
    <s v="ASALARIADO"/>
    <n v="27"/>
  </r>
  <r>
    <n v="1792"/>
    <s v="HOMBRE"/>
    <n v="2534444.9500000002"/>
    <s v="ASALARIADO"/>
    <s v="SECTOR PUBLICO"/>
    <s v="SI"/>
    <s v="NO"/>
    <s v="NO"/>
    <n v="38"/>
    <x v="1"/>
    <s v="No"/>
    <n v="2534444.9500000002"/>
    <s v="ASALARIADO"/>
    <n v="38"/>
  </r>
  <r>
    <n v="1793"/>
    <s v="HOMBRE"/>
    <n v="253000"/>
    <s v="ASALARIADO"/>
    <s v="SECTOR PRIVADO"/>
    <s v="SI"/>
    <s v="NO"/>
    <s v="NO"/>
    <n v="48"/>
    <x v="0"/>
    <s v="No"/>
    <n v="253000"/>
    <s v="ASALARIADO"/>
    <n v="48"/>
  </r>
  <r>
    <n v="1794"/>
    <s v="MUJER"/>
    <n v="325925"/>
    <s v="TRABAJADOR INDEPENDIENTE"/>
    <s v="SECTOR PRIVADO"/>
    <s v="SI"/>
    <s v="NO"/>
    <s v="NO"/>
    <n v="64"/>
    <x v="0"/>
    <s v="No"/>
    <n v="325925"/>
    <s v="TRABAJADOR INDEPENDIENTE"/>
    <n v="64"/>
  </r>
  <r>
    <n v="1795"/>
    <s v="MUJER"/>
    <n v="200000"/>
    <s v="ASALARIADO"/>
    <s v="SECTOR PRIVADO"/>
    <s v="SI"/>
    <s v="SI"/>
    <s v="NO"/>
    <n v="59"/>
    <x v="0"/>
    <s v="No"/>
    <n v="200000"/>
    <s v="ASALARIADO"/>
    <n v="59"/>
  </r>
  <r>
    <n v="1796"/>
    <s v="HOMBRE"/>
    <n v="329794"/>
    <s v="TRABAJADOR INDEPENDIENTE"/>
    <s v="SECTOR PRIVADO"/>
    <s v="SI"/>
    <s v="NO"/>
    <s v="SI"/>
    <n v="41"/>
    <x v="0"/>
    <s v="No"/>
    <n v="329794"/>
    <s v="TRABAJADOR INDEPENDIENTE"/>
    <n v="41"/>
  </r>
  <r>
    <n v="1797"/>
    <s v="HOMBRE"/>
    <n v="3702872.8"/>
    <s v="ASALARIADO"/>
    <s v="SECTOR PUBLICO"/>
    <s v="SI"/>
    <s v="NO"/>
    <s v="NO"/>
    <n v="46"/>
    <x v="1"/>
    <s v="No"/>
    <n v="3702872.8"/>
    <s v="ASALARIADO"/>
    <n v="46"/>
  </r>
  <r>
    <n v="1798"/>
    <s v="MUJER"/>
    <n v="1229350"/>
    <s v="ASALARIADO"/>
    <s v="SECTOR PRIVADO"/>
    <s v="SI"/>
    <s v="NO"/>
    <s v="NO"/>
    <n v="33"/>
    <x v="0"/>
    <s v="No"/>
    <n v="1229350"/>
    <s v="ASALARIADO"/>
    <n v="33"/>
  </r>
  <r>
    <n v="1799"/>
    <s v="HOMBRE"/>
    <n v="300000"/>
    <s v="ASALARIADO"/>
    <s v="SECTOR PRIVADO"/>
    <s v="SI"/>
    <s v="NO"/>
    <s v="NO"/>
    <n v="26"/>
    <x v="0"/>
    <s v="No"/>
    <n v="300000"/>
    <s v="ASALARIADO"/>
    <n v="26"/>
  </r>
  <r>
    <n v="1800"/>
    <s v="HOMBRE"/>
    <n v="298155"/>
    <s v="TRABAJADOR INDEPENDIENTE"/>
    <s v="SECTOR PRIVADO"/>
    <s v="SI"/>
    <s v="NO"/>
    <s v="NO"/>
    <n v="29"/>
    <x v="0"/>
    <s v="No"/>
    <n v="298155"/>
    <s v="TRABAJADOR INDEPENDIENTE"/>
    <n v="29"/>
  </r>
  <r>
    <n v="1801"/>
    <s v="MUJER"/>
    <n v="761027.05"/>
    <s v="ASALARIADO"/>
    <s v="SECTOR PUBLICO"/>
    <s v="SI"/>
    <s v="NO"/>
    <s v="NO"/>
    <n v="28"/>
    <x v="0"/>
    <s v="No"/>
    <n v="761027.05"/>
    <s v="ASALARIADO"/>
    <n v="28"/>
  </r>
  <r>
    <n v="1802"/>
    <s v="HOMBRE"/>
    <n v="347539.5"/>
    <s v="ASALARIADO"/>
    <s v="SECTOR PRIVADO"/>
    <s v="SI"/>
    <s v="NO"/>
    <s v="NO"/>
    <n v="28"/>
    <x v="0"/>
    <s v="No"/>
    <n v="347539.5"/>
    <s v="ASALARIADO"/>
    <n v="28"/>
  </r>
  <r>
    <n v="1803"/>
    <s v="MUJER"/>
    <n v="319574"/>
    <s v="ASALARIADO"/>
    <s v="SECTOR PRIVADO"/>
    <s v="SI"/>
    <s v="SI"/>
    <s v="NO"/>
    <n v="30"/>
    <x v="0"/>
    <s v="No"/>
    <n v="319574"/>
    <s v="ASALARIADO"/>
    <n v="30"/>
  </r>
  <r>
    <n v="1804"/>
    <s v="HOMBRE"/>
    <n v="352782.75"/>
    <s v="ASALARIADO"/>
    <s v="SECTOR PRIVADO"/>
    <s v="SI"/>
    <s v="SI"/>
    <s v="NO"/>
    <n v="27"/>
    <x v="0"/>
    <s v="No"/>
    <n v="352782.75"/>
    <s v="ASALARIADO"/>
    <n v="27"/>
  </r>
  <r>
    <n v="1805"/>
    <s v="HOMBRE"/>
    <n v="453413.8"/>
    <s v="ASALARIADO"/>
    <s v="SECTOR PRIVADO"/>
    <s v="SI"/>
    <s v="NO"/>
    <s v="NO"/>
    <n v="52"/>
    <x v="0"/>
    <s v="No"/>
    <n v="453413.8"/>
    <s v="ASALARIADO"/>
    <n v="52"/>
  </r>
  <r>
    <n v="1806"/>
    <s v="MUJER"/>
    <n v="329950"/>
    <s v="TRABAJADOR INDEPENDIENTE"/>
    <s v="SECTOR PRIVADO"/>
    <s v="SI"/>
    <s v="NO"/>
    <s v="SI"/>
    <n v="43"/>
    <x v="0"/>
    <s v="No"/>
    <n v="329950"/>
    <s v="TRABAJADOR INDEPENDIENTE"/>
    <n v="43"/>
  </r>
  <r>
    <n v="1807"/>
    <s v="HOMBRE"/>
    <n v="734449.38"/>
    <s v="ASALARIADO"/>
    <s v="SECTOR PUBLICO"/>
    <s v="SI"/>
    <s v="NO"/>
    <s v="NO"/>
    <n v="24"/>
    <x v="0"/>
    <s v="No"/>
    <n v="734449.38"/>
    <s v="ASALARIADO"/>
    <n v="24"/>
  </r>
  <r>
    <n v="1808"/>
    <s v="HOMBRE"/>
    <n v="746380.68"/>
    <s v="ASALARIADO"/>
    <s v="SECTOR PRIVADO"/>
    <s v="SI"/>
    <s v="NO"/>
    <s v="NO"/>
    <n v="37"/>
    <x v="0"/>
    <s v="No"/>
    <n v="746380.68"/>
    <s v="ASALARIADO"/>
    <n v="37"/>
  </r>
  <r>
    <n v="1809"/>
    <s v="MUJER"/>
    <n v="420000"/>
    <s v="ASALARIADO"/>
    <s v="SECTOR PRIVADO"/>
    <s v="SI"/>
    <s v="NO"/>
    <s v="NO"/>
    <n v="29"/>
    <x v="0"/>
    <s v="No"/>
    <n v="420000"/>
    <s v="ASALARIADO"/>
    <n v="29"/>
  </r>
  <r>
    <n v="1810"/>
    <s v="HOMBRE"/>
    <n v="829520"/>
    <s v="ASALARIADO"/>
    <s v="SECTOR PRIVADO"/>
    <s v="SI"/>
    <s v="NO"/>
    <s v="NO"/>
    <n v="61"/>
    <x v="0"/>
    <s v="No"/>
    <n v="829520"/>
    <s v="ASALARIADO"/>
    <n v="61"/>
  </r>
  <r>
    <n v="1811"/>
    <s v="MUJER"/>
    <n v="297046"/>
    <s v="ASEGURADO VOLUNTARIO"/>
    <s v="SECTOR PRIVADO"/>
    <s v="SI"/>
    <s v="NO"/>
    <s v="NO"/>
    <n v="53"/>
    <x v="0"/>
    <s v="No"/>
    <n v="297046"/>
    <s v="ASEGURADO VOLUNTARIO"/>
    <n v="53"/>
  </r>
  <r>
    <n v="1812"/>
    <s v="HOMBRE"/>
    <n v="2921803.69"/>
    <s v="ASALARIADO"/>
    <s v="SECTOR PRIVADO"/>
    <s v="SI"/>
    <s v="NO"/>
    <s v="NO"/>
    <n v="38"/>
    <x v="1"/>
    <s v="No"/>
    <n v="2921803.69"/>
    <s v="ASALARIADO"/>
    <n v="38"/>
  </r>
  <r>
    <n v="1813"/>
    <s v="HOMBRE"/>
    <n v="299647"/>
    <s v="ASEGURADO VOLUNTARIO"/>
    <s v="SECTOR PRIVADO"/>
    <s v="SI"/>
    <s v="NO"/>
    <s v="NO"/>
    <n v="58"/>
    <x v="0"/>
    <s v="No"/>
    <n v="299647"/>
    <s v="ASEGURADO VOLUNTARIO"/>
    <n v="58"/>
  </r>
  <r>
    <n v="1814"/>
    <s v="MUJER"/>
    <n v="385548"/>
    <s v="ASEGURADO VOLUNTARIO"/>
    <s v="SECTOR PRIVADO"/>
    <s v="SI"/>
    <s v="SI"/>
    <s v="NO"/>
    <n v="55"/>
    <x v="0"/>
    <s v="No"/>
    <n v="385548"/>
    <s v="ASEGURADO VOLUNTARIO"/>
    <n v="55"/>
  </r>
  <r>
    <n v="1815"/>
    <s v="MUJER"/>
    <n v="639148"/>
    <s v="TRABAJADOR INDEPENDIENTE"/>
    <s v="SECTOR PRIVADO"/>
    <s v="SI"/>
    <s v="NO"/>
    <s v="NO"/>
    <n v="34"/>
    <x v="0"/>
    <s v="No"/>
    <n v="639148"/>
    <s v="TRABAJADOR INDEPENDIENTE"/>
    <n v="34"/>
  </r>
  <r>
    <n v="1816"/>
    <s v="HOMBRE"/>
    <n v="202600.91"/>
    <s v="ASALARIADO"/>
    <s v="SECTOR PRIVADO"/>
    <s v="SI"/>
    <s v="NO"/>
    <s v="NO"/>
    <n v="40"/>
    <x v="0"/>
    <s v="No"/>
    <n v="202600.91"/>
    <s v="ASALARIADO"/>
    <n v="40"/>
  </r>
  <r>
    <n v="1817"/>
    <s v="HOMBRE"/>
    <n v="594092"/>
    <s v="TRABAJADOR INDEPENDIENTE"/>
    <s v="SECTOR PRIVADO"/>
    <s v="SI"/>
    <s v="NO"/>
    <s v="SI"/>
    <n v="61"/>
    <x v="0"/>
    <s v="No"/>
    <n v="594092"/>
    <s v="TRABAJADOR INDEPENDIENTE"/>
    <n v="61"/>
  </r>
  <r>
    <n v="1818"/>
    <s v="MUJER"/>
    <n v="347514"/>
    <s v="ASALARIADO"/>
    <s v="SECTOR PRIVADO"/>
    <s v="SI"/>
    <s v="NO"/>
    <s v="SI"/>
    <n v="20"/>
    <x v="0"/>
    <s v="No"/>
    <n v="347514"/>
    <s v="ASALARIADO"/>
    <n v="20"/>
  </r>
  <r>
    <n v="1819"/>
    <s v="HOMBRE"/>
    <n v="356858"/>
    <s v="TRABAJADOR INDEPENDIENTE"/>
    <s v="SECTOR PRIVADO"/>
    <s v="SI"/>
    <s v="NO"/>
    <s v="SI"/>
    <n v="42"/>
    <x v="0"/>
    <s v="No"/>
    <n v="356858"/>
    <s v="TRABAJADOR INDEPENDIENTE"/>
    <n v="42"/>
  </r>
  <r>
    <n v="1820"/>
    <s v="HOMBRE"/>
    <n v="387953"/>
    <s v="TRABAJADOR INDEPENDIENTE"/>
    <s v="SECTOR PRIVADO"/>
    <s v="NO"/>
    <s v="NO"/>
    <s v="SI"/>
    <n v="32"/>
    <x v="0"/>
    <s v="No"/>
    <n v="387953"/>
    <s v="TRABAJADOR INDEPENDIENTE"/>
    <n v="32"/>
  </r>
  <r>
    <n v="1821"/>
    <s v="HOMBRE"/>
    <n v="1742310"/>
    <s v="ASALARIADO"/>
    <s v="SECTOR PRIVADO"/>
    <s v="SI"/>
    <s v="NO"/>
    <s v="NO"/>
    <n v="28"/>
    <x v="0"/>
    <s v="No"/>
    <n v="1742310"/>
    <s v="ASALARIADO"/>
    <n v="28"/>
  </r>
  <r>
    <n v="1822"/>
    <s v="HOMBRE"/>
    <n v="550000"/>
    <s v="ASALARIADO"/>
    <s v="SECTOR PRIVADO"/>
    <s v="SI"/>
    <s v="NO"/>
    <s v="NO"/>
    <n v="28"/>
    <x v="0"/>
    <s v="No"/>
    <n v="550000"/>
    <s v="ASALARIADO"/>
    <n v="28"/>
  </r>
  <r>
    <n v="1823"/>
    <s v="HOMBRE"/>
    <n v="1524359"/>
    <s v="ASALARIADO"/>
    <s v="SECTOR PUBLICO"/>
    <s v="SI"/>
    <s v="NO"/>
    <s v="SI"/>
    <n v="51"/>
    <x v="0"/>
    <s v="No"/>
    <n v="1524359"/>
    <s v="ASALARIADO"/>
    <n v="51"/>
  </r>
  <r>
    <n v="1824"/>
    <s v="MUJER"/>
    <n v="50000"/>
    <s v="ASALARIADO"/>
    <s v="SECTOR PRIVADO"/>
    <s v="SI"/>
    <s v="SI"/>
    <s v="NO"/>
    <n v="35"/>
    <x v="0"/>
    <s v="No"/>
    <n v="50000"/>
    <s v="ASALARIADO"/>
    <n v="35"/>
  </r>
  <r>
    <n v="1825"/>
    <s v="MUJER"/>
    <n v="310124"/>
    <s v="ASEGURADO VOLUNTARIO"/>
    <s v="SECTOR PRIVADO"/>
    <s v="SI"/>
    <s v="NO"/>
    <s v="SI"/>
    <n v="32"/>
    <x v="0"/>
    <s v="No"/>
    <n v="310124"/>
    <s v="ASEGURADO VOLUNTARIO"/>
    <n v="32"/>
  </r>
  <r>
    <n v="1826"/>
    <s v="HOMBRE"/>
    <n v="216200"/>
    <s v="ASALARIADO"/>
    <s v="SECTOR PRIVADO"/>
    <s v="SI"/>
    <s v="SI"/>
    <s v="SI"/>
    <n v="29"/>
    <x v="0"/>
    <s v="No"/>
    <n v="216200"/>
    <s v="ASALARIADO"/>
    <n v="29"/>
  </r>
  <r>
    <n v="1827"/>
    <s v="MUJER"/>
    <n v="577181"/>
    <s v="ASALARIADO"/>
    <s v="SECTOR PUBLICO"/>
    <s v="SI"/>
    <s v="NO"/>
    <s v="SI"/>
    <n v="55"/>
    <x v="0"/>
    <s v="No"/>
    <n v="577181"/>
    <s v="ASALARIADO"/>
    <n v="55"/>
  </r>
  <r>
    <n v="1828"/>
    <s v="MUJER"/>
    <n v="719873.23"/>
    <s v="ASALARIADO"/>
    <s v="SECTOR PRIVADO"/>
    <s v="SI"/>
    <s v="NO"/>
    <s v="NO"/>
    <n v="26"/>
    <x v="0"/>
    <s v="No"/>
    <n v="719873.23"/>
    <s v="ASALARIADO"/>
    <n v="26"/>
  </r>
  <r>
    <n v="1829"/>
    <s v="MUJER"/>
    <n v="625201.97"/>
    <s v="ASALARIADO"/>
    <s v="SECTOR PRIVADO"/>
    <s v="SI"/>
    <s v="NO"/>
    <s v="NO"/>
    <n v="24"/>
    <x v="0"/>
    <s v="No"/>
    <n v="625201.97"/>
    <s v="ASALARIADO"/>
    <n v="24"/>
  </r>
  <r>
    <n v="1830"/>
    <s v="HOMBRE"/>
    <n v="294101"/>
    <s v="ASALARIADO"/>
    <s v="SECTOR PRIVADO"/>
    <s v="SI"/>
    <s v="NO"/>
    <s v="NO"/>
    <n v="25"/>
    <x v="0"/>
    <s v="No"/>
    <n v="294101"/>
    <s v="ASALARIADO"/>
    <n v="25"/>
  </r>
  <r>
    <n v="1831"/>
    <s v="MUJER"/>
    <n v="278272"/>
    <s v="ASEGURADO VOLUNTARIO"/>
    <s v="SECTOR PRIVADO"/>
    <s v="SI"/>
    <s v="NO"/>
    <s v="NO"/>
    <n v="25"/>
    <x v="0"/>
    <s v="No"/>
    <n v="278272"/>
    <s v="ASEGURADO VOLUNTARIO"/>
    <n v="25"/>
  </r>
  <r>
    <n v="1832"/>
    <s v="MUJER"/>
    <n v="370275"/>
    <s v="ASALARIADO"/>
    <s v="SECTOR PRIVADO"/>
    <s v="SI"/>
    <s v="NO"/>
    <s v="NO"/>
    <n v="36"/>
    <x v="0"/>
    <s v="No"/>
    <n v="370275"/>
    <s v="ASALARIADO"/>
    <n v="36"/>
  </r>
  <r>
    <n v="1833"/>
    <s v="HOMBRE"/>
    <n v="503329.68"/>
    <s v="ASALARIADO"/>
    <s v="SECTOR PRIVADO"/>
    <s v="SI"/>
    <s v="SI"/>
    <s v="NO"/>
    <n v="26"/>
    <x v="0"/>
    <s v="No"/>
    <n v="503329.68"/>
    <s v="ASALARIADO"/>
    <n v="26"/>
  </r>
  <r>
    <n v="1834"/>
    <s v="HOMBRE"/>
    <n v="432986.25"/>
    <s v="ASALARIADO"/>
    <s v="SECTOR PRIVADO"/>
    <s v="SI"/>
    <s v="SI"/>
    <s v="NO"/>
    <n v="45"/>
    <x v="0"/>
    <s v="No"/>
    <n v="432986.25"/>
    <s v="ASALARIADO"/>
    <n v="45"/>
  </r>
  <r>
    <n v="1835"/>
    <s v="HOMBRE"/>
    <n v="346480"/>
    <s v="ASALARIADO"/>
    <s v="SECTOR PRIVADO"/>
    <s v="SI"/>
    <s v="NO"/>
    <s v="NO"/>
    <n v="25"/>
    <x v="0"/>
    <s v="No"/>
    <n v="346480"/>
    <s v="ASALARIADO"/>
    <n v="25"/>
  </r>
  <r>
    <n v="1836"/>
    <s v="HOMBRE"/>
    <n v="903246"/>
    <s v="ASALARIADO"/>
    <s v="SECTOR PUBLICO"/>
    <s v="SI"/>
    <s v="NO"/>
    <s v="NO"/>
    <n v="34"/>
    <x v="0"/>
    <s v="No"/>
    <n v="903246"/>
    <s v="ASALARIADO"/>
    <n v="34"/>
  </r>
  <r>
    <n v="1837"/>
    <s v="HOMBRE"/>
    <n v="320283"/>
    <s v="TRABAJADOR INDEPENDIENTE"/>
    <s v="SECTOR PRIVADO"/>
    <s v="SI"/>
    <s v="NO"/>
    <s v="SI"/>
    <n v="24"/>
    <x v="0"/>
    <s v="No"/>
    <n v="320283"/>
    <s v="TRABAJADOR INDEPENDIENTE"/>
    <n v="24"/>
  </r>
  <r>
    <n v="1838"/>
    <s v="MUJER"/>
    <n v="297045"/>
    <s v="ASEGURADO VOLUNTARIO"/>
    <s v="SECTOR PRIVADO"/>
    <s v="SI"/>
    <s v="NO"/>
    <s v="NO"/>
    <n v="41"/>
    <x v="0"/>
    <s v="No"/>
    <n v="297045"/>
    <s v="ASEGURADO VOLUNTARIO"/>
    <n v="41"/>
  </r>
  <r>
    <n v="1839"/>
    <s v="MUJER"/>
    <n v="1019557"/>
    <s v="ASALARIADO"/>
    <s v="SECTOR PUBLICO"/>
    <s v="SI"/>
    <s v="NO"/>
    <s v="NO"/>
    <n v="33"/>
    <x v="0"/>
    <s v="No"/>
    <n v="1019557"/>
    <s v="ASALARIADO"/>
    <n v="33"/>
  </r>
  <r>
    <n v="1840"/>
    <s v="HOMBRE"/>
    <n v="370440.66"/>
    <s v="ASALARIADO"/>
    <s v="SECTOR PRIVADO"/>
    <s v="SI"/>
    <s v="NO"/>
    <s v="NO"/>
    <n v="42"/>
    <x v="0"/>
    <s v="No"/>
    <n v="370440.66"/>
    <s v="ASALARIADO"/>
    <n v="42"/>
  </r>
  <r>
    <n v="1841"/>
    <s v="MUJER"/>
    <n v="133838"/>
    <s v="ASALARIADO"/>
    <s v="SECTOR PRIVADO"/>
    <s v="SI"/>
    <s v="NO"/>
    <s v="NO"/>
    <n v="53"/>
    <x v="0"/>
    <s v="No"/>
    <n v="133838"/>
    <s v="ASALARIADO"/>
    <n v="53"/>
  </r>
  <r>
    <n v="1842"/>
    <s v="HOMBRE"/>
    <n v="1578511.16"/>
    <s v="ASALARIADO"/>
    <s v="SECTOR PRIVADO"/>
    <s v="SI"/>
    <s v="NO"/>
    <s v="NO"/>
    <n v="36"/>
    <x v="0"/>
    <s v="No"/>
    <n v="1578511.16"/>
    <s v="ASALARIADO"/>
    <n v="36"/>
  </r>
  <r>
    <n v="1843"/>
    <s v="HOMBRE"/>
    <n v="639148"/>
    <s v="TRABAJADOR INDEPENDIENTE"/>
    <s v="SECTOR PRIVADO"/>
    <s v="SI"/>
    <s v="NO"/>
    <s v="NO"/>
    <n v="45"/>
    <x v="0"/>
    <s v="No"/>
    <n v="639148"/>
    <s v="TRABAJADOR INDEPENDIENTE"/>
    <n v="45"/>
  </r>
  <r>
    <n v="1844"/>
    <s v="HOMBRE"/>
    <n v="300018"/>
    <s v="TRABAJADOR INDEPENDIENTE"/>
    <s v="SECTOR PRIVADO"/>
    <s v="SI"/>
    <s v="NO"/>
    <s v="SI"/>
    <n v="42"/>
    <x v="0"/>
    <s v="No"/>
    <n v="300018"/>
    <s v="TRABAJADOR INDEPENDIENTE"/>
    <n v="42"/>
  </r>
  <r>
    <n v="1845"/>
    <s v="MUJER"/>
    <n v="390000"/>
    <s v="ASALARIADO"/>
    <s v="SECTOR PRIVADO"/>
    <s v="SI"/>
    <s v="NO"/>
    <s v="NO"/>
    <n v="32"/>
    <x v="0"/>
    <s v="No"/>
    <n v="390000"/>
    <s v="ASALARIADO"/>
    <n v="32"/>
  </r>
  <r>
    <n v="1846"/>
    <s v="HOMBRE"/>
    <n v="299784"/>
    <s v="ASEGURADO VOLUNTARIO"/>
    <s v="SECTOR PRIVADO"/>
    <s v="SI"/>
    <s v="NO"/>
    <s v="NO"/>
    <n v="59"/>
    <x v="0"/>
    <s v="No"/>
    <n v="299784"/>
    <s v="ASEGURADO VOLUNTARIO"/>
    <n v="59"/>
  </r>
  <r>
    <n v="1847"/>
    <s v="HOMBRE"/>
    <n v="648421"/>
    <s v="ASALARIADO"/>
    <s v="SECTOR PRIVADO"/>
    <s v="SI"/>
    <s v="NO"/>
    <s v="NO"/>
    <n v="53"/>
    <x v="0"/>
    <s v="No"/>
    <n v="648421"/>
    <s v="ASALARIADO"/>
    <n v="53"/>
  </r>
  <r>
    <n v="1848"/>
    <s v="MUJER"/>
    <n v="298018"/>
    <s v="TRABAJADOR INDEPENDIENTE"/>
    <s v="SECTOR PRIVADO"/>
    <s v="SI"/>
    <s v="NO"/>
    <s v="SI"/>
    <n v="54"/>
    <x v="0"/>
    <s v="No"/>
    <n v="298018"/>
    <s v="TRABAJADOR INDEPENDIENTE"/>
    <n v="54"/>
  </r>
  <r>
    <n v="1849"/>
    <s v="MUJER"/>
    <n v="299046"/>
    <s v="TRABAJADOR INDEPENDIENTE"/>
    <s v="SECTOR PRIVADO"/>
    <s v="SI"/>
    <s v="SI"/>
    <s v="NO"/>
    <n v="40"/>
    <x v="0"/>
    <s v="No"/>
    <n v="299046"/>
    <s v="TRABAJADOR INDEPENDIENTE"/>
    <n v="40"/>
  </r>
  <r>
    <n v="1850"/>
    <s v="HOMBRE"/>
    <n v="472038"/>
    <s v="ASALARIADO"/>
    <s v="SECTOR PRIVADO"/>
    <s v="SI"/>
    <s v="NO"/>
    <s v="NO"/>
    <n v="28"/>
    <x v="0"/>
    <s v="No"/>
    <n v="472038"/>
    <s v="ASALARIADO"/>
    <n v="28"/>
  </r>
  <r>
    <n v="1851"/>
    <s v="HOMBRE"/>
    <n v="1509803.5"/>
    <s v="ASALARIADO"/>
    <s v="SECTOR PUBLICO"/>
    <s v="SI"/>
    <s v="NO"/>
    <s v="NO"/>
    <n v="34"/>
    <x v="0"/>
    <s v="No"/>
    <n v="1509803.5"/>
    <s v="ASALARIADO"/>
    <n v="34"/>
  </r>
  <r>
    <n v="1852"/>
    <s v="MUJER"/>
    <n v="278030"/>
    <s v="ASEGURADO VOLUNTARIO"/>
    <s v="SECTOR PRIVADO"/>
    <s v="SI"/>
    <s v="NO"/>
    <s v="NO"/>
    <n v="37"/>
    <x v="0"/>
    <s v="No"/>
    <n v="278030"/>
    <s v="ASEGURADO VOLUNTARIO"/>
    <n v="37"/>
  </r>
  <r>
    <n v="1853"/>
    <s v="MUJER"/>
    <n v="259800"/>
    <s v="ASALARIADO"/>
    <s v="SECTOR PRIVADO"/>
    <s v="SI"/>
    <s v="NO"/>
    <s v="NO"/>
    <n v="38"/>
    <x v="0"/>
    <s v="No"/>
    <n v="259800"/>
    <s v="ASALARIADO"/>
    <n v="38"/>
  </r>
  <r>
    <n v="1854"/>
    <s v="HOMBRE"/>
    <n v="973600"/>
    <s v="ASALARIADO"/>
    <s v="SECTOR PRIVADO"/>
    <s v="SI"/>
    <s v="NO"/>
    <s v="NO"/>
    <n v="25"/>
    <x v="0"/>
    <s v="No"/>
    <n v="973600"/>
    <s v="ASALARIADO"/>
    <n v="25"/>
  </r>
  <r>
    <n v="1855"/>
    <s v="HOMBRE"/>
    <n v="4853991.51"/>
    <s v="ASALARIADO"/>
    <s v="SECTOR PRIVADO"/>
    <s v="SI"/>
    <s v="NO"/>
    <s v="NO"/>
    <n v="43"/>
    <x v="1"/>
    <s v="No"/>
    <n v="4853991.51"/>
    <s v="ASALARIADO"/>
    <n v="43"/>
  </r>
  <r>
    <n v="1856"/>
    <s v="HOMBRE"/>
    <n v="849678"/>
    <s v="TRABAJADOR INDEPENDIENTE"/>
    <s v="SECTOR PRIVADO"/>
    <s v="SI"/>
    <s v="NO"/>
    <s v="SI"/>
    <n v="51"/>
    <x v="0"/>
    <s v="No"/>
    <n v="849678"/>
    <s v="TRABAJADOR INDEPENDIENTE"/>
    <n v="51"/>
  </r>
  <r>
    <n v="1857"/>
    <s v="HOMBRE"/>
    <n v="200000"/>
    <s v="ASALARIADO"/>
    <s v="SECTOR PRIVADO"/>
    <s v="SI"/>
    <s v="NO"/>
    <s v="SI"/>
    <n v="58"/>
    <x v="0"/>
    <s v="No"/>
    <n v="200000"/>
    <s v="ASALARIADO"/>
    <n v="58"/>
  </r>
  <r>
    <n v="1858"/>
    <s v="HOMBRE"/>
    <n v="1842399.71"/>
    <s v="ASALARIADO"/>
    <s v="SECTOR PUBLICO"/>
    <s v="SI"/>
    <s v="NO"/>
    <s v="NO"/>
    <n v="51"/>
    <x v="0"/>
    <s v="No"/>
    <n v="1842399.71"/>
    <s v="ASALARIADO"/>
    <n v="51"/>
  </r>
  <r>
    <n v="1859"/>
    <s v="HOMBRE"/>
    <n v="30310"/>
    <s v="ASALARIADO"/>
    <s v="SECTOR PRIVADO"/>
    <s v="SI"/>
    <s v="NO"/>
    <s v="SI"/>
    <n v="34"/>
    <x v="0"/>
    <s v="No"/>
    <n v="30310"/>
    <s v="ASALARIADO"/>
    <n v="34"/>
  </r>
  <r>
    <n v="1860"/>
    <s v="MUJER"/>
    <n v="359545"/>
    <s v="ASALARIADO"/>
    <s v="SECTOR PRIVADO"/>
    <s v="SI"/>
    <s v="NO"/>
    <s v="NO"/>
    <n v="27"/>
    <x v="0"/>
    <s v="No"/>
    <n v="359545"/>
    <s v="ASALARIADO"/>
    <n v="27"/>
  </r>
  <r>
    <n v="1861"/>
    <s v="HOMBRE"/>
    <n v="555920.49"/>
    <s v="ASALARIADO"/>
    <s v="SECTOR PRIVADO"/>
    <s v="SI"/>
    <s v="SI"/>
    <s v="NO"/>
    <n v="47"/>
    <x v="0"/>
    <s v="No"/>
    <n v="555920.49"/>
    <s v="ASALARIADO"/>
    <n v="47"/>
  </r>
  <r>
    <n v="1862"/>
    <s v="MUJER"/>
    <n v="297046"/>
    <s v="TRABAJADOR INDEPENDIENTE"/>
    <s v="SECTOR PRIVADO"/>
    <s v="SI"/>
    <s v="NO"/>
    <s v="SI"/>
    <n v="25"/>
    <x v="0"/>
    <s v="No"/>
    <n v="297046"/>
    <s v="TRABAJADOR INDEPENDIENTE"/>
    <n v="25"/>
  </r>
  <r>
    <n v="1863"/>
    <s v="HOMBRE"/>
    <n v="317915.58"/>
    <s v="ASALARIADO"/>
    <s v="SECTOR PRIVADO"/>
    <s v="SI"/>
    <s v="NO"/>
    <s v="NO"/>
    <n v="49"/>
    <x v="0"/>
    <s v="No"/>
    <n v="317915.58"/>
    <s v="ASALARIADO"/>
    <n v="49"/>
  </r>
  <r>
    <n v="1864"/>
    <s v="HOMBRE"/>
    <n v="297045"/>
    <s v="ASEGURADO VOLUNTARIO"/>
    <s v="SECTOR PRIVADO"/>
    <s v="SI"/>
    <s v="NO"/>
    <s v="SI"/>
    <n v="49"/>
    <x v="0"/>
    <s v="No"/>
    <n v="297045"/>
    <s v="ASEGURADO VOLUNTARIO"/>
    <n v="49"/>
  </r>
  <r>
    <n v="1865"/>
    <s v="MUJER"/>
    <n v="1094119.6000000001"/>
    <s v="ASALARIADO"/>
    <s v="SECTOR PUBLICO"/>
    <s v="SI"/>
    <s v="NO"/>
    <s v="NO"/>
    <n v="49"/>
    <x v="0"/>
    <s v="No"/>
    <n v="1094119.6000000001"/>
    <s v="ASALARIADO"/>
    <n v="49"/>
  </r>
  <r>
    <n v="1866"/>
    <s v="HOMBRE"/>
    <n v="276587"/>
    <s v="ASALARIADO"/>
    <s v="SECTOR PRIVADO"/>
    <s v="SI"/>
    <s v="NO"/>
    <s v="NO"/>
    <n v="34"/>
    <x v="0"/>
    <s v="No"/>
    <n v="276587"/>
    <s v="ASALARIADO"/>
    <n v="34"/>
  </r>
  <r>
    <n v="1867"/>
    <s v="HOMBRE"/>
    <n v="918351.77"/>
    <s v="ASALARIADO"/>
    <s v="SECTOR PRIVADO"/>
    <s v="SI"/>
    <s v="NO"/>
    <s v="NO"/>
    <n v="33"/>
    <x v="0"/>
    <s v="No"/>
    <n v="918351.77"/>
    <s v="ASALARIADO"/>
    <n v="33"/>
  </r>
  <r>
    <n v="1868"/>
    <s v="HOMBRE"/>
    <n v="639148"/>
    <s v="TRABAJADOR INDEPENDIENTE"/>
    <s v="SECTOR PRIVADO"/>
    <s v="SI"/>
    <s v="NO"/>
    <s v="SI"/>
    <n v="57"/>
    <x v="0"/>
    <s v="No"/>
    <n v="639148"/>
    <s v="TRABAJADOR INDEPENDIENTE"/>
    <n v="57"/>
  </r>
  <r>
    <n v="1869"/>
    <s v="HOMBRE"/>
    <n v="414225.5"/>
    <s v="ASALARIADO"/>
    <s v="SECTOR PRIVADO"/>
    <s v="SI"/>
    <s v="NO"/>
    <s v="NO"/>
    <n v="63"/>
    <x v="0"/>
    <s v="No"/>
    <n v="414225.5"/>
    <s v="ASALARIADO"/>
    <n v="63"/>
  </r>
  <r>
    <n v="1870"/>
    <s v="HOMBRE"/>
    <n v="85219.45"/>
    <s v="ASALARIADO"/>
    <s v="SECTOR PRIVADO"/>
    <s v="SI"/>
    <s v="NO"/>
    <s v="NO"/>
    <n v="47"/>
    <x v="0"/>
    <s v="No"/>
    <n v="85219.45"/>
    <s v="ASALARIADO"/>
    <n v="47"/>
  </r>
  <r>
    <n v="1871"/>
    <s v="HOMBRE"/>
    <n v="399647"/>
    <s v="TRABAJADOR INDEPENDIENTE"/>
    <s v="SECTOR PRIVADO"/>
    <s v="SI"/>
    <s v="NO"/>
    <s v="NO"/>
    <n v="58"/>
    <x v="0"/>
    <s v="No"/>
    <n v="399647"/>
    <s v="TRABAJADOR INDEPENDIENTE"/>
    <n v="58"/>
  </r>
  <r>
    <n v="1872"/>
    <s v="MUJER"/>
    <n v="574387.6"/>
    <s v="ASALARIADO"/>
    <s v="SECTOR PUBLICO"/>
    <s v="SI"/>
    <s v="NO"/>
    <s v="NO"/>
    <n v="54"/>
    <x v="0"/>
    <s v="No"/>
    <n v="574387.6"/>
    <s v="ASALARIADO"/>
    <n v="54"/>
  </r>
  <r>
    <n v="1873"/>
    <s v="MUJER"/>
    <n v="550988.74"/>
    <s v="ASALARIADO"/>
    <s v="SECTOR PUBLICO"/>
    <s v="SI"/>
    <s v="NO"/>
    <s v="NO"/>
    <n v="47"/>
    <x v="0"/>
    <s v="No"/>
    <n v="550988.74"/>
    <s v="ASALARIADO"/>
    <n v="47"/>
  </r>
  <r>
    <n v="1874"/>
    <s v="HOMBRE"/>
    <n v="738540"/>
    <s v="ASALARIADO"/>
    <s v="SECTOR PRIVADO"/>
    <s v="SI"/>
    <s v="NO"/>
    <s v="NO"/>
    <n v="36"/>
    <x v="0"/>
    <s v="No"/>
    <n v="738540"/>
    <s v="ASALARIADO"/>
    <n v="36"/>
  </r>
  <r>
    <n v="1875"/>
    <s v="MUJER"/>
    <n v="955500"/>
    <s v="ASALARIADO"/>
    <s v="SECTOR PRIVADO"/>
    <s v="SI"/>
    <s v="NO"/>
    <s v="NO"/>
    <n v="45"/>
    <x v="0"/>
    <s v="No"/>
    <n v="955500"/>
    <s v="ASALARIADO"/>
    <n v="45"/>
  </r>
  <r>
    <n v="1876"/>
    <s v="HOMBRE"/>
    <n v="522287.6"/>
    <s v="ASALARIADO"/>
    <s v="SECTOR PRIVADO"/>
    <s v="SI"/>
    <s v="NO"/>
    <s v="NO"/>
    <n v="36"/>
    <x v="0"/>
    <s v="No"/>
    <n v="522287.6"/>
    <s v="ASALARIADO"/>
    <n v="36"/>
  </r>
  <r>
    <n v="1877"/>
    <s v="MUJER"/>
    <n v="342968.37"/>
    <s v="ASALARIADO"/>
    <s v="SECTOR PRIVADO"/>
    <s v="SI"/>
    <s v="NO"/>
    <s v="NO"/>
    <n v="43"/>
    <x v="0"/>
    <s v="No"/>
    <n v="342968.37"/>
    <s v="ASALARIADO"/>
    <n v="43"/>
  </r>
  <r>
    <n v="1878"/>
    <s v="MUJER"/>
    <n v="619612"/>
    <s v="TRABAJADOR INDEPENDIENTE"/>
    <s v="SECTOR PRIVADO"/>
    <s v="SI"/>
    <s v="NO"/>
    <s v="NO"/>
    <n v="40"/>
    <x v="0"/>
    <s v="No"/>
    <n v="619612"/>
    <s v="TRABAJADOR INDEPENDIENTE"/>
    <n v="40"/>
  </r>
  <r>
    <n v="1879"/>
    <s v="HOMBRE"/>
    <n v="952753.45"/>
    <s v="PENSIONADOS EN SU PROPIO SISTEMA"/>
    <s v="SECTOR PUBLICO"/>
    <s v="SI"/>
    <s v="NO"/>
    <s v="NO"/>
    <n v="86"/>
    <x v="0"/>
    <s v="No"/>
    <n v="952753.45"/>
    <s v="PENSIONADOS EN SU PROPIO SISTEMA"/>
    <n v="86"/>
  </r>
  <r>
    <n v="1880"/>
    <s v="MUJER"/>
    <n v="422091"/>
    <s v="TRABAJADOR INDEPENDIENTE"/>
    <s v="SECTOR PRIVADO"/>
    <s v="SI"/>
    <s v="NO"/>
    <s v="NO"/>
    <n v="36"/>
    <x v="0"/>
    <s v="No"/>
    <n v="422091"/>
    <s v="TRABAJADOR INDEPENDIENTE"/>
    <n v="36"/>
  </r>
  <r>
    <n v="1881"/>
    <s v="HOMBRE"/>
    <n v="150000"/>
    <s v="ASALARIADO"/>
    <s v="SECTOR PRIVADO"/>
    <s v="SI"/>
    <s v="NO"/>
    <s v="NO"/>
    <n v="73"/>
    <x v="0"/>
    <s v="No"/>
    <n v="150000"/>
    <s v="ASALARIADO"/>
    <n v="73"/>
  </r>
  <r>
    <n v="1882"/>
    <s v="HOMBRE"/>
    <n v="10500"/>
    <s v="ASALARIADO"/>
    <s v="SECTOR PRIVADO"/>
    <s v="SI"/>
    <s v="SI"/>
    <s v="NO"/>
    <n v="29"/>
    <x v="0"/>
    <s v="No"/>
    <n v="10500"/>
    <s v="ASALARIADO"/>
    <n v="29"/>
  </r>
  <r>
    <n v="1883"/>
    <s v="HOMBRE"/>
    <n v="278030.99"/>
    <s v="CONVENIOS ESPECIALES DE TRABAJADORES INDEPENDIENTES"/>
    <s v="SECTOR PRIVADO"/>
    <s v="SI"/>
    <s v="NO"/>
    <s v="NO"/>
    <n v="37"/>
    <x v="0"/>
    <s v="No"/>
    <n v="278030.99"/>
    <s v="CONVENIOS ESPECIALES DE TRABAJADORES INDEPENDIENTES"/>
    <n v="37"/>
  </r>
  <r>
    <n v="1884"/>
    <s v="MUJER"/>
    <n v="756240"/>
    <s v="ASALARIADO"/>
    <s v="SECTOR PUBLICO"/>
    <s v="SI"/>
    <s v="NO"/>
    <s v="SI"/>
    <n v="64"/>
    <x v="0"/>
    <s v="No"/>
    <n v="756240"/>
    <s v="ASALARIADO"/>
    <n v="64"/>
  </r>
  <r>
    <n v="1885"/>
    <s v="HOMBRE"/>
    <n v="600000"/>
    <s v="ASALARIADO"/>
    <s v="SECTOR PRIVADO"/>
    <s v="SI"/>
    <s v="NO"/>
    <s v="SI"/>
    <n v="53"/>
    <x v="0"/>
    <s v="No"/>
    <n v="600000"/>
    <s v="ASALARIADO"/>
    <n v="53"/>
  </r>
  <r>
    <n v="1886"/>
    <s v="HOMBRE"/>
    <n v="359544.27"/>
    <s v="CONVENIOS ESPECIALES DE ASEGURADOS VOLUNTARIOS"/>
    <s v="SECTOR PRIVADO"/>
    <s v="SI"/>
    <s v="SI"/>
    <s v="NO"/>
    <n v="26"/>
    <x v="0"/>
    <s v="No"/>
    <n v="359544.27"/>
    <s v="CONVENIOS ESPECIALES DE ASEGURADOS VOLUNTARIOS"/>
    <n v="26"/>
  </r>
  <r>
    <n v="1887"/>
    <s v="HOMBRE"/>
    <n v="529650"/>
    <s v="ASALARIADO"/>
    <s v="SECTOR PRIVADO"/>
    <s v="SI"/>
    <s v="NO"/>
    <s v="NO"/>
    <n v="55"/>
    <x v="0"/>
    <s v="No"/>
    <n v="529650"/>
    <s v="ASALARIADO"/>
    <n v="55"/>
  </r>
  <r>
    <n v="1888"/>
    <s v="HOMBRE"/>
    <n v="406966.63"/>
    <s v="ASALARIADO"/>
    <s v="SECTOR PRIVADO"/>
    <s v="SI"/>
    <s v="NO"/>
    <s v="NO"/>
    <n v="37"/>
    <x v="0"/>
    <s v="No"/>
    <n v="406966.63"/>
    <s v="ASALARIADO"/>
    <n v="37"/>
  </r>
  <r>
    <n v="1889"/>
    <s v="HOMBRE"/>
    <n v="185000"/>
    <s v="ASALARIADO"/>
    <s v="SECTOR PRIVADO"/>
    <s v="SI"/>
    <s v="NO"/>
    <s v="NO"/>
    <n v="36"/>
    <x v="0"/>
    <s v="No"/>
    <n v="185000"/>
    <s v="ASALARIADO"/>
    <n v="36"/>
  </r>
  <r>
    <n v="1890"/>
    <s v="MUJER"/>
    <n v="299152.38"/>
    <s v="ASALARIADO"/>
    <s v="SECTOR PUBLICO"/>
    <s v="SI"/>
    <s v="NO"/>
    <s v="NO"/>
    <n v="36"/>
    <x v="0"/>
    <s v="No"/>
    <n v="299152.38"/>
    <s v="ASALARIADO"/>
    <n v="36"/>
  </r>
  <r>
    <n v="1891"/>
    <s v="HOMBRE"/>
    <n v="170502"/>
    <s v="ASALARIADO"/>
    <s v="SECTOR PRIVADO"/>
    <s v="SI"/>
    <s v="NO"/>
    <s v="NO"/>
    <n v="64"/>
    <x v="0"/>
    <s v="No"/>
    <n v="170502"/>
    <s v="ASALARIADO"/>
    <n v="64"/>
  </r>
  <r>
    <n v="1892"/>
    <s v="MUJER"/>
    <n v="758880"/>
    <s v="ASALARIADO"/>
    <s v="SECTOR PRIVADO"/>
    <s v="SI"/>
    <s v="NO"/>
    <s v="NO"/>
    <n v="27"/>
    <x v="0"/>
    <s v="No"/>
    <n v="758880"/>
    <s v="ASALARIADO"/>
    <n v="27"/>
  </r>
  <r>
    <n v="1893"/>
    <s v="MUJER"/>
    <n v="345600"/>
    <s v="ASALARIADO"/>
    <s v="SECTOR PRIVADO"/>
    <s v="SI"/>
    <s v="NO"/>
    <s v="NO"/>
    <n v="23"/>
    <x v="0"/>
    <s v="No"/>
    <n v="345600"/>
    <s v="ASALARIADO"/>
    <n v="23"/>
  </r>
  <r>
    <n v="1894"/>
    <s v="HOMBRE"/>
    <n v="309333.33"/>
    <s v="ASALARIADO"/>
    <s v="SECTOR PRIVADO"/>
    <s v="SI"/>
    <s v="NO"/>
    <s v="SI"/>
    <n v="61"/>
    <x v="0"/>
    <s v="No"/>
    <n v="309333.33"/>
    <s v="ASALARIADO"/>
    <n v="61"/>
  </r>
  <r>
    <n v="1895"/>
    <s v="MUJER"/>
    <n v="1188000"/>
    <s v="ASALARIADO"/>
    <s v="SECTOR PRIVADO"/>
    <s v="SI"/>
    <s v="NO"/>
    <s v="NO"/>
    <n v="27"/>
    <x v="0"/>
    <s v="No"/>
    <n v="1188000"/>
    <s v="ASALARIADO"/>
    <n v="27"/>
  </r>
  <r>
    <n v="1896"/>
    <s v="MUJER"/>
    <n v="4442960.54"/>
    <s v="ASALARIADO"/>
    <s v="SECTOR PRIVADO"/>
    <s v="SI"/>
    <s v="NO"/>
    <s v="NO"/>
    <n v="34"/>
    <x v="1"/>
    <s v="No"/>
    <n v="4442960.54"/>
    <s v="ASALARIADO"/>
    <n v="34"/>
  </r>
  <r>
    <n v="1897"/>
    <s v="HOMBRE"/>
    <n v="451891"/>
    <s v="TRABAJADOR INDEPENDIENTE"/>
    <s v="SECTOR PRIVADO"/>
    <s v="SI"/>
    <s v="NO"/>
    <s v="SI"/>
    <n v="46"/>
    <x v="0"/>
    <s v="No"/>
    <n v="451891"/>
    <s v="TRABAJADOR INDEPENDIENTE"/>
    <n v="46"/>
  </r>
  <r>
    <n v="1898"/>
    <s v="MUJER"/>
    <n v="1103237"/>
    <s v="ASALARIADO"/>
    <s v="SECTOR PUBLICO"/>
    <s v="SI"/>
    <s v="NO"/>
    <s v="SI"/>
    <n v="30"/>
    <x v="0"/>
    <s v="No"/>
    <n v="1103237"/>
    <s v="ASALARIADO"/>
    <n v="30"/>
  </r>
  <r>
    <n v="1899"/>
    <s v="HOMBRE"/>
    <n v="387468"/>
    <s v="ASALARIADO"/>
    <s v="SECTOR PUBLICO"/>
    <s v="SI"/>
    <s v="NO"/>
    <s v="NO"/>
    <n v="32"/>
    <x v="0"/>
    <s v="No"/>
    <n v="387468"/>
    <s v="ASALARIADO"/>
    <n v="32"/>
  </r>
  <r>
    <n v="1900"/>
    <s v="MUJER"/>
    <n v="594092"/>
    <s v="TRABAJADOR INDEPENDIENTE"/>
    <s v="SECTOR PRIVADO"/>
    <s v="SI"/>
    <s v="NO"/>
    <s v="NO"/>
    <n v="57"/>
    <x v="0"/>
    <s v="No"/>
    <n v="594092"/>
    <s v="TRABAJADOR INDEPENDIENTE"/>
    <n v="57"/>
  </r>
  <r>
    <n v="1901"/>
    <s v="MUJER"/>
    <n v="299647"/>
    <s v="ASEGURADO VOLUNTARIO"/>
    <s v="SECTOR PRIVADO"/>
    <s v="SI"/>
    <s v="NO"/>
    <s v="NO"/>
    <n v="78"/>
    <x v="0"/>
    <s v="No"/>
    <n v="299647"/>
    <s v="ASEGURADO VOLUNTARIO"/>
    <n v="78"/>
  </r>
  <r>
    <n v="1902"/>
    <s v="HOMBRE"/>
    <n v="340566"/>
    <s v="TRABAJADOR INDEPENDIENTE"/>
    <s v="SECTOR PRIVADO"/>
    <s v="SI"/>
    <s v="SI"/>
    <s v="NO"/>
    <n v="32"/>
    <x v="0"/>
    <s v="No"/>
    <n v="340566"/>
    <s v="TRABAJADOR INDEPENDIENTE"/>
    <n v="32"/>
  </r>
  <r>
    <n v="1903"/>
    <s v="HOMBRE"/>
    <n v="539000"/>
    <s v="ASALARIADO"/>
    <s v="SECTOR PRIVADO"/>
    <s v="SI"/>
    <s v="SI"/>
    <s v="NO"/>
    <n v="36"/>
    <x v="0"/>
    <s v="No"/>
    <n v="539000"/>
    <s v="ASALARIADO"/>
    <n v="36"/>
  </r>
  <r>
    <n v="1904"/>
    <s v="MUJER"/>
    <n v="298155"/>
    <s v="ASEGURADO VOLUNTARIO"/>
    <s v="SECTOR PRIVADO"/>
    <s v="SI"/>
    <s v="NO"/>
    <s v="SI"/>
    <n v="54"/>
    <x v="0"/>
    <s v="No"/>
    <n v="298155"/>
    <s v="ASEGURADO VOLUNTARIO"/>
    <n v="54"/>
  </r>
  <r>
    <n v="1905"/>
    <s v="HOMBRE"/>
    <n v="278030"/>
    <s v="CONVENIOS ESPECIALES DE TRABAJADORES INDEPENDIENTES"/>
    <s v="SECTOR PRIVADO"/>
    <s v="SI"/>
    <s v="SI"/>
    <s v="NO"/>
    <n v="54"/>
    <x v="0"/>
    <s v="No"/>
    <n v="278030"/>
    <s v="CONVENIOS ESPECIALES DE TRABAJADORES INDEPENDIENTES"/>
    <n v="54"/>
  </r>
  <r>
    <n v="1906"/>
    <s v="MUJER"/>
    <n v="653122.46"/>
    <s v="ASALARIADO"/>
    <s v="SECTOR PRIVADO"/>
    <s v="SI"/>
    <s v="NO"/>
    <s v="NO"/>
    <n v="29"/>
    <x v="0"/>
    <s v="No"/>
    <n v="653122.46"/>
    <s v="ASALARIADO"/>
    <n v="29"/>
  </r>
  <r>
    <n v="1907"/>
    <s v="MUJER"/>
    <n v="899559"/>
    <s v="ASALARIADO"/>
    <s v="SECTOR PUBLICO"/>
    <s v="SI"/>
    <s v="NO"/>
    <s v="NO"/>
    <n v="51"/>
    <x v="0"/>
    <s v="No"/>
    <n v="899559"/>
    <s v="ASALARIADO"/>
    <n v="51"/>
  </r>
  <r>
    <n v="1908"/>
    <s v="HOMBRE"/>
    <n v="374003.1"/>
    <s v="ASALARIADO"/>
    <s v="SECTOR PRIVADO"/>
    <s v="SI"/>
    <s v="NO"/>
    <s v="NO"/>
    <n v="38"/>
    <x v="0"/>
    <s v="No"/>
    <n v="374003.1"/>
    <s v="ASALARIADO"/>
    <n v="38"/>
  </r>
  <r>
    <n v="1909"/>
    <s v="HOMBRE"/>
    <n v="297046"/>
    <s v="ASEGURADO VOLUNTARIO"/>
    <s v="SECTOR PRIVADO"/>
    <s v="SI"/>
    <s v="NO"/>
    <s v="NO"/>
    <n v="67"/>
    <x v="0"/>
    <s v="No"/>
    <n v="297046"/>
    <s v="ASEGURADO VOLUNTARIO"/>
    <n v="67"/>
  </r>
  <r>
    <n v="1910"/>
    <s v="MUJER"/>
    <n v="1150000"/>
    <s v="ASALARIADO"/>
    <s v="SECTOR PRIVADO"/>
    <s v="SI"/>
    <s v="NO"/>
    <s v="NO"/>
    <n v="32"/>
    <x v="0"/>
    <s v="No"/>
    <n v="1150000"/>
    <s v="ASALARIADO"/>
    <n v="32"/>
  </r>
  <r>
    <n v="1911"/>
    <s v="HOMBRE"/>
    <n v="51833.33"/>
    <s v="ASALARIADO"/>
    <s v="SECTOR PRIVADO"/>
    <s v="SI"/>
    <s v="NO"/>
    <s v="NO"/>
    <n v="37"/>
    <x v="0"/>
    <s v="No"/>
    <n v="51833.33"/>
    <s v="ASALARIADO"/>
    <n v="37"/>
  </r>
  <r>
    <n v="1912"/>
    <s v="HOMBRE"/>
    <n v="225024.95"/>
    <s v="ASALARIADO"/>
    <s v="SECTOR PRIVADO"/>
    <s v="SI"/>
    <s v="NO"/>
    <s v="NO"/>
    <n v="19"/>
    <x v="0"/>
    <s v="No"/>
    <n v="225024.95"/>
    <s v="ASALARIADO"/>
    <n v="19"/>
  </r>
  <r>
    <n v="1913"/>
    <s v="HOMBRE"/>
    <n v="704330"/>
    <s v="ASALARIADO"/>
    <s v="SECTOR PUBLICO"/>
    <s v="SI"/>
    <s v="NO"/>
    <s v="NO"/>
    <n v="32"/>
    <x v="0"/>
    <s v="No"/>
    <n v="704330"/>
    <s v="ASALARIADO"/>
    <n v="32"/>
  </r>
  <r>
    <n v="1914"/>
    <s v="MUJER"/>
    <n v="277520"/>
    <s v="ASALARIADO"/>
    <s v="SECTOR PRIVADO"/>
    <s v="SI"/>
    <s v="SI"/>
    <s v="NO"/>
    <n v="46"/>
    <x v="0"/>
    <s v="No"/>
    <n v="277520"/>
    <s v="ASALARIADO"/>
    <n v="46"/>
  </r>
  <r>
    <n v="1915"/>
    <s v="MUJER"/>
    <n v="1610392"/>
    <s v="ASALARIADO"/>
    <s v="SECTOR PUBLICO"/>
    <s v="SI"/>
    <s v="NO"/>
    <s v="NO"/>
    <n v="46"/>
    <x v="0"/>
    <s v="No"/>
    <n v="1610392"/>
    <s v="ASALARIADO"/>
    <n v="46"/>
  </r>
  <r>
    <n v="1916"/>
    <s v="MUJER"/>
    <n v="280000"/>
    <s v="ASALARIADO"/>
    <s v="SECTOR PRIVADO"/>
    <s v="SI"/>
    <s v="NO"/>
    <s v="NO"/>
    <n v="38"/>
    <x v="0"/>
    <s v="No"/>
    <n v="280000"/>
    <s v="ASALARIADO"/>
    <n v="38"/>
  </r>
  <r>
    <n v="1917"/>
    <s v="HOMBRE"/>
    <n v="322500"/>
    <s v="ASALARIADO"/>
    <s v="SECTOR PRIVADO"/>
    <s v="SI"/>
    <s v="NO"/>
    <s v="SI"/>
    <n v="46"/>
    <x v="0"/>
    <s v="No"/>
    <n v="322500"/>
    <s v="ASALARIADO"/>
    <n v="46"/>
  </r>
  <r>
    <n v="1918"/>
    <s v="HOMBRE"/>
    <n v="3599311.8"/>
    <s v="ASALARIADO"/>
    <s v="SECTOR PUBLICO"/>
    <s v="SI"/>
    <s v="NO"/>
    <s v="NO"/>
    <n v="60"/>
    <x v="1"/>
    <s v="No"/>
    <n v="3599311.8"/>
    <s v="ASALARIADO"/>
    <n v="60"/>
  </r>
  <r>
    <n v="1919"/>
    <s v="MUJER"/>
    <n v="512557.9"/>
    <s v="ASALARIADO"/>
    <s v="SECTOR PRIVADO"/>
    <s v="SI"/>
    <s v="NO"/>
    <s v="NO"/>
    <n v="35"/>
    <x v="0"/>
    <s v="No"/>
    <n v="512557.9"/>
    <s v="ASALARIADO"/>
    <n v="35"/>
  </r>
  <r>
    <n v="1920"/>
    <s v="MUJER"/>
    <n v="500000"/>
    <s v="ASALARIADO"/>
    <s v="SECTOR PRIVADO"/>
    <s v="SI"/>
    <s v="NO"/>
    <s v="NO"/>
    <n v="57"/>
    <x v="0"/>
    <s v="No"/>
    <n v="500000"/>
    <s v="ASALARIADO"/>
    <n v="57"/>
  </r>
  <r>
    <n v="1921"/>
    <s v="HOMBRE"/>
    <n v="1744445"/>
    <s v="ASALARIADO"/>
    <s v="SECTOR PUBLICO"/>
    <s v="SI"/>
    <s v="NO"/>
    <s v="NO"/>
    <n v="40"/>
    <x v="0"/>
    <s v="No"/>
    <n v="1744445"/>
    <s v="ASALARIADO"/>
    <n v="40"/>
  </r>
  <r>
    <n v="1922"/>
    <s v="MUJER"/>
    <n v="357576.42"/>
    <s v="ASALARIADO"/>
    <s v="SECTOR PRIVADO"/>
    <s v="SI"/>
    <s v="NO"/>
    <s v="NO"/>
    <n v="35"/>
    <x v="0"/>
    <s v="No"/>
    <n v="357576.42"/>
    <s v="ASALARIADO"/>
    <n v="35"/>
  </r>
  <r>
    <n v="1923"/>
    <s v="HOMBRE"/>
    <n v="2724750"/>
    <s v="ASALARIADO"/>
    <s v="SECTOR PRIVADO"/>
    <s v="SI"/>
    <s v="NO"/>
    <s v="NO"/>
    <n v="25"/>
    <x v="1"/>
    <s v="No"/>
    <n v="2724750"/>
    <s v="ASALARIADO"/>
    <n v="25"/>
  </r>
  <r>
    <n v="1924"/>
    <s v="HOMBRE"/>
    <n v="655672"/>
    <s v="ASEGURADO VOLUNTARIO"/>
    <s v="SECTOR PRIVADO"/>
    <s v="SI"/>
    <s v="NO"/>
    <s v="NO"/>
    <n v="58"/>
    <x v="0"/>
    <s v="No"/>
    <n v="655672"/>
    <s v="ASEGURADO VOLUNTARIO"/>
    <n v="58"/>
  </r>
  <r>
    <n v="1925"/>
    <s v="HOMBRE"/>
    <n v="1257384"/>
    <s v="PENSIONADOS EN SU PROPIO SISTEMA"/>
    <s v="SECTOR PUBLICO"/>
    <s v="SI"/>
    <s v="NO"/>
    <s v="NO"/>
    <n v="68"/>
    <x v="0"/>
    <s v="No"/>
    <n v="1257384"/>
    <s v="PENSIONADOS EN SU PROPIO SISTEMA"/>
    <n v="68"/>
  </r>
  <r>
    <n v="1926"/>
    <s v="HOMBRE"/>
    <n v="385460.82"/>
    <s v="ASALARIADO"/>
    <s v="SECTOR PRIVADO"/>
    <s v="SI"/>
    <s v="NO"/>
    <s v="NO"/>
    <n v="20"/>
    <x v="0"/>
    <s v="No"/>
    <n v="385460.82"/>
    <s v="ASALARIADO"/>
    <n v="20"/>
  </r>
  <r>
    <n v="1927"/>
    <s v="HOMBRE"/>
    <n v="454461.58"/>
    <s v="ASALARIADO"/>
    <s v="SECTOR PRIVADO"/>
    <s v="SI"/>
    <s v="NO"/>
    <s v="SI"/>
    <n v="29"/>
    <x v="0"/>
    <s v="No"/>
    <n v="454461.58"/>
    <s v="ASALARIADO"/>
    <n v="29"/>
  </r>
  <r>
    <n v="1928"/>
    <s v="MUJER"/>
    <n v="277402"/>
    <s v="ASALARIADO"/>
    <s v="SECTOR PRIVADO"/>
    <s v="SI"/>
    <s v="NO"/>
    <s v="NO"/>
    <n v="41"/>
    <x v="0"/>
    <s v="No"/>
    <n v="277402"/>
    <s v="ASALARIADO"/>
    <n v="41"/>
  </r>
  <r>
    <n v="1929"/>
    <s v="HOMBRE"/>
    <n v="297046"/>
    <s v="TRABAJADOR INDEPENDIENTE"/>
    <s v="SECTOR PRIVADO"/>
    <s v="SI"/>
    <s v="NO"/>
    <s v="SI"/>
    <n v="27"/>
    <x v="0"/>
    <s v="No"/>
    <n v="297046"/>
    <s v="TRABAJADOR INDEPENDIENTE"/>
    <n v="27"/>
  </r>
  <r>
    <n v="1930"/>
    <s v="HOMBRE"/>
    <n v="1541263.51"/>
    <s v="ASALARIADO"/>
    <s v="SECTOR PRIVADO"/>
    <s v="SI"/>
    <s v="NO"/>
    <s v="NO"/>
    <n v="46"/>
    <x v="0"/>
    <s v="No"/>
    <n v="1541263.51"/>
    <s v="ASALARIADO"/>
    <n v="46"/>
  </r>
  <r>
    <n v="1931"/>
    <s v="MUJER"/>
    <n v="1017485"/>
    <s v="TRABAJADOR INDEPENDIENTE"/>
    <s v="SECTOR PRIVADO"/>
    <s v="SI"/>
    <s v="NO"/>
    <s v="NO"/>
    <n v="53"/>
    <x v="0"/>
    <s v="No"/>
    <n v="1017485"/>
    <s v="TRABAJADOR INDEPENDIENTE"/>
    <n v="53"/>
  </r>
  <r>
    <n v="1932"/>
    <s v="HOMBRE"/>
    <n v="1854952.25"/>
    <s v="ASALARIADO"/>
    <s v="SECTOR PRIVADO"/>
    <s v="SI"/>
    <s v="NO"/>
    <s v="NO"/>
    <n v="33"/>
    <x v="0"/>
    <s v="No"/>
    <n v="1854952.25"/>
    <s v="ASALARIADO"/>
    <n v="33"/>
  </r>
  <r>
    <n v="1933"/>
    <s v="HOMBRE"/>
    <n v="315617"/>
    <s v="ASEGURADO VOLUNTARIO"/>
    <s v="SECTOR PRIVADO"/>
    <s v="SI"/>
    <s v="NO"/>
    <s v="NO"/>
    <n v="56"/>
    <x v="0"/>
    <s v="No"/>
    <n v="315617"/>
    <s v="ASEGURADO VOLUNTARIO"/>
    <n v="56"/>
  </r>
  <r>
    <n v="1934"/>
    <s v="MUJER"/>
    <n v="310124"/>
    <s v="TRABAJADOR INDEPENDIENTE"/>
    <s v="SECTOR PRIVADO"/>
    <s v="SI"/>
    <s v="NO"/>
    <s v="SI"/>
    <n v="59"/>
    <x v="0"/>
    <s v="No"/>
    <n v="310124"/>
    <s v="TRABAJADOR INDEPENDIENTE"/>
    <n v="59"/>
  </r>
  <r>
    <n v="1935"/>
    <s v="HOMBRE"/>
    <n v="240000"/>
    <s v="ASALARIADO"/>
    <s v="SECTOR PRIVADO"/>
    <s v="SI"/>
    <s v="NO"/>
    <s v="NO"/>
    <n v="39"/>
    <x v="0"/>
    <s v="No"/>
    <n v="240000"/>
    <s v="ASALARIADO"/>
    <n v="39"/>
  </r>
  <r>
    <n v="1936"/>
    <s v="MUJER"/>
    <n v="446061.6"/>
    <s v="ASALARIADO"/>
    <s v="SECTOR PRIVADO"/>
    <s v="SI"/>
    <s v="NO"/>
    <s v="SI"/>
    <n v="59"/>
    <x v="0"/>
    <s v="No"/>
    <n v="446061.6"/>
    <s v="ASALARIADO"/>
    <n v="59"/>
  </r>
  <r>
    <n v="1937"/>
    <s v="HOMBRE"/>
    <n v="566297"/>
    <s v="TRABAJADOR INDEPENDIENTE"/>
    <s v="SECTOR PRIVADO"/>
    <s v="SI"/>
    <s v="NO"/>
    <s v="NO"/>
    <n v="49"/>
    <x v="0"/>
    <s v="No"/>
    <n v="566297"/>
    <s v="TRABAJADOR INDEPENDIENTE"/>
    <n v="49"/>
  </r>
  <r>
    <n v="1938"/>
    <s v="MUJER"/>
    <n v="50000"/>
    <s v="ASALARIADO"/>
    <s v="SECTOR PRIVADO"/>
    <s v="SI"/>
    <s v="NO"/>
    <s v="SI"/>
    <n v="21"/>
    <x v="0"/>
    <s v="No"/>
    <n v="50000"/>
    <s v="ASALARIADO"/>
    <n v="21"/>
  </r>
  <r>
    <n v="1939"/>
    <s v="MUJER"/>
    <n v="394998"/>
    <s v="ASALARIADO"/>
    <s v="SECTOR PRIVADO"/>
    <s v="SI"/>
    <s v="NO"/>
    <s v="NO"/>
    <n v="29"/>
    <x v="0"/>
    <s v="No"/>
    <n v="394998"/>
    <s v="ASALARIADO"/>
    <n v="29"/>
  </r>
  <r>
    <n v="1940"/>
    <s v="MUJER"/>
    <n v="320000"/>
    <s v="ASALARIADO"/>
    <s v="SECTOR PRIVADO"/>
    <s v="SI"/>
    <s v="NO"/>
    <s v="NO"/>
    <n v="27"/>
    <x v="0"/>
    <s v="No"/>
    <n v="320000"/>
    <s v="ASALARIADO"/>
    <n v="27"/>
  </r>
  <r>
    <n v="1941"/>
    <s v="HOMBRE"/>
    <n v="953728.87"/>
    <s v="ASALARIADO"/>
    <s v="SECTOR PRIVADO"/>
    <s v="SI"/>
    <s v="NO"/>
    <s v="NO"/>
    <n v="60"/>
    <x v="0"/>
    <s v="No"/>
    <n v="953728.87"/>
    <s v="ASALARIADO"/>
    <n v="60"/>
  </r>
  <r>
    <n v="1942"/>
    <s v="HOMBRE"/>
    <n v="507443.6"/>
    <s v="ASALARIADO"/>
    <s v="SECTOR PRIVADO"/>
    <s v="SI"/>
    <s v="NO"/>
    <s v="NO"/>
    <n v="20"/>
    <x v="0"/>
    <s v="No"/>
    <n v="507443.6"/>
    <s v="ASALARIADO"/>
    <n v="20"/>
  </r>
  <r>
    <n v="1943"/>
    <s v="MUJER"/>
    <n v="995680"/>
    <s v="ASALARIADO"/>
    <s v="SECTOR PUBLICO"/>
    <s v="SI"/>
    <s v="NO"/>
    <s v="NO"/>
    <n v="35"/>
    <x v="0"/>
    <s v="No"/>
    <n v="995680"/>
    <s v="ASALARIADO"/>
    <n v="35"/>
  </r>
  <r>
    <n v="1944"/>
    <s v="HOMBRE"/>
    <n v="278030"/>
    <s v="CONVENIOS ESPECIALES DE TRABAJADORES INDEPENDIENTES"/>
    <s v="SECTOR PRIVADO"/>
    <s v="SI"/>
    <s v="NO"/>
    <s v="NO"/>
    <n v="64"/>
    <x v="0"/>
    <s v="No"/>
    <n v="278030"/>
    <s v="CONVENIOS ESPECIALES DE TRABAJADORES INDEPENDIENTES"/>
    <n v="64"/>
  </r>
  <r>
    <n v="1945"/>
    <s v="HOMBRE"/>
    <n v="340100.8"/>
    <s v="ASALARIADO"/>
    <s v="SECTOR PRIVADO"/>
    <s v="SI"/>
    <s v="NO"/>
    <s v="NO"/>
    <n v="22"/>
    <x v="0"/>
    <s v="No"/>
    <n v="340100.8"/>
    <s v="ASALARIADO"/>
    <n v="22"/>
  </r>
  <r>
    <n v="1946"/>
    <s v="HOMBRE"/>
    <n v="889976.5"/>
    <s v="ASALARIADO"/>
    <s v="SECTOR PUBLICO"/>
    <s v="SI"/>
    <s v="NO"/>
    <s v="NO"/>
    <n v="30"/>
    <x v="0"/>
    <s v="No"/>
    <n v="889976.5"/>
    <s v="ASALARIADO"/>
    <n v="30"/>
  </r>
  <r>
    <n v="1947"/>
    <s v="HOMBRE"/>
    <n v="558420.11"/>
    <s v="ASALARIADO"/>
    <s v="SECTOR PRIVADO"/>
    <s v="SI"/>
    <s v="NO"/>
    <s v="NO"/>
    <n v="26"/>
    <x v="0"/>
    <s v="No"/>
    <n v="558420.11"/>
    <s v="ASALARIADO"/>
    <n v="26"/>
  </r>
  <r>
    <n v="1948"/>
    <s v="HOMBRE"/>
    <n v="478452"/>
    <s v="TRABAJADOR INDEPENDIENTE"/>
    <s v="SECTOR PRIVADO"/>
    <s v="SI"/>
    <s v="SI"/>
    <s v="NO"/>
    <n v="49"/>
    <x v="0"/>
    <s v="No"/>
    <n v="478452"/>
    <s v="TRABAJADOR INDEPENDIENTE"/>
    <n v="49"/>
  </r>
  <r>
    <n v="1949"/>
    <s v="MUJER"/>
    <n v="594092"/>
    <s v="TRABAJADOR INDEPENDIENTE"/>
    <s v="SECTOR PRIVADO"/>
    <s v="SI"/>
    <s v="NO"/>
    <s v="SI"/>
    <n v="54"/>
    <x v="0"/>
    <s v="No"/>
    <n v="594092"/>
    <s v="TRABAJADOR INDEPENDIENTE"/>
    <n v="54"/>
  </r>
  <r>
    <n v="1950"/>
    <s v="MUJER"/>
    <n v="1281095"/>
    <s v="ASALARIADO"/>
    <s v="SECTOR PUBLICO"/>
    <s v="SI"/>
    <s v="NO"/>
    <s v="SI"/>
    <n v="43"/>
    <x v="0"/>
    <s v="No"/>
    <n v="1281095"/>
    <s v="ASALARIADO"/>
    <n v="43"/>
  </r>
  <r>
    <n v="1951"/>
    <s v="HOMBRE"/>
    <n v="610146"/>
    <s v="ASEGURADO VOLUNTARIO"/>
    <s v="SECTOR PRIVADO"/>
    <s v="SI"/>
    <s v="NO"/>
    <s v="NO"/>
    <n v="49"/>
    <x v="0"/>
    <s v="No"/>
    <n v="610146"/>
    <s v="ASEGURADO VOLUNTARIO"/>
    <n v="49"/>
  </r>
  <r>
    <n v="1952"/>
    <s v="HOMBRE"/>
    <n v="278030"/>
    <s v="CONVENIOS ESPECIALES DE TRABAJADORES INDEPENDIENTES"/>
    <s v="SECTOR PRIVADO"/>
    <s v="SI"/>
    <s v="NO"/>
    <s v="NO"/>
    <n v="55"/>
    <x v="0"/>
    <s v="No"/>
    <n v="278030"/>
    <s v="CONVENIOS ESPECIALES DE TRABAJADORES INDEPENDIENTES"/>
    <n v="55"/>
  </r>
  <r>
    <n v="1953"/>
    <s v="MUJER"/>
    <n v="752666"/>
    <s v="ASALARIADO"/>
    <s v="SECTOR PRIVADO"/>
    <s v="SI"/>
    <s v="NO"/>
    <s v="NO"/>
    <n v="31"/>
    <x v="0"/>
    <s v="No"/>
    <n v="752666"/>
    <s v="ASALARIADO"/>
    <n v="31"/>
  </r>
  <r>
    <n v="1954"/>
    <s v="HOMBRE"/>
    <n v="96000"/>
    <s v="ASALARIADO"/>
    <s v="SECTOR PRIVADO"/>
    <s v="SI"/>
    <s v="SI"/>
    <s v="NO"/>
    <n v="47"/>
    <x v="0"/>
    <s v="No"/>
    <n v="96000"/>
    <s v="ASALARIADO"/>
    <n v="47"/>
  </r>
  <r>
    <n v="1955"/>
    <s v="MUJER"/>
    <n v="363604.49"/>
    <s v="ASALARIADO"/>
    <s v="SECTOR PRIVADO"/>
    <s v="SI"/>
    <s v="NO"/>
    <s v="NO"/>
    <n v="21"/>
    <x v="0"/>
    <s v="No"/>
    <n v="363604.49"/>
    <s v="ASALARIADO"/>
    <n v="21"/>
  </r>
  <r>
    <n v="1956"/>
    <s v="HOMBRE"/>
    <n v="1094727.6000000001"/>
    <s v="PENSIONADOS EN SU PROPIO SISTEMA"/>
    <s v="SECTOR PUBLICO"/>
    <s v="SI"/>
    <s v="NO"/>
    <s v="NO"/>
    <n v="70"/>
    <x v="0"/>
    <s v="No"/>
    <n v="1094727.6000000001"/>
    <s v="PENSIONADOS EN SU PROPIO SISTEMA"/>
    <n v="70"/>
  </r>
  <r>
    <n v="1957"/>
    <s v="MUJER"/>
    <n v="297046"/>
    <s v="ASEGURADO VOLUNTARIO"/>
    <s v="SECTOR PRIVADO"/>
    <s v="SI"/>
    <s v="NO"/>
    <s v="NO"/>
    <n v="25"/>
    <x v="0"/>
    <s v="No"/>
    <n v="297046"/>
    <s v="ASEGURADO VOLUNTARIO"/>
    <n v="25"/>
  </r>
  <r>
    <n v="1958"/>
    <s v="HOMBRE"/>
    <n v="297046"/>
    <s v="ASEGURADO VOLUNTARIO"/>
    <s v="SECTOR PRIVADO"/>
    <s v="SI"/>
    <s v="NO"/>
    <s v="NO"/>
    <n v="45"/>
    <x v="0"/>
    <s v="No"/>
    <n v="297046"/>
    <s v="ASEGURADO VOLUNTARIO"/>
    <n v="45"/>
  </r>
  <r>
    <n v="1959"/>
    <s v="MUJER"/>
    <n v="350899.48"/>
    <s v="ASALARIADO"/>
    <s v="SECTOR PRIVADO"/>
    <s v="SI"/>
    <s v="SI"/>
    <s v="NO"/>
    <n v="38"/>
    <x v="0"/>
    <s v="No"/>
    <n v="350899.48"/>
    <s v="ASALARIADO"/>
    <n v="38"/>
  </r>
  <r>
    <n v="1960"/>
    <s v="HOMBRE"/>
    <n v="639148"/>
    <s v="TRABAJADOR INDEPENDIENTE"/>
    <s v="SECTOR PRIVADO"/>
    <s v="SI"/>
    <s v="NO"/>
    <s v="SI"/>
    <n v="50"/>
    <x v="0"/>
    <s v="No"/>
    <n v="639148"/>
    <s v="TRABAJADOR INDEPENDIENTE"/>
    <n v="50"/>
  </r>
  <r>
    <n v="1961"/>
    <s v="MUJER"/>
    <n v="798237"/>
    <s v="ASALARIADO"/>
    <s v="SECTOR PUBLICO"/>
    <s v="SI"/>
    <s v="NO"/>
    <s v="SI"/>
    <n v="36"/>
    <x v="0"/>
    <s v="No"/>
    <n v="798237"/>
    <s v="ASALARIADO"/>
    <n v="36"/>
  </r>
  <r>
    <n v="1962"/>
    <s v="HOMBRE"/>
    <n v="445567"/>
    <s v="TRABAJADOR INDEPENDIENTE"/>
    <s v="SECTOR PRIVADO"/>
    <s v="SI"/>
    <s v="NO"/>
    <s v="SI"/>
    <n v="33"/>
    <x v="0"/>
    <s v="No"/>
    <n v="445567"/>
    <s v="TRABAJADOR INDEPENDIENTE"/>
    <n v="33"/>
  </r>
  <r>
    <n v="1963"/>
    <s v="HOMBRE"/>
    <n v="537540"/>
    <s v="ASALARIADO"/>
    <s v="SECTOR PRIVADO"/>
    <s v="SI"/>
    <s v="NO"/>
    <s v="NO"/>
    <n v="36"/>
    <x v="0"/>
    <s v="No"/>
    <n v="537540"/>
    <s v="ASALARIADO"/>
    <n v="36"/>
  </r>
  <r>
    <n v="1964"/>
    <s v="HOMBRE"/>
    <n v="300018"/>
    <s v="TRABAJADOR INDEPENDIENTE"/>
    <s v="SECTOR PRIVADO"/>
    <s v="SI"/>
    <s v="NO"/>
    <s v="NO"/>
    <n v="71"/>
    <x v="0"/>
    <s v="No"/>
    <n v="300018"/>
    <s v="TRABAJADOR INDEPENDIENTE"/>
    <n v="71"/>
  </r>
  <r>
    <n v="1965"/>
    <s v="HOMBRE"/>
    <n v="1500808.75"/>
    <s v="ASALARIADO"/>
    <s v="SECTOR PRIVADO"/>
    <s v="SI"/>
    <s v="NO"/>
    <s v="NO"/>
    <n v="37"/>
    <x v="0"/>
    <s v="No"/>
    <n v="1500808.75"/>
    <s v="ASALARIADO"/>
    <n v="37"/>
  </r>
  <r>
    <n v="1966"/>
    <s v="MUJER"/>
    <n v="285000"/>
    <s v="ASALARIADO"/>
    <s v="SECTOR PRIVADO"/>
    <s v="SI"/>
    <s v="NO"/>
    <s v="NO"/>
    <n v="27"/>
    <x v="0"/>
    <s v="No"/>
    <n v="285000"/>
    <s v="ASALARIADO"/>
    <n v="27"/>
  </r>
  <r>
    <n v="1967"/>
    <s v="HOMBRE"/>
    <n v="282305"/>
    <s v="TRABAJADOR INDEPENDIENTE"/>
    <s v="SECTOR PRIVADO"/>
    <s v="SI"/>
    <s v="NO"/>
    <s v="NO"/>
    <n v="29"/>
    <x v="0"/>
    <s v="No"/>
    <n v="282305"/>
    <s v="TRABAJADOR INDEPENDIENTE"/>
    <n v="29"/>
  </r>
  <r>
    <n v="1968"/>
    <s v="HOMBRE"/>
    <n v="2546628.4"/>
    <s v="ASALARIADO"/>
    <s v="SECTOR PUBLICO"/>
    <s v="SI"/>
    <s v="NO"/>
    <s v="NO"/>
    <n v="59"/>
    <x v="1"/>
    <s v="No"/>
    <n v="2546628.4"/>
    <s v="ASALARIADO"/>
    <n v="59"/>
  </r>
  <r>
    <n v="1969"/>
    <s v="HOMBRE"/>
    <n v="461935.5"/>
    <s v="ASALARIADO"/>
    <s v="SECTOR PRIVADO"/>
    <s v="SI"/>
    <s v="NO"/>
    <s v="NO"/>
    <n v="28"/>
    <x v="0"/>
    <s v="No"/>
    <n v="461935.5"/>
    <s v="ASALARIADO"/>
    <n v="28"/>
  </r>
  <r>
    <n v="1970"/>
    <s v="MUJER"/>
    <n v="212356.1"/>
    <s v="ASALARIADO"/>
    <s v="SECTOR PRIVADO"/>
    <s v="SI"/>
    <s v="NO"/>
    <s v="NO"/>
    <n v="27"/>
    <x v="0"/>
    <s v="No"/>
    <n v="212356.1"/>
    <s v="ASALARIADO"/>
    <n v="27"/>
  </r>
  <r>
    <n v="1971"/>
    <s v="HOMBRE"/>
    <n v="297046"/>
    <s v="TRABAJADOR INDEPENDIENTE"/>
    <s v="SECTOR PRIVADO"/>
    <s v="SI"/>
    <s v="NO"/>
    <s v="SI"/>
    <n v="38"/>
    <x v="0"/>
    <s v="No"/>
    <n v="297046"/>
    <s v="TRABAJADOR INDEPENDIENTE"/>
    <n v="38"/>
  </r>
  <r>
    <n v="1972"/>
    <s v="MUJER"/>
    <n v="367734"/>
    <s v="TRABAJADOR INDEPENDIENTE"/>
    <s v="SECTOR PRIVADO"/>
    <s v="SI"/>
    <s v="NO"/>
    <s v="NO"/>
    <n v="45"/>
    <x v="0"/>
    <s v="No"/>
    <n v="367734"/>
    <s v="TRABAJADOR INDEPENDIENTE"/>
    <n v="45"/>
  </r>
  <r>
    <n v="1973"/>
    <s v="MUJER"/>
    <n v="355311.3"/>
    <s v="ASALARIADO"/>
    <s v="SECTOR PUBLICO"/>
    <s v="SI"/>
    <s v="NO"/>
    <s v="NO"/>
    <n v="46"/>
    <x v="0"/>
    <s v="No"/>
    <n v="355311.3"/>
    <s v="ASALARIADO"/>
    <n v="46"/>
  </r>
  <r>
    <n v="1974"/>
    <s v="HOMBRE"/>
    <n v="4340894"/>
    <s v="PENSIONADOS EN SU PROPIO SISTEMA"/>
    <s v="SECTOR PUBLICO"/>
    <s v="SI"/>
    <s v="NO"/>
    <s v="NO"/>
    <n v="54"/>
    <x v="1"/>
    <s v="No"/>
    <n v="4340894"/>
    <s v="PENSIONADOS EN SU PROPIO SISTEMA"/>
    <n v="54"/>
  </r>
  <r>
    <n v="1975"/>
    <s v="MUJER"/>
    <n v="300056"/>
    <s v="PENSIONADOS EN SU PROPIO SISTEMA"/>
    <s v="SECTOR PUBLICO"/>
    <s v="SI"/>
    <s v="NO"/>
    <s v="NO"/>
    <n v="60"/>
    <x v="0"/>
    <s v="No"/>
    <n v="300056"/>
    <s v="PENSIONADOS EN SU PROPIO SISTEMA"/>
    <n v="60"/>
  </r>
  <r>
    <n v="1976"/>
    <s v="HOMBRE"/>
    <n v="222597.23"/>
    <s v="ASALARIADO"/>
    <s v="SECTOR PRIVADO"/>
    <s v="SI"/>
    <s v="NO"/>
    <s v="NO"/>
    <n v="23"/>
    <x v="0"/>
    <s v="No"/>
    <n v="222597.23"/>
    <s v="ASALARIADO"/>
    <n v="23"/>
  </r>
  <r>
    <n v="1977"/>
    <s v="HOMBRE"/>
    <n v="409746"/>
    <s v="TRABAJADOR INDEPENDIENTE"/>
    <s v="SECTOR PRIVADO"/>
    <s v="SI"/>
    <s v="NO"/>
    <s v="SI"/>
    <n v="30"/>
    <x v="0"/>
    <s v="No"/>
    <n v="409746"/>
    <s v="TRABAJADOR INDEPENDIENTE"/>
    <n v="30"/>
  </r>
  <r>
    <n v="1978"/>
    <s v="HOMBRE"/>
    <n v="346474.5"/>
    <s v="ASALARIADO"/>
    <s v="SECTOR PRIVADO"/>
    <s v="SI"/>
    <s v="NO"/>
    <s v="NO"/>
    <n v="28"/>
    <x v="0"/>
    <s v="No"/>
    <n v="346474.5"/>
    <s v="ASALARIADO"/>
    <n v="28"/>
  </r>
  <r>
    <n v="1979"/>
    <s v="HOMBRE"/>
    <n v="278030"/>
    <s v="CONVENIOS ESPECIALES DE TRABAJADORES INDEPENDIENTES"/>
    <s v="SECTOR PRIVADO"/>
    <s v="SI"/>
    <s v="NO"/>
    <s v="NO"/>
    <n v="86"/>
    <x v="0"/>
    <s v="No"/>
    <n v="278030"/>
    <s v="CONVENIOS ESPECIALES DE TRABAJADORES INDEPENDIENTES"/>
    <n v="86"/>
  </r>
  <r>
    <n v="1980"/>
    <s v="HOMBRE"/>
    <n v="278030.99"/>
    <s v="CONVENIOS ESPECIALES DE TRABAJADORES INDEPENDIENTES"/>
    <s v="SECTOR PRIVADO"/>
    <s v="SI"/>
    <s v="NO"/>
    <s v="NO"/>
    <n v="27"/>
    <x v="0"/>
    <s v="No"/>
    <n v="278030.99"/>
    <s v="CONVENIOS ESPECIALES DE TRABAJADORES INDEPENDIENTES"/>
    <n v="27"/>
  </r>
  <r>
    <n v="1981"/>
    <s v="HOMBRE"/>
    <n v="530000"/>
    <s v="ASALARIADO"/>
    <s v="SECTOR PRIVADO"/>
    <s v="SI"/>
    <s v="NO"/>
    <s v="NO"/>
    <n v="24"/>
    <x v="0"/>
    <s v="No"/>
    <n v="530000"/>
    <s v="ASALARIADO"/>
    <n v="24"/>
  </r>
  <r>
    <n v="1982"/>
    <s v="MUJER"/>
    <n v="1583743"/>
    <s v="ASALARIADO"/>
    <s v="SECTOR PUBLICO"/>
    <s v="SI"/>
    <s v="NO"/>
    <s v="NO"/>
    <n v="58"/>
    <x v="0"/>
    <s v="No"/>
    <n v="1583743"/>
    <s v="ASALARIADO"/>
    <n v="58"/>
  </r>
  <r>
    <n v="1983"/>
    <s v="MUJER"/>
    <n v="1178626"/>
    <s v="ASALARIADO"/>
    <s v="SECTOR PUBLICO"/>
    <s v="SI"/>
    <s v="NO"/>
    <s v="NO"/>
    <n v="36"/>
    <x v="0"/>
    <s v="No"/>
    <n v="1178626"/>
    <s v="ASALARIADO"/>
    <n v="36"/>
  </r>
  <r>
    <n v="1984"/>
    <s v="HOMBRE"/>
    <n v="297045"/>
    <s v="ASEGURADO VOLUNTARIO"/>
    <s v="SECTOR PRIVADO"/>
    <s v="SI"/>
    <s v="NO"/>
    <s v="NO"/>
    <n v="78"/>
    <x v="0"/>
    <s v="No"/>
    <n v="297045"/>
    <s v="ASEGURADO VOLUNTARIO"/>
    <n v="78"/>
  </r>
  <r>
    <n v="1985"/>
    <s v="MUJER"/>
    <n v="484699.48"/>
    <s v="ASALARIADO"/>
    <s v="SECTOR PRIVADO"/>
    <s v="SI"/>
    <s v="NO"/>
    <s v="NO"/>
    <n v="21"/>
    <x v="0"/>
    <s v="No"/>
    <n v="484699.48"/>
    <s v="ASALARIADO"/>
    <n v="21"/>
  </r>
  <r>
    <n v="1986"/>
    <s v="HOMBRE"/>
    <n v="1782316"/>
    <s v="ASALARIADO"/>
    <s v="SECTOR PUBLICO"/>
    <s v="SI"/>
    <s v="NO"/>
    <s v="SI"/>
    <n v="50"/>
    <x v="0"/>
    <s v="No"/>
    <n v="1782316"/>
    <s v="ASALARIADO"/>
    <n v="50"/>
  </r>
  <r>
    <n v="1987"/>
    <s v="MUJER"/>
    <n v="454673.58"/>
    <s v="ASALARIADO"/>
    <s v="SECTOR PRIVADO"/>
    <s v="SI"/>
    <s v="NO"/>
    <s v="NO"/>
    <n v="39"/>
    <x v="0"/>
    <s v="No"/>
    <n v="454673.58"/>
    <s v="ASALARIADO"/>
    <n v="39"/>
  </r>
  <r>
    <n v="1988"/>
    <s v="MUJER"/>
    <n v="120000"/>
    <s v="ASALARIADO"/>
    <s v="SECTOR PRIVADO"/>
    <s v="SI"/>
    <s v="NO"/>
    <s v="NO"/>
    <n v="32"/>
    <x v="0"/>
    <s v="No"/>
    <n v="120000"/>
    <s v="ASALARIADO"/>
    <n v="32"/>
  </r>
  <r>
    <n v="1989"/>
    <s v="HOMBRE"/>
    <n v="513274"/>
    <s v="ASALARIADO"/>
    <s v="SECTOR PUBLICO"/>
    <s v="SI"/>
    <s v="NO"/>
    <s v="NO"/>
    <n v="57"/>
    <x v="0"/>
    <s v="No"/>
    <n v="513274"/>
    <s v="ASALARIADO"/>
    <n v="57"/>
  </r>
  <r>
    <n v="1990"/>
    <s v="MUJER"/>
    <n v="457059"/>
    <s v="ASALARIADO"/>
    <s v="SECTOR PUBLICO"/>
    <s v="SI"/>
    <s v="NO"/>
    <s v="SI"/>
    <n v="59"/>
    <x v="0"/>
    <s v="No"/>
    <n v="457059"/>
    <s v="ASALARIADO"/>
    <n v="59"/>
  </r>
  <r>
    <n v="1991"/>
    <s v="MUJER"/>
    <n v="1708013"/>
    <s v="PENSIONADOS EN SU PROPIO SISTEMA"/>
    <s v="SECTOR PUBLICO"/>
    <s v="SI"/>
    <s v="NO"/>
    <s v="NO"/>
    <n v="57"/>
    <x v="0"/>
    <s v="No"/>
    <n v="1708013"/>
    <s v="PENSIONADOS EN SU PROPIO SISTEMA"/>
    <n v="57"/>
  </r>
  <r>
    <n v="1992"/>
    <s v="HOMBRE"/>
    <n v="362989.67"/>
    <s v="ASALARIADO"/>
    <s v="SECTOR PRIVADO"/>
    <s v="SI"/>
    <s v="NO"/>
    <s v="NO"/>
    <n v="20"/>
    <x v="0"/>
    <s v="No"/>
    <n v="362989.67"/>
    <s v="ASALARIADO"/>
    <n v="20"/>
  </r>
  <r>
    <n v="1993"/>
    <s v="HOMBRE"/>
    <n v="393714"/>
    <s v="ASALARIADO"/>
    <s v="SECTOR PRIVADO"/>
    <s v="SI"/>
    <s v="NO"/>
    <s v="NO"/>
    <n v="48"/>
    <x v="0"/>
    <s v="No"/>
    <n v="393714"/>
    <s v="ASALARIADO"/>
    <n v="48"/>
  </r>
  <r>
    <n v="1994"/>
    <s v="HOMBRE"/>
    <n v="444719"/>
    <s v="TRABAJADOR INDEPENDIENTE"/>
    <s v="SECTOR PRIVADO"/>
    <s v="SI"/>
    <s v="NO"/>
    <s v="SI"/>
    <n v="36"/>
    <x v="0"/>
    <s v="No"/>
    <n v="444719"/>
    <s v="TRABAJADOR INDEPENDIENTE"/>
    <n v="36"/>
  </r>
  <r>
    <n v="1995"/>
    <s v="HOMBRE"/>
    <n v="1352723.7"/>
    <s v="ASALARIADO"/>
    <s v="SECTOR PUBLICO"/>
    <s v="SI"/>
    <s v="NO"/>
    <s v="NO"/>
    <n v="29"/>
    <x v="0"/>
    <s v="No"/>
    <n v="1352723.7"/>
    <s v="ASALARIADO"/>
    <n v="29"/>
  </r>
  <r>
    <n v="1996"/>
    <s v="HOMBRE"/>
    <n v="299647"/>
    <s v="TRABAJADOR INDEPENDIENTE"/>
    <s v="SECTOR PRIVADO"/>
    <s v="SI"/>
    <s v="NO"/>
    <s v="SI"/>
    <n v="38"/>
    <x v="0"/>
    <s v="No"/>
    <n v="299647"/>
    <s v="TRABAJADOR INDEPENDIENTE"/>
    <n v="38"/>
  </r>
  <r>
    <n v="1997"/>
    <s v="MUJER"/>
    <n v="141509.48000000001"/>
    <s v="PENSIONADOS EN SU PROPIO SISTEMA"/>
    <s v="SECTOR PUBLICO"/>
    <s v="SI"/>
    <s v="NO"/>
    <s v="NO"/>
    <n v="91"/>
    <x v="0"/>
    <s v="No"/>
    <n v="141509.48000000001"/>
    <s v="PENSIONADOS EN SU PROPIO SISTEMA"/>
    <n v="91"/>
  </r>
  <r>
    <n v="1998"/>
    <s v="MUJER"/>
    <n v="350000"/>
    <s v="ASALARIADO"/>
    <s v="SECTOR PUBLICO"/>
    <s v="SI"/>
    <s v="NO"/>
    <s v="NO"/>
    <n v="41"/>
    <x v="0"/>
    <s v="No"/>
    <n v="350000"/>
    <s v="ASALARIADO"/>
    <n v="41"/>
  </r>
  <r>
    <n v="1999"/>
    <s v="MUJER"/>
    <n v="127421.8"/>
    <s v="ASALARIADO"/>
    <s v="SECTOR PRIVADO"/>
    <s v="SI"/>
    <s v="NO"/>
    <s v="NO"/>
    <n v="25"/>
    <x v="0"/>
    <s v="No"/>
    <n v="127421.8"/>
    <s v="ASALARIADO"/>
    <n v="25"/>
  </r>
  <r>
    <n v="2000"/>
    <s v="HOMBRE"/>
    <n v="266719"/>
    <s v="ASALARIADO"/>
    <s v="SECTOR PRIVADO"/>
    <s v="SI"/>
    <s v="NO"/>
    <s v="NO"/>
    <n v="36"/>
    <x v="0"/>
    <s v="No"/>
    <n v="266719"/>
    <s v="ASALARIADO"/>
    <n v="36"/>
  </r>
  <r>
    <n v="2001"/>
    <s v="MUJER"/>
    <n v="766198.68"/>
    <s v="ASALARIADO"/>
    <s v="SECTOR PUBLICO"/>
    <s v="SI"/>
    <s v="SI"/>
    <s v="NO"/>
    <n v="36"/>
    <x v="0"/>
    <s v="No"/>
    <n v="766198.68"/>
    <s v="ASALARIADO"/>
    <n v="36"/>
  </r>
  <r>
    <n v="2002"/>
    <s v="HOMBRE"/>
    <n v="1528849.72"/>
    <s v="ASALARIADO"/>
    <s v="SECTOR PUBLICO"/>
    <s v="SI"/>
    <s v="NO"/>
    <s v="NO"/>
    <n v="45"/>
    <x v="0"/>
    <s v="No"/>
    <n v="1528849.72"/>
    <s v="ASALARIADO"/>
    <n v="45"/>
  </r>
  <r>
    <n v="2003"/>
    <s v="HOMBRE"/>
    <n v="297047"/>
    <s v="TRABAJADOR INDEPENDIENTE"/>
    <s v="SECTOR PRIVADO"/>
    <s v="SI"/>
    <s v="NO"/>
    <s v="NO"/>
    <n v="59"/>
    <x v="0"/>
    <s v="No"/>
    <n v="297047"/>
    <s v="TRABAJADOR INDEPENDIENTE"/>
    <n v="59"/>
  </r>
  <r>
    <n v="2004"/>
    <s v="MUJER"/>
    <n v="50000"/>
    <s v="ASALARIADO"/>
    <s v="SECTOR PRIVADO"/>
    <s v="SI"/>
    <s v="NO"/>
    <s v="NO"/>
    <n v="40"/>
    <x v="0"/>
    <s v="No"/>
    <n v="50000"/>
    <s v="ASALARIADO"/>
    <n v="40"/>
  </r>
  <r>
    <n v="2005"/>
    <s v="HOMBRE"/>
    <n v="379361"/>
    <s v="ASALARIADO"/>
    <s v="SECTOR PRIVADO"/>
    <s v="SI"/>
    <s v="NO"/>
    <s v="NO"/>
    <n v="39"/>
    <x v="0"/>
    <s v="No"/>
    <n v="379361"/>
    <s v="ASALARIADO"/>
    <n v="39"/>
  </r>
  <r>
    <n v="2006"/>
    <s v="HOMBRE"/>
    <n v="594388.81000000006"/>
    <s v="ASALARIADO"/>
    <s v="SECTOR PRIVADO"/>
    <s v="SI"/>
    <s v="NO"/>
    <s v="NO"/>
    <n v="24"/>
    <x v="0"/>
    <s v="No"/>
    <n v="594388.81000000006"/>
    <s v="ASALARIADO"/>
    <n v="24"/>
  </r>
  <r>
    <n v="2007"/>
    <s v="MUJER"/>
    <n v="354029.89"/>
    <s v="ASALARIADO"/>
    <s v="SECTOR PRIVADO"/>
    <s v="SI"/>
    <s v="NO"/>
    <s v="NO"/>
    <n v="33"/>
    <x v="0"/>
    <s v="No"/>
    <n v="354029.89"/>
    <s v="ASALARIADO"/>
    <n v="33"/>
  </r>
  <r>
    <n v="2008"/>
    <s v="HOMBRE"/>
    <n v="342027"/>
    <s v="ASALARIADO"/>
    <s v="SECTOR PRIVADO"/>
    <s v="SI"/>
    <s v="NO"/>
    <s v="NO"/>
    <n v="53"/>
    <x v="0"/>
    <s v="No"/>
    <n v="342027"/>
    <s v="ASALARIADO"/>
    <n v="53"/>
  </r>
  <r>
    <n v="2009"/>
    <s v="MUJER"/>
    <n v="1059620"/>
    <s v="ASEGURADO VOLUNTARIO"/>
    <s v="SECTOR PRIVADO"/>
    <s v="SI"/>
    <s v="SI"/>
    <s v="NO"/>
    <n v="76"/>
    <x v="0"/>
    <s v="No"/>
    <n v="1059620"/>
    <s v="ASEGURADO VOLUNTARIO"/>
    <n v="76"/>
  </r>
  <r>
    <n v="2010"/>
    <s v="MUJER"/>
    <n v="233537.36"/>
    <s v="ASALARIADO"/>
    <s v="SECTOR PRIVADO"/>
    <s v="SI"/>
    <s v="NO"/>
    <s v="NO"/>
    <n v="33"/>
    <x v="0"/>
    <s v="No"/>
    <n v="233537.36"/>
    <s v="ASALARIADO"/>
    <n v="33"/>
  </r>
  <r>
    <n v="2011"/>
    <s v="HOMBRE"/>
    <n v="2161351.1"/>
    <s v="ASALARIADO"/>
    <s v="SECTOR PUBLICO"/>
    <s v="SI"/>
    <s v="NO"/>
    <s v="NO"/>
    <n v="56"/>
    <x v="0"/>
    <s v="No"/>
    <n v="2161351.1"/>
    <s v="ASALARIADO"/>
    <n v="56"/>
  </r>
  <r>
    <n v="2012"/>
    <s v="HOMBRE"/>
    <n v="158034.53"/>
    <s v="ASALARIADO"/>
    <s v="SECTOR PRIVADO"/>
    <s v="SI"/>
    <s v="SI"/>
    <s v="SI"/>
    <n v="34"/>
    <x v="0"/>
    <s v="No"/>
    <n v="158034.53"/>
    <s v="ASALARIADO"/>
    <n v="34"/>
  </r>
  <r>
    <n v="2013"/>
    <s v="HOMBRE"/>
    <n v="433085"/>
    <s v="TRABAJADOR INDEPENDIENTE"/>
    <s v="SECTOR PRIVADO"/>
    <s v="SI"/>
    <s v="NO"/>
    <s v="SI"/>
    <n v="46"/>
    <x v="0"/>
    <s v="No"/>
    <n v="433085"/>
    <s v="TRABAJADOR INDEPENDIENTE"/>
    <n v="46"/>
  </r>
  <r>
    <n v="2014"/>
    <s v="HOMBRE"/>
    <n v="765111.68"/>
    <s v="PENSIONADOS EN SU PROPIO SISTEMA"/>
    <s v="SECTOR PUBLICO"/>
    <s v="SI"/>
    <s v="NO"/>
    <s v="NO"/>
    <n v="62"/>
    <x v="0"/>
    <s v="No"/>
    <n v="765111.68"/>
    <s v="PENSIONADOS EN SU PROPIO SISTEMA"/>
    <n v="62"/>
  </r>
  <r>
    <n v="2015"/>
    <s v="HOMBRE"/>
    <n v="175000"/>
    <s v="ASALARIADO"/>
    <s v="SECTOR PRIVADO"/>
    <s v="SI"/>
    <s v="NO"/>
    <s v="NO"/>
    <n v="39"/>
    <x v="0"/>
    <s v="No"/>
    <n v="175000"/>
    <s v="ASALARIADO"/>
    <n v="39"/>
  </r>
  <r>
    <n v="2016"/>
    <s v="HOMBRE"/>
    <n v="611409"/>
    <s v="TRABAJADOR INDEPENDIENTE"/>
    <s v="SECTOR PRIVADO"/>
    <s v="SI"/>
    <s v="NO"/>
    <s v="SI"/>
    <n v="68"/>
    <x v="0"/>
    <s v="No"/>
    <n v="611409"/>
    <s v="TRABAJADOR INDEPENDIENTE"/>
    <n v="68"/>
  </r>
  <r>
    <n v="2017"/>
    <s v="HOMBRE"/>
    <n v="405473.29"/>
    <s v="ASALARIADO"/>
    <s v="SECTOR PRIVADO"/>
    <s v="SI"/>
    <s v="SI"/>
    <s v="NO"/>
    <n v="29"/>
    <x v="0"/>
    <s v="No"/>
    <n v="405473.29"/>
    <s v="ASALARIADO"/>
    <n v="29"/>
  </r>
  <r>
    <n v="2018"/>
    <s v="MUJER"/>
    <n v="297046"/>
    <s v="ASEGURADO VOLUNTARIO"/>
    <s v="SECTOR PRIVADO"/>
    <s v="NO"/>
    <s v="NO"/>
    <s v="SI"/>
    <n v="27"/>
    <x v="0"/>
    <s v="No"/>
    <n v="297046"/>
    <s v="ASEGURADO VOLUNTARIO"/>
    <n v="27"/>
  </r>
  <r>
    <n v="2019"/>
    <s v="MUJER"/>
    <n v="297046"/>
    <s v="ASEGURADO VOLUNTARIO"/>
    <s v="SECTOR PRIVADO"/>
    <s v="SI"/>
    <s v="NO"/>
    <s v="NO"/>
    <n v="26"/>
    <x v="0"/>
    <s v="No"/>
    <n v="297046"/>
    <s v="ASEGURADO VOLUNTARIO"/>
    <n v="26"/>
  </r>
  <r>
    <n v="2020"/>
    <s v="MUJER"/>
    <n v="970529.5"/>
    <s v="ASALARIADO"/>
    <s v="SECTOR PUBLICO"/>
    <s v="SI"/>
    <s v="NO"/>
    <s v="NO"/>
    <n v="37"/>
    <x v="0"/>
    <s v="No"/>
    <n v="970529.5"/>
    <s v="ASALARIADO"/>
    <n v="37"/>
  </r>
  <r>
    <n v="2021"/>
    <s v="MUJER"/>
    <n v="1789161.05"/>
    <s v="ASALARIADO"/>
    <s v="SECTOR PUBLICO"/>
    <s v="SI"/>
    <s v="NO"/>
    <s v="NO"/>
    <n v="41"/>
    <x v="0"/>
    <s v="No"/>
    <n v="1789161.05"/>
    <s v="ASALARIADO"/>
    <n v="41"/>
  </r>
  <r>
    <n v="2022"/>
    <s v="HOMBRE"/>
    <n v="417000"/>
    <s v="ASALARIADO"/>
    <s v="SECTOR PRIVADO"/>
    <s v="SI"/>
    <s v="NO"/>
    <s v="NO"/>
    <n v="42"/>
    <x v="0"/>
    <s v="No"/>
    <n v="417000"/>
    <s v="ASALARIADO"/>
    <n v="42"/>
  </r>
  <r>
    <n v="2023"/>
    <s v="HOMBRE"/>
    <n v="500000"/>
    <s v="TRABAJADOR INDEPENDIENTE"/>
    <s v="SECTOR PRIVADO"/>
    <s v="SI"/>
    <s v="NO"/>
    <s v="NO"/>
    <n v="31"/>
    <x v="0"/>
    <s v="No"/>
    <n v="500000"/>
    <s v="TRABAJADOR INDEPENDIENTE"/>
    <n v="31"/>
  </r>
  <r>
    <n v="2024"/>
    <s v="HOMBRE"/>
    <n v="351360"/>
    <s v="ASALARIADO"/>
    <s v="SECTOR PRIVADO"/>
    <s v="SI"/>
    <s v="NO"/>
    <s v="SI"/>
    <n v="61"/>
    <x v="0"/>
    <s v="No"/>
    <n v="351360"/>
    <s v="ASALARIADO"/>
    <n v="61"/>
  </r>
  <r>
    <n v="2025"/>
    <s v="MUJER"/>
    <n v="297046"/>
    <s v="ASEGURADO VOLUNTARIO"/>
    <s v="SECTOR PRIVADO"/>
    <s v="NO"/>
    <s v="NO"/>
    <s v="SI"/>
    <n v="54"/>
    <x v="0"/>
    <s v="No"/>
    <n v="297046"/>
    <s v="ASEGURADO VOLUNTARIO"/>
    <n v="54"/>
  </r>
  <r>
    <n v="2026"/>
    <s v="MUJER"/>
    <n v="297042"/>
    <s v="TRABAJADOR INDEPENDIENTE"/>
    <s v="SECTOR PRIVADO"/>
    <s v="SI"/>
    <s v="NO"/>
    <s v="NO"/>
    <n v="25"/>
    <x v="0"/>
    <s v="No"/>
    <n v="297042"/>
    <s v="TRABAJADOR INDEPENDIENTE"/>
    <n v="25"/>
  </r>
  <r>
    <n v="2027"/>
    <s v="HOMBRE"/>
    <n v="356455"/>
    <s v="TRABAJADOR INDEPENDIENTE"/>
    <s v="SECTOR PRIVADO"/>
    <s v="SI"/>
    <s v="NO"/>
    <s v="SI"/>
    <n v="55"/>
    <x v="0"/>
    <s v="No"/>
    <n v="356455"/>
    <s v="TRABAJADOR INDEPENDIENTE"/>
    <n v="55"/>
  </r>
  <r>
    <n v="2028"/>
    <s v="MUJER"/>
    <n v="369338.24"/>
    <s v="ASALARIADO"/>
    <s v="SECTOR PRIVADO"/>
    <s v="SI"/>
    <s v="NO"/>
    <s v="NO"/>
    <n v="48"/>
    <x v="0"/>
    <s v="No"/>
    <n v="369338.24"/>
    <s v="ASALARIADO"/>
    <n v="48"/>
  </r>
  <r>
    <n v="2029"/>
    <s v="MUJER"/>
    <n v="299837"/>
    <s v="ASEGURADO VOLUNTARIO"/>
    <s v="SECTOR PRIVADO"/>
    <s v="NO"/>
    <s v="SI"/>
    <s v="NO"/>
    <n v="52"/>
    <x v="0"/>
    <s v="No"/>
    <n v="299837"/>
    <s v="ASEGURADO VOLUNTARIO"/>
    <n v="52"/>
  </r>
  <r>
    <n v="2030"/>
    <s v="MUJER"/>
    <n v="267366"/>
    <s v="ASALARIADO"/>
    <s v="SECTOR PRIVADO"/>
    <s v="SI"/>
    <s v="NO"/>
    <s v="NO"/>
    <n v="27"/>
    <x v="0"/>
    <s v="No"/>
    <n v="267366"/>
    <s v="ASALARIADO"/>
    <n v="27"/>
  </r>
  <r>
    <n v="2031"/>
    <s v="HOMBRE"/>
    <n v="340000"/>
    <s v="ASALARIADO"/>
    <s v="SECTOR PRIVADO"/>
    <s v="SI"/>
    <s v="NO"/>
    <s v="NO"/>
    <n v="40"/>
    <x v="0"/>
    <s v="No"/>
    <n v="340000"/>
    <s v="ASALARIADO"/>
    <n v="40"/>
  </r>
  <r>
    <n v="2032"/>
    <s v="HOMBRE"/>
    <n v="505930"/>
    <s v="ASALARIADO"/>
    <s v="SECTOR PRIVADO"/>
    <s v="SI"/>
    <s v="NO"/>
    <s v="NO"/>
    <n v="20"/>
    <x v="0"/>
    <s v="No"/>
    <n v="505930"/>
    <s v="ASALARIADO"/>
    <n v="20"/>
  </r>
  <r>
    <n v="2033"/>
    <s v="HOMBRE"/>
    <n v="275658"/>
    <s v="ASALARIADO"/>
    <s v="SECTOR PRIVADO"/>
    <s v="SI"/>
    <s v="SI"/>
    <s v="NO"/>
    <n v="52"/>
    <x v="0"/>
    <s v="No"/>
    <n v="275658"/>
    <s v="ASALARIADO"/>
    <n v="52"/>
  </r>
  <r>
    <n v="2034"/>
    <s v="HOMBRE"/>
    <n v="278035"/>
    <s v="TRABAJADOR INDEPENDIENTE"/>
    <s v="SECTOR PRIVADO"/>
    <s v="SI"/>
    <s v="NO"/>
    <s v="NO"/>
    <n v="28"/>
    <x v="0"/>
    <s v="No"/>
    <n v="278035"/>
    <s v="TRABAJADOR INDEPENDIENTE"/>
    <n v="28"/>
  </r>
  <r>
    <n v="2035"/>
    <s v="MUJER"/>
    <n v="1546084"/>
    <s v="ASALARIADO"/>
    <s v="SECTOR PUBLICO"/>
    <s v="SI"/>
    <s v="NO"/>
    <s v="NO"/>
    <n v="47"/>
    <x v="0"/>
    <s v="No"/>
    <n v="1546084"/>
    <s v="ASALARIADO"/>
    <n v="47"/>
  </r>
  <r>
    <n v="2036"/>
    <s v="HOMBRE"/>
    <n v="810097"/>
    <s v="ASALARIADO"/>
    <s v="SECTOR PRIVADO"/>
    <s v="SI"/>
    <s v="NO"/>
    <s v="NO"/>
    <n v="31"/>
    <x v="0"/>
    <s v="No"/>
    <n v="810097"/>
    <s v="ASALARIADO"/>
    <n v="31"/>
  </r>
  <r>
    <n v="2037"/>
    <s v="HOMBRE"/>
    <n v="1068679.67"/>
    <s v="ASALARIADO"/>
    <s v="SECTOR PUBLICO"/>
    <s v="SI"/>
    <s v="NO"/>
    <s v="NO"/>
    <n v="28"/>
    <x v="0"/>
    <s v="No"/>
    <n v="1068679.67"/>
    <s v="ASALARIADO"/>
    <n v="28"/>
  </r>
  <r>
    <n v="2038"/>
    <s v="MUJER"/>
    <n v="1511481"/>
    <s v="PENSIONADOS EN SU PROPIO SISTEMA"/>
    <s v="SECTOR PUBLICO"/>
    <s v="SI"/>
    <s v="NO"/>
    <s v="NO"/>
    <n v="69"/>
    <x v="0"/>
    <s v="No"/>
    <n v="1511481"/>
    <s v="PENSIONADOS EN SU PROPIO SISTEMA"/>
    <n v="69"/>
  </r>
  <r>
    <n v="2039"/>
    <s v="HOMBRE"/>
    <n v="360000"/>
    <s v="ASALARIADO"/>
    <s v="SECTOR PRIVADO"/>
    <s v="SI"/>
    <s v="NO"/>
    <s v="NO"/>
    <n v="49"/>
    <x v="0"/>
    <s v="No"/>
    <n v="360000"/>
    <s v="ASALARIADO"/>
    <n v="49"/>
  </r>
  <r>
    <n v="2040"/>
    <s v="HOMBRE"/>
    <n v="639148"/>
    <s v="TRABAJADOR INDEPENDIENTE"/>
    <s v="SECTOR PRIVADO"/>
    <s v="SI"/>
    <s v="NO"/>
    <s v="NO"/>
    <n v="54"/>
    <x v="0"/>
    <s v="No"/>
    <n v="639148"/>
    <s v="TRABAJADOR INDEPENDIENTE"/>
    <n v="54"/>
  </r>
  <r>
    <n v="2041"/>
    <s v="HOMBRE"/>
    <n v="300277.90000000002"/>
    <s v="ASALARIADO"/>
    <s v="SECTOR PRIVADO"/>
    <s v="SI"/>
    <s v="SI"/>
    <s v="NO"/>
    <n v="39"/>
    <x v="0"/>
    <s v="No"/>
    <n v="300277.90000000002"/>
    <s v="ASALARIADO"/>
    <n v="39"/>
  </r>
  <r>
    <n v="2042"/>
    <s v="HOMBRE"/>
    <n v="505376"/>
    <s v="ASALARIADO"/>
    <s v="SECTOR PUBLICO"/>
    <s v="SI"/>
    <s v="NO"/>
    <s v="SI"/>
    <n v="29"/>
    <x v="0"/>
    <s v="No"/>
    <n v="505376"/>
    <s v="ASALARIADO"/>
    <n v="29"/>
  </r>
  <r>
    <n v="2043"/>
    <s v="MUJER"/>
    <n v="26956.799999999999"/>
    <s v="ASALARIADO"/>
    <s v="SECTOR PRIVADO"/>
    <s v="SI"/>
    <s v="NO"/>
    <s v="NO"/>
    <n v="28"/>
    <x v="0"/>
    <s v="No"/>
    <n v="26956.799999999999"/>
    <s v="ASALARIADO"/>
    <n v="28"/>
  </r>
  <r>
    <n v="2044"/>
    <s v="HOMBRE"/>
    <n v="366000"/>
    <s v="ASALARIADO"/>
    <s v="SECTOR PRIVADO"/>
    <s v="SI"/>
    <s v="NO"/>
    <s v="NO"/>
    <n v="51"/>
    <x v="0"/>
    <s v="No"/>
    <n v="366000"/>
    <s v="ASALARIADO"/>
    <n v="51"/>
  </r>
  <r>
    <n v="2045"/>
    <s v="HOMBRE"/>
    <n v="357240.53"/>
    <s v="ASALARIADO"/>
    <s v="SECTOR PRIVADO"/>
    <s v="SI"/>
    <s v="NO"/>
    <s v="NO"/>
    <n v="21"/>
    <x v="0"/>
    <s v="No"/>
    <n v="357240.53"/>
    <s v="ASALARIADO"/>
    <n v="21"/>
  </r>
  <r>
    <n v="2046"/>
    <s v="HOMBRE"/>
    <n v="310124"/>
    <s v="TRABAJADOR INDEPENDIENTE"/>
    <s v="SECTOR PRIVADO"/>
    <s v="SI"/>
    <s v="NO"/>
    <s v="SI"/>
    <n v="66"/>
    <x v="0"/>
    <s v="No"/>
    <n v="310124"/>
    <s v="TRABAJADOR INDEPENDIENTE"/>
    <n v="66"/>
  </r>
  <r>
    <n v="2047"/>
    <s v="HOMBRE"/>
    <n v="505875.11"/>
    <s v="ASALARIADO"/>
    <s v="SECTOR PRIVADO"/>
    <s v="SI"/>
    <s v="NO"/>
    <s v="NO"/>
    <n v="29"/>
    <x v="0"/>
    <s v="No"/>
    <n v="505875.11"/>
    <s v="ASALARIADO"/>
    <n v="29"/>
  </r>
  <r>
    <n v="2048"/>
    <s v="HOMBRE"/>
    <n v="344041.81"/>
    <s v="ASALARIADO"/>
    <s v="SECTOR PRIVADO"/>
    <s v="SI"/>
    <s v="NO"/>
    <s v="NO"/>
    <n v="23"/>
    <x v="0"/>
    <s v="No"/>
    <n v="344041.81"/>
    <s v="ASALARIADO"/>
    <n v="23"/>
  </r>
  <r>
    <n v="2049"/>
    <s v="MUJER"/>
    <n v="731044"/>
    <s v="ASALARIADO"/>
    <s v="SECTOR PUBLICO"/>
    <s v="SI"/>
    <s v="NO"/>
    <s v="SI"/>
    <n v="36"/>
    <x v="0"/>
    <s v="No"/>
    <n v="731044"/>
    <s v="ASALARIADO"/>
    <n v="36"/>
  </r>
  <r>
    <n v="2050"/>
    <s v="MUJER"/>
    <n v="3026789.5"/>
    <s v="ASALARIADO"/>
    <s v="SECTOR PUBLICO"/>
    <s v="SI"/>
    <s v="NO"/>
    <s v="NO"/>
    <n v="58"/>
    <x v="1"/>
    <s v="No"/>
    <n v="3026789.5"/>
    <s v="ASALARIADO"/>
    <n v="58"/>
  </r>
  <r>
    <n v="2051"/>
    <s v="MUJER"/>
    <n v="791106.77"/>
    <s v="ASALARIADO"/>
    <s v="SECTOR PRIVADO"/>
    <s v="SI"/>
    <s v="NO"/>
    <s v="NO"/>
    <n v="48"/>
    <x v="0"/>
    <s v="No"/>
    <n v="791106.77"/>
    <s v="ASALARIADO"/>
    <n v="48"/>
  </r>
  <r>
    <n v="2052"/>
    <s v="MUJER"/>
    <n v="112068.94"/>
    <s v="PENSIONADOS EN SU PROPIO SISTEMA"/>
    <s v="SECTOR PUBLICO"/>
    <s v="SI"/>
    <s v="NO"/>
    <s v="NO"/>
    <n v="68"/>
    <x v="0"/>
    <s v="No"/>
    <n v="112068.94"/>
    <s v="PENSIONADOS EN SU PROPIO SISTEMA"/>
    <n v="68"/>
  </r>
  <r>
    <n v="2053"/>
    <s v="HOMBRE"/>
    <n v="297046"/>
    <s v="ASEGURADO VOLUNTARIO"/>
    <s v="SECTOR PRIVADO"/>
    <s v="SI"/>
    <s v="NO"/>
    <s v="SI"/>
    <n v="31"/>
    <x v="0"/>
    <s v="No"/>
    <n v="297046"/>
    <s v="ASEGURADO VOLUNTARIO"/>
    <n v="31"/>
  </r>
  <r>
    <n v="2054"/>
    <s v="MUJER"/>
    <n v="2024000"/>
    <s v="ASALARIADO"/>
    <s v="SECTOR PRIVADO"/>
    <s v="SI"/>
    <s v="NO"/>
    <s v="NO"/>
    <n v="26"/>
    <x v="0"/>
    <s v="No"/>
    <n v="2024000"/>
    <s v="ASALARIADO"/>
    <n v="26"/>
  </r>
  <r>
    <n v="2055"/>
    <s v="MUJER"/>
    <n v="220000"/>
    <s v="ASALARIADO"/>
    <s v="SECTOR PRIVADO"/>
    <s v="SI"/>
    <s v="NO"/>
    <s v="NO"/>
    <n v="24"/>
    <x v="0"/>
    <s v="No"/>
    <n v="220000"/>
    <s v="ASALARIADO"/>
    <n v="24"/>
  </r>
  <r>
    <n v="2056"/>
    <s v="HOMBRE"/>
    <n v="297659"/>
    <s v="TRABAJADOR INDEPENDIENTE"/>
    <s v="SECTOR PRIVADO"/>
    <s v="SI"/>
    <s v="NO"/>
    <s v="NO"/>
    <n v="60"/>
    <x v="0"/>
    <s v="No"/>
    <n v="297659"/>
    <s v="TRABAJADOR INDEPENDIENTE"/>
    <n v="60"/>
  </r>
  <r>
    <n v="2057"/>
    <s v="MUJER"/>
    <n v="1286116"/>
    <s v="ASALARIADO"/>
    <s v="SECTOR PUBLICO"/>
    <s v="SI"/>
    <s v="NO"/>
    <s v="SI"/>
    <n v="51"/>
    <x v="0"/>
    <s v="No"/>
    <n v="1286116"/>
    <s v="ASALARIADO"/>
    <n v="51"/>
  </r>
  <r>
    <n v="2058"/>
    <s v="HOMBRE"/>
    <n v="180800"/>
    <s v="ASALARIADO"/>
    <s v="SECTOR PRIVADO"/>
    <s v="SI"/>
    <s v="NO"/>
    <s v="SI"/>
    <n v="35"/>
    <x v="0"/>
    <s v="No"/>
    <n v="180800"/>
    <s v="ASALARIADO"/>
    <n v="35"/>
  </r>
  <r>
    <n v="2059"/>
    <s v="HOMBRE"/>
    <n v="334141"/>
    <s v="TRABAJADOR INDEPENDIENTE"/>
    <s v="SECTOR PRIVADO"/>
    <s v="SI"/>
    <s v="NO"/>
    <s v="SI"/>
    <n v="38"/>
    <x v="0"/>
    <s v="No"/>
    <n v="334141"/>
    <s v="TRABAJADOR INDEPENDIENTE"/>
    <n v="38"/>
  </r>
  <r>
    <n v="2060"/>
    <s v="MUJER"/>
    <n v="356549.6"/>
    <s v="ASALARIADO"/>
    <s v="SECTOR PRIVADO"/>
    <s v="SI"/>
    <s v="NO"/>
    <s v="SI"/>
    <n v="43"/>
    <x v="0"/>
    <s v="No"/>
    <n v="356549.6"/>
    <s v="ASALARIADO"/>
    <n v="43"/>
  </r>
  <r>
    <n v="2061"/>
    <s v="HOMBRE"/>
    <n v="526441.80000000005"/>
    <s v="ASALARIADO"/>
    <s v="SECTOR PRIVADO"/>
    <s v="SI"/>
    <s v="NO"/>
    <s v="NO"/>
    <n v="43"/>
    <x v="0"/>
    <s v="No"/>
    <n v="526441.80000000005"/>
    <s v="ASALARIADO"/>
    <n v="43"/>
  </r>
  <r>
    <n v="2062"/>
    <s v="MUJER"/>
    <n v="297046"/>
    <s v="ASEGURADO VOLUNTARIO"/>
    <s v="SECTOR PRIVADO"/>
    <s v="SI"/>
    <s v="NO"/>
    <s v="NO"/>
    <n v="30"/>
    <x v="0"/>
    <s v="No"/>
    <n v="297046"/>
    <s v="ASEGURADO VOLUNTARIO"/>
    <n v="30"/>
  </r>
  <r>
    <n v="2063"/>
    <s v="MUJER"/>
    <n v="269640.95"/>
    <s v="ASALARIADO"/>
    <s v="SECTOR PRIVADO"/>
    <s v="SI"/>
    <s v="NO"/>
    <s v="NO"/>
    <n v="26"/>
    <x v="0"/>
    <s v="No"/>
    <n v="269640.95"/>
    <s v="ASALARIADO"/>
    <n v="26"/>
  </r>
  <r>
    <n v="2064"/>
    <s v="HOMBRE"/>
    <n v="601793"/>
    <s v="ASALARIADO"/>
    <s v="SECTOR PUBLICO"/>
    <s v="SI"/>
    <s v="NO"/>
    <s v="NO"/>
    <n v="58"/>
    <x v="0"/>
    <s v="No"/>
    <n v="601793"/>
    <s v="ASALARIADO"/>
    <n v="58"/>
  </r>
  <r>
    <n v="2065"/>
    <s v="MUJER"/>
    <n v="1000000"/>
    <s v="ASALARIADO"/>
    <s v="SECTOR PRIVADO"/>
    <s v="SI"/>
    <s v="NO"/>
    <s v="NO"/>
    <n v="23"/>
    <x v="0"/>
    <s v="No"/>
    <n v="1000000"/>
    <s v="ASALARIADO"/>
    <n v="23"/>
  </r>
  <r>
    <n v="2066"/>
    <s v="HOMBRE"/>
    <n v="255672"/>
    <s v="ASALARIADO"/>
    <s v="SECTOR PRIVADO"/>
    <s v="SI"/>
    <s v="NO"/>
    <s v="NO"/>
    <n v="50"/>
    <x v="0"/>
    <s v="No"/>
    <n v="255672"/>
    <s v="ASALARIADO"/>
    <n v="50"/>
  </r>
  <r>
    <n v="2067"/>
    <s v="HOMBRE"/>
    <n v="69361.600000000006"/>
    <s v="ASALARIADO"/>
    <s v="SECTOR PRIVADO"/>
    <s v="SI"/>
    <s v="NO"/>
    <s v="NO"/>
    <n v="60"/>
    <x v="0"/>
    <s v="No"/>
    <n v="69361.600000000006"/>
    <s v="ASALARIADO"/>
    <n v="60"/>
  </r>
  <r>
    <n v="2068"/>
    <s v="HOMBRE"/>
    <n v="326749"/>
    <s v="TRABAJADOR INDEPENDIENTE"/>
    <s v="SECTOR PRIVADO"/>
    <s v="SI"/>
    <s v="NO"/>
    <s v="SI"/>
    <n v="36"/>
    <x v="0"/>
    <s v="No"/>
    <n v="326749"/>
    <s v="TRABAJADOR INDEPENDIENTE"/>
    <n v="36"/>
  </r>
  <r>
    <n v="2069"/>
    <s v="MUJER"/>
    <n v="319576"/>
    <s v="ASALARIADO"/>
    <s v="SECTOR PRIVADO"/>
    <s v="SI"/>
    <s v="NO"/>
    <s v="NO"/>
    <n v="44"/>
    <x v="0"/>
    <s v="No"/>
    <n v="319576"/>
    <s v="ASALARIADO"/>
    <n v="44"/>
  </r>
  <r>
    <n v="2070"/>
    <s v="HOMBRE"/>
    <n v="278030.99"/>
    <s v="CONVENIOS ESPECIALES DE TRABAJADORES INDEPENDIENTES"/>
    <s v="SECTOR PRIVADO"/>
    <s v="SI"/>
    <s v="NO"/>
    <s v="NO"/>
    <n v="43"/>
    <x v="0"/>
    <s v="No"/>
    <n v="278030.99"/>
    <s v="CONVENIOS ESPECIALES DE TRABAJADORES INDEPENDIENTES"/>
    <n v="43"/>
  </r>
  <r>
    <n v="2071"/>
    <s v="MUJER"/>
    <n v="400000"/>
    <s v="ASALARIADO"/>
    <s v="SECTOR PRIVADO"/>
    <s v="SI"/>
    <s v="NO"/>
    <s v="NO"/>
    <n v="40"/>
    <x v="0"/>
    <s v="No"/>
    <n v="400000"/>
    <s v="ASALARIADO"/>
    <n v="40"/>
  </r>
  <r>
    <n v="2072"/>
    <s v="HOMBRE"/>
    <n v="328192"/>
    <s v="TRABAJADOR INDEPENDIENTE"/>
    <s v="SECTOR PRIVADO"/>
    <s v="SI"/>
    <s v="NO"/>
    <s v="SI"/>
    <n v="43"/>
    <x v="0"/>
    <s v="No"/>
    <n v="328192"/>
    <s v="TRABAJADOR INDEPENDIENTE"/>
    <n v="43"/>
  </r>
  <r>
    <n v="2073"/>
    <s v="MUJER"/>
    <n v="1314059"/>
    <s v="PENSIONADOS EN SU PROPIO SISTEMA"/>
    <s v="SECTOR PUBLICO"/>
    <s v="SI"/>
    <s v="NO"/>
    <s v="NO"/>
    <n v="67"/>
    <x v="0"/>
    <s v="No"/>
    <n v="1314059"/>
    <s v="PENSIONADOS EN SU PROPIO SISTEMA"/>
    <n v="67"/>
  </r>
  <r>
    <n v="2074"/>
    <s v="MUJER"/>
    <n v="300018"/>
    <s v="ASEGURADO VOLUNTARIO"/>
    <s v="SECTOR PRIVADO"/>
    <s v="SI"/>
    <s v="NO"/>
    <s v="NO"/>
    <n v="59"/>
    <x v="0"/>
    <s v="No"/>
    <n v="300018"/>
    <s v="ASEGURADO VOLUNTARIO"/>
    <n v="59"/>
  </r>
  <r>
    <n v="2075"/>
    <s v="MUJER"/>
    <n v="400000"/>
    <s v="ASALARIADO"/>
    <s v="SECTOR PRIVADO"/>
    <s v="SI"/>
    <s v="NO"/>
    <s v="NO"/>
    <n v="35"/>
    <x v="0"/>
    <s v="No"/>
    <n v="400000"/>
    <s v="ASALARIADO"/>
    <n v="35"/>
  </r>
  <r>
    <n v="2076"/>
    <s v="HOMBRE"/>
    <n v="550000"/>
    <s v="ASALARIADO"/>
    <s v="SECTOR PRIVADO"/>
    <s v="SI"/>
    <s v="NO"/>
    <s v="NO"/>
    <n v="25"/>
    <x v="0"/>
    <s v="No"/>
    <n v="550000"/>
    <s v="ASALARIADO"/>
    <n v="25"/>
  </r>
  <r>
    <n v="2077"/>
    <s v="MUJER"/>
    <n v="686170"/>
    <s v="TRABAJADOR INDEPENDIENTE"/>
    <s v="SECTOR PRIVADO"/>
    <s v="SI"/>
    <s v="NO"/>
    <s v="SI"/>
    <n v="43"/>
    <x v="0"/>
    <s v="No"/>
    <n v="686170"/>
    <s v="TRABAJADOR INDEPENDIENTE"/>
    <n v="43"/>
  </r>
  <r>
    <n v="2078"/>
    <s v="MUJER"/>
    <n v="161550"/>
    <s v="ASALARIADO"/>
    <s v="SECTOR PRIVADO"/>
    <s v="SI"/>
    <s v="NO"/>
    <s v="NO"/>
    <n v="39"/>
    <x v="0"/>
    <s v="No"/>
    <n v="161550"/>
    <s v="ASALARIADO"/>
    <n v="39"/>
  </r>
  <r>
    <n v="2079"/>
    <s v="HOMBRE"/>
    <n v="1038456"/>
    <s v="ASALARIADO"/>
    <s v="SECTOR PRIVADO"/>
    <s v="SI"/>
    <s v="NO"/>
    <s v="NO"/>
    <n v="36"/>
    <x v="0"/>
    <s v="No"/>
    <n v="1038456"/>
    <s v="ASALARIADO"/>
    <n v="36"/>
  </r>
  <r>
    <n v="2080"/>
    <s v="HOMBRE"/>
    <n v="685653.34"/>
    <s v="ASALARIADO"/>
    <s v="SECTOR PRIVADO"/>
    <s v="SI"/>
    <s v="NO"/>
    <s v="NO"/>
    <n v="44"/>
    <x v="0"/>
    <s v="No"/>
    <n v="685653.34"/>
    <s v="ASALARIADO"/>
    <n v="44"/>
  </r>
  <r>
    <n v="2081"/>
    <s v="HOMBRE"/>
    <n v="594092"/>
    <s v="TRABAJADOR INDEPENDIENTE"/>
    <s v="SECTOR PRIVADO"/>
    <s v="SI"/>
    <s v="SI"/>
    <s v="NO"/>
    <n v="55"/>
    <x v="0"/>
    <s v="No"/>
    <n v="594092"/>
    <s v="TRABAJADOR INDEPENDIENTE"/>
    <n v="55"/>
  </r>
  <r>
    <n v="2082"/>
    <s v="HOMBRE"/>
    <n v="457059"/>
    <s v="ASALARIADO"/>
    <s v="SECTOR PUBLICO"/>
    <s v="SI"/>
    <s v="NO"/>
    <s v="SI"/>
    <n v="44"/>
    <x v="0"/>
    <s v="No"/>
    <n v="457059"/>
    <s v="ASALARIADO"/>
    <n v="44"/>
  </r>
  <r>
    <n v="2083"/>
    <s v="HOMBRE"/>
    <n v="250000"/>
    <s v="ASALARIADO"/>
    <s v="SECTOR PRIVADO"/>
    <s v="SI"/>
    <s v="SI"/>
    <s v="SI"/>
    <n v="47"/>
    <x v="0"/>
    <s v="No"/>
    <n v="250000"/>
    <s v="ASALARIADO"/>
    <n v="47"/>
  </r>
  <r>
    <n v="2084"/>
    <s v="MUJER"/>
    <n v="356600"/>
    <s v="ASALARIADO"/>
    <s v="SECTOR PRIVADO"/>
    <s v="SI"/>
    <s v="NO"/>
    <s v="NO"/>
    <n v="49"/>
    <x v="0"/>
    <s v="No"/>
    <n v="356600"/>
    <s v="ASALARIADO"/>
    <n v="49"/>
  </r>
  <r>
    <n v="2085"/>
    <s v="HOMBRE"/>
    <n v="3983343"/>
    <s v="PENSIONADOS EN SU PROPIO SISTEMA"/>
    <s v="SECTOR PUBLICO"/>
    <s v="SI"/>
    <s v="NO"/>
    <s v="NO"/>
    <n v="69"/>
    <x v="1"/>
    <s v="No"/>
    <n v="3983343"/>
    <s v="PENSIONADOS EN SU PROPIO SISTEMA"/>
    <n v="69"/>
  </r>
  <r>
    <n v="2086"/>
    <s v="HOMBRE"/>
    <n v="300000"/>
    <s v="ASALARIADO"/>
    <s v="SECTOR PRIVADO"/>
    <s v="SI"/>
    <s v="NO"/>
    <s v="NO"/>
    <n v="20"/>
    <x v="0"/>
    <s v="No"/>
    <n v="300000"/>
    <s v="ASALARIADO"/>
    <n v="20"/>
  </r>
  <r>
    <n v="2087"/>
    <s v="HOMBRE"/>
    <n v="110000"/>
    <s v="ASALARIADO"/>
    <s v="SECTOR PRIVADO"/>
    <s v="SI"/>
    <s v="NO"/>
    <s v="SI"/>
    <n v="57"/>
    <x v="0"/>
    <s v="No"/>
    <n v="110000"/>
    <s v="ASALARIADO"/>
    <n v="57"/>
  </r>
  <r>
    <n v="2088"/>
    <s v="MUJER"/>
    <n v="799650"/>
    <s v="ASALARIADO"/>
    <s v="SECTOR PRIVADO"/>
    <s v="SI"/>
    <s v="NO"/>
    <s v="NO"/>
    <n v="25"/>
    <x v="0"/>
    <s v="No"/>
    <n v="799650"/>
    <s v="ASALARIADO"/>
    <n v="25"/>
  </r>
  <r>
    <n v="2089"/>
    <s v="MUJER"/>
    <n v="488750"/>
    <s v="ASALARIADO"/>
    <s v="SECTOR PRIVADO"/>
    <s v="SI"/>
    <s v="NO"/>
    <s v="NO"/>
    <n v="24"/>
    <x v="0"/>
    <s v="No"/>
    <n v="488750"/>
    <s v="ASALARIADO"/>
    <n v="24"/>
  </r>
  <r>
    <n v="2090"/>
    <s v="HOMBRE"/>
    <n v="2038867"/>
    <s v="ASALARIADO"/>
    <s v="SECTOR PRIVADO"/>
    <s v="SI"/>
    <s v="NO"/>
    <s v="NO"/>
    <n v="34"/>
    <x v="0"/>
    <s v="No"/>
    <n v="2038867"/>
    <s v="ASALARIADO"/>
    <n v="34"/>
  </r>
  <r>
    <n v="2091"/>
    <s v="MUJER"/>
    <n v="793930.98"/>
    <s v="ASALARIADO"/>
    <s v="SECTOR PUBLICO"/>
    <s v="SI"/>
    <s v="NO"/>
    <s v="NO"/>
    <n v="35"/>
    <x v="0"/>
    <s v="No"/>
    <n v="793930.98"/>
    <s v="ASALARIADO"/>
    <n v="35"/>
  </r>
  <r>
    <n v="2092"/>
    <s v="HOMBRE"/>
    <n v="452337.26"/>
    <s v="ASALARIADO"/>
    <s v="SECTOR PRIVADO"/>
    <s v="SI"/>
    <s v="NO"/>
    <s v="NO"/>
    <n v="40"/>
    <x v="0"/>
    <s v="No"/>
    <n v="452337.26"/>
    <s v="ASALARIADO"/>
    <n v="40"/>
  </r>
  <r>
    <n v="2093"/>
    <s v="HOMBRE"/>
    <n v="401258.65"/>
    <s v="ASALARIADO"/>
    <s v="SECTOR PRIVADO"/>
    <s v="SI"/>
    <s v="NO"/>
    <s v="NO"/>
    <n v="59"/>
    <x v="0"/>
    <s v="No"/>
    <n v="401258.65"/>
    <s v="ASALARIADO"/>
    <n v="59"/>
  </r>
  <r>
    <n v="2094"/>
    <s v="MUJER"/>
    <n v="476344.45"/>
    <s v="ASALARIADO"/>
    <s v="SECTOR PRIVADO"/>
    <s v="SI"/>
    <s v="NO"/>
    <s v="NO"/>
    <n v="24"/>
    <x v="0"/>
    <s v="No"/>
    <n v="476344.45"/>
    <s v="ASALARIADO"/>
    <n v="24"/>
  </r>
  <r>
    <n v="2095"/>
    <s v="HOMBRE"/>
    <n v="1934551"/>
    <s v="ASALARIADO"/>
    <s v="SECTOR PRIVADO"/>
    <s v="SI"/>
    <s v="NO"/>
    <s v="SI"/>
    <n v="58"/>
    <x v="0"/>
    <s v="No"/>
    <n v="1934551"/>
    <s v="ASALARIADO"/>
    <n v="58"/>
  </r>
  <r>
    <n v="2096"/>
    <s v="HOMBRE"/>
    <n v="1995482.54"/>
    <s v="ASALARIADO"/>
    <s v="SECTOR PUBLICO"/>
    <s v="SI"/>
    <s v="NO"/>
    <s v="NO"/>
    <n v="34"/>
    <x v="0"/>
    <s v="No"/>
    <n v="1995482.54"/>
    <s v="ASALARIADO"/>
    <n v="34"/>
  </r>
  <r>
    <n v="2097"/>
    <s v="HOMBRE"/>
    <n v="297949"/>
    <s v="ASEGURADO VOLUNTARIO"/>
    <s v="SECTOR PRIVADO"/>
    <s v="SI"/>
    <s v="NO"/>
    <s v="NO"/>
    <n v="37"/>
    <x v="0"/>
    <s v="No"/>
    <n v="297949"/>
    <s v="ASEGURADO VOLUNTARIO"/>
    <n v="37"/>
  </r>
  <r>
    <n v="2098"/>
    <s v="HOMBRE"/>
    <n v="722064"/>
    <s v="ASALARIADO"/>
    <s v="SECTOR PRIVADO"/>
    <s v="SI"/>
    <s v="NO"/>
    <s v="NO"/>
    <n v="33"/>
    <x v="0"/>
    <s v="No"/>
    <n v="722064"/>
    <s v="ASALARIADO"/>
    <n v="33"/>
  </r>
  <r>
    <n v="2099"/>
    <s v="HOMBRE"/>
    <n v="753913.5"/>
    <s v="ASALARIADO"/>
    <s v="SECTOR PUBLICO"/>
    <s v="SI"/>
    <s v="NO"/>
    <s v="NO"/>
    <n v="56"/>
    <x v="0"/>
    <s v="No"/>
    <n v="753913.5"/>
    <s v="ASALARIADO"/>
    <n v="56"/>
  </r>
  <r>
    <n v="2100"/>
    <s v="HOMBRE"/>
    <n v="607142.85"/>
    <s v="ASALARIADO"/>
    <s v="SECTOR PRIVADO"/>
    <s v="SI"/>
    <s v="NO"/>
    <s v="NO"/>
    <n v="31"/>
    <x v="0"/>
    <s v="No"/>
    <n v="607142.85"/>
    <s v="ASALARIADO"/>
    <n v="31"/>
  </r>
  <r>
    <n v="2101"/>
    <s v="HOMBRE"/>
    <n v="260000"/>
    <s v="ASALARIADO"/>
    <s v="SECTOR PRIVADO"/>
    <s v="SI"/>
    <s v="NO"/>
    <s v="SI"/>
    <n v="37"/>
    <x v="0"/>
    <s v="No"/>
    <n v="260000"/>
    <s v="ASALARIADO"/>
    <n v="37"/>
  </r>
  <r>
    <n v="2102"/>
    <s v="HOMBRE"/>
    <n v="742000"/>
    <s v="ASALARIADO"/>
    <s v="SECTOR PRIVADO"/>
    <s v="SI"/>
    <s v="NO"/>
    <s v="NO"/>
    <n v="57"/>
    <x v="0"/>
    <s v="No"/>
    <n v="742000"/>
    <s v="ASALARIADO"/>
    <n v="57"/>
  </r>
  <r>
    <n v="2103"/>
    <s v="HOMBRE"/>
    <n v="170440"/>
    <s v="ASALARIADO"/>
    <s v="SECTOR PRIVADO"/>
    <s v="SI"/>
    <s v="NO"/>
    <s v="NO"/>
    <n v="42"/>
    <x v="0"/>
    <s v="No"/>
    <n v="170440"/>
    <s v="ASALARIADO"/>
    <n v="42"/>
  </r>
  <r>
    <n v="2104"/>
    <s v="MUJER"/>
    <n v="242860"/>
    <s v="ASALARIADO"/>
    <s v="SECTOR PRIVADO"/>
    <s v="SI"/>
    <s v="NO"/>
    <s v="SI"/>
    <n v="62"/>
    <x v="0"/>
    <s v="No"/>
    <n v="242860"/>
    <s v="ASALARIADO"/>
    <n v="62"/>
  </r>
  <r>
    <n v="2105"/>
    <s v="HOMBRE"/>
    <n v="1860734"/>
    <s v="TRABAJADOR INDEPENDIENTE"/>
    <s v="SECTOR PRIVADO"/>
    <s v="SI"/>
    <s v="SI"/>
    <s v="SI"/>
    <n v="52"/>
    <x v="0"/>
    <s v="No"/>
    <n v="1860734"/>
    <s v="TRABAJADOR INDEPENDIENTE"/>
    <n v="52"/>
  </r>
  <r>
    <n v="2106"/>
    <s v="HOMBRE"/>
    <n v="620373.67000000004"/>
    <s v="ASALARIADO"/>
    <s v="SECTOR PRIVADO"/>
    <s v="SI"/>
    <s v="NO"/>
    <s v="NO"/>
    <n v="46"/>
    <x v="0"/>
    <s v="No"/>
    <n v="620373.67000000004"/>
    <s v="ASALARIADO"/>
    <n v="46"/>
  </r>
  <r>
    <n v="2107"/>
    <s v="MUJER"/>
    <n v="1233708"/>
    <s v="ASALARIADO"/>
    <s v="SECTOR PRIVADO"/>
    <s v="SI"/>
    <s v="NO"/>
    <s v="NO"/>
    <n v="40"/>
    <x v="0"/>
    <s v="No"/>
    <n v="1233708"/>
    <s v="ASALARIADO"/>
    <n v="40"/>
  </r>
  <r>
    <n v="2108"/>
    <s v="HOMBRE"/>
    <n v="520000"/>
    <s v="ASALARIADO"/>
    <s v="SECTOR PRIVADO"/>
    <s v="SI"/>
    <s v="NO"/>
    <s v="NO"/>
    <n v="45"/>
    <x v="0"/>
    <s v="No"/>
    <n v="520000"/>
    <s v="ASALARIADO"/>
    <n v="45"/>
  </r>
  <r>
    <n v="2109"/>
    <s v="HOMBRE"/>
    <n v="160000"/>
    <s v="ASALARIADO"/>
    <s v="SECTOR PRIVADO"/>
    <s v="SI"/>
    <s v="SI"/>
    <s v="NO"/>
    <n v="26"/>
    <x v="0"/>
    <s v="No"/>
    <n v="160000"/>
    <s v="ASALARIADO"/>
    <n v="26"/>
  </r>
  <r>
    <n v="2110"/>
    <s v="HOMBRE"/>
    <n v="296346.2"/>
    <s v="ASALARIADO"/>
    <s v="SECTOR PRIVADO"/>
    <s v="SI"/>
    <s v="NO"/>
    <s v="NO"/>
    <n v="48"/>
    <x v="0"/>
    <s v="No"/>
    <n v="296346.2"/>
    <s v="ASALARIADO"/>
    <n v="48"/>
  </r>
  <r>
    <n v="2111"/>
    <s v="MUJER"/>
    <n v="32942.089999999997"/>
    <s v="ASALARIADO"/>
    <s v="SECTOR PUBLICO"/>
    <s v="SI"/>
    <s v="NO"/>
    <s v="NO"/>
    <n v="24"/>
    <x v="0"/>
    <s v="No"/>
    <n v="32942.089999999997"/>
    <s v="ASALARIADO"/>
    <n v="24"/>
  </r>
  <r>
    <n v="2112"/>
    <s v="HOMBRE"/>
    <n v="297102"/>
    <s v="TRABAJADOR INDEPENDIENTE"/>
    <s v="SECTOR PRIVADO"/>
    <s v="SI"/>
    <s v="NO"/>
    <s v="NO"/>
    <n v="29"/>
    <x v="0"/>
    <s v="No"/>
    <n v="297102"/>
    <s v="TRABAJADOR INDEPENDIENTE"/>
    <n v="29"/>
  </r>
  <r>
    <n v="2113"/>
    <s v="HOMBRE"/>
    <n v="297139"/>
    <s v="ASEGURADO VOLUNTARIO"/>
    <s v="SECTOR PRIVADO"/>
    <s v="SI"/>
    <s v="NO"/>
    <s v="NO"/>
    <n v="36"/>
    <x v="0"/>
    <s v="No"/>
    <n v="297139"/>
    <s v="ASEGURADO VOLUNTARIO"/>
    <n v="36"/>
  </r>
  <r>
    <n v="2114"/>
    <s v="HOMBRE"/>
    <n v="1069013.75"/>
    <s v="ASALARIADO"/>
    <s v="SECTOR PRIVADO"/>
    <s v="SI"/>
    <s v="NO"/>
    <s v="NO"/>
    <n v="27"/>
    <x v="0"/>
    <s v="No"/>
    <n v="1069013.75"/>
    <s v="ASALARIADO"/>
    <n v="27"/>
  </r>
  <r>
    <n v="2115"/>
    <s v="MUJER"/>
    <n v="358405"/>
    <s v="ASALARIADO"/>
    <s v="SECTOR PRIVADO"/>
    <s v="SI"/>
    <s v="NO"/>
    <s v="NO"/>
    <n v="24"/>
    <x v="0"/>
    <s v="No"/>
    <n v="358405"/>
    <s v="ASALARIADO"/>
    <n v="24"/>
  </r>
  <r>
    <n v="2116"/>
    <s v="HOMBRE"/>
    <n v="1596417"/>
    <s v="ASALARIADO"/>
    <s v="SECTOR PUBLICO"/>
    <s v="SI"/>
    <s v="NO"/>
    <s v="SI"/>
    <n v="47"/>
    <x v="0"/>
    <s v="No"/>
    <n v="1596417"/>
    <s v="ASALARIADO"/>
    <n v="47"/>
  </r>
  <r>
    <n v="2117"/>
    <s v="HOMBRE"/>
    <n v="303000"/>
    <s v="ASALARIADO"/>
    <s v="SECTOR PRIVADO"/>
    <s v="SI"/>
    <s v="NO"/>
    <s v="NO"/>
    <n v="24"/>
    <x v="0"/>
    <s v="No"/>
    <n v="303000"/>
    <s v="ASALARIADO"/>
    <n v="24"/>
  </r>
  <r>
    <n v="2118"/>
    <s v="HOMBRE"/>
    <n v="400944.9"/>
    <s v="ASALARIADO"/>
    <s v="SECTOR PRIVADO"/>
    <s v="SI"/>
    <s v="NO"/>
    <s v="NO"/>
    <n v="27"/>
    <x v="0"/>
    <s v="No"/>
    <n v="400944.9"/>
    <s v="ASALARIADO"/>
    <n v="27"/>
  </r>
  <r>
    <n v="2119"/>
    <s v="HOMBRE"/>
    <n v="130000"/>
    <s v="ASALARIADO"/>
    <s v="SECTOR PRIVADO"/>
    <s v="SI"/>
    <s v="NO"/>
    <s v="SI"/>
    <n v="27"/>
    <x v="0"/>
    <s v="No"/>
    <n v="130000"/>
    <s v="ASALARIADO"/>
    <n v="27"/>
  </r>
  <r>
    <n v="2120"/>
    <s v="MUJER"/>
    <n v="284392"/>
    <s v="ASALARIADO"/>
    <s v="SECTOR PUBLICO"/>
    <s v="SI"/>
    <s v="NO"/>
    <s v="SI"/>
    <n v="56"/>
    <x v="0"/>
    <s v="No"/>
    <n v="284392"/>
    <s v="ASALARIADO"/>
    <n v="56"/>
  </r>
  <r>
    <n v="2121"/>
    <s v="HOMBRE"/>
    <n v="681308.01"/>
    <s v="ASALARIADO"/>
    <s v="SECTOR PRIVADO"/>
    <s v="SI"/>
    <s v="NO"/>
    <s v="NO"/>
    <n v="31"/>
    <x v="0"/>
    <s v="No"/>
    <n v="681308.01"/>
    <s v="ASALARIADO"/>
    <n v="31"/>
  </r>
  <r>
    <n v="2122"/>
    <s v="MUJER"/>
    <n v="1436096"/>
    <s v="PENSIONADOS EN SU PROPIO SISTEMA"/>
    <s v="SECTOR PUBLICO"/>
    <s v="SI"/>
    <s v="NO"/>
    <s v="NO"/>
    <n v="60"/>
    <x v="0"/>
    <s v="No"/>
    <n v="1436096"/>
    <s v="PENSIONADOS EN SU PROPIO SISTEMA"/>
    <n v="60"/>
  </r>
  <r>
    <n v="2123"/>
    <s v="HOMBRE"/>
    <n v="299647"/>
    <s v="TRABAJADOR INDEPENDIENTE"/>
    <s v="SECTOR PRIVADO"/>
    <s v="SI"/>
    <s v="NO"/>
    <s v="SI"/>
    <n v="48"/>
    <x v="0"/>
    <s v="No"/>
    <n v="299647"/>
    <s v="TRABAJADOR INDEPENDIENTE"/>
    <n v="48"/>
  </r>
  <r>
    <n v="2124"/>
    <s v="HOMBRE"/>
    <n v="522249"/>
    <s v="TRABAJADOR INDEPENDIENTE"/>
    <s v="SECTOR PRIVADO"/>
    <s v="SI"/>
    <s v="NO"/>
    <s v="SI"/>
    <n v="30"/>
    <x v="0"/>
    <s v="No"/>
    <n v="522249"/>
    <s v="TRABAJADOR INDEPENDIENTE"/>
    <n v="30"/>
  </r>
  <r>
    <n v="2125"/>
    <s v="HOMBRE"/>
    <n v="2399117.94"/>
    <s v="ASALARIADO"/>
    <s v="SECTOR PRIVADO"/>
    <s v="SI"/>
    <s v="NO"/>
    <s v="NO"/>
    <n v="36"/>
    <x v="1"/>
    <s v="No"/>
    <n v="2399117.94"/>
    <s v="ASALARIADO"/>
    <n v="36"/>
  </r>
  <r>
    <n v="2126"/>
    <s v="HOMBRE"/>
    <n v="1431680.32"/>
    <s v="ASALARIADO"/>
    <s v="SECTOR PUBLICO"/>
    <s v="SI"/>
    <s v="NO"/>
    <s v="NO"/>
    <n v="37"/>
    <x v="0"/>
    <s v="No"/>
    <n v="1431680.32"/>
    <s v="ASALARIADO"/>
    <n v="37"/>
  </r>
  <r>
    <n v="2127"/>
    <s v="HOMBRE"/>
    <n v="299647"/>
    <s v="ASEGURADO VOLUNTARIO"/>
    <s v="SECTOR PRIVADO"/>
    <s v="SI"/>
    <s v="NO"/>
    <s v="SI"/>
    <n v="63"/>
    <x v="0"/>
    <s v="No"/>
    <n v="299647"/>
    <s v="ASEGURADO VOLUNTARIO"/>
    <n v="63"/>
  </r>
  <r>
    <n v="2128"/>
    <s v="HOMBRE"/>
    <n v="297046"/>
    <s v="TRABAJADOR INDEPENDIENTE"/>
    <s v="SECTOR PRIVADO"/>
    <s v="SI"/>
    <s v="SI"/>
    <s v="SI"/>
    <n v="25"/>
    <x v="0"/>
    <s v="No"/>
    <n v="297046"/>
    <s v="TRABAJADOR INDEPENDIENTE"/>
    <n v="25"/>
  </r>
  <r>
    <n v="2129"/>
    <s v="HOMBRE"/>
    <n v="347510"/>
    <s v="ASALARIADO"/>
    <s v="SECTOR PRIVADO"/>
    <s v="SI"/>
    <s v="NO"/>
    <s v="NO"/>
    <n v="37"/>
    <x v="0"/>
    <s v="No"/>
    <n v="347510"/>
    <s v="ASALARIADO"/>
    <n v="37"/>
  </r>
  <r>
    <n v="2130"/>
    <s v="HOMBRE"/>
    <n v="315000"/>
    <s v="ASALARIADO"/>
    <s v="SECTOR PRIVADO"/>
    <s v="SI"/>
    <s v="NO"/>
    <s v="NO"/>
    <n v="53"/>
    <x v="0"/>
    <s v="No"/>
    <n v="315000"/>
    <s v="ASALARIADO"/>
    <n v="53"/>
  </r>
  <r>
    <n v="2131"/>
    <s v="HOMBRE"/>
    <n v="297046"/>
    <s v="TRABAJADOR INDEPENDIENTE"/>
    <s v="SECTOR PRIVADO"/>
    <s v="SI"/>
    <s v="NO"/>
    <s v="NO"/>
    <n v="43"/>
    <x v="0"/>
    <s v="No"/>
    <n v="297046"/>
    <s v="TRABAJADOR INDEPENDIENTE"/>
    <n v="43"/>
  </r>
  <r>
    <n v="2132"/>
    <s v="HOMBRE"/>
    <n v="278030"/>
    <s v="CONVENIOS ESPECIALES DE TRABAJADORES INDEPENDIENTES"/>
    <s v="SECTOR PRIVADO"/>
    <s v="SI"/>
    <s v="SI"/>
    <s v="NO"/>
    <n v="54"/>
    <x v="0"/>
    <s v="No"/>
    <n v="278030"/>
    <s v="CONVENIOS ESPECIALES DE TRABAJADORES INDEPENDIENTES"/>
    <n v="54"/>
  </r>
  <r>
    <n v="2133"/>
    <s v="MUJER"/>
    <n v="445821"/>
    <s v="TRABAJADOR INDEPENDIENTE"/>
    <s v="SECTOR PRIVADO"/>
    <s v="SI"/>
    <s v="NO"/>
    <s v="NO"/>
    <n v="39"/>
    <x v="0"/>
    <s v="No"/>
    <n v="445821"/>
    <s v="TRABAJADOR INDEPENDIENTE"/>
    <n v="39"/>
  </r>
  <r>
    <n v="2134"/>
    <s v="HOMBRE"/>
    <n v="306723.3"/>
    <s v="TRABAJADOR INDEPENDIENTE"/>
    <s v="SECTOR PRIVADO"/>
    <s v="SI"/>
    <s v="SI"/>
    <s v="SI"/>
    <n v="45"/>
    <x v="0"/>
    <s v="No"/>
    <n v="306723.3"/>
    <s v="TRABAJADOR INDEPENDIENTE"/>
    <n v="45"/>
  </r>
  <r>
    <n v="2135"/>
    <s v="MUJER"/>
    <n v="445431.32"/>
    <s v="ASALARIADO"/>
    <s v="SECTOR PRIVADO"/>
    <s v="SI"/>
    <s v="NO"/>
    <s v="NO"/>
    <n v="25"/>
    <x v="0"/>
    <s v="No"/>
    <n v="445431.32"/>
    <s v="ASALARIADO"/>
    <n v="25"/>
  </r>
  <r>
    <n v="2136"/>
    <s v="HOMBRE"/>
    <n v="1460786.78"/>
    <s v="ASALARIADO"/>
    <s v="SECTOR PRIVADO"/>
    <s v="SI"/>
    <s v="NO"/>
    <s v="NO"/>
    <n v="32"/>
    <x v="0"/>
    <s v="No"/>
    <n v="1460786.78"/>
    <s v="ASALARIADO"/>
    <n v="32"/>
  </r>
  <r>
    <n v="2137"/>
    <s v="HOMBRE"/>
    <n v="10652"/>
    <s v="ASALARIADO"/>
    <s v="SECTOR PRIVADO"/>
    <s v="SI"/>
    <s v="SI"/>
    <s v="NO"/>
    <n v="24"/>
    <x v="0"/>
    <s v="No"/>
    <n v="10652"/>
    <s v="ASALARIADO"/>
    <n v="24"/>
  </r>
  <r>
    <n v="2138"/>
    <s v="MUJER"/>
    <n v="278030"/>
    <s v="ASEGURADO VOLUNTARIO"/>
    <s v="SECTOR PRIVADO"/>
    <s v="SI"/>
    <s v="NO"/>
    <s v="SI"/>
    <n v="27"/>
    <x v="0"/>
    <s v="No"/>
    <n v="278030"/>
    <s v="ASEGURADO VOLUNTARIO"/>
    <n v="27"/>
  </r>
  <r>
    <n v="2139"/>
    <s v="MUJER"/>
    <n v="1160116"/>
    <s v="PENSIONADOS EN SU PROPIO SISTEMA"/>
    <s v="SECTOR PUBLICO"/>
    <s v="SI"/>
    <s v="NO"/>
    <s v="NO"/>
    <n v="66"/>
    <x v="0"/>
    <s v="No"/>
    <n v="1160116"/>
    <s v="PENSIONADOS EN SU PROPIO SISTEMA"/>
    <n v="66"/>
  </r>
  <r>
    <n v="2140"/>
    <s v="HOMBRE"/>
    <n v="342028"/>
    <s v="ASALARIADO"/>
    <s v="SECTOR PRIVADO"/>
    <s v="SI"/>
    <s v="NO"/>
    <s v="NO"/>
    <n v="58"/>
    <x v="0"/>
    <s v="No"/>
    <n v="342028"/>
    <s v="ASALARIADO"/>
    <n v="58"/>
  </r>
  <r>
    <n v="2141"/>
    <s v="HOMBRE"/>
    <n v="239390"/>
    <s v="ASALARIADO"/>
    <s v="SECTOR PRIVADO"/>
    <s v="SI"/>
    <s v="NO"/>
    <s v="NO"/>
    <n v="46"/>
    <x v="0"/>
    <s v="No"/>
    <n v="239390"/>
    <s v="ASALARIADO"/>
    <n v="46"/>
  </r>
  <r>
    <n v="2142"/>
    <s v="HOMBRE"/>
    <n v="1347519"/>
    <s v="ASALARIADO"/>
    <s v="SECTOR PUBLICO"/>
    <s v="SI"/>
    <s v="NO"/>
    <s v="NO"/>
    <n v="57"/>
    <x v="0"/>
    <s v="No"/>
    <n v="1347519"/>
    <s v="ASALARIADO"/>
    <n v="57"/>
  </r>
  <r>
    <n v="2143"/>
    <s v="HOMBRE"/>
    <n v="350000"/>
    <s v="ASALARIADO"/>
    <s v="SECTOR PRIVADO"/>
    <s v="SI"/>
    <s v="NO"/>
    <s v="NO"/>
    <n v="37"/>
    <x v="0"/>
    <s v="No"/>
    <n v="350000"/>
    <s v="ASALARIADO"/>
    <n v="37"/>
  </r>
  <r>
    <n v="2144"/>
    <s v="MUJER"/>
    <n v="295000"/>
    <s v="ASALARIADO"/>
    <s v="SECTOR PRIVADO"/>
    <s v="SI"/>
    <s v="NO"/>
    <s v="SI"/>
    <n v="19"/>
    <x v="0"/>
    <s v="No"/>
    <n v="295000"/>
    <s v="ASALARIADO"/>
    <n v="19"/>
  </r>
  <r>
    <n v="2145"/>
    <s v="HOMBRE"/>
    <n v="302470"/>
    <s v="TRABAJADOR INDEPENDIENTE"/>
    <s v="SECTOR PRIVADO"/>
    <s v="SI"/>
    <s v="NO"/>
    <s v="NO"/>
    <n v="48"/>
    <x v="0"/>
    <s v="No"/>
    <n v="302470"/>
    <s v="TRABAJADOR INDEPENDIENTE"/>
    <n v="48"/>
  </r>
  <r>
    <n v="2146"/>
    <s v="MUJER"/>
    <n v="2613281.4500000002"/>
    <s v="ASALARIADO"/>
    <s v="SECTOR PUBLICO"/>
    <s v="SI"/>
    <s v="NO"/>
    <s v="NO"/>
    <n v="47"/>
    <x v="1"/>
    <s v="No"/>
    <n v="2613281.4500000002"/>
    <s v="ASALARIADO"/>
    <n v="47"/>
  </r>
  <r>
    <n v="2147"/>
    <s v="MUJER"/>
    <n v="150409.17000000001"/>
    <s v="PENSIONADOS EN SU PROPIO SISTEMA"/>
    <s v="SECTOR PUBLICO"/>
    <s v="SI"/>
    <s v="NO"/>
    <s v="NO"/>
    <n v="86"/>
    <x v="0"/>
    <s v="No"/>
    <n v="150409.17000000001"/>
    <s v="PENSIONADOS EN SU PROPIO SISTEMA"/>
    <n v="86"/>
  </r>
  <r>
    <n v="2148"/>
    <s v="HOMBRE"/>
    <n v="77065"/>
    <s v="ASALARIADO"/>
    <s v="SECTOR PRIVADO"/>
    <s v="SI"/>
    <s v="NO"/>
    <s v="SI"/>
    <n v="43"/>
    <x v="0"/>
    <s v="No"/>
    <n v="77065"/>
    <s v="ASALARIADO"/>
    <n v="43"/>
  </r>
  <r>
    <n v="2149"/>
    <s v="HOMBRE"/>
    <n v="426459.38"/>
    <s v="ASALARIADO"/>
    <s v="SECTOR PRIVADO"/>
    <s v="SI"/>
    <s v="NO"/>
    <s v="NO"/>
    <n v="25"/>
    <x v="0"/>
    <s v="No"/>
    <n v="426459.38"/>
    <s v="ASALARIADO"/>
    <n v="25"/>
  </r>
  <r>
    <n v="2150"/>
    <s v="HOMBRE"/>
    <n v="448880"/>
    <s v="ASALARIADO"/>
    <s v="SECTOR PRIVADO"/>
    <s v="SI"/>
    <s v="NO"/>
    <s v="NO"/>
    <n v="33"/>
    <x v="0"/>
    <s v="No"/>
    <n v="448880"/>
    <s v="ASALARIADO"/>
    <n v="33"/>
  </r>
  <r>
    <n v="2151"/>
    <s v="MUJER"/>
    <n v="10"/>
    <s v="ASALARIADO"/>
    <s v="SECTOR PRIVADO"/>
    <s v="SI"/>
    <s v="NO"/>
    <s v="NO"/>
    <n v="26"/>
    <x v="0"/>
    <s v="No"/>
    <n v="10"/>
    <s v="ASALARIADO"/>
    <n v="26"/>
  </r>
  <r>
    <n v="2152"/>
    <s v="HOMBRE"/>
    <n v="237717.86"/>
    <s v="ASALARIADO"/>
    <s v="SECTOR PRIVADO"/>
    <s v="SI"/>
    <s v="NO"/>
    <s v="SI"/>
    <n v="23"/>
    <x v="0"/>
    <s v="No"/>
    <n v="237717.86"/>
    <s v="ASALARIADO"/>
    <n v="23"/>
  </r>
  <r>
    <n v="2153"/>
    <s v="HOMBRE"/>
    <n v="297045"/>
    <s v="ASEGURADO VOLUNTARIO"/>
    <s v="SECTOR PRIVADO"/>
    <s v="SI"/>
    <s v="SI"/>
    <s v="NO"/>
    <n v="30"/>
    <x v="0"/>
    <s v="No"/>
    <n v="297045"/>
    <s v="ASEGURADO VOLUNTARIO"/>
    <n v="30"/>
  </r>
  <r>
    <n v="2154"/>
    <s v="MUJER"/>
    <n v="585854"/>
    <s v="PENSIONADOS EN SU PROPIO SISTEMA"/>
    <s v="SECTOR PUBLICO"/>
    <s v="SI"/>
    <s v="NO"/>
    <s v="NO"/>
    <n v="76"/>
    <x v="0"/>
    <s v="No"/>
    <n v="585854"/>
    <s v="PENSIONADOS EN SU PROPIO SISTEMA"/>
    <n v="76"/>
  </r>
  <r>
    <n v="2155"/>
    <s v="HOMBRE"/>
    <n v="404467"/>
    <s v="ASEGURADO VOLUNTARIO"/>
    <s v="SECTOR PRIVADO"/>
    <s v="SI"/>
    <s v="NO"/>
    <s v="NO"/>
    <n v="58"/>
    <x v="0"/>
    <s v="No"/>
    <n v="404467"/>
    <s v="ASEGURADO VOLUNTARIO"/>
    <n v="58"/>
  </r>
  <r>
    <n v="2156"/>
    <s v="HOMBRE"/>
    <n v="594092"/>
    <s v="TRABAJADOR INDEPENDIENTE"/>
    <s v="SECTOR PRIVADO"/>
    <s v="SI"/>
    <s v="SI"/>
    <s v="SI"/>
    <n v="48"/>
    <x v="0"/>
    <s v="No"/>
    <n v="594092"/>
    <s v="TRABAJADOR INDEPENDIENTE"/>
    <n v="48"/>
  </r>
  <r>
    <n v="2157"/>
    <s v="HOMBRE"/>
    <n v="138580"/>
    <s v="ASALARIADO"/>
    <s v="SECTOR PRIVADO"/>
    <s v="SI"/>
    <s v="NO"/>
    <s v="NO"/>
    <n v="46"/>
    <x v="0"/>
    <s v="No"/>
    <n v="138580"/>
    <s v="ASALARIADO"/>
    <n v="46"/>
  </r>
  <r>
    <n v="2158"/>
    <s v="MUJER"/>
    <n v="1241627.95"/>
    <s v="PENSIONADOS EN SU PROPIO SISTEMA"/>
    <s v="SECTOR PUBLICO"/>
    <s v="SI"/>
    <s v="NO"/>
    <s v="NO"/>
    <n v="63"/>
    <x v="0"/>
    <s v="No"/>
    <n v="1241627.95"/>
    <s v="PENSIONADOS EN SU PROPIO SISTEMA"/>
    <n v="63"/>
  </r>
  <r>
    <n v="2159"/>
    <s v="HOMBRE"/>
    <n v="915020.56"/>
    <s v="ASALARIADO"/>
    <s v="SECTOR PRIVADO"/>
    <s v="SI"/>
    <s v="NO"/>
    <s v="NO"/>
    <n v="52"/>
    <x v="0"/>
    <s v="No"/>
    <n v="915020.56"/>
    <s v="ASALARIADO"/>
    <n v="52"/>
  </r>
  <r>
    <n v="2160"/>
    <s v="HOMBRE"/>
    <n v="569373.16"/>
    <s v="ASALARIADO"/>
    <s v="SECTOR PRIVADO"/>
    <s v="SI"/>
    <s v="NO"/>
    <s v="NO"/>
    <n v="41"/>
    <x v="0"/>
    <s v="No"/>
    <n v="569373.16"/>
    <s v="ASALARIADO"/>
    <n v="41"/>
  </r>
  <r>
    <n v="2161"/>
    <s v="HOMBRE"/>
    <n v="457000"/>
    <s v="ASALARIADO"/>
    <s v="SECTOR PRIVADO"/>
    <s v="SI"/>
    <s v="NO"/>
    <s v="NO"/>
    <n v="19"/>
    <x v="0"/>
    <s v="No"/>
    <n v="457000"/>
    <s v="ASALARIADO"/>
    <n v="19"/>
  </r>
  <r>
    <n v="2162"/>
    <s v="HOMBRE"/>
    <n v="440696.47"/>
    <s v="ASALARIADO"/>
    <s v="SECTOR PRIVADO"/>
    <s v="SI"/>
    <s v="NO"/>
    <s v="NO"/>
    <n v="27"/>
    <x v="0"/>
    <s v="No"/>
    <n v="440696.47"/>
    <s v="ASALARIADO"/>
    <n v="27"/>
  </r>
  <r>
    <n v="2163"/>
    <s v="MUJER"/>
    <n v="1057538"/>
    <s v="ASALARIADO"/>
    <s v="SECTOR PUBLICO"/>
    <s v="SI"/>
    <s v="NO"/>
    <s v="SI"/>
    <n v="38"/>
    <x v="0"/>
    <s v="No"/>
    <n v="1057538"/>
    <s v="ASALARIADO"/>
    <n v="38"/>
  </r>
  <r>
    <n v="2164"/>
    <s v="HOMBRE"/>
    <n v="428222.68"/>
    <s v="ASALARIADO"/>
    <s v="SECTOR PRIVADO"/>
    <s v="SI"/>
    <s v="NO"/>
    <s v="SI"/>
    <n v="21"/>
    <x v="0"/>
    <s v="No"/>
    <n v="428222.68"/>
    <s v="ASALARIADO"/>
    <n v="21"/>
  </r>
  <r>
    <n v="2165"/>
    <s v="HOMBRE"/>
    <n v="301566"/>
    <s v="TRABAJADOR INDEPENDIENTE"/>
    <s v="SECTOR PRIVADO"/>
    <s v="SI"/>
    <s v="NO"/>
    <s v="NO"/>
    <n v="20"/>
    <x v="0"/>
    <s v="No"/>
    <n v="301566"/>
    <s v="TRABAJADOR INDEPENDIENTE"/>
    <n v="20"/>
  </r>
  <r>
    <n v="2166"/>
    <s v="HOMBRE"/>
    <n v="183333"/>
    <s v="ASALARIADO"/>
    <s v="SECTOR PRIVADO"/>
    <s v="SI"/>
    <s v="SI"/>
    <s v="SI"/>
    <n v="30"/>
    <x v="0"/>
    <s v="No"/>
    <n v="183333"/>
    <s v="ASALARIADO"/>
    <n v="30"/>
  </r>
  <r>
    <n v="2167"/>
    <s v="HOMBRE"/>
    <n v="297045"/>
    <s v="ASEGURADO VOLUNTARIO"/>
    <s v="SECTOR PRIVADO"/>
    <s v="SI"/>
    <s v="SI"/>
    <s v="NO"/>
    <n v="28"/>
    <x v="0"/>
    <s v="No"/>
    <n v="297045"/>
    <s v="ASEGURADO VOLUNTARIO"/>
    <n v="28"/>
  </r>
  <r>
    <n v="2168"/>
    <s v="HOMBRE"/>
    <n v="335377.5"/>
    <s v="ASALARIADO"/>
    <s v="SECTOR PRIVADO"/>
    <s v="SI"/>
    <s v="NO"/>
    <s v="NO"/>
    <n v="22"/>
    <x v="0"/>
    <s v="No"/>
    <n v="335377.5"/>
    <s v="ASALARIADO"/>
    <n v="22"/>
  </r>
  <r>
    <n v="2169"/>
    <s v="HOMBRE"/>
    <n v="210000"/>
    <s v="ASALARIADO"/>
    <s v="SECTOR PRIVADO"/>
    <s v="SI"/>
    <s v="NO"/>
    <s v="NO"/>
    <n v="26"/>
    <x v="0"/>
    <s v="No"/>
    <n v="210000"/>
    <s v="ASALARIADO"/>
    <n v="26"/>
  </r>
  <r>
    <n v="2170"/>
    <s v="MUJER"/>
    <n v="813888.34"/>
    <s v="ASALARIADO"/>
    <s v="SECTOR PUBLICO"/>
    <s v="SI"/>
    <s v="NO"/>
    <s v="NO"/>
    <n v="29"/>
    <x v="0"/>
    <s v="No"/>
    <n v="813888.34"/>
    <s v="ASALARIADO"/>
    <n v="29"/>
  </r>
  <r>
    <n v="2171"/>
    <s v="MUJER"/>
    <n v="297045"/>
    <s v="TRABAJADOR INDEPENDIENTE"/>
    <s v="SECTOR PRIVADO"/>
    <s v="SI"/>
    <s v="SI"/>
    <s v="SI"/>
    <n v="41"/>
    <x v="0"/>
    <s v="No"/>
    <n v="297045"/>
    <s v="TRABAJADOR INDEPENDIENTE"/>
    <n v="41"/>
  </r>
  <r>
    <n v="2172"/>
    <s v="MUJER"/>
    <n v="912428.05"/>
    <s v="ASALARIADO"/>
    <s v="SECTOR PRIVADO"/>
    <s v="SI"/>
    <s v="NO"/>
    <s v="NO"/>
    <n v="24"/>
    <x v="0"/>
    <s v="No"/>
    <n v="912428.05"/>
    <s v="ASALARIADO"/>
    <n v="24"/>
  </r>
  <r>
    <n v="2173"/>
    <s v="HOMBRE"/>
    <n v="762283.34"/>
    <s v="ASALARIADO"/>
    <s v="SECTOR PRIVADO"/>
    <s v="SI"/>
    <s v="NO"/>
    <s v="NO"/>
    <n v="46"/>
    <x v="0"/>
    <s v="No"/>
    <n v="762283.34"/>
    <s v="ASALARIADO"/>
    <n v="46"/>
  </r>
  <r>
    <n v="2174"/>
    <s v="HOMBRE"/>
    <n v="213049"/>
    <s v="ASALARIADO"/>
    <s v="SECTOR PRIVADO"/>
    <s v="SI"/>
    <s v="NO"/>
    <s v="NO"/>
    <n v="42"/>
    <x v="0"/>
    <s v="No"/>
    <n v="213049"/>
    <s v="ASALARIADO"/>
    <n v="42"/>
  </r>
  <r>
    <n v="2175"/>
    <s v="HOMBRE"/>
    <n v="560000"/>
    <s v="ASALARIADO"/>
    <s v="SECTOR PRIVADO"/>
    <s v="SI"/>
    <s v="NO"/>
    <s v="NO"/>
    <n v="47"/>
    <x v="0"/>
    <s v="No"/>
    <n v="560000"/>
    <s v="ASALARIADO"/>
    <n v="47"/>
  </r>
  <r>
    <n v="2176"/>
    <s v="MUJER"/>
    <n v="127390.96"/>
    <s v="ASALARIADO"/>
    <s v="SECTOR PRIVADO"/>
    <s v="SI"/>
    <s v="SI"/>
    <s v="NO"/>
    <n v="48"/>
    <x v="0"/>
    <s v="No"/>
    <n v="127390.96"/>
    <s v="ASALARIADO"/>
    <n v="48"/>
  </r>
  <r>
    <n v="2177"/>
    <s v="HOMBRE"/>
    <n v="12000"/>
    <s v="ASALARIADO"/>
    <s v="SECTOR PRIVADO"/>
    <s v="SI"/>
    <s v="NO"/>
    <s v="SI"/>
    <n v="24"/>
    <x v="0"/>
    <s v="No"/>
    <n v="12000"/>
    <s v="ASALARIADO"/>
    <n v="24"/>
  </r>
  <r>
    <n v="2178"/>
    <s v="HOMBRE"/>
    <n v="1154586.75"/>
    <s v="ASALARIADO"/>
    <s v="SECTOR PRIVADO"/>
    <s v="SI"/>
    <s v="NO"/>
    <s v="NO"/>
    <n v="30"/>
    <x v="0"/>
    <s v="No"/>
    <n v="1154586.75"/>
    <s v="ASALARIADO"/>
    <n v="30"/>
  </r>
  <r>
    <n v="2179"/>
    <s v="HOMBRE"/>
    <n v="394295.68"/>
    <s v="ASALARIADO"/>
    <s v="SECTOR PRIVADO"/>
    <s v="SI"/>
    <s v="NO"/>
    <s v="NO"/>
    <n v="42"/>
    <x v="0"/>
    <s v="No"/>
    <n v="394295.68"/>
    <s v="ASALARIADO"/>
    <n v="42"/>
  </r>
  <r>
    <n v="2180"/>
    <s v="HOMBRE"/>
    <n v="10000"/>
    <s v="ASALARIADO"/>
    <s v="SECTOR PRIVADO"/>
    <s v="SI"/>
    <s v="SI"/>
    <s v="NO"/>
    <n v="34"/>
    <x v="0"/>
    <s v="No"/>
    <n v="10000"/>
    <s v="ASALARIADO"/>
    <n v="34"/>
  </r>
  <r>
    <n v="2181"/>
    <s v="HOMBRE"/>
    <n v="295970"/>
    <s v="TRABAJADOR INDEPENDIENTE"/>
    <s v="SECTOR PRIVADO"/>
    <s v="SI"/>
    <s v="NO"/>
    <s v="NO"/>
    <n v="28"/>
    <x v="0"/>
    <s v="No"/>
    <n v="295970"/>
    <s v="TRABAJADOR INDEPENDIENTE"/>
    <n v="28"/>
  </r>
  <r>
    <n v="2182"/>
    <s v="HOMBRE"/>
    <n v="1042448"/>
    <s v="ASALARIADO"/>
    <s v="SECTOR PRIVADO"/>
    <s v="SI"/>
    <s v="NO"/>
    <s v="NO"/>
    <n v="33"/>
    <x v="0"/>
    <s v="No"/>
    <n v="1042448"/>
    <s v="ASALARIADO"/>
    <n v="33"/>
  </r>
  <r>
    <n v="2183"/>
    <s v="HOMBRE"/>
    <n v="313109.76000000001"/>
    <s v="ASALARIADO"/>
    <s v="SECTOR PRIVADO"/>
    <s v="SI"/>
    <s v="SI"/>
    <s v="NO"/>
    <n v="55"/>
    <x v="0"/>
    <s v="No"/>
    <n v="313109.76000000001"/>
    <s v="ASALARIADO"/>
    <n v="55"/>
  </r>
  <r>
    <n v="2184"/>
    <s v="HOMBRE"/>
    <n v="2030634.72"/>
    <s v="ASALARIADO"/>
    <s v="SECTOR PUBLICO"/>
    <s v="SI"/>
    <s v="NO"/>
    <s v="NO"/>
    <n v="45"/>
    <x v="0"/>
    <s v="No"/>
    <n v="2030634.72"/>
    <s v="ASALARIADO"/>
    <n v="45"/>
  </r>
  <r>
    <n v="2185"/>
    <s v="HOMBRE"/>
    <n v="975000"/>
    <s v="ASALARIADO"/>
    <s v="SECTOR PRIVADO"/>
    <s v="SI"/>
    <s v="NO"/>
    <s v="NO"/>
    <n v="47"/>
    <x v="0"/>
    <s v="No"/>
    <n v="975000"/>
    <s v="ASALARIADO"/>
    <n v="47"/>
  </r>
  <r>
    <n v="2186"/>
    <s v="HOMBRE"/>
    <n v="1271336.5"/>
    <s v="ASALARIADO"/>
    <s v="SECTOR PUBLICO"/>
    <s v="SI"/>
    <s v="NO"/>
    <s v="NO"/>
    <n v="35"/>
    <x v="0"/>
    <s v="No"/>
    <n v="1271336.5"/>
    <s v="ASALARIADO"/>
    <n v="35"/>
  </r>
  <r>
    <n v="2187"/>
    <s v="HOMBRE"/>
    <n v="3551482"/>
    <s v="PENSIONADOS EN SU PROPIO SISTEMA"/>
    <s v="SECTOR PUBLICO"/>
    <s v="SI"/>
    <s v="NO"/>
    <s v="NO"/>
    <n v="64"/>
    <x v="1"/>
    <s v="No"/>
    <n v="3551482"/>
    <s v="PENSIONADOS EN SU PROPIO SISTEMA"/>
    <n v="64"/>
  </r>
  <r>
    <n v="2188"/>
    <s v="MUJER"/>
    <n v="297046"/>
    <s v="ASEGURADO VOLUNTARIO"/>
    <s v="SECTOR PRIVADO"/>
    <s v="SI"/>
    <s v="NO"/>
    <s v="NO"/>
    <n v="35"/>
    <x v="0"/>
    <s v="No"/>
    <n v="297046"/>
    <s v="ASEGURADO VOLUNTARIO"/>
    <n v="35"/>
  </r>
  <r>
    <n v="2189"/>
    <s v="MUJER"/>
    <n v="301260"/>
    <s v="ASEGURADO VOLUNTARIO"/>
    <s v="SECTOR PRIVADO"/>
    <s v="SI"/>
    <s v="NO"/>
    <s v="NO"/>
    <n v="24"/>
    <x v="0"/>
    <s v="No"/>
    <n v="301260"/>
    <s v="ASEGURADO VOLUNTARIO"/>
    <n v="24"/>
  </r>
  <r>
    <n v="2190"/>
    <s v="HOMBRE"/>
    <n v="329054"/>
    <s v="ASALARIADO"/>
    <s v="SECTOR PRIVADO"/>
    <s v="SI"/>
    <s v="NO"/>
    <s v="NO"/>
    <n v="25"/>
    <x v="0"/>
    <s v="No"/>
    <n v="329054"/>
    <s v="ASALARIADO"/>
    <n v="25"/>
  </r>
  <r>
    <n v="2191"/>
    <s v="HOMBRE"/>
    <n v="1218000"/>
    <s v="ASALARIADO"/>
    <s v="SECTOR PRIVADO"/>
    <s v="SI"/>
    <s v="SI"/>
    <s v="NO"/>
    <n v="49"/>
    <x v="0"/>
    <s v="No"/>
    <n v="1218000"/>
    <s v="ASALARIADO"/>
    <n v="49"/>
  </r>
  <r>
    <n v="2192"/>
    <s v="MUJER"/>
    <n v="782118.81"/>
    <s v="ASALARIADO"/>
    <s v="SECTOR PRIVADO"/>
    <s v="SI"/>
    <s v="NO"/>
    <s v="NO"/>
    <n v="27"/>
    <x v="0"/>
    <s v="No"/>
    <n v="782118.81"/>
    <s v="ASALARIADO"/>
    <n v="27"/>
  </r>
  <r>
    <n v="2193"/>
    <s v="MUJER"/>
    <n v="1914699"/>
    <s v="ASALARIADO"/>
    <s v="SECTOR PUBLICO"/>
    <s v="SI"/>
    <s v="NO"/>
    <s v="NO"/>
    <n v="59"/>
    <x v="0"/>
    <s v="No"/>
    <n v="1914699"/>
    <s v="ASALARIADO"/>
    <n v="59"/>
  </r>
  <r>
    <n v="2194"/>
    <s v="HOMBRE"/>
    <n v="347514"/>
    <s v="ASALARIADO"/>
    <s v="SECTOR PRIVADO"/>
    <s v="SI"/>
    <s v="NO"/>
    <s v="NO"/>
    <n v="27"/>
    <x v="0"/>
    <s v="No"/>
    <n v="347514"/>
    <s v="ASALARIADO"/>
    <n v="27"/>
  </r>
  <r>
    <n v="2195"/>
    <s v="MUJER"/>
    <n v="136001"/>
    <s v="ASALARIADO"/>
    <s v="SECTOR PRIVADO"/>
    <s v="SI"/>
    <s v="NO"/>
    <s v="NO"/>
    <n v="52"/>
    <x v="0"/>
    <s v="No"/>
    <n v="136001"/>
    <s v="ASALARIADO"/>
    <n v="52"/>
  </r>
  <r>
    <n v="2196"/>
    <s v="MUJER"/>
    <n v="1002612"/>
    <s v="PENSIONADOS EN SU PROPIO SISTEMA"/>
    <s v="SECTOR PUBLICO"/>
    <s v="SI"/>
    <s v="NO"/>
    <s v="NO"/>
    <n v="63"/>
    <x v="0"/>
    <s v="No"/>
    <n v="1002612"/>
    <s v="PENSIONADOS EN SU PROPIO SISTEMA"/>
    <n v="63"/>
  </r>
  <r>
    <n v="2197"/>
    <s v="HOMBRE"/>
    <n v="543686"/>
    <s v="ASALARIADO"/>
    <s v="SECTOR PUBLICO"/>
    <s v="SI"/>
    <s v="NO"/>
    <s v="SI"/>
    <n v="49"/>
    <x v="0"/>
    <s v="No"/>
    <n v="543686"/>
    <s v="ASALARIADO"/>
    <n v="49"/>
  </r>
  <r>
    <n v="2198"/>
    <s v="HOMBRE"/>
    <n v="187645.6"/>
    <s v="ASALARIADO"/>
    <s v="SECTOR PRIVADO"/>
    <s v="SI"/>
    <s v="NO"/>
    <s v="NO"/>
    <n v="47"/>
    <x v="0"/>
    <s v="No"/>
    <n v="187645.6"/>
    <s v="ASALARIADO"/>
    <n v="47"/>
  </r>
  <r>
    <n v="2199"/>
    <s v="HOMBRE"/>
    <n v="837414"/>
    <s v="TRABAJADOR INDEPENDIENTE"/>
    <s v="SECTOR PRIVADO"/>
    <s v="SI"/>
    <s v="NO"/>
    <s v="NO"/>
    <n v="64"/>
    <x v="0"/>
    <s v="No"/>
    <n v="837414"/>
    <s v="TRABAJADOR INDEPENDIENTE"/>
    <n v="64"/>
  </r>
  <r>
    <n v="2200"/>
    <s v="HOMBRE"/>
    <n v="140978.96"/>
    <s v="ASALARIADO"/>
    <s v="SECTOR PRIVADO"/>
    <s v="SI"/>
    <s v="NO"/>
    <s v="NO"/>
    <n v="46"/>
    <x v="0"/>
    <s v="No"/>
    <n v="140978.96"/>
    <s v="ASALARIADO"/>
    <n v="46"/>
  </r>
  <r>
    <n v="2201"/>
    <s v="HOMBRE"/>
    <n v="297046"/>
    <s v="ASEGURADO VOLUNTARIO"/>
    <s v="SECTOR PRIVADO"/>
    <s v="SI"/>
    <s v="SI"/>
    <s v="SI"/>
    <n v="37"/>
    <x v="0"/>
    <s v="No"/>
    <n v="297046"/>
    <s v="ASEGURADO VOLUNTARIO"/>
    <n v="37"/>
  </r>
  <r>
    <n v="2202"/>
    <s v="MUJER"/>
    <n v="376750"/>
    <s v="ASALARIADO"/>
    <s v="SECTOR PRIVADO"/>
    <s v="SI"/>
    <s v="NO"/>
    <s v="NO"/>
    <n v="24"/>
    <x v="0"/>
    <s v="No"/>
    <n v="376750"/>
    <s v="ASALARIADO"/>
    <n v="24"/>
  </r>
  <r>
    <n v="2203"/>
    <s v="HOMBRE"/>
    <n v="50000"/>
    <s v="ASALARIADO"/>
    <s v="SECTOR PRIVADO"/>
    <s v="SI"/>
    <s v="SI"/>
    <s v="NO"/>
    <n v="34"/>
    <x v="0"/>
    <s v="No"/>
    <n v="50000"/>
    <s v="ASALARIADO"/>
    <n v="34"/>
  </r>
  <r>
    <n v="2204"/>
    <s v="MUJER"/>
    <n v="278030"/>
    <s v="CONVENIOS ESPECIALES DE TRABAJADORES INDEPENDIENTES"/>
    <s v="SECTOR PRIVADO"/>
    <s v="SI"/>
    <s v="NO"/>
    <s v="NO"/>
    <n v="51"/>
    <x v="0"/>
    <s v="No"/>
    <n v="278030"/>
    <s v="CONVENIOS ESPECIALES DE TRABAJADORES INDEPENDIENTES"/>
    <n v="51"/>
  </r>
  <r>
    <n v="2205"/>
    <s v="HOMBRE"/>
    <n v="305704"/>
    <s v="ASEGURADO VOLUNTARIO"/>
    <s v="SECTOR PRIVADO"/>
    <s v="NO"/>
    <s v="NO"/>
    <s v="NO"/>
    <n v="40"/>
    <x v="0"/>
    <s v="No"/>
    <n v="305704"/>
    <s v="ASEGURADO VOLUNTARIO"/>
    <n v="40"/>
  </r>
  <r>
    <n v="2206"/>
    <s v="MUJER"/>
    <n v="719271.8"/>
    <s v="PENSIONADOS EN SU PROPIO SISTEMA"/>
    <s v="SECTOR PUBLICO"/>
    <s v="SI"/>
    <s v="NO"/>
    <s v="NO"/>
    <n v="81"/>
    <x v="0"/>
    <s v="No"/>
    <n v="719271.8"/>
    <s v="PENSIONADOS EN SU PROPIO SISTEMA"/>
    <n v="81"/>
  </r>
  <r>
    <n v="2207"/>
    <s v="MUJER"/>
    <n v="1111989"/>
    <s v="ASALARIADO"/>
    <s v="SECTOR PUBLICO"/>
    <s v="SI"/>
    <s v="NO"/>
    <s v="SI"/>
    <n v="53"/>
    <x v="0"/>
    <s v="No"/>
    <n v="1111989"/>
    <s v="ASALARIADO"/>
    <n v="53"/>
  </r>
  <r>
    <n v="2208"/>
    <s v="MUJER"/>
    <n v="1214632"/>
    <s v="ASALARIADO"/>
    <s v="SECTOR PUBLICO"/>
    <s v="SI"/>
    <s v="NO"/>
    <s v="SI"/>
    <n v="57"/>
    <x v="0"/>
    <s v="No"/>
    <n v="1214632"/>
    <s v="ASALARIADO"/>
    <n v="57"/>
  </r>
  <r>
    <n v="2209"/>
    <s v="MUJER"/>
    <n v="550000"/>
    <s v="ASALARIADO"/>
    <s v="SECTOR PRIVADO"/>
    <s v="SI"/>
    <s v="NO"/>
    <s v="NO"/>
    <n v="31"/>
    <x v="0"/>
    <s v="No"/>
    <n v="550000"/>
    <s v="ASALARIADO"/>
    <n v="31"/>
  </r>
  <r>
    <n v="2210"/>
    <s v="HOMBRE"/>
    <n v="721187.76"/>
    <s v="ASALARIADO"/>
    <s v="SECTOR PUBLICO"/>
    <s v="SI"/>
    <s v="NO"/>
    <s v="NO"/>
    <n v="49"/>
    <x v="0"/>
    <s v="No"/>
    <n v="721187.76"/>
    <s v="ASALARIADO"/>
    <n v="49"/>
  </r>
  <r>
    <n v="2211"/>
    <s v="HOMBRE"/>
    <n v="333500"/>
    <s v="ASALARIADO"/>
    <s v="SECTOR PRIVADO"/>
    <s v="SI"/>
    <s v="NO"/>
    <s v="NO"/>
    <n v="41"/>
    <x v="0"/>
    <s v="No"/>
    <n v="333500"/>
    <s v="ASALARIADO"/>
    <n v="41"/>
  </r>
  <r>
    <n v="2212"/>
    <s v="HOMBRE"/>
    <n v="1371326"/>
    <s v="ASALARIADO"/>
    <s v="SECTOR PUBLICO"/>
    <s v="SI"/>
    <s v="NO"/>
    <s v="NO"/>
    <n v="51"/>
    <x v="0"/>
    <s v="No"/>
    <n v="1371326"/>
    <s v="ASALARIADO"/>
    <n v="51"/>
  </r>
  <r>
    <n v="2213"/>
    <s v="MUJER"/>
    <n v="619970"/>
    <s v="TRABAJADOR INDEPENDIENTE"/>
    <s v="SECTOR PRIVADO"/>
    <s v="SI"/>
    <s v="NO"/>
    <s v="NO"/>
    <n v="53"/>
    <x v="0"/>
    <s v="No"/>
    <n v="619970"/>
    <s v="TRABAJADOR INDEPENDIENTE"/>
    <n v="53"/>
  </r>
  <r>
    <n v="2214"/>
    <s v="HOMBRE"/>
    <n v="361811"/>
    <s v="TRABAJADOR INDEPENDIENTE"/>
    <s v="SECTOR PRIVADO"/>
    <s v="SI"/>
    <s v="NO"/>
    <s v="SI"/>
    <n v="44"/>
    <x v="0"/>
    <s v="No"/>
    <n v="361811"/>
    <s v="TRABAJADOR INDEPENDIENTE"/>
    <n v="44"/>
  </r>
  <r>
    <n v="2215"/>
    <s v="MUJER"/>
    <n v="2329738.04"/>
    <s v="ASALARIADO"/>
    <s v="SECTOR PUBLICO"/>
    <s v="SI"/>
    <s v="NO"/>
    <s v="NO"/>
    <n v="59"/>
    <x v="1"/>
    <s v="No"/>
    <n v="2329738.04"/>
    <s v="ASALARIADO"/>
    <n v="59"/>
  </r>
  <r>
    <n v="2216"/>
    <s v="MUJER"/>
    <n v="343085"/>
    <s v="TRABAJADOR INDEPENDIENTE"/>
    <s v="SECTOR PRIVADO"/>
    <s v="SI"/>
    <s v="NO"/>
    <s v="NO"/>
    <n v="42"/>
    <x v="0"/>
    <s v="No"/>
    <n v="343085"/>
    <s v="TRABAJADOR INDEPENDIENTE"/>
    <n v="42"/>
  </r>
  <r>
    <n v="2217"/>
    <s v="MUJER"/>
    <n v="1029228"/>
    <s v="ASALARIADO"/>
    <s v="SECTOR PUBLICO"/>
    <s v="SI"/>
    <s v="NO"/>
    <s v="NO"/>
    <n v="38"/>
    <x v="0"/>
    <s v="No"/>
    <n v="1029228"/>
    <s v="ASALARIADO"/>
    <n v="38"/>
  </r>
  <r>
    <n v="2218"/>
    <s v="MUJER"/>
    <n v="2725702"/>
    <s v="ASALARIADO"/>
    <s v="SECTOR PUBLICO"/>
    <s v="SI"/>
    <s v="NO"/>
    <s v="NO"/>
    <n v="55"/>
    <x v="1"/>
    <s v="No"/>
    <n v="2725702"/>
    <s v="ASALARIADO"/>
    <n v="55"/>
  </r>
  <r>
    <n v="2219"/>
    <s v="HOMBRE"/>
    <n v="297046"/>
    <s v="ASEGURADO VOLUNTARIO"/>
    <s v="SECTOR PRIVADO"/>
    <s v="SI"/>
    <s v="NO"/>
    <s v="SI"/>
    <n v="28"/>
    <x v="0"/>
    <s v="No"/>
    <n v="297046"/>
    <s v="ASEGURADO VOLUNTARIO"/>
    <n v="28"/>
  </r>
  <r>
    <n v="2220"/>
    <s v="HOMBRE"/>
    <n v="807000"/>
    <s v="ASALARIADO"/>
    <s v="SECTOR PRIVADO"/>
    <s v="SI"/>
    <s v="NO"/>
    <s v="NO"/>
    <n v="36"/>
    <x v="0"/>
    <s v="No"/>
    <n v="807000"/>
    <s v="ASALARIADO"/>
    <n v="36"/>
  </r>
  <r>
    <n v="2221"/>
    <s v="HOMBRE"/>
    <n v="299647"/>
    <s v="ASEGURADO VOLUNTARIO"/>
    <s v="SECTOR PRIVADO"/>
    <s v="SI"/>
    <s v="NO"/>
    <s v="NO"/>
    <n v="88"/>
    <x v="0"/>
    <s v="No"/>
    <n v="299647"/>
    <s v="ASEGURADO VOLUNTARIO"/>
    <n v="88"/>
  </r>
  <r>
    <n v="2222"/>
    <s v="MUJER"/>
    <n v="370090"/>
    <s v="TRABAJADOR INDEPENDIENTE"/>
    <s v="SECTOR PRIVADO"/>
    <s v="SI"/>
    <s v="NO"/>
    <s v="NO"/>
    <n v="63"/>
    <x v="0"/>
    <s v="No"/>
    <n v="370090"/>
    <s v="TRABAJADOR INDEPENDIENTE"/>
    <n v="63"/>
  </r>
  <r>
    <n v="2223"/>
    <s v="HOMBRE"/>
    <n v="263208.75"/>
    <s v="ASALARIADO"/>
    <s v="SECTOR PRIVADO"/>
    <s v="SI"/>
    <s v="NO"/>
    <s v="NO"/>
    <n v="25"/>
    <x v="0"/>
    <s v="No"/>
    <n v="263208.75"/>
    <s v="ASALARIADO"/>
    <n v="25"/>
  </r>
  <r>
    <n v="2224"/>
    <s v="MUJER"/>
    <n v="343050"/>
    <s v="ASALARIADO"/>
    <s v="SECTOR PUBLICO"/>
    <s v="SI"/>
    <s v="NO"/>
    <s v="NO"/>
    <n v="34"/>
    <x v="0"/>
    <s v="No"/>
    <n v="343050"/>
    <s v="ASALARIADO"/>
    <n v="34"/>
  </r>
  <r>
    <n v="2225"/>
    <s v="HOMBRE"/>
    <n v="848107"/>
    <s v="ASALARIADO"/>
    <s v="SECTOR PUBLICO"/>
    <s v="SI"/>
    <s v="NO"/>
    <s v="NO"/>
    <n v="40"/>
    <x v="0"/>
    <s v="No"/>
    <n v="848107"/>
    <s v="ASALARIADO"/>
    <n v="40"/>
  </r>
  <r>
    <n v="2226"/>
    <s v="MUJER"/>
    <n v="668166.67000000004"/>
    <s v="ASALARIADO"/>
    <s v="SECTOR PUBLICO"/>
    <s v="SI"/>
    <s v="NO"/>
    <s v="NO"/>
    <n v="34"/>
    <x v="0"/>
    <s v="No"/>
    <n v="668166.67000000004"/>
    <s v="ASALARIADO"/>
    <n v="34"/>
  </r>
  <r>
    <n v="2227"/>
    <s v="HOMBRE"/>
    <n v="992801.25"/>
    <s v="ASALARIADO"/>
    <s v="SECTOR PRIVADO"/>
    <s v="SI"/>
    <s v="NO"/>
    <s v="NO"/>
    <n v="27"/>
    <x v="0"/>
    <s v="No"/>
    <n v="992801.25"/>
    <s v="ASALARIADO"/>
    <n v="27"/>
  </r>
  <r>
    <n v="2228"/>
    <s v="HOMBRE"/>
    <n v="87475"/>
    <s v="ASALARIADO"/>
    <s v="SECTOR PRIVADO"/>
    <s v="SI"/>
    <s v="NO"/>
    <s v="NO"/>
    <n v="53"/>
    <x v="0"/>
    <s v="No"/>
    <n v="87475"/>
    <s v="ASALARIADO"/>
    <n v="53"/>
  </r>
  <r>
    <n v="2229"/>
    <s v="MUJER"/>
    <n v="404467"/>
    <s v="ASEGURADO VOLUNTARIO"/>
    <s v="SECTOR PRIVADO"/>
    <s v="SI"/>
    <s v="NO"/>
    <s v="NO"/>
    <n v="61"/>
    <x v="0"/>
    <s v="No"/>
    <n v="404467"/>
    <s v="ASEGURADO VOLUNTARIO"/>
    <n v="61"/>
  </r>
  <r>
    <n v="2230"/>
    <s v="HOMBRE"/>
    <n v="1038228.44"/>
    <s v="ASALARIADO"/>
    <s v="SECTOR PUBLICO"/>
    <s v="SI"/>
    <s v="NO"/>
    <s v="NO"/>
    <n v="37"/>
    <x v="0"/>
    <s v="No"/>
    <n v="1038228.44"/>
    <s v="ASALARIADO"/>
    <n v="37"/>
  </r>
  <r>
    <n v="2231"/>
    <s v="MUJER"/>
    <n v="297719"/>
    <s v="ASEGURADO VOLUNTARIO"/>
    <s v="SECTOR PRIVADO"/>
    <s v="SI"/>
    <s v="NO"/>
    <s v="NO"/>
    <n v="30"/>
    <x v="0"/>
    <s v="No"/>
    <n v="297719"/>
    <s v="ASEGURADO VOLUNTARIO"/>
    <n v="30"/>
  </r>
  <r>
    <n v="2232"/>
    <s v="MUJER"/>
    <n v="329950"/>
    <s v="TRABAJADOR INDEPENDIENTE"/>
    <s v="SECTOR PRIVADO"/>
    <s v="SI"/>
    <s v="NO"/>
    <s v="NO"/>
    <n v="52"/>
    <x v="0"/>
    <s v="No"/>
    <n v="329950"/>
    <s v="TRABAJADOR INDEPENDIENTE"/>
    <n v="52"/>
  </r>
  <r>
    <n v="2233"/>
    <s v="MUJER"/>
    <n v="1813790.96"/>
    <s v="ASALARIADO"/>
    <s v="SECTOR PRIVADO"/>
    <s v="SI"/>
    <s v="NO"/>
    <s v="NO"/>
    <n v="35"/>
    <x v="0"/>
    <s v="No"/>
    <n v="1813790.96"/>
    <s v="ASALARIADO"/>
    <n v="35"/>
  </r>
  <r>
    <n v="2234"/>
    <s v="HOMBRE"/>
    <n v="639148"/>
    <s v="TRABAJADOR INDEPENDIENTE"/>
    <s v="SECTOR PRIVADO"/>
    <s v="SI"/>
    <s v="NO"/>
    <s v="SI"/>
    <n v="61"/>
    <x v="0"/>
    <s v="No"/>
    <n v="639148"/>
    <s v="TRABAJADOR INDEPENDIENTE"/>
    <n v="61"/>
  </r>
  <r>
    <n v="2235"/>
    <s v="HOMBRE"/>
    <n v="1080638"/>
    <s v="ASALARIADO"/>
    <s v="SECTOR PUBLICO"/>
    <s v="SI"/>
    <s v="NO"/>
    <s v="NO"/>
    <n v="37"/>
    <x v="0"/>
    <s v="No"/>
    <n v="1080638"/>
    <s v="ASALARIADO"/>
    <n v="37"/>
  </r>
  <r>
    <n v="2236"/>
    <s v="MUJER"/>
    <n v="784000.75"/>
    <s v="ASALARIADO"/>
    <s v="SECTOR PUBLICO"/>
    <s v="SI"/>
    <s v="NO"/>
    <s v="NO"/>
    <n v="42"/>
    <x v="0"/>
    <s v="No"/>
    <n v="784000.75"/>
    <s v="ASALARIADO"/>
    <n v="42"/>
  </r>
  <r>
    <n v="2237"/>
    <s v="MUJER"/>
    <n v="635827.4"/>
    <s v="PENSIONADOS EN SU PROPIO SISTEMA"/>
    <s v="SECTOR PUBLICO"/>
    <s v="SI"/>
    <s v="NO"/>
    <s v="NO"/>
    <n v="64"/>
    <x v="0"/>
    <s v="No"/>
    <n v="635827.4"/>
    <s v="PENSIONADOS EN SU PROPIO SISTEMA"/>
    <n v="64"/>
  </r>
  <r>
    <n v="2238"/>
    <s v="MUJER"/>
    <n v="278030"/>
    <s v="CONVENIOS ESPECIALES DE TRABAJADORES INDEPENDIENTES"/>
    <s v="SECTOR PRIVADO"/>
    <s v="SI"/>
    <s v="NO"/>
    <s v="NO"/>
    <n v="89"/>
    <x v="0"/>
    <s v="No"/>
    <n v="278030"/>
    <s v="CONVENIOS ESPECIALES DE TRABAJADORES INDEPENDIENTES"/>
    <n v="89"/>
  </r>
  <r>
    <n v="2239"/>
    <s v="MUJER"/>
    <n v="627774.12"/>
    <s v="ASALARIADO"/>
    <s v="SECTOR PRIVADO"/>
    <s v="SI"/>
    <s v="NO"/>
    <s v="NO"/>
    <n v="35"/>
    <x v="0"/>
    <s v="No"/>
    <n v="627774.12"/>
    <s v="ASALARIADO"/>
    <n v="35"/>
  </r>
  <r>
    <n v="2240"/>
    <s v="HOMBRE"/>
    <n v="450000"/>
    <s v="ASALARIADO"/>
    <s v="SECTOR PRIVADO"/>
    <s v="SI"/>
    <s v="NO"/>
    <s v="NO"/>
    <n v="58"/>
    <x v="0"/>
    <s v="No"/>
    <n v="450000"/>
    <s v="ASALARIADO"/>
    <n v="58"/>
  </r>
  <r>
    <n v="2241"/>
    <s v="HOMBRE"/>
    <n v="320000"/>
    <s v="ASALARIADO"/>
    <s v="SECTOR PRIVADO"/>
    <s v="SI"/>
    <s v="NO"/>
    <s v="NO"/>
    <n v="31"/>
    <x v="0"/>
    <s v="No"/>
    <n v="320000"/>
    <s v="ASALARIADO"/>
    <n v="31"/>
  </r>
  <r>
    <n v="2242"/>
    <s v="HOMBRE"/>
    <n v="407782"/>
    <s v="ASALARIADO"/>
    <s v="SECTOR PRIVADO"/>
    <s v="SI"/>
    <s v="NO"/>
    <s v="NO"/>
    <n v="22"/>
    <x v="0"/>
    <s v="No"/>
    <n v="407782"/>
    <s v="ASALARIADO"/>
    <n v="22"/>
  </r>
  <r>
    <n v="2243"/>
    <s v="MUJER"/>
    <n v="297045"/>
    <s v="TRABAJADOR INDEPENDIENTE"/>
    <s v="SECTOR PRIVADO"/>
    <s v="SI"/>
    <s v="NO"/>
    <s v="NO"/>
    <n v="66"/>
    <x v="0"/>
    <s v="No"/>
    <n v="297045"/>
    <s v="TRABAJADOR INDEPENDIENTE"/>
    <n v="66"/>
  </r>
  <r>
    <n v="2244"/>
    <s v="HOMBRE"/>
    <n v="430434"/>
    <s v="ASALARIADO"/>
    <s v="SECTOR PRIVADO"/>
    <s v="SI"/>
    <s v="NO"/>
    <s v="SI"/>
    <n v="28"/>
    <x v="0"/>
    <s v="No"/>
    <n v="430434"/>
    <s v="ASALARIADO"/>
    <n v="28"/>
  </r>
  <r>
    <n v="2245"/>
    <s v="HOMBRE"/>
    <n v="476646.28"/>
    <s v="ASALARIADO"/>
    <s v="SECTOR PRIVADO"/>
    <s v="SI"/>
    <s v="NO"/>
    <s v="NO"/>
    <n v="29"/>
    <x v="0"/>
    <s v="No"/>
    <n v="476646.28"/>
    <s v="ASALARIADO"/>
    <n v="29"/>
  </r>
  <r>
    <n v="2246"/>
    <s v="MUJER"/>
    <n v="1566842"/>
    <s v="ASALARIADO"/>
    <s v="SECTOR PUBLICO"/>
    <s v="SI"/>
    <s v="NO"/>
    <s v="NO"/>
    <n v="59"/>
    <x v="0"/>
    <s v="No"/>
    <n v="1566842"/>
    <s v="ASALARIADO"/>
    <n v="59"/>
  </r>
  <r>
    <n v="2247"/>
    <s v="MUJER"/>
    <n v="868869.23"/>
    <s v="ASALARIADO"/>
    <s v="SECTOR PRIVADO"/>
    <s v="SI"/>
    <s v="NO"/>
    <s v="NO"/>
    <n v="40"/>
    <x v="0"/>
    <s v="No"/>
    <n v="868869.23"/>
    <s v="ASALARIADO"/>
    <n v="40"/>
  </r>
  <r>
    <n v="2248"/>
    <s v="MUJER"/>
    <n v="306400"/>
    <s v="ASALARIADO"/>
    <s v="SECTOR PRIVADO"/>
    <s v="SI"/>
    <s v="NO"/>
    <s v="NO"/>
    <n v="61"/>
    <x v="0"/>
    <s v="No"/>
    <n v="306400"/>
    <s v="ASALARIADO"/>
    <n v="61"/>
  </r>
  <r>
    <n v="2249"/>
    <s v="HOMBRE"/>
    <n v="408800"/>
    <s v="ASALARIADO"/>
    <s v="SECTOR PRIVADO"/>
    <s v="SI"/>
    <s v="NO"/>
    <s v="NO"/>
    <n v="39"/>
    <x v="0"/>
    <s v="No"/>
    <n v="408800"/>
    <s v="ASALARIADO"/>
    <n v="39"/>
  </r>
  <r>
    <n v="2250"/>
    <s v="HOMBRE"/>
    <n v="467167.61"/>
    <s v="ASALARIADO"/>
    <s v="SECTOR PUBLICO"/>
    <s v="SI"/>
    <s v="SI"/>
    <s v="NO"/>
    <n v="46"/>
    <x v="0"/>
    <s v="No"/>
    <n v="467167.61"/>
    <s v="ASALARIADO"/>
    <n v="46"/>
  </r>
  <r>
    <n v="2251"/>
    <s v="MUJER"/>
    <n v="376344"/>
    <s v="ASALARIADO"/>
    <s v="SECTOR PRIVADO"/>
    <s v="SI"/>
    <s v="NO"/>
    <s v="NO"/>
    <n v="39"/>
    <x v="0"/>
    <s v="No"/>
    <n v="376344"/>
    <s v="ASALARIADO"/>
    <n v="39"/>
  </r>
  <r>
    <n v="2252"/>
    <s v="HOMBRE"/>
    <n v="327264"/>
    <s v="ASALARIADO"/>
    <s v="SECTOR PUBLICO"/>
    <s v="SI"/>
    <s v="NO"/>
    <s v="NO"/>
    <n v="32"/>
    <x v="0"/>
    <s v="No"/>
    <n v="327264"/>
    <s v="ASALARIADO"/>
    <n v="32"/>
  </r>
  <r>
    <n v="2253"/>
    <s v="HOMBRE"/>
    <n v="750000"/>
    <s v="ASALARIADO"/>
    <s v="SECTOR PRIVADO"/>
    <s v="SI"/>
    <s v="NO"/>
    <s v="NO"/>
    <n v="55"/>
    <x v="0"/>
    <s v="No"/>
    <n v="750000"/>
    <s v="ASALARIADO"/>
    <n v="55"/>
  </r>
  <r>
    <n v="2254"/>
    <s v="HOMBRE"/>
    <n v="423289"/>
    <s v="TRABAJADOR INDEPENDIENTE"/>
    <s v="SECTOR PRIVADO"/>
    <s v="SI"/>
    <s v="NO"/>
    <s v="NO"/>
    <n v="59"/>
    <x v="0"/>
    <s v="No"/>
    <n v="423289"/>
    <s v="TRABAJADOR INDEPENDIENTE"/>
    <n v="59"/>
  </r>
  <r>
    <n v="2255"/>
    <s v="MUJER"/>
    <n v="619506.39"/>
    <s v="ASALARIADO"/>
    <s v="SECTOR PUBLICO"/>
    <s v="SI"/>
    <s v="NO"/>
    <s v="NO"/>
    <n v="34"/>
    <x v="0"/>
    <s v="No"/>
    <n v="619506.39"/>
    <s v="ASALARIADO"/>
    <n v="34"/>
  </r>
  <r>
    <n v="2256"/>
    <s v="MUJER"/>
    <n v="465179.89"/>
    <s v="ASALARIADO"/>
    <s v="SECTOR PRIVADO"/>
    <s v="SI"/>
    <s v="NO"/>
    <s v="NO"/>
    <n v="39"/>
    <x v="0"/>
    <s v="No"/>
    <n v="465179.89"/>
    <s v="ASALARIADO"/>
    <n v="39"/>
  </r>
  <r>
    <n v="2257"/>
    <s v="HOMBRE"/>
    <n v="562152.61"/>
    <s v="ASALARIADO"/>
    <s v="SECTOR PUBLICO"/>
    <s v="SI"/>
    <s v="NO"/>
    <s v="NO"/>
    <n v="38"/>
    <x v="0"/>
    <s v="No"/>
    <n v="562152.61"/>
    <s v="ASALARIADO"/>
    <n v="38"/>
  </r>
  <r>
    <n v="2258"/>
    <s v="HOMBRE"/>
    <n v="811421.65"/>
    <s v="ASALARIADO"/>
    <s v="SECTOR PUBLICO"/>
    <s v="SI"/>
    <s v="NO"/>
    <s v="NO"/>
    <n v="32"/>
    <x v="0"/>
    <s v="No"/>
    <n v="811421.65"/>
    <s v="ASALARIADO"/>
    <n v="32"/>
  </r>
  <r>
    <n v="2259"/>
    <s v="MUJER"/>
    <n v="338933.34"/>
    <s v="ASALARIADO"/>
    <s v="SECTOR PRIVADO"/>
    <s v="SI"/>
    <s v="NO"/>
    <s v="NO"/>
    <n v="27"/>
    <x v="0"/>
    <s v="No"/>
    <n v="338933.34"/>
    <s v="ASALARIADO"/>
    <n v="27"/>
  </r>
  <r>
    <n v="2260"/>
    <s v="MUJER"/>
    <n v="100000"/>
    <s v="ASALARIADO"/>
    <s v="SECTOR PRIVADO"/>
    <s v="SI"/>
    <s v="NO"/>
    <s v="NO"/>
    <n v="29"/>
    <x v="0"/>
    <s v="No"/>
    <n v="100000"/>
    <s v="ASALARIADO"/>
    <n v="29"/>
  </r>
  <r>
    <n v="2261"/>
    <s v="HOMBRE"/>
    <n v="697648"/>
    <s v="ASALARIADO"/>
    <s v="SECTOR PRIVADO"/>
    <s v="SI"/>
    <s v="NO"/>
    <s v="NO"/>
    <n v="61"/>
    <x v="0"/>
    <s v="No"/>
    <n v="697648"/>
    <s v="ASALARIADO"/>
    <n v="61"/>
  </r>
  <r>
    <n v="2262"/>
    <s v="HOMBRE"/>
    <n v="377498"/>
    <s v="TRABAJADOR INDEPENDIENTE"/>
    <s v="SECTOR PRIVADO"/>
    <s v="SI"/>
    <s v="NO"/>
    <s v="NO"/>
    <n v="37"/>
    <x v="0"/>
    <s v="No"/>
    <n v="377498"/>
    <s v="TRABAJADOR INDEPENDIENTE"/>
    <n v="37"/>
  </r>
  <r>
    <n v="2263"/>
    <s v="HOMBRE"/>
    <n v="308750"/>
    <s v="ASALARIADO"/>
    <s v="SECTOR PRIVADO"/>
    <s v="SI"/>
    <s v="NO"/>
    <s v="SI"/>
    <n v="35"/>
    <x v="0"/>
    <s v="No"/>
    <n v="308750"/>
    <s v="ASALARIADO"/>
    <n v="35"/>
  </r>
  <r>
    <n v="2264"/>
    <s v="HOMBRE"/>
    <n v="451354.46"/>
    <s v="ASALARIADO"/>
    <s v="SECTOR PRIVADO"/>
    <s v="SI"/>
    <s v="NO"/>
    <s v="NO"/>
    <n v="58"/>
    <x v="0"/>
    <s v="No"/>
    <n v="451354.46"/>
    <s v="ASALARIADO"/>
    <n v="58"/>
  </r>
  <r>
    <n v="2265"/>
    <s v="HOMBRE"/>
    <n v="455001.5"/>
    <s v="ASALARIADO"/>
    <s v="SECTOR PRIVADO"/>
    <s v="SI"/>
    <s v="NO"/>
    <s v="NO"/>
    <n v="20"/>
    <x v="0"/>
    <s v="No"/>
    <n v="455001.5"/>
    <s v="ASALARIADO"/>
    <n v="20"/>
  </r>
  <r>
    <n v="2266"/>
    <s v="MUJER"/>
    <n v="994882.5"/>
    <s v="ASALARIADO"/>
    <s v="SECTOR PRIVADO"/>
    <s v="SI"/>
    <s v="NO"/>
    <s v="NO"/>
    <n v="50"/>
    <x v="0"/>
    <s v="No"/>
    <n v="994882.5"/>
    <s v="ASALARIADO"/>
    <n v="50"/>
  </r>
  <r>
    <n v="2267"/>
    <s v="HOMBRE"/>
    <n v="509509"/>
    <s v="TRABAJADOR INDEPENDIENTE"/>
    <s v="SECTOR PRIVADO"/>
    <s v="SI"/>
    <s v="SI"/>
    <s v="SI"/>
    <n v="59"/>
    <x v="0"/>
    <s v="No"/>
    <n v="509509"/>
    <s v="TRABAJADOR INDEPENDIENTE"/>
    <n v="59"/>
  </r>
  <r>
    <n v="2268"/>
    <s v="HOMBRE"/>
    <n v="349920"/>
    <s v="ASALARIADO"/>
    <s v="SECTOR PRIVADO"/>
    <s v="SI"/>
    <s v="NO"/>
    <s v="NO"/>
    <n v="34"/>
    <x v="0"/>
    <s v="No"/>
    <n v="349920"/>
    <s v="ASALARIADO"/>
    <n v="34"/>
  </r>
  <r>
    <n v="2269"/>
    <s v="HOMBRE"/>
    <n v="17760.8"/>
    <s v="ASALARIADO"/>
    <s v="SECTOR PRIVADO"/>
    <s v="SI"/>
    <s v="SI"/>
    <s v="NO"/>
    <n v="29"/>
    <x v="0"/>
    <s v="No"/>
    <n v="17760.8"/>
    <s v="ASALARIADO"/>
    <n v="29"/>
  </r>
  <r>
    <n v="2270"/>
    <s v="MUJER"/>
    <n v="526736.80000000005"/>
    <s v="ASALARIADO"/>
    <s v="SECTOR PRIVADO"/>
    <s v="SI"/>
    <s v="NO"/>
    <s v="NO"/>
    <n v="25"/>
    <x v="0"/>
    <s v="No"/>
    <n v="526736.80000000005"/>
    <s v="ASALARIADO"/>
    <n v="25"/>
  </r>
  <r>
    <n v="2271"/>
    <s v="HOMBRE"/>
    <n v="497155.33"/>
    <s v="ASALARIADO"/>
    <s v="SECTOR PRIVADO"/>
    <s v="SI"/>
    <s v="NO"/>
    <s v="NO"/>
    <n v="27"/>
    <x v="0"/>
    <s v="No"/>
    <n v="497155.33"/>
    <s v="ASALARIADO"/>
    <n v="27"/>
  </r>
  <r>
    <n v="2272"/>
    <s v="MUJER"/>
    <n v="423675"/>
    <s v="ASALARIADO"/>
    <s v="SECTOR PRIVADO"/>
    <s v="SI"/>
    <s v="NO"/>
    <s v="NO"/>
    <n v="26"/>
    <x v="0"/>
    <s v="No"/>
    <n v="423675"/>
    <s v="ASALARIADO"/>
    <n v="26"/>
  </r>
  <r>
    <n v="2273"/>
    <s v="HOMBRE"/>
    <n v="292387"/>
    <s v="ASEGURADO VOLUNTARIO"/>
    <s v="SECTOR PRIVADO"/>
    <s v="SI"/>
    <s v="SI"/>
    <s v="NO"/>
    <n v="33"/>
    <x v="0"/>
    <s v="No"/>
    <n v="292387"/>
    <s v="ASEGURADO VOLUNTARIO"/>
    <n v="33"/>
  </r>
  <r>
    <n v="2274"/>
    <s v="MUJER"/>
    <n v="430993"/>
    <s v="PENSIONADOS EN SU PROPIO SISTEMA"/>
    <s v="SECTOR PUBLICO"/>
    <s v="SI"/>
    <s v="NO"/>
    <s v="NO"/>
    <n v="64"/>
    <x v="0"/>
    <s v="No"/>
    <n v="430993"/>
    <s v="PENSIONADOS EN SU PROPIO SISTEMA"/>
    <n v="64"/>
  </r>
  <r>
    <n v="2275"/>
    <s v="HOMBRE"/>
    <n v="298000"/>
    <s v="ASALARIADO"/>
    <s v="SECTOR PRIVADO"/>
    <s v="SI"/>
    <s v="SI"/>
    <s v="NO"/>
    <n v="42"/>
    <x v="0"/>
    <s v="No"/>
    <n v="298000"/>
    <s v="ASALARIADO"/>
    <n v="42"/>
  </r>
  <r>
    <n v="2276"/>
    <s v="HOMBRE"/>
    <n v="405063"/>
    <s v="TRABAJADOR INDEPENDIENTE"/>
    <s v="SECTOR PRIVADO"/>
    <s v="SI"/>
    <s v="SI"/>
    <s v="SI"/>
    <n v="40"/>
    <x v="0"/>
    <s v="No"/>
    <n v="405063"/>
    <s v="TRABAJADOR INDEPENDIENTE"/>
    <n v="40"/>
  </r>
  <r>
    <n v="2277"/>
    <s v="HOMBRE"/>
    <n v="1400000"/>
    <s v="ASALARIADO"/>
    <s v="SECTOR PRIVADO"/>
    <s v="SI"/>
    <s v="NO"/>
    <s v="NO"/>
    <n v="30"/>
    <x v="0"/>
    <s v="No"/>
    <n v="1400000"/>
    <s v="ASALARIADO"/>
    <n v="30"/>
  </r>
  <r>
    <n v="2278"/>
    <s v="MUJER"/>
    <n v="341602"/>
    <s v="TRABAJADOR INDEPENDIENTE"/>
    <s v="SECTOR PRIVADO"/>
    <s v="SI"/>
    <s v="NO"/>
    <s v="NO"/>
    <n v="42"/>
    <x v="0"/>
    <s v="No"/>
    <n v="341602"/>
    <s v="TRABAJADOR INDEPENDIENTE"/>
    <n v="42"/>
  </r>
  <r>
    <n v="2279"/>
    <s v="HOMBRE"/>
    <n v="915000"/>
    <s v="ASALARIADO"/>
    <s v="SECTOR PRIVADO"/>
    <s v="SI"/>
    <s v="NO"/>
    <s v="NO"/>
    <n v="24"/>
    <x v="0"/>
    <s v="No"/>
    <n v="915000"/>
    <s v="ASALARIADO"/>
    <n v="24"/>
  </r>
  <r>
    <n v="2280"/>
    <s v="MUJER"/>
    <n v="339164.62"/>
    <s v="PENSIONADOS EN SU PROPIO SISTEMA"/>
    <s v="SECTOR PUBLICO"/>
    <s v="SI"/>
    <s v="NO"/>
    <s v="NO"/>
    <n v="70"/>
    <x v="0"/>
    <s v="No"/>
    <n v="339164.62"/>
    <s v="PENSIONADOS EN SU PROPIO SISTEMA"/>
    <n v="70"/>
  </r>
  <r>
    <n v="2281"/>
    <s v="HOMBRE"/>
    <n v="278030"/>
    <s v="CONVENIOS ESPECIALES DE TRABAJADORES INDEPENDIENTES"/>
    <s v="SECTOR PRIVADO"/>
    <s v="SI"/>
    <s v="NO"/>
    <s v="NO"/>
    <n v="71"/>
    <x v="0"/>
    <s v="No"/>
    <n v="278030"/>
    <s v="CONVENIOS ESPECIALES DE TRABAJADORES INDEPENDIENTES"/>
    <n v="71"/>
  </r>
  <r>
    <n v="2282"/>
    <s v="MUJER"/>
    <n v="490713.59999999998"/>
    <s v="ASALARIADO"/>
    <s v="SECTOR PRIVADO"/>
    <s v="SI"/>
    <s v="NO"/>
    <s v="NO"/>
    <n v="47"/>
    <x v="0"/>
    <s v="No"/>
    <n v="490713.59999999998"/>
    <s v="ASALARIADO"/>
    <n v="47"/>
  </r>
  <r>
    <n v="2283"/>
    <s v="HOMBRE"/>
    <n v="1051374.8"/>
    <s v="ASALARIADO"/>
    <s v="SECTOR PUBLICO"/>
    <s v="SI"/>
    <s v="NO"/>
    <s v="NO"/>
    <n v="62"/>
    <x v="0"/>
    <s v="No"/>
    <n v="1051374.8"/>
    <s v="ASALARIADO"/>
    <n v="62"/>
  </r>
  <r>
    <n v="2284"/>
    <s v="HOMBRE"/>
    <n v="445841.44"/>
    <s v="ASALARIADO"/>
    <s v="SECTOR PRIVADO"/>
    <s v="SI"/>
    <s v="SI"/>
    <s v="NO"/>
    <n v="57"/>
    <x v="0"/>
    <s v="No"/>
    <n v="445841.44"/>
    <s v="ASALARIADO"/>
    <n v="57"/>
  </r>
  <r>
    <n v="2285"/>
    <s v="MUJER"/>
    <n v="485843.98"/>
    <s v="ASALARIADO"/>
    <s v="SECTOR PRIVADO"/>
    <s v="SI"/>
    <s v="NO"/>
    <s v="NO"/>
    <n v="25"/>
    <x v="0"/>
    <s v="No"/>
    <n v="485843.98"/>
    <s v="ASALARIADO"/>
    <n v="25"/>
  </r>
  <r>
    <n v="2286"/>
    <s v="HOMBRE"/>
    <n v="370647"/>
    <s v="TRABAJADOR INDEPENDIENTE"/>
    <s v="SECTOR PRIVADO"/>
    <s v="SI"/>
    <s v="NO"/>
    <s v="NO"/>
    <n v="49"/>
    <x v="0"/>
    <s v="No"/>
    <n v="370647"/>
    <s v="TRABAJADOR INDEPENDIENTE"/>
    <n v="49"/>
  </r>
  <r>
    <n v="2287"/>
    <s v="MUJER"/>
    <n v="138101.79999999999"/>
    <s v="ASALARIADO"/>
    <s v="SECTOR PUBLICO"/>
    <s v="SI"/>
    <s v="NO"/>
    <s v="NO"/>
    <n v="31"/>
    <x v="0"/>
    <s v="No"/>
    <n v="138101.79999999999"/>
    <s v="ASALARIADO"/>
    <n v="31"/>
  </r>
  <r>
    <n v="2288"/>
    <s v="HOMBRE"/>
    <n v="338629"/>
    <s v="TRABAJADOR INDEPENDIENTE"/>
    <s v="SECTOR PRIVADO"/>
    <s v="SI"/>
    <s v="NO"/>
    <s v="SI"/>
    <n v="50"/>
    <x v="0"/>
    <s v="No"/>
    <n v="338629"/>
    <s v="TRABAJADOR INDEPENDIENTE"/>
    <n v="50"/>
  </r>
  <r>
    <n v="2289"/>
    <s v="HOMBRE"/>
    <n v="1080496.5"/>
    <s v="ASALARIADO"/>
    <s v="SECTOR PRIVADO"/>
    <s v="SI"/>
    <s v="NO"/>
    <s v="NO"/>
    <n v="37"/>
    <x v="0"/>
    <s v="No"/>
    <n v="1080496.5"/>
    <s v="ASALARIADO"/>
    <n v="37"/>
  </r>
  <r>
    <n v="2290"/>
    <s v="MUJER"/>
    <n v="294025"/>
    <s v="ASALARIADO"/>
    <s v="SECTOR PRIVADO"/>
    <s v="SI"/>
    <s v="NO"/>
    <s v="NO"/>
    <n v="49"/>
    <x v="0"/>
    <s v="No"/>
    <n v="294025"/>
    <s v="ASALARIADO"/>
    <n v="49"/>
  </r>
  <r>
    <n v="2291"/>
    <s v="HOMBRE"/>
    <n v="300018"/>
    <s v="TRABAJADOR INDEPENDIENTE"/>
    <s v="SECTOR PRIVADO"/>
    <s v="SI"/>
    <s v="NO"/>
    <s v="SI"/>
    <n v="54"/>
    <x v="0"/>
    <s v="No"/>
    <n v="300018"/>
    <s v="TRABAJADOR INDEPENDIENTE"/>
    <n v="54"/>
  </r>
  <r>
    <n v="2292"/>
    <s v="HOMBRE"/>
    <n v="278030"/>
    <s v="CONVENIOS ESPECIALES DE TRABAJADORES INDEPENDIENTES"/>
    <s v="SECTOR PRIVADO"/>
    <s v="SI"/>
    <s v="NO"/>
    <s v="NO"/>
    <n v="53"/>
    <x v="0"/>
    <s v="No"/>
    <n v="278030"/>
    <s v="CONVENIOS ESPECIALES DE TRABAJADORES INDEPENDIENTES"/>
    <n v="53"/>
  </r>
  <r>
    <n v="2293"/>
    <s v="HOMBRE"/>
    <n v="299647"/>
    <s v="ASEGURADO VOLUNTARIO"/>
    <s v="SECTOR PRIVADO"/>
    <s v="SI"/>
    <s v="NO"/>
    <s v="NO"/>
    <n v="61"/>
    <x v="0"/>
    <s v="No"/>
    <n v="299647"/>
    <s v="ASEGURADO VOLUNTARIO"/>
    <n v="61"/>
  </r>
  <r>
    <n v="2294"/>
    <s v="MUJER"/>
    <n v="2376310"/>
    <s v="ASALARIADO"/>
    <s v="SECTOR PUBLICO"/>
    <s v="SI"/>
    <s v="NO"/>
    <s v="NO"/>
    <n v="45"/>
    <x v="1"/>
    <s v="No"/>
    <n v="2376310"/>
    <s v="ASALARIADO"/>
    <n v="45"/>
  </r>
  <r>
    <n v="2295"/>
    <s v="MUJER"/>
    <n v="257784"/>
    <s v="ASALARIADO"/>
    <s v="SECTOR PRIVADO"/>
    <s v="SI"/>
    <s v="NO"/>
    <s v="NO"/>
    <n v="44"/>
    <x v="0"/>
    <s v="No"/>
    <n v="257784"/>
    <s v="ASALARIADO"/>
    <n v="44"/>
  </r>
  <r>
    <n v="2296"/>
    <s v="MUJER"/>
    <n v="149800.53"/>
    <s v="ASALARIADO"/>
    <s v="SECTOR PRIVADO"/>
    <s v="SI"/>
    <s v="NO"/>
    <s v="NO"/>
    <n v="63"/>
    <x v="0"/>
    <s v="No"/>
    <n v="149800.53"/>
    <s v="ASALARIADO"/>
    <n v="63"/>
  </r>
  <r>
    <n v="2297"/>
    <s v="MUJER"/>
    <n v="282305"/>
    <s v="ASEGURADO VOLUNTARIO"/>
    <s v="SECTOR PRIVADO"/>
    <s v="SI"/>
    <s v="NO"/>
    <s v="NO"/>
    <n v="52"/>
    <x v="0"/>
    <s v="No"/>
    <n v="282305"/>
    <s v="ASEGURADO VOLUNTARIO"/>
    <n v="52"/>
  </r>
  <r>
    <n v="2298"/>
    <s v="HOMBRE"/>
    <n v="458557"/>
    <s v="TRABAJADOR INDEPENDIENTE"/>
    <s v="SECTOR PRIVADO"/>
    <s v="SI"/>
    <s v="NO"/>
    <s v="SI"/>
    <n v="30"/>
    <x v="0"/>
    <s v="No"/>
    <n v="458557"/>
    <s v="TRABAJADOR INDEPENDIENTE"/>
    <n v="30"/>
  </r>
  <r>
    <n v="2299"/>
    <s v="HOMBRE"/>
    <n v="299647"/>
    <s v="ASEGURADO VOLUNTARIO"/>
    <s v="SECTOR PRIVADO"/>
    <s v="SI"/>
    <s v="NO"/>
    <s v="NO"/>
    <n v="54"/>
    <x v="0"/>
    <s v="No"/>
    <n v="299647"/>
    <s v="ASEGURADO VOLUNTARIO"/>
    <n v="54"/>
  </r>
  <r>
    <n v="2300"/>
    <s v="HOMBRE"/>
    <n v="347000"/>
    <s v="ASALARIADO"/>
    <s v="SECTOR PRIVADO"/>
    <s v="SI"/>
    <s v="NO"/>
    <s v="NO"/>
    <n v="18"/>
    <x v="0"/>
    <s v="No"/>
    <n v="347000"/>
    <s v="ASALARIADO"/>
    <n v="18"/>
  </r>
  <r>
    <n v="2301"/>
    <s v="MUJER"/>
    <n v="297046"/>
    <s v="ASEGURADO VOLUNTARIO"/>
    <s v="SECTOR PRIVADO"/>
    <s v="SI"/>
    <s v="NO"/>
    <s v="NO"/>
    <n v="58"/>
    <x v="0"/>
    <s v="No"/>
    <n v="297046"/>
    <s v="ASEGURADO VOLUNTARIO"/>
    <n v="58"/>
  </r>
  <r>
    <n v="2302"/>
    <s v="HOMBRE"/>
    <n v="1329256"/>
    <s v="ASALARIADO"/>
    <s v="SECTOR PUBLICO"/>
    <s v="SI"/>
    <s v="NO"/>
    <s v="SI"/>
    <n v="30"/>
    <x v="0"/>
    <s v="No"/>
    <n v="1329256"/>
    <s v="ASALARIADO"/>
    <n v="30"/>
  </r>
  <r>
    <n v="2303"/>
    <s v="HOMBRE"/>
    <n v="382333.34"/>
    <s v="ASALARIADO"/>
    <s v="SECTOR PRIVADO"/>
    <s v="SI"/>
    <s v="NO"/>
    <s v="NO"/>
    <n v="22"/>
    <x v="0"/>
    <s v="No"/>
    <n v="382333.34"/>
    <s v="ASALARIADO"/>
    <n v="22"/>
  </r>
  <r>
    <n v="2304"/>
    <s v="HOMBRE"/>
    <n v="330000"/>
    <s v="ASALARIADO"/>
    <s v="SECTOR PRIVADO"/>
    <s v="SI"/>
    <s v="NO"/>
    <s v="NO"/>
    <n v="21"/>
    <x v="0"/>
    <s v="No"/>
    <n v="330000"/>
    <s v="ASALARIADO"/>
    <n v="21"/>
  </r>
  <r>
    <n v="2305"/>
    <s v="HOMBRE"/>
    <n v="483976.7"/>
    <s v="PENSIONADOS EN SU PROPIO SISTEMA"/>
    <s v="SECTOR PUBLICO"/>
    <s v="SI"/>
    <s v="NO"/>
    <s v="NO"/>
    <n v="72"/>
    <x v="0"/>
    <s v="No"/>
    <n v="483976.7"/>
    <s v="PENSIONADOS EN SU PROPIO SISTEMA"/>
    <n v="72"/>
  </r>
  <r>
    <n v="2306"/>
    <s v="MUJER"/>
    <n v="343390.86"/>
    <s v="ASALARIADO"/>
    <s v="SECTOR PRIVADO"/>
    <s v="SI"/>
    <s v="NO"/>
    <s v="SI"/>
    <n v="25"/>
    <x v="0"/>
    <s v="No"/>
    <n v="343390.86"/>
    <s v="ASALARIADO"/>
    <n v="25"/>
  </r>
  <r>
    <n v="2307"/>
    <s v="HOMBRE"/>
    <n v="278030"/>
    <s v="CONVENIOS ESPECIALES DE TRABAJADORES INDEPENDIENTES"/>
    <s v="SECTOR PRIVADO"/>
    <s v="SI"/>
    <s v="NO"/>
    <s v="NO"/>
    <n v="59"/>
    <x v="0"/>
    <s v="No"/>
    <n v="278030"/>
    <s v="CONVENIOS ESPECIALES DE TRABAJADORES INDEPENDIENTES"/>
    <n v="59"/>
  </r>
  <r>
    <n v="2308"/>
    <s v="HOMBRE"/>
    <n v="417995"/>
    <s v="ASALARIADO"/>
    <s v="SECTOR PRIVADO"/>
    <s v="SI"/>
    <s v="NO"/>
    <s v="NO"/>
    <n v="40"/>
    <x v="0"/>
    <s v="No"/>
    <n v="417995"/>
    <s v="ASALARIADO"/>
    <n v="40"/>
  </r>
  <r>
    <n v="2309"/>
    <s v="HOMBRE"/>
    <n v="400000"/>
    <s v="ASALARIADO"/>
    <s v="SECTOR PRIVADO"/>
    <s v="SI"/>
    <s v="NO"/>
    <s v="NO"/>
    <n v="56"/>
    <x v="0"/>
    <s v="No"/>
    <n v="400000"/>
    <s v="ASALARIADO"/>
    <n v="56"/>
  </r>
  <r>
    <n v="2310"/>
    <s v="HOMBRE"/>
    <n v="278030"/>
    <s v="CONVENIOS ESPECIALES DE TRABAJADORES INDEPENDIENTES"/>
    <s v="SECTOR PRIVADO"/>
    <s v="SI"/>
    <s v="NO"/>
    <s v="NO"/>
    <n v="45"/>
    <x v="0"/>
    <s v="No"/>
    <n v="278030"/>
    <s v="CONVENIOS ESPECIALES DE TRABAJADORES INDEPENDIENTES"/>
    <n v="45"/>
  </r>
  <r>
    <n v="2311"/>
    <s v="MUJER"/>
    <n v="297046"/>
    <s v="TRABAJADOR INDEPENDIENTE"/>
    <s v="SECTOR PRIVADO"/>
    <s v="SI"/>
    <s v="NO"/>
    <s v="NO"/>
    <n v="41"/>
    <x v="0"/>
    <s v="No"/>
    <n v="297046"/>
    <s v="TRABAJADOR INDEPENDIENTE"/>
    <n v="41"/>
  </r>
  <r>
    <n v="2312"/>
    <s v="HOMBRE"/>
    <n v="639148"/>
    <s v="TRABAJADOR INDEPENDIENTE"/>
    <s v="SECTOR PRIVADO"/>
    <s v="SI"/>
    <s v="NO"/>
    <s v="SI"/>
    <n v="41"/>
    <x v="0"/>
    <s v="No"/>
    <n v="639148"/>
    <s v="TRABAJADOR INDEPENDIENTE"/>
    <n v="41"/>
  </r>
  <r>
    <n v="2313"/>
    <s v="HOMBRE"/>
    <n v="690952.85"/>
    <s v="ASALARIADO"/>
    <s v="SECTOR PRIVADO"/>
    <s v="SI"/>
    <s v="NO"/>
    <s v="NO"/>
    <n v="38"/>
    <x v="0"/>
    <s v="No"/>
    <n v="690952.85"/>
    <s v="ASALARIADO"/>
    <n v="38"/>
  </r>
  <r>
    <n v="2314"/>
    <s v="HOMBRE"/>
    <n v="150000"/>
    <s v="ASALARIADO"/>
    <s v="SECTOR PRIVADO"/>
    <s v="SI"/>
    <s v="SI"/>
    <s v="SI"/>
    <n v="41"/>
    <x v="0"/>
    <s v="No"/>
    <n v="150000"/>
    <s v="ASALARIADO"/>
    <n v="41"/>
  </r>
  <r>
    <n v="2315"/>
    <s v="MUJER"/>
    <n v="750000"/>
    <s v="ASALARIADO"/>
    <s v="SECTOR PRIVADO"/>
    <s v="SI"/>
    <s v="NO"/>
    <s v="NO"/>
    <n v="32"/>
    <x v="0"/>
    <s v="No"/>
    <n v="750000"/>
    <s v="ASALARIADO"/>
    <n v="32"/>
  </r>
  <r>
    <n v="2316"/>
    <s v="MUJER"/>
    <n v="1458494"/>
    <s v="ASALARIADO"/>
    <s v="SECTOR PUBLICO"/>
    <s v="SI"/>
    <s v="NO"/>
    <s v="SI"/>
    <n v="49"/>
    <x v="0"/>
    <s v="No"/>
    <n v="1458494"/>
    <s v="ASALARIADO"/>
    <n v="49"/>
  </r>
  <r>
    <n v="2317"/>
    <s v="MUJER"/>
    <n v="500460"/>
    <s v="ASALARIADO"/>
    <s v="SECTOR PUBLICO"/>
    <s v="SI"/>
    <s v="NO"/>
    <s v="NO"/>
    <n v="43"/>
    <x v="0"/>
    <s v="No"/>
    <n v="500460"/>
    <s v="ASALARIADO"/>
    <n v="43"/>
  </r>
  <r>
    <n v="2318"/>
    <s v="MUJER"/>
    <n v="453432"/>
    <s v="PENSIONADOS EN SU PROPIO SISTEMA"/>
    <s v="SECTOR PUBLICO"/>
    <s v="SI"/>
    <s v="NO"/>
    <s v="NO"/>
    <n v="67"/>
    <x v="0"/>
    <s v="No"/>
    <n v="453432"/>
    <s v="PENSIONADOS EN SU PROPIO SISTEMA"/>
    <n v="67"/>
  </r>
  <r>
    <n v="2319"/>
    <s v="HOMBRE"/>
    <n v="297046"/>
    <s v="ASEGURADO VOLUNTARIO"/>
    <s v="SECTOR PRIVADO"/>
    <s v="SI"/>
    <s v="NO"/>
    <s v="NO"/>
    <n v="53"/>
    <x v="0"/>
    <s v="No"/>
    <n v="297046"/>
    <s v="ASEGURADO VOLUNTARIO"/>
    <n v="53"/>
  </r>
  <r>
    <n v="2320"/>
    <s v="HOMBRE"/>
    <n v="536142.9"/>
    <s v="ASALARIADO"/>
    <s v="SECTOR PRIVADO"/>
    <s v="SI"/>
    <s v="NO"/>
    <s v="NO"/>
    <n v="20"/>
    <x v="0"/>
    <s v="No"/>
    <n v="536142.9"/>
    <s v="ASALARIADO"/>
    <n v="20"/>
  </r>
  <r>
    <n v="2321"/>
    <s v="MUJER"/>
    <n v="1584930"/>
    <s v="PENSIONADOS EN SU PROPIO SISTEMA"/>
    <s v="SECTOR PUBLICO"/>
    <s v="SI"/>
    <s v="NO"/>
    <s v="NO"/>
    <n v="71"/>
    <x v="0"/>
    <s v="No"/>
    <n v="1584930"/>
    <s v="PENSIONADOS EN SU PROPIO SISTEMA"/>
    <n v="71"/>
  </r>
  <r>
    <n v="2322"/>
    <s v="MUJER"/>
    <n v="241729.4"/>
    <s v="ASALARIADO"/>
    <s v="SECTOR PRIVADO"/>
    <s v="SI"/>
    <s v="NO"/>
    <s v="NO"/>
    <n v="34"/>
    <x v="0"/>
    <s v="No"/>
    <n v="241729.4"/>
    <s v="ASALARIADO"/>
    <n v="34"/>
  </r>
  <r>
    <n v="2323"/>
    <s v="HOMBRE"/>
    <n v="297046"/>
    <s v="TRABAJADOR INDEPENDIENTE"/>
    <s v="SECTOR PRIVADO"/>
    <s v="SI"/>
    <s v="NO"/>
    <s v="SI"/>
    <n v="43"/>
    <x v="0"/>
    <s v="No"/>
    <n v="297046"/>
    <s v="TRABAJADOR INDEPENDIENTE"/>
    <n v="43"/>
  </r>
  <r>
    <n v="2324"/>
    <s v="MUJER"/>
    <n v="402249.06"/>
    <s v="ASALARIADO"/>
    <s v="SECTOR PRIVADO"/>
    <s v="SI"/>
    <s v="NO"/>
    <s v="NO"/>
    <n v="29"/>
    <x v="0"/>
    <s v="No"/>
    <n v="402249.06"/>
    <s v="ASALARIADO"/>
    <n v="29"/>
  </r>
  <r>
    <n v="2325"/>
    <s v="HOMBRE"/>
    <n v="639148"/>
    <s v="TRABAJADOR INDEPENDIENTE"/>
    <s v="SECTOR PRIVADO"/>
    <s v="SI"/>
    <s v="NO"/>
    <s v="SI"/>
    <n v="46"/>
    <x v="0"/>
    <s v="No"/>
    <n v="639148"/>
    <s v="TRABAJADOR INDEPENDIENTE"/>
    <n v="46"/>
  </r>
  <r>
    <n v="2326"/>
    <s v="HOMBRE"/>
    <n v="328210.2"/>
    <s v="ASALARIADO"/>
    <s v="SECTOR PRIVADO"/>
    <s v="SI"/>
    <s v="NO"/>
    <s v="NO"/>
    <n v="42"/>
    <x v="0"/>
    <s v="No"/>
    <n v="328210.2"/>
    <s v="ASALARIADO"/>
    <n v="42"/>
  </r>
  <r>
    <n v="2327"/>
    <s v="MUJER"/>
    <n v="361045"/>
    <s v="TRABAJADOR INDEPENDIENTE"/>
    <s v="SECTOR PRIVADO"/>
    <s v="SI"/>
    <s v="NO"/>
    <s v="SI"/>
    <n v="42"/>
    <x v="0"/>
    <s v="No"/>
    <n v="361045"/>
    <s v="TRABAJADOR INDEPENDIENTE"/>
    <n v="42"/>
  </r>
  <r>
    <n v="2328"/>
    <s v="HOMBRE"/>
    <n v="999312"/>
    <s v="ASALARIADO"/>
    <s v="SECTOR PUBLICO"/>
    <s v="SI"/>
    <s v="NO"/>
    <s v="SI"/>
    <n v="28"/>
    <x v="0"/>
    <s v="No"/>
    <n v="999312"/>
    <s v="ASALARIADO"/>
    <n v="28"/>
  </r>
  <r>
    <n v="2329"/>
    <s v="MUJER"/>
    <n v="121300"/>
    <s v="ASALARIADO"/>
    <s v="SECTOR PRIVADO"/>
    <s v="SI"/>
    <s v="NO"/>
    <s v="SI"/>
    <n v="40"/>
    <x v="0"/>
    <s v="No"/>
    <n v="121300"/>
    <s v="ASALARIADO"/>
    <n v="40"/>
  </r>
  <r>
    <n v="2330"/>
    <s v="HOMBRE"/>
    <n v="279960.49"/>
    <s v="ASALARIADO"/>
    <s v="SECTOR PRIVADO"/>
    <s v="SI"/>
    <s v="NO"/>
    <s v="NO"/>
    <n v="23"/>
    <x v="0"/>
    <s v="No"/>
    <n v="279960.49"/>
    <s v="ASALARIADO"/>
    <n v="23"/>
  </r>
  <r>
    <n v="2331"/>
    <s v="MUJER"/>
    <n v="119219.91"/>
    <s v="PENSIONADOS EN SU PROPIO SISTEMA"/>
    <s v="SECTOR PUBLICO"/>
    <s v="SI"/>
    <s v="NO"/>
    <s v="NO"/>
    <n v="59"/>
    <x v="0"/>
    <s v="No"/>
    <n v="119219.91"/>
    <s v="PENSIONADOS EN SU PROPIO SISTEMA"/>
    <n v="59"/>
  </r>
  <r>
    <n v="2332"/>
    <s v="MUJER"/>
    <n v="430000"/>
    <s v="ASALARIADO"/>
    <s v="SECTOR PRIVADO"/>
    <s v="SI"/>
    <s v="NO"/>
    <s v="NO"/>
    <n v="42"/>
    <x v="0"/>
    <s v="No"/>
    <n v="430000"/>
    <s v="ASALARIADO"/>
    <n v="42"/>
  </r>
  <r>
    <n v="2333"/>
    <s v="MUJER"/>
    <n v="278030"/>
    <s v="ASEGURADO VOLUNTARIO"/>
    <s v="SECTOR PRIVADO"/>
    <s v="SI"/>
    <s v="NO"/>
    <s v="SI"/>
    <n v="20"/>
    <x v="0"/>
    <s v="No"/>
    <n v="278030"/>
    <s v="ASEGURADO VOLUNTARIO"/>
    <n v="20"/>
  </r>
  <r>
    <n v="2334"/>
    <s v="HOMBRE"/>
    <n v="1613702.64"/>
    <s v="ASALARIADO"/>
    <s v="SECTOR PRIVADO"/>
    <s v="SI"/>
    <s v="NO"/>
    <s v="NO"/>
    <n v="32"/>
    <x v="0"/>
    <s v="No"/>
    <n v="1613702.64"/>
    <s v="ASALARIADO"/>
    <n v="32"/>
  </r>
  <r>
    <n v="2335"/>
    <s v="HOMBRE"/>
    <n v="2545183.7000000002"/>
    <s v="ASALARIADO"/>
    <s v="SECTOR PRIVADO"/>
    <s v="SI"/>
    <s v="NO"/>
    <s v="NO"/>
    <n v="46"/>
    <x v="1"/>
    <s v="No"/>
    <n v="2545183.7000000002"/>
    <s v="ASALARIADO"/>
    <n v="46"/>
  </r>
  <r>
    <n v="2336"/>
    <s v="HOMBRE"/>
    <n v="2133715"/>
    <s v="PENSIONADOS EN SU PROPIO SISTEMA"/>
    <s v="SECTOR PUBLICO"/>
    <s v="SI"/>
    <s v="NO"/>
    <s v="NO"/>
    <n v="83"/>
    <x v="0"/>
    <s v="No"/>
    <n v="2133715"/>
    <s v="PENSIONADOS EN SU PROPIO SISTEMA"/>
    <n v="83"/>
  </r>
  <r>
    <n v="2337"/>
    <s v="MUJER"/>
    <n v="81536"/>
    <s v="ASALARIADO"/>
    <s v="SECTOR PUBLICO"/>
    <s v="SI"/>
    <s v="NO"/>
    <s v="SI"/>
    <n v="31"/>
    <x v="0"/>
    <s v="No"/>
    <n v="81536"/>
    <s v="ASALARIADO"/>
    <n v="31"/>
  </r>
  <r>
    <n v="2338"/>
    <s v="MUJER"/>
    <n v="157177"/>
    <s v="ASALARIADO"/>
    <s v="SECTOR PRIVADO"/>
    <s v="SI"/>
    <s v="NO"/>
    <s v="NO"/>
    <n v="23"/>
    <x v="0"/>
    <s v="No"/>
    <n v="157177"/>
    <s v="ASALARIADO"/>
    <n v="23"/>
  </r>
  <r>
    <n v="2339"/>
    <s v="HOMBRE"/>
    <n v="505609"/>
    <s v="ASALARIADO"/>
    <s v="SECTOR PRIVADO"/>
    <s v="SI"/>
    <s v="NO"/>
    <s v="NO"/>
    <n v="44"/>
    <x v="0"/>
    <s v="No"/>
    <n v="505609"/>
    <s v="ASALARIADO"/>
    <n v="44"/>
  </r>
  <r>
    <n v="2340"/>
    <s v="MUJER"/>
    <n v="6177.62"/>
    <s v="ASALARIADO"/>
    <s v="SECTOR PRIVADO"/>
    <s v="SI"/>
    <s v="NO"/>
    <s v="NO"/>
    <n v="61"/>
    <x v="0"/>
    <s v="No"/>
    <n v="6177.62"/>
    <s v="ASALARIADO"/>
    <n v="61"/>
  </r>
  <r>
    <n v="2341"/>
    <s v="MUJER"/>
    <n v="299137"/>
    <s v="ASALARIADO"/>
    <s v="SECTOR PUBLICO"/>
    <s v="SI"/>
    <s v="NO"/>
    <s v="NO"/>
    <n v="44"/>
    <x v="0"/>
    <s v="No"/>
    <n v="299137"/>
    <s v="ASALARIADO"/>
    <n v="44"/>
  </r>
  <r>
    <n v="2342"/>
    <s v="MUJER"/>
    <n v="338166"/>
    <s v="TRABAJADOR INDEPENDIENTE"/>
    <s v="SECTOR PRIVADO"/>
    <s v="SI"/>
    <s v="NO"/>
    <s v="NO"/>
    <n v="61"/>
    <x v="0"/>
    <s v="No"/>
    <n v="338166"/>
    <s v="TRABAJADOR INDEPENDIENTE"/>
    <n v="61"/>
  </r>
  <r>
    <n v="2343"/>
    <s v="HOMBRE"/>
    <n v="1250000"/>
    <s v="ASALARIADO"/>
    <s v="SECTOR PRIVADO"/>
    <s v="SI"/>
    <s v="NO"/>
    <s v="NO"/>
    <n v="29"/>
    <x v="0"/>
    <s v="No"/>
    <n v="1250000"/>
    <s v="ASALARIADO"/>
    <n v="29"/>
  </r>
  <r>
    <n v="2344"/>
    <s v="MUJER"/>
    <n v="305704"/>
    <s v="ASEGURADO VOLUNTARIO"/>
    <s v="SECTOR PRIVADO"/>
    <s v="NO"/>
    <s v="NO"/>
    <s v="NO"/>
    <n v="60"/>
    <x v="0"/>
    <s v="No"/>
    <n v="305704"/>
    <s v="ASEGURADO VOLUNTARIO"/>
    <n v="60"/>
  </r>
  <r>
    <n v="2345"/>
    <s v="HOMBRE"/>
    <n v="502063.88"/>
    <s v="ASALARIADO"/>
    <s v="SECTOR PRIVADO"/>
    <s v="SI"/>
    <s v="NO"/>
    <s v="NO"/>
    <n v="22"/>
    <x v="0"/>
    <s v="No"/>
    <n v="502063.88"/>
    <s v="ASALARIADO"/>
    <n v="22"/>
  </r>
  <r>
    <n v="2346"/>
    <s v="HOMBRE"/>
    <n v="843824.96"/>
    <s v="ASALARIADO"/>
    <s v="SECTOR PRIVADO"/>
    <s v="SI"/>
    <s v="NO"/>
    <s v="NO"/>
    <n v="31"/>
    <x v="0"/>
    <s v="No"/>
    <n v="843824.96"/>
    <s v="ASALARIADO"/>
    <n v="31"/>
  </r>
  <r>
    <n v="2347"/>
    <s v="HOMBRE"/>
    <n v="278030"/>
    <s v="TRABAJADOR INDEPENDIENTE"/>
    <s v="SECTOR PRIVADO"/>
    <s v="SI"/>
    <s v="NO"/>
    <s v="SI"/>
    <n v="39"/>
    <x v="0"/>
    <s v="No"/>
    <n v="278030"/>
    <s v="TRABAJADOR INDEPENDIENTE"/>
    <n v="39"/>
  </r>
  <r>
    <n v="2348"/>
    <s v="HOMBRE"/>
    <n v="347504.4"/>
    <s v="ASALARIADO"/>
    <s v="SECTOR PRIVADO"/>
    <s v="SI"/>
    <s v="SI"/>
    <s v="NO"/>
    <n v="24"/>
    <x v="0"/>
    <s v="No"/>
    <n v="347504.4"/>
    <s v="ASALARIADO"/>
    <n v="24"/>
  </r>
  <r>
    <n v="2349"/>
    <s v="HOMBRE"/>
    <n v="1811308.47"/>
    <s v="ASALARIADO"/>
    <s v="SECTOR PRIVADO"/>
    <s v="SI"/>
    <s v="NO"/>
    <s v="NO"/>
    <n v="43"/>
    <x v="0"/>
    <s v="No"/>
    <n v="1811308.47"/>
    <s v="ASALARIADO"/>
    <n v="43"/>
  </r>
  <r>
    <n v="2350"/>
    <s v="MUJER"/>
    <n v="359544.27"/>
    <s v="CONVENIOS ESPECIALES DE ASEGURADOS VOLUNTARIOS"/>
    <s v="SECTOR PRIVADO"/>
    <s v="SI"/>
    <s v="SI"/>
    <s v="NO"/>
    <n v="51"/>
    <x v="0"/>
    <s v="No"/>
    <n v="359544.27"/>
    <s v="CONVENIOS ESPECIALES DE ASEGURADOS VOLUNTARIOS"/>
    <n v="51"/>
  </r>
  <r>
    <n v="2351"/>
    <s v="MUJER"/>
    <n v="278030"/>
    <s v="CONVENIOS ESPECIALES DE TRABAJADORES INDEPENDIENTES"/>
    <s v="SECTOR PRIVADO"/>
    <s v="SI"/>
    <s v="NO"/>
    <s v="NO"/>
    <n v="32"/>
    <x v="0"/>
    <s v="No"/>
    <n v="278030"/>
    <s v="CONVENIOS ESPECIALES DE TRABAJADORES INDEPENDIENTES"/>
    <n v="32"/>
  </r>
  <r>
    <n v="2352"/>
    <s v="MUJER"/>
    <n v="278035"/>
    <s v="ASEGURADO VOLUNTARIO"/>
    <s v="SECTOR PRIVADO"/>
    <s v="SI"/>
    <s v="NO"/>
    <s v="NO"/>
    <n v="27"/>
    <x v="0"/>
    <s v="No"/>
    <n v="278035"/>
    <s v="ASEGURADO VOLUNTARIO"/>
    <n v="27"/>
  </r>
  <r>
    <n v="2353"/>
    <s v="HOMBRE"/>
    <n v="888101.64"/>
    <s v="ASALARIADO"/>
    <s v="SECTOR PUBLICO"/>
    <s v="SI"/>
    <s v="NO"/>
    <s v="NO"/>
    <n v="30"/>
    <x v="0"/>
    <s v="No"/>
    <n v="888101.64"/>
    <s v="ASALARIADO"/>
    <n v="30"/>
  </r>
  <r>
    <n v="2354"/>
    <s v="MUJER"/>
    <n v="417971.20000000001"/>
    <s v="ASALARIADO"/>
    <s v="SECTOR PRIVADO"/>
    <s v="SI"/>
    <s v="NO"/>
    <s v="SI"/>
    <n v="40"/>
    <x v="0"/>
    <s v="No"/>
    <n v="417971.20000000001"/>
    <s v="ASALARIADO"/>
    <n v="40"/>
  </r>
  <r>
    <n v="2355"/>
    <s v="MUJER"/>
    <n v="380732"/>
    <s v="ASALARIADO"/>
    <s v="SECTOR PUBLICO"/>
    <s v="SI"/>
    <s v="NO"/>
    <s v="SI"/>
    <n v="55"/>
    <x v="0"/>
    <s v="No"/>
    <n v="380732"/>
    <s v="ASALARIADO"/>
    <n v="55"/>
  </r>
  <r>
    <n v="2356"/>
    <s v="HOMBRE"/>
    <n v="3173069.67"/>
    <s v="ASALARIADO"/>
    <s v="SECTOR PUBLICO"/>
    <s v="SI"/>
    <s v="NO"/>
    <s v="NO"/>
    <n v="54"/>
    <x v="1"/>
    <s v="No"/>
    <n v="3173069.67"/>
    <s v="ASALARIADO"/>
    <n v="54"/>
  </r>
  <r>
    <n v="2357"/>
    <s v="MUJER"/>
    <n v="355000"/>
    <s v="TRABAJADOR INDEPENDIENTE"/>
    <s v="SECTOR PRIVADO"/>
    <s v="SI"/>
    <s v="NO"/>
    <s v="SI"/>
    <n v="28"/>
    <x v="0"/>
    <s v="No"/>
    <n v="355000"/>
    <s v="TRABAJADOR INDEPENDIENTE"/>
    <n v="28"/>
  </r>
  <r>
    <n v="2358"/>
    <s v="HOMBRE"/>
    <n v="563202"/>
    <s v="ASALARIADO"/>
    <s v="SECTOR PRIVADO"/>
    <s v="SI"/>
    <s v="NO"/>
    <s v="NO"/>
    <n v="37"/>
    <x v="0"/>
    <s v="No"/>
    <n v="563202"/>
    <s v="ASALARIADO"/>
    <n v="37"/>
  </r>
  <r>
    <n v="2359"/>
    <s v="HOMBRE"/>
    <n v="299647"/>
    <s v="ASEGURADO VOLUNTARIO"/>
    <s v="SECTOR PRIVADO"/>
    <s v="SI"/>
    <s v="NO"/>
    <s v="NO"/>
    <n v="74"/>
    <x v="0"/>
    <s v="No"/>
    <n v="299647"/>
    <s v="ASEGURADO VOLUNTARIO"/>
    <n v="74"/>
  </r>
  <r>
    <n v="2360"/>
    <s v="HOMBRE"/>
    <n v="564955.81999999995"/>
    <s v="ASALARIADO"/>
    <s v="SECTOR PRIVADO"/>
    <s v="SI"/>
    <s v="NO"/>
    <s v="NO"/>
    <n v="60"/>
    <x v="0"/>
    <s v="No"/>
    <n v="564955.81999999995"/>
    <s v="ASALARIADO"/>
    <n v="60"/>
  </r>
  <r>
    <n v="2361"/>
    <s v="HOMBRE"/>
    <n v="326749"/>
    <s v="TRABAJADOR INDEPENDIENTE"/>
    <s v="SECTOR PRIVADO"/>
    <s v="SI"/>
    <s v="NO"/>
    <s v="SI"/>
    <n v="52"/>
    <x v="0"/>
    <s v="No"/>
    <n v="326749"/>
    <s v="TRABAJADOR INDEPENDIENTE"/>
    <n v="52"/>
  </r>
  <r>
    <n v="2362"/>
    <s v="HOMBRE"/>
    <n v="2190000"/>
    <s v="ASALARIADO"/>
    <s v="SECTOR PRIVADO"/>
    <s v="SI"/>
    <s v="NO"/>
    <s v="NO"/>
    <n v="59"/>
    <x v="0"/>
    <s v="No"/>
    <n v="2190000"/>
    <s v="ASALARIADO"/>
    <n v="59"/>
  </r>
  <r>
    <n v="2363"/>
    <s v="MUJER"/>
    <n v="1248185"/>
    <s v="ASALARIADO"/>
    <s v="SECTOR PUBLICO"/>
    <s v="SI"/>
    <s v="NO"/>
    <s v="SI"/>
    <n v="60"/>
    <x v="0"/>
    <s v="No"/>
    <n v="1248185"/>
    <s v="ASALARIADO"/>
    <n v="60"/>
  </r>
  <r>
    <n v="2364"/>
    <s v="MUJER"/>
    <n v="360000"/>
    <s v="ASALARIADO"/>
    <s v="SECTOR PRIVADO"/>
    <s v="SI"/>
    <s v="NO"/>
    <s v="NO"/>
    <n v="27"/>
    <x v="0"/>
    <s v="No"/>
    <n v="360000"/>
    <s v="ASALARIADO"/>
    <n v="27"/>
  </r>
  <r>
    <n v="2365"/>
    <s v="HOMBRE"/>
    <n v="190000"/>
    <s v="ASALARIADO"/>
    <s v="SECTOR PRIVADO"/>
    <s v="SI"/>
    <s v="NO"/>
    <s v="SI"/>
    <n v="45"/>
    <x v="0"/>
    <s v="No"/>
    <n v="190000"/>
    <s v="ASALARIADO"/>
    <n v="45"/>
  </r>
  <r>
    <n v="2366"/>
    <s v="MUJER"/>
    <n v="1287284"/>
    <s v="ASALARIADO"/>
    <s v="SECTOR PUBLICO"/>
    <s v="SI"/>
    <s v="NO"/>
    <s v="NO"/>
    <n v="37"/>
    <x v="0"/>
    <s v="No"/>
    <n v="1287284"/>
    <s v="ASALARIADO"/>
    <n v="37"/>
  </r>
  <r>
    <n v="2367"/>
    <s v="HOMBRE"/>
    <n v="1161697.8500000001"/>
    <s v="ASALARIADO"/>
    <s v="SECTOR PUBLICO"/>
    <s v="SI"/>
    <s v="NO"/>
    <s v="NO"/>
    <n v="41"/>
    <x v="0"/>
    <s v="No"/>
    <n v="1161697.8500000001"/>
    <s v="ASALARIADO"/>
    <n v="41"/>
  </r>
  <r>
    <n v="2368"/>
    <s v="HOMBRE"/>
    <n v="520000"/>
    <s v="ASALARIADO"/>
    <s v="SECTOR PRIVADO"/>
    <s v="SI"/>
    <s v="NO"/>
    <s v="SI"/>
    <n v="62"/>
    <x v="0"/>
    <s v="No"/>
    <n v="520000"/>
    <s v="ASALARIADO"/>
    <n v="62"/>
  </r>
  <r>
    <n v="2369"/>
    <s v="HOMBRE"/>
    <n v="1459164"/>
    <s v="ASALARIADO"/>
    <s v="SECTOR PRIVADO"/>
    <s v="SI"/>
    <s v="NO"/>
    <s v="NO"/>
    <n v="55"/>
    <x v="0"/>
    <s v="No"/>
    <n v="1459164"/>
    <s v="ASALARIADO"/>
    <n v="55"/>
  </r>
  <r>
    <n v="2370"/>
    <s v="HOMBRE"/>
    <n v="785103.77"/>
    <s v="ASALARIADO"/>
    <s v="SECTOR PRIVADO"/>
    <s v="SI"/>
    <s v="NO"/>
    <s v="NO"/>
    <n v="49"/>
    <x v="0"/>
    <s v="No"/>
    <n v="785103.77"/>
    <s v="ASALARIADO"/>
    <n v="49"/>
  </r>
  <r>
    <n v="2371"/>
    <s v="HOMBRE"/>
    <n v="175874.58"/>
    <s v="ASALARIADO"/>
    <s v="SECTOR PRIVADO"/>
    <s v="SI"/>
    <s v="NO"/>
    <s v="SI"/>
    <n v="38"/>
    <x v="0"/>
    <s v="No"/>
    <n v="175874.58"/>
    <s v="ASALARIADO"/>
    <n v="38"/>
  </r>
  <r>
    <n v="2372"/>
    <s v="HOMBRE"/>
    <n v="341004"/>
    <s v="ASALARIADO"/>
    <s v="SECTOR PRIVADO"/>
    <s v="SI"/>
    <s v="SI"/>
    <s v="NO"/>
    <n v="57"/>
    <x v="0"/>
    <s v="No"/>
    <n v="341004"/>
    <s v="ASALARIADO"/>
    <n v="57"/>
  </r>
  <r>
    <n v="2373"/>
    <s v="MUJER"/>
    <n v="3426447.35"/>
    <s v="ASALARIADO"/>
    <s v="SECTOR PUBLICO"/>
    <s v="SI"/>
    <s v="NO"/>
    <s v="NO"/>
    <n v="42"/>
    <x v="1"/>
    <s v="No"/>
    <n v="3426447.35"/>
    <s v="ASALARIADO"/>
    <n v="42"/>
  </r>
  <r>
    <n v="2374"/>
    <s v="MUJER"/>
    <n v="638675"/>
    <s v="ASALARIADO"/>
    <s v="SECTOR PRIVADO"/>
    <s v="SI"/>
    <s v="NO"/>
    <s v="NO"/>
    <n v="18"/>
    <x v="0"/>
    <s v="No"/>
    <n v="638675"/>
    <s v="ASALARIADO"/>
    <n v="18"/>
  </r>
  <r>
    <n v="2375"/>
    <s v="HOMBRE"/>
    <n v="587574"/>
    <s v="TRABAJADOR INDEPENDIENTE"/>
    <s v="SECTOR PRIVADO"/>
    <s v="SI"/>
    <s v="SI"/>
    <s v="NO"/>
    <n v="53"/>
    <x v="0"/>
    <s v="No"/>
    <n v="587574"/>
    <s v="TRABAJADOR INDEPENDIENTE"/>
    <n v="53"/>
  </r>
  <r>
    <n v="2376"/>
    <s v="MUJER"/>
    <n v="120000"/>
    <s v="ASALARIADO"/>
    <s v="SECTOR PRIVADO"/>
    <s v="SI"/>
    <s v="NO"/>
    <s v="SI"/>
    <n v="47"/>
    <x v="0"/>
    <s v="No"/>
    <n v="120000"/>
    <s v="ASALARIADO"/>
    <n v="47"/>
  </r>
  <r>
    <n v="2377"/>
    <s v="HOMBRE"/>
    <n v="498141.67"/>
    <s v="ASALARIADO"/>
    <s v="SECTOR PRIVADO"/>
    <s v="SI"/>
    <s v="NO"/>
    <s v="NO"/>
    <n v="49"/>
    <x v="0"/>
    <s v="No"/>
    <n v="498141.67"/>
    <s v="ASALARIADO"/>
    <n v="49"/>
  </r>
  <r>
    <n v="2378"/>
    <s v="HOMBRE"/>
    <n v="562493.75"/>
    <s v="ASALARIADO"/>
    <s v="SECTOR PRIVADO"/>
    <s v="SI"/>
    <s v="NO"/>
    <s v="NO"/>
    <n v="34"/>
    <x v="0"/>
    <s v="No"/>
    <n v="562493.75"/>
    <s v="ASALARIADO"/>
    <n v="34"/>
  </r>
  <r>
    <n v="2379"/>
    <s v="HOMBRE"/>
    <n v="464100"/>
    <s v="ASALARIADO"/>
    <s v="SECTOR PRIVADO"/>
    <s v="SI"/>
    <s v="SI"/>
    <s v="NO"/>
    <n v="29"/>
    <x v="0"/>
    <s v="No"/>
    <n v="464100"/>
    <s v="ASALARIADO"/>
    <n v="29"/>
  </r>
  <r>
    <n v="2380"/>
    <s v="HOMBRE"/>
    <n v="324953"/>
    <s v="ASEGURADO VOLUNTARIO"/>
    <s v="SECTOR PRIVADO"/>
    <s v="SI"/>
    <s v="NO"/>
    <s v="NO"/>
    <n v="33"/>
    <x v="0"/>
    <s v="No"/>
    <n v="324953"/>
    <s v="ASEGURADO VOLUNTARIO"/>
    <n v="33"/>
  </r>
  <r>
    <n v="2381"/>
    <s v="MUJER"/>
    <n v="318550"/>
    <s v="ASALARIADO"/>
    <s v="SECTOR PRIVADO"/>
    <s v="SI"/>
    <s v="NO"/>
    <s v="NO"/>
    <n v="41"/>
    <x v="0"/>
    <s v="No"/>
    <n v="318550"/>
    <s v="ASALARIADO"/>
    <n v="41"/>
  </r>
  <r>
    <n v="2382"/>
    <s v="HOMBRE"/>
    <n v="336217.85"/>
    <s v="ASALARIADO"/>
    <s v="SECTOR PRIVADO"/>
    <s v="SI"/>
    <s v="SI"/>
    <s v="NO"/>
    <n v="43"/>
    <x v="0"/>
    <s v="No"/>
    <n v="336217.85"/>
    <s v="ASALARIADO"/>
    <n v="43"/>
  </r>
  <r>
    <n v="2383"/>
    <s v="HOMBRE"/>
    <n v="297045"/>
    <s v="ASEGURADO VOLUNTARIO"/>
    <s v="SECTOR PRIVADO"/>
    <s v="SI"/>
    <s v="NO"/>
    <s v="NO"/>
    <n v="24"/>
    <x v="0"/>
    <s v="No"/>
    <n v="297045"/>
    <s v="ASEGURADO VOLUNTARIO"/>
    <n v="24"/>
  </r>
  <r>
    <n v="2384"/>
    <s v="HOMBRE"/>
    <n v="1614330"/>
    <s v="ASALARIADO"/>
    <s v="SECTOR PUBLICO"/>
    <s v="SI"/>
    <s v="NO"/>
    <s v="SI"/>
    <n v="30"/>
    <x v="0"/>
    <s v="No"/>
    <n v="1614330"/>
    <s v="ASALARIADO"/>
    <n v="30"/>
  </r>
  <r>
    <n v="2385"/>
    <s v="MUJER"/>
    <n v="260000"/>
    <s v="ASALARIADO"/>
    <s v="SECTOR PRIVADO"/>
    <s v="SI"/>
    <s v="NO"/>
    <s v="SI"/>
    <n v="39"/>
    <x v="0"/>
    <s v="No"/>
    <n v="260000"/>
    <s v="ASALARIADO"/>
    <n v="39"/>
  </r>
  <r>
    <n v="2386"/>
    <s v="MUJER"/>
    <n v="278030"/>
    <s v="TRABAJADOR INDEPENDIENTE"/>
    <s v="SECTOR PRIVADO"/>
    <s v="SI"/>
    <s v="NO"/>
    <s v="NO"/>
    <n v="52"/>
    <x v="0"/>
    <s v="No"/>
    <n v="278030"/>
    <s v="TRABAJADOR INDEPENDIENTE"/>
    <n v="52"/>
  </r>
  <r>
    <n v="2387"/>
    <s v="MUJER"/>
    <n v="297046"/>
    <s v="TRABAJADOR INDEPENDIENTE"/>
    <s v="SECTOR PRIVADO"/>
    <s v="SI"/>
    <s v="NO"/>
    <s v="SI"/>
    <n v="40"/>
    <x v="0"/>
    <s v="No"/>
    <n v="297046"/>
    <s v="TRABAJADOR INDEPENDIENTE"/>
    <n v="40"/>
  </r>
  <r>
    <n v="2388"/>
    <s v="HOMBRE"/>
    <n v="491706.2"/>
    <s v="ASALARIADO"/>
    <s v="SECTOR PRIVADO"/>
    <s v="SI"/>
    <s v="NO"/>
    <s v="NO"/>
    <n v="50"/>
    <x v="0"/>
    <s v="No"/>
    <n v="491706.2"/>
    <s v="ASALARIADO"/>
    <n v="50"/>
  </r>
  <r>
    <n v="2389"/>
    <s v="HOMBRE"/>
    <n v="1308403"/>
    <s v="ASALARIADO"/>
    <s v="SECTOR PUBLICO"/>
    <s v="SI"/>
    <s v="NO"/>
    <s v="NO"/>
    <n v="40"/>
    <x v="0"/>
    <s v="No"/>
    <n v="1308403"/>
    <s v="ASALARIADO"/>
    <n v="40"/>
  </r>
  <r>
    <n v="2390"/>
    <s v="HOMBRE"/>
    <n v="278030"/>
    <s v="CONVENIOS ESPECIALES DE TRABAJADORES INDEPENDIENTES"/>
    <s v="SECTOR PRIVADO"/>
    <s v="SI"/>
    <s v="NO"/>
    <s v="NO"/>
    <n v="28"/>
    <x v="0"/>
    <s v="No"/>
    <n v="278030"/>
    <s v="CONVENIOS ESPECIALES DE TRABAJADORES INDEPENDIENTES"/>
    <n v="28"/>
  </r>
  <r>
    <n v="2391"/>
    <s v="HOMBRE"/>
    <n v="338629"/>
    <s v="TRABAJADOR INDEPENDIENTE"/>
    <s v="SECTOR PRIVADO"/>
    <s v="SI"/>
    <s v="NO"/>
    <s v="SI"/>
    <n v="39"/>
    <x v="0"/>
    <s v="No"/>
    <n v="338629"/>
    <s v="TRABAJADOR INDEPENDIENTE"/>
    <n v="39"/>
  </r>
  <r>
    <n v="2392"/>
    <s v="HOMBRE"/>
    <n v="639148"/>
    <s v="TRABAJADOR INDEPENDIENTE"/>
    <s v="SECTOR PRIVADO"/>
    <s v="SI"/>
    <s v="NO"/>
    <s v="NO"/>
    <n v="48"/>
    <x v="0"/>
    <s v="No"/>
    <n v="639148"/>
    <s v="TRABAJADOR INDEPENDIENTE"/>
    <n v="48"/>
  </r>
  <r>
    <n v="2393"/>
    <s v="HOMBRE"/>
    <n v="869420"/>
    <s v="ASALARIADO"/>
    <s v="SECTOR PUBLICO"/>
    <s v="SI"/>
    <s v="NO"/>
    <s v="SI"/>
    <n v="46"/>
    <x v="0"/>
    <s v="No"/>
    <n v="869420"/>
    <s v="ASALARIADO"/>
    <n v="46"/>
  </r>
  <r>
    <n v="2394"/>
    <s v="HOMBRE"/>
    <n v="86400"/>
    <s v="ASALARIADO"/>
    <s v="SECTOR PRIVADO"/>
    <s v="SI"/>
    <s v="NO"/>
    <s v="NO"/>
    <n v="24"/>
    <x v="0"/>
    <s v="No"/>
    <n v="86400"/>
    <s v="ASALARIADO"/>
    <n v="24"/>
  </r>
  <r>
    <n v="2395"/>
    <s v="MUJER"/>
    <n v="466740"/>
    <s v="ASALARIADO"/>
    <s v="SECTOR PUBLICO"/>
    <s v="SI"/>
    <s v="NO"/>
    <s v="SI"/>
    <n v="35"/>
    <x v="0"/>
    <s v="No"/>
    <n v="466740"/>
    <s v="ASALARIADO"/>
    <n v="35"/>
  </r>
  <r>
    <n v="2396"/>
    <s v="MUJER"/>
    <n v="319560"/>
    <s v="ASALARIADO"/>
    <s v="SECTOR PRIVADO"/>
    <s v="SI"/>
    <s v="NO"/>
    <s v="SI"/>
    <n v="30"/>
    <x v="0"/>
    <s v="No"/>
    <n v="319560"/>
    <s v="ASALARIADO"/>
    <n v="30"/>
  </r>
  <r>
    <n v="2397"/>
    <s v="HOMBRE"/>
    <n v="545579.25"/>
    <s v="ASALARIADO"/>
    <s v="SECTOR PRIVADO"/>
    <s v="SI"/>
    <s v="NO"/>
    <s v="NO"/>
    <n v="39"/>
    <x v="0"/>
    <s v="No"/>
    <n v="545579.25"/>
    <s v="ASALARIADO"/>
    <n v="39"/>
  </r>
  <r>
    <n v="2398"/>
    <s v="HOMBRE"/>
    <n v="297046"/>
    <s v="TRABAJADOR INDEPENDIENTE"/>
    <s v="SECTOR PRIVADO"/>
    <s v="SI"/>
    <s v="SI"/>
    <s v="SI"/>
    <n v="43"/>
    <x v="0"/>
    <s v="No"/>
    <n v="297046"/>
    <s v="TRABAJADOR INDEPENDIENTE"/>
    <n v="43"/>
  </r>
  <r>
    <n v="2399"/>
    <s v="HOMBRE"/>
    <n v="464335.96"/>
    <s v="ASALARIADO"/>
    <s v="SECTOR PRIVADO"/>
    <s v="SI"/>
    <s v="NO"/>
    <s v="NO"/>
    <n v="54"/>
    <x v="0"/>
    <s v="No"/>
    <n v="464335.96"/>
    <s v="ASALARIADO"/>
    <n v="54"/>
  </r>
  <r>
    <n v="2400"/>
    <s v="HOMBRE"/>
    <n v="35000"/>
    <s v="ASALARIADO"/>
    <s v="SECTOR PRIVADO"/>
    <s v="SI"/>
    <s v="NO"/>
    <s v="NO"/>
    <n v="34"/>
    <x v="0"/>
    <s v="No"/>
    <n v="35000"/>
    <s v="ASALARIADO"/>
    <n v="34"/>
  </r>
  <r>
    <n v="2401"/>
    <s v="HOMBRE"/>
    <n v="344805"/>
    <s v="ASALARIADO"/>
    <s v="SECTOR PRIVADO"/>
    <s v="SI"/>
    <s v="NO"/>
    <s v="NO"/>
    <n v="47"/>
    <x v="0"/>
    <s v="No"/>
    <n v="344805"/>
    <s v="ASALARIADO"/>
    <n v="47"/>
  </r>
  <r>
    <n v="2402"/>
    <s v="MUJER"/>
    <n v="323562"/>
    <s v="TRABAJADOR INDEPENDIENTE"/>
    <s v="SECTOR PRIVADO"/>
    <s v="SI"/>
    <s v="NO"/>
    <s v="SI"/>
    <n v="38"/>
    <x v="0"/>
    <s v="No"/>
    <n v="323562"/>
    <s v="TRABAJADOR INDEPENDIENTE"/>
    <n v="38"/>
  </r>
  <r>
    <n v="2403"/>
    <s v="MUJER"/>
    <n v="1095589"/>
    <s v="ASALARIADO"/>
    <s v="SECTOR PUBLICO"/>
    <s v="SI"/>
    <s v="NO"/>
    <s v="SI"/>
    <n v="37"/>
    <x v="0"/>
    <s v="No"/>
    <n v="1095589"/>
    <s v="ASALARIADO"/>
    <n v="37"/>
  </r>
  <r>
    <n v="2404"/>
    <s v="HOMBRE"/>
    <n v="549445.32999999996"/>
    <s v="ASALARIADO"/>
    <s v="SECTOR PRIVADO"/>
    <s v="SI"/>
    <s v="NO"/>
    <s v="NO"/>
    <n v="20"/>
    <x v="0"/>
    <s v="No"/>
    <n v="549445.32999999996"/>
    <s v="ASALARIADO"/>
    <n v="20"/>
  </r>
  <r>
    <n v="2405"/>
    <s v="MUJER"/>
    <n v="245079.8"/>
    <s v="ASALARIADO"/>
    <s v="SECTOR PRIVADO"/>
    <s v="SI"/>
    <s v="NO"/>
    <s v="NO"/>
    <n v="21"/>
    <x v="0"/>
    <s v="No"/>
    <n v="245079.8"/>
    <s v="ASALARIADO"/>
    <n v="21"/>
  </r>
  <r>
    <n v="2406"/>
    <s v="MUJER"/>
    <n v="387099.75"/>
    <s v="ASALARIADO"/>
    <s v="SECTOR PRIVADO"/>
    <s v="SI"/>
    <s v="NO"/>
    <s v="NO"/>
    <n v="41"/>
    <x v="0"/>
    <s v="No"/>
    <n v="387099.75"/>
    <s v="ASALARIADO"/>
    <n v="41"/>
  </r>
  <r>
    <n v="2407"/>
    <s v="HOMBRE"/>
    <n v="253571"/>
    <s v="PENSIONADOS EN SU PROPIO SISTEMA"/>
    <s v="SECTOR PUBLICO"/>
    <s v="SI"/>
    <s v="NO"/>
    <s v="NO"/>
    <n v="56"/>
    <x v="0"/>
    <s v="No"/>
    <n v="253571"/>
    <s v="PENSIONADOS EN SU PROPIO SISTEMA"/>
    <n v="56"/>
  </r>
  <r>
    <n v="2408"/>
    <s v="HOMBRE"/>
    <n v="1187224"/>
    <s v="ASALARIADO"/>
    <s v="SECTOR PUBLICO"/>
    <s v="SI"/>
    <s v="NO"/>
    <s v="SI"/>
    <n v="46"/>
    <x v="0"/>
    <s v="No"/>
    <n v="1187224"/>
    <s v="ASALARIADO"/>
    <n v="46"/>
  </r>
  <r>
    <n v="2409"/>
    <s v="HOMBRE"/>
    <n v="584115.32999999996"/>
    <s v="ASALARIADO"/>
    <s v="SECTOR PRIVADO"/>
    <s v="SI"/>
    <s v="NO"/>
    <s v="NO"/>
    <n v="46"/>
    <x v="0"/>
    <s v="No"/>
    <n v="584115.32999999996"/>
    <s v="ASALARIADO"/>
    <n v="46"/>
  </r>
  <r>
    <n v="2410"/>
    <s v="MUJER"/>
    <n v="446928"/>
    <s v="ASALARIADO"/>
    <s v="SECTOR PRIVADO"/>
    <s v="SI"/>
    <s v="NO"/>
    <s v="NO"/>
    <n v="23"/>
    <x v="0"/>
    <s v="No"/>
    <n v="446928"/>
    <s v="ASALARIADO"/>
    <n v="23"/>
  </r>
  <r>
    <n v="2411"/>
    <s v="HOMBRE"/>
    <n v="302470"/>
    <s v="ASEGURADO VOLUNTARIO"/>
    <s v="SECTOR PRIVADO"/>
    <s v="SI"/>
    <s v="SI"/>
    <s v="NO"/>
    <n v="34"/>
    <x v="0"/>
    <s v="No"/>
    <n v="302470"/>
    <s v="ASEGURADO VOLUNTARIO"/>
    <n v="34"/>
  </r>
  <r>
    <n v="2412"/>
    <s v="HOMBRE"/>
    <n v="277000"/>
    <s v="ASALARIADO"/>
    <s v="SECTOR PRIVADO"/>
    <s v="SI"/>
    <s v="SI"/>
    <s v="SI"/>
    <n v="23"/>
    <x v="0"/>
    <s v="No"/>
    <n v="277000"/>
    <s v="ASALARIADO"/>
    <n v="23"/>
  </r>
  <r>
    <n v="2413"/>
    <s v="HOMBRE"/>
    <n v="241458"/>
    <s v="ASALARIADO"/>
    <s v="SECTOR PRIVADO"/>
    <s v="SI"/>
    <s v="NO"/>
    <s v="SI"/>
    <n v="41"/>
    <x v="0"/>
    <s v="No"/>
    <n v="241458"/>
    <s v="ASALARIADO"/>
    <n v="41"/>
  </r>
  <r>
    <n v="2414"/>
    <s v="HOMBRE"/>
    <n v="255000"/>
    <s v="ASALARIADO"/>
    <s v="SECTOR PRIVADO"/>
    <s v="SI"/>
    <s v="SI"/>
    <s v="SI"/>
    <n v="55"/>
    <x v="0"/>
    <s v="No"/>
    <n v="255000"/>
    <s v="ASALARIADO"/>
    <n v="55"/>
  </r>
  <r>
    <n v="2415"/>
    <s v="MUJER"/>
    <n v="1332081"/>
    <s v="PENSIONADOS EN SU PROPIO SISTEMA"/>
    <s v="SECTOR PUBLICO"/>
    <s v="SI"/>
    <s v="NO"/>
    <s v="NO"/>
    <n v="65"/>
    <x v="0"/>
    <s v="No"/>
    <n v="1332081"/>
    <s v="PENSIONADOS EN SU PROPIO SISTEMA"/>
    <n v="65"/>
  </r>
  <r>
    <n v="2416"/>
    <s v="HOMBRE"/>
    <n v="323296"/>
    <s v="TRABAJADOR INDEPENDIENTE"/>
    <s v="SECTOR PRIVADO"/>
    <s v="SI"/>
    <s v="NO"/>
    <s v="NO"/>
    <n v="33"/>
    <x v="0"/>
    <s v="No"/>
    <n v="323296"/>
    <s v="TRABAJADOR INDEPENDIENTE"/>
    <n v="33"/>
  </r>
  <r>
    <n v="2417"/>
    <s v="HOMBRE"/>
    <n v="362000"/>
    <s v="ASALARIADO"/>
    <s v="SECTOR PRIVADO"/>
    <s v="SI"/>
    <s v="NO"/>
    <s v="NO"/>
    <n v="31"/>
    <x v="0"/>
    <s v="No"/>
    <n v="362000"/>
    <s v="ASALARIADO"/>
    <n v="31"/>
  </r>
  <r>
    <n v="2418"/>
    <s v="HOMBRE"/>
    <n v="501467"/>
    <s v="TRABAJADOR INDEPENDIENTE"/>
    <s v="SECTOR PRIVADO"/>
    <s v="SI"/>
    <s v="NO"/>
    <s v="NO"/>
    <n v="37"/>
    <x v="0"/>
    <s v="No"/>
    <n v="501467"/>
    <s v="TRABAJADOR INDEPENDIENTE"/>
    <n v="37"/>
  </r>
  <r>
    <n v="2419"/>
    <s v="MUJER"/>
    <n v="534933"/>
    <s v="ASALARIADO"/>
    <s v="SECTOR PRIVADO"/>
    <s v="SI"/>
    <s v="NO"/>
    <s v="NO"/>
    <n v="59"/>
    <x v="0"/>
    <s v="No"/>
    <n v="534933"/>
    <s v="ASALARIADO"/>
    <n v="59"/>
  </r>
  <r>
    <n v="2420"/>
    <s v="MUJER"/>
    <n v="375584"/>
    <s v="ASALARIADO"/>
    <s v="SECTOR PUBLICO"/>
    <s v="SI"/>
    <s v="NO"/>
    <s v="NO"/>
    <n v="26"/>
    <x v="0"/>
    <s v="No"/>
    <n v="375584"/>
    <s v="ASALARIADO"/>
    <n v="26"/>
  </r>
  <r>
    <n v="2421"/>
    <s v="HOMBRE"/>
    <n v="414094.87"/>
    <s v="ASALARIADO"/>
    <s v="SECTOR PRIVADO"/>
    <s v="SI"/>
    <s v="NO"/>
    <s v="NO"/>
    <n v="19"/>
    <x v="0"/>
    <s v="No"/>
    <n v="414094.87"/>
    <s v="ASALARIADO"/>
    <n v="19"/>
  </r>
  <r>
    <n v="2422"/>
    <s v="HOMBRE"/>
    <n v="292387"/>
    <s v="ASEGURADO VOLUNTARIO"/>
    <s v="SECTOR PRIVADO"/>
    <s v="SI"/>
    <s v="NO"/>
    <s v="SI"/>
    <n v="52"/>
    <x v="0"/>
    <s v="No"/>
    <n v="292387"/>
    <s v="ASEGURADO VOLUNTARIO"/>
    <n v="52"/>
  </r>
  <r>
    <n v="2423"/>
    <s v="MUJER"/>
    <n v="753003.24"/>
    <s v="ASALARIADO"/>
    <s v="SECTOR PUBLICO"/>
    <s v="SI"/>
    <s v="NO"/>
    <s v="NO"/>
    <n v="22"/>
    <x v="0"/>
    <s v="No"/>
    <n v="753003.24"/>
    <s v="ASALARIADO"/>
    <n v="22"/>
  </r>
  <r>
    <n v="2424"/>
    <s v="MUJER"/>
    <n v="375740"/>
    <s v="TRABAJADOR INDEPENDIENTE"/>
    <s v="SECTOR PRIVADO"/>
    <s v="SI"/>
    <s v="NO"/>
    <s v="SI"/>
    <n v="50"/>
    <x v="0"/>
    <s v="No"/>
    <n v="375740"/>
    <s v="TRABAJADOR INDEPENDIENTE"/>
    <n v="50"/>
  </r>
  <r>
    <n v="2425"/>
    <s v="MUJER"/>
    <n v="1070560"/>
    <s v="ASALARIADO"/>
    <s v="SECTOR PUBLICO"/>
    <s v="SI"/>
    <s v="NO"/>
    <s v="SI"/>
    <n v="34"/>
    <x v="0"/>
    <s v="No"/>
    <n v="1070560"/>
    <s v="ASALARIADO"/>
    <n v="34"/>
  </r>
  <r>
    <n v="2426"/>
    <s v="MUJER"/>
    <n v="297046"/>
    <s v="ASEGURADO VOLUNTARIO"/>
    <s v="SECTOR PRIVADO"/>
    <s v="SI"/>
    <s v="SI"/>
    <s v="NO"/>
    <n v="55"/>
    <x v="0"/>
    <s v="No"/>
    <n v="297046"/>
    <s v="ASEGURADO VOLUNTARIO"/>
    <n v="55"/>
  </r>
  <r>
    <n v="2427"/>
    <s v="HOMBRE"/>
    <n v="391510"/>
    <s v="ASALARIADO"/>
    <s v="SECTOR PRIVADO"/>
    <s v="SI"/>
    <s v="NO"/>
    <s v="NO"/>
    <n v="31"/>
    <x v="0"/>
    <s v="No"/>
    <n v="391510"/>
    <s v="ASALARIADO"/>
    <n v="31"/>
  </r>
  <r>
    <n v="2428"/>
    <s v="HOMBRE"/>
    <n v="447250"/>
    <s v="ASALARIADO"/>
    <s v="SECTOR PRIVADO"/>
    <s v="SI"/>
    <s v="NO"/>
    <s v="NO"/>
    <n v="37"/>
    <x v="0"/>
    <s v="No"/>
    <n v="447250"/>
    <s v="ASALARIADO"/>
    <n v="37"/>
  </r>
  <r>
    <n v="2429"/>
    <s v="HOMBRE"/>
    <n v="518738.06"/>
    <s v="ASALARIADO"/>
    <s v="SECTOR PRIVADO"/>
    <s v="SI"/>
    <s v="SI"/>
    <s v="NO"/>
    <n v="41"/>
    <x v="0"/>
    <s v="No"/>
    <n v="518738.06"/>
    <s v="ASALARIADO"/>
    <n v="41"/>
  </r>
  <r>
    <n v="2430"/>
    <s v="MUJER"/>
    <n v="1373096"/>
    <s v="ASALARIADO"/>
    <s v="SECTOR PUBLICO"/>
    <s v="SI"/>
    <s v="NO"/>
    <s v="NO"/>
    <n v="37"/>
    <x v="0"/>
    <s v="No"/>
    <n v="1373096"/>
    <s v="ASALARIADO"/>
    <n v="37"/>
  </r>
  <r>
    <n v="2431"/>
    <s v="MUJER"/>
    <n v="574611.66"/>
    <s v="ASALARIADO"/>
    <s v="SECTOR PRIVADO"/>
    <s v="SI"/>
    <s v="NO"/>
    <s v="NO"/>
    <n v="37"/>
    <x v="0"/>
    <s v="No"/>
    <n v="574611.66"/>
    <s v="ASALARIADO"/>
    <n v="37"/>
  </r>
  <r>
    <n v="2432"/>
    <s v="HOMBRE"/>
    <n v="450297.7"/>
    <s v="ASALARIADO"/>
    <s v="SECTOR PRIVADO"/>
    <s v="SI"/>
    <s v="NO"/>
    <s v="NO"/>
    <n v="43"/>
    <x v="0"/>
    <s v="No"/>
    <n v="450297.7"/>
    <s v="ASALARIADO"/>
    <n v="43"/>
  </r>
  <r>
    <n v="2433"/>
    <s v="MUJER"/>
    <n v="477000"/>
    <s v="ASALARIADO"/>
    <s v="SECTOR PRIVADO"/>
    <s v="SI"/>
    <s v="NO"/>
    <s v="NO"/>
    <n v="34"/>
    <x v="0"/>
    <s v="No"/>
    <n v="477000"/>
    <s v="ASALARIADO"/>
    <n v="34"/>
  </r>
  <r>
    <n v="2434"/>
    <s v="HOMBRE"/>
    <n v="4164181.77"/>
    <s v="ASALARIADO"/>
    <s v="SECTOR PRIVADO"/>
    <s v="SI"/>
    <s v="NO"/>
    <s v="NO"/>
    <n v="35"/>
    <x v="1"/>
    <s v="No"/>
    <n v="4164181.77"/>
    <s v="ASALARIADO"/>
    <n v="35"/>
  </r>
  <r>
    <n v="2435"/>
    <s v="MUJER"/>
    <n v="1476693.45"/>
    <s v="PENSIONADOS EN SU PROPIO SISTEMA"/>
    <s v="SECTOR PUBLICO"/>
    <s v="SI"/>
    <s v="NO"/>
    <s v="NO"/>
    <n v="62"/>
    <x v="0"/>
    <s v="No"/>
    <n v="1476693.45"/>
    <s v="PENSIONADOS EN SU PROPIO SISTEMA"/>
    <n v="62"/>
  </r>
  <r>
    <n v="2436"/>
    <s v="HOMBRE"/>
    <n v="278030"/>
    <s v="TRABAJADOR INDEPENDIENTE"/>
    <s v="SECTOR PRIVADO"/>
    <s v="SI"/>
    <s v="NO"/>
    <s v="NO"/>
    <n v="38"/>
    <x v="0"/>
    <s v="No"/>
    <n v="278030"/>
    <s v="TRABAJADOR INDEPENDIENTE"/>
    <n v="38"/>
  </r>
  <r>
    <n v="2437"/>
    <s v="HOMBRE"/>
    <n v="534815.5"/>
    <s v="ASALARIADO"/>
    <s v="SECTOR PUBLICO"/>
    <s v="SI"/>
    <s v="NO"/>
    <s v="NO"/>
    <n v="26"/>
    <x v="0"/>
    <s v="No"/>
    <n v="534815.5"/>
    <s v="ASALARIADO"/>
    <n v="26"/>
  </r>
  <r>
    <n v="2438"/>
    <s v="HOMBRE"/>
    <n v="2767500"/>
    <s v="ASALARIADO"/>
    <s v="SECTOR PRIVADO"/>
    <s v="SI"/>
    <s v="NO"/>
    <s v="NO"/>
    <n v="24"/>
    <x v="1"/>
    <s v="No"/>
    <n v="2767500"/>
    <s v="ASALARIADO"/>
    <n v="24"/>
  </r>
  <r>
    <n v="2439"/>
    <s v="HOMBRE"/>
    <n v="297046"/>
    <s v="TRABAJADOR INDEPENDIENTE"/>
    <s v="SECTOR PRIVADO"/>
    <s v="SI"/>
    <s v="NO"/>
    <s v="NO"/>
    <n v="29"/>
    <x v="0"/>
    <s v="No"/>
    <n v="297046"/>
    <s v="TRABAJADOR INDEPENDIENTE"/>
    <n v="29"/>
  </r>
  <r>
    <n v="2440"/>
    <s v="MUJER"/>
    <n v="278030"/>
    <s v="CONVENIOS ESPECIALES DE TRABAJADORES INDEPENDIENTES"/>
    <s v="SECTOR PRIVADO"/>
    <s v="SI"/>
    <s v="NO"/>
    <s v="NO"/>
    <n v="39"/>
    <x v="0"/>
    <s v="No"/>
    <n v="278030"/>
    <s v="CONVENIOS ESPECIALES DE TRABAJADORES INDEPENDIENTES"/>
    <n v="39"/>
  </r>
  <r>
    <n v="2441"/>
    <s v="MUJER"/>
    <n v="436419"/>
    <s v="PENSIONADOS EN SU PROPIO SISTEMA"/>
    <s v="SECTOR PUBLICO"/>
    <s v="SI"/>
    <s v="NO"/>
    <s v="NO"/>
    <n v="79"/>
    <x v="0"/>
    <s v="No"/>
    <n v="436419"/>
    <s v="PENSIONADOS EN SU PROPIO SISTEMA"/>
    <n v="79"/>
  </r>
  <r>
    <n v="2442"/>
    <s v="MUJER"/>
    <n v="734801"/>
    <s v="ASALARIADO"/>
    <s v="SECTOR PUBLICO"/>
    <s v="SI"/>
    <s v="NO"/>
    <s v="NO"/>
    <n v="43"/>
    <x v="0"/>
    <s v="No"/>
    <n v="734801"/>
    <s v="ASALARIADO"/>
    <n v="43"/>
  </r>
  <r>
    <n v="2443"/>
    <s v="HOMBRE"/>
    <n v="639148"/>
    <s v="TRABAJADOR INDEPENDIENTE"/>
    <s v="SECTOR PRIVADO"/>
    <s v="SI"/>
    <s v="NO"/>
    <s v="SI"/>
    <n v="44"/>
    <x v="0"/>
    <s v="No"/>
    <n v="639148"/>
    <s v="TRABAJADOR INDEPENDIENTE"/>
    <n v="44"/>
  </r>
  <r>
    <n v="2444"/>
    <s v="MUJER"/>
    <n v="454899.51"/>
    <s v="ASALARIADO"/>
    <s v="SECTOR PUBLICO"/>
    <s v="SI"/>
    <s v="NO"/>
    <s v="NO"/>
    <n v="59"/>
    <x v="0"/>
    <s v="No"/>
    <n v="454899.51"/>
    <s v="ASALARIADO"/>
    <n v="59"/>
  </r>
  <r>
    <n v="2445"/>
    <s v="MUJER"/>
    <n v="3622084.85"/>
    <s v="ASALARIADO"/>
    <s v="SECTOR PRIVADO"/>
    <s v="SI"/>
    <s v="NO"/>
    <s v="NO"/>
    <n v="35"/>
    <x v="1"/>
    <s v="No"/>
    <n v="3622084.85"/>
    <s v="ASALARIADO"/>
    <n v="35"/>
  </r>
  <r>
    <n v="2446"/>
    <s v="HOMBRE"/>
    <n v="360000"/>
    <s v="ASALARIADO"/>
    <s v="SECTOR PRIVADO"/>
    <s v="SI"/>
    <s v="NO"/>
    <s v="NO"/>
    <n v="37"/>
    <x v="0"/>
    <s v="No"/>
    <n v="360000"/>
    <s v="ASALARIADO"/>
    <n v="37"/>
  </r>
  <r>
    <n v="2447"/>
    <s v="MUJER"/>
    <n v="1064830"/>
    <s v="ASALARIADO"/>
    <s v="SECTOR PUBLICO"/>
    <s v="SI"/>
    <s v="NO"/>
    <s v="SI"/>
    <n v="51"/>
    <x v="0"/>
    <s v="No"/>
    <n v="1064830"/>
    <s v="ASALARIADO"/>
    <n v="51"/>
  </r>
  <r>
    <n v="2448"/>
    <s v="MUJER"/>
    <n v="62402.9"/>
    <s v="ASALARIADO"/>
    <s v="SECTOR PRIVADO"/>
    <s v="SI"/>
    <s v="NO"/>
    <s v="NO"/>
    <n v="21"/>
    <x v="0"/>
    <s v="No"/>
    <n v="62402.9"/>
    <s v="ASALARIADO"/>
    <n v="21"/>
  </r>
  <r>
    <n v="2449"/>
    <s v="HOMBRE"/>
    <n v="297046"/>
    <s v="TRABAJADOR INDEPENDIENTE"/>
    <s v="SECTOR PRIVADO"/>
    <s v="SI"/>
    <s v="NO"/>
    <s v="SI"/>
    <n v="30"/>
    <x v="0"/>
    <s v="No"/>
    <n v="297046"/>
    <s v="TRABAJADOR INDEPENDIENTE"/>
    <n v="30"/>
  </r>
  <r>
    <n v="2450"/>
    <s v="MUJER"/>
    <n v="338125"/>
    <s v="ASALARIADO"/>
    <s v="SECTOR PRIVADO"/>
    <s v="SI"/>
    <s v="NO"/>
    <s v="NO"/>
    <n v="50"/>
    <x v="0"/>
    <s v="No"/>
    <n v="338125"/>
    <s v="ASALARIADO"/>
    <n v="50"/>
  </r>
  <r>
    <n v="2451"/>
    <s v="HOMBRE"/>
    <n v="423458"/>
    <s v="TRABAJADOR INDEPENDIENTE"/>
    <s v="SECTOR PRIVADO"/>
    <s v="SI"/>
    <s v="NO"/>
    <s v="NO"/>
    <n v="42"/>
    <x v="0"/>
    <s v="No"/>
    <n v="423458"/>
    <s v="TRABAJADOR INDEPENDIENTE"/>
    <n v="42"/>
  </r>
  <r>
    <n v="2452"/>
    <s v="HOMBRE"/>
    <n v="75000"/>
    <s v="ASALARIADO"/>
    <s v="SECTOR PRIVADO"/>
    <s v="SI"/>
    <s v="NO"/>
    <s v="SI"/>
    <n v="28"/>
    <x v="0"/>
    <s v="No"/>
    <n v="75000"/>
    <s v="ASALARIADO"/>
    <n v="28"/>
  </r>
  <r>
    <n v="2453"/>
    <s v="HOMBRE"/>
    <n v="318000"/>
    <s v="ASALARIADO"/>
    <s v="SECTOR PRIVADO"/>
    <s v="SI"/>
    <s v="NO"/>
    <s v="SI"/>
    <n v="50"/>
    <x v="0"/>
    <s v="No"/>
    <n v="318000"/>
    <s v="ASALARIADO"/>
    <n v="50"/>
  </r>
  <r>
    <n v="2454"/>
    <s v="HOMBRE"/>
    <n v="297187"/>
    <s v="TRABAJADOR INDEPENDIENTE"/>
    <s v="SECTOR PRIVADO"/>
    <s v="SI"/>
    <s v="NO"/>
    <s v="NO"/>
    <n v="41"/>
    <x v="0"/>
    <s v="No"/>
    <n v="297187"/>
    <s v="TRABAJADOR INDEPENDIENTE"/>
    <n v="41"/>
  </r>
  <r>
    <n v="2455"/>
    <s v="MUJER"/>
    <n v="1023887.95"/>
    <s v="ASALARIADO"/>
    <s v="SECTOR PUBLICO"/>
    <s v="SI"/>
    <s v="NO"/>
    <s v="NO"/>
    <n v="33"/>
    <x v="0"/>
    <s v="No"/>
    <n v="1023887.95"/>
    <s v="ASALARIADO"/>
    <n v="33"/>
  </r>
  <r>
    <n v="2456"/>
    <s v="MUJER"/>
    <n v="297046"/>
    <s v="TRABAJADOR INDEPENDIENTE"/>
    <s v="SECTOR PRIVADO"/>
    <s v="SI"/>
    <s v="NO"/>
    <s v="SI"/>
    <n v="34"/>
    <x v="0"/>
    <s v="No"/>
    <n v="297046"/>
    <s v="TRABAJADOR INDEPENDIENTE"/>
    <n v="34"/>
  </r>
  <r>
    <n v="2457"/>
    <s v="MUJER"/>
    <n v="937593"/>
    <s v="ASALARIADO"/>
    <s v="SECTOR PUBLICO"/>
    <s v="SI"/>
    <s v="NO"/>
    <s v="NO"/>
    <n v="56"/>
    <x v="0"/>
    <s v="No"/>
    <n v="937593"/>
    <s v="ASALARIADO"/>
    <n v="56"/>
  </r>
  <r>
    <n v="2458"/>
    <s v="MUJER"/>
    <n v="697616.29"/>
    <s v="ASALARIADO"/>
    <s v="SECTOR PRIVADO"/>
    <s v="SI"/>
    <s v="NO"/>
    <s v="NO"/>
    <n v="34"/>
    <x v="0"/>
    <s v="No"/>
    <n v="697616.29"/>
    <s v="ASALARIADO"/>
    <n v="34"/>
  </r>
  <r>
    <n v="2459"/>
    <s v="HOMBRE"/>
    <n v="620581"/>
    <s v="ASALARIADO"/>
    <s v="SECTOR PUBLICO"/>
    <s v="SI"/>
    <s v="NO"/>
    <s v="NO"/>
    <n v="24"/>
    <x v="0"/>
    <s v="No"/>
    <n v="620581"/>
    <s v="ASALARIADO"/>
    <n v="24"/>
  </r>
  <r>
    <n v="2460"/>
    <s v="MUJER"/>
    <n v="297045"/>
    <s v="ASEGURADO VOLUNTARIO"/>
    <s v="SECTOR PRIVADO"/>
    <s v="SI"/>
    <s v="NO"/>
    <s v="NO"/>
    <n v="62"/>
    <x v="0"/>
    <s v="No"/>
    <n v="297045"/>
    <s v="ASEGURADO VOLUNTARIO"/>
    <n v="62"/>
  </r>
  <r>
    <n v="2461"/>
    <s v="HOMBRE"/>
    <n v="299647"/>
    <s v="ASEGURADO VOLUNTARIO"/>
    <s v="SECTOR PRIVADO"/>
    <s v="SI"/>
    <s v="NO"/>
    <s v="NO"/>
    <n v="54"/>
    <x v="0"/>
    <s v="No"/>
    <n v="299647"/>
    <s v="ASEGURADO VOLUNTARIO"/>
    <n v="54"/>
  </r>
  <r>
    <n v="2462"/>
    <s v="HOMBRE"/>
    <n v="458490"/>
    <s v="ASALARIADO"/>
    <s v="SECTOR PRIVADO"/>
    <s v="SI"/>
    <s v="NO"/>
    <s v="NO"/>
    <n v="27"/>
    <x v="0"/>
    <s v="No"/>
    <n v="458490"/>
    <s v="ASALARIADO"/>
    <n v="27"/>
  </r>
  <r>
    <n v="2463"/>
    <s v="MUJER"/>
    <n v="297044"/>
    <s v="ASEGURADO VOLUNTARIO"/>
    <s v="SECTOR PRIVADO"/>
    <s v="SI"/>
    <s v="SI"/>
    <s v="NO"/>
    <n v="57"/>
    <x v="0"/>
    <s v="No"/>
    <n v="297044"/>
    <s v="ASEGURADO VOLUNTARIO"/>
    <n v="57"/>
  </r>
  <r>
    <n v="2464"/>
    <s v="HOMBRE"/>
    <n v="639148"/>
    <s v="TRABAJADOR INDEPENDIENTE"/>
    <s v="SECTOR PRIVADO"/>
    <s v="SI"/>
    <s v="NO"/>
    <s v="NO"/>
    <n v="42"/>
    <x v="0"/>
    <s v="No"/>
    <n v="639148"/>
    <s v="TRABAJADOR INDEPENDIENTE"/>
    <n v="42"/>
  </r>
  <r>
    <n v="2465"/>
    <s v="MUJER"/>
    <n v="700882.78"/>
    <s v="ASALARIADO"/>
    <s v="SECTOR PRIVADO"/>
    <s v="SI"/>
    <s v="NO"/>
    <s v="NO"/>
    <n v="44"/>
    <x v="0"/>
    <s v="No"/>
    <n v="700882.78"/>
    <s v="ASALARIADO"/>
    <n v="44"/>
  </r>
  <r>
    <n v="2466"/>
    <s v="HOMBRE"/>
    <n v="278030"/>
    <s v="CONVENIOS ESPECIALES DE TRABAJADORES INDEPENDIENTES"/>
    <s v="SECTOR PRIVADO"/>
    <s v="SI"/>
    <s v="NO"/>
    <s v="NO"/>
    <n v="64"/>
    <x v="0"/>
    <s v="No"/>
    <n v="278030"/>
    <s v="CONVENIOS ESPECIALES DE TRABAJADORES INDEPENDIENTES"/>
    <n v="64"/>
  </r>
  <r>
    <n v="2467"/>
    <s v="MUJER"/>
    <n v="697309.5"/>
    <s v="ASALARIADO"/>
    <s v="SECTOR PUBLICO"/>
    <s v="SI"/>
    <s v="NO"/>
    <s v="NO"/>
    <n v="55"/>
    <x v="0"/>
    <s v="No"/>
    <n v="697309.5"/>
    <s v="ASALARIADO"/>
    <n v="55"/>
  </r>
  <r>
    <n v="2468"/>
    <s v="MUJER"/>
    <n v="278030"/>
    <s v="ASEGURADO VOLUNTARIO"/>
    <s v="SECTOR PRIVADO"/>
    <s v="SI"/>
    <s v="NO"/>
    <s v="NO"/>
    <n v="40"/>
    <x v="0"/>
    <s v="No"/>
    <n v="278030"/>
    <s v="ASEGURADO VOLUNTARIO"/>
    <n v="40"/>
  </r>
  <r>
    <n v="2469"/>
    <s v="MUJER"/>
    <n v="888615.5"/>
    <s v="ASALARIADO"/>
    <s v="SECTOR PRIVADO"/>
    <s v="SI"/>
    <s v="NO"/>
    <s v="NO"/>
    <n v="39"/>
    <x v="0"/>
    <s v="No"/>
    <n v="888615.5"/>
    <s v="ASALARIADO"/>
    <n v="39"/>
  </r>
  <r>
    <n v="2470"/>
    <s v="HOMBRE"/>
    <n v="386161"/>
    <s v="TRABAJADOR INDEPENDIENTE"/>
    <s v="SECTOR PRIVADO"/>
    <s v="SI"/>
    <s v="NO"/>
    <s v="SI"/>
    <n v="44"/>
    <x v="0"/>
    <s v="No"/>
    <n v="386161"/>
    <s v="TRABAJADOR INDEPENDIENTE"/>
    <n v="44"/>
  </r>
  <r>
    <n v="2471"/>
    <s v="MUJER"/>
    <n v="130000"/>
    <s v="ASALARIADO"/>
    <s v="SECTOR PRIVADO"/>
    <s v="SI"/>
    <s v="NO"/>
    <s v="SI"/>
    <n v="33"/>
    <x v="0"/>
    <s v="No"/>
    <n v="130000"/>
    <s v="ASALARIADO"/>
    <n v="33"/>
  </r>
  <r>
    <n v="2472"/>
    <s v="HOMBRE"/>
    <n v="300056"/>
    <s v="PENSIONADOS EN SU PROPIO SISTEMA"/>
    <s v="SECTOR PUBLICO"/>
    <s v="SI"/>
    <s v="NO"/>
    <s v="NO"/>
    <n v="75"/>
    <x v="0"/>
    <s v="No"/>
    <n v="300056"/>
    <s v="PENSIONADOS EN SU PROPIO SISTEMA"/>
    <n v="75"/>
  </r>
  <r>
    <n v="2473"/>
    <s v="HOMBRE"/>
    <n v="842404.4"/>
    <s v="ASALARIADO"/>
    <s v="SECTOR PUBLICO"/>
    <s v="SI"/>
    <s v="NO"/>
    <s v="NO"/>
    <n v="57"/>
    <x v="0"/>
    <s v="No"/>
    <n v="842404.4"/>
    <s v="ASALARIADO"/>
    <n v="57"/>
  </r>
  <r>
    <n v="2474"/>
    <s v="MUJER"/>
    <n v="287616"/>
    <s v="ASALARIADO"/>
    <s v="SECTOR PRIVADO"/>
    <s v="SI"/>
    <s v="NO"/>
    <s v="NO"/>
    <n v="24"/>
    <x v="0"/>
    <s v="No"/>
    <n v="287616"/>
    <s v="ASALARIADO"/>
    <n v="24"/>
  </r>
  <r>
    <n v="2475"/>
    <s v="HOMBRE"/>
    <n v="205612"/>
    <s v="ASALARIADO"/>
    <s v="SECTOR PRIVADO"/>
    <s v="SI"/>
    <s v="NO"/>
    <s v="NO"/>
    <n v="33"/>
    <x v="0"/>
    <s v="No"/>
    <n v="205612"/>
    <s v="ASALARIADO"/>
    <n v="33"/>
  </r>
  <r>
    <n v="2476"/>
    <s v="HOMBRE"/>
    <n v="377729.94"/>
    <s v="ASALARIADO"/>
    <s v="SECTOR PRIVADO"/>
    <s v="SI"/>
    <s v="NO"/>
    <s v="NO"/>
    <n v="63"/>
    <x v="0"/>
    <s v="No"/>
    <n v="377729.94"/>
    <s v="ASALARIADO"/>
    <n v="63"/>
  </r>
  <r>
    <n v="2477"/>
    <s v="MUJER"/>
    <n v="212000"/>
    <s v="ASALARIADO"/>
    <s v="SECTOR PRIVADO"/>
    <s v="SI"/>
    <s v="NO"/>
    <s v="NO"/>
    <n v="55"/>
    <x v="0"/>
    <s v="No"/>
    <n v="212000"/>
    <s v="ASALARIADO"/>
    <n v="55"/>
  </r>
  <r>
    <n v="2478"/>
    <s v="HOMBRE"/>
    <n v="356455"/>
    <s v="TRABAJADOR INDEPENDIENTE"/>
    <s v="SECTOR PRIVADO"/>
    <s v="SI"/>
    <s v="NO"/>
    <s v="SI"/>
    <n v="57"/>
    <x v="0"/>
    <s v="No"/>
    <n v="356455"/>
    <s v="TRABAJADOR INDEPENDIENTE"/>
    <n v="57"/>
  </r>
  <r>
    <n v="2479"/>
    <s v="MUJER"/>
    <n v="1298980"/>
    <s v="PENSIONADOS EN SU PROPIO SISTEMA"/>
    <s v="SECTOR PUBLICO"/>
    <s v="SI"/>
    <s v="NO"/>
    <s v="NO"/>
    <n v="59"/>
    <x v="0"/>
    <s v="No"/>
    <n v="1298980"/>
    <s v="PENSIONADOS EN SU PROPIO SISTEMA"/>
    <n v="59"/>
  </r>
  <r>
    <n v="2480"/>
    <s v="MUJER"/>
    <n v="141510.16"/>
    <s v="PENSIONADOS EN SU PROPIO SISTEMA"/>
    <s v="SECTOR PUBLICO"/>
    <s v="SI"/>
    <s v="NO"/>
    <s v="NO"/>
    <n v="85"/>
    <x v="0"/>
    <s v="No"/>
    <n v="141510.16"/>
    <s v="PENSIONADOS EN SU PROPIO SISTEMA"/>
    <n v="85"/>
  </r>
  <r>
    <n v="2481"/>
    <s v="HOMBRE"/>
    <n v="278030"/>
    <s v="CONVENIOS ESPECIALES DE TRABAJADORES INDEPENDIENTES"/>
    <s v="SECTOR PRIVADO"/>
    <s v="SI"/>
    <s v="NO"/>
    <s v="NO"/>
    <n v="22"/>
    <x v="0"/>
    <s v="No"/>
    <n v="278030"/>
    <s v="CONVENIOS ESPECIALES DE TRABAJADORES INDEPENDIENTES"/>
    <n v="22"/>
  </r>
  <r>
    <n v="2482"/>
    <s v="HOMBRE"/>
    <n v="347607"/>
    <s v="TRABAJADOR INDEPENDIENTE"/>
    <s v="SECTOR PRIVADO"/>
    <s v="SI"/>
    <s v="NO"/>
    <s v="SI"/>
    <n v="57"/>
    <x v="0"/>
    <s v="No"/>
    <n v="347607"/>
    <s v="TRABAJADOR INDEPENDIENTE"/>
    <n v="57"/>
  </r>
  <r>
    <n v="2483"/>
    <s v="HOMBRE"/>
    <n v="176400"/>
    <s v="ASALARIADO"/>
    <s v="SECTOR PRIVADO"/>
    <s v="SI"/>
    <s v="NO"/>
    <s v="NO"/>
    <n v="27"/>
    <x v="0"/>
    <s v="No"/>
    <n v="176400"/>
    <s v="ASALARIADO"/>
    <n v="27"/>
  </r>
  <r>
    <n v="2484"/>
    <s v="MUJER"/>
    <n v="808947.75"/>
    <s v="ASALARIADO"/>
    <s v="SECTOR PUBLICO"/>
    <s v="SI"/>
    <s v="NO"/>
    <s v="NO"/>
    <n v="58"/>
    <x v="0"/>
    <s v="No"/>
    <n v="808947.75"/>
    <s v="ASALARIADO"/>
    <n v="58"/>
  </r>
  <r>
    <n v="2485"/>
    <s v="MUJER"/>
    <n v="413333.5"/>
    <s v="ASALARIADO"/>
    <s v="SECTOR PRIVADO"/>
    <s v="SI"/>
    <s v="NO"/>
    <s v="NO"/>
    <n v="25"/>
    <x v="0"/>
    <s v="No"/>
    <n v="413333.5"/>
    <s v="ASALARIADO"/>
    <n v="25"/>
  </r>
  <r>
    <n v="2486"/>
    <s v="MUJER"/>
    <n v="297046"/>
    <s v="ASEGURADO VOLUNTARIO"/>
    <s v="SECTOR PRIVADO"/>
    <s v="SI"/>
    <s v="NO"/>
    <s v="SI"/>
    <n v="31"/>
    <x v="0"/>
    <s v="No"/>
    <n v="297046"/>
    <s v="ASEGURADO VOLUNTARIO"/>
    <n v="31"/>
  </r>
  <r>
    <n v="2487"/>
    <s v="HOMBRE"/>
    <n v="544001.92000000004"/>
    <s v="ASALARIADO"/>
    <s v="SECTOR PRIVADO"/>
    <s v="SI"/>
    <s v="NO"/>
    <s v="NO"/>
    <n v="22"/>
    <x v="0"/>
    <s v="No"/>
    <n v="544001.92000000004"/>
    <s v="ASALARIADO"/>
    <n v="22"/>
  </r>
  <r>
    <n v="2488"/>
    <s v="MUJER"/>
    <n v="85441.75"/>
    <s v="ASALARIADO"/>
    <s v="SECTOR PRIVADO"/>
    <s v="SI"/>
    <s v="NO"/>
    <s v="NO"/>
    <n v="26"/>
    <x v="0"/>
    <s v="No"/>
    <n v="85441.75"/>
    <s v="ASALARIADO"/>
    <n v="26"/>
  </r>
  <r>
    <n v="2489"/>
    <s v="HOMBRE"/>
    <n v="216000"/>
    <s v="ASALARIADO"/>
    <s v="SECTOR PRIVADO"/>
    <s v="SI"/>
    <s v="NO"/>
    <s v="SI"/>
    <n v="71"/>
    <x v="0"/>
    <s v="No"/>
    <n v="216000"/>
    <s v="ASALARIADO"/>
    <n v="71"/>
  </r>
  <r>
    <n v="2490"/>
    <s v="HOMBRE"/>
    <n v="516897.85"/>
    <s v="ASALARIADO"/>
    <s v="SECTOR PRIVADO"/>
    <s v="SI"/>
    <s v="NO"/>
    <s v="NO"/>
    <n v="61"/>
    <x v="0"/>
    <s v="No"/>
    <n v="516897.85"/>
    <s v="ASALARIADO"/>
    <n v="61"/>
  </r>
  <r>
    <n v="2491"/>
    <s v="HOMBRE"/>
    <n v="761122.15"/>
    <s v="ASALARIADO"/>
    <s v="SECTOR PUBLICO"/>
    <s v="SI"/>
    <s v="NO"/>
    <s v="NO"/>
    <n v="30"/>
    <x v="0"/>
    <s v="No"/>
    <n v="761122.15"/>
    <s v="ASALARIADO"/>
    <n v="30"/>
  </r>
  <r>
    <n v="2492"/>
    <s v="HOMBRE"/>
    <n v="54621.5"/>
    <s v="ASALARIADO"/>
    <s v="SECTOR PRIVADO"/>
    <s v="SI"/>
    <s v="NO"/>
    <s v="NO"/>
    <n v="23"/>
    <x v="0"/>
    <s v="No"/>
    <n v="54621.5"/>
    <s v="ASALARIADO"/>
    <n v="23"/>
  </r>
  <r>
    <n v="2493"/>
    <s v="MUJER"/>
    <n v="1864865.72"/>
    <s v="ASALARIADO"/>
    <s v="SECTOR PUBLICO"/>
    <s v="SI"/>
    <s v="NO"/>
    <s v="NO"/>
    <n v="34"/>
    <x v="0"/>
    <s v="No"/>
    <n v="1864865.72"/>
    <s v="ASALARIADO"/>
    <n v="34"/>
  </r>
  <r>
    <n v="2494"/>
    <s v="HOMBRE"/>
    <n v="60000"/>
    <s v="ASALARIADO"/>
    <s v="SECTOR PRIVADO"/>
    <s v="SI"/>
    <s v="SI"/>
    <s v="NO"/>
    <n v="38"/>
    <x v="0"/>
    <s v="No"/>
    <n v="60000"/>
    <s v="ASALARIADO"/>
    <n v="38"/>
  </r>
  <r>
    <n v="2495"/>
    <s v="HOMBRE"/>
    <n v="385137"/>
    <s v="TRABAJADOR INDEPENDIENTE"/>
    <s v="SECTOR PRIVADO"/>
    <s v="SI"/>
    <s v="NO"/>
    <s v="NO"/>
    <n v="36"/>
    <x v="0"/>
    <s v="No"/>
    <n v="385137"/>
    <s v="TRABAJADOR INDEPENDIENTE"/>
    <n v="36"/>
  </r>
  <r>
    <n v="2496"/>
    <s v="MUJER"/>
    <n v="3231114.56"/>
    <s v="PENSIONADOS EN SU PROPIO SISTEMA"/>
    <s v="SECTOR PUBLICO"/>
    <s v="SI"/>
    <s v="NO"/>
    <s v="NO"/>
    <n v="75"/>
    <x v="1"/>
    <s v="No"/>
    <n v="3231114.56"/>
    <s v="PENSIONADOS EN SU PROPIO SISTEMA"/>
    <n v="75"/>
  </r>
  <r>
    <n v="2497"/>
    <s v="MUJER"/>
    <n v="2755981"/>
    <s v="ASALARIADO"/>
    <s v="SECTOR PRIVADO"/>
    <s v="SI"/>
    <s v="NO"/>
    <s v="NO"/>
    <n v="52"/>
    <x v="1"/>
    <s v="No"/>
    <n v="2755981"/>
    <s v="ASALARIADO"/>
    <n v="52"/>
  </r>
  <r>
    <n v="2498"/>
    <s v="HOMBRE"/>
    <n v="33865.5"/>
    <s v="ASALARIADO"/>
    <s v="SECTOR PRIVADO"/>
    <s v="SI"/>
    <s v="NO"/>
    <s v="NO"/>
    <n v="36"/>
    <x v="0"/>
    <s v="No"/>
    <n v="33865.5"/>
    <s v="ASALARIADO"/>
    <n v="36"/>
  </r>
  <r>
    <n v="2499"/>
    <s v="HOMBRE"/>
    <n v="297046"/>
    <s v="ASEGURADO VOLUNTARIO"/>
    <s v="SECTOR PRIVADO"/>
    <s v="SI"/>
    <s v="SI"/>
    <s v="SI"/>
    <n v="52"/>
    <x v="0"/>
    <s v="No"/>
    <n v="297046"/>
    <s v="ASEGURADO VOLUNTARIO"/>
    <n v="52"/>
  </r>
  <r>
    <n v="2500"/>
    <s v="HOMBRE"/>
    <n v="258000"/>
    <s v="ASALARIADO"/>
    <s v="SECTOR PRIVADO"/>
    <s v="SI"/>
    <s v="SI"/>
    <s v="SI"/>
    <n v="41"/>
    <x v="0"/>
    <s v="No"/>
    <n v="258000"/>
    <s v="ASALARIADO"/>
    <n v="41"/>
  </r>
  <r>
    <n v="2501"/>
    <s v="HOMBRE"/>
    <n v="428100"/>
    <s v="ASALARIADO"/>
    <s v="SECTOR PUBLICO"/>
    <s v="SI"/>
    <s v="NO"/>
    <s v="NO"/>
    <n v="36"/>
    <x v="0"/>
    <s v="No"/>
    <n v="428100"/>
    <s v="ASALARIADO"/>
    <n v="36"/>
  </r>
  <r>
    <n v="2502"/>
    <s v="HOMBRE"/>
    <n v="1814153"/>
    <s v="ASALARIADO"/>
    <s v="SECTOR PUBLICO"/>
    <s v="SI"/>
    <s v="NO"/>
    <s v="SI"/>
    <n v="35"/>
    <x v="0"/>
    <s v="No"/>
    <n v="1814153"/>
    <s v="ASALARIADO"/>
    <n v="35"/>
  </r>
  <r>
    <n v="2503"/>
    <s v="MUJER"/>
    <n v="599078"/>
    <s v="ASALARIADO"/>
    <s v="SECTOR PUBLICO"/>
    <s v="SI"/>
    <s v="NO"/>
    <s v="NO"/>
    <n v="63"/>
    <x v="0"/>
    <s v="No"/>
    <n v="599078"/>
    <s v="ASALARIADO"/>
    <n v="63"/>
  </r>
  <r>
    <n v="2504"/>
    <s v="HOMBRE"/>
    <n v="2425268.1"/>
    <s v="ASALARIADO"/>
    <s v="SECTOR PUBLICO"/>
    <s v="SI"/>
    <s v="NO"/>
    <s v="NO"/>
    <n v="60"/>
    <x v="1"/>
    <s v="No"/>
    <n v="2425268.1"/>
    <s v="ASALARIADO"/>
    <n v="60"/>
  </r>
  <r>
    <n v="2505"/>
    <s v="HOMBRE"/>
    <n v="1756493.5"/>
    <s v="ASALARIADO"/>
    <s v="SECTOR PUBLICO"/>
    <s v="SI"/>
    <s v="NO"/>
    <s v="NO"/>
    <n v="31"/>
    <x v="0"/>
    <s v="No"/>
    <n v="1756493.5"/>
    <s v="ASALARIADO"/>
    <n v="31"/>
  </r>
  <r>
    <n v="2506"/>
    <s v="MUJER"/>
    <n v="1185569"/>
    <s v="ASALARIADO"/>
    <s v="SECTOR PRIVADO"/>
    <s v="SI"/>
    <s v="NO"/>
    <s v="NO"/>
    <n v="42"/>
    <x v="0"/>
    <s v="No"/>
    <n v="1185569"/>
    <s v="ASALARIADO"/>
    <n v="42"/>
  </r>
  <r>
    <n v="2507"/>
    <s v="HOMBRE"/>
    <n v="1031332.08"/>
    <s v="ASALARIADO"/>
    <s v="SECTOR PRIVADO"/>
    <s v="SI"/>
    <s v="NO"/>
    <s v="NO"/>
    <n v="29"/>
    <x v="0"/>
    <s v="No"/>
    <n v="1031332.08"/>
    <s v="ASALARIADO"/>
    <n v="29"/>
  </r>
  <r>
    <n v="2508"/>
    <s v="HOMBRE"/>
    <n v="276773.19"/>
    <s v="ASALARIADO"/>
    <s v="SECTOR PRIVADO"/>
    <s v="SI"/>
    <s v="NO"/>
    <s v="NO"/>
    <n v="47"/>
    <x v="0"/>
    <s v="No"/>
    <n v="276773.19"/>
    <s v="ASALARIADO"/>
    <n v="47"/>
  </r>
  <r>
    <n v="2509"/>
    <s v="MUJER"/>
    <n v="193077.5"/>
    <s v="ASALARIADO"/>
    <s v="SECTOR PRIVADO"/>
    <s v="SI"/>
    <s v="NO"/>
    <s v="NO"/>
    <n v="52"/>
    <x v="0"/>
    <s v="No"/>
    <n v="193077.5"/>
    <s v="ASALARIADO"/>
    <n v="52"/>
  </r>
  <r>
    <n v="2510"/>
    <s v="HOMBRE"/>
    <n v="246175"/>
    <s v="ASALARIADO"/>
    <s v="SECTOR PRIVADO"/>
    <s v="SI"/>
    <s v="NO"/>
    <s v="NO"/>
    <n v="54"/>
    <x v="0"/>
    <s v="No"/>
    <n v="246175"/>
    <s v="ASALARIADO"/>
    <n v="54"/>
  </r>
  <r>
    <n v="2511"/>
    <s v="HOMBRE"/>
    <n v="394755.25"/>
    <s v="ASALARIADO"/>
    <s v="SECTOR PRIVADO"/>
    <s v="SI"/>
    <s v="NO"/>
    <s v="NO"/>
    <n v="37"/>
    <x v="0"/>
    <s v="No"/>
    <n v="394755.25"/>
    <s v="ASALARIADO"/>
    <n v="37"/>
  </r>
  <r>
    <n v="2512"/>
    <s v="MUJER"/>
    <n v="500000"/>
    <s v="ASALARIADO"/>
    <s v="SECTOR PRIVADO"/>
    <s v="SI"/>
    <s v="NO"/>
    <s v="NO"/>
    <n v="40"/>
    <x v="0"/>
    <s v="No"/>
    <n v="500000"/>
    <s v="ASALARIADO"/>
    <n v="40"/>
  </r>
  <r>
    <n v="2513"/>
    <s v="HOMBRE"/>
    <n v="352881"/>
    <s v="TRABAJADOR INDEPENDIENTE"/>
    <s v="SECTOR PRIVADO"/>
    <s v="SI"/>
    <s v="NO"/>
    <s v="SI"/>
    <n v="35"/>
    <x v="0"/>
    <s v="No"/>
    <n v="352881"/>
    <s v="TRABAJADOR INDEPENDIENTE"/>
    <n v="35"/>
  </r>
  <r>
    <n v="2514"/>
    <s v="HOMBRE"/>
    <n v="639148"/>
    <s v="TRABAJADOR INDEPENDIENTE"/>
    <s v="SECTOR PRIVADO"/>
    <s v="SI"/>
    <s v="NO"/>
    <s v="SI"/>
    <n v="38"/>
    <x v="0"/>
    <s v="No"/>
    <n v="639148"/>
    <s v="TRABAJADOR INDEPENDIENTE"/>
    <n v="38"/>
  </r>
  <r>
    <n v="2515"/>
    <s v="HOMBRE"/>
    <n v="347135"/>
    <s v="TRABAJADOR INDEPENDIENTE"/>
    <s v="SECTOR PRIVADO"/>
    <s v="SI"/>
    <s v="SI"/>
    <s v="SI"/>
    <n v="44"/>
    <x v="0"/>
    <s v="No"/>
    <n v="347135"/>
    <s v="TRABAJADOR INDEPENDIENTE"/>
    <n v="44"/>
  </r>
  <r>
    <n v="2516"/>
    <s v="HOMBRE"/>
    <n v="447789.6"/>
    <s v="ASALARIADO"/>
    <s v="SECTOR PUBLICO"/>
    <s v="SI"/>
    <s v="NO"/>
    <s v="NO"/>
    <n v="31"/>
    <x v="0"/>
    <s v="No"/>
    <n v="447789.6"/>
    <s v="ASALARIADO"/>
    <n v="31"/>
  </r>
  <r>
    <n v="2517"/>
    <s v="HOMBRE"/>
    <n v="310124"/>
    <s v="TRABAJADOR INDEPENDIENTE"/>
    <s v="SECTOR PRIVADO"/>
    <s v="SI"/>
    <s v="SI"/>
    <s v="SI"/>
    <n v="41"/>
    <x v="0"/>
    <s v="No"/>
    <n v="310124"/>
    <s v="TRABAJADOR INDEPENDIENTE"/>
    <n v="41"/>
  </r>
  <r>
    <n v="2518"/>
    <s v="MUJER"/>
    <n v="1110079.17"/>
    <s v="ASALARIADO"/>
    <s v="SECTOR PRIVADO"/>
    <s v="SI"/>
    <s v="NO"/>
    <s v="NO"/>
    <n v="24"/>
    <x v="0"/>
    <s v="No"/>
    <n v="1110079.17"/>
    <s v="ASALARIADO"/>
    <n v="24"/>
  </r>
  <r>
    <n v="2519"/>
    <s v="HOMBRE"/>
    <n v="347500"/>
    <s v="ASALARIADO"/>
    <s v="SECTOR PRIVADO"/>
    <s v="SI"/>
    <s v="NO"/>
    <s v="NO"/>
    <n v="42"/>
    <x v="0"/>
    <s v="No"/>
    <n v="347500"/>
    <s v="ASALARIADO"/>
    <n v="42"/>
  </r>
  <r>
    <n v="2520"/>
    <s v="MUJER"/>
    <n v="1341415.6399999999"/>
    <s v="ASALARIADO"/>
    <s v="SECTOR PRIVADO"/>
    <s v="SI"/>
    <s v="NO"/>
    <s v="NO"/>
    <n v="38"/>
    <x v="0"/>
    <s v="No"/>
    <n v="1341415.6399999999"/>
    <s v="ASALARIADO"/>
    <n v="38"/>
  </r>
  <r>
    <n v="2521"/>
    <s v="MUJER"/>
    <n v="319575.36"/>
    <s v="ASALARIADO"/>
    <s v="SECTOR PRIVADO"/>
    <s v="SI"/>
    <s v="NO"/>
    <s v="NO"/>
    <n v="64"/>
    <x v="0"/>
    <s v="No"/>
    <n v="319575.36"/>
    <s v="ASALARIADO"/>
    <n v="64"/>
  </r>
  <r>
    <n v="2522"/>
    <s v="HOMBRE"/>
    <n v="594092"/>
    <s v="TRABAJADOR INDEPENDIENTE"/>
    <s v="SECTOR PRIVADO"/>
    <s v="SI"/>
    <s v="NO"/>
    <s v="SI"/>
    <n v="42"/>
    <x v="0"/>
    <s v="No"/>
    <n v="594092"/>
    <s v="TRABAJADOR INDEPENDIENTE"/>
    <n v="42"/>
  </r>
  <r>
    <n v="2523"/>
    <s v="MUJER"/>
    <n v="405000"/>
    <s v="ASALARIADO"/>
    <s v="SECTOR PRIVADO"/>
    <s v="SI"/>
    <s v="NO"/>
    <s v="SI"/>
    <n v="34"/>
    <x v="0"/>
    <s v="No"/>
    <n v="405000"/>
    <s v="ASALARIADO"/>
    <n v="34"/>
  </r>
  <r>
    <n v="2524"/>
    <s v="MUJER"/>
    <n v="298155"/>
    <s v="ASEGURADO VOLUNTARIO"/>
    <s v="SECTOR PRIVADO"/>
    <s v="SI"/>
    <s v="NO"/>
    <s v="NO"/>
    <n v="30"/>
    <x v="0"/>
    <s v="No"/>
    <n v="298155"/>
    <s v="ASEGURADO VOLUNTARIO"/>
    <n v="30"/>
  </r>
  <r>
    <n v="2525"/>
    <s v="MUJER"/>
    <n v="301260"/>
    <s v="ASEGURADO VOLUNTARIO"/>
    <s v="SECTOR PRIVADO"/>
    <s v="SI"/>
    <s v="NO"/>
    <s v="NO"/>
    <n v="38"/>
    <x v="0"/>
    <s v="No"/>
    <n v="301260"/>
    <s v="ASEGURADO VOLUNTARIO"/>
    <n v="38"/>
  </r>
  <r>
    <n v="2526"/>
    <s v="MUJER"/>
    <n v="1221155"/>
    <s v="ASALARIADO"/>
    <s v="SECTOR PUBLICO"/>
    <s v="SI"/>
    <s v="NO"/>
    <s v="SI"/>
    <n v="54"/>
    <x v="0"/>
    <s v="No"/>
    <n v="1221155"/>
    <s v="ASALARIADO"/>
    <n v="54"/>
  </r>
  <r>
    <n v="2527"/>
    <s v="HOMBRE"/>
    <n v="297046"/>
    <s v="TRABAJADOR INDEPENDIENTE"/>
    <s v="SECTOR PRIVADO"/>
    <s v="SI"/>
    <s v="NO"/>
    <s v="NO"/>
    <n v="43"/>
    <x v="0"/>
    <s v="No"/>
    <n v="297046"/>
    <s v="TRABAJADOR INDEPENDIENTE"/>
    <n v="43"/>
  </r>
  <r>
    <n v="2528"/>
    <s v="HOMBRE"/>
    <n v="907355.22"/>
    <s v="ASALARIADO"/>
    <s v="SECTOR PRIVADO"/>
    <s v="SI"/>
    <s v="NO"/>
    <s v="NO"/>
    <n v="37"/>
    <x v="0"/>
    <s v="No"/>
    <n v="907355.22"/>
    <s v="ASALARIADO"/>
    <n v="37"/>
  </r>
  <r>
    <n v="2529"/>
    <s v="HOMBRE"/>
    <n v="299744"/>
    <s v="TRABAJADOR INDEPENDIENTE"/>
    <s v="SECTOR PRIVADO"/>
    <s v="SI"/>
    <s v="NO"/>
    <s v="SI"/>
    <n v="37"/>
    <x v="0"/>
    <s v="No"/>
    <n v="299744"/>
    <s v="TRABAJADOR INDEPENDIENTE"/>
    <n v="37"/>
  </r>
  <r>
    <n v="2530"/>
    <s v="HOMBRE"/>
    <n v="650779.6"/>
    <s v="ASALARIADO"/>
    <s v="SECTOR PRIVADO"/>
    <s v="SI"/>
    <s v="NO"/>
    <s v="NO"/>
    <n v="38"/>
    <x v="0"/>
    <s v="No"/>
    <n v="650779.6"/>
    <s v="ASALARIADO"/>
    <n v="38"/>
  </r>
  <r>
    <n v="2531"/>
    <s v="HOMBRE"/>
    <n v="3340086.25"/>
    <s v="ASALARIADO"/>
    <s v="SECTOR PUBLICO"/>
    <s v="SI"/>
    <s v="NO"/>
    <s v="NO"/>
    <n v="42"/>
    <x v="1"/>
    <s v="No"/>
    <n v="3340086.25"/>
    <s v="ASALARIADO"/>
    <n v="42"/>
  </r>
  <r>
    <n v="2532"/>
    <s v="HOMBRE"/>
    <n v="303386"/>
    <s v="ASALARIADO"/>
    <s v="SECTOR PRIVADO"/>
    <s v="SI"/>
    <s v="SI"/>
    <s v="NO"/>
    <n v="35"/>
    <x v="0"/>
    <s v="No"/>
    <n v="303386"/>
    <s v="ASALARIADO"/>
    <n v="35"/>
  </r>
  <r>
    <n v="2533"/>
    <s v="HOMBRE"/>
    <n v="320000"/>
    <s v="ASALARIADO"/>
    <s v="SECTOR PRIVADO"/>
    <s v="SI"/>
    <s v="NO"/>
    <s v="SI"/>
    <n v="22"/>
    <x v="0"/>
    <s v="No"/>
    <n v="320000"/>
    <s v="ASALARIADO"/>
    <n v="22"/>
  </r>
  <r>
    <n v="2534"/>
    <s v="HOMBRE"/>
    <n v="297045"/>
    <s v="TRABAJADOR INDEPENDIENTE"/>
    <s v="SECTOR PRIVADO"/>
    <s v="SI"/>
    <s v="NO"/>
    <s v="NO"/>
    <n v="56"/>
    <x v="0"/>
    <s v="No"/>
    <n v="297045"/>
    <s v="TRABAJADOR INDEPENDIENTE"/>
    <n v="56"/>
  </r>
  <r>
    <n v="2535"/>
    <s v="MUJER"/>
    <n v="2481900.46"/>
    <s v="ASALARIADO"/>
    <s v="SECTOR PRIVADO"/>
    <s v="SI"/>
    <s v="NO"/>
    <s v="NO"/>
    <n v="33"/>
    <x v="1"/>
    <s v="No"/>
    <n v="2481900.46"/>
    <s v="ASALARIADO"/>
    <n v="33"/>
  </r>
  <r>
    <n v="2536"/>
    <s v="MUJER"/>
    <n v="33658.400000000001"/>
    <s v="ASALARIADO"/>
    <s v="SECTOR PUBLICO"/>
    <s v="SI"/>
    <s v="NO"/>
    <s v="NO"/>
    <n v="58"/>
    <x v="0"/>
    <s v="No"/>
    <n v="33658.400000000001"/>
    <s v="ASALARIADO"/>
    <n v="58"/>
  </r>
  <r>
    <n v="2537"/>
    <s v="HOMBRE"/>
    <n v="297046"/>
    <s v="ASEGURADO VOLUNTARIO"/>
    <s v="SECTOR PRIVADO"/>
    <s v="SI"/>
    <s v="NO"/>
    <s v="NO"/>
    <n v="53"/>
    <x v="0"/>
    <s v="No"/>
    <n v="297046"/>
    <s v="ASEGURADO VOLUNTARIO"/>
    <n v="53"/>
  </r>
  <r>
    <n v="2538"/>
    <s v="MUJER"/>
    <n v="85500"/>
    <s v="ASALARIADO"/>
    <s v="SECTOR PRIVADO"/>
    <s v="SI"/>
    <s v="NO"/>
    <s v="SI"/>
    <n v="27"/>
    <x v="0"/>
    <s v="No"/>
    <n v="85500"/>
    <s v="ASALARIADO"/>
    <n v="27"/>
  </r>
  <r>
    <n v="2539"/>
    <s v="HOMBRE"/>
    <n v="508656"/>
    <s v="ASALARIADO"/>
    <s v="SECTOR PRIVADO"/>
    <s v="SI"/>
    <s v="NO"/>
    <s v="NO"/>
    <n v="49"/>
    <x v="0"/>
    <s v="No"/>
    <n v="508656"/>
    <s v="ASALARIADO"/>
    <n v="49"/>
  </r>
  <r>
    <n v="2540"/>
    <s v="MUJER"/>
    <n v="402500"/>
    <s v="ASALARIADO"/>
    <s v="SECTOR PRIVADO"/>
    <s v="SI"/>
    <s v="NO"/>
    <s v="SI"/>
    <n v="41"/>
    <x v="0"/>
    <s v="No"/>
    <n v="402500"/>
    <s v="ASALARIADO"/>
    <n v="41"/>
  </r>
  <r>
    <n v="2541"/>
    <s v="MUJER"/>
    <n v="461014"/>
    <s v="ASALARIADO"/>
    <s v="SECTOR PUBLICO"/>
    <s v="SI"/>
    <s v="NO"/>
    <s v="SI"/>
    <n v="52"/>
    <x v="0"/>
    <s v="No"/>
    <n v="461014"/>
    <s v="ASALARIADO"/>
    <n v="52"/>
  </r>
  <r>
    <n v="2542"/>
    <s v="MUJER"/>
    <n v="529279"/>
    <s v="ASALARIADO"/>
    <s v="SECTOR PUBLICO"/>
    <s v="SI"/>
    <s v="NO"/>
    <s v="SI"/>
    <n v="23"/>
    <x v="0"/>
    <s v="No"/>
    <n v="529279"/>
    <s v="ASALARIADO"/>
    <n v="23"/>
  </r>
  <r>
    <n v="2543"/>
    <s v="MUJER"/>
    <n v="759597.67"/>
    <s v="ASALARIADO"/>
    <s v="SECTOR PUBLICO"/>
    <s v="SI"/>
    <s v="NO"/>
    <s v="NO"/>
    <n v="27"/>
    <x v="0"/>
    <s v="No"/>
    <n v="759597.67"/>
    <s v="ASALARIADO"/>
    <n v="27"/>
  </r>
  <r>
    <n v="2544"/>
    <s v="MUJER"/>
    <n v="688085.2"/>
    <s v="ASALARIADO"/>
    <s v="SECTOR PUBLICO"/>
    <s v="SI"/>
    <s v="NO"/>
    <s v="NO"/>
    <n v="36"/>
    <x v="0"/>
    <s v="No"/>
    <n v="688085.2"/>
    <s v="ASALARIADO"/>
    <n v="36"/>
  </r>
  <r>
    <n v="2545"/>
    <s v="HOMBRE"/>
    <n v="361666.7"/>
    <s v="ASALARIADO"/>
    <s v="SECTOR PRIVADO"/>
    <s v="SI"/>
    <s v="SI"/>
    <s v="NO"/>
    <n v="37"/>
    <x v="0"/>
    <s v="No"/>
    <n v="361666.7"/>
    <s v="ASALARIADO"/>
    <n v="37"/>
  </r>
  <r>
    <n v="2546"/>
    <s v="MUJER"/>
    <n v="297046"/>
    <s v="ASEGURADO VOLUNTARIO"/>
    <s v="SECTOR PRIVADO"/>
    <s v="NO"/>
    <s v="SI"/>
    <s v="NO"/>
    <n v="50"/>
    <x v="0"/>
    <s v="No"/>
    <n v="297046"/>
    <s v="ASEGURADO VOLUNTARIO"/>
    <n v="50"/>
  </r>
  <r>
    <n v="2547"/>
    <s v="MUJER"/>
    <n v="309143.36"/>
    <s v="ASALARIADO"/>
    <s v="SECTOR PRIVADO"/>
    <s v="SI"/>
    <s v="SI"/>
    <s v="NO"/>
    <n v="55"/>
    <x v="0"/>
    <s v="No"/>
    <n v="309143.36"/>
    <s v="ASALARIADO"/>
    <n v="55"/>
  </r>
  <r>
    <n v="2548"/>
    <s v="HOMBRE"/>
    <n v="360000"/>
    <s v="ASALARIADO"/>
    <s v="SECTOR PRIVADO"/>
    <s v="SI"/>
    <s v="NO"/>
    <s v="SI"/>
    <n v="32"/>
    <x v="0"/>
    <s v="No"/>
    <n v="360000"/>
    <s v="ASALARIADO"/>
    <n v="32"/>
  </r>
  <r>
    <n v="2549"/>
    <s v="HOMBRE"/>
    <n v="600000"/>
    <s v="ASALARIADO"/>
    <s v="SECTOR PRIVADO"/>
    <s v="SI"/>
    <s v="NO"/>
    <s v="SI"/>
    <n v="50"/>
    <x v="0"/>
    <s v="No"/>
    <n v="600000"/>
    <s v="ASALARIADO"/>
    <n v="50"/>
  </r>
  <r>
    <n v="2550"/>
    <s v="HOMBRE"/>
    <n v="278030"/>
    <s v="CONVENIOS ESPECIALES DE TRABAJADORES INDEPENDIENTES"/>
    <s v="SECTOR PRIVADO"/>
    <s v="SI"/>
    <s v="NO"/>
    <s v="NO"/>
    <n v="40"/>
    <x v="0"/>
    <s v="No"/>
    <n v="278030"/>
    <s v="CONVENIOS ESPECIALES DE TRABAJADORES INDEPENDIENTES"/>
    <n v="40"/>
  </r>
  <r>
    <n v="2551"/>
    <s v="HOMBRE"/>
    <n v="2512306.2999999998"/>
    <s v="ASALARIADO"/>
    <s v="SECTOR PRIVADO"/>
    <s v="SI"/>
    <s v="NO"/>
    <s v="NO"/>
    <n v="44"/>
    <x v="1"/>
    <s v="No"/>
    <n v="2512306.2999999998"/>
    <s v="ASALARIADO"/>
    <n v="44"/>
  </r>
  <r>
    <n v="2552"/>
    <s v="MUJER"/>
    <n v="50000"/>
    <s v="ASALARIADO"/>
    <s v="SECTOR PRIVADO"/>
    <s v="SI"/>
    <s v="NO"/>
    <s v="NO"/>
    <n v="20"/>
    <x v="0"/>
    <s v="No"/>
    <n v="50000"/>
    <s v="ASALARIADO"/>
    <n v="20"/>
  </r>
  <r>
    <n v="2553"/>
    <s v="MUJER"/>
    <n v="358500"/>
    <s v="ASALARIADO"/>
    <s v="SECTOR PRIVADO"/>
    <s v="SI"/>
    <s v="NO"/>
    <s v="NO"/>
    <n v="41"/>
    <x v="0"/>
    <s v="No"/>
    <n v="358500"/>
    <s v="ASALARIADO"/>
    <n v="41"/>
  </r>
  <r>
    <n v="2554"/>
    <s v="HOMBRE"/>
    <n v="456792"/>
    <s v="ASALARIADO"/>
    <s v="SECTOR PRIVADO"/>
    <s v="SI"/>
    <s v="NO"/>
    <s v="NO"/>
    <n v="41"/>
    <x v="0"/>
    <s v="No"/>
    <n v="456792"/>
    <s v="ASALARIADO"/>
    <n v="41"/>
  </r>
  <r>
    <n v="2555"/>
    <s v="HOMBRE"/>
    <n v="381590"/>
    <s v="ASALARIADO"/>
    <s v="SECTOR PRIVADO"/>
    <s v="SI"/>
    <s v="NO"/>
    <s v="NO"/>
    <n v="21"/>
    <x v="0"/>
    <s v="No"/>
    <n v="381590"/>
    <s v="ASALARIADO"/>
    <n v="21"/>
  </r>
  <r>
    <n v="2556"/>
    <s v="HOMBRE"/>
    <n v="330000"/>
    <s v="ASALARIADO"/>
    <s v="SECTOR PRIVADO"/>
    <s v="SI"/>
    <s v="NO"/>
    <s v="NO"/>
    <n v="59"/>
    <x v="0"/>
    <s v="No"/>
    <n v="330000"/>
    <s v="ASALARIADO"/>
    <n v="59"/>
  </r>
  <r>
    <n v="2557"/>
    <s v="MUJER"/>
    <n v="976390"/>
    <s v="ASALARIADO"/>
    <s v="SECTOR PUBLICO"/>
    <s v="SI"/>
    <s v="NO"/>
    <s v="NO"/>
    <n v="35"/>
    <x v="0"/>
    <s v="No"/>
    <n v="976390"/>
    <s v="ASALARIADO"/>
    <n v="35"/>
  </r>
  <r>
    <n v="2558"/>
    <s v="HOMBRE"/>
    <n v="300010"/>
    <s v="ASEGURADO VOLUNTARIO"/>
    <s v="SECTOR PRIVADO"/>
    <s v="SI"/>
    <s v="NO"/>
    <s v="NO"/>
    <n v="57"/>
    <x v="0"/>
    <s v="No"/>
    <n v="300010"/>
    <s v="ASEGURADO VOLUNTARIO"/>
    <n v="57"/>
  </r>
  <r>
    <n v="2559"/>
    <s v="HOMBRE"/>
    <n v="349852.8"/>
    <s v="ASALARIADO"/>
    <s v="SECTOR PRIVADO"/>
    <s v="SI"/>
    <s v="SI"/>
    <s v="NO"/>
    <n v="40"/>
    <x v="0"/>
    <s v="No"/>
    <n v="349852.8"/>
    <s v="ASALARIADO"/>
    <n v="40"/>
  </r>
  <r>
    <n v="2560"/>
    <s v="MUJER"/>
    <n v="278030"/>
    <s v="CONVENIOS ESPECIALES DE TRABAJADORES INDEPENDIENTES"/>
    <s v="SECTOR PRIVADO"/>
    <s v="SI"/>
    <s v="NO"/>
    <s v="SI"/>
    <n v="28"/>
    <x v="0"/>
    <s v="No"/>
    <n v="278030"/>
    <s v="CONVENIOS ESPECIALES DE TRABAJADORES INDEPENDIENTES"/>
    <n v="28"/>
  </r>
  <r>
    <n v="2561"/>
    <s v="HOMBRE"/>
    <n v="486162.3"/>
    <s v="ASALARIADO"/>
    <s v="SECTOR PRIVADO"/>
    <s v="SI"/>
    <s v="SI"/>
    <s v="NO"/>
    <n v="35"/>
    <x v="0"/>
    <s v="No"/>
    <n v="486162.3"/>
    <s v="ASALARIADO"/>
    <n v="35"/>
  </r>
  <r>
    <n v="2562"/>
    <s v="HOMBRE"/>
    <n v="589097"/>
    <s v="ASALARIADO"/>
    <s v="SECTOR PRIVADO"/>
    <s v="SI"/>
    <s v="NO"/>
    <s v="NO"/>
    <n v="54"/>
    <x v="0"/>
    <s v="No"/>
    <n v="589097"/>
    <s v="ASALARIADO"/>
    <n v="54"/>
  </r>
  <r>
    <n v="2563"/>
    <s v="HOMBRE"/>
    <n v="446149.5"/>
    <s v="ASALARIADO"/>
    <s v="SECTOR PUBLICO"/>
    <s v="SI"/>
    <s v="NO"/>
    <s v="NO"/>
    <n v="57"/>
    <x v="0"/>
    <s v="No"/>
    <n v="446149.5"/>
    <s v="ASALARIADO"/>
    <n v="57"/>
  </r>
  <r>
    <n v="2564"/>
    <s v="MUJER"/>
    <n v="681819"/>
    <s v="ASALARIADO"/>
    <s v="SECTOR PUBLICO"/>
    <s v="SI"/>
    <s v="NO"/>
    <s v="NO"/>
    <n v="40"/>
    <x v="0"/>
    <s v="No"/>
    <n v="681819"/>
    <s v="ASALARIADO"/>
    <n v="40"/>
  </r>
  <r>
    <n v="2565"/>
    <s v="HOMBRE"/>
    <n v="287609.93"/>
    <s v="ASALARIADO"/>
    <s v="SECTOR PRIVADO"/>
    <s v="SI"/>
    <s v="NO"/>
    <s v="NO"/>
    <n v="33"/>
    <x v="0"/>
    <s v="No"/>
    <n v="287609.93"/>
    <s v="ASALARIADO"/>
    <n v="33"/>
  </r>
  <r>
    <n v="2566"/>
    <s v="HOMBRE"/>
    <n v="711460.6"/>
    <s v="ASALARIADO"/>
    <s v="SECTOR PUBLICO"/>
    <s v="SI"/>
    <s v="NO"/>
    <s v="NO"/>
    <n v="43"/>
    <x v="0"/>
    <s v="No"/>
    <n v="711460.6"/>
    <s v="ASALARIADO"/>
    <n v="43"/>
  </r>
  <r>
    <n v="2567"/>
    <s v="HOMBRE"/>
    <n v="304357"/>
    <s v="TRABAJADOR INDEPENDIENTE"/>
    <s v="SECTOR PRIVADO"/>
    <s v="SI"/>
    <s v="NO"/>
    <s v="SI"/>
    <n v="27"/>
    <x v="0"/>
    <s v="No"/>
    <n v="304357"/>
    <s v="TRABAJADOR INDEPENDIENTE"/>
    <n v="27"/>
  </r>
  <r>
    <n v="2568"/>
    <s v="HOMBRE"/>
    <n v="359544.27"/>
    <s v="CONVENIOS ESPECIALES DE ASEGURADOS VOLUNTARIOS"/>
    <s v="SECTOR PRIVADO"/>
    <s v="SI"/>
    <s v="SI"/>
    <s v="NO"/>
    <n v="28"/>
    <x v="0"/>
    <s v="No"/>
    <n v="359544.27"/>
    <s v="CONVENIOS ESPECIALES DE ASEGURADOS VOLUNTARIOS"/>
    <n v="28"/>
  </r>
  <r>
    <n v="2569"/>
    <s v="HOMBRE"/>
    <n v="145000"/>
    <s v="ASALARIADO"/>
    <s v="SECTOR PRIVADO"/>
    <s v="SI"/>
    <s v="NO"/>
    <s v="NO"/>
    <n v="63"/>
    <x v="0"/>
    <s v="No"/>
    <n v="145000"/>
    <s v="ASALARIADO"/>
    <n v="63"/>
  </r>
  <r>
    <n v="2570"/>
    <s v="HOMBRE"/>
    <n v="634623"/>
    <s v="PENSIONADOS EN SU PROPIO SISTEMA"/>
    <s v="SECTOR PUBLICO"/>
    <s v="SI"/>
    <s v="NO"/>
    <s v="NO"/>
    <n v="56"/>
    <x v="0"/>
    <s v="No"/>
    <n v="634623"/>
    <s v="PENSIONADOS EN SU PROPIO SISTEMA"/>
    <n v="56"/>
  </r>
  <r>
    <n v="2571"/>
    <s v="MUJER"/>
    <n v="547200"/>
    <s v="ASALARIADO"/>
    <s v="SECTOR PRIVADO"/>
    <s v="SI"/>
    <s v="NO"/>
    <s v="NO"/>
    <n v="48"/>
    <x v="0"/>
    <s v="No"/>
    <n v="547200"/>
    <s v="ASALARIADO"/>
    <n v="48"/>
  </r>
  <r>
    <n v="2572"/>
    <s v="MUJER"/>
    <n v="1044273"/>
    <s v="ASALARIADO"/>
    <s v="SECTOR PUBLICO"/>
    <s v="SI"/>
    <s v="NO"/>
    <s v="SI"/>
    <n v="33"/>
    <x v="0"/>
    <s v="No"/>
    <n v="1044273"/>
    <s v="ASALARIADO"/>
    <n v="33"/>
  </r>
  <r>
    <n v="2573"/>
    <s v="HOMBRE"/>
    <n v="329836.81"/>
    <s v="ASALARIADO"/>
    <s v="SECTOR PRIVADO"/>
    <s v="SI"/>
    <s v="NO"/>
    <s v="NO"/>
    <n v="55"/>
    <x v="0"/>
    <s v="No"/>
    <n v="329836.81"/>
    <s v="ASALARIADO"/>
    <n v="55"/>
  </r>
  <r>
    <n v="2574"/>
    <s v="HOMBRE"/>
    <n v="297046"/>
    <s v="TRABAJADOR INDEPENDIENTE"/>
    <s v="SECTOR PRIVADO"/>
    <s v="SI"/>
    <s v="NO"/>
    <s v="NO"/>
    <n v="68"/>
    <x v="0"/>
    <s v="No"/>
    <n v="297046"/>
    <s v="TRABAJADOR INDEPENDIENTE"/>
    <n v="68"/>
  </r>
  <r>
    <n v="2575"/>
    <s v="HOMBRE"/>
    <n v="470823.31"/>
    <s v="ASALARIADO"/>
    <s v="SECTOR PRIVADO"/>
    <s v="SI"/>
    <s v="NO"/>
    <s v="NO"/>
    <n v="34"/>
    <x v="0"/>
    <s v="No"/>
    <n v="470823.31"/>
    <s v="ASALARIADO"/>
    <n v="34"/>
  </r>
  <r>
    <n v="2576"/>
    <s v="MUJER"/>
    <n v="1002900.02"/>
    <s v="ASALARIADO"/>
    <s v="SECTOR PUBLICO"/>
    <s v="SI"/>
    <s v="NO"/>
    <s v="NO"/>
    <n v="46"/>
    <x v="0"/>
    <s v="No"/>
    <n v="1002900.02"/>
    <s v="ASALARIADO"/>
    <n v="46"/>
  </r>
  <r>
    <n v="2577"/>
    <s v="HOMBRE"/>
    <n v="490140.74"/>
    <s v="ASALARIADO"/>
    <s v="SECTOR PRIVADO"/>
    <s v="SI"/>
    <s v="NO"/>
    <s v="NO"/>
    <n v="22"/>
    <x v="0"/>
    <s v="No"/>
    <n v="490140.74"/>
    <s v="ASALARIADO"/>
    <n v="22"/>
  </r>
  <r>
    <n v="2578"/>
    <s v="HOMBRE"/>
    <n v="386489"/>
    <s v="ASALARIADO"/>
    <s v="SECTOR PRIVADO"/>
    <s v="SI"/>
    <s v="NO"/>
    <s v="NO"/>
    <n v="23"/>
    <x v="0"/>
    <s v="No"/>
    <n v="386489"/>
    <s v="ASALARIADO"/>
    <n v="23"/>
  </r>
  <r>
    <n v="2579"/>
    <s v="MUJER"/>
    <n v="159787.23000000001"/>
    <s v="ASALARIADO"/>
    <s v="SECTOR PRIVADO"/>
    <s v="SI"/>
    <s v="NO"/>
    <s v="NO"/>
    <n v="44"/>
    <x v="0"/>
    <s v="No"/>
    <n v="159787.23000000001"/>
    <s v="ASALARIADO"/>
    <n v="44"/>
  </r>
  <r>
    <n v="2580"/>
    <s v="HOMBRE"/>
    <n v="297046"/>
    <s v="ASEGURADO VOLUNTARIO"/>
    <s v="SECTOR PRIVADO"/>
    <s v="SI"/>
    <s v="NO"/>
    <s v="NO"/>
    <n v="40"/>
    <x v="0"/>
    <s v="No"/>
    <n v="297046"/>
    <s v="ASEGURADO VOLUNTARIO"/>
    <n v="40"/>
  </r>
  <r>
    <n v="2581"/>
    <s v="MUJER"/>
    <n v="661866.11"/>
    <s v="ASALARIADO"/>
    <s v="SECTOR PRIVADO"/>
    <s v="SI"/>
    <s v="NO"/>
    <s v="NO"/>
    <n v="28"/>
    <x v="0"/>
    <s v="No"/>
    <n v="661866.11"/>
    <s v="ASALARIADO"/>
    <n v="28"/>
  </r>
  <r>
    <n v="2582"/>
    <s v="MUJER"/>
    <n v="300611"/>
    <s v="TRABAJADOR INDEPENDIENTE"/>
    <s v="SECTOR PRIVADO"/>
    <s v="SI"/>
    <s v="NO"/>
    <s v="NO"/>
    <n v="51"/>
    <x v="0"/>
    <s v="No"/>
    <n v="300611"/>
    <s v="TRABAJADOR INDEPENDIENTE"/>
    <n v="51"/>
  </r>
  <r>
    <n v="2583"/>
    <s v="HOMBRE"/>
    <n v="278030"/>
    <s v="ASEGURADO VOLUNTARIO"/>
    <s v="SECTOR PRIVADO"/>
    <s v="SI"/>
    <s v="SI"/>
    <s v="SI"/>
    <n v="34"/>
    <x v="0"/>
    <s v="No"/>
    <n v="278030"/>
    <s v="ASEGURADO VOLUNTARIO"/>
    <n v="34"/>
  </r>
  <r>
    <n v="2584"/>
    <s v="MUJER"/>
    <n v="1172054"/>
    <s v="PENSIONADOS EN SU PROPIO SISTEMA"/>
    <s v="SECTOR PUBLICO"/>
    <s v="SI"/>
    <s v="NO"/>
    <s v="NO"/>
    <n v="64"/>
    <x v="0"/>
    <s v="No"/>
    <n v="1172054"/>
    <s v="PENSIONADOS EN SU PROPIO SISTEMA"/>
    <n v="64"/>
  </r>
  <r>
    <n v="2585"/>
    <s v="HOMBRE"/>
    <n v="912169"/>
    <s v="ASALARIADO"/>
    <s v="SECTOR PUBLICO"/>
    <s v="SI"/>
    <s v="NO"/>
    <s v="SI"/>
    <n v="36"/>
    <x v="0"/>
    <s v="No"/>
    <n v="912169"/>
    <s v="ASALARIADO"/>
    <n v="36"/>
  </r>
  <r>
    <n v="2586"/>
    <s v="HOMBRE"/>
    <n v="93363.8"/>
    <s v="ASALARIADO"/>
    <s v="SECTOR PRIVADO"/>
    <s v="SI"/>
    <s v="NO"/>
    <s v="NO"/>
    <n v="46"/>
    <x v="0"/>
    <s v="No"/>
    <n v="93363.8"/>
    <s v="ASALARIADO"/>
    <n v="46"/>
  </r>
  <r>
    <n v="2587"/>
    <s v="HOMBRE"/>
    <n v="762828"/>
    <s v="ASALARIADO"/>
    <s v="SECTOR PUBLICO"/>
    <s v="SI"/>
    <s v="NO"/>
    <s v="SI"/>
    <n v="60"/>
    <x v="0"/>
    <s v="No"/>
    <n v="762828"/>
    <s v="ASALARIADO"/>
    <n v="60"/>
  </r>
  <r>
    <n v="2588"/>
    <s v="HOMBRE"/>
    <n v="847871"/>
    <s v="TRABAJADOR INDEPENDIENTE"/>
    <s v="SECTOR PRIVADO"/>
    <s v="SI"/>
    <s v="NO"/>
    <s v="NO"/>
    <n v="51"/>
    <x v="0"/>
    <s v="No"/>
    <n v="847871"/>
    <s v="TRABAJADOR INDEPENDIENTE"/>
    <n v="51"/>
  </r>
  <r>
    <n v="2589"/>
    <s v="MUJER"/>
    <n v="388987.92"/>
    <s v="ASALARIADO"/>
    <s v="SECTOR PUBLICO"/>
    <s v="SI"/>
    <s v="NO"/>
    <s v="NO"/>
    <n v="25"/>
    <x v="0"/>
    <s v="No"/>
    <n v="388987.92"/>
    <s v="ASALARIADO"/>
    <n v="25"/>
  </r>
  <r>
    <n v="2590"/>
    <s v="HOMBRE"/>
    <n v="348650"/>
    <s v="ASALARIADO"/>
    <s v="SECTOR PRIVADO"/>
    <s v="SI"/>
    <s v="SI"/>
    <s v="NO"/>
    <n v="52"/>
    <x v="0"/>
    <s v="No"/>
    <n v="348650"/>
    <s v="ASALARIADO"/>
    <n v="52"/>
  </r>
  <r>
    <n v="2591"/>
    <s v="HOMBRE"/>
    <n v="520560"/>
    <s v="ASALARIADO"/>
    <s v="SECTOR PRIVADO"/>
    <s v="SI"/>
    <s v="NO"/>
    <s v="NO"/>
    <n v="40"/>
    <x v="0"/>
    <s v="No"/>
    <n v="520560"/>
    <s v="ASALARIADO"/>
    <n v="40"/>
  </r>
  <r>
    <n v="2592"/>
    <s v="HOMBRE"/>
    <n v="369500"/>
    <s v="ASALARIADO"/>
    <s v="SECTOR PRIVADO"/>
    <s v="SI"/>
    <s v="NO"/>
    <s v="NO"/>
    <n v="43"/>
    <x v="0"/>
    <s v="No"/>
    <n v="369500"/>
    <s v="ASALARIADO"/>
    <n v="43"/>
  </r>
  <r>
    <n v="2593"/>
    <s v="HOMBRE"/>
    <n v="101351.8"/>
    <s v="ASALARIADO"/>
    <s v="SECTOR PRIVADO"/>
    <s v="SI"/>
    <s v="NO"/>
    <s v="NO"/>
    <n v="25"/>
    <x v="0"/>
    <s v="No"/>
    <n v="101351.8"/>
    <s v="ASALARIADO"/>
    <n v="25"/>
  </r>
  <r>
    <n v="2594"/>
    <s v="HOMBRE"/>
    <n v="3080767.52"/>
    <s v="ASALARIADO"/>
    <s v="SECTOR PUBLICO"/>
    <s v="SI"/>
    <s v="NO"/>
    <s v="NO"/>
    <n v="42"/>
    <x v="1"/>
    <s v="No"/>
    <n v="3080767.52"/>
    <s v="ASALARIADO"/>
    <n v="42"/>
  </r>
  <r>
    <n v="2595"/>
    <s v="HOMBRE"/>
    <n v="380217"/>
    <s v="TRABAJADOR INDEPENDIENTE"/>
    <s v="SECTOR PRIVADO"/>
    <s v="SI"/>
    <s v="NO"/>
    <s v="SI"/>
    <n v="46"/>
    <x v="0"/>
    <s v="No"/>
    <n v="380217"/>
    <s v="TRABAJADOR INDEPENDIENTE"/>
    <n v="46"/>
  </r>
  <r>
    <n v="2596"/>
    <s v="MUJER"/>
    <n v="285000"/>
    <s v="ASALARIADO"/>
    <s v="SECTOR PRIVADO"/>
    <s v="SI"/>
    <s v="NO"/>
    <s v="NO"/>
    <n v="42"/>
    <x v="0"/>
    <s v="No"/>
    <n v="285000"/>
    <s v="ASALARIADO"/>
    <n v="42"/>
  </r>
  <r>
    <n v="2597"/>
    <s v="HOMBRE"/>
    <n v="169374"/>
    <s v="ASALARIADO"/>
    <s v="SECTOR PRIVADO"/>
    <s v="SI"/>
    <s v="SI"/>
    <s v="SI"/>
    <n v="44"/>
    <x v="0"/>
    <s v="No"/>
    <n v="169374"/>
    <s v="ASALARIADO"/>
    <n v="44"/>
  </r>
  <r>
    <n v="2598"/>
    <s v="HOMBRE"/>
    <n v="359250"/>
    <s v="ASALARIADO"/>
    <s v="SECTOR PRIVADO"/>
    <s v="SI"/>
    <s v="NO"/>
    <s v="NO"/>
    <n v="24"/>
    <x v="0"/>
    <s v="No"/>
    <n v="359250"/>
    <s v="ASALARIADO"/>
    <n v="24"/>
  </r>
  <r>
    <n v="2599"/>
    <s v="MUJER"/>
    <n v="278030"/>
    <s v="CONVENIOS ESPECIALES DE ASEGURADOS VOLUNTARIOS"/>
    <s v="SECTOR PRIVADO"/>
    <s v="SI"/>
    <s v="NO"/>
    <s v="NO"/>
    <n v="25"/>
    <x v="0"/>
    <s v="No"/>
    <n v="278030"/>
    <s v="CONVENIOS ESPECIALES DE ASEGURADOS VOLUNTARIOS"/>
    <n v="25"/>
  </r>
  <r>
    <n v="2600"/>
    <s v="HOMBRE"/>
    <n v="517494"/>
    <s v="TRABAJADOR INDEPENDIENTE"/>
    <s v="SECTOR PRIVADO"/>
    <s v="SI"/>
    <s v="NO"/>
    <s v="SI"/>
    <n v="38"/>
    <x v="0"/>
    <s v="No"/>
    <n v="517494"/>
    <s v="TRABAJADOR INDEPENDIENTE"/>
    <n v="38"/>
  </r>
  <r>
    <n v="2601"/>
    <s v="HOMBRE"/>
    <n v="300366"/>
    <s v="ASALARIADO"/>
    <s v="SECTOR PRIVADO"/>
    <s v="SI"/>
    <s v="SI"/>
    <s v="NO"/>
    <n v="25"/>
    <x v="0"/>
    <s v="No"/>
    <n v="300366"/>
    <s v="ASALARIADO"/>
    <n v="25"/>
  </r>
  <r>
    <n v="2602"/>
    <s v="HOMBRE"/>
    <n v="297045"/>
    <s v="TRABAJADOR INDEPENDIENTE"/>
    <s v="SECTOR PRIVADO"/>
    <s v="SI"/>
    <s v="NO"/>
    <s v="NO"/>
    <n v="22"/>
    <x v="0"/>
    <s v="No"/>
    <n v="297045"/>
    <s v="TRABAJADOR INDEPENDIENTE"/>
    <n v="22"/>
  </r>
  <r>
    <n v="2603"/>
    <s v="MUJER"/>
    <n v="1214327"/>
    <s v="ASALARIADO"/>
    <s v="SECTOR PUBLICO"/>
    <s v="SI"/>
    <s v="NO"/>
    <s v="NO"/>
    <n v="56"/>
    <x v="0"/>
    <s v="No"/>
    <n v="1214327"/>
    <s v="ASALARIADO"/>
    <n v="56"/>
  </r>
  <r>
    <n v="2604"/>
    <s v="MUJER"/>
    <n v="353400"/>
    <s v="ASALARIADO"/>
    <s v="SECTOR PRIVADO"/>
    <s v="SI"/>
    <s v="SI"/>
    <s v="NO"/>
    <n v="47"/>
    <x v="0"/>
    <s v="No"/>
    <n v="353400"/>
    <s v="ASALARIADO"/>
    <n v="47"/>
  </r>
  <r>
    <n v="2605"/>
    <s v="HOMBRE"/>
    <n v="1614177"/>
    <s v="PENSIONADOS EN SU PROPIO SISTEMA"/>
    <s v="SECTOR PUBLICO"/>
    <s v="SI"/>
    <s v="NO"/>
    <s v="NO"/>
    <n v="56"/>
    <x v="0"/>
    <s v="No"/>
    <n v="1614177"/>
    <s v="PENSIONADOS EN SU PROPIO SISTEMA"/>
    <n v="56"/>
  </r>
  <r>
    <n v="2606"/>
    <s v="MUJER"/>
    <n v="1488158"/>
    <s v="ASALARIADO"/>
    <s v="SECTOR PUBLICO"/>
    <s v="SI"/>
    <s v="NO"/>
    <s v="SI"/>
    <n v="41"/>
    <x v="0"/>
    <s v="No"/>
    <n v="1488158"/>
    <s v="ASALARIADO"/>
    <n v="41"/>
  </r>
  <r>
    <n v="2607"/>
    <s v="MUJER"/>
    <n v="353418"/>
    <s v="ASEGURADO VOLUNTARIO"/>
    <s v="SECTOR PRIVADO"/>
    <s v="SI"/>
    <s v="SI"/>
    <s v="NO"/>
    <n v="56"/>
    <x v="0"/>
    <s v="No"/>
    <n v="353418"/>
    <s v="ASEGURADO VOLUNTARIO"/>
    <n v="56"/>
  </r>
  <r>
    <n v="2608"/>
    <s v="HOMBRE"/>
    <n v="819375"/>
    <s v="ASALARIADO"/>
    <s v="SECTOR PRIVADO"/>
    <s v="SI"/>
    <s v="NO"/>
    <s v="NO"/>
    <n v="41"/>
    <x v="0"/>
    <s v="No"/>
    <n v="819375"/>
    <s v="ASALARIADO"/>
    <n v="41"/>
  </r>
  <r>
    <n v="2609"/>
    <s v="MUJER"/>
    <n v="1389523"/>
    <s v="ASALARIADO"/>
    <s v="SECTOR PUBLICO"/>
    <s v="SI"/>
    <s v="NO"/>
    <s v="SI"/>
    <n v="48"/>
    <x v="0"/>
    <s v="No"/>
    <n v="1389523"/>
    <s v="ASALARIADO"/>
    <n v="48"/>
  </r>
  <r>
    <n v="2610"/>
    <s v="HOMBRE"/>
    <n v="284326"/>
    <s v="ASALARIADO"/>
    <s v="SECTOR PRIVADO"/>
    <s v="SI"/>
    <s v="NO"/>
    <s v="NO"/>
    <n v="28"/>
    <x v="0"/>
    <s v="No"/>
    <n v="284326"/>
    <s v="ASALARIADO"/>
    <n v="28"/>
  </r>
  <r>
    <n v="2611"/>
    <s v="HOMBRE"/>
    <n v="1333022.48"/>
    <s v="ASALARIADO"/>
    <s v="SECTOR PUBLICO"/>
    <s v="SI"/>
    <s v="NO"/>
    <s v="NO"/>
    <n v="40"/>
    <x v="0"/>
    <s v="No"/>
    <n v="1333022.48"/>
    <s v="ASALARIADO"/>
    <n v="40"/>
  </r>
  <r>
    <n v="2612"/>
    <s v="HOMBRE"/>
    <n v="215720.6"/>
    <s v="ASALARIADO"/>
    <s v="SECTOR PRIVADO"/>
    <s v="SI"/>
    <s v="NO"/>
    <s v="NO"/>
    <n v="30"/>
    <x v="0"/>
    <s v="No"/>
    <n v="215720.6"/>
    <s v="ASALARIADO"/>
    <n v="30"/>
  </r>
  <r>
    <n v="2613"/>
    <s v="HOMBRE"/>
    <n v="327709.14"/>
    <s v="ASALARIADO"/>
    <s v="SECTOR PRIVADO"/>
    <s v="SI"/>
    <s v="NO"/>
    <s v="NO"/>
    <n v="21"/>
    <x v="0"/>
    <s v="No"/>
    <n v="327709.14"/>
    <s v="ASALARIADO"/>
    <n v="21"/>
  </r>
  <r>
    <n v="2614"/>
    <s v="HOMBRE"/>
    <n v="342027"/>
    <s v="ASALARIADO"/>
    <s v="SECTOR PRIVADO"/>
    <s v="SI"/>
    <s v="NO"/>
    <s v="NO"/>
    <n v="37"/>
    <x v="0"/>
    <s v="No"/>
    <n v="342027"/>
    <s v="ASALARIADO"/>
    <n v="37"/>
  </r>
  <r>
    <n v="2615"/>
    <s v="MUJER"/>
    <n v="1688298"/>
    <s v="ASALARIADO"/>
    <s v="SECTOR PUBLICO"/>
    <s v="SI"/>
    <s v="NO"/>
    <s v="NO"/>
    <n v="48"/>
    <x v="0"/>
    <s v="No"/>
    <n v="1688298"/>
    <s v="ASALARIADO"/>
    <n v="48"/>
  </r>
  <r>
    <n v="2616"/>
    <s v="HOMBRE"/>
    <n v="1000000"/>
    <s v="ASALARIADO"/>
    <s v="SECTOR PRIVADO"/>
    <s v="SI"/>
    <s v="NO"/>
    <s v="NO"/>
    <n v="29"/>
    <x v="0"/>
    <s v="No"/>
    <n v="1000000"/>
    <s v="ASALARIADO"/>
    <n v="29"/>
  </r>
  <r>
    <n v="2617"/>
    <s v="MUJER"/>
    <n v="280000"/>
    <s v="ASALARIADO"/>
    <s v="SECTOR PRIVADO"/>
    <s v="SI"/>
    <s v="SI"/>
    <s v="NO"/>
    <n v="25"/>
    <x v="0"/>
    <s v="No"/>
    <n v="280000"/>
    <s v="ASALARIADO"/>
    <n v="25"/>
  </r>
  <r>
    <n v="2618"/>
    <s v="HOMBRE"/>
    <n v="246504.81"/>
    <s v="ASALARIADO"/>
    <s v="SECTOR PRIVADO"/>
    <s v="SI"/>
    <s v="NO"/>
    <s v="NO"/>
    <n v="19"/>
    <x v="0"/>
    <s v="No"/>
    <n v="246504.81"/>
    <s v="ASALARIADO"/>
    <n v="19"/>
  </r>
  <r>
    <n v="2619"/>
    <s v="MUJER"/>
    <n v="2128000"/>
    <s v="ASALARIADO"/>
    <s v="SECTOR PRIVADO"/>
    <s v="SI"/>
    <s v="NO"/>
    <s v="NO"/>
    <n v="37"/>
    <x v="0"/>
    <s v="No"/>
    <n v="2128000"/>
    <s v="ASALARIADO"/>
    <n v="37"/>
  </r>
  <r>
    <n v="2620"/>
    <s v="HOMBRE"/>
    <n v="608414.30000000005"/>
    <s v="ASALARIADO"/>
    <s v="SECTOR PUBLICO"/>
    <s v="SI"/>
    <s v="NO"/>
    <s v="NO"/>
    <n v="38"/>
    <x v="0"/>
    <s v="No"/>
    <n v="608414.30000000005"/>
    <s v="ASALARIADO"/>
    <n v="38"/>
  </r>
  <r>
    <n v="2621"/>
    <s v="HOMBRE"/>
    <n v="297046"/>
    <s v="TRABAJADOR INDEPENDIENTE"/>
    <s v="SECTOR PRIVADO"/>
    <s v="SI"/>
    <s v="NO"/>
    <s v="SI"/>
    <n v="33"/>
    <x v="0"/>
    <s v="No"/>
    <n v="297046"/>
    <s v="TRABAJADOR INDEPENDIENTE"/>
    <n v="33"/>
  </r>
  <r>
    <n v="2622"/>
    <s v="HOMBRE"/>
    <n v="297056"/>
    <s v="TRABAJADOR INDEPENDIENTE"/>
    <s v="SECTOR PRIVADO"/>
    <s v="SI"/>
    <s v="NO"/>
    <s v="NO"/>
    <n v="76"/>
    <x v="0"/>
    <s v="No"/>
    <n v="297056"/>
    <s v="TRABAJADOR INDEPENDIENTE"/>
    <n v="76"/>
  </r>
  <r>
    <n v="2623"/>
    <s v="MUJER"/>
    <n v="60000"/>
    <s v="ASALARIADO"/>
    <s v="SECTOR PRIVADO"/>
    <s v="SI"/>
    <s v="SI"/>
    <s v="NO"/>
    <n v="35"/>
    <x v="0"/>
    <s v="No"/>
    <n v="60000"/>
    <s v="ASALARIADO"/>
    <n v="35"/>
  </r>
  <r>
    <n v="2624"/>
    <s v="HOMBRE"/>
    <n v="512234.88"/>
    <s v="ASALARIADO"/>
    <s v="SECTOR PRIVADO"/>
    <s v="SI"/>
    <s v="NO"/>
    <s v="NO"/>
    <n v="28"/>
    <x v="0"/>
    <s v="No"/>
    <n v="512234.88"/>
    <s v="ASALARIADO"/>
    <n v="28"/>
  </r>
  <r>
    <n v="2625"/>
    <s v="HOMBRE"/>
    <n v="842310.04"/>
    <s v="ASALARIADO"/>
    <s v="SECTOR PRIVADO"/>
    <s v="SI"/>
    <s v="NO"/>
    <s v="NO"/>
    <n v="43"/>
    <x v="0"/>
    <s v="No"/>
    <n v="842310.04"/>
    <s v="ASALARIADO"/>
    <n v="43"/>
  </r>
  <r>
    <n v="2626"/>
    <s v="MUJER"/>
    <n v="378558"/>
    <s v="ASALARIADO"/>
    <s v="SECTOR PUBLICO"/>
    <s v="SI"/>
    <s v="NO"/>
    <s v="SI"/>
    <n v="34"/>
    <x v="0"/>
    <s v="No"/>
    <n v="378558"/>
    <s v="ASALARIADO"/>
    <n v="34"/>
  </r>
  <r>
    <n v="2627"/>
    <s v="HOMBRE"/>
    <n v="290000"/>
    <s v="ASALARIADO"/>
    <s v="SECTOR PRIVADO"/>
    <s v="SI"/>
    <s v="NO"/>
    <s v="NO"/>
    <n v="38"/>
    <x v="0"/>
    <s v="No"/>
    <n v="290000"/>
    <s v="ASALARIADO"/>
    <n v="38"/>
  </r>
  <r>
    <n v="2628"/>
    <s v="HOMBRE"/>
    <n v="278030"/>
    <s v="CONVENIOS ESPECIALES DE TRABAJADORES INDEPENDIENTES"/>
    <s v="SECTOR PRIVADO"/>
    <s v="SI"/>
    <s v="NO"/>
    <s v="NO"/>
    <n v="43"/>
    <x v="0"/>
    <s v="No"/>
    <n v="278030"/>
    <s v="CONVENIOS ESPECIALES DE TRABAJADORES INDEPENDIENTES"/>
    <n v="43"/>
  </r>
  <r>
    <n v="2629"/>
    <s v="HOMBRE"/>
    <n v="634725"/>
    <s v="ASALARIADO"/>
    <s v="SECTOR PRIVADO"/>
    <s v="SI"/>
    <s v="NO"/>
    <s v="NO"/>
    <n v="34"/>
    <x v="0"/>
    <s v="No"/>
    <n v="634725"/>
    <s v="ASALARIADO"/>
    <n v="34"/>
  </r>
  <r>
    <n v="2630"/>
    <s v="HOMBRE"/>
    <n v="470974.5"/>
    <s v="ASALARIADO"/>
    <s v="SECTOR PRIVADO"/>
    <s v="SI"/>
    <s v="NO"/>
    <s v="NO"/>
    <n v="36"/>
    <x v="0"/>
    <s v="No"/>
    <n v="470974.5"/>
    <s v="ASALARIADO"/>
    <n v="36"/>
  </r>
  <r>
    <n v="2631"/>
    <s v="HOMBRE"/>
    <n v="550590.5"/>
    <s v="ASALARIADO"/>
    <s v="SECTOR PUBLICO"/>
    <s v="SI"/>
    <s v="NO"/>
    <s v="NO"/>
    <n v="24"/>
    <x v="0"/>
    <s v="No"/>
    <n v="550590.5"/>
    <s v="ASALARIADO"/>
    <n v="24"/>
  </r>
  <r>
    <n v="2632"/>
    <s v="HOMBRE"/>
    <n v="278030"/>
    <s v="CONVENIOS ESPECIALES DE TRABAJADORES INDEPENDIENTES"/>
    <s v="SECTOR PRIVADO"/>
    <s v="SI"/>
    <s v="NO"/>
    <s v="NO"/>
    <n v="37"/>
    <x v="0"/>
    <s v="No"/>
    <n v="278030"/>
    <s v="CONVENIOS ESPECIALES DE TRABAJADORES INDEPENDIENTES"/>
    <n v="37"/>
  </r>
  <r>
    <n v="2633"/>
    <s v="MUJER"/>
    <n v="278030"/>
    <s v="ASEGURADO VOLUNTARIO"/>
    <s v="SECTOR PRIVADO"/>
    <s v="SI"/>
    <s v="SI"/>
    <s v="NO"/>
    <n v="25"/>
    <x v="0"/>
    <s v="No"/>
    <n v="278030"/>
    <s v="ASEGURADO VOLUNTARIO"/>
    <n v="25"/>
  </r>
  <r>
    <n v="2634"/>
    <s v="HOMBRE"/>
    <n v="369875"/>
    <s v="ASALARIADO"/>
    <s v="SECTOR PRIVADO"/>
    <s v="SI"/>
    <s v="NO"/>
    <s v="NO"/>
    <n v="28"/>
    <x v="0"/>
    <s v="No"/>
    <n v="369875"/>
    <s v="ASALARIADO"/>
    <n v="28"/>
  </r>
  <r>
    <n v="2635"/>
    <s v="MUJER"/>
    <n v="386020"/>
    <s v="ASALARIADO"/>
    <s v="SECTOR PRIVADO"/>
    <s v="SI"/>
    <s v="NO"/>
    <s v="NO"/>
    <n v="59"/>
    <x v="0"/>
    <s v="No"/>
    <n v="386020"/>
    <s v="ASALARIADO"/>
    <n v="59"/>
  </r>
  <r>
    <n v="2636"/>
    <s v="MUJER"/>
    <n v="539036"/>
    <s v="ASALARIADO"/>
    <s v="SECTOR PUBLICO"/>
    <s v="SI"/>
    <s v="NO"/>
    <s v="NO"/>
    <n v="32"/>
    <x v="0"/>
    <s v="No"/>
    <n v="539036"/>
    <s v="ASALARIADO"/>
    <n v="32"/>
  </r>
  <r>
    <n v="2637"/>
    <s v="HOMBRE"/>
    <n v="623700"/>
    <s v="ASALARIADO"/>
    <s v="SECTOR PRIVADO"/>
    <s v="SI"/>
    <s v="NO"/>
    <s v="NO"/>
    <n v="35"/>
    <x v="0"/>
    <s v="No"/>
    <n v="623700"/>
    <s v="ASALARIADO"/>
    <n v="35"/>
  </r>
  <r>
    <n v="2638"/>
    <s v="HOMBRE"/>
    <n v="302470"/>
    <s v="ASEGURADO VOLUNTARIO"/>
    <s v="SECTOR PRIVADO"/>
    <s v="SI"/>
    <s v="NO"/>
    <s v="NO"/>
    <n v="29"/>
    <x v="0"/>
    <s v="No"/>
    <n v="302470"/>
    <s v="ASEGURADO VOLUNTARIO"/>
    <n v="29"/>
  </r>
  <r>
    <n v="2639"/>
    <s v="MUJER"/>
    <n v="81757.47"/>
    <s v="ASALARIADO"/>
    <s v="SECTOR PRIVADO"/>
    <s v="SI"/>
    <s v="NO"/>
    <s v="NO"/>
    <n v="22"/>
    <x v="0"/>
    <s v="No"/>
    <n v="81757.47"/>
    <s v="ASALARIADO"/>
    <n v="22"/>
  </r>
  <r>
    <n v="2640"/>
    <s v="HOMBRE"/>
    <n v="703766.13"/>
    <s v="ASALARIADO"/>
    <s v="SECTOR PRIVADO"/>
    <s v="SI"/>
    <s v="NO"/>
    <s v="NO"/>
    <n v="45"/>
    <x v="0"/>
    <s v="No"/>
    <n v="703766.13"/>
    <s v="ASALARIADO"/>
    <n v="45"/>
  </r>
  <r>
    <n v="2641"/>
    <s v="HOMBRE"/>
    <n v="361421"/>
    <s v="TRABAJADOR INDEPENDIENTE"/>
    <s v="SECTOR PRIVADO"/>
    <s v="SI"/>
    <s v="NO"/>
    <s v="NO"/>
    <n v="51"/>
    <x v="0"/>
    <s v="No"/>
    <n v="361421"/>
    <s v="TRABAJADOR INDEPENDIENTE"/>
    <n v="51"/>
  </r>
  <r>
    <n v="2642"/>
    <s v="MUJER"/>
    <n v="330722.57"/>
    <s v="ASALARIADO"/>
    <s v="SECTOR PRIVADO"/>
    <s v="SI"/>
    <s v="NO"/>
    <s v="NO"/>
    <n v="37"/>
    <x v="0"/>
    <s v="No"/>
    <n v="330722.57"/>
    <s v="ASALARIADO"/>
    <n v="37"/>
  </r>
  <r>
    <n v="2643"/>
    <s v="HOMBRE"/>
    <n v="291514"/>
    <s v="TRABAJADOR INDEPENDIENTE"/>
    <s v="SECTOR PRIVADO"/>
    <s v="SI"/>
    <s v="NO"/>
    <s v="SI"/>
    <n v="28"/>
    <x v="0"/>
    <s v="No"/>
    <n v="291514"/>
    <s v="TRABAJADOR INDEPENDIENTE"/>
    <n v="28"/>
  </r>
  <r>
    <n v="2644"/>
    <s v="MUJER"/>
    <n v="199067"/>
    <s v="ASALARIADO"/>
    <s v="SECTOR PUBLICO"/>
    <s v="SI"/>
    <s v="NO"/>
    <s v="SI"/>
    <n v="25"/>
    <x v="0"/>
    <s v="No"/>
    <n v="199067"/>
    <s v="ASALARIADO"/>
    <n v="25"/>
  </r>
  <r>
    <n v="2645"/>
    <s v="HOMBRE"/>
    <n v="1461505.5"/>
    <s v="ASALARIADO"/>
    <s v="SECTOR PRIVADO"/>
    <s v="SI"/>
    <s v="NO"/>
    <s v="NO"/>
    <n v="46"/>
    <x v="0"/>
    <s v="No"/>
    <n v="1461505.5"/>
    <s v="ASALARIADO"/>
    <n v="46"/>
  </r>
  <r>
    <n v="2646"/>
    <s v="HOMBRE"/>
    <n v="745392.94"/>
    <s v="ASALARIADO"/>
    <s v="SECTOR PRIVADO"/>
    <s v="SI"/>
    <s v="NO"/>
    <s v="NO"/>
    <n v="56"/>
    <x v="0"/>
    <s v="No"/>
    <n v="745392.94"/>
    <s v="ASALARIADO"/>
    <n v="56"/>
  </r>
  <r>
    <n v="2647"/>
    <s v="HOMBRE"/>
    <n v="297046"/>
    <s v="TRABAJADOR INDEPENDIENTE"/>
    <s v="SECTOR PRIVADO"/>
    <s v="NO"/>
    <s v="NO"/>
    <s v="NO"/>
    <n v="58"/>
    <x v="0"/>
    <s v="No"/>
    <n v="297046"/>
    <s v="TRABAJADOR INDEPENDIENTE"/>
    <n v="58"/>
  </r>
  <r>
    <n v="2648"/>
    <s v="MUJER"/>
    <n v="2029604"/>
    <s v="PENSIONADOS EN SU PROPIO SISTEMA"/>
    <s v="SECTOR PUBLICO"/>
    <s v="SI"/>
    <s v="NO"/>
    <s v="NO"/>
    <n v="72"/>
    <x v="0"/>
    <s v="No"/>
    <n v="2029604"/>
    <s v="PENSIONADOS EN SU PROPIO SISTEMA"/>
    <n v="72"/>
  </r>
  <r>
    <n v="2649"/>
    <s v="MUJER"/>
    <n v="360000"/>
    <s v="ASALARIADO"/>
    <s v="SECTOR PRIVADO"/>
    <s v="SI"/>
    <s v="NO"/>
    <s v="NO"/>
    <n v="30"/>
    <x v="0"/>
    <s v="No"/>
    <n v="360000"/>
    <s v="ASALARIADO"/>
    <n v="30"/>
  </r>
  <r>
    <n v="2650"/>
    <s v="HOMBRE"/>
    <n v="300018"/>
    <s v="TRABAJADOR INDEPENDIENTE"/>
    <s v="SECTOR PRIVADO"/>
    <s v="SI"/>
    <s v="NO"/>
    <s v="SI"/>
    <n v="62"/>
    <x v="0"/>
    <s v="No"/>
    <n v="300018"/>
    <s v="TRABAJADOR INDEPENDIENTE"/>
    <n v="62"/>
  </r>
  <r>
    <n v="2651"/>
    <s v="MUJER"/>
    <n v="200000"/>
    <s v="ASALARIADO"/>
    <s v="SECTOR PRIVADO"/>
    <s v="SI"/>
    <s v="SI"/>
    <s v="SI"/>
    <n v="42"/>
    <x v="0"/>
    <s v="No"/>
    <n v="200000"/>
    <s v="ASALARIADO"/>
    <n v="42"/>
  </r>
  <r>
    <n v="2652"/>
    <s v="MUJER"/>
    <n v="799000"/>
    <s v="ASALARIADO"/>
    <s v="SECTOR PRIVADO"/>
    <s v="SI"/>
    <s v="NO"/>
    <s v="SI"/>
    <n v="24"/>
    <x v="0"/>
    <s v="No"/>
    <n v="799000"/>
    <s v="ASALARIADO"/>
    <n v="24"/>
  </r>
  <r>
    <n v="2653"/>
    <s v="MUJER"/>
    <n v="397504.45"/>
    <s v="ASALARIADO"/>
    <s v="SECTOR PRIVADO"/>
    <s v="SI"/>
    <s v="NO"/>
    <s v="NO"/>
    <n v="22"/>
    <x v="0"/>
    <s v="No"/>
    <n v="397504.45"/>
    <s v="ASALARIADO"/>
    <n v="22"/>
  </r>
  <r>
    <n v="2654"/>
    <s v="MUJER"/>
    <n v="636889"/>
    <s v="TRABAJADOR INDEPENDIENTE"/>
    <s v="SECTOR PRIVADO"/>
    <s v="SI"/>
    <s v="NO"/>
    <s v="NO"/>
    <n v="50"/>
    <x v="0"/>
    <s v="No"/>
    <n v="636889"/>
    <s v="TRABAJADOR INDEPENDIENTE"/>
    <n v="50"/>
  </r>
  <r>
    <n v="2655"/>
    <s v="HOMBRE"/>
    <n v="360585"/>
    <s v="ASALARIADO"/>
    <s v="SECTOR PRIVADO"/>
    <s v="SI"/>
    <s v="NO"/>
    <s v="NO"/>
    <n v="48"/>
    <x v="0"/>
    <s v="No"/>
    <n v="360585"/>
    <s v="ASALARIADO"/>
    <n v="48"/>
  </r>
  <r>
    <n v="2656"/>
    <s v="HOMBRE"/>
    <n v="639605"/>
    <s v="ASALARIADO"/>
    <s v="SECTOR PUBLICO"/>
    <s v="SI"/>
    <s v="NO"/>
    <s v="NO"/>
    <n v="45"/>
    <x v="0"/>
    <s v="No"/>
    <n v="639605"/>
    <s v="ASALARIADO"/>
    <n v="45"/>
  </r>
  <r>
    <n v="2657"/>
    <s v="MUJER"/>
    <n v="1644679"/>
    <s v="ASALARIADO"/>
    <s v="SECTOR PUBLICO"/>
    <s v="SI"/>
    <s v="NO"/>
    <s v="SI"/>
    <n v="36"/>
    <x v="0"/>
    <s v="No"/>
    <n v="1644679"/>
    <s v="ASALARIADO"/>
    <n v="36"/>
  </r>
  <r>
    <n v="2658"/>
    <s v="HOMBRE"/>
    <n v="421650.26"/>
    <s v="ASALARIADO"/>
    <s v="SECTOR PRIVADO"/>
    <s v="SI"/>
    <s v="NO"/>
    <s v="NO"/>
    <n v="37"/>
    <x v="0"/>
    <s v="No"/>
    <n v="421650.26"/>
    <s v="ASALARIADO"/>
    <n v="37"/>
  </r>
  <r>
    <n v="2659"/>
    <s v="HOMBRE"/>
    <n v="678531.4"/>
    <s v="ASALARIADO"/>
    <s v="SECTOR PUBLICO"/>
    <s v="SI"/>
    <s v="NO"/>
    <s v="NO"/>
    <n v="48"/>
    <x v="0"/>
    <s v="No"/>
    <n v="678531.4"/>
    <s v="ASALARIADO"/>
    <n v="48"/>
  </r>
  <r>
    <n v="2660"/>
    <s v="HOMBRE"/>
    <n v="175367.76"/>
    <s v="ASALARIADO"/>
    <s v="SECTOR PRIVADO"/>
    <s v="SI"/>
    <s v="NO"/>
    <s v="NO"/>
    <n v="36"/>
    <x v="0"/>
    <s v="No"/>
    <n v="175367.76"/>
    <s v="ASALARIADO"/>
    <n v="36"/>
  </r>
  <r>
    <n v="2661"/>
    <s v="MUJER"/>
    <n v="522906.95"/>
    <s v="ASALARIADO"/>
    <s v="SECTOR PRIVADO"/>
    <s v="SI"/>
    <s v="SI"/>
    <s v="NO"/>
    <n v="37"/>
    <x v="0"/>
    <s v="No"/>
    <n v="522906.95"/>
    <s v="ASALARIADO"/>
    <n v="37"/>
  </r>
  <r>
    <n v="2662"/>
    <s v="HOMBRE"/>
    <n v="699251.07"/>
    <s v="ASALARIADO"/>
    <s v="SECTOR PRIVADO"/>
    <s v="SI"/>
    <s v="NO"/>
    <s v="NO"/>
    <n v="24"/>
    <x v="0"/>
    <s v="No"/>
    <n v="699251.07"/>
    <s v="ASALARIADO"/>
    <n v="24"/>
  </r>
  <r>
    <n v="2663"/>
    <s v="MUJER"/>
    <n v="233842.77"/>
    <s v="ASALARIADO"/>
    <s v="SECTOR PRIVADO"/>
    <s v="SI"/>
    <s v="NO"/>
    <s v="NO"/>
    <n v="22"/>
    <x v="0"/>
    <s v="No"/>
    <n v="233842.77"/>
    <s v="ASALARIADO"/>
    <n v="22"/>
  </r>
  <r>
    <n v="2664"/>
    <s v="MUJER"/>
    <n v="297045"/>
    <s v="ASEGURADO VOLUNTARIO"/>
    <s v="SECTOR PRIVADO"/>
    <s v="SI"/>
    <s v="SI"/>
    <s v="NO"/>
    <n v="52"/>
    <x v="0"/>
    <s v="No"/>
    <n v="297045"/>
    <s v="ASEGURADO VOLUNTARIO"/>
    <n v="52"/>
  </r>
  <r>
    <n v="2665"/>
    <s v="HOMBRE"/>
    <n v="385165"/>
    <s v="TRABAJADOR INDEPENDIENTE"/>
    <s v="SECTOR PRIVADO"/>
    <s v="SI"/>
    <s v="NO"/>
    <s v="SI"/>
    <n v="71"/>
    <x v="0"/>
    <s v="No"/>
    <n v="385165"/>
    <s v="TRABAJADOR INDEPENDIENTE"/>
    <n v="71"/>
  </r>
  <r>
    <n v="2666"/>
    <s v="HOMBRE"/>
    <n v="405573.35"/>
    <s v="ASALARIADO"/>
    <s v="SECTOR PRIVADO"/>
    <s v="SI"/>
    <s v="NO"/>
    <s v="NO"/>
    <n v="24"/>
    <x v="0"/>
    <s v="No"/>
    <n v="405573.35"/>
    <s v="ASALARIADO"/>
    <n v="24"/>
  </r>
  <r>
    <n v="2667"/>
    <s v="HOMBRE"/>
    <n v="299441"/>
    <s v="TRABAJADOR INDEPENDIENTE"/>
    <s v="SECTOR PRIVADO"/>
    <s v="SI"/>
    <s v="NO"/>
    <s v="NO"/>
    <n v="61"/>
    <x v="0"/>
    <s v="No"/>
    <n v="299441"/>
    <s v="TRABAJADOR INDEPENDIENTE"/>
    <n v="61"/>
  </r>
  <r>
    <n v="2668"/>
    <s v="HOMBRE"/>
    <n v="410402"/>
    <s v="ASALARIADO"/>
    <s v="SECTOR PRIVADO"/>
    <s v="SI"/>
    <s v="NO"/>
    <s v="NO"/>
    <n v="45"/>
    <x v="0"/>
    <s v="No"/>
    <n v="410402"/>
    <s v="ASALARIADO"/>
    <n v="45"/>
  </r>
  <r>
    <n v="2669"/>
    <s v="HOMBRE"/>
    <n v="516112.73"/>
    <s v="ASALARIADO"/>
    <s v="SECTOR PRIVADO"/>
    <s v="SI"/>
    <s v="NO"/>
    <s v="NO"/>
    <n v="27"/>
    <x v="0"/>
    <s v="No"/>
    <n v="516112.73"/>
    <s v="ASALARIADO"/>
    <n v="27"/>
  </r>
  <r>
    <n v="2670"/>
    <s v="HOMBRE"/>
    <n v="356686.25"/>
    <s v="ASALARIADO"/>
    <s v="SECTOR PRIVADO"/>
    <s v="SI"/>
    <s v="NO"/>
    <s v="NO"/>
    <n v="38"/>
    <x v="0"/>
    <s v="No"/>
    <n v="356686.25"/>
    <s v="ASALARIADO"/>
    <n v="38"/>
  </r>
  <r>
    <n v="2671"/>
    <s v="MUJER"/>
    <n v="1794936"/>
    <s v="ASALARIADO"/>
    <s v="SECTOR PRIVADO"/>
    <s v="SI"/>
    <s v="NO"/>
    <s v="NO"/>
    <n v="29"/>
    <x v="0"/>
    <s v="No"/>
    <n v="1794936"/>
    <s v="ASALARIADO"/>
    <n v="29"/>
  </r>
  <r>
    <n v="2672"/>
    <s v="HOMBRE"/>
    <n v="68371.649999999994"/>
    <s v="ASALARIADO"/>
    <s v="SECTOR PUBLICO"/>
    <s v="SI"/>
    <s v="NO"/>
    <s v="NO"/>
    <n v="42"/>
    <x v="0"/>
    <s v="No"/>
    <n v="68371.649999999994"/>
    <s v="ASALARIADO"/>
    <n v="42"/>
  </r>
  <r>
    <n v="2673"/>
    <s v="HOMBRE"/>
    <n v="186718"/>
    <s v="ASALARIADO"/>
    <s v="SECTOR PRIVADO"/>
    <s v="SI"/>
    <s v="NO"/>
    <s v="NO"/>
    <n v="31"/>
    <x v="0"/>
    <s v="No"/>
    <n v="186718"/>
    <s v="ASALARIADO"/>
    <n v="31"/>
  </r>
  <r>
    <n v="2674"/>
    <s v="HOMBRE"/>
    <n v="399603.16"/>
    <s v="ASALARIADO"/>
    <s v="SECTOR PRIVADO"/>
    <s v="SI"/>
    <s v="NO"/>
    <s v="NO"/>
    <n v="43"/>
    <x v="0"/>
    <s v="No"/>
    <n v="399603.16"/>
    <s v="ASALARIADO"/>
    <n v="43"/>
  </r>
  <r>
    <n v="2675"/>
    <s v="MUJER"/>
    <n v="354822.98"/>
    <s v="PENSIONADOS EN SU PROPIO SISTEMA"/>
    <s v="SECTOR PUBLICO"/>
    <s v="SI"/>
    <s v="NO"/>
    <s v="NO"/>
    <n v="75"/>
    <x v="0"/>
    <s v="No"/>
    <n v="354822.98"/>
    <s v="PENSIONADOS EN SU PROPIO SISTEMA"/>
    <n v="75"/>
  </r>
  <r>
    <n v="2676"/>
    <s v="MUJER"/>
    <n v="425829.6"/>
    <s v="ASALARIADO"/>
    <s v="SECTOR PRIVADO"/>
    <s v="SI"/>
    <s v="NO"/>
    <s v="NO"/>
    <n v="19"/>
    <x v="0"/>
    <s v="No"/>
    <n v="425829.6"/>
    <s v="ASALARIADO"/>
    <n v="19"/>
  </r>
  <r>
    <n v="2677"/>
    <s v="HOMBRE"/>
    <n v="452229"/>
    <s v="TRABAJADOR INDEPENDIENTE"/>
    <s v="SECTOR PRIVADO"/>
    <s v="SI"/>
    <s v="NO"/>
    <s v="NO"/>
    <n v="34"/>
    <x v="0"/>
    <s v="No"/>
    <n v="452229"/>
    <s v="TRABAJADOR INDEPENDIENTE"/>
    <n v="34"/>
  </r>
  <r>
    <n v="2678"/>
    <s v="HOMBRE"/>
    <n v="315605"/>
    <s v="ASEGURADO VOLUNTARIO"/>
    <s v="SECTOR PRIVADO"/>
    <s v="SI"/>
    <s v="NO"/>
    <s v="NO"/>
    <n v="58"/>
    <x v="0"/>
    <s v="No"/>
    <n v="315605"/>
    <s v="ASEGURADO VOLUNTARIO"/>
    <n v="58"/>
  </r>
  <r>
    <n v="2679"/>
    <s v="MUJER"/>
    <n v="749235.3"/>
    <s v="ASALARIADO"/>
    <s v="SECTOR PRIVADO"/>
    <s v="SI"/>
    <s v="NO"/>
    <s v="NO"/>
    <n v="40"/>
    <x v="0"/>
    <s v="No"/>
    <n v="749235.3"/>
    <s v="ASALARIADO"/>
    <n v="40"/>
  </r>
  <r>
    <n v="2680"/>
    <s v="HOMBRE"/>
    <n v="366495.32"/>
    <s v="ASALARIADO"/>
    <s v="SECTOR PRIVADO"/>
    <s v="SI"/>
    <s v="NO"/>
    <s v="NO"/>
    <n v="22"/>
    <x v="0"/>
    <s v="No"/>
    <n v="366495.32"/>
    <s v="ASALARIADO"/>
    <n v="22"/>
  </r>
  <r>
    <n v="2681"/>
    <s v="HOMBRE"/>
    <n v="80000"/>
    <s v="ASALARIADO"/>
    <s v="SECTOR PRIVADO"/>
    <s v="SI"/>
    <s v="SI"/>
    <s v="NO"/>
    <n v="21"/>
    <x v="0"/>
    <s v="No"/>
    <n v="80000"/>
    <s v="ASALARIADO"/>
    <n v="21"/>
  </r>
  <r>
    <n v="2682"/>
    <s v="HOMBRE"/>
    <n v="316964.69"/>
    <s v="ASALARIADO"/>
    <s v="SECTOR PRIVADO"/>
    <s v="SI"/>
    <s v="NO"/>
    <s v="NO"/>
    <n v="20"/>
    <x v="0"/>
    <s v="No"/>
    <n v="316964.69"/>
    <s v="ASALARIADO"/>
    <n v="20"/>
  </r>
  <r>
    <n v="2683"/>
    <s v="MUJER"/>
    <n v="370500"/>
    <s v="ASALARIADO"/>
    <s v="SECTOR PRIVADO"/>
    <s v="SI"/>
    <s v="NO"/>
    <s v="NO"/>
    <n v="28"/>
    <x v="0"/>
    <s v="No"/>
    <n v="370500"/>
    <s v="ASALARIADO"/>
    <n v="28"/>
  </r>
  <r>
    <n v="2684"/>
    <s v="HOMBRE"/>
    <n v="1081709.6000000001"/>
    <s v="ASALARIADO"/>
    <s v="SECTOR PUBLICO"/>
    <s v="SI"/>
    <s v="NO"/>
    <s v="NO"/>
    <n v="59"/>
    <x v="0"/>
    <s v="No"/>
    <n v="1081709.6000000001"/>
    <s v="ASALARIADO"/>
    <n v="59"/>
  </r>
  <r>
    <n v="2685"/>
    <s v="MUJER"/>
    <n v="698426.7"/>
    <s v="ASALARIADO"/>
    <s v="SECTOR PUBLICO"/>
    <s v="SI"/>
    <s v="NO"/>
    <s v="NO"/>
    <n v="35"/>
    <x v="0"/>
    <s v="No"/>
    <n v="698426.7"/>
    <s v="ASALARIADO"/>
    <n v="35"/>
  </r>
  <r>
    <n v="2686"/>
    <s v="HOMBRE"/>
    <n v="431290"/>
    <s v="ASALARIADO"/>
    <s v="SECTOR PRIVADO"/>
    <s v="SI"/>
    <s v="NO"/>
    <s v="NO"/>
    <n v="60"/>
    <x v="0"/>
    <s v="No"/>
    <n v="431290"/>
    <s v="ASALARIADO"/>
    <n v="60"/>
  </r>
  <r>
    <n v="2687"/>
    <s v="HOMBRE"/>
    <n v="297045"/>
    <s v="ASEGURADO VOLUNTARIO"/>
    <s v="SECTOR PRIVADO"/>
    <s v="SI"/>
    <s v="NO"/>
    <s v="NO"/>
    <n v="51"/>
    <x v="0"/>
    <s v="No"/>
    <n v="297045"/>
    <s v="ASEGURADO VOLUNTARIO"/>
    <n v="51"/>
  </r>
  <r>
    <n v="2688"/>
    <s v="HOMBRE"/>
    <n v="610312"/>
    <s v="ASALARIADO"/>
    <s v="SECTOR PRIVADO"/>
    <s v="SI"/>
    <s v="NO"/>
    <s v="NO"/>
    <n v="33"/>
    <x v="0"/>
    <s v="No"/>
    <n v="610312"/>
    <s v="ASALARIADO"/>
    <n v="33"/>
  </r>
  <r>
    <n v="2689"/>
    <s v="MUJER"/>
    <n v="550022"/>
    <s v="ASALARIADO"/>
    <s v="SECTOR PRIVADO"/>
    <s v="SI"/>
    <s v="SI"/>
    <s v="NO"/>
    <n v="29"/>
    <x v="0"/>
    <s v="No"/>
    <n v="550022"/>
    <s v="ASALARIADO"/>
    <n v="29"/>
  </r>
  <r>
    <n v="2690"/>
    <s v="MUJER"/>
    <n v="1264065"/>
    <s v="ASALARIADO"/>
    <s v="SECTOR PUBLICO"/>
    <s v="SI"/>
    <s v="NO"/>
    <s v="NO"/>
    <n v="49"/>
    <x v="0"/>
    <s v="No"/>
    <n v="1264065"/>
    <s v="ASALARIADO"/>
    <n v="49"/>
  </r>
  <r>
    <n v="2691"/>
    <s v="MUJER"/>
    <n v="911982.5"/>
    <s v="ASALARIADO"/>
    <s v="SECTOR PUBLICO"/>
    <s v="SI"/>
    <s v="NO"/>
    <s v="NO"/>
    <n v="29"/>
    <x v="0"/>
    <s v="No"/>
    <n v="911982.5"/>
    <s v="ASALARIADO"/>
    <n v="29"/>
  </r>
  <r>
    <n v="2692"/>
    <s v="HOMBRE"/>
    <n v="40800"/>
    <s v="ASALARIADO"/>
    <s v="SECTOR PRIVADO"/>
    <s v="SI"/>
    <s v="NO"/>
    <s v="NO"/>
    <n v="25"/>
    <x v="0"/>
    <s v="No"/>
    <n v="40800"/>
    <s v="ASALARIADO"/>
    <n v="25"/>
  </r>
  <r>
    <n v="2693"/>
    <s v="HOMBRE"/>
    <n v="278030"/>
    <s v="CONVENIOS ESPECIALES DE TRABAJADORES INDEPENDIENTES"/>
    <s v="SECTOR PRIVADO"/>
    <s v="SI"/>
    <s v="NO"/>
    <s v="NO"/>
    <n v="35"/>
    <x v="0"/>
    <s v="No"/>
    <n v="278030"/>
    <s v="CONVENIOS ESPECIALES DE TRABAJADORES INDEPENDIENTES"/>
    <n v="35"/>
  </r>
  <r>
    <n v="2694"/>
    <s v="MUJER"/>
    <n v="439474"/>
    <s v="ASALARIADO"/>
    <s v="SECTOR PUBLICO"/>
    <s v="SI"/>
    <s v="NO"/>
    <s v="SI"/>
    <n v="57"/>
    <x v="0"/>
    <s v="No"/>
    <n v="439474"/>
    <s v="ASALARIADO"/>
    <n v="57"/>
  </r>
  <r>
    <n v="2695"/>
    <s v="HOMBRE"/>
    <n v="3500000"/>
    <s v="ASALARIADO"/>
    <s v="SECTOR PRIVADO"/>
    <s v="SI"/>
    <s v="NO"/>
    <s v="NO"/>
    <n v="60"/>
    <x v="1"/>
    <s v="No"/>
    <n v="3500000"/>
    <s v="ASALARIADO"/>
    <n v="60"/>
  </r>
  <r>
    <n v="2696"/>
    <s v="HOMBRE"/>
    <n v="517500"/>
    <s v="ASALARIADO"/>
    <s v="SECTOR PRIVADO"/>
    <s v="SI"/>
    <s v="NO"/>
    <s v="NO"/>
    <n v="31"/>
    <x v="0"/>
    <s v="No"/>
    <n v="517500"/>
    <s v="ASALARIADO"/>
    <n v="31"/>
  </r>
  <r>
    <n v="2697"/>
    <s v="MUJER"/>
    <n v="376000"/>
    <s v="ASALARIADO"/>
    <s v="SECTOR PRIVADO"/>
    <s v="SI"/>
    <s v="NO"/>
    <s v="NO"/>
    <n v="32"/>
    <x v="0"/>
    <s v="No"/>
    <n v="376000"/>
    <s v="ASALARIADO"/>
    <n v="32"/>
  </r>
  <r>
    <n v="2698"/>
    <s v="HOMBRE"/>
    <n v="297230"/>
    <s v="ASALARIADO"/>
    <s v="SECTOR PRIVADO"/>
    <s v="SI"/>
    <s v="NO"/>
    <s v="NO"/>
    <n v="24"/>
    <x v="0"/>
    <s v="No"/>
    <n v="297230"/>
    <s v="ASALARIADO"/>
    <n v="24"/>
  </r>
  <r>
    <n v="2699"/>
    <s v="MUJER"/>
    <n v="300000"/>
    <s v="ASALARIADO"/>
    <s v="SECTOR PRIVADO"/>
    <s v="SI"/>
    <s v="NO"/>
    <s v="NO"/>
    <n v="32"/>
    <x v="0"/>
    <s v="No"/>
    <n v="300000"/>
    <s v="ASALARIADO"/>
    <n v="32"/>
  </r>
  <r>
    <n v="2700"/>
    <s v="MUJER"/>
    <n v="430103.9"/>
    <s v="ASALARIADO"/>
    <s v="SECTOR PRIVADO"/>
    <s v="SI"/>
    <s v="NO"/>
    <s v="NO"/>
    <n v="22"/>
    <x v="0"/>
    <s v="No"/>
    <n v="430103.9"/>
    <s v="ASALARIADO"/>
    <n v="22"/>
  </r>
  <r>
    <n v="2701"/>
    <s v="HOMBRE"/>
    <n v="858401"/>
    <s v="ASALARIADO"/>
    <s v="SECTOR PRIVADO"/>
    <s v="SI"/>
    <s v="NO"/>
    <s v="NO"/>
    <n v="32"/>
    <x v="0"/>
    <s v="No"/>
    <n v="858401"/>
    <s v="ASALARIADO"/>
    <n v="32"/>
  </r>
  <r>
    <n v="2702"/>
    <s v="MUJER"/>
    <n v="1452304"/>
    <s v="PENSIONADOS EN SU PROPIO SISTEMA"/>
    <s v="SECTOR PUBLICO"/>
    <s v="SI"/>
    <s v="NO"/>
    <s v="NO"/>
    <n v="60"/>
    <x v="0"/>
    <s v="No"/>
    <n v="1452304"/>
    <s v="PENSIONADOS EN SU PROPIO SISTEMA"/>
    <n v="60"/>
  </r>
  <r>
    <n v="2703"/>
    <s v="MUJER"/>
    <n v="358838"/>
    <s v="ASALARIADO"/>
    <s v="SECTOR PUBLICO"/>
    <s v="SI"/>
    <s v="NO"/>
    <s v="NO"/>
    <n v="38"/>
    <x v="0"/>
    <s v="No"/>
    <n v="358838"/>
    <s v="ASALARIADO"/>
    <n v="38"/>
  </r>
  <r>
    <n v="2704"/>
    <s v="HOMBRE"/>
    <n v="356903.47"/>
    <s v="ASALARIADO"/>
    <s v="SECTOR PRIVADO"/>
    <s v="SI"/>
    <s v="NO"/>
    <s v="NO"/>
    <n v="49"/>
    <x v="0"/>
    <s v="No"/>
    <n v="356903.47"/>
    <s v="ASALARIADO"/>
    <n v="49"/>
  </r>
  <r>
    <n v="2705"/>
    <s v="HOMBRE"/>
    <n v="300018"/>
    <s v="TRABAJADOR INDEPENDIENTE"/>
    <s v="SECTOR PRIVADO"/>
    <s v="SI"/>
    <s v="NO"/>
    <s v="NO"/>
    <n v="39"/>
    <x v="0"/>
    <s v="No"/>
    <n v="300018"/>
    <s v="TRABAJADOR INDEPENDIENTE"/>
    <n v="39"/>
  </r>
  <r>
    <n v="2706"/>
    <s v="MUJER"/>
    <n v="1061946.5"/>
    <s v="ASALARIADO"/>
    <s v="SECTOR PUBLICO"/>
    <s v="SI"/>
    <s v="NO"/>
    <s v="NO"/>
    <n v="29"/>
    <x v="0"/>
    <s v="No"/>
    <n v="1061946.5"/>
    <s v="ASALARIADO"/>
    <n v="29"/>
  </r>
  <r>
    <n v="2707"/>
    <s v="HOMBRE"/>
    <n v="795975.32"/>
    <s v="ASALARIADO"/>
    <s v="SECTOR PUBLICO"/>
    <s v="SI"/>
    <s v="NO"/>
    <s v="NO"/>
    <n v="38"/>
    <x v="0"/>
    <s v="No"/>
    <n v="795975.32"/>
    <s v="ASALARIADO"/>
    <n v="38"/>
  </r>
  <r>
    <n v="2708"/>
    <s v="HOMBRE"/>
    <n v="385200.2"/>
    <s v="ASALARIADO"/>
    <s v="SECTOR PRIVADO"/>
    <s v="SI"/>
    <s v="NO"/>
    <s v="NO"/>
    <n v="27"/>
    <x v="0"/>
    <s v="No"/>
    <n v="385200.2"/>
    <s v="ASALARIADO"/>
    <n v="27"/>
  </r>
  <r>
    <n v="2709"/>
    <s v="HOMBRE"/>
    <n v="507944"/>
    <s v="TRABAJADOR INDEPENDIENTE"/>
    <s v="SECTOR PRIVADO"/>
    <s v="SI"/>
    <s v="SI"/>
    <s v="SI"/>
    <n v="54"/>
    <x v="0"/>
    <s v="No"/>
    <n v="507944"/>
    <s v="TRABAJADOR INDEPENDIENTE"/>
    <n v="54"/>
  </r>
  <r>
    <n v="2710"/>
    <s v="HOMBRE"/>
    <n v="1196608"/>
    <s v="ASALARIADO"/>
    <s v="SECTOR PRIVADO"/>
    <s v="SI"/>
    <s v="NO"/>
    <s v="NO"/>
    <n v="33"/>
    <x v="0"/>
    <s v="No"/>
    <n v="1196608"/>
    <s v="ASALARIADO"/>
    <n v="33"/>
  </r>
  <r>
    <n v="2711"/>
    <s v="HOMBRE"/>
    <n v="388315.75"/>
    <s v="ASALARIADO"/>
    <s v="SECTOR PRIVADO"/>
    <s v="SI"/>
    <s v="NO"/>
    <s v="NO"/>
    <n v="59"/>
    <x v="0"/>
    <s v="No"/>
    <n v="388315.75"/>
    <s v="ASALARIADO"/>
    <n v="59"/>
  </r>
  <r>
    <n v="2712"/>
    <s v="MUJER"/>
    <n v="2109522.85"/>
    <s v="ASALARIADO"/>
    <s v="SECTOR PUBLICO"/>
    <s v="SI"/>
    <s v="NO"/>
    <s v="NO"/>
    <n v="45"/>
    <x v="0"/>
    <s v="No"/>
    <n v="2109522.85"/>
    <s v="ASALARIADO"/>
    <n v="45"/>
  </r>
  <r>
    <n v="2713"/>
    <s v="HOMBRE"/>
    <n v="297046"/>
    <s v="ASEGURADO VOLUNTARIO"/>
    <s v="SECTOR PRIVADO"/>
    <s v="SI"/>
    <s v="SI"/>
    <s v="SI"/>
    <n v="46"/>
    <x v="0"/>
    <s v="No"/>
    <n v="297046"/>
    <s v="ASEGURADO VOLUNTARIO"/>
    <n v="46"/>
  </r>
  <r>
    <n v="2714"/>
    <s v="HOMBRE"/>
    <n v="389232"/>
    <s v="ASALARIADO"/>
    <s v="SECTOR PRIVADO"/>
    <s v="SI"/>
    <s v="NO"/>
    <s v="NO"/>
    <n v="39"/>
    <x v="0"/>
    <s v="No"/>
    <n v="389232"/>
    <s v="ASALARIADO"/>
    <n v="39"/>
  </r>
  <r>
    <n v="2715"/>
    <s v="MUJER"/>
    <n v="746903"/>
    <s v="ASALARIADO"/>
    <s v="SECTOR PUBLICO"/>
    <s v="SI"/>
    <s v="NO"/>
    <s v="SI"/>
    <n v="31"/>
    <x v="0"/>
    <s v="No"/>
    <n v="746903"/>
    <s v="ASALARIADO"/>
    <n v="31"/>
  </r>
  <r>
    <n v="2716"/>
    <s v="HOMBRE"/>
    <n v="362250"/>
    <s v="ASALARIADO"/>
    <s v="SECTOR PRIVADO"/>
    <s v="SI"/>
    <s v="NO"/>
    <s v="NO"/>
    <n v="44"/>
    <x v="0"/>
    <s v="No"/>
    <n v="362250"/>
    <s v="ASALARIADO"/>
    <n v="44"/>
  </r>
  <r>
    <n v="2717"/>
    <s v="HOMBRE"/>
    <n v="278030"/>
    <s v="CONVENIOS ESPECIALES DE TRABAJADORES INDEPENDIENTES"/>
    <s v="SECTOR PRIVADO"/>
    <s v="SI"/>
    <s v="NO"/>
    <s v="NO"/>
    <n v="30"/>
    <x v="0"/>
    <s v="No"/>
    <n v="278030"/>
    <s v="CONVENIOS ESPECIALES DE TRABAJADORES INDEPENDIENTES"/>
    <n v="30"/>
  </r>
  <r>
    <n v="2718"/>
    <s v="MUJER"/>
    <n v="250000"/>
    <s v="ASALARIADO"/>
    <s v="SECTOR PRIVADO"/>
    <s v="SI"/>
    <s v="SI"/>
    <s v="SI"/>
    <n v="54"/>
    <x v="0"/>
    <s v="No"/>
    <n v="250000"/>
    <s v="ASALARIADO"/>
    <n v="54"/>
  </r>
  <r>
    <n v="2719"/>
    <s v="MUJER"/>
    <n v="297046"/>
    <s v="ASEGURADO VOLUNTARIO"/>
    <s v="SECTOR PRIVADO"/>
    <s v="SI"/>
    <s v="SI"/>
    <s v="NO"/>
    <n v="44"/>
    <x v="0"/>
    <s v="No"/>
    <n v="297046"/>
    <s v="ASEGURADO VOLUNTARIO"/>
    <n v="44"/>
  </r>
  <r>
    <n v="2720"/>
    <s v="MUJER"/>
    <n v="120000"/>
    <s v="ASALARIADO"/>
    <s v="SECTOR PRIVADO"/>
    <s v="SI"/>
    <s v="NO"/>
    <s v="SI"/>
    <n v="55"/>
    <x v="0"/>
    <s v="No"/>
    <n v="120000"/>
    <s v="ASALARIADO"/>
    <n v="55"/>
  </r>
  <r>
    <n v="2721"/>
    <s v="MUJER"/>
    <n v="315617"/>
    <s v="ASEGURADO VOLUNTARIO"/>
    <s v="SECTOR PRIVADO"/>
    <s v="SI"/>
    <s v="NO"/>
    <s v="NO"/>
    <n v="65"/>
    <x v="0"/>
    <s v="No"/>
    <n v="315617"/>
    <s v="ASEGURADO VOLUNTARIO"/>
    <n v="65"/>
  </r>
  <r>
    <n v="2722"/>
    <s v="HOMBRE"/>
    <n v="1034183.15"/>
    <s v="ASALARIADO"/>
    <s v="SECTOR PRIVADO"/>
    <s v="SI"/>
    <s v="NO"/>
    <s v="NO"/>
    <n v="28"/>
    <x v="0"/>
    <s v="No"/>
    <n v="1034183.15"/>
    <s v="ASALARIADO"/>
    <n v="28"/>
  </r>
  <r>
    <n v="2723"/>
    <s v="HOMBRE"/>
    <n v="484022.45"/>
    <s v="ASALARIADO"/>
    <s v="SECTOR PRIVADO"/>
    <s v="SI"/>
    <s v="NO"/>
    <s v="NO"/>
    <n v="42"/>
    <x v="0"/>
    <s v="No"/>
    <n v="484022.45"/>
    <s v="ASALARIADO"/>
    <n v="42"/>
  </r>
  <r>
    <n v="2724"/>
    <s v="MUJER"/>
    <n v="200000"/>
    <s v="ASALARIADO"/>
    <s v="SECTOR PRIVADO"/>
    <s v="SI"/>
    <s v="SI"/>
    <s v="NO"/>
    <n v="53"/>
    <x v="0"/>
    <s v="No"/>
    <n v="200000"/>
    <s v="ASALARIADO"/>
    <n v="53"/>
  </r>
  <r>
    <n v="2725"/>
    <s v="HOMBRE"/>
    <n v="594092"/>
    <s v="TRABAJADOR INDEPENDIENTE"/>
    <s v="SECTOR PRIVADO"/>
    <s v="SI"/>
    <s v="NO"/>
    <s v="SI"/>
    <n v="67"/>
    <x v="0"/>
    <s v="No"/>
    <n v="594092"/>
    <s v="TRABAJADOR INDEPENDIENTE"/>
    <n v="67"/>
  </r>
  <r>
    <n v="2726"/>
    <s v="HOMBRE"/>
    <n v="501950.24"/>
    <s v="ASALARIADO"/>
    <s v="SECTOR PRIVADO"/>
    <s v="SI"/>
    <s v="NO"/>
    <s v="NO"/>
    <n v="46"/>
    <x v="0"/>
    <s v="No"/>
    <n v="501950.24"/>
    <s v="ASALARIADO"/>
    <n v="46"/>
  </r>
  <r>
    <n v="2727"/>
    <s v="HOMBRE"/>
    <n v="297046"/>
    <s v="ASEGURADO VOLUNTARIO"/>
    <s v="SECTOR PRIVADO"/>
    <s v="SI"/>
    <s v="NO"/>
    <s v="NO"/>
    <n v="46"/>
    <x v="0"/>
    <s v="No"/>
    <n v="297046"/>
    <s v="ASEGURADO VOLUNTARIO"/>
    <n v="46"/>
  </r>
  <r>
    <n v="2728"/>
    <s v="HOMBRE"/>
    <n v="360061"/>
    <s v="ASALARIADO"/>
    <s v="SECTOR PRIVADO"/>
    <s v="SI"/>
    <s v="NO"/>
    <s v="NO"/>
    <n v="32"/>
    <x v="0"/>
    <s v="No"/>
    <n v="360061"/>
    <s v="ASALARIADO"/>
    <n v="32"/>
  </r>
  <r>
    <n v="2729"/>
    <s v="MUJER"/>
    <n v="350325"/>
    <s v="ASALARIADO"/>
    <s v="SECTOR PRIVADO"/>
    <s v="SI"/>
    <s v="NO"/>
    <s v="NO"/>
    <n v="27"/>
    <x v="0"/>
    <s v="No"/>
    <n v="350325"/>
    <s v="ASALARIADO"/>
    <n v="27"/>
  </r>
  <r>
    <n v="2730"/>
    <s v="HOMBRE"/>
    <n v="687802.61"/>
    <s v="ASALARIADO"/>
    <s v="SECTOR PRIVADO"/>
    <s v="SI"/>
    <s v="SI"/>
    <s v="NO"/>
    <n v="47"/>
    <x v="0"/>
    <s v="No"/>
    <n v="687802.61"/>
    <s v="ASALARIADO"/>
    <n v="47"/>
  </r>
  <r>
    <n v="2731"/>
    <s v="MUJER"/>
    <n v="300000"/>
    <s v="ASALARIADO"/>
    <s v="SECTOR PRIVADO"/>
    <s v="SI"/>
    <s v="NO"/>
    <s v="NO"/>
    <n v="43"/>
    <x v="0"/>
    <s v="No"/>
    <n v="300000"/>
    <s v="ASALARIADO"/>
    <n v="43"/>
  </r>
  <r>
    <n v="2732"/>
    <s v="HOMBRE"/>
    <n v="473527.9"/>
    <s v="ASALARIADO"/>
    <s v="SECTOR PRIVADO"/>
    <s v="SI"/>
    <s v="NO"/>
    <s v="NO"/>
    <n v="29"/>
    <x v="0"/>
    <s v="No"/>
    <n v="473527.9"/>
    <s v="ASALARIADO"/>
    <n v="29"/>
  </r>
  <r>
    <n v="2733"/>
    <s v="HOMBRE"/>
    <n v="404467"/>
    <s v="ASEGURADO VOLUNTARIO"/>
    <s v="SECTOR PRIVADO"/>
    <s v="SI"/>
    <s v="NO"/>
    <s v="NO"/>
    <n v="62"/>
    <x v="0"/>
    <s v="No"/>
    <n v="404467"/>
    <s v="ASEGURADO VOLUNTARIO"/>
    <n v="62"/>
  </r>
  <r>
    <n v="2734"/>
    <s v="MUJER"/>
    <n v="681958.86"/>
    <s v="ASALARIADO"/>
    <s v="SECTOR PRIVADO"/>
    <s v="SI"/>
    <s v="NO"/>
    <s v="NO"/>
    <n v="28"/>
    <x v="0"/>
    <s v="No"/>
    <n v="681958.86"/>
    <s v="ASALARIADO"/>
    <n v="28"/>
  </r>
  <r>
    <n v="2735"/>
    <s v="HOMBRE"/>
    <n v="1109112"/>
    <s v="ASALARIADO"/>
    <s v="SECTOR PUBLICO"/>
    <s v="SI"/>
    <s v="NO"/>
    <s v="NO"/>
    <n v="32"/>
    <x v="0"/>
    <s v="No"/>
    <n v="1109112"/>
    <s v="ASALARIADO"/>
    <n v="32"/>
  </r>
  <r>
    <n v="2736"/>
    <s v="HOMBRE"/>
    <n v="356025"/>
    <s v="ASALARIADO"/>
    <s v="SECTOR PRIVADO"/>
    <s v="SI"/>
    <s v="NO"/>
    <s v="NO"/>
    <n v="22"/>
    <x v="0"/>
    <s v="No"/>
    <n v="356025"/>
    <s v="ASALARIADO"/>
    <n v="22"/>
  </r>
  <r>
    <n v="2737"/>
    <s v="HOMBRE"/>
    <n v="513238.95"/>
    <s v="ASALARIADO"/>
    <s v="SECTOR PRIVADO"/>
    <s v="SI"/>
    <s v="NO"/>
    <s v="NO"/>
    <n v="34"/>
    <x v="0"/>
    <s v="No"/>
    <n v="513238.95"/>
    <s v="ASALARIADO"/>
    <n v="34"/>
  </r>
  <r>
    <n v="2738"/>
    <s v="HOMBRE"/>
    <n v="278030"/>
    <s v="CONVENIOS ESPECIALES DE ASEGURADOS VOLUNTARIOS"/>
    <s v="SECTOR PRIVADO"/>
    <s v="SI"/>
    <s v="SI"/>
    <s v="NO"/>
    <n v="27"/>
    <x v="0"/>
    <s v="No"/>
    <n v="278030"/>
    <s v="CONVENIOS ESPECIALES DE ASEGURADOS VOLUNTARIOS"/>
    <n v="27"/>
  </r>
  <r>
    <n v="2739"/>
    <s v="MUJER"/>
    <n v="141510.17000000001"/>
    <s v="PENSIONADOS EN SU PROPIO SISTEMA"/>
    <s v="SECTOR PUBLICO"/>
    <s v="SI"/>
    <s v="NO"/>
    <s v="NO"/>
    <n v="85"/>
    <x v="0"/>
    <s v="No"/>
    <n v="141510.17000000001"/>
    <s v="PENSIONADOS EN SU PROPIO SISTEMA"/>
    <n v="85"/>
  </r>
  <r>
    <n v="2740"/>
    <s v="MUJER"/>
    <n v="135000"/>
    <s v="ASALARIADO"/>
    <s v="SECTOR PRIVADO"/>
    <s v="SI"/>
    <s v="NO"/>
    <s v="SI"/>
    <n v="37"/>
    <x v="0"/>
    <s v="No"/>
    <n v="135000"/>
    <s v="ASALARIADO"/>
    <n v="37"/>
  </r>
  <r>
    <n v="2741"/>
    <s v="HOMBRE"/>
    <n v="6787104.5199999996"/>
    <s v="ASALARIADO"/>
    <s v="SECTOR PUBLICO"/>
    <s v="SI"/>
    <s v="NO"/>
    <s v="NO"/>
    <n v="56"/>
    <x v="1"/>
    <s v="No"/>
    <n v="6787104.5199999996"/>
    <s v="ASALARIADO"/>
    <n v="56"/>
  </r>
  <r>
    <n v="2742"/>
    <s v="MUJER"/>
    <n v="777494.45"/>
    <s v="ASALARIADO"/>
    <s v="SECTOR PUBLICO"/>
    <s v="SI"/>
    <s v="NO"/>
    <s v="NO"/>
    <n v="32"/>
    <x v="0"/>
    <s v="No"/>
    <n v="777494.45"/>
    <s v="ASALARIADO"/>
    <n v="32"/>
  </r>
  <r>
    <n v="2743"/>
    <s v="HOMBRE"/>
    <n v="550491"/>
    <s v="ASALARIADO"/>
    <s v="SECTOR PRIVADO"/>
    <s v="SI"/>
    <s v="NO"/>
    <s v="NO"/>
    <n v="45"/>
    <x v="0"/>
    <s v="No"/>
    <n v="550491"/>
    <s v="ASALARIADO"/>
    <n v="45"/>
  </r>
  <r>
    <n v="2744"/>
    <s v="MUJER"/>
    <n v="298018"/>
    <s v="ASEGURADO VOLUNTARIO"/>
    <s v="SECTOR PRIVADO"/>
    <s v="SI"/>
    <s v="SI"/>
    <s v="NO"/>
    <n v="51"/>
    <x v="0"/>
    <s v="No"/>
    <n v="298018"/>
    <s v="ASEGURADO VOLUNTARIO"/>
    <n v="51"/>
  </r>
  <r>
    <n v="2745"/>
    <s v="HOMBRE"/>
    <n v="802400"/>
    <s v="ASALARIADO"/>
    <s v="SECTOR PRIVADO"/>
    <s v="SI"/>
    <s v="NO"/>
    <s v="NO"/>
    <n v="39"/>
    <x v="0"/>
    <s v="No"/>
    <n v="802400"/>
    <s v="ASALARIADO"/>
    <n v="39"/>
  </r>
  <r>
    <n v="2746"/>
    <s v="MUJER"/>
    <n v="270000"/>
    <s v="ASALARIADO"/>
    <s v="SECTOR PRIVADO"/>
    <s v="SI"/>
    <s v="SI"/>
    <s v="NO"/>
    <n v="28"/>
    <x v="0"/>
    <s v="No"/>
    <n v="270000"/>
    <s v="ASALARIADO"/>
    <n v="28"/>
  </r>
  <r>
    <n v="2747"/>
    <s v="HOMBRE"/>
    <n v="296700"/>
    <s v="ASALARIADO"/>
    <s v="SECTOR PRIVADO"/>
    <s v="SI"/>
    <s v="NO"/>
    <s v="NO"/>
    <n v="31"/>
    <x v="0"/>
    <s v="No"/>
    <n v="296700"/>
    <s v="ASALARIADO"/>
    <n v="31"/>
  </r>
  <r>
    <n v="2748"/>
    <s v="MUJER"/>
    <n v="1332247"/>
    <s v="ASALARIADO"/>
    <s v="SECTOR PUBLICO"/>
    <s v="SI"/>
    <s v="NO"/>
    <s v="NO"/>
    <n v="33"/>
    <x v="0"/>
    <s v="No"/>
    <n v="1332247"/>
    <s v="ASALARIADO"/>
    <n v="33"/>
  </r>
  <r>
    <n v="2749"/>
    <s v="MUJER"/>
    <n v="327400"/>
    <s v="ASALARIADO"/>
    <s v="SECTOR PRIVADO"/>
    <s v="SI"/>
    <s v="NO"/>
    <s v="NO"/>
    <n v="35"/>
    <x v="0"/>
    <s v="No"/>
    <n v="327400"/>
    <s v="ASALARIADO"/>
    <n v="35"/>
  </r>
  <r>
    <n v="2750"/>
    <s v="HOMBRE"/>
    <n v="454803"/>
    <s v="ASALARIADO"/>
    <s v="SECTOR PRIVADO"/>
    <s v="SI"/>
    <s v="NO"/>
    <s v="NO"/>
    <n v="26"/>
    <x v="0"/>
    <s v="No"/>
    <n v="454803"/>
    <s v="ASALARIADO"/>
    <n v="26"/>
  </r>
  <r>
    <n v="2751"/>
    <s v="MUJER"/>
    <n v="297045"/>
    <s v="TRABAJADOR INDEPENDIENTE"/>
    <s v="SECTOR PRIVADO"/>
    <s v="SI"/>
    <s v="NO"/>
    <s v="NO"/>
    <n v="53"/>
    <x v="0"/>
    <s v="No"/>
    <n v="297045"/>
    <s v="TRABAJADOR INDEPENDIENTE"/>
    <n v="53"/>
  </r>
  <r>
    <n v="2752"/>
    <s v="HOMBRE"/>
    <n v="310544"/>
    <s v="TRABAJADOR INDEPENDIENTE"/>
    <s v="SECTOR PRIVADO"/>
    <s v="SI"/>
    <s v="NO"/>
    <s v="SI"/>
    <n v="42"/>
    <x v="0"/>
    <s v="No"/>
    <n v="310544"/>
    <s v="TRABAJADOR INDEPENDIENTE"/>
    <n v="42"/>
  </r>
  <r>
    <n v="2753"/>
    <s v="MUJER"/>
    <n v="1402150.95"/>
    <s v="ASALARIADO"/>
    <s v="SECTOR PRIVADO"/>
    <s v="SI"/>
    <s v="NO"/>
    <s v="NO"/>
    <n v="32"/>
    <x v="0"/>
    <s v="No"/>
    <n v="1402150.95"/>
    <s v="ASALARIADO"/>
    <n v="32"/>
  </r>
  <r>
    <n v="2754"/>
    <s v="MUJER"/>
    <n v="812430"/>
    <s v="ASALARIADO"/>
    <s v="SECTOR PRIVADO"/>
    <s v="SI"/>
    <s v="NO"/>
    <s v="NO"/>
    <n v="27"/>
    <x v="0"/>
    <s v="No"/>
    <n v="812430"/>
    <s v="ASALARIADO"/>
    <n v="27"/>
  </r>
  <r>
    <n v="2755"/>
    <s v="HOMBRE"/>
    <n v="610243.4"/>
    <s v="ASALARIADO"/>
    <s v="SECTOR PRIVADO"/>
    <s v="SI"/>
    <s v="NO"/>
    <s v="NO"/>
    <n v="52"/>
    <x v="0"/>
    <s v="No"/>
    <n v="610243.4"/>
    <s v="ASALARIADO"/>
    <n v="52"/>
  </r>
  <r>
    <n v="2756"/>
    <s v="HOMBRE"/>
    <n v="129133.33"/>
    <s v="ASALARIADO"/>
    <s v="SECTOR PRIVADO"/>
    <s v="SI"/>
    <s v="NO"/>
    <s v="NO"/>
    <n v="35"/>
    <x v="0"/>
    <s v="No"/>
    <n v="129133.33"/>
    <s v="ASALARIADO"/>
    <n v="35"/>
  </r>
  <r>
    <n v="2757"/>
    <s v="HOMBRE"/>
    <n v="1119534"/>
    <s v="TRABAJADOR INDEPENDIENTE"/>
    <s v="SECTOR PRIVADO"/>
    <s v="SI"/>
    <s v="SI"/>
    <s v="SI"/>
    <n v="53"/>
    <x v="0"/>
    <s v="No"/>
    <n v="1119534"/>
    <s v="TRABAJADOR INDEPENDIENTE"/>
    <n v="53"/>
  </r>
  <r>
    <n v="2758"/>
    <s v="MUJER"/>
    <n v="302010"/>
    <s v="TRABAJADOR INDEPENDIENTE"/>
    <s v="SECTOR PRIVADO"/>
    <s v="SI"/>
    <s v="NO"/>
    <s v="NO"/>
    <n v="24"/>
    <x v="0"/>
    <s v="No"/>
    <n v="302010"/>
    <s v="TRABAJADOR INDEPENDIENTE"/>
    <n v="24"/>
  </r>
  <r>
    <n v="2759"/>
    <s v="MUJER"/>
    <n v="325000"/>
    <s v="ASALARIADO"/>
    <s v="SECTOR PRIVADO"/>
    <s v="SI"/>
    <s v="SI"/>
    <s v="NO"/>
    <n v="24"/>
    <x v="0"/>
    <s v="No"/>
    <n v="325000"/>
    <s v="ASALARIADO"/>
    <n v="24"/>
  </r>
  <r>
    <n v="2760"/>
    <s v="HOMBRE"/>
    <n v="278030"/>
    <s v="CONVENIOS ESPECIALES DE TRABAJADORES INDEPENDIENTES"/>
    <s v="SECTOR PRIVADO"/>
    <s v="SI"/>
    <s v="NO"/>
    <s v="NO"/>
    <n v="24"/>
    <x v="0"/>
    <s v="No"/>
    <n v="278030"/>
    <s v="CONVENIOS ESPECIALES DE TRABAJADORES INDEPENDIENTES"/>
    <n v="24"/>
  </r>
  <r>
    <n v="2761"/>
    <s v="MUJER"/>
    <n v="359544.27"/>
    <s v="CONVENIOS ESPECIALES DE ASEGURADOS VOLUNTARIOS"/>
    <s v="SECTOR PRIVADO"/>
    <s v="SI"/>
    <s v="SI"/>
    <s v="NO"/>
    <n v="66"/>
    <x v="0"/>
    <s v="No"/>
    <n v="359544.27"/>
    <s v="CONVENIOS ESPECIALES DE ASEGURADOS VOLUNTARIOS"/>
    <n v="66"/>
  </r>
  <r>
    <n v="2762"/>
    <s v="HOMBRE"/>
    <n v="680000"/>
    <s v="ASALARIADO"/>
    <s v="SECTOR PRIVADO"/>
    <s v="SI"/>
    <s v="NO"/>
    <s v="NO"/>
    <n v="33"/>
    <x v="0"/>
    <s v="No"/>
    <n v="680000"/>
    <s v="ASALARIADO"/>
    <n v="33"/>
  </r>
  <r>
    <n v="2763"/>
    <s v="MUJER"/>
    <n v="610000"/>
    <s v="ASALARIADO"/>
    <s v="SECTOR PRIVADO"/>
    <s v="SI"/>
    <s v="NO"/>
    <s v="NO"/>
    <n v="30"/>
    <x v="0"/>
    <s v="No"/>
    <n v="610000"/>
    <s v="ASALARIADO"/>
    <n v="30"/>
  </r>
  <r>
    <n v="2764"/>
    <s v="HOMBRE"/>
    <n v="477307.36"/>
    <s v="ASALARIADO"/>
    <s v="SECTOR PRIVADO"/>
    <s v="SI"/>
    <s v="NO"/>
    <s v="NO"/>
    <n v="63"/>
    <x v="0"/>
    <s v="No"/>
    <n v="477307.36"/>
    <s v="ASALARIADO"/>
    <n v="63"/>
  </r>
  <r>
    <n v="2765"/>
    <s v="HOMBRE"/>
    <n v="385938"/>
    <s v="ASALARIADO"/>
    <s v="SECTOR PRIVADO"/>
    <s v="SI"/>
    <s v="NO"/>
    <s v="SI"/>
    <n v="51"/>
    <x v="0"/>
    <s v="No"/>
    <n v="385938"/>
    <s v="ASALARIADO"/>
    <n v="51"/>
  </r>
  <r>
    <n v="2766"/>
    <s v="MUJER"/>
    <n v="450000"/>
    <s v="ASALARIADO"/>
    <s v="SECTOR PRIVADO"/>
    <s v="SI"/>
    <s v="SI"/>
    <s v="NO"/>
    <n v="29"/>
    <x v="0"/>
    <s v="No"/>
    <n v="450000"/>
    <s v="ASALARIADO"/>
    <n v="29"/>
  </r>
  <r>
    <n v="2767"/>
    <s v="HOMBRE"/>
    <n v="359544.27"/>
    <s v="CONVENIOS ESPECIALES DE ASEGURADOS VOLUNTARIOS"/>
    <s v="SECTOR PRIVADO"/>
    <s v="SI"/>
    <s v="SI"/>
    <s v="NO"/>
    <n v="59"/>
    <x v="0"/>
    <s v="No"/>
    <n v="359544.27"/>
    <s v="CONVENIOS ESPECIALES DE ASEGURADOS VOLUNTARIOS"/>
    <n v="59"/>
  </r>
  <r>
    <n v="2768"/>
    <s v="HOMBRE"/>
    <n v="759569.6"/>
    <s v="ASALARIADO"/>
    <s v="SECTOR PUBLICO"/>
    <s v="SI"/>
    <s v="NO"/>
    <s v="NO"/>
    <n v="34"/>
    <x v="0"/>
    <s v="No"/>
    <n v="759569.6"/>
    <s v="ASALARIADO"/>
    <n v="34"/>
  </r>
  <r>
    <n v="2769"/>
    <s v="MUJER"/>
    <n v="894532"/>
    <s v="ASALARIADO"/>
    <s v="SECTOR PUBLICO"/>
    <s v="SI"/>
    <s v="NO"/>
    <s v="SI"/>
    <n v="44"/>
    <x v="0"/>
    <s v="No"/>
    <n v="894532"/>
    <s v="ASALARIADO"/>
    <n v="44"/>
  </r>
  <r>
    <n v="2770"/>
    <s v="HOMBRE"/>
    <n v="117186.67"/>
    <s v="ASALARIADO"/>
    <s v="SECTOR PRIVADO"/>
    <s v="SI"/>
    <s v="NO"/>
    <s v="NO"/>
    <n v="25"/>
    <x v="0"/>
    <s v="No"/>
    <n v="117186.67"/>
    <s v="ASALARIADO"/>
    <n v="25"/>
  </r>
  <r>
    <n v="2771"/>
    <s v="MUJER"/>
    <n v="1314609"/>
    <s v="ASALARIADO"/>
    <s v="SECTOR PUBLICO"/>
    <s v="SI"/>
    <s v="NO"/>
    <s v="NO"/>
    <n v="48"/>
    <x v="0"/>
    <s v="No"/>
    <n v="1314609"/>
    <s v="ASALARIADO"/>
    <n v="48"/>
  </r>
  <r>
    <n v="2772"/>
    <s v="MUJER"/>
    <n v="298925"/>
    <s v="TRABAJADOR INDEPENDIENTE"/>
    <s v="SECTOR PRIVADO"/>
    <s v="SI"/>
    <s v="SI"/>
    <s v="SI"/>
    <n v="28"/>
    <x v="0"/>
    <s v="No"/>
    <n v="298925"/>
    <s v="TRABAJADOR INDEPENDIENTE"/>
    <n v="28"/>
  </r>
  <r>
    <n v="2773"/>
    <s v="HOMBRE"/>
    <n v="410982"/>
    <s v="ASALARIADO"/>
    <s v="SECTOR PRIVADO"/>
    <s v="SI"/>
    <s v="NO"/>
    <s v="NO"/>
    <n v="30"/>
    <x v="0"/>
    <s v="No"/>
    <n v="410982"/>
    <s v="ASALARIADO"/>
    <n v="30"/>
  </r>
  <r>
    <n v="2774"/>
    <s v="MUJER"/>
    <n v="1511127"/>
    <s v="ASALARIADO"/>
    <s v="SECTOR PUBLICO"/>
    <s v="SI"/>
    <s v="NO"/>
    <s v="NO"/>
    <n v="36"/>
    <x v="0"/>
    <s v="No"/>
    <n v="1511127"/>
    <s v="ASALARIADO"/>
    <n v="36"/>
  </r>
  <r>
    <n v="2775"/>
    <s v="MUJER"/>
    <n v="361080"/>
    <s v="ASALARIADO"/>
    <s v="SECTOR PRIVADO"/>
    <s v="SI"/>
    <s v="NO"/>
    <s v="NO"/>
    <n v="29"/>
    <x v="0"/>
    <s v="No"/>
    <n v="361080"/>
    <s v="ASALARIADO"/>
    <n v="29"/>
  </r>
  <r>
    <n v="2776"/>
    <s v="HOMBRE"/>
    <n v="2676486.65"/>
    <s v="ASALARIADO"/>
    <s v="SECTOR PRIVADO"/>
    <s v="SI"/>
    <s v="NO"/>
    <s v="NO"/>
    <n v="26"/>
    <x v="1"/>
    <s v="No"/>
    <n v="2676486.65"/>
    <s v="ASALARIADO"/>
    <n v="26"/>
  </r>
  <r>
    <n v="2777"/>
    <s v="MUJER"/>
    <n v="298482"/>
    <s v="TRABAJADOR INDEPENDIENTE"/>
    <s v="SECTOR PRIVADO"/>
    <s v="SI"/>
    <s v="NO"/>
    <s v="NO"/>
    <n v="47"/>
    <x v="0"/>
    <s v="No"/>
    <n v="298482"/>
    <s v="TRABAJADOR INDEPENDIENTE"/>
    <n v="47"/>
  </r>
  <r>
    <n v="2778"/>
    <s v="HOMBRE"/>
    <n v="1603638.49"/>
    <s v="ASALARIADO"/>
    <s v="SECTOR PRIVADO"/>
    <s v="SI"/>
    <s v="NO"/>
    <s v="NO"/>
    <n v="43"/>
    <x v="0"/>
    <s v="No"/>
    <n v="1603638.49"/>
    <s v="ASALARIADO"/>
    <n v="43"/>
  </r>
  <r>
    <n v="2779"/>
    <s v="HOMBRE"/>
    <n v="757822.41"/>
    <s v="ASALARIADO"/>
    <s v="SECTOR PRIVADO"/>
    <s v="SI"/>
    <s v="NO"/>
    <s v="NO"/>
    <n v="31"/>
    <x v="0"/>
    <s v="No"/>
    <n v="757822.41"/>
    <s v="ASALARIADO"/>
    <n v="31"/>
  </r>
  <r>
    <n v="2780"/>
    <s v="MUJER"/>
    <n v="298000"/>
    <s v="TRABAJADOR INDEPENDIENTE"/>
    <s v="SECTOR PRIVADO"/>
    <s v="SI"/>
    <s v="NO"/>
    <s v="NO"/>
    <n v="23"/>
    <x v="0"/>
    <s v="No"/>
    <n v="298000"/>
    <s v="TRABAJADOR INDEPENDIENTE"/>
    <n v="23"/>
  </r>
  <r>
    <n v="2781"/>
    <s v="MUJER"/>
    <n v="300018"/>
    <s v="TRABAJADOR INDEPENDIENTE"/>
    <s v="SECTOR PRIVADO"/>
    <s v="SI"/>
    <s v="SI"/>
    <s v="SI"/>
    <n v="49"/>
    <x v="0"/>
    <s v="No"/>
    <n v="300018"/>
    <s v="TRABAJADOR INDEPENDIENTE"/>
    <n v="49"/>
  </r>
  <r>
    <n v="2782"/>
    <s v="HOMBRE"/>
    <n v="651569.96"/>
    <s v="ASALARIADO"/>
    <s v="SECTOR PRIVADO"/>
    <s v="SI"/>
    <s v="NO"/>
    <s v="NO"/>
    <n v="33"/>
    <x v="0"/>
    <s v="No"/>
    <n v="651569.96"/>
    <s v="ASALARIADO"/>
    <n v="33"/>
  </r>
  <r>
    <n v="2783"/>
    <s v="MUJER"/>
    <n v="359544.27"/>
    <s v="CONVENIOS ESPECIALES DE ASEGURADOS VOLUNTARIOS"/>
    <s v="SECTOR PRIVADO"/>
    <s v="SI"/>
    <s v="SI"/>
    <s v="NO"/>
    <n v="47"/>
    <x v="0"/>
    <s v="No"/>
    <n v="359544.27"/>
    <s v="CONVENIOS ESPECIALES DE ASEGURADOS VOLUNTARIOS"/>
    <n v="47"/>
  </r>
  <r>
    <n v="2784"/>
    <s v="MUJER"/>
    <n v="554128"/>
    <s v="ASALARIADO"/>
    <s v="SECTOR PUBLICO"/>
    <s v="SI"/>
    <s v="NO"/>
    <s v="NO"/>
    <n v="26"/>
    <x v="0"/>
    <s v="No"/>
    <n v="554128"/>
    <s v="ASALARIADO"/>
    <n v="26"/>
  </r>
  <r>
    <n v="2785"/>
    <s v="HOMBRE"/>
    <n v="493352.64"/>
    <s v="ASALARIADO"/>
    <s v="SECTOR PRIVADO"/>
    <s v="SI"/>
    <s v="NO"/>
    <s v="NO"/>
    <n v="25"/>
    <x v="0"/>
    <s v="No"/>
    <n v="493352.64"/>
    <s v="ASALARIADO"/>
    <n v="25"/>
  </r>
  <r>
    <n v="2786"/>
    <s v="HOMBRE"/>
    <n v="264600"/>
    <s v="ASALARIADO"/>
    <s v="SECTOR PRIVADO"/>
    <s v="SI"/>
    <s v="NO"/>
    <s v="NO"/>
    <n v="30"/>
    <x v="0"/>
    <s v="No"/>
    <n v="264600"/>
    <s v="ASALARIADO"/>
    <n v="30"/>
  </r>
  <r>
    <n v="2787"/>
    <s v="MUJER"/>
    <n v="681931.83"/>
    <s v="ASALARIADO"/>
    <s v="SECTOR PRIVADO"/>
    <s v="SI"/>
    <s v="NO"/>
    <s v="NO"/>
    <n v="34"/>
    <x v="0"/>
    <s v="No"/>
    <n v="681931.83"/>
    <s v="ASALARIADO"/>
    <n v="34"/>
  </r>
  <r>
    <n v="2788"/>
    <s v="MUJER"/>
    <n v="278030"/>
    <s v="CONVENIOS ESPECIALES DE TRABAJADORES INDEPENDIENTES"/>
    <s v="SECTOR PRIVADO"/>
    <s v="SI"/>
    <s v="NO"/>
    <s v="NO"/>
    <n v="25"/>
    <x v="0"/>
    <s v="No"/>
    <n v="278030"/>
    <s v="CONVENIOS ESPECIALES DE TRABAJADORES INDEPENDIENTES"/>
    <n v="25"/>
  </r>
  <r>
    <n v="2789"/>
    <s v="MUJER"/>
    <n v="1725833"/>
    <s v="ASALARIADO"/>
    <s v="SECTOR PUBLICO"/>
    <s v="SI"/>
    <s v="NO"/>
    <s v="NO"/>
    <n v="54"/>
    <x v="0"/>
    <s v="No"/>
    <n v="1725833"/>
    <s v="ASALARIADO"/>
    <n v="54"/>
  </r>
  <r>
    <n v="2790"/>
    <s v="HOMBRE"/>
    <n v="1213114.5"/>
    <s v="ASALARIADO"/>
    <s v="SECTOR PUBLICO"/>
    <s v="SI"/>
    <s v="NO"/>
    <s v="NO"/>
    <n v="39"/>
    <x v="0"/>
    <s v="No"/>
    <n v="1213114.5"/>
    <s v="ASALARIADO"/>
    <n v="39"/>
  </r>
  <r>
    <n v="2791"/>
    <s v="MUJER"/>
    <n v="335772"/>
    <s v="ASALARIADO"/>
    <s v="SECTOR PUBLICO"/>
    <s v="SI"/>
    <s v="NO"/>
    <s v="SI"/>
    <n v="51"/>
    <x v="0"/>
    <s v="No"/>
    <n v="335772"/>
    <s v="ASALARIADO"/>
    <n v="51"/>
  </r>
  <r>
    <n v="2792"/>
    <s v="MUJER"/>
    <n v="497847.64"/>
    <s v="ASALARIADO"/>
    <s v="SECTOR PRIVADO"/>
    <s v="SI"/>
    <s v="NO"/>
    <s v="NO"/>
    <n v="45"/>
    <x v="0"/>
    <s v="No"/>
    <n v="497847.64"/>
    <s v="ASALARIADO"/>
    <n v="45"/>
  </r>
  <r>
    <n v="2793"/>
    <s v="HOMBRE"/>
    <n v="480488"/>
    <s v="ASALARIADO"/>
    <s v="SECTOR PRIVADO"/>
    <s v="SI"/>
    <s v="SI"/>
    <s v="NO"/>
    <n v="23"/>
    <x v="0"/>
    <s v="No"/>
    <n v="480488"/>
    <s v="ASALARIADO"/>
    <n v="23"/>
  </r>
  <r>
    <n v="2794"/>
    <s v="HOMBRE"/>
    <n v="359544.27"/>
    <s v="CONVENIOS ESPECIALES DE ASEGURADOS VOLUNTARIOS"/>
    <s v="SECTOR PRIVADO"/>
    <s v="SI"/>
    <s v="SI"/>
    <s v="NO"/>
    <n v="61"/>
    <x v="0"/>
    <s v="No"/>
    <n v="359544.27"/>
    <s v="CONVENIOS ESPECIALES DE ASEGURADOS VOLUNTARIOS"/>
    <n v="61"/>
  </r>
  <r>
    <n v="2795"/>
    <s v="MUJER"/>
    <n v="602634"/>
    <s v="ASALARIADO"/>
    <s v="SECTOR PUBLICO"/>
    <s v="SI"/>
    <s v="NO"/>
    <s v="NO"/>
    <n v="35"/>
    <x v="0"/>
    <s v="No"/>
    <n v="602634"/>
    <s v="ASALARIADO"/>
    <n v="35"/>
  </r>
  <r>
    <n v="2796"/>
    <s v="MUJER"/>
    <n v="297046"/>
    <s v="TRABAJADOR INDEPENDIENTE"/>
    <s v="SECTOR PRIVADO"/>
    <s v="SI"/>
    <s v="NO"/>
    <s v="NO"/>
    <n v="43"/>
    <x v="0"/>
    <s v="No"/>
    <n v="297046"/>
    <s v="TRABAJADOR INDEPENDIENTE"/>
    <n v="43"/>
  </r>
  <r>
    <n v="2797"/>
    <s v="MUJER"/>
    <n v="1840146.75"/>
    <s v="ASALARIADO"/>
    <s v="SECTOR PUBLICO"/>
    <s v="SI"/>
    <s v="NO"/>
    <s v="NO"/>
    <n v="49"/>
    <x v="0"/>
    <s v="No"/>
    <n v="1840146.75"/>
    <s v="ASALARIADO"/>
    <n v="49"/>
  </r>
  <r>
    <n v="2798"/>
    <s v="MUJER"/>
    <n v="297046"/>
    <s v="ASEGURADO VOLUNTARIO"/>
    <s v="SECTOR PRIVADO"/>
    <s v="SI"/>
    <s v="NO"/>
    <s v="NO"/>
    <n v="62"/>
    <x v="0"/>
    <s v="No"/>
    <n v="297046"/>
    <s v="ASEGURADO VOLUNTARIO"/>
    <n v="62"/>
  </r>
  <r>
    <n v="2799"/>
    <s v="MUJER"/>
    <n v="358000"/>
    <s v="ASALARIADO"/>
    <s v="SECTOR PRIVADO"/>
    <s v="SI"/>
    <s v="SI"/>
    <s v="NO"/>
    <n v="29"/>
    <x v="0"/>
    <s v="No"/>
    <n v="358000"/>
    <s v="ASALARIADO"/>
    <n v="29"/>
  </r>
  <r>
    <n v="2800"/>
    <s v="HOMBRE"/>
    <n v="436134"/>
    <s v="ASALARIADO"/>
    <s v="SECTOR PRIVADO"/>
    <s v="SI"/>
    <s v="NO"/>
    <s v="NO"/>
    <n v="23"/>
    <x v="0"/>
    <s v="No"/>
    <n v="436134"/>
    <s v="ASALARIADO"/>
    <n v="23"/>
  </r>
  <r>
    <n v="2801"/>
    <s v="HOMBRE"/>
    <n v="375277"/>
    <s v="ASALARIADO"/>
    <s v="SECTOR PUBLICO"/>
    <s v="SI"/>
    <s v="NO"/>
    <s v="SI"/>
    <n v="54"/>
    <x v="0"/>
    <s v="No"/>
    <n v="375277"/>
    <s v="ASALARIADO"/>
    <n v="54"/>
  </r>
  <r>
    <n v="2802"/>
    <s v="HOMBRE"/>
    <n v="1037264"/>
    <s v="ASALARIADO"/>
    <s v="SECTOR PRIVADO"/>
    <s v="SI"/>
    <s v="NO"/>
    <s v="NO"/>
    <n v="36"/>
    <x v="0"/>
    <s v="No"/>
    <n v="1037264"/>
    <s v="ASALARIADO"/>
    <n v="36"/>
  </r>
  <r>
    <n v="2803"/>
    <s v="HOMBRE"/>
    <n v="70000"/>
    <s v="ASALARIADO"/>
    <s v="SECTOR PRIVADO"/>
    <s v="SI"/>
    <s v="NO"/>
    <s v="NO"/>
    <n v="47"/>
    <x v="0"/>
    <s v="No"/>
    <n v="70000"/>
    <s v="ASALARIADO"/>
    <n v="47"/>
  </r>
  <r>
    <n v="2804"/>
    <s v="HOMBRE"/>
    <n v="383265.76"/>
    <s v="ASALARIADO"/>
    <s v="SECTOR PRIVADO"/>
    <s v="SI"/>
    <s v="NO"/>
    <s v="NO"/>
    <n v="56"/>
    <x v="0"/>
    <s v="No"/>
    <n v="383265.76"/>
    <s v="ASALARIADO"/>
    <n v="56"/>
  </r>
  <r>
    <n v="2805"/>
    <s v="HOMBRE"/>
    <n v="1302821"/>
    <s v="ASALARIADO"/>
    <s v="SECTOR PUBLICO"/>
    <s v="SI"/>
    <s v="NO"/>
    <s v="NO"/>
    <n v="42"/>
    <x v="0"/>
    <s v="No"/>
    <n v="1302821"/>
    <s v="ASALARIADO"/>
    <n v="42"/>
  </r>
  <r>
    <n v="2806"/>
    <s v="MUJER"/>
    <n v="385886"/>
    <s v="PENSIONADOS EN SU PROPIO SISTEMA"/>
    <s v="SECTOR PUBLICO"/>
    <s v="SI"/>
    <s v="NO"/>
    <s v="NO"/>
    <n v="73"/>
    <x v="0"/>
    <s v="No"/>
    <n v="385886"/>
    <s v="PENSIONADOS EN SU PROPIO SISTEMA"/>
    <n v="73"/>
  </r>
  <r>
    <n v="2807"/>
    <s v="HOMBRE"/>
    <n v="297046"/>
    <s v="TRABAJADOR INDEPENDIENTE"/>
    <s v="SECTOR PRIVADO"/>
    <s v="SI"/>
    <s v="NO"/>
    <s v="SI"/>
    <n v="39"/>
    <x v="0"/>
    <s v="No"/>
    <n v="297046"/>
    <s v="TRABAJADOR INDEPENDIENTE"/>
    <n v="39"/>
  </r>
  <r>
    <n v="2808"/>
    <s v="HOMBRE"/>
    <n v="500936"/>
    <s v="ASALARIADO"/>
    <s v="SECTOR PUBLICO"/>
    <s v="SI"/>
    <s v="NO"/>
    <s v="NO"/>
    <n v="32"/>
    <x v="0"/>
    <s v="No"/>
    <n v="500936"/>
    <s v="ASALARIADO"/>
    <n v="32"/>
  </r>
  <r>
    <n v="2809"/>
    <s v="MUJER"/>
    <n v="860036.5"/>
    <s v="ASALARIADO"/>
    <s v="SECTOR PUBLICO"/>
    <s v="SI"/>
    <s v="NO"/>
    <s v="NO"/>
    <n v="49"/>
    <x v="0"/>
    <s v="No"/>
    <n v="860036.5"/>
    <s v="ASALARIADO"/>
    <n v="49"/>
  </r>
  <r>
    <n v="2810"/>
    <s v="HOMBRE"/>
    <n v="273450.7"/>
    <s v="ASALARIADO"/>
    <s v="SECTOR PRIVADO"/>
    <s v="SI"/>
    <s v="NO"/>
    <s v="NO"/>
    <n v="18"/>
    <x v="0"/>
    <s v="No"/>
    <n v="273450.7"/>
    <s v="ASALARIADO"/>
    <n v="18"/>
  </r>
  <r>
    <n v="2811"/>
    <s v="MUJER"/>
    <n v="320000"/>
    <s v="ASALARIADO"/>
    <s v="SECTOR PRIVADO"/>
    <s v="SI"/>
    <s v="NO"/>
    <s v="SI"/>
    <n v="61"/>
    <x v="0"/>
    <s v="No"/>
    <n v="320000"/>
    <s v="ASALARIADO"/>
    <n v="61"/>
  </r>
  <r>
    <n v="2812"/>
    <s v="HOMBRE"/>
    <n v="297046"/>
    <s v="ASEGURADO VOLUNTARIO"/>
    <s v="SECTOR PRIVADO"/>
    <s v="SI"/>
    <s v="NO"/>
    <s v="NO"/>
    <n v="55"/>
    <x v="0"/>
    <s v="No"/>
    <n v="297046"/>
    <s v="ASEGURADO VOLUNTARIO"/>
    <n v="55"/>
  </r>
  <r>
    <n v="2813"/>
    <s v="MUJER"/>
    <n v="2083266.59"/>
    <s v="ASALARIADO"/>
    <s v="SECTOR PUBLICO"/>
    <s v="SI"/>
    <s v="NO"/>
    <s v="NO"/>
    <n v="43"/>
    <x v="0"/>
    <s v="No"/>
    <n v="2083266.59"/>
    <s v="ASALARIADO"/>
    <n v="43"/>
  </r>
  <r>
    <n v="2814"/>
    <s v="HOMBRE"/>
    <n v="349790"/>
    <s v="ASALARIADO"/>
    <s v="SECTOR PRIVADO"/>
    <s v="SI"/>
    <s v="SI"/>
    <s v="NO"/>
    <n v="20"/>
    <x v="0"/>
    <s v="No"/>
    <n v="349790"/>
    <s v="ASALARIADO"/>
    <n v="20"/>
  </r>
  <r>
    <n v="2815"/>
    <s v="MUJER"/>
    <n v="682608"/>
    <s v="ASALARIADO"/>
    <s v="SECTOR PRIVADO"/>
    <s v="SI"/>
    <s v="NO"/>
    <s v="NO"/>
    <n v="29"/>
    <x v="0"/>
    <s v="No"/>
    <n v="682608"/>
    <s v="ASALARIADO"/>
    <n v="29"/>
  </r>
  <r>
    <n v="2816"/>
    <s v="HOMBRE"/>
    <n v="1203600"/>
    <s v="ASALARIADO"/>
    <s v="SECTOR PRIVADO"/>
    <s v="SI"/>
    <s v="NO"/>
    <s v="NO"/>
    <n v="41"/>
    <x v="0"/>
    <s v="No"/>
    <n v="1203600"/>
    <s v="ASALARIADO"/>
    <n v="41"/>
  </r>
  <r>
    <n v="2817"/>
    <s v="MUJER"/>
    <n v="728114.38"/>
    <s v="ASALARIADO"/>
    <s v="SECTOR PRIVADO"/>
    <s v="SI"/>
    <s v="NO"/>
    <s v="NO"/>
    <n v="46"/>
    <x v="0"/>
    <s v="No"/>
    <n v="728114.38"/>
    <s v="ASALARIADO"/>
    <n v="46"/>
  </r>
  <r>
    <n v="2818"/>
    <s v="HOMBRE"/>
    <n v="568333.32999999996"/>
    <s v="ASALARIADO"/>
    <s v="SECTOR PRIVADO"/>
    <s v="SI"/>
    <s v="NO"/>
    <s v="NO"/>
    <n v="20"/>
    <x v="0"/>
    <s v="No"/>
    <n v="568333.32999999996"/>
    <s v="ASALARIADO"/>
    <n v="20"/>
  </r>
  <r>
    <n v="2819"/>
    <s v="MUJER"/>
    <n v="340654"/>
    <s v="ASALARIADO"/>
    <s v="SECTOR PRIVADO"/>
    <s v="SI"/>
    <s v="NO"/>
    <s v="NO"/>
    <n v="45"/>
    <x v="0"/>
    <s v="No"/>
    <n v="340654"/>
    <s v="ASALARIADO"/>
    <n v="45"/>
  </r>
  <r>
    <n v="2820"/>
    <s v="MUJER"/>
    <n v="188120.81"/>
    <s v="PENSIONADOS EN SU PROPIO SISTEMA"/>
    <s v="SECTOR PUBLICO"/>
    <s v="SI"/>
    <s v="NO"/>
    <s v="NO"/>
    <n v="75"/>
    <x v="0"/>
    <s v="No"/>
    <n v="188120.81"/>
    <s v="PENSIONADOS EN SU PROPIO SISTEMA"/>
    <n v="75"/>
  </r>
  <r>
    <n v="2821"/>
    <s v="HOMBRE"/>
    <n v="639148"/>
    <s v="TRABAJADOR INDEPENDIENTE"/>
    <s v="SECTOR PRIVADO"/>
    <s v="SI"/>
    <s v="NO"/>
    <s v="SI"/>
    <n v="67"/>
    <x v="0"/>
    <s v="No"/>
    <n v="639148"/>
    <s v="TRABAJADOR INDEPENDIENTE"/>
    <n v="67"/>
  </r>
  <r>
    <n v="2822"/>
    <s v="HOMBRE"/>
    <n v="768846.82"/>
    <s v="ASALARIADO"/>
    <s v="SECTOR PRIVADO"/>
    <s v="SI"/>
    <s v="NO"/>
    <s v="NO"/>
    <n v="32"/>
    <x v="0"/>
    <s v="No"/>
    <n v="768846.82"/>
    <s v="ASALARIADO"/>
    <n v="32"/>
  </r>
  <r>
    <n v="2823"/>
    <s v="MUJER"/>
    <n v="1292336"/>
    <s v="ASALARIADO"/>
    <s v="SECTOR PUBLICO"/>
    <s v="SI"/>
    <s v="NO"/>
    <s v="NO"/>
    <n v="36"/>
    <x v="0"/>
    <s v="No"/>
    <n v="1292336"/>
    <s v="ASALARIADO"/>
    <n v="36"/>
  </r>
  <r>
    <n v="2824"/>
    <s v="HOMBRE"/>
    <n v="813799"/>
    <s v="ASALARIADO"/>
    <s v="SECTOR PUBLICO"/>
    <s v="SI"/>
    <s v="NO"/>
    <s v="NO"/>
    <n v="43"/>
    <x v="0"/>
    <s v="No"/>
    <n v="813799"/>
    <s v="ASALARIADO"/>
    <n v="43"/>
  </r>
  <r>
    <n v="2825"/>
    <s v="HOMBRE"/>
    <n v="1507112"/>
    <s v="ASALARIADO"/>
    <s v="SECTOR PUBLICO"/>
    <s v="SI"/>
    <s v="NO"/>
    <s v="SI"/>
    <n v="50"/>
    <x v="0"/>
    <s v="No"/>
    <n v="1507112"/>
    <s v="ASALARIADO"/>
    <n v="50"/>
  </r>
  <r>
    <n v="2826"/>
    <s v="HOMBRE"/>
    <n v="1158776.94"/>
    <s v="ASALARIADO"/>
    <s v="SECTOR PRIVADO"/>
    <s v="SI"/>
    <s v="NO"/>
    <s v="NO"/>
    <n v="22"/>
    <x v="0"/>
    <s v="No"/>
    <n v="1158776.94"/>
    <s v="ASALARIADO"/>
    <n v="22"/>
  </r>
  <r>
    <n v="2827"/>
    <s v="HOMBRE"/>
    <n v="504705.31"/>
    <s v="ASALARIADO"/>
    <s v="SECTOR PRIVADO"/>
    <s v="SI"/>
    <s v="NO"/>
    <s v="NO"/>
    <n v="35"/>
    <x v="0"/>
    <s v="No"/>
    <n v="504705.31"/>
    <s v="ASALARIADO"/>
    <n v="35"/>
  </r>
  <r>
    <n v="2828"/>
    <s v="HOMBRE"/>
    <n v="714074"/>
    <s v="ASALARIADO"/>
    <s v="SECTOR PRIVADO"/>
    <s v="SI"/>
    <s v="NO"/>
    <s v="NO"/>
    <n v="37"/>
    <x v="0"/>
    <s v="No"/>
    <n v="714074"/>
    <s v="ASALARIADO"/>
    <n v="37"/>
  </r>
  <r>
    <n v="2829"/>
    <s v="HOMBRE"/>
    <n v="283181.96000000002"/>
    <s v="ASALARIADO"/>
    <s v="SECTOR PRIVADO"/>
    <s v="SI"/>
    <s v="NO"/>
    <s v="NO"/>
    <n v="50"/>
    <x v="0"/>
    <s v="No"/>
    <n v="283181.96000000002"/>
    <s v="ASALARIADO"/>
    <n v="50"/>
  </r>
  <r>
    <n v="2830"/>
    <s v="HOMBRE"/>
    <n v="528970.51"/>
    <s v="ASALARIADO"/>
    <s v="SECTOR PRIVADO"/>
    <s v="SI"/>
    <s v="NO"/>
    <s v="NO"/>
    <n v="59"/>
    <x v="0"/>
    <s v="No"/>
    <n v="528970.51"/>
    <s v="ASALARIADO"/>
    <n v="59"/>
  </r>
  <r>
    <n v="2831"/>
    <s v="HOMBRE"/>
    <n v="310124"/>
    <s v="TRABAJADOR INDEPENDIENTE"/>
    <s v="SECTOR PRIVADO"/>
    <s v="SI"/>
    <s v="NO"/>
    <s v="SI"/>
    <n v="29"/>
    <x v="0"/>
    <s v="No"/>
    <n v="310124"/>
    <s v="TRABAJADOR INDEPENDIENTE"/>
    <n v="29"/>
  </r>
  <r>
    <n v="2832"/>
    <s v="MUJER"/>
    <n v="371911"/>
    <s v="ASALARIADO"/>
    <s v="SECTOR PUBLICO"/>
    <s v="SI"/>
    <s v="NO"/>
    <s v="NO"/>
    <n v="33"/>
    <x v="0"/>
    <s v="No"/>
    <n v="371911"/>
    <s v="ASALARIADO"/>
    <n v="33"/>
  </r>
  <r>
    <n v="2833"/>
    <s v="HOMBRE"/>
    <n v="220575"/>
    <s v="ASALARIADO"/>
    <s v="SECTOR PRIVADO"/>
    <s v="SI"/>
    <s v="SI"/>
    <s v="NO"/>
    <n v="48"/>
    <x v="0"/>
    <s v="No"/>
    <n v="220575"/>
    <s v="ASALARIADO"/>
    <n v="48"/>
  </r>
  <r>
    <n v="2834"/>
    <s v="HOMBRE"/>
    <n v="233662"/>
    <s v="ASALARIADO"/>
    <s v="SECTOR PRIVADO"/>
    <s v="SI"/>
    <s v="NO"/>
    <s v="SI"/>
    <n v="32"/>
    <x v="0"/>
    <s v="No"/>
    <n v="233662"/>
    <s v="ASALARIADO"/>
    <n v="32"/>
  </r>
  <r>
    <n v="2835"/>
    <s v="HOMBRE"/>
    <n v="448447"/>
    <s v="ASALARIADO"/>
    <s v="SECTOR PRIVADO"/>
    <s v="SI"/>
    <s v="NO"/>
    <s v="NO"/>
    <n v="41"/>
    <x v="0"/>
    <s v="No"/>
    <n v="448447"/>
    <s v="ASALARIADO"/>
    <n v="41"/>
  </r>
  <r>
    <n v="2836"/>
    <s v="MUJER"/>
    <n v="847616"/>
    <s v="ASALARIADO"/>
    <s v="SECTOR PUBLICO"/>
    <s v="SI"/>
    <s v="NO"/>
    <s v="NO"/>
    <n v="31"/>
    <x v="0"/>
    <s v="No"/>
    <n v="847616"/>
    <s v="ASALARIADO"/>
    <n v="31"/>
  </r>
  <r>
    <n v="2837"/>
    <s v="HOMBRE"/>
    <n v="300056"/>
    <s v="PENSIONADOS EN SU PROPIO SISTEMA"/>
    <s v="SECTOR PUBLICO"/>
    <s v="SI"/>
    <s v="NO"/>
    <s v="NO"/>
    <n v="61"/>
    <x v="0"/>
    <s v="No"/>
    <n v="300056"/>
    <s v="PENSIONADOS EN SU PROPIO SISTEMA"/>
    <n v="61"/>
  </r>
  <r>
    <n v="2838"/>
    <s v="MUJER"/>
    <n v="278030"/>
    <s v="CONVENIOS ESPECIALES DE TRABAJADORES INDEPENDIENTES"/>
    <s v="SECTOR PRIVADO"/>
    <s v="SI"/>
    <s v="NO"/>
    <s v="NO"/>
    <n v="23"/>
    <x v="0"/>
    <s v="No"/>
    <n v="278030"/>
    <s v="CONVENIOS ESPECIALES DE TRABAJADORES INDEPENDIENTES"/>
    <n v="23"/>
  </r>
  <r>
    <n v="2839"/>
    <s v="HOMBRE"/>
    <n v="956230"/>
    <s v="ASALARIADO"/>
    <s v="SECTOR PUBLICO"/>
    <s v="SI"/>
    <s v="NO"/>
    <s v="SI"/>
    <n v="60"/>
    <x v="0"/>
    <s v="No"/>
    <n v="956230"/>
    <s v="ASALARIADO"/>
    <n v="60"/>
  </r>
  <r>
    <n v="2840"/>
    <s v="MUJER"/>
    <n v="410738.26"/>
    <s v="ASALARIADO"/>
    <s v="SECTOR PRIVADO"/>
    <s v="SI"/>
    <s v="NO"/>
    <s v="NO"/>
    <n v="30"/>
    <x v="0"/>
    <s v="No"/>
    <n v="410738.26"/>
    <s v="ASALARIADO"/>
    <n v="30"/>
  </r>
  <r>
    <n v="2841"/>
    <s v="HOMBRE"/>
    <n v="451015"/>
    <s v="ASALARIADO"/>
    <s v="SECTOR PRIVADO"/>
    <s v="SI"/>
    <s v="NO"/>
    <s v="NO"/>
    <n v="28"/>
    <x v="0"/>
    <s v="No"/>
    <n v="451015"/>
    <s v="ASALARIADO"/>
    <n v="28"/>
  </r>
  <r>
    <n v="2842"/>
    <s v="HOMBRE"/>
    <n v="370000"/>
    <s v="ASALARIADO"/>
    <s v="SECTOR PRIVADO"/>
    <s v="SI"/>
    <s v="NO"/>
    <s v="NO"/>
    <n v="45"/>
    <x v="0"/>
    <s v="No"/>
    <n v="370000"/>
    <s v="ASALARIADO"/>
    <n v="45"/>
  </r>
  <r>
    <n v="2843"/>
    <s v="MUJER"/>
    <n v="297046"/>
    <s v="ASEGURADO VOLUNTARIO"/>
    <s v="SECTOR PRIVADO"/>
    <s v="NO"/>
    <s v="NO"/>
    <s v="SI"/>
    <n v="19"/>
    <x v="0"/>
    <s v="No"/>
    <n v="297046"/>
    <s v="ASEGURADO VOLUNTARIO"/>
    <n v="19"/>
  </r>
  <r>
    <n v="2844"/>
    <s v="HOMBRE"/>
    <n v="519483.5"/>
    <s v="ASALARIADO"/>
    <s v="SECTOR PRIVADO"/>
    <s v="SI"/>
    <s v="SI"/>
    <s v="SI"/>
    <n v="37"/>
    <x v="0"/>
    <s v="No"/>
    <n v="519483.5"/>
    <s v="ASALARIADO"/>
    <n v="37"/>
  </r>
  <r>
    <n v="2845"/>
    <s v="MUJER"/>
    <n v="2216750.36"/>
    <s v="ASALARIADO"/>
    <s v="SECTOR PRIVADO"/>
    <s v="SI"/>
    <s v="SI"/>
    <s v="NO"/>
    <n v="30"/>
    <x v="0"/>
    <s v="No"/>
    <n v="2216750.36"/>
    <s v="ASALARIADO"/>
    <n v="30"/>
  </r>
  <r>
    <n v="2846"/>
    <s v="HOMBRE"/>
    <n v="241999"/>
    <s v="ASALARIADO"/>
    <s v="SECTOR PRIVADO"/>
    <s v="SI"/>
    <s v="NO"/>
    <s v="SI"/>
    <n v="45"/>
    <x v="0"/>
    <s v="No"/>
    <n v="241999"/>
    <s v="ASALARIADO"/>
    <n v="45"/>
  </r>
  <r>
    <n v="2847"/>
    <s v="MUJER"/>
    <n v="300018"/>
    <s v="ASEGURADO VOLUNTARIO"/>
    <s v="SECTOR PRIVADO"/>
    <s v="SI"/>
    <s v="NO"/>
    <s v="NO"/>
    <n v="59"/>
    <x v="0"/>
    <s v="No"/>
    <n v="300018"/>
    <s v="ASEGURADO VOLUNTARIO"/>
    <n v="59"/>
  </r>
  <r>
    <n v="2848"/>
    <s v="HOMBRE"/>
    <n v="309288"/>
    <s v="ASALARIADO"/>
    <s v="SECTOR PRIVADO"/>
    <s v="SI"/>
    <s v="NO"/>
    <s v="NO"/>
    <n v="39"/>
    <x v="0"/>
    <s v="No"/>
    <n v="309288"/>
    <s v="ASALARIADO"/>
    <n v="39"/>
  </r>
  <r>
    <n v="2849"/>
    <s v="MUJER"/>
    <n v="250750"/>
    <s v="ASALARIADO"/>
    <s v="SECTOR PRIVADO"/>
    <s v="SI"/>
    <s v="NO"/>
    <s v="NO"/>
    <n v="31"/>
    <x v="0"/>
    <s v="No"/>
    <n v="250750"/>
    <s v="ASALARIADO"/>
    <n v="31"/>
  </r>
  <r>
    <n v="2850"/>
    <s v="MUJER"/>
    <n v="155636"/>
    <s v="ASALARIADO"/>
    <s v="SECTOR PRIVADO"/>
    <s v="SI"/>
    <s v="NO"/>
    <s v="NO"/>
    <n v="61"/>
    <x v="0"/>
    <s v="No"/>
    <n v="155636"/>
    <s v="ASALARIADO"/>
    <n v="61"/>
  </r>
  <r>
    <n v="2851"/>
    <s v="HOMBRE"/>
    <n v="617586"/>
    <s v="ASALARIADO"/>
    <s v="SECTOR PRIVADO"/>
    <s v="SI"/>
    <s v="NO"/>
    <s v="SI"/>
    <n v="36"/>
    <x v="0"/>
    <s v="No"/>
    <n v="617586"/>
    <s v="ASALARIADO"/>
    <n v="36"/>
  </r>
  <r>
    <n v="2852"/>
    <s v="HOMBRE"/>
    <n v="450886"/>
    <s v="TRABAJADOR INDEPENDIENTE"/>
    <s v="SECTOR PRIVADO"/>
    <s v="SI"/>
    <s v="NO"/>
    <s v="NO"/>
    <n v="49"/>
    <x v="0"/>
    <s v="No"/>
    <n v="450886"/>
    <s v="TRABAJADOR INDEPENDIENTE"/>
    <n v="49"/>
  </r>
  <r>
    <n v="2853"/>
    <s v="MUJER"/>
    <n v="297046"/>
    <s v="ASEGURADO VOLUNTARIO"/>
    <s v="SECTOR PRIVADO"/>
    <s v="SI"/>
    <s v="NO"/>
    <s v="NO"/>
    <n v="61"/>
    <x v="0"/>
    <s v="No"/>
    <n v="297046"/>
    <s v="ASEGURADO VOLUNTARIO"/>
    <n v="61"/>
  </r>
  <r>
    <n v="2854"/>
    <s v="HOMBRE"/>
    <n v="446000"/>
    <s v="ASALARIADO"/>
    <s v="SECTOR PRIVADO"/>
    <s v="SI"/>
    <s v="NO"/>
    <s v="NO"/>
    <n v="28"/>
    <x v="0"/>
    <s v="No"/>
    <n v="446000"/>
    <s v="ASALARIADO"/>
    <n v="28"/>
  </r>
  <r>
    <n v="2855"/>
    <s v="HOMBRE"/>
    <n v="509509"/>
    <s v="TRABAJADOR INDEPENDIENTE"/>
    <s v="SECTOR PRIVADO"/>
    <s v="SI"/>
    <s v="NO"/>
    <s v="SI"/>
    <n v="37"/>
    <x v="0"/>
    <s v="No"/>
    <n v="509509"/>
    <s v="TRABAJADOR INDEPENDIENTE"/>
    <n v="37"/>
  </r>
  <r>
    <n v="2856"/>
    <s v="HOMBRE"/>
    <n v="799571.5"/>
    <s v="ASALARIADO"/>
    <s v="SECTOR PRIVADO"/>
    <s v="SI"/>
    <s v="NO"/>
    <s v="NO"/>
    <n v="22"/>
    <x v="0"/>
    <s v="No"/>
    <n v="799571.5"/>
    <s v="ASALARIADO"/>
    <n v="22"/>
  </r>
  <r>
    <n v="2857"/>
    <s v="HOMBRE"/>
    <n v="297046"/>
    <s v="ASEGURADO VOLUNTARIO"/>
    <s v="SECTOR PRIVADO"/>
    <s v="SI"/>
    <s v="SI"/>
    <s v="SI"/>
    <n v="57"/>
    <x v="0"/>
    <s v="No"/>
    <n v="297046"/>
    <s v="ASEGURADO VOLUNTARIO"/>
    <n v="57"/>
  </r>
  <r>
    <n v="2858"/>
    <s v="MUJER"/>
    <n v="130000"/>
    <s v="ASALARIADO"/>
    <s v="SECTOR PRIVADO"/>
    <s v="SI"/>
    <s v="NO"/>
    <s v="NO"/>
    <n v="51"/>
    <x v="0"/>
    <s v="No"/>
    <n v="130000"/>
    <s v="ASALARIADO"/>
    <n v="51"/>
  </r>
  <r>
    <n v="2859"/>
    <s v="HOMBRE"/>
    <n v="429740"/>
    <s v="ASALARIADO"/>
    <s v="SECTOR PRIVADO"/>
    <s v="SI"/>
    <s v="NO"/>
    <s v="NO"/>
    <n v="27"/>
    <x v="0"/>
    <s v="No"/>
    <n v="429740"/>
    <s v="ASALARIADO"/>
    <n v="27"/>
  </r>
  <r>
    <n v="2860"/>
    <s v="HOMBRE"/>
    <n v="356858"/>
    <s v="TRABAJADOR INDEPENDIENTE"/>
    <s v="SECTOR PRIVADO"/>
    <s v="SI"/>
    <s v="SI"/>
    <s v="SI"/>
    <n v="25"/>
    <x v="0"/>
    <s v="No"/>
    <n v="356858"/>
    <s v="TRABAJADOR INDEPENDIENTE"/>
    <n v="25"/>
  </r>
  <r>
    <n v="2861"/>
    <s v="MUJER"/>
    <n v="375000"/>
    <s v="ASALARIADO"/>
    <s v="SECTOR PRIVADO"/>
    <s v="SI"/>
    <s v="NO"/>
    <s v="NO"/>
    <n v="42"/>
    <x v="0"/>
    <s v="No"/>
    <n v="375000"/>
    <s v="ASALARIADO"/>
    <n v="42"/>
  </r>
  <r>
    <n v="2862"/>
    <s v="MUJER"/>
    <n v="384500"/>
    <s v="ASALARIADO"/>
    <s v="SECTOR PRIVADO"/>
    <s v="SI"/>
    <s v="NO"/>
    <s v="NO"/>
    <n v="33"/>
    <x v="0"/>
    <s v="No"/>
    <n v="384500"/>
    <s v="ASALARIADO"/>
    <n v="33"/>
  </r>
  <r>
    <n v="2863"/>
    <s v="HOMBRE"/>
    <n v="368127"/>
    <s v="TRABAJADOR INDEPENDIENTE"/>
    <s v="SECTOR PRIVADO"/>
    <s v="SI"/>
    <s v="NO"/>
    <s v="SI"/>
    <n v="35"/>
    <x v="0"/>
    <s v="No"/>
    <n v="368127"/>
    <s v="TRABAJADOR INDEPENDIENTE"/>
    <n v="35"/>
  </r>
  <r>
    <n v="2864"/>
    <s v="HOMBRE"/>
    <n v="258000"/>
    <s v="ASALARIADO"/>
    <s v="SECTOR PRIVADO"/>
    <s v="SI"/>
    <s v="NO"/>
    <s v="NO"/>
    <n v="50"/>
    <x v="0"/>
    <s v="No"/>
    <n v="258000"/>
    <s v="ASALARIADO"/>
    <n v="50"/>
  </r>
  <r>
    <n v="2865"/>
    <s v="HOMBRE"/>
    <n v="2396657.2000000002"/>
    <s v="ASALARIADO"/>
    <s v="SECTOR PRIVADO"/>
    <s v="SI"/>
    <s v="NO"/>
    <s v="NO"/>
    <n v="34"/>
    <x v="1"/>
    <s v="No"/>
    <n v="2396657.2000000002"/>
    <s v="ASALARIADO"/>
    <n v="34"/>
  </r>
  <r>
    <n v="2866"/>
    <s v="MUJER"/>
    <n v="297046"/>
    <s v="ASEGURADO VOLUNTARIO"/>
    <s v="SECTOR PRIVADO"/>
    <s v="SI"/>
    <s v="NO"/>
    <s v="NO"/>
    <n v="29"/>
    <x v="0"/>
    <s v="No"/>
    <n v="297046"/>
    <s v="ASEGURADO VOLUNTARIO"/>
    <n v="29"/>
  </r>
  <r>
    <n v="2867"/>
    <s v="HOMBRE"/>
    <n v="335930"/>
    <s v="ASALARIADO"/>
    <s v="SECTOR PRIVADO"/>
    <s v="SI"/>
    <s v="NO"/>
    <s v="NO"/>
    <n v="49"/>
    <x v="0"/>
    <s v="No"/>
    <n v="335930"/>
    <s v="ASALARIADO"/>
    <n v="49"/>
  </r>
  <r>
    <n v="2868"/>
    <s v="MUJER"/>
    <n v="278030"/>
    <s v="CONVENIOS ESPECIALES DE TRABAJADORES INDEPENDIENTES"/>
    <s v="SECTOR PRIVADO"/>
    <s v="SI"/>
    <s v="NO"/>
    <s v="NO"/>
    <n v="40"/>
    <x v="0"/>
    <s v="No"/>
    <n v="278030"/>
    <s v="CONVENIOS ESPECIALES DE TRABAJADORES INDEPENDIENTES"/>
    <n v="40"/>
  </r>
  <r>
    <n v="2869"/>
    <s v="HOMBRE"/>
    <n v="1739925"/>
    <s v="ASALARIADO"/>
    <s v="SECTOR PRIVADO"/>
    <s v="SI"/>
    <s v="NO"/>
    <s v="NO"/>
    <n v="43"/>
    <x v="0"/>
    <s v="No"/>
    <n v="1739925"/>
    <s v="ASALARIADO"/>
    <n v="43"/>
  </r>
  <r>
    <n v="2870"/>
    <s v="MUJER"/>
    <n v="2688750"/>
    <s v="PENSIONADOS EN SU PROPIO SISTEMA"/>
    <s v="SECTOR PUBLICO"/>
    <s v="SI"/>
    <s v="NO"/>
    <s v="NO"/>
    <n v="80"/>
    <x v="1"/>
    <s v="No"/>
    <n v="2688750"/>
    <s v="PENSIONADOS EN SU PROPIO SISTEMA"/>
    <n v="80"/>
  </r>
  <r>
    <n v="2871"/>
    <s v="HOMBRE"/>
    <n v="539969"/>
    <s v="ASALARIADO"/>
    <s v="SECTOR PRIVADO"/>
    <s v="SI"/>
    <s v="NO"/>
    <s v="NO"/>
    <n v="47"/>
    <x v="0"/>
    <s v="No"/>
    <n v="539969"/>
    <s v="ASALARIADO"/>
    <n v="47"/>
  </r>
  <r>
    <n v="2872"/>
    <s v="HOMBRE"/>
    <n v="297045"/>
    <s v="TRABAJADOR INDEPENDIENTE"/>
    <s v="SECTOR PRIVADO"/>
    <s v="SI"/>
    <s v="NO"/>
    <s v="NO"/>
    <n v="54"/>
    <x v="0"/>
    <s v="No"/>
    <n v="297045"/>
    <s v="TRABAJADOR INDEPENDIENTE"/>
    <n v="54"/>
  </r>
  <r>
    <n v="2873"/>
    <s v="HOMBRE"/>
    <n v="747205"/>
    <s v="ASALARIADO"/>
    <s v="SECTOR PRIVADO"/>
    <s v="SI"/>
    <s v="SI"/>
    <s v="NO"/>
    <n v="31"/>
    <x v="0"/>
    <s v="No"/>
    <n v="747205"/>
    <s v="ASALARIADO"/>
    <n v="31"/>
  </r>
  <r>
    <n v="2874"/>
    <s v="MUJER"/>
    <n v="390136.8"/>
    <s v="ASALARIADO"/>
    <s v="SECTOR PRIVADO"/>
    <s v="SI"/>
    <s v="NO"/>
    <s v="NO"/>
    <n v="25"/>
    <x v="0"/>
    <s v="No"/>
    <n v="390136.8"/>
    <s v="ASALARIADO"/>
    <n v="25"/>
  </r>
  <r>
    <n v="2875"/>
    <s v="MUJER"/>
    <n v="338192"/>
    <s v="ASALARIADO"/>
    <s v="SECTOR PUBLICO"/>
    <s v="SI"/>
    <s v="NO"/>
    <s v="NO"/>
    <n v="51"/>
    <x v="0"/>
    <s v="No"/>
    <n v="338192"/>
    <s v="ASALARIADO"/>
    <n v="51"/>
  </r>
  <r>
    <n v="2876"/>
    <s v="MUJER"/>
    <n v="1350000"/>
    <s v="ASALARIADO"/>
    <s v="SECTOR PRIVADO"/>
    <s v="SI"/>
    <s v="NO"/>
    <s v="NO"/>
    <n v="57"/>
    <x v="0"/>
    <s v="No"/>
    <n v="1350000"/>
    <s v="ASALARIADO"/>
    <n v="57"/>
  </r>
  <r>
    <n v="2877"/>
    <s v="MUJER"/>
    <n v="3609554.14"/>
    <s v="ASALARIADO"/>
    <s v="SECTOR PUBLICO"/>
    <s v="SI"/>
    <s v="NO"/>
    <s v="NO"/>
    <n v="55"/>
    <x v="1"/>
    <s v="No"/>
    <n v="3609554.14"/>
    <s v="ASALARIADO"/>
    <n v="55"/>
  </r>
  <r>
    <n v="2878"/>
    <s v="HOMBRE"/>
    <n v="1220413.97"/>
    <s v="ASALARIADO"/>
    <s v="SECTOR PRIVADO"/>
    <s v="SI"/>
    <s v="NO"/>
    <s v="NO"/>
    <n v="27"/>
    <x v="0"/>
    <s v="No"/>
    <n v="1220413.97"/>
    <s v="ASALARIADO"/>
    <n v="27"/>
  </r>
  <r>
    <n v="2879"/>
    <s v="HOMBRE"/>
    <n v="278030"/>
    <s v="CONVENIOS ESPECIALES DE TRABAJADORES INDEPENDIENTES"/>
    <s v="SECTOR PRIVADO"/>
    <s v="SI"/>
    <s v="NO"/>
    <s v="NO"/>
    <n v="32"/>
    <x v="0"/>
    <s v="No"/>
    <n v="278030"/>
    <s v="CONVENIOS ESPECIALES DE TRABAJADORES INDEPENDIENTES"/>
    <n v="32"/>
  </r>
  <r>
    <n v="2880"/>
    <s v="HOMBRE"/>
    <n v="762796.88"/>
    <s v="ASALARIADO"/>
    <s v="SECTOR PRIVADO"/>
    <s v="SI"/>
    <s v="NO"/>
    <s v="NO"/>
    <n v="26"/>
    <x v="0"/>
    <s v="No"/>
    <n v="762796.88"/>
    <s v="ASALARIADO"/>
    <n v="26"/>
  </r>
  <r>
    <n v="2881"/>
    <s v="HOMBRE"/>
    <n v="413751.05"/>
    <s v="ASALARIADO"/>
    <s v="SECTOR PRIVADO"/>
    <s v="SI"/>
    <s v="NO"/>
    <s v="NO"/>
    <n v="28"/>
    <x v="0"/>
    <s v="No"/>
    <n v="413751.05"/>
    <s v="ASALARIADO"/>
    <n v="28"/>
  </r>
  <r>
    <n v="2882"/>
    <s v="HOMBRE"/>
    <n v="362000"/>
    <s v="ASEGURADO VOLUNTARIO"/>
    <s v="SECTOR PRIVADO"/>
    <s v="SI"/>
    <s v="NO"/>
    <s v="NO"/>
    <n v="35"/>
    <x v="0"/>
    <s v="No"/>
    <n v="362000"/>
    <s v="ASEGURADO VOLUNTARIO"/>
    <n v="35"/>
  </r>
  <r>
    <n v="2883"/>
    <s v="MUJER"/>
    <n v="297044"/>
    <s v="ASALARIADO"/>
    <s v="SECTOR PRIVADO"/>
    <s v="SI"/>
    <s v="NO"/>
    <s v="NO"/>
    <n v="58"/>
    <x v="0"/>
    <s v="No"/>
    <n v="297044"/>
    <s v="ASALARIADO"/>
    <n v="58"/>
  </r>
  <r>
    <n v="2884"/>
    <s v="HOMBRE"/>
    <n v="2414456"/>
    <s v="ASALARIADO"/>
    <s v="SECTOR PRIVADO"/>
    <s v="SI"/>
    <s v="NO"/>
    <s v="NO"/>
    <n v="36"/>
    <x v="1"/>
    <s v="No"/>
    <n v="2414456"/>
    <s v="ASALARIADO"/>
    <n v="36"/>
  </r>
  <r>
    <n v="2885"/>
    <s v="HOMBRE"/>
    <n v="406659.45"/>
    <s v="ASALARIADO"/>
    <s v="SECTOR PUBLICO"/>
    <s v="SI"/>
    <s v="NO"/>
    <s v="NO"/>
    <n v="27"/>
    <x v="0"/>
    <s v="No"/>
    <n v="406659.45"/>
    <s v="ASALARIADO"/>
    <n v="27"/>
  </r>
  <r>
    <n v="2886"/>
    <s v="HOMBRE"/>
    <n v="514435.14"/>
    <s v="ASALARIADO"/>
    <s v="SECTOR PRIVADO"/>
    <s v="SI"/>
    <s v="NO"/>
    <s v="NO"/>
    <n v="48"/>
    <x v="0"/>
    <s v="No"/>
    <n v="514435.14"/>
    <s v="ASALARIADO"/>
    <n v="48"/>
  </r>
  <r>
    <n v="2887"/>
    <s v="MUJER"/>
    <n v="705807.13"/>
    <s v="ASALARIADO"/>
    <s v="SECTOR PUBLICO"/>
    <s v="SI"/>
    <s v="NO"/>
    <s v="NO"/>
    <n v="34"/>
    <x v="0"/>
    <s v="No"/>
    <n v="705807.13"/>
    <s v="ASALARIADO"/>
    <n v="34"/>
  </r>
  <r>
    <n v="2888"/>
    <s v="MUJER"/>
    <n v="462569.85"/>
    <s v="ASALARIADO"/>
    <s v="SECTOR PRIVADO"/>
    <s v="SI"/>
    <s v="NO"/>
    <s v="NO"/>
    <n v="27"/>
    <x v="0"/>
    <s v="No"/>
    <n v="462569.85"/>
    <s v="ASALARIADO"/>
    <n v="27"/>
  </r>
  <r>
    <n v="2889"/>
    <s v="HOMBRE"/>
    <n v="100000"/>
    <s v="ASALARIADO"/>
    <s v="SECTOR PRIVADO"/>
    <s v="SI"/>
    <s v="NO"/>
    <s v="NO"/>
    <n v="24"/>
    <x v="0"/>
    <s v="No"/>
    <n v="100000"/>
    <s v="ASALARIADO"/>
    <n v="24"/>
  </r>
  <r>
    <n v="2890"/>
    <s v="HOMBRE"/>
    <n v="337811"/>
    <s v="PENSIONADOS EN SU PROPIO SISTEMA"/>
    <s v="SECTOR PUBLICO"/>
    <s v="SI"/>
    <s v="NO"/>
    <s v="NO"/>
    <n v="81"/>
    <x v="0"/>
    <s v="No"/>
    <n v="337811"/>
    <s v="PENSIONADOS EN SU PROPIO SISTEMA"/>
    <n v="81"/>
  </r>
  <r>
    <n v="2891"/>
    <s v="MUJER"/>
    <n v="359544.27"/>
    <s v="CONVENIOS ESPECIALES DE ASEGURADOS VOLUNTARIOS"/>
    <s v="SECTOR PRIVADO"/>
    <s v="SI"/>
    <s v="SI"/>
    <s v="NO"/>
    <n v="38"/>
    <x v="0"/>
    <s v="No"/>
    <n v="359544.27"/>
    <s v="CONVENIOS ESPECIALES DE ASEGURADOS VOLUNTARIOS"/>
    <n v="38"/>
  </r>
  <r>
    <n v="2892"/>
    <s v="HOMBRE"/>
    <n v="444389.01"/>
    <s v="ASALARIADO"/>
    <s v="SECTOR PUBLICO"/>
    <s v="SI"/>
    <s v="NO"/>
    <s v="NO"/>
    <n v="60"/>
    <x v="0"/>
    <s v="No"/>
    <n v="444389.01"/>
    <s v="ASALARIADO"/>
    <n v="60"/>
  </r>
  <r>
    <n v="2893"/>
    <s v="HOMBRE"/>
    <n v="299046"/>
    <s v="ASEGURADO VOLUNTARIO"/>
    <s v="SECTOR PRIVADO"/>
    <s v="SI"/>
    <s v="NO"/>
    <s v="NO"/>
    <n v="31"/>
    <x v="0"/>
    <s v="No"/>
    <n v="299046"/>
    <s v="ASEGURADO VOLUNTARIO"/>
    <n v="31"/>
  </r>
  <r>
    <n v="2894"/>
    <s v="HOMBRE"/>
    <n v="1270596.6499999999"/>
    <s v="ASALARIADO"/>
    <s v="SECTOR PUBLICO"/>
    <s v="SI"/>
    <s v="NO"/>
    <s v="NO"/>
    <n v="44"/>
    <x v="0"/>
    <s v="No"/>
    <n v="1270596.6499999999"/>
    <s v="ASALARIADO"/>
    <n v="44"/>
  </r>
  <r>
    <n v="2895"/>
    <s v="HOMBRE"/>
    <n v="922788.75"/>
    <s v="ASALARIADO"/>
    <s v="SECTOR PRIVADO"/>
    <s v="SI"/>
    <s v="NO"/>
    <s v="NO"/>
    <n v="25"/>
    <x v="0"/>
    <s v="No"/>
    <n v="922788.75"/>
    <s v="ASALARIADO"/>
    <n v="25"/>
  </r>
  <r>
    <n v="2896"/>
    <s v="HOMBRE"/>
    <n v="297045"/>
    <s v="TRABAJADOR INDEPENDIENTE"/>
    <s v="SECTOR PRIVADO"/>
    <s v="SI"/>
    <s v="NO"/>
    <s v="NO"/>
    <n v="49"/>
    <x v="0"/>
    <s v="No"/>
    <n v="297045"/>
    <s v="TRABAJADOR INDEPENDIENTE"/>
    <n v="49"/>
  </r>
  <r>
    <n v="2897"/>
    <s v="MUJER"/>
    <n v="1055938.04"/>
    <s v="ASALARIADO"/>
    <s v="SECTOR PUBLICO"/>
    <s v="SI"/>
    <s v="NO"/>
    <s v="NO"/>
    <n v="30"/>
    <x v="0"/>
    <s v="No"/>
    <n v="1055938.04"/>
    <s v="ASALARIADO"/>
    <n v="30"/>
  </r>
  <r>
    <n v="2898"/>
    <s v="MUJER"/>
    <n v="639148"/>
    <s v="ASEGURADO VOLUNTARIO"/>
    <s v="SECTOR PRIVADO"/>
    <s v="SI"/>
    <s v="NO"/>
    <s v="NO"/>
    <n v="75"/>
    <x v="0"/>
    <s v="No"/>
    <n v="639148"/>
    <s v="ASEGURADO VOLUNTARIO"/>
    <n v="75"/>
  </r>
  <r>
    <n v="2899"/>
    <s v="HOMBRE"/>
    <n v="385093.62"/>
    <s v="ASALARIADO"/>
    <s v="SECTOR PRIVADO"/>
    <s v="SI"/>
    <s v="NO"/>
    <s v="NO"/>
    <n v="44"/>
    <x v="0"/>
    <s v="No"/>
    <n v="385093.62"/>
    <s v="ASALARIADO"/>
    <n v="44"/>
  </r>
  <r>
    <n v="2900"/>
    <s v="HOMBRE"/>
    <n v="646251.66"/>
    <s v="ASALARIADO"/>
    <s v="SECTOR PRIVADO"/>
    <s v="SI"/>
    <s v="NO"/>
    <s v="NO"/>
    <n v="27"/>
    <x v="0"/>
    <s v="No"/>
    <n v="646251.66"/>
    <s v="ASALARIADO"/>
    <n v="27"/>
  </r>
  <r>
    <n v="2901"/>
    <s v="HOMBRE"/>
    <n v="330000"/>
    <s v="ASALARIADO"/>
    <s v="SECTOR PRIVADO"/>
    <s v="SI"/>
    <s v="SI"/>
    <s v="NO"/>
    <n v="47"/>
    <x v="0"/>
    <s v="No"/>
    <n v="330000"/>
    <s v="ASALARIADO"/>
    <n v="47"/>
  </r>
  <r>
    <n v="2902"/>
    <s v="HOMBRE"/>
    <n v="297046"/>
    <s v="TRABAJADOR INDEPENDIENTE"/>
    <s v="SECTOR PRIVADO"/>
    <s v="SI"/>
    <s v="NO"/>
    <s v="NO"/>
    <n v="63"/>
    <x v="0"/>
    <s v="No"/>
    <n v="297046"/>
    <s v="TRABAJADOR INDEPENDIENTE"/>
    <n v="63"/>
  </r>
  <r>
    <n v="2903"/>
    <s v="MUJER"/>
    <n v="622394.65"/>
    <s v="ASALARIADO"/>
    <s v="SECTOR PRIVADO"/>
    <s v="SI"/>
    <s v="NO"/>
    <s v="SI"/>
    <n v="23"/>
    <x v="0"/>
    <s v="No"/>
    <n v="622394.65"/>
    <s v="ASALARIADO"/>
    <n v="23"/>
  </r>
  <r>
    <n v="2904"/>
    <s v="HOMBRE"/>
    <n v="171000"/>
    <s v="ASALARIADO"/>
    <s v="SECTOR PRIVADO"/>
    <s v="SI"/>
    <s v="NO"/>
    <s v="NO"/>
    <n v="56"/>
    <x v="0"/>
    <s v="No"/>
    <n v="171000"/>
    <s v="ASALARIADO"/>
    <n v="56"/>
  </r>
  <r>
    <n v="2905"/>
    <s v="MUJER"/>
    <n v="385400.61"/>
    <s v="ASALARIADO"/>
    <s v="SECTOR PRIVADO"/>
    <s v="SI"/>
    <s v="SI"/>
    <s v="NO"/>
    <n v="30"/>
    <x v="0"/>
    <s v="No"/>
    <n v="385400.61"/>
    <s v="ASALARIADO"/>
    <n v="30"/>
  </r>
  <r>
    <n v="2906"/>
    <s v="MUJER"/>
    <n v="1619313.26"/>
    <s v="ASALARIADO"/>
    <s v="SECTOR PRIVADO"/>
    <s v="SI"/>
    <s v="NO"/>
    <s v="NO"/>
    <n v="33"/>
    <x v="0"/>
    <s v="No"/>
    <n v="1619313.26"/>
    <s v="ASALARIADO"/>
    <n v="33"/>
  </r>
  <r>
    <n v="2907"/>
    <s v="HOMBRE"/>
    <n v="403541.67"/>
    <s v="ASALARIADO"/>
    <s v="SECTOR PRIVADO"/>
    <s v="SI"/>
    <s v="NO"/>
    <s v="NO"/>
    <n v="43"/>
    <x v="0"/>
    <s v="No"/>
    <n v="403541.67"/>
    <s v="ASALARIADO"/>
    <n v="43"/>
  </r>
  <r>
    <n v="2908"/>
    <s v="HOMBRE"/>
    <n v="600000"/>
    <s v="ASALARIADO"/>
    <s v="SECTOR PRIVADO"/>
    <s v="SI"/>
    <s v="NO"/>
    <s v="NO"/>
    <n v="24"/>
    <x v="0"/>
    <s v="No"/>
    <n v="600000"/>
    <s v="ASALARIADO"/>
    <n v="24"/>
  </r>
  <r>
    <n v="2909"/>
    <s v="HOMBRE"/>
    <n v="319300"/>
    <s v="ASALARIADO"/>
    <s v="SECTOR PRIVADO"/>
    <s v="SI"/>
    <s v="NO"/>
    <s v="NO"/>
    <n v="69"/>
    <x v="0"/>
    <s v="No"/>
    <n v="319300"/>
    <s v="ASALARIADO"/>
    <n v="69"/>
  </r>
  <r>
    <n v="2910"/>
    <s v="HOMBRE"/>
    <n v="445567"/>
    <s v="TRABAJADOR INDEPENDIENTE"/>
    <s v="SECTOR PRIVADO"/>
    <s v="SI"/>
    <s v="NO"/>
    <s v="SI"/>
    <n v="35"/>
    <x v="0"/>
    <s v="No"/>
    <n v="445567"/>
    <s v="TRABAJADOR INDEPENDIENTE"/>
    <n v="35"/>
  </r>
  <r>
    <n v="2911"/>
    <s v="HOMBRE"/>
    <n v="314396"/>
    <s v="ASALARIADO"/>
    <s v="SECTOR PUBLICO"/>
    <s v="SI"/>
    <s v="NO"/>
    <s v="SI"/>
    <n v="53"/>
    <x v="0"/>
    <s v="No"/>
    <n v="314396"/>
    <s v="ASALARIADO"/>
    <n v="53"/>
  </r>
  <r>
    <n v="2912"/>
    <s v="MUJER"/>
    <n v="1165110"/>
    <s v="ASALARIADO"/>
    <s v="SECTOR PUBLICO"/>
    <s v="SI"/>
    <s v="NO"/>
    <s v="SI"/>
    <n v="38"/>
    <x v="0"/>
    <s v="No"/>
    <n v="1165110"/>
    <s v="ASALARIADO"/>
    <n v="38"/>
  </r>
  <r>
    <n v="2913"/>
    <s v="HOMBRE"/>
    <n v="639148"/>
    <s v="TRABAJADOR INDEPENDIENTE"/>
    <s v="SECTOR PRIVADO"/>
    <s v="SI"/>
    <s v="NO"/>
    <s v="SI"/>
    <n v="69"/>
    <x v="0"/>
    <s v="No"/>
    <n v="639148"/>
    <s v="TRABAJADOR INDEPENDIENTE"/>
    <n v="69"/>
  </r>
  <r>
    <n v="2914"/>
    <s v="MUJER"/>
    <n v="659819.65"/>
    <s v="ASALARIADO"/>
    <s v="SECTOR PUBLICO"/>
    <s v="SI"/>
    <s v="NO"/>
    <s v="NO"/>
    <n v="26"/>
    <x v="0"/>
    <s v="No"/>
    <n v="659819.65"/>
    <s v="ASALARIADO"/>
    <n v="26"/>
  </r>
  <r>
    <n v="2915"/>
    <s v="MUJER"/>
    <n v="297500"/>
    <s v="ASEGURADO VOLUNTARIO"/>
    <s v="SECTOR PRIVADO"/>
    <s v="SI"/>
    <s v="SI"/>
    <s v="NO"/>
    <n v="29"/>
    <x v="0"/>
    <s v="No"/>
    <n v="297500"/>
    <s v="ASEGURADO VOLUNTARIO"/>
    <n v="29"/>
  </r>
  <r>
    <n v="2916"/>
    <s v="HOMBRE"/>
    <n v="756084.19"/>
    <s v="ASALARIADO"/>
    <s v="SECTOR PRIVADO"/>
    <s v="SI"/>
    <s v="NO"/>
    <s v="NO"/>
    <n v="21"/>
    <x v="0"/>
    <s v="No"/>
    <n v="756084.19"/>
    <s v="ASALARIADO"/>
    <n v="21"/>
  </r>
  <r>
    <n v="2917"/>
    <s v="MUJER"/>
    <n v="379237.5"/>
    <s v="ASALARIADO"/>
    <s v="SECTOR PUBLICO"/>
    <s v="SI"/>
    <s v="NO"/>
    <s v="NO"/>
    <n v="25"/>
    <x v="0"/>
    <s v="No"/>
    <n v="379237.5"/>
    <s v="ASALARIADO"/>
    <n v="25"/>
  </r>
  <r>
    <n v="2918"/>
    <s v="HOMBRE"/>
    <n v="311585.03999999998"/>
    <s v="ASALARIADO"/>
    <s v="SECTOR PRIVADO"/>
    <s v="SI"/>
    <s v="NO"/>
    <s v="NO"/>
    <n v="26"/>
    <x v="0"/>
    <s v="No"/>
    <n v="311585.03999999998"/>
    <s v="ASALARIADO"/>
    <n v="26"/>
  </r>
  <r>
    <n v="2919"/>
    <s v="MUJER"/>
    <n v="1983460.5"/>
    <s v="ASALARIADO"/>
    <s v="SECTOR PUBLICO"/>
    <s v="SI"/>
    <s v="NO"/>
    <s v="NO"/>
    <n v="61"/>
    <x v="0"/>
    <s v="No"/>
    <n v="1983460.5"/>
    <s v="ASALARIADO"/>
    <n v="61"/>
  </r>
  <r>
    <n v="2920"/>
    <s v="HOMBRE"/>
    <n v="723495"/>
    <s v="ASALARIADO"/>
    <s v="SECTOR PUBLICO"/>
    <s v="SI"/>
    <s v="NO"/>
    <s v="NO"/>
    <n v="37"/>
    <x v="0"/>
    <s v="No"/>
    <n v="723495"/>
    <s v="ASALARIADO"/>
    <n v="37"/>
  </r>
  <r>
    <n v="2921"/>
    <s v="HOMBRE"/>
    <n v="426977.82"/>
    <s v="ASALARIADO"/>
    <s v="SECTOR PRIVADO"/>
    <s v="SI"/>
    <s v="SI"/>
    <s v="NO"/>
    <n v="53"/>
    <x v="0"/>
    <s v="No"/>
    <n v="426977.82"/>
    <s v="ASALARIADO"/>
    <n v="53"/>
  </r>
  <r>
    <n v="2922"/>
    <s v="MUJER"/>
    <n v="1459586"/>
    <s v="ASALARIADO"/>
    <s v="SECTOR PUBLICO"/>
    <s v="SI"/>
    <s v="NO"/>
    <s v="NO"/>
    <n v="47"/>
    <x v="0"/>
    <s v="No"/>
    <n v="1459586"/>
    <s v="ASALARIADO"/>
    <n v="47"/>
  </r>
  <r>
    <n v="2923"/>
    <s v="HOMBRE"/>
    <n v="447825.78"/>
    <s v="ASALARIADO"/>
    <s v="SECTOR PRIVADO"/>
    <s v="SI"/>
    <s v="NO"/>
    <s v="NO"/>
    <n v="53"/>
    <x v="0"/>
    <s v="No"/>
    <n v="447825.78"/>
    <s v="ASALARIADO"/>
    <n v="53"/>
  </r>
  <r>
    <n v="2924"/>
    <s v="MUJER"/>
    <n v="297865"/>
    <s v="TRABAJADOR INDEPENDIENTE"/>
    <s v="SECTOR PRIVADO"/>
    <s v="SI"/>
    <s v="NO"/>
    <s v="NO"/>
    <n v="41"/>
    <x v="0"/>
    <s v="No"/>
    <n v="297865"/>
    <s v="TRABAJADOR INDEPENDIENTE"/>
    <n v="41"/>
  </r>
  <r>
    <n v="2925"/>
    <s v="HOMBRE"/>
    <n v="416406.24"/>
    <s v="ASALARIADO"/>
    <s v="SECTOR PRIVADO"/>
    <s v="SI"/>
    <s v="NO"/>
    <s v="NO"/>
    <n v="35"/>
    <x v="0"/>
    <s v="No"/>
    <n v="416406.24"/>
    <s v="ASALARIADO"/>
    <n v="35"/>
  </r>
  <r>
    <n v="2926"/>
    <s v="HOMBRE"/>
    <n v="548611.75"/>
    <s v="ASALARIADO"/>
    <s v="SECTOR PRIVADO"/>
    <s v="SI"/>
    <s v="NO"/>
    <s v="NO"/>
    <n v="27"/>
    <x v="0"/>
    <s v="No"/>
    <n v="548611.75"/>
    <s v="ASALARIADO"/>
    <n v="27"/>
  </r>
  <r>
    <n v="2927"/>
    <s v="HOMBRE"/>
    <n v="445567"/>
    <s v="TRABAJADOR INDEPENDIENTE"/>
    <s v="SECTOR PRIVADO"/>
    <s v="SI"/>
    <s v="NO"/>
    <s v="SI"/>
    <n v="52"/>
    <x v="0"/>
    <s v="No"/>
    <n v="445567"/>
    <s v="TRABAJADOR INDEPENDIENTE"/>
    <n v="52"/>
  </r>
  <r>
    <n v="2928"/>
    <s v="MUJER"/>
    <n v="918531"/>
    <s v="ASALARIADO"/>
    <s v="SECTOR PRIVADO"/>
    <s v="SI"/>
    <s v="NO"/>
    <s v="NO"/>
    <n v="33"/>
    <x v="0"/>
    <s v="No"/>
    <n v="918531"/>
    <s v="ASALARIADO"/>
    <n v="33"/>
  </r>
  <r>
    <n v="2929"/>
    <s v="HOMBRE"/>
    <n v="484083"/>
    <s v="ASALARIADO"/>
    <s v="SECTOR PRIVADO"/>
    <s v="SI"/>
    <s v="NO"/>
    <s v="NO"/>
    <n v="33"/>
    <x v="0"/>
    <s v="No"/>
    <n v="484083"/>
    <s v="ASALARIADO"/>
    <n v="33"/>
  </r>
  <r>
    <n v="2930"/>
    <s v="HOMBRE"/>
    <n v="437310"/>
    <s v="ASALARIADO"/>
    <s v="SECTOR PRIVADO"/>
    <s v="SI"/>
    <s v="NO"/>
    <s v="NO"/>
    <n v="31"/>
    <x v="0"/>
    <s v="No"/>
    <n v="437310"/>
    <s v="ASALARIADO"/>
    <n v="31"/>
  </r>
  <r>
    <n v="2931"/>
    <s v="HOMBRE"/>
    <n v="330226.88"/>
    <s v="ASALARIADO"/>
    <s v="SECTOR PRIVADO"/>
    <s v="SI"/>
    <s v="SI"/>
    <s v="NO"/>
    <n v="49"/>
    <x v="0"/>
    <s v="No"/>
    <n v="330226.88"/>
    <s v="ASALARIADO"/>
    <n v="49"/>
  </r>
  <r>
    <n v="2932"/>
    <s v="HOMBRE"/>
    <n v="3217274"/>
    <s v="PENSIONADOS EN SU PROPIO SISTEMA"/>
    <s v="SECTOR PUBLICO"/>
    <s v="SI"/>
    <s v="NO"/>
    <s v="NO"/>
    <n v="80"/>
    <x v="1"/>
    <s v="No"/>
    <n v="3217274"/>
    <s v="PENSIONADOS EN SU PROPIO SISTEMA"/>
    <n v="80"/>
  </r>
  <r>
    <n v="2933"/>
    <s v="MUJER"/>
    <n v="250000"/>
    <s v="ASALARIADO"/>
    <s v="SECTOR PRIVADO"/>
    <s v="SI"/>
    <s v="SI"/>
    <s v="NO"/>
    <n v="53"/>
    <x v="0"/>
    <s v="No"/>
    <n v="250000"/>
    <s v="ASALARIADO"/>
    <n v="53"/>
  </r>
  <r>
    <n v="2934"/>
    <s v="MUJER"/>
    <n v="297046"/>
    <s v="ASEGURADO VOLUNTARIO"/>
    <s v="SECTOR PRIVADO"/>
    <s v="SI"/>
    <s v="NO"/>
    <s v="NO"/>
    <n v="55"/>
    <x v="0"/>
    <s v="No"/>
    <n v="297046"/>
    <s v="ASEGURADO VOLUNTARIO"/>
    <n v="55"/>
  </r>
  <r>
    <n v="2935"/>
    <s v="HOMBRE"/>
    <n v="359544.27"/>
    <s v="CONVENIOS ESPECIALES DE ASEGURADOS VOLUNTARIOS"/>
    <s v="SECTOR PRIVADO"/>
    <s v="SI"/>
    <s v="SI"/>
    <s v="NO"/>
    <n v="66"/>
    <x v="0"/>
    <s v="No"/>
    <n v="359544.27"/>
    <s v="CONVENIOS ESPECIALES DE ASEGURADOS VOLUNTARIOS"/>
    <n v="66"/>
  </r>
  <r>
    <n v="2936"/>
    <s v="HOMBRE"/>
    <n v="924999.9"/>
    <s v="ASALARIADO"/>
    <s v="SECTOR PRIVADO"/>
    <s v="SI"/>
    <s v="NO"/>
    <s v="NO"/>
    <n v="27"/>
    <x v="0"/>
    <s v="No"/>
    <n v="924999.9"/>
    <s v="ASALARIADO"/>
    <n v="27"/>
  </r>
  <r>
    <n v="2937"/>
    <s v="MUJER"/>
    <n v="323296"/>
    <s v="ASEGURADO VOLUNTARIO"/>
    <s v="SECTOR PRIVADO"/>
    <s v="SI"/>
    <s v="SI"/>
    <s v="NO"/>
    <n v="38"/>
    <x v="0"/>
    <s v="No"/>
    <n v="323296"/>
    <s v="ASEGURADO VOLUNTARIO"/>
    <n v="38"/>
  </r>
  <r>
    <n v="2938"/>
    <s v="HOMBRE"/>
    <n v="348000"/>
    <s v="ASALARIADO"/>
    <s v="SECTOR PRIVADO"/>
    <s v="SI"/>
    <s v="NO"/>
    <s v="SI"/>
    <n v="19"/>
    <x v="0"/>
    <s v="No"/>
    <n v="348000"/>
    <s v="ASALARIADO"/>
    <n v="19"/>
  </r>
  <r>
    <n v="2939"/>
    <s v="MUJER"/>
    <n v="295000"/>
    <s v="ASEGURADO VOLUNTARIO"/>
    <s v="SECTOR PRIVADO"/>
    <s v="SI"/>
    <s v="SI"/>
    <s v="NO"/>
    <n v="33"/>
    <x v="0"/>
    <s v="No"/>
    <n v="295000"/>
    <s v="ASEGURADO VOLUNTARIO"/>
    <n v="33"/>
  </r>
  <r>
    <n v="2940"/>
    <s v="HOMBRE"/>
    <n v="297045"/>
    <s v="TRABAJADOR INDEPENDIENTE"/>
    <s v="SECTOR PRIVADO"/>
    <s v="SI"/>
    <s v="NO"/>
    <s v="NO"/>
    <n v="49"/>
    <x v="0"/>
    <s v="No"/>
    <n v="297045"/>
    <s v="TRABAJADOR INDEPENDIENTE"/>
    <n v="49"/>
  </r>
  <r>
    <n v="2941"/>
    <s v="HOMBRE"/>
    <n v="1889038"/>
    <s v="PENSIONADOS EN SU PROPIO SISTEMA"/>
    <s v="SECTOR PUBLICO"/>
    <s v="SI"/>
    <s v="NO"/>
    <s v="NO"/>
    <n v="67"/>
    <x v="0"/>
    <s v="No"/>
    <n v="1889038"/>
    <s v="PENSIONADOS EN SU PROPIO SISTEMA"/>
    <n v="67"/>
  </r>
  <r>
    <n v="2942"/>
    <s v="MUJER"/>
    <n v="1675853"/>
    <s v="PENSIONADOS EN SU PROPIO SISTEMA"/>
    <s v="SECTOR PUBLICO"/>
    <s v="SI"/>
    <s v="NO"/>
    <s v="NO"/>
    <n v="55"/>
    <x v="0"/>
    <s v="No"/>
    <n v="1675853"/>
    <s v="PENSIONADOS EN SU PROPIO SISTEMA"/>
    <n v="55"/>
  </r>
  <r>
    <n v="2943"/>
    <s v="HOMBRE"/>
    <n v="25000"/>
    <s v="ASALARIADO"/>
    <s v="SECTOR PRIVADO"/>
    <s v="SI"/>
    <s v="NO"/>
    <s v="NO"/>
    <n v="18"/>
    <x v="0"/>
    <s v="No"/>
    <n v="25000"/>
    <s v="ASALARIADO"/>
    <n v="18"/>
  </r>
  <r>
    <n v="2944"/>
    <s v="HOMBRE"/>
    <n v="377730.1"/>
    <s v="ASALARIADO"/>
    <s v="SECTOR PRIVADO"/>
    <s v="SI"/>
    <s v="NO"/>
    <s v="NO"/>
    <n v="46"/>
    <x v="0"/>
    <s v="No"/>
    <n v="377730.1"/>
    <s v="ASALARIADO"/>
    <n v="46"/>
  </r>
  <r>
    <n v="2945"/>
    <s v="HOMBRE"/>
    <n v="385411.82"/>
    <s v="ASALARIADO"/>
    <s v="SECTOR PRIVADO"/>
    <s v="SI"/>
    <s v="NO"/>
    <s v="NO"/>
    <n v="24"/>
    <x v="0"/>
    <s v="No"/>
    <n v="385411.82"/>
    <s v="ASALARIADO"/>
    <n v="24"/>
  </r>
  <r>
    <n v="2946"/>
    <s v="MUJER"/>
    <n v="1621195"/>
    <s v="ASALARIADO"/>
    <s v="SECTOR PUBLICO"/>
    <s v="SI"/>
    <s v="NO"/>
    <s v="NO"/>
    <n v="31"/>
    <x v="0"/>
    <s v="No"/>
    <n v="1621195"/>
    <s v="ASALARIADO"/>
    <n v="31"/>
  </r>
  <r>
    <n v="2947"/>
    <s v="MUJER"/>
    <n v="782500"/>
    <s v="ASALARIADO"/>
    <s v="SECTOR PUBLICO"/>
    <s v="SI"/>
    <s v="NO"/>
    <s v="NO"/>
    <n v="28"/>
    <x v="0"/>
    <s v="No"/>
    <n v="782500"/>
    <s v="ASALARIADO"/>
    <n v="28"/>
  </r>
  <r>
    <n v="2948"/>
    <s v="HOMBRE"/>
    <n v="467011"/>
    <s v="ASALARIADO"/>
    <s v="SECTOR PRIVADO"/>
    <s v="SI"/>
    <s v="NO"/>
    <s v="NO"/>
    <n v="57"/>
    <x v="0"/>
    <s v="No"/>
    <n v="467011"/>
    <s v="ASALARIADO"/>
    <n v="57"/>
  </r>
  <r>
    <n v="2949"/>
    <s v="MUJER"/>
    <n v="240000"/>
    <s v="ASALARIADO"/>
    <s v="SECTOR PRIVADO"/>
    <s v="SI"/>
    <s v="NO"/>
    <s v="NO"/>
    <n v="41"/>
    <x v="0"/>
    <s v="No"/>
    <n v="240000"/>
    <s v="ASALARIADO"/>
    <n v="41"/>
  </r>
  <r>
    <n v="2950"/>
    <s v="MUJER"/>
    <n v="806421.08"/>
    <s v="ASALARIADO"/>
    <s v="SECTOR PRIVADO"/>
    <s v="SI"/>
    <s v="NO"/>
    <s v="NO"/>
    <n v="58"/>
    <x v="0"/>
    <s v="No"/>
    <n v="806421.08"/>
    <s v="ASALARIADO"/>
    <n v="58"/>
  </r>
  <r>
    <n v="2951"/>
    <s v="MUJER"/>
    <n v="400000"/>
    <s v="ASALARIADO"/>
    <s v="SECTOR PRIVADO"/>
    <s v="SI"/>
    <s v="NO"/>
    <s v="NO"/>
    <n v="25"/>
    <x v="0"/>
    <s v="No"/>
    <n v="400000"/>
    <s v="ASALARIADO"/>
    <n v="25"/>
  </r>
  <r>
    <n v="2952"/>
    <s v="HOMBRE"/>
    <n v="299441"/>
    <s v="TRABAJADOR INDEPENDIENTE"/>
    <s v="SECTOR PRIVADO"/>
    <s v="SI"/>
    <s v="SI"/>
    <s v="SI"/>
    <n v="53"/>
    <x v="0"/>
    <s v="No"/>
    <n v="299441"/>
    <s v="TRABAJADOR INDEPENDIENTE"/>
    <n v="53"/>
  </r>
  <r>
    <n v="2953"/>
    <s v="HOMBRE"/>
    <n v="377164.37"/>
    <s v="ASALARIADO"/>
    <s v="SECTOR PRIVADO"/>
    <s v="SI"/>
    <s v="NO"/>
    <s v="NO"/>
    <n v="39"/>
    <x v="0"/>
    <s v="No"/>
    <n v="377164.37"/>
    <s v="ASALARIADO"/>
    <n v="39"/>
  </r>
  <r>
    <n v="2954"/>
    <s v="MUJER"/>
    <n v="523392"/>
    <s v="ASALARIADO"/>
    <s v="SECTOR PRIVADO"/>
    <s v="SI"/>
    <s v="NO"/>
    <s v="NO"/>
    <n v="21"/>
    <x v="0"/>
    <s v="No"/>
    <n v="523392"/>
    <s v="ASALARIADO"/>
    <n v="21"/>
  </r>
  <r>
    <n v="2955"/>
    <s v="HOMBRE"/>
    <n v="297046"/>
    <s v="TRABAJADOR INDEPENDIENTE"/>
    <s v="SECTOR PRIVADO"/>
    <s v="NO"/>
    <s v="NO"/>
    <s v="SI"/>
    <n v="69"/>
    <x v="0"/>
    <s v="No"/>
    <n v="297046"/>
    <s v="TRABAJADOR INDEPENDIENTE"/>
    <n v="69"/>
  </r>
  <r>
    <n v="2956"/>
    <s v="MUJER"/>
    <n v="397559.9"/>
    <s v="ASALARIADO"/>
    <s v="SECTOR PRIVADO"/>
    <s v="SI"/>
    <s v="SI"/>
    <s v="NO"/>
    <n v="26"/>
    <x v="0"/>
    <s v="No"/>
    <n v="397559.9"/>
    <s v="ASALARIADO"/>
    <n v="26"/>
  </r>
  <r>
    <n v="2957"/>
    <s v="HOMBRE"/>
    <n v="566795.41"/>
    <s v="ASALARIADO"/>
    <s v="SECTOR PUBLICO"/>
    <s v="SI"/>
    <s v="NO"/>
    <s v="NO"/>
    <n v="45"/>
    <x v="0"/>
    <s v="No"/>
    <n v="566795.41"/>
    <s v="ASALARIADO"/>
    <n v="45"/>
  </r>
  <r>
    <n v="2958"/>
    <s v="HOMBRE"/>
    <n v="590421.69999999995"/>
    <s v="ASALARIADO"/>
    <s v="SECTOR PUBLICO"/>
    <s v="SI"/>
    <s v="NO"/>
    <s v="NO"/>
    <n v="34"/>
    <x v="0"/>
    <s v="No"/>
    <n v="590421.69999999995"/>
    <s v="ASALARIADO"/>
    <n v="34"/>
  </r>
  <r>
    <n v="2959"/>
    <s v="HOMBRE"/>
    <n v="363833.34"/>
    <s v="ASALARIADO"/>
    <s v="SECTOR PRIVADO"/>
    <s v="SI"/>
    <s v="NO"/>
    <s v="NO"/>
    <n v="33"/>
    <x v="0"/>
    <s v="No"/>
    <n v="363833.34"/>
    <s v="ASALARIADO"/>
    <n v="33"/>
  </r>
  <r>
    <n v="2960"/>
    <s v="HOMBRE"/>
    <n v="297046"/>
    <s v="TRABAJADOR INDEPENDIENTE"/>
    <s v="SECTOR PRIVADO"/>
    <s v="SI"/>
    <s v="SI"/>
    <s v="SI"/>
    <n v="36"/>
    <x v="0"/>
    <s v="No"/>
    <n v="297046"/>
    <s v="TRABAJADOR INDEPENDIENTE"/>
    <n v="36"/>
  </r>
  <r>
    <n v="2961"/>
    <s v="HOMBRE"/>
    <n v="225000"/>
    <s v="ASALARIADO"/>
    <s v="SECTOR PRIVADO"/>
    <s v="SI"/>
    <s v="SI"/>
    <s v="SI"/>
    <n v="47"/>
    <x v="0"/>
    <s v="No"/>
    <n v="225000"/>
    <s v="ASALARIADO"/>
    <n v="47"/>
  </r>
  <r>
    <n v="2962"/>
    <s v="HOMBRE"/>
    <n v="1054914.8899999999"/>
    <s v="ASALARIADO"/>
    <s v="SECTOR PUBLICO"/>
    <s v="SI"/>
    <s v="NO"/>
    <s v="NO"/>
    <n v="50"/>
    <x v="0"/>
    <s v="No"/>
    <n v="1054914.8899999999"/>
    <s v="ASALARIADO"/>
    <n v="50"/>
  </r>
  <r>
    <n v="2963"/>
    <s v="HOMBRE"/>
    <n v="229028"/>
    <s v="ASALARIADO"/>
    <s v="SECTOR PRIVADO"/>
    <s v="SI"/>
    <s v="NO"/>
    <s v="NO"/>
    <n v="20"/>
    <x v="0"/>
    <s v="No"/>
    <n v="229028"/>
    <s v="ASALARIADO"/>
    <n v="20"/>
  </r>
  <r>
    <n v="2964"/>
    <s v="HOMBRE"/>
    <n v="836076"/>
    <s v="ASALARIADO"/>
    <s v="SECTOR PUBLICO"/>
    <s v="SI"/>
    <s v="NO"/>
    <s v="NO"/>
    <n v="32"/>
    <x v="0"/>
    <s v="No"/>
    <n v="836076"/>
    <s v="ASALARIADO"/>
    <n v="32"/>
  </r>
  <r>
    <n v="2965"/>
    <s v="MUJER"/>
    <n v="297046"/>
    <s v="TRABAJADOR INDEPENDIENTE"/>
    <s v="SECTOR PRIVADO"/>
    <s v="SI"/>
    <s v="NO"/>
    <s v="SI"/>
    <n v="38"/>
    <x v="0"/>
    <s v="No"/>
    <n v="297046"/>
    <s v="TRABAJADOR INDEPENDIENTE"/>
    <n v="38"/>
  </r>
  <r>
    <n v="2966"/>
    <s v="MUJER"/>
    <n v="660259.69999999995"/>
    <s v="ASALARIADO"/>
    <s v="SECTOR PUBLICO"/>
    <s v="SI"/>
    <s v="NO"/>
    <s v="NO"/>
    <n v="24"/>
    <x v="0"/>
    <s v="No"/>
    <n v="660259.69999999995"/>
    <s v="ASALARIADO"/>
    <n v="24"/>
  </r>
  <r>
    <n v="2967"/>
    <s v="MUJER"/>
    <n v="297139"/>
    <s v="ASEGURADO VOLUNTARIO"/>
    <s v="SECTOR PRIVADO"/>
    <s v="SI"/>
    <s v="NO"/>
    <s v="NO"/>
    <n v="56"/>
    <x v="0"/>
    <s v="No"/>
    <n v="297139"/>
    <s v="ASEGURADO VOLUNTARIO"/>
    <n v="56"/>
  </r>
  <r>
    <n v="2968"/>
    <s v="MUJER"/>
    <n v="1253343.1200000001"/>
    <s v="ASALARIADO"/>
    <s v="SECTOR PRIVADO"/>
    <s v="SI"/>
    <s v="NO"/>
    <s v="NO"/>
    <n v="35"/>
    <x v="0"/>
    <s v="No"/>
    <n v="1253343.1200000001"/>
    <s v="ASALARIADO"/>
    <n v="35"/>
  </r>
  <r>
    <n v="2969"/>
    <s v="HOMBRE"/>
    <n v="297046"/>
    <s v="TRABAJADOR INDEPENDIENTE"/>
    <s v="SECTOR PRIVADO"/>
    <s v="SI"/>
    <s v="NO"/>
    <s v="NO"/>
    <n v="59"/>
    <x v="0"/>
    <s v="No"/>
    <n v="297046"/>
    <s v="TRABAJADOR INDEPENDIENTE"/>
    <n v="59"/>
  </r>
  <r>
    <n v="2970"/>
    <s v="HOMBRE"/>
    <n v="392675"/>
    <s v="TRABAJADOR INDEPENDIENTE"/>
    <s v="SECTOR PRIVADO"/>
    <s v="SI"/>
    <s v="NO"/>
    <s v="NO"/>
    <n v="44"/>
    <x v="0"/>
    <s v="No"/>
    <n v="392675"/>
    <s v="TRABAJADOR INDEPENDIENTE"/>
    <n v="44"/>
  </r>
  <r>
    <n v="2971"/>
    <s v="MUJER"/>
    <n v="300018"/>
    <s v="ASEGURADO VOLUNTARIO"/>
    <s v="SECTOR PRIVADO"/>
    <s v="SI"/>
    <s v="NO"/>
    <s v="NO"/>
    <n v="58"/>
    <x v="0"/>
    <s v="No"/>
    <n v="300018"/>
    <s v="ASEGURADO VOLUNTARIO"/>
    <n v="58"/>
  </r>
  <r>
    <n v="2972"/>
    <s v="MUJER"/>
    <n v="127500"/>
    <s v="ASALARIADO"/>
    <s v="SECTOR PRIVADO"/>
    <s v="SI"/>
    <s v="NO"/>
    <s v="SI"/>
    <n v="52"/>
    <x v="0"/>
    <s v="No"/>
    <n v="127500"/>
    <s v="ASALARIADO"/>
    <n v="52"/>
  </r>
  <r>
    <n v="2973"/>
    <s v="MUJER"/>
    <n v="296000"/>
    <s v="ASALARIADO"/>
    <s v="SECTOR PRIVADO"/>
    <s v="SI"/>
    <s v="NO"/>
    <s v="NO"/>
    <n v="57"/>
    <x v="0"/>
    <s v="No"/>
    <n v="296000"/>
    <s v="ASALARIADO"/>
    <n v="57"/>
  </r>
  <r>
    <n v="2974"/>
    <s v="MUJER"/>
    <n v="64851.19"/>
    <s v="ASALARIADO"/>
    <s v="SECTOR PRIVADO"/>
    <s v="SI"/>
    <s v="NO"/>
    <s v="NO"/>
    <n v="25"/>
    <x v="0"/>
    <s v="No"/>
    <n v="64851.19"/>
    <s v="ASALARIADO"/>
    <n v="25"/>
  </r>
  <r>
    <n v="2975"/>
    <s v="MUJER"/>
    <n v="10"/>
    <s v="ASALARIADO"/>
    <s v="SECTOR PUBLICO"/>
    <s v="SI"/>
    <s v="NO"/>
    <s v="NO"/>
    <n v="51"/>
    <x v="0"/>
    <s v="No"/>
    <n v="10"/>
    <s v="ASALARIADO"/>
    <n v="51"/>
  </r>
  <r>
    <n v="2976"/>
    <s v="MUJER"/>
    <n v="976868.32"/>
    <s v="ASALARIADO"/>
    <s v="SECTOR PRIVADO"/>
    <s v="SI"/>
    <s v="NO"/>
    <s v="NO"/>
    <n v="37"/>
    <x v="0"/>
    <s v="No"/>
    <n v="976868.32"/>
    <s v="ASALARIADO"/>
    <n v="37"/>
  </r>
  <r>
    <n v="2977"/>
    <s v="HOMBRE"/>
    <n v="301783"/>
    <s v="ASALARIADO"/>
    <s v="SECTOR PRIVADO"/>
    <s v="SI"/>
    <s v="NO"/>
    <s v="SI"/>
    <n v="36"/>
    <x v="0"/>
    <s v="No"/>
    <n v="301783"/>
    <s v="ASALARIADO"/>
    <n v="36"/>
  </r>
  <r>
    <n v="2978"/>
    <s v="HOMBRE"/>
    <n v="299647"/>
    <s v="ASEGURADO VOLUNTARIO"/>
    <s v="SECTOR PRIVADO"/>
    <s v="SI"/>
    <s v="NO"/>
    <s v="NO"/>
    <n v="62"/>
    <x v="0"/>
    <s v="No"/>
    <n v="299647"/>
    <s v="ASEGURADO VOLUNTARIO"/>
    <n v="62"/>
  </r>
  <r>
    <n v="2979"/>
    <s v="MUJER"/>
    <n v="1893569.1"/>
    <s v="ASALARIADO"/>
    <s v="SECTOR PUBLICO"/>
    <s v="SI"/>
    <s v="NO"/>
    <s v="NO"/>
    <n v="54"/>
    <x v="0"/>
    <s v="No"/>
    <n v="1893569.1"/>
    <s v="ASALARIADO"/>
    <n v="54"/>
  </r>
  <r>
    <n v="2980"/>
    <s v="HOMBRE"/>
    <n v="173700"/>
    <s v="ASALARIADO"/>
    <s v="SECTOR PRIVADO"/>
    <s v="SI"/>
    <s v="NO"/>
    <s v="NO"/>
    <n v="51"/>
    <x v="0"/>
    <s v="No"/>
    <n v="173700"/>
    <s v="ASALARIADO"/>
    <n v="51"/>
  </r>
  <r>
    <n v="2981"/>
    <s v="MUJER"/>
    <n v="766774"/>
    <s v="ASALARIADO"/>
    <s v="SECTOR PRIVADO"/>
    <s v="SI"/>
    <s v="SI"/>
    <s v="NO"/>
    <n v="52"/>
    <x v="0"/>
    <s v="No"/>
    <n v="766774"/>
    <s v="ASALARIADO"/>
    <n v="52"/>
  </r>
  <r>
    <n v="2982"/>
    <s v="HOMBRE"/>
    <n v="291514"/>
    <s v="ASEGURADO VOLUNTARIO"/>
    <s v="SECTOR PRIVADO"/>
    <s v="SI"/>
    <s v="NO"/>
    <s v="NO"/>
    <n v="51"/>
    <x v="0"/>
    <s v="No"/>
    <n v="291514"/>
    <s v="ASEGURADO VOLUNTARIO"/>
    <n v="51"/>
  </r>
  <r>
    <n v="2983"/>
    <s v="HOMBRE"/>
    <n v="490122"/>
    <s v="TRABAJADOR INDEPENDIENTE"/>
    <s v="SECTOR PRIVADO"/>
    <s v="SI"/>
    <s v="NO"/>
    <s v="NO"/>
    <n v="63"/>
    <x v="0"/>
    <s v="No"/>
    <n v="490122"/>
    <s v="TRABAJADOR INDEPENDIENTE"/>
    <n v="63"/>
  </r>
  <r>
    <n v="2984"/>
    <s v="MUJER"/>
    <n v="299647"/>
    <s v="ASEGURADO VOLUNTARIO"/>
    <s v="SECTOR PRIVADO"/>
    <s v="SI"/>
    <s v="SI"/>
    <s v="NO"/>
    <n v="69"/>
    <x v="0"/>
    <s v="No"/>
    <n v="299647"/>
    <s v="ASEGURADO VOLUNTARIO"/>
    <n v="69"/>
  </r>
  <r>
    <n v="2985"/>
    <s v="HOMBRE"/>
    <n v="297046"/>
    <s v="TRABAJADOR INDEPENDIENTE"/>
    <s v="SECTOR PRIVADO"/>
    <s v="NO"/>
    <s v="NO"/>
    <s v="SI"/>
    <n v="55"/>
    <x v="0"/>
    <s v="No"/>
    <n v="297046"/>
    <s v="TRABAJADOR INDEPENDIENTE"/>
    <n v="55"/>
  </r>
  <r>
    <n v="2986"/>
    <s v="MUJER"/>
    <n v="300018"/>
    <s v="ASEGURADO VOLUNTARIO"/>
    <s v="SECTOR PRIVADO"/>
    <s v="SI"/>
    <s v="NO"/>
    <s v="NO"/>
    <n v="53"/>
    <x v="0"/>
    <s v="No"/>
    <n v="300018"/>
    <s v="ASEGURADO VOLUNTARIO"/>
    <n v="53"/>
  </r>
  <r>
    <n v="2987"/>
    <s v="HOMBRE"/>
    <n v="321550"/>
    <s v="TRABAJADOR INDEPENDIENTE"/>
    <s v="SECTOR PRIVADO"/>
    <s v="SI"/>
    <s v="NO"/>
    <s v="SI"/>
    <n v="51"/>
    <x v="0"/>
    <s v="No"/>
    <n v="321550"/>
    <s v="TRABAJADOR INDEPENDIENTE"/>
    <n v="51"/>
  </r>
  <r>
    <n v="2988"/>
    <s v="HOMBRE"/>
    <n v="422424"/>
    <s v="ASALARIADO"/>
    <s v="SECTOR PRIVADO"/>
    <s v="SI"/>
    <s v="NO"/>
    <s v="NO"/>
    <n v="27"/>
    <x v="0"/>
    <s v="No"/>
    <n v="422424"/>
    <s v="ASALARIADO"/>
    <n v="27"/>
  </r>
  <r>
    <n v="2989"/>
    <s v="MUJER"/>
    <n v="351531.84"/>
    <s v="ASALARIADO"/>
    <s v="SECTOR PRIVADO"/>
    <s v="SI"/>
    <s v="NO"/>
    <s v="NO"/>
    <n v="38"/>
    <x v="0"/>
    <s v="No"/>
    <n v="351531.84"/>
    <s v="ASALARIADO"/>
    <n v="38"/>
  </r>
  <r>
    <n v="2990"/>
    <s v="HOMBRE"/>
    <n v="356000"/>
    <s v="ASALARIADO"/>
    <s v="SECTOR PRIVADO"/>
    <s v="SI"/>
    <s v="NO"/>
    <s v="NO"/>
    <n v="57"/>
    <x v="0"/>
    <s v="No"/>
    <n v="356000"/>
    <s v="ASALARIADO"/>
    <n v="57"/>
  </r>
  <r>
    <n v="2991"/>
    <s v="MUJER"/>
    <n v="278031"/>
    <s v="ASEGURADO VOLUNTARIO"/>
    <s v="SECTOR PRIVADO"/>
    <s v="SI"/>
    <s v="NO"/>
    <s v="NO"/>
    <n v="39"/>
    <x v="0"/>
    <s v="No"/>
    <n v="278031"/>
    <s v="ASEGURADO VOLUNTARIO"/>
    <n v="39"/>
  </r>
  <r>
    <n v="2992"/>
    <s v="HOMBRE"/>
    <n v="2247500"/>
    <s v="ASALARIADO"/>
    <s v="SECTOR PRIVADO"/>
    <s v="SI"/>
    <s v="NO"/>
    <s v="NO"/>
    <n v="45"/>
    <x v="1"/>
    <s v="No"/>
    <n v="2247500"/>
    <s v="ASALARIADO"/>
    <n v="45"/>
  </r>
  <r>
    <n v="2993"/>
    <s v="HOMBRE"/>
    <n v="340000"/>
    <s v="ASALARIADO"/>
    <s v="SECTOR PRIVADO"/>
    <s v="SI"/>
    <s v="NO"/>
    <s v="NO"/>
    <n v="34"/>
    <x v="0"/>
    <s v="No"/>
    <n v="340000"/>
    <s v="ASALARIADO"/>
    <n v="34"/>
  </r>
  <r>
    <n v="2994"/>
    <s v="HOMBRE"/>
    <n v="50000"/>
    <s v="ASALARIADO"/>
    <s v="SECTOR PRIVADO"/>
    <s v="SI"/>
    <s v="SI"/>
    <s v="SI"/>
    <n v="53"/>
    <x v="0"/>
    <s v="No"/>
    <n v="50000"/>
    <s v="ASALARIADO"/>
    <n v="53"/>
  </r>
  <r>
    <n v="2995"/>
    <s v="HOMBRE"/>
    <n v="389718"/>
    <s v="ASALARIADO"/>
    <s v="SECTOR PRIVADO"/>
    <s v="SI"/>
    <s v="NO"/>
    <s v="NO"/>
    <n v="41"/>
    <x v="0"/>
    <s v="No"/>
    <n v="389718"/>
    <s v="ASALARIADO"/>
    <n v="41"/>
  </r>
  <r>
    <n v="2996"/>
    <s v="MUJER"/>
    <n v="2032262.93"/>
    <s v="ASALARIADO"/>
    <s v="SECTOR PRIVADO"/>
    <s v="SI"/>
    <s v="NO"/>
    <s v="NO"/>
    <n v="54"/>
    <x v="0"/>
    <s v="No"/>
    <n v="2032262.93"/>
    <s v="ASALARIADO"/>
    <n v="54"/>
  </r>
  <r>
    <n v="2997"/>
    <s v="MUJER"/>
    <n v="89567"/>
    <s v="ASALARIADO"/>
    <s v="SECTOR PUBLICO"/>
    <s v="SI"/>
    <s v="NO"/>
    <s v="NO"/>
    <n v="34"/>
    <x v="0"/>
    <s v="No"/>
    <n v="89567"/>
    <s v="ASALARIADO"/>
    <n v="34"/>
  </r>
  <r>
    <n v="2998"/>
    <s v="HOMBRE"/>
    <n v="316965"/>
    <s v="ASALARIADO"/>
    <s v="SECTOR PRIVADO"/>
    <s v="SI"/>
    <s v="NO"/>
    <s v="NO"/>
    <n v="25"/>
    <x v="0"/>
    <s v="No"/>
    <n v="316965"/>
    <s v="ASALARIADO"/>
    <n v="25"/>
  </r>
  <r>
    <n v="2999"/>
    <s v="MUJER"/>
    <n v="347135"/>
    <s v="ASEGURADO VOLUNTARIO"/>
    <s v="SECTOR PRIVADO"/>
    <s v="SI"/>
    <s v="SI"/>
    <s v="NO"/>
    <n v="63"/>
    <x v="0"/>
    <s v="No"/>
    <n v="347135"/>
    <s v="ASEGURADO VOLUNTARIO"/>
    <n v="63"/>
  </r>
  <r>
    <n v="3000"/>
    <s v="MUJER"/>
    <n v="1501649.3"/>
    <s v="ASALARIADO"/>
    <s v="SECTOR PRIVADO"/>
    <s v="SI"/>
    <s v="SI"/>
    <s v="NO"/>
    <n v="35"/>
    <x v="0"/>
    <s v="No"/>
    <n v="1501649.3"/>
    <s v="ASALARIADO"/>
    <n v="35"/>
  </r>
  <r>
    <n v="3001"/>
    <s v="HOMBRE"/>
    <n v="302470"/>
    <s v="TRABAJADOR INDEPENDIENTE"/>
    <s v="SECTOR PRIVADO"/>
    <s v="SI"/>
    <s v="NO"/>
    <s v="NO"/>
    <n v="61"/>
    <x v="0"/>
    <s v="No"/>
    <n v="302470"/>
    <s v="TRABAJADOR INDEPENDIENTE"/>
    <n v="61"/>
  </r>
  <r>
    <n v="3002"/>
    <s v="MUJER"/>
    <n v="477140"/>
    <s v="ASALARIADO"/>
    <s v="SECTOR PUBLICO"/>
    <s v="SI"/>
    <s v="NO"/>
    <s v="NO"/>
    <n v="48"/>
    <x v="0"/>
    <s v="No"/>
    <n v="477140"/>
    <s v="ASALARIADO"/>
    <n v="48"/>
  </r>
  <r>
    <n v="3003"/>
    <s v="HOMBRE"/>
    <n v="1194392"/>
    <s v="ASALARIADO"/>
    <s v="SECTOR PRIVADO"/>
    <s v="SI"/>
    <s v="NO"/>
    <s v="NO"/>
    <n v="28"/>
    <x v="0"/>
    <s v="No"/>
    <n v="1194392"/>
    <s v="ASALARIADO"/>
    <n v="28"/>
  </r>
  <r>
    <n v="3004"/>
    <s v="MUJER"/>
    <n v="1876023.5"/>
    <s v="ASALARIADO"/>
    <s v="SECTOR PUBLICO"/>
    <s v="SI"/>
    <s v="NO"/>
    <s v="NO"/>
    <n v="46"/>
    <x v="0"/>
    <s v="No"/>
    <n v="1876023.5"/>
    <s v="ASALARIADO"/>
    <n v="46"/>
  </r>
  <r>
    <n v="3005"/>
    <s v="MUJER"/>
    <n v="582000"/>
    <s v="ASALARIADO"/>
    <s v="SECTOR PRIVADO"/>
    <s v="SI"/>
    <s v="NO"/>
    <s v="NO"/>
    <n v="23"/>
    <x v="0"/>
    <s v="No"/>
    <n v="582000"/>
    <s v="ASALARIADO"/>
    <n v="23"/>
  </r>
  <r>
    <n v="3006"/>
    <s v="MUJER"/>
    <n v="627691"/>
    <s v="ASALARIADO"/>
    <s v="SECTOR PUBLICO"/>
    <s v="SI"/>
    <s v="NO"/>
    <s v="NO"/>
    <n v="41"/>
    <x v="0"/>
    <s v="No"/>
    <n v="627691"/>
    <s v="ASALARIADO"/>
    <n v="41"/>
  </r>
  <r>
    <n v="3007"/>
    <s v="HOMBRE"/>
    <n v="297046"/>
    <s v="ASEGURADO VOLUNTARIO"/>
    <s v="SECTOR PRIVADO"/>
    <s v="SI"/>
    <s v="NO"/>
    <s v="NO"/>
    <n v="59"/>
    <x v="0"/>
    <s v="No"/>
    <n v="297046"/>
    <s v="ASEGURADO VOLUNTARIO"/>
    <n v="59"/>
  </r>
  <r>
    <n v="3008"/>
    <s v="MUJER"/>
    <n v="944226"/>
    <s v="ASALARIADO"/>
    <s v="SECTOR PUBLICO"/>
    <s v="SI"/>
    <s v="NO"/>
    <s v="SI"/>
    <n v="40"/>
    <x v="0"/>
    <s v="No"/>
    <n v="944226"/>
    <s v="ASALARIADO"/>
    <n v="40"/>
  </r>
  <r>
    <n v="3009"/>
    <s v="MUJER"/>
    <n v="5249730"/>
    <s v="ASALARIADO"/>
    <s v="SECTOR PUBLICO"/>
    <s v="SI"/>
    <s v="NO"/>
    <s v="NO"/>
    <n v="63"/>
    <x v="1"/>
    <s v="No"/>
    <n v="5249730"/>
    <s v="ASALARIADO"/>
    <n v="63"/>
  </r>
  <r>
    <n v="3010"/>
    <s v="MUJER"/>
    <n v="737925"/>
    <s v="ASALARIADO"/>
    <s v="SECTOR PRIVADO"/>
    <s v="SI"/>
    <s v="NO"/>
    <s v="NO"/>
    <n v="51"/>
    <x v="0"/>
    <s v="No"/>
    <n v="737925"/>
    <s v="ASALARIADO"/>
    <n v="51"/>
  </r>
  <r>
    <n v="3011"/>
    <s v="MUJER"/>
    <n v="700000"/>
    <s v="ASALARIADO"/>
    <s v="SECTOR PRIVADO"/>
    <s v="SI"/>
    <s v="NO"/>
    <s v="NO"/>
    <n v="27"/>
    <x v="0"/>
    <s v="No"/>
    <n v="700000"/>
    <s v="ASALARIADO"/>
    <n v="27"/>
  </r>
  <r>
    <n v="3012"/>
    <s v="HOMBRE"/>
    <n v="278030"/>
    <s v="CONVENIOS ESPECIALES DE TRABAJADORES INDEPENDIENTES"/>
    <s v="SECTOR PRIVADO"/>
    <s v="SI"/>
    <s v="NO"/>
    <s v="NO"/>
    <n v="42"/>
    <x v="0"/>
    <s v="No"/>
    <n v="278030"/>
    <s v="CONVENIOS ESPECIALES DE TRABAJADORES INDEPENDIENTES"/>
    <n v="42"/>
  </r>
  <r>
    <n v="3013"/>
    <s v="HOMBRE"/>
    <n v="398401.34"/>
    <s v="ASALARIADO"/>
    <s v="SECTOR PRIVADO"/>
    <s v="SI"/>
    <s v="NO"/>
    <s v="NO"/>
    <n v="38"/>
    <x v="0"/>
    <s v="No"/>
    <n v="398401.34"/>
    <s v="ASALARIADO"/>
    <n v="38"/>
  </r>
  <r>
    <n v="3014"/>
    <s v="HOMBRE"/>
    <n v="361529.4"/>
    <s v="ASALARIADO"/>
    <s v="SECTOR PRIVADO"/>
    <s v="SI"/>
    <s v="NO"/>
    <s v="NO"/>
    <n v="32"/>
    <x v="0"/>
    <s v="No"/>
    <n v="361529.4"/>
    <s v="ASALARIADO"/>
    <n v="32"/>
  </r>
  <r>
    <n v="3015"/>
    <s v="HOMBRE"/>
    <n v="2399594.0699999998"/>
    <s v="ASALARIADO"/>
    <s v="SECTOR PRIVADO"/>
    <s v="SI"/>
    <s v="NO"/>
    <s v="NO"/>
    <n v="44"/>
    <x v="1"/>
    <s v="No"/>
    <n v="2399594.0699999998"/>
    <s v="ASALARIADO"/>
    <n v="44"/>
  </r>
  <r>
    <n v="3016"/>
    <s v="MUJER"/>
    <n v="610142"/>
    <s v="TRABAJADOR INDEPENDIENTE"/>
    <s v="SECTOR PRIVADO"/>
    <s v="SI"/>
    <s v="NO"/>
    <s v="NO"/>
    <n v="46"/>
    <x v="0"/>
    <s v="No"/>
    <n v="610142"/>
    <s v="TRABAJADOR INDEPENDIENTE"/>
    <n v="46"/>
  </r>
  <r>
    <n v="3017"/>
    <s v="HOMBRE"/>
    <n v="1465627.44"/>
    <s v="PENSIONADOS EN SU PROPIO SISTEMA"/>
    <s v="SECTOR PUBLICO"/>
    <s v="SI"/>
    <s v="NO"/>
    <s v="NO"/>
    <n v="61"/>
    <x v="0"/>
    <s v="No"/>
    <n v="1465627.44"/>
    <s v="PENSIONADOS EN SU PROPIO SISTEMA"/>
    <n v="61"/>
  </r>
  <r>
    <n v="3018"/>
    <s v="HOMBRE"/>
    <n v="298500"/>
    <s v="ASEGURADO VOLUNTARIO"/>
    <s v="SECTOR PRIVADO"/>
    <s v="SI"/>
    <s v="SI"/>
    <s v="NO"/>
    <n v="27"/>
    <x v="0"/>
    <s v="No"/>
    <n v="298500"/>
    <s v="ASEGURADO VOLUNTARIO"/>
    <n v="27"/>
  </r>
  <r>
    <n v="3019"/>
    <s v="HOMBRE"/>
    <n v="278030"/>
    <s v="CONVENIOS ESPECIALES DE TRABAJADORES INDEPENDIENTES"/>
    <s v="SECTOR PRIVADO"/>
    <s v="SI"/>
    <s v="NO"/>
    <s v="NO"/>
    <n v="50"/>
    <x v="0"/>
    <s v="No"/>
    <n v="278030"/>
    <s v="CONVENIOS ESPECIALES DE TRABAJADORES INDEPENDIENTES"/>
    <n v="50"/>
  </r>
  <r>
    <n v="3020"/>
    <s v="MUJER"/>
    <n v="1921928.32"/>
    <s v="ASALARIADO"/>
    <s v="SECTOR PUBLICO"/>
    <s v="SI"/>
    <s v="NO"/>
    <s v="NO"/>
    <n v="51"/>
    <x v="0"/>
    <s v="No"/>
    <n v="1921928.32"/>
    <s v="ASALARIADO"/>
    <n v="51"/>
  </r>
  <r>
    <n v="3021"/>
    <s v="HOMBRE"/>
    <n v="639148"/>
    <s v="ASEGURADO VOLUNTARIO"/>
    <s v="SECTOR PRIVADO"/>
    <s v="SI"/>
    <s v="SI"/>
    <s v="NO"/>
    <n v="79"/>
    <x v="0"/>
    <s v="No"/>
    <n v="639148"/>
    <s v="ASEGURADO VOLUNTARIO"/>
    <n v="79"/>
  </r>
  <r>
    <n v="3022"/>
    <s v="MUJER"/>
    <n v="322866"/>
    <s v="ASALARIADO"/>
    <s v="SECTOR PRIVADO"/>
    <s v="SI"/>
    <s v="NO"/>
    <s v="NO"/>
    <n v="19"/>
    <x v="0"/>
    <s v="No"/>
    <n v="322866"/>
    <s v="ASALARIADO"/>
    <n v="19"/>
  </r>
  <r>
    <n v="3023"/>
    <s v="HOMBRE"/>
    <n v="405002.33"/>
    <s v="ASALARIADO"/>
    <s v="SECTOR PUBLICO"/>
    <s v="SI"/>
    <s v="NO"/>
    <s v="NO"/>
    <n v="47"/>
    <x v="0"/>
    <s v="No"/>
    <n v="405002.33"/>
    <s v="ASALARIADO"/>
    <n v="47"/>
  </r>
  <r>
    <n v="3024"/>
    <s v="HOMBRE"/>
    <n v="297046"/>
    <s v="ASEGURADO VOLUNTARIO"/>
    <s v="SECTOR PRIVADO"/>
    <s v="SI"/>
    <s v="NO"/>
    <s v="NO"/>
    <n v="64"/>
    <x v="0"/>
    <s v="No"/>
    <n v="297046"/>
    <s v="ASEGURADO VOLUNTARIO"/>
    <n v="64"/>
  </r>
  <r>
    <n v="3025"/>
    <s v="MUJER"/>
    <n v="651333.19999999995"/>
    <s v="ASALARIADO"/>
    <s v="SECTOR PUBLICO"/>
    <s v="SI"/>
    <s v="NO"/>
    <s v="NO"/>
    <n v="36"/>
    <x v="0"/>
    <s v="No"/>
    <n v="651333.19999999995"/>
    <s v="ASALARIADO"/>
    <n v="36"/>
  </r>
  <r>
    <n v="3026"/>
    <s v="HOMBRE"/>
    <n v="577384"/>
    <s v="ASALARIADO"/>
    <s v="SECTOR PRIVADO"/>
    <s v="SI"/>
    <s v="NO"/>
    <s v="NO"/>
    <n v="41"/>
    <x v="0"/>
    <s v="No"/>
    <n v="577384"/>
    <s v="ASALARIADO"/>
    <n v="41"/>
  </r>
  <r>
    <n v="3027"/>
    <s v="MUJER"/>
    <n v="1207004.3999999999"/>
    <s v="ASALARIADO"/>
    <s v="SECTOR PUBLICO"/>
    <s v="SI"/>
    <s v="NO"/>
    <s v="NO"/>
    <n v="45"/>
    <x v="0"/>
    <s v="No"/>
    <n v="1207004.3999999999"/>
    <s v="ASALARIADO"/>
    <n v="45"/>
  </r>
  <r>
    <n v="3028"/>
    <s v="HOMBRE"/>
    <n v="355880"/>
    <s v="ASALARIADO"/>
    <s v="SECTOR PRIVADO"/>
    <s v="SI"/>
    <s v="NO"/>
    <s v="NO"/>
    <n v="41"/>
    <x v="0"/>
    <s v="No"/>
    <n v="355880"/>
    <s v="ASALARIADO"/>
    <n v="41"/>
  </r>
  <r>
    <n v="3029"/>
    <s v="MUJER"/>
    <n v="278030"/>
    <s v="CONVENIOS ESPECIALES DE TRABAJADORES INDEPENDIENTES"/>
    <s v="SECTOR PRIVADO"/>
    <s v="SI"/>
    <s v="NO"/>
    <s v="NO"/>
    <n v="40"/>
    <x v="0"/>
    <s v="No"/>
    <n v="278030"/>
    <s v="CONVENIOS ESPECIALES DE TRABAJADORES INDEPENDIENTES"/>
    <n v="40"/>
  </r>
  <r>
    <n v="3030"/>
    <s v="HOMBRE"/>
    <n v="156631.5"/>
    <s v="PENSIONADOS EN SU PROPIO SISTEMA"/>
    <s v="SECTOR PUBLICO"/>
    <s v="SI"/>
    <s v="NO"/>
    <s v="NO"/>
    <n v="91"/>
    <x v="0"/>
    <s v="No"/>
    <n v="156631.5"/>
    <s v="PENSIONADOS EN SU PROPIO SISTEMA"/>
    <n v="91"/>
  </r>
  <r>
    <n v="3031"/>
    <s v="HOMBRE"/>
    <n v="341207"/>
    <s v="ASALARIADO"/>
    <s v="SECTOR PRIVADO"/>
    <s v="SI"/>
    <s v="NO"/>
    <s v="SI"/>
    <n v="38"/>
    <x v="0"/>
    <s v="No"/>
    <n v="341207"/>
    <s v="ASALARIADO"/>
    <n v="38"/>
  </r>
  <r>
    <n v="3032"/>
    <s v="MUJER"/>
    <n v="1517417.52"/>
    <s v="ASALARIADO"/>
    <s v="SECTOR PUBLICO"/>
    <s v="SI"/>
    <s v="NO"/>
    <s v="NO"/>
    <n v="42"/>
    <x v="0"/>
    <s v="No"/>
    <n v="1517417.52"/>
    <s v="ASALARIADO"/>
    <n v="42"/>
  </r>
  <r>
    <n v="3033"/>
    <s v="HOMBRE"/>
    <n v="292945.2"/>
    <s v="ASALARIADO"/>
    <s v="SECTOR PRIVADO"/>
    <s v="SI"/>
    <s v="NO"/>
    <s v="NO"/>
    <n v="47"/>
    <x v="0"/>
    <s v="No"/>
    <n v="292945.2"/>
    <s v="ASALARIADO"/>
    <n v="47"/>
  </r>
  <r>
    <n v="3034"/>
    <s v="HOMBRE"/>
    <n v="514062"/>
    <s v="TRABAJADOR INDEPENDIENTE"/>
    <s v="SECTOR PRIVADO"/>
    <s v="SI"/>
    <s v="NO"/>
    <s v="SI"/>
    <n v="45"/>
    <x v="0"/>
    <s v="No"/>
    <n v="514062"/>
    <s v="TRABAJADOR INDEPENDIENTE"/>
    <n v="45"/>
  </r>
  <r>
    <n v="3035"/>
    <s v="MUJER"/>
    <n v="192657.4"/>
    <s v="ASALARIADO"/>
    <s v="SECTOR PUBLICO"/>
    <s v="SI"/>
    <s v="NO"/>
    <s v="NO"/>
    <n v="36"/>
    <x v="0"/>
    <s v="No"/>
    <n v="192657.4"/>
    <s v="ASALARIADO"/>
    <n v="36"/>
  </r>
  <r>
    <n v="3036"/>
    <s v="HOMBRE"/>
    <n v="331181"/>
    <s v="ASEGURADO VOLUNTARIO"/>
    <s v="SECTOR PRIVADO"/>
    <s v="SI"/>
    <s v="NO"/>
    <s v="NO"/>
    <n v="41"/>
    <x v="0"/>
    <s v="No"/>
    <n v="331181"/>
    <s v="ASEGURADO VOLUNTARIO"/>
    <n v="41"/>
  </r>
  <r>
    <n v="3037"/>
    <s v="HOMBRE"/>
    <n v="1346208.75"/>
    <s v="ASALARIADO"/>
    <s v="SECTOR PRIVADO"/>
    <s v="SI"/>
    <s v="NO"/>
    <s v="NO"/>
    <n v="38"/>
    <x v="0"/>
    <s v="No"/>
    <n v="1346208.75"/>
    <s v="ASALARIADO"/>
    <n v="38"/>
  </r>
  <r>
    <n v="3038"/>
    <s v="HOMBRE"/>
    <n v="639143"/>
    <s v="CONVENIOS ESPECIALES DE ASEGURADOS VOLUNTARIOS"/>
    <s v="SECTOR PRIVADO"/>
    <s v="SI"/>
    <s v="SI"/>
    <s v="NO"/>
    <n v="75"/>
    <x v="0"/>
    <s v="No"/>
    <n v="639143"/>
    <s v="CONVENIOS ESPECIALES DE ASEGURADOS VOLUNTARIOS"/>
    <n v="75"/>
  </r>
  <r>
    <n v="3039"/>
    <s v="MUJER"/>
    <n v="545338.75"/>
    <s v="ASALARIADO"/>
    <s v="SECTOR PUBLICO"/>
    <s v="SI"/>
    <s v="NO"/>
    <s v="NO"/>
    <n v="27"/>
    <x v="0"/>
    <s v="No"/>
    <n v="545338.75"/>
    <s v="ASALARIADO"/>
    <n v="27"/>
  </r>
  <r>
    <n v="3040"/>
    <s v="HOMBRE"/>
    <n v="396543.85"/>
    <s v="ASALARIADO"/>
    <s v="SECTOR PRIVADO"/>
    <s v="SI"/>
    <s v="NO"/>
    <s v="NO"/>
    <n v="27"/>
    <x v="0"/>
    <s v="No"/>
    <n v="396543.85"/>
    <s v="ASALARIADO"/>
    <n v="27"/>
  </r>
  <r>
    <n v="3041"/>
    <s v="MUJER"/>
    <n v="941448"/>
    <s v="ASALARIADO"/>
    <s v="SECTOR PUBLICO"/>
    <s v="SI"/>
    <s v="NO"/>
    <s v="NO"/>
    <n v="27"/>
    <x v="0"/>
    <s v="No"/>
    <n v="941448"/>
    <s v="ASALARIADO"/>
    <n v="27"/>
  </r>
  <r>
    <n v="3042"/>
    <s v="MUJER"/>
    <n v="929129"/>
    <s v="ASALARIADO"/>
    <s v="SECTOR PUBLICO"/>
    <s v="SI"/>
    <s v="NO"/>
    <s v="NO"/>
    <n v="38"/>
    <x v="0"/>
    <s v="No"/>
    <n v="929129"/>
    <s v="ASALARIADO"/>
    <n v="38"/>
  </r>
  <r>
    <n v="3043"/>
    <s v="HOMBRE"/>
    <n v="352881"/>
    <s v="ASEGURADO VOLUNTARIO"/>
    <s v="SECTOR PRIVADO"/>
    <s v="SI"/>
    <s v="SI"/>
    <s v="NO"/>
    <n v="57"/>
    <x v="0"/>
    <s v="No"/>
    <n v="352881"/>
    <s v="ASEGURADO VOLUNTARIO"/>
    <n v="57"/>
  </r>
  <r>
    <n v="3044"/>
    <s v="HOMBRE"/>
    <n v="340369.08"/>
    <s v="ASALARIADO"/>
    <s v="SECTOR PRIVADO"/>
    <s v="SI"/>
    <s v="NO"/>
    <s v="NO"/>
    <n v="29"/>
    <x v="0"/>
    <s v="No"/>
    <n v="340369.08"/>
    <s v="ASALARIADO"/>
    <n v="29"/>
  </r>
  <r>
    <n v="3045"/>
    <s v="HOMBRE"/>
    <n v="358468"/>
    <s v="ASALARIADO"/>
    <s v="SECTOR PRIVADO"/>
    <s v="SI"/>
    <s v="NO"/>
    <s v="NO"/>
    <n v="42"/>
    <x v="0"/>
    <s v="No"/>
    <n v="358468"/>
    <s v="ASALARIADO"/>
    <n v="42"/>
  </r>
  <r>
    <n v="3046"/>
    <s v="HOMBRE"/>
    <n v="814688"/>
    <s v="ASALARIADO"/>
    <s v="SECTOR PRIVADO"/>
    <s v="SI"/>
    <s v="NO"/>
    <s v="NO"/>
    <n v="36"/>
    <x v="0"/>
    <s v="No"/>
    <n v="814688"/>
    <s v="ASALARIADO"/>
    <n v="36"/>
  </r>
  <r>
    <n v="3047"/>
    <s v="MUJER"/>
    <n v="358640"/>
    <s v="ASEGURADO VOLUNTARIO"/>
    <s v="SECTOR PRIVADO"/>
    <s v="SI"/>
    <s v="SI"/>
    <s v="NO"/>
    <n v="67"/>
    <x v="0"/>
    <s v="No"/>
    <n v="358640"/>
    <s v="ASEGURADO VOLUNTARIO"/>
    <n v="67"/>
  </r>
  <r>
    <n v="3048"/>
    <s v="MUJER"/>
    <n v="1324052"/>
    <s v="ASALARIADO"/>
    <s v="SECTOR PUBLICO"/>
    <s v="SI"/>
    <s v="NO"/>
    <s v="SI"/>
    <n v="43"/>
    <x v="0"/>
    <s v="No"/>
    <n v="1324052"/>
    <s v="ASALARIADO"/>
    <n v="43"/>
  </r>
  <r>
    <n v="3049"/>
    <s v="HOMBRE"/>
    <n v="298018"/>
    <s v="ASEGURADO VOLUNTARIO"/>
    <s v="SECTOR PRIVADO"/>
    <s v="SI"/>
    <s v="NO"/>
    <s v="NO"/>
    <n v="29"/>
    <x v="0"/>
    <s v="No"/>
    <n v="298018"/>
    <s v="ASEGURADO VOLUNTARIO"/>
    <n v="29"/>
  </r>
  <r>
    <n v="3050"/>
    <s v="HOMBRE"/>
    <n v="316030"/>
    <s v="ASALARIADO"/>
    <s v="SECTOR PRIVADO"/>
    <s v="SI"/>
    <s v="NO"/>
    <s v="NO"/>
    <n v="52"/>
    <x v="0"/>
    <s v="No"/>
    <n v="316030"/>
    <s v="ASALARIADO"/>
    <n v="52"/>
  </r>
  <r>
    <n v="3051"/>
    <s v="HOMBRE"/>
    <n v="304299.8"/>
    <s v="PENSIONADOS EN SU PROPIO SISTEMA"/>
    <s v="SECTOR PUBLICO"/>
    <s v="SI"/>
    <s v="NO"/>
    <s v="NO"/>
    <n v="55"/>
    <x v="0"/>
    <s v="No"/>
    <n v="304299.8"/>
    <s v="PENSIONADOS EN SU PROPIO SISTEMA"/>
    <n v="55"/>
  </r>
  <r>
    <n v="3052"/>
    <s v="MUJER"/>
    <n v="297046"/>
    <s v="ASEGURADO VOLUNTARIO"/>
    <s v="SECTOR PRIVADO"/>
    <s v="SI"/>
    <s v="NO"/>
    <s v="SI"/>
    <n v="36"/>
    <x v="0"/>
    <s v="No"/>
    <n v="297046"/>
    <s v="ASEGURADO VOLUNTARIO"/>
    <n v="36"/>
  </r>
  <r>
    <n v="3053"/>
    <s v="HOMBRE"/>
    <n v="106560"/>
    <s v="ASALARIADO"/>
    <s v="SECTOR PRIVADO"/>
    <s v="SI"/>
    <s v="NO"/>
    <s v="NO"/>
    <n v="47"/>
    <x v="0"/>
    <s v="No"/>
    <n v="106560"/>
    <s v="ASALARIADO"/>
    <n v="47"/>
  </r>
  <r>
    <n v="3054"/>
    <s v="MUJER"/>
    <n v="407609"/>
    <s v="TRABAJADOR INDEPENDIENTE"/>
    <s v="SECTOR PRIVADO"/>
    <s v="SI"/>
    <s v="NO"/>
    <s v="NO"/>
    <n v="59"/>
    <x v="0"/>
    <s v="No"/>
    <n v="407609"/>
    <s v="TRABAJADOR INDEPENDIENTE"/>
    <n v="59"/>
  </r>
  <r>
    <n v="3055"/>
    <s v="HOMBRE"/>
    <n v="639148"/>
    <s v="TRABAJADOR INDEPENDIENTE"/>
    <s v="SECTOR PRIVADO"/>
    <s v="SI"/>
    <s v="NO"/>
    <s v="NO"/>
    <n v="53"/>
    <x v="0"/>
    <s v="No"/>
    <n v="639148"/>
    <s v="TRABAJADOR INDEPENDIENTE"/>
    <n v="53"/>
  </r>
  <r>
    <n v="3056"/>
    <s v="HOMBRE"/>
    <n v="405063"/>
    <s v="TRABAJADOR INDEPENDIENTE"/>
    <s v="SECTOR PRIVADO"/>
    <s v="SI"/>
    <s v="NO"/>
    <s v="SI"/>
    <n v="42"/>
    <x v="0"/>
    <s v="No"/>
    <n v="405063"/>
    <s v="TRABAJADOR INDEPENDIENTE"/>
    <n v="42"/>
  </r>
  <r>
    <n v="3057"/>
    <s v="MUJER"/>
    <n v="1828114.74"/>
    <s v="ASALARIADO"/>
    <s v="SECTOR PUBLICO"/>
    <s v="SI"/>
    <s v="NO"/>
    <s v="NO"/>
    <n v="33"/>
    <x v="0"/>
    <s v="No"/>
    <n v="1828114.74"/>
    <s v="ASALARIADO"/>
    <n v="33"/>
  </r>
  <r>
    <n v="3058"/>
    <s v="MUJER"/>
    <n v="383625"/>
    <s v="ASALARIADO"/>
    <s v="SECTOR PRIVADO"/>
    <s v="SI"/>
    <s v="NO"/>
    <s v="NO"/>
    <n v="26"/>
    <x v="0"/>
    <s v="No"/>
    <n v="383625"/>
    <s v="ASALARIADO"/>
    <n v="26"/>
  </r>
  <r>
    <n v="3059"/>
    <s v="HOMBRE"/>
    <n v="278030"/>
    <s v="CONVENIOS ESPECIALES DE TRABAJADORES INDEPENDIENTES"/>
    <s v="SECTOR PRIVADO"/>
    <s v="SI"/>
    <s v="NO"/>
    <s v="NO"/>
    <n v="26"/>
    <x v="0"/>
    <s v="No"/>
    <n v="278030"/>
    <s v="CONVENIOS ESPECIALES DE TRABAJADORES INDEPENDIENTES"/>
    <n v="26"/>
  </r>
  <r>
    <n v="3060"/>
    <s v="MUJER"/>
    <n v="381783.6"/>
    <s v="ASALARIADO"/>
    <s v="SECTOR PRIVADO"/>
    <s v="SI"/>
    <s v="NO"/>
    <s v="NO"/>
    <n v="31"/>
    <x v="0"/>
    <s v="No"/>
    <n v="381783.6"/>
    <s v="ASALARIADO"/>
    <n v="31"/>
  </r>
  <r>
    <n v="3061"/>
    <s v="MUJER"/>
    <n v="485000"/>
    <s v="ASALARIADO"/>
    <s v="SECTOR PRIVADO"/>
    <s v="SI"/>
    <s v="NO"/>
    <s v="NO"/>
    <n v="39"/>
    <x v="0"/>
    <s v="No"/>
    <n v="485000"/>
    <s v="ASALARIADO"/>
    <n v="39"/>
  </r>
  <r>
    <n v="3062"/>
    <s v="HOMBRE"/>
    <n v="301566"/>
    <s v="TRABAJADOR INDEPENDIENTE"/>
    <s v="SECTOR PRIVADO"/>
    <s v="SI"/>
    <s v="NO"/>
    <s v="SI"/>
    <n v="28"/>
    <x v="0"/>
    <s v="No"/>
    <n v="301566"/>
    <s v="TRABAJADOR INDEPENDIENTE"/>
    <n v="28"/>
  </r>
  <r>
    <n v="3063"/>
    <s v="HOMBRE"/>
    <n v="1492800.6"/>
    <s v="ASALARIADO"/>
    <s v="SECTOR PUBLICO"/>
    <s v="SI"/>
    <s v="NO"/>
    <s v="NO"/>
    <n v="37"/>
    <x v="0"/>
    <s v="No"/>
    <n v="1492800.6"/>
    <s v="ASALARIADO"/>
    <n v="37"/>
  </r>
  <r>
    <n v="3064"/>
    <s v="MUJER"/>
    <n v="749840"/>
    <s v="ASALARIADO"/>
    <s v="SECTOR PRIVADO"/>
    <s v="SI"/>
    <s v="NO"/>
    <s v="NO"/>
    <n v="23"/>
    <x v="0"/>
    <s v="No"/>
    <n v="749840"/>
    <s v="ASALARIADO"/>
    <n v="23"/>
  </r>
  <r>
    <n v="3065"/>
    <s v="MUJER"/>
    <n v="371527"/>
    <s v="ASALARIADO"/>
    <s v="SECTOR PRIVADO"/>
    <s v="SI"/>
    <s v="NO"/>
    <s v="NO"/>
    <n v="35"/>
    <x v="0"/>
    <s v="No"/>
    <n v="371527"/>
    <s v="ASALARIADO"/>
    <n v="35"/>
  </r>
  <r>
    <n v="3066"/>
    <s v="MUJER"/>
    <n v="297044"/>
    <s v="ASEGURADO VOLUNTARIO"/>
    <s v="SECTOR PRIVADO"/>
    <s v="SI"/>
    <s v="SI"/>
    <s v="SI"/>
    <n v="33"/>
    <x v="0"/>
    <s v="No"/>
    <n v="297044"/>
    <s v="ASEGURADO VOLUNTARIO"/>
    <n v="33"/>
  </r>
  <r>
    <n v="3067"/>
    <s v="MUJER"/>
    <n v="1498971"/>
    <s v="ASALARIADO"/>
    <s v="SECTOR PUBLICO"/>
    <s v="SI"/>
    <s v="NO"/>
    <s v="SI"/>
    <n v="42"/>
    <x v="0"/>
    <s v="No"/>
    <n v="1498971"/>
    <s v="ASALARIADO"/>
    <n v="42"/>
  </r>
  <r>
    <n v="3068"/>
    <s v="HOMBRE"/>
    <n v="611409"/>
    <s v="TRABAJADOR INDEPENDIENTE"/>
    <s v="SECTOR PRIVADO"/>
    <s v="SI"/>
    <s v="NO"/>
    <s v="NO"/>
    <n v="45"/>
    <x v="0"/>
    <s v="No"/>
    <n v="611409"/>
    <s v="TRABAJADOR INDEPENDIENTE"/>
    <n v="45"/>
  </r>
  <r>
    <n v="3069"/>
    <s v="MUJER"/>
    <n v="390655"/>
    <s v="PENSIONADOS EN SU PROPIO SISTEMA"/>
    <s v="SECTOR PUBLICO"/>
    <s v="SI"/>
    <s v="NO"/>
    <s v="NO"/>
    <n v="57"/>
    <x v="0"/>
    <s v="No"/>
    <n v="390655"/>
    <s v="PENSIONADOS EN SU PROPIO SISTEMA"/>
    <n v="57"/>
  </r>
  <r>
    <n v="3070"/>
    <s v="HOMBRE"/>
    <n v="406358"/>
    <s v="TRABAJADOR INDEPENDIENTE"/>
    <s v="SECTOR PRIVADO"/>
    <s v="SI"/>
    <s v="SI"/>
    <s v="SI"/>
    <n v="71"/>
    <x v="0"/>
    <s v="No"/>
    <n v="406358"/>
    <s v="TRABAJADOR INDEPENDIENTE"/>
    <n v="71"/>
  </r>
  <r>
    <n v="3071"/>
    <s v="MUJER"/>
    <n v="148986.9"/>
    <s v="ASALARIADO"/>
    <s v="SECTOR PUBLICO"/>
    <s v="SI"/>
    <s v="NO"/>
    <s v="NO"/>
    <n v="28"/>
    <x v="0"/>
    <s v="No"/>
    <n v="148986.9"/>
    <s v="ASALARIADO"/>
    <n v="28"/>
  </r>
  <r>
    <n v="3072"/>
    <s v="MUJER"/>
    <n v="1044634.5"/>
    <s v="ASALARIADO"/>
    <s v="SECTOR PUBLICO"/>
    <s v="SI"/>
    <s v="NO"/>
    <s v="NO"/>
    <n v="37"/>
    <x v="0"/>
    <s v="No"/>
    <n v="1044634.5"/>
    <s v="ASALARIADO"/>
    <n v="37"/>
  </r>
  <r>
    <n v="3073"/>
    <s v="MUJER"/>
    <n v="377729.94"/>
    <s v="ASALARIADO"/>
    <s v="SECTOR PRIVADO"/>
    <s v="SI"/>
    <s v="NO"/>
    <s v="NO"/>
    <n v="40"/>
    <x v="0"/>
    <s v="No"/>
    <n v="377729.94"/>
    <s v="ASALARIADO"/>
    <n v="40"/>
  </r>
  <r>
    <n v="3074"/>
    <s v="HOMBRE"/>
    <n v="75000"/>
    <s v="ASALARIADO"/>
    <s v="SECTOR PRIVADO"/>
    <s v="SI"/>
    <s v="NO"/>
    <s v="NO"/>
    <n v="29"/>
    <x v="0"/>
    <s v="No"/>
    <n v="75000"/>
    <s v="ASALARIADO"/>
    <n v="29"/>
  </r>
  <r>
    <n v="3075"/>
    <s v="MUJER"/>
    <n v="341091"/>
    <s v="ASALARIADO"/>
    <s v="SECTOR PRIVADO"/>
    <s v="SI"/>
    <s v="NO"/>
    <s v="NO"/>
    <n v="43"/>
    <x v="0"/>
    <s v="No"/>
    <n v="341091"/>
    <s v="ASALARIADO"/>
    <n v="43"/>
  </r>
  <r>
    <n v="3076"/>
    <s v="MUJER"/>
    <n v="297045"/>
    <s v="ASEGURADO VOLUNTARIO"/>
    <s v="SECTOR PRIVADO"/>
    <s v="SI"/>
    <s v="NO"/>
    <s v="NO"/>
    <n v="54"/>
    <x v="0"/>
    <s v="No"/>
    <n v="297045"/>
    <s v="ASEGURADO VOLUNTARIO"/>
    <n v="54"/>
  </r>
  <r>
    <n v="3077"/>
    <s v="HOMBRE"/>
    <n v="300000"/>
    <s v="ASALARIADO"/>
    <s v="SECTOR PRIVADO"/>
    <s v="SI"/>
    <s v="SI"/>
    <s v="NO"/>
    <n v="33"/>
    <x v="0"/>
    <s v="No"/>
    <n v="300000"/>
    <s v="ASALARIADO"/>
    <n v="33"/>
  </r>
  <r>
    <n v="3078"/>
    <s v="HOMBRE"/>
    <n v="488266.33"/>
    <s v="ASALARIADO"/>
    <s v="SECTOR PRIVADO"/>
    <s v="SI"/>
    <s v="NO"/>
    <s v="NO"/>
    <n v="31"/>
    <x v="0"/>
    <s v="No"/>
    <n v="488266.33"/>
    <s v="ASALARIADO"/>
    <n v="31"/>
  </r>
  <r>
    <n v="3079"/>
    <s v="HOMBRE"/>
    <n v="278031"/>
    <s v="ASEGURADO VOLUNTARIO"/>
    <s v="SECTOR PRIVADO"/>
    <s v="NO"/>
    <s v="NO"/>
    <s v="SI"/>
    <n v="47"/>
    <x v="0"/>
    <s v="No"/>
    <n v="278031"/>
    <s v="ASEGURADO VOLUNTARIO"/>
    <n v="47"/>
  </r>
  <r>
    <n v="3080"/>
    <s v="HOMBRE"/>
    <n v="705577.5"/>
    <s v="ASALARIADO"/>
    <s v="SECTOR PRIVADO"/>
    <s v="SI"/>
    <s v="NO"/>
    <s v="NO"/>
    <n v="53"/>
    <x v="0"/>
    <s v="No"/>
    <n v="705577.5"/>
    <s v="ASALARIADO"/>
    <n v="53"/>
  </r>
  <r>
    <n v="3081"/>
    <s v="HOMBRE"/>
    <n v="1291732"/>
    <s v="ASALARIADO"/>
    <s v="SECTOR PUBLICO"/>
    <s v="SI"/>
    <s v="NO"/>
    <s v="NO"/>
    <n v="49"/>
    <x v="0"/>
    <s v="No"/>
    <n v="1291732"/>
    <s v="ASALARIADO"/>
    <n v="49"/>
  </r>
  <r>
    <n v="3082"/>
    <s v="HOMBRE"/>
    <n v="786256.75"/>
    <s v="ASALARIADO"/>
    <s v="SECTOR PUBLICO"/>
    <s v="SI"/>
    <s v="NO"/>
    <s v="NO"/>
    <n v="26"/>
    <x v="0"/>
    <s v="No"/>
    <n v="786256.75"/>
    <s v="ASALARIADO"/>
    <n v="26"/>
  </r>
  <r>
    <n v="3083"/>
    <s v="MUJER"/>
    <n v="385548"/>
    <s v="TRABAJADOR INDEPENDIENTE"/>
    <s v="SECTOR PRIVADO"/>
    <s v="SI"/>
    <s v="NO"/>
    <s v="SI"/>
    <n v="37"/>
    <x v="0"/>
    <s v="No"/>
    <n v="385548"/>
    <s v="TRABAJADOR INDEPENDIENTE"/>
    <n v="37"/>
  </r>
  <r>
    <n v="3084"/>
    <s v="HOMBRE"/>
    <n v="793190.96"/>
    <s v="ASALARIADO"/>
    <s v="SECTOR PRIVADO"/>
    <s v="SI"/>
    <s v="NO"/>
    <s v="NO"/>
    <n v="59"/>
    <x v="0"/>
    <s v="No"/>
    <n v="793190.96"/>
    <s v="ASALARIADO"/>
    <n v="59"/>
  </r>
  <r>
    <n v="3085"/>
    <s v="HOMBRE"/>
    <n v="297046"/>
    <s v="TRABAJADOR INDEPENDIENTE"/>
    <s v="SECTOR PRIVADO"/>
    <s v="SI"/>
    <s v="NO"/>
    <s v="NO"/>
    <n v="60"/>
    <x v="0"/>
    <s v="No"/>
    <n v="297046"/>
    <s v="TRABAJADOR INDEPENDIENTE"/>
    <n v="60"/>
  </r>
  <r>
    <n v="3086"/>
    <s v="MUJER"/>
    <n v="1762215.6"/>
    <s v="ASALARIADO"/>
    <s v="SECTOR PUBLICO"/>
    <s v="SI"/>
    <s v="NO"/>
    <s v="NO"/>
    <n v="57"/>
    <x v="0"/>
    <s v="No"/>
    <n v="1762215.6"/>
    <s v="ASALARIADO"/>
    <n v="57"/>
  </r>
  <r>
    <n v="3087"/>
    <s v="MUJER"/>
    <n v="615850.17000000004"/>
    <s v="ASALARIADO"/>
    <s v="SECTOR PRIVADO"/>
    <s v="SI"/>
    <s v="NO"/>
    <s v="NO"/>
    <n v="53"/>
    <x v="0"/>
    <s v="No"/>
    <n v="615850.17000000004"/>
    <s v="ASALARIADO"/>
    <n v="53"/>
  </r>
  <r>
    <n v="3088"/>
    <s v="HOMBRE"/>
    <n v="299647"/>
    <s v="ASEGURADO VOLUNTARIO"/>
    <s v="SECTOR PRIVADO"/>
    <s v="SI"/>
    <s v="NO"/>
    <s v="SI"/>
    <n v="46"/>
    <x v="0"/>
    <s v="No"/>
    <n v="299647"/>
    <s v="ASEGURADO VOLUNTARIO"/>
    <n v="46"/>
  </r>
  <r>
    <n v="3089"/>
    <s v="HOMBRE"/>
    <n v="1400000"/>
    <s v="ASALARIADO"/>
    <s v="SECTOR PRIVADO"/>
    <s v="SI"/>
    <s v="NO"/>
    <s v="NO"/>
    <n v="68"/>
    <x v="0"/>
    <s v="No"/>
    <n v="1400000"/>
    <s v="ASALARIADO"/>
    <n v="68"/>
  </r>
  <r>
    <n v="3090"/>
    <s v="MUJER"/>
    <n v="370682.66"/>
    <s v="ASALARIADO"/>
    <s v="SECTOR PRIVADO"/>
    <s v="SI"/>
    <s v="NO"/>
    <s v="SI"/>
    <n v="50"/>
    <x v="0"/>
    <s v="No"/>
    <n v="370682.66"/>
    <s v="ASALARIADO"/>
    <n v="50"/>
  </r>
  <r>
    <n v="3091"/>
    <s v="HOMBRE"/>
    <n v="299441"/>
    <s v="TRABAJADOR INDEPENDIENTE"/>
    <s v="SECTOR PRIVADO"/>
    <s v="SI"/>
    <s v="SI"/>
    <s v="SI"/>
    <n v="40"/>
    <x v="0"/>
    <s v="No"/>
    <n v="299441"/>
    <s v="TRABAJADOR INDEPENDIENTE"/>
    <n v="40"/>
  </r>
  <r>
    <n v="3092"/>
    <s v="MUJER"/>
    <n v="1095319"/>
    <s v="ASALARIADO"/>
    <s v="SECTOR PUBLICO"/>
    <s v="SI"/>
    <s v="NO"/>
    <s v="SI"/>
    <n v="28"/>
    <x v="0"/>
    <s v="No"/>
    <n v="1095319"/>
    <s v="ASALARIADO"/>
    <n v="28"/>
  </r>
  <r>
    <n v="3093"/>
    <s v="HOMBRE"/>
    <n v="298698"/>
    <s v="ASALARIADO"/>
    <s v="SECTOR PRIVADO"/>
    <s v="SI"/>
    <s v="SI"/>
    <s v="NO"/>
    <n v="49"/>
    <x v="0"/>
    <s v="No"/>
    <n v="298698"/>
    <s v="ASALARIADO"/>
    <n v="49"/>
  </r>
  <r>
    <n v="3094"/>
    <s v="MUJER"/>
    <n v="1248224.55"/>
    <s v="ASALARIADO"/>
    <s v="SECTOR PRIVADO"/>
    <s v="SI"/>
    <s v="NO"/>
    <s v="NO"/>
    <n v="35"/>
    <x v="0"/>
    <s v="No"/>
    <n v="1248224.55"/>
    <s v="ASALARIADO"/>
    <n v="35"/>
  </r>
  <r>
    <n v="3095"/>
    <s v="MUJER"/>
    <n v="329333.44"/>
    <s v="ASALARIADO"/>
    <s v="SECTOR PRIVADO"/>
    <s v="SI"/>
    <s v="NO"/>
    <s v="NO"/>
    <n v="43"/>
    <x v="0"/>
    <s v="No"/>
    <n v="329333.44"/>
    <s v="ASALARIADO"/>
    <n v="43"/>
  </r>
  <r>
    <n v="3096"/>
    <s v="HOMBRE"/>
    <n v="465084.15999999997"/>
    <s v="ASALARIADO"/>
    <s v="SECTOR PRIVADO"/>
    <s v="SI"/>
    <s v="NO"/>
    <s v="NO"/>
    <n v="27"/>
    <x v="0"/>
    <s v="No"/>
    <n v="465084.15999999997"/>
    <s v="ASALARIADO"/>
    <n v="27"/>
  </r>
  <r>
    <n v="3097"/>
    <s v="MUJER"/>
    <n v="446160"/>
    <s v="ASALARIADO"/>
    <s v="SECTOR PRIVADO"/>
    <s v="SI"/>
    <s v="SI"/>
    <s v="NO"/>
    <n v="29"/>
    <x v="0"/>
    <s v="No"/>
    <n v="446160"/>
    <s v="ASALARIADO"/>
    <n v="29"/>
  </r>
  <r>
    <n v="3098"/>
    <s v="HOMBRE"/>
    <n v="1484376"/>
    <s v="ASALARIADO"/>
    <s v="SECTOR PRIVADO"/>
    <s v="SI"/>
    <s v="NO"/>
    <s v="NO"/>
    <n v="55"/>
    <x v="0"/>
    <s v="No"/>
    <n v="1484376"/>
    <s v="ASALARIADO"/>
    <n v="55"/>
  </r>
  <r>
    <n v="3099"/>
    <s v="HOMBRE"/>
    <n v="604899.99"/>
    <s v="ASALARIADO"/>
    <s v="SECTOR PRIVADO"/>
    <s v="SI"/>
    <s v="NO"/>
    <s v="NO"/>
    <n v="22"/>
    <x v="0"/>
    <s v="No"/>
    <n v="604899.99"/>
    <s v="ASALARIADO"/>
    <n v="22"/>
  </r>
  <r>
    <n v="3100"/>
    <s v="HOMBRE"/>
    <n v="758002.24"/>
    <s v="ASALARIADO"/>
    <s v="SECTOR PRIVADO"/>
    <s v="SI"/>
    <s v="NO"/>
    <s v="NO"/>
    <n v="32"/>
    <x v="0"/>
    <s v="No"/>
    <n v="758002.24"/>
    <s v="ASALARIADO"/>
    <n v="32"/>
  </r>
  <r>
    <n v="3101"/>
    <s v="MUJER"/>
    <n v="146988"/>
    <s v="ASALARIADO"/>
    <s v="SECTOR PRIVADO"/>
    <s v="SI"/>
    <s v="NO"/>
    <s v="NO"/>
    <n v="36"/>
    <x v="0"/>
    <s v="No"/>
    <n v="146988"/>
    <s v="ASALARIADO"/>
    <n v="36"/>
  </r>
  <r>
    <n v="3102"/>
    <s v="HOMBRE"/>
    <n v="278031"/>
    <s v="ASEGURADO VOLUNTARIO"/>
    <s v="SECTOR PRIVADO"/>
    <s v="NO"/>
    <s v="NO"/>
    <s v="NO"/>
    <n v="34"/>
    <x v="0"/>
    <s v="No"/>
    <n v="278031"/>
    <s v="ASEGURADO VOLUNTARIO"/>
    <n v="34"/>
  </r>
  <r>
    <n v="3103"/>
    <s v="MUJER"/>
    <n v="477903"/>
    <s v="TRABAJADOR INDEPENDIENTE"/>
    <s v="SECTOR PRIVADO"/>
    <s v="SI"/>
    <s v="NO"/>
    <s v="NO"/>
    <n v="51"/>
    <x v="0"/>
    <s v="No"/>
    <n v="477903"/>
    <s v="TRABAJADOR INDEPENDIENTE"/>
    <n v="51"/>
  </r>
  <r>
    <n v="3104"/>
    <s v="HOMBRE"/>
    <n v="744238"/>
    <s v="PENSIONADOS EN SU PROPIO SISTEMA"/>
    <s v="SECTOR PUBLICO"/>
    <s v="SI"/>
    <s v="NO"/>
    <s v="NO"/>
    <n v="56"/>
    <x v="0"/>
    <s v="No"/>
    <n v="744238"/>
    <s v="PENSIONADOS EN SU PROPIO SISTEMA"/>
    <n v="56"/>
  </r>
  <r>
    <n v="3105"/>
    <s v="MUJER"/>
    <n v="297046"/>
    <s v="ASEGURADO VOLUNTARIO"/>
    <s v="SECTOR PRIVADO"/>
    <s v="SI"/>
    <s v="NO"/>
    <s v="NO"/>
    <n v="60"/>
    <x v="0"/>
    <s v="No"/>
    <n v="297046"/>
    <s v="ASEGURADO VOLUNTARIO"/>
    <n v="60"/>
  </r>
  <r>
    <n v="3106"/>
    <s v="HOMBRE"/>
    <n v="1353797"/>
    <s v="ASALARIADO"/>
    <s v="SECTOR PUBLICO"/>
    <s v="SI"/>
    <s v="NO"/>
    <s v="SI"/>
    <n v="44"/>
    <x v="0"/>
    <s v="No"/>
    <n v="1353797"/>
    <s v="ASALARIADO"/>
    <n v="44"/>
  </r>
  <r>
    <n v="3107"/>
    <s v="MUJER"/>
    <n v="486013"/>
    <s v="TRABAJADOR INDEPENDIENTE"/>
    <s v="SECTOR PRIVADO"/>
    <s v="SI"/>
    <s v="NO"/>
    <s v="NO"/>
    <n v="63"/>
    <x v="0"/>
    <s v="No"/>
    <n v="486013"/>
    <s v="TRABAJADOR INDEPENDIENTE"/>
    <n v="63"/>
  </r>
  <r>
    <n v="3108"/>
    <s v="HOMBRE"/>
    <n v="278030"/>
    <s v="CONVENIOS ESPECIALES DE TRABAJADORES INDEPENDIENTES"/>
    <s v="SECTOR PRIVADO"/>
    <s v="SI"/>
    <s v="NO"/>
    <s v="NO"/>
    <n v="33"/>
    <x v="0"/>
    <s v="No"/>
    <n v="278030"/>
    <s v="CONVENIOS ESPECIALES DE TRABAJADORES INDEPENDIENTES"/>
    <n v="33"/>
  </r>
  <r>
    <n v="3109"/>
    <s v="MUJER"/>
    <n v="278030"/>
    <s v="CONVENIOS ESPECIALES DE TRABAJADORES INDEPENDIENTES"/>
    <s v="SECTOR PRIVADO"/>
    <s v="SI"/>
    <s v="NO"/>
    <s v="NO"/>
    <n v="40"/>
    <x v="0"/>
    <s v="No"/>
    <n v="278030"/>
    <s v="CONVENIOS ESPECIALES DE TRABAJADORES INDEPENDIENTES"/>
    <n v="40"/>
  </r>
  <r>
    <n v="3110"/>
    <s v="HOMBRE"/>
    <n v="255744"/>
    <s v="ASALARIADO"/>
    <s v="SECTOR PRIVADO"/>
    <s v="SI"/>
    <s v="NO"/>
    <s v="SI"/>
    <n v="26"/>
    <x v="0"/>
    <s v="No"/>
    <n v="255744"/>
    <s v="ASALARIADO"/>
    <n v="26"/>
  </r>
  <r>
    <n v="3111"/>
    <s v="HOMBRE"/>
    <n v="1602326.3"/>
    <s v="ASALARIADO"/>
    <s v="SECTOR PUBLICO"/>
    <s v="SI"/>
    <s v="NO"/>
    <s v="NO"/>
    <n v="62"/>
    <x v="0"/>
    <s v="No"/>
    <n v="1602326.3"/>
    <s v="ASALARIADO"/>
    <n v="62"/>
  </r>
  <r>
    <n v="3112"/>
    <s v="HOMBRE"/>
    <n v="356455"/>
    <s v="TRABAJADOR INDEPENDIENTE"/>
    <s v="SECTOR PRIVADO"/>
    <s v="SI"/>
    <s v="NO"/>
    <s v="SI"/>
    <n v="41"/>
    <x v="0"/>
    <s v="No"/>
    <n v="356455"/>
    <s v="TRABAJADOR INDEPENDIENTE"/>
    <n v="41"/>
  </r>
  <r>
    <n v="3113"/>
    <s v="HOMBRE"/>
    <n v="389940"/>
    <s v="TRABAJADOR INDEPENDIENTE"/>
    <s v="SECTOR PRIVADO"/>
    <s v="SI"/>
    <s v="NO"/>
    <s v="SI"/>
    <n v="47"/>
    <x v="0"/>
    <s v="No"/>
    <n v="389940"/>
    <s v="TRABAJADOR INDEPENDIENTE"/>
    <n v="47"/>
  </r>
  <r>
    <n v="3114"/>
    <s v="MUJER"/>
    <n v="300018"/>
    <s v="ASEGURADO VOLUNTARIO"/>
    <s v="SECTOR PRIVADO"/>
    <s v="SI"/>
    <s v="NO"/>
    <s v="NO"/>
    <n v="43"/>
    <x v="0"/>
    <s v="No"/>
    <n v="300018"/>
    <s v="ASEGURADO VOLUNTARIO"/>
    <n v="43"/>
  </r>
  <r>
    <n v="3115"/>
    <s v="MUJER"/>
    <n v="110300"/>
    <s v="ASALARIADO"/>
    <s v="SECTOR PRIVADO"/>
    <s v="SI"/>
    <s v="NO"/>
    <s v="NO"/>
    <n v="53"/>
    <x v="0"/>
    <s v="No"/>
    <n v="110300"/>
    <s v="ASALARIADO"/>
    <n v="53"/>
  </r>
  <r>
    <n v="3116"/>
    <s v="HOMBRE"/>
    <n v="247406.29"/>
    <s v="ASALARIADO"/>
    <s v="SECTOR PRIVADO"/>
    <s v="SI"/>
    <s v="NO"/>
    <s v="NO"/>
    <n v="33"/>
    <x v="0"/>
    <s v="No"/>
    <n v="247406.29"/>
    <s v="ASALARIADO"/>
    <n v="33"/>
  </r>
  <r>
    <n v="3117"/>
    <s v="HOMBRE"/>
    <n v="594092"/>
    <s v="TRABAJADOR INDEPENDIENTE"/>
    <s v="SECTOR PRIVADO"/>
    <s v="SI"/>
    <s v="NO"/>
    <s v="SI"/>
    <n v="62"/>
    <x v="0"/>
    <s v="No"/>
    <n v="594092"/>
    <s v="TRABAJADOR INDEPENDIENTE"/>
    <n v="62"/>
  </r>
  <r>
    <n v="3118"/>
    <s v="MUJER"/>
    <n v="297046"/>
    <s v="TRABAJADOR INDEPENDIENTE"/>
    <s v="SECTOR PRIVADO"/>
    <s v="SI"/>
    <s v="NO"/>
    <s v="SI"/>
    <n v="40"/>
    <x v="0"/>
    <s v="No"/>
    <n v="297046"/>
    <s v="TRABAJADOR INDEPENDIENTE"/>
    <n v="40"/>
  </r>
  <r>
    <n v="3119"/>
    <s v="HOMBRE"/>
    <n v="546000"/>
    <s v="ASALARIADO"/>
    <s v="SECTOR PRIVADO"/>
    <s v="SI"/>
    <s v="NO"/>
    <s v="NO"/>
    <n v="54"/>
    <x v="0"/>
    <s v="No"/>
    <n v="546000"/>
    <s v="ASALARIADO"/>
    <n v="54"/>
  </r>
  <r>
    <n v="3120"/>
    <s v="HOMBRE"/>
    <n v="3446699"/>
    <s v="ASALARIADO"/>
    <s v="SECTOR PUBLICO"/>
    <s v="SI"/>
    <s v="NO"/>
    <s v="NO"/>
    <n v="57"/>
    <x v="1"/>
    <s v="No"/>
    <n v="3446699"/>
    <s v="ASALARIADO"/>
    <n v="57"/>
  </r>
  <r>
    <n v="3121"/>
    <s v="HOMBRE"/>
    <n v="442605.85"/>
    <s v="ASALARIADO"/>
    <s v="SECTOR PRIVADO"/>
    <s v="SI"/>
    <s v="NO"/>
    <s v="NO"/>
    <n v="22"/>
    <x v="0"/>
    <s v="No"/>
    <n v="442605.85"/>
    <s v="ASALARIADO"/>
    <n v="22"/>
  </r>
  <r>
    <n v="3122"/>
    <s v="HOMBRE"/>
    <n v="1326601"/>
    <s v="PENSIONADOS EN SU PROPIO SISTEMA"/>
    <s v="SECTOR PUBLICO"/>
    <s v="SI"/>
    <s v="NO"/>
    <s v="NO"/>
    <n v="72"/>
    <x v="0"/>
    <s v="No"/>
    <n v="1326601"/>
    <s v="PENSIONADOS EN SU PROPIO SISTEMA"/>
    <n v="72"/>
  </r>
  <r>
    <n v="3123"/>
    <s v="HOMBRE"/>
    <n v="300018"/>
    <s v="TRABAJADOR INDEPENDIENTE"/>
    <s v="SECTOR PRIVADO"/>
    <s v="SI"/>
    <s v="SI"/>
    <s v="SI"/>
    <n v="45"/>
    <x v="0"/>
    <s v="No"/>
    <n v="300018"/>
    <s v="TRABAJADOR INDEPENDIENTE"/>
    <n v="45"/>
  </r>
  <r>
    <n v="3124"/>
    <s v="MUJER"/>
    <n v="299000"/>
    <s v="TRABAJADOR INDEPENDIENTE"/>
    <s v="SECTOR PRIVADO"/>
    <s v="SI"/>
    <s v="NO"/>
    <s v="NO"/>
    <n v="28"/>
    <x v="0"/>
    <s v="No"/>
    <n v="299000"/>
    <s v="TRABAJADOR INDEPENDIENTE"/>
    <n v="28"/>
  </r>
  <r>
    <n v="3125"/>
    <s v="HOMBRE"/>
    <n v="296540"/>
    <s v="TRABAJADOR INDEPENDIENTE"/>
    <s v="SECTOR PRIVADO"/>
    <s v="SI"/>
    <s v="NO"/>
    <s v="SI"/>
    <n v="44"/>
    <x v="0"/>
    <s v="No"/>
    <n v="296540"/>
    <s v="TRABAJADOR INDEPENDIENTE"/>
    <n v="44"/>
  </r>
  <r>
    <n v="3126"/>
    <s v="HOMBRE"/>
    <n v="639148"/>
    <s v="ASEGURADO VOLUNTARIO"/>
    <s v="SECTOR PRIVADO"/>
    <s v="SI"/>
    <s v="SI"/>
    <s v="NO"/>
    <n v="76"/>
    <x v="0"/>
    <s v="No"/>
    <n v="639148"/>
    <s v="ASEGURADO VOLUNTARIO"/>
    <n v="76"/>
  </r>
  <r>
    <n v="3127"/>
    <s v="HOMBRE"/>
    <n v="616500"/>
    <s v="ASALARIADO"/>
    <s v="SECTOR PRIVADO"/>
    <s v="SI"/>
    <s v="NO"/>
    <s v="NO"/>
    <n v="21"/>
    <x v="0"/>
    <s v="No"/>
    <n v="616500"/>
    <s v="ASALARIADO"/>
    <n v="21"/>
  </r>
  <r>
    <n v="3128"/>
    <s v="MUJER"/>
    <n v="557959.78"/>
    <s v="ASALARIADO"/>
    <s v="SECTOR PUBLICO"/>
    <s v="SI"/>
    <s v="NO"/>
    <s v="NO"/>
    <n v="30"/>
    <x v="0"/>
    <s v="No"/>
    <n v="557959.78"/>
    <s v="ASALARIADO"/>
    <n v="30"/>
  </r>
  <r>
    <n v="3129"/>
    <s v="HOMBRE"/>
    <n v="594267.31999999995"/>
    <s v="ASALARIADO"/>
    <s v="SECTOR PRIVADO"/>
    <s v="SI"/>
    <s v="NO"/>
    <s v="NO"/>
    <n v="34"/>
    <x v="0"/>
    <s v="No"/>
    <n v="594267.31999999995"/>
    <s v="ASALARIADO"/>
    <n v="34"/>
  </r>
  <r>
    <n v="3130"/>
    <s v="HOMBRE"/>
    <n v="375277"/>
    <s v="ASALARIADO"/>
    <s v="SECTOR PUBLICO"/>
    <s v="SI"/>
    <s v="NO"/>
    <s v="NO"/>
    <n v="63"/>
    <x v="0"/>
    <s v="No"/>
    <n v="375277"/>
    <s v="ASALARIADO"/>
    <n v="63"/>
  </r>
  <r>
    <n v="3131"/>
    <s v="HOMBRE"/>
    <n v="153968"/>
    <s v="ASALARIADO"/>
    <s v="SECTOR PRIVADO"/>
    <s v="SI"/>
    <s v="NO"/>
    <s v="NO"/>
    <n v="42"/>
    <x v="0"/>
    <s v="No"/>
    <n v="153968"/>
    <s v="ASALARIADO"/>
    <n v="42"/>
  </r>
  <r>
    <n v="3132"/>
    <s v="HOMBRE"/>
    <n v="352314"/>
    <s v="TRABAJADOR INDEPENDIENTE"/>
    <s v="SECTOR PRIVADO"/>
    <s v="SI"/>
    <s v="NO"/>
    <s v="SI"/>
    <n v="37"/>
    <x v="0"/>
    <s v="No"/>
    <n v="352314"/>
    <s v="TRABAJADOR INDEPENDIENTE"/>
    <n v="37"/>
  </r>
  <r>
    <n v="3133"/>
    <s v="HOMBRE"/>
    <n v="1389242.41"/>
    <s v="ASALARIADO"/>
    <s v="SECTOR PRIVADO"/>
    <s v="SI"/>
    <s v="NO"/>
    <s v="NO"/>
    <n v="45"/>
    <x v="0"/>
    <s v="No"/>
    <n v="1389242.41"/>
    <s v="ASALARIADO"/>
    <n v="45"/>
  </r>
  <r>
    <n v="3134"/>
    <s v="HOMBRE"/>
    <n v="376977.2"/>
    <s v="ASALARIADO"/>
    <s v="SECTOR PUBLICO"/>
    <s v="SI"/>
    <s v="NO"/>
    <s v="NO"/>
    <n v="47"/>
    <x v="0"/>
    <s v="No"/>
    <n v="376977.2"/>
    <s v="ASALARIADO"/>
    <n v="47"/>
  </r>
  <r>
    <n v="3135"/>
    <s v="HOMBRE"/>
    <n v="350955"/>
    <s v="ASALARIADO"/>
    <s v="SECTOR PRIVADO"/>
    <s v="SI"/>
    <s v="NO"/>
    <s v="NO"/>
    <n v="41"/>
    <x v="0"/>
    <s v="No"/>
    <n v="350955"/>
    <s v="ASALARIADO"/>
    <n v="41"/>
  </r>
  <r>
    <n v="3136"/>
    <s v="MUJER"/>
    <n v="1275143"/>
    <s v="ASALARIADO"/>
    <s v="SECTOR PRIVADO"/>
    <s v="SI"/>
    <s v="NO"/>
    <s v="NO"/>
    <n v="53"/>
    <x v="0"/>
    <s v="No"/>
    <n v="1275143"/>
    <s v="ASALARIADO"/>
    <n v="53"/>
  </r>
  <r>
    <n v="3137"/>
    <s v="MUJER"/>
    <n v="666437.5"/>
    <s v="ASALARIADO"/>
    <s v="SECTOR PUBLICO"/>
    <s v="SI"/>
    <s v="NO"/>
    <s v="NO"/>
    <n v="26"/>
    <x v="0"/>
    <s v="No"/>
    <n v="666437.5"/>
    <s v="ASALARIADO"/>
    <n v="26"/>
  </r>
  <r>
    <n v="3138"/>
    <s v="HOMBRE"/>
    <n v="10652"/>
    <s v="ASALARIADO"/>
    <s v="SECTOR PRIVADO"/>
    <s v="SI"/>
    <s v="SI"/>
    <s v="NO"/>
    <n v="23"/>
    <x v="0"/>
    <s v="No"/>
    <n v="10652"/>
    <s v="ASALARIADO"/>
    <n v="23"/>
  </r>
  <r>
    <n v="3139"/>
    <s v="HOMBRE"/>
    <n v="698559.5"/>
    <s v="ASALARIADO"/>
    <s v="SECTOR PUBLICO"/>
    <s v="SI"/>
    <s v="NO"/>
    <s v="NO"/>
    <n v="31"/>
    <x v="0"/>
    <s v="No"/>
    <n v="698559.5"/>
    <s v="ASALARIADO"/>
    <n v="31"/>
  </r>
  <r>
    <n v="3140"/>
    <s v="MUJER"/>
    <n v="150000"/>
    <s v="ASALARIADO"/>
    <s v="SECTOR PRIVADO"/>
    <s v="SI"/>
    <s v="NO"/>
    <s v="NO"/>
    <n v="21"/>
    <x v="0"/>
    <s v="No"/>
    <n v="150000"/>
    <s v="ASALARIADO"/>
    <n v="21"/>
  </r>
  <r>
    <n v="3141"/>
    <s v="MUJER"/>
    <n v="406159.28"/>
    <s v="ASALARIADO"/>
    <s v="SECTOR PRIVADO"/>
    <s v="SI"/>
    <s v="NO"/>
    <s v="NO"/>
    <n v="25"/>
    <x v="0"/>
    <s v="No"/>
    <n v="406159.28"/>
    <s v="ASALARIADO"/>
    <n v="25"/>
  </r>
  <r>
    <n v="3142"/>
    <s v="MUJER"/>
    <n v="801190.2"/>
    <s v="ASALARIADO"/>
    <s v="SECTOR PRIVADO"/>
    <s v="SI"/>
    <s v="NO"/>
    <s v="NO"/>
    <n v="43"/>
    <x v="0"/>
    <s v="No"/>
    <n v="801190.2"/>
    <s v="ASALARIADO"/>
    <n v="43"/>
  </r>
  <r>
    <n v="3143"/>
    <s v="HOMBRE"/>
    <n v="980353.5"/>
    <s v="ASALARIADO"/>
    <s v="SECTOR PUBLICO"/>
    <s v="SI"/>
    <s v="NO"/>
    <s v="NO"/>
    <n v="34"/>
    <x v="0"/>
    <s v="No"/>
    <n v="980353.5"/>
    <s v="ASALARIADO"/>
    <n v="34"/>
  </r>
  <r>
    <n v="3144"/>
    <s v="HOMBRE"/>
    <n v="847403.34"/>
    <s v="ASALARIADO"/>
    <s v="SECTOR PRIVADO"/>
    <s v="SI"/>
    <s v="NO"/>
    <s v="NO"/>
    <n v="45"/>
    <x v="0"/>
    <s v="No"/>
    <n v="847403.34"/>
    <s v="ASALARIADO"/>
    <n v="45"/>
  </r>
  <r>
    <n v="3145"/>
    <s v="HOMBRE"/>
    <n v="295505"/>
    <s v="ASALARIADO"/>
    <s v="SECTOR PRIVADO"/>
    <s v="SI"/>
    <s v="NO"/>
    <s v="NO"/>
    <n v="36"/>
    <x v="0"/>
    <s v="No"/>
    <n v="295505"/>
    <s v="ASALARIADO"/>
    <n v="36"/>
  </r>
  <r>
    <n v="3146"/>
    <s v="HOMBRE"/>
    <n v="297046"/>
    <s v="ASEGURADO VOLUNTARIO"/>
    <s v="SECTOR PRIVADO"/>
    <s v="SI"/>
    <s v="NO"/>
    <s v="NO"/>
    <n v="25"/>
    <x v="0"/>
    <s v="No"/>
    <n v="297046"/>
    <s v="ASEGURADO VOLUNTARIO"/>
    <n v="25"/>
  </r>
  <r>
    <n v="3147"/>
    <s v="MUJER"/>
    <n v="457220"/>
    <s v="ASALARIADO"/>
    <s v="SECTOR PUBLICO"/>
    <s v="SI"/>
    <s v="NO"/>
    <s v="NO"/>
    <n v="25"/>
    <x v="0"/>
    <s v="No"/>
    <n v="457220"/>
    <s v="ASALARIADO"/>
    <n v="25"/>
  </r>
  <r>
    <n v="3148"/>
    <s v="HOMBRE"/>
    <n v="458557"/>
    <s v="TRABAJADOR INDEPENDIENTE"/>
    <s v="SECTOR PRIVADO"/>
    <s v="SI"/>
    <s v="NO"/>
    <s v="SI"/>
    <n v="33"/>
    <x v="0"/>
    <s v="No"/>
    <n v="458557"/>
    <s v="TRABAJADOR INDEPENDIENTE"/>
    <n v="33"/>
  </r>
  <r>
    <n v="3149"/>
    <s v="MUJER"/>
    <n v="308439"/>
    <s v="TRABAJADOR INDEPENDIENTE"/>
    <s v="SECTOR PRIVADO"/>
    <s v="SI"/>
    <s v="NO"/>
    <s v="SI"/>
    <n v="31"/>
    <x v="0"/>
    <s v="No"/>
    <n v="308439"/>
    <s v="TRABAJADOR INDEPENDIENTE"/>
    <n v="31"/>
  </r>
  <r>
    <n v="3150"/>
    <s v="MUJER"/>
    <n v="456605"/>
    <s v="PENSIONADOS EN SU PROPIO SISTEMA"/>
    <s v="SECTOR PUBLICO"/>
    <s v="SI"/>
    <s v="NO"/>
    <s v="NO"/>
    <n v="67"/>
    <x v="0"/>
    <s v="No"/>
    <n v="456605"/>
    <s v="PENSIONADOS EN SU PROPIO SISTEMA"/>
    <n v="67"/>
  </r>
  <r>
    <n v="3151"/>
    <s v="MUJER"/>
    <n v="1542959.58"/>
    <s v="ASALARIADO"/>
    <s v="SECTOR PRIVADO"/>
    <s v="SI"/>
    <s v="NO"/>
    <s v="NO"/>
    <n v="58"/>
    <x v="0"/>
    <s v="No"/>
    <n v="1542959.58"/>
    <s v="ASALARIADO"/>
    <n v="58"/>
  </r>
  <r>
    <n v="3152"/>
    <s v="HOMBRE"/>
    <n v="297046"/>
    <s v="TRABAJADOR INDEPENDIENTE"/>
    <s v="SECTOR PRIVADO"/>
    <s v="SI"/>
    <s v="NO"/>
    <s v="NO"/>
    <n v="52"/>
    <x v="0"/>
    <s v="No"/>
    <n v="297046"/>
    <s v="TRABAJADOR INDEPENDIENTE"/>
    <n v="52"/>
  </r>
  <r>
    <n v="3153"/>
    <s v="HOMBRE"/>
    <n v="433254"/>
    <s v="TRABAJADOR INDEPENDIENTE"/>
    <s v="SECTOR PRIVADO"/>
    <s v="SI"/>
    <s v="NO"/>
    <s v="SI"/>
    <n v="59"/>
    <x v="0"/>
    <s v="No"/>
    <n v="433254"/>
    <s v="TRABAJADOR INDEPENDIENTE"/>
    <n v="59"/>
  </r>
  <r>
    <n v="3154"/>
    <s v="HOMBRE"/>
    <n v="471223.1"/>
    <s v="ASALARIADO"/>
    <s v="SECTOR PRIVADO"/>
    <s v="SI"/>
    <s v="NO"/>
    <s v="NO"/>
    <n v="23"/>
    <x v="0"/>
    <s v="No"/>
    <n v="471223.1"/>
    <s v="ASALARIADO"/>
    <n v="23"/>
  </r>
  <r>
    <n v="3155"/>
    <s v="MUJER"/>
    <n v="532710.84"/>
    <s v="ASALARIADO"/>
    <s v="SECTOR PUBLICO"/>
    <s v="SI"/>
    <s v="NO"/>
    <s v="NO"/>
    <n v="44"/>
    <x v="0"/>
    <s v="No"/>
    <n v="532710.84"/>
    <s v="ASALARIADO"/>
    <n v="44"/>
  </r>
  <r>
    <n v="3156"/>
    <s v="HOMBRE"/>
    <n v="800000"/>
    <s v="ASALARIADO"/>
    <s v="SECTOR PRIVADO"/>
    <s v="SI"/>
    <s v="NO"/>
    <s v="NO"/>
    <n v="35"/>
    <x v="0"/>
    <s v="No"/>
    <n v="800000"/>
    <s v="ASALARIADO"/>
    <n v="35"/>
  </r>
  <r>
    <n v="3157"/>
    <s v="MUJER"/>
    <n v="2467875.73"/>
    <s v="ASALARIADO"/>
    <s v="SECTOR PUBLICO"/>
    <s v="SI"/>
    <s v="NO"/>
    <s v="NO"/>
    <n v="31"/>
    <x v="1"/>
    <s v="No"/>
    <n v="2467875.73"/>
    <s v="ASALARIADO"/>
    <n v="31"/>
  </r>
  <r>
    <n v="3158"/>
    <s v="MUJER"/>
    <n v="384515.19"/>
    <s v="ASALARIADO"/>
    <s v="SECTOR PRIVADO"/>
    <s v="SI"/>
    <s v="NO"/>
    <s v="NO"/>
    <n v="26"/>
    <x v="0"/>
    <s v="No"/>
    <n v="384515.19"/>
    <s v="ASALARIADO"/>
    <n v="26"/>
  </r>
  <r>
    <n v="3159"/>
    <s v="HOMBRE"/>
    <n v="784810.69"/>
    <s v="ASALARIADO"/>
    <s v="SECTOR PUBLICO"/>
    <s v="SI"/>
    <s v="NO"/>
    <s v="NO"/>
    <n v="35"/>
    <x v="0"/>
    <s v="No"/>
    <n v="784810.69"/>
    <s v="ASALARIADO"/>
    <n v="35"/>
  </r>
  <r>
    <n v="3160"/>
    <s v="MUJER"/>
    <n v="532793"/>
    <s v="ASALARIADO"/>
    <s v="SECTOR PRIVADO"/>
    <s v="SI"/>
    <s v="NO"/>
    <s v="NO"/>
    <n v="47"/>
    <x v="0"/>
    <s v="No"/>
    <n v="532793"/>
    <s v="ASALARIADO"/>
    <n v="47"/>
  </r>
  <r>
    <n v="3161"/>
    <s v="HOMBRE"/>
    <n v="388390"/>
    <s v="ASALARIADO"/>
    <s v="SECTOR PRIVADO"/>
    <s v="SI"/>
    <s v="NO"/>
    <s v="NO"/>
    <n v="55"/>
    <x v="0"/>
    <s v="No"/>
    <n v="388390"/>
    <s v="ASALARIADO"/>
    <n v="55"/>
  </r>
  <r>
    <n v="3162"/>
    <s v="MUJER"/>
    <n v="410367"/>
    <s v="ASALARIADO"/>
    <s v="SECTOR PRIVADO"/>
    <s v="SI"/>
    <s v="NO"/>
    <s v="NO"/>
    <n v="38"/>
    <x v="0"/>
    <s v="No"/>
    <n v="410367"/>
    <s v="ASALARIADO"/>
    <n v="38"/>
  </r>
  <r>
    <n v="3163"/>
    <s v="HOMBRE"/>
    <n v="1583534"/>
    <s v="ASALARIADO"/>
    <s v="SECTOR PUBLICO"/>
    <s v="SI"/>
    <s v="NO"/>
    <s v="NO"/>
    <n v="59"/>
    <x v="0"/>
    <s v="No"/>
    <n v="1583534"/>
    <s v="ASALARIADO"/>
    <n v="59"/>
  </r>
  <r>
    <n v="3164"/>
    <s v="HOMBRE"/>
    <n v="356455"/>
    <s v="TRABAJADOR INDEPENDIENTE"/>
    <s v="SECTOR PRIVADO"/>
    <s v="SI"/>
    <s v="NO"/>
    <s v="SI"/>
    <n v="36"/>
    <x v="0"/>
    <s v="No"/>
    <n v="356455"/>
    <s v="TRABAJADOR INDEPENDIENTE"/>
    <n v="36"/>
  </r>
  <r>
    <n v="3165"/>
    <s v="MUJER"/>
    <n v="125727.03999999999"/>
    <s v="PENSIONADOS EN SU PROPIO SISTEMA"/>
    <s v="SECTOR PUBLICO"/>
    <s v="SI"/>
    <s v="NO"/>
    <s v="NO"/>
    <n v="73"/>
    <x v="0"/>
    <s v="No"/>
    <n v="125727.03999999999"/>
    <s v="PENSIONADOS EN SU PROPIO SISTEMA"/>
    <n v="73"/>
  </r>
  <r>
    <n v="3166"/>
    <s v="HOMBRE"/>
    <n v="268811.75"/>
    <s v="ASALARIADO"/>
    <s v="SECTOR PUBLICO"/>
    <s v="SI"/>
    <s v="NO"/>
    <s v="NO"/>
    <n v="33"/>
    <x v="0"/>
    <s v="No"/>
    <n v="268811.75"/>
    <s v="ASALARIADO"/>
    <n v="33"/>
  </r>
  <r>
    <n v="3167"/>
    <s v="HOMBRE"/>
    <n v="406824"/>
    <s v="ASALARIADO"/>
    <s v="SECTOR PRIVADO"/>
    <s v="SI"/>
    <s v="NO"/>
    <s v="NO"/>
    <n v="25"/>
    <x v="0"/>
    <s v="No"/>
    <n v="406824"/>
    <s v="ASALARIADO"/>
    <n v="25"/>
  </r>
  <r>
    <n v="3168"/>
    <s v="HOMBRE"/>
    <n v="1872119"/>
    <s v="ASALARIADO"/>
    <s v="SECTOR PUBLICO"/>
    <s v="SI"/>
    <s v="NO"/>
    <s v="NO"/>
    <n v="37"/>
    <x v="0"/>
    <s v="No"/>
    <n v="1872119"/>
    <s v="ASALARIADO"/>
    <n v="37"/>
  </r>
  <r>
    <n v="3169"/>
    <s v="HOMBRE"/>
    <n v="1562879"/>
    <s v="ASALARIADO"/>
    <s v="SECTOR PUBLICO"/>
    <s v="SI"/>
    <s v="NO"/>
    <s v="SI"/>
    <n v="42"/>
    <x v="0"/>
    <s v="No"/>
    <n v="1562879"/>
    <s v="ASALARIADO"/>
    <n v="42"/>
  </r>
  <r>
    <n v="3170"/>
    <s v="MUJER"/>
    <n v="501500"/>
    <s v="ASALARIADO"/>
    <s v="SECTOR PRIVADO"/>
    <s v="SI"/>
    <s v="NO"/>
    <s v="SI"/>
    <n v="55"/>
    <x v="0"/>
    <s v="No"/>
    <n v="501500"/>
    <s v="ASALARIADO"/>
    <n v="55"/>
  </r>
  <r>
    <n v="3171"/>
    <s v="MUJER"/>
    <n v="458371"/>
    <s v="ASALARIADO"/>
    <s v="SECTOR PUBLICO"/>
    <s v="SI"/>
    <s v="NO"/>
    <s v="SI"/>
    <n v="43"/>
    <x v="0"/>
    <s v="No"/>
    <n v="458371"/>
    <s v="ASALARIADO"/>
    <n v="43"/>
  </r>
  <r>
    <n v="3172"/>
    <s v="MUJER"/>
    <n v="466740"/>
    <s v="ASALARIADO"/>
    <s v="SECTOR PUBLICO"/>
    <s v="SI"/>
    <s v="NO"/>
    <s v="SI"/>
    <n v="30"/>
    <x v="0"/>
    <s v="No"/>
    <n v="466740"/>
    <s v="ASALARIADO"/>
    <n v="30"/>
  </r>
  <r>
    <n v="3173"/>
    <s v="HOMBRE"/>
    <n v="416721.88"/>
    <s v="ASALARIADO"/>
    <s v="SECTOR PRIVADO"/>
    <s v="SI"/>
    <s v="NO"/>
    <s v="NO"/>
    <n v="29"/>
    <x v="0"/>
    <s v="No"/>
    <n v="416721.88"/>
    <s v="ASALARIADO"/>
    <n v="29"/>
  </r>
  <r>
    <n v="3174"/>
    <s v="HOMBRE"/>
    <n v="518642.73"/>
    <s v="ASALARIADO"/>
    <s v="SECTOR PRIVADO"/>
    <s v="SI"/>
    <s v="SI"/>
    <s v="NO"/>
    <n v="40"/>
    <x v="0"/>
    <s v="No"/>
    <n v="518642.73"/>
    <s v="ASALARIADO"/>
    <n v="40"/>
  </r>
  <r>
    <n v="3175"/>
    <s v="HOMBRE"/>
    <n v="297046"/>
    <s v="TRABAJADOR INDEPENDIENTE"/>
    <s v="SECTOR PRIVADO"/>
    <s v="SI"/>
    <s v="SI"/>
    <s v="SI"/>
    <n v="36"/>
    <x v="0"/>
    <s v="No"/>
    <n v="297046"/>
    <s v="TRABAJADOR INDEPENDIENTE"/>
    <n v="36"/>
  </r>
  <r>
    <n v="3176"/>
    <s v="HOMBRE"/>
    <n v="326749"/>
    <s v="TRABAJADOR INDEPENDIENTE"/>
    <s v="SECTOR PRIVADO"/>
    <s v="SI"/>
    <s v="NO"/>
    <s v="SI"/>
    <n v="50"/>
    <x v="0"/>
    <s v="No"/>
    <n v="326749"/>
    <s v="TRABAJADOR INDEPENDIENTE"/>
    <n v="50"/>
  </r>
  <r>
    <n v="3177"/>
    <s v="MUJER"/>
    <n v="703520.79"/>
    <s v="ASALARIADO"/>
    <s v="SECTOR PRIVADO"/>
    <s v="SI"/>
    <s v="NO"/>
    <s v="NO"/>
    <n v="36"/>
    <x v="0"/>
    <s v="No"/>
    <n v="703520.79"/>
    <s v="ASALARIADO"/>
    <n v="36"/>
  </r>
  <r>
    <n v="3178"/>
    <s v="HOMBRE"/>
    <n v="360000"/>
    <s v="ASALARIADO"/>
    <s v="SECTOR PRIVADO"/>
    <s v="SI"/>
    <s v="NO"/>
    <s v="NO"/>
    <n v="23"/>
    <x v="0"/>
    <s v="No"/>
    <n v="360000"/>
    <s v="ASALARIADO"/>
    <n v="23"/>
  </r>
  <r>
    <n v="3179"/>
    <s v="MUJER"/>
    <n v="1251585"/>
    <s v="ASALARIADO"/>
    <s v="SECTOR PUBLICO"/>
    <s v="SI"/>
    <s v="NO"/>
    <s v="SI"/>
    <n v="50"/>
    <x v="0"/>
    <s v="No"/>
    <n v="1251585"/>
    <s v="ASALARIADO"/>
    <n v="50"/>
  </r>
  <r>
    <n v="3180"/>
    <s v="MUJER"/>
    <n v="278030"/>
    <s v="CONVENIOS ESPECIALES DE TRABAJADORES INDEPENDIENTES"/>
    <s v="SECTOR PRIVADO"/>
    <s v="SI"/>
    <s v="NO"/>
    <s v="NO"/>
    <n v="35"/>
    <x v="0"/>
    <s v="No"/>
    <n v="278030"/>
    <s v="CONVENIOS ESPECIALES DE TRABAJADORES INDEPENDIENTES"/>
    <n v="35"/>
  </r>
  <r>
    <n v="3181"/>
    <s v="MUJER"/>
    <n v="473621"/>
    <s v="ASALARIADO"/>
    <s v="SECTOR PUBLICO"/>
    <s v="SI"/>
    <s v="NO"/>
    <s v="SI"/>
    <n v="48"/>
    <x v="0"/>
    <s v="No"/>
    <n v="473621"/>
    <s v="ASALARIADO"/>
    <n v="48"/>
  </r>
  <r>
    <n v="3182"/>
    <s v="HOMBRE"/>
    <n v="559000"/>
    <s v="ASALARIADO"/>
    <s v="SECTOR PRIVADO"/>
    <s v="SI"/>
    <s v="NO"/>
    <s v="NO"/>
    <n v="33"/>
    <x v="0"/>
    <s v="No"/>
    <n v="559000"/>
    <s v="ASALARIADO"/>
    <n v="33"/>
  </r>
  <r>
    <n v="3183"/>
    <s v="HOMBRE"/>
    <n v="484144"/>
    <s v="ASALARIADO"/>
    <s v="SECTOR PRIVADO"/>
    <s v="SI"/>
    <s v="NO"/>
    <s v="NO"/>
    <n v="46"/>
    <x v="0"/>
    <s v="No"/>
    <n v="484144"/>
    <s v="ASALARIADO"/>
    <n v="46"/>
  </r>
  <r>
    <n v="3184"/>
    <s v="MUJER"/>
    <n v="278030"/>
    <s v="ASEGURADO VOLUNTARIO"/>
    <s v="SECTOR PRIVADO"/>
    <s v="SI"/>
    <s v="NO"/>
    <s v="NO"/>
    <n v="26"/>
    <x v="0"/>
    <s v="No"/>
    <n v="278030"/>
    <s v="ASEGURADO VOLUNTARIO"/>
    <n v="26"/>
  </r>
  <r>
    <n v="3185"/>
    <s v="HOMBRE"/>
    <n v="1000000"/>
    <s v="ASALARIADO"/>
    <s v="SECTOR PRIVADO"/>
    <s v="SI"/>
    <s v="NO"/>
    <s v="NO"/>
    <n v="24"/>
    <x v="0"/>
    <s v="No"/>
    <n v="1000000"/>
    <s v="ASALARIADO"/>
    <n v="24"/>
  </r>
  <r>
    <n v="3186"/>
    <s v="HOMBRE"/>
    <n v="532896.9"/>
    <s v="ASALARIADO"/>
    <s v="SECTOR PUBLICO"/>
    <s v="SI"/>
    <s v="NO"/>
    <s v="NO"/>
    <n v="35"/>
    <x v="0"/>
    <s v="No"/>
    <n v="532896.9"/>
    <s v="ASALARIADO"/>
    <n v="35"/>
  </r>
  <r>
    <n v="3187"/>
    <s v="HOMBRE"/>
    <n v="914404.3"/>
    <s v="ASALARIADO"/>
    <s v="SECTOR PRIVADO"/>
    <s v="SI"/>
    <s v="NO"/>
    <s v="NO"/>
    <n v="29"/>
    <x v="0"/>
    <s v="No"/>
    <n v="914404.3"/>
    <s v="ASALARIADO"/>
    <n v="29"/>
  </r>
  <r>
    <n v="3188"/>
    <s v="HOMBRE"/>
    <n v="680960"/>
    <s v="ASALARIADO"/>
    <s v="SECTOR PUBLICO"/>
    <s v="SI"/>
    <s v="NO"/>
    <s v="NO"/>
    <n v="32"/>
    <x v="0"/>
    <s v="No"/>
    <n v="680960"/>
    <s v="ASALARIADO"/>
    <n v="32"/>
  </r>
  <r>
    <n v="3189"/>
    <s v="HOMBRE"/>
    <n v="409256.03"/>
    <s v="ASALARIADO"/>
    <s v="SECTOR PRIVADO"/>
    <s v="SI"/>
    <s v="NO"/>
    <s v="NO"/>
    <n v="34"/>
    <x v="0"/>
    <s v="No"/>
    <n v="409256.03"/>
    <s v="ASALARIADO"/>
    <n v="34"/>
  </r>
  <r>
    <n v="3190"/>
    <s v="MUJER"/>
    <n v="297045"/>
    <s v="TRABAJADOR INDEPENDIENTE"/>
    <s v="SECTOR PRIVADO"/>
    <s v="SI"/>
    <s v="NO"/>
    <s v="NO"/>
    <n v="39"/>
    <x v="0"/>
    <s v="No"/>
    <n v="297045"/>
    <s v="TRABAJADOR INDEPENDIENTE"/>
    <n v="39"/>
  </r>
  <r>
    <n v="3191"/>
    <s v="HOMBRE"/>
    <n v="278030"/>
    <s v="CONVENIOS ESPECIALES DE TRABAJADORES INDEPENDIENTES"/>
    <s v="SECTOR PRIVADO"/>
    <s v="SI"/>
    <s v="NO"/>
    <s v="NO"/>
    <n v="45"/>
    <x v="0"/>
    <s v="No"/>
    <n v="278030"/>
    <s v="CONVENIOS ESPECIALES DE TRABAJADORES INDEPENDIENTES"/>
    <n v="45"/>
  </r>
  <r>
    <n v="3192"/>
    <s v="HOMBRE"/>
    <n v="762359.6"/>
    <s v="ASALARIADO"/>
    <s v="SECTOR PRIVADO"/>
    <s v="SI"/>
    <s v="NO"/>
    <s v="NO"/>
    <n v="34"/>
    <x v="0"/>
    <s v="No"/>
    <n v="762359.6"/>
    <s v="ASALARIADO"/>
    <n v="34"/>
  </r>
  <r>
    <n v="3193"/>
    <s v="MUJER"/>
    <n v="639148"/>
    <s v="TRABAJADOR INDEPENDIENTE"/>
    <s v="SECTOR PRIVADO"/>
    <s v="SI"/>
    <s v="NO"/>
    <s v="SI"/>
    <n v="74"/>
    <x v="0"/>
    <s v="No"/>
    <n v="639148"/>
    <s v="TRABAJADOR INDEPENDIENTE"/>
    <n v="74"/>
  </r>
  <r>
    <n v="3194"/>
    <s v="HOMBRE"/>
    <n v="410495.2"/>
    <s v="ASALARIADO"/>
    <s v="SECTOR PRIVADO"/>
    <s v="SI"/>
    <s v="SI"/>
    <s v="SI"/>
    <n v="29"/>
    <x v="0"/>
    <s v="No"/>
    <n v="410495.2"/>
    <s v="ASALARIADO"/>
    <n v="29"/>
  </r>
  <r>
    <n v="3195"/>
    <s v="MUJER"/>
    <n v="504218.48"/>
    <s v="ASALARIADO"/>
    <s v="SECTOR PRIVADO"/>
    <s v="SI"/>
    <s v="SI"/>
    <s v="NO"/>
    <n v="49"/>
    <x v="0"/>
    <s v="No"/>
    <n v="504218.48"/>
    <s v="ASALARIADO"/>
    <n v="49"/>
  </r>
  <r>
    <n v="3196"/>
    <s v="HOMBRE"/>
    <n v="660746"/>
    <s v="ASALARIADO"/>
    <s v="SECTOR PUBLICO"/>
    <s v="SI"/>
    <s v="NO"/>
    <s v="NO"/>
    <n v="35"/>
    <x v="0"/>
    <s v="No"/>
    <n v="660746"/>
    <s v="ASALARIADO"/>
    <n v="35"/>
  </r>
  <r>
    <n v="3197"/>
    <s v="MUJER"/>
    <n v="874538.66"/>
    <s v="ASALARIADO"/>
    <s v="SECTOR PRIVADO"/>
    <s v="SI"/>
    <s v="NO"/>
    <s v="NO"/>
    <n v="40"/>
    <x v="0"/>
    <s v="No"/>
    <n v="874538.66"/>
    <s v="ASALARIADO"/>
    <n v="40"/>
  </r>
  <r>
    <n v="3198"/>
    <s v="MUJER"/>
    <n v="346062"/>
    <s v="ASEGURADO VOLUNTARIO"/>
    <s v="SECTOR PRIVADO"/>
    <s v="SI"/>
    <s v="NO"/>
    <s v="NO"/>
    <n v="43"/>
    <x v="0"/>
    <s v="No"/>
    <n v="346062"/>
    <s v="ASEGURADO VOLUNTARIO"/>
    <n v="43"/>
  </r>
  <r>
    <n v="3199"/>
    <s v="MUJER"/>
    <n v="641782.9"/>
    <s v="ASALARIADO"/>
    <s v="SECTOR PUBLICO"/>
    <s v="SI"/>
    <s v="SI"/>
    <s v="NO"/>
    <n v="55"/>
    <x v="0"/>
    <s v="No"/>
    <n v="641782.9"/>
    <s v="ASALARIADO"/>
    <n v="55"/>
  </r>
  <r>
    <n v="3200"/>
    <s v="MUJER"/>
    <n v="359544.27"/>
    <s v="CONVENIOS ESPECIALES DE ASEGURADOS VOLUNTARIOS"/>
    <s v="SECTOR PRIVADO"/>
    <s v="SI"/>
    <s v="SI"/>
    <s v="NO"/>
    <n v="32"/>
    <x v="0"/>
    <s v="No"/>
    <n v="359544.27"/>
    <s v="CONVENIOS ESPECIALES DE ASEGURADOS VOLUNTARIOS"/>
    <n v="32"/>
  </r>
  <r>
    <n v="3201"/>
    <s v="HOMBRE"/>
    <n v="326704.05"/>
    <s v="ASALARIADO"/>
    <s v="SECTOR PUBLICO"/>
    <s v="SI"/>
    <s v="NO"/>
    <s v="NO"/>
    <n v="33"/>
    <x v="0"/>
    <s v="No"/>
    <n v="326704.05"/>
    <s v="ASALARIADO"/>
    <n v="33"/>
  </r>
  <r>
    <n v="3202"/>
    <s v="HOMBRE"/>
    <n v="300018"/>
    <s v="ASEGURADO VOLUNTARIO"/>
    <s v="SECTOR PRIVADO"/>
    <s v="SI"/>
    <s v="NO"/>
    <s v="NO"/>
    <n v="85"/>
    <x v="0"/>
    <s v="No"/>
    <n v="300018"/>
    <s v="ASEGURADO VOLUNTARIO"/>
    <n v="85"/>
  </r>
  <r>
    <n v="3203"/>
    <s v="HOMBRE"/>
    <n v="1160637.07"/>
    <s v="ASALARIADO"/>
    <s v="SECTOR PRIVADO"/>
    <s v="SI"/>
    <s v="NO"/>
    <s v="SI"/>
    <n v="29"/>
    <x v="0"/>
    <s v="No"/>
    <n v="1160637.07"/>
    <s v="ASALARIADO"/>
    <n v="29"/>
  </r>
  <r>
    <n v="3204"/>
    <s v="HOMBRE"/>
    <n v="367220"/>
    <s v="ASALARIADO"/>
    <s v="SECTOR PRIVADO"/>
    <s v="SI"/>
    <s v="SI"/>
    <s v="NO"/>
    <n v="25"/>
    <x v="0"/>
    <s v="No"/>
    <n v="367220"/>
    <s v="ASALARIADO"/>
    <n v="25"/>
  </r>
  <r>
    <n v="3205"/>
    <s v="HOMBRE"/>
    <n v="450886"/>
    <s v="TRABAJADOR INDEPENDIENTE"/>
    <s v="SECTOR PRIVADO"/>
    <s v="SI"/>
    <s v="SI"/>
    <s v="SI"/>
    <n v="45"/>
    <x v="0"/>
    <s v="No"/>
    <n v="450886"/>
    <s v="TRABAJADOR INDEPENDIENTE"/>
    <n v="45"/>
  </r>
  <r>
    <n v="3206"/>
    <s v="MUJER"/>
    <n v="80000"/>
    <s v="ASALARIADO"/>
    <s v="SECTOR PRIVADO"/>
    <s v="SI"/>
    <s v="NO"/>
    <s v="NO"/>
    <n v="44"/>
    <x v="0"/>
    <s v="No"/>
    <n v="80000"/>
    <s v="ASALARIADO"/>
    <n v="44"/>
  </r>
  <r>
    <n v="3207"/>
    <s v="HOMBRE"/>
    <n v="297046"/>
    <s v="TRABAJADOR INDEPENDIENTE"/>
    <s v="SECTOR PRIVADO"/>
    <s v="SI"/>
    <s v="SI"/>
    <s v="SI"/>
    <n v="50"/>
    <x v="0"/>
    <s v="No"/>
    <n v="297046"/>
    <s v="TRABAJADOR INDEPENDIENTE"/>
    <n v="50"/>
  </r>
  <r>
    <n v="3208"/>
    <s v="MUJER"/>
    <n v="280000"/>
    <s v="ASALARIADO"/>
    <s v="SECTOR PRIVADO"/>
    <s v="SI"/>
    <s v="SI"/>
    <s v="SI"/>
    <n v="44"/>
    <x v="0"/>
    <s v="No"/>
    <n v="280000"/>
    <s v="ASALARIADO"/>
    <n v="44"/>
  </r>
  <r>
    <n v="3209"/>
    <s v="MUJER"/>
    <n v="575000"/>
    <s v="ASALARIADO"/>
    <s v="SECTOR PRIVADO"/>
    <s v="SI"/>
    <s v="NO"/>
    <s v="SI"/>
    <n v="21"/>
    <x v="0"/>
    <s v="No"/>
    <n v="575000"/>
    <s v="ASALARIADO"/>
    <n v="21"/>
  </r>
  <r>
    <n v="3210"/>
    <s v="HOMBRE"/>
    <n v="356455"/>
    <s v="TRABAJADOR INDEPENDIENTE"/>
    <s v="SECTOR PRIVADO"/>
    <s v="SI"/>
    <s v="NO"/>
    <s v="SI"/>
    <n v="50"/>
    <x v="0"/>
    <s v="No"/>
    <n v="356455"/>
    <s v="TRABAJADOR INDEPENDIENTE"/>
    <n v="50"/>
  </r>
  <r>
    <n v="3211"/>
    <s v="HOMBRE"/>
    <n v="1250882.3500000001"/>
    <s v="ASALARIADO"/>
    <s v="SECTOR PUBLICO"/>
    <s v="SI"/>
    <s v="NO"/>
    <s v="NO"/>
    <n v="30"/>
    <x v="0"/>
    <s v="No"/>
    <n v="1250882.3500000001"/>
    <s v="ASALARIADO"/>
    <n v="30"/>
  </r>
  <r>
    <n v="3212"/>
    <s v="HOMBRE"/>
    <n v="1065177"/>
    <s v="ASEGURADO VOLUNTARIO"/>
    <s v="SECTOR PRIVADO"/>
    <s v="SI"/>
    <s v="NO"/>
    <s v="NO"/>
    <n v="59"/>
    <x v="0"/>
    <s v="No"/>
    <n v="1065177"/>
    <s v="ASEGURADO VOLUNTARIO"/>
    <n v="59"/>
  </r>
  <r>
    <n v="3213"/>
    <s v="HOMBRE"/>
    <n v="285000"/>
    <s v="ASALARIADO"/>
    <s v="SECTOR PRIVADO"/>
    <s v="SI"/>
    <s v="NO"/>
    <s v="SI"/>
    <n v="51"/>
    <x v="0"/>
    <s v="No"/>
    <n v="285000"/>
    <s v="ASALARIADO"/>
    <n v="51"/>
  </r>
  <r>
    <n v="3214"/>
    <s v="MUJER"/>
    <n v="1279275"/>
    <s v="ASALARIADO"/>
    <s v="SECTOR PUBLICO"/>
    <s v="SI"/>
    <s v="NO"/>
    <s v="NO"/>
    <n v="31"/>
    <x v="0"/>
    <s v="No"/>
    <n v="1279275"/>
    <s v="ASALARIADO"/>
    <n v="31"/>
  </r>
  <r>
    <n v="3215"/>
    <s v="MUJER"/>
    <n v="563332"/>
    <s v="ASALARIADO"/>
    <s v="SECTOR PRIVADO"/>
    <s v="SI"/>
    <s v="NO"/>
    <s v="NO"/>
    <n v="34"/>
    <x v="0"/>
    <s v="No"/>
    <n v="563332"/>
    <s v="ASALARIADO"/>
    <n v="34"/>
  </r>
  <r>
    <n v="3216"/>
    <s v="MUJER"/>
    <n v="450886"/>
    <s v="ASEGURADO VOLUNTARIO"/>
    <s v="SECTOR PRIVADO"/>
    <s v="SI"/>
    <s v="SI"/>
    <s v="NO"/>
    <n v="95"/>
    <x v="0"/>
    <s v="No"/>
    <n v="450886"/>
    <s v="ASEGURADO VOLUNTARIO"/>
    <n v="95"/>
  </r>
  <r>
    <n v="3217"/>
    <s v="HOMBRE"/>
    <n v="58985"/>
    <s v="ASALARIADO"/>
    <s v="SECTOR PRIVADO"/>
    <s v="SI"/>
    <s v="NO"/>
    <s v="SI"/>
    <n v="45"/>
    <x v="0"/>
    <s v="No"/>
    <n v="58985"/>
    <s v="ASALARIADO"/>
    <n v="45"/>
  </r>
  <r>
    <n v="3218"/>
    <s v="HOMBRE"/>
    <n v="278030"/>
    <s v="CONVENIOS ESPECIALES DE TRABAJADORES INDEPENDIENTES"/>
    <s v="SECTOR PRIVADO"/>
    <s v="SI"/>
    <s v="NO"/>
    <s v="NO"/>
    <n v="35"/>
    <x v="0"/>
    <s v="No"/>
    <n v="278030"/>
    <s v="CONVENIOS ESPECIALES DE TRABAJADORES INDEPENDIENTES"/>
    <n v="35"/>
  </r>
  <r>
    <n v="3219"/>
    <s v="HOMBRE"/>
    <n v="347737.5"/>
    <s v="ASALARIADO"/>
    <s v="SECTOR PRIVADO"/>
    <s v="SI"/>
    <s v="NO"/>
    <s v="NO"/>
    <n v="27"/>
    <x v="0"/>
    <s v="No"/>
    <n v="347737.5"/>
    <s v="ASALARIADO"/>
    <n v="27"/>
  </r>
  <r>
    <n v="3220"/>
    <s v="MUJER"/>
    <n v="455206.04"/>
    <s v="ASALARIADO"/>
    <s v="SECTOR PRIVADO"/>
    <s v="SI"/>
    <s v="NO"/>
    <s v="NO"/>
    <n v="32"/>
    <x v="0"/>
    <s v="No"/>
    <n v="455206.04"/>
    <s v="ASALARIADO"/>
    <n v="32"/>
  </r>
  <r>
    <n v="3221"/>
    <s v="MUJER"/>
    <n v="339794.4"/>
    <s v="ASALARIADO"/>
    <s v="SECTOR PUBLICO"/>
    <s v="SI"/>
    <s v="NO"/>
    <s v="NO"/>
    <n v="46"/>
    <x v="0"/>
    <s v="No"/>
    <n v="339794.4"/>
    <s v="ASALARIADO"/>
    <n v="46"/>
  </r>
  <r>
    <n v="3222"/>
    <s v="MUJER"/>
    <n v="445821"/>
    <s v="TRABAJADOR INDEPENDIENTE"/>
    <s v="SECTOR PRIVADO"/>
    <s v="SI"/>
    <s v="NO"/>
    <s v="NO"/>
    <n v="63"/>
    <x v="0"/>
    <s v="No"/>
    <n v="445821"/>
    <s v="TRABAJADOR INDEPENDIENTE"/>
    <n v="63"/>
  </r>
  <r>
    <n v="3223"/>
    <s v="HOMBRE"/>
    <n v="326322"/>
    <s v="ASALARIADO"/>
    <s v="SECTOR PRIVADO"/>
    <s v="SI"/>
    <s v="NO"/>
    <s v="NO"/>
    <n v="57"/>
    <x v="0"/>
    <s v="No"/>
    <n v="326322"/>
    <s v="ASALARIADO"/>
    <n v="57"/>
  </r>
  <r>
    <n v="3224"/>
    <s v="HOMBRE"/>
    <n v="278030"/>
    <s v="CONVENIOS ESPECIALES DE TRABAJADORES INDEPENDIENTES"/>
    <s v="SECTOR PRIVADO"/>
    <s v="SI"/>
    <s v="NO"/>
    <s v="NO"/>
    <n v="57"/>
    <x v="0"/>
    <s v="No"/>
    <n v="278030"/>
    <s v="CONVENIOS ESPECIALES DE TRABAJADORES INDEPENDIENTES"/>
    <n v="57"/>
  </r>
  <r>
    <n v="3225"/>
    <s v="HOMBRE"/>
    <n v="300018"/>
    <s v="ASEGURADO VOLUNTARIO"/>
    <s v="SECTOR PRIVADO"/>
    <s v="SI"/>
    <s v="NO"/>
    <s v="NO"/>
    <n v="60"/>
    <x v="0"/>
    <s v="No"/>
    <n v="300018"/>
    <s v="ASEGURADO VOLUNTARIO"/>
    <n v="60"/>
  </r>
  <r>
    <n v="3226"/>
    <s v="MUJER"/>
    <n v="420214.94"/>
    <s v="ASALARIADO"/>
    <s v="SECTOR PRIVADO"/>
    <s v="SI"/>
    <s v="NO"/>
    <s v="NO"/>
    <n v="34"/>
    <x v="0"/>
    <s v="No"/>
    <n v="420214.94"/>
    <s v="ASALARIADO"/>
    <n v="34"/>
  </r>
  <r>
    <n v="3227"/>
    <s v="HOMBRE"/>
    <n v="202396.55"/>
    <s v="ASALARIADO"/>
    <s v="SECTOR PRIVADO"/>
    <s v="SI"/>
    <s v="NO"/>
    <s v="NO"/>
    <n v="22"/>
    <x v="0"/>
    <s v="No"/>
    <n v="202396.55"/>
    <s v="ASALARIADO"/>
    <n v="22"/>
  </r>
  <r>
    <n v="3228"/>
    <s v="HOMBRE"/>
    <n v="1000025.21"/>
    <s v="PENSIONADOS EN SU PROPIO SISTEMA"/>
    <s v="SECTOR PUBLICO"/>
    <s v="SI"/>
    <s v="NO"/>
    <s v="NO"/>
    <n v="67"/>
    <x v="0"/>
    <s v="No"/>
    <n v="1000025.21"/>
    <s v="PENSIONADOS EN SU PROPIO SISTEMA"/>
    <n v="67"/>
  </r>
  <r>
    <n v="3229"/>
    <s v="HOMBRE"/>
    <n v="924499"/>
    <s v="ASALARIADO"/>
    <s v="SECTOR PUBLICO"/>
    <s v="SI"/>
    <s v="NO"/>
    <s v="NO"/>
    <n v="42"/>
    <x v="0"/>
    <s v="No"/>
    <n v="924499"/>
    <s v="ASALARIADO"/>
    <n v="42"/>
  </r>
  <r>
    <n v="3230"/>
    <s v="HOMBRE"/>
    <n v="336000"/>
    <s v="ASALARIADO"/>
    <s v="SECTOR PRIVADO"/>
    <s v="SI"/>
    <s v="NO"/>
    <s v="SI"/>
    <n v="39"/>
    <x v="0"/>
    <s v="No"/>
    <n v="336000"/>
    <s v="ASALARIADO"/>
    <n v="39"/>
  </r>
  <r>
    <n v="3231"/>
    <s v="HOMBRE"/>
    <n v="278030"/>
    <s v="CONVENIOS ESPECIALES DE TRABAJADORES INDEPENDIENTES"/>
    <s v="SECTOR PRIVADO"/>
    <s v="SI"/>
    <s v="NO"/>
    <s v="NO"/>
    <n v="89"/>
    <x v="0"/>
    <s v="No"/>
    <n v="278030"/>
    <s v="CONVENIOS ESPECIALES DE TRABAJADORES INDEPENDIENTES"/>
    <n v="89"/>
  </r>
  <r>
    <n v="3232"/>
    <s v="HOMBRE"/>
    <n v="1529457.14"/>
    <s v="ASALARIADO"/>
    <s v="SECTOR PRIVADO"/>
    <s v="SI"/>
    <s v="NO"/>
    <s v="NO"/>
    <n v="32"/>
    <x v="0"/>
    <s v="No"/>
    <n v="1529457.14"/>
    <s v="ASALARIADO"/>
    <n v="32"/>
  </r>
  <r>
    <n v="3233"/>
    <s v="HOMBRE"/>
    <n v="297046"/>
    <s v="TRABAJADOR INDEPENDIENTE"/>
    <s v="SECTOR PRIVADO"/>
    <s v="SI"/>
    <s v="NO"/>
    <s v="SI"/>
    <n v="59"/>
    <x v="0"/>
    <s v="No"/>
    <n v="297046"/>
    <s v="TRABAJADOR INDEPENDIENTE"/>
    <n v="59"/>
  </r>
  <r>
    <n v="3234"/>
    <s v="HOMBRE"/>
    <n v="358640"/>
    <s v="TRABAJADOR INDEPENDIENTE"/>
    <s v="SECTOR PRIVADO"/>
    <s v="SI"/>
    <s v="NO"/>
    <s v="SI"/>
    <n v="63"/>
    <x v="0"/>
    <s v="No"/>
    <n v="358640"/>
    <s v="TRABAJADOR INDEPENDIENTE"/>
    <n v="63"/>
  </r>
  <r>
    <n v="3235"/>
    <s v="HOMBRE"/>
    <n v="414416"/>
    <s v="ASALARIADO"/>
    <s v="SECTOR PRIVADO"/>
    <s v="SI"/>
    <s v="NO"/>
    <s v="NO"/>
    <n v="61"/>
    <x v="0"/>
    <s v="No"/>
    <n v="414416"/>
    <s v="ASALARIADO"/>
    <n v="61"/>
  </r>
  <r>
    <n v="3236"/>
    <s v="MUJER"/>
    <n v="347256"/>
    <s v="ASALARIADO"/>
    <s v="SECTOR PUBLICO"/>
    <s v="SI"/>
    <s v="NO"/>
    <s v="SI"/>
    <n v="47"/>
    <x v="0"/>
    <s v="No"/>
    <n v="347256"/>
    <s v="ASALARIADO"/>
    <n v="47"/>
  </r>
  <r>
    <n v="3237"/>
    <s v="HOMBRE"/>
    <n v="1119534"/>
    <s v="TRABAJADOR INDEPENDIENTE"/>
    <s v="SECTOR PRIVADO"/>
    <s v="SI"/>
    <s v="NO"/>
    <s v="NO"/>
    <n v="71"/>
    <x v="0"/>
    <s v="No"/>
    <n v="1119534"/>
    <s v="TRABAJADOR INDEPENDIENTE"/>
    <n v="71"/>
  </r>
  <r>
    <n v="3238"/>
    <s v="MUJER"/>
    <n v="346666.67"/>
    <s v="ASALARIADO"/>
    <s v="SECTOR PRIVADO"/>
    <s v="SI"/>
    <s v="NO"/>
    <s v="NO"/>
    <n v="38"/>
    <x v="0"/>
    <s v="No"/>
    <n v="346666.67"/>
    <s v="ASALARIADO"/>
    <n v="38"/>
  </r>
  <r>
    <n v="3239"/>
    <s v="HOMBRE"/>
    <n v="594092"/>
    <s v="TRABAJADOR INDEPENDIENTE"/>
    <s v="SECTOR PRIVADO"/>
    <s v="SI"/>
    <s v="NO"/>
    <s v="SI"/>
    <n v="39"/>
    <x v="0"/>
    <s v="No"/>
    <n v="594092"/>
    <s v="TRABAJADOR INDEPENDIENTE"/>
    <n v="39"/>
  </r>
  <r>
    <n v="3240"/>
    <s v="MUJER"/>
    <n v="175000"/>
    <s v="ASALARIADO"/>
    <s v="SECTOR PRIVADO"/>
    <s v="SI"/>
    <s v="NO"/>
    <s v="NO"/>
    <n v="31"/>
    <x v="0"/>
    <s v="No"/>
    <n v="175000"/>
    <s v="ASALARIADO"/>
    <n v="31"/>
  </r>
  <r>
    <n v="3241"/>
    <s v="MUJER"/>
    <n v="2214734.2999999998"/>
    <s v="ASALARIADO"/>
    <s v="SECTOR PUBLICO"/>
    <s v="SI"/>
    <s v="NO"/>
    <s v="NO"/>
    <n v="54"/>
    <x v="0"/>
    <s v="No"/>
    <n v="2214734.2999999998"/>
    <s v="ASALARIADO"/>
    <n v="54"/>
  </r>
  <r>
    <n v="3242"/>
    <s v="MUJER"/>
    <n v="657562.5"/>
    <s v="ASALARIADO"/>
    <s v="SECTOR PUBLICO"/>
    <s v="SI"/>
    <s v="NO"/>
    <s v="NO"/>
    <n v="27"/>
    <x v="0"/>
    <s v="No"/>
    <n v="657562.5"/>
    <s v="ASALARIADO"/>
    <n v="27"/>
  </r>
  <r>
    <n v="3243"/>
    <s v="HOMBRE"/>
    <n v="297502"/>
    <s v="ASEGURADO VOLUNTARIO"/>
    <s v="SECTOR PRIVADO"/>
    <s v="SI"/>
    <s v="NO"/>
    <s v="NO"/>
    <n v="67"/>
    <x v="0"/>
    <s v="No"/>
    <n v="297502"/>
    <s v="ASEGURADO VOLUNTARIO"/>
    <n v="67"/>
  </r>
  <r>
    <n v="3244"/>
    <s v="HOMBRE"/>
    <n v="422231"/>
    <s v="ASALARIADO"/>
    <s v="SECTOR PUBLICO"/>
    <s v="SI"/>
    <s v="NO"/>
    <s v="NO"/>
    <n v="49"/>
    <x v="0"/>
    <s v="No"/>
    <n v="422231"/>
    <s v="ASALARIADO"/>
    <n v="49"/>
  </r>
  <r>
    <n v="3245"/>
    <s v="MUJER"/>
    <n v="500937.8"/>
    <s v="ASALARIADO"/>
    <s v="SECTOR PRIVADO"/>
    <s v="SI"/>
    <s v="NO"/>
    <s v="NO"/>
    <n v="50"/>
    <x v="0"/>
    <s v="No"/>
    <n v="500937.8"/>
    <s v="ASALARIADO"/>
    <n v="50"/>
  </r>
  <r>
    <n v="3246"/>
    <s v="HOMBRE"/>
    <n v="278031"/>
    <s v="TRABAJADOR INDEPENDIENTE"/>
    <s v="SECTOR PRIVADO"/>
    <s v="SI"/>
    <s v="NO"/>
    <s v="NO"/>
    <n v="42"/>
    <x v="0"/>
    <s v="No"/>
    <n v="278031"/>
    <s v="TRABAJADOR INDEPENDIENTE"/>
    <n v="42"/>
  </r>
  <r>
    <n v="3247"/>
    <s v="HOMBRE"/>
    <n v="180000"/>
    <s v="ASALARIADO"/>
    <s v="SECTOR PRIVADO"/>
    <s v="SI"/>
    <s v="NO"/>
    <s v="SI"/>
    <n v="41"/>
    <x v="0"/>
    <s v="No"/>
    <n v="180000"/>
    <s v="ASALARIADO"/>
    <n v="41"/>
  </r>
  <r>
    <n v="3248"/>
    <s v="HOMBRE"/>
    <n v="194000"/>
    <s v="ASALARIADO"/>
    <s v="SECTOR PRIVADO"/>
    <s v="SI"/>
    <s v="NO"/>
    <s v="NO"/>
    <n v="57"/>
    <x v="0"/>
    <s v="No"/>
    <n v="194000"/>
    <s v="ASALARIADO"/>
    <n v="57"/>
  </r>
  <r>
    <n v="3249"/>
    <s v="HOMBRE"/>
    <n v="606313.31000000006"/>
    <s v="PENSIONADOS EN SU PROPIO SISTEMA"/>
    <s v="SECTOR PUBLICO"/>
    <s v="SI"/>
    <s v="NO"/>
    <s v="NO"/>
    <n v="62"/>
    <x v="0"/>
    <s v="No"/>
    <n v="606313.31000000006"/>
    <s v="PENSIONADOS EN SU PROPIO SISTEMA"/>
    <n v="62"/>
  </r>
  <r>
    <n v="3250"/>
    <s v="HOMBRE"/>
    <n v="556116.75"/>
    <s v="ASALARIADO"/>
    <s v="SECTOR PRIVADO"/>
    <s v="SI"/>
    <s v="NO"/>
    <s v="NO"/>
    <n v="52"/>
    <x v="0"/>
    <s v="No"/>
    <n v="556116.75"/>
    <s v="ASALARIADO"/>
    <n v="52"/>
  </r>
  <r>
    <n v="3251"/>
    <s v="HOMBRE"/>
    <n v="1106966.42"/>
    <s v="ASALARIADO"/>
    <s v="SECTOR PUBLICO"/>
    <s v="SI"/>
    <s v="NO"/>
    <s v="NO"/>
    <n v="36"/>
    <x v="0"/>
    <s v="No"/>
    <n v="1106966.42"/>
    <s v="ASALARIADO"/>
    <n v="36"/>
  </r>
  <r>
    <n v="3252"/>
    <s v="HOMBRE"/>
    <n v="415064.04"/>
    <s v="ASALARIADO"/>
    <s v="SECTOR PRIVADO"/>
    <s v="SI"/>
    <s v="NO"/>
    <s v="NO"/>
    <n v="24"/>
    <x v="0"/>
    <s v="No"/>
    <n v="415064.04"/>
    <s v="ASALARIADO"/>
    <n v="24"/>
  </r>
  <r>
    <n v="3253"/>
    <s v="HOMBRE"/>
    <n v="500700"/>
    <s v="ASALARIADO"/>
    <s v="SECTOR PRIVADO"/>
    <s v="SI"/>
    <s v="NO"/>
    <s v="NO"/>
    <n v="50"/>
    <x v="0"/>
    <s v="No"/>
    <n v="500700"/>
    <s v="ASALARIADO"/>
    <n v="50"/>
  </r>
  <r>
    <n v="3254"/>
    <s v="MUJER"/>
    <n v="1585515"/>
    <s v="ASALARIADO"/>
    <s v="SECTOR PUBLICO"/>
    <s v="SI"/>
    <s v="NO"/>
    <s v="NO"/>
    <n v="61"/>
    <x v="0"/>
    <s v="No"/>
    <n v="1585515"/>
    <s v="ASALARIADO"/>
    <n v="61"/>
  </r>
  <r>
    <n v="3255"/>
    <s v="HOMBRE"/>
    <n v="567425"/>
    <s v="ASALARIADO"/>
    <s v="SECTOR PUBLICO"/>
    <s v="SI"/>
    <s v="NO"/>
    <s v="NO"/>
    <n v="35"/>
    <x v="0"/>
    <s v="No"/>
    <n v="567425"/>
    <s v="ASALARIADO"/>
    <n v="35"/>
  </r>
  <r>
    <n v="3256"/>
    <s v="HOMBRE"/>
    <n v="3623771"/>
    <s v="ASALARIADO"/>
    <s v="SECTOR PUBLICO"/>
    <s v="SI"/>
    <s v="NO"/>
    <s v="NO"/>
    <n v="60"/>
    <x v="1"/>
    <s v="No"/>
    <n v="3623771"/>
    <s v="ASALARIADO"/>
    <n v="60"/>
  </r>
  <r>
    <n v="3257"/>
    <s v="MUJER"/>
    <n v="310124"/>
    <s v="TRABAJADOR INDEPENDIENTE"/>
    <s v="SECTOR PRIVADO"/>
    <s v="SI"/>
    <s v="NO"/>
    <s v="NO"/>
    <n v="48"/>
    <x v="0"/>
    <s v="No"/>
    <n v="310124"/>
    <s v="TRABAJADOR INDEPENDIENTE"/>
    <n v="48"/>
  </r>
  <r>
    <n v="3258"/>
    <s v="HOMBRE"/>
    <n v="559014.66"/>
    <s v="ASALARIADO"/>
    <s v="SECTOR PRIVADO"/>
    <s v="SI"/>
    <s v="NO"/>
    <s v="SI"/>
    <n v="44"/>
    <x v="0"/>
    <s v="No"/>
    <n v="559014.66"/>
    <s v="ASALARIADO"/>
    <n v="44"/>
  </r>
  <r>
    <n v="3259"/>
    <s v="HOMBRE"/>
    <n v="150000"/>
    <s v="ASALARIADO"/>
    <s v="SECTOR PRIVADO"/>
    <s v="SI"/>
    <s v="NO"/>
    <s v="NO"/>
    <n v="24"/>
    <x v="0"/>
    <s v="No"/>
    <n v="150000"/>
    <s v="ASALARIADO"/>
    <n v="24"/>
  </r>
  <r>
    <n v="3260"/>
    <s v="HOMBRE"/>
    <n v="280000"/>
    <s v="ASALARIADO"/>
    <s v="SECTOR PRIVADO"/>
    <s v="SI"/>
    <s v="NO"/>
    <s v="NO"/>
    <n v="40"/>
    <x v="0"/>
    <s v="No"/>
    <n v="280000"/>
    <s v="ASALARIADO"/>
    <n v="40"/>
  </r>
  <r>
    <n v="3261"/>
    <s v="HOMBRE"/>
    <n v="2667169.88"/>
    <s v="ASALARIADO"/>
    <s v="SECTOR PUBLICO"/>
    <s v="SI"/>
    <s v="NO"/>
    <s v="NO"/>
    <n v="31"/>
    <x v="1"/>
    <s v="No"/>
    <n v="2667169.88"/>
    <s v="ASALARIADO"/>
    <n v="31"/>
  </r>
  <r>
    <n v="3262"/>
    <s v="HOMBRE"/>
    <n v="315617"/>
    <s v="ASEGURADO VOLUNTARIO"/>
    <s v="SECTOR PRIVADO"/>
    <s v="SI"/>
    <s v="NO"/>
    <s v="NO"/>
    <n v="44"/>
    <x v="0"/>
    <s v="No"/>
    <n v="315617"/>
    <s v="ASEGURADO VOLUNTARIO"/>
    <n v="44"/>
  </r>
  <r>
    <n v="3263"/>
    <s v="MUJER"/>
    <n v="446610.91"/>
    <s v="ASALARIADO"/>
    <s v="SECTOR PRIVADO"/>
    <s v="SI"/>
    <s v="NO"/>
    <s v="NO"/>
    <n v="23"/>
    <x v="0"/>
    <s v="No"/>
    <n v="446610.91"/>
    <s v="ASALARIADO"/>
    <n v="23"/>
  </r>
  <r>
    <n v="3264"/>
    <s v="HOMBRE"/>
    <n v="549000"/>
    <s v="ASALARIADO"/>
    <s v="SECTOR PRIVADO"/>
    <s v="SI"/>
    <s v="NO"/>
    <s v="NO"/>
    <n v="35"/>
    <x v="0"/>
    <s v="No"/>
    <n v="549000"/>
    <s v="ASALARIADO"/>
    <n v="35"/>
  </r>
  <r>
    <n v="3265"/>
    <s v="MUJER"/>
    <n v="370123"/>
    <s v="ASEGURADO VOLUNTARIO"/>
    <s v="SECTOR PRIVADO"/>
    <s v="SI"/>
    <s v="NO"/>
    <s v="NO"/>
    <n v="53"/>
    <x v="0"/>
    <s v="No"/>
    <n v="370123"/>
    <s v="ASEGURADO VOLUNTARIO"/>
    <n v="53"/>
  </r>
  <r>
    <n v="3266"/>
    <s v="HOMBRE"/>
    <n v="5412755.4900000002"/>
    <s v="ASALARIADO"/>
    <s v="SECTOR PRIVADO"/>
    <s v="SI"/>
    <s v="NO"/>
    <s v="NO"/>
    <n v="34"/>
    <x v="1"/>
    <s v="No"/>
    <n v="5412755.4900000002"/>
    <s v="ASALARIADO"/>
    <n v="34"/>
  </r>
  <r>
    <n v="3267"/>
    <s v="HOMBRE"/>
    <n v="271250"/>
    <s v="ASALARIADO"/>
    <s v="SECTOR PRIVADO"/>
    <s v="SI"/>
    <s v="NO"/>
    <s v="SI"/>
    <n v="19"/>
    <x v="0"/>
    <s v="No"/>
    <n v="271250"/>
    <s v="ASALARIADO"/>
    <n v="19"/>
  </r>
  <r>
    <n v="3268"/>
    <s v="MUJER"/>
    <n v="300018"/>
    <s v="ASEGURADO VOLUNTARIO"/>
    <s v="SECTOR PRIVADO"/>
    <s v="SI"/>
    <s v="NO"/>
    <s v="NO"/>
    <n v="57"/>
    <x v="0"/>
    <s v="No"/>
    <n v="300018"/>
    <s v="ASEGURADO VOLUNTARIO"/>
    <n v="57"/>
  </r>
  <r>
    <n v="3269"/>
    <s v="HOMBRE"/>
    <n v="516873"/>
    <s v="TRABAJADOR INDEPENDIENTE"/>
    <s v="SECTOR PRIVADO"/>
    <s v="SI"/>
    <s v="NO"/>
    <s v="NO"/>
    <n v="38"/>
    <x v="0"/>
    <s v="No"/>
    <n v="516873"/>
    <s v="TRABAJADOR INDEPENDIENTE"/>
    <n v="38"/>
  </r>
  <r>
    <n v="3270"/>
    <s v="HOMBRE"/>
    <n v="678863"/>
    <s v="PENSIONADOS EN SU PROPIO SISTEMA"/>
    <s v="SECTOR PUBLICO"/>
    <s v="SI"/>
    <s v="NO"/>
    <s v="NO"/>
    <n v="79"/>
    <x v="0"/>
    <s v="No"/>
    <n v="678863"/>
    <s v="PENSIONADOS EN SU PROPIO SISTEMA"/>
    <n v="79"/>
  </r>
  <r>
    <n v="3271"/>
    <s v="HOMBRE"/>
    <n v="362964"/>
    <s v="TRABAJADOR INDEPENDIENTE"/>
    <s v="SECTOR PRIVADO"/>
    <s v="SI"/>
    <s v="NO"/>
    <s v="SI"/>
    <n v="52"/>
    <x v="0"/>
    <s v="No"/>
    <n v="362964"/>
    <s v="TRABAJADOR INDEPENDIENTE"/>
    <n v="52"/>
  </r>
  <r>
    <n v="3272"/>
    <s v="HOMBRE"/>
    <n v="639148"/>
    <s v="TRABAJADOR INDEPENDIENTE"/>
    <s v="SECTOR PRIVADO"/>
    <s v="SI"/>
    <s v="NO"/>
    <s v="SI"/>
    <n v="43"/>
    <x v="0"/>
    <s v="No"/>
    <n v="639148"/>
    <s v="TRABAJADOR INDEPENDIENTE"/>
    <n v="43"/>
  </r>
  <r>
    <n v="3273"/>
    <s v="MUJER"/>
    <n v="100000"/>
    <s v="ASALARIADO"/>
    <s v="SECTOR PRIVADO"/>
    <s v="SI"/>
    <s v="SI"/>
    <s v="NO"/>
    <n v="30"/>
    <x v="0"/>
    <s v="No"/>
    <n v="100000"/>
    <s v="ASALARIADO"/>
    <n v="30"/>
  </r>
  <r>
    <n v="3274"/>
    <s v="MUJER"/>
    <n v="1160614"/>
    <s v="PENSIONADOS EN SU PROPIO SISTEMA"/>
    <s v="SECTOR PUBLICO"/>
    <s v="SI"/>
    <s v="NO"/>
    <s v="NO"/>
    <n v="65"/>
    <x v="0"/>
    <s v="No"/>
    <n v="1160614"/>
    <s v="PENSIONADOS EN SU PROPIO SISTEMA"/>
    <n v="65"/>
  </r>
  <r>
    <n v="3275"/>
    <s v="HOMBRE"/>
    <n v="298018"/>
    <s v="TRABAJADOR INDEPENDIENTE"/>
    <s v="SECTOR PRIVADO"/>
    <s v="SI"/>
    <s v="SI"/>
    <s v="SI"/>
    <n v="43"/>
    <x v="0"/>
    <s v="No"/>
    <n v="298018"/>
    <s v="TRABAJADOR INDEPENDIENTE"/>
    <n v="43"/>
  </r>
  <r>
    <n v="3276"/>
    <s v="HOMBRE"/>
    <n v="278030.99"/>
    <s v="CONVENIOS ESPECIALES DE TRABAJADORES INDEPENDIENTES"/>
    <s v="SECTOR PRIVADO"/>
    <s v="SI"/>
    <s v="NO"/>
    <s v="NO"/>
    <n v="25"/>
    <x v="0"/>
    <s v="No"/>
    <n v="278030.99"/>
    <s v="CONVENIOS ESPECIALES DE TRABAJADORES INDEPENDIENTES"/>
    <n v="25"/>
  </r>
  <r>
    <n v="3277"/>
    <s v="HOMBRE"/>
    <n v="1718999.67"/>
    <s v="ASALARIADO"/>
    <s v="SECTOR PRIVADO"/>
    <s v="SI"/>
    <s v="SI"/>
    <s v="NO"/>
    <n v="32"/>
    <x v="0"/>
    <s v="No"/>
    <n v="1718999.67"/>
    <s v="ASALARIADO"/>
    <n v="32"/>
  </r>
  <r>
    <n v="3278"/>
    <s v="HOMBRE"/>
    <n v="358468.86"/>
    <s v="ASALARIADO"/>
    <s v="SECTOR PRIVADO"/>
    <s v="SI"/>
    <s v="NO"/>
    <s v="NO"/>
    <n v="52"/>
    <x v="0"/>
    <s v="No"/>
    <n v="358468.86"/>
    <s v="ASALARIADO"/>
    <n v="52"/>
  </r>
  <r>
    <n v="3279"/>
    <s v="HOMBRE"/>
    <n v="439167"/>
    <s v="ASALARIADO"/>
    <s v="SECTOR PRIVADO"/>
    <s v="SI"/>
    <s v="NO"/>
    <s v="NO"/>
    <n v="44"/>
    <x v="0"/>
    <s v="No"/>
    <n v="439167"/>
    <s v="ASALARIADO"/>
    <n v="44"/>
  </r>
  <r>
    <n v="3280"/>
    <s v="HOMBRE"/>
    <n v="639148"/>
    <s v="TRABAJADOR INDEPENDIENTE"/>
    <s v="SECTOR PRIVADO"/>
    <s v="SI"/>
    <s v="NO"/>
    <s v="NO"/>
    <n v="54"/>
    <x v="0"/>
    <s v="No"/>
    <n v="639148"/>
    <s v="TRABAJADOR INDEPENDIENTE"/>
    <n v="54"/>
  </r>
  <r>
    <n v="3281"/>
    <s v="HOMBRE"/>
    <n v="589824.6"/>
    <s v="ASALARIADO"/>
    <s v="SECTOR PRIVADO"/>
    <s v="SI"/>
    <s v="NO"/>
    <s v="NO"/>
    <n v="33"/>
    <x v="0"/>
    <s v="No"/>
    <n v="589824.6"/>
    <s v="ASALARIADO"/>
    <n v="33"/>
  </r>
  <r>
    <n v="3282"/>
    <s v="MUJER"/>
    <n v="264315.09999999998"/>
    <s v="ASALARIADO"/>
    <s v="SECTOR PRIVADO"/>
    <s v="SI"/>
    <s v="NO"/>
    <s v="NO"/>
    <n v="23"/>
    <x v="0"/>
    <s v="No"/>
    <n v="264315.09999999998"/>
    <s v="ASALARIADO"/>
    <n v="23"/>
  </r>
  <r>
    <n v="3283"/>
    <s v="HOMBRE"/>
    <n v="939801.74"/>
    <s v="ASALARIADO"/>
    <s v="SECTOR PUBLICO"/>
    <s v="SI"/>
    <s v="NO"/>
    <s v="NO"/>
    <n v="34"/>
    <x v="0"/>
    <s v="No"/>
    <n v="939801.74"/>
    <s v="ASALARIADO"/>
    <n v="34"/>
  </r>
  <r>
    <n v="3284"/>
    <s v="HOMBRE"/>
    <n v="297045"/>
    <s v="ASEGURADO VOLUNTARIO"/>
    <s v="SECTOR PRIVADO"/>
    <s v="SI"/>
    <s v="SI"/>
    <s v="NO"/>
    <n v="61"/>
    <x v="0"/>
    <s v="No"/>
    <n v="297045"/>
    <s v="ASEGURADO VOLUNTARIO"/>
    <n v="61"/>
  </r>
  <r>
    <n v="3285"/>
    <s v="MUJER"/>
    <n v="996628.96"/>
    <s v="ASALARIADO"/>
    <s v="SECTOR PUBLICO"/>
    <s v="SI"/>
    <s v="NO"/>
    <s v="NO"/>
    <n v="34"/>
    <x v="0"/>
    <s v="No"/>
    <n v="996628.96"/>
    <s v="ASALARIADO"/>
    <n v="34"/>
  </r>
  <r>
    <n v="3286"/>
    <s v="HOMBRE"/>
    <n v="600000"/>
    <s v="ASALARIADO"/>
    <s v="SECTOR PRIVADO"/>
    <s v="SI"/>
    <s v="NO"/>
    <s v="NO"/>
    <n v="48"/>
    <x v="0"/>
    <s v="No"/>
    <n v="600000"/>
    <s v="ASALARIADO"/>
    <n v="48"/>
  </r>
  <r>
    <n v="3287"/>
    <s v="HOMBRE"/>
    <n v="193800"/>
    <s v="ASALARIADO"/>
    <s v="SECTOR PRIVADO"/>
    <s v="SI"/>
    <s v="NO"/>
    <s v="NO"/>
    <n v="28"/>
    <x v="0"/>
    <s v="No"/>
    <n v="193800"/>
    <s v="ASALARIADO"/>
    <n v="28"/>
  </r>
  <r>
    <n v="3288"/>
    <s v="HOMBRE"/>
    <n v="278030"/>
    <s v="CONVENIOS ESPECIALES DE TRABAJADORES INDEPENDIENTES"/>
    <s v="SECTOR PRIVADO"/>
    <s v="SI"/>
    <s v="NO"/>
    <s v="NO"/>
    <n v="30"/>
    <x v="0"/>
    <s v="No"/>
    <n v="278030"/>
    <s v="CONVENIOS ESPECIALES DE TRABAJADORES INDEPENDIENTES"/>
    <n v="30"/>
  </r>
  <r>
    <n v="3289"/>
    <s v="HOMBRE"/>
    <n v="538043.07999999996"/>
    <s v="ASALARIADO"/>
    <s v="SECTOR PRIVADO"/>
    <s v="SI"/>
    <s v="NO"/>
    <s v="NO"/>
    <n v="45"/>
    <x v="0"/>
    <s v="No"/>
    <n v="538043.07999999996"/>
    <s v="ASALARIADO"/>
    <n v="45"/>
  </r>
  <r>
    <n v="3290"/>
    <s v="MUJER"/>
    <n v="465000"/>
    <s v="ASALARIADO"/>
    <s v="SECTOR PRIVADO"/>
    <s v="SI"/>
    <s v="NO"/>
    <s v="SI"/>
    <n v="28"/>
    <x v="0"/>
    <s v="No"/>
    <n v="465000"/>
    <s v="ASALARIADO"/>
    <n v="28"/>
  </r>
  <r>
    <n v="3291"/>
    <s v="HOMBRE"/>
    <n v="318610"/>
    <s v="TRABAJADOR INDEPENDIENTE"/>
    <s v="SECTOR PRIVADO"/>
    <s v="SI"/>
    <s v="NO"/>
    <s v="NO"/>
    <n v="44"/>
    <x v="0"/>
    <s v="No"/>
    <n v="318610"/>
    <s v="TRABAJADOR INDEPENDIENTE"/>
    <n v="44"/>
  </r>
  <r>
    <n v="3292"/>
    <s v="MUJER"/>
    <n v="272000"/>
    <s v="ASALARIADO"/>
    <s v="SECTOR PRIVADO"/>
    <s v="SI"/>
    <s v="NO"/>
    <s v="NO"/>
    <n v="60"/>
    <x v="0"/>
    <s v="No"/>
    <n v="272000"/>
    <s v="ASALARIADO"/>
    <n v="60"/>
  </r>
  <r>
    <n v="3293"/>
    <s v="MUJER"/>
    <n v="2588242.2000000002"/>
    <s v="ASALARIADO"/>
    <s v="SECTOR PUBLICO"/>
    <s v="SI"/>
    <s v="NO"/>
    <s v="NO"/>
    <n v="32"/>
    <x v="1"/>
    <s v="No"/>
    <n v="2588242.2000000002"/>
    <s v="ASALARIADO"/>
    <n v="32"/>
  </r>
  <r>
    <n v="3294"/>
    <s v="MUJER"/>
    <n v="302470"/>
    <s v="TRABAJADOR INDEPENDIENTE"/>
    <s v="SECTOR PRIVADO"/>
    <s v="SI"/>
    <s v="NO"/>
    <s v="NO"/>
    <n v="28"/>
    <x v="0"/>
    <s v="No"/>
    <n v="302470"/>
    <s v="TRABAJADOR INDEPENDIENTE"/>
    <n v="28"/>
  </r>
  <r>
    <n v="3295"/>
    <s v="HOMBRE"/>
    <n v="300018"/>
    <s v="ASEGURADO VOLUNTARIO"/>
    <s v="SECTOR PRIVADO"/>
    <s v="NO"/>
    <s v="NO"/>
    <s v="NO"/>
    <n v="85"/>
    <x v="0"/>
    <s v="No"/>
    <n v="300018"/>
    <s v="ASEGURADO VOLUNTARIO"/>
    <n v="85"/>
  </r>
  <r>
    <n v="3296"/>
    <s v="MUJER"/>
    <n v="509509"/>
    <s v="TRABAJADOR INDEPENDIENTE"/>
    <s v="SECTOR PRIVADO"/>
    <s v="SI"/>
    <s v="NO"/>
    <s v="SI"/>
    <n v="36"/>
    <x v="0"/>
    <s v="No"/>
    <n v="509509"/>
    <s v="TRABAJADOR INDEPENDIENTE"/>
    <n v="36"/>
  </r>
  <r>
    <n v="3297"/>
    <s v="HOMBRE"/>
    <n v="25000"/>
    <s v="ASALARIADO"/>
    <s v="SECTOR PRIVADO"/>
    <s v="SI"/>
    <s v="NO"/>
    <s v="NO"/>
    <n v="27"/>
    <x v="0"/>
    <s v="No"/>
    <n v="25000"/>
    <s v="ASALARIADO"/>
    <n v="27"/>
  </r>
  <r>
    <n v="3298"/>
    <s v="MUJER"/>
    <n v="355022.46"/>
    <s v="ASALARIADO"/>
    <s v="SECTOR PRIVADO"/>
    <s v="SI"/>
    <s v="NO"/>
    <s v="NO"/>
    <n v="37"/>
    <x v="0"/>
    <s v="No"/>
    <n v="355022.46"/>
    <s v="ASALARIADO"/>
    <n v="37"/>
  </r>
  <r>
    <n v="3299"/>
    <s v="MUJER"/>
    <n v="727896.34"/>
    <s v="ASALARIADO"/>
    <s v="SECTOR PUBLICO"/>
    <s v="SI"/>
    <s v="NO"/>
    <s v="NO"/>
    <n v="28"/>
    <x v="0"/>
    <s v="No"/>
    <n v="727896.34"/>
    <s v="ASALARIADO"/>
    <n v="28"/>
  </r>
  <r>
    <n v="3300"/>
    <s v="HOMBRE"/>
    <n v="343393"/>
    <s v="ASALARIADO"/>
    <s v="SECTOR PRIVADO"/>
    <s v="SI"/>
    <s v="NO"/>
    <s v="NO"/>
    <n v="37"/>
    <x v="0"/>
    <s v="No"/>
    <n v="343393"/>
    <s v="ASALARIADO"/>
    <n v="37"/>
  </r>
  <r>
    <n v="3301"/>
    <s v="MUJER"/>
    <n v="296610"/>
    <s v="ASEGURADO VOLUNTARIO"/>
    <s v="SECTOR PRIVADO"/>
    <s v="SI"/>
    <s v="NO"/>
    <s v="NO"/>
    <n v="22"/>
    <x v="0"/>
    <s v="No"/>
    <n v="296610"/>
    <s v="ASEGURADO VOLUNTARIO"/>
    <n v="22"/>
  </r>
  <r>
    <n v="3302"/>
    <s v="HOMBRE"/>
    <n v="1309556"/>
    <s v="PENSIONADOS EN SU PROPIO SISTEMA"/>
    <s v="SECTOR PUBLICO"/>
    <s v="SI"/>
    <s v="NO"/>
    <s v="NO"/>
    <n v="55"/>
    <x v="0"/>
    <s v="No"/>
    <n v="1309556"/>
    <s v="PENSIONADOS EN SU PROPIO SISTEMA"/>
    <n v="55"/>
  </r>
  <r>
    <n v="3303"/>
    <s v="HOMBRE"/>
    <n v="278030.99"/>
    <s v="CONVENIOS ESPECIALES DE TRABAJADORES INDEPENDIENTES"/>
    <s v="SECTOR PRIVADO"/>
    <s v="SI"/>
    <s v="NO"/>
    <s v="NO"/>
    <n v="64"/>
    <x v="0"/>
    <s v="No"/>
    <n v="278030.99"/>
    <s v="CONVENIOS ESPECIALES DE TRABAJADORES INDEPENDIENTES"/>
    <n v="64"/>
  </r>
  <r>
    <n v="3304"/>
    <s v="HOMBRE"/>
    <n v="184600"/>
    <s v="ASALARIADO"/>
    <s v="SECTOR PRIVADO"/>
    <s v="SI"/>
    <s v="NO"/>
    <s v="NO"/>
    <n v="35"/>
    <x v="0"/>
    <s v="No"/>
    <n v="184600"/>
    <s v="ASALARIADO"/>
    <n v="35"/>
  </r>
  <r>
    <n v="3305"/>
    <s v="MUJER"/>
    <n v="1437897"/>
    <s v="ASALARIADO"/>
    <s v="SECTOR PUBLICO"/>
    <s v="SI"/>
    <s v="NO"/>
    <s v="NO"/>
    <n v="59"/>
    <x v="0"/>
    <s v="No"/>
    <n v="1437897"/>
    <s v="ASALARIADO"/>
    <n v="59"/>
  </r>
  <r>
    <n v="3306"/>
    <s v="HOMBRE"/>
    <n v="298000"/>
    <s v="ASALARIADO"/>
    <s v="SECTOR PRIVADO"/>
    <s v="SI"/>
    <s v="NO"/>
    <s v="NO"/>
    <n v="31"/>
    <x v="0"/>
    <s v="No"/>
    <n v="298000"/>
    <s v="ASALARIADO"/>
    <n v="31"/>
  </r>
  <r>
    <n v="3307"/>
    <s v="HOMBRE"/>
    <n v="324750"/>
    <s v="ASALARIADO"/>
    <s v="SECTOR PRIVADO"/>
    <s v="SI"/>
    <s v="NO"/>
    <s v="NO"/>
    <n v="33"/>
    <x v="0"/>
    <s v="No"/>
    <n v="324750"/>
    <s v="ASALARIADO"/>
    <n v="33"/>
  </r>
  <r>
    <n v="3308"/>
    <s v="MUJER"/>
    <n v="1120416.72"/>
    <s v="ASALARIADO"/>
    <s v="SECTOR PRIVADO"/>
    <s v="SI"/>
    <s v="NO"/>
    <s v="NO"/>
    <n v="33"/>
    <x v="0"/>
    <s v="No"/>
    <n v="1120416.72"/>
    <s v="ASALARIADO"/>
    <n v="33"/>
  </r>
  <r>
    <n v="3309"/>
    <s v="HOMBRE"/>
    <n v="484940"/>
    <s v="TRABAJADOR INDEPENDIENTE"/>
    <s v="SECTOR PRIVADO"/>
    <s v="SI"/>
    <s v="NO"/>
    <s v="SI"/>
    <n v="33"/>
    <x v="0"/>
    <s v="No"/>
    <n v="484940"/>
    <s v="TRABAJADOR INDEPENDIENTE"/>
    <n v="33"/>
  </r>
  <r>
    <n v="3310"/>
    <s v="MUJER"/>
    <n v="467175.25"/>
    <s v="ASALARIADO"/>
    <s v="SECTOR PRIVADO"/>
    <s v="SI"/>
    <s v="NO"/>
    <s v="NO"/>
    <n v="28"/>
    <x v="0"/>
    <s v="No"/>
    <n v="467175.25"/>
    <s v="ASALARIADO"/>
    <n v="28"/>
  </r>
  <r>
    <n v="3311"/>
    <s v="MUJER"/>
    <n v="405000"/>
    <s v="ASALARIADO"/>
    <s v="SECTOR PRIVADO"/>
    <s v="SI"/>
    <s v="NO"/>
    <s v="NO"/>
    <n v="41"/>
    <x v="0"/>
    <s v="No"/>
    <n v="405000"/>
    <s v="ASALARIADO"/>
    <n v="41"/>
  </r>
  <r>
    <n v="3312"/>
    <s v="HOMBRE"/>
    <n v="597549.97"/>
    <s v="ASALARIADO"/>
    <s v="SECTOR PRIVADO"/>
    <s v="SI"/>
    <s v="NO"/>
    <s v="NO"/>
    <n v="25"/>
    <x v="0"/>
    <s v="No"/>
    <n v="597549.97"/>
    <s v="ASALARIADO"/>
    <n v="25"/>
  </r>
  <r>
    <n v="3313"/>
    <s v="MUJER"/>
    <n v="643308"/>
    <s v="PENSIONADOS EN SU PROPIO SISTEMA"/>
    <s v="SECTOR PUBLICO"/>
    <s v="SI"/>
    <s v="NO"/>
    <s v="NO"/>
    <n v="74"/>
    <x v="0"/>
    <s v="No"/>
    <n v="643308"/>
    <s v="PENSIONADOS EN SU PROPIO SISTEMA"/>
    <n v="74"/>
  </r>
  <r>
    <n v="3314"/>
    <s v="MUJER"/>
    <n v="510866"/>
    <s v="ASALARIADO"/>
    <s v="SECTOR PRIVADO"/>
    <s v="SI"/>
    <s v="NO"/>
    <s v="NO"/>
    <n v="26"/>
    <x v="0"/>
    <s v="No"/>
    <n v="510866"/>
    <s v="ASALARIADO"/>
    <n v="26"/>
  </r>
  <r>
    <n v="3315"/>
    <s v="HOMBRE"/>
    <n v="297046"/>
    <s v="ASEGURADO VOLUNTARIO"/>
    <s v="SECTOR PRIVADO"/>
    <s v="SI"/>
    <s v="NO"/>
    <s v="NO"/>
    <n v="36"/>
    <x v="0"/>
    <s v="No"/>
    <n v="297046"/>
    <s v="ASEGURADO VOLUNTARIO"/>
    <n v="36"/>
  </r>
  <r>
    <n v="3316"/>
    <s v="MUJER"/>
    <n v="688499"/>
    <s v="ASALARIADO"/>
    <s v="SECTOR PRIVADO"/>
    <s v="SI"/>
    <s v="NO"/>
    <s v="NO"/>
    <n v="32"/>
    <x v="0"/>
    <s v="No"/>
    <n v="688499"/>
    <s v="ASALARIADO"/>
    <n v="32"/>
  </r>
  <r>
    <n v="3317"/>
    <s v="HOMBRE"/>
    <n v="310253.48"/>
    <s v="ASALARIADO"/>
    <s v="SECTOR PRIVADO"/>
    <s v="SI"/>
    <s v="NO"/>
    <s v="NO"/>
    <n v="59"/>
    <x v="0"/>
    <s v="No"/>
    <n v="310253.48"/>
    <s v="ASALARIADO"/>
    <n v="59"/>
  </r>
  <r>
    <n v="3318"/>
    <s v="MUJER"/>
    <n v="297046"/>
    <s v="ASEGURADO VOLUNTARIO"/>
    <s v="SECTOR PRIVADO"/>
    <s v="SI"/>
    <s v="NO"/>
    <s v="NO"/>
    <n v="57"/>
    <x v="0"/>
    <s v="No"/>
    <n v="297046"/>
    <s v="ASEGURADO VOLUNTARIO"/>
    <n v="57"/>
  </r>
  <r>
    <n v="3319"/>
    <s v="HOMBRE"/>
    <n v="877095.21"/>
    <s v="ASALARIADO"/>
    <s v="SECTOR PRIVADO"/>
    <s v="SI"/>
    <s v="NO"/>
    <s v="NO"/>
    <n v="43"/>
    <x v="0"/>
    <s v="No"/>
    <n v="877095.21"/>
    <s v="ASALARIADO"/>
    <n v="43"/>
  </r>
  <r>
    <n v="3320"/>
    <s v="HOMBRE"/>
    <n v="689245.69"/>
    <s v="ASALARIADO"/>
    <s v="SECTOR PRIVADO"/>
    <s v="SI"/>
    <s v="NO"/>
    <s v="NO"/>
    <n v="38"/>
    <x v="0"/>
    <s v="No"/>
    <n v="689245.69"/>
    <s v="ASALARIADO"/>
    <n v="38"/>
  </r>
  <r>
    <n v="3321"/>
    <s v="MUJER"/>
    <n v="1314275"/>
    <s v="ASALARIADO"/>
    <s v="SECTOR PUBLICO"/>
    <s v="SI"/>
    <s v="NO"/>
    <s v="NO"/>
    <n v="46"/>
    <x v="0"/>
    <s v="No"/>
    <n v="1314275"/>
    <s v="ASALARIADO"/>
    <n v="46"/>
  </r>
  <r>
    <n v="3322"/>
    <s v="MUJER"/>
    <n v="540083"/>
    <s v="ASEGURADO VOLUNTARIO"/>
    <s v="SECTOR PRIVADO"/>
    <s v="NO"/>
    <s v="SI"/>
    <s v="SI"/>
    <n v="73"/>
    <x v="0"/>
    <s v="No"/>
    <n v="540083"/>
    <s v="ASEGURADO VOLUNTARIO"/>
    <n v="73"/>
  </r>
  <r>
    <n v="3323"/>
    <s v="HOMBRE"/>
    <n v="609663"/>
    <s v="ASALARIADO"/>
    <s v="SECTOR PRIVADO"/>
    <s v="SI"/>
    <s v="NO"/>
    <s v="SI"/>
    <n v="41"/>
    <x v="0"/>
    <s v="No"/>
    <n v="609663"/>
    <s v="ASALARIADO"/>
    <n v="41"/>
  </r>
  <r>
    <n v="3324"/>
    <s v="HOMBRE"/>
    <n v="727926.26"/>
    <s v="ASALARIADO"/>
    <s v="SECTOR PRIVADO"/>
    <s v="SI"/>
    <s v="NO"/>
    <s v="NO"/>
    <n v="48"/>
    <x v="0"/>
    <s v="No"/>
    <n v="727926.26"/>
    <s v="ASALARIADO"/>
    <n v="48"/>
  </r>
  <r>
    <n v="3325"/>
    <s v="MUJER"/>
    <n v="1632331"/>
    <s v="ASALARIADO"/>
    <s v="SECTOR PUBLICO"/>
    <s v="SI"/>
    <s v="NO"/>
    <s v="NO"/>
    <n v="44"/>
    <x v="0"/>
    <s v="No"/>
    <n v="1632331"/>
    <s v="ASALARIADO"/>
    <n v="44"/>
  </r>
  <r>
    <n v="3326"/>
    <s v="HOMBRE"/>
    <n v="444937.63"/>
    <s v="ASALARIADO"/>
    <s v="SECTOR PRIVADO"/>
    <s v="SI"/>
    <s v="SI"/>
    <s v="NO"/>
    <n v="48"/>
    <x v="0"/>
    <s v="No"/>
    <n v="444937.63"/>
    <s v="ASALARIADO"/>
    <n v="48"/>
  </r>
  <r>
    <n v="3327"/>
    <s v="HOMBRE"/>
    <n v="185956"/>
    <s v="ASALARIADO"/>
    <s v="SECTOR PRIVADO"/>
    <s v="SI"/>
    <s v="NO"/>
    <s v="NO"/>
    <n v="64"/>
    <x v="0"/>
    <s v="No"/>
    <n v="185956"/>
    <s v="ASALARIADO"/>
    <n v="64"/>
  </r>
  <r>
    <n v="3328"/>
    <s v="HOMBRE"/>
    <n v="121368.02"/>
    <s v="ASALARIADO"/>
    <s v="SECTOR PRIVADO"/>
    <s v="SI"/>
    <s v="NO"/>
    <s v="NO"/>
    <n v="26"/>
    <x v="0"/>
    <s v="No"/>
    <n v="121368.02"/>
    <s v="ASALARIADO"/>
    <n v="26"/>
  </r>
  <r>
    <n v="3329"/>
    <s v="HOMBRE"/>
    <n v="532800"/>
    <s v="ASALARIADO"/>
    <s v="SECTOR PRIVADO"/>
    <s v="SI"/>
    <s v="NO"/>
    <s v="NO"/>
    <n v="31"/>
    <x v="0"/>
    <s v="No"/>
    <n v="532800"/>
    <s v="ASALARIADO"/>
    <n v="31"/>
  </r>
  <r>
    <n v="3330"/>
    <s v="HOMBRE"/>
    <n v="1066381.08"/>
    <s v="ASALARIADO"/>
    <s v="SECTOR PRIVADO"/>
    <s v="SI"/>
    <s v="NO"/>
    <s v="NO"/>
    <n v="29"/>
    <x v="0"/>
    <s v="No"/>
    <n v="1066381.08"/>
    <s v="ASALARIADO"/>
    <n v="29"/>
  </r>
  <r>
    <n v="3331"/>
    <s v="HOMBRE"/>
    <n v="280000"/>
    <s v="TRABAJADOR INDEPENDIENTE"/>
    <s v="SECTOR PRIVADO"/>
    <s v="SI"/>
    <s v="NO"/>
    <s v="NO"/>
    <n v="40"/>
    <x v="0"/>
    <s v="No"/>
    <n v="280000"/>
    <s v="TRABAJADOR INDEPENDIENTE"/>
    <n v="40"/>
  </r>
  <r>
    <n v="3332"/>
    <s v="HOMBRE"/>
    <n v="342225.26"/>
    <s v="ASALARIADO"/>
    <s v="SECTOR PRIVADO"/>
    <s v="SI"/>
    <s v="NO"/>
    <s v="NO"/>
    <n v="44"/>
    <x v="0"/>
    <s v="No"/>
    <n v="342225.26"/>
    <s v="ASALARIADO"/>
    <n v="44"/>
  </r>
  <r>
    <n v="3333"/>
    <s v="MUJER"/>
    <n v="535736.47"/>
    <s v="ASALARIADO"/>
    <s v="SECTOR PRIVADO"/>
    <s v="SI"/>
    <s v="NO"/>
    <s v="NO"/>
    <n v="35"/>
    <x v="0"/>
    <s v="No"/>
    <n v="535736.47"/>
    <s v="ASALARIADO"/>
    <n v="35"/>
  </r>
  <r>
    <n v="3334"/>
    <s v="HOMBRE"/>
    <n v="288313.38"/>
    <s v="ASALARIADO"/>
    <s v="SECTOR PRIVADO"/>
    <s v="SI"/>
    <s v="NO"/>
    <s v="NO"/>
    <n v="57"/>
    <x v="0"/>
    <s v="No"/>
    <n v="288313.38"/>
    <s v="ASALARIADO"/>
    <n v="57"/>
  </r>
  <r>
    <n v="3335"/>
    <s v="HOMBRE"/>
    <n v="1374999.99"/>
    <s v="ASALARIADO"/>
    <s v="SECTOR PRIVADO"/>
    <s v="SI"/>
    <s v="SI"/>
    <s v="NO"/>
    <n v="37"/>
    <x v="0"/>
    <s v="No"/>
    <n v="1374999.99"/>
    <s v="ASALARIADO"/>
    <n v="37"/>
  </r>
  <r>
    <n v="3336"/>
    <s v="MUJER"/>
    <n v="748465"/>
    <s v="ASALARIADO"/>
    <s v="SECTOR PUBLICO"/>
    <s v="SI"/>
    <s v="NO"/>
    <s v="NO"/>
    <n v="40"/>
    <x v="0"/>
    <s v="No"/>
    <n v="748465"/>
    <s v="ASALARIADO"/>
    <n v="40"/>
  </r>
  <r>
    <n v="3337"/>
    <s v="MUJER"/>
    <n v="235768.2"/>
    <s v="ASALARIADO"/>
    <s v="SECTOR PUBLICO"/>
    <s v="SI"/>
    <s v="NO"/>
    <s v="NO"/>
    <n v="47"/>
    <x v="0"/>
    <s v="No"/>
    <n v="235768.2"/>
    <s v="ASALARIADO"/>
    <n v="47"/>
  </r>
  <r>
    <n v="3338"/>
    <s v="HOMBRE"/>
    <n v="11200"/>
    <s v="ASALARIADO"/>
    <s v="SECTOR PRIVADO"/>
    <s v="SI"/>
    <s v="SI"/>
    <s v="SI"/>
    <n v="24"/>
    <x v="0"/>
    <s v="No"/>
    <n v="11200"/>
    <s v="ASALARIADO"/>
    <n v="24"/>
  </r>
  <r>
    <n v="3339"/>
    <s v="HOMBRE"/>
    <n v="377425.93"/>
    <s v="ASALARIADO"/>
    <s v="SECTOR PRIVADO"/>
    <s v="SI"/>
    <s v="NO"/>
    <s v="NO"/>
    <n v="54"/>
    <x v="0"/>
    <s v="No"/>
    <n v="377425.93"/>
    <s v="ASALARIADO"/>
    <n v="54"/>
  </r>
  <r>
    <n v="3340"/>
    <s v="HOMBRE"/>
    <n v="297044"/>
    <s v="ASEGURADO VOLUNTARIO"/>
    <s v="SECTOR PRIVADO"/>
    <s v="SI"/>
    <s v="SI"/>
    <s v="NO"/>
    <n v="55"/>
    <x v="0"/>
    <s v="No"/>
    <n v="297044"/>
    <s v="ASEGURADO VOLUNTARIO"/>
    <n v="55"/>
  </r>
  <r>
    <n v="3341"/>
    <s v="HOMBRE"/>
    <n v="85221.33"/>
    <s v="ASALARIADO"/>
    <s v="SECTOR PRIVADO"/>
    <s v="SI"/>
    <s v="NO"/>
    <s v="NO"/>
    <n v="52"/>
    <x v="0"/>
    <s v="No"/>
    <n v="85221.33"/>
    <s v="ASALARIADO"/>
    <n v="52"/>
  </r>
  <r>
    <n v="3342"/>
    <s v="HOMBRE"/>
    <n v="297046"/>
    <s v="TRABAJADOR INDEPENDIENTE"/>
    <s v="SECTOR PRIVADO"/>
    <s v="SI"/>
    <s v="NO"/>
    <s v="NO"/>
    <n v="59"/>
    <x v="0"/>
    <s v="No"/>
    <n v="297046"/>
    <s v="TRABAJADOR INDEPENDIENTE"/>
    <n v="59"/>
  </r>
  <r>
    <n v="3343"/>
    <s v="HOMBRE"/>
    <n v="280000"/>
    <s v="ASALARIADO"/>
    <s v="SECTOR PRIVADO"/>
    <s v="SI"/>
    <s v="NO"/>
    <s v="NO"/>
    <n v="70"/>
    <x v="0"/>
    <s v="No"/>
    <n v="280000"/>
    <s v="ASALARIADO"/>
    <n v="70"/>
  </r>
  <r>
    <n v="3344"/>
    <s v="HOMBRE"/>
    <n v="400000"/>
    <s v="ASALARIADO"/>
    <s v="SECTOR PRIVADO"/>
    <s v="SI"/>
    <s v="NO"/>
    <s v="NO"/>
    <n v="47"/>
    <x v="0"/>
    <s v="No"/>
    <n v="400000"/>
    <s v="ASALARIADO"/>
    <n v="47"/>
  </r>
  <r>
    <n v="3345"/>
    <s v="HOMBRE"/>
    <n v="664950.56000000006"/>
    <s v="ASALARIADO"/>
    <s v="SECTOR PRIVADO"/>
    <s v="SI"/>
    <s v="SI"/>
    <s v="NO"/>
    <n v="38"/>
    <x v="0"/>
    <s v="No"/>
    <n v="664950.56000000006"/>
    <s v="ASALARIADO"/>
    <n v="38"/>
  </r>
  <r>
    <n v="3346"/>
    <s v="MUJER"/>
    <n v="580000"/>
    <s v="ASALARIADO"/>
    <s v="SECTOR PRIVADO"/>
    <s v="SI"/>
    <s v="NO"/>
    <s v="NO"/>
    <n v="25"/>
    <x v="0"/>
    <s v="No"/>
    <n v="580000"/>
    <s v="ASALARIADO"/>
    <n v="25"/>
  </r>
  <r>
    <n v="3347"/>
    <s v="MUJER"/>
    <n v="183760"/>
    <s v="ASALARIADO"/>
    <s v="SECTOR PRIVADO"/>
    <s v="SI"/>
    <s v="SI"/>
    <s v="NO"/>
    <n v="53"/>
    <x v="0"/>
    <s v="No"/>
    <n v="183760"/>
    <s v="ASALARIADO"/>
    <n v="53"/>
  </r>
  <r>
    <n v="3348"/>
    <s v="MUJER"/>
    <n v="591000"/>
    <s v="ASALARIADO"/>
    <s v="SECTOR PRIVADO"/>
    <s v="SI"/>
    <s v="NO"/>
    <s v="NO"/>
    <n v="45"/>
    <x v="0"/>
    <s v="No"/>
    <n v="591000"/>
    <s v="ASALARIADO"/>
    <n v="45"/>
  </r>
  <r>
    <n v="3349"/>
    <s v="HOMBRE"/>
    <n v="1461023.23"/>
    <s v="ASALARIADO"/>
    <s v="SECTOR PRIVADO"/>
    <s v="SI"/>
    <s v="NO"/>
    <s v="NO"/>
    <n v="30"/>
    <x v="0"/>
    <s v="No"/>
    <n v="1461023.23"/>
    <s v="ASALARIADO"/>
    <n v="30"/>
  </r>
  <r>
    <n v="3350"/>
    <s v="MUJER"/>
    <n v="1167041"/>
    <s v="ASALARIADO"/>
    <s v="SECTOR PUBLICO"/>
    <s v="SI"/>
    <s v="NO"/>
    <s v="SI"/>
    <n v="32"/>
    <x v="0"/>
    <s v="No"/>
    <n v="1167041"/>
    <s v="ASALARIADO"/>
    <n v="32"/>
  </r>
  <r>
    <n v="3351"/>
    <s v="MUJER"/>
    <n v="240000"/>
    <s v="ASALARIADO"/>
    <s v="SECTOR PRIVADO"/>
    <s v="SI"/>
    <s v="SI"/>
    <s v="SI"/>
    <n v="42"/>
    <x v="0"/>
    <s v="No"/>
    <n v="240000"/>
    <s v="ASALARIADO"/>
    <n v="42"/>
  </r>
  <r>
    <n v="3352"/>
    <s v="MUJER"/>
    <n v="227197.58"/>
    <s v="ASALARIADO"/>
    <s v="SECTOR PRIVADO"/>
    <s v="SI"/>
    <s v="NO"/>
    <s v="NO"/>
    <n v="36"/>
    <x v="0"/>
    <s v="No"/>
    <n v="227197.58"/>
    <s v="ASALARIADO"/>
    <n v="36"/>
  </r>
  <r>
    <n v="3353"/>
    <s v="MUJER"/>
    <n v="346384"/>
    <s v="ASALARIADO"/>
    <s v="SECTOR PUBLICO"/>
    <s v="SI"/>
    <s v="NO"/>
    <s v="NO"/>
    <n v="43"/>
    <x v="0"/>
    <s v="No"/>
    <n v="346384"/>
    <s v="ASALARIADO"/>
    <n v="43"/>
  </r>
  <r>
    <n v="3354"/>
    <s v="HOMBRE"/>
    <n v="821327.28"/>
    <s v="ASALARIADO"/>
    <s v="SECTOR PRIVADO"/>
    <s v="SI"/>
    <s v="NO"/>
    <s v="NO"/>
    <n v="60"/>
    <x v="0"/>
    <s v="No"/>
    <n v="821327.28"/>
    <s v="ASALARIADO"/>
    <n v="60"/>
  </r>
  <r>
    <n v="3355"/>
    <s v="HOMBRE"/>
    <n v="350000"/>
    <s v="ASALARIADO"/>
    <s v="SECTOR PRIVADO"/>
    <s v="SI"/>
    <s v="NO"/>
    <s v="NO"/>
    <n v="36"/>
    <x v="0"/>
    <s v="No"/>
    <n v="350000"/>
    <s v="ASALARIADO"/>
    <n v="36"/>
  </r>
  <r>
    <n v="3356"/>
    <s v="HOMBRE"/>
    <n v="351536.79"/>
    <s v="ASALARIADO"/>
    <s v="SECTOR PRIVADO"/>
    <s v="SI"/>
    <s v="NO"/>
    <s v="NO"/>
    <n v="46"/>
    <x v="0"/>
    <s v="No"/>
    <n v="351536.79"/>
    <s v="ASALARIADO"/>
    <n v="46"/>
  </r>
  <r>
    <n v="3357"/>
    <s v="MUJER"/>
    <n v="258542.5"/>
    <s v="ASALARIADO"/>
    <s v="SECTOR PRIVADO"/>
    <s v="SI"/>
    <s v="NO"/>
    <s v="NO"/>
    <n v="53"/>
    <x v="0"/>
    <s v="No"/>
    <n v="258542.5"/>
    <s v="ASALARIADO"/>
    <n v="53"/>
  </r>
  <r>
    <n v="3358"/>
    <s v="MUJER"/>
    <n v="297045"/>
    <s v="ASEGURADO VOLUNTARIO"/>
    <s v="SECTOR PRIVADO"/>
    <s v="SI"/>
    <s v="SI"/>
    <s v="NO"/>
    <n v="40"/>
    <x v="0"/>
    <s v="No"/>
    <n v="297045"/>
    <s v="ASEGURADO VOLUNTARIO"/>
    <n v="40"/>
  </r>
  <r>
    <n v="3359"/>
    <s v="MUJER"/>
    <n v="289729"/>
    <s v="ASALARIADO"/>
    <s v="SECTOR PUBLICO"/>
    <s v="SI"/>
    <s v="NO"/>
    <s v="SI"/>
    <n v="41"/>
    <x v="0"/>
    <s v="No"/>
    <n v="289729"/>
    <s v="ASALARIADO"/>
    <n v="41"/>
  </r>
  <r>
    <n v="3360"/>
    <s v="MUJER"/>
    <n v="550000"/>
    <s v="ASALARIADO"/>
    <s v="SECTOR PRIVADO"/>
    <s v="SI"/>
    <s v="NO"/>
    <s v="NO"/>
    <n v="22"/>
    <x v="0"/>
    <s v="No"/>
    <n v="550000"/>
    <s v="ASALARIADO"/>
    <n v="22"/>
  </r>
  <r>
    <n v="3361"/>
    <s v="MUJER"/>
    <n v="1418498.89"/>
    <s v="ASALARIADO"/>
    <s v="SECTOR PRIVADO"/>
    <s v="SI"/>
    <s v="NO"/>
    <s v="NO"/>
    <n v="48"/>
    <x v="0"/>
    <s v="No"/>
    <n v="1418498.89"/>
    <s v="ASALARIADO"/>
    <n v="48"/>
  </r>
  <r>
    <n v="3362"/>
    <s v="HOMBRE"/>
    <n v="2409620.6"/>
    <s v="ASALARIADO"/>
    <s v="SECTOR PUBLICO"/>
    <s v="SI"/>
    <s v="NO"/>
    <s v="NO"/>
    <n v="52"/>
    <x v="1"/>
    <s v="No"/>
    <n v="2409620.6"/>
    <s v="ASALARIADO"/>
    <n v="52"/>
  </r>
  <r>
    <n v="3363"/>
    <s v="MUJER"/>
    <n v="225000"/>
    <s v="ASALARIADO"/>
    <s v="SECTOR PRIVADO"/>
    <s v="SI"/>
    <s v="NO"/>
    <s v="NO"/>
    <n v="36"/>
    <x v="0"/>
    <s v="No"/>
    <n v="225000"/>
    <s v="ASALARIADO"/>
    <n v="36"/>
  </r>
  <r>
    <n v="3364"/>
    <s v="MUJER"/>
    <n v="578167.4"/>
    <s v="ASALARIADO"/>
    <s v="SECTOR PUBLICO"/>
    <s v="SI"/>
    <s v="NO"/>
    <s v="NO"/>
    <n v="40"/>
    <x v="0"/>
    <s v="No"/>
    <n v="578167.4"/>
    <s v="ASALARIADO"/>
    <n v="40"/>
  </r>
  <r>
    <n v="3365"/>
    <s v="MUJER"/>
    <n v="282305"/>
    <s v="ASEGURADO VOLUNTARIO"/>
    <s v="SECTOR PRIVADO"/>
    <s v="NO"/>
    <s v="NO"/>
    <s v="NO"/>
    <n v="65"/>
    <x v="0"/>
    <s v="No"/>
    <n v="282305"/>
    <s v="ASEGURADO VOLUNTARIO"/>
    <n v="65"/>
  </r>
  <r>
    <n v="3366"/>
    <s v="MUJER"/>
    <n v="585519.47"/>
    <s v="ASALARIADO"/>
    <s v="SECTOR PUBLICO"/>
    <s v="SI"/>
    <s v="NO"/>
    <s v="NO"/>
    <n v="54"/>
    <x v="0"/>
    <s v="No"/>
    <n v="585519.47"/>
    <s v="ASALARIADO"/>
    <n v="54"/>
  </r>
  <r>
    <n v="3367"/>
    <s v="HOMBRE"/>
    <n v="477206.99"/>
    <s v="ASALARIADO"/>
    <s v="SECTOR PRIVADO"/>
    <s v="SI"/>
    <s v="NO"/>
    <s v="NO"/>
    <n v="27"/>
    <x v="0"/>
    <s v="No"/>
    <n v="477206.99"/>
    <s v="ASALARIADO"/>
    <n v="27"/>
  </r>
  <r>
    <n v="3368"/>
    <s v="MUJER"/>
    <n v="366740.15"/>
    <s v="ASALARIADO"/>
    <s v="SECTOR PRIVADO"/>
    <s v="SI"/>
    <s v="NO"/>
    <s v="NO"/>
    <n v="37"/>
    <x v="0"/>
    <s v="No"/>
    <n v="366740.15"/>
    <s v="ASALARIADO"/>
    <n v="37"/>
  </r>
  <r>
    <n v="3369"/>
    <s v="MUJER"/>
    <n v="297045"/>
    <s v="ASEGURADO VOLUNTARIO"/>
    <s v="SECTOR PRIVADO"/>
    <s v="SI"/>
    <s v="NO"/>
    <s v="NO"/>
    <n v="29"/>
    <x v="0"/>
    <s v="No"/>
    <n v="297045"/>
    <s v="ASEGURADO VOLUNTARIO"/>
    <n v="29"/>
  </r>
  <r>
    <n v="3370"/>
    <s v="MUJER"/>
    <n v="375728"/>
    <s v="ASALARIADO"/>
    <s v="SECTOR PRIVADO"/>
    <s v="SI"/>
    <s v="SI"/>
    <s v="NO"/>
    <n v="41"/>
    <x v="0"/>
    <s v="No"/>
    <n v="375728"/>
    <s v="ASALARIADO"/>
    <n v="41"/>
  </r>
  <r>
    <n v="3371"/>
    <s v="HOMBRE"/>
    <n v="541286.99"/>
    <s v="ASALARIADO"/>
    <s v="SECTOR PRIVADO"/>
    <s v="SI"/>
    <s v="NO"/>
    <s v="NO"/>
    <n v="38"/>
    <x v="0"/>
    <s v="No"/>
    <n v="541286.99"/>
    <s v="ASALARIADO"/>
    <n v="38"/>
  </r>
  <r>
    <n v="3372"/>
    <s v="HOMBRE"/>
    <n v="1486779"/>
    <s v="PENSIONADOS EN SU PROPIO SISTEMA"/>
    <s v="SECTOR PUBLICO"/>
    <s v="SI"/>
    <s v="NO"/>
    <s v="NO"/>
    <n v="60"/>
    <x v="0"/>
    <s v="No"/>
    <n v="1486779"/>
    <s v="PENSIONADOS EN SU PROPIO SISTEMA"/>
    <n v="60"/>
  </r>
  <r>
    <n v="3373"/>
    <s v="MUJER"/>
    <n v="297045"/>
    <s v="ASEGURADO VOLUNTARIO"/>
    <s v="SECTOR PRIVADO"/>
    <s v="SI"/>
    <s v="NO"/>
    <s v="NO"/>
    <n v="62"/>
    <x v="0"/>
    <s v="No"/>
    <n v="297045"/>
    <s v="ASEGURADO VOLUNTARIO"/>
    <n v="62"/>
  </r>
  <r>
    <n v="3374"/>
    <s v="HOMBRE"/>
    <n v="297046"/>
    <s v="ASEGURADO VOLUNTARIO"/>
    <s v="SECTOR PRIVADO"/>
    <s v="SI"/>
    <s v="SI"/>
    <s v="NO"/>
    <n v="38"/>
    <x v="0"/>
    <s v="No"/>
    <n v="297046"/>
    <s v="ASEGURADO VOLUNTARIO"/>
    <n v="38"/>
  </r>
  <r>
    <n v="3375"/>
    <s v="MUJER"/>
    <n v="557319"/>
    <s v="TRABAJADOR INDEPENDIENTE"/>
    <s v="SECTOR PRIVADO"/>
    <s v="SI"/>
    <s v="NO"/>
    <s v="NO"/>
    <n v="57"/>
    <x v="0"/>
    <s v="No"/>
    <n v="557319"/>
    <s v="TRABAJADOR INDEPENDIENTE"/>
    <n v="57"/>
  </r>
  <r>
    <n v="3376"/>
    <s v="HOMBRE"/>
    <n v="833592.1"/>
    <s v="ASALARIADO"/>
    <s v="SECTOR PUBLICO"/>
    <s v="SI"/>
    <s v="NO"/>
    <s v="NO"/>
    <n v="31"/>
    <x v="0"/>
    <s v="No"/>
    <n v="833592.1"/>
    <s v="ASALARIADO"/>
    <n v="31"/>
  </r>
  <r>
    <n v="3377"/>
    <s v="HOMBRE"/>
    <n v="297950"/>
    <s v="CONVENIOS ESPECIALES DE TRABAJADORES INDEPENDIENTES"/>
    <s v="SECTOR PRIVADO"/>
    <s v="SI"/>
    <s v="NO"/>
    <s v="NO"/>
    <n v="44"/>
    <x v="0"/>
    <s v="No"/>
    <n v="297950"/>
    <s v="CONVENIOS ESPECIALES DE TRABAJADORES INDEPENDIENTES"/>
    <n v="44"/>
  </r>
  <r>
    <n v="3378"/>
    <s v="HOMBRE"/>
    <n v="356455"/>
    <s v="TRABAJADOR INDEPENDIENTE"/>
    <s v="SECTOR PRIVADO"/>
    <s v="SI"/>
    <s v="NO"/>
    <s v="SI"/>
    <n v="40"/>
    <x v="0"/>
    <s v="No"/>
    <n v="356455"/>
    <s v="TRABAJADOR INDEPENDIENTE"/>
    <n v="40"/>
  </r>
  <r>
    <n v="3379"/>
    <s v="HOMBRE"/>
    <n v="300438.55"/>
    <s v="ASALARIADO"/>
    <s v="SECTOR PRIVADO"/>
    <s v="SI"/>
    <s v="NO"/>
    <s v="NO"/>
    <n v="19"/>
    <x v="0"/>
    <s v="No"/>
    <n v="300438.55"/>
    <s v="ASALARIADO"/>
    <n v="19"/>
  </r>
  <r>
    <n v="3380"/>
    <s v="MUJER"/>
    <n v="278030"/>
    <s v="CONVENIOS ESPECIALES DE ASEGURADOS VOLUNTARIOS"/>
    <s v="SECTOR PRIVADO"/>
    <s v="SI"/>
    <s v="NO"/>
    <s v="NO"/>
    <n v="27"/>
    <x v="0"/>
    <s v="No"/>
    <n v="278030"/>
    <s v="CONVENIOS ESPECIALES DE ASEGURADOS VOLUNTARIOS"/>
    <n v="27"/>
  </r>
  <r>
    <n v="3381"/>
    <s v="HOMBRE"/>
    <n v="354166"/>
    <s v="ASALARIADO"/>
    <s v="SECTOR PRIVADO"/>
    <s v="SI"/>
    <s v="NO"/>
    <s v="NO"/>
    <n v="25"/>
    <x v="0"/>
    <s v="No"/>
    <n v="354166"/>
    <s v="ASALARIADO"/>
    <n v="25"/>
  </r>
  <r>
    <n v="3382"/>
    <s v="HOMBRE"/>
    <n v="963859.52"/>
    <s v="ASALARIADO"/>
    <s v="SECTOR PUBLICO"/>
    <s v="SI"/>
    <s v="NO"/>
    <s v="NO"/>
    <n v="55"/>
    <x v="0"/>
    <s v="No"/>
    <n v="963859.52"/>
    <s v="ASALARIADO"/>
    <n v="55"/>
  </r>
  <r>
    <n v="3383"/>
    <s v="HOMBRE"/>
    <n v="1057967.08"/>
    <s v="ASALARIADO"/>
    <s v="SECTOR PRIVADO"/>
    <s v="SI"/>
    <s v="NO"/>
    <s v="NO"/>
    <n v="31"/>
    <x v="0"/>
    <s v="No"/>
    <n v="1057967.08"/>
    <s v="ASALARIADO"/>
    <n v="31"/>
  </r>
  <r>
    <n v="3384"/>
    <s v="HOMBRE"/>
    <n v="586234.97"/>
    <s v="ASALARIADO"/>
    <s v="SECTOR PRIVADO"/>
    <s v="SI"/>
    <s v="NO"/>
    <s v="NO"/>
    <n v="57"/>
    <x v="0"/>
    <s v="No"/>
    <n v="586234.97"/>
    <s v="ASALARIADO"/>
    <n v="57"/>
  </r>
  <r>
    <n v="3385"/>
    <s v="HOMBRE"/>
    <n v="278030"/>
    <s v="CONVENIOS ESPECIALES DE TRABAJADORES INDEPENDIENTES"/>
    <s v="SECTOR PRIVADO"/>
    <s v="SI"/>
    <s v="NO"/>
    <s v="NO"/>
    <n v="29"/>
    <x v="0"/>
    <s v="No"/>
    <n v="278030"/>
    <s v="CONVENIOS ESPECIALES DE TRABAJADORES INDEPENDIENTES"/>
    <n v="29"/>
  </r>
  <r>
    <n v="3386"/>
    <s v="HOMBRE"/>
    <n v="399148"/>
    <s v="TRABAJADOR INDEPENDIENTE"/>
    <s v="SECTOR PRIVADO"/>
    <s v="SI"/>
    <s v="NO"/>
    <s v="SI"/>
    <n v="59"/>
    <x v="0"/>
    <s v="No"/>
    <n v="399148"/>
    <s v="TRABAJADOR INDEPENDIENTE"/>
    <n v="59"/>
  </r>
  <r>
    <n v="3387"/>
    <s v="MUJER"/>
    <n v="1377923.86"/>
    <s v="ASALARIADO"/>
    <s v="SECTOR PRIVADO"/>
    <s v="SI"/>
    <s v="NO"/>
    <s v="NO"/>
    <n v="56"/>
    <x v="0"/>
    <s v="No"/>
    <n v="1377923.86"/>
    <s v="ASALARIADO"/>
    <n v="56"/>
  </r>
  <r>
    <n v="3388"/>
    <s v="HOMBRE"/>
    <n v="384000"/>
    <s v="ASALARIADO"/>
    <s v="SECTOR PRIVADO"/>
    <s v="SI"/>
    <s v="NO"/>
    <s v="SI"/>
    <n v="43"/>
    <x v="0"/>
    <s v="No"/>
    <n v="384000"/>
    <s v="ASALARIADO"/>
    <n v="43"/>
  </r>
  <r>
    <n v="3389"/>
    <s v="HOMBRE"/>
    <n v="641830"/>
    <s v="ASALARIADO"/>
    <s v="SECTOR PRIVADO"/>
    <s v="SI"/>
    <s v="NO"/>
    <s v="NO"/>
    <n v="50"/>
    <x v="0"/>
    <s v="No"/>
    <n v="641830"/>
    <s v="ASALARIADO"/>
    <n v="50"/>
  </r>
  <r>
    <n v="3390"/>
    <s v="HOMBRE"/>
    <n v="467680.51"/>
    <s v="ASALARIADO"/>
    <s v="SECTOR PRIVADO"/>
    <s v="SI"/>
    <s v="SI"/>
    <s v="NO"/>
    <n v="31"/>
    <x v="0"/>
    <s v="No"/>
    <n v="467680.51"/>
    <s v="ASALARIADO"/>
    <n v="31"/>
  </r>
  <r>
    <n v="3391"/>
    <s v="HOMBRE"/>
    <n v="572881"/>
    <s v="ASALARIADO"/>
    <s v="SECTOR PRIVADO"/>
    <s v="SI"/>
    <s v="NO"/>
    <s v="NO"/>
    <n v="27"/>
    <x v="0"/>
    <s v="No"/>
    <n v="572881"/>
    <s v="ASALARIADO"/>
    <n v="27"/>
  </r>
  <r>
    <n v="3392"/>
    <s v="HOMBRE"/>
    <n v="450242.43"/>
    <s v="ASALARIADO"/>
    <s v="SECTOR PRIVADO"/>
    <s v="SI"/>
    <s v="NO"/>
    <s v="NO"/>
    <n v="24"/>
    <x v="0"/>
    <s v="No"/>
    <n v="450242.43"/>
    <s v="ASALARIADO"/>
    <n v="24"/>
  </r>
  <r>
    <n v="3393"/>
    <s v="HOMBRE"/>
    <n v="618962.9"/>
    <s v="ASALARIADO"/>
    <s v="SECTOR PRIVADO"/>
    <s v="SI"/>
    <s v="NO"/>
    <s v="NO"/>
    <n v="51"/>
    <x v="0"/>
    <s v="No"/>
    <n v="618962.9"/>
    <s v="ASALARIADO"/>
    <n v="51"/>
  </r>
  <r>
    <n v="3394"/>
    <s v="MUJER"/>
    <n v="319591"/>
    <s v="ASALARIADO"/>
    <s v="SECTOR PRIVADO"/>
    <s v="SI"/>
    <s v="SI"/>
    <s v="NO"/>
    <n v="34"/>
    <x v="0"/>
    <s v="No"/>
    <n v="319591"/>
    <s v="ASALARIADO"/>
    <n v="34"/>
  </r>
  <r>
    <n v="3395"/>
    <s v="HOMBRE"/>
    <n v="316412"/>
    <s v="TRABAJADOR INDEPENDIENTE"/>
    <s v="SECTOR PRIVADO"/>
    <s v="SI"/>
    <s v="NO"/>
    <s v="SI"/>
    <n v="55"/>
    <x v="0"/>
    <s v="No"/>
    <n v="316412"/>
    <s v="TRABAJADOR INDEPENDIENTE"/>
    <n v="55"/>
  </r>
  <r>
    <n v="3396"/>
    <s v="MUJER"/>
    <n v="356455"/>
    <s v="TRABAJADOR INDEPENDIENTE"/>
    <s v="SECTOR PRIVADO"/>
    <s v="SI"/>
    <s v="NO"/>
    <s v="NO"/>
    <n v="43"/>
    <x v="0"/>
    <s v="No"/>
    <n v="356455"/>
    <s v="TRABAJADOR INDEPENDIENTE"/>
    <n v="43"/>
  </r>
  <r>
    <n v="3397"/>
    <s v="HOMBRE"/>
    <n v="785855.82"/>
    <s v="ASALARIADO"/>
    <s v="SECTOR PRIVADO"/>
    <s v="SI"/>
    <s v="NO"/>
    <s v="NO"/>
    <n v="55"/>
    <x v="0"/>
    <s v="No"/>
    <n v="785855.82"/>
    <s v="ASALARIADO"/>
    <n v="55"/>
  </r>
  <r>
    <n v="3398"/>
    <s v="HOMBRE"/>
    <n v="420000"/>
    <s v="ASALARIADO"/>
    <s v="SECTOR PRIVADO"/>
    <s v="SI"/>
    <s v="NO"/>
    <s v="NO"/>
    <n v="52"/>
    <x v="0"/>
    <s v="No"/>
    <n v="420000"/>
    <s v="ASALARIADO"/>
    <n v="52"/>
  </r>
  <r>
    <n v="3399"/>
    <s v="HOMBRE"/>
    <n v="405063"/>
    <s v="TRABAJADOR INDEPENDIENTE"/>
    <s v="SECTOR PRIVADO"/>
    <s v="SI"/>
    <s v="NO"/>
    <s v="SI"/>
    <n v="53"/>
    <x v="0"/>
    <s v="No"/>
    <n v="405063"/>
    <s v="TRABAJADOR INDEPENDIENTE"/>
    <n v="53"/>
  </r>
  <r>
    <n v="3400"/>
    <s v="MUJER"/>
    <n v="297139"/>
    <s v="ASEGURADO VOLUNTARIO"/>
    <s v="SECTOR PRIVADO"/>
    <s v="SI"/>
    <s v="SI"/>
    <s v="NO"/>
    <n v="36"/>
    <x v="0"/>
    <s v="No"/>
    <n v="297139"/>
    <s v="ASEGURADO VOLUNTARIO"/>
    <n v="36"/>
  </r>
  <r>
    <n v="3401"/>
    <s v="HOMBRE"/>
    <n v="175000"/>
    <s v="ASALARIADO"/>
    <s v="SECTOR PRIVADO"/>
    <s v="SI"/>
    <s v="NO"/>
    <s v="NO"/>
    <n v="32"/>
    <x v="0"/>
    <s v="No"/>
    <n v="175000"/>
    <s v="ASALARIADO"/>
    <n v="32"/>
  </r>
  <r>
    <n v="3402"/>
    <s v="HOMBRE"/>
    <n v="299647"/>
    <s v="ASEGURADO VOLUNTARIO"/>
    <s v="SECTOR PRIVADO"/>
    <s v="NO"/>
    <s v="NO"/>
    <s v="NO"/>
    <n v="52"/>
    <x v="0"/>
    <s v="No"/>
    <n v="299647"/>
    <s v="ASEGURADO VOLUNTARIO"/>
    <n v="52"/>
  </r>
  <r>
    <n v="3403"/>
    <s v="HOMBRE"/>
    <n v="1202402.74"/>
    <s v="ASALARIADO"/>
    <s v="SECTOR PUBLICO"/>
    <s v="SI"/>
    <s v="NO"/>
    <s v="NO"/>
    <n v="53"/>
    <x v="0"/>
    <s v="No"/>
    <n v="1202402.74"/>
    <s v="ASALARIADO"/>
    <n v="53"/>
  </r>
  <r>
    <n v="3404"/>
    <s v="HOMBRE"/>
    <n v="264929.65999999997"/>
    <s v="ASALARIADO"/>
    <s v="SECTOR PRIVADO"/>
    <s v="SI"/>
    <s v="NO"/>
    <s v="NO"/>
    <n v="48"/>
    <x v="0"/>
    <s v="No"/>
    <n v="264929.65999999997"/>
    <s v="ASALARIADO"/>
    <n v="48"/>
  </r>
  <r>
    <n v="3405"/>
    <s v="HOMBRE"/>
    <n v="623902.14"/>
    <s v="ASALARIADO"/>
    <s v="SECTOR PRIVADO"/>
    <s v="SI"/>
    <s v="NO"/>
    <s v="NO"/>
    <n v="44"/>
    <x v="0"/>
    <s v="No"/>
    <n v="623902.14"/>
    <s v="ASALARIADO"/>
    <n v="44"/>
  </r>
  <r>
    <n v="3406"/>
    <s v="MUJER"/>
    <n v="425046"/>
    <s v="ASALARIADO"/>
    <s v="SECTOR PUBLICO"/>
    <s v="SI"/>
    <s v="NO"/>
    <s v="NO"/>
    <n v="42"/>
    <x v="0"/>
    <s v="No"/>
    <n v="425046"/>
    <s v="ASALARIADO"/>
    <n v="42"/>
  </r>
  <r>
    <n v="3407"/>
    <s v="HOMBRE"/>
    <n v="420375"/>
    <s v="ASALARIADO"/>
    <s v="SECTOR PRIVADO"/>
    <s v="SI"/>
    <s v="NO"/>
    <s v="NO"/>
    <n v="30"/>
    <x v="0"/>
    <s v="No"/>
    <n v="420375"/>
    <s v="ASALARIADO"/>
    <n v="30"/>
  </r>
  <r>
    <n v="3408"/>
    <s v="HOMBRE"/>
    <n v="1429399.25"/>
    <s v="ASALARIADO"/>
    <s v="SECTOR PRIVADO"/>
    <s v="SI"/>
    <s v="NO"/>
    <s v="NO"/>
    <n v="51"/>
    <x v="0"/>
    <s v="No"/>
    <n v="1429399.25"/>
    <s v="ASALARIADO"/>
    <n v="51"/>
  </r>
  <r>
    <n v="3409"/>
    <s v="HOMBRE"/>
    <n v="640789.43999999994"/>
    <s v="ASALARIADO"/>
    <s v="SECTOR PRIVADO"/>
    <s v="SI"/>
    <s v="NO"/>
    <s v="NO"/>
    <n v="23"/>
    <x v="0"/>
    <s v="No"/>
    <n v="640789.43999999994"/>
    <s v="ASALARIADO"/>
    <n v="23"/>
  </r>
  <r>
    <n v="3410"/>
    <s v="HOMBRE"/>
    <n v="394800"/>
    <s v="ASALARIADO"/>
    <s v="SECTOR PRIVADO"/>
    <s v="SI"/>
    <s v="NO"/>
    <s v="NO"/>
    <n v="51"/>
    <x v="0"/>
    <s v="No"/>
    <n v="394800"/>
    <s v="ASALARIADO"/>
    <n v="51"/>
  </r>
  <r>
    <n v="3411"/>
    <s v="HOMBRE"/>
    <n v="16858742"/>
    <s v="TRABAJADOR INDEPENDIENTE"/>
    <s v="SECTOR PRIVADO"/>
    <s v="SI"/>
    <s v="NO"/>
    <s v="NO"/>
    <n v="75"/>
    <x v="1"/>
    <s v="No"/>
    <n v="16858742"/>
    <s v="TRABAJADOR INDEPENDIENTE"/>
    <n v="75"/>
  </r>
  <r>
    <n v="3412"/>
    <s v="HOMBRE"/>
    <n v="485025.35"/>
    <s v="ASALARIADO"/>
    <s v="SECTOR PUBLICO"/>
    <s v="SI"/>
    <s v="NO"/>
    <s v="NO"/>
    <n v="30"/>
    <x v="0"/>
    <s v="No"/>
    <n v="485025.35"/>
    <s v="ASALARIADO"/>
    <n v="30"/>
  </r>
  <r>
    <n v="3413"/>
    <s v="HOMBRE"/>
    <n v="263696"/>
    <s v="ASALARIADO"/>
    <s v="SECTOR PRIVADO"/>
    <s v="SI"/>
    <s v="NO"/>
    <s v="SI"/>
    <n v="60"/>
    <x v="0"/>
    <s v="No"/>
    <n v="263696"/>
    <s v="ASALARIADO"/>
    <n v="60"/>
  </r>
  <r>
    <n v="3414"/>
    <s v="HOMBRE"/>
    <n v="362773"/>
    <s v="ASALARIADO"/>
    <s v="SECTOR PUBLICO"/>
    <s v="SI"/>
    <s v="NO"/>
    <s v="NO"/>
    <n v="27"/>
    <x v="0"/>
    <s v="No"/>
    <n v="362773"/>
    <s v="ASALARIADO"/>
    <n v="27"/>
  </r>
  <r>
    <n v="3415"/>
    <s v="HOMBRE"/>
    <n v="4006214.55"/>
    <s v="ASALARIADO"/>
    <s v="SECTOR PUBLICO"/>
    <s v="SI"/>
    <s v="NO"/>
    <s v="NO"/>
    <n v="51"/>
    <x v="1"/>
    <s v="No"/>
    <n v="4006214.55"/>
    <s v="ASALARIADO"/>
    <n v="51"/>
  </r>
  <r>
    <n v="3416"/>
    <s v="HOMBRE"/>
    <n v="476556.35"/>
    <s v="ASALARIADO"/>
    <s v="SECTOR PRIVADO"/>
    <s v="SI"/>
    <s v="NO"/>
    <s v="NO"/>
    <n v="26"/>
    <x v="0"/>
    <s v="No"/>
    <n v="476556.35"/>
    <s v="ASALARIADO"/>
    <n v="26"/>
  </r>
  <r>
    <n v="3417"/>
    <s v="HOMBRE"/>
    <n v="672285.72"/>
    <s v="ASALARIADO"/>
    <s v="SECTOR PRIVADO"/>
    <s v="SI"/>
    <s v="NO"/>
    <s v="NO"/>
    <n v="40"/>
    <x v="0"/>
    <s v="No"/>
    <n v="672285.72"/>
    <s v="ASALARIADO"/>
    <n v="40"/>
  </r>
  <r>
    <n v="3418"/>
    <s v="HOMBRE"/>
    <n v="501333.33"/>
    <s v="ASALARIADO"/>
    <s v="SECTOR PRIVADO"/>
    <s v="SI"/>
    <s v="NO"/>
    <s v="NO"/>
    <n v="41"/>
    <x v="0"/>
    <s v="No"/>
    <n v="501333.33"/>
    <s v="ASALARIADO"/>
    <n v="41"/>
  </r>
  <r>
    <n v="3419"/>
    <s v="MUJER"/>
    <n v="1038075"/>
    <s v="PENSIONADOS EN SU PROPIO SISTEMA"/>
    <s v="SECTOR PUBLICO"/>
    <s v="SI"/>
    <s v="NO"/>
    <s v="NO"/>
    <n v="62"/>
    <x v="0"/>
    <s v="No"/>
    <n v="1038075"/>
    <s v="PENSIONADOS EN SU PROPIO SISTEMA"/>
    <n v="62"/>
  </r>
  <r>
    <n v="3420"/>
    <s v="HOMBRE"/>
    <n v="685502.53"/>
    <s v="ASALARIADO"/>
    <s v="SECTOR PRIVADO"/>
    <s v="SI"/>
    <s v="NO"/>
    <s v="SI"/>
    <n v="58"/>
    <x v="0"/>
    <s v="No"/>
    <n v="685502.53"/>
    <s v="ASALARIADO"/>
    <n v="58"/>
  </r>
  <r>
    <n v="3421"/>
    <s v="HOMBRE"/>
    <n v="389050"/>
    <s v="ASALARIADO"/>
    <s v="SECTOR PRIVADO"/>
    <s v="SI"/>
    <s v="SI"/>
    <s v="SI"/>
    <n v="36"/>
    <x v="0"/>
    <s v="No"/>
    <n v="389050"/>
    <s v="ASALARIADO"/>
    <n v="36"/>
  </r>
  <r>
    <n v="3422"/>
    <s v="HOMBRE"/>
    <n v="959035"/>
    <s v="TRABAJADOR INDEPENDIENTE"/>
    <s v="SECTOR PRIVADO"/>
    <s v="SI"/>
    <s v="NO"/>
    <s v="SI"/>
    <n v="68"/>
    <x v="0"/>
    <s v="No"/>
    <n v="959035"/>
    <s v="TRABAJADOR INDEPENDIENTE"/>
    <n v="68"/>
  </r>
  <r>
    <n v="3423"/>
    <s v="HOMBRE"/>
    <n v="400000"/>
    <s v="ASALARIADO"/>
    <s v="SECTOR PRIVADO"/>
    <s v="SI"/>
    <s v="NO"/>
    <s v="NO"/>
    <n v="26"/>
    <x v="0"/>
    <s v="No"/>
    <n v="400000"/>
    <s v="ASALARIADO"/>
    <n v="26"/>
  </r>
  <r>
    <n v="3424"/>
    <s v="MUJER"/>
    <n v="675000"/>
    <s v="ASALARIADO"/>
    <s v="SECTOR PRIVADO"/>
    <s v="SI"/>
    <s v="NO"/>
    <s v="NO"/>
    <n v="27"/>
    <x v="0"/>
    <s v="No"/>
    <n v="675000"/>
    <s v="ASALARIADO"/>
    <n v="27"/>
  </r>
  <r>
    <n v="3425"/>
    <s v="HOMBRE"/>
    <n v="277828.07"/>
    <s v="ASALARIADO"/>
    <s v="SECTOR PRIVADO"/>
    <s v="SI"/>
    <s v="NO"/>
    <s v="NO"/>
    <n v="22"/>
    <x v="0"/>
    <s v="No"/>
    <n v="277828.07"/>
    <s v="ASALARIADO"/>
    <n v="22"/>
  </r>
  <r>
    <n v="3426"/>
    <s v="HOMBRE"/>
    <n v="270000"/>
    <s v="ASALARIADO"/>
    <s v="SECTOR PRIVADO"/>
    <s v="SI"/>
    <s v="NO"/>
    <s v="NO"/>
    <n v="58"/>
    <x v="0"/>
    <s v="No"/>
    <n v="270000"/>
    <s v="ASALARIADO"/>
    <n v="58"/>
  </r>
  <r>
    <n v="3427"/>
    <s v="MUJER"/>
    <n v="514380"/>
    <s v="ASALARIADO"/>
    <s v="SECTOR PUBLICO"/>
    <s v="SI"/>
    <s v="NO"/>
    <s v="NO"/>
    <n v="57"/>
    <x v="0"/>
    <s v="No"/>
    <n v="514380"/>
    <s v="ASALARIADO"/>
    <n v="57"/>
  </r>
  <r>
    <n v="3428"/>
    <s v="HOMBRE"/>
    <n v="995069.79"/>
    <s v="ASALARIADO"/>
    <s v="SECTOR PRIVADO"/>
    <s v="SI"/>
    <s v="NO"/>
    <s v="NO"/>
    <n v="37"/>
    <x v="0"/>
    <s v="No"/>
    <n v="995069.79"/>
    <s v="ASALARIADO"/>
    <n v="37"/>
  </r>
  <r>
    <n v="3429"/>
    <s v="HOMBRE"/>
    <n v="278500"/>
    <s v="ASALARIADO"/>
    <s v="SECTOR PRIVADO"/>
    <s v="SI"/>
    <s v="NO"/>
    <s v="NO"/>
    <n v="43"/>
    <x v="0"/>
    <s v="No"/>
    <n v="278500"/>
    <s v="ASALARIADO"/>
    <n v="43"/>
  </r>
  <r>
    <n v="3430"/>
    <s v="MUJER"/>
    <n v="368282"/>
    <s v="ASALARIADO"/>
    <s v="SECTOR PRIVADO"/>
    <s v="SI"/>
    <s v="NO"/>
    <s v="NO"/>
    <n v="54"/>
    <x v="0"/>
    <s v="No"/>
    <n v="368282"/>
    <s v="ASALARIADO"/>
    <n v="54"/>
  </r>
  <r>
    <n v="3431"/>
    <s v="MUJER"/>
    <n v="509509"/>
    <s v="TRABAJADOR INDEPENDIENTE"/>
    <s v="SECTOR PRIVADO"/>
    <s v="SI"/>
    <s v="NO"/>
    <s v="SI"/>
    <n v="45"/>
    <x v="0"/>
    <s v="No"/>
    <n v="509509"/>
    <s v="TRABAJADOR INDEPENDIENTE"/>
    <n v="45"/>
  </r>
  <r>
    <n v="3432"/>
    <s v="MUJER"/>
    <n v="690000"/>
    <s v="ASALARIADO"/>
    <s v="SECTOR PRIVADO"/>
    <s v="SI"/>
    <s v="NO"/>
    <s v="NO"/>
    <n v="40"/>
    <x v="0"/>
    <s v="No"/>
    <n v="690000"/>
    <s v="ASALARIADO"/>
    <n v="40"/>
  </r>
  <r>
    <n v="3433"/>
    <s v="HOMBRE"/>
    <n v="404463"/>
    <s v="TRABAJADOR INDEPENDIENTE"/>
    <s v="SECTOR PRIVADO"/>
    <s v="SI"/>
    <s v="NO"/>
    <s v="NO"/>
    <n v="50"/>
    <x v="0"/>
    <s v="No"/>
    <n v="404463"/>
    <s v="TRABAJADOR INDEPENDIENTE"/>
    <n v="50"/>
  </r>
  <r>
    <n v="3434"/>
    <s v="HOMBRE"/>
    <n v="873081"/>
    <s v="ASALARIADO"/>
    <s v="SECTOR PUBLICO"/>
    <s v="SI"/>
    <s v="NO"/>
    <s v="NO"/>
    <n v="36"/>
    <x v="0"/>
    <s v="No"/>
    <n v="873081"/>
    <s v="ASALARIADO"/>
    <n v="36"/>
  </r>
  <r>
    <n v="3435"/>
    <s v="MUJER"/>
    <n v="298186"/>
    <s v="ASEGURADO VOLUNTARIO"/>
    <s v="SECTOR PRIVADO"/>
    <s v="SI"/>
    <s v="NO"/>
    <s v="NO"/>
    <n v="54"/>
    <x v="0"/>
    <s v="No"/>
    <n v="298186"/>
    <s v="ASEGURADO VOLUNTARIO"/>
    <n v="54"/>
  </r>
  <r>
    <n v="3436"/>
    <s v="MUJER"/>
    <n v="1088763.67"/>
    <s v="ASALARIADO"/>
    <s v="SECTOR PRIVADO"/>
    <s v="SI"/>
    <s v="NO"/>
    <s v="NO"/>
    <n v="36"/>
    <x v="0"/>
    <s v="No"/>
    <n v="1088763.67"/>
    <s v="ASALARIADO"/>
    <n v="36"/>
  </r>
  <r>
    <n v="3437"/>
    <s v="HOMBRE"/>
    <n v="300000"/>
    <s v="ASEGURADO VOLUNTARIO"/>
    <s v="SECTOR PRIVADO"/>
    <s v="SI"/>
    <s v="SI"/>
    <s v="NO"/>
    <n v="32"/>
    <x v="0"/>
    <s v="No"/>
    <n v="300000"/>
    <s v="ASEGURADO VOLUNTARIO"/>
    <n v="32"/>
  </r>
  <r>
    <n v="3438"/>
    <s v="HOMBRE"/>
    <n v="934810.14"/>
    <s v="ASALARIADO"/>
    <s v="SECTOR PUBLICO"/>
    <s v="SI"/>
    <s v="NO"/>
    <s v="NO"/>
    <n v="34"/>
    <x v="0"/>
    <s v="No"/>
    <n v="934810.14"/>
    <s v="ASALARIADO"/>
    <n v="34"/>
  </r>
  <r>
    <n v="3439"/>
    <s v="MUJER"/>
    <n v="278030"/>
    <s v="CONVENIOS ESPECIALES DE TRABAJADORES INDEPENDIENTES"/>
    <s v="SECTOR PRIVADO"/>
    <s v="SI"/>
    <s v="SI"/>
    <s v="NO"/>
    <n v="29"/>
    <x v="0"/>
    <s v="No"/>
    <n v="278030"/>
    <s v="CONVENIOS ESPECIALES DE TRABAJADORES INDEPENDIENTES"/>
    <n v="29"/>
  </r>
  <r>
    <n v="3440"/>
    <s v="MUJER"/>
    <n v="765893.37"/>
    <s v="ASALARIADO"/>
    <s v="SECTOR PRIVADO"/>
    <s v="SI"/>
    <s v="NO"/>
    <s v="NO"/>
    <n v="24"/>
    <x v="0"/>
    <s v="No"/>
    <n v="765893.37"/>
    <s v="ASALARIADO"/>
    <n v="24"/>
  </r>
  <r>
    <n v="3441"/>
    <s v="HOMBRE"/>
    <n v="425426.15"/>
    <s v="ASALARIADO"/>
    <s v="SECTOR PRIVADO"/>
    <s v="SI"/>
    <s v="NO"/>
    <s v="NO"/>
    <n v="21"/>
    <x v="0"/>
    <s v="No"/>
    <n v="425426.15"/>
    <s v="ASALARIADO"/>
    <n v="21"/>
  </r>
  <r>
    <n v="3442"/>
    <s v="MUJER"/>
    <n v="655560"/>
    <s v="ASALARIADO"/>
    <s v="SECTOR PUBLICO"/>
    <s v="SI"/>
    <s v="NO"/>
    <s v="NO"/>
    <n v="39"/>
    <x v="0"/>
    <s v="No"/>
    <n v="655560"/>
    <s v="ASALARIADO"/>
    <n v="39"/>
  </r>
  <r>
    <n v="3443"/>
    <s v="HOMBRE"/>
    <n v="106848"/>
    <s v="ASALARIADO"/>
    <s v="SECTOR PRIVADO"/>
    <s v="SI"/>
    <s v="SI"/>
    <s v="NO"/>
    <n v="36"/>
    <x v="0"/>
    <s v="No"/>
    <n v="106848"/>
    <s v="ASALARIADO"/>
    <n v="36"/>
  </r>
  <r>
    <n v="3444"/>
    <s v="HOMBRE"/>
    <n v="1492130.65"/>
    <s v="ASALARIADO"/>
    <s v="SECTOR PUBLICO"/>
    <s v="SI"/>
    <s v="NO"/>
    <s v="NO"/>
    <n v="58"/>
    <x v="0"/>
    <s v="No"/>
    <n v="1492130.65"/>
    <s v="ASALARIADO"/>
    <n v="58"/>
  </r>
  <r>
    <n v="3445"/>
    <s v="HOMBRE"/>
    <n v="175130"/>
    <s v="ASALARIADO"/>
    <s v="SECTOR PUBLICO"/>
    <s v="SI"/>
    <s v="NO"/>
    <s v="NO"/>
    <n v="36"/>
    <x v="0"/>
    <s v="No"/>
    <n v="175130"/>
    <s v="ASALARIADO"/>
    <n v="36"/>
  </r>
  <r>
    <n v="3446"/>
    <s v="MUJER"/>
    <n v="516452.8"/>
    <s v="ASALARIADO"/>
    <s v="SECTOR PUBLICO"/>
    <s v="SI"/>
    <s v="NO"/>
    <s v="NO"/>
    <n v="30"/>
    <x v="0"/>
    <s v="No"/>
    <n v="516452.8"/>
    <s v="ASALARIADO"/>
    <n v="30"/>
  </r>
  <r>
    <n v="3447"/>
    <s v="HOMBRE"/>
    <n v="11292323.83"/>
    <s v="ASALARIADO"/>
    <s v="SECTOR PRIVADO"/>
    <s v="SI"/>
    <s v="SI"/>
    <s v="NO"/>
    <n v="55"/>
    <x v="1"/>
    <s v="No"/>
    <n v="11292323.83"/>
    <s v="ASALARIADO"/>
    <n v="55"/>
  </r>
  <r>
    <n v="3448"/>
    <s v="MUJER"/>
    <n v="815000"/>
    <s v="ASALARIADO"/>
    <s v="SECTOR PUBLICO"/>
    <s v="SI"/>
    <s v="NO"/>
    <s v="NO"/>
    <n v="29"/>
    <x v="0"/>
    <s v="No"/>
    <n v="815000"/>
    <s v="ASALARIADO"/>
    <n v="29"/>
  </r>
  <r>
    <n v="3449"/>
    <s v="MUJER"/>
    <n v="1450033.3"/>
    <s v="ASALARIADO"/>
    <s v="SECTOR PUBLICO"/>
    <s v="SI"/>
    <s v="NO"/>
    <s v="NO"/>
    <n v="32"/>
    <x v="0"/>
    <s v="No"/>
    <n v="1450033.3"/>
    <s v="ASALARIADO"/>
    <n v="32"/>
  </r>
  <r>
    <n v="3450"/>
    <s v="HOMBRE"/>
    <n v="439415.1"/>
    <s v="ASALARIADO"/>
    <s v="SECTOR PRIVADO"/>
    <s v="SI"/>
    <s v="NO"/>
    <s v="NO"/>
    <n v="52"/>
    <x v="0"/>
    <s v="No"/>
    <n v="439415.1"/>
    <s v="ASALARIADO"/>
    <n v="52"/>
  </r>
  <r>
    <n v="3451"/>
    <s v="HOMBRE"/>
    <n v="405063"/>
    <s v="ASEGURADO VOLUNTARIO"/>
    <s v="SECTOR PRIVADO"/>
    <s v="SI"/>
    <s v="NO"/>
    <s v="SI"/>
    <n v="63"/>
    <x v="0"/>
    <s v="No"/>
    <n v="405063"/>
    <s v="ASEGURADO VOLUNTARIO"/>
    <n v="63"/>
  </r>
  <r>
    <n v="3452"/>
    <s v="HOMBRE"/>
    <n v="914285.71"/>
    <s v="ASALARIADO"/>
    <s v="SECTOR PRIVADO"/>
    <s v="SI"/>
    <s v="NO"/>
    <s v="NO"/>
    <n v="43"/>
    <x v="0"/>
    <s v="No"/>
    <n v="914285.71"/>
    <s v="ASALARIADO"/>
    <n v="43"/>
  </r>
  <r>
    <n v="3453"/>
    <s v="HOMBRE"/>
    <n v="598673"/>
    <s v="TRABAJADOR INDEPENDIENTE"/>
    <s v="SECTOR PRIVADO"/>
    <s v="NO"/>
    <s v="NO"/>
    <s v="SI"/>
    <n v="45"/>
    <x v="0"/>
    <s v="No"/>
    <n v="598673"/>
    <s v="TRABAJADOR INDEPENDIENTE"/>
    <n v="45"/>
  </r>
  <r>
    <n v="3454"/>
    <s v="MUJER"/>
    <n v="622035.84"/>
    <s v="ASALARIADO"/>
    <s v="SECTOR PUBLICO"/>
    <s v="SI"/>
    <s v="NO"/>
    <s v="NO"/>
    <n v="27"/>
    <x v="0"/>
    <s v="No"/>
    <n v="622035.84"/>
    <s v="ASALARIADO"/>
    <n v="27"/>
  </r>
  <r>
    <n v="3455"/>
    <s v="HOMBRE"/>
    <n v="450000"/>
    <s v="ASALARIADO"/>
    <s v="SECTOR PUBLICO"/>
    <s v="SI"/>
    <s v="NO"/>
    <s v="NO"/>
    <n v="25"/>
    <x v="0"/>
    <s v="No"/>
    <n v="450000"/>
    <s v="ASALARIADO"/>
    <n v="25"/>
  </r>
  <r>
    <n v="3456"/>
    <s v="HOMBRE"/>
    <n v="40000"/>
    <s v="ASALARIADO"/>
    <s v="SECTOR PRIVADO"/>
    <s v="SI"/>
    <s v="NO"/>
    <s v="NO"/>
    <n v="22"/>
    <x v="0"/>
    <s v="No"/>
    <n v="40000"/>
    <s v="ASALARIADO"/>
    <n v="22"/>
  </r>
  <r>
    <n v="3457"/>
    <s v="MUJER"/>
    <n v="925327.23"/>
    <s v="PENSIONADOS EN SU PROPIO SISTEMA"/>
    <s v="SECTOR PUBLICO"/>
    <s v="SI"/>
    <s v="NO"/>
    <s v="NO"/>
    <n v="86"/>
    <x v="0"/>
    <s v="No"/>
    <n v="925327.23"/>
    <s v="PENSIONADOS EN SU PROPIO SISTEMA"/>
    <n v="86"/>
  </r>
  <r>
    <n v="3458"/>
    <s v="MUJER"/>
    <n v="647099"/>
    <s v="ASALARIADO"/>
    <s v="SECTOR PUBLICO"/>
    <s v="SI"/>
    <s v="NO"/>
    <s v="NO"/>
    <n v="35"/>
    <x v="0"/>
    <s v="No"/>
    <n v="647099"/>
    <s v="ASALARIADO"/>
    <n v="35"/>
  </r>
  <r>
    <n v="3459"/>
    <s v="HOMBRE"/>
    <n v="762280"/>
    <s v="ASALARIADO"/>
    <s v="SECTOR PRIVADO"/>
    <s v="SI"/>
    <s v="NO"/>
    <s v="NO"/>
    <n v="39"/>
    <x v="0"/>
    <s v="No"/>
    <n v="762280"/>
    <s v="ASALARIADO"/>
    <n v="39"/>
  </r>
  <r>
    <n v="3460"/>
    <s v="HOMBRE"/>
    <n v="2000000"/>
    <s v="ASALARIADO"/>
    <s v="SECTOR PRIVADO"/>
    <s v="SI"/>
    <s v="NO"/>
    <s v="NO"/>
    <n v="32"/>
    <x v="0"/>
    <s v="No"/>
    <n v="2000000"/>
    <s v="ASALARIADO"/>
    <n v="32"/>
  </r>
  <r>
    <n v="3461"/>
    <s v="HOMBRE"/>
    <n v="1200000"/>
    <s v="ASALARIADO"/>
    <s v="SECTOR PRIVADO"/>
    <s v="SI"/>
    <s v="NO"/>
    <s v="NO"/>
    <n v="30"/>
    <x v="0"/>
    <s v="No"/>
    <n v="1200000"/>
    <s v="ASALARIADO"/>
    <n v="30"/>
  </r>
  <r>
    <n v="3462"/>
    <s v="MUJER"/>
    <n v="299647"/>
    <s v="ASEGURADO VOLUNTARIO"/>
    <s v="SECTOR PRIVADO"/>
    <s v="SI"/>
    <s v="NO"/>
    <s v="NO"/>
    <n v="55"/>
    <x v="0"/>
    <s v="No"/>
    <n v="299647"/>
    <s v="ASEGURADO VOLUNTARIO"/>
    <n v="55"/>
  </r>
  <r>
    <n v="3463"/>
    <s v="HOMBRE"/>
    <n v="1195224"/>
    <s v="ASALARIADO"/>
    <s v="SECTOR PRIVADO"/>
    <s v="SI"/>
    <s v="NO"/>
    <s v="NO"/>
    <n v="28"/>
    <x v="0"/>
    <s v="No"/>
    <n v="1195224"/>
    <s v="ASALARIADO"/>
    <n v="28"/>
  </r>
  <r>
    <n v="3464"/>
    <s v="HOMBRE"/>
    <n v="4268905.2300000004"/>
    <s v="ASALARIADO"/>
    <s v="SECTOR PRIVADO"/>
    <s v="SI"/>
    <s v="NO"/>
    <s v="NO"/>
    <n v="61"/>
    <x v="1"/>
    <s v="No"/>
    <n v="4268905.2300000004"/>
    <s v="ASALARIADO"/>
    <n v="61"/>
  </r>
  <r>
    <n v="3465"/>
    <s v="HOMBRE"/>
    <n v="677945.4"/>
    <s v="ASALARIADO"/>
    <s v="SECTOR PRIVADO"/>
    <s v="SI"/>
    <s v="NO"/>
    <s v="NO"/>
    <n v="61"/>
    <x v="0"/>
    <s v="No"/>
    <n v="677945.4"/>
    <s v="ASALARIADO"/>
    <n v="61"/>
  </r>
  <r>
    <n v="3466"/>
    <s v="HOMBRE"/>
    <n v="434729"/>
    <s v="ASALARIADO"/>
    <s v="SECTOR PRIVADO"/>
    <s v="SI"/>
    <s v="NO"/>
    <s v="NO"/>
    <n v="40"/>
    <x v="0"/>
    <s v="No"/>
    <n v="434729"/>
    <s v="ASALARIADO"/>
    <n v="40"/>
  </r>
  <r>
    <n v="3467"/>
    <s v="MUJER"/>
    <n v="817963.42"/>
    <s v="ASALARIADO"/>
    <s v="SECTOR PUBLICO"/>
    <s v="SI"/>
    <s v="NO"/>
    <s v="NO"/>
    <n v="52"/>
    <x v="0"/>
    <s v="No"/>
    <n v="817963.42"/>
    <s v="ASALARIADO"/>
    <n v="52"/>
  </r>
  <r>
    <n v="3468"/>
    <s v="MUJER"/>
    <n v="278030"/>
    <s v="ASEGURADO VOLUNTARIO"/>
    <s v="SECTOR PRIVADO"/>
    <s v="SI"/>
    <s v="NO"/>
    <s v="NO"/>
    <n v="55"/>
    <x v="0"/>
    <s v="No"/>
    <n v="278030"/>
    <s v="ASEGURADO VOLUNTARIO"/>
    <n v="55"/>
  </r>
  <r>
    <n v="3469"/>
    <s v="MUJER"/>
    <n v="400000"/>
    <s v="ASALARIADO"/>
    <s v="SECTOR PRIVADO"/>
    <s v="SI"/>
    <s v="NO"/>
    <s v="NO"/>
    <n v="40"/>
    <x v="0"/>
    <s v="No"/>
    <n v="400000"/>
    <s v="ASALARIADO"/>
    <n v="40"/>
  </r>
  <r>
    <n v="3470"/>
    <s v="HOMBRE"/>
    <n v="324880"/>
    <s v="ASALARIADO"/>
    <s v="SECTOR PRIVADO"/>
    <s v="SI"/>
    <s v="NO"/>
    <s v="NO"/>
    <n v="37"/>
    <x v="0"/>
    <s v="No"/>
    <n v="324880"/>
    <s v="ASALARIADO"/>
    <n v="37"/>
  </r>
  <r>
    <n v="3471"/>
    <s v="HOMBRE"/>
    <n v="427070.54"/>
    <s v="ASALARIADO"/>
    <s v="SECTOR PRIVADO"/>
    <s v="SI"/>
    <s v="SI"/>
    <s v="NO"/>
    <n v="61"/>
    <x v="0"/>
    <s v="No"/>
    <n v="427070.54"/>
    <s v="ASALARIADO"/>
    <n v="61"/>
  </r>
  <r>
    <n v="3472"/>
    <s v="HOMBRE"/>
    <n v="300018"/>
    <s v="TRABAJADOR INDEPENDIENTE"/>
    <s v="SECTOR PRIVADO"/>
    <s v="SI"/>
    <s v="NO"/>
    <s v="SI"/>
    <n v="47"/>
    <x v="0"/>
    <s v="No"/>
    <n v="300018"/>
    <s v="TRABAJADOR INDEPENDIENTE"/>
    <n v="47"/>
  </r>
  <r>
    <n v="3473"/>
    <s v="HOMBRE"/>
    <n v="285000"/>
    <s v="ASALARIADO"/>
    <s v="SECTOR PRIVADO"/>
    <s v="SI"/>
    <s v="SI"/>
    <s v="NO"/>
    <n v="29"/>
    <x v="0"/>
    <s v="No"/>
    <n v="285000"/>
    <s v="ASALARIADO"/>
    <n v="29"/>
  </r>
  <r>
    <n v="3474"/>
    <s v="HOMBRE"/>
    <n v="383254"/>
    <s v="TRABAJADOR INDEPENDIENTE"/>
    <s v="SECTOR PRIVADO"/>
    <s v="SI"/>
    <s v="NO"/>
    <s v="NO"/>
    <n v="45"/>
    <x v="0"/>
    <s v="No"/>
    <n v="383254"/>
    <s v="TRABAJADOR INDEPENDIENTE"/>
    <n v="45"/>
  </r>
  <r>
    <n v="3475"/>
    <s v="HOMBRE"/>
    <n v="299647"/>
    <s v="ASEGURADO VOLUNTARIO"/>
    <s v="SECTOR PRIVADO"/>
    <s v="SI"/>
    <s v="NO"/>
    <s v="NO"/>
    <n v="82"/>
    <x v="0"/>
    <s v="No"/>
    <n v="299647"/>
    <s v="ASEGURADO VOLUNTARIO"/>
    <n v="82"/>
  </r>
  <r>
    <n v="3476"/>
    <s v="MUJER"/>
    <n v="388243.95"/>
    <s v="ASALARIADO"/>
    <s v="SECTOR PRIVADO"/>
    <s v="SI"/>
    <s v="NO"/>
    <s v="NO"/>
    <n v="27"/>
    <x v="0"/>
    <s v="No"/>
    <n v="388243.95"/>
    <s v="ASALARIADO"/>
    <n v="27"/>
  </r>
  <r>
    <n v="3477"/>
    <s v="HOMBRE"/>
    <n v="403164.44"/>
    <s v="ASALARIADO"/>
    <s v="SECTOR PRIVADO"/>
    <s v="SI"/>
    <s v="NO"/>
    <s v="NO"/>
    <n v="62"/>
    <x v="0"/>
    <s v="No"/>
    <n v="403164.44"/>
    <s v="ASALARIADO"/>
    <n v="62"/>
  </r>
  <r>
    <n v="3478"/>
    <s v="HOMBRE"/>
    <n v="14173194"/>
    <s v="PENSIONADOS EN SU PROPIO SISTEMA"/>
    <s v="SECTOR PUBLICO"/>
    <s v="SI"/>
    <s v="NO"/>
    <s v="NO"/>
    <n v="73"/>
    <x v="1"/>
    <s v="No"/>
    <n v="14173194"/>
    <s v="PENSIONADOS EN SU PROPIO SISTEMA"/>
    <n v="73"/>
  </r>
  <r>
    <n v="3479"/>
    <s v="HOMBRE"/>
    <n v="295206.84999999998"/>
    <s v="ASALARIADO"/>
    <s v="SECTOR PRIVADO"/>
    <s v="SI"/>
    <s v="NO"/>
    <s v="NO"/>
    <n v="22"/>
    <x v="0"/>
    <s v="No"/>
    <n v="295206.84999999998"/>
    <s v="ASALARIADO"/>
    <n v="22"/>
  </r>
  <r>
    <n v="3480"/>
    <s v="HOMBRE"/>
    <n v="1006500"/>
    <s v="ASALARIADO"/>
    <s v="SECTOR PRIVADO"/>
    <s v="SI"/>
    <s v="NO"/>
    <s v="NO"/>
    <n v="25"/>
    <x v="0"/>
    <s v="No"/>
    <n v="1006500"/>
    <s v="ASALARIADO"/>
    <n v="25"/>
  </r>
  <r>
    <n v="3481"/>
    <s v="MUJER"/>
    <n v="1314729"/>
    <s v="ASALARIADO"/>
    <s v="SECTOR PUBLICO"/>
    <s v="SI"/>
    <s v="NO"/>
    <s v="NO"/>
    <n v="35"/>
    <x v="0"/>
    <s v="No"/>
    <n v="1314729"/>
    <s v="ASALARIADO"/>
    <n v="35"/>
  </r>
  <r>
    <n v="3482"/>
    <s v="MUJER"/>
    <n v="568820"/>
    <s v="ASALARIADO"/>
    <s v="SECTOR PRIVADO"/>
    <s v="SI"/>
    <s v="NO"/>
    <s v="NO"/>
    <n v="28"/>
    <x v="0"/>
    <s v="No"/>
    <n v="568820"/>
    <s v="ASALARIADO"/>
    <n v="28"/>
  </r>
  <r>
    <n v="3483"/>
    <s v="HOMBRE"/>
    <n v="63720"/>
    <s v="ASALARIADO"/>
    <s v="SECTOR PRIVADO"/>
    <s v="SI"/>
    <s v="SI"/>
    <s v="SI"/>
    <n v="22"/>
    <x v="0"/>
    <s v="No"/>
    <n v="63720"/>
    <s v="ASALARIADO"/>
    <n v="22"/>
  </r>
  <r>
    <n v="3484"/>
    <s v="HOMBRE"/>
    <n v="684986"/>
    <s v="ASALARIADO"/>
    <s v="SECTOR PRIVADO"/>
    <s v="SI"/>
    <s v="NO"/>
    <s v="NO"/>
    <n v="44"/>
    <x v="0"/>
    <s v="No"/>
    <n v="684986"/>
    <s v="ASALARIADO"/>
    <n v="44"/>
  </r>
  <r>
    <n v="3485"/>
    <s v="HOMBRE"/>
    <n v="246000"/>
    <s v="ASALARIADO"/>
    <s v="SECTOR PRIVADO"/>
    <s v="SI"/>
    <s v="NO"/>
    <s v="NO"/>
    <n v="38"/>
    <x v="0"/>
    <s v="No"/>
    <n v="246000"/>
    <s v="ASALARIADO"/>
    <n v="38"/>
  </r>
  <r>
    <n v="3486"/>
    <s v="HOMBRE"/>
    <n v="337480"/>
    <s v="TRABAJADOR INDEPENDIENTE"/>
    <s v="SECTOR PRIVADO"/>
    <s v="SI"/>
    <s v="NO"/>
    <s v="NO"/>
    <n v="29"/>
    <x v="0"/>
    <s v="No"/>
    <n v="337480"/>
    <s v="TRABAJADOR INDEPENDIENTE"/>
    <n v="29"/>
  </r>
  <r>
    <n v="3487"/>
    <s v="HOMBRE"/>
    <n v="485860"/>
    <s v="TRABAJADOR INDEPENDIENTE"/>
    <s v="SECTOR PRIVADO"/>
    <s v="SI"/>
    <s v="NO"/>
    <s v="NO"/>
    <n v="42"/>
    <x v="0"/>
    <s v="No"/>
    <n v="485860"/>
    <s v="TRABAJADOR INDEPENDIENTE"/>
    <n v="42"/>
  </r>
  <r>
    <n v="3488"/>
    <s v="MUJER"/>
    <n v="889137"/>
    <s v="ASALARIADO"/>
    <s v="SECTOR PUBLICO"/>
    <s v="SI"/>
    <s v="NO"/>
    <s v="SI"/>
    <n v="40"/>
    <x v="0"/>
    <s v="No"/>
    <n v="889137"/>
    <s v="ASALARIADO"/>
    <n v="40"/>
  </r>
  <r>
    <n v="3489"/>
    <s v="HOMBRE"/>
    <n v="324000"/>
    <s v="ASALARIADO"/>
    <s v="SECTOR PRIVADO"/>
    <s v="SI"/>
    <s v="NO"/>
    <s v="SI"/>
    <n v="55"/>
    <x v="0"/>
    <s v="No"/>
    <n v="324000"/>
    <s v="ASALARIADO"/>
    <n v="55"/>
  </r>
  <r>
    <n v="3490"/>
    <s v="MUJER"/>
    <n v="716100"/>
    <s v="ASALARIADO"/>
    <s v="SECTOR PUBLICO"/>
    <s v="SI"/>
    <s v="NO"/>
    <s v="SI"/>
    <n v="29"/>
    <x v="0"/>
    <s v="No"/>
    <n v="716100"/>
    <s v="ASALARIADO"/>
    <n v="29"/>
  </r>
  <r>
    <n v="3491"/>
    <s v="HOMBRE"/>
    <n v="100000"/>
    <s v="ASALARIADO"/>
    <s v="SECTOR PRIVADO"/>
    <s v="SI"/>
    <s v="NO"/>
    <s v="SI"/>
    <n v="52"/>
    <x v="0"/>
    <s v="No"/>
    <n v="100000"/>
    <s v="ASALARIADO"/>
    <n v="52"/>
  </r>
  <r>
    <n v="3492"/>
    <s v="MUJER"/>
    <n v="550234.51"/>
    <s v="ASALARIADO"/>
    <s v="SECTOR PRIVADO"/>
    <s v="SI"/>
    <s v="NO"/>
    <s v="NO"/>
    <n v="41"/>
    <x v="0"/>
    <s v="No"/>
    <n v="550234.51"/>
    <s v="ASALARIADO"/>
    <n v="41"/>
  </r>
  <r>
    <n v="3493"/>
    <s v="HOMBRE"/>
    <n v="297046"/>
    <s v="ASEGURADO VOLUNTARIO"/>
    <s v="SECTOR PRIVADO"/>
    <s v="SI"/>
    <s v="NO"/>
    <s v="NO"/>
    <n v="61"/>
    <x v="0"/>
    <s v="No"/>
    <n v="297046"/>
    <s v="ASEGURADO VOLUNTARIO"/>
    <n v="61"/>
  </r>
  <r>
    <n v="3494"/>
    <s v="MUJER"/>
    <n v="600000"/>
    <s v="ASALARIADO"/>
    <s v="SECTOR PRIVADO"/>
    <s v="SI"/>
    <s v="NO"/>
    <s v="NO"/>
    <n v="36"/>
    <x v="0"/>
    <s v="No"/>
    <n v="600000"/>
    <s v="ASALARIADO"/>
    <n v="36"/>
  </r>
  <r>
    <n v="3495"/>
    <s v="MUJER"/>
    <n v="512783.28"/>
    <s v="ASALARIADO"/>
    <s v="SECTOR PRIVADO"/>
    <s v="SI"/>
    <s v="NO"/>
    <s v="NO"/>
    <n v="26"/>
    <x v="0"/>
    <s v="No"/>
    <n v="512783.28"/>
    <s v="ASALARIADO"/>
    <n v="26"/>
  </r>
  <r>
    <n v="3496"/>
    <s v="HOMBRE"/>
    <n v="84000"/>
    <s v="ASALARIADO"/>
    <s v="SECTOR PRIVADO"/>
    <s v="SI"/>
    <s v="NO"/>
    <s v="NO"/>
    <n v="56"/>
    <x v="0"/>
    <s v="No"/>
    <n v="84000"/>
    <s v="ASALARIADO"/>
    <n v="56"/>
  </r>
  <r>
    <n v="3497"/>
    <s v="MUJER"/>
    <n v="689218.5"/>
    <s v="ASALARIADO"/>
    <s v="SECTOR PUBLICO"/>
    <s v="SI"/>
    <s v="NO"/>
    <s v="NO"/>
    <n v="37"/>
    <x v="0"/>
    <s v="No"/>
    <n v="689218.5"/>
    <s v="ASALARIADO"/>
    <n v="37"/>
  </r>
  <r>
    <n v="3498"/>
    <s v="MUJER"/>
    <n v="384658.4"/>
    <s v="ASALARIADO"/>
    <s v="SECTOR PRIVADO"/>
    <s v="SI"/>
    <s v="NO"/>
    <s v="NO"/>
    <n v="43"/>
    <x v="0"/>
    <s v="No"/>
    <n v="384658.4"/>
    <s v="ASALARIADO"/>
    <n v="43"/>
  </r>
  <r>
    <n v="3499"/>
    <s v="HOMBRE"/>
    <n v="140000"/>
    <s v="ASALARIADO"/>
    <s v="SECTOR PRIVADO"/>
    <s v="SI"/>
    <s v="SI"/>
    <s v="NO"/>
    <n v="57"/>
    <x v="0"/>
    <s v="No"/>
    <n v="140000"/>
    <s v="ASALARIADO"/>
    <n v="57"/>
  </r>
  <r>
    <n v="3500"/>
    <s v="HOMBRE"/>
    <n v="297046"/>
    <s v="TRABAJADOR INDEPENDIENTE"/>
    <s v="SECTOR PRIVADO"/>
    <s v="SI"/>
    <s v="NO"/>
    <s v="SI"/>
    <n v="61"/>
    <x v="0"/>
    <s v="No"/>
    <n v="297046"/>
    <s v="TRABAJADOR INDEPENDIENTE"/>
    <n v="61"/>
  </r>
  <r>
    <n v="3501"/>
    <s v="MUJER"/>
    <n v="277753.92"/>
    <s v="ASALARIADO"/>
    <s v="SECTOR PRIVADO"/>
    <s v="SI"/>
    <s v="NO"/>
    <s v="NO"/>
    <n v="20"/>
    <x v="0"/>
    <s v="No"/>
    <n v="277753.92"/>
    <s v="ASALARIADO"/>
    <n v="20"/>
  </r>
  <r>
    <n v="3502"/>
    <s v="MUJER"/>
    <n v="278030"/>
    <s v="CONVENIOS ESPECIALES DE TRABAJADORES INDEPENDIENTES"/>
    <s v="SECTOR PRIVADO"/>
    <s v="SI"/>
    <s v="NO"/>
    <s v="NO"/>
    <n v="54"/>
    <x v="0"/>
    <s v="No"/>
    <n v="278030"/>
    <s v="CONVENIOS ESPECIALES DE TRABAJADORES INDEPENDIENTES"/>
    <n v="54"/>
  </r>
  <r>
    <n v="3503"/>
    <s v="HOMBRE"/>
    <n v="742483"/>
    <s v="TRABAJADOR INDEPENDIENTE"/>
    <s v="SECTOR PRIVADO"/>
    <s v="SI"/>
    <s v="NO"/>
    <s v="SI"/>
    <n v="70"/>
    <x v="0"/>
    <s v="No"/>
    <n v="742483"/>
    <s v="TRABAJADOR INDEPENDIENTE"/>
    <n v="70"/>
  </r>
  <r>
    <n v="3504"/>
    <s v="HOMBRE"/>
    <n v="460800"/>
    <s v="ASALARIADO"/>
    <s v="SECTOR PUBLICO"/>
    <s v="SI"/>
    <s v="NO"/>
    <s v="NO"/>
    <n v="60"/>
    <x v="0"/>
    <s v="No"/>
    <n v="460800"/>
    <s v="ASALARIADO"/>
    <n v="60"/>
  </r>
  <r>
    <n v="3505"/>
    <s v="HOMBRE"/>
    <n v="350402.66"/>
    <s v="ASALARIADO"/>
    <s v="SECTOR PRIVADO"/>
    <s v="SI"/>
    <s v="NO"/>
    <s v="NO"/>
    <n v="22"/>
    <x v="0"/>
    <s v="No"/>
    <n v="350402.66"/>
    <s v="ASALARIADO"/>
    <n v="22"/>
  </r>
  <r>
    <n v="3506"/>
    <s v="HOMBRE"/>
    <n v="915119.76"/>
    <s v="ASALARIADO"/>
    <s v="SECTOR PRIVADO"/>
    <s v="SI"/>
    <s v="NO"/>
    <s v="NO"/>
    <n v="37"/>
    <x v="0"/>
    <s v="No"/>
    <n v="915119.76"/>
    <s v="ASALARIADO"/>
    <n v="37"/>
  </r>
  <r>
    <n v="3507"/>
    <s v="MUJER"/>
    <n v="155242.92000000001"/>
    <s v="ASALARIADO"/>
    <s v="SECTOR PRIVADO"/>
    <s v="SI"/>
    <s v="NO"/>
    <s v="NO"/>
    <n v="24"/>
    <x v="0"/>
    <s v="No"/>
    <n v="155242.92000000001"/>
    <s v="ASALARIADO"/>
    <n v="24"/>
  </r>
  <r>
    <n v="3508"/>
    <s v="MUJER"/>
    <n v="358973"/>
    <s v="ASALARIADO"/>
    <s v="SECTOR PRIVADO"/>
    <s v="SI"/>
    <s v="NO"/>
    <s v="NO"/>
    <n v="24"/>
    <x v="0"/>
    <s v="No"/>
    <n v="358973"/>
    <s v="ASALARIADO"/>
    <n v="24"/>
  </r>
  <r>
    <n v="3509"/>
    <s v="HOMBRE"/>
    <n v="15000"/>
    <s v="ASALARIADO"/>
    <s v="SECTOR PRIVADO"/>
    <s v="SI"/>
    <s v="NO"/>
    <s v="NO"/>
    <n v="42"/>
    <x v="0"/>
    <s v="No"/>
    <n v="15000"/>
    <s v="ASALARIADO"/>
    <n v="42"/>
  </r>
  <r>
    <n v="3510"/>
    <s v="HOMBRE"/>
    <n v="403612.34"/>
    <s v="ASALARIADO"/>
    <s v="SECTOR PRIVADO"/>
    <s v="SI"/>
    <s v="NO"/>
    <s v="NO"/>
    <n v="37"/>
    <x v="0"/>
    <s v="No"/>
    <n v="403612.34"/>
    <s v="ASALARIADO"/>
    <n v="37"/>
  </r>
  <r>
    <n v="3511"/>
    <s v="MUJER"/>
    <n v="702145.6"/>
    <s v="ASALARIADO"/>
    <s v="SECTOR PUBLICO"/>
    <s v="SI"/>
    <s v="NO"/>
    <s v="NO"/>
    <n v="35"/>
    <x v="0"/>
    <s v="No"/>
    <n v="702145.6"/>
    <s v="ASALARIADO"/>
    <n v="35"/>
  </r>
  <r>
    <n v="3512"/>
    <s v="HOMBRE"/>
    <n v="540982.97"/>
    <s v="ASALARIADO"/>
    <s v="SECTOR PUBLICO"/>
    <s v="SI"/>
    <s v="NO"/>
    <s v="NO"/>
    <n v="29"/>
    <x v="0"/>
    <s v="No"/>
    <n v="540982.97"/>
    <s v="ASALARIADO"/>
    <n v="29"/>
  </r>
  <r>
    <n v="3513"/>
    <s v="HOMBRE"/>
    <n v="399945.97"/>
    <s v="PENSIONADOS EN SU PROPIO SISTEMA"/>
    <s v="SECTOR PUBLICO"/>
    <s v="SI"/>
    <s v="NO"/>
    <s v="NO"/>
    <n v="92"/>
    <x v="0"/>
    <s v="No"/>
    <n v="399945.97"/>
    <s v="PENSIONADOS EN SU PROPIO SISTEMA"/>
    <n v="92"/>
  </r>
  <r>
    <n v="3514"/>
    <s v="HOMBRE"/>
    <n v="470000"/>
    <s v="ASALARIADO"/>
    <s v="SECTOR PRIVADO"/>
    <s v="SI"/>
    <s v="NO"/>
    <s v="NO"/>
    <n v="39"/>
    <x v="0"/>
    <s v="No"/>
    <n v="470000"/>
    <s v="ASALARIADO"/>
    <n v="39"/>
  </r>
  <r>
    <n v="3515"/>
    <s v="HOMBRE"/>
    <n v="514062"/>
    <s v="TRABAJADOR INDEPENDIENTE"/>
    <s v="SECTOR PRIVADO"/>
    <s v="SI"/>
    <s v="NO"/>
    <s v="SI"/>
    <n v="62"/>
    <x v="0"/>
    <s v="No"/>
    <n v="514062"/>
    <s v="TRABAJADOR INDEPENDIENTE"/>
    <n v="62"/>
  </r>
  <r>
    <n v="3516"/>
    <s v="MUJER"/>
    <n v="278030"/>
    <s v="CONVENIOS ESPECIALES DE TRABAJADORES INDEPENDIENTES"/>
    <s v="SECTOR PRIVADO"/>
    <s v="SI"/>
    <s v="NO"/>
    <s v="NO"/>
    <n v="69"/>
    <x v="0"/>
    <s v="No"/>
    <n v="278030"/>
    <s v="CONVENIOS ESPECIALES DE TRABAJADORES INDEPENDIENTES"/>
    <n v="69"/>
  </r>
  <r>
    <n v="3517"/>
    <s v="MUJER"/>
    <n v="331181"/>
    <s v="TRABAJADOR INDEPENDIENTE"/>
    <s v="SECTOR PRIVADO"/>
    <s v="SI"/>
    <s v="NO"/>
    <s v="NO"/>
    <n v="59"/>
    <x v="0"/>
    <s v="No"/>
    <n v="331181"/>
    <s v="TRABAJADOR INDEPENDIENTE"/>
    <n v="59"/>
  </r>
  <r>
    <n v="3518"/>
    <s v="HOMBRE"/>
    <n v="1516000"/>
    <s v="ASALARIADO"/>
    <s v="SECTOR PRIVADO"/>
    <s v="SI"/>
    <s v="NO"/>
    <s v="NO"/>
    <n v="32"/>
    <x v="0"/>
    <s v="No"/>
    <n v="1516000"/>
    <s v="ASALARIADO"/>
    <n v="32"/>
  </r>
  <r>
    <n v="3519"/>
    <s v="MUJER"/>
    <n v="298821"/>
    <s v="ASEGURADO VOLUNTARIO"/>
    <s v="SECTOR PRIVADO"/>
    <s v="SI"/>
    <s v="NO"/>
    <s v="NO"/>
    <n v="47"/>
    <x v="0"/>
    <s v="No"/>
    <n v="298821"/>
    <s v="ASEGURADO VOLUNTARIO"/>
    <n v="47"/>
  </r>
  <r>
    <n v="3520"/>
    <s v="HOMBRE"/>
    <n v="550000"/>
    <s v="ASALARIADO"/>
    <s v="SECTOR PRIVADO"/>
    <s v="SI"/>
    <s v="SI"/>
    <s v="NO"/>
    <n v="31"/>
    <x v="0"/>
    <s v="No"/>
    <n v="550000"/>
    <s v="ASALARIADO"/>
    <n v="31"/>
  </r>
  <r>
    <n v="3521"/>
    <s v="MUJER"/>
    <n v="1941122"/>
    <s v="ASALARIADO"/>
    <s v="SECTOR PRIVADO"/>
    <s v="SI"/>
    <s v="NO"/>
    <s v="NO"/>
    <n v="35"/>
    <x v="0"/>
    <s v="No"/>
    <n v="1941122"/>
    <s v="ASALARIADO"/>
    <n v="35"/>
  </r>
  <r>
    <n v="3522"/>
    <s v="HOMBRE"/>
    <n v="520421"/>
    <s v="TRABAJADOR INDEPENDIENTE"/>
    <s v="SECTOR PRIVADO"/>
    <s v="SI"/>
    <s v="NO"/>
    <s v="SI"/>
    <n v="58"/>
    <x v="0"/>
    <s v="No"/>
    <n v="520421"/>
    <s v="TRABAJADOR INDEPENDIENTE"/>
    <n v="58"/>
  </r>
  <r>
    <n v="3523"/>
    <s v="MUJER"/>
    <n v="266312.05"/>
    <s v="ASALARIADO"/>
    <s v="SECTOR PRIVADO"/>
    <s v="SI"/>
    <s v="NO"/>
    <s v="NO"/>
    <n v="21"/>
    <x v="0"/>
    <s v="No"/>
    <n v="266312.05"/>
    <s v="ASALARIADO"/>
    <n v="21"/>
  </r>
  <r>
    <n v="3524"/>
    <s v="HOMBRE"/>
    <n v="2743997"/>
    <s v="ASALARIADO"/>
    <s v="SECTOR PRIVADO"/>
    <s v="SI"/>
    <s v="NO"/>
    <s v="NO"/>
    <n v="45"/>
    <x v="1"/>
    <s v="No"/>
    <n v="2743997"/>
    <s v="ASALARIADO"/>
    <n v="45"/>
  </r>
  <r>
    <n v="3525"/>
    <s v="MUJER"/>
    <n v="1125734.83"/>
    <s v="ASALARIADO"/>
    <s v="SECTOR PUBLICO"/>
    <s v="SI"/>
    <s v="NO"/>
    <s v="NO"/>
    <n v="47"/>
    <x v="0"/>
    <s v="No"/>
    <n v="1125734.83"/>
    <s v="ASALARIADO"/>
    <n v="47"/>
  </r>
  <r>
    <n v="3526"/>
    <s v="HOMBRE"/>
    <n v="298270"/>
    <s v="ASALARIADO"/>
    <s v="SECTOR PRIVADO"/>
    <s v="SI"/>
    <s v="NO"/>
    <s v="NO"/>
    <n v="25"/>
    <x v="0"/>
    <s v="No"/>
    <n v="298270"/>
    <s v="ASALARIADO"/>
    <n v="25"/>
  </r>
  <r>
    <n v="3527"/>
    <s v="HOMBRE"/>
    <n v="266400"/>
    <s v="ASALARIADO"/>
    <s v="SECTOR PRIVADO"/>
    <s v="SI"/>
    <s v="NO"/>
    <s v="SI"/>
    <n v="36"/>
    <x v="0"/>
    <s v="No"/>
    <n v="266400"/>
    <s v="ASALARIADO"/>
    <n v="36"/>
  </r>
  <r>
    <n v="3528"/>
    <s v="HOMBRE"/>
    <n v="297046"/>
    <s v="TRABAJADOR INDEPENDIENTE"/>
    <s v="SECTOR PRIVADO"/>
    <s v="SI"/>
    <s v="NO"/>
    <s v="NO"/>
    <n v="57"/>
    <x v="0"/>
    <s v="No"/>
    <n v="297046"/>
    <s v="TRABAJADOR INDEPENDIENTE"/>
    <n v="57"/>
  </r>
  <r>
    <n v="3529"/>
    <s v="HOMBRE"/>
    <n v="103000"/>
    <s v="ASALARIADO"/>
    <s v="SECTOR PRIVADO"/>
    <s v="SI"/>
    <s v="SI"/>
    <s v="SI"/>
    <n v="37"/>
    <x v="0"/>
    <s v="No"/>
    <n v="103000"/>
    <s v="ASALARIADO"/>
    <n v="37"/>
  </r>
  <r>
    <n v="3530"/>
    <s v="HOMBRE"/>
    <n v="746762"/>
    <s v="ASALARIADO"/>
    <s v="SECTOR PUBLICO"/>
    <s v="SI"/>
    <s v="NO"/>
    <s v="NO"/>
    <n v="33"/>
    <x v="0"/>
    <s v="No"/>
    <n v="746762"/>
    <s v="ASALARIADO"/>
    <n v="33"/>
  </r>
  <r>
    <n v="3531"/>
    <s v="HOMBRE"/>
    <n v="312000"/>
    <s v="ASALARIADO"/>
    <s v="SECTOR PRIVADO"/>
    <s v="SI"/>
    <s v="NO"/>
    <s v="SI"/>
    <n v="39"/>
    <x v="0"/>
    <s v="No"/>
    <n v="312000"/>
    <s v="ASALARIADO"/>
    <n v="39"/>
  </r>
  <r>
    <n v="3532"/>
    <s v="MUJER"/>
    <n v="302470"/>
    <s v="ASEGURADO VOLUNTARIO"/>
    <s v="SECTOR PRIVADO"/>
    <s v="SI"/>
    <s v="SI"/>
    <s v="NO"/>
    <n v="28"/>
    <x v="0"/>
    <s v="No"/>
    <n v="302470"/>
    <s v="ASEGURADO VOLUNTARIO"/>
    <n v="28"/>
  </r>
  <r>
    <n v="3533"/>
    <s v="HOMBRE"/>
    <n v="242811.62"/>
    <s v="PENSIONADOS EN SU PROPIO SISTEMA"/>
    <s v="SECTOR PUBLICO"/>
    <s v="SI"/>
    <s v="NO"/>
    <s v="NO"/>
    <n v="67"/>
    <x v="0"/>
    <s v="No"/>
    <n v="242811.62"/>
    <s v="PENSIONADOS EN SU PROPIO SISTEMA"/>
    <n v="67"/>
  </r>
  <r>
    <n v="3534"/>
    <s v="MUJER"/>
    <n v="510544"/>
    <s v="ASALARIADO"/>
    <s v="SECTOR PRIVADO"/>
    <s v="SI"/>
    <s v="NO"/>
    <s v="NO"/>
    <n v="39"/>
    <x v="0"/>
    <s v="No"/>
    <n v="510544"/>
    <s v="ASALARIADO"/>
    <n v="39"/>
  </r>
  <r>
    <n v="3535"/>
    <s v="HOMBRE"/>
    <n v="639148"/>
    <s v="TRABAJADOR INDEPENDIENTE"/>
    <s v="SECTOR PRIVADO"/>
    <s v="SI"/>
    <s v="NO"/>
    <s v="NO"/>
    <n v="73"/>
    <x v="0"/>
    <s v="No"/>
    <n v="639148"/>
    <s v="TRABAJADOR INDEPENDIENTE"/>
    <n v="73"/>
  </r>
  <r>
    <n v="3536"/>
    <s v="HOMBRE"/>
    <n v="417679"/>
    <s v="TRABAJADOR INDEPENDIENTE"/>
    <s v="SECTOR PRIVADO"/>
    <s v="SI"/>
    <s v="NO"/>
    <s v="SI"/>
    <n v="47"/>
    <x v="0"/>
    <s v="No"/>
    <n v="417679"/>
    <s v="TRABAJADOR INDEPENDIENTE"/>
    <n v="47"/>
  </r>
  <r>
    <n v="3537"/>
    <s v="MUJER"/>
    <n v="283144"/>
    <s v="ASALARIADO"/>
    <s v="SECTOR PRIVADO"/>
    <s v="SI"/>
    <s v="NO"/>
    <s v="NO"/>
    <n v="38"/>
    <x v="0"/>
    <s v="No"/>
    <n v="283144"/>
    <s v="ASALARIADO"/>
    <n v="38"/>
  </r>
  <r>
    <n v="3538"/>
    <s v="HOMBRE"/>
    <n v="468729"/>
    <s v="ASALARIADO"/>
    <s v="SECTOR PUBLICO"/>
    <s v="SI"/>
    <s v="NO"/>
    <s v="NO"/>
    <n v="39"/>
    <x v="0"/>
    <s v="No"/>
    <n v="468729"/>
    <s v="ASALARIADO"/>
    <n v="39"/>
  </r>
  <r>
    <n v="3539"/>
    <s v="HOMBRE"/>
    <n v="413858.99"/>
    <s v="ASALARIADO"/>
    <s v="SECTOR PRIVADO"/>
    <s v="SI"/>
    <s v="NO"/>
    <s v="SI"/>
    <n v="60"/>
    <x v="0"/>
    <s v="No"/>
    <n v="413858.99"/>
    <s v="ASALARIADO"/>
    <n v="60"/>
  </r>
  <r>
    <n v="3540"/>
    <s v="HOMBRE"/>
    <n v="585136.5"/>
    <s v="ASALARIADO"/>
    <s v="SECTOR PUBLICO"/>
    <s v="SI"/>
    <s v="NO"/>
    <s v="NO"/>
    <n v="30"/>
    <x v="0"/>
    <s v="No"/>
    <n v="585136.5"/>
    <s v="ASALARIADO"/>
    <n v="30"/>
  </r>
  <r>
    <n v="3541"/>
    <s v="MUJER"/>
    <n v="11900"/>
    <s v="ASALARIADO"/>
    <s v="SECTOR PRIVADO"/>
    <s v="SI"/>
    <s v="NO"/>
    <s v="NO"/>
    <n v="45"/>
    <x v="0"/>
    <s v="No"/>
    <n v="11900"/>
    <s v="ASALARIADO"/>
    <n v="45"/>
  </r>
  <r>
    <n v="3542"/>
    <s v="HOMBRE"/>
    <n v="371501"/>
    <s v="ASALARIADO"/>
    <s v="SECTOR PRIVADO"/>
    <s v="SI"/>
    <s v="SI"/>
    <s v="NO"/>
    <n v="59"/>
    <x v="0"/>
    <s v="No"/>
    <n v="371501"/>
    <s v="ASALARIADO"/>
    <n v="59"/>
  </r>
  <r>
    <n v="3543"/>
    <s v="HOMBRE"/>
    <n v="639148"/>
    <s v="TRABAJADOR INDEPENDIENTE"/>
    <s v="SECTOR PRIVADO"/>
    <s v="SI"/>
    <s v="NO"/>
    <s v="SI"/>
    <n v="66"/>
    <x v="0"/>
    <s v="No"/>
    <n v="639148"/>
    <s v="TRABAJADOR INDEPENDIENTE"/>
    <n v="66"/>
  </r>
  <r>
    <n v="3544"/>
    <s v="MUJER"/>
    <n v="707308.6"/>
    <s v="ASALARIADO"/>
    <s v="SECTOR PRIVADO"/>
    <s v="SI"/>
    <s v="NO"/>
    <s v="NO"/>
    <n v="36"/>
    <x v="0"/>
    <s v="No"/>
    <n v="707308.6"/>
    <s v="ASALARIADO"/>
    <n v="36"/>
  </r>
  <r>
    <n v="3545"/>
    <s v="HOMBRE"/>
    <n v="573826"/>
    <s v="ASEGURADO VOLUNTARIO"/>
    <s v="SECTOR PRIVADO"/>
    <s v="SI"/>
    <s v="SI"/>
    <s v="NO"/>
    <n v="38"/>
    <x v="0"/>
    <s v="No"/>
    <n v="573826"/>
    <s v="ASEGURADO VOLUNTARIO"/>
    <n v="38"/>
  </r>
  <r>
    <n v="3546"/>
    <s v="MUJER"/>
    <n v="1355000"/>
    <s v="ASALARIADO"/>
    <s v="SECTOR PRIVADO"/>
    <s v="SI"/>
    <s v="NO"/>
    <s v="NO"/>
    <n v="43"/>
    <x v="0"/>
    <s v="No"/>
    <n v="1355000"/>
    <s v="ASALARIADO"/>
    <n v="43"/>
  </r>
  <r>
    <n v="3547"/>
    <s v="MUJER"/>
    <n v="1414474"/>
    <s v="PENSIONADOS EN SU PROPIO SISTEMA"/>
    <s v="SECTOR PUBLICO"/>
    <s v="SI"/>
    <s v="NO"/>
    <s v="NO"/>
    <n v="56"/>
    <x v="0"/>
    <s v="No"/>
    <n v="1414474"/>
    <s v="PENSIONADOS EN SU PROPIO SISTEMA"/>
    <n v="56"/>
  </r>
  <r>
    <n v="3548"/>
    <s v="HOMBRE"/>
    <n v="297280"/>
    <s v="ASEGURADO VOLUNTARIO"/>
    <s v="SECTOR PRIVADO"/>
    <s v="SI"/>
    <s v="NO"/>
    <s v="NO"/>
    <n v="64"/>
    <x v="0"/>
    <s v="No"/>
    <n v="297280"/>
    <s v="ASEGURADO VOLUNTARIO"/>
    <n v="64"/>
  </r>
  <r>
    <n v="3549"/>
    <s v="MUJER"/>
    <n v="542430"/>
    <s v="ASALARIADO"/>
    <s v="SECTOR PRIVADO"/>
    <s v="SI"/>
    <s v="NO"/>
    <s v="NO"/>
    <n v="29"/>
    <x v="0"/>
    <s v="No"/>
    <n v="542430"/>
    <s v="ASALARIADO"/>
    <n v="29"/>
  </r>
  <r>
    <n v="3550"/>
    <s v="HOMBRE"/>
    <n v="1186247.24"/>
    <s v="ASALARIADO"/>
    <s v="SECTOR PRIVADO"/>
    <s v="SI"/>
    <s v="NO"/>
    <s v="NO"/>
    <n v="58"/>
    <x v="0"/>
    <s v="No"/>
    <n v="1186247.24"/>
    <s v="ASALARIADO"/>
    <n v="58"/>
  </r>
  <r>
    <n v="3551"/>
    <s v="MUJER"/>
    <n v="495975"/>
    <s v="TRABAJADOR INDEPENDIENTE"/>
    <s v="SECTOR PRIVADO"/>
    <s v="SI"/>
    <s v="NO"/>
    <s v="SI"/>
    <n v="56"/>
    <x v="0"/>
    <s v="No"/>
    <n v="495975"/>
    <s v="TRABAJADOR INDEPENDIENTE"/>
    <n v="56"/>
  </r>
  <r>
    <n v="3552"/>
    <s v="HOMBRE"/>
    <n v="490122"/>
    <s v="TRABAJADOR INDEPENDIENTE"/>
    <s v="SECTOR PRIVADO"/>
    <s v="SI"/>
    <s v="SI"/>
    <s v="SI"/>
    <n v="45"/>
    <x v="0"/>
    <s v="No"/>
    <n v="490122"/>
    <s v="TRABAJADOR INDEPENDIENTE"/>
    <n v="45"/>
  </r>
  <r>
    <n v="3553"/>
    <s v="MUJER"/>
    <n v="358000"/>
    <s v="ASALARIADO"/>
    <s v="SECTOR PRIVADO"/>
    <s v="SI"/>
    <s v="NO"/>
    <s v="SI"/>
    <n v="35"/>
    <x v="0"/>
    <s v="No"/>
    <n v="358000"/>
    <s v="ASALARIADO"/>
    <n v="35"/>
  </r>
  <r>
    <n v="3554"/>
    <s v="MUJER"/>
    <n v="233615"/>
    <s v="ASALARIADO"/>
    <s v="SECTOR PRIVADO"/>
    <s v="SI"/>
    <s v="NO"/>
    <s v="NO"/>
    <n v="20"/>
    <x v="0"/>
    <s v="No"/>
    <n v="233615"/>
    <s v="ASALARIADO"/>
    <n v="20"/>
  </r>
  <r>
    <n v="3555"/>
    <s v="HOMBRE"/>
    <n v="540287.05000000005"/>
    <s v="ASALARIADO"/>
    <s v="SECTOR PRIVADO"/>
    <s v="SI"/>
    <s v="NO"/>
    <s v="NO"/>
    <n v="40"/>
    <x v="0"/>
    <s v="No"/>
    <n v="540287.05000000005"/>
    <s v="ASALARIADO"/>
    <n v="40"/>
  </r>
  <r>
    <n v="3556"/>
    <s v="MUJER"/>
    <n v="862543.82"/>
    <s v="ASALARIADO"/>
    <s v="SECTOR PUBLICO"/>
    <s v="SI"/>
    <s v="NO"/>
    <s v="NO"/>
    <n v="37"/>
    <x v="0"/>
    <s v="No"/>
    <n v="862543.82"/>
    <s v="ASALARIADO"/>
    <n v="37"/>
  </r>
  <r>
    <n v="3557"/>
    <s v="HOMBRE"/>
    <n v="331181"/>
    <s v="TRABAJADOR INDEPENDIENTE"/>
    <s v="SECTOR PRIVADO"/>
    <s v="SI"/>
    <s v="NO"/>
    <s v="SI"/>
    <n v="51"/>
    <x v="0"/>
    <s v="No"/>
    <n v="331181"/>
    <s v="TRABAJADOR INDEPENDIENTE"/>
    <n v="51"/>
  </r>
  <r>
    <n v="3558"/>
    <s v="MUJER"/>
    <n v="4805416.75"/>
    <s v="ASALARIADO"/>
    <s v="SECTOR PUBLICO"/>
    <s v="SI"/>
    <s v="NO"/>
    <s v="NO"/>
    <n v="60"/>
    <x v="1"/>
    <s v="No"/>
    <n v="4805416.75"/>
    <s v="ASALARIADO"/>
    <n v="60"/>
  </r>
  <r>
    <n v="3559"/>
    <s v="HOMBRE"/>
    <n v="857231"/>
    <s v="ASALARIADO"/>
    <s v="SECTOR PRIVADO"/>
    <s v="SI"/>
    <s v="NO"/>
    <s v="NO"/>
    <n v="35"/>
    <x v="0"/>
    <s v="No"/>
    <n v="857231"/>
    <s v="ASALARIADO"/>
    <n v="35"/>
  </r>
  <r>
    <n v="3560"/>
    <s v="MUJER"/>
    <n v="297050"/>
    <s v="ASEGURADO VOLUNTARIO"/>
    <s v="SECTOR PRIVADO"/>
    <s v="NO"/>
    <s v="NO"/>
    <s v="SI"/>
    <n v="27"/>
    <x v="0"/>
    <s v="No"/>
    <n v="297050"/>
    <s v="ASEGURADO VOLUNTARIO"/>
    <n v="27"/>
  </r>
  <r>
    <n v="3561"/>
    <s v="MUJER"/>
    <n v="541045"/>
    <s v="ASALARIADO"/>
    <s v="SECTOR PRIVADO"/>
    <s v="SI"/>
    <s v="NO"/>
    <s v="NO"/>
    <n v="28"/>
    <x v="0"/>
    <s v="No"/>
    <n v="541045"/>
    <s v="ASALARIADO"/>
    <n v="28"/>
  </r>
  <r>
    <n v="3562"/>
    <s v="HOMBRE"/>
    <n v="623822"/>
    <s v="ASALARIADO"/>
    <s v="SECTOR PRIVADO"/>
    <s v="SI"/>
    <s v="NO"/>
    <s v="NO"/>
    <n v="27"/>
    <x v="0"/>
    <s v="No"/>
    <n v="623822"/>
    <s v="ASALARIADO"/>
    <n v="27"/>
  </r>
  <r>
    <n v="3563"/>
    <s v="HOMBRE"/>
    <n v="476987"/>
    <s v="TRABAJADOR INDEPENDIENTE"/>
    <s v="SECTOR PRIVADO"/>
    <s v="SI"/>
    <s v="NO"/>
    <s v="NO"/>
    <n v="52"/>
    <x v="0"/>
    <s v="No"/>
    <n v="476987"/>
    <s v="TRABAJADOR INDEPENDIENTE"/>
    <n v="52"/>
  </r>
  <r>
    <n v="3564"/>
    <s v="HOMBRE"/>
    <n v="1976257"/>
    <s v="ASALARIADO"/>
    <s v="SECTOR PUBLICO"/>
    <s v="SI"/>
    <s v="NO"/>
    <s v="NO"/>
    <n v="56"/>
    <x v="0"/>
    <s v="No"/>
    <n v="1976257"/>
    <s v="ASALARIADO"/>
    <n v="56"/>
  </r>
  <r>
    <n v="3565"/>
    <s v="MUJER"/>
    <n v="361783"/>
    <s v="ASEGURADO VOLUNTARIO"/>
    <s v="SECTOR PRIVADO"/>
    <s v="SI"/>
    <s v="NO"/>
    <s v="SI"/>
    <n v="52"/>
    <x v="0"/>
    <s v="No"/>
    <n v="361783"/>
    <s v="ASEGURADO VOLUNTARIO"/>
    <n v="52"/>
  </r>
  <r>
    <n v="3566"/>
    <s v="HOMBRE"/>
    <n v="279985.18"/>
    <s v="ASALARIADO"/>
    <s v="SECTOR PRIVADO"/>
    <s v="SI"/>
    <s v="NO"/>
    <s v="NO"/>
    <n v="37"/>
    <x v="0"/>
    <s v="No"/>
    <n v="279985.18"/>
    <s v="ASALARIADO"/>
    <n v="37"/>
  </r>
  <r>
    <n v="3567"/>
    <s v="HOMBRE"/>
    <n v="380000"/>
    <s v="ASALARIADO"/>
    <s v="SECTOR PRIVADO"/>
    <s v="SI"/>
    <s v="NO"/>
    <s v="NO"/>
    <n v="32"/>
    <x v="0"/>
    <s v="No"/>
    <n v="380000"/>
    <s v="ASALARIADO"/>
    <n v="32"/>
  </r>
  <r>
    <n v="3568"/>
    <s v="HOMBRE"/>
    <n v="4102647.12"/>
    <s v="ASALARIADO"/>
    <s v="SECTOR PRIVADO"/>
    <s v="SI"/>
    <s v="NO"/>
    <s v="NO"/>
    <n v="34"/>
    <x v="1"/>
    <s v="No"/>
    <n v="4102647.12"/>
    <s v="ASALARIADO"/>
    <n v="34"/>
  </r>
  <r>
    <n v="3569"/>
    <s v="MUJER"/>
    <n v="413618.8"/>
    <s v="ASALARIADO"/>
    <s v="SECTOR PRIVADO"/>
    <s v="SI"/>
    <s v="NO"/>
    <s v="NO"/>
    <n v="35"/>
    <x v="0"/>
    <s v="No"/>
    <n v="413618.8"/>
    <s v="ASALARIADO"/>
    <n v="35"/>
  </r>
  <r>
    <n v="3570"/>
    <s v="HOMBRE"/>
    <n v="295477"/>
    <s v="ASALARIADO"/>
    <s v="SECTOR PUBLICO"/>
    <s v="SI"/>
    <s v="NO"/>
    <s v="NO"/>
    <n v="28"/>
    <x v="0"/>
    <s v="No"/>
    <n v="295477"/>
    <s v="ASALARIADO"/>
    <n v="28"/>
  </r>
  <r>
    <n v="3571"/>
    <s v="HOMBRE"/>
    <n v="300018"/>
    <s v="TRABAJADOR INDEPENDIENTE"/>
    <s v="SECTOR PRIVADO"/>
    <s v="SI"/>
    <s v="NO"/>
    <s v="NO"/>
    <n v="61"/>
    <x v="0"/>
    <s v="No"/>
    <n v="300018"/>
    <s v="TRABAJADOR INDEPENDIENTE"/>
    <n v="61"/>
  </r>
  <r>
    <n v="3572"/>
    <s v="HOMBRE"/>
    <n v="1700000"/>
    <s v="ASALARIADO"/>
    <s v="SECTOR PRIVADO"/>
    <s v="SI"/>
    <s v="NO"/>
    <s v="NO"/>
    <n v="45"/>
    <x v="0"/>
    <s v="No"/>
    <n v="1700000"/>
    <s v="ASALARIADO"/>
    <n v="45"/>
  </r>
  <r>
    <n v="3573"/>
    <s v="MUJER"/>
    <n v="1260977.05"/>
    <s v="ASALARIADO"/>
    <s v="SECTOR PUBLICO"/>
    <s v="SI"/>
    <s v="NO"/>
    <s v="NO"/>
    <n v="38"/>
    <x v="0"/>
    <s v="No"/>
    <n v="1260977.05"/>
    <s v="ASALARIADO"/>
    <n v="38"/>
  </r>
  <r>
    <n v="3574"/>
    <s v="HOMBRE"/>
    <n v="885053.25"/>
    <s v="ASALARIADO"/>
    <s v="SECTOR PUBLICO"/>
    <s v="SI"/>
    <s v="NO"/>
    <s v="NO"/>
    <n v="35"/>
    <x v="0"/>
    <s v="No"/>
    <n v="885053.25"/>
    <s v="ASALARIADO"/>
    <n v="35"/>
  </r>
  <r>
    <n v="3575"/>
    <s v="MUJER"/>
    <n v="722010.7"/>
    <s v="ASALARIADO"/>
    <s v="SECTOR PUBLICO"/>
    <s v="SI"/>
    <s v="NO"/>
    <s v="NO"/>
    <n v="36"/>
    <x v="0"/>
    <s v="No"/>
    <n v="722010.7"/>
    <s v="ASALARIADO"/>
    <n v="36"/>
  </r>
  <r>
    <n v="3576"/>
    <s v="HOMBRE"/>
    <n v="413166"/>
    <s v="ASALARIADO"/>
    <s v="SECTOR PRIVADO"/>
    <s v="SI"/>
    <s v="NO"/>
    <s v="NO"/>
    <n v="49"/>
    <x v="0"/>
    <s v="No"/>
    <n v="413166"/>
    <s v="ASALARIADO"/>
    <n v="49"/>
  </r>
  <r>
    <n v="3577"/>
    <s v="MUJER"/>
    <n v="356455"/>
    <s v="TRABAJADOR INDEPENDIENTE"/>
    <s v="SECTOR PRIVADO"/>
    <s v="SI"/>
    <s v="SI"/>
    <s v="SI"/>
    <n v="52"/>
    <x v="0"/>
    <s v="No"/>
    <n v="356455"/>
    <s v="TRABAJADOR INDEPENDIENTE"/>
    <n v="52"/>
  </r>
  <r>
    <n v="3578"/>
    <s v="MUJER"/>
    <n v="300000"/>
    <s v="ASALARIADO"/>
    <s v="SECTOR PRIVADO"/>
    <s v="SI"/>
    <s v="SI"/>
    <s v="NO"/>
    <n v="41"/>
    <x v="0"/>
    <s v="No"/>
    <n v="300000"/>
    <s v="ASALARIADO"/>
    <n v="41"/>
  </r>
  <r>
    <n v="3579"/>
    <s v="MUJER"/>
    <n v="1642647"/>
    <s v="PENSIONADOS EN SU PROPIO SISTEMA"/>
    <s v="SECTOR PUBLICO"/>
    <s v="SI"/>
    <s v="NO"/>
    <s v="NO"/>
    <n v="59"/>
    <x v="0"/>
    <s v="No"/>
    <n v="1642647"/>
    <s v="PENSIONADOS EN SU PROPIO SISTEMA"/>
    <n v="59"/>
  </r>
  <r>
    <n v="3580"/>
    <s v="HOMBRE"/>
    <n v="200000"/>
    <s v="ASALARIADO"/>
    <s v="SECTOR PRIVADO"/>
    <s v="SI"/>
    <s v="NO"/>
    <s v="SI"/>
    <n v="30"/>
    <x v="0"/>
    <s v="No"/>
    <n v="200000"/>
    <s v="ASALARIADO"/>
    <n v="30"/>
  </r>
  <r>
    <n v="3581"/>
    <s v="HOMBRE"/>
    <n v="278030"/>
    <s v="CONVENIOS ESPECIALES DE TRABAJADORES INDEPENDIENTES"/>
    <s v="SECTOR PRIVADO"/>
    <s v="SI"/>
    <s v="NO"/>
    <s v="NO"/>
    <n v="35"/>
    <x v="0"/>
    <s v="No"/>
    <n v="278030"/>
    <s v="CONVENIOS ESPECIALES DE TRABAJADORES INDEPENDIENTES"/>
    <n v="35"/>
  </r>
  <r>
    <n v="3582"/>
    <s v="HOMBRE"/>
    <n v="1184243"/>
    <s v="ASALARIADO"/>
    <s v="SECTOR PUBLICO"/>
    <s v="SI"/>
    <s v="NO"/>
    <s v="SI"/>
    <n v="37"/>
    <x v="0"/>
    <s v="No"/>
    <n v="1184243"/>
    <s v="ASALARIADO"/>
    <n v="37"/>
  </r>
  <r>
    <n v="3583"/>
    <s v="MUJER"/>
    <n v="1586732.18"/>
    <s v="ASALARIADO"/>
    <s v="SECTOR PUBLICO"/>
    <s v="SI"/>
    <s v="NO"/>
    <s v="NO"/>
    <n v="70"/>
    <x v="0"/>
    <s v="No"/>
    <n v="1586732.18"/>
    <s v="ASALARIADO"/>
    <n v="70"/>
  </r>
  <r>
    <n v="3584"/>
    <s v="HOMBRE"/>
    <n v="100000"/>
    <s v="ASALARIADO"/>
    <s v="SECTOR PRIVADO"/>
    <s v="SI"/>
    <s v="NO"/>
    <s v="SI"/>
    <n v="41"/>
    <x v="0"/>
    <s v="No"/>
    <n v="100000"/>
    <s v="ASALARIADO"/>
    <n v="41"/>
  </r>
  <r>
    <n v="3585"/>
    <s v="HOMBRE"/>
    <n v="1198242.1599999999"/>
    <s v="ASALARIADO"/>
    <s v="SECTOR PRIVADO"/>
    <s v="SI"/>
    <s v="NO"/>
    <s v="NO"/>
    <n v="28"/>
    <x v="0"/>
    <s v="No"/>
    <n v="1198242.1599999999"/>
    <s v="ASALARIADO"/>
    <n v="28"/>
  </r>
  <r>
    <n v="3586"/>
    <s v="HOMBRE"/>
    <n v="470162.5"/>
    <s v="ASALARIADO"/>
    <s v="SECTOR PRIVADO"/>
    <s v="SI"/>
    <s v="NO"/>
    <s v="NO"/>
    <n v="43"/>
    <x v="0"/>
    <s v="No"/>
    <n v="470162.5"/>
    <s v="ASALARIADO"/>
    <n v="43"/>
  </r>
  <r>
    <n v="3587"/>
    <s v="HOMBRE"/>
    <n v="300018"/>
    <s v="TRABAJADOR INDEPENDIENTE"/>
    <s v="SECTOR PRIVADO"/>
    <s v="SI"/>
    <s v="NO"/>
    <s v="SI"/>
    <n v="51"/>
    <x v="0"/>
    <s v="No"/>
    <n v="300018"/>
    <s v="TRABAJADOR INDEPENDIENTE"/>
    <n v="51"/>
  </r>
  <r>
    <n v="3588"/>
    <s v="MUJER"/>
    <n v="671005"/>
    <s v="ASALARIADO"/>
    <s v="SECTOR PRIVADO"/>
    <s v="SI"/>
    <s v="NO"/>
    <s v="SI"/>
    <n v="30"/>
    <x v="0"/>
    <s v="No"/>
    <n v="671005"/>
    <s v="ASALARIADO"/>
    <n v="30"/>
  </r>
  <r>
    <n v="3589"/>
    <s v="HOMBRE"/>
    <n v="278030"/>
    <s v="CONVENIOS ESPECIALES DE TRABAJADORES INDEPENDIENTES"/>
    <s v="SECTOR PRIVADO"/>
    <s v="SI"/>
    <s v="NO"/>
    <s v="NO"/>
    <n v="50"/>
    <x v="0"/>
    <s v="No"/>
    <n v="278030"/>
    <s v="CONVENIOS ESPECIALES DE TRABAJADORES INDEPENDIENTES"/>
    <n v="50"/>
  </r>
  <r>
    <n v="3590"/>
    <s v="HOMBRE"/>
    <n v="4039119.56"/>
    <s v="ASALARIADO"/>
    <s v="SECTOR PUBLICO"/>
    <s v="SI"/>
    <s v="NO"/>
    <s v="NO"/>
    <n v="59"/>
    <x v="1"/>
    <s v="No"/>
    <n v="4039119.56"/>
    <s v="ASALARIADO"/>
    <n v="59"/>
  </r>
  <r>
    <n v="3591"/>
    <s v="MUJER"/>
    <n v="297046"/>
    <s v="ASEGURADO VOLUNTARIO"/>
    <s v="SECTOR PRIVADO"/>
    <s v="SI"/>
    <s v="NO"/>
    <s v="NO"/>
    <n v="25"/>
    <x v="0"/>
    <s v="No"/>
    <n v="297046"/>
    <s v="ASEGURADO VOLUNTARIO"/>
    <n v="25"/>
  </r>
  <r>
    <n v="3592"/>
    <s v="HOMBRE"/>
    <n v="9720000"/>
    <s v="ASALARIADO"/>
    <s v="SECTOR PRIVADO"/>
    <s v="SI"/>
    <s v="SI"/>
    <s v="NO"/>
    <n v="38"/>
    <x v="1"/>
    <s v="No"/>
    <n v="9720000"/>
    <s v="ASALARIADO"/>
    <n v="38"/>
  </r>
  <r>
    <n v="3593"/>
    <s v="HOMBRE"/>
    <n v="385347.22"/>
    <s v="ASALARIADO"/>
    <s v="SECTOR PRIVADO"/>
    <s v="SI"/>
    <s v="NO"/>
    <s v="NO"/>
    <n v="35"/>
    <x v="0"/>
    <s v="No"/>
    <n v="385347.22"/>
    <s v="ASALARIADO"/>
    <n v="35"/>
  </r>
  <r>
    <n v="3594"/>
    <s v="HOMBRE"/>
    <n v="515000"/>
    <s v="ASALARIADO"/>
    <s v="SECTOR PRIVADO"/>
    <s v="SI"/>
    <s v="NO"/>
    <s v="NO"/>
    <n v="36"/>
    <x v="0"/>
    <s v="No"/>
    <n v="515000"/>
    <s v="ASALARIADO"/>
    <n v="36"/>
  </r>
  <r>
    <n v="3595"/>
    <s v="HOMBRE"/>
    <n v="952625"/>
    <s v="ASALARIADO"/>
    <s v="SECTOR PRIVADO"/>
    <s v="SI"/>
    <s v="NO"/>
    <s v="NO"/>
    <n v="53"/>
    <x v="0"/>
    <s v="No"/>
    <n v="952625"/>
    <s v="ASALARIADO"/>
    <n v="53"/>
  </r>
  <r>
    <n v="3596"/>
    <s v="HOMBRE"/>
    <n v="395044.25"/>
    <s v="ASALARIADO"/>
    <s v="SECTOR PUBLICO"/>
    <s v="SI"/>
    <s v="NO"/>
    <s v="NO"/>
    <n v="56"/>
    <x v="0"/>
    <s v="No"/>
    <n v="395044.25"/>
    <s v="ASALARIADO"/>
    <n v="56"/>
  </r>
  <r>
    <n v="3597"/>
    <s v="HOMBRE"/>
    <n v="270000"/>
    <s v="ASALARIADO"/>
    <s v="SECTOR PRIVADO"/>
    <s v="SI"/>
    <s v="NO"/>
    <s v="NO"/>
    <n v="40"/>
    <x v="0"/>
    <s v="No"/>
    <n v="270000"/>
    <s v="ASALARIADO"/>
    <n v="40"/>
  </r>
  <r>
    <n v="3598"/>
    <s v="MUJER"/>
    <n v="2586394.5"/>
    <s v="ASALARIADO"/>
    <s v="SECTOR PUBLICO"/>
    <s v="SI"/>
    <s v="NO"/>
    <s v="NO"/>
    <n v="32"/>
    <x v="1"/>
    <s v="No"/>
    <n v="2586394.5"/>
    <s v="ASALARIADO"/>
    <n v="32"/>
  </r>
  <r>
    <n v="3599"/>
    <s v="HOMBRE"/>
    <n v="302470"/>
    <s v="TRABAJADOR INDEPENDIENTE"/>
    <s v="SECTOR PRIVADO"/>
    <s v="SI"/>
    <s v="NO"/>
    <s v="NO"/>
    <n v="53"/>
    <x v="0"/>
    <s v="No"/>
    <n v="302470"/>
    <s v="TRABAJADOR INDEPENDIENTE"/>
    <n v="53"/>
  </r>
  <r>
    <n v="3600"/>
    <s v="MUJER"/>
    <n v="731424"/>
    <s v="ASALARIADO"/>
    <s v="SECTOR PUBLICO"/>
    <s v="SI"/>
    <s v="NO"/>
    <s v="SI"/>
    <n v="28"/>
    <x v="0"/>
    <s v="No"/>
    <n v="731424"/>
    <s v="ASALARIADO"/>
    <n v="28"/>
  </r>
  <r>
    <n v="3601"/>
    <s v="MUJER"/>
    <n v="239683.08"/>
    <s v="ASALARIADO"/>
    <s v="SECTOR PRIVADO"/>
    <s v="SI"/>
    <s v="NO"/>
    <s v="NO"/>
    <n v="38"/>
    <x v="0"/>
    <s v="No"/>
    <n v="239683.08"/>
    <s v="ASALARIADO"/>
    <n v="38"/>
  </r>
  <r>
    <n v="3602"/>
    <s v="HOMBRE"/>
    <n v="278030"/>
    <s v="CONVENIOS ESPECIALES DE TRABAJADORES INDEPENDIENTES"/>
    <s v="SECTOR PRIVADO"/>
    <s v="SI"/>
    <s v="NO"/>
    <s v="NO"/>
    <n v="56"/>
    <x v="0"/>
    <s v="No"/>
    <n v="278030"/>
    <s v="CONVENIOS ESPECIALES DE TRABAJADORES INDEPENDIENTES"/>
    <n v="56"/>
  </r>
  <r>
    <n v="3603"/>
    <s v="HOMBRE"/>
    <n v="377350.76"/>
    <s v="ASALARIADO"/>
    <s v="SECTOR PRIVADO"/>
    <s v="SI"/>
    <s v="NO"/>
    <s v="NO"/>
    <n v="35"/>
    <x v="0"/>
    <s v="No"/>
    <n v="377350.76"/>
    <s v="ASALARIADO"/>
    <n v="35"/>
  </r>
  <r>
    <n v="3604"/>
    <s v="MUJER"/>
    <n v="297046"/>
    <s v="TRABAJADOR INDEPENDIENTE"/>
    <s v="SECTOR PRIVADO"/>
    <s v="SI"/>
    <s v="NO"/>
    <s v="SI"/>
    <n v="38"/>
    <x v="0"/>
    <s v="No"/>
    <n v="297046"/>
    <s v="TRABAJADOR INDEPENDIENTE"/>
    <n v="38"/>
  </r>
  <r>
    <n v="3605"/>
    <s v="HOMBRE"/>
    <n v="297046"/>
    <s v="ASEGURADO VOLUNTARIO"/>
    <s v="SECTOR PRIVADO"/>
    <s v="SI"/>
    <s v="NO"/>
    <s v="NO"/>
    <n v="43"/>
    <x v="0"/>
    <s v="No"/>
    <n v="297046"/>
    <s v="ASEGURADO VOLUNTARIO"/>
    <n v="43"/>
  </r>
  <r>
    <n v="3606"/>
    <s v="HOMBRE"/>
    <n v="299441"/>
    <s v="TRABAJADOR INDEPENDIENTE"/>
    <s v="SECTOR PRIVADO"/>
    <s v="SI"/>
    <s v="NO"/>
    <s v="NO"/>
    <n v="34"/>
    <x v="0"/>
    <s v="No"/>
    <n v="299441"/>
    <s v="TRABAJADOR INDEPENDIENTE"/>
    <n v="34"/>
  </r>
  <r>
    <n v="3607"/>
    <s v="MUJER"/>
    <n v="298390"/>
    <s v="ASEGURADO VOLUNTARIO"/>
    <s v="SECTOR PRIVADO"/>
    <s v="SI"/>
    <s v="NO"/>
    <s v="NO"/>
    <n v="35"/>
    <x v="0"/>
    <s v="No"/>
    <n v="298390"/>
    <s v="ASEGURADO VOLUNTARIO"/>
    <n v="35"/>
  </r>
  <r>
    <n v="3608"/>
    <s v="MUJER"/>
    <n v="774085"/>
    <s v="ASALARIADO"/>
    <s v="SECTOR PRIVADO"/>
    <s v="SI"/>
    <s v="NO"/>
    <s v="NO"/>
    <n v="48"/>
    <x v="0"/>
    <s v="No"/>
    <n v="774085"/>
    <s v="ASALARIADO"/>
    <n v="48"/>
  </r>
  <r>
    <n v="3609"/>
    <s v="MUJER"/>
    <n v="297502"/>
    <s v="ASEGURADO VOLUNTARIO"/>
    <s v="SECTOR PRIVADO"/>
    <s v="SI"/>
    <s v="NO"/>
    <s v="NO"/>
    <n v="26"/>
    <x v="0"/>
    <s v="No"/>
    <n v="297502"/>
    <s v="ASEGURADO VOLUNTARIO"/>
    <n v="26"/>
  </r>
  <r>
    <n v="3610"/>
    <s v="MUJER"/>
    <n v="224002.5"/>
    <s v="ASALARIADO"/>
    <s v="SECTOR PUBLICO"/>
    <s v="SI"/>
    <s v="NO"/>
    <s v="NO"/>
    <n v="60"/>
    <x v="0"/>
    <s v="No"/>
    <n v="224002.5"/>
    <s v="ASALARIADO"/>
    <n v="60"/>
  </r>
  <r>
    <n v="3611"/>
    <s v="HOMBRE"/>
    <n v="445567"/>
    <s v="TRABAJADOR INDEPENDIENTE"/>
    <s v="SECTOR PRIVADO"/>
    <s v="SI"/>
    <s v="NO"/>
    <s v="NO"/>
    <n v="47"/>
    <x v="0"/>
    <s v="No"/>
    <n v="445567"/>
    <s v="TRABAJADOR INDEPENDIENTE"/>
    <n v="47"/>
  </r>
  <r>
    <n v="3612"/>
    <s v="HOMBRE"/>
    <n v="297058"/>
    <s v="TRABAJADOR INDEPENDIENTE"/>
    <s v="SECTOR PRIVADO"/>
    <s v="SI"/>
    <s v="NO"/>
    <s v="NO"/>
    <n v="53"/>
    <x v="0"/>
    <s v="No"/>
    <n v="297058"/>
    <s v="TRABAJADOR INDEPENDIENTE"/>
    <n v="53"/>
  </r>
  <r>
    <n v="3613"/>
    <s v="HOMBRE"/>
    <n v="200000"/>
    <s v="ASALARIADO"/>
    <s v="SECTOR PRIVADO"/>
    <s v="SI"/>
    <s v="NO"/>
    <s v="NO"/>
    <n v="30"/>
    <x v="0"/>
    <s v="No"/>
    <n v="200000"/>
    <s v="ASALARIADO"/>
    <n v="30"/>
  </r>
  <r>
    <n v="3614"/>
    <s v="HOMBRE"/>
    <n v="283803.05"/>
    <s v="ASALARIADO"/>
    <s v="SECTOR PRIVADO"/>
    <s v="SI"/>
    <s v="NO"/>
    <s v="NO"/>
    <n v="19"/>
    <x v="0"/>
    <s v="No"/>
    <n v="283803.05"/>
    <s v="ASALARIADO"/>
    <n v="19"/>
  </r>
  <r>
    <n v="3615"/>
    <s v="HOMBRE"/>
    <n v="361590.25"/>
    <s v="ASALARIADO"/>
    <s v="SECTOR PRIVADO"/>
    <s v="SI"/>
    <s v="NO"/>
    <s v="NO"/>
    <n v="32"/>
    <x v="0"/>
    <s v="No"/>
    <n v="361590.25"/>
    <s v="ASALARIADO"/>
    <n v="32"/>
  </r>
  <r>
    <n v="3616"/>
    <s v="HOMBRE"/>
    <n v="620412.30000000005"/>
    <s v="ASALARIADO"/>
    <s v="SECTOR PUBLICO"/>
    <s v="SI"/>
    <s v="NO"/>
    <s v="NO"/>
    <n v="54"/>
    <x v="0"/>
    <s v="No"/>
    <n v="620412.30000000005"/>
    <s v="ASALARIADO"/>
    <n v="54"/>
  </r>
  <r>
    <n v="3617"/>
    <s v="HOMBRE"/>
    <n v="278000"/>
    <s v="ASALARIADO"/>
    <s v="SECTOR PRIVADO"/>
    <s v="SI"/>
    <s v="SI"/>
    <s v="SI"/>
    <n v="37"/>
    <x v="0"/>
    <s v="No"/>
    <n v="278000"/>
    <s v="ASALARIADO"/>
    <n v="37"/>
  </r>
  <r>
    <n v="3618"/>
    <s v="HOMBRE"/>
    <n v="492250.24"/>
    <s v="ASALARIADO"/>
    <s v="SECTOR PRIVADO"/>
    <s v="SI"/>
    <s v="NO"/>
    <s v="NO"/>
    <n v="39"/>
    <x v="0"/>
    <s v="No"/>
    <n v="492250.24"/>
    <s v="ASALARIADO"/>
    <n v="39"/>
  </r>
  <r>
    <n v="3619"/>
    <s v="MUJER"/>
    <n v="297046"/>
    <s v="TRABAJADOR INDEPENDIENTE"/>
    <s v="SECTOR PRIVADO"/>
    <s v="SI"/>
    <s v="NO"/>
    <s v="SI"/>
    <n v="53"/>
    <x v="0"/>
    <s v="No"/>
    <n v="297046"/>
    <s v="TRABAJADOR INDEPENDIENTE"/>
    <n v="53"/>
  </r>
  <r>
    <n v="3620"/>
    <s v="HOMBRE"/>
    <n v="1396054.5"/>
    <s v="ASALARIADO"/>
    <s v="SECTOR PUBLICO"/>
    <s v="SI"/>
    <s v="NO"/>
    <s v="NO"/>
    <n v="40"/>
    <x v="0"/>
    <s v="No"/>
    <n v="1396054.5"/>
    <s v="ASALARIADO"/>
    <n v="40"/>
  </r>
  <r>
    <n v="3621"/>
    <s v="MUJER"/>
    <n v="604940"/>
    <s v="TRABAJADOR INDEPENDIENTE"/>
    <s v="SECTOR PRIVADO"/>
    <s v="SI"/>
    <s v="NO"/>
    <s v="NO"/>
    <n v="30"/>
    <x v="0"/>
    <s v="No"/>
    <n v="604940"/>
    <s v="TRABAJADOR INDEPENDIENTE"/>
    <n v="30"/>
  </r>
  <r>
    <n v="3622"/>
    <s v="HOMBRE"/>
    <n v="200000"/>
    <s v="ASALARIADO"/>
    <s v="SECTOR PRIVADO"/>
    <s v="SI"/>
    <s v="NO"/>
    <s v="NO"/>
    <n v="61"/>
    <x v="0"/>
    <s v="No"/>
    <n v="200000"/>
    <s v="ASALARIADO"/>
    <n v="61"/>
  </r>
  <r>
    <n v="3623"/>
    <s v="MUJER"/>
    <n v="592421.67000000004"/>
    <s v="ASALARIADO"/>
    <s v="SECTOR PRIVADO"/>
    <s v="SI"/>
    <s v="NO"/>
    <s v="NO"/>
    <n v="29"/>
    <x v="0"/>
    <s v="No"/>
    <n v="592421.67000000004"/>
    <s v="ASALARIADO"/>
    <n v="29"/>
  </r>
  <r>
    <n v="3624"/>
    <s v="HOMBRE"/>
    <n v="419680"/>
    <s v="ASALARIADO"/>
    <s v="SECTOR PRIVADO"/>
    <s v="SI"/>
    <s v="NO"/>
    <s v="NO"/>
    <n v="51"/>
    <x v="0"/>
    <s v="No"/>
    <n v="419680"/>
    <s v="ASALARIADO"/>
    <n v="51"/>
  </r>
  <r>
    <n v="3625"/>
    <s v="HOMBRE"/>
    <n v="2054741"/>
    <s v="ASALARIADO"/>
    <s v="SECTOR PUBLICO"/>
    <s v="SI"/>
    <s v="NO"/>
    <s v="SI"/>
    <n v="60"/>
    <x v="0"/>
    <s v="No"/>
    <n v="2054741"/>
    <s v="ASALARIADO"/>
    <n v="60"/>
  </r>
  <r>
    <n v="3626"/>
    <s v="HOMBRE"/>
    <n v="241993.84"/>
    <s v="ASALARIADO"/>
    <s v="SECTOR PUBLICO"/>
    <s v="SI"/>
    <s v="NO"/>
    <s v="NO"/>
    <n v="36"/>
    <x v="0"/>
    <s v="No"/>
    <n v="241993.84"/>
    <s v="ASALARIADO"/>
    <n v="36"/>
  </r>
  <r>
    <n v="3627"/>
    <s v="HOMBRE"/>
    <n v="671573"/>
    <s v="ASALARIADO"/>
    <s v="SECTOR PUBLICO"/>
    <s v="SI"/>
    <s v="NO"/>
    <s v="NO"/>
    <n v="41"/>
    <x v="0"/>
    <s v="No"/>
    <n v="671573"/>
    <s v="ASALARIADO"/>
    <n v="41"/>
  </r>
  <r>
    <n v="3628"/>
    <s v="MUJER"/>
    <n v="278030.99"/>
    <s v="TRABAJADOR INDEPENDIENTE"/>
    <s v="SECTOR PRIVADO"/>
    <s v="SI"/>
    <s v="SI"/>
    <s v="NO"/>
    <n v="30"/>
    <x v="0"/>
    <s v="No"/>
    <n v="278030.99"/>
    <s v="TRABAJADOR INDEPENDIENTE"/>
    <n v="30"/>
  </r>
  <r>
    <n v="3629"/>
    <s v="HOMBRE"/>
    <n v="1557874"/>
    <s v="ASALARIADO"/>
    <s v="SECTOR PUBLICO"/>
    <s v="SI"/>
    <s v="NO"/>
    <s v="SI"/>
    <n v="32"/>
    <x v="0"/>
    <s v="No"/>
    <n v="1557874"/>
    <s v="ASALARIADO"/>
    <n v="32"/>
  </r>
  <r>
    <n v="3630"/>
    <s v="MUJER"/>
    <n v="320979.96999999997"/>
    <s v="ASALARIADO"/>
    <s v="SECTOR PRIVADO"/>
    <s v="SI"/>
    <s v="NO"/>
    <s v="NO"/>
    <n v="29"/>
    <x v="0"/>
    <s v="No"/>
    <n v="320979.96999999997"/>
    <s v="ASALARIADO"/>
    <n v="29"/>
  </r>
  <r>
    <n v="3631"/>
    <s v="MUJER"/>
    <n v="119964"/>
    <s v="ASALARIADO"/>
    <s v="SECTOR PUBLICO"/>
    <s v="SI"/>
    <s v="NO"/>
    <s v="SI"/>
    <n v="25"/>
    <x v="0"/>
    <s v="No"/>
    <n v="119964"/>
    <s v="ASALARIADO"/>
    <n v="25"/>
  </r>
  <r>
    <n v="3632"/>
    <s v="HOMBRE"/>
    <n v="444011.07"/>
    <s v="ASALARIADO"/>
    <s v="SECTOR PRIVADO"/>
    <s v="SI"/>
    <s v="NO"/>
    <s v="NO"/>
    <n v="23"/>
    <x v="0"/>
    <s v="No"/>
    <n v="444011.07"/>
    <s v="ASALARIADO"/>
    <n v="23"/>
  </r>
  <r>
    <n v="3633"/>
    <s v="HOMBRE"/>
    <n v="391531"/>
    <s v="ASALARIADO"/>
    <s v="SECTOR PRIVADO"/>
    <s v="SI"/>
    <s v="SI"/>
    <s v="NO"/>
    <n v="41"/>
    <x v="0"/>
    <s v="No"/>
    <n v="391531"/>
    <s v="ASALARIADO"/>
    <n v="41"/>
  </r>
  <r>
    <n v="3634"/>
    <s v="MUJER"/>
    <n v="1845577.5"/>
    <s v="ASALARIADO"/>
    <s v="SECTOR PRIVADO"/>
    <s v="SI"/>
    <s v="SI"/>
    <s v="NO"/>
    <n v="33"/>
    <x v="0"/>
    <s v="No"/>
    <n v="1845577.5"/>
    <s v="ASALARIADO"/>
    <n v="33"/>
  </r>
  <r>
    <n v="3635"/>
    <s v="HOMBRE"/>
    <n v="297046"/>
    <s v="TRABAJADOR INDEPENDIENTE"/>
    <s v="SECTOR PRIVADO"/>
    <s v="SI"/>
    <s v="NO"/>
    <s v="NO"/>
    <n v="41"/>
    <x v="0"/>
    <s v="No"/>
    <n v="297046"/>
    <s v="TRABAJADOR INDEPENDIENTE"/>
    <n v="41"/>
  </r>
  <r>
    <n v="3636"/>
    <s v="HOMBRE"/>
    <n v="299784"/>
    <s v="TRABAJADOR INDEPENDIENTE"/>
    <s v="SECTOR PRIVADO"/>
    <s v="SI"/>
    <s v="NO"/>
    <s v="NO"/>
    <n v="33"/>
    <x v="0"/>
    <s v="No"/>
    <n v="299784"/>
    <s v="TRABAJADOR INDEPENDIENTE"/>
    <n v="33"/>
  </r>
  <r>
    <n v="3637"/>
    <s v="HOMBRE"/>
    <n v="668500"/>
    <s v="ASALARIADO"/>
    <s v="SECTOR PRIVADO"/>
    <s v="SI"/>
    <s v="NO"/>
    <s v="NO"/>
    <n v="34"/>
    <x v="0"/>
    <s v="No"/>
    <n v="668500"/>
    <s v="ASALARIADO"/>
    <n v="34"/>
  </r>
  <r>
    <n v="3638"/>
    <s v="MUJER"/>
    <n v="278030"/>
    <s v="CONVENIOS ESPECIALES DE TRABAJADORES INDEPENDIENTES"/>
    <s v="SECTOR PRIVADO"/>
    <s v="SI"/>
    <s v="NO"/>
    <s v="NO"/>
    <n v="32"/>
    <x v="0"/>
    <s v="No"/>
    <n v="278030"/>
    <s v="CONVENIOS ESPECIALES DE TRABAJADORES INDEPENDIENTES"/>
    <n v="32"/>
  </r>
  <r>
    <n v="3639"/>
    <s v="MUJER"/>
    <n v="507944"/>
    <s v="TRABAJADOR INDEPENDIENTE"/>
    <s v="SECTOR PRIVADO"/>
    <s v="SI"/>
    <s v="NO"/>
    <s v="SI"/>
    <n v="77"/>
    <x v="0"/>
    <s v="No"/>
    <n v="507944"/>
    <s v="TRABAJADOR INDEPENDIENTE"/>
    <n v="77"/>
  </r>
  <r>
    <n v="3640"/>
    <s v="MUJER"/>
    <n v="300018"/>
    <s v="ASEGURADO VOLUNTARIO"/>
    <s v="SECTOR PRIVADO"/>
    <s v="SI"/>
    <s v="NO"/>
    <s v="NO"/>
    <n v="57"/>
    <x v="0"/>
    <s v="No"/>
    <n v="300018"/>
    <s v="ASEGURADO VOLUNTARIO"/>
    <n v="57"/>
  </r>
  <r>
    <n v="3641"/>
    <s v="MUJER"/>
    <n v="367500"/>
    <s v="ASALARIADO"/>
    <s v="SECTOR PRIVADO"/>
    <s v="SI"/>
    <s v="NO"/>
    <s v="NO"/>
    <n v="54"/>
    <x v="0"/>
    <s v="No"/>
    <n v="367500"/>
    <s v="ASALARIADO"/>
    <n v="54"/>
  </r>
  <r>
    <n v="3642"/>
    <s v="MUJER"/>
    <n v="1576048"/>
    <s v="TRABAJADOR INDEPENDIENTE"/>
    <s v="SECTOR PRIVADO"/>
    <s v="SI"/>
    <s v="NO"/>
    <s v="SI"/>
    <n v="56"/>
    <x v="0"/>
    <s v="No"/>
    <n v="1576048"/>
    <s v="TRABAJADOR INDEPENDIENTE"/>
    <n v="56"/>
  </r>
  <r>
    <n v="3643"/>
    <s v="MUJER"/>
    <n v="392276"/>
    <s v="ASALARIADO"/>
    <s v="SECTOR PUBLICO"/>
    <s v="SI"/>
    <s v="NO"/>
    <s v="SI"/>
    <n v="61"/>
    <x v="0"/>
    <s v="No"/>
    <n v="392276"/>
    <s v="ASALARIADO"/>
    <n v="61"/>
  </r>
  <r>
    <n v="3644"/>
    <s v="HOMBRE"/>
    <n v="474037"/>
    <s v="ASALARIADO"/>
    <s v="SECTOR PRIVADO"/>
    <s v="SI"/>
    <s v="NO"/>
    <s v="NO"/>
    <n v="30"/>
    <x v="0"/>
    <s v="No"/>
    <n v="474037"/>
    <s v="ASALARIADO"/>
    <n v="30"/>
  </r>
  <r>
    <n v="3645"/>
    <s v="MUJER"/>
    <n v="1494240.1"/>
    <s v="ASALARIADO"/>
    <s v="SECTOR PRIVADO"/>
    <s v="SI"/>
    <s v="NO"/>
    <s v="NO"/>
    <n v="32"/>
    <x v="0"/>
    <s v="No"/>
    <n v="1494240.1"/>
    <s v="ASALARIADO"/>
    <n v="32"/>
  </r>
  <r>
    <n v="3646"/>
    <s v="MUJER"/>
    <n v="386136"/>
    <s v="ASALARIADO"/>
    <s v="SECTOR PRIVADO"/>
    <s v="SI"/>
    <s v="NO"/>
    <s v="NO"/>
    <n v="21"/>
    <x v="0"/>
    <s v="No"/>
    <n v="386136"/>
    <s v="ASALARIADO"/>
    <n v="21"/>
  </r>
  <r>
    <n v="3647"/>
    <s v="HOMBRE"/>
    <n v="390581.32"/>
    <s v="ASALARIADO"/>
    <s v="SECTOR PRIVADO"/>
    <s v="SI"/>
    <s v="NO"/>
    <s v="NO"/>
    <n v="22"/>
    <x v="0"/>
    <s v="No"/>
    <n v="390581.32"/>
    <s v="ASALARIADO"/>
    <n v="22"/>
  </r>
  <r>
    <n v="3648"/>
    <s v="MUJER"/>
    <n v="433902.87"/>
    <s v="ASALARIADO"/>
    <s v="SECTOR PRIVADO"/>
    <s v="SI"/>
    <s v="NO"/>
    <s v="NO"/>
    <n v="31"/>
    <x v="0"/>
    <s v="No"/>
    <n v="433902.87"/>
    <s v="ASALARIADO"/>
    <n v="31"/>
  </r>
  <r>
    <n v="3649"/>
    <s v="HOMBRE"/>
    <n v="295000"/>
    <s v="ASALARIADO"/>
    <s v="SECTOR PRIVADO"/>
    <s v="SI"/>
    <s v="NO"/>
    <s v="NO"/>
    <n v="26"/>
    <x v="0"/>
    <s v="No"/>
    <n v="295000"/>
    <s v="ASALARIADO"/>
    <n v="26"/>
  </r>
  <r>
    <n v="3650"/>
    <s v="HOMBRE"/>
    <n v="300018"/>
    <s v="TRABAJADOR INDEPENDIENTE"/>
    <s v="SECTOR PRIVADO"/>
    <s v="SI"/>
    <s v="NO"/>
    <s v="SI"/>
    <n v="42"/>
    <x v="0"/>
    <s v="No"/>
    <n v="300018"/>
    <s v="TRABAJADOR INDEPENDIENTE"/>
    <n v="42"/>
  </r>
  <r>
    <n v="3651"/>
    <s v="HOMBRE"/>
    <n v="617046.87"/>
    <s v="ASALARIADO"/>
    <s v="SECTOR PRIVADO"/>
    <s v="SI"/>
    <s v="SI"/>
    <s v="NO"/>
    <n v="23"/>
    <x v="0"/>
    <s v="No"/>
    <n v="617046.87"/>
    <s v="ASALARIADO"/>
    <n v="23"/>
  </r>
  <r>
    <n v="3652"/>
    <s v="MUJER"/>
    <n v="650000"/>
    <s v="ASALARIADO"/>
    <s v="SECTOR PRIVADO"/>
    <s v="SI"/>
    <s v="NO"/>
    <s v="NO"/>
    <n v="27"/>
    <x v="0"/>
    <s v="No"/>
    <n v="650000"/>
    <s v="ASALARIADO"/>
    <n v="27"/>
  </r>
  <r>
    <n v="3653"/>
    <s v="HOMBRE"/>
    <n v="3394970.65"/>
    <s v="ASALARIADO"/>
    <s v="SECTOR PRIVADO"/>
    <s v="SI"/>
    <s v="NO"/>
    <s v="NO"/>
    <n v="38"/>
    <x v="1"/>
    <s v="No"/>
    <n v="3394970.65"/>
    <s v="ASALARIADO"/>
    <n v="38"/>
  </r>
  <r>
    <n v="3654"/>
    <s v="MUJER"/>
    <n v="30995"/>
    <s v="ASALARIADO"/>
    <s v="SECTOR PRIVADO"/>
    <s v="SI"/>
    <s v="NO"/>
    <s v="NO"/>
    <n v="31"/>
    <x v="0"/>
    <s v="No"/>
    <n v="30995"/>
    <s v="ASALARIADO"/>
    <n v="31"/>
  </r>
  <r>
    <n v="3655"/>
    <s v="MUJER"/>
    <n v="351950.66"/>
    <s v="ASALARIADO"/>
    <s v="SECTOR PRIVADO"/>
    <s v="SI"/>
    <s v="SI"/>
    <s v="NO"/>
    <n v="46"/>
    <x v="0"/>
    <s v="No"/>
    <n v="351950.66"/>
    <s v="ASALARIADO"/>
    <n v="46"/>
  </r>
  <r>
    <n v="3656"/>
    <s v="MUJER"/>
    <n v="590320"/>
    <s v="ASALARIADO"/>
    <s v="SECTOR PRIVADO"/>
    <s v="SI"/>
    <s v="NO"/>
    <s v="NO"/>
    <n v="30"/>
    <x v="0"/>
    <s v="No"/>
    <n v="590320"/>
    <s v="ASALARIADO"/>
    <n v="30"/>
  </r>
  <r>
    <n v="3657"/>
    <s v="HOMBRE"/>
    <n v="321054.98"/>
    <s v="ASALARIADO"/>
    <s v="SECTOR PRIVADO"/>
    <s v="SI"/>
    <s v="NO"/>
    <s v="NO"/>
    <n v="51"/>
    <x v="0"/>
    <s v="No"/>
    <n v="321054.98"/>
    <s v="ASALARIADO"/>
    <n v="51"/>
  </r>
  <r>
    <n v="3658"/>
    <s v="MUJER"/>
    <n v="403433.03"/>
    <s v="ASALARIADO"/>
    <s v="SECTOR PRIVADO"/>
    <s v="SI"/>
    <s v="NO"/>
    <s v="SI"/>
    <n v="26"/>
    <x v="0"/>
    <s v="No"/>
    <n v="403433.03"/>
    <s v="ASALARIADO"/>
    <n v="26"/>
  </r>
  <r>
    <n v="3659"/>
    <s v="HOMBRE"/>
    <n v="400000"/>
    <s v="ASALARIADO"/>
    <s v="SECTOR PRIVADO"/>
    <s v="SI"/>
    <s v="SI"/>
    <s v="NO"/>
    <n v="30"/>
    <x v="0"/>
    <s v="No"/>
    <n v="400000"/>
    <s v="ASALARIADO"/>
    <n v="30"/>
  </r>
  <r>
    <n v="3660"/>
    <s v="HOMBRE"/>
    <n v="2345522.5"/>
    <s v="ASALARIADO"/>
    <s v="SECTOR PUBLICO"/>
    <s v="SI"/>
    <s v="NO"/>
    <s v="NO"/>
    <n v="48"/>
    <x v="1"/>
    <s v="No"/>
    <n v="2345522.5"/>
    <s v="ASALARIADO"/>
    <n v="48"/>
  </r>
  <r>
    <n v="3661"/>
    <s v="HOMBRE"/>
    <n v="480577"/>
    <s v="TRABAJADOR INDEPENDIENTE"/>
    <s v="SECTOR PRIVADO"/>
    <s v="SI"/>
    <s v="NO"/>
    <s v="NO"/>
    <n v="49"/>
    <x v="0"/>
    <s v="No"/>
    <n v="480577"/>
    <s v="TRABAJADOR INDEPENDIENTE"/>
    <n v="49"/>
  </r>
  <r>
    <n v="3662"/>
    <s v="HOMBRE"/>
    <n v="458437"/>
    <s v="ASALARIADO"/>
    <s v="SECTOR PRIVADO"/>
    <s v="SI"/>
    <s v="NO"/>
    <s v="NO"/>
    <n v="27"/>
    <x v="0"/>
    <s v="No"/>
    <n v="458437"/>
    <s v="ASALARIADO"/>
    <n v="27"/>
  </r>
  <r>
    <n v="3663"/>
    <s v="MUJER"/>
    <n v="314569"/>
    <s v="ASEGURADO VOLUNTARIO"/>
    <s v="SECTOR PRIVADO"/>
    <s v="SI"/>
    <s v="NO"/>
    <s v="NO"/>
    <n v="61"/>
    <x v="0"/>
    <s v="No"/>
    <n v="314569"/>
    <s v="ASEGURADO VOLUNTARIO"/>
    <n v="61"/>
  </r>
  <r>
    <n v="3664"/>
    <s v="HOMBRE"/>
    <n v="84000"/>
    <s v="ASALARIADO"/>
    <s v="SECTOR PRIVADO"/>
    <s v="SI"/>
    <s v="NO"/>
    <s v="SI"/>
    <n v="32"/>
    <x v="0"/>
    <s v="No"/>
    <n v="84000"/>
    <s v="ASALARIADO"/>
    <n v="32"/>
  </r>
  <r>
    <n v="3665"/>
    <s v="MUJER"/>
    <n v="297046"/>
    <s v="ASEGURADO VOLUNTARIO"/>
    <s v="SECTOR PRIVADO"/>
    <s v="NO"/>
    <s v="SI"/>
    <s v="SI"/>
    <n v="20"/>
    <x v="0"/>
    <s v="No"/>
    <n v="297046"/>
    <s v="ASEGURADO VOLUNTARIO"/>
    <n v="20"/>
  </r>
  <r>
    <n v="3666"/>
    <s v="MUJER"/>
    <n v="464076.6"/>
    <s v="ASALARIADO"/>
    <s v="SECTOR PRIVADO"/>
    <s v="SI"/>
    <s v="NO"/>
    <s v="NO"/>
    <n v="30"/>
    <x v="0"/>
    <s v="No"/>
    <n v="464076.6"/>
    <s v="ASALARIADO"/>
    <n v="30"/>
  </r>
  <r>
    <n v="3667"/>
    <s v="MUJER"/>
    <n v="358976.25"/>
    <s v="ASALARIADO"/>
    <s v="SECTOR PRIVADO"/>
    <s v="SI"/>
    <s v="NO"/>
    <s v="NO"/>
    <n v="19"/>
    <x v="0"/>
    <s v="No"/>
    <n v="358976.25"/>
    <s v="ASALARIADO"/>
    <n v="19"/>
  </r>
  <r>
    <n v="3668"/>
    <s v="MUJER"/>
    <n v="359544.27"/>
    <s v="CONVENIOS ESPECIALES DE ASEGURADOS VOLUNTARIOS"/>
    <s v="SECTOR PRIVADO"/>
    <s v="SI"/>
    <s v="SI"/>
    <s v="NO"/>
    <n v="29"/>
    <x v="0"/>
    <s v="No"/>
    <n v="359544.27"/>
    <s v="CONVENIOS ESPECIALES DE ASEGURADOS VOLUNTARIOS"/>
    <n v="29"/>
  </r>
  <r>
    <n v="3669"/>
    <s v="HOMBRE"/>
    <n v="278030"/>
    <s v="CONVENIOS ESPECIALES DE TRABAJADORES INDEPENDIENTES"/>
    <s v="SECTOR PRIVADO"/>
    <s v="SI"/>
    <s v="NO"/>
    <s v="NO"/>
    <n v="43"/>
    <x v="0"/>
    <s v="No"/>
    <n v="278030"/>
    <s v="CONVENIOS ESPECIALES DE TRABAJADORES INDEPENDIENTES"/>
    <n v="43"/>
  </r>
  <r>
    <n v="3670"/>
    <s v="HOMBRE"/>
    <n v="212337"/>
    <s v="ASALARIADO"/>
    <s v="SECTOR PRIVADO"/>
    <s v="SI"/>
    <s v="NO"/>
    <s v="SI"/>
    <n v="31"/>
    <x v="0"/>
    <s v="No"/>
    <n v="212337"/>
    <s v="ASALARIADO"/>
    <n v="31"/>
  </r>
  <r>
    <n v="3671"/>
    <s v="HOMBRE"/>
    <n v="79890"/>
    <s v="ASALARIADO"/>
    <s v="SECTOR PRIVADO"/>
    <s v="SI"/>
    <s v="SI"/>
    <s v="NO"/>
    <n v="53"/>
    <x v="0"/>
    <s v="No"/>
    <n v="79890"/>
    <s v="ASALARIADO"/>
    <n v="53"/>
  </r>
  <r>
    <n v="3672"/>
    <s v="HOMBRE"/>
    <n v="278030"/>
    <s v="CONVENIOS ESPECIALES DE TRABAJADORES INDEPENDIENTES"/>
    <s v="SECTOR PRIVADO"/>
    <s v="SI"/>
    <s v="NO"/>
    <s v="NO"/>
    <n v="44"/>
    <x v="0"/>
    <s v="No"/>
    <n v="278030"/>
    <s v="CONVENIOS ESPECIALES DE TRABAJADORES INDEPENDIENTES"/>
    <n v="44"/>
  </r>
  <r>
    <n v="3673"/>
    <s v="MUJER"/>
    <n v="630173"/>
    <s v="PENSIONADOS EN SU PROPIO SISTEMA"/>
    <s v="SECTOR PUBLICO"/>
    <s v="SI"/>
    <s v="NO"/>
    <s v="NO"/>
    <n v="75"/>
    <x v="0"/>
    <s v="No"/>
    <n v="630173"/>
    <s v="PENSIONADOS EN SU PROPIO SISTEMA"/>
    <n v="75"/>
  </r>
  <r>
    <n v="3674"/>
    <s v="MUJER"/>
    <n v="1041733"/>
    <s v="ASALARIADO"/>
    <s v="SECTOR PUBLICO"/>
    <s v="SI"/>
    <s v="NO"/>
    <s v="SI"/>
    <n v="37"/>
    <x v="0"/>
    <s v="No"/>
    <n v="1041733"/>
    <s v="ASALARIADO"/>
    <n v="37"/>
  </r>
  <r>
    <n v="3675"/>
    <s v="MUJER"/>
    <n v="440000"/>
    <s v="ASALARIADO"/>
    <s v="SECTOR PRIVADO"/>
    <s v="SI"/>
    <s v="NO"/>
    <s v="NO"/>
    <n v="32"/>
    <x v="0"/>
    <s v="No"/>
    <n v="440000"/>
    <s v="ASALARIADO"/>
    <n v="32"/>
  </r>
  <r>
    <n v="3676"/>
    <s v="HOMBRE"/>
    <n v="278030"/>
    <s v="ASEGURADO VOLUNTARIO"/>
    <s v="SECTOR PRIVADO"/>
    <s v="SI"/>
    <s v="NO"/>
    <s v="NO"/>
    <n v="26"/>
    <x v="0"/>
    <s v="No"/>
    <n v="278030"/>
    <s v="ASEGURADO VOLUNTARIO"/>
    <n v="26"/>
  </r>
  <r>
    <n v="3677"/>
    <s v="HOMBRE"/>
    <n v="450886"/>
    <s v="TRABAJADOR INDEPENDIENTE"/>
    <s v="SECTOR PRIVADO"/>
    <s v="SI"/>
    <s v="NO"/>
    <s v="SI"/>
    <n v="53"/>
    <x v="0"/>
    <s v="No"/>
    <n v="450886"/>
    <s v="TRABAJADOR INDEPENDIENTE"/>
    <n v="53"/>
  </r>
  <r>
    <n v="3678"/>
    <s v="MUJER"/>
    <n v="552751.04"/>
    <s v="ASALARIADO"/>
    <s v="SECTOR PRIVADO"/>
    <s v="SI"/>
    <s v="NO"/>
    <s v="NO"/>
    <n v="27"/>
    <x v="0"/>
    <s v="No"/>
    <n v="552751.04"/>
    <s v="ASALARIADO"/>
    <n v="27"/>
  </r>
  <r>
    <n v="3679"/>
    <s v="HOMBRE"/>
    <n v="346647.79"/>
    <s v="ASALARIADO"/>
    <s v="SECTOR PRIVADO"/>
    <s v="SI"/>
    <s v="NO"/>
    <s v="NO"/>
    <n v="20"/>
    <x v="0"/>
    <s v="No"/>
    <n v="346647.79"/>
    <s v="ASALARIADO"/>
    <n v="20"/>
  </r>
  <r>
    <n v="3680"/>
    <s v="HOMBRE"/>
    <n v="278030"/>
    <s v="CONVENIOS ESPECIALES DE TRABAJADORES INDEPENDIENTES"/>
    <s v="SECTOR PRIVADO"/>
    <s v="SI"/>
    <s v="NO"/>
    <s v="NO"/>
    <n v="53"/>
    <x v="0"/>
    <s v="No"/>
    <n v="278030"/>
    <s v="CONVENIOS ESPECIALES DE TRABAJADORES INDEPENDIENTES"/>
    <n v="53"/>
  </r>
  <r>
    <n v="3681"/>
    <s v="HOMBRE"/>
    <n v="342027"/>
    <s v="ASALARIADO"/>
    <s v="SECTOR PRIVADO"/>
    <s v="SI"/>
    <s v="NO"/>
    <s v="NO"/>
    <n v="24"/>
    <x v="0"/>
    <s v="No"/>
    <n v="342027"/>
    <s v="ASALARIADO"/>
    <n v="24"/>
  </r>
  <r>
    <n v="3682"/>
    <s v="HOMBRE"/>
    <n v="405586.5"/>
    <s v="ASALARIADO"/>
    <s v="SECTOR PRIVADO"/>
    <s v="SI"/>
    <s v="NO"/>
    <s v="NO"/>
    <n v="48"/>
    <x v="0"/>
    <s v="No"/>
    <n v="405586.5"/>
    <s v="ASALARIADO"/>
    <n v="48"/>
  </r>
  <r>
    <n v="3683"/>
    <s v="HOMBRE"/>
    <n v="299647"/>
    <s v="ASEGURADO VOLUNTARIO"/>
    <s v="SECTOR PRIVADO"/>
    <s v="SI"/>
    <s v="NO"/>
    <s v="NO"/>
    <n v="68"/>
    <x v="0"/>
    <s v="No"/>
    <n v="299647"/>
    <s v="ASEGURADO VOLUNTARIO"/>
    <n v="68"/>
  </r>
  <r>
    <n v="3684"/>
    <s v="HOMBRE"/>
    <n v="244574.2"/>
    <s v="ASALARIADO"/>
    <s v="SECTOR PRIVADO"/>
    <s v="SI"/>
    <s v="NO"/>
    <s v="NO"/>
    <n v="42"/>
    <x v="0"/>
    <s v="No"/>
    <n v="244574.2"/>
    <s v="ASALARIADO"/>
    <n v="42"/>
  </r>
  <r>
    <n v="3685"/>
    <s v="MUJER"/>
    <n v="297050"/>
    <s v="ASEGURADO VOLUNTARIO"/>
    <s v="SECTOR PRIVADO"/>
    <s v="SI"/>
    <s v="NO"/>
    <s v="NO"/>
    <n v="56"/>
    <x v="0"/>
    <s v="No"/>
    <n v="297050"/>
    <s v="ASEGURADO VOLUNTARIO"/>
    <n v="56"/>
  </r>
  <r>
    <n v="3686"/>
    <s v="HOMBRE"/>
    <n v="1529247"/>
    <s v="ASALARIADO"/>
    <s v="SECTOR PRIVADO"/>
    <s v="SI"/>
    <s v="NO"/>
    <s v="NO"/>
    <n v="28"/>
    <x v="0"/>
    <s v="No"/>
    <n v="1529247"/>
    <s v="ASALARIADO"/>
    <n v="28"/>
  </r>
  <r>
    <n v="3687"/>
    <s v="HOMBRE"/>
    <n v="200000"/>
    <s v="ASALARIADO"/>
    <s v="SECTOR PRIVADO"/>
    <s v="SI"/>
    <s v="NO"/>
    <s v="SI"/>
    <n v="34"/>
    <x v="0"/>
    <s v="No"/>
    <n v="200000"/>
    <s v="ASALARIADO"/>
    <n v="34"/>
  </r>
  <r>
    <n v="3688"/>
    <s v="MUJER"/>
    <n v="1203138"/>
    <s v="ASALARIADO"/>
    <s v="SECTOR PUBLICO"/>
    <s v="SI"/>
    <s v="NO"/>
    <s v="SI"/>
    <n v="37"/>
    <x v="0"/>
    <s v="No"/>
    <n v="1203138"/>
    <s v="ASALARIADO"/>
    <n v="37"/>
  </r>
  <r>
    <n v="3689"/>
    <s v="MUJER"/>
    <n v="179772"/>
    <s v="ASALARIADO"/>
    <s v="SECTOR PRIVADO"/>
    <s v="SI"/>
    <s v="NO"/>
    <s v="NO"/>
    <n v="36"/>
    <x v="0"/>
    <s v="No"/>
    <n v="179772"/>
    <s v="ASALARIADO"/>
    <n v="36"/>
  </r>
  <r>
    <n v="3690"/>
    <s v="HOMBRE"/>
    <n v="1159222.2"/>
    <s v="ASALARIADO"/>
    <s v="SECTOR PUBLICO"/>
    <s v="SI"/>
    <s v="NO"/>
    <s v="NO"/>
    <n v="58"/>
    <x v="0"/>
    <s v="No"/>
    <n v="1159222.2"/>
    <s v="ASALARIADO"/>
    <n v="58"/>
  </r>
  <r>
    <n v="3691"/>
    <s v="HOMBRE"/>
    <n v="960405.5"/>
    <s v="ASALARIADO"/>
    <s v="SECTOR PRIVADO"/>
    <s v="SI"/>
    <s v="NO"/>
    <s v="NO"/>
    <n v="50"/>
    <x v="0"/>
    <s v="No"/>
    <n v="960405.5"/>
    <s v="ASALARIADO"/>
    <n v="50"/>
  </r>
  <r>
    <n v="3692"/>
    <s v="MUJER"/>
    <n v="297046"/>
    <s v="ASEGURADO VOLUNTARIO"/>
    <s v="SECTOR PRIVADO"/>
    <s v="SI"/>
    <s v="NO"/>
    <s v="NO"/>
    <n v="52"/>
    <x v="0"/>
    <s v="No"/>
    <n v="297046"/>
    <s v="ASEGURADO VOLUNTARIO"/>
    <n v="52"/>
  </r>
  <r>
    <n v="3693"/>
    <s v="HOMBRE"/>
    <n v="297046"/>
    <s v="TRABAJADOR INDEPENDIENTE"/>
    <s v="SECTOR PRIVADO"/>
    <s v="SI"/>
    <s v="NO"/>
    <s v="SI"/>
    <n v="33"/>
    <x v="0"/>
    <s v="No"/>
    <n v="297046"/>
    <s v="TRABAJADOR INDEPENDIENTE"/>
    <n v="33"/>
  </r>
  <r>
    <n v="3694"/>
    <s v="HOMBRE"/>
    <n v="653778.43000000005"/>
    <s v="ASALARIADO"/>
    <s v="SECTOR PRIVADO"/>
    <s v="SI"/>
    <s v="NO"/>
    <s v="NO"/>
    <n v="40"/>
    <x v="0"/>
    <s v="No"/>
    <n v="653778.43000000005"/>
    <s v="ASALARIADO"/>
    <n v="40"/>
  </r>
  <r>
    <n v="3695"/>
    <s v="HOMBRE"/>
    <n v="538863.51"/>
    <s v="ASALARIADO"/>
    <s v="SECTOR PRIVADO"/>
    <s v="SI"/>
    <s v="NO"/>
    <s v="NO"/>
    <n v="21"/>
    <x v="0"/>
    <s v="No"/>
    <n v="538863.51"/>
    <s v="ASALARIADO"/>
    <n v="21"/>
  </r>
  <r>
    <n v="3696"/>
    <s v="HOMBRE"/>
    <n v="499125"/>
    <s v="ASALARIADO"/>
    <s v="SECTOR PRIVADO"/>
    <s v="SI"/>
    <s v="NO"/>
    <s v="SI"/>
    <n v="47"/>
    <x v="0"/>
    <s v="No"/>
    <n v="499125"/>
    <s v="ASALARIADO"/>
    <n v="47"/>
  </r>
  <r>
    <n v="3697"/>
    <s v="MUJER"/>
    <n v="359544.27"/>
    <s v="CONVENIOS ESPECIALES DE ASEGURADOS VOLUNTARIOS"/>
    <s v="SECTOR PRIVADO"/>
    <s v="SI"/>
    <s v="SI"/>
    <s v="NO"/>
    <n v="47"/>
    <x v="0"/>
    <s v="No"/>
    <n v="359544.27"/>
    <s v="CONVENIOS ESPECIALES DE ASEGURADOS VOLUNTARIOS"/>
    <n v="47"/>
  </r>
  <r>
    <n v="3698"/>
    <s v="MUJER"/>
    <n v="960815.8"/>
    <s v="ASALARIADO"/>
    <s v="SECTOR PUBLICO"/>
    <s v="SI"/>
    <s v="NO"/>
    <s v="NO"/>
    <n v="54"/>
    <x v="0"/>
    <s v="No"/>
    <n v="960815.8"/>
    <s v="ASALARIADO"/>
    <n v="54"/>
  </r>
  <r>
    <n v="3699"/>
    <s v="MUJER"/>
    <n v="445641"/>
    <s v="ASALARIADO"/>
    <s v="SECTOR PUBLICO"/>
    <s v="SI"/>
    <s v="NO"/>
    <s v="SI"/>
    <n v="41"/>
    <x v="0"/>
    <s v="No"/>
    <n v="445641"/>
    <s v="ASALARIADO"/>
    <n v="41"/>
  </r>
  <r>
    <n v="3700"/>
    <s v="HOMBRE"/>
    <n v="255659"/>
    <s v="ASALARIADO"/>
    <s v="SECTOR PRIVADO"/>
    <s v="SI"/>
    <s v="SI"/>
    <s v="NO"/>
    <n v="23"/>
    <x v="0"/>
    <s v="No"/>
    <n v="255659"/>
    <s v="ASALARIADO"/>
    <n v="23"/>
  </r>
  <r>
    <n v="3701"/>
    <s v="HOMBRE"/>
    <n v="2615121.75"/>
    <s v="ASALARIADO"/>
    <s v="SECTOR PUBLICO"/>
    <s v="SI"/>
    <s v="NO"/>
    <s v="NO"/>
    <n v="56"/>
    <x v="1"/>
    <s v="No"/>
    <n v="2615121.75"/>
    <s v="ASALARIADO"/>
    <n v="56"/>
  </r>
  <r>
    <n v="3702"/>
    <s v="HOMBRE"/>
    <n v="94480"/>
    <s v="ASALARIADO"/>
    <s v="SECTOR PRIVADO"/>
    <s v="SI"/>
    <s v="NO"/>
    <s v="NO"/>
    <n v="54"/>
    <x v="0"/>
    <s v="No"/>
    <n v="94480"/>
    <s v="ASALARIADO"/>
    <n v="54"/>
  </r>
  <r>
    <n v="3703"/>
    <s v="HOMBRE"/>
    <n v="411667"/>
    <s v="ASALARIADO"/>
    <s v="SECTOR PRIVADO"/>
    <s v="SI"/>
    <s v="NO"/>
    <s v="NO"/>
    <n v="21"/>
    <x v="0"/>
    <s v="No"/>
    <n v="411667"/>
    <s v="ASALARIADO"/>
    <n v="21"/>
  </r>
  <r>
    <n v="3704"/>
    <s v="HOMBRE"/>
    <n v="101489"/>
    <s v="ASALARIADO"/>
    <s v="SECTOR PRIVADO"/>
    <s v="SI"/>
    <s v="NO"/>
    <s v="NO"/>
    <n v="37"/>
    <x v="0"/>
    <s v="No"/>
    <n v="101489"/>
    <s v="ASALARIADO"/>
    <n v="37"/>
  </r>
  <r>
    <n v="3705"/>
    <s v="HOMBRE"/>
    <n v="1017560.5"/>
    <s v="ASALARIADO"/>
    <s v="SECTOR PUBLICO"/>
    <s v="SI"/>
    <s v="NO"/>
    <s v="NO"/>
    <n v="60"/>
    <x v="0"/>
    <s v="No"/>
    <n v="1017560.5"/>
    <s v="ASALARIADO"/>
    <n v="60"/>
  </r>
  <r>
    <n v="3706"/>
    <s v="HOMBRE"/>
    <n v="753064"/>
    <s v="ASALARIADO"/>
    <s v="SECTOR PUBLICO"/>
    <s v="SI"/>
    <s v="NO"/>
    <s v="SI"/>
    <n v="53"/>
    <x v="0"/>
    <s v="No"/>
    <n v="753064"/>
    <s v="ASALARIADO"/>
    <n v="53"/>
  </r>
  <r>
    <n v="3707"/>
    <s v="HOMBRE"/>
    <n v="495975"/>
    <s v="TRABAJADOR INDEPENDIENTE"/>
    <s v="SECTOR PRIVADO"/>
    <s v="SI"/>
    <s v="NO"/>
    <s v="SI"/>
    <n v="33"/>
    <x v="0"/>
    <s v="No"/>
    <n v="495975"/>
    <s v="TRABAJADOR INDEPENDIENTE"/>
    <n v="33"/>
  </r>
  <r>
    <n v="3708"/>
    <s v="MUJER"/>
    <n v="639148"/>
    <s v="TRABAJADOR INDEPENDIENTE"/>
    <s v="SECTOR PRIVADO"/>
    <s v="SI"/>
    <s v="NO"/>
    <s v="SI"/>
    <n v="84"/>
    <x v="0"/>
    <s v="No"/>
    <n v="639148"/>
    <s v="TRABAJADOR INDEPENDIENTE"/>
    <n v="84"/>
  </r>
  <r>
    <n v="3709"/>
    <s v="MUJER"/>
    <n v="1821145"/>
    <s v="ASALARIADO"/>
    <s v="SECTOR PUBLICO"/>
    <s v="SI"/>
    <s v="NO"/>
    <s v="SI"/>
    <n v="59"/>
    <x v="0"/>
    <s v="No"/>
    <n v="1821145"/>
    <s v="ASALARIADO"/>
    <n v="59"/>
  </r>
  <r>
    <n v="3710"/>
    <s v="HOMBRE"/>
    <n v="325000"/>
    <s v="ASALARIADO"/>
    <s v="SECTOR PRIVADO"/>
    <s v="SI"/>
    <s v="NO"/>
    <s v="NO"/>
    <n v="38"/>
    <x v="0"/>
    <s v="No"/>
    <n v="325000"/>
    <s v="ASALARIADO"/>
    <n v="38"/>
  </r>
  <r>
    <n v="3711"/>
    <s v="HOMBRE"/>
    <n v="278030"/>
    <s v="CONVENIOS ESPECIALES DE TRABAJADORES INDEPENDIENTES"/>
    <s v="SECTOR PRIVADO"/>
    <s v="SI"/>
    <s v="NO"/>
    <s v="NO"/>
    <n v="49"/>
    <x v="0"/>
    <s v="No"/>
    <n v="278030"/>
    <s v="CONVENIOS ESPECIALES DE TRABAJADORES INDEPENDIENTES"/>
    <n v="49"/>
  </r>
  <r>
    <n v="3712"/>
    <s v="HOMBRE"/>
    <n v="979107.34"/>
    <s v="ASALARIADO"/>
    <s v="SECTOR PRIVADO"/>
    <s v="SI"/>
    <s v="NO"/>
    <s v="NO"/>
    <n v="53"/>
    <x v="0"/>
    <s v="No"/>
    <n v="979107.34"/>
    <s v="ASALARIADO"/>
    <n v="53"/>
  </r>
  <r>
    <n v="3713"/>
    <s v="HOMBRE"/>
    <n v="297046"/>
    <s v="TRABAJADOR INDEPENDIENTE"/>
    <s v="SECTOR PRIVADO"/>
    <s v="SI"/>
    <s v="NO"/>
    <s v="NO"/>
    <n v="39"/>
    <x v="0"/>
    <s v="No"/>
    <n v="297046"/>
    <s v="TRABAJADOR INDEPENDIENTE"/>
    <n v="39"/>
  </r>
  <r>
    <n v="3714"/>
    <s v="MUJER"/>
    <n v="330278"/>
    <s v="ASALARIADO"/>
    <s v="SECTOR PRIVADO"/>
    <s v="SI"/>
    <s v="NO"/>
    <s v="NO"/>
    <n v="40"/>
    <x v="0"/>
    <s v="No"/>
    <n v="330278"/>
    <s v="ASALARIADO"/>
    <n v="40"/>
  </r>
  <r>
    <n v="3715"/>
    <s v="HOMBRE"/>
    <n v="476355"/>
    <s v="ASALARIADO"/>
    <s v="SECTOR PRIVADO"/>
    <s v="SI"/>
    <s v="NO"/>
    <s v="NO"/>
    <n v="48"/>
    <x v="0"/>
    <s v="No"/>
    <n v="476355"/>
    <s v="ASALARIADO"/>
    <n v="48"/>
  </r>
  <r>
    <n v="3716"/>
    <s v="HOMBRE"/>
    <n v="420000"/>
    <s v="ASALARIADO"/>
    <s v="SECTOR PRIVADO"/>
    <s v="SI"/>
    <s v="NO"/>
    <s v="NO"/>
    <n v="29"/>
    <x v="0"/>
    <s v="No"/>
    <n v="420000"/>
    <s v="ASALARIADO"/>
    <n v="29"/>
  </r>
  <r>
    <n v="3717"/>
    <s v="MUJER"/>
    <n v="1333402"/>
    <s v="ASALARIADO"/>
    <s v="SECTOR PUBLICO"/>
    <s v="SI"/>
    <s v="NO"/>
    <s v="NO"/>
    <n v="39"/>
    <x v="0"/>
    <s v="No"/>
    <n v="1333402"/>
    <s v="ASALARIADO"/>
    <n v="39"/>
  </r>
  <r>
    <n v="3718"/>
    <s v="HOMBRE"/>
    <n v="356657"/>
    <s v="ASEGURADO VOLUNTARIO"/>
    <s v="SECTOR PRIVADO"/>
    <s v="SI"/>
    <s v="NO"/>
    <s v="SI"/>
    <n v="61"/>
    <x v="0"/>
    <s v="No"/>
    <n v="356657"/>
    <s v="ASEGURADO VOLUNTARIO"/>
    <n v="61"/>
  </r>
  <r>
    <n v="3719"/>
    <s v="MUJER"/>
    <n v="297046"/>
    <s v="ASEGURADO VOLUNTARIO"/>
    <s v="SECTOR PRIVADO"/>
    <s v="SI"/>
    <s v="SI"/>
    <s v="NO"/>
    <n v="31"/>
    <x v="0"/>
    <s v="No"/>
    <n v="297046"/>
    <s v="ASEGURADO VOLUNTARIO"/>
    <n v="31"/>
  </r>
  <r>
    <n v="3720"/>
    <s v="HOMBRE"/>
    <n v="239421"/>
    <s v="ASALARIADO"/>
    <s v="SECTOR PRIVADO"/>
    <s v="SI"/>
    <s v="SI"/>
    <s v="NO"/>
    <n v="22"/>
    <x v="0"/>
    <s v="No"/>
    <n v="239421"/>
    <s v="ASALARIADO"/>
    <n v="22"/>
  </r>
  <r>
    <n v="3721"/>
    <s v="HOMBRE"/>
    <n v="202396.55"/>
    <s v="ASALARIADO"/>
    <s v="SECTOR PRIVADO"/>
    <s v="SI"/>
    <s v="NO"/>
    <s v="NO"/>
    <n v="36"/>
    <x v="0"/>
    <s v="No"/>
    <n v="202396.55"/>
    <s v="ASALARIADO"/>
    <n v="36"/>
  </r>
  <r>
    <n v="3722"/>
    <s v="HOMBRE"/>
    <n v="260000"/>
    <s v="ASALARIADO"/>
    <s v="SECTOR PRIVADO"/>
    <s v="SI"/>
    <s v="NO"/>
    <s v="SI"/>
    <n v="37"/>
    <x v="0"/>
    <s v="No"/>
    <n v="260000"/>
    <s v="ASALARIADO"/>
    <n v="37"/>
  </r>
  <r>
    <n v="3723"/>
    <s v="MUJER"/>
    <n v="858032.05"/>
    <s v="ASALARIADO"/>
    <s v="SECTOR PUBLICO"/>
    <s v="SI"/>
    <s v="NO"/>
    <s v="NO"/>
    <n v="53"/>
    <x v="0"/>
    <s v="No"/>
    <n v="858032.05"/>
    <s v="ASALARIADO"/>
    <n v="53"/>
  </r>
  <r>
    <n v="3724"/>
    <s v="MUJER"/>
    <n v="2036556.25"/>
    <s v="ASALARIADO"/>
    <s v="SECTOR PRIVADO"/>
    <s v="SI"/>
    <s v="NO"/>
    <s v="NO"/>
    <n v="37"/>
    <x v="0"/>
    <s v="No"/>
    <n v="2036556.25"/>
    <s v="ASALARIADO"/>
    <n v="37"/>
  </r>
  <r>
    <n v="3725"/>
    <s v="HOMBRE"/>
    <n v="454518"/>
    <s v="ASALARIADO"/>
    <s v="SECTOR PRIVADO"/>
    <s v="SI"/>
    <s v="NO"/>
    <s v="NO"/>
    <n v="35"/>
    <x v="0"/>
    <s v="No"/>
    <n v="454518"/>
    <s v="ASALARIADO"/>
    <n v="35"/>
  </r>
  <r>
    <n v="3726"/>
    <s v="HOMBRE"/>
    <n v="459616.28"/>
    <s v="ASALARIADO"/>
    <s v="SECTOR PRIVADO"/>
    <s v="SI"/>
    <s v="NO"/>
    <s v="NO"/>
    <n v="28"/>
    <x v="0"/>
    <s v="No"/>
    <n v="459616.28"/>
    <s v="ASALARIADO"/>
    <n v="28"/>
  </r>
  <r>
    <n v="3727"/>
    <s v="HOMBRE"/>
    <n v="299744"/>
    <s v="TRABAJADOR INDEPENDIENTE"/>
    <s v="SECTOR PRIVADO"/>
    <s v="SI"/>
    <s v="NO"/>
    <s v="NO"/>
    <n v="40"/>
    <x v="0"/>
    <s v="No"/>
    <n v="299744"/>
    <s v="TRABAJADOR INDEPENDIENTE"/>
    <n v="40"/>
  </r>
  <r>
    <n v="3728"/>
    <s v="HOMBRE"/>
    <n v="2590373.15"/>
    <s v="ASALARIADO"/>
    <s v="SECTOR PUBLICO"/>
    <s v="SI"/>
    <s v="NO"/>
    <s v="NO"/>
    <n v="56"/>
    <x v="1"/>
    <s v="No"/>
    <n v="2590373.15"/>
    <s v="ASALARIADO"/>
    <n v="56"/>
  </r>
  <r>
    <n v="3729"/>
    <s v="HOMBRE"/>
    <n v="551468.9"/>
    <s v="ASALARIADO"/>
    <s v="SECTOR PRIVADO"/>
    <s v="SI"/>
    <s v="NO"/>
    <s v="NO"/>
    <n v="38"/>
    <x v="0"/>
    <s v="No"/>
    <n v="551468.9"/>
    <s v="ASALARIADO"/>
    <n v="38"/>
  </r>
  <r>
    <n v="3730"/>
    <s v="HOMBRE"/>
    <n v="550000"/>
    <s v="ASALARIADO"/>
    <s v="SECTOR PRIVADO"/>
    <s v="SI"/>
    <s v="NO"/>
    <s v="NO"/>
    <n v="58"/>
    <x v="0"/>
    <s v="No"/>
    <n v="550000"/>
    <s v="ASALARIADO"/>
    <n v="58"/>
  </r>
  <r>
    <n v="3731"/>
    <s v="HOMBRE"/>
    <n v="1182929.8700000001"/>
    <s v="ASALARIADO"/>
    <s v="SECTOR PRIVADO"/>
    <s v="SI"/>
    <s v="NO"/>
    <s v="NO"/>
    <n v="32"/>
    <x v="0"/>
    <s v="No"/>
    <n v="1182929.8700000001"/>
    <s v="ASALARIADO"/>
    <n v="32"/>
  </r>
  <r>
    <n v="3732"/>
    <s v="HOMBRE"/>
    <n v="728454.02"/>
    <s v="ASALARIADO"/>
    <s v="SECTOR PRIVADO"/>
    <s v="SI"/>
    <s v="NO"/>
    <s v="NO"/>
    <n v="35"/>
    <x v="0"/>
    <s v="No"/>
    <n v="728454.02"/>
    <s v="ASALARIADO"/>
    <n v="35"/>
  </r>
  <r>
    <n v="3733"/>
    <s v="HOMBRE"/>
    <n v="533333.32999999996"/>
    <s v="ASALARIADO"/>
    <s v="SECTOR PRIVADO"/>
    <s v="SI"/>
    <s v="NO"/>
    <s v="NO"/>
    <n v="27"/>
    <x v="0"/>
    <s v="No"/>
    <n v="533333.32999999996"/>
    <s v="ASALARIADO"/>
    <n v="27"/>
  </r>
  <r>
    <n v="3734"/>
    <s v="MUJER"/>
    <n v="319879"/>
    <s v="ASALARIADO"/>
    <s v="SECTOR PUBLICO"/>
    <s v="SI"/>
    <s v="NO"/>
    <s v="SI"/>
    <n v="54"/>
    <x v="0"/>
    <s v="No"/>
    <n v="319879"/>
    <s v="ASALARIADO"/>
    <n v="54"/>
  </r>
  <r>
    <n v="3735"/>
    <s v="HOMBRE"/>
    <n v="32956"/>
    <s v="ASALARIADO"/>
    <s v="SECTOR PRIVADO"/>
    <s v="SI"/>
    <s v="NO"/>
    <s v="NO"/>
    <n v="22"/>
    <x v="0"/>
    <s v="No"/>
    <n v="32956"/>
    <s v="ASALARIADO"/>
    <n v="22"/>
  </r>
  <r>
    <n v="3736"/>
    <s v="HOMBRE"/>
    <n v="450000"/>
    <s v="ASALARIADO"/>
    <s v="SECTOR PRIVADO"/>
    <s v="SI"/>
    <s v="NO"/>
    <s v="NO"/>
    <n v="24"/>
    <x v="0"/>
    <s v="No"/>
    <n v="450000"/>
    <s v="ASALARIADO"/>
    <n v="24"/>
  </r>
  <r>
    <n v="3737"/>
    <s v="MUJER"/>
    <n v="682607.23"/>
    <s v="ASALARIADO"/>
    <s v="SECTOR PRIVADO"/>
    <s v="SI"/>
    <s v="NO"/>
    <s v="SI"/>
    <n v="28"/>
    <x v="0"/>
    <s v="No"/>
    <n v="682607.23"/>
    <s v="ASALARIADO"/>
    <n v="28"/>
  </r>
  <r>
    <n v="3738"/>
    <s v="MUJER"/>
    <n v="1326562"/>
    <s v="PENSIONADOS EN SU PROPIO SISTEMA"/>
    <s v="SECTOR PUBLICO"/>
    <s v="SI"/>
    <s v="NO"/>
    <s v="NO"/>
    <n v="59"/>
    <x v="0"/>
    <s v="No"/>
    <n v="1326562"/>
    <s v="PENSIONADOS EN SU PROPIO SISTEMA"/>
    <n v="59"/>
  </r>
  <r>
    <n v="3739"/>
    <s v="HOMBRE"/>
    <n v="195000"/>
    <s v="ASALARIADO"/>
    <s v="SECTOR PRIVADO"/>
    <s v="SI"/>
    <s v="NO"/>
    <s v="NO"/>
    <n v="28"/>
    <x v="0"/>
    <s v="No"/>
    <n v="195000"/>
    <s v="ASALARIADO"/>
    <n v="28"/>
  </r>
  <r>
    <n v="3740"/>
    <s v="MUJER"/>
    <n v="297046"/>
    <s v="TRABAJADOR INDEPENDIENTE"/>
    <s v="SECTOR PRIVADO"/>
    <s v="SI"/>
    <s v="NO"/>
    <s v="NO"/>
    <n v="47"/>
    <x v="0"/>
    <s v="No"/>
    <n v="297046"/>
    <s v="TRABAJADOR INDEPENDIENTE"/>
    <n v="47"/>
  </r>
  <r>
    <n v="3741"/>
    <s v="HOMBRE"/>
    <n v="840549"/>
    <s v="ASALARIADO"/>
    <s v="SECTOR PUBLICO"/>
    <s v="SI"/>
    <s v="NO"/>
    <s v="NO"/>
    <n v="54"/>
    <x v="0"/>
    <s v="No"/>
    <n v="840549"/>
    <s v="ASALARIADO"/>
    <n v="54"/>
  </r>
  <r>
    <n v="3742"/>
    <s v="MUJER"/>
    <n v="1343265.5"/>
    <s v="ASALARIADO"/>
    <s v="SECTOR PUBLICO"/>
    <s v="SI"/>
    <s v="NO"/>
    <s v="NO"/>
    <n v="40"/>
    <x v="0"/>
    <s v="No"/>
    <n v="1343265.5"/>
    <s v="ASALARIADO"/>
    <n v="40"/>
  </r>
  <r>
    <n v="3743"/>
    <s v="HOMBRE"/>
    <n v="600000"/>
    <s v="ASALARIADO"/>
    <s v="SECTOR PRIVADO"/>
    <s v="SI"/>
    <s v="NO"/>
    <s v="NO"/>
    <n v="53"/>
    <x v="0"/>
    <s v="No"/>
    <n v="600000"/>
    <s v="ASALARIADO"/>
    <n v="53"/>
  </r>
  <r>
    <n v="3744"/>
    <s v="HOMBRE"/>
    <n v="795414"/>
    <s v="ASALARIADO"/>
    <s v="SECTOR PRIVADO"/>
    <s v="SI"/>
    <s v="NO"/>
    <s v="NO"/>
    <n v="22"/>
    <x v="0"/>
    <s v="No"/>
    <n v="795414"/>
    <s v="ASALARIADO"/>
    <n v="22"/>
  </r>
  <r>
    <n v="3745"/>
    <s v="MUJER"/>
    <n v="359545"/>
    <s v="ASALARIADO"/>
    <s v="SECTOR PRIVADO"/>
    <s v="SI"/>
    <s v="NO"/>
    <s v="NO"/>
    <n v="30"/>
    <x v="0"/>
    <s v="No"/>
    <n v="359545"/>
    <s v="ASALARIADO"/>
    <n v="30"/>
  </r>
  <r>
    <n v="3746"/>
    <s v="MUJER"/>
    <n v="351185"/>
    <s v="ASALARIADO"/>
    <s v="SECTOR PRIVADO"/>
    <s v="SI"/>
    <s v="NO"/>
    <s v="NO"/>
    <n v="50"/>
    <x v="0"/>
    <s v="No"/>
    <n v="351185"/>
    <s v="ASALARIADO"/>
    <n v="50"/>
  </r>
  <r>
    <n v="3747"/>
    <s v="HOMBRE"/>
    <n v="395218.86"/>
    <s v="ASALARIADO"/>
    <s v="SECTOR PRIVADO"/>
    <s v="SI"/>
    <s v="NO"/>
    <s v="NO"/>
    <n v="20"/>
    <x v="0"/>
    <s v="No"/>
    <n v="395218.86"/>
    <s v="ASALARIADO"/>
    <n v="20"/>
  </r>
  <r>
    <n v="3748"/>
    <s v="HOMBRE"/>
    <n v="241119"/>
    <s v="ASALARIADO"/>
    <s v="SECTOR PRIVADO"/>
    <s v="SI"/>
    <s v="NO"/>
    <s v="NO"/>
    <n v="47"/>
    <x v="0"/>
    <s v="No"/>
    <n v="241119"/>
    <s v="ASALARIADO"/>
    <n v="47"/>
  </r>
  <r>
    <n v="3749"/>
    <s v="HOMBRE"/>
    <n v="445567"/>
    <s v="TRABAJADOR INDEPENDIENTE"/>
    <s v="SECTOR PRIVADO"/>
    <s v="SI"/>
    <s v="NO"/>
    <s v="SI"/>
    <n v="50"/>
    <x v="0"/>
    <s v="No"/>
    <n v="445567"/>
    <s v="TRABAJADOR INDEPENDIENTE"/>
    <n v="50"/>
  </r>
  <r>
    <n v="3750"/>
    <s v="HOMBRE"/>
    <n v="1116779.8400000001"/>
    <s v="ASALARIADO"/>
    <s v="SECTOR PRIVADO"/>
    <s v="SI"/>
    <s v="NO"/>
    <s v="NO"/>
    <n v="42"/>
    <x v="0"/>
    <s v="No"/>
    <n v="1116779.8400000001"/>
    <s v="ASALARIADO"/>
    <n v="42"/>
  </r>
  <r>
    <n v="3751"/>
    <s v="HOMBRE"/>
    <n v="499958.33"/>
    <s v="ASALARIADO"/>
    <s v="SECTOR PRIVADO"/>
    <s v="SI"/>
    <s v="NO"/>
    <s v="NO"/>
    <n v="27"/>
    <x v="0"/>
    <s v="No"/>
    <n v="499958.33"/>
    <s v="ASALARIADO"/>
    <n v="27"/>
  </r>
  <r>
    <n v="3752"/>
    <s v="MUJER"/>
    <n v="250000"/>
    <s v="ASALARIADO"/>
    <s v="SECTOR PRIVADO"/>
    <s v="SI"/>
    <s v="NO"/>
    <s v="NO"/>
    <n v="29"/>
    <x v="0"/>
    <s v="No"/>
    <n v="250000"/>
    <s v="ASALARIADO"/>
    <n v="29"/>
  </r>
  <r>
    <n v="3753"/>
    <s v="HOMBRE"/>
    <n v="314424"/>
    <s v="ASALARIADO"/>
    <s v="SECTOR PRIVADO"/>
    <s v="SI"/>
    <s v="NO"/>
    <s v="NO"/>
    <n v="24"/>
    <x v="0"/>
    <s v="No"/>
    <n v="314424"/>
    <s v="ASALARIADO"/>
    <n v="24"/>
  </r>
  <r>
    <n v="3754"/>
    <s v="MUJER"/>
    <n v="367892"/>
    <s v="ASALARIADO"/>
    <s v="SECTOR PUBLICO"/>
    <s v="SI"/>
    <s v="NO"/>
    <s v="SI"/>
    <n v="43"/>
    <x v="0"/>
    <s v="No"/>
    <n v="367892"/>
    <s v="ASALARIADO"/>
    <n v="43"/>
  </r>
  <r>
    <n v="3755"/>
    <s v="HOMBRE"/>
    <n v="361180.29"/>
    <s v="ASALARIADO"/>
    <s v="SECTOR PUBLICO"/>
    <s v="SI"/>
    <s v="NO"/>
    <s v="NO"/>
    <n v="28"/>
    <x v="0"/>
    <s v="No"/>
    <n v="361180.29"/>
    <s v="ASALARIADO"/>
    <n v="28"/>
  </r>
  <r>
    <n v="3756"/>
    <s v="HOMBRE"/>
    <n v="330000"/>
    <s v="ASALARIADO"/>
    <s v="SECTOR PRIVADO"/>
    <s v="SI"/>
    <s v="NO"/>
    <s v="NO"/>
    <n v="33"/>
    <x v="0"/>
    <s v="No"/>
    <n v="330000"/>
    <s v="ASALARIADO"/>
    <n v="33"/>
  </r>
  <r>
    <n v="3757"/>
    <s v="MUJER"/>
    <n v="359544.27"/>
    <s v="CONVENIOS ESPECIALES DE ASEGURADOS VOLUNTARIOS"/>
    <s v="SECTOR PRIVADO"/>
    <s v="SI"/>
    <s v="SI"/>
    <s v="NO"/>
    <n v="40"/>
    <x v="0"/>
    <s v="No"/>
    <n v="359544.27"/>
    <s v="CONVENIOS ESPECIALES DE ASEGURADOS VOLUNTARIOS"/>
    <n v="40"/>
  </r>
  <r>
    <n v="3758"/>
    <s v="MUJER"/>
    <n v="204800"/>
    <s v="ASALARIADO"/>
    <s v="SECTOR PRIVADO"/>
    <s v="SI"/>
    <s v="NO"/>
    <s v="SI"/>
    <n v="31"/>
    <x v="0"/>
    <s v="No"/>
    <n v="204800"/>
    <s v="ASALARIADO"/>
    <n v="31"/>
  </r>
  <r>
    <n v="3759"/>
    <s v="HOMBRE"/>
    <n v="553159.81000000006"/>
    <s v="ASALARIADO"/>
    <s v="SECTOR PRIVADO"/>
    <s v="SI"/>
    <s v="NO"/>
    <s v="NO"/>
    <n v="21"/>
    <x v="0"/>
    <s v="No"/>
    <n v="553159.81000000006"/>
    <s v="ASALARIADO"/>
    <n v="21"/>
  </r>
  <r>
    <n v="3760"/>
    <s v="HOMBRE"/>
    <n v="370000"/>
    <s v="ASALARIADO"/>
    <s v="SECTOR PRIVADO"/>
    <s v="SI"/>
    <s v="NO"/>
    <s v="NO"/>
    <n v="21"/>
    <x v="0"/>
    <s v="No"/>
    <n v="370000"/>
    <s v="ASALARIADO"/>
    <n v="21"/>
  </r>
  <r>
    <n v="3761"/>
    <s v="MUJER"/>
    <n v="640745.43999999994"/>
    <s v="ASALARIADO"/>
    <s v="SECTOR PRIVADO"/>
    <s v="SI"/>
    <s v="NO"/>
    <s v="NO"/>
    <n v="43"/>
    <x v="0"/>
    <s v="No"/>
    <n v="640745.43999999994"/>
    <s v="ASALARIADO"/>
    <n v="43"/>
  </r>
  <r>
    <n v="3762"/>
    <s v="HOMBRE"/>
    <n v="3081665"/>
    <s v="ASALARIADO"/>
    <s v="SECTOR PUBLICO"/>
    <s v="SI"/>
    <s v="NO"/>
    <s v="NO"/>
    <n v="52"/>
    <x v="1"/>
    <s v="No"/>
    <n v="3081665"/>
    <s v="ASALARIADO"/>
    <n v="52"/>
  </r>
  <r>
    <n v="3763"/>
    <s v="HOMBRE"/>
    <n v="486069"/>
    <s v="TRABAJADOR INDEPENDIENTE"/>
    <s v="SECTOR PRIVADO"/>
    <s v="SI"/>
    <s v="NO"/>
    <s v="SI"/>
    <n v="48"/>
    <x v="0"/>
    <s v="No"/>
    <n v="486069"/>
    <s v="TRABAJADOR INDEPENDIENTE"/>
    <n v="48"/>
  </r>
  <r>
    <n v="3764"/>
    <s v="MUJER"/>
    <n v="100900"/>
    <s v="ASALARIADO"/>
    <s v="SECTOR PRIVADO"/>
    <s v="SI"/>
    <s v="SI"/>
    <s v="NO"/>
    <n v="62"/>
    <x v="0"/>
    <s v="No"/>
    <n v="100900"/>
    <s v="ASALARIADO"/>
    <n v="62"/>
  </r>
  <r>
    <n v="3765"/>
    <s v="MUJER"/>
    <n v="158920"/>
    <s v="ASALARIADO"/>
    <s v="SECTOR PRIVADO"/>
    <s v="SI"/>
    <s v="NO"/>
    <s v="NO"/>
    <n v="39"/>
    <x v="0"/>
    <s v="No"/>
    <n v="158920"/>
    <s v="ASALARIADO"/>
    <n v="39"/>
  </r>
  <r>
    <n v="3766"/>
    <s v="HOMBRE"/>
    <n v="297046"/>
    <s v="ASEGURADO VOLUNTARIO"/>
    <s v="SECTOR PRIVADO"/>
    <s v="SI"/>
    <s v="SI"/>
    <s v="NO"/>
    <n v="50"/>
    <x v="0"/>
    <s v="No"/>
    <n v="297046"/>
    <s v="ASEGURADO VOLUNTARIO"/>
    <n v="50"/>
  </r>
  <r>
    <n v="3767"/>
    <s v="MUJER"/>
    <n v="297046"/>
    <s v="TRABAJADOR INDEPENDIENTE"/>
    <s v="SECTOR PRIVADO"/>
    <s v="SI"/>
    <s v="NO"/>
    <s v="SI"/>
    <n v="39"/>
    <x v="0"/>
    <s v="No"/>
    <n v="297046"/>
    <s v="TRABAJADOR INDEPENDIENTE"/>
    <n v="39"/>
  </r>
  <r>
    <n v="3768"/>
    <s v="MUJER"/>
    <n v="248558.8"/>
    <s v="ASALARIADO"/>
    <s v="SECTOR PRIVADO"/>
    <s v="SI"/>
    <s v="NO"/>
    <s v="NO"/>
    <n v="23"/>
    <x v="0"/>
    <s v="No"/>
    <n v="248558.8"/>
    <s v="ASALARIADO"/>
    <n v="23"/>
  </r>
  <r>
    <n v="3769"/>
    <s v="HOMBRE"/>
    <n v="300000"/>
    <s v="ASALARIADO"/>
    <s v="SECTOR PRIVADO"/>
    <s v="SI"/>
    <s v="NO"/>
    <s v="NO"/>
    <n v="22"/>
    <x v="0"/>
    <s v="No"/>
    <n v="300000"/>
    <s v="ASALARIADO"/>
    <n v="22"/>
  </r>
  <r>
    <n v="3770"/>
    <s v="HOMBRE"/>
    <n v="71904.240000000005"/>
    <s v="ASALARIADO"/>
    <s v="SECTOR PRIVADO"/>
    <s v="SI"/>
    <s v="NO"/>
    <s v="NO"/>
    <n v="47"/>
    <x v="0"/>
    <s v="No"/>
    <n v="71904.240000000005"/>
    <s v="ASALARIADO"/>
    <n v="47"/>
  </r>
  <r>
    <n v="3771"/>
    <s v="HOMBRE"/>
    <n v="1450000"/>
    <s v="ASALARIADO"/>
    <s v="SECTOR PRIVADO"/>
    <s v="SI"/>
    <s v="NO"/>
    <s v="NO"/>
    <n v="40"/>
    <x v="0"/>
    <s v="No"/>
    <n v="1450000"/>
    <s v="ASALARIADO"/>
    <n v="40"/>
  </r>
  <r>
    <n v="3772"/>
    <s v="MUJER"/>
    <n v="297046"/>
    <s v="TRABAJADOR INDEPENDIENTE"/>
    <s v="SECTOR PRIVADO"/>
    <s v="SI"/>
    <s v="SI"/>
    <s v="NO"/>
    <n v="48"/>
    <x v="0"/>
    <s v="No"/>
    <n v="297046"/>
    <s v="TRABAJADOR INDEPENDIENTE"/>
    <n v="48"/>
  </r>
  <r>
    <n v="3773"/>
    <s v="HOMBRE"/>
    <n v="343798"/>
    <s v="ASALARIADO"/>
    <s v="SECTOR PRIVADO"/>
    <s v="SI"/>
    <s v="NO"/>
    <s v="NO"/>
    <n v="62"/>
    <x v="0"/>
    <s v="No"/>
    <n v="343798"/>
    <s v="ASALARIADO"/>
    <n v="62"/>
  </r>
  <r>
    <n v="3774"/>
    <s v="HOMBRE"/>
    <n v="927301.89"/>
    <s v="ASALARIADO"/>
    <s v="SECTOR PUBLICO"/>
    <s v="SI"/>
    <s v="NO"/>
    <s v="NO"/>
    <n v="37"/>
    <x v="0"/>
    <s v="No"/>
    <n v="927301.89"/>
    <s v="ASALARIADO"/>
    <n v="37"/>
  </r>
  <r>
    <n v="3775"/>
    <s v="HOMBRE"/>
    <n v="670455.76"/>
    <s v="ASALARIADO"/>
    <s v="SECTOR PRIVADO"/>
    <s v="SI"/>
    <s v="NO"/>
    <s v="NO"/>
    <n v="33"/>
    <x v="0"/>
    <s v="No"/>
    <n v="670455.76"/>
    <s v="ASALARIADO"/>
    <n v="33"/>
  </r>
  <r>
    <n v="3776"/>
    <s v="HOMBRE"/>
    <n v="559022.46"/>
    <s v="ASALARIADO"/>
    <s v="SECTOR PRIVADO"/>
    <s v="SI"/>
    <s v="NO"/>
    <s v="NO"/>
    <n v="38"/>
    <x v="0"/>
    <s v="No"/>
    <n v="559022.46"/>
    <s v="ASALARIADO"/>
    <n v="38"/>
  </r>
  <r>
    <n v="3777"/>
    <s v="HOMBRE"/>
    <n v="581009"/>
    <s v="ASALARIADO"/>
    <s v="SECTOR PRIVADO"/>
    <s v="SI"/>
    <s v="NO"/>
    <s v="NO"/>
    <n v="49"/>
    <x v="0"/>
    <s v="No"/>
    <n v="581009"/>
    <s v="ASALARIADO"/>
    <n v="49"/>
  </r>
  <r>
    <n v="3778"/>
    <s v="MUJER"/>
    <n v="1608290"/>
    <s v="ASALARIADO"/>
    <s v="SECTOR PUBLICO"/>
    <s v="SI"/>
    <s v="NO"/>
    <s v="NO"/>
    <n v="36"/>
    <x v="0"/>
    <s v="No"/>
    <n v="1608290"/>
    <s v="ASALARIADO"/>
    <n v="36"/>
  </r>
  <r>
    <n v="3779"/>
    <s v="MUJER"/>
    <n v="1168690"/>
    <s v="ASALARIADO"/>
    <s v="SECTOR PRIVADO"/>
    <s v="SI"/>
    <s v="SI"/>
    <s v="NO"/>
    <n v="54"/>
    <x v="0"/>
    <s v="No"/>
    <n v="1168690"/>
    <s v="ASALARIADO"/>
    <n v="54"/>
  </r>
  <r>
    <n v="3780"/>
    <s v="MUJER"/>
    <n v="1109001.29"/>
    <s v="ASALARIADO"/>
    <s v="SECTOR PRIVADO"/>
    <s v="SI"/>
    <s v="NO"/>
    <s v="NO"/>
    <n v="49"/>
    <x v="0"/>
    <s v="No"/>
    <n v="1109001.29"/>
    <s v="ASALARIADO"/>
    <n v="49"/>
  </r>
  <r>
    <n v="3781"/>
    <s v="HOMBRE"/>
    <n v="409616.24"/>
    <s v="ASALARIADO"/>
    <s v="SECTOR PRIVADO"/>
    <s v="SI"/>
    <s v="NO"/>
    <s v="NO"/>
    <n v="57"/>
    <x v="0"/>
    <s v="No"/>
    <n v="409616.24"/>
    <s v="ASALARIADO"/>
    <n v="57"/>
  </r>
  <r>
    <n v="3782"/>
    <s v="MUJER"/>
    <n v="184000"/>
    <s v="ASALARIADO"/>
    <s v="SECTOR PRIVADO"/>
    <s v="SI"/>
    <s v="NO"/>
    <s v="NO"/>
    <n v="53"/>
    <x v="0"/>
    <s v="No"/>
    <n v="184000"/>
    <s v="ASALARIADO"/>
    <n v="53"/>
  </r>
  <r>
    <n v="3783"/>
    <s v="HOMBRE"/>
    <n v="113333"/>
    <s v="ASALARIADO"/>
    <s v="SECTOR PRIVADO"/>
    <s v="SI"/>
    <s v="NO"/>
    <s v="NO"/>
    <n v="38"/>
    <x v="0"/>
    <s v="No"/>
    <n v="113333"/>
    <s v="ASALARIADO"/>
    <n v="38"/>
  </r>
  <r>
    <n v="3784"/>
    <s v="HOMBRE"/>
    <n v="278030"/>
    <s v="TRABAJADOR INDEPENDIENTE"/>
    <s v="SECTOR PRIVADO"/>
    <s v="SI"/>
    <s v="NO"/>
    <s v="NO"/>
    <n v="24"/>
    <x v="0"/>
    <s v="No"/>
    <n v="278030"/>
    <s v="TRABAJADOR INDEPENDIENTE"/>
    <n v="24"/>
  </r>
  <r>
    <n v="3785"/>
    <s v="HOMBRE"/>
    <n v="297046"/>
    <s v="TRABAJADOR INDEPENDIENTE"/>
    <s v="SECTOR PRIVADO"/>
    <s v="SI"/>
    <s v="NO"/>
    <s v="NO"/>
    <n v="60"/>
    <x v="0"/>
    <s v="No"/>
    <n v="297046"/>
    <s v="TRABAJADOR INDEPENDIENTE"/>
    <n v="60"/>
  </r>
  <r>
    <n v="3786"/>
    <s v="MUJER"/>
    <n v="707680.19"/>
    <s v="ASALARIADO"/>
    <s v="SECTOR PRIVADO"/>
    <s v="SI"/>
    <s v="NO"/>
    <s v="NO"/>
    <n v="19"/>
    <x v="0"/>
    <s v="No"/>
    <n v="707680.19"/>
    <s v="ASALARIADO"/>
    <n v="19"/>
  </r>
  <r>
    <n v="3787"/>
    <s v="MUJER"/>
    <n v="361811"/>
    <s v="TRABAJADOR INDEPENDIENTE"/>
    <s v="SECTOR PRIVADO"/>
    <s v="SI"/>
    <s v="NO"/>
    <s v="NO"/>
    <n v="48"/>
    <x v="0"/>
    <s v="No"/>
    <n v="361811"/>
    <s v="TRABAJADOR INDEPENDIENTE"/>
    <n v="48"/>
  </r>
  <r>
    <n v="3788"/>
    <s v="MUJER"/>
    <n v="350158.37"/>
    <s v="ASALARIADO"/>
    <s v="SECTOR PRIVADO"/>
    <s v="SI"/>
    <s v="NO"/>
    <s v="NO"/>
    <n v="36"/>
    <x v="0"/>
    <s v="No"/>
    <n v="350158.37"/>
    <s v="ASALARIADO"/>
    <n v="36"/>
  </r>
  <r>
    <n v="3789"/>
    <s v="HOMBRE"/>
    <n v="459101.7"/>
    <s v="PENSIONADOS EN SU PROPIO SISTEMA"/>
    <s v="SECTOR PUBLICO"/>
    <s v="SI"/>
    <s v="NO"/>
    <s v="NO"/>
    <n v="65"/>
    <x v="0"/>
    <s v="No"/>
    <n v="459101.7"/>
    <s v="PENSIONADOS EN SU PROPIO SISTEMA"/>
    <n v="65"/>
  </r>
  <r>
    <n v="3790"/>
    <s v="HOMBRE"/>
    <n v="2369994"/>
    <s v="ASALARIADO"/>
    <s v="SECTOR PUBLICO"/>
    <s v="SI"/>
    <s v="NO"/>
    <s v="NO"/>
    <n v="59"/>
    <x v="1"/>
    <s v="No"/>
    <n v="2369994"/>
    <s v="ASALARIADO"/>
    <n v="59"/>
  </r>
  <r>
    <n v="3791"/>
    <s v="HOMBRE"/>
    <n v="340000"/>
    <s v="ASALARIADO"/>
    <s v="SECTOR PRIVADO"/>
    <s v="SI"/>
    <s v="SI"/>
    <s v="SI"/>
    <n v="43"/>
    <x v="0"/>
    <s v="No"/>
    <n v="340000"/>
    <s v="ASALARIADO"/>
    <n v="43"/>
  </r>
  <r>
    <n v="3792"/>
    <s v="MUJER"/>
    <n v="284340"/>
    <s v="ASALARIADO"/>
    <s v="SECTOR PRIVADO"/>
    <s v="SI"/>
    <s v="NO"/>
    <s v="NO"/>
    <n v="20"/>
    <x v="0"/>
    <s v="No"/>
    <n v="284340"/>
    <s v="ASALARIADO"/>
    <n v="20"/>
  </r>
  <r>
    <n v="3793"/>
    <s v="MUJER"/>
    <n v="1927866"/>
    <s v="PENSIONADOS EN SU PROPIO SISTEMA"/>
    <s v="SECTOR PUBLICO"/>
    <s v="SI"/>
    <s v="NO"/>
    <s v="NO"/>
    <n v="70"/>
    <x v="0"/>
    <s v="No"/>
    <n v="1927866"/>
    <s v="PENSIONADOS EN SU PROPIO SISTEMA"/>
    <n v="70"/>
  </r>
  <r>
    <n v="3794"/>
    <s v="HOMBRE"/>
    <n v="465906.4"/>
    <s v="ASALARIADO"/>
    <s v="SECTOR PRIVADO"/>
    <s v="SI"/>
    <s v="NO"/>
    <s v="NO"/>
    <n v="27"/>
    <x v="0"/>
    <s v="No"/>
    <n v="465906.4"/>
    <s v="ASALARIADO"/>
    <n v="27"/>
  </r>
  <r>
    <n v="3795"/>
    <s v="MUJER"/>
    <n v="297044.99"/>
    <s v="CONVENIOS ESPECIALES DE TRABAJADORES INDEPENDIENTES"/>
    <s v="SECTOR PRIVADO"/>
    <s v="SI"/>
    <s v="SI"/>
    <s v="NO"/>
    <n v="56"/>
    <x v="0"/>
    <s v="No"/>
    <n v="297044.99"/>
    <s v="CONVENIOS ESPECIALES DE TRABAJADORES INDEPENDIENTES"/>
    <n v="56"/>
  </r>
  <r>
    <n v="3796"/>
    <s v="HOMBRE"/>
    <n v="400000"/>
    <s v="ASALARIADO"/>
    <s v="SECTOR PRIVADO"/>
    <s v="SI"/>
    <s v="NO"/>
    <s v="NO"/>
    <n v="43"/>
    <x v="0"/>
    <s v="No"/>
    <n v="400000"/>
    <s v="ASALARIADO"/>
    <n v="43"/>
  </r>
  <r>
    <n v="3797"/>
    <s v="HOMBRE"/>
    <n v="297046"/>
    <s v="ASEGURADO VOLUNTARIO"/>
    <s v="SECTOR PRIVADO"/>
    <s v="SI"/>
    <s v="NO"/>
    <s v="NO"/>
    <n v="26"/>
    <x v="0"/>
    <s v="No"/>
    <n v="297046"/>
    <s v="ASEGURADO VOLUNTARIO"/>
    <n v="26"/>
  </r>
  <r>
    <n v="3798"/>
    <s v="HOMBRE"/>
    <n v="278030"/>
    <s v="ASEGURADO VOLUNTARIO"/>
    <s v="SECTOR PRIVADO"/>
    <s v="SI"/>
    <s v="NO"/>
    <s v="SI"/>
    <n v="29"/>
    <x v="0"/>
    <s v="No"/>
    <n v="278030"/>
    <s v="ASEGURADO VOLUNTARIO"/>
    <n v="29"/>
  </r>
  <r>
    <n v="3799"/>
    <s v="MUJER"/>
    <n v="404467"/>
    <s v="ASEGURADO VOLUNTARIO"/>
    <s v="SECTOR PRIVADO"/>
    <s v="SI"/>
    <s v="SI"/>
    <s v="NO"/>
    <n v="63"/>
    <x v="0"/>
    <s v="No"/>
    <n v="404467"/>
    <s v="ASEGURADO VOLUNTARIO"/>
    <n v="63"/>
  </r>
  <r>
    <n v="3800"/>
    <s v="MUJER"/>
    <n v="954415.34"/>
    <s v="ASALARIADO"/>
    <s v="SECTOR PRIVADO"/>
    <s v="SI"/>
    <s v="NO"/>
    <s v="NO"/>
    <n v="29"/>
    <x v="0"/>
    <s v="No"/>
    <n v="954415.34"/>
    <s v="ASALARIADO"/>
    <n v="29"/>
  </r>
  <r>
    <n v="3801"/>
    <s v="HOMBRE"/>
    <n v="494792"/>
    <s v="ASALARIADO"/>
    <s v="SECTOR PRIVADO"/>
    <s v="SI"/>
    <s v="NO"/>
    <s v="NO"/>
    <n v="28"/>
    <x v="0"/>
    <s v="No"/>
    <n v="494792"/>
    <s v="ASALARIADO"/>
    <n v="28"/>
  </r>
  <r>
    <n v="3802"/>
    <s v="HOMBRE"/>
    <n v="405798"/>
    <s v="ASEGURADO VOLUNTARIO"/>
    <s v="SECTOR PRIVADO"/>
    <s v="SI"/>
    <s v="NO"/>
    <s v="NO"/>
    <n v="35"/>
    <x v="0"/>
    <s v="No"/>
    <n v="405798"/>
    <s v="ASEGURADO VOLUNTARIO"/>
    <n v="35"/>
  </r>
  <r>
    <n v="3803"/>
    <s v="MUJER"/>
    <n v="274453.13"/>
    <s v="ASALARIADO"/>
    <s v="SECTOR PRIVADO"/>
    <s v="SI"/>
    <s v="NO"/>
    <s v="NO"/>
    <n v="31"/>
    <x v="0"/>
    <s v="No"/>
    <n v="274453.13"/>
    <s v="ASALARIADO"/>
    <n v="31"/>
  </r>
  <r>
    <n v="3804"/>
    <s v="HOMBRE"/>
    <n v="411350"/>
    <s v="ASALARIADO"/>
    <s v="SECTOR PRIVADO"/>
    <s v="SI"/>
    <s v="NO"/>
    <s v="NO"/>
    <n v="24"/>
    <x v="0"/>
    <s v="No"/>
    <n v="411350"/>
    <s v="ASALARIADO"/>
    <n v="24"/>
  </r>
  <r>
    <n v="3805"/>
    <s v="MUJER"/>
    <n v="1586316"/>
    <s v="ASALARIADO"/>
    <s v="SECTOR PUBLICO"/>
    <s v="SI"/>
    <s v="NO"/>
    <s v="SI"/>
    <n v="39"/>
    <x v="0"/>
    <s v="No"/>
    <n v="1586316"/>
    <s v="ASALARIADO"/>
    <n v="39"/>
  </r>
  <r>
    <n v="3806"/>
    <s v="MUJER"/>
    <n v="221483.33"/>
    <s v="ASALARIADO"/>
    <s v="SECTOR PRIVADO"/>
    <s v="SI"/>
    <s v="NO"/>
    <s v="NO"/>
    <n v="25"/>
    <x v="0"/>
    <s v="No"/>
    <n v="221483.33"/>
    <s v="ASALARIADO"/>
    <n v="25"/>
  </r>
  <r>
    <n v="3807"/>
    <s v="MUJER"/>
    <n v="297046"/>
    <s v="ASEGURADO VOLUNTARIO"/>
    <s v="SECTOR PRIVADO"/>
    <s v="SI"/>
    <s v="SI"/>
    <s v="NO"/>
    <n v="32"/>
    <x v="0"/>
    <s v="No"/>
    <n v="297046"/>
    <s v="ASEGURADO VOLUNTARIO"/>
    <n v="32"/>
  </r>
  <r>
    <n v="3808"/>
    <s v="MUJER"/>
    <n v="355311.73"/>
    <s v="ASALARIADO"/>
    <s v="SECTOR PUBLICO"/>
    <s v="SI"/>
    <s v="NO"/>
    <s v="NO"/>
    <n v="51"/>
    <x v="0"/>
    <s v="No"/>
    <n v="355311.73"/>
    <s v="ASALARIADO"/>
    <n v="51"/>
  </r>
  <r>
    <n v="3809"/>
    <s v="HOMBRE"/>
    <n v="632709.64"/>
    <s v="ASALARIADO"/>
    <s v="SECTOR PRIVADO"/>
    <s v="SI"/>
    <s v="NO"/>
    <s v="NO"/>
    <n v="20"/>
    <x v="0"/>
    <s v="No"/>
    <n v="632709.64"/>
    <s v="ASALARIADO"/>
    <n v="20"/>
  </r>
  <r>
    <n v="3810"/>
    <s v="HOMBRE"/>
    <n v="305152"/>
    <s v="TRABAJADOR INDEPENDIENTE"/>
    <s v="SECTOR PRIVADO"/>
    <s v="SI"/>
    <s v="NO"/>
    <s v="SI"/>
    <n v="41"/>
    <x v="0"/>
    <s v="No"/>
    <n v="305152"/>
    <s v="TRABAJADOR INDEPENDIENTE"/>
    <n v="41"/>
  </r>
  <r>
    <n v="3811"/>
    <s v="HOMBRE"/>
    <n v="347514"/>
    <s v="ASALARIADO"/>
    <s v="SECTOR PRIVADO"/>
    <s v="SI"/>
    <s v="NO"/>
    <s v="SI"/>
    <n v="32"/>
    <x v="0"/>
    <s v="No"/>
    <n v="347514"/>
    <s v="ASALARIADO"/>
    <n v="32"/>
  </r>
  <r>
    <n v="3812"/>
    <s v="MUJER"/>
    <n v="461827"/>
    <s v="TRABAJADOR INDEPENDIENTE"/>
    <s v="SECTOR PRIVADO"/>
    <s v="SI"/>
    <s v="NO"/>
    <s v="NO"/>
    <n v="52"/>
    <x v="0"/>
    <s v="No"/>
    <n v="461827"/>
    <s v="TRABAJADOR INDEPENDIENTE"/>
    <n v="52"/>
  </r>
  <r>
    <n v="3813"/>
    <s v="HOMBRE"/>
    <n v="297050"/>
    <s v="TRABAJADOR INDEPENDIENTE"/>
    <s v="SECTOR PRIVADO"/>
    <s v="SI"/>
    <s v="NO"/>
    <s v="SI"/>
    <n v="29"/>
    <x v="0"/>
    <s v="No"/>
    <n v="297050"/>
    <s v="TRABAJADOR INDEPENDIENTE"/>
    <n v="29"/>
  </r>
  <r>
    <n v="3814"/>
    <s v="MUJER"/>
    <n v="740950"/>
    <s v="ASALARIADO"/>
    <s v="SECTOR PRIVADO"/>
    <s v="SI"/>
    <s v="NO"/>
    <s v="SI"/>
    <n v="27"/>
    <x v="0"/>
    <s v="No"/>
    <n v="740950"/>
    <s v="ASALARIADO"/>
    <n v="27"/>
  </r>
  <r>
    <n v="3815"/>
    <s v="MUJER"/>
    <n v="457581"/>
    <s v="ASALARIADO"/>
    <s v="SECTOR PUBLICO"/>
    <s v="SI"/>
    <s v="NO"/>
    <s v="SI"/>
    <n v="26"/>
    <x v="0"/>
    <s v="No"/>
    <n v="457581"/>
    <s v="ASALARIADO"/>
    <n v="26"/>
  </r>
  <r>
    <n v="3816"/>
    <s v="MUJER"/>
    <n v="800000"/>
    <s v="ASALARIADO"/>
    <s v="SECTOR PRIVADO"/>
    <s v="SI"/>
    <s v="NO"/>
    <s v="NO"/>
    <n v="31"/>
    <x v="0"/>
    <s v="No"/>
    <n v="800000"/>
    <s v="ASALARIADO"/>
    <n v="31"/>
  </r>
  <r>
    <n v="3817"/>
    <s v="HOMBRE"/>
    <n v="1725596"/>
    <s v="PENSIONADOS EN SU PROPIO SISTEMA"/>
    <s v="SECTOR PUBLICO"/>
    <s v="SI"/>
    <s v="NO"/>
    <s v="NO"/>
    <n v="59"/>
    <x v="0"/>
    <s v="No"/>
    <n v="1725596"/>
    <s v="PENSIONADOS EN SU PROPIO SISTEMA"/>
    <n v="59"/>
  </r>
  <r>
    <n v="3818"/>
    <s v="MUJER"/>
    <n v="322000"/>
    <s v="ASALARIADO"/>
    <s v="SECTOR PRIVADO"/>
    <s v="SI"/>
    <s v="SI"/>
    <s v="SI"/>
    <n v="57"/>
    <x v="0"/>
    <s v="No"/>
    <n v="322000"/>
    <s v="ASALARIADO"/>
    <n v="57"/>
  </r>
  <r>
    <n v="3819"/>
    <s v="MUJER"/>
    <n v="1099684.5"/>
    <s v="ASALARIADO"/>
    <s v="SECTOR PUBLICO"/>
    <s v="SI"/>
    <s v="NO"/>
    <s v="NO"/>
    <n v="27"/>
    <x v="0"/>
    <s v="No"/>
    <n v="1099684.5"/>
    <s v="ASALARIADO"/>
    <n v="27"/>
  </r>
  <r>
    <n v="3820"/>
    <s v="HOMBRE"/>
    <n v="278030"/>
    <s v="CONVENIOS ESPECIALES DE TRABAJADORES INDEPENDIENTES"/>
    <s v="SECTOR PRIVADO"/>
    <s v="SI"/>
    <s v="NO"/>
    <s v="NO"/>
    <n v="57"/>
    <x v="0"/>
    <s v="No"/>
    <n v="278030"/>
    <s v="CONVENIOS ESPECIALES DE TRABAJADORES INDEPENDIENTES"/>
    <n v="57"/>
  </r>
  <r>
    <n v="3821"/>
    <s v="MUJER"/>
    <n v="427677"/>
    <s v="PENSIONADOS EN SU PROPIO SISTEMA"/>
    <s v="SECTOR PUBLICO"/>
    <s v="SI"/>
    <s v="NO"/>
    <s v="NO"/>
    <n v="78"/>
    <x v="0"/>
    <s v="No"/>
    <n v="427677"/>
    <s v="PENSIONADOS EN SU PROPIO SISTEMA"/>
    <n v="78"/>
  </r>
  <r>
    <n v="3822"/>
    <s v="HOMBRE"/>
    <n v="408034"/>
    <s v="ASALARIADO"/>
    <s v="SECTOR PRIVADO"/>
    <s v="SI"/>
    <s v="SI"/>
    <s v="NO"/>
    <n v="57"/>
    <x v="0"/>
    <s v="No"/>
    <n v="408034"/>
    <s v="ASALARIADO"/>
    <n v="57"/>
  </r>
  <r>
    <n v="3823"/>
    <s v="MUJER"/>
    <n v="1120000"/>
    <s v="ASALARIADO"/>
    <s v="SECTOR PRIVADO"/>
    <s v="SI"/>
    <s v="NO"/>
    <s v="NO"/>
    <n v="52"/>
    <x v="0"/>
    <s v="No"/>
    <n v="1120000"/>
    <s v="ASALARIADO"/>
    <n v="52"/>
  </r>
  <r>
    <n v="3824"/>
    <s v="MUJER"/>
    <n v="639148"/>
    <s v="TRABAJADOR INDEPENDIENTE"/>
    <s v="SECTOR PRIVADO"/>
    <s v="SI"/>
    <s v="SI"/>
    <s v="SI"/>
    <n v="56"/>
    <x v="0"/>
    <s v="No"/>
    <n v="639148"/>
    <s v="TRABAJADOR INDEPENDIENTE"/>
    <n v="56"/>
  </r>
  <r>
    <n v="3825"/>
    <s v="HOMBRE"/>
    <n v="838750.29"/>
    <s v="ASALARIADO"/>
    <s v="SECTOR PRIVADO"/>
    <s v="SI"/>
    <s v="NO"/>
    <s v="NO"/>
    <n v="26"/>
    <x v="0"/>
    <s v="No"/>
    <n v="838750.29"/>
    <s v="ASALARIADO"/>
    <n v="26"/>
  </r>
  <r>
    <n v="3826"/>
    <s v="MUJER"/>
    <n v="564821.48"/>
    <s v="PENSIONADOS EN SU PROPIO SISTEMA"/>
    <s v="SECTOR PUBLICO"/>
    <s v="SI"/>
    <s v="NO"/>
    <s v="NO"/>
    <n v="58"/>
    <x v="0"/>
    <s v="No"/>
    <n v="564821.48"/>
    <s v="PENSIONADOS EN SU PROPIO SISTEMA"/>
    <n v="58"/>
  </r>
  <r>
    <n v="3827"/>
    <s v="HOMBRE"/>
    <n v="788174.72"/>
    <s v="ASALARIADO"/>
    <s v="SECTOR PRIVADO"/>
    <s v="SI"/>
    <s v="NO"/>
    <s v="NO"/>
    <n v="20"/>
    <x v="0"/>
    <s v="No"/>
    <n v="788174.72"/>
    <s v="ASALARIADO"/>
    <n v="20"/>
  </r>
  <r>
    <n v="3828"/>
    <s v="MUJER"/>
    <n v="420405"/>
    <s v="ASALARIADO"/>
    <s v="SECTOR PUBLICO"/>
    <s v="SI"/>
    <s v="NO"/>
    <s v="NO"/>
    <n v="21"/>
    <x v="0"/>
    <s v="No"/>
    <n v="420405"/>
    <s v="ASALARIADO"/>
    <n v="21"/>
  </r>
  <r>
    <n v="3829"/>
    <s v="MUJER"/>
    <n v="933264"/>
    <s v="TRABAJADOR INDEPENDIENTE"/>
    <s v="SECTOR PRIVADO"/>
    <s v="SI"/>
    <s v="NO"/>
    <s v="SI"/>
    <n v="40"/>
    <x v="0"/>
    <s v="No"/>
    <n v="933264"/>
    <s v="TRABAJADOR INDEPENDIENTE"/>
    <n v="40"/>
  </r>
  <r>
    <n v="3830"/>
    <s v="MUJER"/>
    <n v="1454350"/>
    <s v="ASALARIADO"/>
    <s v="SECTOR PRIVADO"/>
    <s v="SI"/>
    <s v="NO"/>
    <s v="NO"/>
    <n v="36"/>
    <x v="0"/>
    <s v="No"/>
    <n v="1454350"/>
    <s v="ASALARIADO"/>
    <n v="36"/>
  </r>
  <r>
    <n v="3831"/>
    <s v="MUJER"/>
    <n v="280000"/>
    <s v="ASEGURADO VOLUNTARIO"/>
    <s v="SECTOR PRIVADO"/>
    <s v="SI"/>
    <s v="NO"/>
    <s v="NO"/>
    <n v="33"/>
    <x v="0"/>
    <s v="No"/>
    <n v="280000"/>
    <s v="ASEGURADO VOLUNTARIO"/>
    <n v="33"/>
  </r>
  <r>
    <n v="3832"/>
    <s v="MUJER"/>
    <n v="39884.97"/>
    <s v="ASALARIADO"/>
    <s v="SECTOR PUBLICO"/>
    <s v="SI"/>
    <s v="NO"/>
    <s v="NO"/>
    <n v="28"/>
    <x v="0"/>
    <s v="No"/>
    <n v="39884.97"/>
    <s v="ASALARIADO"/>
    <n v="28"/>
  </r>
  <r>
    <n v="3833"/>
    <s v="HOMBRE"/>
    <n v="809513.38"/>
    <s v="ASALARIADO"/>
    <s v="SECTOR PRIVADO"/>
    <s v="SI"/>
    <s v="NO"/>
    <s v="NO"/>
    <n v="36"/>
    <x v="0"/>
    <s v="No"/>
    <n v="809513.38"/>
    <s v="ASALARIADO"/>
    <n v="36"/>
  </r>
  <r>
    <n v="3834"/>
    <s v="HOMBRE"/>
    <n v="190140"/>
    <s v="ASALARIADO"/>
    <s v="SECTOR PRIVADO"/>
    <s v="SI"/>
    <s v="SI"/>
    <s v="NO"/>
    <n v="31"/>
    <x v="0"/>
    <s v="No"/>
    <n v="190140"/>
    <s v="ASALARIADO"/>
    <n v="31"/>
  </r>
  <r>
    <n v="3835"/>
    <s v="HOMBRE"/>
    <n v="297045"/>
    <s v="ASEGURADO VOLUNTARIO"/>
    <s v="SECTOR PRIVADO"/>
    <s v="SI"/>
    <s v="NO"/>
    <s v="NO"/>
    <n v="52"/>
    <x v="0"/>
    <s v="No"/>
    <n v="297045"/>
    <s v="ASEGURADO VOLUNTARIO"/>
    <n v="52"/>
  </r>
  <r>
    <n v="3836"/>
    <s v="HOMBRE"/>
    <n v="468380.06"/>
    <s v="ASALARIADO"/>
    <s v="SECTOR PRIVADO"/>
    <s v="SI"/>
    <s v="NO"/>
    <s v="NO"/>
    <n v="61"/>
    <x v="0"/>
    <s v="No"/>
    <n v="468380.06"/>
    <s v="ASALARIADO"/>
    <n v="61"/>
  </r>
  <r>
    <n v="3837"/>
    <s v="HOMBRE"/>
    <n v="628752.38"/>
    <s v="ASALARIADO"/>
    <s v="SECTOR PRIVADO"/>
    <s v="SI"/>
    <s v="NO"/>
    <s v="NO"/>
    <n v="29"/>
    <x v="0"/>
    <s v="No"/>
    <n v="628752.38"/>
    <s v="ASALARIADO"/>
    <n v="29"/>
  </r>
  <r>
    <n v="3838"/>
    <s v="MUJER"/>
    <n v="781283.24"/>
    <s v="ASALARIADO"/>
    <s v="SECTOR PUBLICO"/>
    <s v="SI"/>
    <s v="NO"/>
    <s v="NO"/>
    <n v="30"/>
    <x v="0"/>
    <s v="No"/>
    <n v="781283.24"/>
    <s v="ASALARIADO"/>
    <n v="30"/>
  </r>
  <r>
    <n v="3839"/>
    <s v="MUJER"/>
    <n v="4364464.75"/>
    <s v="ASALARIADO"/>
    <s v="SECTOR PUBLICO"/>
    <s v="SI"/>
    <s v="NO"/>
    <s v="NO"/>
    <n v="39"/>
    <x v="1"/>
    <s v="No"/>
    <n v="4364464.75"/>
    <s v="ASALARIADO"/>
    <n v="39"/>
  </r>
  <r>
    <n v="3840"/>
    <s v="HOMBRE"/>
    <n v="493736.09"/>
    <s v="ASALARIADO"/>
    <s v="SECTOR PRIVADO"/>
    <s v="SI"/>
    <s v="SI"/>
    <s v="NO"/>
    <n v="31"/>
    <x v="0"/>
    <s v="No"/>
    <n v="493736.09"/>
    <s v="ASALARIADO"/>
    <n v="31"/>
  </r>
  <r>
    <n v="3841"/>
    <s v="HOMBRE"/>
    <n v="914000"/>
    <s v="ASALARIADO"/>
    <s v="SECTOR PRIVADO"/>
    <s v="SI"/>
    <s v="NO"/>
    <s v="NO"/>
    <n v="27"/>
    <x v="0"/>
    <s v="No"/>
    <n v="914000"/>
    <s v="ASALARIADO"/>
    <n v="27"/>
  </r>
  <r>
    <n v="3842"/>
    <s v="HOMBRE"/>
    <n v="278030"/>
    <s v="CONVENIOS ESPECIALES DE TRABAJADORES INDEPENDIENTES"/>
    <s v="SECTOR PRIVADO"/>
    <s v="SI"/>
    <s v="NO"/>
    <s v="NO"/>
    <n v="34"/>
    <x v="0"/>
    <s v="No"/>
    <n v="278030"/>
    <s v="CONVENIOS ESPECIALES DE TRABAJADORES INDEPENDIENTES"/>
    <n v="34"/>
  </r>
  <r>
    <n v="3843"/>
    <s v="MUJER"/>
    <n v="1192788"/>
    <s v="PENSIONADOS EN SU PROPIO SISTEMA"/>
    <s v="SECTOR PUBLICO"/>
    <s v="SI"/>
    <s v="NO"/>
    <s v="NO"/>
    <n v="71"/>
    <x v="0"/>
    <s v="No"/>
    <n v="1192788"/>
    <s v="PENSIONADOS EN SU PROPIO SISTEMA"/>
    <n v="71"/>
  </r>
  <r>
    <n v="3844"/>
    <s v="MUJER"/>
    <n v="1203125"/>
    <s v="ASALARIADO"/>
    <s v="SECTOR PRIVADO"/>
    <s v="SI"/>
    <s v="NO"/>
    <s v="NO"/>
    <n v="35"/>
    <x v="0"/>
    <s v="No"/>
    <n v="1203125"/>
    <s v="ASALARIADO"/>
    <n v="35"/>
  </r>
  <r>
    <n v="3845"/>
    <s v="MUJER"/>
    <n v="405871"/>
    <s v="TRABAJADOR INDEPENDIENTE"/>
    <s v="SECTOR PRIVADO"/>
    <s v="SI"/>
    <s v="NO"/>
    <s v="NO"/>
    <n v="67"/>
    <x v="0"/>
    <s v="No"/>
    <n v="405871"/>
    <s v="TRABAJADOR INDEPENDIENTE"/>
    <n v="67"/>
  </r>
  <r>
    <n v="3846"/>
    <s v="HOMBRE"/>
    <n v="641216.5"/>
    <s v="ASALARIADO"/>
    <s v="SECTOR PRIVADO"/>
    <s v="SI"/>
    <s v="NO"/>
    <s v="NO"/>
    <n v="28"/>
    <x v="0"/>
    <s v="No"/>
    <n v="641216.5"/>
    <s v="ASALARIADO"/>
    <n v="28"/>
  </r>
  <r>
    <n v="3847"/>
    <s v="HOMBRE"/>
    <n v="310000"/>
    <s v="ASALARIADO"/>
    <s v="SECTOR PRIVADO"/>
    <s v="SI"/>
    <s v="NO"/>
    <s v="NO"/>
    <n v="28"/>
    <x v="0"/>
    <s v="No"/>
    <n v="310000"/>
    <s v="ASALARIADO"/>
    <n v="28"/>
  </r>
  <r>
    <n v="3848"/>
    <s v="HOMBRE"/>
    <n v="613320"/>
    <s v="CONVENIOS ESPECIALES DE ASEGURADOS VOLUNTARIOS"/>
    <s v="SECTOR PRIVADO"/>
    <s v="SI"/>
    <s v="SI"/>
    <s v="NO"/>
    <n v="72"/>
    <x v="0"/>
    <s v="No"/>
    <n v="613320"/>
    <s v="CONVENIOS ESPECIALES DE ASEGURADOS VOLUNTARIOS"/>
    <n v="72"/>
  </r>
  <r>
    <n v="3849"/>
    <s v="HOMBRE"/>
    <n v="276964.47999999998"/>
    <s v="ASALARIADO"/>
    <s v="SECTOR PRIVADO"/>
    <s v="SI"/>
    <s v="SI"/>
    <s v="SI"/>
    <n v="28"/>
    <x v="0"/>
    <s v="No"/>
    <n v="276964.47999999998"/>
    <s v="ASALARIADO"/>
    <n v="28"/>
  </r>
  <r>
    <n v="3850"/>
    <s v="HOMBRE"/>
    <n v="449750"/>
    <s v="ASALARIADO"/>
    <s v="SECTOR PRIVADO"/>
    <s v="SI"/>
    <s v="NO"/>
    <s v="NO"/>
    <n v="28"/>
    <x v="0"/>
    <s v="No"/>
    <n v="449750"/>
    <s v="ASALARIADO"/>
    <n v="28"/>
  </r>
  <r>
    <n v="3851"/>
    <s v="HOMBRE"/>
    <n v="887689.45"/>
    <s v="ASALARIADO"/>
    <s v="SECTOR PUBLICO"/>
    <s v="SI"/>
    <s v="NO"/>
    <s v="NO"/>
    <n v="29"/>
    <x v="0"/>
    <s v="No"/>
    <n v="887689.45"/>
    <s v="ASALARIADO"/>
    <n v="29"/>
  </r>
  <r>
    <n v="3852"/>
    <s v="MUJER"/>
    <n v="729230.7"/>
    <s v="ASALARIADO"/>
    <s v="SECTOR PUBLICO"/>
    <s v="SI"/>
    <s v="NO"/>
    <s v="NO"/>
    <n v="27"/>
    <x v="0"/>
    <s v="No"/>
    <n v="729230.7"/>
    <s v="ASALARIADO"/>
    <n v="27"/>
  </r>
  <r>
    <n v="3853"/>
    <s v="HOMBRE"/>
    <n v="388492"/>
    <s v="ASALARIADO"/>
    <s v="SECTOR PRIVADO"/>
    <s v="SI"/>
    <s v="NO"/>
    <s v="NO"/>
    <n v="21"/>
    <x v="0"/>
    <s v="No"/>
    <n v="388492"/>
    <s v="ASALARIADO"/>
    <n v="21"/>
  </r>
  <r>
    <n v="3854"/>
    <s v="HOMBRE"/>
    <n v="396286"/>
    <s v="ASALARIADO"/>
    <s v="SECTOR PRIVADO"/>
    <s v="SI"/>
    <s v="NO"/>
    <s v="NO"/>
    <n v="37"/>
    <x v="0"/>
    <s v="No"/>
    <n v="396286"/>
    <s v="ASALARIADO"/>
    <n v="37"/>
  </r>
  <r>
    <n v="3855"/>
    <s v="MUJER"/>
    <n v="1386388"/>
    <s v="PENSIONADOS EN SU PROPIO SISTEMA"/>
    <s v="SECTOR PUBLICO"/>
    <s v="SI"/>
    <s v="NO"/>
    <s v="NO"/>
    <n v="75"/>
    <x v="0"/>
    <s v="No"/>
    <n v="1386388"/>
    <s v="PENSIONADOS EN SU PROPIO SISTEMA"/>
    <n v="75"/>
  </r>
  <r>
    <n v="3856"/>
    <s v="MUJER"/>
    <n v="983308"/>
    <s v="ASALARIADO"/>
    <s v="SECTOR PRIVADO"/>
    <s v="SI"/>
    <s v="NO"/>
    <s v="NO"/>
    <n v="27"/>
    <x v="0"/>
    <s v="No"/>
    <n v="983308"/>
    <s v="ASALARIADO"/>
    <n v="27"/>
  </r>
  <r>
    <n v="3857"/>
    <s v="HOMBRE"/>
    <n v="1007583"/>
    <s v="TRABAJADOR INDEPENDIENTE"/>
    <s v="SECTOR PRIVADO"/>
    <s v="SI"/>
    <s v="NO"/>
    <s v="NO"/>
    <n v="76"/>
    <x v="0"/>
    <s v="No"/>
    <n v="1007583"/>
    <s v="TRABAJADOR INDEPENDIENTE"/>
    <n v="76"/>
  </r>
  <r>
    <n v="3858"/>
    <s v="MUJER"/>
    <n v="1104599"/>
    <s v="ASALARIADO"/>
    <s v="SECTOR PUBLICO"/>
    <s v="SI"/>
    <s v="NO"/>
    <s v="NO"/>
    <n v="50"/>
    <x v="0"/>
    <s v="No"/>
    <n v="1104599"/>
    <s v="ASALARIADO"/>
    <n v="50"/>
  </r>
  <r>
    <n v="3859"/>
    <s v="HOMBRE"/>
    <n v="350605.15"/>
    <s v="ASALARIADO"/>
    <s v="SECTOR PRIVADO"/>
    <s v="SI"/>
    <s v="NO"/>
    <s v="NO"/>
    <n v="31"/>
    <x v="0"/>
    <s v="No"/>
    <n v="350605.15"/>
    <s v="ASALARIADO"/>
    <n v="31"/>
  </r>
  <r>
    <n v="3860"/>
    <s v="HOMBRE"/>
    <n v="348749.4"/>
    <s v="ASALARIADO"/>
    <s v="SECTOR PRIVADO"/>
    <s v="SI"/>
    <s v="NO"/>
    <s v="NO"/>
    <n v="55"/>
    <x v="0"/>
    <s v="No"/>
    <n v="348749.4"/>
    <s v="ASALARIADO"/>
    <n v="55"/>
  </r>
  <r>
    <n v="3861"/>
    <s v="HOMBRE"/>
    <n v="299784"/>
    <s v="TRABAJADOR INDEPENDIENTE"/>
    <s v="SECTOR PRIVADO"/>
    <s v="SI"/>
    <s v="NO"/>
    <s v="NO"/>
    <n v="56"/>
    <x v="0"/>
    <s v="No"/>
    <n v="299784"/>
    <s v="TRABAJADOR INDEPENDIENTE"/>
    <n v="56"/>
  </r>
  <r>
    <n v="3862"/>
    <s v="MUJER"/>
    <n v="540083"/>
    <s v="TRABAJADOR INDEPENDIENTE"/>
    <s v="SECTOR PRIVADO"/>
    <s v="SI"/>
    <s v="SI"/>
    <s v="SI"/>
    <n v="55"/>
    <x v="0"/>
    <s v="No"/>
    <n v="540083"/>
    <s v="TRABAJADOR INDEPENDIENTE"/>
    <n v="55"/>
  </r>
  <r>
    <n v="3863"/>
    <s v="HOMBRE"/>
    <n v="991228.7"/>
    <s v="ASALARIADO"/>
    <s v="SECTOR PRIVADO"/>
    <s v="SI"/>
    <s v="NO"/>
    <s v="NO"/>
    <n v="44"/>
    <x v="0"/>
    <s v="No"/>
    <n v="991228.7"/>
    <s v="ASALARIADO"/>
    <n v="44"/>
  </r>
  <r>
    <n v="3864"/>
    <s v="HOMBRE"/>
    <n v="278030"/>
    <s v="CONVENIOS ESPECIALES DE TRABAJADORES INDEPENDIENTES"/>
    <s v="SECTOR PRIVADO"/>
    <s v="SI"/>
    <s v="NO"/>
    <s v="NO"/>
    <n v="49"/>
    <x v="0"/>
    <s v="No"/>
    <n v="278030"/>
    <s v="CONVENIOS ESPECIALES DE TRABAJADORES INDEPENDIENTES"/>
    <n v="49"/>
  </r>
  <r>
    <n v="3865"/>
    <s v="MUJER"/>
    <n v="306545"/>
    <s v="ASALARIADO"/>
    <s v="SECTOR PUBLICO"/>
    <s v="SI"/>
    <s v="NO"/>
    <s v="SI"/>
    <n v="39"/>
    <x v="0"/>
    <s v="No"/>
    <n v="306545"/>
    <s v="ASALARIADO"/>
    <n v="39"/>
  </r>
  <r>
    <n v="3866"/>
    <s v="HOMBRE"/>
    <n v="639121.35"/>
    <s v="ASALARIADO"/>
    <s v="SECTOR PRIVADO"/>
    <s v="SI"/>
    <s v="NO"/>
    <s v="NO"/>
    <n v="36"/>
    <x v="0"/>
    <s v="No"/>
    <n v="639121.35"/>
    <s v="ASALARIADO"/>
    <n v="36"/>
  </r>
  <r>
    <n v="3867"/>
    <s v="HOMBRE"/>
    <n v="422514.14"/>
    <s v="ASALARIADO"/>
    <s v="SECTOR PRIVADO"/>
    <s v="SI"/>
    <s v="NO"/>
    <s v="NO"/>
    <n v="33"/>
    <x v="0"/>
    <s v="No"/>
    <n v="422514.14"/>
    <s v="ASALARIADO"/>
    <n v="33"/>
  </r>
  <r>
    <n v="3868"/>
    <s v="HOMBRE"/>
    <n v="639148"/>
    <s v="TRABAJADOR INDEPENDIENTE"/>
    <s v="SECTOR PRIVADO"/>
    <s v="SI"/>
    <s v="NO"/>
    <s v="NO"/>
    <n v="61"/>
    <x v="0"/>
    <s v="No"/>
    <n v="639148"/>
    <s v="TRABAJADOR INDEPENDIENTE"/>
    <n v="61"/>
  </r>
  <r>
    <n v="3869"/>
    <s v="MUJER"/>
    <n v="438762.65"/>
    <s v="ASALARIADO"/>
    <s v="SECTOR PRIVADO"/>
    <s v="SI"/>
    <s v="NO"/>
    <s v="SI"/>
    <n v="24"/>
    <x v="0"/>
    <s v="No"/>
    <n v="438762.65"/>
    <s v="ASALARIADO"/>
    <n v="24"/>
  </r>
  <r>
    <n v="3870"/>
    <s v="HOMBRE"/>
    <n v="940646.55"/>
    <s v="ASALARIADO"/>
    <s v="SECTOR PRIVADO"/>
    <s v="SI"/>
    <s v="NO"/>
    <s v="NO"/>
    <n v="55"/>
    <x v="0"/>
    <s v="No"/>
    <n v="940646.55"/>
    <s v="ASALARIADO"/>
    <n v="55"/>
  </r>
  <r>
    <n v="3871"/>
    <s v="HOMBRE"/>
    <n v="298248.25"/>
    <s v="ASALARIADO"/>
    <s v="SECTOR PRIVADO"/>
    <s v="SI"/>
    <s v="NO"/>
    <s v="NO"/>
    <n v="26"/>
    <x v="0"/>
    <s v="No"/>
    <n v="298248.25"/>
    <s v="ASALARIADO"/>
    <n v="26"/>
  </r>
  <r>
    <n v="3872"/>
    <s v="HOMBRE"/>
    <n v="450513.01"/>
    <s v="ASALARIADO"/>
    <s v="SECTOR PUBLICO"/>
    <s v="SI"/>
    <s v="NO"/>
    <s v="NO"/>
    <n v="39"/>
    <x v="0"/>
    <s v="No"/>
    <n v="450513.01"/>
    <s v="ASALARIADO"/>
    <n v="39"/>
  </r>
  <r>
    <n v="3873"/>
    <s v="HOMBRE"/>
    <n v="1213949"/>
    <s v="ASALARIADO"/>
    <s v="SECTOR PUBLICO"/>
    <s v="SI"/>
    <s v="NO"/>
    <s v="NO"/>
    <n v="41"/>
    <x v="0"/>
    <s v="No"/>
    <n v="1213949"/>
    <s v="ASALARIADO"/>
    <n v="41"/>
  </r>
  <r>
    <n v="3874"/>
    <s v="HOMBRE"/>
    <n v="377729.94"/>
    <s v="ASALARIADO"/>
    <s v="SECTOR PRIVADO"/>
    <s v="SI"/>
    <s v="NO"/>
    <s v="NO"/>
    <n v="36"/>
    <x v="0"/>
    <s v="No"/>
    <n v="377729.94"/>
    <s v="ASALARIADO"/>
    <n v="36"/>
  </r>
  <r>
    <n v="3875"/>
    <s v="MUJER"/>
    <n v="1605450"/>
    <s v="ASALARIADO"/>
    <s v="SECTOR PRIVADO"/>
    <s v="SI"/>
    <s v="NO"/>
    <s v="NO"/>
    <n v="38"/>
    <x v="0"/>
    <s v="No"/>
    <n v="1605450"/>
    <s v="ASALARIADO"/>
    <n v="38"/>
  </r>
  <r>
    <n v="3876"/>
    <s v="HOMBRE"/>
    <n v="297102"/>
    <s v="TRABAJADOR INDEPENDIENTE"/>
    <s v="SECTOR PRIVADO"/>
    <s v="SI"/>
    <s v="NO"/>
    <s v="SI"/>
    <n v="64"/>
    <x v="0"/>
    <s v="No"/>
    <n v="297102"/>
    <s v="TRABAJADOR INDEPENDIENTE"/>
    <n v="64"/>
  </r>
  <r>
    <n v="3877"/>
    <s v="HOMBRE"/>
    <n v="391637.5"/>
    <s v="ASALARIADO"/>
    <s v="SECTOR PRIVADO"/>
    <s v="SI"/>
    <s v="NO"/>
    <s v="NO"/>
    <n v="49"/>
    <x v="0"/>
    <s v="No"/>
    <n v="391637.5"/>
    <s v="ASALARIADO"/>
    <n v="49"/>
  </r>
  <r>
    <n v="3878"/>
    <s v="HOMBRE"/>
    <n v="317719"/>
    <s v="ASEGURADO VOLUNTARIO"/>
    <s v="SECTOR PRIVADO"/>
    <s v="SI"/>
    <s v="SI"/>
    <s v="NO"/>
    <n v="34"/>
    <x v="0"/>
    <s v="No"/>
    <n v="317719"/>
    <s v="ASEGURADO VOLUNTARIO"/>
    <n v="34"/>
  </r>
  <r>
    <n v="3879"/>
    <s v="MUJER"/>
    <n v="1161829.5"/>
    <s v="ASALARIADO"/>
    <s v="SECTOR PUBLICO"/>
    <s v="SI"/>
    <s v="NO"/>
    <s v="NO"/>
    <n v="32"/>
    <x v="0"/>
    <s v="No"/>
    <n v="1161829.5"/>
    <s v="ASALARIADO"/>
    <n v="32"/>
  </r>
  <r>
    <n v="3880"/>
    <s v="MUJER"/>
    <n v="297050"/>
    <s v="ASEGURADO VOLUNTARIO"/>
    <s v="SECTOR PRIVADO"/>
    <s v="SI"/>
    <s v="NO"/>
    <s v="NO"/>
    <n v="55"/>
    <x v="0"/>
    <s v="No"/>
    <n v="297050"/>
    <s v="ASEGURADO VOLUNTARIO"/>
    <n v="55"/>
  </r>
  <r>
    <n v="3881"/>
    <s v="HOMBRE"/>
    <n v="1117420.3"/>
    <s v="ASALARIADO"/>
    <s v="SECTOR PRIVADO"/>
    <s v="SI"/>
    <s v="NO"/>
    <s v="NO"/>
    <n v="52"/>
    <x v="0"/>
    <s v="No"/>
    <n v="1117420.3"/>
    <s v="ASALARIADO"/>
    <n v="52"/>
  </r>
  <r>
    <n v="3882"/>
    <s v="HOMBRE"/>
    <n v="472721.91999999998"/>
    <s v="ASALARIADO"/>
    <s v="SECTOR PRIVADO"/>
    <s v="SI"/>
    <s v="NO"/>
    <s v="NO"/>
    <n v="60"/>
    <x v="0"/>
    <s v="No"/>
    <n v="472721.91999999998"/>
    <s v="ASALARIADO"/>
    <n v="60"/>
  </r>
  <r>
    <n v="3883"/>
    <s v="MUJER"/>
    <n v="300018"/>
    <s v="ASEGURADO VOLUNTARIO"/>
    <s v="SECTOR PRIVADO"/>
    <s v="SI"/>
    <s v="NO"/>
    <s v="NO"/>
    <n v="55"/>
    <x v="0"/>
    <s v="No"/>
    <n v="300018"/>
    <s v="ASEGURADO VOLUNTARIO"/>
    <n v="55"/>
  </r>
  <r>
    <n v="3884"/>
    <s v="HOMBRE"/>
    <n v="235200"/>
    <s v="ASALARIADO"/>
    <s v="SECTOR PRIVADO"/>
    <s v="SI"/>
    <s v="NO"/>
    <s v="SI"/>
    <n v="24"/>
    <x v="0"/>
    <s v="No"/>
    <n v="235200"/>
    <s v="ASALARIADO"/>
    <n v="24"/>
  </r>
  <r>
    <n v="3885"/>
    <s v="MUJER"/>
    <n v="180000"/>
    <s v="ASALARIADO"/>
    <s v="SECTOR PRIVADO"/>
    <s v="SI"/>
    <s v="SI"/>
    <s v="NO"/>
    <n v="30"/>
    <x v="0"/>
    <s v="No"/>
    <n v="180000"/>
    <s v="ASALARIADO"/>
    <n v="30"/>
  </r>
  <r>
    <n v="3886"/>
    <s v="HOMBRE"/>
    <n v="639148"/>
    <s v="TRABAJADOR INDEPENDIENTE"/>
    <s v="SECTOR PRIVADO"/>
    <s v="SI"/>
    <s v="NO"/>
    <s v="NO"/>
    <n v="58"/>
    <x v="0"/>
    <s v="No"/>
    <n v="639148"/>
    <s v="TRABAJADOR INDEPENDIENTE"/>
    <n v="58"/>
  </r>
  <r>
    <n v="3887"/>
    <s v="MUJER"/>
    <n v="1461535"/>
    <s v="PENSIONADOS EN SU PROPIO SISTEMA"/>
    <s v="SECTOR PUBLICO"/>
    <s v="SI"/>
    <s v="NO"/>
    <s v="NO"/>
    <n v="55"/>
    <x v="0"/>
    <s v="No"/>
    <n v="1461535"/>
    <s v="PENSIONADOS EN SU PROPIO SISTEMA"/>
    <n v="55"/>
  </r>
  <r>
    <n v="3888"/>
    <s v="MUJER"/>
    <n v="297046"/>
    <s v="ASEGURADO VOLUNTARIO"/>
    <s v="SECTOR PRIVADO"/>
    <s v="SI"/>
    <s v="NO"/>
    <s v="NO"/>
    <n v="60"/>
    <x v="0"/>
    <s v="No"/>
    <n v="297046"/>
    <s v="ASEGURADO VOLUNTARIO"/>
    <n v="60"/>
  </r>
  <r>
    <n v="3889"/>
    <s v="HOMBRE"/>
    <n v="208067.25"/>
    <s v="ASALARIADO"/>
    <s v="SECTOR PUBLICO"/>
    <s v="SI"/>
    <s v="NO"/>
    <s v="NO"/>
    <n v="46"/>
    <x v="0"/>
    <s v="No"/>
    <n v="208067.25"/>
    <s v="ASALARIADO"/>
    <n v="46"/>
  </r>
  <r>
    <n v="3890"/>
    <s v="MUJER"/>
    <n v="260000"/>
    <s v="ASALARIADO"/>
    <s v="SECTOR PRIVADO"/>
    <s v="SI"/>
    <s v="NO"/>
    <s v="NO"/>
    <n v="29"/>
    <x v="0"/>
    <s v="No"/>
    <n v="260000"/>
    <s v="ASALARIADO"/>
    <n v="29"/>
  </r>
  <r>
    <n v="3891"/>
    <s v="HOMBRE"/>
    <n v="274969.43"/>
    <s v="ASALARIADO"/>
    <s v="SECTOR PRIVADO"/>
    <s v="SI"/>
    <s v="NO"/>
    <s v="NO"/>
    <n v="31"/>
    <x v="0"/>
    <s v="No"/>
    <n v="274969.43"/>
    <s v="ASALARIADO"/>
    <n v="31"/>
  </r>
  <r>
    <n v="3892"/>
    <s v="HOMBRE"/>
    <n v="1392687.83"/>
    <s v="ASALARIADO"/>
    <s v="SECTOR PRIVADO"/>
    <s v="SI"/>
    <s v="NO"/>
    <s v="NO"/>
    <n v="55"/>
    <x v="0"/>
    <s v="No"/>
    <n v="1392687.83"/>
    <s v="ASALARIADO"/>
    <n v="55"/>
  </r>
  <r>
    <n v="3893"/>
    <s v="HOMBRE"/>
    <n v="546354"/>
    <s v="TRABAJADOR INDEPENDIENTE"/>
    <s v="SECTOR PRIVADO"/>
    <s v="SI"/>
    <s v="SI"/>
    <s v="SI"/>
    <n v="81"/>
    <x v="0"/>
    <s v="No"/>
    <n v="546354"/>
    <s v="TRABAJADOR INDEPENDIENTE"/>
    <n v="81"/>
  </r>
  <r>
    <n v="3894"/>
    <s v="MUJER"/>
    <n v="297046"/>
    <s v="ASEGURADO VOLUNTARIO"/>
    <s v="SECTOR PRIVADO"/>
    <s v="NO"/>
    <s v="NO"/>
    <s v="NO"/>
    <n v="52"/>
    <x v="0"/>
    <s v="No"/>
    <n v="297046"/>
    <s v="ASEGURADO VOLUNTARIO"/>
    <n v="52"/>
  </r>
  <r>
    <n v="3895"/>
    <s v="HOMBRE"/>
    <n v="459260"/>
    <s v="ASALARIADO"/>
    <s v="SECTOR PRIVADO"/>
    <s v="SI"/>
    <s v="NO"/>
    <s v="NO"/>
    <n v="37"/>
    <x v="0"/>
    <s v="No"/>
    <n v="459260"/>
    <s v="ASALARIADO"/>
    <n v="37"/>
  </r>
  <r>
    <n v="3896"/>
    <s v="HOMBRE"/>
    <n v="721709.3"/>
    <s v="ASALARIADO"/>
    <s v="SECTOR PUBLICO"/>
    <s v="SI"/>
    <s v="NO"/>
    <s v="NO"/>
    <n v="45"/>
    <x v="0"/>
    <s v="No"/>
    <n v="721709.3"/>
    <s v="ASALARIADO"/>
    <n v="45"/>
  </r>
  <r>
    <n v="3897"/>
    <s v="MUJER"/>
    <n v="465877"/>
    <s v="ASALARIADO"/>
    <s v="SECTOR PRIVADO"/>
    <s v="SI"/>
    <s v="NO"/>
    <s v="SI"/>
    <n v="36"/>
    <x v="0"/>
    <s v="No"/>
    <n v="465877"/>
    <s v="ASALARIADO"/>
    <n v="36"/>
  </r>
  <r>
    <n v="3898"/>
    <s v="MUJER"/>
    <n v="658917"/>
    <s v="ASALARIADO"/>
    <s v="SECTOR PUBLICO"/>
    <s v="SI"/>
    <s v="NO"/>
    <s v="SI"/>
    <n v="36"/>
    <x v="0"/>
    <s v="No"/>
    <n v="658917"/>
    <s v="ASALARIADO"/>
    <n v="36"/>
  </r>
  <r>
    <n v="3899"/>
    <s v="HOMBRE"/>
    <n v="2658295.4300000002"/>
    <s v="ASALARIADO"/>
    <s v="SECTOR PRIVADO"/>
    <s v="SI"/>
    <s v="SI"/>
    <s v="NO"/>
    <n v="30"/>
    <x v="1"/>
    <s v="No"/>
    <n v="2658295.4300000002"/>
    <s v="ASALARIADO"/>
    <n v="30"/>
  </r>
  <r>
    <n v="3900"/>
    <s v="HOMBRE"/>
    <n v="583221.81999999995"/>
    <s v="ASALARIADO"/>
    <s v="SECTOR PRIVADO"/>
    <s v="SI"/>
    <s v="SI"/>
    <s v="NO"/>
    <n v="53"/>
    <x v="0"/>
    <s v="No"/>
    <n v="583221.81999999995"/>
    <s v="ASALARIADO"/>
    <n v="53"/>
  </r>
  <r>
    <n v="3901"/>
    <s v="HOMBRE"/>
    <n v="297046"/>
    <s v="TRABAJADOR INDEPENDIENTE"/>
    <s v="SECTOR PRIVADO"/>
    <s v="SI"/>
    <s v="NO"/>
    <s v="NO"/>
    <n v="32"/>
    <x v="0"/>
    <s v="No"/>
    <n v="297046"/>
    <s v="TRABAJADOR INDEPENDIENTE"/>
    <n v="32"/>
  </r>
  <r>
    <n v="3902"/>
    <s v="MUJER"/>
    <n v="572000"/>
    <s v="ASALARIADO"/>
    <s v="SECTOR PRIVADO"/>
    <s v="SI"/>
    <s v="NO"/>
    <s v="NO"/>
    <n v="50"/>
    <x v="0"/>
    <s v="No"/>
    <n v="572000"/>
    <s v="ASALARIADO"/>
    <n v="50"/>
  </r>
  <r>
    <n v="3903"/>
    <s v="HOMBRE"/>
    <n v="705100"/>
    <s v="ASALARIADO"/>
    <s v="SECTOR PRIVADO"/>
    <s v="SI"/>
    <s v="NO"/>
    <s v="NO"/>
    <n v="64"/>
    <x v="0"/>
    <s v="No"/>
    <n v="705100"/>
    <s v="ASALARIADO"/>
    <n v="64"/>
  </r>
  <r>
    <n v="3904"/>
    <s v="HOMBRE"/>
    <n v="366181.5"/>
    <s v="ASALARIADO"/>
    <s v="SECTOR PRIVADO"/>
    <s v="SI"/>
    <s v="NO"/>
    <s v="NO"/>
    <n v="33"/>
    <x v="0"/>
    <s v="No"/>
    <n v="366181.5"/>
    <s v="ASALARIADO"/>
    <n v="33"/>
  </r>
  <r>
    <n v="3905"/>
    <s v="HOMBRE"/>
    <n v="639148"/>
    <s v="TRABAJADOR INDEPENDIENTE"/>
    <s v="SECTOR PRIVADO"/>
    <s v="SI"/>
    <s v="NO"/>
    <s v="SI"/>
    <n v="41"/>
    <x v="0"/>
    <s v="No"/>
    <n v="639148"/>
    <s v="TRABAJADOR INDEPENDIENTE"/>
    <n v="41"/>
  </r>
  <r>
    <n v="3906"/>
    <s v="HOMBRE"/>
    <n v="883100"/>
    <s v="ASALARIADO"/>
    <s v="SECTOR PUBLICO"/>
    <s v="SI"/>
    <s v="NO"/>
    <s v="NO"/>
    <n v="48"/>
    <x v="0"/>
    <s v="No"/>
    <n v="883100"/>
    <s v="ASALARIADO"/>
    <n v="48"/>
  </r>
  <r>
    <n v="3907"/>
    <s v="MUJER"/>
    <n v="634458.85"/>
    <s v="ASALARIADO"/>
    <s v="SECTOR PUBLICO"/>
    <s v="SI"/>
    <s v="NO"/>
    <s v="NO"/>
    <n v="37"/>
    <x v="0"/>
    <s v="No"/>
    <n v="634458.85"/>
    <s v="ASALARIADO"/>
    <n v="37"/>
  </r>
  <r>
    <n v="3908"/>
    <s v="HOMBRE"/>
    <n v="700000"/>
    <s v="ASALARIADO"/>
    <s v="SECTOR PRIVADO"/>
    <s v="SI"/>
    <s v="NO"/>
    <s v="NO"/>
    <n v="46"/>
    <x v="0"/>
    <s v="No"/>
    <n v="700000"/>
    <s v="ASALARIADO"/>
    <n v="46"/>
  </r>
  <r>
    <n v="3909"/>
    <s v="HOMBRE"/>
    <n v="583859.75"/>
    <s v="ASALARIADO"/>
    <s v="SECTOR PRIVADO"/>
    <s v="SI"/>
    <s v="NO"/>
    <s v="NO"/>
    <n v="62"/>
    <x v="0"/>
    <s v="No"/>
    <n v="583859.75"/>
    <s v="ASALARIADO"/>
    <n v="62"/>
  </r>
  <r>
    <n v="3910"/>
    <s v="MUJER"/>
    <n v="649238.17000000004"/>
    <s v="ASALARIADO"/>
    <s v="SECTOR PRIVADO"/>
    <s v="SI"/>
    <s v="NO"/>
    <s v="NO"/>
    <n v="27"/>
    <x v="0"/>
    <s v="No"/>
    <n v="649238.17000000004"/>
    <s v="ASALARIADO"/>
    <n v="27"/>
  </r>
  <r>
    <n v="3911"/>
    <s v="MUJER"/>
    <n v="1341939"/>
    <s v="PENSIONADOS EN SU PROPIO SISTEMA"/>
    <s v="SECTOR PUBLICO"/>
    <s v="SI"/>
    <s v="NO"/>
    <s v="NO"/>
    <n v="76"/>
    <x v="0"/>
    <s v="No"/>
    <n v="1341939"/>
    <s v="PENSIONADOS EN SU PROPIO SISTEMA"/>
    <n v="76"/>
  </r>
  <r>
    <n v="3912"/>
    <s v="MUJER"/>
    <n v="170248"/>
    <s v="ASALARIADO"/>
    <s v="SECTOR PRIVADO"/>
    <s v="SI"/>
    <s v="NO"/>
    <s v="NO"/>
    <n v="20"/>
    <x v="0"/>
    <s v="No"/>
    <n v="170248"/>
    <s v="ASALARIADO"/>
    <n v="20"/>
  </r>
  <r>
    <n v="3913"/>
    <s v="HOMBRE"/>
    <n v="301566"/>
    <s v="ASEGURADO VOLUNTARIO"/>
    <s v="SECTOR PRIVADO"/>
    <s v="SI"/>
    <s v="NO"/>
    <s v="SI"/>
    <n v="26"/>
    <x v="0"/>
    <s v="No"/>
    <n v="301566"/>
    <s v="ASEGURADO VOLUNTARIO"/>
    <n v="26"/>
  </r>
  <r>
    <n v="3914"/>
    <s v="HOMBRE"/>
    <n v="326841"/>
    <s v="TRABAJADOR INDEPENDIENTE"/>
    <s v="SECTOR PRIVADO"/>
    <s v="SI"/>
    <s v="NO"/>
    <s v="SI"/>
    <n v="51"/>
    <x v="0"/>
    <s v="No"/>
    <n v="326841"/>
    <s v="TRABAJADOR INDEPENDIENTE"/>
    <n v="51"/>
  </r>
  <r>
    <n v="3915"/>
    <s v="HOMBRE"/>
    <n v="260561"/>
    <s v="ASALARIADO"/>
    <s v="SECTOR PRIVADO"/>
    <s v="SI"/>
    <s v="NO"/>
    <s v="NO"/>
    <n v="52"/>
    <x v="0"/>
    <s v="No"/>
    <n v="260561"/>
    <s v="ASALARIADO"/>
    <n v="52"/>
  </r>
  <r>
    <n v="3916"/>
    <s v="HOMBRE"/>
    <n v="478496"/>
    <s v="TRABAJADOR INDEPENDIENTE"/>
    <s v="SECTOR PRIVADO"/>
    <s v="SI"/>
    <s v="NO"/>
    <s v="NO"/>
    <n v="31"/>
    <x v="0"/>
    <s v="No"/>
    <n v="478496"/>
    <s v="TRABAJADOR INDEPENDIENTE"/>
    <n v="31"/>
  </r>
  <r>
    <n v="3917"/>
    <s v="HOMBRE"/>
    <n v="297046"/>
    <s v="ASEGURADO VOLUNTARIO"/>
    <s v="SECTOR PRIVADO"/>
    <s v="SI"/>
    <s v="NO"/>
    <s v="NO"/>
    <n v="59"/>
    <x v="0"/>
    <s v="No"/>
    <n v="297046"/>
    <s v="ASEGURADO VOLUNTARIO"/>
    <n v="59"/>
  </r>
  <r>
    <n v="3918"/>
    <s v="MUJER"/>
    <n v="360000"/>
    <s v="ASALARIADO"/>
    <s v="SECTOR PRIVADO"/>
    <s v="SI"/>
    <s v="NO"/>
    <s v="NO"/>
    <n v="23"/>
    <x v="0"/>
    <s v="No"/>
    <n v="360000"/>
    <s v="ASALARIADO"/>
    <n v="23"/>
  </r>
  <r>
    <n v="3919"/>
    <s v="MUJER"/>
    <n v="297046"/>
    <s v="ASEGURADO VOLUNTARIO"/>
    <s v="SECTOR PRIVADO"/>
    <s v="SI"/>
    <s v="NO"/>
    <s v="NO"/>
    <n v="43"/>
    <x v="0"/>
    <s v="No"/>
    <n v="297046"/>
    <s v="ASEGURADO VOLUNTARIO"/>
    <n v="43"/>
  </r>
  <r>
    <n v="3920"/>
    <s v="HOMBRE"/>
    <n v="10"/>
    <s v="ASALARIADO"/>
    <s v="SECTOR PRIVADO"/>
    <s v="SI"/>
    <s v="NO"/>
    <s v="NO"/>
    <n v="42"/>
    <x v="0"/>
    <s v="No"/>
    <n v="10"/>
    <s v="ASALARIADO"/>
    <n v="42"/>
  </r>
  <r>
    <n v="3921"/>
    <s v="HOMBRE"/>
    <n v="310124"/>
    <s v="TRABAJADOR INDEPENDIENTE"/>
    <s v="SECTOR PRIVADO"/>
    <s v="SI"/>
    <s v="SI"/>
    <s v="SI"/>
    <n v="48"/>
    <x v="0"/>
    <s v="No"/>
    <n v="310124"/>
    <s v="TRABAJADOR INDEPENDIENTE"/>
    <n v="48"/>
  </r>
  <r>
    <n v="3922"/>
    <s v="HOMBRE"/>
    <n v="148800"/>
    <s v="ASALARIADO"/>
    <s v="SECTOR PRIVADO"/>
    <s v="SI"/>
    <s v="NO"/>
    <s v="NO"/>
    <n v="54"/>
    <x v="0"/>
    <s v="No"/>
    <n v="148800"/>
    <s v="ASALARIADO"/>
    <n v="54"/>
  </r>
  <r>
    <n v="3923"/>
    <s v="HOMBRE"/>
    <n v="192600"/>
    <s v="ASALARIADO"/>
    <s v="SECTOR PRIVADO"/>
    <s v="SI"/>
    <s v="SI"/>
    <s v="SI"/>
    <n v="48"/>
    <x v="0"/>
    <s v="No"/>
    <n v="192600"/>
    <s v="ASALARIADO"/>
    <n v="48"/>
  </r>
  <r>
    <n v="3924"/>
    <s v="HOMBRE"/>
    <n v="305704"/>
    <s v="TRABAJADOR INDEPENDIENTE"/>
    <s v="SECTOR PRIVADO"/>
    <s v="SI"/>
    <s v="NO"/>
    <s v="SI"/>
    <n v="42"/>
    <x v="0"/>
    <s v="No"/>
    <n v="305704"/>
    <s v="TRABAJADOR INDEPENDIENTE"/>
    <n v="42"/>
  </r>
  <r>
    <n v="3925"/>
    <s v="HOMBRE"/>
    <n v="297046"/>
    <s v="ASEGURADO VOLUNTARIO"/>
    <s v="SECTOR PRIVADO"/>
    <s v="SI"/>
    <s v="NO"/>
    <s v="NO"/>
    <n v="48"/>
    <x v="0"/>
    <s v="No"/>
    <n v="297046"/>
    <s v="ASEGURADO VOLUNTARIO"/>
    <n v="48"/>
  </r>
  <r>
    <n v="3926"/>
    <s v="HOMBRE"/>
    <n v="1481119.18"/>
    <s v="ASALARIADO"/>
    <s v="SECTOR PRIVADO"/>
    <s v="SI"/>
    <s v="NO"/>
    <s v="NO"/>
    <n v="29"/>
    <x v="0"/>
    <s v="No"/>
    <n v="1481119.18"/>
    <s v="ASALARIADO"/>
    <n v="29"/>
  </r>
  <r>
    <n v="3927"/>
    <s v="MUJER"/>
    <n v="220000"/>
    <s v="ASALARIADO"/>
    <s v="SECTOR PRIVADO"/>
    <s v="SI"/>
    <s v="NO"/>
    <s v="NO"/>
    <n v="58"/>
    <x v="0"/>
    <s v="No"/>
    <n v="220000"/>
    <s v="ASALARIADO"/>
    <n v="58"/>
  </r>
  <r>
    <n v="3928"/>
    <s v="MUJER"/>
    <n v="856546"/>
    <s v="ASALARIADO"/>
    <s v="SECTOR PUBLICO"/>
    <s v="SI"/>
    <s v="NO"/>
    <s v="NO"/>
    <n v="36"/>
    <x v="0"/>
    <s v="No"/>
    <n v="856546"/>
    <s v="ASALARIADO"/>
    <n v="36"/>
  </r>
  <r>
    <n v="3929"/>
    <s v="MUJER"/>
    <n v="358640"/>
    <s v="TRABAJADOR INDEPENDIENTE"/>
    <s v="SECTOR PRIVADO"/>
    <s v="SI"/>
    <s v="NO"/>
    <s v="SI"/>
    <n v="24"/>
    <x v="0"/>
    <s v="No"/>
    <n v="358640"/>
    <s v="TRABAJADOR INDEPENDIENTE"/>
    <n v="24"/>
  </r>
  <r>
    <n v="3930"/>
    <s v="HOMBRE"/>
    <n v="345000"/>
    <s v="ASALARIADO"/>
    <s v="SECTOR PRIVADO"/>
    <s v="SI"/>
    <s v="NO"/>
    <s v="NO"/>
    <n v="62"/>
    <x v="0"/>
    <s v="No"/>
    <n v="345000"/>
    <s v="ASALARIADO"/>
    <n v="62"/>
  </r>
  <r>
    <n v="3931"/>
    <s v="HOMBRE"/>
    <n v="292400"/>
    <s v="ASALARIADO"/>
    <s v="SECTOR PRIVADO"/>
    <s v="SI"/>
    <s v="NO"/>
    <s v="NO"/>
    <n v="34"/>
    <x v="0"/>
    <s v="No"/>
    <n v="292400"/>
    <s v="ASALARIADO"/>
    <n v="34"/>
  </r>
  <r>
    <n v="3932"/>
    <s v="MUJER"/>
    <n v="445400"/>
    <s v="ASALARIADO"/>
    <s v="SECTOR PUBLICO"/>
    <s v="SI"/>
    <s v="NO"/>
    <s v="SI"/>
    <n v="52"/>
    <x v="0"/>
    <s v="No"/>
    <n v="445400"/>
    <s v="ASALARIADO"/>
    <n v="52"/>
  </r>
  <r>
    <n v="3933"/>
    <s v="HOMBRE"/>
    <n v="300000"/>
    <s v="ASALARIADO"/>
    <s v="SECTOR PRIVADO"/>
    <s v="SI"/>
    <s v="NO"/>
    <s v="NO"/>
    <n v="50"/>
    <x v="0"/>
    <s v="No"/>
    <n v="300000"/>
    <s v="ASALARIADO"/>
    <n v="50"/>
  </r>
  <r>
    <n v="3934"/>
    <s v="MUJER"/>
    <n v="343391"/>
    <s v="ASALARIADO"/>
    <s v="SECTOR PRIVADO"/>
    <s v="SI"/>
    <s v="NO"/>
    <s v="NO"/>
    <n v="40"/>
    <x v="0"/>
    <s v="No"/>
    <n v="343391"/>
    <s v="ASALARIADO"/>
    <n v="40"/>
  </r>
  <r>
    <n v="3935"/>
    <s v="HOMBRE"/>
    <n v="64275.12"/>
    <s v="ASALARIADO"/>
    <s v="SECTOR PRIVADO"/>
    <s v="SI"/>
    <s v="NO"/>
    <s v="NO"/>
    <n v="31"/>
    <x v="0"/>
    <s v="No"/>
    <n v="64275.12"/>
    <s v="ASALARIADO"/>
    <n v="31"/>
  </r>
  <r>
    <n v="3936"/>
    <s v="HOMBRE"/>
    <n v="278030"/>
    <s v="CONVENIOS ESPECIALES DE TRABAJADORES INDEPENDIENTES"/>
    <s v="SECTOR PRIVADO"/>
    <s v="SI"/>
    <s v="NO"/>
    <s v="NO"/>
    <n v="42"/>
    <x v="0"/>
    <s v="No"/>
    <n v="278030"/>
    <s v="CONVENIOS ESPECIALES DE TRABAJADORES INDEPENDIENTES"/>
    <n v="42"/>
  </r>
  <r>
    <n v="3937"/>
    <s v="HOMBRE"/>
    <n v="367154.08"/>
    <s v="ASALARIADO"/>
    <s v="SECTOR PRIVADO"/>
    <s v="SI"/>
    <s v="NO"/>
    <s v="SI"/>
    <n v="58"/>
    <x v="0"/>
    <s v="No"/>
    <n v="367154.08"/>
    <s v="ASALARIADO"/>
    <n v="58"/>
  </r>
  <r>
    <n v="3938"/>
    <s v="MUJER"/>
    <n v="508158.5"/>
    <s v="ASALARIADO"/>
    <s v="SECTOR PUBLICO"/>
    <s v="SI"/>
    <s v="NO"/>
    <s v="NO"/>
    <n v="27"/>
    <x v="0"/>
    <s v="No"/>
    <n v="508158.5"/>
    <s v="ASALARIADO"/>
    <n v="27"/>
  </r>
  <r>
    <n v="3939"/>
    <s v="MUJER"/>
    <n v="138000"/>
    <s v="ASALARIADO"/>
    <s v="SECTOR PRIVADO"/>
    <s v="SI"/>
    <s v="SI"/>
    <s v="SI"/>
    <n v="59"/>
    <x v="0"/>
    <s v="No"/>
    <n v="138000"/>
    <s v="ASALARIADO"/>
    <n v="59"/>
  </r>
  <r>
    <n v="3940"/>
    <s v="HOMBRE"/>
    <n v="53261.99"/>
    <s v="ASALARIADO"/>
    <s v="SECTOR PRIVADO"/>
    <s v="SI"/>
    <s v="NO"/>
    <s v="NO"/>
    <n v="26"/>
    <x v="0"/>
    <s v="No"/>
    <n v="53261.99"/>
    <s v="ASALARIADO"/>
    <n v="26"/>
  </r>
  <r>
    <n v="3941"/>
    <s v="MUJER"/>
    <n v="1787275"/>
    <s v="PENSIONADOS EN SU PROPIO SISTEMA"/>
    <s v="SECTOR PUBLICO"/>
    <s v="SI"/>
    <s v="NO"/>
    <s v="NO"/>
    <n v="67"/>
    <x v="0"/>
    <s v="No"/>
    <n v="1787275"/>
    <s v="PENSIONADOS EN SU PROPIO SISTEMA"/>
    <n v="67"/>
  </r>
  <r>
    <n v="3942"/>
    <s v="MUJER"/>
    <n v="475269"/>
    <s v="TRABAJADOR INDEPENDIENTE"/>
    <s v="SECTOR PRIVADO"/>
    <s v="SI"/>
    <s v="NO"/>
    <s v="SI"/>
    <n v="64"/>
    <x v="0"/>
    <s v="No"/>
    <n v="475269"/>
    <s v="TRABAJADOR INDEPENDIENTE"/>
    <n v="64"/>
  </r>
  <r>
    <n v="3943"/>
    <s v="MUJER"/>
    <n v="1955324"/>
    <s v="ASALARIADO"/>
    <s v="SECTOR PUBLICO"/>
    <s v="SI"/>
    <s v="NO"/>
    <s v="SI"/>
    <n v="37"/>
    <x v="0"/>
    <s v="No"/>
    <n v="1955324"/>
    <s v="ASALARIADO"/>
    <n v="37"/>
  </r>
  <r>
    <n v="3944"/>
    <s v="HOMBRE"/>
    <n v="4348062"/>
    <s v="ASALARIADO"/>
    <s v="SECTOR PRIVADO"/>
    <s v="SI"/>
    <s v="NO"/>
    <s v="NO"/>
    <n v="43"/>
    <x v="1"/>
    <s v="No"/>
    <n v="4348062"/>
    <s v="ASALARIADO"/>
    <n v="43"/>
  </r>
  <r>
    <n v="3945"/>
    <s v="MUJER"/>
    <n v="278030"/>
    <s v="CONVENIOS ESPECIALES DE TRABAJADORES INDEPENDIENTES"/>
    <s v="SECTOR PRIVADO"/>
    <s v="SI"/>
    <s v="NO"/>
    <s v="NO"/>
    <n v="24"/>
    <x v="0"/>
    <s v="No"/>
    <n v="278030"/>
    <s v="CONVENIOS ESPECIALES DE TRABAJADORES INDEPENDIENTES"/>
    <n v="24"/>
  </r>
  <r>
    <n v="3946"/>
    <s v="HOMBRE"/>
    <n v="278030"/>
    <s v="CONVENIOS ESPECIALES DE TRABAJADORES INDEPENDIENTES"/>
    <s v="SECTOR PRIVADO"/>
    <s v="SI"/>
    <s v="NO"/>
    <s v="NO"/>
    <n v="28"/>
    <x v="0"/>
    <s v="No"/>
    <n v="278030"/>
    <s v="CONVENIOS ESPECIALES DE TRABAJADORES INDEPENDIENTES"/>
    <n v="28"/>
  </r>
  <r>
    <n v="3947"/>
    <s v="HOMBRE"/>
    <n v="297062"/>
    <s v="TRABAJADOR INDEPENDIENTE"/>
    <s v="SECTOR PRIVADO"/>
    <s v="SI"/>
    <s v="SI"/>
    <s v="SI"/>
    <n v="46"/>
    <x v="0"/>
    <s v="No"/>
    <n v="297062"/>
    <s v="TRABAJADOR INDEPENDIENTE"/>
    <n v="46"/>
  </r>
  <r>
    <n v="3948"/>
    <s v="MUJER"/>
    <n v="433430"/>
    <s v="ASALARIADO"/>
    <s v="SECTOR PUBLICO"/>
    <s v="SI"/>
    <s v="NO"/>
    <s v="SI"/>
    <n v="48"/>
    <x v="0"/>
    <s v="No"/>
    <n v="433430"/>
    <s v="ASALARIADO"/>
    <n v="48"/>
  </r>
  <r>
    <n v="3949"/>
    <s v="MUJER"/>
    <n v="220000"/>
    <s v="ASALARIADO"/>
    <s v="SECTOR PRIVADO"/>
    <s v="SI"/>
    <s v="NO"/>
    <s v="NO"/>
    <n v="20"/>
    <x v="0"/>
    <s v="No"/>
    <n v="220000"/>
    <s v="ASALARIADO"/>
    <n v="20"/>
  </r>
  <r>
    <n v="3950"/>
    <s v="HOMBRE"/>
    <n v="202390"/>
    <s v="ASALARIADO"/>
    <s v="SECTOR PRIVADO"/>
    <s v="SI"/>
    <s v="SI"/>
    <s v="SI"/>
    <n v="19"/>
    <x v="0"/>
    <s v="No"/>
    <n v="202390"/>
    <s v="ASALARIADO"/>
    <n v="19"/>
  </r>
  <r>
    <n v="3951"/>
    <s v="HOMBRE"/>
    <n v="721233.92000000004"/>
    <s v="ASALARIADO"/>
    <s v="SECTOR PRIVADO"/>
    <s v="SI"/>
    <s v="NO"/>
    <s v="NO"/>
    <n v="27"/>
    <x v="0"/>
    <s v="No"/>
    <n v="721233.92000000004"/>
    <s v="ASALARIADO"/>
    <n v="27"/>
  </r>
  <r>
    <n v="3952"/>
    <s v="HOMBRE"/>
    <n v="255000"/>
    <s v="ASALARIADO"/>
    <s v="SECTOR PRIVADO"/>
    <s v="SI"/>
    <s v="SI"/>
    <s v="NO"/>
    <n v="34"/>
    <x v="0"/>
    <s v="No"/>
    <n v="255000"/>
    <s v="ASALARIADO"/>
    <n v="34"/>
  </r>
  <r>
    <n v="3953"/>
    <s v="HOMBRE"/>
    <n v="728571.8"/>
    <s v="ASALARIADO"/>
    <s v="SECTOR PUBLICO"/>
    <s v="SI"/>
    <s v="NO"/>
    <s v="NO"/>
    <n v="38"/>
    <x v="0"/>
    <s v="No"/>
    <n v="728571.8"/>
    <s v="ASALARIADO"/>
    <n v="38"/>
  </r>
  <r>
    <n v="3954"/>
    <s v="HOMBRE"/>
    <n v="950000"/>
    <s v="ASALARIADO"/>
    <s v="SECTOR PRIVADO"/>
    <s v="SI"/>
    <s v="NO"/>
    <s v="NO"/>
    <n v="41"/>
    <x v="0"/>
    <s v="No"/>
    <n v="950000"/>
    <s v="ASALARIADO"/>
    <n v="41"/>
  </r>
  <r>
    <n v="3955"/>
    <s v="MUJER"/>
    <n v="964738.22"/>
    <s v="ASALARIADO"/>
    <s v="SECTOR PRIVADO"/>
    <s v="SI"/>
    <s v="NO"/>
    <s v="NO"/>
    <n v="35"/>
    <x v="0"/>
    <s v="No"/>
    <n v="964738.22"/>
    <s v="ASALARIADO"/>
    <n v="35"/>
  </r>
  <r>
    <n v="3956"/>
    <s v="HOMBRE"/>
    <n v="510415.15"/>
    <s v="ASALARIADO"/>
    <s v="SECTOR PRIVADO"/>
    <s v="SI"/>
    <s v="NO"/>
    <s v="NO"/>
    <n v="34"/>
    <x v="0"/>
    <s v="No"/>
    <n v="510415.15"/>
    <s v="ASALARIADO"/>
    <n v="34"/>
  </r>
  <r>
    <n v="3957"/>
    <s v="HOMBRE"/>
    <n v="183865"/>
    <s v="ASALARIADO"/>
    <s v="SECTOR PRIVADO"/>
    <s v="SI"/>
    <s v="NO"/>
    <s v="NO"/>
    <n v="21"/>
    <x v="0"/>
    <s v="No"/>
    <n v="183865"/>
    <s v="ASALARIADO"/>
    <n v="21"/>
  </r>
  <r>
    <n v="3958"/>
    <s v="HOMBRE"/>
    <n v="1470000"/>
    <s v="ASALARIADO"/>
    <s v="SECTOR PRIVADO"/>
    <s v="SI"/>
    <s v="SI"/>
    <s v="SI"/>
    <n v="55"/>
    <x v="0"/>
    <s v="No"/>
    <n v="1470000"/>
    <s v="ASALARIADO"/>
    <n v="55"/>
  </r>
  <r>
    <n v="3959"/>
    <s v="MUJER"/>
    <n v="200000"/>
    <s v="ASALARIADO"/>
    <s v="SECTOR PRIVADO"/>
    <s v="SI"/>
    <s v="NO"/>
    <s v="NO"/>
    <n v="27"/>
    <x v="0"/>
    <s v="No"/>
    <n v="200000"/>
    <s v="ASALARIADO"/>
    <n v="27"/>
  </r>
  <r>
    <n v="3960"/>
    <s v="MUJER"/>
    <n v="344981"/>
    <s v="ASALARIADO"/>
    <s v="SECTOR PRIVADO"/>
    <s v="SI"/>
    <s v="NO"/>
    <s v="NO"/>
    <n v="35"/>
    <x v="0"/>
    <s v="No"/>
    <n v="344981"/>
    <s v="ASALARIADO"/>
    <n v="35"/>
  </r>
  <r>
    <n v="3961"/>
    <s v="MUJER"/>
    <n v="1332630"/>
    <s v="ASALARIADO"/>
    <s v="SECTOR PUBLICO"/>
    <s v="SI"/>
    <s v="NO"/>
    <s v="SI"/>
    <n v="42"/>
    <x v="0"/>
    <s v="No"/>
    <n v="1332630"/>
    <s v="ASALARIADO"/>
    <n v="42"/>
  </r>
  <r>
    <n v="3962"/>
    <s v="HOMBRE"/>
    <n v="612532.43999999994"/>
    <s v="PENSIONADOS EN SU PROPIO SISTEMA"/>
    <s v="SECTOR PUBLICO"/>
    <s v="SI"/>
    <s v="NO"/>
    <s v="NO"/>
    <n v="67"/>
    <x v="0"/>
    <s v="No"/>
    <n v="612532.43999999994"/>
    <s v="PENSIONADOS EN SU PROPIO SISTEMA"/>
    <n v="67"/>
  </r>
  <r>
    <n v="3963"/>
    <s v="MUJER"/>
    <n v="355145"/>
    <s v="ASALARIADO"/>
    <s v="SECTOR PUBLICO"/>
    <s v="SI"/>
    <s v="NO"/>
    <s v="NO"/>
    <n v="42"/>
    <x v="0"/>
    <s v="No"/>
    <n v="355145"/>
    <s v="ASALARIADO"/>
    <n v="42"/>
  </r>
  <r>
    <n v="3964"/>
    <s v="MUJER"/>
    <n v="346474.5"/>
    <s v="ASALARIADO"/>
    <s v="SECTOR PRIVADO"/>
    <s v="SI"/>
    <s v="NO"/>
    <s v="SI"/>
    <n v="30"/>
    <x v="0"/>
    <s v="No"/>
    <n v="346474.5"/>
    <s v="ASALARIADO"/>
    <n v="30"/>
  </r>
  <r>
    <n v="3965"/>
    <s v="HOMBRE"/>
    <n v="2380634"/>
    <s v="ASALARIADO"/>
    <s v="SECTOR PRIVADO"/>
    <s v="SI"/>
    <s v="NO"/>
    <s v="NO"/>
    <n v="36"/>
    <x v="1"/>
    <s v="No"/>
    <n v="2380634"/>
    <s v="ASALARIADO"/>
    <n v="36"/>
  </r>
  <r>
    <n v="3966"/>
    <s v="HOMBRE"/>
    <n v="366350"/>
    <s v="ASALARIADO"/>
    <s v="SECTOR PRIVADO"/>
    <s v="SI"/>
    <s v="SI"/>
    <s v="NO"/>
    <n v="35"/>
    <x v="0"/>
    <s v="No"/>
    <n v="366350"/>
    <s v="ASALARIADO"/>
    <n v="35"/>
  </r>
  <r>
    <n v="3967"/>
    <s v="HOMBRE"/>
    <n v="420716.74"/>
    <s v="ASALARIADO"/>
    <s v="SECTOR PRIVADO"/>
    <s v="SI"/>
    <s v="NO"/>
    <s v="NO"/>
    <n v="34"/>
    <x v="0"/>
    <s v="No"/>
    <n v="420716.74"/>
    <s v="ASALARIADO"/>
    <n v="34"/>
  </r>
  <r>
    <n v="3968"/>
    <s v="MUJER"/>
    <n v="175000"/>
    <s v="ASALARIADO"/>
    <s v="SECTOR PRIVADO"/>
    <s v="SI"/>
    <s v="NO"/>
    <s v="SI"/>
    <n v="40"/>
    <x v="0"/>
    <s v="No"/>
    <n v="175000"/>
    <s v="ASALARIADO"/>
    <n v="40"/>
  </r>
  <r>
    <n v="3969"/>
    <s v="HOMBRE"/>
    <n v="278030.99"/>
    <s v="CONVENIOS ESPECIALES DE TRABAJADORES INDEPENDIENTES"/>
    <s v="SECTOR PRIVADO"/>
    <s v="SI"/>
    <s v="NO"/>
    <s v="NO"/>
    <n v="44"/>
    <x v="0"/>
    <s v="No"/>
    <n v="278030.99"/>
    <s v="CONVENIOS ESPECIALES DE TRABAJADORES INDEPENDIENTES"/>
    <n v="44"/>
  </r>
  <r>
    <n v="3970"/>
    <s v="HOMBRE"/>
    <n v="971125"/>
    <s v="ASALARIADO"/>
    <s v="SECTOR PRIVADO"/>
    <s v="SI"/>
    <s v="NO"/>
    <s v="NO"/>
    <n v="30"/>
    <x v="0"/>
    <s v="No"/>
    <n v="971125"/>
    <s v="ASALARIADO"/>
    <n v="30"/>
  </r>
  <r>
    <n v="3971"/>
    <s v="MUJER"/>
    <n v="190413.08"/>
    <s v="ASALARIADO"/>
    <s v="SECTOR PRIVADO"/>
    <s v="SI"/>
    <s v="NO"/>
    <s v="NO"/>
    <n v="20"/>
    <x v="0"/>
    <s v="No"/>
    <n v="190413.08"/>
    <s v="ASALARIADO"/>
    <n v="20"/>
  </r>
  <r>
    <n v="3972"/>
    <s v="HOMBRE"/>
    <n v="1682812"/>
    <s v="ASALARIADO"/>
    <s v="SECTOR PUBLICO"/>
    <s v="SI"/>
    <s v="NO"/>
    <s v="SI"/>
    <n v="46"/>
    <x v="0"/>
    <s v="No"/>
    <n v="1682812"/>
    <s v="ASALARIADO"/>
    <n v="46"/>
  </r>
  <r>
    <n v="3973"/>
    <s v="MUJER"/>
    <n v="483156.54"/>
    <s v="ASALARIADO"/>
    <s v="SECTOR PRIVADO"/>
    <s v="SI"/>
    <s v="NO"/>
    <s v="NO"/>
    <n v="41"/>
    <x v="0"/>
    <s v="No"/>
    <n v="483156.54"/>
    <s v="ASALARIADO"/>
    <n v="41"/>
  </r>
  <r>
    <n v="3974"/>
    <s v="MUJER"/>
    <n v="567792"/>
    <s v="ASALARIADO"/>
    <s v="SECTOR PUBLICO"/>
    <s v="SI"/>
    <s v="NO"/>
    <s v="SI"/>
    <n v="51"/>
    <x v="0"/>
    <s v="No"/>
    <n v="567792"/>
    <s v="ASALARIADO"/>
    <n v="51"/>
  </r>
  <r>
    <n v="3975"/>
    <s v="MUJER"/>
    <n v="216627"/>
    <s v="ASALARIADO"/>
    <s v="SECTOR PRIVADO"/>
    <s v="SI"/>
    <s v="NO"/>
    <s v="NO"/>
    <n v="42"/>
    <x v="0"/>
    <s v="No"/>
    <n v="216627"/>
    <s v="ASALARIADO"/>
    <n v="42"/>
  </r>
  <r>
    <n v="3976"/>
    <s v="MUJER"/>
    <n v="297045"/>
    <s v="ASEGURADO VOLUNTARIO"/>
    <s v="SECTOR PRIVADO"/>
    <s v="SI"/>
    <s v="SI"/>
    <s v="NO"/>
    <n v="27"/>
    <x v="0"/>
    <s v="No"/>
    <n v="297045"/>
    <s v="ASEGURADO VOLUNTARIO"/>
    <n v="27"/>
  </r>
  <r>
    <n v="3977"/>
    <s v="MUJER"/>
    <n v="833130.24"/>
    <s v="ASALARIADO"/>
    <s v="SECTOR PRIVADO"/>
    <s v="SI"/>
    <s v="NO"/>
    <s v="NO"/>
    <n v="26"/>
    <x v="0"/>
    <s v="No"/>
    <n v="833130.24"/>
    <s v="ASALARIADO"/>
    <n v="26"/>
  </r>
  <r>
    <n v="3978"/>
    <s v="MUJER"/>
    <n v="278030"/>
    <s v="ASEGURADO VOLUNTARIO"/>
    <s v="SECTOR PRIVADO"/>
    <s v="SI"/>
    <s v="NO"/>
    <s v="NO"/>
    <n v="33"/>
    <x v="0"/>
    <s v="No"/>
    <n v="278030"/>
    <s v="ASEGURADO VOLUNTARIO"/>
    <n v="33"/>
  </r>
  <r>
    <n v="3979"/>
    <s v="HOMBRE"/>
    <n v="326749"/>
    <s v="TRABAJADOR INDEPENDIENTE"/>
    <s v="SECTOR PRIVADO"/>
    <s v="SI"/>
    <s v="NO"/>
    <s v="NO"/>
    <n v="51"/>
    <x v="0"/>
    <s v="No"/>
    <n v="326749"/>
    <s v="TRABAJADOR INDEPENDIENTE"/>
    <n v="51"/>
  </r>
  <r>
    <n v="3980"/>
    <s v="HOMBRE"/>
    <n v="367410"/>
    <s v="ASALARIADO"/>
    <s v="SECTOR PUBLICO"/>
    <s v="SI"/>
    <s v="NO"/>
    <s v="SI"/>
    <n v="57"/>
    <x v="0"/>
    <s v="No"/>
    <n v="367410"/>
    <s v="ASALARIADO"/>
    <n v="57"/>
  </r>
  <r>
    <n v="3981"/>
    <s v="HOMBRE"/>
    <n v="1011737"/>
    <s v="ASALARIADO"/>
    <s v="SECTOR PUBLICO"/>
    <s v="SI"/>
    <s v="NO"/>
    <s v="NO"/>
    <n v="48"/>
    <x v="0"/>
    <s v="No"/>
    <n v="1011737"/>
    <s v="ASALARIADO"/>
    <n v="48"/>
  </r>
  <r>
    <n v="3982"/>
    <s v="MUJER"/>
    <n v="595614.09"/>
    <s v="ASALARIADO"/>
    <s v="SECTOR PRIVADO"/>
    <s v="SI"/>
    <s v="NO"/>
    <s v="NO"/>
    <n v="21"/>
    <x v="0"/>
    <s v="No"/>
    <n v="595614.09"/>
    <s v="ASALARIADO"/>
    <n v="21"/>
  </r>
  <r>
    <n v="3983"/>
    <s v="HOMBRE"/>
    <n v="736585.85"/>
    <s v="ASALARIADO"/>
    <s v="SECTOR PRIVADO"/>
    <s v="SI"/>
    <s v="NO"/>
    <s v="NO"/>
    <n v="36"/>
    <x v="0"/>
    <s v="No"/>
    <n v="736585.85"/>
    <s v="ASALARIADO"/>
    <n v="36"/>
  </r>
  <r>
    <n v="3984"/>
    <s v="HOMBRE"/>
    <n v="477796.63"/>
    <s v="ASALARIADO"/>
    <s v="SECTOR PUBLICO"/>
    <s v="SI"/>
    <s v="NO"/>
    <s v="NO"/>
    <n v="36"/>
    <x v="0"/>
    <s v="No"/>
    <n v="477796.63"/>
    <s v="ASALARIADO"/>
    <n v="36"/>
  </r>
  <r>
    <n v="3985"/>
    <s v="MUJER"/>
    <n v="445567"/>
    <s v="TRABAJADOR INDEPENDIENTE"/>
    <s v="SECTOR PRIVADO"/>
    <s v="SI"/>
    <s v="NO"/>
    <s v="SI"/>
    <n v="51"/>
    <x v="0"/>
    <s v="No"/>
    <n v="445567"/>
    <s v="TRABAJADOR INDEPENDIENTE"/>
    <n v="51"/>
  </r>
  <r>
    <n v="3986"/>
    <s v="HOMBRE"/>
    <n v="284281"/>
    <s v="ASEGURADO VOLUNTARIO"/>
    <s v="SECTOR PRIVADO"/>
    <s v="NO"/>
    <s v="NO"/>
    <s v="NO"/>
    <n v="30"/>
    <x v="0"/>
    <s v="No"/>
    <n v="284281"/>
    <s v="ASEGURADO VOLUNTARIO"/>
    <n v="30"/>
  </r>
  <r>
    <n v="3987"/>
    <s v="HOMBRE"/>
    <n v="3591705.08"/>
    <s v="ASALARIADO"/>
    <s v="SECTOR PRIVADO"/>
    <s v="SI"/>
    <s v="NO"/>
    <s v="NO"/>
    <n v="36"/>
    <x v="1"/>
    <s v="No"/>
    <n v="3591705.08"/>
    <s v="ASALARIADO"/>
    <n v="36"/>
  </r>
  <r>
    <n v="3988"/>
    <s v="MUJER"/>
    <n v="358246.66"/>
    <s v="ASALARIADO"/>
    <s v="SECTOR PRIVADO"/>
    <s v="SI"/>
    <s v="NO"/>
    <s v="NO"/>
    <n v="28"/>
    <x v="0"/>
    <s v="No"/>
    <n v="358246.66"/>
    <s v="ASALARIADO"/>
    <n v="28"/>
  </r>
  <r>
    <n v="3989"/>
    <s v="HOMBRE"/>
    <n v="297163"/>
    <s v="ASEGURADO VOLUNTARIO"/>
    <s v="SECTOR PRIVADO"/>
    <s v="SI"/>
    <s v="NO"/>
    <s v="NO"/>
    <n v="37"/>
    <x v="0"/>
    <s v="No"/>
    <n v="297163"/>
    <s v="ASEGURADO VOLUNTARIO"/>
    <n v="37"/>
  </r>
  <r>
    <n v="3990"/>
    <s v="HOMBRE"/>
    <n v="360000"/>
    <s v="ASALARIADO"/>
    <s v="SECTOR PRIVADO"/>
    <s v="SI"/>
    <s v="NO"/>
    <s v="NO"/>
    <n v="54"/>
    <x v="0"/>
    <s v="No"/>
    <n v="360000"/>
    <s v="ASALARIADO"/>
    <n v="54"/>
  </r>
  <r>
    <n v="3991"/>
    <s v="MUJER"/>
    <n v="30000"/>
    <s v="ASALARIADO"/>
    <s v="SECTOR PRIVADO"/>
    <s v="SI"/>
    <s v="SI"/>
    <s v="NO"/>
    <n v="40"/>
    <x v="0"/>
    <s v="No"/>
    <n v="30000"/>
    <s v="ASALARIADO"/>
    <n v="40"/>
  </r>
  <r>
    <n v="3992"/>
    <s v="MUJER"/>
    <n v="164853.32999999999"/>
    <s v="ASALARIADO"/>
    <s v="SECTOR PRIVADO"/>
    <s v="SI"/>
    <s v="NO"/>
    <s v="NO"/>
    <n v="25"/>
    <x v="0"/>
    <s v="No"/>
    <n v="164853.32999999999"/>
    <s v="ASALARIADO"/>
    <n v="25"/>
  </r>
  <r>
    <n v="3993"/>
    <s v="MUJER"/>
    <n v="867373.5"/>
    <s v="ASALARIADO"/>
    <s v="SECTOR PUBLICO"/>
    <s v="SI"/>
    <s v="NO"/>
    <s v="NO"/>
    <n v="32"/>
    <x v="0"/>
    <s v="No"/>
    <n v="867373.5"/>
    <s v="ASALARIADO"/>
    <n v="32"/>
  </r>
  <r>
    <n v="3994"/>
    <s v="MUJER"/>
    <n v="1301692.07"/>
    <s v="ASALARIADO"/>
    <s v="SECTOR PRIVADO"/>
    <s v="SI"/>
    <s v="NO"/>
    <s v="NO"/>
    <n v="40"/>
    <x v="0"/>
    <s v="No"/>
    <n v="1301692.07"/>
    <s v="ASALARIADO"/>
    <n v="40"/>
  </r>
  <r>
    <n v="3995"/>
    <s v="MUJER"/>
    <n v="382400"/>
    <s v="ASALARIADO"/>
    <s v="SECTOR PRIVADO"/>
    <s v="SI"/>
    <s v="NO"/>
    <s v="NO"/>
    <n v="35"/>
    <x v="0"/>
    <s v="No"/>
    <n v="382400"/>
    <s v="ASALARIADO"/>
    <n v="35"/>
  </r>
  <r>
    <n v="3996"/>
    <s v="HOMBRE"/>
    <n v="423687.09"/>
    <s v="ASALARIADO"/>
    <s v="SECTOR PRIVADO"/>
    <s v="SI"/>
    <s v="NO"/>
    <s v="NO"/>
    <n v="52"/>
    <x v="0"/>
    <s v="No"/>
    <n v="423687.09"/>
    <s v="ASALARIADO"/>
    <n v="52"/>
  </r>
  <r>
    <n v="3997"/>
    <s v="HOMBRE"/>
    <n v="342028"/>
    <s v="ASALARIADO"/>
    <s v="SECTOR PRIVADO"/>
    <s v="SI"/>
    <s v="NO"/>
    <s v="NO"/>
    <n v="24"/>
    <x v="0"/>
    <s v="No"/>
    <n v="342028"/>
    <s v="ASALARIADO"/>
    <n v="24"/>
  </r>
  <r>
    <n v="3998"/>
    <s v="HOMBRE"/>
    <n v="300018"/>
    <s v="TRABAJADOR INDEPENDIENTE"/>
    <s v="SECTOR PRIVADO"/>
    <s v="SI"/>
    <s v="NO"/>
    <s v="SI"/>
    <n v="46"/>
    <x v="0"/>
    <s v="No"/>
    <n v="300018"/>
    <s v="TRABAJADOR INDEPENDIENTE"/>
    <n v="46"/>
  </r>
  <r>
    <n v="3999"/>
    <s v="MUJER"/>
    <n v="981847.5"/>
    <s v="ASALARIADO"/>
    <s v="SECTOR PRIVADO"/>
    <s v="SI"/>
    <s v="NO"/>
    <s v="NO"/>
    <n v="34"/>
    <x v="0"/>
    <s v="No"/>
    <n v="981847.5"/>
    <s v="ASALARIADO"/>
    <n v="34"/>
  </r>
  <r>
    <n v="4000"/>
    <s v="MUJER"/>
    <n v="602132.81000000006"/>
    <s v="ASALARIADO"/>
    <s v="SECTOR PRIVADO"/>
    <s v="SI"/>
    <s v="NO"/>
    <s v="NO"/>
    <n v="23"/>
    <x v="0"/>
    <s v="No"/>
    <n v="602132.81000000006"/>
    <s v="ASALARIADO"/>
    <n v="23"/>
  </r>
  <r>
    <n v="4001"/>
    <s v="HOMBRE"/>
    <n v="357501.47"/>
    <s v="ASALARIADO"/>
    <s v="SECTOR PRIVADO"/>
    <s v="SI"/>
    <s v="SI"/>
    <s v="NO"/>
    <n v="31"/>
    <x v="0"/>
    <s v="No"/>
    <n v="357501.47"/>
    <s v="ASALARIADO"/>
    <n v="31"/>
  </r>
  <r>
    <n v="4002"/>
    <s v="HOMBRE"/>
    <n v="278030"/>
    <s v="TRABAJADOR INDEPENDIENTE"/>
    <s v="SECTOR PRIVADO"/>
    <s v="SI"/>
    <s v="NO"/>
    <s v="NO"/>
    <n v="30"/>
    <x v="0"/>
    <s v="No"/>
    <n v="278030"/>
    <s v="TRABAJADOR INDEPENDIENTE"/>
    <n v="30"/>
  </r>
  <r>
    <n v="4003"/>
    <s v="HOMBRE"/>
    <n v="396946.3"/>
    <s v="ASALARIADO"/>
    <s v="SECTOR PUBLICO"/>
    <s v="SI"/>
    <s v="NO"/>
    <s v="NO"/>
    <n v="58"/>
    <x v="0"/>
    <s v="No"/>
    <n v="396946.3"/>
    <s v="ASALARIADO"/>
    <n v="58"/>
  </r>
  <r>
    <n v="4004"/>
    <s v="MUJER"/>
    <n v="550668.84"/>
    <s v="ASALARIADO"/>
    <s v="SECTOR PRIVADO"/>
    <s v="SI"/>
    <s v="NO"/>
    <s v="NO"/>
    <n v="23"/>
    <x v="0"/>
    <s v="No"/>
    <n v="550668.84"/>
    <s v="ASALARIADO"/>
    <n v="23"/>
  </r>
  <r>
    <n v="4005"/>
    <s v="HOMBRE"/>
    <n v="403983"/>
    <s v="TRABAJADOR INDEPENDIENTE"/>
    <s v="SECTOR PRIVADO"/>
    <s v="SI"/>
    <s v="SI"/>
    <s v="SI"/>
    <n v="54"/>
    <x v="0"/>
    <s v="No"/>
    <n v="403983"/>
    <s v="TRABAJADOR INDEPENDIENTE"/>
    <n v="54"/>
  </r>
  <r>
    <n v="4006"/>
    <s v="HOMBRE"/>
    <n v="359809.91"/>
    <s v="ASALARIADO"/>
    <s v="SECTOR PRIVADO"/>
    <s v="SI"/>
    <s v="NO"/>
    <s v="NO"/>
    <n v="24"/>
    <x v="0"/>
    <s v="No"/>
    <n v="359809.91"/>
    <s v="ASALARIADO"/>
    <n v="24"/>
  </r>
  <r>
    <n v="4007"/>
    <s v="MUJER"/>
    <n v="297045"/>
    <s v="ASEGURADO VOLUNTARIO"/>
    <s v="SECTOR PRIVADO"/>
    <s v="SI"/>
    <s v="SI"/>
    <s v="SI"/>
    <n v="58"/>
    <x v="0"/>
    <s v="No"/>
    <n v="297045"/>
    <s v="ASEGURADO VOLUNTARIO"/>
    <n v="58"/>
  </r>
  <r>
    <n v="4008"/>
    <s v="MUJER"/>
    <n v="300018"/>
    <s v="ASEGURADO VOLUNTARIO"/>
    <s v="SECTOR PRIVADO"/>
    <s v="SI"/>
    <s v="NO"/>
    <s v="NO"/>
    <n v="58"/>
    <x v="0"/>
    <s v="No"/>
    <n v="300018"/>
    <s v="ASEGURADO VOLUNTARIO"/>
    <n v="58"/>
  </r>
  <r>
    <n v="4009"/>
    <s v="HOMBRE"/>
    <n v="200518.6"/>
    <s v="PENSIONADOS EN SU PROPIO SISTEMA"/>
    <s v="SECTOR PUBLICO"/>
    <s v="SI"/>
    <s v="NO"/>
    <s v="NO"/>
    <n v="40"/>
    <x v="0"/>
    <s v="No"/>
    <n v="200518.6"/>
    <s v="PENSIONADOS EN SU PROPIO SISTEMA"/>
    <n v="40"/>
  </r>
  <r>
    <n v="4010"/>
    <s v="MUJER"/>
    <n v="1690006.94"/>
    <s v="ASALARIADO"/>
    <s v="SECTOR PRIVADO"/>
    <s v="SI"/>
    <s v="NO"/>
    <s v="NO"/>
    <n v="45"/>
    <x v="0"/>
    <s v="No"/>
    <n v="1690006.94"/>
    <s v="ASALARIADO"/>
    <n v="45"/>
  </r>
  <r>
    <n v="4011"/>
    <s v="HOMBRE"/>
    <n v="297046"/>
    <s v="ASEGURADO VOLUNTARIO"/>
    <s v="SECTOR PRIVADO"/>
    <s v="SI"/>
    <s v="NO"/>
    <s v="NO"/>
    <n v="35"/>
    <x v="0"/>
    <s v="No"/>
    <n v="297046"/>
    <s v="ASEGURADO VOLUNTARIO"/>
    <n v="35"/>
  </r>
  <r>
    <n v="4012"/>
    <s v="MUJER"/>
    <n v="1739958"/>
    <s v="ASALARIADO"/>
    <s v="SECTOR PUBLICO"/>
    <s v="SI"/>
    <s v="NO"/>
    <s v="NO"/>
    <n v="43"/>
    <x v="0"/>
    <s v="No"/>
    <n v="1739958"/>
    <s v="ASALARIADO"/>
    <n v="43"/>
  </r>
  <r>
    <n v="4013"/>
    <s v="HOMBRE"/>
    <n v="420359.27"/>
    <s v="ASALARIADO"/>
    <s v="SECTOR PRIVADO"/>
    <s v="SI"/>
    <s v="NO"/>
    <s v="NO"/>
    <n v="48"/>
    <x v="0"/>
    <s v="No"/>
    <n v="420359.27"/>
    <s v="ASALARIADO"/>
    <n v="48"/>
  </r>
  <r>
    <n v="4014"/>
    <s v="HOMBRE"/>
    <n v="841178"/>
    <s v="ASALARIADO"/>
    <s v="SECTOR PUBLICO"/>
    <s v="SI"/>
    <s v="NO"/>
    <s v="NO"/>
    <n v="46"/>
    <x v="0"/>
    <s v="No"/>
    <n v="841178"/>
    <s v="ASALARIADO"/>
    <n v="46"/>
  </r>
  <r>
    <n v="4015"/>
    <s v="HOMBRE"/>
    <n v="1778646"/>
    <s v="ASALARIADO"/>
    <s v="SECTOR PRIVADO"/>
    <s v="SI"/>
    <s v="NO"/>
    <s v="NO"/>
    <n v="33"/>
    <x v="0"/>
    <s v="No"/>
    <n v="1778646"/>
    <s v="ASALARIADO"/>
    <n v="33"/>
  </r>
  <r>
    <n v="4016"/>
    <s v="MUJER"/>
    <n v="979284"/>
    <s v="PENSIONADOS EN SU PROPIO SISTEMA"/>
    <s v="SECTOR PUBLICO"/>
    <s v="SI"/>
    <s v="NO"/>
    <s v="NO"/>
    <n v="63"/>
    <x v="0"/>
    <s v="No"/>
    <n v="979284"/>
    <s v="PENSIONADOS EN SU PROPIO SISTEMA"/>
    <n v="63"/>
  </r>
  <r>
    <n v="4017"/>
    <s v="MUJER"/>
    <n v="206000"/>
    <s v="ASALARIADO"/>
    <s v="SECTOR PRIVADO"/>
    <s v="SI"/>
    <s v="SI"/>
    <s v="NO"/>
    <n v="34"/>
    <x v="0"/>
    <s v="No"/>
    <n v="206000"/>
    <s v="ASALARIADO"/>
    <n v="34"/>
  </r>
  <r>
    <n v="4018"/>
    <s v="HOMBRE"/>
    <n v="109259.63"/>
    <s v="ASALARIADO"/>
    <s v="SECTOR PRIVADO"/>
    <s v="SI"/>
    <s v="NO"/>
    <s v="SI"/>
    <n v="23"/>
    <x v="0"/>
    <s v="No"/>
    <n v="109259.63"/>
    <s v="ASALARIADO"/>
    <n v="23"/>
  </r>
  <r>
    <n v="4019"/>
    <s v="HOMBRE"/>
    <n v="378297"/>
    <s v="PENSIONADOS EN SU PROPIO SISTEMA"/>
    <s v="SECTOR PUBLICO"/>
    <s v="SI"/>
    <s v="NO"/>
    <s v="NO"/>
    <n v="71"/>
    <x v="0"/>
    <s v="No"/>
    <n v="378297"/>
    <s v="PENSIONADOS EN SU PROPIO SISTEMA"/>
    <n v="71"/>
  </r>
  <r>
    <n v="4020"/>
    <s v="HOMBRE"/>
    <n v="336445.2"/>
    <s v="ASALARIADO"/>
    <s v="SECTOR PRIVADO"/>
    <s v="SI"/>
    <s v="NO"/>
    <s v="SI"/>
    <n v="31"/>
    <x v="0"/>
    <s v="No"/>
    <n v="336445.2"/>
    <s v="ASALARIADO"/>
    <n v="31"/>
  </r>
  <r>
    <n v="4021"/>
    <s v="HOMBRE"/>
    <n v="278030"/>
    <s v="CONVENIOS ESPECIALES DE TRABAJADORES INDEPENDIENTES"/>
    <s v="SECTOR PRIVADO"/>
    <s v="SI"/>
    <s v="NO"/>
    <s v="NO"/>
    <n v="65"/>
    <x v="0"/>
    <s v="No"/>
    <n v="278030"/>
    <s v="CONVENIOS ESPECIALES DE TRABAJADORES INDEPENDIENTES"/>
    <n v="65"/>
  </r>
  <r>
    <n v="4022"/>
    <s v="HOMBRE"/>
    <n v="500000"/>
    <s v="ASALARIADO"/>
    <s v="SECTOR PRIVADO"/>
    <s v="SI"/>
    <s v="SI"/>
    <s v="NO"/>
    <n v="38"/>
    <x v="0"/>
    <s v="No"/>
    <n v="500000"/>
    <s v="ASALARIADO"/>
    <n v="38"/>
  </r>
  <r>
    <n v="4023"/>
    <s v="HOMBRE"/>
    <n v="516550"/>
    <s v="ASALARIADO"/>
    <s v="SECTOR PRIVADO"/>
    <s v="SI"/>
    <s v="SI"/>
    <s v="NO"/>
    <n v="31"/>
    <x v="0"/>
    <s v="No"/>
    <n v="516550"/>
    <s v="ASALARIADO"/>
    <n v="31"/>
  </r>
  <r>
    <n v="4024"/>
    <s v="HOMBRE"/>
    <n v="406045.76"/>
    <s v="ASALARIADO"/>
    <s v="SECTOR PRIVADO"/>
    <s v="SI"/>
    <s v="SI"/>
    <s v="NO"/>
    <n v="49"/>
    <x v="0"/>
    <s v="No"/>
    <n v="406045.76"/>
    <s v="ASALARIADO"/>
    <n v="49"/>
  </r>
  <r>
    <n v="4025"/>
    <s v="HOMBRE"/>
    <n v="7214352.2000000002"/>
    <s v="ASALARIADO"/>
    <s v="SECTOR PUBLICO"/>
    <s v="SI"/>
    <s v="NO"/>
    <s v="NO"/>
    <n v="55"/>
    <x v="1"/>
    <s v="No"/>
    <n v="7214352.2000000002"/>
    <s v="ASALARIADO"/>
    <n v="55"/>
  </r>
  <r>
    <n v="4026"/>
    <s v="HOMBRE"/>
    <n v="423168"/>
    <s v="ASALARIADO"/>
    <s v="SECTOR PRIVADO"/>
    <s v="SI"/>
    <s v="NO"/>
    <s v="NO"/>
    <n v="21"/>
    <x v="0"/>
    <s v="No"/>
    <n v="423168"/>
    <s v="ASALARIADO"/>
    <n v="21"/>
  </r>
  <r>
    <n v="4027"/>
    <s v="MUJER"/>
    <n v="278030.99"/>
    <s v="ASEGURADO VOLUNTARIO"/>
    <s v="SECTOR PRIVADO"/>
    <s v="SI"/>
    <s v="NO"/>
    <s v="NO"/>
    <n v="42"/>
    <x v="0"/>
    <s v="No"/>
    <n v="278030.99"/>
    <s v="ASEGURADO VOLUNTARIO"/>
    <n v="42"/>
  </r>
  <r>
    <n v="4028"/>
    <s v="MUJER"/>
    <n v="284460.38"/>
    <s v="ASALARIADO"/>
    <s v="SECTOR PRIVADO"/>
    <s v="SI"/>
    <s v="NO"/>
    <s v="NO"/>
    <n v="34"/>
    <x v="0"/>
    <s v="No"/>
    <n v="284460.38"/>
    <s v="ASALARIADO"/>
    <n v="34"/>
  </r>
  <r>
    <n v="4029"/>
    <s v="HOMBRE"/>
    <n v="510949.44"/>
    <s v="ASALARIADO"/>
    <s v="SECTOR PRIVADO"/>
    <s v="SI"/>
    <s v="NO"/>
    <s v="NO"/>
    <n v="38"/>
    <x v="0"/>
    <s v="No"/>
    <n v="510949.44"/>
    <s v="ASALARIADO"/>
    <n v="38"/>
  </r>
  <r>
    <n v="4030"/>
    <s v="MUJER"/>
    <n v="622677.26"/>
    <s v="ASALARIADO"/>
    <s v="SECTOR PUBLICO"/>
    <s v="SI"/>
    <s v="NO"/>
    <s v="NO"/>
    <n v="31"/>
    <x v="0"/>
    <s v="No"/>
    <n v="622677.26"/>
    <s v="ASALARIADO"/>
    <n v="31"/>
  </r>
  <r>
    <n v="4031"/>
    <s v="HOMBRE"/>
    <n v="578406.36"/>
    <s v="ASALARIADO"/>
    <s v="SECTOR PUBLICO"/>
    <s v="SI"/>
    <s v="NO"/>
    <s v="NO"/>
    <n v="28"/>
    <x v="0"/>
    <s v="No"/>
    <n v="578406.36"/>
    <s v="ASALARIADO"/>
    <n v="28"/>
  </r>
  <r>
    <n v="4032"/>
    <s v="HOMBRE"/>
    <n v="383231"/>
    <s v="ASALARIADO"/>
    <s v="SECTOR PUBLICO"/>
    <s v="SI"/>
    <s v="NO"/>
    <s v="NO"/>
    <n v="23"/>
    <x v="0"/>
    <s v="No"/>
    <n v="383231"/>
    <s v="ASALARIADO"/>
    <n v="23"/>
  </r>
  <r>
    <n v="4033"/>
    <s v="HOMBRE"/>
    <n v="415668.65"/>
    <s v="ASALARIADO"/>
    <s v="SECTOR PRIVADO"/>
    <s v="SI"/>
    <s v="SI"/>
    <s v="NO"/>
    <n v="58"/>
    <x v="0"/>
    <s v="No"/>
    <n v="415668.65"/>
    <s v="ASALARIADO"/>
    <n v="58"/>
  </r>
  <r>
    <n v="4034"/>
    <s v="MUJER"/>
    <n v="948047"/>
    <s v="ASALARIADO"/>
    <s v="SECTOR PUBLICO"/>
    <s v="SI"/>
    <s v="NO"/>
    <s v="SI"/>
    <n v="32"/>
    <x v="0"/>
    <s v="No"/>
    <n v="948047"/>
    <s v="ASALARIADO"/>
    <n v="32"/>
  </r>
  <r>
    <n v="4035"/>
    <s v="HOMBRE"/>
    <n v="343391"/>
    <s v="ASALARIADO"/>
    <s v="SECTOR PRIVADO"/>
    <s v="SI"/>
    <s v="NO"/>
    <s v="NO"/>
    <n v="48"/>
    <x v="0"/>
    <s v="No"/>
    <n v="343391"/>
    <s v="ASALARIADO"/>
    <n v="48"/>
  </r>
  <r>
    <n v="4036"/>
    <s v="MUJER"/>
    <n v="320000"/>
    <s v="ASALARIADO"/>
    <s v="SECTOR PRIVADO"/>
    <s v="SI"/>
    <s v="NO"/>
    <s v="NO"/>
    <n v="69"/>
    <x v="0"/>
    <s v="No"/>
    <n v="320000"/>
    <s v="ASALARIADO"/>
    <n v="69"/>
  </r>
  <r>
    <n v="4037"/>
    <s v="MUJER"/>
    <n v="840000"/>
    <s v="ASALARIADO"/>
    <s v="SECTOR PRIVADO"/>
    <s v="SI"/>
    <s v="NO"/>
    <s v="NO"/>
    <n v="29"/>
    <x v="0"/>
    <s v="No"/>
    <n v="840000"/>
    <s v="ASALARIADO"/>
    <n v="29"/>
  </r>
  <r>
    <n v="4038"/>
    <s v="HOMBRE"/>
    <n v="371173.26"/>
    <s v="ASALARIADO"/>
    <s v="SECTOR PRIVADO"/>
    <s v="SI"/>
    <s v="NO"/>
    <s v="NO"/>
    <n v="31"/>
    <x v="0"/>
    <s v="No"/>
    <n v="371173.26"/>
    <s v="ASALARIADO"/>
    <n v="31"/>
  </r>
  <r>
    <n v="4039"/>
    <s v="HOMBRE"/>
    <n v="570368"/>
    <s v="ASALARIADO"/>
    <s v="SECTOR PRIVADO"/>
    <s v="SI"/>
    <s v="NO"/>
    <s v="NO"/>
    <n v="33"/>
    <x v="0"/>
    <s v="No"/>
    <n v="570368"/>
    <s v="ASALARIADO"/>
    <n v="33"/>
  </r>
  <r>
    <n v="4040"/>
    <s v="MUJER"/>
    <n v="1206489.07"/>
    <s v="ASALARIADO"/>
    <s v="SECTOR PRIVADO"/>
    <s v="SI"/>
    <s v="NO"/>
    <s v="NO"/>
    <n v="29"/>
    <x v="0"/>
    <s v="No"/>
    <n v="1206489.07"/>
    <s v="ASALARIADO"/>
    <n v="29"/>
  </r>
  <r>
    <n v="4041"/>
    <s v="HOMBRE"/>
    <n v="143537.5"/>
    <s v="ASALARIADO"/>
    <s v="SECTOR PRIVADO"/>
    <s v="SI"/>
    <s v="NO"/>
    <s v="NO"/>
    <n v="31"/>
    <x v="0"/>
    <s v="No"/>
    <n v="143537.5"/>
    <s v="ASALARIADO"/>
    <n v="31"/>
  </r>
  <r>
    <n v="4042"/>
    <s v="HOMBRE"/>
    <n v="450000"/>
    <s v="ASALARIADO"/>
    <s v="SECTOR PRIVADO"/>
    <s v="SI"/>
    <s v="SI"/>
    <s v="NO"/>
    <n v="39"/>
    <x v="0"/>
    <s v="No"/>
    <n v="450000"/>
    <s v="ASALARIADO"/>
    <n v="39"/>
  </r>
  <r>
    <n v="4043"/>
    <s v="HOMBRE"/>
    <n v="297046"/>
    <s v="ASEGURADO VOLUNTARIO"/>
    <s v="SECTOR PRIVADO"/>
    <s v="SI"/>
    <s v="NO"/>
    <s v="NO"/>
    <n v="64"/>
    <x v="0"/>
    <s v="No"/>
    <n v="297046"/>
    <s v="ASEGURADO VOLUNTARIO"/>
    <n v="64"/>
  </r>
  <r>
    <n v="4044"/>
    <s v="HOMBRE"/>
    <n v="45500"/>
    <s v="ASALARIADO"/>
    <s v="SECTOR PRIVADO"/>
    <s v="SI"/>
    <s v="SI"/>
    <s v="NO"/>
    <n v="41"/>
    <x v="0"/>
    <s v="No"/>
    <n v="45500"/>
    <s v="ASALARIADO"/>
    <n v="41"/>
  </r>
  <r>
    <n v="4045"/>
    <s v="HOMBRE"/>
    <n v="310740"/>
    <s v="ASALARIADO"/>
    <s v="SECTOR PRIVADO"/>
    <s v="SI"/>
    <s v="NO"/>
    <s v="NO"/>
    <n v="39"/>
    <x v="0"/>
    <s v="No"/>
    <n v="310740"/>
    <s v="ASALARIADO"/>
    <n v="39"/>
  </r>
  <r>
    <n v="4046"/>
    <s v="MUJER"/>
    <n v="1739889.52"/>
    <s v="ASALARIADO"/>
    <s v="SECTOR PUBLICO"/>
    <s v="SI"/>
    <s v="NO"/>
    <s v="NO"/>
    <n v="38"/>
    <x v="0"/>
    <s v="No"/>
    <n v="1739889.52"/>
    <s v="ASALARIADO"/>
    <n v="38"/>
  </r>
  <r>
    <n v="4047"/>
    <s v="MUJER"/>
    <n v="4453.22"/>
    <s v="ASALARIADO"/>
    <s v="SECTOR PUBLICO"/>
    <s v="SI"/>
    <s v="NO"/>
    <s v="NO"/>
    <n v="24"/>
    <x v="0"/>
    <s v="No"/>
    <n v="4453.22"/>
    <s v="ASALARIADO"/>
    <n v="24"/>
  </r>
  <r>
    <n v="4048"/>
    <s v="HOMBRE"/>
    <n v="845279"/>
    <s v="ASALARIADO"/>
    <s v="SECTOR PRIVADO"/>
    <s v="SI"/>
    <s v="NO"/>
    <s v="NO"/>
    <n v="41"/>
    <x v="0"/>
    <s v="No"/>
    <n v="845279"/>
    <s v="ASALARIADO"/>
    <n v="41"/>
  </r>
  <r>
    <n v="4049"/>
    <s v="MUJER"/>
    <n v="222000"/>
    <s v="ASALARIADO"/>
    <s v="SECTOR PRIVADO"/>
    <s v="SI"/>
    <s v="NO"/>
    <s v="NO"/>
    <n v="61"/>
    <x v="0"/>
    <s v="No"/>
    <n v="222000"/>
    <s v="ASALARIADO"/>
    <n v="61"/>
  </r>
  <r>
    <n v="4050"/>
    <s v="HOMBRE"/>
    <n v="350672.26"/>
    <s v="ASALARIADO"/>
    <s v="SECTOR PRIVADO"/>
    <s v="SI"/>
    <s v="NO"/>
    <s v="NO"/>
    <n v="34"/>
    <x v="0"/>
    <s v="No"/>
    <n v="350672.26"/>
    <s v="ASALARIADO"/>
    <n v="34"/>
  </r>
  <r>
    <n v="4051"/>
    <s v="HOMBRE"/>
    <n v="782348.4"/>
    <s v="ASALARIADO"/>
    <s v="SECTOR PRIVADO"/>
    <s v="SI"/>
    <s v="NO"/>
    <s v="NO"/>
    <n v="27"/>
    <x v="0"/>
    <s v="No"/>
    <n v="782348.4"/>
    <s v="ASALARIADO"/>
    <n v="27"/>
  </r>
  <r>
    <n v="4052"/>
    <s v="HOMBRE"/>
    <n v="278030"/>
    <s v="CONVENIOS ESPECIALES DE TRABAJADORES INDEPENDIENTES"/>
    <s v="SECTOR PRIVADO"/>
    <s v="SI"/>
    <s v="NO"/>
    <s v="NO"/>
    <n v="57"/>
    <x v="0"/>
    <s v="No"/>
    <n v="278030"/>
    <s v="CONVENIOS ESPECIALES DE TRABAJADORES INDEPENDIENTES"/>
    <n v="57"/>
  </r>
  <r>
    <n v="4053"/>
    <s v="MUJER"/>
    <n v="269309.07"/>
    <s v="ASALARIADO"/>
    <s v="SECTOR PUBLICO"/>
    <s v="SI"/>
    <s v="NO"/>
    <s v="NO"/>
    <n v="28"/>
    <x v="0"/>
    <s v="No"/>
    <n v="269309.07"/>
    <s v="ASALARIADO"/>
    <n v="28"/>
  </r>
  <r>
    <n v="4054"/>
    <s v="MUJER"/>
    <n v="742483"/>
    <s v="TRABAJADOR INDEPENDIENTE"/>
    <s v="SECTOR PRIVADO"/>
    <s v="SI"/>
    <s v="NO"/>
    <s v="NO"/>
    <n v="50"/>
    <x v="0"/>
    <s v="No"/>
    <n v="742483"/>
    <s v="TRABAJADOR INDEPENDIENTE"/>
    <n v="50"/>
  </r>
  <r>
    <n v="4055"/>
    <s v="HOMBRE"/>
    <n v="566297"/>
    <s v="TRABAJADOR INDEPENDIENTE"/>
    <s v="SECTOR PRIVADO"/>
    <s v="SI"/>
    <s v="NO"/>
    <s v="SI"/>
    <n v="42"/>
    <x v="0"/>
    <s v="No"/>
    <n v="566297"/>
    <s v="TRABAJADOR INDEPENDIENTE"/>
    <n v="42"/>
  </r>
  <r>
    <n v="4056"/>
    <s v="HOMBRE"/>
    <n v="816719"/>
    <s v="ASALARIADO"/>
    <s v="SECTOR PUBLICO"/>
    <s v="SI"/>
    <s v="NO"/>
    <s v="NO"/>
    <n v="56"/>
    <x v="0"/>
    <s v="No"/>
    <n v="816719"/>
    <s v="ASALARIADO"/>
    <n v="56"/>
  </r>
  <r>
    <n v="4057"/>
    <s v="HOMBRE"/>
    <n v="818075.21"/>
    <s v="PENSIONADOS EN SU PROPIO SISTEMA"/>
    <s v="SECTOR PUBLICO"/>
    <s v="SI"/>
    <s v="NO"/>
    <s v="NO"/>
    <n v="81"/>
    <x v="0"/>
    <s v="No"/>
    <n v="818075.21"/>
    <s v="PENSIONADOS EN SU PROPIO SISTEMA"/>
    <n v="81"/>
  </r>
  <r>
    <n v="4058"/>
    <s v="MUJER"/>
    <n v="312500"/>
    <s v="ASALARIADO"/>
    <s v="SECTOR PRIVADO"/>
    <s v="SI"/>
    <s v="NO"/>
    <s v="NO"/>
    <n v="38"/>
    <x v="0"/>
    <s v="No"/>
    <n v="312500"/>
    <s v="ASALARIADO"/>
    <n v="38"/>
  </r>
  <r>
    <n v="4059"/>
    <s v="HOMBRE"/>
    <n v="278030"/>
    <s v="CONVENIOS ESPECIALES DE TRABAJADORES INDEPENDIENTES"/>
    <s v="SECTOR PRIVADO"/>
    <s v="SI"/>
    <s v="NO"/>
    <s v="NO"/>
    <n v="32"/>
    <x v="0"/>
    <s v="No"/>
    <n v="278030"/>
    <s v="CONVENIOS ESPECIALES DE TRABAJADORES INDEPENDIENTES"/>
    <n v="32"/>
  </r>
  <r>
    <n v="4060"/>
    <s v="HOMBRE"/>
    <n v="354060.87"/>
    <s v="ASALARIADO"/>
    <s v="SECTOR PRIVADO"/>
    <s v="SI"/>
    <s v="NO"/>
    <s v="NO"/>
    <n v="36"/>
    <x v="0"/>
    <s v="No"/>
    <n v="354060.87"/>
    <s v="ASALARIADO"/>
    <n v="36"/>
  </r>
  <r>
    <n v="4061"/>
    <s v="HOMBRE"/>
    <n v="585035.6"/>
    <s v="ASALARIADO"/>
    <s v="SECTOR PUBLICO"/>
    <s v="SI"/>
    <s v="NO"/>
    <s v="NO"/>
    <n v="31"/>
    <x v="0"/>
    <s v="No"/>
    <n v="585035.6"/>
    <s v="ASALARIADO"/>
    <n v="31"/>
  </r>
  <r>
    <n v="4062"/>
    <s v="HOMBRE"/>
    <n v="120498.44"/>
    <s v="ASALARIADO"/>
    <s v="SECTOR PRIVADO"/>
    <s v="SI"/>
    <s v="NO"/>
    <s v="NO"/>
    <n v="23"/>
    <x v="0"/>
    <s v="No"/>
    <n v="120498.44"/>
    <s v="ASALARIADO"/>
    <n v="23"/>
  </r>
  <r>
    <n v="4063"/>
    <s v="HOMBRE"/>
    <n v="728961.19"/>
    <s v="ASALARIADO"/>
    <s v="SECTOR PRIVADO"/>
    <s v="SI"/>
    <s v="NO"/>
    <s v="NO"/>
    <n v="35"/>
    <x v="0"/>
    <s v="No"/>
    <n v="728961.19"/>
    <s v="ASALARIADO"/>
    <n v="35"/>
  </r>
  <r>
    <n v="4064"/>
    <s v="HOMBRE"/>
    <n v="787001"/>
    <s v="ASALARIADO"/>
    <s v="SECTOR PRIVADO"/>
    <s v="SI"/>
    <s v="NO"/>
    <s v="NO"/>
    <n v="39"/>
    <x v="0"/>
    <s v="No"/>
    <n v="787001"/>
    <s v="ASALARIADO"/>
    <n v="39"/>
  </r>
  <r>
    <n v="4065"/>
    <s v="HOMBRE"/>
    <n v="589997"/>
    <s v="ASALARIADO"/>
    <s v="SECTOR PUBLICO"/>
    <s v="SI"/>
    <s v="NO"/>
    <s v="NO"/>
    <n v="48"/>
    <x v="0"/>
    <s v="No"/>
    <n v="589997"/>
    <s v="ASALARIADO"/>
    <n v="48"/>
  </r>
  <r>
    <n v="4066"/>
    <s v="MUJER"/>
    <n v="278031"/>
    <s v="TRABAJADOR INDEPENDIENTE"/>
    <s v="SECTOR PRIVADO"/>
    <s v="SI"/>
    <s v="NO"/>
    <s v="NO"/>
    <n v="51"/>
    <x v="0"/>
    <s v="No"/>
    <n v="278031"/>
    <s v="TRABAJADOR INDEPENDIENTE"/>
    <n v="51"/>
  </r>
  <r>
    <n v="4067"/>
    <s v="HOMBRE"/>
    <n v="450368.88"/>
    <s v="ASALARIADO"/>
    <s v="SECTOR PRIVADO"/>
    <s v="SI"/>
    <s v="NO"/>
    <s v="NO"/>
    <n v="26"/>
    <x v="0"/>
    <s v="No"/>
    <n v="450368.88"/>
    <s v="ASALARIADO"/>
    <n v="26"/>
  </r>
  <r>
    <n v="4068"/>
    <s v="HOMBRE"/>
    <n v="800000"/>
    <s v="ASALARIADO"/>
    <s v="SECTOR PRIVADO"/>
    <s v="SI"/>
    <s v="NO"/>
    <s v="NO"/>
    <n v="26"/>
    <x v="0"/>
    <s v="No"/>
    <n v="800000"/>
    <s v="ASALARIADO"/>
    <n v="26"/>
  </r>
  <r>
    <n v="4069"/>
    <s v="HOMBRE"/>
    <n v="394263"/>
    <s v="TRABAJADOR INDEPENDIENTE"/>
    <s v="SECTOR PRIVADO"/>
    <s v="SI"/>
    <s v="SI"/>
    <s v="SI"/>
    <n v="51"/>
    <x v="0"/>
    <s v="No"/>
    <n v="394263"/>
    <s v="TRABAJADOR INDEPENDIENTE"/>
    <n v="51"/>
  </r>
  <r>
    <n v="4070"/>
    <s v="HOMBRE"/>
    <n v="145210"/>
    <s v="ASALARIADO"/>
    <s v="SECTOR PRIVADO"/>
    <s v="SI"/>
    <s v="NO"/>
    <s v="SI"/>
    <n v="23"/>
    <x v="0"/>
    <s v="No"/>
    <n v="145210"/>
    <s v="ASALARIADO"/>
    <n v="23"/>
  </r>
  <r>
    <n v="4071"/>
    <s v="HOMBRE"/>
    <n v="381127"/>
    <s v="ASALARIADO"/>
    <s v="SECTOR PRIVADO"/>
    <s v="SI"/>
    <s v="NO"/>
    <s v="NO"/>
    <n v="21"/>
    <x v="0"/>
    <s v="No"/>
    <n v="381127"/>
    <s v="ASALARIADO"/>
    <n v="21"/>
  </r>
  <r>
    <n v="4072"/>
    <s v="HOMBRE"/>
    <n v="674607.4"/>
    <s v="ASALARIADO"/>
    <s v="SECTOR PUBLICO"/>
    <s v="SI"/>
    <s v="NO"/>
    <s v="NO"/>
    <n v="64"/>
    <x v="0"/>
    <s v="No"/>
    <n v="674607.4"/>
    <s v="ASALARIADO"/>
    <n v="64"/>
  </r>
  <r>
    <n v="4073"/>
    <s v="HOMBRE"/>
    <n v="60000"/>
    <s v="ASALARIADO"/>
    <s v="SECTOR PRIVADO"/>
    <s v="SI"/>
    <s v="NO"/>
    <s v="SI"/>
    <n v="56"/>
    <x v="0"/>
    <s v="No"/>
    <n v="60000"/>
    <s v="ASALARIADO"/>
    <n v="56"/>
  </r>
  <r>
    <n v="4074"/>
    <s v="HOMBRE"/>
    <n v="278030"/>
    <s v="CONVENIOS ESPECIALES DE TRABAJADORES INDEPENDIENTES"/>
    <s v="SECTOR PRIVADO"/>
    <s v="SI"/>
    <s v="NO"/>
    <s v="NO"/>
    <n v="62"/>
    <x v="0"/>
    <s v="No"/>
    <n v="278030"/>
    <s v="CONVENIOS ESPECIALES DE TRABAJADORES INDEPENDIENTES"/>
    <n v="62"/>
  </r>
  <r>
    <n v="4075"/>
    <s v="HOMBRE"/>
    <n v="594092"/>
    <s v="TRABAJADOR INDEPENDIENTE"/>
    <s v="SECTOR PRIVADO"/>
    <s v="SI"/>
    <s v="NO"/>
    <s v="NO"/>
    <n v="41"/>
    <x v="0"/>
    <s v="No"/>
    <n v="594092"/>
    <s v="TRABAJADOR INDEPENDIENTE"/>
    <n v="41"/>
  </r>
  <r>
    <n v="4076"/>
    <s v="MUJER"/>
    <n v="438521"/>
    <s v="PENSIONADOS EN SU PROPIO SISTEMA"/>
    <s v="SECTOR PUBLICO"/>
    <s v="SI"/>
    <s v="NO"/>
    <s v="NO"/>
    <n v="86"/>
    <x v="0"/>
    <s v="No"/>
    <n v="438521"/>
    <s v="PENSIONADOS EN SU PROPIO SISTEMA"/>
    <n v="86"/>
  </r>
  <r>
    <n v="4077"/>
    <s v="HOMBRE"/>
    <n v="527053.81999999995"/>
    <s v="ASALARIADO"/>
    <s v="SECTOR PRIVADO"/>
    <s v="SI"/>
    <s v="NO"/>
    <s v="NO"/>
    <n v="40"/>
    <x v="0"/>
    <s v="No"/>
    <n v="527053.81999999995"/>
    <s v="ASALARIADO"/>
    <n v="40"/>
  </r>
  <r>
    <n v="4078"/>
    <s v="MUJER"/>
    <n v="528600.52"/>
    <s v="ASALARIADO"/>
    <s v="SECTOR PRIVADO"/>
    <s v="SI"/>
    <s v="NO"/>
    <s v="NO"/>
    <n v="59"/>
    <x v="0"/>
    <s v="No"/>
    <n v="528600.52"/>
    <s v="ASALARIADO"/>
    <n v="59"/>
  </r>
  <r>
    <n v="4079"/>
    <s v="MUJER"/>
    <n v="447030.7"/>
    <s v="ASALARIADO"/>
    <s v="SECTOR PUBLICO"/>
    <s v="SI"/>
    <s v="NO"/>
    <s v="NO"/>
    <n v="29"/>
    <x v="0"/>
    <s v="No"/>
    <n v="447030.7"/>
    <s v="ASALARIADO"/>
    <n v="29"/>
  </r>
  <r>
    <n v="4080"/>
    <s v="HOMBRE"/>
    <n v="67307.199999999997"/>
    <s v="ASALARIADO"/>
    <s v="SECTOR PRIVADO"/>
    <s v="SI"/>
    <s v="NO"/>
    <s v="NO"/>
    <n v="33"/>
    <x v="0"/>
    <s v="No"/>
    <n v="67307.199999999997"/>
    <s v="ASALARIADO"/>
    <n v="33"/>
  </r>
  <r>
    <n v="4081"/>
    <s v="MUJER"/>
    <n v="2849858.1"/>
    <s v="ASALARIADO"/>
    <s v="SECTOR PUBLICO"/>
    <s v="SI"/>
    <s v="NO"/>
    <s v="NO"/>
    <n v="58"/>
    <x v="1"/>
    <s v="No"/>
    <n v="2849858.1"/>
    <s v="ASALARIADO"/>
    <n v="58"/>
  </r>
  <r>
    <n v="4082"/>
    <s v="HOMBRE"/>
    <n v="701516.48"/>
    <s v="ASALARIADO"/>
    <s v="SECTOR PRIVADO"/>
    <s v="SI"/>
    <s v="NO"/>
    <s v="NO"/>
    <n v="38"/>
    <x v="0"/>
    <s v="No"/>
    <n v="701516.48"/>
    <s v="ASALARIADO"/>
    <n v="38"/>
  </r>
  <r>
    <n v="4083"/>
    <s v="HOMBRE"/>
    <n v="278030"/>
    <s v="CONVENIOS ESPECIALES DE TRABAJADORES INDEPENDIENTES"/>
    <s v="SECTOR PRIVADO"/>
    <s v="SI"/>
    <s v="NO"/>
    <s v="NO"/>
    <n v="49"/>
    <x v="0"/>
    <s v="No"/>
    <n v="278030"/>
    <s v="CONVENIOS ESPECIALES DE TRABAJADORES INDEPENDIENTES"/>
    <n v="49"/>
  </r>
  <r>
    <n v="4084"/>
    <s v="HOMBRE"/>
    <n v="114590"/>
    <s v="ASALARIADO"/>
    <s v="SECTOR PRIVADO"/>
    <s v="SI"/>
    <s v="NO"/>
    <s v="NO"/>
    <n v="40"/>
    <x v="0"/>
    <s v="No"/>
    <n v="114590"/>
    <s v="ASALARIADO"/>
    <n v="40"/>
  </r>
  <r>
    <n v="4085"/>
    <s v="MUJER"/>
    <n v="586357"/>
    <s v="PENSIONADOS EN SU PROPIO SISTEMA"/>
    <s v="SECTOR PUBLICO"/>
    <s v="SI"/>
    <s v="NO"/>
    <s v="NO"/>
    <n v="87"/>
    <x v="0"/>
    <s v="No"/>
    <n v="586357"/>
    <s v="PENSIONADOS EN SU PROPIO SISTEMA"/>
    <n v="87"/>
  </r>
  <r>
    <n v="4086"/>
    <s v="MUJER"/>
    <n v="41860.550000000003"/>
    <s v="ASALARIADO"/>
    <s v="SECTOR PRIVADO"/>
    <s v="SI"/>
    <s v="SI"/>
    <s v="NO"/>
    <n v="39"/>
    <x v="0"/>
    <s v="No"/>
    <n v="41860.550000000003"/>
    <s v="ASALARIADO"/>
    <n v="39"/>
  </r>
  <r>
    <n v="4087"/>
    <s v="HOMBRE"/>
    <n v="385000"/>
    <s v="ASALARIADO"/>
    <s v="SECTOR PRIVADO"/>
    <s v="SI"/>
    <s v="NO"/>
    <s v="NO"/>
    <n v="46"/>
    <x v="0"/>
    <s v="No"/>
    <n v="385000"/>
    <s v="ASALARIADO"/>
    <n v="46"/>
  </r>
  <r>
    <n v="4088"/>
    <s v="HOMBRE"/>
    <n v="373320"/>
    <s v="ASALARIADO"/>
    <s v="SECTOR PRIVADO"/>
    <s v="SI"/>
    <s v="NO"/>
    <s v="NO"/>
    <n v="47"/>
    <x v="0"/>
    <s v="No"/>
    <n v="373320"/>
    <s v="ASALARIADO"/>
    <n v="47"/>
  </r>
  <r>
    <n v="4089"/>
    <s v="HOMBRE"/>
    <n v="356455"/>
    <s v="TRABAJADOR INDEPENDIENTE"/>
    <s v="SECTOR PRIVADO"/>
    <s v="SI"/>
    <s v="NO"/>
    <s v="SI"/>
    <n v="50"/>
    <x v="0"/>
    <s v="No"/>
    <n v="356455"/>
    <s v="TRABAJADOR INDEPENDIENTE"/>
    <n v="50"/>
  </r>
  <r>
    <n v="4090"/>
    <s v="MUJER"/>
    <n v="383932.5"/>
    <s v="ASALARIADO"/>
    <s v="SECTOR PRIVADO"/>
    <s v="SI"/>
    <s v="NO"/>
    <s v="NO"/>
    <n v="27"/>
    <x v="0"/>
    <s v="No"/>
    <n v="383932.5"/>
    <s v="ASALARIADO"/>
    <n v="27"/>
  </r>
  <r>
    <n v="4091"/>
    <s v="MUJER"/>
    <n v="432394.93"/>
    <s v="ASALARIADO"/>
    <s v="SECTOR PRIVADO"/>
    <s v="SI"/>
    <s v="NO"/>
    <s v="NO"/>
    <n v="25"/>
    <x v="0"/>
    <s v="No"/>
    <n v="432394.93"/>
    <s v="ASALARIADO"/>
    <n v="25"/>
  </r>
  <r>
    <n v="4092"/>
    <s v="MUJER"/>
    <n v="347675"/>
    <s v="ASALARIADO"/>
    <s v="SECTOR PRIVADO"/>
    <s v="SI"/>
    <s v="NO"/>
    <s v="NO"/>
    <n v="36"/>
    <x v="0"/>
    <s v="No"/>
    <n v="347675"/>
    <s v="ASALARIADO"/>
    <n v="36"/>
  </r>
  <r>
    <n v="4093"/>
    <s v="MUJER"/>
    <n v="297045"/>
    <s v="ASEGURADO VOLUNTARIO"/>
    <s v="SECTOR PRIVADO"/>
    <s v="SI"/>
    <s v="SI"/>
    <s v="NO"/>
    <n v="39"/>
    <x v="0"/>
    <s v="No"/>
    <n v="297045"/>
    <s v="ASEGURADO VOLUNTARIO"/>
    <n v="39"/>
  </r>
  <r>
    <n v="4094"/>
    <s v="HOMBRE"/>
    <n v="305704"/>
    <s v="ASEGURADO VOLUNTARIO"/>
    <s v="SECTOR PRIVADO"/>
    <s v="SI"/>
    <s v="NO"/>
    <s v="NO"/>
    <n v="34"/>
    <x v="0"/>
    <s v="No"/>
    <n v="305704"/>
    <s v="ASEGURADO VOLUNTARIO"/>
    <n v="34"/>
  </r>
  <r>
    <n v="4095"/>
    <s v="HOMBRE"/>
    <n v="2586422"/>
    <s v="ASALARIADO"/>
    <s v="SECTOR PUBLICO"/>
    <s v="SI"/>
    <s v="NO"/>
    <s v="NO"/>
    <n v="43"/>
    <x v="1"/>
    <s v="No"/>
    <n v="2586422"/>
    <s v="ASALARIADO"/>
    <n v="43"/>
  </r>
  <r>
    <n v="4096"/>
    <s v="HOMBRE"/>
    <n v="106000"/>
    <s v="ASALARIADO"/>
    <s v="SECTOR PRIVADO"/>
    <s v="SI"/>
    <s v="NO"/>
    <s v="NO"/>
    <n v="22"/>
    <x v="0"/>
    <s v="No"/>
    <n v="106000"/>
    <s v="ASALARIADO"/>
    <n v="22"/>
  </r>
  <r>
    <n v="4097"/>
    <s v="MUJER"/>
    <n v="201666.67"/>
    <s v="ASALARIADO"/>
    <s v="SECTOR PRIVADO"/>
    <s v="SI"/>
    <s v="SI"/>
    <s v="NO"/>
    <n v="49"/>
    <x v="0"/>
    <s v="No"/>
    <n v="201666.67"/>
    <s v="ASALARIADO"/>
    <n v="49"/>
  </r>
  <r>
    <n v="4098"/>
    <s v="MUJER"/>
    <n v="523886"/>
    <s v="TRABAJADOR INDEPENDIENTE"/>
    <s v="SECTOR PRIVADO"/>
    <s v="SI"/>
    <s v="NO"/>
    <s v="NO"/>
    <n v="23"/>
    <x v="0"/>
    <s v="No"/>
    <n v="523886"/>
    <s v="TRABAJADOR INDEPENDIENTE"/>
    <n v="23"/>
  </r>
  <r>
    <n v="4099"/>
    <s v="MUJER"/>
    <n v="329720"/>
    <s v="ASEGURADO VOLUNTARIO"/>
    <s v="SECTOR PRIVADO"/>
    <s v="SI"/>
    <s v="SI"/>
    <s v="NO"/>
    <n v="64"/>
    <x v="0"/>
    <s v="No"/>
    <n v="329720"/>
    <s v="ASEGURADO VOLUNTARIO"/>
    <n v="64"/>
  </r>
  <r>
    <n v="4100"/>
    <s v="HOMBRE"/>
    <n v="623672"/>
    <s v="ASALARIADO"/>
    <s v="SECTOR PRIVADO"/>
    <s v="SI"/>
    <s v="NO"/>
    <s v="NO"/>
    <n v="51"/>
    <x v="0"/>
    <s v="No"/>
    <n v="623672"/>
    <s v="ASALARIADO"/>
    <n v="51"/>
  </r>
  <r>
    <n v="4101"/>
    <s v="MUJER"/>
    <n v="2389642.9"/>
    <s v="PENSIONADOS EN SU PROPIO SISTEMA"/>
    <s v="SECTOR PUBLICO"/>
    <s v="SI"/>
    <s v="NO"/>
    <s v="NO"/>
    <n v="85"/>
    <x v="1"/>
    <s v="No"/>
    <n v="2389642.9"/>
    <s v="PENSIONADOS EN SU PROPIO SISTEMA"/>
    <n v="85"/>
  </r>
  <r>
    <n v="4102"/>
    <s v="HOMBRE"/>
    <n v="322916.59999999998"/>
    <s v="ASALARIADO"/>
    <s v="SECTOR PRIVADO"/>
    <s v="SI"/>
    <s v="NO"/>
    <s v="SI"/>
    <n v="39"/>
    <x v="0"/>
    <s v="No"/>
    <n v="322916.59999999998"/>
    <s v="ASALARIADO"/>
    <n v="39"/>
  </r>
  <r>
    <n v="4103"/>
    <s v="MUJER"/>
    <n v="299206"/>
    <s v="ASALARIADO"/>
    <s v="SECTOR PRIVADO"/>
    <s v="SI"/>
    <s v="NO"/>
    <s v="NO"/>
    <n v="39"/>
    <x v="0"/>
    <s v="No"/>
    <n v="299206"/>
    <s v="ASALARIADO"/>
    <n v="39"/>
  </r>
  <r>
    <n v="4104"/>
    <s v="HOMBRE"/>
    <n v="445761.76"/>
    <s v="ASALARIADO"/>
    <s v="SECTOR PRIVADO"/>
    <s v="SI"/>
    <s v="NO"/>
    <s v="NO"/>
    <n v="30"/>
    <x v="0"/>
    <s v="No"/>
    <n v="445761.76"/>
    <s v="ASALARIADO"/>
    <n v="30"/>
  </r>
  <r>
    <n v="4105"/>
    <s v="HOMBRE"/>
    <n v="297046"/>
    <s v="ASEGURADO VOLUNTARIO"/>
    <s v="SECTOR PRIVADO"/>
    <s v="SI"/>
    <s v="NO"/>
    <s v="NO"/>
    <n v="61"/>
    <x v="0"/>
    <s v="No"/>
    <n v="297046"/>
    <s v="ASEGURADO VOLUNTARIO"/>
    <n v="61"/>
  </r>
  <r>
    <n v="4106"/>
    <s v="MUJER"/>
    <n v="390833.33"/>
    <s v="ASALARIADO"/>
    <s v="SECTOR PRIVADO"/>
    <s v="SI"/>
    <s v="NO"/>
    <s v="NO"/>
    <n v="41"/>
    <x v="0"/>
    <s v="No"/>
    <n v="390833.33"/>
    <s v="ASALARIADO"/>
    <n v="41"/>
  </r>
  <r>
    <n v="4107"/>
    <s v="MUJER"/>
    <n v="29700"/>
    <s v="ASALARIADO"/>
    <s v="SECTOR PRIVADO"/>
    <s v="SI"/>
    <s v="NO"/>
    <s v="NO"/>
    <n v="29"/>
    <x v="0"/>
    <s v="No"/>
    <n v="29700"/>
    <s v="ASALARIADO"/>
    <n v="29"/>
  </r>
  <r>
    <n v="4108"/>
    <s v="MUJER"/>
    <n v="1186398.1599999999"/>
    <s v="ASALARIADO"/>
    <s v="SECTOR PRIVADO"/>
    <s v="SI"/>
    <s v="NO"/>
    <s v="NO"/>
    <n v="41"/>
    <x v="0"/>
    <s v="No"/>
    <n v="1186398.1599999999"/>
    <s v="ASALARIADO"/>
    <n v="41"/>
  </r>
  <r>
    <n v="4109"/>
    <s v="MUJER"/>
    <n v="839613"/>
    <s v="ASALARIADO"/>
    <s v="SECTOR PRIVADO"/>
    <s v="SI"/>
    <s v="SI"/>
    <s v="NO"/>
    <n v="29"/>
    <x v="0"/>
    <s v="No"/>
    <n v="839613"/>
    <s v="ASALARIADO"/>
    <n v="29"/>
  </r>
  <r>
    <n v="4110"/>
    <s v="MUJER"/>
    <n v="1125420"/>
    <s v="ASALARIADO"/>
    <s v="SECTOR PUBLICO"/>
    <s v="SI"/>
    <s v="NO"/>
    <s v="SI"/>
    <n v="29"/>
    <x v="0"/>
    <s v="No"/>
    <n v="1125420"/>
    <s v="ASALARIADO"/>
    <n v="29"/>
  </r>
  <r>
    <n v="4111"/>
    <s v="MUJER"/>
    <n v="432600"/>
    <s v="ASALARIADO"/>
    <s v="SECTOR PRIVADO"/>
    <s v="SI"/>
    <s v="NO"/>
    <s v="SI"/>
    <n v="59"/>
    <x v="0"/>
    <s v="No"/>
    <n v="432600"/>
    <s v="ASALARIADO"/>
    <n v="59"/>
  </r>
  <r>
    <n v="4112"/>
    <s v="HOMBRE"/>
    <n v="403983"/>
    <s v="TRABAJADOR INDEPENDIENTE"/>
    <s v="SECTOR PRIVADO"/>
    <s v="SI"/>
    <s v="NO"/>
    <s v="NO"/>
    <n v="53"/>
    <x v="0"/>
    <s v="No"/>
    <n v="403983"/>
    <s v="TRABAJADOR INDEPENDIENTE"/>
    <n v="53"/>
  </r>
  <r>
    <n v="4113"/>
    <s v="MUJER"/>
    <n v="340000"/>
    <s v="ASALARIADO"/>
    <s v="SECTOR PRIVADO"/>
    <s v="SI"/>
    <s v="NO"/>
    <s v="SI"/>
    <n v="43"/>
    <x v="0"/>
    <s v="No"/>
    <n v="340000"/>
    <s v="ASALARIADO"/>
    <n v="43"/>
  </r>
  <r>
    <n v="4114"/>
    <s v="MUJER"/>
    <n v="1221960.4099999999"/>
    <s v="ASALARIADO"/>
    <s v="SECTOR PUBLICO"/>
    <s v="SI"/>
    <s v="NO"/>
    <s v="NO"/>
    <n v="42"/>
    <x v="0"/>
    <s v="No"/>
    <n v="1221960.4099999999"/>
    <s v="ASALARIADO"/>
    <n v="42"/>
  </r>
  <r>
    <n v="4115"/>
    <s v="MUJER"/>
    <n v="399934"/>
    <s v="ASALARIADO"/>
    <s v="SECTOR PUBLICO"/>
    <s v="SI"/>
    <s v="NO"/>
    <s v="SI"/>
    <n v="36"/>
    <x v="0"/>
    <s v="No"/>
    <n v="399934"/>
    <s v="ASALARIADO"/>
    <n v="36"/>
  </r>
  <r>
    <n v="4116"/>
    <s v="HOMBRE"/>
    <n v="205570"/>
    <s v="ASALARIADO"/>
    <s v="SECTOR PRIVADO"/>
    <s v="SI"/>
    <s v="NO"/>
    <s v="NO"/>
    <n v="38"/>
    <x v="0"/>
    <s v="No"/>
    <n v="205570"/>
    <s v="ASALARIADO"/>
    <n v="38"/>
  </r>
  <r>
    <n v="4117"/>
    <s v="MUJER"/>
    <n v="300018"/>
    <s v="ASEGURADO VOLUNTARIO"/>
    <s v="SECTOR PRIVADO"/>
    <s v="SI"/>
    <s v="NO"/>
    <s v="NO"/>
    <n v="34"/>
    <x v="0"/>
    <s v="No"/>
    <n v="300018"/>
    <s v="ASEGURADO VOLUNTARIO"/>
    <n v="34"/>
  </r>
  <r>
    <n v="4118"/>
    <s v="MUJER"/>
    <n v="386161"/>
    <s v="TRABAJADOR INDEPENDIENTE"/>
    <s v="SECTOR PRIVADO"/>
    <s v="SI"/>
    <s v="NO"/>
    <s v="SI"/>
    <n v="47"/>
    <x v="0"/>
    <s v="No"/>
    <n v="386161"/>
    <s v="TRABAJADOR INDEPENDIENTE"/>
    <n v="47"/>
  </r>
  <r>
    <n v="4119"/>
    <s v="HOMBRE"/>
    <n v="144000"/>
    <s v="ASALARIADO"/>
    <s v="SECTOR PRIVADO"/>
    <s v="SI"/>
    <s v="NO"/>
    <s v="NO"/>
    <n v="35"/>
    <x v="0"/>
    <s v="No"/>
    <n v="144000"/>
    <s v="ASALARIADO"/>
    <n v="35"/>
  </r>
  <r>
    <n v="4120"/>
    <s v="HOMBRE"/>
    <n v="394526"/>
    <s v="TRABAJADOR INDEPENDIENTE"/>
    <s v="SECTOR PRIVADO"/>
    <s v="SI"/>
    <s v="NO"/>
    <s v="SI"/>
    <n v="48"/>
    <x v="0"/>
    <s v="No"/>
    <n v="394526"/>
    <s v="TRABAJADOR INDEPENDIENTE"/>
    <n v="48"/>
  </r>
  <r>
    <n v="4121"/>
    <s v="MUJER"/>
    <n v="540083"/>
    <s v="TRABAJADOR INDEPENDIENTE"/>
    <s v="SECTOR PRIVADO"/>
    <s v="SI"/>
    <s v="NO"/>
    <s v="SI"/>
    <n v="41"/>
    <x v="0"/>
    <s v="No"/>
    <n v="540083"/>
    <s v="TRABAJADOR INDEPENDIENTE"/>
    <n v="41"/>
  </r>
  <r>
    <n v="4122"/>
    <s v="HOMBRE"/>
    <n v="280000"/>
    <s v="ASALARIADO"/>
    <s v="SECTOR PRIVADO"/>
    <s v="SI"/>
    <s v="SI"/>
    <s v="NO"/>
    <n v="26"/>
    <x v="0"/>
    <s v="No"/>
    <n v="280000"/>
    <s v="ASALARIADO"/>
    <n v="26"/>
  </r>
  <r>
    <n v="4123"/>
    <s v="HOMBRE"/>
    <n v="350000"/>
    <s v="ASALARIADO"/>
    <s v="SECTOR PRIVADO"/>
    <s v="SI"/>
    <s v="NO"/>
    <s v="NO"/>
    <n v="25"/>
    <x v="0"/>
    <s v="No"/>
    <n v="350000"/>
    <s v="ASALARIADO"/>
    <n v="25"/>
  </r>
  <r>
    <n v="4124"/>
    <s v="MUJER"/>
    <n v="382000"/>
    <s v="ASALARIADO"/>
    <s v="SECTOR PRIVADO"/>
    <s v="SI"/>
    <s v="NO"/>
    <s v="NO"/>
    <n v="20"/>
    <x v="0"/>
    <s v="No"/>
    <n v="382000"/>
    <s v="ASALARIADO"/>
    <n v="20"/>
  </r>
  <r>
    <n v="4125"/>
    <s v="HOMBRE"/>
    <n v="933124"/>
    <s v="TRABAJADOR INDEPENDIENTE"/>
    <s v="SECTOR PRIVADO"/>
    <s v="SI"/>
    <s v="NO"/>
    <s v="NO"/>
    <n v="49"/>
    <x v="0"/>
    <s v="No"/>
    <n v="933124"/>
    <s v="TRABAJADOR INDEPENDIENTE"/>
    <n v="49"/>
  </r>
  <r>
    <n v="4126"/>
    <s v="MUJER"/>
    <n v="865457.02"/>
    <s v="ASALARIADO"/>
    <s v="SECTOR PUBLICO"/>
    <s v="SI"/>
    <s v="NO"/>
    <s v="NO"/>
    <n v="42"/>
    <x v="0"/>
    <s v="No"/>
    <n v="865457.02"/>
    <s v="ASALARIADO"/>
    <n v="42"/>
  </r>
  <r>
    <n v="4127"/>
    <s v="MUJER"/>
    <n v="399967"/>
    <s v="PENSIONADOS EN SU PROPIO SISTEMA"/>
    <s v="SECTOR PUBLICO"/>
    <s v="SI"/>
    <s v="NO"/>
    <s v="NO"/>
    <n v="82"/>
    <x v="0"/>
    <s v="No"/>
    <n v="399967"/>
    <s v="PENSIONADOS EN SU PROPIO SISTEMA"/>
    <n v="82"/>
  </r>
  <r>
    <n v="4128"/>
    <s v="HOMBRE"/>
    <n v="436800"/>
    <s v="ASALARIADO"/>
    <s v="SECTOR PRIVADO"/>
    <s v="SI"/>
    <s v="NO"/>
    <s v="NO"/>
    <n v="53"/>
    <x v="0"/>
    <s v="No"/>
    <n v="436800"/>
    <s v="ASALARIADO"/>
    <n v="53"/>
  </r>
  <r>
    <n v="4129"/>
    <s v="HOMBRE"/>
    <n v="437896"/>
    <s v="TRABAJADOR INDEPENDIENTE"/>
    <s v="SECTOR PRIVADO"/>
    <s v="SI"/>
    <s v="NO"/>
    <s v="NO"/>
    <n v="39"/>
    <x v="0"/>
    <s v="No"/>
    <n v="437896"/>
    <s v="TRABAJADOR INDEPENDIENTE"/>
    <n v="39"/>
  </r>
  <r>
    <n v="4130"/>
    <s v="HOMBRE"/>
    <n v="297046"/>
    <s v="TRABAJADOR INDEPENDIENTE"/>
    <s v="SECTOR PRIVADO"/>
    <s v="SI"/>
    <s v="NO"/>
    <s v="NO"/>
    <n v="54"/>
    <x v="0"/>
    <s v="No"/>
    <n v="297046"/>
    <s v="TRABAJADOR INDEPENDIENTE"/>
    <n v="54"/>
  </r>
  <r>
    <n v="4131"/>
    <s v="MUJER"/>
    <n v="720408.6"/>
    <s v="ASALARIADO"/>
    <s v="SECTOR PUBLICO"/>
    <s v="SI"/>
    <s v="NO"/>
    <s v="NO"/>
    <n v="45"/>
    <x v="0"/>
    <s v="No"/>
    <n v="720408.6"/>
    <s v="ASALARIADO"/>
    <n v="45"/>
  </r>
  <r>
    <n v="4132"/>
    <s v="HOMBRE"/>
    <n v="301184"/>
    <s v="ASALARIADO"/>
    <s v="SECTOR PRIVADO"/>
    <s v="SI"/>
    <s v="NO"/>
    <s v="NO"/>
    <n v="46"/>
    <x v="0"/>
    <s v="No"/>
    <n v="301184"/>
    <s v="ASALARIADO"/>
    <n v="46"/>
  </r>
  <r>
    <n v="4133"/>
    <s v="HOMBRE"/>
    <n v="230000"/>
    <s v="ASALARIADO"/>
    <s v="SECTOR PRIVADO"/>
    <s v="SI"/>
    <s v="NO"/>
    <s v="SI"/>
    <n v="60"/>
    <x v="0"/>
    <s v="No"/>
    <n v="230000"/>
    <s v="ASALARIADO"/>
    <n v="60"/>
  </r>
  <r>
    <n v="4134"/>
    <s v="MUJER"/>
    <n v="639148"/>
    <s v="TRABAJADOR INDEPENDIENTE"/>
    <s v="SECTOR PRIVADO"/>
    <s v="SI"/>
    <s v="NO"/>
    <s v="NO"/>
    <n v="60"/>
    <x v="0"/>
    <s v="No"/>
    <n v="639148"/>
    <s v="TRABAJADOR INDEPENDIENTE"/>
    <n v="60"/>
  </r>
  <r>
    <n v="4135"/>
    <s v="MUJER"/>
    <n v="470713.7"/>
    <s v="ASALARIADO"/>
    <s v="SECTOR PRIVADO"/>
    <s v="SI"/>
    <s v="NO"/>
    <s v="SI"/>
    <n v="36"/>
    <x v="0"/>
    <s v="No"/>
    <n v="470713.7"/>
    <s v="ASALARIADO"/>
    <n v="36"/>
  </r>
  <r>
    <n v="4136"/>
    <s v="HOMBRE"/>
    <n v="298482"/>
    <s v="TRABAJADOR INDEPENDIENTE"/>
    <s v="SECTOR PRIVADO"/>
    <s v="SI"/>
    <s v="NO"/>
    <s v="NO"/>
    <n v="28"/>
    <x v="0"/>
    <s v="No"/>
    <n v="298482"/>
    <s v="TRABAJADOR INDEPENDIENTE"/>
    <n v="28"/>
  </r>
  <r>
    <n v="4137"/>
    <s v="HOMBRE"/>
    <n v="294661.86"/>
    <s v="ASALARIADO"/>
    <s v="SECTOR PRIVADO"/>
    <s v="SI"/>
    <s v="NO"/>
    <s v="NO"/>
    <n v="25"/>
    <x v="0"/>
    <s v="No"/>
    <n v="294661.86"/>
    <s v="ASALARIADO"/>
    <n v="25"/>
  </r>
  <r>
    <n v="4138"/>
    <s v="HOMBRE"/>
    <n v="431178"/>
    <s v="ASALARIADO"/>
    <s v="SECTOR PRIVADO"/>
    <s v="SI"/>
    <s v="NO"/>
    <s v="NO"/>
    <n v="56"/>
    <x v="0"/>
    <s v="No"/>
    <n v="431178"/>
    <s v="ASALARIADO"/>
    <n v="56"/>
  </r>
  <r>
    <n v="4139"/>
    <s v="MUJER"/>
    <n v="278035"/>
    <s v="ASEGURADO VOLUNTARIO"/>
    <s v="SECTOR PRIVADO"/>
    <s v="SI"/>
    <s v="NO"/>
    <s v="NO"/>
    <n v="49"/>
    <x v="0"/>
    <s v="No"/>
    <n v="278035"/>
    <s v="ASEGURADO VOLUNTARIO"/>
    <n v="49"/>
  </r>
  <r>
    <n v="4140"/>
    <s v="MUJER"/>
    <n v="628333"/>
    <s v="ASALARIADO"/>
    <s v="SECTOR PRIVADO"/>
    <s v="SI"/>
    <s v="NO"/>
    <s v="NO"/>
    <n v="32"/>
    <x v="0"/>
    <s v="No"/>
    <n v="628333"/>
    <s v="ASALARIADO"/>
    <n v="32"/>
  </r>
  <r>
    <n v="4141"/>
    <s v="MUJER"/>
    <n v="526107.13"/>
    <s v="ASALARIADO"/>
    <s v="SECTOR PUBLICO"/>
    <s v="SI"/>
    <s v="NO"/>
    <s v="NO"/>
    <n v="37"/>
    <x v="0"/>
    <s v="No"/>
    <n v="526107.13"/>
    <s v="ASALARIADO"/>
    <n v="37"/>
  </r>
  <r>
    <n v="4142"/>
    <s v="MUJER"/>
    <n v="278030"/>
    <s v="CONVENIOS ESPECIALES DE TRABAJADORES INDEPENDIENTES"/>
    <s v="SECTOR PRIVADO"/>
    <s v="SI"/>
    <s v="NO"/>
    <s v="NO"/>
    <n v="47"/>
    <x v="0"/>
    <s v="No"/>
    <n v="278030"/>
    <s v="CONVENIOS ESPECIALES DE TRABAJADORES INDEPENDIENTES"/>
    <n v="47"/>
  </r>
  <r>
    <n v="4143"/>
    <s v="MUJER"/>
    <n v="471872"/>
    <s v="ASALARIADO"/>
    <s v="SECTOR PUBLICO"/>
    <s v="SI"/>
    <s v="NO"/>
    <s v="SI"/>
    <n v="33"/>
    <x v="0"/>
    <s v="No"/>
    <n v="471872"/>
    <s v="ASALARIADO"/>
    <n v="33"/>
  </r>
  <r>
    <n v="4144"/>
    <s v="MUJER"/>
    <n v="1416053"/>
    <s v="PENSIONADOS EN SU PROPIO SISTEMA"/>
    <s v="SECTOR PUBLICO"/>
    <s v="SI"/>
    <s v="NO"/>
    <s v="NO"/>
    <n v="50"/>
    <x v="0"/>
    <s v="No"/>
    <n v="1416053"/>
    <s v="PENSIONADOS EN SU PROPIO SISTEMA"/>
    <n v="50"/>
  </r>
  <r>
    <n v="4145"/>
    <s v="HOMBRE"/>
    <n v="1017377.98"/>
    <s v="ASALARIADO"/>
    <s v="SECTOR PRIVADO"/>
    <s v="SI"/>
    <s v="NO"/>
    <s v="NO"/>
    <n v="48"/>
    <x v="0"/>
    <s v="No"/>
    <n v="1017377.98"/>
    <s v="ASALARIADO"/>
    <n v="48"/>
  </r>
  <r>
    <n v="4146"/>
    <s v="MUJER"/>
    <n v="159787.23000000001"/>
    <s v="ASALARIADO"/>
    <s v="SECTOR PRIVADO"/>
    <s v="SI"/>
    <s v="NO"/>
    <s v="NO"/>
    <n v="42"/>
    <x v="0"/>
    <s v="No"/>
    <n v="159787.23000000001"/>
    <s v="ASALARIADO"/>
    <n v="42"/>
  </r>
  <r>
    <n v="4147"/>
    <s v="MUJER"/>
    <n v="561950"/>
    <s v="ASALARIADO"/>
    <s v="SECTOR PUBLICO"/>
    <s v="SI"/>
    <s v="NO"/>
    <s v="SI"/>
    <n v="32"/>
    <x v="0"/>
    <s v="No"/>
    <n v="561950"/>
    <s v="ASALARIADO"/>
    <n v="32"/>
  </r>
  <r>
    <n v="4148"/>
    <s v="HOMBRE"/>
    <n v="500000"/>
    <s v="ASALARIADO"/>
    <s v="SECTOR PRIVADO"/>
    <s v="SI"/>
    <s v="SI"/>
    <s v="NO"/>
    <n v="29"/>
    <x v="0"/>
    <s v="No"/>
    <n v="500000"/>
    <s v="ASALARIADO"/>
    <n v="29"/>
  </r>
  <r>
    <n v="4149"/>
    <s v="HOMBRE"/>
    <n v="895921"/>
    <s v="ASALARIADO"/>
    <s v="SECTOR PRIVADO"/>
    <s v="SI"/>
    <s v="NO"/>
    <s v="NO"/>
    <n v="24"/>
    <x v="0"/>
    <s v="No"/>
    <n v="895921"/>
    <s v="ASALARIADO"/>
    <n v="24"/>
  </r>
  <r>
    <n v="4150"/>
    <s v="MUJER"/>
    <n v="278030"/>
    <s v="ASEGURADO VOLUNTARIO"/>
    <s v="SECTOR PRIVADO"/>
    <s v="SI"/>
    <s v="SI"/>
    <s v="NO"/>
    <n v="29"/>
    <x v="0"/>
    <s v="No"/>
    <n v="278030"/>
    <s v="ASEGURADO VOLUNTARIO"/>
    <n v="29"/>
  </r>
  <r>
    <n v="4151"/>
    <s v="HOMBRE"/>
    <n v="534683"/>
    <s v="TRABAJADOR INDEPENDIENTE"/>
    <s v="SECTOR PRIVADO"/>
    <s v="SI"/>
    <s v="SI"/>
    <s v="SI"/>
    <n v="37"/>
    <x v="0"/>
    <s v="No"/>
    <n v="534683"/>
    <s v="TRABAJADOR INDEPENDIENTE"/>
    <n v="37"/>
  </r>
  <r>
    <n v="4152"/>
    <s v="HOMBRE"/>
    <n v="263305"/>
    <s v="ASALARIADO"/>
    <s v="SECTOR PRIVADO"/>
    <s v="SI"/>
    <s v="NO"/>
    <s v="SI"/>
    <n v="34"/>
    <x v="0"/>
    <s v="No"/>
    <n v="263305"/>
    <s v="ASALARIADO"/>
    <n v="34"/>
  </r>
  <r>
    <n v="4153"/>
    <s v="HOMBRE"/>
    <n v="359544.27"/>
    <s v="CONVENIOS ESPECIALES DE ASEGURADOS VOLUNTARIOS"/>
    <s v="SECTOR PRIVADO"/>
    <s v="SI"/>
    <s v="SI"/>
    <s v="NO"/>
    <n v="20"/>
    <x v="0"/>
    <s v="No"/>
    <n v="359544.27"/>
    <s v="CONVENIOS ESPECIALES DE ASEGURADOS VOLUNTARIOS"/>
    <n v="20"/>
  </r>
  <r>
    <n v="4154"/>
    <s v="HOMBRE"/>
    <n v="331059"/>
    <s v="TRABAJADOR INDEPENDIENTE"/>
    <s v="SECTOR PRIVADO"/>
    <s v="SI"/>
    <s v="NO"/>
    <s v="SI"/>
    <n v="45"/>
    <x v="0"/>
    <s v="No"/>
    <n v="331059"/>
    <s v="TRABAJADOR INDEPENDIENTE"/>
    <n v="45"/>
  </r>
  <r>
    <n v="4155"/>
    <s v="MUJER"/>
    <n v="1226666.67"/>
    <s v="ASALARIADO"/>
    <s v="SECTOR PRIVADO"/>
    <s v="SI"/>
    <s v="NO"/>
    <s v="NO"/>
    <n v="26"/>
    <x v="0"/>
    <s v="No"/>
    <n v="1226666.67"/>
    <s v="ASALARIADO"/>
    <n v="26"/>
  </r>
  <r>
    <n v="4156"/>
    <s v="MUJER"/>
    <n v="750000"/>
    <s v="ASALARIADO"/>
    <s v="SECTOR PRIVADO"/>
    <s v="SI"/>
    <s v="NO"/>
    <s v="NO"/>
    <n v="35"/>
    <x v="0"/>
    <s v="No"/>
    <n v="750000"/>
    <s v="ASALARIADO"/>
    <n v="35"/>
  </r>
  <r>
    <n v="4157"/>
    <s v="HOMBRE"/>
    <n v="433710"/>
    <s v="ASALARIADO"/>
    <s v="SECTOR PRIVADO"/>
    <s v="SI"/>
    <s v="NO"/>
    <s v="NO"/>
    <n v="60"/>
    <x v="0"/>
    <s v="No"/>
    <n v="433710"/>
    <s v="ASALARIADO"/>
    <n v="60"/>
  </r>
  <r>
    <n v="4158"/>
    <s v="HOMBRE"/>
    <n v="540083"/>
    <s v="TRABAJADOR INDEPENDIENTE"/>
    <s v="SECTOR PRIVADO"/>
    <s v="SI"/>
    <s v="NO"/>
    <s v="SI"/>
    <n v="54"/>
    <x v="0"/>
    <s v="No"/>
    <n v="540083"/>
    <s v="TRABAJADOR INDEPENDIENTE"/>
    <n v="54"/>
  </r>
  <r>
    <n v="4159"/>
    <s v="HOMBRE"/>
    <n v="575195.69999999995"/>
    <s v="ASALARIADO"/>
    <s v="SECTOR PRIVADO"/>
    <s v="SI"/>
    <s v="NO"/>
    <s v="NO"/>
    <n v="26"/>
    <x v="0"/>
    <s v="No"/>
    <n v="575195.69999999995"/>
    <s v="ASALARIADO"/>
    <n v="26"/>
  </r>
  <r>
    <n v="4160"/>
    <s v="HOMBRE"/>
    <n v="660110"/>
    <s v="ASALARIADO"/>
    <s v="SECTOR PRIVADO"/>
    <s v="SI"/>
    <s v="NO"/>
    <s v="NO"/>
    <n v="54"/>
    <x v="0"/>
    <s v="No"/>
    <n v="660110"/>
    <s v="ASALARIADO"/>
    <n v="54"/>
  </r>
  <r>
    <n v="4161"/>
    <s v="HOMBRE"/>
    <n v="344000"/>
    <s v="ASALARIADO"/>
    <s v="SECTOR PRIVADO"/>
    <s v="SI"/>
    <s v="NO"/>
    <s v="NO"/>
    <n v="33"/>
    <x v="0"/>
    <s v="No"/>
    <n v="344000"/>
    <s v="ASALARIADO"/>
    <n v="33"/>
  </r>
  <r>
    <n v="4162"/>
    <s v="MUJER"/>
    <n v="1201546.2"/>
    <s v="ASALARIADO"/>
    <s v="SECTOR PUBLICO"/>
    <s v="SI"/>
    <s v="NO"/>
    <s v="NO"/>
    <n v="28"/>
    <x v="0"/>
    <s v="No"/>
    <n v="1201546.2"/>
    <s v="ASALARIADO"/>
    <n v="28"/>
  </r>
  <r>
    <n v="4163"/>
    <s v="MUJER"/>
    <n v="429500"/>
    <s v="ASALARIADO"/>
    <s v="SECTOR PRIVADO"/>
    <s v="SI"/>
    <s v="NO"/>
    <s v="NO"/>
    <n v="53"/>
    <x v="0"/>
    <s v="No"/>
    <n v="429500"/>
    <s v="ASALARIADO"/>
    <n v="53"/>
  </r>
  <r>
    <n v="4164"/>
    <s v="HOMBRE"/>
    <n v="78000"/>
    <s v="ASALARIADO"/>
    <s v="SECTOR PRIVADO"/>
    <s v="SI"/>
    <s v="NO"/>
    <s v="SI"/>
    <n v="31"/>
    <x v="0"/>
    <s v="No"/>
    <n v="78000"/>
    <s v="ASALARIADO"/>
    <n v="31"/>
  </r>
  <r>
    <n v="4165"/>
    <s v="HOMBRE"/>
    <n v="318620"/>
    <s v="ASALARIADO"/>
    <s v="SECTOR PRIVADO"/>
    <s v="SI"/>
    <s v="NO"/>
    <s v="NO"/>
    <n v="60"/>
    <x v="0"/>
    <s v="No"/>
    <n v="318620"/>
    <s v="ASALARIADO"/>
    <n v="60"/>
  </r>
  <r>
    <n v="4166"/>
    <s v="HOMBRE"/>
    <n v="326035"/>
    <s v="PENSIONADOS EN SU PROPIO SISTEMA"/>
    <s v="SECTOR PUBLICO"/>
    <s v="SI"/>
    <s v="NO"/>
    <s v="NO"/>
    <n v="67"/>
    <x v="0"/>
    <s v="No"/>
    <n v="326035"/>
    <s v="PENSIONADOS EN SU PROPIO SISTEMA"/>
    <n v="67"/>
  </r>
  <r>
    <n v="4167"/>
    <s v="HOMBRE"/>
    <n v="73502.649999999994"/>
    <s v="ASALARIADO"/>
    <s v="SECTOR PRIVADO"/>
    <s v="SI"/>
    <s v="SI"/>
    <s v="NO"/>
    <n v="41"/>
    <x v="0"/>
    <s v="No"/>
    <n v="73502.649999999994"/>
    <s v="ASALARIADO"/>
    <n v="41"/>
  </r>
  <r>
    <n v="4168"/>
    <s v="MUJER"/>
    <n v="297429"/>
    <s v="ASEGURADO VOLUNTARIO"/>
    <s v="SECTOR PRIVADO"/>
    <s v="SI"/>
    <s v="SI"/>
    <s v="SI"/>
    <n v="38"/>
    <x v="0"/>
    <s v="No"/>
    <n v="297429"/>
    <s v="ASEGURADO VOLUNTARIO"/>
    <n v="38"/>
  </r>
  <r>
    <n v="4169"/>
    <s v="HOMBRE"/>
    <n v="104226"/>
    <s v="ASALARIADO"/>
    <s v="SECTOR PRIVADO"/>
    <s v="SI"/>
    <s v="NO"/>
    <s v="NO"/>
    <n v="22"/>
    <x v="0"/>
    <s v="No"/>
    <n v="104226"/>
    <s v="ASALARIADO"/>
    <n v="22"/>
  </r>
  <r>
    <n v="4170"/>
    <s v="MUJER"/>
    <n v="316043"/>
    <s v="ASALARIADO"/>
    <s v="SECTOR PUBLICO"/>
    <s v="SI"/>
    <s v="NO"/>
    <s v="NO"/>
    <n v="49"/>
    <x v="0"/>
    <s v="No"/>
    <n v="316043"/>
    <s v="ASALARIADO"/>
    <n v="49"/>
  </r>
  <r>
    <n v="4171"/>
    <s v="HOMBRE"/>
    <n v="829677.14"/>
    <s v="ASALARIADO"/>
    <s v="SECTOR PUBLICO"/>
    <s v="SI"/>
    <s v="NO"/>
    <s v="NO"/>
    <n v="47"/>
    <x v="0"/>
    <s v="No"/>
    <n v="829677.14"/>
    <s v="ASALARIADO"/>
    <n v="47"/>
  </r>
  <r>
    <n v="4172"/>
    <s v="MUJER"/>
    <n v="522807.1"/>
    <s v="PENSIONADOS EN SU PROPIO SISTEMA"/>
    <s v="SECTOR PUBLICO"/>
    <s v="SI"/>
    <s v="NO"/>
    <s v="NO"/>
    <n v="70"/>
    <x v="0"/>
    <s v="No"/>
    <n v="522807.1"/>
    <s v="PENSIONADOS EN SU PROPIO SISTEMA"/>
    <n v="70"/>
  </r>
  <r>
    <n v="4173"/>
    <s v="HOMBRE"/>
    <n v="299441"/>
    <s v="ASEGURADO VOLUNTARIO"/>
    <s v="SECTOR PRIVADO"/>
    <s v="SI"/>
    <s v="SI"/>
    <s v="NO"/>
    <n v="35"/>
    <x v="0"/>
    <s v="No"/>
    <n v="299441"/>
    <s v="ASEGURADO VOLUNTARIO"/>
    <n v="35"/>
  </r>
  <r>
    <n v="4174"/>
    <s v="MUJER"/>
    <n v="1594950"/>
    <s v="ASALARIADO"/>
    <s v="SECTOR PRIVADO"/>
    <s v="SI"/>
    <s v="NO"/>
    <s v="NO"/>
    <n v="32"/>
    <x v="0"/>
    <s v="No"/>
    <n v="1594950"/>
    <s v="ASALARIADO"/>
    <n v="32"/>
  </r>
  <r>
    <n v="4175"/>
    <s v="HOMBRE"/>
    <n v="417317.4"/>
    <s v="ASALARIADO"/>
    <s v="SECTOR PRIVADO"/>
    <s v="SI"/>
    <s v="SI"/>
    <s v="NO"/>
    <n v="32"/>
    <x v="0"/>
    <s v="No"/>
    <n v="417317.4"/>
    <s v="ASALARIADO"/>
    <n v="32"/>
  </r>
  <r>
    <n v="4176"/>
    <s v="HOMBRE"/>
    <n v="428852.94"/>
    <s v="ASALARIADO"/>
    <s v="SECTOR PRIVADO"/>
    <s v="SI"/>
    <s v="SI"/>
    <s v="NO"/>
    <n v="32"/>
    <x v="0"/>
    <s v="No"/>
    <n v="428852.94"/>
    <s v="ASALARIADO"/>
    <n v="32"/>
  </r>
  <r>
    <n v="4177"/>
    <s v="HOMBRE"/>
    <n v="359544.27"/>
    <s v="CONVENIOS ESPECIALES DE ASEGURADOS VOLUNTARIOS"/>
    <s v="SECTOR PRIVADO"/>
    <s v="SI"/>
    <s v="SI"/>
    <s v="NO"/>
    <n v="61"/>
    <x v="0"/>
    <s v="No"/>
    <n v="359544.27"/>
    <s v="CONVENIOS ESPECIALES DE ASEGURADOS VOLUNTARIOS"/>
    <n v="61"/>
  </r>
  <r>
    <n v="4178"/>
    <s v="HOMBRE"/>
    <n v="141509.48000000001"/>
    <s v="PENSIONADOS EN SU PROPIO SISTEMA"/>
    <s v="SECTOR PUBLICO"/>
    <s v="SI"/>
    <s v="NO"/>
    <s v="NO"/>
    <n v="93"/>
    <x v="0"/>
    <s v="No"/>
    <n v="141509.48000000001"/>
    <s v="PENSIONADOS EN SU PROPIO SISTEMA"/>
    <n v="93"/>
  </r>
  <r>
    <n v="4179"/>
    <s v="HOMBRE"/>
    <n v="480445"/>
    <s v="ASALARIADO"/>
    <s v="SECTOR PUBLICO"/>
    <s v="SI"/>
    <s v="NO"/>
    <s v="NO"/>
    <n v="44"/>
    <x v="0"/>
    <s v="No"/>
    <n v="480445"/>
    <s v="ASALARIADO"/>
    <n v="44"/>
  </r>
  <r>
    <n v="4180"/>
    <s v="MUJER"/>
    <n v="300000"/>
    <s v="ASALARIADO"/>
    <s v="SECTOR PRIVADO"/>
    <s v="SI"/>
    <s v="NO"/>
    <s v="SI"/>
    <n v="43"/>
    <x v="0"/>
    <s v="No"/>
    <n v="300000"/>
    <s v="ASALARIADO"/>
    <n v="43"/>
  </r>
  <r>
    <n v="4181"/>
    <s v="HOMBRE"/>
    <n v="417493.72"/>
    <s v="ASALARIADO"/>
    <s v="SECTOR PRIVADO"/>
    <s v="SI"/>
    <s v="SI"/>
    <s v="NO"/>
    <n v="57"/>
    <x v="0"/>
    <s v="No"/>
    <n v="417493.72"/>
    <s v="ASALARIADO"/>
    <n v="57"/>
  </r>
  <r>
    <n v="4182"/>
    <s v="HOMBRE"/>
    <n v="1709162"/>
    <s v="ASALARIADO"/>
    <s v="SECTOR PUBLICO"/>
    <s v="SI"/>
    <s v="NO"/>
    <s v="SI"/>
    <n v="45"/>
    <x v="0"/>
    <s v="No"/>
    <n v="1709162"/>
    <s v="ASALARIADO"/>
    <n v="45"/>
  </r>
  <r>
    <n v="4183"/>
    <s v="HOMBRE"/>
    <n v="999555"/>
    <s v="ASALARIADO"/>
    <s v="SECTOR PUBLICO"/>
    <s v="SI"/>
    <s v="NO"/>
    <s v="NO"/>
    <n v="35"/>
    <x v="0"/>
    <s v="No"/>
    <n v="999555"/>
    <s v="ASALARIADO"/>
    <n v="35"/>
  </r>
  <r>
    <n v="4184"/>
    <s v="HOMBRE"/>
    <n v="546926.74"/>
    <s v="ASALARIADO"/>
    <s v="SECTOR PRIVADO"/>
    <s v="SI"/>
    <s v="NO"/>
    <s v="NO"/>
    <n v="28"/>
    <x v="0"/>
    <s v="No"/>
    <n v="546926.74"/>
    <s v="ASALARIADO"/>
    <n v="28"/>
  </r>
  <r>
    <n v="4185"/>
    <s v="HOMBRE"/>
    <n v="2000000"/>
    <s v="ASALARIADO"/>
    <s v="SECTOR PRIVADO"/>
    <s v="SI"/>
    <s v="NO"/>
    <s v="NO"/>
    <n v="39"/>
    <x v="0"/>
    <s v="No"/>
    <n v="2000000"/>
    <s v="ASALARIADO"/>
    <n v="39"/>
  </r>
  <r>
    <n v="4186"/>
    <s v="HOMBRE"/>
    <n v="674614"/>
    <s v="ASALARIADO"/>
    <s v="SECTOR PUBLICO"/>
    <s v="SI"/>
    <s v="NO"/>
    <s v="NO"/>
    <n v="61"/>
    <x v="0"/>
    <s v="No"/>
    <n v="674614"/>
    <s v="ASALARIADO"/>
    <n v="61"/>
  </r>
  <r>
    <n v="4187"/>
    <s v="HOMBRE"/>
    <n v="358876"/>
    <s v="ASALARIADO"/>
    <s v="SECTOR PRIVADO"/>
    <s v="SI"/>
    <s v="NO"/>
    <s v="NO"/>
    <n v="28"/>
    <x v="0"/>
    <s v="No"/>
    <n v="358876"/>
    <s v="ASALARIADO"/>
    <n v="28"/>
  </r>
  <r>
    <n v="4188"/>
    <s v="HOMBRE"/>
    <n v="886478.2"/>
    <s v="ASALARIADO"/>
    <s v="SECTOR PUBLICO"/>
    <s v="SI"/>
    <s v="NO"/>
    <s v="NO"/>
    <n v="35"/>
    <x v="0"/>
    <s v="No"/>
    <n v="886478.2"/>
    <s v="ASALARIADO"/>
    <n v="35"/>
  </r>
  <r>
    <n v="4189"/>
    <s v="HOMBRE"/>
    <n v="540083"/>
    <s v="TRABAJADOR INDEPENDIENTE"/>
    <s v="SECTOR PRIVADO"/>
    <s v="SI"/>
    <s v="SI"/>
    <s v="SI"/>
    <n v="47"/>
    <x v="0"/>
    <s v="No"/>
    <n v="540083"/>
    <s v="TRABAJADOR INDEPENDIENTE"/>
    <n v="47"/>
  </r>
  <r>
    <n v="4190"/>
    <s v="MUJER"/>
    <n v="483037.91"/>
    <s v="PENSIONADOS EN SU PROPIO SISTEMA"/>
    <s v="SECTOR PUBLICO"/>
    <s v="SI"/>
    <s v="NO"/>
    <s v="NO"/>
    <n v="84"/>
    <x v="0"/>
    <s v="No"/>
    <n v="483037.91"/>
    <s v="PENSIONADOS EN SU PROPIO SISTEMA"/>
    <n v="84"/>
  </r>
  <r>
    <n v="4191"/>
    <s v="MUJER"/>
    <n v="385548"/>
    <s v="TRABAJADOR INDEPENDIENTE"/>
    <s v="SECTOR PRIVADO"/>
    <s v="SI"/>
    <s v="NO"/>
    <s v="NO"/>
    <n v="62"/>
    <x v="0"/>
    <s v="No"/>
    <n v="385548"/>
    <s v="TRABAJADOR INDEPENDIENTE"/>
    <n v="62"/>
  </r>
  <r>
    <n v="4192"/>
    <s v="HOMBRE"/>
    <n v="2870715.1"/>
    <s v="ASALARIADO"/>
    <s v="SECTOR PUBLICO"/>
    <s v="SI"/>
    <s v="NO"/>
    <s v="NO"/>
    <n v="57"/>
    <x v="1"/>
    <s v="No"/>
    <n v="2870715.1"/>
    <s v="ASALARIADO"/>
    <n v="57"/>
  </r>
  <r>
    <n v="4193"/>
    <s v="MUJER"/>
    <n v="297044"/>
    <s v="CONVENIOS ESPECIALES DE TRABAJADORES INDEPENDIENTES"/>
    <s v="SECTOR PRIVADO"/>
    <s v="SI"/>
    <s v="NO"/>
    <s v="NO"/>
    <n v="55"/>
    <x v="0"/>
    <s v="No"/>
    <n v="297044"/>
    <s v="CONVENIOS ESPECIALES DE TRABAJADORES INDEPENDIENTES"/>
    <n v="55"/>
  </r>
  <r>
    <n v="4194"/>
    <s v="MUJER"/>
    <n v="302470"/>
    <s v="TRABAJADOR INDEPENDIENTE"/>
    <s v="SECTOR PRIVADO"/>
    <s v="SI"/>
    <s v="NO"/>
    <s v="NO"/>
    <n v="24"/>
    <x v="0"/>
    <s v="No"/>
    <n v="302470"/>
    <s v="TRABAJADOR INDEPENDIENTE"/>
    <n v="24"/>
  </r>
  <r>
    <n v="4195"/>
    <s v="MUJER"/>
    <n v="297045"/>
    <s v="TRABAJADOR INDEPENDIENTE"/>
    <s v="SECTOR PRIVADO"/>
    <s v="SI"/>
    <s v="NO"/>
    <s v="NO"/>
    <n v="63"/>
    <x v="0"/>
    <s v="No"/>
    <n v="297045"/>
    <s v="TRABAJADOR INDEPENDIENTE"/>
    <n v="63"/>
  </r>
  <r>
    <n v="4196"/>
    <s v="MUJER"/>
    <n v="441000"/>
    <s v="ASALARIADO"/>
    <s v="SECTOR PRIVADO"/>
    <s v="SI"/>
    <s v="NO"/>
    <s v="NO"/>
    <n v="22"/>
    <x v="0"/>
    <s v="No"/>
    <n v="441000"/>
    <s v="ASALARIADO"/>
    <n v="22"/>
  </r>
  <r>
    <n v="4197"/>
    <s v="MUJER"/>
    <n v="181917"/>
    <s v="ASALARIADO"/>
    <s v="SECTOR PRIVADO"/>
    <s v="SI"/>
    <s v="NO"/>
    <s v="NO"/>
    <n v="53"/>
    <x v="0"/>
    <s v="No"/>
    <n v="181917"/>
    <s v="ASALARIADO"/>
    <n v="53"/>
  </r>
  <r>
    <n v="4198"/>
    <s v="HOMBRE"/>
    <n v="297045"/>
    <s v="TRABAJADOR INDEPENDIENTE"/>
    <s v="SECTOR PRIVADO"/>
    <s v="SI"/>
    <s v="NO"/>
    <s v="NO"/>
    <n v="34"/>
    <x v="0"/>
    <s v="No"/>
    <n v="297045"/>
    <s v="TRABAJADOR INDEPENDIENTE"/>
    <n v="34"/>
  </r>
  <r>
    <n v="4199"/>
    <s v="HOMBRE"/>
    <n v="486648.56"/>
    <s v="ASALARIADO"/>
    <s v="SECTOR PRIVADO"/>
    <s v="SI"/>
    <s v="NO"/>
    <s v="NO"/>
    <n v="39"/>
    <x v="0"/>
    <s v="No"/>
    <n v="486648.56"/>
    <s v="ASALARIADO"/>
    <n v="39"/>
  </r>
  <r>
    <n v="4200"/>
    <s v="HOMBRE"/>
    <n v="359544.27"/>
    <s v="CONVENIOS ESPECIALES DE ASEGURADOS VOLUNTARIOS"/>
    <s v="SECTOR PRIVADO"/>
    <s v="SI"/>
    <s v="SI"/>
    <s v="NO"/>
    <n v="38"/>
    <x v="0"/>
    <s v="No"/>
    <n v="359544.27"/>
    <s v="CONVENIOS ESPECIALES DE ASEGURADOS VOLUNTARIOS"/>
    <n v="38"/>
  </r>
  <r>
    <n v="4201"/>
    <s v="HOMBRE"/>
    <n v="346897.4"/>
    <s v="ASALARIADO"/>
    <s v="SECTOR PRIVADO"/>
    <s v="SI"/>
    <s v="NO"/>
    <s v="NO"/>
    <n v="21"/>
    <x v="0"/>
    <s v="No"/>
    <n v="346897.4"/>
    <s v="ASALARIADO"/>
    <n v="21"/>
  </r>
  <r>
    <n v="4202"/>
    <s v="MUJER"/>
    <n v="278030"/>
    <s v="TRABAJADOR INDEPENDIENTE"/>
    <s v="SECTOR PRIVADO"/>
    <s v="SI"/>
    <s v="NO"/>
    <s v="NO"/>
    <n v="54"/>
    <x v="0"/>
    <s v="No"/>
    <n v="278030"/>
    <s v="TRABAJADOR INDEPENDIENTE"/>
    <n v="54"/>
  </r>
  <r>
    <n v="4203"/>
    <s v="HOMBRE"/>
    <n v="846723.45"/>
    <s v="ASALARIADO"/>
    <s v="SECTOR PRIVADO"/>
    <s v="SI"/>
    <s v="NO"/>
    <s v="NO"/>
    <n v="35"/>
    <x v="0"/>
    <s v="No"/>
    <n v="846723.45"/>
    <s v="ASALARIADO"/>
    <n v="35"/>
  </r>
  <r>
    <n v="4204"/>
    <s v="HOMBRE"/>
    <n v="300018"/>
    <s v="ASEGURADO VOLUNTARIO"/>
    <s v="SECTOR PRIVADO"/>
    <s v="SI"/>
    <s v="NO"/>
    <s v="NO"/>
    <n v="64"/>
    <x v="0"/>
    <s v="No"/>
    <n v="300018"/>
    <s v="ASEGURADO VOLUNTARIO"/>
    <n v="64"/>
  </r>
  <r>
    <n v="4205"/>
    <s v="MUJER"/>
    <n v="169507"/>
    <s v="ASALARIADO"/>
    <s v="SECTOR PRIVADO"/>
    <s v="SI"/>
    <s v="SI"/>
    <s v="NO"/>
    <n v="53"/>
    <x v="0"/>
    <s v="No"/>
    <n v="169507"/>
    <s v="ASALARIADO"/>
    <n v="53"/>
  </r>
  <r>
    <n v="4206"/>
    <s v="HOMBRE"/>
    <n v="302982"/>
    <s v="TRABAJADOR INDEPENDIENTE"/>
    <s v="SECTOR PRIVADO"/>
    <s v="SI"/>
    <s v="NO"/>
    <s v="NO"/>
    <n v="63"/>
    <x v="0"/>
    <s v="No"/>
    <n v="302982"/>
    <s v="TRABAJADOR INDEPENDIENTE"/>
    <n v="63"/>
  </r>
  <r>
    <n v="4207"/>
    <s v="HOMBRE"/>
    <n v="428571.43"/>
    <s v="ASALARIADO"/>
    <s v="SECTOR PRIVADO"/>
    <s v="SI"/>
    <s v="NO"/>
    <s v="NO"/>
    <n v="34"/>
    <x v="0"/>
    <s v="No"/>
    <n v="428571.43"/>
    <s v="ASALARIADO"/>
    <n v="34"/>
  </r>
  <r>
    <n v="4208"/>
    <s v="HOMBRE"/>
    <n v="418466"/>
    <s v="ASALARIADO"/>
    <s v="SECTOR PRIVADO"/>
    <s v="SI"/>
    <s v="NO"/>
    <s v="NO"/>
    <n v="40"/>
    <x v="0"/>
    <s v="No"/>
    <n v="418466"/>
    <s v="ASALARIADO"/>
    <n v="40"/>
  </r>
  <r>
    <n v="4209"/>
    <s v="HOMBRE"/>
    <n v="407937"/>
    <s v="ASALARIADO"/>
    <s v="SECTOR PRIVADO"/>
    <s v="SI"/>
    <s v="NO"/>
    <s v="NO"/>
    <n v="34"/>
    <x v="0"/>
    <s v="No"/>
    <n v="407937"/>
    <s v="ASALARIADO"/>
    <n v="34"/>
  </r>
  <r>
    <n v="4210"/>
    <s v="HOMBRE"/>
    <n v="461380"/>
    <s v="ASALARIADO"/>
    <s v="SECTOR PRIVADO"/>
    <s v="SI"/>
    <s v="NO"/>
    <s v="NO"/>
    <n v="30"/>
    <x v="0"/>
    <s v="No"/>
    <n v="461380"/>
    <s v="ASALARIADO"/>
    <n v="30"/>
  </r>
  <r>
    <n v="4211"/>
    <s v="HOMBRE"/>
    <n v="746235"/>
    <s v="ASALARIADO"/>
    <s v="SECTOR PRIVADO"/>
    <s v="SI"/>
    <s v="NO"/>
    <s v="NO"/>
    <n v="49"/>
    <x v="0"/>
    <s v="No"/>
    <n v="746235"/>
    <s v="ASALARIADO"/>
    <n v="49"/>
  </r>
  <r>
    <n v="4212"/>
    <s v="HOMBRE"/>
    <n v="1041833.32"/>
    <s v="ASALARIADO"/>
    <s v="SECTOR PUBLICO"/>
    <s v="SI"/>
    <s v="NO"/>
    <s v="NO"/>
    <n v="60"/>
    <x v="0"/>
    <s v="No"/>
    <n v="1041833.32"/>
    <s v="ASALARIADO"/>
    <n v="60"/>
  </r>
  <r>
    <n v="4213"/>
    <s v="HOMBRE"/>
    <n v="324047"/>
    <s v="TRABAJADOR INDEPENDIENTE"/>
    <s v="SECTOR PRIVADO"/>
    <s v="NO"/>
    <s v="NO"/>
    <s v="NO"/>
    <n v="65"/>
    <x v="0"/>
    <s v="No"/>
    <n v="324047"/>
    <s v="TRABAJADOR INDEPENDIENTE"/>
    <n v="65"/>
  </r>
  <r>
    <n v="4214"/>
    <s v="MUJER"/>
    <n v="1482778.51"/>
    <s v="ASALARIADO"/>
    <s v="SECTOR PRIVADO"/>
    <s v="SI"/>
    <s v="NO"/>
    <s v="SI"/>
    <n v="37"/>
    <x v="0"/>
    <s v="No"/>
    <n v="1482778.51"/>
    <s v="ASALARIADO"/>
    <n v="37"/>
  </r>
  <r>
    <n v="4215"/>
    <s v="HOMBRE"/>
    <n v="620245"/>
    <s v="TRABAJADOR INDEPENDIENTE"/>
    <s v="SECTOR PRIVADO"/>
    <s v="SI"/>
    <s v="NO"/>
    <s v="NO"/>
    <n v="45"/>
    <x v="0"/>
    <s v="No"/>
    <n v="620245"/>
    <s v="TRABAJADOR INDEPENDIENTE"/>
    <n v="45"/>
  </r>
  <r>
    <n v="4216"/>
    <s v="HOMBRE"/>
    <n v="37500"/>
    <s v="ASALARIADO"/>
    <s v="SECTOR PRIVADO"/>
    <s v="SI"/>
    <s v="NO"/>
    <s v="SI"/>
    <n v="47"/>
    <x v="0"/>
    <s v="No"/>
    <n v="37500"/>
    <s v="ASALARIADO"/>
    <n v="47"/>
  </r>
  <r>
    <n v="4217"/>
    <s v="MUJER"/>
    <n v="297045"/>
    <s v="ASEGURADO VOLUNTARIO"/>
    <s v="SECTOR PRIVADO"/>
    <s v="SI"/>
    <s v="NO"/>
    <s v="SI"/>
    <n v="48"/>
    <x v="0"/>
    <s v="No"/>
    <n v="297045"/>
    <s v="ASEGURADO VOLUNTARIO"/>
    <n v="48"/>
  </r>
  <r>
    <n v="4218"/>
    <s v="HOMBRE"/>
    <n v="1810740.4"/>
    <s v="ASALARIADO"/>
    <s v="SECTOR PUBLICO"/>
    <s v="SI"/>
    <s v="NO"/>
    <s v="NO"/>
    <n v="55"/>
    <x v="0"/>
    <s v="No"/>
    <n v="1810740.4"/>
    <s v="ASALARIADO"/>
    <n v="55"/>
  </r>
  <r>
    <n v="4219"/>
    <s v="HOMBRE"/>
    <n v="8850000"/>
    <s v="ASALARIADO"/>
    <s v="SECTOR PRIVADO"/>
    <s v="SI"/>
    <s v="NO"/>
    <s v="NO"/>
    <n v="41"/>
    <x v="1"/>
    <s v="No"/>
    <n v="8850000"/>
    <s v="ASALARIADO"/>
    <n v="41"/>
  </r>
  <r>
    <n v="4220"/>
    <s v="MUJER"/>
    <n v="955676"/>
    <s v="TRABAJADOR INDEPENDIENTE"/>
    <s v="SECTOR PRIVADO"/>
    <s v="SI"/>
    <s v="NO"/>
    <s v="NO"/>
    <n v="38"/>
    <x v="0"/>
    <s v="No"/>
    <n v="955676"/>
    <s v="TRABAJADOR INDEPENDIENTE"/>
    <n v="38"/>
  </r>
  <r>
    <n v="4221"/>
    <s v="HOMBRE"/>
    <n v="278030"/>
    <s v="CONVENIOS ESPECIALES DE TRABAJADORES INDEPENDIENTES"/>
    <s v="SECTOR PRIVADO"/>
    <s v="SI"/>
    <s v="NO"/>
    <s v="NO"/>
    <n v="68"/>
    <x v="0"/>
    <s v="No"/>
    <n v="278030"/>
    <s v="CONVENIOS ESPECIALES DE TRABAJADORES INDEPENDIENTES"/>
    <n v="68"/>
  </r>
  <r>
    <n v="4222"/>
    <s v="HOMBRE"/>
    <n v="301502.2"/>
    <s v="ASALARIADO"/>
    <s v="SECTOR PRIVADO"/>
    <s v="SI"/>
    <s v="NO"/>
    <s v="NO"/>
    <n v="29"/>
    <x v="0"/>
    <s v="No"/>
    <n v="301502.2"/>
    <s v="ASALARIADO"/>
    <n v="29"/>
  </r>
  <r>
    <n v="4223"/>
    <s v="HOMBRE"/>
    <n v="1331200"/>
    <s v="ASALARIADO"/>
    <s v="SECTOR PRIVADO"/>
    <s v="SI"/>
    <s v="NO"/>
    <s v="NO"/>
    <n v="31"/>
    <x v="0"/>
    <s v="No"/>
    <n v="1331200"/>
    <s v="ASALARIADO"/>
    <n v="31"/>
  </r>
  <r>
    <n v="4224"/>
    <s v="MUJER"/>
    <n v="368052.97"/>
    <s v="ASALARIADO"/>
    <s v="SECTOR PRIVADO"/>
    <s v="SI"/>
    <s v="NO"/>
    <s v="NO"/>
    <n v="37"/>
    <x v="0"/>
    <s v="No"/>
    <n v="368052.97"/>
    <s v="ASALARIADO"/>
    <n v="37"/>
  </r>
  <r>
    <n v="4225"/>
    <s v="HOMBRE"/>
    <n v="65000"/>
    <s v="ASALARIADO"/>
    <s v="SECTOR PRIVADO"/>
    <s v="SI"/>
    <s v="SI"/>
    <s v="NO"/>
    <n v="33"/>
    <x v="0"/>
    <s v="No"/>
    <n v="65000"/>
    <s v="ASALARIADO"/>
    <n v="33"/>
  </r>
  <r>
    <n v="4226"/>
    <s v="MUJER"/>
    <n v="4770580"/>
    <s v="PENSIONADOS EN SU PROPIO SISTEMA"/>
    <s v="SECTOR PUBLICO"/>
    <s v="SI"/>
    <s v="NO"/>
    <s v="NO"/>
    <n v="82"/>
    <x v="1"/>
    <s v="No"/>
    <n v="4770580"/>
    <s v="PENSIONADOS EN SU PROPIO SISTEMA"/>
    <n v="82"/>
  </r>
  <r>
    <n v="4227"/>
    <s v="HOMBRE"/>
    <n v="1320594.4099999999"/>
    <s v="ASALARIADO"/>
    <s v="SECTOR PRIVADO"/>
    <s v="SI"/>
    <s v="NO"/>
    <s v="NO"/>
    <n v="26"/>
    <x v="0"/>
    <s v="No"/>
    <n v="1320594.4099999999"/>
    <s v="ASALARIADO"/>
    <n v="26"/>
  </r>
  <r>
    <n v="4228"/>
    <s v="HOMBRE"/>
    <n v="349825"/>
    <s v="ASALARIADO"/>
    <s v="SECTOR PRIVADO"/>
    <s v="SI"/>
    <s v="NO"/>
    <s v="NO"/>
    <n v="55"/>
    <x v="0"/>
    <s v="No"/>
    <n v="349825"/>
    <s v="ASALARIADO"/>
    <n v="55"/>
  </r>
  <r>
    <n v="4229"/>
    <s v="MUJER"/>
    <n v="410881.45"/>
    <s v="ASALARIADO"/>
    <s v="SECTOR PRIVADO"/>
    <s v="SI"/>
    <s v="NO"/>
    <s v="NO"/>
    <n v="45"/>
    <x v="0"/>
    <s v="No"/>
    <n v="410881.45"/>
    <s v="ASALARIADO"/>
    <n v="45"/>
  </r>
  <r>
    <n v="4230"/>
    <s v="HOMBRE"/>
    <n v="600000"/>
    <s v="ASALARIADO"/>
    <s v="SECTOR PRIVADO"/>
    <s v="SI"/>
    <s v="NO"/>
    <s v="SI"/>
    <n v="28"/>
    <x v="0"/>
    <s v="No"/>
    <n v="600000"/>
    <s v="ASALARIADO"/>
    <n v="28"/>
  </r>
  <r>
    <n v="4231"/>
    <s v="MUJER"/>
    <n v="631000"/>
    <s v="ASALARIADO"/>
    <s v="SECTOR PRIVADO"/>
    <s v="SI"/>
    <s v="NO"/>
    <s v="NO"/>
    <n v="32"/>
    <x v="0"/>
    <s v="No"/>
    <n v="631000"/>
    <s v="ASALARIADO"/>
    <n v="32"/>
  </r>
  <r>
    <n v="4232"/>
    <s v="HOMBRE"/>
    <n v="1873201.89"/>
    <s v="ASALARIADO"/>
    <s v="SECTOR PRIVADO"/>
    <s v="SI"/>
    <s v="NO"/>
    <s v="NO"/>
    <n v="49"/>
    <x v="0"/>
    <s v="No"/>
    <n v="1873201.89"/>
    <s v="ASALARIADO"/>
    <n v="49"/>
  </r>
  <r>
    <n v="4233"/>
    <s v="MUJER"/>
    <n v="875386"/>
    <s v="PENSIONADOS EN SU PROPIO SISTEMA"/>
    <s v="SECTOR PUBLICO"/>
    <s v="SI"/>
    <s v="NO"/>
    <s v="NO"/>
    <n v="70"/>
    <x v="0"/>
    <s v="No"/>
    <n v="875386"/>
    <s v="PENSIONADOS EN SU PROPIO SISTEMA"/>
    <n v="70"/>
  </r>
  <r>
    <n v="4234"/>
    <s v="HOMBRE"/>
    <n v="325000"/>
    <s v="ASALARIADO"/>
    <s v="SECTOR PRIVADO"/>
    <s v="SI"/>
    <s v="NO"/>
    <s v="NO"/>
    <n v="55"/>
    <x v="0"/>
    <s v="No"/>
    <n v="325000"/>
    <s v="ASALARIADO"/>
    <n v="55"/>
  </r>
  <r>
    <n v="4235"/>
    <s v="HOMBRE"/>
    <n v="300018"/>
    <s v="TRABAJADOR INDEPENDIENTE"/>
    <s v="SECTOR PRIVADO"/>
    <s v="SI"/>
    <s v="NO"/>
    <s v="NO"/>
    <n v="38"/>
    <x v="0"/>
    <s v="No"/>
    <n v="300018"/>
    <s v="TRABAJADOR INDEPENDIENTE"/>
    <n v="38"/>
  </r>
  <r>
    <n v="4236"/>
    <s v="MUJER"/>
    <n v="326749"/>
    <s v="TRABAJADOR INDEPENDIENTE"/>
    <s v="SECTOR PRIVADO"/>
    <s v="SI"/>
    <s v="NO"/>
    <s v="SI"/>
    <n v="34"/>
    <x v="0"/>
    <s v="No"/>
    <n v="326749"/>
    <s v="TRABAJADOR INDEPENDIENTE"/>
    <n v="34"/>
  </r>
  <r>
    <n v="4237"/>
    <s v="MUJER"/>
    <n v="355310.4"/>
    <s v="ASALARIADO"/>
    <s v="SECTOR PRIVADO"/>
    <s v="SI"/>
    <s v="NO"/>
    <s v="NO"/>
    <n v="22"/>
    <x v="0"/>
    <s v="No"/>
    <n v="355310.4"/>
    <s v="ASALARIADO"/>
    <n v="22"/>
  </r>
  <r>
    <n v="4238"/>
    <s v="HOMBRE"/>
    <n v="278030"/>
    <s v="CONVENIOS ESPECIALES DE TRABAJADORES INDEPENDIENTES"/>
    <s v="SECTOR PRIVADO"/>
    <s v="SI"/>
    <s v="NO"/>
    <s v="NO"/>
    <n v="49"/>
    <x v="0"/>
    <s v="No"/>
    <n v="278030"/>
    <s v="CONVENIOS ESPECIALES DE TRABAJADORES INDEPENDIENTES"/>
    <n v="49"/>
  </r>
  <r>
    <n v="4239"/>
    <s v="HOMBRE"/>
    <n v="2471513.6"/>
    <s v="ASALARIADO"/>
    <s v="SECTOR PUBLICO"/>
    <s v="SI"/>
    <s v="NO"/>
    <s v="NO"/>
    <n v="56"/>
    <x v="1"/>
    <s v="No"/>
    <n v="2471513.6"/>
    <s v="ASALARIADO"/>
    <n v="56"/>
  </r>
  <r>
    <n v="4240"/>
    <s v="HOMBRE"/>
    <n v="297046"/>
    <s v="TRABAJADOR INDEPENDIENTE"/>
    <s v="SECTOR PRIVADO"/>
    <s v="SI"/>
    <s v="NO"/>
    <s v="SI"/>
    <n v="35"/>
    <x v="0"/>
    <s v="No"/>
    <n v="297046"/>
    <s v="TRABAJADOR INDEPENDIENTE"/>
    <n v="35"/>
  </r>
  <r>
    <n v="4241"/>
    <s v="HOMBRE"/>
    <n v="300018"/>
    <s v="ASEGURADO VOLUNTARIO"/>
    <s v="SECTOR PRIVADO"/>
    <s v="SI"/>
    <s v="NO"/>
    <s v="NO"/>
    <n v="68"/>
    <x v="0"/>
    <s v="No"/>
    <n v="300018"/>
    <s v="ASEGURADO VOLUNTARIO"/>
    <n v="68"/>
  </r>
  <r>
    <n v="4242"/>
    <s v="MUJER"/>
    <n v="72107"/>
    <s v="ASALARIADO"/>
    <s v="SECTOR PRIVADO"/>
    <s v="SI"/>
    <s v="NO"/>
    <s v="SI"/>
    <n v="24"/>
    <x v="0"/>
    <s v="No"/>
    <n v="72107"/>
    <s v="ASALARIADO"/>
    <n v="24"/>
  </r>
  <r>
    <n v="4243"/>
    <s v="MUJER"/>
    <n v="348503"/>
    <s v="ASALARIADO"/>
    <s v="SECTOR PRIVADO"/>
    <s v="SI"/>
    <s v="NO"/>
    <s v="NO"/>
    <n v="41"/>
    <x v="0"/>
    <s v="No"/>
    <n v="348503"/>
    <s v="ASALARIADO"/>
    <n v="41"/>
  </r>
  <r>
    <n v="4244"/>
    <s v="HOMBRE"/>
    <n v="642383"/>
    <s v="ASALARIADO"/>
    <s v="SECTOR PUBLICO"/>
    <s v="SI"/>
    <s v="NO"/>
    <s v="NO"/>
    <n v="27"/>
    <x v="0"/>
    <s v="No"/>
    <n v="642383"/>
    <s v="ASALARIADO"/>
    <n v="27"/>
  </r>
  <r>
    <n v="4245"/>
    <s v="MUJER"/>
    <n v="218508.48"/>
    <s v="ASALARIADO"/>
    <s v="SECTOR PRIVADO"/>
    <s v="SI"/>
    <s v="SI"/>
    <s v="SI"/>
    <n v="49"/>
    <x v="0"/>
    <s v="No"/>
    <n v="218508.48"/>
    <s v="ASALARIADO"/>
    <n v="49"/>
  </r>
  <r>
    <n v="4246"/>
    <s v="HOMBRE"/>
    <n v="650000.12"/>
    <s v="ASALARIADO"/>
    <s v="SECTOR PRIVADO"/>
    <s v="SI"/>
    <s v="NO"/>
    <s v="NO"/>
    <n v="27"/>
    <x v="0"/>
    <s v="No"/>
    <n v="650000.12"/>
    <s v="ASALARIADO"/>
    <n v="27"/>
  </r>
  <r>
    <n v="4247"/>
    <s v="HOMBRE"/>
    <n v="406358"/>
    <s v="TRABAJADOR INDEPENDIENTE"/>
    <s v="SECTOR PRIVADO"/>
    <s v="SI"/>
    <s v="NO"/>
    <s v="SI"/>
    <n v="60"/>
    <x v="0"/>
    <s v="No"/>
    <n v="406358"/>
    <s v="TRABAJADOR INDEPENDIENTE"/>
    <n v="60"/>
  </r>
  <r>
    <n v="4248"/>
    <s v="HOMBRE"/>
    <n v="100000"/>
    <s v="ASALARIADO"/>
    <s v="SECTOR PRIVADO"/>
    <s v="SI"/>
    <s v="NO"/>
    <s v="NO"/>
    <n v="56"/>
    <x v="0"/>
    <s v="No"/>
    <n v="100000"/>
    <s v="ASALARIADO"/>
    <n v="56"/>
  </r>
  <r>
    <n v="4249"/>
    <s v="HOMBRE"/>
    <n v="171013.5"/>
    <s v="ASALARIADO"/>
    <s v="SECTOR PRIVADO"/>
    <s v="SI"/>
    <s v="NO"/>
    <s v="NO"/>
    <n v="24"/>
    <x v="0"/>
    <s v="No"/>
    <n v="171013.5"/>
    <s v="ASALARIADO"/>
    <n v="24"/>
  </r>
  <r>
    <n v="4250"/>
    <s v="MUJER"/>
    <n v="999660.5"/>
    <s v="ASALARIADO"/>
    <s v="SECTOR PRIVADO"/>
    <s v="SI"/>
    <s v="SI"/>
    <s v="NO"/>
    <n v="30"/>
    <x v="0"/>
    <s v="No"/>
    <n v="999660.5"/>
    <s v="ASALARIADO"/>
    <n v="30"/>
  </r>
  <r>
    <n v="4251"/>
    <s v="HOMBRE"/>
    <n v="370517.81"/>
    <s v="ASALARIADO"/>
    <s v="SECTOR PRIVADO"/>
    <s v="SI"/>
    <s v="NO"/>
    <s v="NO"/>
    <n v="28"/>
    <x v="0"/>
    <s v="No"/>
    <n v="370517.81"/>
    <s v="ASALARIADO"/>
    <n v="28"/>
  </r>
  <r>
    <n v="4252"/>
    <s v="HOMBRE"/>
    <n v="478473.57"/>
    <s v="ASALARIADO"/>
    <s v="SECTOR PRIVADO"/>
    <s v="SI"/>
    <s v="NO"/>
    <s v="NO"/>
    <n v="26"/>
    <x v="0"/>
    <s v="No"/>
    <n v="478473.57"/>
    <s v="ASALARIADO"/>
    <n v="26"/>
  </r>
  <r>
    <n v="4253"/>
    <s v="MUJER"/>
    <n v="488864.43"/>
    <s v="ASALARIADO"/>
    <s v="SECTOR PUBLICO"/>
    <s v="SI"/>
    <s v="NO"/>
    <s v="NO"/>
    <n v="25"/>
    <x v="0"/>
    <s v="No"/>
    <n v="488864.43"/>
    <s v="ASALARIADO"/>
    <n v="25"/>
  </r>
  <r>
    <n v="4254"/>
    <s v="HOMBRE"/>
    <n v="440625"/>
    <s v="ASALARIADO"/>
    <s v="SECTOR PRIVADO"/>
    <s v="SI"/>
    <s v="NO"/>
    <s v="NO"/>
    <n v="26"/>
    <x v="0"/>
    <s v="No"/>
    <n v="440625"/>
    <s v="ASALARIADO"/>
    <n v="26"/>
  </r>
  <r>
    <n v="4255"/>
    <s v="HOMBRE"/>
    <n v="323266.27"/>
    <s v="ASALARIADO"/>
    <s v="SECTOR PRIVADO"/>
    <s v="SI"/>
    <s v="NO"/>
    <s v="NO"/>
    <n v="26"/>
    <x v="0"/>
    <s v="No"/>
    <n v="323266.27"/>
    <s v="ASALARIADO"/>
    <n v="26"/>
  </r>
  <r>
    <n v="4256"/>
    <s v="HOMBRE"/>
    <n v="525000"/>
    <s v="ASALARIADO"/>
    <s v="SECTOR PRIVADO"/>
    <s v="SI"/>
    <s v="NO"/>
    <s v="NO"/>
    <n v="66"/>
    <x v="0"/>
    <s v="No"/>
    <n v="525000"/>
    <s v="ASALARIADO"/>
    <n v="66"/>
  </r>
  <r>
    <n v="4257"/>
    <s v="MUJER"/>
    <n v="297045"/>
    <s v="ASEGURADO VOLUNTARIO"/>
    <s v="SECTOR PRIVADO"/>
    <s v="SI"/>
    <s v="NO"/>
    <s v="NO"/>
    <n v="53"/>
    <x v="0"/>
    <s v="No"/>
    <n v="297045"/>
    <s v="ASEGURADO VOLUNTARIO"/>
    <n v="53"/>
  </r>
  <r>
    <n v="4258"/>
    <s v="HOMBRE"/>
    <n v="366445.56"/>
    <s v="ASALARIADO"/>
    <s v="SECTOR PRIVADO"/>
    <s v="SI"/>
    <s v="NO"/>
    <s v="NO"/>
    <n v="40"/>
    <x v="0"/>
    <s v="No"/>
    <n v="366445.56"/>
    <s v="ASALARIADO"/>
    <n v="40"/>
  </r>
  <r>
    <n v="4259"/>
    <s v="HOMBRE"/>
    <n v="297586"/>
    <s v="ASEGURADO VOLUNTARIO"/>
    <s v="SECTOR PRIVADO"/>
    <s v="SI"/>
    <s v="SI"/>
    <s v="NO"/>
    <n v="61"/>
    <x v="0"/>
    <s v="No"/>
    <n v="297586"/>
    <s v="ASEGURADO VOLUNTARIO"/>
    <n v="61"/>
  </r>
  <r>
    <n v="4260"/>
    <s v="MUJER"/>
    <n v="1216185"/>
    <s v="ASALARIADO"/>
    <s v="SECTOR PUBLICO"/>
    <s v="SI"/>
    <s v="NO"/>
    <s v="SI"/>
    <n v="45"/>
    <x v="0"/>
    <s v="No"/>
    <n v="1216185"/>
    <s v="ASALARIADO"/>
    <n v="45"/>
  </r>
  <r>
    <n v="4261"/>
    <s v="HOMBRE"/>
    <n v="575208.32999999996"/>
    <s v="ASALARIADO"/>
    <s v="SECTOR PRIVADO"/>
    <s v="SI"/>
    <s v="NO"/>
    <s v="NO"/>
    <n v="24"/>
    <x v="0"/>
    <s v="No"/>
    <n v="575208.32999999996"/>
    <s v="ASALARIADO"/>
    <n v="24"/>
  </r>
  <r>
    <n v="4262"/>
    <s v="MUJER"/>
    <n v="297046"/>
    <s v="ASEGURADO VOLUNTARIO"/>
    <s v="SECTOR PRIVADO"/>
    <s v="SI"/>
    <s v="SI"/>
    <s v="NO"/>
    <n v="59"/>
    <x v="0"/>
    <s v="No"/>
    <n v="297046"/>
    <s v="ASEGURADO VOLUNTARIO"/>
    <n v="59"/>
  </r>
  <r>
    <n v="4263"/>
    <s v="MUJER"/>
    <n v="705273"/>
    <s v="ASALARIADO"/>
    <s v="SECTOR PRIVADO"/>
    <s v="SI"/>
    <s v="NO"/>
    <s v="NO"/>
    <n v="45"/>
    <x v="0"/>
    <s v="No"/>
    <n v="705273"/>
    <s v="ASALARIADO"/>
    <n v="45"/>
  </r>
  <r>
    <n v="4264"/>
    <s v="MUJER"/>
    <n v="889687.5"/>
    <s v="ASALARIADO"/>
    <s v="SECTOR PRIVADO"/>
    <s v="SI"/>
    <s v="NO"/>
    <s v="NO"/>
    <n v="31"/>
    <x v="0"/>
    <s v="No"/>
    <n v="889687.5"/>
    <s v="ASALARIADO"/>
    <n v="31"/>
  </r>
  <r>
    <n v="4265"/>
    <s v="HOMBRE"/>
    <n v="452193"/>
    <s v="TRABAJADOR INDEPENDIENTE"/>
    <s v="SECTOR PRIVADO"/>
    <s v="SI"/>
    <s v="NO"/>
    <s v="NO"/>
    <n v="58"/>
    <x v="0"/>
    <s v="No"/>
    <n v="452193"/>
    <s v="TRABAJADOR INDEPENDIENTE"/>
    <n v="58"/>
  </r>
  <r>
    <n v="4266"/>
    <s v="MUJER"/>
    <n v="367748"/>
    <s v="TRABAJADOR INDEPENDIENTE"/>
    <s v="SECTOR PRIVADO"/>
    <s v="SI"/>
    <s v="NO"/>
    <s v="NO"/>
    <n v="34"/>
    <x v="0"/>
    <s v="No"/>
    <n v="367748"/>
    <s v="TRABAJADOR INDEPENDIENTE"/>
    <n v="34"/>
  </r>
  <r>
    <n v="4267"/>
    <s v="MUJER"/>
    <n v="336000"/>
    <s v="ASALARIADO"/>
    <s v="SECTOR PRIVADO"/>
    <s v="SI"/>
    <s v="NO"/>
    <s v="NO"/>
    <n v="26"/>
    <x v="0"/>
    <s v="No"/>
    <n v="336000"/>
    <s v="ASALARIADO"/>
    <n v="26"/>
  </r>
  <r>
    <n v="4268"/>
    <s v="HOMBRE"/>
    <n v="419817.69"/>
    <s v="ASALARIADO"/>
    <s v="SECTOR PRIVADO"/>
    <s v="SI"/>
    <s v="SI"/>
    <s v="NO"/>
    <n v="26"/>
    <x v="0"/>
    <s v="No"/>
    <n v="419817.69"/>
    <s v="ASALARIADO"/>
    <n v="26"/>
  </r>
  <r>
    <n v="4269"/>
    <s v="HOMBRE"/>
    <n v="404468.75"/>
    <s v="ASALARIADO"/>
    <s v="SECTOR PRIVADO"/>
    <s v="SI"/>
    <s v="NO"/>
    <s v="NO"/>
    <n v="28"/>
    <x v="0"/>
    <s v="No"/>
    <n v="404468.75"/>
    <s v="ASALARIADO"/>
    <n v="28"/>
  </r>
  <r>
    <n v="4270"/>
    <s v="HOMBRE"/>
    <n v="279111"/>
    <s v="ASEGURADO VOLUNTARIO"/>
    <s v="SECTOR PRIVADO"/>
    <s v="SI"/>
    <s v="NO"/>
    <s v="NO"/>
    <n v="61"/>
    <x v="0"/>
    <s v="No"/>
    <n v="279111"/>
    <s v="ASEGURADO VOLUNTARIO"/>
    <n v="61"/>
  </r>
  <r>
    <n v="4271"/>
    <s v="HOMBRE"/>
    <n v="778719"/>
    <s v="ASEGURADO VOLUNTARIO"/>
    <s v="SECTOR PRIVADO"/>
    <s v="SI"/>
    <s v="SI"/>
    <s v="NO"/>
    <n v="79"/>
    <x v="0"/>
    <s v="No"/>
    <n v="778719"/>
    <s v="ASEGURADO VOLUNTARIO"/>
    <n v="79"/>
  </r>
  <r>
    <n v="4272"/>
    <s v="MUJER"/>
    <n v="600000"/>
    <s v="ASALARIADO"/>
    <s v="SECTOR PRIVADO"/>
    <s v="SI"/>
    <s v="NO"/>
    <s v="NO"/>
    <n v="40"/>
    <x v="0"/>
    <s v="No"/>
    <n v="600000"/>
    <s v="ASALARIADO"/>
    <n v="40"/>
  </r>
  <r>
    <n v="4273"/>
    <s v="HOMBRE"/>
    <n v="800000"/>
    <s v="ASALARIADO"/>
    <s v="SECTOR PRIVADO"/>
    <s v="SI"/>
    <s v="NO"/>
    <s v="NO"/>
    <n v="27"/>
    <x v="0"/>
    <s v="No"/>
    <n v="800000"/>
    <s v="ASALARIADO"/>
    <n v="27"/>
  </r>
  <r>
    <n v="4274"/>
    <s v="HOMBRE"/>
    <n v="439012"/>
    <s v="ASALARIADO"/>
    <s v="SECTOR PRIVADO"/>
    <s v="SI"/>
    <s v="SI"/>
    <s v="NO"/>
    <n v="28"/>
    <x v="0"/>
    <s v="No"/>
    <n v="439012"/>
    <s v="ASALARIADO"/>
    <n v="28"/>
  </r>
  <r>
    <n v="4275"/>
    <s v="MUJER"/>
    <n v="657814.80000000005"/>
    <s v="ASALARIADO"/>
    <s v="SECTOR PRIVADO"/>
    <s v="SI"/>
    <s v="NO"/>
    <s v="NO"/>
    <n v="38"/>
    <x v="0"/>
    <s v="No"/>
    <n v="657814.80000000005"/>
    <s v="ASALARIADO"/>
    <n v="38"/>
  </r>
  <r>
    <n v="4276"/>
    <s v="HOMBRE"/>
    <n v="361976.88"/>
    <s v="ASALARIADO"/>
    <s v="SECTOR PRIVADO"/>
    <s v="SI"/>
    <s v="NO"/>
    <s v="NO"/>
    <n v="60"/>
    <x v="0"/>
    <s v="No"/>
    <n v="361976.88"/>
    <s v="ASALARIADO"/>
    <n v="60"/>
  </r>
  <r>
    <n v="4277"/>
    <s v="HOMBRE"/>
    <n v="307891.19"/>
    <s v="ASALARIADO"/>
    <s v="SECTOR PRIVADO"/>
    <s v="SI"/>
    <s v="NO"/>
    <s v="NO"/>
    <n v="30"/>
    <x v="0"/>
    <s v="No"/>
    <n v="307891.19"/>
    <s v="ASALARIADO"/>
    <n v="30"/>
  </r>
  <r>
    <n v="4278"/>
    <s v="HOMBRE"/>
    <n v="403463"/>
    <s v="ASALARIADO"/>
    <s v="SECTOR PRIVADO"/>
    <s v="SI"/>
    <s v="SI"/>
    <s v="NO"/>
    <n v="32"/>
    <x v="0"/>
    <s v="No"/>
    <n v="403463"/>
    <s v="ASALARIADO"/>
    <n v="32"/>
  </r>
  <r>
    <n v="4279"/>
    <s v="HOMBRE"/>
    <n v="1632939"/>
    <s v="ASALARIADO"/>
    <s v="SECTOR PUBLICO"/>
    <s v="SI"/>
    <s v="NO"/>
    <s v="NO"/>
    <n v="58"/>
    <x v="0"/>
    <s v="No"/>
    <n v="1632939"/>
    <s v="ASALARIADO"/>
    <n v="58"/>
  </r>
  <r>
    <n v="4280"/>
    <s v="HOMBRE"/>
    <n v="360420"/>
    <s v="TRABAJADOR INDEPENDIENTE"/>
    <s v="SECTOR PRIVADO"/>
    <s v="SI"/>
    <s v="NO"/>
    <s v="NO"/>
    <n v="48"/>
    <x v="0"/>
    <s v="No"/>
    <n v="360420"/>
    <s v="TRABAJADOR INDEPENDIENTE"/>
    <n v="48"/>
  </r>
  <r>
    <n v="4281"/>
    <s v="HOMBRE"/>
    <n v="425043.83"/>
    <s v="ASALARIADO"/>
    <s v="SECTOR PRIVADO"/>
    <s v="SI"/>
    <s v="SI"/>
    <s v="NO"/>
    <n v="23"/>
    <x v="0"/>
    <s v="No"/>
    <n v="425043.83"/>
    <s v="ASALARIADO"/>
    <n v="23"/>
  </r>
  <r>
    <n v="4282"/>
    <s v="HOMBRE"/>
    <n v="204000"/>
    <s v="ASALARIADO"/>
    <s v="SECTOR PRIVADO"/>
    <s v="SI"/>
    <s v="NO"/>
    <s v="NO"/>
    <n v="27"/>
    <x v="0"/>
    <s v="No"/>
    <n v="204000"/>
    <s v="ASALARIADO"/>
    <n v="27"/>
  </r>
  <r>
    <n v="4283"/>
    <s v="MUJER"/>
    <n v="330000"/>
    <s v="ASALARIADO"/>
    <s v="SECTOR PUBLICO"/>
    <s v="SI"/>
    <s v="NO"/>
    <s v="NO"/>
    <n v="35"/>
    <x v="0"/>
    <s v="No"/>
    <n v="330000"/>
    <s v="ASALARIADO"/>
    <n v="35"/>
  </r>
  <r>
    <n v="4284"/>
    <s v="HOMBRE"/>
    <n v="150000"/>
    <s v="ASALARIADO"/>
    <s v="SECTOR PRIVADO"/>
    <s v="SI"/>
    <s v="NO"/>
    <s v="NO"/>
    <n v="36"/>
    <x v="0"/>
    <s v="No"/>
    <n v="150000"/>
    <s v="ASALARIADO"/>
    <n v="36"/>
  </r>
  <r>
    <n v="4285"/>
    <s v="MUJER"/>
    <n v="362274"/>
    <s v="ASALARIADO"/>
    <s v="SECTOR PUBLICO"/>
    <s v="SI"/>
    <s v="NO"/>
    <s v="NO"/>
    <n v="36"/>
    <x v="0"/>
    <s v="No"/>
    <n v="362274"/>
    <s v="ASALARIADO"/>
    <n v="36"/>
  </r>
  <r>
    <n v="4286"/>
    <s v="HOMBRE"/>
    <n v="79749"/>
    <s v="ASALARIADO"/>
    <s v="SECTOR PRIVADO"/>
    <s v="SI"/>
    <s v="NO"/>
    <s v="NO"/>
    <n v="42"/>
    <x v="0"/>
    <s v="No"/>
    <n v="79749"/>
    <s v="ASALARIADO"/>
    <n v="42"/>
  </r>
  <r>
    <n v="4287"/>
    <s v="MUJER"/>
    <n v="1777096.7"/>
    <s v="ASALARIADO"/>
    <s v="SECTOR PUBLICO"/>
    <s v="SI"/>
    <s v="NO"/>
    <s v="NO"/>
    <n v="39"/>
    <x v="0"/>
    <s v="No"/>
    <n v="1777096.7"/>
    <s v="ASALARIADO"/>
    <n v="39"/>
  </r>
  <r>
    <n v="4288"/>
    <s v="HOMBRE"/>
    <n v="297045"/>
    <s v="ASEGURADO VOLUNTARIO"/>
    <s v="SECTOR PRIVADO"/>
    <s v="SI"/>
    <s v="NO"/>
    <s v="NO"/>
    <n v="49"/>
    <x v="0"/>
    <s v="No"/>
    <n v="297045"/>
    <s v="ASEGURADO VOLUNTARIO"/>
    <n v="49"/>
  </r>
  <r>
    <n v="4289"/>
    <s v="MUJER"/>
    <n v="1751423.3"/>
    <s v="ASALARIADO"/>
    <s v="SECTOR PUBLICO"/>
    <s v="SI"/>
    <s v="NO"/>
    <s v="NO"/>
    <n v="57"/>
    <x v="0"/>
    <s v="No"/>
    <n v="1751423.3"/>
    <s v="ASALARIADO"/>
    <n v="57"/>
  </r>
  <r>
    <n v="4290"/>
    <s v="HOMBRE"/>
    <n v="634480"/>
    <s v="ASALARIADO"/>
    <s v="SECTOR PRIVADO"/>
    <s v="SI"/>
    <s v="NO"/>
    <s v="NO"/>
    <n v="38"/>
    <x v="0"/>
    <s v="No"/>
    <n v="634480"/>
    <s v="ASALARIADO"/>
    <n v="38"/>
  </r>
  <r>
    <n v="4291"/>
    <s v="HOMBRE"/>
    <n v="445567"/>
    <s v="TRABAJADOR INDEPENDIENTE"/>
    <s v="SECTOR PRIVADO"/>
    <s v="SI"/>
    <s v="NO"/>
    <s v="NO"/>
    <n v="49"/>
    <x v="0"/>
    <s v="No"/>
    <n v="445567"/>
    <s v="TRABAJADOR INDEPENDIENTE"/>
    <n v="49"/>
  </r>
  <r>
    <n v="4292"/>
    <s v="MUJER"/>
    <n v="359544.28"/>
    <s v="ASALARIADO"/>
    <s v="SECTOR PRIVADO"/>
    <s v="SI"/>
    <s v="NO"/>
    <s v="SI"/>
    <n v="29"/>
    <x v="0"/>
    <s v="No"/>
    <n v="359544.28"/>
    <s v="ASALARIADO"/>
    <n v="29"/>
  </r>
  <r>
    <n v="4293"/>
    <s v="HOMBRE"/>
    <n v="315617"/>
    <s v="ASEGURADO VOLUNTARIO"/>
    <s v="SECTOR PRIVADO"/>
    <s v="SI"/>
    <s v="NO"/>
    <s v="NO"/>
    <n v="64"/>
    <x v="0"/>
    <s v="No"/>
    <n v="315617"/>
    <s v="ASEGURADO VOLUNTARIO"/>
    <n v="64"/>
  </r>
  <r>
    <n v="4294"/>
    <s v="HOMBRE"/>
    <n v="182777.43"/>
    <s v="ASALARIADO"/>
    <s v="SECTOR PRIVADO"/>
    <s v="SI"/>
    <s v="NO"/>
    <s v="NO"/>
    <n v="42"/>
    <x v="0"/>
    <s v="No"/>
    <n v="182777.43"/>
    <s v="ASALARIADO"/>
    <n v="42"/>
  </r>
  <r>
    <n v="4295"/>
    <s v="MUJER"/>
    <n v="338686"/>
    <s v="ASALARIADO"/>
    <s v="SECTOR PRIVADO"/>
    <s v="SI"/>
    <s v="SI"/>
    <s v="NO"/>
    <n v="33"/>
    <x v="0"/>
    <s v="No"/>
    <n v="338686"/>
    <s v="ASALARIADO"/>
    <n v="33"/>
  </r>
  <r>
    <n v="4296"/>
    <s v="HOMBRE"/>
    <n v="200000"/>
    <s v="ASALARIADO"/>
    <s v="SECTOR PRIVADO"/>
    <s v="SI"/>
    <s v="SI"/>
    <s v="SI"/>
    <n v="27"/>
    <x v="0"/>
    <s v="No"/>
    <n v="200000"/>
    <s v="ASALARIADO"/>
    <n v="27"/>
  </r>
  <r>
    <n v="4297"/>
    <s v="MUJER"/>
    <n v="969577"/>
    <s v="ASALARIADO"/>
    <s v="SECTOR PUBLICO"/>
    <s v="SI"/>
    <s v="NO"/>
    <s v="SI"/>
    <n v="44"/>
    <x v="0"/>
    <s v="No"/>
    <n v="969577"/>
    <s v="ASALARIADO"/>
    <n v="44"/>
  </r>
  <r>
    <n v="4298"/>
    <s v="HOMBRE"/>
    <n v="543582"/>
    <s v="ASALARIADO"/>
    <s v="SECTOR PRIVADO"/>
    <s v="SI"/>
    <s v="NO"/>
    <s v="NO"/>
    <n v="49"/>
    <x v="0"/>
    <s v="No"/>
    <n v="543582"/>
    <s v="ASALARIADO"/>
    <n v="49"/>
  </r>
  <r>
    <n v="4299"/>
    <s v="MUJER"/>
    <n v="1478656"/>
    <s v="PENSIONADOS EN SU PROPIO SISTEMA"/>
    <s v="SECTOR PUBLICO"/>
    <s v="SI"/>
    <s v="NO"/>
    <s v="NO"/>
    <n v="64"/>
    <x v="0"/>
    <s v="No"/>
    <n v="1478656"/>
    <s v="PENSIONADOS EN SU PROPIO SISTEMA"/>
    <n v="64"/>
  </r>
  <r>
    <n v="4300"/>
    <s v="HOMBRE"/>
    <n v="278030"/>
    <s v="CONVENIOS ESPECIALES DE TRABAJADORES INDEPENDIENTES"/>
    <s v="SECTOR PRIVADO"/>
    <s v="SI"/>
    <s v="NO"/>
    <s v="NO"/>
    <n v="50"/>
    <x v="0"/>
    <s v="No"/>
    <n v="278030"/>
    <s v="CONVENIOS ESPECIALES DE TRABAJADORES INDEPENDIENTES"/>
    <n v="50"/>
  </r>
  <r>
    <n v="4301"/>
    <s v="HOMBRE"/>
    <n v="512466.67"/>
    <s v="ASALARIADO"/>
    <s v="SECTOR PRIVADO"/>
    <s v="SI"/>
    <s v="NO"/>
    <s v="SI"/>
    <n v="35"/>
    <x v="0"/>
    <s v="No"/>
    <n v="512466.67"/>
    <s v="ASALARIADO"/>
    <n v="35"/>
  </r>
  <r>
    <n v="4302"/>
    <s v="HOMBRE"/>
    <n v="310124"/>
    <s v="ASEGURADO VOLUNTARIO"/>
    <s v="SECTOR PRIVADO"/>
    <s v="SI"/>
    <s v="NO"/>
    <s v="NO"/>
    <n v="55"/>
    <x v="0"/>
    <s v="No"/>
    <n v="310124"/>
    <s v="ASEGURADO VOLUNTARIO"/>
    <n v="55"/>
  </r>
  <r>
    <n v="4303"/>
    <s v="HOMBRE"/>
    <n v="525436.96"/>
    <s v="ASALARIADO"/>
    <s v="SECTOR PRIVADO"/>
    <s v="SI"/>
    <s v="NO"/>
    <s v="NO"/>
    <n v="33"/>
    <x v="0"/>
    <s v="No"/>
    <n v="525436.96"/>
    <s v="ASALARIADO"/>
    <n v="33"/>
  </r>
  <r>
    <n v="4304"/>
    <s v="HOMBRE"/>
    <n v="406608"/>
    <s v="ASALARIADO"/>
    <s v="SECTOR PRIVADO"/>
    <s v="SI"/>
    <s v="SI"/>
    <s v="NO"/>
    <n v="52"/>
    <x v="0"/>
    <s v="No"/>
    <n v="406608"/>
    <s v="ASALARIADO"/>
    <n v="52"/>
  </r>
  <r>
    <n v="4305"/>
    <s v="HOMBRE"/>
    <n v="400000"/>
    <s v="ASALARIADO"/>
    <s v="SECTOR PRIVADO"/>
    <s v="SI"/>
    <s v="SI"/>
    <s v="NO"/>
    <n v="41"/>
    <x v="0"/>
    <s v="No"/>
    <n v="400000"/>
    <s v="ASALARIADO"/>
    <n v="41"/>
  </r>
  <r>
    <n v="4306"/>
    <s v="MUJER"/>
    <n v="400398.51"/>
    <s v="ASALARIADO"/>
    <s v="SECTOR PRIVADO"/>
    <s v="SI"/>
    <s v="NO"/>
    <s v="NO"/>
    <n v="26"/>
    <x v="0"/>
    <s v="No"/>
    <n v="400398.51"/>
    <s v="ASALARIADO"/>
    <n v="26"/>
  </r>
  <r>
    <n v="4307"/>
    <s v="HOMBRE"/>
    <n v="891182.29"/>
    <s v="ASALARIADO"/>
    <s v="SECTOR PUBLICO"/>
    <s v="SI"/>
    <s v="NO"/>
    <s v="NO"/>
    <n v="40"/>
    <x v="0"/>
    <s v="No"/>
    <n v="891182.29"/>
    <s v="ASALARIADO"/>
    <n v="40"/>
  </r>
  <r>
    <n v="4308"/>
    <s v="MUJER"/>
    <n v="375988"/>
    <s v="CONVENIOS ESPECIALES DE TRABAJADORES INDEPENDIENTES"/>
    <s v="SECTOR PRIVADO"/>
    <s v="SI"/>
    <s v="NO"/>
    <s v="NO"/>
    <n v="58"/>
    <x v="0"/>
    <s v="No"/>
    <n v="375988"/>
    <s v="CONVENIOS ESPECIALES DE TRABAJADORES INDEPENDIENTES"/>
    <n v="58"/>
  </r>
  <r>
    <n v="4309"/>
    <s v="MUJER"/>
    <n v="1108329"/>
    <s v="ASALARIADO"/>
    <s v="SECTOR PUBLICO"/>
    <s v="SI"/>
    <s v="NO"/>
    <s v="SI"/>
    <n v="34"/>
    <x v="0"/>
    <s v="No"/>
    <n v="1108329"/>
    <s v="ASALARIADO"/>
    <n v="34"/>
  </r>
  <r>
    <n v="4310"/>
    <s v="MUJER"/>
    <n v="1474575.5"/>
    <s v="ASALARIADO"/>
    <s v="SECTOR PUBLICO"/>
    <s v="SI"/>
    <s v="NO"/>
    <s v="NO"/>
    <n v="46"/>
    <x v="0"/>
    <s v="No"/>
    <n v="1474575.5"/>
    <s v="ASALARIADO"/>
    <n v="46"/>
  </r>
  <r>
    <n v="4311"/>
    <s v="MUJER"/>
    <n v="363711.95"/>
    <s v="ASALARIADO"/>
    <s v="SECTOR PRIVADO"/>
    <s v="SI"/>
    <s v="NO"/>
    <s v="NO"/>
    <n v="30"/>
    <x v="0"/>
    <s v="No"/>
    <n v="363711.95"/>
    <s v="ASALARIADO"/>
    <n v="30"/>
  </r>
  <r>
    <n v="4312"/>
    <s v="MUJER"/>
    <n v="490637"/>
    <s v="PENSIONADOS EN SU PROPIO SISTEMA"/>
    <s v="SECTOR PUBLICO"/>
    <s v="SI"/>
    <s v="NO"/>
    <s v="NO"/>
    <n v="71"/>
    <x v="0"/>
    <s v="No"/>
    <n v="490637"/>
    <s v="PENSIONADOS EN SU PROPIO SISTEMA"/>
    <n v="71"/>
  </r>
  <r>
    <n v="4313"/>
    <s v="MUJER"/>
    <n v="279111"/>
    <s v="TRABAJADOR INDEPENDIENTE"/>
    <s v="SECTOR PRIVADO"/>
    <s v="SI"/>
    <s v="NO"/>
    <s v="NO"/>
    <n v="26"/>
    <x v="0"/>
    <s v="No"/>
    <n v="279111"/>
    <s v="TRABAJADOR INDEPENDIENTE"/>
    <n v="26"/>
  </r>
  <r>
    <n v="4314"/>
    <s v="MUJER"/>
    <n v="297050"/>
    <s v="ASEGURADO VOLUNTARIO"/>
    <s v="SECTOR PRIVADO"/>
    <s v="SI"/>
    <s v="NO"/>
    <s v="NO"/>
    <n v="43"/>
    <x v="0"/>
    <s v="No"/>
    <n v="297050"/>
    <s v="ASEGURADO VOLUNTARIO"/>
    <n v="43"/>
  </r>
  <r>
    <n v="4315"/>
    <s v="HOMBRE"/>
    <n v="300018"/>
    <s v="TRABAJADOR INDEPENDIENTE"/>
    <s v="SECTOR PRIVADO"/>
    <s v="SI"/>
    <s v="SI"/>
    <s v="SI"/>
    <n v="32"/>
    <x v="0"/>
    <s v="No"/>
    <n v="300018"/>
    <s v="TRABAJADOR INDEPENDIENTE"/>
    <n v="32"/>
  </r>
  <r>
    <n v="4316"/>
    <s v="MUJER"/>
    <n v="297046"/>
    <s v="TRABAJADOR INDEPENDIENTE"/>
    <s v="SECTOR PRIVADO"/>
    <s v="SI"/>
    <s v="SI"/>
    <s v="SI"/>
    <n v="45"/>
    <x v="0"/>
    <s v="No"/>
    <n v="297046"/>
    <s v="TRABAJADOR INDEPENDIENTE"/>
    <n v="45"/>
  </r>
  <r>
    <n v="4317"/>
    <s v="MUJER"/>
    <n v="672276"/>
    <s v="ASALARIADO"/>
    <s v="SECTOR PRIVADO"/>
    <s v="SI"/>
    <s v="NO"/>
    <s v="NO"/>
    <n v="25"/>
    <x v="0"/>
    <s v="No"/>
    <n v="672276"/>
    <s v="ASALARIADO"/>
    <n v="25"/>
  </r>
  <r>
    <n v="4318"/>
    <s v="HOMBRE"/>
    <n v="349737.17"/>
    <s v="ASALARIADO"/>
    <s v="SECTOR PRIVADO"/>
    <s v="SI"/>
    <s v="NO"/>
    <s v="SI"/>
    <n v="26"/>
    <x v="0"/>
    <s v="No"/>
    <n v="349737.17"/>
    <s v="ASALARIADO"/>
    <n v="26"/>
  </r>
  <r>
    <n v="4319"/>
    <s v="MUJER"/>
    <n v="1584055"/>
    <s v="ASALARIADO"/>
    <s v="SECTOR PUBLICO"/>
    <s v="SI"/>
    <s v="NO"/>
    <s v="NO"/>
    <n v="39"/>
    <x v="0"/>
    <s v="No"/>
    <n v="1584055"/>
    <s v="ASALARIADO"/>
    <n v="39"/>
  </r>
  <r>
    <n v="4320"/>
    <s v="MUJER"/>
    <n v="323296"/>
    <s v="ASEGURADO VOLUNTARIO"/>
    <s v="SECTOR PRIVADO"/>
    <s v="SI"/>
    <s v="NO"/>
    <s v="NO"/>
    <n v="62"/>
    <x v="0"/>
    <s v="No"/>
    <n v="323296"/>
    <s v="ASEGURADO VOLUNTARIO"/>
    <n v="62"/>
  </r>
  <r>
    <n v="4321"/>
    <s v="MUJER"/>
    <n v="150000"/>
    <s v="ASALARIADO"/>
    <s v="SECTOR PRIVADO"/>
    <s v="SI"/>
    <s v="SI"/>
    <s v="NO"/>
    <n v="62"/>
    <x v="0"/>
    <s v="No"/>
    <n v="150000"/>
    <s v="ASALARIADO"/>
    <n v="62"/>
  </r>
  <r>
    <n v="4322"/>
    <s v="MUJER"/>
    <n v="1155329"/>
    <s v="PENSIONADOS EN SU PROPIO SISTEMA"/>
    <s v="SECTOR PUBLICO"/>
    <s v="SI"/>
    <s v="NO"/>
    <s v="NO"/>
    <n v="68"/>
    <x v="0"/>
    <s v="No"/>
    <n v="1155329"/>
    <s v="PENSIONADOS EN SU PROPIO SISTEMA"/>
    <n v="68"/>
  </r>
  <r>
    <n v="4323"/>
    <s v="HOMBRE"/>
    <n v="339164.9"/>
    <s v="ASALARIADO"/>
    <s v="SECTOR PRIVADO"/>
    <s v="SI"/>
    <s v="NO"/>
    <s v="NO"/>
    <n v="49"/>
    <x v="0"/>
    <s v="No"/>
    <n v="339164.9"/>
    <s v="ASALARIADO"/>
    <n v="49"/>
  </r>
  <r>
    <n v="4324"/>
    <s v="HOMBRE"/>
    <n v="690000"/>
    <s v="ASALARIADO"/>
    <s v="SECTOR PRIVADO"/>
    <s v="SI"/>
    <s v="NO"/>
    <s v="NO"/>
    <n v="24"/>
    <x v="0"/>
    <s v="No"/>
    <n v="690000"/>
    <s v="ASALARIADO"/>
    <n v="24"/>
  </r>
  <r>
    <n v="4325"/>
    <s v="MUJER"/>
    <n v="506617.9"/>
    <s v="ASALARIADO"/>
    <s v="SECTOR PUBLICO"/>
    <s v="SI"/>
    <s v="NO"/>
    <s v="NO"/>
    <n v="41"/>
    <x v="0"/>
    <s v="No"/>
    <n v="506617.9"/>
    <s v="ASALARIADO"/>
    <n v="41"/>
  </r>
  <r>
    <n v="4326"/>
    <s v="MUJER"/>
    <n v="443270"/>
    <s v="ASALARIADO"/>
    <s v="SECTOR PRIVADO"/>
    <s v="SI"/>
    <s v="NO"/>
    <s v="NO"/>
    <n v="43"/>
    <x v="0"/>
    <s v="No"/>
    <n v="443270"/>
    <s v="ASALARIADO"/>
    <n v="43"/>
  </r>
  <r>
    <n v="4327"/>
    <s v="HOMBRE"/>
    <n v="963090"/>
    <s v="ASALARIADO"/>
    <s v="SECTOR PUBLICO"/>
    <s v="SI"/>
    <s v="NO"/>
    <s v="NO"/>
    <n v="50"/>
    <x v="0"/>
    <s v="No"/>
    <n v="963090"/>
    <s v="ASALARIADO"/>
    <n v="50"/>
  </r>
  <r>
    <n v="4328"/>
    <s v="MUJER"/>
    <n v="512500"/>
    <s v="ASALARIADO"/>
    <s v="SECTOR PRIVADO"/>
    <s v="SI"/>
    <s v="NO"/>
    <s v="NO"/>
    <n v="25"/>
    <x v="0"/>
    <s v="No"/>
    <n v="512500"/>
    <s v="ASALARIADO"/>
    <n v="25"/>
  </r>
  <r>
    <n v="4329"/>
    <s v="HOMBRE"/>
    <n v="2100000"/>
    <s v="ASALARIADO"/>
    <s v="SECTOR PRIVADO"/>
    <s v="SI"/>
    <s v="NO"/>
    <s v="NO"/>
    <n v="32"/>
    <x v="0"/>
    <s v="No"/>
    <n v="2100000"/>
    <s v="ASALARIADO"/>
    <n v="32"/>
  </r>
  <r>
    <n v="4330"/>
    <s v="HOMBRE"/>
    <n v="452438"/>
    <s v="TRABAJADOR INDEPENDIENTE"/>
    <s v="SECTOR PRIVADO"/>
    <s v="SI"/>
    <s v="NO"/>
    <s v="NO"/>
    <n v="63"/>
    <x v="0"/>
    <s v="No"/>
    <n v="452438"/>
    <s v="TRABAJADOR INDEPENDIENTE"/>
    <n v="63"/>
  </r>
  <r>
    <n v="4331"/>
    <s v="HOMBRE"/>
    <n v="2190092.7000000002"/>
    <s v="ASALARIADO"/>
    <s v="SECTOR PUBLICO"/>
    <s v="SI"/>
    <s v="NO"/>
    <s v="NO"/>
    <n v="42"/>
    <x v="0"/>
    <s v="No"/>
    <n v="2190092.7000000002"/>
    <s v="ASALARIADO"/>
    <n v="42"/>
  </r>
  <r>
    <n v="4332"/>
    <s v="HOMBRE"/>
    <n v="772533.23"/>
    <s v="ASALARIADO"/>
    <s v="SECTOR PRIVADO"/>
    <s v="SI"/>
    <s v="NO"/>
    <s v="NO"/>
    <n v="48"/>
    <x v="0"/>
    <s v="No"/>
    <n v="772533.23"/>
    <s v="ASALARIADO"/>
    <n v="48"/>
  </r>
  <r>
    <n v="4333"/>
    <s v="HOMBRE"/>
    <n v="378261"/>
    <s v="PENSIONADOS EN SU PROPIO SISTEMA"/>
    <s v="SECTOR PUBLICO"/>
    <s v="SI"/>
    <s v="NO"/>
    <s v="NO"/>
    <n v="21"/>
    <x v="0"/>
    <s v="No"/>
    <n v="378261"/>
    <s v="PENSIONADOS EN SU PROPIO SISTEMA"/>
    <n v="21"/>
  </r>
  <r>
    <n v="4334"/>
    <s v="MUJER"/>
    <n v="9437618.4600000009"/>
    <s v="ASALARIADO"/>
    <s v="SECTOR PRIVADO"/>
    <s v="SI"/>
    <s v="NO"/>
    <s v="NO"/>
    <n v="37"/>
    <x v="1"/>
    <s v="No"/>
    <n v="9437618.4600000009"/>
    <s v="ASALARIADO"/>
    <n v="37"/>
  </r>
  <r>
    <n v="4335"/>
    <s v="HOMBRE"/>
    <n v="208220.83"/>
    <s v="ASALARIADO"/>
    <s v="SECTOR PRIVADO"/>
    <s v="SI"/>
    <s v="SI"/>
    <s v="NO"/>
    <n v="54"/>
    <x v="0"/>
    <s v="No"/>
    <n v="208220.83"/>
    <s v="ASALARIADO"/>
    <n v="54"/>
  </r>
  <r>
    <n v="4336"/>
    <s v="MUJER"/>
    <n v="423276.21"/>
    <s v="ASALARIADO"/>
    <s v="SECTOR PRIVADO"/>
    <s v="SI"/>
    <s v="NO"/>
    <s v="NO"/>
    <n v="18"/>
    <x v="0"/>
    <s v="No"/>
    <n v="423276.21"/>
    <s v="ASALARIADO"/>
    <n v="18"/>
  </r>
  <r>
    <n v="4337"/>
    <s v="MUJER"/>
    <n v="179230"/>
    <s v="ASALARIADO"/>
    <s v="SECTOR PRIVADO"/>
    <s v="SI"/>
    <s v="NO"/>
    <s v="NO"/>
    <n v="43"/>
    <x v="0"/>
    <s v="No"/>
    <n v="179230"/>
    <s v="ASALARIADO"/>
    <n v="43"/>
  </r>
  <r>
    <n v="4338"/>
    <s v="MUJER"/>
    <n v="356455"/>
    <s v="TRABAJADOR INDEPENDIENTE"/>
    <s v="SECTOR PRIVADO"/>
    <s v="SI"/>
    <s v="NO"/>
    <s v="SI"/>
    <n v="47"/>
    <x v="0"/>
    <s v="No"/>
    <n v="356455"/>
    <s v="TRABAJADOR INDEPENDIENTE"/>
    <n v="47"/>
  </r>
  <r>
    <n v="4339"/>
    <s v="MUJER"/>
    <n v="729260.25"/>
    <s v="ASALARIADO"/>
    <s v="SECTOR PRIVADO"/>
    <s v="SI"/>
    <s v="NO"/>
    <s v="NO"/>
    <n v="28"/>
    <x v="0"/>
    <s v="No"/>
    <n v="729260.25"/>
    <s v="ASALARIADO"/>
    <n v="28"/>
  </r>
  <r>
    <n v="4340"/>
    <s v="HOMBRE"/>
    <n v="514804"/>
    <s v="TRABAJADOR INDEPENDIENTE"/>
    <s v="SECTOR PRIVADO"/>
    <s v="SI"/>
    <s v="SI"/>
    <s v="SI"/>
    <n v="34"/>
    <x v="0"/>
    <s v="No"/>
    <n v="514804"/>
    <s v="TRABAJADOR INDEPENDIENTE"/>
    <n v="34"/>
  </r>
  <r>
    <n v="4341"/>
    <s v="HOMBRE"/>
    <n v="460000"/>
    <s v="ASALARIADO"/>
    <s v="SECTOR PRIVADO"/>
    <s v="SI"/>
    <s v="NO"/>
    <s v="SI"/>
    <n v="25"/>
    <x v="0"/>
    <s v="No"/>
    <n v="460000"/>
    <s v="ASALARIADO"/>
    <n v="25"/>
  </r>
  <r>
    <n v="4342"/>
    <s v="HOMBRE"/>
    <n v="2012772"/>
    <s v="ASALARIADO"/>
    <s v="SECTOR PUBLICO"/>
    <s v="SI"/>
    <s v="NO"/>
    <s v="NO"/>
    <n v="43"/>
    <x v="0"/>
    <s v="No"/>
    <n v="2012772"/>
    <s v="ASALARIADO"/>
    <n v="43"/>
  </r>
  <r>
    <n v="4343"/>
    <s v="MUJER"/>
    <n v="504535"/>
    <s v="ASALARIADO"/>
    <s v="SECTOR PRIVADO"/>
    <s v="SI"/>
    <s v="NO"/>
    <s v="NO"/>
    <n v="59"/>
    <x v="0"/>
    <s v="No"/>
    <n v="504535"/>
    <s v="ASALARIADO"/>
    <n v="59"/>
  </r>
  <r>
    <n v="4344"/>
    <s v="MUJER"/>
    <n v="900088.68"/>
    <s v="ASALARIADO"/>
    <s v="SECTOR PUBLICO"/>
    <s v="SI"/>
    <s v="NO"/>
    <s v="NO"/>
    <n v="62"/>
    <x v="0"/>
    <s v="No"/>
    <n v="900088.68"/>
    <s v="ASALARIADO"/>
    <n v="62"/>
  </r>
  <r>
    <n v="4345"/>
    <s v="HOMBRE"/>
    <n v="430000"/>
    <s v="ASALARIADO"/>
    <s v="SECTOR PRIVADO"/>
    <s v="SI"/>
    <s v="NO"/>
    <s v="NO"/>
    <n v="21"/>
    <x v="0"/>
    <s v="No"/>
    <n v="430000"/>
    <s v="ASALARIADO"/>
    <n v="21"/>
  </r>
  <r>
    <n v="4346"/>
    <s v="MUJER"/>
    <n v="314416.67"/>
    <s v="ASALARIADO"/>
    <s v="SECTOR PRIVADO"/>
    <s v="SI"/>
    <s v="NO"/>
    <s v="NO"/>
    <n v="21"/>
    <x v="0"/>
    <s v="No"/>
    <n v="314416.67"/>
    <s v="ASALARIADO"/>
    <n v="21"/>
  </r>
  <r>
    <n v="4347"/>
    <s v="HOMBRE"/>
    <n v="3057059.8"/>
    <s v="ASALARIADO"/>
    <s v="SECTOR PUBLICO"/>
    <s v="SI"/>
    <s v="NO"/>
    <s v="NO"/>
    <n v="46"/>
    <x v="1"/>
    <s v="No"/>
    <n v="3057059.8"/>
    <s v="ASALARIADO"/>
    <n v="46"/>
  </r>
  <r>
    <n v="4348"/>
    <s v="HOMBRE"/>
    <n v="364892"/>
    <s v="ASALARIADO"/>
    <s v="SECTOR PUBLICO"/>
    <s v="SI"/>
    <s v="NO"/>
    <s v="NO"/>
    <n v="55"/>
    <x v="0"/>
    <s v="No"/>
    <n v="364892"/>
    <s v="ASALARIADO"/>
    <n v="55"/>
  </r>
  <r>
    <n v="4349"/>
    <s v="HOMBRE"/>
    <n v="138475"/>
    <s v="ASALARIADO"/>
    <s v="SECTOR PRIVADO"/>
    <s v="SI"/>
    <s v="SI"/>
    <s v="NO"/>
    <n v="21"/>
    <x v="0"/>
    <s v="No"/>
    <n v="138475"/>
    <s v="ASALARIADO"/>
    <n v="21"/>
  </r>
  <r>
    <n v="4350"/>
    <s v="HOMBRE"/>
    <n v="687800"/>
    <s v="ASALARIADO"/>
    <s v="SECTOR PRIVADO"/>
    <s v="SI"/>
    <s v="NO"/>
    <s v="NO"/>
    <n v="57"/>
    <x v="0"/>
    <s v="No"/>
    <n v="687800"/>
    <s v="ASALARIADO"/>
    <n v="57"/>
  </r>
  <r>
    <n v="4351"/>
    <s v="HOMBRE"/>
    <n v="728392"/>
    <s v="ASALARIADO"/>
    <s v="SECTOR PRIVADO"/>
    <s v="SI"/>
    <s v="NO"/>
    <s v="NO"/>
    <n v="53"/>
    <x v="0"/>
    <s v="No"/>
    <n v="728392"/>
    <s v="ASALARIADO"/>
    <n v="53"/>
  </r>
  <r>
    <n v="4352"/>
    <s v="MUJER"/>
    <n v="2922222.6"/>
    <s v="ASALARIADO"/>
    <s v="SECTOR PUBLICO"/>
    <s v="SI"/>
    <s v="NO"/>
    <s v="NO"/>
    <n v="57"/>
    <x v="1"/>
    <s v="No"/>
    <n v="2922222.6"/>
    <s v="ASALARIADO"/>
    <n v="57"/>
  </r>
  <r>
    <n v="4353"/>
    <s v="HOMBRE"/>
    <n v="451422"/>
    <s v="ASALARIADO"/>
    <s v="SECTOR PRIVADO"/>
    <s v="SI"/>
    <s v="NO"/>
    <s v="NO"/>
    <n v="48"/>
    <x v="0"/>
    <s v="No"/>
    <n v="451422"/>
    <s v="ASALARIADO"/>
    <n v="48"/>
  </r>
  <r>
    <n v="4354"/>
    <s v="MUJER"/>
    <n v="381331"/>
    <s v="ASALARIADO"/>
    <s v="SECTOR PRIVADO"/>
    <s v="SI"/>
    <s v="SI"/>
    <s v="NO"/>
    <n v="33"/>
    <x v="0"/>
    <s v="No"/>
    <n v="381331"/>
    <s v="ASALARIADO"/>
    <n v="33"/>
  </r>
  <r>
    <n v="4355"/>
    <s v="MUJER"/>
    <n v="369600"/>
    <s v="ASALARIADO"/>
    <s v="SECTOR PRIVADO"/>
    <s v="SI"/>
    <s v="NO"/>
    <s v="NO"/>
    <n v="32"/>
    <x v="0"/>
    <s v="No"/>
    <n v="369600"/>
    <s v="ASALARIADO"/>
    <n v="32"/>
  </r>
  <r>
    <n v="4356"/>
    <s v="MUJER"/>
    <n v="587278"/>
    <s v="PENSIONADOS EN SU PROPIO SISTEMA"/>
    <s v="SECTOR PUBLICO"/>
    <s v="SI"/>
    <s v="NO"/>
    <s v="NO"/>
    <n v="68"/>
    <x v="0"/>
    <s v="No"/>
    <n v="587278"/>
    <s v="PENSIONADOS EN SU PROPIO SISTEMA"/>
    <n v="68"/>
  </r>
  <r>
    <n v="4357"/>
    <s v="HOMBRE"/>
    <n v="585255"/>
    <s v="ASALARIADO"/>
    <s v="SECTOR PRIVADO"/>
    <s v="SI"/>
    <s v="NO"/>
    <s v="NO"/>
    <n v="27"/>
    <x v="0"/>
    <s v="No"/>
    <n v="585255"/>
    <s v="ASALARIADO"/>
    <n v="27"/>
  </r>
  <r>
    <n v="4358"/>
    <s v="HOMBRE"/>
    <n v="301948"/>
    <s v="CONVENIOS ESPECIALES DE TRABAJADORES INDEPENDIENTES"/>
    <s v="SECTOR PRIVADO"/>
    <s v="SI"/>
    <s v="NO"/>
    <s v="NO"/>
    <n v="63"/>
    <x v="0"/>
    <s v="No"/>
    <n v="301948"/>
    <s v="CONVENIOS ESPECIALES DE TRABAJADORES INDEPENDIENTES"/>
    <n v="63"/>
  </r>
  <r>
    <n v="4359"/>
    <s v="HOMBRE"/>
    <n v="1100000"/>
    <s v="ASALARIADO"/>
    <s v="SECTOR PRIVADO"/>
    <s v="SI"/>
    <s v="NO"/>
    <s v="NO"/>
    <n v="34"/>
    <x v="0"/>
    <s v="No"/>
    <n v="1100000"/>
    <s v="ASALARIADO"/>
    <n v="34"/>
  </r>
  <r>
    <n v="4360"/>
    <s v="MUJER"/>
    <n v="297046"/>
    <s v="ASEGURADO VOLUNTARIO"/>
    <s v="SECTOR PRIVADO"/>
    <s v="SI"/>
    <s v="NO"/>
    <s v="SI"/>
    <n v="24"/>
    <x v="0"/>
    <s v="No"/>
    <n v="297046"/>
    <s v="ASEGURADO VOLUNTARIO"/>
    <n v="24"/>
  </r>
  <r>
    <n v="4361"/>
    <s v="MUJER"/>
    <n v="380000"/>
    <s v="ASALARIADO"/>
    <s v="SECTOR PRIVADO"/>
    <s v="SI"/>
    <s v="NO"/>
    <s v="SI"/>
    <n v="44"/>
    <x v="0"/>
    <s v="No"/>
    <n v="380000"/>
    <s v="ASALARIADO"/>
    <n v="44"/>
  </r>
  <r>
    <n v="4362"/>
    <s v="HOMBRE"/>
    <n v="297046"/>
    <s v="TRABAJADOR INDEPENDIENTE"/>
    <s v="SECTOR PRIVADO"/>
    <s v="SI"/>
    <s v="NO"/>
    <s v="SI"/>
    <n v="25"/>
    <x v="0"/>
    <s v="No"/>
    <n v="297046"/>
    <s v="TRABAJADOR INDEPENDIENTE"/>
    <n v="25"/>
  </r>
  <r>
    <n v="4363"/>
    <s v="MUJER"/>
    <n v="1277622"/>
    <s v="ASALARIADO"/>
    <s v="SECTOR PUBLICO"/>
    <s v="SI"/>
    <s v="NO"/>
    <s v="SI"/>
    <n v="48"/>
    <x v="0"/>
    <s v="No"/>
    <n v="1277622"/>
    <s v="ASALARIADO"/>
    <n v="48"/>
  </r>
  <r>
    <n v="4364"/>
    <s v="HOMBRE"/>
    <n v="450000"/>
    <s v="ASALARIADO"/>
    <s v="SECTOR PRIVADO"/>
    <s v="SI"/>
    <s v="NO"/>
    <s v="SI"/>
    <n v="28"/>
    <x v="0"/>
    <s v="No"/>
    <n v="450000"/>
    <s v="ASALARIADO"/>
    <n v="28"/>
  </r>
  <r>
    <n v="4365"/>
    <s v="HOMBRE"/>
    <n v="300018"/>
    <s v="ASEGURADO VOLUNTARIO"/>
    <s v="SECTOR PRIVADO"/>
    <s v="SI"/>
    <s v="NO"/>
    <s v="SI"/>
    <n v="90"/>
    <x v="0"/>
    <s v="No"/>
    <n v="300018"/>
    <s v="ASEGURADO VOLUNTARIO"/>
    <n v="90"/>
  </r>
  <r>
    <n v="4366"/>
    <s v="HOMBRE"/>
    <n v="969375"/>
    <s v="ASALARIADO"/>
    <s v="SECTOR PRIVADO"/>
    <s v="SI"/>
    <s v="SI"/>
    <s v="NO"/>
    <n v="53"/>
    <x v="0"/>
    <s v="No"/>
    <n v="969375"/>
    <s v="ASALARIADO"/>
    <n v="53"/>
  </r>
  <r>
    <n v="4367"/>
    <s v="MUJER"/>
    <n v="1464318"/>
    <s v="ASALARIADO"/>
    <s v="SECTOR PUBLICO"/>
    <s v="SI"/>
    <s v="NO"/>
    <s v="NO"/>
    <n v="55"/>
    <x v="0"/>
    <s v="No"/>
    <n v="1464318"/>
    <s v="ASALARIADO"/>
    <n v="55"/>
  </r>
  <r>
    <n v="4368"/>
    <s v="HOMBRE"/>
    <n v="127335.61"/>
    <s v="PENSIONADOS EN SU PROPIO SISTEMA"/>
    <s v="SECTOR PUBLICO"/>
    <s v="SI"/>
    <s v="NO"/>
    <s v="NO"/>
    <n v="70"/>
    <x v="0"/>
    <s v="No"/>
    <n v="127335.61"/>
    <s v="PENSIONADOS EN SU PROPIO SISTEMA"/>
    <n v="70"/>
  </r>
  <r>
    <n v="4369"/>
    <s v="MUJER"/>
    <n v="355899.18"/>
    <s v="PENSIONADOS EN SU PROPIO SISTEMA"/>
    <s v="SECTOR PUBLICO"/>
    <s v="SI"/>
    <s v="NO"/>
    <s v="NO"/>
    <n v="17"/>
    <x v="0"/>
    <s v="No"/>
    <n v="355899.18"/>
    <s v="PENSIONADOS EN SU PROPIO SISTEMA"/>
    <n v="17"/>
  </r>
  <r>
    <n v="4370"/>
    <s v="HOMBRE"/>
    <n v="760293.64"/>
    <s v="ASALARIADO"/>
    <s v="SECTOR PRIVADO"/>
    <s v="SI"/>
    <s v="SI"/>
    <s v="NO"/>
    <n v="57"/>
    <x v="0"/>
    <s v="No"/>
    <n v="760293.64"/>
    <s v="ASALARIADO"/>
    <n v="57"/>
  </r>
  <r>
    <n v="4371"/>
    <s v="MUJER"/>
    <n v="902500"/>
    <s v="ASALARIADO"/>
    <s v="SECTOR PRIVADO"/>
    <s v="SI"/>
    <s v="NO"/>
    <s v="NO"/>
    <n v="27"/>
    <x v="0"/>
    <s v="No"/>
    <n v="902500"/>
    <s v="ASALARIADO"/>
    <n v="27"/>
  </r>
  <r>
    <n v="4372"/>
    <s v="MUJER"/>
    <n v="346500"/>
    <s v="ASALARIADO"/>
    <s v="SECTOR PRIVADO"/>
    <s v="SI"/>
    <s v="NO"/>
    <s v="NO"/>
    <n v="45"/>
    <x v="0"/>
    <s v="No"/>
    <n v="346500"/>
    <s v="ASALARIADO"/>
    <n v="45"/>
  </r>
  <r>
    <n v="4373"/>
    <s v="HOMBRE"/>
    <n v="343000"/>
    <s v="ASALARIADO"/>
    <s v="SECTOR PRIVADO"/>
    <s v="SI"/>
    <s v="NO"/>
    <s v="NO"/>
    <n v="51"/>
    <x v="0"/>
    <s v="No"/>
    <n v="343000"/>
    <s v="ASALARIADO"/>
    <n v="51"/>
  </r>
  <r>
    <n v="4374"/>
    <s v="HOMBRE"/>
    <n v="297502"/>
    <s v="TRABAJADOR INDEPENDIENTE"/>
    <s v="SECTOR PRIVADO"/>
    <s v="SI"/>
    <s v="NO"/>
    <s v="NO"/>
    <n v="63"/>
    <x v="0"/>
    <s v="No"/>
    <n v="297502"/>
    <s v="TRABAJADOR INDEPENDIENTE"/>
    <n v="63"/>
  </r>
  <r>
    <n v="4375"/>
    <s v="MUJER"/>
    <n v="315617"/>
    <s v="ASEGURADO VOLUNTARIO"/>
    <s v="SECTOR PRIVADO"/>
    <s v="SI"/>
    <s v="SI"/>
    <s v="NO"/>
    <n v="60"/>
    <x v="0"/>
    <s v="No"/>
    <n v="315617"/>
    <s v="ASEGURADO VOLUNTARIO"/>
    <n v="60"/>
  </r>
  <r>
    <n v="4376"/>
    <s v="HOMBRE"/>
    <n v="100000"/>
    <s v="ASALARIADO"/>
    <s v="SECTOR PRIVADO"/>
    <s v="SI"/>
    <s v="NO"/>
    <s v="SI"/>
    <n v="37"/>
    <x v="0"/>
    <s v="No"/>
    <n v="100000"/>
    <s v="ASALARIADO"/>
    <n v="37"/>
  </r>
  <r>
    <n v="4377"/>
    <s v="HOMBRE"/>
    <n v="100000"/>
    <s v="ASALARIADO"/>
    <s v="SECTOR PRIVADO"/>
    <s v="SI"/>
    <s v="SI"/>
    <s v="SI"/>
    <n v="36"/>
    <x v="0"/>
    <s v="No"/>
    <n v="100000"/>
    <s v="ASALARIADO"/>
    <n v="36"/>
  </r>
  <r>
    <n v="4378"/>
    <s v="MUJER"/>
    <n v="292533.03999999998"/>
    <s v="ASALARIADO"/>
    <s v="SECTOR PUBLICO"/>
    <s v="SI"/>
    <s v="NO"/>
    <s v="NO"/>
    <n v="25"/>
    <x v="0"/>
    <s v="No"/>
    <n v="292533.03999999998"/>
    <s v="ASALARIADO"/>
    <n v="25"/>
  </r>
  <r>
    <n v="4379"/>
    <s v="MUJER"/>
    <n v="297046"/>
    <s v="ASEGURADO VOLUNTARIO"/>
    <s v="SECTOR PRIVADO"/>
    <s v="SI"/>
    <s v="NO"/>
    <s v="NO"/>
    <n v="55"/>
    <x v="0"/>
    <s v="No"/>
    <n v="297046"/>
    <s v="ASEGURADO VOLUNTARIO"/>
    <n v="55"/>
  </r>
  <r>
    <n v="4380"/>
    <s v="HOMBRE"/>
    <n v="382136"/>
    <s v="TRABAJADOR INDEPENDIENTE"/>
    <s v="SECTOR PRIVADO"/>
    <s v="SI"/>
    <s v="NO"/>
    <s v="SI"/>
    <n v="63"/>
    <x v="0"/>
    <s v="No"/>
    <n v="382136"/>
    <s v="TRABAJADOR INDEPENDIENTE"/>
    <n v="63"/>
  </r>
  <r>
    <n v="4381"/>
    <s v="HOMBRE"/>
    <n v="48857.39"/>
    <s v="ASALARIADO"/>
    <s v="SECTOR PRIVADO"/>
    <s v="SI"/>
    <s v="NO"/>
    <s v="NO"/>
    <n v="41"/>
    <x v="0"/>
    <s v="No"/>
    <n v="48857.39"/>
    <s v="ASALARIADO"/>
    <n v="41"/>
  </r>
  <r>
    <n v="4382"/>
    <s v="MUJER"/>
    <n v="550000"/>
    <s v="ASALARIADO"/>
    <s v="SECTOR PRIVADO"/>
    <s v="SI"/>
    <s v="NO"/>
    <s v="NO"/>
    <n v="27"/>
    <x v="0"/>
    <s v="No"/>
    <n v="550000"/>
    <s v="ASALARIADO"/>
    <n v="27"/>
  </r>
  <r>
    <n v="4383"/>
    <s v="MUJER"/>
    <n v="1843614"/>
    <s v="ASALARIADO"/>
    <s v="SECTOR PUBLICO"/>
    <s v="SI"/>
    <s v="NO"/>
    <s v="NO"/>
    <n v="59"/>
    <x v="0"/>
    <s v="No"/>
    <n v="1843614"/>
    <s v="ASALARIADO"/>
    <n v="59"/>
  </r>
  <r>
    <n v="4384"/>
    <s v="HOMBRE"/>
    <n v="547158"/>
    <s v="ASALARIADO"/>
    <s v="SECTOR PUBLICO"/>
    <s v="SI"/>
    <s v="NO"/>
    <s v="SI"/>
    <n v="22"/>
    <x v="0"/>
    <s v="No"/>
    <n v="547158"/>
    <s v="ASALARIADO"/>
    <n v="22"/>
  </r>
  <r>
    <n v="4385"/>
    <s v="MUJER"/>
    <n v="1482847"/>
    <s v="ASALARIADO"/>
    <s v="SECTOR PUBLICO"/>
    <s v="SI"/>
    <s v="NO"/>
    <s v="SI"/>
    <n v="29"/>
    <x v="0"/>
    <s v="No"/>
    <n v="1482847"/>
    <s v="ASALARIADO"/>
    <n v="29"/>
  </r>
  <r>
    <n v="4386"/>
    <s v="MUJER"/>
    <n v="927503.14"/>
    <s v="ASALARIADO"/>
    <s v="SECTOR PRIVADO"/>
    <s v="SI"/>
    <s v="NO"/>
    <s v="NO"/>
    <n v="50"/>
    <x v="0"/>
    <s v="No"/>
    <n v="927503.14"/>
    <s v="ASALARIADO"/>
    <n v="50"/>
  </r>
  <r>
    <n v="4387"/>
    <s v="HOMBRE"/>
    <n v="299647"/>
    <s v="TRABAJADOR INDEPENDIENTE"/>
    <s v="SECTOR PRIVADO"/>
    <s v="SI"/>
    <s v="NO"/>
    <s v="SI"/>
    <n v="36"/>
    <x v="0"/>
    <s v="No"/>
    <n v="299647"/>
    <s v="TRABAJADOR INDEPENDIENTE"/>
    <n v="36"/>
  </r>
  <r>
    <n v="4388"/>
    <s v="HOMBRE"/>
    <n v="967077"/>
    <s v="ASALARIADO"/>
    <s v="SECTOR PUBLICO"/>
    <s v="SI"/>
    <s v="NO"/>
    <s v="NO"/>
    <n v="53"/>
    <x v="0"/>
    <s v="No"/>
    <n v="967077"/>
    <s v="ASALARIADO"/>
    <n v="53"/>
  </r>
  <r>
    <n v="4389"/>
    <s v="HOMBRE"/>
    <n v="326749"/>
    <s v="TRABAJADOR INDEPENDIENTE"/>
    <s v="SECTOR PRIVADO"/>
    <s v="SI"/>
    <s v="NO"/>
    <s v="SI"/>
    <n v="54"/>
    <x v="0"/>
    <s v="No"/>
    <n v="326749"/>
    <s v="TRABAJADOR INDEPENDIENTE"/>
    <n v="54"/>
  </r>
  <r>
    <n v="4390"/>
    <s v="HOMBRE"/>
    <n v="5122871.99"/>
    <s v="ASALARIADO"/>
    <s v="SECTOR PUBLICO"/>
    <s v="SI"/>
    <s v="NO"/>
    <s v="NO"/>
    <n v="47"/>
    <x v="1"/>
    <s v="No"/>
    <n v="5122871.99"/>
    <s v="ASALARIADO"/>
    <n v="47"/>
  </r>
  <r>
    <n v="4391"/>
    <s v="MUJER"/>
    <n v="530434.05000000005"/>
    <s v="ASALARIADO"/>
    <s v="SECTOR PRIVADO"/>
    <s v="SI"/>
    <s v="NO"/>
    <s v="NO"/>
    <n v="25"/>
    <x v="0"/>
    <s v="No"/>
    <n v="530434.05000000005"/>
    <s v="ASALARIADO"/>
    <n v="25"/>
  </r>
  <r>
    <n v="4392"/>
    <s v="HOMBRE"/>
    <n v="182182"/>
    <s v="ASALARIADO"/>
    <s v="SECTOR PRIVADO"/>
    <s v="SI"/>
    <s v="NO"/>
    <s v="NO"/>
    <n v="26"/>
    <x v="0"/>
    <s v="No"/>
    <n v="182182"/>
    <s v="ASALARIADO"/>
    <n v="26"/>
  </r>
  <r>
    <n v="4393"/>
    <s v="HOMBRE"/>
    <n v="278030.99"/>
    <s v="CONVENIOS ESPECIALES DE TRABAJADORES INDEPENDIENTES"/>
    <s v="SECTOR PRIVADO"/>
    <s v="SI"/>
    <s v="NO"/>
    <s v="NO"/>
    <n v="27"/>
    <x v="0"/>
    <s v="No"/>
    <n v="278030.99"/>
    <s v="CONVENIOS ESPECIALES DE TRABAJADORES INDEPENDIENTES"/>
    <n v="27"/>
  </r>
  <r>
    <n v="4394"/>
    <s v="MUJER"/>
    <n v="302470"/>
    <s v="ASEGURADO VOLUNTARIO"/>
    <s v="SECTOR PRIVADO"/>
    <s v="SI"/>
    <s v="NO"/>
    <s v="NO"/>
    <n v="54"/>
    <x v="0"/>
    <s v="No"/>
    <n v="302470"/>
    <s v="ASEGURADO VOLUNTARIO"/>
    <n v="54"/>
  </r>
  <r>
    <n v="4395"/>
    <s v="HOMBRE"/>
    <n v="347719.55"/>
    <s v="ASALARIADO"/>
    <s v="SECTOR PRIVADO"/>
    <s v="SI"/>
    <s v="NO"/>
    <s v="NO"/>
    <n v="19"/>
    <x v="0"/>
    <s v="No"/>
    <n v="347719.55"/>
    <s v="ASALARIADO"/>
    <n v="19"/>
  </r>
  <r>
    <n v="4396"/>
    <s v="HOMBRE"/>
    <n v="312000"/>
    <s v="ASALARIADO"/>
    <s v="SECTOR PRIVADO"/>
    <s v="SI"/>
    <s v="NO"/>
    <s v="SI"/>
    <n v="64"/>
    <x v="0"/>
    <s v="No"/>
    <n v="312000"/>
    <s v="ASALARIADO"/>
    <n v="64"/>
  </r>
  <r>
    <n v="4397"/>
    <s v="HOMBRE"/>
    <n v="310124"/>
    <s v="TRABAJADOR INDEPENDIENTE"/>
    <s v="SECTOR PRIVADO"/>
    <s v="SI"/>
    <s v="NO"/>
    <s v="NO"/>
    <n v="43"/>
    <x v="0"/>
    <s v="No"/>
    <n v="310124"/>
    <s v="TRABAJADOR INDEPENDIENTE"/>
    <n v="43"/>
  </r>
  <r>
    <n v="4398"/>
    <s v="MUJER"/>
    <n v="297046"/>
    <s v="TRABAJADOR INDEPENDIENTE"/>
    <s v="SECTOR PRIVADO"/>
    <s v="SI"/>
    <s v="NO"/>
    <s v="NO"/>
    <n v="27"/>
    <x v="0"/>
    <s v="No"/>
    <n v="297046"/>
    <s v="TRABAJADOR INDEPENDIENTE"/>
    <n v="27"/>
  </r>
  <r>
    <n v="4399"/>
    <s v="HOMBRE"/>
    <n v="403776"/>
    <s v="ASALARIADO"/>
    <s v="SECTOR PRIVADO"/>
    <s v="SI"/>
    <s v="NO"/>
    <s v="NO"/>
    <n v="23"/>
    <x v="0"/>
    <s v="No"/>
    <n v="403776"/>
    <s v="ASALARIADO"/>
    <n v="23"/>
  </r>
  <r>
    <n v="4400"/>
    <s v="MUJER"/>
    <n v="1101203"/>
    <s v="ASALARIADO"/>
    <s v="SECTOR PUBLICO"/>
    <s v="SI"/>
    <s v="NO"/>
    <s v="NO"/>
    <n v="28"/>
    <x v="0"/>
    <s v="No"/>
    <n v="1101203"/>
    <s v="ASALARIADO"/>
    <n v="28"/>
  </r>
  <r>
    <n v="4401"/>
    <s v="HOMBRE"/>
    <n v="615017.5"/>
    <s v="ASALARIADO"/>
    <s v="SECTOR PUBLICO"/>
    <s v="SI"/>
    <s v="NO"/>
    <s v="NO"/>
    <n v="44"/>
    <x v="0"/>
    <s v="No"/>
    <n v="615017.5"/>
    <s v="ASALARIADO"/>
    <n v="44"/>
  </r>
  <r>
    <n v="4402"/>
    <s v="MUJER"/>
    <n v="639148"/>
    <s v="ASEGURADO VOLUNTARIO"/>
    <s v="SECTOR PRIVADO"/>
    <s v="SI"/>
    <s v="SI"/>
    <s v="NO"/>
    <n v="66"/>
    <x v="0"/>
    <s v="No"/>
    <n v="639148"/>
    <s v="ASEGURADO VOLUNTARIO"/>
    <n v="66"/>
  </r>
  <r>
    <n v="4403"/>
    <s v="HOMBRE"/>
    <n v="297046"/>
    <s v="ASEGURADO VOLUNTARIO"/>
    <s v="SECTOR PRIVADO"/>
    <s v="SI"/>
    <s v="SI"/>
    <s v="NO"/>
    <n v="50"/>
    <x v="0"/>
    <s v="No"/>
    <n v="297046"/>
    <s v="ASEGURADO VOLUNTARIO"/>
    <n v="50"/>
  </r>
  <r>
    <n v="4404"/>
    <s v="MUJER"/>
    <n v="150000"/>
    <s v="ASALARIADO"/>
    <s v="SECTOR PRIVADO"/>
    <s v="SI"/>
    <s v="NO"/>
    <s v="NO"/>
    <n v="32"/>
    <x v="0"/>
    <s v="No"/>
    <n v="150000"/>
    <s v="ASALARIADO"/>
    <n v="32"/>
  </r>
  <r>
    <n v="4405"/>
    <s v="HOMBRE"/>
    <n v="360960"/>
    <s v="ASALARIADO"/>
    <s v="SECTOR PRIVADO"/>
    <s v="SI"/>
    <s v="NO"/>
    <s v="NO"/>
    <n v="38"/>
    <x v="0"/>
    <s v="No"/>
    <n v="360960"/>
    <s v="ASALARIADO"/>
    <n v="38"/>
  </r>
  <r>
    <n v="4406"/>
    <s v="MUJER"/>
    <n v="338629"/>
    <s v="TRABAJADOR INDEPENDIENTE"/>
    <s v="SECTOR PRIVADO"/>
    <s v="SI"/>
    <s v="NO"/>
    <s v="SI"/>
    <n v="66"/>
    <x v="0"/>
    <s v="No"/>
    <n v="338629"/>
    <s v="TRABAJADOR INDEPENDIENTE"/>
    <n v="66"/>
  </r>
  <r>
    <n v="4407"/>
    <s v="HOMBRE"/>
    <n v="360000"/>
    <s v="ASALARIADO"/>
    <s v="SECTOR PRIVADO"/>
    <s v="SI"/>
    <s v="SI"/>
    <s v="NO"/>
    <n v="32"/>
    <x v="0"/>
    <s v="No"/>
    <n v="360000"/>
    <s v="ASALARIADO"/>
    <n v="32"/>
  </r>
  <r>
    <n v="4408"/>
    <s v="HOMBRE"/>
    <n v="470000"/>
    <s v="ASALARIADO"/>
    <s v="SECTOR PRIVADO"/>
    <s v="SI"/>
    <s v="NO"/>
    <s v="NO"/>
    <n v="52"/>
    <x v="0"/>
    <s v="No"/>
    <n v="470000"/>
    <s v="ASALARIADO"/>
    <n v="52"/>
  </r>
  <r>
    <n v="4409"/>
    <s v="MUJER"/>
    <n v="418415"/>
    <s v="ASALARIADO"/>
    <s v="SECTOR PRIVADO"/>
    <s v="SI"/>
    <s v="NO"/>
    <s v="NO"/>
    <n v="30"/>
    <x v="0"/>
    <s v="No"/>
    <n v="418415"/>
    <s v="ASALARIADO"/>
    <n v="30"/>
  </r>
  <r>
    <n v="4410"/>
    <s v="MUJER"/>
    <n v="430627.35"/>
    <s v="ASALARIADO"/>
    <s v="SECTOR PRIVADO"/>
    <s v="SI"/>
    <s v="NO"/>
    <s v="NO"/>
    <n v="31"/>
    <x v="0"/>
    <s v="No"/>
    <n v="430627.35"/>
    <s v="ASALARIADO"/>
    <n v="31"/>
  </r>
  <r>
    <n v="4411"/>
    <s v="HOMBRE"/>
    <n v="325394.86"/>
    <s v="ASALARIADO"/>
    <s v="SECTOR PUBLICO"/>
    <s v="SI"/>
    <s v="NO"/>
    <s v="NO"/>
    <n v="25"/>
    <x v="0"/>
    <s v="No"/>
    <n v="325394.86"/>
    <s v="ASALARIADO"/>
    <n v="25"/>
  </r>
  <r>
    <n v="4412"/>
    <s v="HOMBRE"/>
    <n v="332233.40000000002"/>
    <s v="ASALARIADO"/>
    <s v="SECTOR PRIVADO"/>
    <s v="SI"/>
    <s v="NO"/>
    <s v="NO"/>
    <n v="30"/>
    <x v="0"/>
    <s v="No"/>
    <n v="332233.40000000002"/>
    <s v="ASALARIADO"/>
    <n v="30"/>
  </r>
  <r>
    <n v="4413"/>
    <s v="MUJER"/>
    <n v="377248.7"/>
    <s v="PENSIONADOS EN SU PROPIO SISTEMA"/>
    <s v="SECTOR PUBLICO"/>
    <s v="SI"/>
    <s v="NO"/>
    <s v="NO"/>
    <n v="83"/>
    <x v="0"/>
    <s v="No"/>
    <n v="377248.7"/>
    <s v="PENSIONADOS EN SU PROPIO SISTEMA"/>
    <n v="83"/>
  </r>
  <r>
    <n v="4414"/>
    <s v="MUJER"/>
    <n v="150000"/>
    <s v="ASALARIADO"/>
    <s v="SECTOR PRIVADO"/>
    <s v="SI"/>
    <s v="SI"/>
    <s v="NO"/>
    <n v="40"/>
    <x v="0"/>
    <s v="No"/>
    <n v="150000"/>
    <s v="ASALARIADO"/>
    <n v="40"/>
  </r>
  <r>
    <n v="4415"/>
    <s v="HOMBRE"/>
    <n v="310544"/>
    <s v="TRABAJADOR INDEPENDIENTE"/>
    <s v="SECTOR PRIVADO"/>
    <s v="SI"/>
    <s v="SI"/>
    <s v="SI"/>
    <n v="66"/>
    <x v="0"/>
    <s v="No"/>
    <n v="310544"/>
    <s v="TRABAJADOR INDEPENDIENTE"/>
    <n v="66"/>
  </r>
  <r>
    <n v="4416"/>
    <s v="HOMBRE"/>
    <n v="391000"/>
    <s v="ASALARIADO"/>
    <s v="SECTOR PRIVADO"/>
    <s v="SI"/>
    <s v="NO"/>
    <s v="NO"/>
    <n v="36"/>
    <x v="0"/>
    <s v="No"/>
    <n v="391000"/>
    <s v="ASALARIADO"/>
    <n v="36"/>
  </r>
  <r>
    <n v="4417"/>
    <s v="HOMBRE"/>
    <n v="356455"/>
    <s v="TRABAJADOR INDEPENDIENTE"/>
    <s v="SECTOR PRIVADO"/>
    <s v="SI"/>
    <s v="NO"/>
    <s v="NO"/>
    <n v="35"/>
    <x v="0"/>
    <s v="No"/>
    <n v="356455"/>
    <s v="TRABAJADOR INDEPENDIENTE"/>
    <n v="35"/>
  </r>
  <r>
    <n v="4418"/>
    <s v="HOMBRE"/>
    <n v="639148"/>
    <s v="TRABAJADOR INDEPENDIENTE"/>
    <s v="SECTOR PRIVADO"/>
    <s v="SI"/>
    <s v="NO"/>
    <s v="SI"/>
    <n v="65"/>
    <x v="0"/>
    <s v="No"/>
    <n v="639148"/>
    <s v="TRABAJADOR INDEPENDIENTE"/>
    <n v="65"/>
  </r>
  <r>
    <n v="4419"/>
    <s v="MUJER"/>
    <n v="53466"/>
    <s v="ASALARIADO"/>
    <s v="SECTOR PUBLICO"/>
    <s v="SI"/>
    <s v="NO"/>
    <s v="NO"/>
    <n v="59"/>
    <x v="0"/>
    <s v="No"/>
    <n v="53466"/>
    <s v="ASALARIADO"/>
    <n v="59"/>
  </r>
  <r>
    <n v="4420"/>
    <s v="HOMBRE"/>
    <n v="423038.54"/>
    <s v="ASALARIADO"/>
    <s v="SECTOR PRIVADO"/>
    <s v="SI"/>
    <s v="NO"/>
    <s v="NO"/>
    <n v="32"/>
    <x v="0"/>
    <s v="No"/>
    <n v="423038.54"/>
    <s v="ASALARIADO"/>
    <n v="32"/>
  </r>
  <r>
    <n v="4421"/>
    <s v="HOMBRE"/>
    <n v="332063.19"/>
    <s v="ASALARIADO"/>
    <s v="SECTOR PRIVADO"/>
    <s v="SI"/>
    <s v="NO"/>
    <s v="NO"/>
    <n v="22"/>
    <x v="0"/>
    <s v="No"/>
    <n v="332063.19"/>
    <s v="ASALARIADO"/>
    <n v="22"/>
  </r>
  <r>
    <n v="4422"/>
    <s v="HOMBRE"/>
    <n v="491465.63"/>
    <s v="ASALARIADO"/>
    <s v="SECTOR PRIVADO"/>
    <s v="SI"/>
    <s v="SI"/>
    <s v="NO"/>
    <n v="26"/>
    <x v="0"/>
    <s v="No"/>
    <n v="491465.63"/>
    <s v="ASALARIADO"/>
    <n v="26"/>
  </r>
  <r>
    <n v="4423"/>
    <s v="HOMBRE"/>
    <n v="633433"/>
    <s v="TRABAJADOR INDEPENDIENTE"/>
    <s v="SECTOR PRIVADO"/>
    <s v="SI"/>
    <s v="NO"/>
    <s v="NO"/>
    <n v="27"/>
    <x v="0"/>
    <s v="No"/>
    <n v="633433"/>
    <s v="TRABAJADOR INDEPENDIENTE"/>
    <n v="27"/>
  </r>
  <r>
    <n v="4424"/>
    <s v="MUJER"/>
    <n v="1021562"/>
    <s v="ASALARIADO"/>
    <s v="SECTOR PUBLICO"/>
    <s v="SI"/>
    <s v="NO"/>
    <s v="NO"/>
    <n v="36"/>
    <x v="0"/>
    <s v="No"/>
    <n v="1021562"/>
    <s v="ASALARIADO"/>
    <n v="36"/>
  </r>
  <r>
    <n v="4425"/>
    <s v="HOMBRE"/>
    <n v="307850"/>
    <s v="ASALARIADO"/>
    <s v="SECTOR PRIVADO"/>
    <s v="SI"/>
    <s v="NO"/>
    <s v="NO"/>
    <n v="41"/>
    <x v="0"/>
    <s v="No"/>
    <n v="307850"/>
    <s v="ASALARIADO"/>
    <n v="41"/>
  </r>
  <r>
    <n v="4426"/>
    <s v="HOMBRE"/>
    <n v="337925.96"/>
    <s v="ASALARIADO"/>
    <s v="SECTOR PRIVADO"/>
    <s v="SI"/>
    <s v="NO"/>
    <s v="NO"/>
    <n v="23"/>
    <x v="0"/>
    <s v="No"/>
    <n v="337925.96"/>
    <s v="ASALARIADO"/>
    <n v="23"/>
  </r>
  <r>
    <n v="4427"/>
    <s v="HOMBRE"/>
    <n v="884003.5"/>
    <s v="ASALARIADO"/>
    <s v="SECTOR PRIVADO"/>
    <s v="SI"/>
    <s v="NO"/>
    <s v="NO"/>
    <n v="25"/>
    <x v="0"/>
    <s v="No"/>
    <n v="884003.5"/>
    <s v="ASALARIADO"/>
    <n v="25"/>
  </r>
  <r>
    <n v="4428"/>
    <s v="HOMBRE"/>
    <n v="514062"/>
    <s v="TRABAJADOR INDEPENDIENTE"/>
    <s v="SECTOR PRIVADO"/>
    <s v="SI"/>
    <s v="NO"/>
    <s v="NO"/>
    <n v="60"/>
    <x v="0"/>
    <s v="No"/>
    <n v="514062"/>
    <s v="TRABAJADOR INDEPENDIENTE"/>
    <n v="60"/>
  </r>
  <r>
    <n v="4429"/>
    <s v="HOMBRE"/>
    <n v="724000"/>
    <s v="ASALARIADO"/>
    <s v="SECTOR PRIVADO"/>
    <s v="SI"/>
    <s v="NO"/>
    <s v="NO"/>
    <n v="29"/>
    <x v="0"/>
    <s v="No"/>
    <n v="724000"/>
    <s v="ASALARIADO"/>
    <n v="29"/>
  </r>
  <r>
    <n v="4430"/>
    <s v="HOMBRE"/>
    <n v="297045"/>
    <s v="TRABAJADOR INDEPENDIENTE"/>
    <s v="SECTOR PRIVADO"/>
    <s v="SI"/>
    <s v="NO"/>
    <s v="SI"/>
    <n v="56"/>
    <x v="0"/>
    <s v="No"/>
    <n v="297045"/>
    <s v="TRABAJADOR INDEPENDIENTE"/>
    <n v="56"/>
  </r>
  <r>
    <n v="4431"/>
    <s v="HOMBRE"/>
    <n v="487739"/>
    <s v="TRABAJADOR INDEPENDIENTE"/>
    <s v="SECTOR PRIVADO"/>
    <s v="SI"/>
    <s v="NO"/>
    <s v="SI"/>
    <n v="45"/>
    <x v="0"/>
    <s v="No"/>
    <n v="487739"/>
    <s v="TRABAJADOR INDEPENDIENTE"/>
    <n v="45"/>
  </r>
  <r>
    <n v="4432"/>
    <s v="HOMBRE"/>
    <n v="370609.6"/>
    <s v="ASALARIADO"/>
    <s v="SECTOR PRIVADO"/>
    <s v="SI"/>
    <s v="SI"/>
    <s v="NO"/>
    <n v="59"/>
    <x v="0"/>
    <s v="No"/>
    <n v="370609.6"/>
    <s v="ASALARIADO"/>
    <n v="59"/>
  </r>
  <r>
    <n v="4433"/>
    <s v="HOMBRE"/>
    <n v="287000"/>
    <s v="ASALARIADO"/>
    <s v="SECTOR PRIVADO"/>
    <s v="SI"/>
    <s v="NO"/>
    <s v="NO"/>
    <n v="19"/>
    <x v="0"/>
    <s v="No"/>
    <n v="287000"/>
    <s v="ASALARIADO"/>
    <n v="19"/>
  </r>
  <r>
    <n v="4434"/>
    <s v="MUJER"/>
    <n v="501367.89"/>
    <s v="ASALARIADO"/>
    <s v="SECTOR PRIVADO"/>
    <s v="SI"/>
    <s v="NO"/>
    <s v="NO"/>
    <n v="27"/>
    <x v="0"/>
    <s v="No"/>
    <n v="501367.89"/>
    <s v="ASALARIADO"/>
    <n v="27"/>
  </r>
  <r>
    <n v="4435"/>
    <s v="HOMBRE"/>
    <n v="644894.4"/>
    <s v="ASALARIADO"/>
    <s v="SECTOR PRIVADO"/>
    <s v="SI"/>
    <s v="NO"/>
    <s v="NO"/>
    <n v="37"/>
    <x v="0"/>
    <s v="No"/>
    <n v="644894.4"/>
    <s v="ASALARIADO"/>
    <n v="37"/>
  </r>
  <r>
    <n v="4436"/>
    <s v="MUJER"/>
    <n v="278030.99"/>
    <s v="CONVENIOS ESPECIALES DE TRABAJADORES INDEPENDIENTES"/>
    <s v="SECTOR PRIVADO"/>
    <s v="SI"/>
    <s v="NO"/>
    <s v="NO"/>
    <n v="20"/>
    <x v="0"/>
    <s v="No"/>
    <n v="278030.99"/>
    <s v="CONVENIOS ESPECIALES DE TRABAJADORES INDEPENDIENTES"/>
    <n v="20"/>
  </r>
  <r>
    <n v="4437"/>
    <s v="MUJER"/>
    <n v="327716"/>
    <s v="ASEGURADO VOLUNTARIO"/>
    <s v="SECTOR PRIVADO"/>
    <s v="SI"/>
    <s v="NO"/>
    <s v="NO"/>
    <n v="61"/>
    <x v="0"/>
    <s v="No"/>
    <n v="327716"/>
    <s v="ASEGURADO VOLUNTARIO"/>
    <n v="61"/>
  </r>
  <r>
    <n v="4438"/>
    <s v="MUJER"/>
    <n v="1064074.55"/>
    <s v="ASALARIADO"/>
    <s v="SECTOR PRIVADO"/>
    <s v="SI"/>
    <s v="NO"/>
    <s v="NO"/>
    <n v="21"/>
    <x v="0"/>
    <s v="No"/>
    <n v="1064074.55"/>
    <s v="ASALARIADO"/>
    <n v="21"/>
  </r>
  <r>
    <n v="4439"/>
    <s v="HOMBRE"/>
    <n v="419207.05"/>
    <s v="ASALARIADO"/>
    <s v="SECTOR PRIVADO"/>
    <s v="SI"/>
    <s v="NO"/>
    <s v="NO"/>
    <n v="48"/>
    <x v="0"/>
    <s v="No"/>
    <n v="419207.05"/>
    <s v="ASALARIADO"/>
    <n v="48"/>
  </r>
  <r>
    <n v="4440"/>
    <s v="HOMBRE"/>
    <n v="1277200"/>
    <s v="ASALARIADO"/>
    <s v="SECTOR PRIVADO"/>
    <s v="SI"/>
    <s v="NO"/>
    <s v="NO"/>
    <n v="24"/>
    <x v="0"/>
    <s v="No"/>
    <n v="1277200"/>
    <s v="ASALARIADO"/>
    <n v="24"/>
  </r>
  <r>
    <n v="4441"/>
    <s v="HOMBRE"/>
    <n v="1228919.8500000001"/>
    <s v="CONVENIOS ESPECIALES DE TRABAJADORES INDEPENDIENTES"/>
    <s v="SECTOR PRIVADO"/>
    <s v="SI"/>
    <s v="NO"/>
    <s v="NO"/>
    <n v="53"/>
    <x v="0"/>
    <s v="No"/>
    <n v="1228919.8500000001"/>
    <s v="CONVENIOS ESPECIALES DE TRABAJADORES INDEPENDIENTES"/>
    <n v="53"/>
  </r>
  <r>
    <n v="4442"/>
    <s v="HOMBRE"/>
    <n v="1446221.81"/>
    <s v="ASALARIADO"/>
    <s v="SECTOR PUBLICO"/>
    <s v="SI"/>
    <s v="NO"/>
    <s v="NO"/>
    <n v="60"/>
    <x v="0"/>
    <s v="No"/>
    <n v="1446221.81"/>
    <s v="ASALARIADO"/>
    <n v="60"/>
  </r>
  <r>
    <n v="4443"/>
    <s v="HOMBRE"/>
    <n v="270900"/>
    <s v="ASALARIADO"/>
    <s v="SECTOR PRIVADO"/>
    <s v="SI"/>
    <s v="SI"/>
    <s v="NO"/>
    <n v="43"/>
    <x v="0"/>
    <s v="No"/>
    <n v="270900"/>
    <s v="ASALARIADO"/>
    <n v="43"/>
  </r>
  <r>
    <n v="4444"/>
    <s v="HOMBRE"/>
    <n v="561517"/>
    <s v="ASALARIADO"/>
    <s v="SECTOR PUBLICO"/>
    <s v="SI"/>
    <s v="NO"/>
    <s v="NO"/>
    <n v="42"/>
    <x v="0"/>
    <s v="No"/>
    <n v="561517"/>
    <s v="ASALARIADO"/>
    <n v="42"/>
  </r>
  <r>
    <n v="4445"/>
    <s v="HOMBRE"/>
    <n v="297046"/>
    <s v="TRABAJADOR INDEPENDIENTE"/>
    <s v="SECTOR PRIVADO"/>
    <s v="SI"/>
    <s v="NO"/>
    <s v="SI"/>
    <n v="26"/>
    <x v="0"/>
    <s v="No"/>
    <n v="297046"/>
    <s v="TRABAJADOR INDEPENDIENTE"/>
    <n v="26"/>
  </r>
  <r>
    <n v="4446"/>
    <s v="HOMBRE"/>
    <n v="278030"/>
    <s v="TRABAJADOR INDEPENDIENTE"/>
    <s v="SECTOR PRIVADO"/>
    <s v="SI"/>
    <s v="NO"/>
    <s v="NO"/>
    <n v="29"/>
    <x v="0"/>
    <s v="No"/>
    <n v="278030"/>
    <s v="TRABAJADOR INDEPENDIENTE"/>
    <n v="29"/>
  </r>
  <r>
    <n v="4447"/>
    <s v="HOMBRE"/>
    <n v="885877.44"/>
    <s v="ASALARIADO"/>
    <s v="SECTOR PRIVADO"/>
    <s v="SI"/>
    <s v="NO"/>
    <s v="NO"/>
    <n v="31"/>
    <x v="0"/>
    <s v="No"/>
    <n v="885877.44"/>
    <s v="ASALARIADO"/>
    <n v="31"/>
  </r>
  <r>
    <n v="4448"/>
    <s v="HOMBRE"/>
    <n v="597978"/>
    <s v="ASALARIADO"/>
    <s v="SECTOR PRIVADO"/>
    <s v="SI"/>
    <s v="NO"/>
    <s v="NO"/>
    <n v="41"/>
    <x v="0"/>
    <s v="No"/>
    <n v="597978"/>
    <s v="ASALARIADO"/>
    <n v="41"/>
  </r>
  <r>
    <n v="4449"/>
    <s v="MUJER"/>
    <n v="322634"/>
    <s v="ASEGURADO VOLUNTARIO"/>
    <s v="SECTOR PRIVADO"/>
    <s v="SI"/>
    <s v="NO"/>
    <s v="NO"/>
    <n v="79"/>
    <x v="0"/>
    <s v="No"/>
    <n v="322634"/>
    <s v="ASEGURADO VOLUNTARIO"/>
    <n v="79"/>
  </r>
  <r>
    <n v="4450"/>
    <s v="HOMBRE"/>
    <n v="680463.53"/>
    <s v="ASALARIADO"/>
    <s v="SECTOR PRIVADO"/>
    <s v="SI"/>
    <s v="NO"/>
    <s v="NO"/>
    <n v="21"/>
    <x v="0"/>
    <s v="No"/>
    <n v="680463.53"/>
    <s v="ASALARIADO"/>
    <n v="21"/>
  </r>
  <r>
    <n v="4451"/>
    <s v="HOMBRE"/>
    <n v="358595.15"/>
    <s v="ASALARIADO"/>
    <s v="SECTOR PRIVADO"/>
    <s v="SI"/>
    <s v="NO"/>
    <s v="NO"/>
    <n v="21"/>
    <x v="0"/>
    <s v="No"/>
    <n v="358595.15"/>
    <s v="ASALARIADO"/>
    <n v="21"/>
  </r>
  <r>
    <n v="4452"/>
    <s v="HOMBRE"/>
    <n v="358784.06"/>
    <s v="ASALARIADO"/>
    <s v="SECTOR PRIVADO"/>
    <s v="SI"/>
    <s v="SI"/>
    <s v="NO"/>
    <n v="40"/>
    <x v="0"/>
    <s v="No"/>
    <n v="358784.06"/>
    <s v="ASALARIADO"/>
    <n v="40"/>
  </r>
  <r>
    <n v="4453"/>
    <s v="HOMBRE"/>
    <n v="639148"/>
    <s v="TRABAJADOR INDEPENDIENTE"/>
    <s v="SECTOR PRIVADO"/>
    <s v="SI"/>
    <s v="NO"/>
    <s v="SI"/>
    <n v="40"/>
    <x v="0"/>
    <s v="No"/>
    <n v="639148"/>
    <s v="TRABAJADOR INDEPENDIENTE"/>
    <n v="40"/>
  </r>
  <r>
    <n v="4454"/>
    <s v="MUJER"/>
    <n v="1428002.29"/>
    <s v="PENSIONADOS EN SU PROPIO SISTEMA"/>
    <s v="SECTOR PUBLICO"/>
    <s v="SI"/>
    <s v="NO"/>
    <s v="NO"/>
    <n v="69"/>
    <x v="0"/>
    <s v="No"/>
    <n v="1428002.29"/>
    <s v="PENSIONADOS EN SU PROPIO SISTEMA"/>
    <n v="69"/>
  </r>
  <r>
    <n v="4455"/>
    <s v="HOMBRE"/>
    <n v="297719"/>
    <s v="ASEGURADO VOLUNTARIO"/>
    <s v="SECTOR PRIVADO"/>
    <s v="SI"/>
    <s v="NO"/>
    <s v="NO"/>
    <n v="37"/>
    <x v="0"/>
    <s v="No"/>
    <n v="297719"/>
    <s v="ASEGURADO VOLUNTARIO"/>
    <n v="37"/>
  </r>
  <r>
    <n v="4456"/>
    <s v="MUJER"/>
    <n v="1228568"/>
    <s v="ASALARIADO"/>
    <s v="SECTOR PUBLICO"/>
    <s v="SI"/>
    <s v="NO"/>
    <s v="NO"/>
    <n v="44"/>
    <x v="0"/>
    <s v="No"/>
    <n v="1228568"/>
    <s v="ASALARIADO"/>
    <n v="44"/>
  </r>
  <r>
    <n v="4457"/>
    <s v="MUJER"/>
    <n v="764837.91"/>
    <s v="PENSIONADOS EN SU PROPIO SISTEMA"/>
    <s v="SECTOR PUBLICO"/>
    <s v="SI"/>
    <s v="NO"/>
    <s v="NO"/>
    <n v="82"/>
    <x v="0"/>
    <s v="No"/>
    <n v="764837.91"/>
    <s v="PENSIONADOS EN SU PROPIO SISTEMA"/>
    <n v="82"/>
  </r>
  <r>
    <n v="4458"/>
    <s v="HOMBRE"/>
    <n v="647500"/>
    <s v="ASALARIADO"/>
    <s v="SECTOR PRIVADO"/>
    <s v="SI"/>
    <s v="NO"/>
    <s v="NO"/>
    <n v="25"/>
    <x v="0"/>
    <s v="No"/>
    <n v="647500"/>
    <s v="ASALARIADO"/>
    <n v="25"/>
  </r>
  <r>
    <n v="4459"/>
    <s v="HOMBRE"/>
    <n v="230000"/>
    <s v="ASALARIADO"/>
    <s v="SECTOR PRIVADO"/>
    <s v="SI"/>
    <s v="NO"/>
    <s v="SI"/>
    <n v="53"/>
    <x v="0"/>
    <s v="No"/>
    <n v="230000"/>
    <s v="ASALARIADO"/>
    <n v="53"/>
  </r>
  <r>
    <n v="4460"/>
    <s v="HOMBRE"/>
    <n v="407769.25"/>
    <s v="ASALARIADO"/>
    <s v="SECTOR PRIVADO"/>
    <s v="SI"/>
    <s v="NO"/>
    <s v="NO"/>
    <n v="29"/>
    <x v="0"/>
    <s v="No"/>
    <n v="407769.25"/>
    <s v="ASALARIADO"/>
    <n v="29"/>
  </r>
  <r>
    <n v="4461"/>
    <s v="HOMBRE"/>
    <n v="372000"/>
    <s v="ASALARIADO"/>
    <s v="SECTOR PRIVADO"/>
    <s v="SI"/>
    <s v="NO"/>
    <s v="NO"/>
    <n v="27"/>
    <x v="0"/>
    <s v="No"/>
    <n v="372000"/>
    <s v="ASALARIADO"/>
    <n v="27"/>
  </r>
  <r>
    <n v="4462"/>
    <s v="HOMBRE"/>
    <n v="361806.78"/>
    <s v="ASALARIADO"/>
    <s v="SECTOR PRIVADO"/>
    <s v="SI"/>
    <s v="NO"/>
    <s v="NO"/>
    <n v="22"/>
    <x v="0"/>
    <s v="No"/>
    <n v="361806.78"/>
    <s v="ASALARIADO"/>
    <n v="22"/>
  </r>
  <r>
    <n v="4463"/>
    <s v="MUJER"/>
    <n v="514285.71"/>
    <s v="ASALARIADO"/>
    <s v="SECTOR PRIVADO"/>
    <s v="SI"/>
    <s v="NO"/>
    <s v="NO"/>
    <n v="39"/>
    <x v="0"/>
    <s v="No"/>
    <n v="514285.71"/>
    <s v="ASALARIADO"/>
    <n v="39"/>
  </r>
  <r>
    <n v="4464"/>
    <s v="HOMBRE"/>
    <n v="356455"/>
    <s v="TRABAJADOR INDEPENDIENTE"/>
    <s v="SECTOR PRIVADO"/>
    <s v="SI"/>
    <s v="SI"/>
    <s v="SI"/>
    <n v="46"/>
    <x v="0"/>
    <s v="No"/>
    <n v="356455"/>
    <s v="TRABAJADOR INDEPENDIENTE"/>
    <n v="46"/>
  </r>
  <r>
    <n v="4465"/>
    <s v="MUJER"/>
    <n v="278030"/>
    <s v="ASEGURADO VOLUNTARIO"/>
    <s v="SECTOR PRIVADO"/>
    <s v="SI"/>
    <s v="SI"/>
    <s v="SI"/>
    <n v="35"/>
    <x v="0"/>
    <s v="No"/>
    <n v="278030"/>
    <s v="ASEGURADO VOLUNTARIO"/>
    <n v="35"/>
  </r>
  <r>
    <n v="4466"/>
    <s v="HOMBRE"/>
    <n v="949839.65"/>
    <s v="ASALARIADO"/>
    <s v="SECTOR PRIVADO"/>
    <s v="SI"/>
    <s v="NO"/>
    <s v="NO"/>
    <n v="25"/>
    <x v="0"/>
    <s v="No"/>
    <n v="949839.65"/>
    <s v="ASALARIADO"/>
    <n v="25"/>
  </r>
  <r>
    <n v="4467"/>
    <s v="HOMBRE"/>
    <n v="410480.22"/>
    <s v="ASALARIADO"/>
    <s v="SECTOR PRIVADO"/>
    <s v="SI"/>
    <s v="NO"/>
    <s v="NO"/>
    <n v="38"/>
    <x v="0"/>
    <s v="No"/>
    <n v="410480.22"/>
    <s v="ASALARIADO"/>
    <n v="38"/>
  </r>
  <r>
    <n v="4468"/>
    <s v="HOMBRE"/>
    <n v="4677217.59"/>
    <s v="ASALARIADO"/>
    <s v="SECTOR PUBLICO"/>
    <s v="SI"/>
    <s v="NO"/>
    <s v="NO"/>
    <n v="52"/>
    <x v="1"/>
    <s v="No"/>
    <n v="4677217.59"/>
    <s v="ASALARIADO"/>
    <n v="52"/>
  </r>
  <r>
    <n v="4469"/>
    <s v="HOMBRE"/>
    <n v="466652.81"/>
    <s v="ASALARIADO"/>
    <s v="SECTOR PRIVADO"/>
    <s v="SI"/>
    <s v="NO"/>
    <s v="NO"/>
    <n v="49"/>
    <x v="0"/>
    <s v="No"/>
    <n v="466652.81"/>
    <s v="ASALARIADO"/>
    <n v="49"/>
  </r>
  <r>
    <n v="4470"/>
    <s v="HOMBRE"/>
    <n v="400000"/>
    <s v="ASALARIADO"/>
    <s v="SECTOR PRIVADO"/>
    <s v="SI"/>
    <s v="NO"/>
    <s v="NO"/>
    <n v="21"/>
    <x v="0"/>
    <s v="No"/>
    <n v="400000"/>
    <s v="ASALARIADO"/>
    <n v="21"/>
  </r>
  <r>
    <n v="4471"/>
    <s v="MUJER"/>
    <n v="365825"/>
    <s v="ASALARIADO"/>
    <s v="SECTOR PRIVADO"/>
    <s v="SI"/>
    <s v="NO"/>
    <s v="NO"/>
    <n v="42"/>
    <x v="0"/>
    <s v="No"/>
    <n v="365825"/>
    <s v="ASALARIADO"/>
    <n v="42"/>
  </r>
  <r>
    <n v="4472"/>
    <s v="HOMBRE"/>
    <n v="615550"/>
    <s v="TRABAJADOR INDEPENDIENTE"/>
    <s v="SECTOR PRIVADO"/>
    <s v="SI"/>
    <s v="NO"/>
    <s v="SI"/>
    <n v="42"/>
    <x v="0"/>
    <s v="No"/>
    <n v="615550"/>
    <s v="TRABAJADOR INDEPENDIENTE"/>
    <n v="42"/>
  </r>
  <r>
    <n v="4473"/>
    <s v="MUJER"/>
    <n v="1124365"/>
    <s v="ASALARIADO"/>
    <s v="SECTOR PUBLICO"/>
    <s v="SI"/>
    <s v="NO"/>
    <s v="NO"/>
    <n v="41"/>
    <x v="0"/>
    <s v="No"/>
    <n v="1124365"/>
    <s v="ASALARIADO"/>
    <n v="41"/>
  </r>
  <r>
    <n v="4474"/>
    <s v="HOMBRE"/>
    <n v="456300.02"/>
    <s v="ASALARIADO"/>
    <s v="SECTOR PRIVADO"/>
    <s v="SI"/>
    <s v="SI"/>
    <s v="NO"/>
    <n v="49"/>
    <x v="0"/>
    <s v="No"/>
    <n v="456300.02"/>
    <s v="ASALARIADO"/>
    <n v="49"/>
  </r>
  <r>
    <n v="4475"/>
    <s v="MUJER"/>
    <n v="214584.3"/>
    <s v="ASALARIADO"/>
    <s v="SECTOR PUBLICO"/>
    <s v="SI"/>
    <s v="NO"/>
    <s v="NO"/>
    <n v="51"/>
    <x v="0"/>
    <s v="No"/>
    <n v="214584.3"/>
    <s v="ASALARIADO"/>
    <n v="51"/>
  </r>
  <r>
    <n v="4476"/>
    <s v="HOMBRE"/>
    <n v="361811"/>
    <s v="TRABAJADOR INDEPENDIENTE"/>
    <s v="SECTOR PRIVADO"/>
    <s v="SI"/>
    <s v="NO"/>
    <s v="NO"/>
    <n v="31"/>
    <x v="0"/>
    <s v="No"/>
    <n v="361811"/>
    <s v="TRABAJADOR INDEPENDIENTE"/>
    <n v="31"/>
  </r>
  <r>
    <n v="4477"/>
    <s v="HOMBRE"/>
    <n v="382136"/>
    <s v="TRABAJADOR INDEPENDIENTE"/>
    <s v="SECTOR PRIVADO"/>
    <s v="SI"/>
    <s v="SI"/>
    <s v="SI"/>
    <n v="40"/>
    <x v="0"/>
    <s v="No"/>
    <n v="382136"/>
    <s v="TRABAJADOR INDEPENDIENTE"/>
    <n v="40"/>
  </r>
  <r>
    <n v="4478"/>
    <s v="HOMBRE"/>
    <n v="1491283.5"/>
    <s v="ASALARIADO"/>
    <s v="SECTOR PUBLICO"/>
    <s v="SI"/>
    <s v="NO"/>
    <s v="NO"/>
    <n v="43"/>
    <x v="0"/>
    <s v="No"/>
    <n v="1491283.5"/>
    <s v="ASALARIADO"/>
    <n v="43"/>
  </r>
  <r>
    <n v="4479"/>
    <s v="HOMBRE"/>
    <n v="618762.76"/>
    <s v="ASALARIADO"/>
    <s v="SECTOR PRIVADO"/>
    <s v="SI"/>
    <s v="SI"/>
    <s v="NO"/>
    <n v="47"/>
    <x v="0"/>
    <s v="No"/>
    <n v="618762.76"/>
    <s v="ASALARIADO"/>
    <n v="47"/>
  </r>
  <r>
    <n v="4480"/>
    <s v="MUJER"/>
    <n v="60000"/>
    <s v="ASALARIADO"/>
    <s v="SECTOR PRIVADO"/>
    <s v="SI"/>
    <s v="NO"/>
    <s v="SI"/>
    <n v="46"/>
    <x v="0"/>
    <s v="No"/>
    <n v="60000"/>
    <s v="ASALARIADO"/>
    <n v="46"/>
  </r>
  <r>
    <n v="4481"/>
    <s v="HOMBRE"/>
    <n v="297046"/>
    <s v="ASEGURADO VOLUNTARIO"/>
    <s v="SECTOR PRIVADO"/>
    <s v="SI"/>
    <s v="NO"/>
    <s v="NO"/>
    <n v="32"/>
    <x v="0"/>
    <s v="No"/>
    <n v="297046"/>
    <s v="ASEGURADO VOLUNTARIO"/>
    <n v="32"/>
  </r>
  <r>
    <n v="4482"/>
    <s v="MUJER"/>
    <n v="320000"/>
    <s v="ASALARIADO"/>
    <s v="SECTOR PRIVADO"/>
    <s v="SI"/>
    <s v="SI"/>
    <s v="SI"/>
    <n v="38"/>
    <x v="0"/>
    <s v="No"/>
    <n v="320000"/>
    <s v="ASALARIADO"/>
    <n v="38"/>
  </r>
  <r>
    <n v="4483"/>
    <s v="HOMBRE"/>
    <n v="1160779"/>
    <s v="ASALARIADO"/>
    <s v="SECTOR PUBLICO"/>
    <s v="SI"/>
    <s v="NO"/>
    <s v="NO"/>
    <n v="28"/>
    <x v="0"/>
    <s v="No"/>
    <n v="1160779"/>
    <s v="ASALARIADO"/>
    <n v="28"/>
  </r>
  <r>
    <n v="4484"/>
    <s v="MUJER"/>
    <n v="1034000"/>
    <s v="ASALARIADO"/>
    <s v="SECTOR PRIVADO"/>
    <s v="SI"/>
    <s v="NO"/>
    <s v="NO"/>
    <n v="35"/>
    <x v="0"/>
    <s v="No"/>
    <n v="1034000"/>
    <s v="ASALARIADO"/>
    <n v="35"/>
  </r>
  <r>
    <n v="4485"/>
    <s v="HOMBRE"/>
    <n v="526558"/>
    <s v="ASALARIADO"/>
    <s v="SECTOR PRIVADO"/>
    <s v="SI"/>
    <s v="SI"/>
    <s v="NO"/>
    <n v="47"/>
    <x v="0"/>
    <s v="No"/>
    <n v="526558"/>
    <s v="ASALARIADO"/>
    <n v="47"/>
  </r>
  <r>
    <n v="4486"/>
    <s v="HOMBRE"/>
    <n v="957698"/>
    <s v="ASALARIADO"/>
    <s v="SECTOR PRIVADO"/>
    <s v="SI"/>
    <s v="NO"/>
    <s v="NO"/>
    <n v="26"/>
    <x v="0"/>
    <s v="No"/>
    <n v="957698"/>
    <s v="ASALARIADO"/>
    <n v="26"/>
  </r>
  <r>
    <n v="4487"/>
    <s v="HOMBRE"/>
    <n v="243270.86"/>
    <s v="ASALARIADO"/>
    <s v="SECTOR PRIVADO"/>
    <s v="SI"/>
    <s v="NO"/>
    <s v="NO"/>
    <n v="49"/>
    <x v="0"/>
    <s v="No"/>
    <n v="243270.86"/>
    <s v="ASALARIADO"/>
    <n v="49"/>
  </r>
  <r>
    <n v="4488"/>
    <s v="HOMBRE"/>
    <n v="709423.79"/>
    <s v="ASALARIADO"/>
    <s v="SECTOR PRIVADO"/>
    <s v="SI"/>
    <s v="NO"/>
    <s v="NO"/>
    <n v="34"/>
    <x v="0"/>
    <s v="No"/>
    <n v="709423.79"/>
    <s v="ASALARIADO"/>
    <n v="34"/>
  </r>
  <r>
    <n v="4489"/>
    <s v="HOMBRE"/>
    <n v="297046"/>
    <s v="TRABAJADOR INDEPENDIENTE"/>
    <s v="SECTOR PRIVADO"/>
    <s v="SI"/>
    <s v="NO"/>
    <s v="NO"/>
    <n v="54"/>
    <x v="0"/>
    <s v="No"/>
    <n v="297046"/>
    <s v="TRABAJADOR INDEPENDIENTE"/>
    <n v="54"/>
  </r>
  <r>
    <n v="4490"/>
    <s v="MUJER"/>
    <n v="297050"/>
    <s v="ASEGURADO VOLUNTARIO"/>
    <s v="SECTOR PRIVADO"/>
    <s v="SI"/>
    <s v="NO"/>
    <s v="NO"/>
    <n v="52"/>
    <x v="0"/>
    <s v="No"/>
    <n v="297050"/>
    <s v="ASEGURADO VOLUNTARIO"/>
    <n v="52"/>
  </r>
  <r>
    <n v="4491"/>
    <s v="HOMBRE"/>
    <n v="299647"/>
    <s v="ASEGURADO VOLUNTARIO"/>
    <s v="SECTOR PRIVADO"/>
    <s v="SI"/>
    <s v="NO"/>
    <s v="NO"/>
    <n v="73"/>
    <x v="0"/>
    <s v="No"/>
    <n v="299647"/>
    <s v="ASEGURADO VOLUNTARIO"/>
    <n v="73"/>
  </r>
  <r>
    <n v="4492"/>
    <s v="HOMBRE"/>
    <n v="372659.25"/>
    <s v="ASALARIADO"/>
    <s v="SECTOR PRIVADO"/>
    <s v="SI"/>
    <s v="SI"/>
    <s v="NO"/>
    <n v="48"/>
    <x v="0"/>
    <s v="No"/>
    <n v="372659.25"/>
    <s v="ASALARIADO"/>
    <n v="48"/>
  </r>
  <r>
    <n v="4493"/>
    <s v="HOMBRE"/>
    <n v="297050"/>
    <s v="ASEGURADO VOLUNTARIO"/>
    <s v="SECTOR PRIVADO"/>
    <s v="SI"/>
    <s v="NO"/>
    <s v="NO"/>
    <n v="27"/>
    <x v="0"/>
    <s v="No"/>
    <n v="297050"/>
    <s v="ASEGURADO VOLUNTARIO"/>
    <n v="27"/>
  </r>
  <r>
    <n v="4494"/>
    <s v="HOMBRE"/>
    <n v="337933.18"/>
    <s v="ASALARIADO"/>
    <s v="SECTOR PUBLICO"/>
    <s v="SI"/>
    <s v="NO"/>
    <s v="NO"/>
    <n v="24"/>
    <x v="0"/>
    <s v="No"/>
    <n v="337933.18"/>
    <s v="ASALARIADO"/>
    <n v="24"/>
  </r>
  <r>
    <n v="4495"/>
    <s v="HOMBRE"/>
    <n v="557416"/>
    <s v="TRABAJADOR INDEPENDIENTE"/>
    <s v="SECTOR PRIVADO"/>
    <s v="SI"/>
    <s v="NO"/>
    <s v="NO"/>
    <n v="33"/>
    <x v="0"/>
    <s v="No"/>
    <n v="557416"/>
    <s v="TRABAJADOR INDEPENDIENTE"/>
    <n v="33"/>
  </r>
  <r>
    <n v="4496"/>
    <s v="MUJER"/>
    <n v="316663"/>
    <s v="TRABAJADOR INDEPENDIENTE"/>
    <s v="SECTOR PRIVADO"/>
    <s v="SI"/>
    <s v="NO"/>
    <s v="SI"/>
    <n v="32"/>
    <x v="0"/>
    <s v="No"/>
    <n v="316663"/>
    <s v="TRABAJADOR INDEPENDIENTE"/>
    <n v="32"/>
  </r>
  <r>
    <n v="4497"/>
    <s v="MUJER"/>
    <n v="779424.25"/>
    <s v="ASALARIADO"/>
    <s v="SECTOR PUBLICO"/>
    <s v="SI"/>
    <s v="NO"/>
    <s v="NO"/>
    <n v="28"/>
    <x v="0"/>
    <s v="No"/>
    <n v="779424.25"/>
    <s v="ASALARIADO"/>
    <n v="28"/>
  </r>
  <r>
    <n v="4498"/>
    <s v="HOMBRE"/>
    <n v="535842.93000000005"/>
    <s v="ASALARIADO"/>
    <s v="SECTOR PRIVADO"/>
    <s v="SI"/>
    <s v="NO"/>
    <s v="NO"/>
    <n v="36"/>
    <x v="0"/>
    <s v="No"/>
    <n v="535842.93000000005"/>
    <s v="ASALARIADO"/>
    <n v="36"/>
  </r>
  <r>
    <n v="4499"/>
    <s v="MUJER"/>
    <n v="400000"/>
    <s v="ASALARIADO"/>
    <s v="SECTOR PRIVADO"/>
    <s v="SI"/>
    <s v="NO"/>
    <s v="NO"/>
    <n v="42"/>
    <x v="0"/>
    <s v="No"/>
    <n v="400000"/>
    <s v="ASALARIADO"/>
    <n v="42"/>
  </r>
  <r>
    <n v="4500"/>
    <s v="MUJER"/>
    <n v="639148"/>
    <s v="TRABAJADOR INDEPENDIENTE"/>
    <s v="SECTOR PRIVADO"/>
    <s v="SI"/>
    <s v="NO"/>
    <s v="NO"/>
    <n v="56"/>
    <x v="0"/>
    <s v="No"/>
    <n v="639148"/>
    <s v="TRABAJADOR INDEPENDIENTE"/>
    <n v="56"/>
  </r>
  <r>
    <n v="4501"/>
    <s v="MUJER"/>
    <n v="404459"/>
    <s v="TRABAJADOR INDEPENDIENTE"/>
    <s v="SECTOR PRIVADO"/>
    <s v="SI"/>
    <s v="NO"/>
    <s v="SI"/>
    <n v="29"/>
    <x v="0"/>
    <s v="No"/>
    <n v="404459"/>
    <s v="TRABAJADOR INDEPENDIENTE"/>
    <n v="29"/>
  </r>
  <r>
    <n v="4502"/>
    <s v="MUJER"/>
    <n v="333320"/>
    <s v="ASALARIADO"/>
    <s v="SECTOR PRIVADO"/>
    <s v="SI"/>
    <s v="NO"/>
    <s v="NO"/>
    <n v="20"/>
    <x v="0"/>
    <s v="No"/>
    <n v="333320"/>
    <s v="ASALARIADO"/>
    <n v="20"/>
  </r>
  <r>
    <n v="4503"/>
    <s v="HOMBRE"/>
    <n v="452198.21"/>
    <s v="ASALARIADO"/>
    <s v="SECTOR PRIVADO"/>
    <s v="SI"/>
    <s v="NO"/>
    <s v="NO"/>
    <n v="31"/>
    <x v="0"/>
    <s v="No"/>
    <n v="452198.21"/>
    <s v="ASALARIADO"/>
    <n v="31"/>
  </r>
  <r>
    <n v="4504"/>
    <s v="HOMBRE"/>
    <n v="1260076.52"/>
    <s v="ASALARIADO"/>
    <s v="SECTOR PRIVADO"/>
    <s v="SI"/>
    <s v="NO"/>
    <s v="NO"/>
    <n v="30"/>
    <x v="0"/>
    <s v="No"/>
    <n v="1260076.52"/>
    <s v="ASALARIADO"/>
    <n v="30"/>
  </r>
  <r>
    <n v="4505"/>
    <s v="HOMBRE"/>
    <n v="1045500"/>
    <s v="ASALARIADO"/>
    <s v="SECTOR PRIVADO"/>
    <s v="SI"/>
    <s v="NO"/>
    <s v="NO"/>
    <n v="39"/>
    <x v="0"/>
    <s v="No"/>
    <n v="1045500"/>
    <s v="ASALARIADO"/>
    <n v="39"/>
  </r>
  <r>
    <n v="4506"/>
    <s v="MUJER"/>
    <n v="1084830.8400000001"/>
    <s v="ASALARIADO"/>
    <s v="SECTOR PUBLICO"/>
    <s v="SI"/>
    <s v="NO"/>
    <s v="NO"/>
    <n v="36"/>
    <x v="0"/>
    <s v="No"/>
    <n v="1084830.8400000001"/>
    <s v="ASALARIADO"/>
    <n v="36"/>
  </r>
  <r>
    <n v="4507"/>
    <s v="HOMBRE"/>
    <n v="322474"/>
    <s v="ASEGURADO VOLUNTARIO"/>
    <s v="SECTOR PRIVADO"/>
    <s v="SI"/>
    <s v="NO"/>
    <s v="NO"/>
    <n v="64"/>
    <x v="0"/>
    <s v="No"/>
    <n v="322474"/>
    <s v="ASEGURADO VOLUNTARIO"/>
    <n v="64"/>
  </r>
  <r>
    <n v="4508"/>
    <s v="HOMBRE"/>
    <n v="400000"/>
    <s v="ASALARIADO"/>
    <s v="SECTOR PRIVADO"/>
    <s v="SI"/>
    <s v="NO"/>
    <s v="SI"/>
    <n v="46"/>
    <x v="0"/>
    <s v="No"/>
    <n v="400000"/>
    <s v="ASALARIADO"/>
    <n v="46"/>
  </r>
  <r>
    <n v="4509"/>
    <s v="HOMBRE"/>
    <n v="549600"/>
    <s v="TRABAJADOR INDEPENDIENTE"/>
    <s v="SECTOR PRIVADO"/>
    <s v="SI"/>
    <s v="NO"/>
    <s v="NO"/>
    <n v="57"/>
    <x v="0"/>
    <s v="No"/>
    <n v="549600"/>
    <s v="TRABAJADOR INDEPENDIENTE"/>
    <n v="57"/>
  </r>
  <r>
    <n v="4510"/>
    <s v="MUJER"/>
    <n v="280000"/>
    <s v="ASALARIADO"/>
    <s v="SECTOR PRIVADO"/>
    <s v="SI"/>
    <s v="NO"/>
    <s v="SI"/>
    <n v="48"/>
    <x v="0"/>
    <s v="No"/>
    <n v="280000"/>
    <s v="ASALARIADO"/>
    <n v="48"/>
  </r>
  <r>
    <n v="4511"/>
    <s v="MUJER"/>
    <n v="114474"/>
    <s v="ASALARIADO"/>
    <s v="SECTOR PRIVADO"/>
    <s v="SI"/>
    <s v="NO"/>
    <s v="NO"/>
    <n v="55"/>
    <x v="0"/>
    <s v="No"/>
    <n v="114474"/>
    <s v="ASALARIADO"/>
    <n v="55"/>
  </r>
  <r>
    <n v="4512"/>
    <s v="MUJER"/>
    <n v="321509.09000000003"/>
    <s v="ASALARIADO"/>
    <s v="SECTOR PRIVADO"/>
    <s v="SI"/>
    <s v="NO"/>
    <s v="NO"/>
    <n v="37"/>
    <x v="0"/>
    <s v="No"/>
    <n v="321509.09000000003"/>
    <s v="ASALARIADO"/>
    <n v="37"/>
  </r>
  <r>
    <n v="4513"/>
    <s v="HOMBRE"/>
    <n v="438418.45"/>
    <s v="ASALARIADO"/>
    <s v="SECTOR PRIVADO"/>
    <s v="SI"/>
    <s v="NO"/>
    <s v="NO"/>
    <n v="43"/>
    <x v="0"/>
    <s v="No"/>
    <n v="438418.45"/>
    <s v="ASALARIADO"/>
    <n v="43"/>
  </r>
  <r>
    <n v="4514"/>
    <s v="HOMBRE"/>
    <n v="617575"/>
    <s v="TRABAJADOR INDEPENDIENTE"/>
    <s v="SECTOR PRIVADO"/>
    <s v="SI"/>
    <s v="NO"/>
    <s v="SI"/>
    <n v="45"/>
    <x v="0"/>
    <s v="No"/>
    <n v="617575"/>
    <s v="TRABAJADOR INDEPENDIENTE"/>
    <n v="45"/>
  </r>
  <r>
    <n v="4515"/>
    <s v="MUJER"/>
    <n v="542628"/>
    <s v="TRABAJADOR INDEPENDIENTE"/>
    <s v="SECTOR PRIVADO"/>
    <s v="SI"/>
    <s v="NO"/>
    <s v="NO"/>
    <n v="55"/>
    <x v="0"/>
    <s v="No"/>
    <n v="542628"/>
    <s v="TRABAJADOR INDEPENDIENTE"/>
    <n v="55"/>
  </r>
  <r>
    <n v="4516"/>
    <s v="HOMBRE"/>
    <n v="319070.05"/>
    <s v="ASALARIADO"/>
    <s v="SECTOR PRIVADO"/>
    <s v="SI"/>
    <s v="NO"/>
    <s v="NO"/>
    <n v="40"/>
    <x v="0"/>
    <s v="No"/>
    <n v="319070.05"/>
    <s v="ASALARIADO"/>
    <n v="40"/>
  </r>
  <r>
    <n v="4517"/>
    <s v="HOMBRE"/>
    <n v="440000"/>
    <s v="ASALARIADO"/>
    <s v="SECTOR PRIVADO"/>
    <s v="SI"/>
    <s v="NO"/>
    <s v="SI"/>
    <n v="58"/>
    <x v="0"/>
    <s v="No"/>
    <n v="440000"/>
    <s v="ASALARIADO"/>
    <n v="58"/>
  </r>
  <r>
    <n v="4518"/>
    <s v="MUJER"/>
    <n v="585136.5"/>
    <s v="ASALARIADO"/>
    <s v="SECTOR PUBLICO"/>
    <s v="SI"/>
    <s v="NO"/>
    <s v="NO"/>
    <n v="43"/>
    <x v="0"/>
    <s v="No"/>
    <n v="585136.5"/>
    <s v="ASALARIADO"/>
    <n v="43"/>
  </r>
  <r>
    <n v="4519"/>
    <s v="MUJER"/>
    <n v="350000"/>
    <s v="ASALARIADO"/>
    <s v="SECTOR PRIVADO"/>
    <s v="SI"/>
    <s v="NO"/>
    <s v="SI"/>
    <n v="36"/>
    <x v="0"/>
    <s v="No"/>
    <n v="350000"/>
    <s v="ASALARIADO"/>
    <n v="36"/>
  </r>
  <r>
    <n v="4520"/>
    <s v="HOMBRE"/>
    <n v="403293"/>
    <s v="TRABAJADOR INDEPENDIENTE"/>
    <s v="SECTOR PRIVADO"/>
    <s v="SI"/>
    <s v="NO"/>
    <s v="SI"/>
    <n v="62"/>
    <x v="0"/>
    <s v="No"/>
    <n v="403293"/>
    <s v="TRABAJADOR INDEPENDIENTE"/>
    <n v="62"/>
  </r>
  <r>
    <n v="4521"/>
    <s v="HOMBRE"/>
    <n v="323500"/>
    <s v="ASALARIADO"/>
    <s v="SECTOR PRIVADO"/>
    <s v="SI"/>
    <s v="NO"/>
    <s v="NO"/>
    <n v="37"/>
    <x v="0"/>
    <s v="No"/>
    <n v="323500"/>
    <s v="ASALARIADO"/>
    <n v="37"/>
  </r>
  <r>
    <n v="4522"/>
    <s v="HOMBRE"/>
    <n v="78000"/>
    <s v="ASALARIADO"/>
    <s v="SECTOR PRIVADO"/>
    <s v="SI"/>
    <s v="NO"/>
    <s v="SI"/>
    <n v="71"/>
    <x v="0"/>
    <s v="No"/>
    <n v="78000"/>
    <s v="ASALARIADO"/>
    <n v="71"/>
  </r>
  <r>
    <n v="4523"/>
    <s v="MUJER"/>
    <n v="857753.11"/>
    <s v="ASALARIADO"/>
    <s v="SECTOR PRIVADO"/>
    <s v="SI"/>
    <s v="NO"/>
    <s v="NO"/>
    <n v="32"/>
    <x v="0"/>
    <s v="No"/>
    <n v="857753.11"/>
    <s v="ASALARIADO"/>
    <n v="32"/>
  </r>
  <r>
    <n v="4524"/>
    <s v="HOMBRE"/>
    <n v="509509"/>
    <s v="TRABAJADOR INDEPENDIENTE"/>
    <s v="SECTOR PRIVADO"/>
    <s v="SI"/>
    <s v="NO"/>
    <s v="SI"/>
    <n v="40"/>
    <x v="0"/>
    <s v="No"/>
    <n v="509509"/>
    <s v="TRABAJADOR INDEPENDIENTE"/>
    <n v="40"/>
  </r>
  <r>
    <n v="4525"/>
    <s v="HOMBRE"/>
    <n v="1523214"/>
    <s v="ASALARIADO"/>
    <s v="SECTOR PUBLICO"/>
    <s v="SI"/>
    <s v="NO"/>
    <s v="NO"/>
    <n v="38"/>
    <x v="0"/>
    <s v="No"/>
    <n v="1523214"/>
    <s v="ASALARIADO"/>
    <n v="38"/>
  </r>
  <r>
    <n v="4526"/>
    <s v="HOMBRE"/>
    <n v="810799.74"/>
    <s v="ASALARIADO"/>
    <s v="SECTOR PRIVADO"/>
    <s v="SI"/>
    <s v="NO"/>
    <s v="NO"/>
    <n v="47"/>
    <x v="0"/>
    <s v="No"/>
    <n v="810799.74"/>
    <s v="ASALARIADO"/>
    <n v="47"/>
  </r>
  <r>
    <n v="4527"/>
    <s v="MUJER"/>
    <n v="1143318.2"/>
    <s v="ASALARIADO"/>
    <s v="SECTOR PUBLICO"/>
    <s v="SI"/>
    <s v="NO"/>
    <s v="NO"/>
    <n v="59"/>
    <x v="0"/>
    <s v="No"/>
    <n v="1143318.2"/>
    <s v="ASALARIADO"/>
    <n v="59"/>
  </r>
  <r>
    <n v="4528"/>
    <s v="HOMBRE"/>
    <n v="297045"/>
    <s v="ASEGURADO VOLUNTARIO"/>
    <s v="SECTOR PRIVADO"/>
    <s v="SI"/>
    <s v="SI"/>
    <s v="NO"/>
    <n v="76"/>
    <x v="0"/>
    <s v="No"/>
    <n v="297045"/>
    <s v="ASEGURADO VOLUNTARIO"/>
    <n v="76"/>
  </r>
  <r>
    <n v="4529"/>
    <s v="HOMBRE"/>
    <n v="365464"/>
    <s v="ASALARIADO"/>
    <s v="SECTOR PUBLICO"/>
    <s v="SI"/>
    <s v="NO"/>
    <s v="NO"/>
    <n v="31"/>
    <x v="0"/>
    <s v="No"/>
    <n v="365464"/>
    <s v="ASALARIADO"/>
    <n v="31"/>
  </r>
  <r>
    <n v="4530"/>
    <s v="MUJER"/>
    <n v="1957708.6"/>
    <s v="ASALARIADO"/>
    <s v="SECTOR PUBLICO"/>
    <s v="SI"/>
    <s v="NO"/>
    <s v="NO"/>
    <n v="52"/>
    <x v="0"/>
    <s v="No"/>
    <n v="1957708.6"/>
    <s v="ASALARIADO"/>
    <n v="52"/>
  </r>
  <r>
    <n v="4531"/>
    <s v="HOMBRE"/>
    <n v="600000"/>
    <s v="ASALARIADO"/>
    <s v="SECTOR PRIVADO"/>
    <s v="SI"/>
    <s v="NO"/>
    <s v="NO"/>
    <n v="32"/>
    <x v="0"/>
    <s v="No"/>
    <n v="600000"/>
    <s v="ASALARIADO"/>
    <n v="32"/>
  </r>
  <r>
    <n v="4532"/>
    <s v="HOMBRE"/>
    <n v="161084.29999999999"/>
    <s v="ASALARIADO"/>
    <s v="SECTOR PUBLICO"/>
    <s v="SI"/>
    <s v="NO"/>
    <s v="NO"/>
    <n v="42"/>
    <x v="0"/>
    <s v="No"/>
    <n v="161084.29999999999"/>
    <s v="ASALARIADO"/>
    <n v="42"/>
  </r>
  <r>
    <n v="4533"/>
    <s v="HOMBRE"/>
    <n v="31927.439999999999"/>
    <s v="ASALARIADO"/>
    <s v="SECTOR PRIVADO"/>
    <s v="SI"/>
    <s v="SI"/>
    <s v="NO"/>
    <n v="36"/>
    <x v="0"/>
    <s v="No"/>
    <n v="31927.439999999999"/>
    <s v="ASALARIADO"/>
    <n v="36"/>
  </r>
  <r>
    <n v="4534"/>
    <s v="HOMBRE"/>
    <n v="427590.98"/>
    <s v="ASALARIADO"/>
    <s v="SECTOR PRIVADO"/>
    <s v="SI"/>
    <s v="NO"/>
    <s v="SI"/>
    <n v="61"/>
    <x v="0"/>
    <s v="No"/>
    <n v="427590.98"/>
    <s v="ASALARIADO"/>
    <n v="61"/>
  </r>
  <r>
    <n v="4535"/>
    <s v="HOMBRE"/>
    <n v="543427.36"/>
    <s v="ASALARIADO"/>
    <s v="SECTOR PRIVADO"/>
    <s v="SI"/>
    <s v="NO"/>
    <s v="NO"/>
    <n v="27"/>
    <x v="0"/>
    <s v="No"/>
    <n v="543427.36"/>
    <s v="ASALARIADO"/>
    <n v="27"/>
  </r>
  <r>
    <n v="4536"/>
    <s v="HOMBRE"/>
    <n v="342059.63"/>
    <s v="ASALARIADO"/>
    <s v="SECTOR PRIVADO"/>
    <s v="SI"/>
    <s v="NO"/>
    <s v="NO"/>
    <n v="49"/>
    <x v="0"/>
    <s v="No"/>
    <n v="342059.63"/>
    <s v="ASALARIADO"/>
    <n v="49"/>
  </r>
  <r>
    <n v="4537"/>
    <s v="MUJER"/>
    <n v="1870704.54"/>
    <s v="ASALARIADO"/>
    <s v="SECTOR PRIVADO"/>
    <s v="SI"/>
    <s v="NO"/>
    <s v="NO"/>
    <n v="28"/>
    <x v="0"/>
    <s v="No"/>
    <n v="1870704.54"/>
    <s v="ASALARIADO"/>
    <n v="28"/>
  </r>
  <r>
    <n v="4538"/>
    <s v="HOMBRE"/>
    <n v="317000"/>
    <s v="ASALARIADO"/>
    <s v="SECTOR PRIVADO"/>
    <s v="SI"/>
    <s v="SI"/>
    <s v="NO"/>
    <n v="53"/>
    <x v="0"/>
    <s v="No"/>
    <n v="317000"/>
    <s v="ASALARIADO"/>
    <n v="53"/>
  </r>
  <r>
    <n v="4539"/>
    <s v="MUJER"/>
    <n v="403806.82"/>
    <s v="ASALARIADO"/>
    <s v="SECTOR PRIVADO"/>
    <s v="SI"/>
    <s v="NO"/>
    <s v="NO"/>
    <n v="45"/>
    <x v="0"/>
    <s v="No"/>
    <n v="403806.82"/>
    <s v="ASALARIADO"/>
    <n v="45"/>
  </r>
  <r>
    <n v="4540"/>
    <s v="MUJER"/>
    <n v="1709089.1"/>
    <s v="ASALARIADO"/>
    <s v="SECTOR PUBLICO"/>
    <s v="SI"/>
    <s v="NO"/>
    <s v="NO"/>
    <n v="49"/>
    <x v="0"/>
    <s v="No"/>
    <n v="1709089.1"/>
    <s v="ASALARIADO"/>
    <n v="49"/>
  </r>
  <r>
    <n v="4541"/>
    <s v="HOMBRE"/>
    <n v="278030"/>
    <s v="CONVENIOS ESPECIALES DE TRABAJADORES INDEPENDIENTES"/>
    <s v="SECTOR PRIVADO"/>
    <s v="SI"/>
    <s v="NO"/>
    <s v="NO"/>
    <n v="43"/>
    <x v="0"/>
    <s v="No"/>
    <n v="278030"/>
    <s v="CONVENIOS ESPECIALES DE TRABAJADORES INDEPENDIENTES"/>
    <n v="43"/>
  </r>
  <r>
    <n v="4542"/>
    <s v="MUJER"/>
    <n v="351531.84"/>
    <s v="ASALARIADO"/>
    <s v="SECTOR PRIVADO"/>
    <s v="SI"/>
    <s v="NO"/>
    <s v="NO"/>
    <n v="35"/>
    <x v="0"/>
    <s v="No"/>
    <n v="351531.84"/>
    <s v="ASALARIADO"/>
    <n v="35"/>
  </r>
  <r>
    <n v="4543"/>
    <s v="MUJER"/>
    <n v="568492"/>
    <s v="ASALARIADO"/>
    <s v="SECTOR PUBLICO"/>
    <s v="SI"/>
    <s v="NO"/>
    <s v="NO"/>
    <n v="28"/>
    <x v="0"/>
    <s v="No"/>
    <n v="568492"/>
    <s v="ASALARIADO"/>
    <n v="28"/>
  </r>
  <r>
    <n v="4544"/>
    <s v="HOMBRE"/>
    <n v="353607"/>
    <s v="ASALARIADO"/>
    <s v="SECTOR PRIVADO"/>
    <s v="SI"/>
    <s v="NO"/>
    <s v="NO"/>
    <n v="51"/>
    <x v="0"/>
    <s v="No"/>
    <n v="353607"/>
    <s v="ASALARIADO"/>
    <n v="51"/>
  </r>
  <r>
    <n v="4545"/>
    <s v="MUJER"/>
    <n v="1932000"/>
    <s v="ASALARIADO"/>
    <s v="SECTOR PRIVADO"/>
    <s v="SI"/>
    <s v="NO"/>
    <s v="NO"/>
    <n v="51"/>
    <x v="0"/>
    <s v="No"/>
    <n v="1932000"/>
    <s v="ASALARIADO"/>
    <n v="51"/>
  </r>
  <r>
    <n v="4546"/>
    <s v="MUJER"/>
    <n v="560498"/>
    <s v="TRABAJADOR INDEPENDIENTE"/>
    <s v="SECTOR PRIVADO"/>
    <s v="SI"/>
    <s v="NO"/>
    <s v="SI"/>
    <n v="51"/>
    <x v="0"/>
    <s v="No"/>
    <n v="560498"/>
    <s v="TRABAJADOR INDEPENDIENTE"/>
    <n v="51"/>
  </r>
  <r>
    <n v="4547"/>
    <s v="HOMBRE"/>
    <n v="566297"/>
    <s v="ASEGURADO VOLUNTARIO"/>
    <s v="SECTOR PRIVADO"/>
    <s v="SI"/>
    <s v="NO"/>
    <s v="NO"/>
    <n v="55"/>
    <x v="0"/>
    <s v="No"/>
    <n v="566297"/>
    <s v="ASEGURADO VOLUNTARIO"/>
    <n v="55"/>
  </r>
  <r>
    <n v="4548"/>
    <s v="MUJER"/>
    <n v="133037.29999999999"/>
    <s v="ASALARIADO"/>
    <s v="SECTOR PUBLICO"/>
    <s v="SI"/>
    <s v="NO"/>
    <s v="NO"/>
    <n v="25"/>
    <x v="0"/>
    <s v="No"/>
    <n v="133037.29999999999"/>
    <s v="ASALARIADO"/>
    <n v="25"/>
  </r>
  <r>
    <n v="4549"/>
    <s v="HOMBRE"/>
    <n v="1848072"/>
    <s v="ASALARIADO"/>
    <s v="SECTOR PUBLICO"/>
    <s v="SI"/>
    <s v="NO"/>
    <s v="SI"/>
    <n v="63"/>
    <x v="0"/>
    <s v="No"/>
    <n v="1848072"/>
    <s v="ASALARIADO"/>
    <n v="63"/>
  </r>
  <r>
    <n v="4550"/>
    <s v="HOMBRE"/>
    <n v="1624745.95"/>
    <s v="ASALARIADO"/>
    <s v="SECTOR PRIVADO"/>
    <s v="SI"/>
    <s v="NO"/>
    <s v="NO"/>
    <n v="38"/>
    <x v="0"/>
    <s v="No"/>
    <n v="1624745.95"/>
    <s v="ASALARIADO"/>
    <n v="38"/>
  </r>
  <r>
    <n v="4551"/>
    <s v="HOMBRE"/>
    <n v="693063.36"/>
    <s v="ASALARIADO"/>
    <s v="SECTOR PRIVADO"/>
    <s v="SI"/>
    <s v="NO"/>
    <s v="NO"/>
    <n v="45"/>
    <x v="0"/>
    <s v="No"/>
    <n v="693063.36"/>
    <s v="ASALARIADO"/>
    <n v="45"/>
  </r>
  <r>
    <n v="4552"/>
    <s v="HOMBRE"/>
    <n v="476566.67"/>
    <s v="ASALARIADO"/>
    <s v="SECTOR PRIVADO"/>
    <s v="SI"/>
    <s v="NO"/>
    <s v="NO"/>
    <n v="33"/>
    <x v="0"/>
    <s v="No"/>
    <n v="476566.67"/>
    <s v="ASALARIADO"/>
    <n v="33"/>
  </r>
  <r>
    <n v="4553"/>
    <s v="MUJER"/>
    <n v="297429"/>
    <s v="TRABAJADOR INDEPENDIENTE"/>
    <s v="SECTOR PRIVADO"/>
    <s v="SI"/>
    <s v="NO"/>
    <s v="SI"/>
    <n v="65"/>
    <x v="0"/>
    <s v="No"/>
    <n v="297429"/>
    <s v="TRABAJADOR INDEPENDIENTE"/>
    <n v="65"/>
  </r>
  <r>
    <n v="4554"/>
    <s v="HOMBRE"/>
    <n v="35530"/>
    <s v="ASALARIADO"/>
    <s v="SECTOR PRIVADO"/>
    <s v="SI"/>
    <s v="SI"/>
    <s v="NO"/>
    <n v="37"/>
    <x v="0"/>
    <s v="No"/>
    <n v="35530"/>
    <s v="ASALARIADO"/>
    <n v="37"/>
  </r>
  <r>
    <n v="4555"/>
    <s v="HOMBRE"/>
    <n v="476562.94"/>
    <s v="ASALARIADO"/>
    <s v="SECTOR PRIVADO"/>
    <s v="SI"/>
    <s v="SI"/>
    <s v="NO"/>
    <n v="32"/>
    <x v="0"/>
    <s v="No"/>
    <n v="476562.94"/>
    <s v="ASALARIADO"/>
    <n v="32"/>
  </r>
  <r>
    <n v="4556"/>
    <s v="MUJER"/>
    <n v="297046"/>
    <s v="ASEGURADO VOLUNTARIO"/>
    <s v="SECTOR PRIVADO"/>
    <s v="SI"/>
    <s v="SI"/>
    <s v="NO"/>
    <n v="38"/>
    <x v="0"/>
    <s v="No"/>
    <n v="297046"/>
    <s v="ASEGURADO VOLUNTARIO"/>
    <n v="38"/>
  </r>
  <r>
    <n v="4557"/>
    <s v="HOMBRE"/>
    <n v="381640"/>
    <s v="ASALARIADO"/>
    <s v="SECTOR PRIVADO"/>
    <s v="SI"/>
    <s v="NO"/>
    <s v="NO"/>
    <n v="53"/>
    <x v="0"/>
    <s v="No"/>
    <n v="381640"/>
    <s v="ASALARIADO"/>
    <n v="53"/>
  </r>
  <r>
    <n v="4558"/>
    <s v="HOMBRE"/>
    <n v="323296"/>
    <s v="ASEGURADO VOLUNTARIO"/>
    <s v="SECTOR PRIVADO"/>
    <s v="SI"/>
    <s v="NO"/>
    <s v="NO"/>
    <n v="31"/>
    <x v="0"/>
    <s v="No"/>
    <n v="323296"/>
    <s v="ASEGURADO VOLUNTARIO"/>
    <n v="31"/>
  </r>
  <r>
    <n v="4559"/>
    <s v="HOMBRE"/>
    <n v="1730544"/>
    <s v="ASALARIADO"/>
    <s v="SECTOR PRIVADO"/>
    <s v="SI"/>
    <s v="NO"/>
    <s v="NO"/>
    <n v="31"/>
    <x v="0"/>
    <s v="No"/>
    <n v="1730544"/>
    <s v="ASALARIADO"/>
    <n v="31"/>
  </r>
  <r>
    <n v="4560"/>
    <s v="HOMBRE"/>
    <n v="670740"/>
    <s v="ASALARIADO"/>
    <s v="SECTOR PRIVADO"/>
    <s v="SI"/>
    <s v="NO"/>
    <s v="NO"/>
    <n v="27"/>
    <x v="0"/>
    <s v="No"/>
    <n v="670740"/>
    <s v="ASALARIADO"/>
    <n v="27"/>
  </r>
  <r>
    <n v="4561"/>
    <s v="HOMBRE"/>
    <n v="290000"/>
    <s v="ASALARIADO"/>
    <s v="SECTOR PRIVADO"/>
    <s v="SI"/>
    <s v="SI"/>
    <s v="NO"/>
    <n v="42"/>
    <x v="0"/>
    <s v="No"/>
    <n v="290000"/>
    <s v="ASALARIADO"/>
    <n v="42"/>
  </r>
  <r>
    <n v="4562"/>
    <s v="HOMBRE"/>
    <n v="542095.31999999995"/>
    <s v="PENSIONADOS EN SU PROPIO SISTEMA"/>
    <s v="SECTOR PUBLICO"/>
    <s v="SI"/>
    <s v="NO"/>
    <s v="NO"/>
    <n v="64"/>
    <x v="0"/>
    <s v="No"/>
    <n v="542095.31999999995"/>
    <s v="PENSIONADOS EN SU PROPIO SISTEMA"/>
    <n v="64"/>
  </r>
  <r>
    <n v="4563"/>
    <s v="HOMBRE"/>
    <n v="695574.7"/>
    <s v="ASALARIADO"/>
    <s v="SECTOR PRIVADO"/>
    <s v="SI"/>
    <s v="NO"/>
    <s v="NO"/>
    <n v="55"/>
    <x v="0"/>
    <s v="No"/>
    <n v="695574.7"/>
    <s v="ASALARIADO"/>
    <n v="55"/>
  </r>
  <r>
    <n v="4564"/>
    <s v="HOMBRE"/>
    <n v="299784"/>
    <s v="TRABAJADOR INDEPENDIENTE"/>
    <s v="SECTOR PRIVADO"/>
    <s v="SI"/>
    <s v="NO"/>
    <s v="NO"/>
    <n v="39"/>
    <x v="0"/>
    <s v="No"/>
    <n v="299784"/>
    <s v="TRABAJADOR INDEPENDIENTE"/>
    <n v="39"/>
  </r>
  <r>
    <n v="4565"/>
    <s v="HOMBRE"/>
    <n v="1166115"/>
    <s v="ASALARIADO"/>
    <s v="SECTOR PUBLICO"/>
    <s v="SI"/>
    <s v="NO"/>
    <s v="SI"/>
    <n v="64"/>
    <x v="0"/>
    <s v="No"/>
    <n v="1166115"/>
    <s v="ASALARIADO"/>
    <n v="64"/>
  </r>
  <r>
    <n v="4566"/>
    <s v="HOMBRE"/>
    <n v="300018"/>
    <s v="TRABAJADOR INDEPENDIENTE"/>
    <s v="SECTOR PRIVADO"/>
    <s v="SI"/>
    <s v="NO"/>
    <s v="SI"/>
    <n v="51"/>
    <x v="0"/>
    <s v="No"/>
    <n v="300018"/>
    <s v="TRABAJADOR INDEPENDIENTE"/>
    <n v="51"/>
  </r>
  <r>
    <n v="4567"/>
    <s v="HOMBRE"/>
    <n v="524236.19"/>
    <s v="ASALARIADO"/>
    <s v="SECTOR PRIVADO"/>
    <s v="SI"/>
    <s v="NO"/>
    <s v="NO"/>
    <n v="54"/>
    <x v="0"/>
    <s v="No"/>
    <n v="524236.19"/>
    <s v="ASALARIADO"/>
    <n v="54"/>
  </r>
  <r>
    <n v="4568"/>
    <s v="MUJER"/>
    <n v="298155"/>
    <s v="ASEGURADO VOLUNTARIO"/>
    <s v="SECTOR PRIVADO"/>
    <s v="SI"/>
    <s v="NO"/>
    <s v="NO"/>
    <n v="75"/>
    <x v="0"/>
    <s v="No"/>
    <n v="298155"/>
    <s v="ASEGURADO VOLUNTARIO"/>
    <n v="75"/>
  </r>
  <r>
    <n v="4569"/>
    <s v="HOMBRE"/>
    <n v="347501.19"/>
    <s v="ASALARIADO"/>
    <s v="SECTOR PRIVADO"/>
    <s v="SI"/>
    <s v="NO"/>
    <s v="NO"/>
    <n v="68"/>
    <x v="0"/>
    <s v="No"/>
    <n v="347501.19"/>
    <s v="ASALARIADO"/>
    <n v="68"/>
  </r>
  <r>
    <n v="4570"/>
    <s v="HOMBRE"/>
    <n v="280000"/>
    <s v="ASALARIADO"/>
    <s v="SECTOR PRIVADO"/>
    <s v="SI"/>
    <s v="NO"/>
    <s v="NO"/>
    <n v="24"/>
    <x v="0"/>
    <s v="No"/>
    <n v="280000"/>
    <s v="ASALARIADO"/>
    <n v="24"/>
  </r>
  <r>
    <n v="4571"/>
    <s v="HOMBRE"/>
    <n v="350112.18"/>
    <s v="ASALARIADO"/>
    <s v="SECTOR PRIVADO"/>
    <s v="SI"/>
    <s v="NO"/>
    <s v="NO"/>
    <n v="29"/>
    <x v="0"/>
    <s v="No"/>
    <n v="350112.18"/>
    <s v="ASALARIADO"/>
    <n v="29"/>
  </r>
  <r>
    <n v="4572"/>
    <s v="MUJER"/>
    <n v="815000"/>
    <s v="ASALARIADO"/>
    <s v="SECTOR PRIVADO"/>
    <s v="SI"/>
    <s v="NO"/>
    <s v="NO"/>
    <n v="28"/>
    <x v="0"/>
    <s v="No"/>
    <n v="815000"/>
    <s v="ASALARIADO"/>
    <n v="28"/>
  </r>
  <r>
    <n v="4573"/>
    <s v="HOMBRE"/>
    <n v="1207124"/>
    <s v="ASEGURADO VOLUNTARIO"/>
    <s v="SECTOR PRIVADO"/>
    <s v="SI"/>
    <s v="NO"/>
    <s v="NO"/>
    <n v="52"/>
    <x v="0"/>
    <s v="No"/>
    <n v="1207124"/>
    <s v="ASEGURADO VOLUNTARIO"/>
    <n v="52"/>
  </r>
  <r>
    <n v="4574"/>
    <s v="HOMBRE"/>
    <n v="860750.63"/>
    <s v="ASALARIADO"/>
    <s v="SECTOR PRIVADO"/>
    <s v="SI"/>
    <s v="NO"/>
    <s v="NO"/>
    <n v="25"/>
    <x v="0"/>
    <s v="No"/>
    <n v="860750.63"/>
    <s v="ASALARIADO"/>
    <n v="25"/>
  </r>
  <r>
    <n v="4575"/>
    <s v="HOMBRE"/>
    <n v="278030"/>
    <s v="TRABAJADOR INDEPENDIENTE"/>
    <s v="SECTOR PRIVADO"/>
    <s v="SI"/>
    <s v="NO"/>
    <s v="NO"/>
    <n v="35"/>
    <x v="0"/>
    <s v="No"/>
    <n v="278030"/>
    <s v="TRABAJADOR INDEPENDIENTE"/>
    <n v="35"/>
  </r>
  <r>
    <n v="4576"/>
    <s v="HOMBRE"/>
    <n v="297046"/>
    <s v="ASEGURADO VOLUNTARIO"/>
    <s v="SECTOR PRIVADO"/>
    <s v="SI"/>
    <s v="NO"/>
    <s v="NO"/>
    <n v="56"/>
    <x v="0"/>
    <s v="No"/>
    <n v="297046"/>
    <s v="ASEGURADO VOLUNTARIO"/>
    <n v="56"/>
  </r>
  <r>
    <n v="4577"/>
    <s v="MUJER"/>
    <n v="391916.75"/>
    <s v="ASALARIADO"/>
    <s v="SECTOR PRIVADO"/>
    <s v="SI"/>
    <s v="SI"/>
    <s v="NO"/>
    <n v="33"/>
    <x v="0"/>
    <s v="No"/>
    <n v="391916.75"/>
    <s v="ASALARIADO"/>
    <n v="33"/>
  </r>
  <r>
    <n v="4578"/>
    <s v="HOMBRE"/>
    <n v="442458"/>
    <s v="ASALARIADO"/>
    <s v="SECTOR PRIVADO"/>
    <s v="SI"/>
    <s v="SI"/>
    <s v="NO"/>
    <n v="27"/>
    <x v="0"/>
    <s v="No"/>
    <n v="442458"/>
    <s v="ASALARIADO"/>
    <n v="27"/>
  </r>
  <r>
    <n v="4579"/>
    <s v="HOMBRE"/>
    <n v="639148"/>
    <s v="TRABAJADOR INDEPENDIENTE"/>
    <s v="SECTOR PRIVADO"/>
    <s v="SI"/>
    <s v="NO"/>
    <s v="SI"/>
    <n v="42"/>
    <x v="0"/>
    <s v="No"/>
    <n v="639148"/>
    <s v="TRABAJADOR INDEPENDIENTE"/>
    <n v="42"/>
  </r>
  <r>
    <n v="4580"/>
    <s v="HOMBRE"/>
    <n v="46091.09"/>
    <s v="ASALARIADO"/>
    <s v="SECTOR PRIVADO"/>
    <s v="SI"/>
    <s v="NO"/>
    <s v="NO"/>
    <n v="43"/>
    <x v="0"/>
    <s v="No"/>
    <n v="46091.09"/>
    <s v="ASALARIADO"/>
    <n v="43"/>
  </r>
  <r>
    <n v="4581"/>
    <s v="MUJER"/>
    <n v="361420"/>
    <s v="TRABAJADOR INDEPENDIENTE"/>
    <s v="SECTOR PRIVADO"/>
    <s v="SI"/>
    <s v="NO"/>
    <s v="SI"/>
    <n v="52"/>
    <x v="0"/>
    <s v="No"/>
    <n v="361420"/>
    <s v="TRABAJADOR INDEPENDIENTE"/>
    <n v="52"/>
  </r>
  <r>
    <n v="4582"/>
    <s v="HOMBRE"/>
    <n v="301853"/>
    <s v="TRABAJADOR INDEPENDIENTE"/>
    <s v="SECTOR PRIVADO"/>
    <s v="SI"/>
    <s v="NO"/>
    <s v="NO"/>
    <n v="25"/>
    <x v="0"/>
    <s v="No"/>
    <n v="301853"/>
    <s v="TRABAJADOR INDEPENDIENTE"/>
    <n v="25"/>
  </r>
  <r>
    <n v="4583"/>
    <s v="HOMBRE"/>
    <n v="263622.26"/>
    <s v="ASALARIADO"/>
    <s v="SECTOR PRIVADO"/>
    <s v="SI"/>
    <s v="NO"/>
    <s v="NO"/>
    <n v="20"/>
    <x v="0"/>
    <s v="No"/>
    <n v="263622.26"/>
    <s v="ASALARIADO"/>
    <n v="20"/>
  </r>
  <r>
    <n v="4584"/>
    <s v="HOMBRE"/>
    <n v="511600"/>
    <s v="ASALARIADO"/>
    <s v="SECTOR PRIVADO"/>
    <s v="SI"/>
    <s v="NO"/>
    <s v="NO"/>
    <n v="22"/>
    <x v="0"/>
    <s v="No"/>
    <n v="511600"/>
    <s v="ASALARIADO"/>
    <n v="22"/>
  </r>
  <r>
    <n v="4585"/>
    <s v="MUJER"/>
    <n v="831771.12"/>
    <s v="ASALARIADO"/>
    <s v="SECTOR PRIVADO"/>
    <s v="SI"/>
    <s v="NO"/>
    <s v="NO"/>
    <n v="29"/>
    <x v="0"/>
    <s v="No"/>
    <n v="831771.12"/>
    <s v="ASALARIADO"/>
    <n v="29"/>
  </r>
  <r>
    <n v="4586"/>
    <s v="MUJER"/>
    <n v="297045"/>
    <s v="ASEGURADO VOLUNTARIO"/>
    <s v="SECTOR PRIVADO"/>
    <s v="SI"/>
    <s v="NO"/>
    <s v="NO"/>
    <n v="20"/>
    <x v="0"/>
    <s v="No"/>
    <n v="297045"/>
    <s v="ASEGURADO VOLUNTARIO"/>
    <n v="20"/>
  </r>
  <r>
    <n v="4587"/>
    <s v="HOMBRE"/>
    <n v="518519"/>
    <s v="TRABAJADOR INDEPENDIENTE"/>
    <s v="SECTOR PRIVADO"/>
    <s v="SI"/>
    <s v="NO"/>
    <s v="SI"/>
    <n v="43"/>
    <x v="0"/>
    <s v="No"/>
    <n v="518519"/>
    <s v="TRABAJADOR INDEPENDIENTE"/>
    <n v="43"/>
  </r>
  <r>
    <n v="4588"/>
    <s v="HOMBRE"/>
    <n v="239200"/>
    <s v="ASALARIADO"/>
    <s v="SECTOR PRIVADO"/>
    <s v="SI"/>
    <s v="NO"/>
    <s v="NO"/>
    <n v="27"/>
    <x v="0"/>
    <s v="No"/>
    <n v="239200"/>
    <s v="ASALARIADO"/>
    <n v="27"/>
  </r>
  <r>
    <n v="4589"/>
    <s v="HOMBRE"/>
    <n v="445567"/>
    <s v="TRABAJADOR INDEPENDIENTE"/>
    <s v="SECTOR PRIVADO"/>
    <s v="SI"/>
    <s v="NO"/>
    <s v="NO"/>
    <n v="46"/>
    <x v="0"/>
    <s v="No"/>
    <n v="445567"/>
    <s v="TRABAJADOR INDEPENDIENTE"/>
    <n v="46"/>
  </r>
  <r>
    <n v="4590"/>
    <s v="MUJER"/>
    <n v="211216"/>
    <s v="ASALARIADO"/>
    <s v="SECTOR PUBLICO"/>
    <s v="SI"/>
    <s v="NO"/>
    <s v="NO"/>
    <n v="34"/>
    <x v="0"/>
    <s v="No"/>
    <n v="211216"/>
    <s v="ASALARIADO"/>
    <n v="34"/>
  </r>
  <r>
    <n v="4591"/>
    <s v="HOMBRE"/>
    <n v="410000.02"/>
    <s v="ASALARIADO"/>
    <s v="SECTOR PRIVADO"/>
    <s v="SI"/>
    <s v="NO"/>
    <s v="NO"/>
    <n v="25"/>
    <x v="0"/>
    <s v="No"/>
    <n v="410000.02"/>
    <s v="ASALARIADO"/>
    <n v="25"/>
  </r>
  <r>
    <n v="4592"/>
    <s v="HOMBRE"/>
    <n v="3325777.9"/>
    <s v="ASALARIADO"/>
    <s v="SECTOR PUBLICO"/>
    <s v="SI"/>
    <s v="NO"/>
    <s v="NO"/>
    <n v="62"/>
    <x v="1"/>
    <s v="No"/>
    <n v="3325777.9"/>
    <s v="ASALARIADO"/>
    <n v="62"/>
  </r>
  <r>
    <n v="4593"/>
    <s v="MUJER"/>
    <n v="306669.62"/>
    <s v="ASALARIADO"/>
    <s v="SECTOR PUBLICO"/>
    <s v="SI"/>
    <s v="SI"/>
    <s v="NO"/>
    <n v="49"/>
    <x v="0"/>
    <s v="No"/>
    <n v="306669.62"/>
    <s v="ASALARIADO"/>
    <n v="49"/>
  </r>
  <r>
    <n v="4594"/>
    <s v="MUJER"/>
    <n v="405464.55"/>
    <s v="ASALARIADO"/>
    <s v="SECTOR PRIVADO"/>
    <s v="SI"/>
    <s v="NO"/>
    <s v="NO"/>
    <n v="35"/>
    <x v="0"/>
    <s v="No"/>
    <n v="405464.55"/>
    <s v="ASALARIADO"/>
    <n v="35"/>
  </r>
  <r>
    <n v="4595"/>
    <s v="MUJER"/>
    <n v="560987.56000000006"/>
    <s v="PENSIONADOS EN SU PROPIO SISTEMA"/>
    <s v="SECTOR PUBLICO"/>
    <s v="SI"/>
    <s v="NO"/>
    <s v="NO"/>
    <n v="69"/>
    <x v="0"/>
    <s v="No"/>
    <n v="560987.56000000006"/>
    <s v="PENSIONADOS EN SU PROPIO SISTEMA"/>
    <n v="69"/>
  </r>
  <r>
    <n v="4596"/>
    <s v="HOMBRE"/>
    <n v="374731.55"/>
    <s v="ASALARIADO"/>
    <s v="SECTOR PRIVADO"/>
    <s v="SI"/>
    <s v="SI"/>
    <s v="NO"/>
    <n v="36"/>
    <x v="0"/>
    <s v="No"/>
    <n v="374731.55"/>
    <s v="ASALARIADO"/>
    <n v="36"/>
  </r>
  <r>
    <n v="4597"/>
    <s v="HOMBRE"/>
    <n v="650000"/>
    <s v="ASALARIADO"/>
    <s v="SECTOR PRIVADO"/>
    <s v="SI"/>
    <s v="NO"/>
    <s v="NO"/>
    <n v="45"/>
    <x v="0"/>
    <s v="No"/>
    <n v="650000"/>
    <s v="ASALARIADO"/>
    <n v="45"/>
  </r>
  <r>
    <n v="4598"/>
    <s v="HOMBRE"/>
    <n v="358640"/>
    <s v="ASEGURADO VOLUNTARIO"/>
    <s v="SECTOR PRIVADO"/>
    <s v="SI"/>
    <s v="SI"/>
    <s v="NO"/>
    <n v="29"/>
    <x v="0"/>
    <s v="No"/>
    <n v="358640"/>
    <s v="ASEGURADO VOLUNTARIO"/>
    <n v="29"/>
  </r>
  <r>
    <n v="4599"/>
    <s v="HOMBRE"/>
    <n v="838786.3"/>
    <s v="ASALARIADO"/>
    <s v="SECTOR PRIVADO"/>
    <s v="SI"/>
    <s v="NO"/>
    <s v="NO"/>
    <n v="79"/>
    <x v="0"/>
    <s v="No"/>
    <n v="838786.3"/>
    <s v="ASALARIADO"/>
    <n v="79"/>
  </r>
  <r>
    <n v="4600"/>
    <s v="HOMBRE"/>
    <n v="34458"/>
    <s v="ASALARIADO"/>
    <s v="SECTOR PRIVADO"/>
    <s v="SI"/>
    <s v="NO"/>
    <s v="NO"/>
    <n v="43"/>
    <x v="0"/>
    <s v="No"/>
    <n v="34458"/>
    <s v="ASALARIADO"/>
    <n v="43"/>
  </r>
  <r>
    <n v="4601"/>
    <s v="HOMBRE"/>
    <n v="640000"/>
    <s v="ASALARIADO"/>
    <s v="SECTOR PRIVADO"/>
    <s v="SI"/>
    <s v="SI"/>
    <s v="NO"/>
    <n v="44"/>
    <x v="0"/>
    <s v="No"/>
    <n v="640000"/>
    <s v="ASALARIADO"/>
    <n v="44"/>
  </r>
  <r>
    <n v="4602"/>
    <s v="MUJER"/>
    <n v="736259"/>
    <s v="PENSIONADOS EN SU PROPIO SISTEMA"/>
    <s v="SECTOR PUBLICO"/>
    <s v="SI"/>
    <s v="NO"/>
    <s v="NO"/>
    <n v="82"/>
    <x v="0"/>
    <s v="No"/>
    <n v="736259"/>
    <s v="PENSIONADOS EN SU PROPIO SISTEMA"/>
    <n v="82"/>
  </r>
  <r>
    <n v="4603"/>
    <s v="HOMBRE"/>
    <n v="366300"/>
    <s v="ASALARIADO"/>
    <s v="SECTOR PRIVADO"/>
    <s v="SI"/>
    <s v="SI"/>
    <s v="NO"/>
    <n v="27"/>
    <x v="0"/>
    <s v="No"/>
    <n v="366300"/>
    <s v="ASALARIADO"/>
    <n v="27"/>
  </r>
  <r>
    <n v="4604"/>
    <s v="MUJER"/>
    <n v="989476.56"/>
    <s v="ASALARIADO"/>
    <s v="SECTOR PUBLICO"/>
    <s v="SI"/>
    <s v="NO"/>
    <s v="NO"/>
    <n v="31"/>
    <x v="0"/>
    <s v="No"/>
    <n v="989476.56"/>
    <s v="ASALARIADO"/>
    <n v="31"/>
  </r>
  <r>
    <n v="4605"/>
    <s v="HOMBRE"/>
    <n v="664852.56000000006"/>
    <s v="ASALARIADO"/>
    <s v="SECTOR PUBLICO"/>
    <s v="SI"/>
    <s v="NO"/>
    <s v="NO"/>
    <n v="57"/>
    <x v="0"/>
    <s v="No"/>
    <n v="664852.56000000006"/>
    <s v="ASALARIADO"/>
    <n v="57"/>
  </r>
  <r>
    <n v="4606"/>
    <s v="MUJER"/>
    <n v="355573.78"/>
    <s v="ASALARIADO"/>
    <s v="SECTOR PRIVADO"/>
    <s v="SI"/>
    <s v="NO"/>
    <s v="NO"/>
    <n v="33"/>
    <x v="0"/>
    <s v="No"/>
    <n v="355573.78"/>
    <s v="ASALARIADO"/>
    <n v="33"/>
  </r>
  <r>
    <n v="4607"/>
    <s v="MUJER"/>
    <n v="353478.67"/>
    <s v="ASALARIADO"/>
    <s v="SECTOR PRIVADO"/>
    <s v="SI"/>
    <s v="NO"/>
    <s v="NO"/>
    <n v="26"/>
    <x v="0"/>
    <s v="No"/>
    <n v="353478.67"/>
    <s v="ASALARIADO"/>
    <n v="26"/>
  </r>
  <r>
    <n v="4608"/>
    <s v="HOMBRE"/>
    <n v="308439"/>
    <s v="ASEGURADO VOLUNTARIO"/>
    <s v="SECTOR PRIVADO"/>
    <s v="SI"/>
    <s v="SI"/>
    <s v="NO"/>
    <n v="88"/>
    <x v="0"/>
    <s v="No"/>
    <n v="308439"/>
    <s v="ASEGURADO VOLUNTARIO"/>
    <n v="88"/>
  </r>
  <r>
    <n v="4609"/>
    <s v="HOMBRE"/>
    <n v="278030"/>
    <s v="CONVENIOS ESPECIALES DE TRABAJADORES INDEPENDIENTES"/>
    <s v="SECTOR PRIVADO"/>
    <s v="SI"/>
    <s v="NO"/>
    <s v="NO"/>
    <n v="52"/>
    <x v="0"/>
    <s v="No"/>
    <n v="278030"/>
    <s v="CONVENIOS ESPECIALES DE TRABAJADORES INDEPENDIENTES"/>
    <n v="52"/>
  </r>
  <r>
    <n v="4610"/>
    <s v="MUJER"/>
    <n v="445567"/>
    <s v="ASEGURADO VOLUNTARIO"/>
    <s v="SECTOR PRIVADO"/>
    <s v="NO"/>
    <s v="NO"/>
    <s v="NO"/>
    <n v="78"/>
    <x v="0"/>
    <s v="No"/>
    <n v="445567"/>
    <s v="ASEGURADO VOLUNTARIO"/>
    <n v="78"/>
  </r>
  <r>
    <n v="4611"/>
    <s v="HOMBRE"/>
    <n v="390662.05"/>
    <s v="ASALARIADO"/>
    <s v="SECTOR PRIVADO"/>
    <s v="SI"/>
    <s v="NO"/>
    <s v="SI"/>
    <n v="35"/>
    <x v="0"/>
    <s v="No"/>
    <n v="390662.05"/>
    <s v="ASALARIADO"/>
    <n v="35"/>
  </r>
  <r>
    <n v="4612"/>
    <s v="HOMBRE"/>
    <n v="212000"/>
    <s v="ASALARIADO"/>
    <s v="SECTOR PRIVADO"/>
    <s v="SI"/>
    <s v="NO"/>
    <s v="NO"/>
    <n v="24"/>
    <x v="0"/>
    <s v="No"/>
    <n v="212000"/>
    <s v="ASALARIADO"/>
    <n v="24"/>
  </r>
  <r>
    <n v="4613"/>
    <s v="MUJER"/>
    <n v="308568"/>
    <s v="TRABAJADOR INDEPENDIENTE"/>
    <s v="SECTOR PRIVADO"/>
    <s v="SI"/>
    <s v="NO"/>
    <s v="SI"/>
    <n v="50"/>
    <x v="0"/>
    <s v="No"/>
    <n v="308568"/>
    <s v="TRABAJADOR INDEPENDIENTE"/>
    <n v="50"/>
  </r>
  <r>
    <n v="4614"/>
    <s v="HOMBRE"/>
    <n v="560465"/>
    <s v="TRABAJADOR INDEPENDIENTE"/>
    <s v="SECTOR PRIVADO"/>
    <s v="SI"/>
    <s v="NO"/>
    <s v="SI"/>
    <n v="34"/>
    <x v="0"/>
    <s v="No"/>
    <n v="560465"/>
    <s v="TRABAJADOR INDEPENDIENTE"/>
    <n v="34"/>
  </r>
  <r>
    <n v="4615"/>
    <s v="MUJER"/>
    <n v="323296"/>
    <s v="TRABAJADOR INDEPENDIENTE"/>
    <s v="SECTOR PRIVADO"/>
    <s v="SI"/>
    <s v="NO"/>
    <s v="SI"/>
    <n v="48"/>
    <x v="0"/>
    <s v="No"/>
    <n v="323296"/>
    <s v="TRABAJADOR INDEPENDIENTE"/>
    <n v="48"/>
  </r>
  <r>
    <n v="4616"/>
    <s v="HOMBRE"/>
    <n v="392034"/>
    <s v="ASALARIADO"/>
    <s v="SECTOR PRIVADO"/>
    <s v="SI"/>
    <s v="NO"/>
    <s v="NO"/>
    <n v="42"/>
    <x v="0"/>
    <s v="No"/>
    <n v="392034"/>
    <s v="ASALARIADO"/>
    <n v="42"/>
  </r>
  <r>
    <n v="4617"/>
    <s v="MUJER"/>
    <n v="1700000"/>
    <s v="ASALARIADO"/>
    <s v="SECTOR PRIVADO"/>
    <s v="SI"/>
    <s v="NO"/>
    <s v="NO"/>
    <n v="22"/>
    <x v="0"/>
    <s v="No"/>
    <n v="1700000"/>
    <s v="ASALARIADO"/>
    <n v="22"/>
  </r>
  <r>
    <n v="4618"/>
    <s v="MUJER"/>
    <n v="674375"/>
    <s v="ASALARIADO"/>
    <s v="SECTOR PRIVADO"/>
    <s v="SI"/>
    <s v="NO"/>
    <s v="NO"/>
    <n v="37"/>
    <x v="0"/>
    <s v="No"/>
    <n v="674375"/>
    <s v="ASALARIADO"/>
    <n v="37"/>
  </r>
  <r>
    <n v="4619"/>
    <s v="HOMBRE"/>
    <n v="402257.7"/>
    <s v="ASALARIADO"/>
    <s v="SECTOR PRIVADO"/>
    <s v="SI"/>
    <s v="NO"/>
    <s v="NO"/>
    <n v="50"/>
    <x v="0"/>
    <s v="No"/>
    <n v="402257.7"/>
    <s v="ASALARIADO"/>
    <n v="50"/>
  </r>
  <r>
    <n v="4620"/>
    <s v="HOMBRE"/>
    <n v="445433"/>
    <s v="ASALARIADO"/>
    <s v="SECTOR PRIVADO"/>
    <s v="SI"/>
    <s v="NO"/>
    <s v="NO"/>
    <n v="31"/>
    <x v="0"/>
    <s v="No"/>
    <n v="445433"/>
    <s v="ASALARIADO"/>
    <n v="31"/>
  </r>
  <r>
    <n v="4621"/>
    <s v="MUJER"/>
    <n v="605498"/>
    <s v="ASALARIADO"/>
    <s v="SECTOR PRIVADO"/>
    <s v="SI"/>
    <s v="NO"/>
    <s v="NO"/>
    <n v="26"/>
    <x v="0"/>
    <s v="No"/>
    <n v="605498"/>
    <s v="ASALARIADO"/>
    <n v="26"/>
  </r>
  <r>
    <n v="4622"/>
    <s v="MUJER"/>
    <n v="897388"/>
    <s v="ASALARIADO"/>
    <s v="SECTOR PUBLICO"/>
    <s v="SI"/>
    <s v="NO"/>
    <s v="SI"/>
    <n v="48"/>
    <x v="0"/>
    <s v="No"/>
    <n v="897388"/>
    <s v="ASALARIADO"/>
    <n v="48"/>
  </r>
  <r>
    <n v="4623"/>
    <s v="MUJER"/>
    <n v="1167986"/>
    <s v="ASALARIADO"/>
    <s v="SECTOR PUBLICO"/>
    <s v="SI"/>
    <s v="NO"/>
    <s v="SI"/>
    <n v="61"/>
    <x v="0"/>
    <s v="No"/>
    <n v="1167986"/>
    <s v="ASALARIADO"/>
    <n v="61"/>
  </r>
  <r>
    <n v="4624"/>
    <s v="HOMBRE"/>
    <n v="509509"/>
    <s v="TRABAJADOR INDEPENDIENTE"/>
    <s v="SECTOR PRIVADO"/>
    <s v="SI"/>
    <s v="SI"/>
    <s v="NO"/>
    <n v="30"/>
    <x v="0"/>
    <s v="No"/>
    <n v="509509"/>
    <s v="TRABAJADOR INDEPENDIENTE"/>
    <n v="30"/>
  </r>
  <r>
    <n v="4625"/>
    <s v="HOMBRE"/>
    <n v="609986"/>
    <s v="ASALARIADO"/>
    <s v="SECTOR PRIVADO"/>
    <s v="SI"/>
    <s v="NO"/>
    <s v="NO"/>
    <n v="26"/>
    <x v="0"/>
    <s v="No"/>
    <n v="609986"/>
    <s v="ASALARIADO"/>
    <n v="26"/>
  </r>
  <r>
    <n v="4626"/>
    <s v="MUJER"/>
    <n v="775258.33"/>
    <s v="ASALARIADO"/>
    <s v="SECTOR PRIVADO"/>
    <s v="SI"/>
    <s v="NO"/>
    <s v="NO"/>
    <n v="23"/>
    <x v="0"/>
    <s v="No"/>
    <n v="775258.33"/>
    <s v="ASALARIADO"/>
    <n v="23"/>
  </r>
  <r>
    <n v="4627"/>
    <s v="HOMBRE"/>
    <n v="541379.75"/>
    <s v="ASALARIADO"/>
    <s v="SECTOR PRIVADO"/>
    <s v="SI"/>
    <s v="SI"/>
    <s v="NO"/>
    <n v="77"/>
    <x v="0"/>
    <s v="No"/>
    <n v="541379.75"/>
    <s v="ASALARIADO"/>
    <n v="77"/>
  </r>
  <r>
    <n v="4628"/>
    <s v="MUJER"/>
    <n v="426935.93"/>
    <s v="ASALARIADO"/>
    <s v="SECTOR PRIVADO"/>
    <s v="SI"/>
    <s v="NO"/>
    <s v="NO"/>
    <n v="28"/>
    <x v="0"/>
    <s v="No"/>
    <n v="426935.93"/>
    <s v="ASALARIADO"/>
    <n v="28"/>
  </r>
  <r>
    <n v="4629"/>
    <s v="HOMBRE"/>
    <n v="13780"/>
    <s v="ASALARIADO"/>
    <s v="SECTOR PRIVADO"/>
    <s v="SI"/>
    <s v="NO"/>
    <s v="NO"/>
    <n v="38"/>
    <x v="0"/>
    <s v="No"/>
    <n v="13780"/>
    <s v="ASALARIADO"/>
    <n v="38"/>
  </r>
  <r>
    <n v="4630"/>
    <s v="HOMBRE"/>
    <n v="300018"/>
    <s v="TRABAJADOR INDEPENDIENTE"/>
    <s v="SECTOR PRIVADO"/>
    <s v="SI"/>
    <s v="NO"/>
    <s v="SI"/>
    <n v="53"/>
    <x v="0"/>
    <s v="No"/>
    <n v="300018"/>
    <s v="TRABAJADOR INDEPENDIENTE"/>
    <n v="53"/>
  </r>
  <r>
    <n v="4631"/>
    <s v="HOMBRE"/>
    <n v="1162023.5"/>
    <s v="ASALARIADO"/>
    <s v="SECTOR PUBLICO"/>
    <s v="SI"/>
    <s v="NO"/>
    <s v="NO"/>
    <n v="38"/>
    <x v="0"/>
    <s v="No"/>
    <n v="1162023.5"/>
    <s v="ASALARIADO"/>
    <n v="38"/>
  </r>
  <r>
    <n v="4632"/>
    <s v="MUJER"/>
    <n v="297973.5"/>
    <s v="ASALARIADO"/>
    <s v="SECTOR PUBLICO"/>
    <s v="SI"/>
    <s v="NO"/>
    <s v="NO"/>
    <n v="25"/>
    <x v="0"/>
    <s v="No"/>
    <n v="297973.5"/>
    <s v="ASALARIADO"/>
    <n v="25"/>
  </r>
  <r>
    <n v="4633"/>
    <s v="HOMBRE"/>
    <n v="311901.48"/>
    <s v="ASALARIADO"/>
    <s v="SECTOR PRIVADO"/>
    <s v="SI"/>
    <s v="NO"/>
    <s v="NO"/>
    <n v="22"/>
    <x v="0"/>
    <s v="No"/>
    <n v="311901.48"/>
    <s v="ASALARIADO"/>
    <n v="22"/>
  </r>
  <r>
    <n v="4634"/>
    <s v="HOMBRE"/>
    <n v="493312.35"/>
    <s v="ASALARIADO"/>
    <s v="SECTOR PRIVADO"/>
    <s v="SI"/>
    <s v="NO"/>
    <s v="NO"/>
    <n v="51"/>
    <x v="0"/>
    <s v="No"/>
    <n v="493312.35"/>
    <s v="ASALARIADO"/>
    <n v="51"/>
  </r>
  <r>
    <n v="4635"/>
    <s v="MUJER"/>
    <n v="1717983"/>
    <s v="PENSIONADOS EN SU PROPIO SISTEMA"/>
    <s v="SECTOR PUBLICO"/>
    <s v="SI"/>
    <s v="NO"/>
    <s v="NO"/>
    <n v="68"/>
    <x v="0"/>
    <s v="No"/>
    <n v="1717983"/>
    <s v="PENSIONADOS EN SU PROPIO SISTEMA"/>
    <n v="68"/>
  </r>
  <r>
    <n v="4636"/>
    <s v="MUJER"/>
    <n v="343953"/>
    <s v="ASALARIADO"/>
    <s v="SECTOR PRIVADO"/>
    <s v="SI"/>
    <s v="NO"/>
    <s v="NO"/>
    <n v="42"/>
    <x v="0"/>
    <s v="No"/>
    <n v="343953"/>
    <s v="ASALARIADO"/>
    <n v="42"/>
  </r>
  <r>
    <n v="4637"/>
    <s v="HOMBRE"/>
    <n v="2766444.9"/>
    <s v="ASALARIADO"/>
    <s v="SECTOR PRIVADO"/>
    <s v="SI"/>
    <s v="NO"/>
    <s v="NO"/>
    <n v="37"/>
    <x v="1"/>
    <s v="No"/>
    <n v="2766444.9"/>
    <s v="ASALARIADO"/>
    <n v="37"/>
  </r>
  <r>
    <n v="4638"/>
    <s v="MUJER"/>
    <n v="634886.40000000002"/>
    <s v="ASALARIADO"/>
    <s v="SECTOR PUBLICO"/>
    <s v="SI"/>
    <s v="NO"/>
    <s v="NO"/>
    <n v="39"/>
    <x v="0"/>
    <s v="No"/>
    <n v="634886.40000000002"/>
    <s v="ASALARIADO"/>
    <n v="39"/>
  </r>
  <r>
    <n v="4639"/>
    <s v="HOMBRE"/>
    <n v="297046"/>
    <s v="ASEGURADO VOLUNTARIO"/>
    <s v="SECTOR PRIVADO"/>
    <s v="SI"/>
    <s v="NO"/>
    <s v="SI"/>
    <n v="64"/>
    <x v="0"/>
    <s v="No"/>
    <n v="297046"/>
    <s v="ASEGURADO VOLUNTARIO"/>
    <n v="64"/>
  </r>
  <r>
    <n v="4640"/>
    <s v="MUJER"/>
    <n v="1337734.1000000001"/>
    <s v="ASALARIADO"/>
    <s v="SECTOR PRIVADO"/>
    <s v="SI"/>
    <s v="NO"/>
    <s v="NO"/>
    <n v="26"/>
    <x v="0"/>
    <s v="No"/>
    <n v="1337734.1000000001"/>
    <s v="ASALARIADO"/>
    <n v="26"/>
  </r>
  <r>
    <n v="4641"/>
    <s v="HOMBRE"/>
    <n v="193905.3"/>
    <s v="ASALARIADO"/>
    <s v="SECTOR PUBLICO"/>
    <s v="SI"/>
    <s v="NO"/>
    <s v="NO"/>
    <n v="51"/>
    <x v="0"/>
    <s v="No"/>
    <n v="193905.3"/>
    <s v="ASALARIADO"/>
    <n v="51"/>
  </r>
  <r>
    <n v="4642"/>
    <s v="MUJER"/>
    <n v="696716"/>
    <s v="ASALARIADO"/>
    <s v="SECTOR PUBLICO"/>
    <s v="SI"/>
    <s v="NO"/>
    <s v="SI"/>
    <n v="35"/>
    <x v="0"/>
    <s v="No"/>
    <n v="696716"/>
    <s v="ASALARIADO"/>
    <n v="35"/>
  </r>
  <r>
    <n v="4643"/>
    <s v="HOMBRE"/>
    <n v="312000"/>
    <s v="ASALARIADO"/>
    <s v="SECTOR PRIVADO"/>
    <s v="SI"/>
    <s v="SI"/>
    <s v="NO"/>
    <n v="35"/>
    <x v="0"/>
    <s v="No"/>
    <n v="312000"/>
    <s v="ASALARIADO"/>
    <n v="35"/>
  </r>
  <r>
    <n v="4644"/>
    <s v="HOMBRE"/>
    <n v="297045"/>
    <s v="TRABAJADOR INDEPENDIENTE"/>
    <s v="SECTOR PRIVADO"/>
    <s v="SI"/>
    <s v="NO"/>
    <s v="NO"/>
    <n v="30"/>
    <x v="0"/>
    <s v="No"/>
    <n v="297045"/>
    <s v="TRABAJADOR INDEPENDIENTE"/>
    <n v="30"/>
  </r>
  <r>
    <n v="4645"/>
    <s v="MUJER"/>
    <n v="295203"/>
    <s v="TRABAJADOR INDEPENDIENTE"/>
    <s v="SECTOR PRIVADO"/>
    <s v="SI"/>
    <s v="SI"/>
    <s v="SI"/>
    <n v="35"/>
    <x v="0"/>
    <s v="No"/>
    <n v="295203"/>
    <s v="TRABAJADOR INDEPENDIENTE"/>
    <n v="35"/>
  </r>
  <r>
    <n v="4646"/>
    <s v="MUJER"/>
    <n v="392686"/>
    <s v="ASALARIADO"/>
    <s v="SECTOR PUBLICO"/>
    <s v="SI"/>
    <s v="NO"/>
    <s v="NO"/>
    <n v="56"/>
    <x v="0"/>
    <s v="No"/>
    <n v="392686"/>
    <s v="ASALARIADO"/>
    <n v="56"/>
  </r>
  <r>
    <n v="4647"/>
    <s v="HOMBRE"/>
    <n v="1544128"/>
    <s v="ASALARIADO"/>
    <s v="SECTOR PUBLICO"/>
    <s v="SI"/>
    <s v="NO"/>
    <s v="NO"/>
    <n v="49"/>
    <x v="0"/>
    <s v="No"/>
    <n v="1544128"/>
    <s v="ASALARIADO"/>
    <n v="49"/>
  </r>
  <r>
    <n v="4648"/>
    <s v="HOMBRE"/>
    <n v="25000"/>
    <s v="ASALARIADO"/>
    <s v="SECTOR PRIVADO"/>
    <s v="SI"/>
    <s v="NO"/>
    <s v="NO"/>
    <n v="24"/>
    <x v="0"/>
    <s v="No"/>
    <n v="25000"/>
    <s v="ASALARIADO"/>
    <n v="24"/>
  </r>
  <r>
    <n v="4649"/>
    <s v="HOMBRE"/>
    <n v="589772.12"/>
    <s v="ASALARIADO"/>
    <s v="SECTOR PRIVADO"/>
    <s v="SI"/>
    <s v="NO"/>
    <s v="NO"/>
    <n v="23"/>
    <x v="0"/>
    <s v="No"/>
    <n v="589772.12"/>
    <s v="ASALARIADO"/>
    <n v="23"/>
  </r>
  <r>
    <n v="4650"/>
    <s v="HOMBRE"/>
    <n v="297045"/>
    <s v="ASEGURADO VOLUNTARIO"/>
    <s v="SECTOR PRIVADO"/>
    <s v="SI"/>
    <s v="SI"/>
    <s v="NO"/>
    <n v="62"/>
    <x v="0"/>
    <s v="No"/>
    <n v="297045"/>
    <s v="ASEGURADO VOLUNTARIO"/>
    <n v="62"/>
  </r>
  <r>
    <n v="4651"/>
    <s v="HOMBRE"/>
    <n v="640424.22"/>
    <s v="ASALARIADO"/>
    <s v="SECTOR PRIVADO"/>
    <s v="SI"/>
    <s v="NO"/>
    <s v="NO"/>
    <n v="37"/>
    <x v="0"/>
    <s v="No"/>
    <n v="640424.22"/>
    <s v="ASALARIADO"/>
    <n v="37"/>
  </r>
  <r>
    <n v="4652"/>
    <s v="HOMBRE"/>
    <n v="332791"/>
    <s v="ASALARIADO"/>
    <s v="SECTOR PRIVADO"/>
    <s v="SI"/>
    <s v="NO"/>
    <s v="SI"/>
    <n v="37"/>
    <x v="0"/>
    <s v="No"/>
    <n v="332791"/>
    <s v="ASALARIADO"/>
    <n v="37"/>
  </r>
  <r>
    <n v="4653"/>
    <s v="HOMBRE"/>
    <n v="297046"/>
    <s v="TRABAJADOR INDEPENDIENTE"/>
    <s v="SECTOR PRIVADO"/>
    <s v="SI"/>
    <s v="NO"/>
    <s v="SI"/>
    <n v="55"/>
    <x v="0"/>
    <s v="No"/>
    <n v="297046"/>
    <s v="TRABAJADOR INDEPENDIENTE"/>
    <n v="55"/>
  </r>
  <r>
    <n v="4654"/>
    <s v="HOMBRE"/>
    <n v="424277"/>
    <s v="TRABAJADOR INDEPENDIENTE"/>
    <s v="SECTOR PRIVADO"/>
    <s v="SI"/>
    <s v="NO"/>
    <s v="SI"/>
    <n v="49"/>
    <x v="0"/>
    <s v="No"/>
    <n v="424277"/>
    <s v="TRABAJADOR INDEPENDIENTE"/>
    <n v="49"/>
  </r>
  <r>
    <n v="4655"/>
    <s v="MUJER"/>
    <n v="462065"/>
    <s v="ASALARIADO"/>
    <s v="SECTOR PRIVADO"/>
    <s v="SI"/>
    <s v="NO"/>
    <s v="NO"/>
    <n v="31"/>
    <x v="0"/>
    <s v="No"/>
    <n v="462065"/>
    <s v="ASALARIADO"/>
    <n v="31"/>
  </r>
  <r>
    <n v="4656"/>
    <s v="HOMBRE"/>
    <n v="914169.91"/>
    <s v="ASALARIADO"/>
    <s v="SECTOR PRIVADO"/>
    <s v="SI"/>
    <s v="NO"/>
    <s v="NO"/>
    <n v="40"/>
    <x v="0"/>
    <s v="No"/>
    <n v="914169.91"/>
    <s v="ASALARIADO"/>
    <n v="40"/>
  </r>
  <r>
    <n v="4657"/>
    <s v="HOMBRE"/>
    <n v="550000"/>
    <s v="ASALARIADO"/>
    <s v="SECTOR PRIVADO"/>
    <s v="SI"/>
    <s v="NO"/>
    <s v="SI"/>
    <n v="34"/>
    <x v="0"/>
    <s v="No"/>
    <n v="550000"/>
    <s v="ASALARIADO"/>
    <n v="34"/>
  </r>
  <r>
    <n v="4658"/>
    <s v="MUJER"/>
    <n v="763375.1"/>
    <s v="ASALARIADO"/>
    <s v="SECTOR PUBLICO"/>
    <s v="SI"/>
    <s v="NO"/>
    <s v="NO"/>
    <n v="35"/>
    <x v="0"/>
    <s v="No"/>
    <n v="763375.1"/>
    <s v="ASALARIADO"/>
    <n v="35"/>
  </r>
  <r>
    <n v="4659"/>
    <s v="MUJER"/>
    <n v="450000"/>
    <s v="ASALARIADO"/>
    <s v="SECTOR PRIVADO"/>
    <s v="SI"/>
    <s v="NO"/>
    <s v="NO"/>
    <n v="22"/>
    <x v="0"/>
    <s v="No"/>
    <n v="450000"/>
    <s v="ASALARIADO"/>
    <n v="22"/>
  </r>
  <r>
    <n v="4660"/>
    <s v="HOMBRE"/>
    <n v="123924"/>
    <s v="ASALARIADO"/>
    <s v="SECTOR PRIVADO"/>
    <s v="SI"/>
    <s v="NO"/>
    <s v="NO"/>
    <n v="19"/>
    <x v="0"/>
    <s v="No"/>
    <n v="123924"/>
    <s v="ASALARIADO"/>
    <n v="19"/>
  </r>
  <r>
    <n v="4661"/>
    <s v="HOMBRE"/>
    <n v="391012.95"/>
    <s v="ASALARIADO"/>
    <s v="SECTOR PRIVADO"/>
    <s v="SI"/>
    <s v="NO"/>
    <s v="NO"/>
    <n v="21"/>
    <x v="0"/>
    <s v="No"/>
    <n v="391012.95"/>
    <s v="ASALARIADO"/>
    <n v="21"/>
  </r>
  <r>
    <n v="4662"/>
    <s v="HOMBRE"/>
    <n v="364900"/>
    <s v="ASALARIADO"/>
    <s v="SECTOR PRIVADO"/>
    <s v="SI"/>
    <s v="SI"/>
    <s v="NO"/>
    <n v="62"/>
    <x v="0"/>
    <s v="No"/>
    <n v="364900"/>
    <s v="ASALARIADO"/>
    <n v="62"/>
  </r>
  <r>
    <n v="4663"/>
    <s v="HOMBRE"/>
    <n v="796069"/>
    <s v="ASALARIADO"/>
    <s v="SECTOR PUBLICO"/>
    <s v="SI"/>
    <s v="NO"/>
    <s v="NO"/>
    <n v="38"/>
    <x v="0"/>
    <s v="No"/>
    <n v="796069"/>
    <s v="ASALARIADO"/>
    <n v="38"/>
  </r>
  <r>
    <n v="4664"/>
    <s v="HOMBRE"/>
    <n v="962757.1"/>
    <s v="PENSIONADOS EN SU PROPIO SISTEMA"/>
    <s v="SECTOR PUBLICO"/>
    <s v="SI"/>
    <s v="NO"/>
    <s v="NO"/>
    <n v="63"/>
    <x v="0"/>
    <s v="No"/>
    <n v="962757.1"/>
    <s v="PENSIONADOS EN SU PROPIO SISTEMA"/>
    <n v="63"/>
  </r>
  <r>
    <n v="4665"/>
    <s v="HOMBRE"/>
    <n v="1453308"/>
    <s v="PENSIONADOS EN SU PROPIO SISTEMA"/>
    <s v="SECTOR PUBLICO"/>
    <s v="SI"/>
    <s v="NO"/>
    <s v="NO"/>
    <n v="70"/>
    <x v="0"/>
    <s v="No"/>
    <n v="1453308"/>
    <s v="PENSIONADOS EN SU PROPIO SISTEMA"/>
    <n v="70"/>
  </r>
  <r>
    <n v="4666"/>
    <s v="HOMBRE"/>
    <n v="746556.41"/>
    <s v="ASALARIADO"/>
    <s v="SECTOR PUBLICO"/>
    <s v="SI"/>
    <s v="NO"/>
    <s v="NO"/>
    <n v="30"/>
    <x v="0"/>
    <s v="No"/>
    <n v="746556.41"/>
    <s v="ASALARIADO"/>
    <n v="30"/>
  </r>
  <r>
    <n v="4667"/>
    <s v="HOMBRE"/>
    <n v="1422542.7"/>
    <s v="ASALARIADO"/>
    <s v="SECTOR PUBLICO"/>
    <s v="SI"/>
    <s v="NO"/>
    <s v="NO"/>
    <n v="60"/>
    <x v="0"/>
    <s v="No"/>
    <n v="1422542.7"/>
    <s v="ASALARIADO"/>
    <n v="60"/>
  </r>
  <r>
    <n v="4668"/>
    <s v="HOMBRE"/>
    <n v="1417996.5"/>
    <s v="ASALARIADO"/>
    <s v="SECTOR PUBLICO"/>
    <s v="SI"/>
    <s v="NO"/>
    <s v="NO"/>
    <n v="32"/>
    <x v="0"/>
    <s v="No"/>
    <n v="1417996.5"/>
    <s v="ASALARIADO"/>
    <n v="32"/>
  </r>
  <r>
    <n v="4669"/>
    <s v="MUJER"/>
    <n v="375882.38"/>
    <s v="ASALARIADO"/>
    <s v="SECTOR PRIVADO"/>
    <s v="SI"/>
    <s v="SI"/>
    <s v="NO"/>
    <n v="56"/>
    <x v="0"/>
    <s v="No"/>
    <n v="375882.38"/>
    <s v="ASALARIADO"/>
    <n v="56"/>
  </r>
  <r>
    <n v="4670"/>
    <s v="MUJER"/>
    <n v="348148"/>
    <s v="PENSIONADOS EN SU PROPIO SISTEMA"/>
    <s v="SECTOR PUBLICO"/>
    <s v="SI"/>
    <s v="NO"/>
    <s v="NO"/>
    <n v="83"/>
    <x v="0"/>
    <s v="No"/>
    <n v="348148"/>
    <s v="PENSIONADOS EN SU PROPIO SISTEMA"/>
    <n v="83"/>
  </r>
  <r>
    <n v="4671"/>
    <s v="MUJER"/>
    <n v="1564419"/>
    <s v="ASALARIADO"/>
    <s v="SECTOR PRIVADO"/>
    <s v="SI"/>
    <s v="NO"/>
    <s v="NO"/>
    <n v="43"/>
    <x v="0"/>
    <s v="No"/>
    <n v="1564419"/>
    <s v="ASALARIADO"/>
    <n v="43"/>
  </r>
  <r>
    <n v="4672"/>
    <s v="HOMBRE"/>
    <n v="298054"/>
    <s v="ASEGURADO VOLUNTARIO"/>
    <s v="SECTOR PRIVADO"/>
    <s v="NO"/>
    <s v="NO"/>
    <s v="SI"/>
    <n v="28"/>
    <x v="0"/>
    <s v="No"/>
    <n v="298054"/>
    <s v="ASEGURADO VOLUNTARIO"/>
    <n v="28"/>
  </r>
  <r>
    <n v="4673"/>
    <s v="HOMBRE"/>
    <n v="535643.15"/>
    <s v="ASALARIADO"/>
    <s v="SECTOR PRIVADO"/>
    <s v="SI"/>
    <s v="NO"/>
    <s v="NO"/>
    <n v="31"/>
    <x v="0"/>
    <s v="No"/>
    <n v="535643.15"/>
    <s v="ASALARIADO"/>
    <n v="31"/>
  </r>
  <r>
    <n v="4674"/>
    <s v="HOMBRE"/>
    <n v="835000"/>
    <s v="ASALARIADO"/>
    <s v="SECTOR PRIVADO"/>
    <s v="SI"/>
    <s v="NO"/>
    <s v="NO"/>
    <n v="32"/>
    <x v="0"/>
    <s v="No"/>
    <n v="835000"/>
    <s v="ASALARIADO"/>
    <n v="32"/>
  </r>
  <r>
    <n v="4675"/>
    <s v="MUJER"/>
    <n v="297046"/>
    <s v="ASEGURADO VOLUNTARIO"/>
    <s v="SECTOR PRIVADO"/>
    <s v="SI"/>
    <s v="NO"/>
    <s v="NO"/>
    <n v="25"/>
    <x v="0"/>
    <s v="No"/>
    <n v="297046"/>
    <s v="ASEGURADO VOLUNTARIO"/>
    <n v="25"/>
  </r>
  <r>
    <n v="4676"/>
    <s v="HOMBRE"/>
    <n v="185000"/>
    <s v="ASALARIADO"/>
    <s v="SECTOR PRIVADO"/>
    <s v="SI"/>
    <s v="NO"/>
    <s v="NO"/>
    <n v="58"/>
    <x v="0"/>
    <s v="No"/>
    <n v="185000"/>
    <s v="ASALARIADO"/>
    <n v="58"/>
  </r>
  <r>
    <n v="4677"/>
    <s v="HOMBRE"/>
    <n v="117100.8"/>
    <s v="ASALARIADO"/>
    <s v="SECTOR PRIVADO"/>
    <s v="SI"/>
    <s v="NO"/>
    <s v="NO"/>
    <n v="30"/>
    <x v="0"/>
    <s v="No"/>
    <n v="117100.8"/>
    <s v="ASALARIADO"/>
    <n v="30"/>
  </r>
  <r>
    <n v="4678"/>
    <s v="MUJER"/>
    <n v="515840"/>
    <s v="ASALARIADO"/>
    <s v="SECTOR PRIVADO"/>
    <s v="SI"/>
    <s v="NO"/>
    <s v="NO"/>
    <n v="35"/>
    <x v="0"/>
    <s v="No"/>
    <n v="515840"/>
    <s v="ASALARIADO"/>
    <n v="35"/>
  </r>
  <r>
    <n v="4679"/>
    <s v="MUJER"/>
    <n v="817600"/>
    <s v="ASALARIADO"/>
    <s v="SECTOR PRIVADO"/>
    <s v="SI"/>
    <s v="NO"/>
    <s v="NO"/>
    <n v="23"/>
    <x v="0"/>
    <s v="No"/>
    <n v="817600"/>
    <s v="ASALARIADO"/>
    <n v="23"/>
  </r>
  <r>
    <n v="4680"/>
    <s v="HOMBRE"/>
    <n v="424222"/>
    <s v="ASALARIADO"/>
    <s v="SECTOR PRIVADO"/>
    <s v="SI"/>
    <s v="NO"/>
    <s v="NO"/>
    <n v="59"/>
    <x v="0"/>
    <s v="No"/>
    <n v="424222"/>
    <s v="ASALARIADO"/>
    <n v="59"/>
  </r>
  <r>
    <n v="4681"/>
    <s v="HOMBRE"/>
    <n v="298548"/>
    <s v="CONVENIOS ESPECIALES DE TRABAJADORES INDEPENDIENTES"/>
    <s v="SECTOR PRIVADO"/>
    <s v="SI"/>
    <s v="NO"/>
    <s v="NO"/>
    <n v="60"/>
    <x v="0"/>
    <s v="No"/>
    <n v="298548"/>
    <s v="CONVENIOS ESPECIALES DE TRABAJADORES INDEPENDIENTES"/>
    <n v="60"/>
  </r>
  <r>
    <n v="4682"/>
    <s v="HOMBRE"/>
    <n v="408978.27"/>
    <s v="ASALARIADO"/>
    <s v="SECTOR PRIVADO"/>
    <s v="SI"/>
    <s v="SI"/>
    <s v="NO"/>
    <n v="27"/>
    <x v="0"/>
    <s v="No"/>
    <n v="408978.27"/>
    <s v="ASALARIADO"/>
    <n v="27"/>
  </r>
  <r>
    <n v="4683"/>
    <s v="HOMBRE"/>
    <n v="445000"/>
    <s v="ASALARIADO"/>
    <s v="SECTOR PRIVADO"/>
    <s v="SI"/>
    <s v="SI"/>
    <s v="NO"/>
    <n v="34"/>
    <x v="0"/>
    <s v="No"/>
    <n v="445000"/>
    <s v="ASALARIADO"/>
    <n v="34"/>
  </r>
  <r>
    <n v="4684"/>
    <s v="HOMBRE"/>
    <n v="534683"/>
    <s v="TRABAJADOR INDEPENDIENTE"/>
    <s v="SECTOR PRIVADO"/>
    <s v="SI"/>
    <s v="NO"/>
    <s v="SI"/>
    <n v="62"/>
    <x v="0"/>
    <s v="No"/>
    <n v="534683"/>
    <s v="TRABAJADOR INDEPENDIENTE"/>
    <n v="62"/>
  </r>
  <r>
    <n v="4685"/>
    <s v="MUJER"/>
    <n v="544761.14"/>
    <s v="ASALARIADO"/>
    <s v="SECTOR PRIVADO"/>
    <s v="SI"/>
    <s v="NO"/>
    <s v="NO"/>
    <n v="35"/>
    <x v="0"/>
    <s v="No"/>
    <n v="544761.14"/>
    <s v="ASALARIADO"/>
    <n v="35"/>
  </r>
  <r>
    <n v="4686"/>
    <s v="MUJER"/>
    <n v="360000"/>
    <s v="ASALARIADO"/>
    <s v="SECTOR PRIVADO"/>
    <s v="SI"/>
    <s v="NO"/>
    <s v="NO"/>
    <n v="27"/>
    <x v="0"/>
    <s v="No"/>
    <n v="360000"/>
    <s v="ASALARIADO"/>
    <n v="27"/>
  </r>
  <r>
    <n v="4687"/>
    <s v="HOMBRE"/>
    <n v="339594"/>
    <s v="ASALARIADO"/>
    <s v="SECTOR PRIVADO"/>
    <s v="SI"/>
    <s v="NO"/>
    <s v="NO"/>
    <n v="24"/>
    <x v="0"/>
    <s v="No"/>
    <n v="339594"/>
    <s v="ASALARIADO"/>
    <n v="24"/>
  </r>
  <r>
    <n v="4688"/>
    <s v="MUJER"/>
    <n v="608956"/>
    <s v="ASALARIADO"/>
    <s v="SECTOR PRIVADO"/>
    <s v="SI"/>
    <s v="NO"/>
    <s v="NO"/>
    <n v="35"/>
    <x v="0"/>
    <s v="No"/>
    <n v="608956"/>
    <s v="ASALARIADO"/>
    <n v="35"/>
  </r>
  <r>
    <n v="4689"/>
    <s v="MUJER"/>
    <n v="149134.75"/>
    <s v="ASALARIADO"/>
    <s v="SECTOR PRIVADO"/>
    <s v="SI"/>
    <s v="NO"/>
    <s v="NO"/>
    <n v="44"/>
    <x v="0"/>
    <s v="No"/>
    <n v="149134.75"/>
    <s v="ASALARIADO"/>
    <n v="44"/>
  </r>
  <r>
    <n v="4690"/>
    <s v="HOMBRE"/>
    <n v="603283.5"/>
    <s v="ASALARIADO"/>
    <s v="SECTOR PUBLICO"/>
    <s v="SI"/>
    <s v="NO"/>
    <s v="NO"/>
    <n v="30"/>
    <x v="0"/>
    <s v="No"/>
    <n v="603283.5"/>
    <s v="ASALARIADO"/>
    <n v="30"/>
  </r>
  <r>
    <n v="4691"/>
    <s v="HOMBRE"/>
    <n v="897359.35999999999"/>
    <s v="ASALARIADO"/>
    <s v="SECTOR PRIVADO"/>
    <s v="SI"/>
    <s v="NO"/>
    <s v="NO"/>
    <n v="23"/>
    <x v="0"/>
    <s v="No"/>
    <n v="897359.35999999999"/>
    <s v="ASALARIADO"/>
    <n v="23"/>
  </r>
  <r>
    <n v="4692"/>
    <s v="MUJER"/>
    <n v="297046"/>
    <s v="ASEGURADO VOLUNTARIO"/>
    <s v="SECTOR PRIVADO"/>
    <s v="SI"/>
    <s v="NO"/>
    <s v="NO"/>
    <n v="48"/>
    <x v="0"/>
    <s v="No"/>
    <n v="297046"/>
    <s v="ASEGURADO VOLUNTARIO"/>
    <n v="48"/>
  </r>
  <r>
    <n v="4693"/>
    <s v="MUJER"/>
    <n v="883830.32"/>
    <s v="ASALARIADO"/>
    <s v="SECTOR PUBLICO"/>
    <s v="SI"/>
    <s v="NO"/>
    <s v="NO"/>
    <n v="40"/>
    <x v="0"/>
    <s v="No"/>
    <n v="883830.32"/>
    <s v="ASALARIADO"/>
    <n v="40"/>
  </r>
  <r>
    <n v="4694"/>
    <s v="HOMBRE"/>
    <n v="8962309"/>
    <s v="PENSIONADOS EN SU PROPIO SISTEMA"/>
    <s v="SECTOR PUBLICO"/>
    <s v="SI"/>
    <s v="NO"/>
    <s v="NO"/>
    <n v="68"/>
    <x v="1"/>
    <s v="No"/>
    <n v="8962309"/>
    <s v="PENSIONADOS EN SU PROPIO SISTEMA"/>
    <n v="68"/>
  </r>
  <r>
    <n v="4695"/>
    <s v="HOMBRE"/>
    <n v="297046"/>
    <s v="ASEGURADO VOLUNTARIO"/>
    <s v="SECTOR PRIVADO"/>
    <s v="SI"/>
    <s v="NO"/>
    <s v="SI"/>
    <n v="54"/>
    <x v="0"/>
    <s v="No"/>
    <n v="297046"/>
    <s v="ASEGURADO VOLUNTARIO"/>
    <n v="54"/>
  </r>
  <r>
    <n v="4696"/>
    <s v="HOMBRE"/>
    <n v="432301.35"/>
    <s v="ASALARIADO"/>
    <s v="SECTOR PRIVADO"/>
    <s v="SI"/>
    <s v="NO"/>
    <s v="NO"/>
    <n v="30"/>
    <x v="0"/>
    <s v="No"/>
    <n v="432301.35"/>
    <s v="ASALARIADO"/>
    <n v="30"/>
  </r>
  <r>
    <n v="4697"/>
    <s v="HOMBRE"/>
    <n v="578941.44999999995"/>
    <s v="ASALARIADO"/>
    <s v="SECTOR PRIVADO"/>
    <s v="SI"/>
    <s v="NO"/>
    <s v="NO"/>
    <n v="23"/>
    <x v="0"/>
    <s v="No"/>
    <n v="578941.44999999995"/>
    <s v="ASALARIADO"/>
    <n v="23"/>
  </r>
  <r>
    <n v="4698"/>
    <s v="MUJER"/>
    <n v="2923075.5"/>
    <s v="ASALARIADO"/>
    <s v="SECTOR PUBLICO"/>
    <s v="SI"/>
    <s v="NO"/>
    <s v="NO"/>
    <n v="53"/>
    <x v="1"/>
    <s v="No"/>
    <n v="2923075.5"/>
    <s v="ASALARIADO"/>
    <n v="53"/>
  </r>
  <r>
    <n v="4699"/>
    <s v="MUJER"/>
    <n v="540376"/>
    <s v="ASALARIADO"/>
    <s v="SECTOR PRIVADO"/>
    <s v="SI"/>
    <s v="NO"/>
    <s v="NO"/>
    <n v="35"/>
    <x v="0"/>
    <s v="No"/>
    <n v="540376"/>
    <s v="ASALARIADO"/>
    <n v="35"/>
  </r>
  <r>
    <n v="4700"/>
    <s v="MUJER"/>
    <n v="1040470"/>
    <s v="ASALARIADO"/>
    <s v="SECTOR PUBLICO"/>
    <s v="SI"/>
    <s v="NO"/>
    <s v="SI"/>
    <n v="53"/>
    <x v="0"/>
    <s v="No"/>
    <n v="1040470"/>
    <s v="ASALARIADO"/>
    <n v="53"/>
  </r>
  <r>
    <n v="4701"/>
    <s v="HOMBRE"/>
    <n v="297046"/>
    <s v="TRABAJADOR INDEPENDIENTE"/>
    <s v="SECTOR PRIVADO"/>
    <s v="SI"/>
    <s v="NO"/>
    <s v="NO"/>
    <n v="21"/>
    <x v="0"/>
    <s v="No"/>
    <n v="297046"/>
    <s v="TRABAJADOR INDEPENDIENTE"/>
    <n v="21"/>
  </r>
  <r>
    <n v="4702"/>
    <s v="HOMBRE"/>
    <n v="500136.83"/>
    <s v="ASALARIADO"/>
    <s v="SECTOR PRIVADO"/>
    <s v="SI"/>
    <s v="NO"/>
    <s v="NO"/>
    <n v="35"/>
    <x v="0"/>
    <s v="No"/>
    <n v="500136.83"/>
    <s v="ASALARIADO"/>
    <n v="35"/>
  </r>
  <r>
    <n v="4703"/>
    <s v="HOMBRE"/>
    <n v="353539"/>
    <s v="TRABAJADOR INDEPENDIENTE"/>
    <s v="SECTOR PRIVADO"/>
    <s v="SI"/>
    <s v="NO"/>
    <s v="NO"/>
    <n v="56"/>
    <x v="0"/>
    <s v="No"/>
    <n v="353539"/>
    <s v="TRABAJADOR INDEPENDIENTE"/>
    <n v="56"/>
  </r>
  <r>
    <n v="4704"/>
    <s v="HOMBRE"/>
    <n v="450677.08"/>
    <s v="ASALARIADO"/>
    <s v="SECTOR PRIVADO"/>
    <s v="SI"/>
    <s v="NO"/>
    <s v="NO"/>
    <n v="28"/>
    <x v="0"/>
    <s v="No"/>
    <n v="450677.08"/>
    <s v="ASALARIADO"/>
    <n v="28"/>
  </r>
  <r>
    <n v="4705"/>
    <s v="HOMBRE"/>
    <n v="65449"/>
    <s v="ASALARIADO"/>
    <s v="SECTOR PRIVADO"/>
    <s v="SI"/>
    <s v="SI"/>
    <s v="NO"/>
    <n v="59"/>
    <x v="0"/>
    <s v="No"/>
    <n v="65449"/>
    <s v="ASALARIADO"/>
    <n v="59"/>
  </r>
  <r>
    <n v="4706"/>
    <s v="HOMBRE"/>
    <n v="505464"/>
    <s v="TRABAJADOR INDEPENDIENTE"/>
    <s v="SECTOR PRIVADO"/>
    <s v="SI"/>
    <s v="NO"/>
    <s v="NO"/>
    <n v="61"/>
    <x v="0"/>
    <s v="No"/>
    <n v="505464"/>
    <s v="TRABAJADOR INDEPENDIENTE"/>
    <n v="61"/>
  </r>
  <r>
    <n v="4707"/>
    <s v="HOMBRE"/>
    <n v="1594555.67"/>
    <s v="ASALARIADO"/>
    <s v="SECTOR PUBLICO"/>
    <s v="SI"/>
    <s v="NO"/>
    <s v="NO"/>
    <n v="49"/>
    <x v="0"/>
    <s v="No"/>
    <n v="1594555.67"/>
    <s v="ASALARIADO"/>
    <n v="49"/>
  </r>
  <r>
    <n v="4708"/>
    <s v="MUJER"/>
    <n v="359544.27"/>
    <s v="CONVENIOS ESPECIALES DE ASEGURADOS VOLUNTARIOS"/>
    <s v="SECTOR PRIVADO"/>
    <s v="SI"/>
    <s v="SI"/>
    <s v="NO"/>
    <n v="44"/>
    <x v="0"/>
    <s v="No"/>
    <n v="359544.27"/>
    <s v="CONVENIOS ESPECIALES DE ASEGURADOS VOLUNTARIOS"/>
    <n v="44"/>
  </r>
  <r>
    <n v="4709"/>
    <s v="HOMBRE"/>
    <n v="550000"/>
    <s v="ASALARIADO"/>
    <s v="SECTOR PRIVADO"/>
    <s v="SI"/>
    <s v="NO"/>
    <s v="NO"/>
    <n v="39"/>
    <x v="0"/>
    <s v="No"/>
    <n v="550000"/>
    <s v="ASALARIADO"/>
    <n v="39"/>
  </r>
  <r>
    <n v="4710"/>
    <s v="HOMBRE"/>
    <n v="1482404.13"/>
    <s v="ASALARIADO"/>
    <s v="SECTOR PRIVADO"/>
    <s v="SI"/>
    <s v="NO"/>
    <s v="NO"/>
    <n v="56"/>
    <x v="0"/>
    <s v="No"/>
    <n v="1482404.13"/>
    <s v="ASALARIADO"/>
    <n v="56"/>
  </r>
  <r>
    <n v="4711"/>
    <s v="HOMBRE"/>
    <n v="562232.44999999995"/>
    <s v="ASALARIADO"/>
    <s v="SECTOR PUBLICO"/>
    <s v="SI"/>
    <s v="NO"/>
    <s v="NO"/>
    <n v="47"/>
    <x v="0"/>
    <s v="No"/>
    <n v="562232.44999999995"/>
    <s v="ASALARIADO"/>
    <n v="47"/>
  </r>
  <r>
    <n v="4712"/>
    <s v="MUJER"/>
    <n v="160481"/>
    <s v="ASALARIADO"/>
    <s v="SECTOR PUBLICO"/>
    <s v="SI"/>
    <s v="NO"/>
    <s v="NO"/>
    <n v="26"/>
    <x v="0"/>
    <s v="No"/>
    <n v="160481"/>
    <s v="ASALARIADO"/>
    <n v="26"/>
  </r>
  <r>
    <n v="4713"/>
    <s v="MUJER"/>
    <n v="239681"/>
    <s v="ASALARIADO"/>
    <s v="SECTOR PRIVADO"/>
    <s v="SI"/>
    <s v="NO"/>
    <s v="NO"/>
    <n v="34"/>
    <x v="0"/>
    <s v="No"/>
    <n v="239681"/>
    <s v="ASALARIADO"/>
    <n v="34"/>
  </r>
  <r>
    <n v="4714"/>
    <s v="HOMBRE"/>
    <n v="331398"/>
    <s v="ASALARIADO"/>
    <s v="SECTOR PRIVADO"/>
    <s v="SI"/>
    <s v="NO"/>
    <s v="NO"/>
    <n v="30"/>
    <x v="0"/>
    <s v="No"/>
    <n v="331398"/>
    <s v="ASALARIADO"/>
    <n v="30"/>
  </r>
  <r>
    <n v="4715"/>
    <s v="MUJER"/>
    <n v="426396.51"/>
    <s v="ASALARIADO"/>
    <s v="SECTOR PRIVADO"/>
    <s v="SI"/>
    <s v="NO"/>
    <s v="NO"/>
    <n v="22"/>
    <x v="0"/>
    <s v="No"/>
    <n v="426396.51"/>
    <s v="ASALARIADO"/>
    <n v="22"/>
  </r>
  <r>
    <n v="4716"/>
    <s v="MUJER"/>
    <n v="297046"/>
    <s v="ASEGURADO VOLUNTARIO"/>
    <s v="SECTOR PRIVADO"/>
    <s v="SI"/>
    <s v="SI"/>
    <s v="NO"/>
    <n v="27"/>
    <x v="0"/>
    <s v="No"/>
    <n v="297046"/>
    <s v="ASEGURADO VOLUNTARIO"/>
    <n v="27"/>
  </r>
  <r>
    <n v="4717"/>
    <s v="HOMBRE"/>
    <n v="807660.97"/>
    <s v="ASALARIADO"/>
    <s v="SECTOR PRIVADO"/>
    <s v="SI"/>
    <s v="NO"/>
    <s v="NO"/>
    <n v="28"/>
    <x v="0"/>
    <s v="No"/>
    <n v="807660.97"/>
    <s v="ASALARIADO"/>
    <n v="28"/>
  </r>
  <r>
    <n v="4718"/>
    <s v="MUJER"/>
    <n v="346508.45"/>
    <s v="ASALARIADO"/>
    <s v="SECTOR PRIVADO"/>
    <s v="SI"/>
    <s v="NO"/>
    <s v="NO"/>
    <n v="46"/>
    <x v="0"/>
    <s v="No"/>
    <n v="346508.45"/>
    <s v="ASALARIADO"/>
    <n v="46"/>
  </r>
  <r>
    <n v="4719"/>
    <s v="HOMBRE"/>
    <n v="578500"/>
    <s v="ASALARIADO"/>
    <s v="SECTOR PRIVADO"/>
    <s v="SI"/>
    <s v="SI"/>
    <s v="NO"/>
    <n v="56"/>
    <x v="0"/>
    <s v="No"/>
    <n v="578500"/>
    <s v="ASALARIADO"/>
    <n v="56"/>
  </r>
  <r>
    <n v="4720"/>
    <s v="HOMBRE"/>
    <n v="278030"/>
    <s v="CONVENIOS ESPECIALES DE TRABAJADORES INDEPENDIENTES"/>
    <s v="SECTOR PRIVADO"/>
    <s v="SI"/>
    <s v="NO"/>
    <s v="NO"/>
    <n v="36"/>
    <x v="0"/>
    <s v="No"/>
    <n v="278030"/>
    <s v="CONVENIOS ESPECIALES DE TRABAJADORES INDEPENDIENTES"/>
    <n v="36"/>
  </r>
  <r>
    <n v="4721"/>
    <s v="HOMBRE"/>
    <n v="439367.6"/>
    <s v="ASALARIADO"/>
    <s v="SECTOR PRIVADO"/>
    <s v="SI"/>
    <s v="SI"/>
    <s v="NO"/>
    <n v="57"/>
    <x v="0"/>
    <s v="No"/>
    <n v="439367.6"/>
    <s v="ASALARIADO"/>
    <n v="57"/>
  </r>
  <r>
    <n v="4722"/>
    <s v="MUJER"/>
    <n v="297046"/>
    <s v="ASEGURADO VOLUNTARIO"/>
    <s v="SECTOR PRIVADO"/>
    <s v="SI"/>
    <s v="NO"/>
    <s v="NO"/>
    <n v="41"/>
    <x v="0"/>
    <s v="No"/>
    <n v="297046"/>
    <s v="ASEGURADO VOLUNTARIO"/>
    <n v="41"/>
  </r>
  <r>
    <n v="4723"/>
    <s v="HOMBRE"/>
    <n v="744485.75"/>
    <s v="ASALARIADO"/>
    <s v="SECTOR PUBLICO"/>
    <s v="SI"/>
    <s v="NO"/>
    <s v="NO"/>
    <n v="54"/>
    <x v="0"/>
    <s v="No"/>
    <n v="744485.75"/>
    <s v="ASALARIADO"/>
    <n v="54"/>
  </r>
  <r>
    <n v="4724"/>
    <s v="MUJER"/>
    <n v="587429"/>
    <s v="ASALARIADO"/>
    <s v="SECTOR PRIVADO"/>
    <s v="SI"/>
    <s v="NO"/>
    <s v="NO"/>
    <n v="43"/>
    <x v="0"/>
    <s v="No"/>
    <n v="587429"/>
    <s v="ASALARIADO"/>
    <n v="43"/>
  </r>
  <r>
    <n v="4725"/>
    <s v="HOMBRE"/>
    <n v="297045"/>
    <s v="TRABAJADOR INDEPENDIENTE"/>
    <s v="SECTOR PRIVADO"/>
    <s v="SI"/>
    <s v="NO"/>
    <s v="NO"/>
    <n v="45"/>
    <x v="0"/>
    <s v="No"/>
    <n v="297045"/>
    <s v="TRABAJADOR INDEPENDIENTE"/>
    <n v="45"/>
  </r>
  <r>
    <n v="4726"/>
    <s v="HOMBRE"/>
    <n v="600000"/>
    <s v="ASALARIADO"/>
    <s v="SECTOR PRIVADO"/>
    <s v="SI"/>
    <s v="SI"/>
    <s v="NO"/>
    <n v="46"/>
    <x v="0"/>
    <s v="No"/>
    <n v="600000"/>
    <s v="ASALARIADO"/>
    <n v="46"/>
  </r>
  <r>
    <n v="4727"/>
    <s v="HOMBRE"/>
    <n v="471303"/>
    <s v="ASALARIADO"/>
    <s v="SECTOR PUBLICO"/>
    <s v="SI"/>
    <s v="NO"/>
    <s v="SI"/>
    <n v="56"/>
    <x v="0"/>
    <s v="No"/>
    <n v="471303"/>
    <s v="ASALARIADO"/>
    <n v="56"/>
  </r>
  <r>
    <n v="4728"/>
    <s v="HOMBRE"/>
    <n v="584267"/>
    <s v="ASALARIADO"/>
    <s v="SECTOR PRIVADO"/>
    <s v="SI"/>
    <s v="NO"/>
    <s v="NO"/>
    <n v="34"/>
    <x v="0"/>
    <s v="No"/>
    <n v="584267"/>
    <s v="ASALARIADO"/>
    <n v="34"/>
  </r>
  <r>
    <n v="4729"/>
    <s v="MUJER"/>
    <n v="455696"/>
    <s v="ASALARIADO"/>
    <s v="SECTOR PUBLICO"/>
    <s v="SI"/>
    <s v="NO"/>
    <s v="NO"/>
    <n v="35"/>
    <x v="0"/>
    <s v="No"/>
    <n v="455696"/>
    <s v="ASALARIADO"/>
    <n v="35"/>
  </r>
  <r>
    <n v="4730"/>
    <s v="HOMBRE"/>
    <n v="508567.57"/>
    <s v="ASALARIADO"/>
    <s v="SECTOR PRIVADO"/>
    <s v="SI"/>
    <s v="NO"/>
    <s v="NO"/>
    <n v="28"/>
    <x v="0"/>
    <s v="No"/>
    <n v="508567.57"/>
    <s v="ASALARIADO"/>
    <n v="28"/>
  </r>
  <r>
    <n v="4731"/>
    <s v="HOMBRE"/>
    <n v="780062.6"/>
    <s v="ASALARIADO"/>
    <s v="SECTOR PRIVADO"/>
    <s v="SI"/>
    <s v="NO"/>
    <s v="NO"/>
    <n v="41"/>
    <x v="0"/>
    <s v="No"/>
    <n v="780062.6"/>
    <s v="ASALARIADO"/>
    <n v="41"/>
  </r>
  <r>
    <n v="4732"/>
    <s v="MUJER"/>
    <n v="299152"/>
    <s v="ASALARIADO"/>
    <s v="SECTOR PUBLICO"/>
    <s v="SI"/>
    <s v="NO"/>
    <s v="NO"/>
    <n v="48"/>
    <x v="0"/>
    <s v="No"/>
    <n v="299152"/>
    <s v="ASALARIADO"/>
    <n v="48"/>
  </r>
  <r>
    <n v="4733"/>
    <s v="HOMBRE"/>
    <n v="83752.679999999993"/>
    <s v="ASALARIADO"/>
    <s v="SECTOR PRIVADO"/>
    <s v="SI"/>
    <s v="SI"/>
    <s v="NO"/>
    <n v="33"/>
    <x v="0"/>
    <s v="No"/>
    <n v="83752.679999999993"/>
    <s v="ASALARIADO"/>
    <n v="33"/>
  </r>
  <r>
    <n v="4734"/>
    <s v="MUJER"/>
    <n v="566297"/>
    <s v="TRABAJADOR INDEPENDIENTE"/>
    <s v="SECTOR PRIVADO"/>
    <s v="SI"/>
    <s v="SI"/>
    <s v="NO"/>
    <n v="59"/>
    <x v="0"/>
    <s v="No"/>
    <n v="566297"/>
    <s v="TRABAJADOR INDEPENDIENTE"/>
    <n v="59"/>
  </r>
  <r>
    <n v="4735"/>
    <s v="HOMBRE"/>
    <n v="515703.75"/>
    <s v="ASALARIADO"/>
    <s v="SECTOR PUBLICO"/>
    <s v="SI"/>
    <s v="NO"/>
    <s v="NO"/>
    <n v="49"/>
    <x v="0"/>
    <s v="No"/>
    <n v="515703.75"/>
    <s v="ASALARIADO"/>
    <n v="49"/>
  </r>
  <r>
    <n v="4736"/>
    <s v="HOMBRE"/>
    <n v="666888.57999999996"/>
    <s v="ASALARIADO"/>
    <s v="SECTOR PRIVADO"/>
    <s v="SI"/>
    <s v="NO"/>
    <s v="NO"/>
    <n v="57"/>
    <x v="0"/>
    <s v="No"/>
    <n v="666888.57999999996"/>
    <s v="ASALARIADO"/>
    <n v="57"/>
  </r>
  <r>
    <n v="4737"/>
    <s v="MUJER"/>
    <n v="597692"/>
    <s v="ASALARIADO"/>
    <s v="SECTOR PRIVADO"/>
    <s v="SI"/>
    <s v="NO"/>
    <s v="NO"/>
    <n v="40"/>
    <x v="0"/>
    <s v="No"/>
    <n v="597692"/>
    <s v="ASALARIADO"/>
    <n v="40"/>
  </r>
  <r>
    <n v="4738"/>
    <s v="HOMBRE"/>
    <n v="377274.53"/>
    <s v="ASALARIADO"/>
    <s v="SECTOR PRIVADO"/>
    <s v="SI"/>
    <s v="SI"/>
    <s v="NO"/>
    <n v="21"/>
    <x v="0"/>
    <s v="No"/>
    <n v="377274.53"/>
    <s v="ASALARIADO"/>
    <n v="21"/>
  </r>
  <r>
    <n v="4739"/>
    <s v="HOMBRE"/>
    <n v="426954"/>
    <s v="ASALARIADO"/>
    <s v="SECTOR PUBLICO"/>
    <s v="SI"/>
    <s v="NO"/>
    <s v="NO"/>
    <n v="27"/>
    <x v="0"/>
    <s v="No"/>
    <n v="426954"/>
    <s v="ASALARIADO"/>
    <n v="27"/>
  </r>
  <r>
    <n v="4740"/>
    <s v="HOMBRE"/>
    <n v="406273.76"/>
    <s v="ASALARIADO"/>
    <s v="SECTOR PRIVADO"/>
    <s v="SI"/>
    <s v="NO"/>
    <s v="NO"/>
    <n v="30"/>
    <x v="0"/>
    <s v="No"/>
    <n v="406273.76"/>
    <s v="ASALARIADO"/>
    <n v="30"/>
  </r>
  <r>
    <n v="4741"/>
    <s v="MUJER"/>
    <n v="278030"/>
    <s v="ASEGURADO VOLUNTARIO"/>
    <s v="SECTOR PRIVADO"/>
    <s v="SI"/>
    <s v="NO"/>
    <s v="NO"/>
    <n v="34"/>
    <x v="0"/>
    <s v="No"/>
    <n v="278030"/>
    <s v="ASEGURADO VOLUNTARIO"/>
    <n v="34"/>
  </r>
  <r>
    <n v="4742"/>
    <s v="HOMBRE"/>
    <n v="478916.7"/>
    <s v="ASALARIADO"/>
    <s v="SECTOR PRIVADO"/>
    <s v="SI"/>
    <s v="SI"/>
    <s v="NO"/>
    <n v="48"/>
    <x v="0"/>
    <s v="No"/>
    <n v="478916.7"/>
    <s v="ASALARIADO"/>
    <n v="48"/>
  </r>
  <r>
    <n v="4743"/>
    <s v="HOMBRE"/>
    <n v="713217"/>
    <s v="ASALARIADO"/>
    <s v="SECTOR PUBLICO"/>
    <s v="SI"/>
    <s v="NO"/>
    <s v="NO"/>
    <n v="32"/>
    <x v="0"/>
    <s v="No"/>
    <n v="713217"/>
    <s v="ASALARIADO"/>
    <n v="32"/>
  </r>
  <r>
    <n v="4744"/>
    <s v="HOMBRE"/>
    <n v="380000"/>
    <s v="ASALARIADO"/>
    <s v="SECTOR PRIVADO"/>
    <s v="SI"/>
    <s v="NO"/>
    <s v="SI"/>
    <n v="22"/>
    <x v="0"/>
    <s v="No"/>
    <n v="380000"/>
    <s v="ASALARIADO"/>
    <n v="22"/>
  </r>
  <r>
    <n v="4745"/>
    <s v="HOMBRE"/>
    <n v="371789"/>
    <s v="TRABAJADOR INDEPENDIENTE"/>
    <s v="SECTOR PRIVADO"/>
    <s v="SI"/>
    <s v="NO"/>
    <s v="NO"/>
    <n v="55"/>
    <x v="0"/>
    <s v="No"/>
    <n v="371789"/>
    <s v="TRABAJADOR INDEPENDIENTE"/>
    <n v="55"/>
  </r>
  <r>
    <n v="4746"/>
    <s v="HOMBRE"/>
    <n v="409656.48"/>
    <s v="ASALARIADO"/>
    <s v="SECTOR PRIVADO"/>
    <s v="SI"/>
    <s v="SI"/>
    <s v="NO"/>
    <n v="59"/>
    <x v="0"/>
    <s v="No"/>
    <n v="409656.48"/>
    <s v="ASALARIADO"/>
    <n v="59"/>
  </r>
  <r>
    <n v="4747"/>
    <s v="HOMBRE"/>
    <n v="297045"/>
    <s v="ASEGURADO VOLUNTARIO"/>
    <s v="SECTOR PRIVADO"/>
    <s v="SI"/>
    <s v="SI"/>
    <s v="NO"/>
    <n v="27"/>
    <x v="0"/>
    <s v="No"/>
    <n v="297045"/>
    <s v="ASEGURADO VOLUNTARIO"/>
    <n v="27"/>
  </r>
  <r>
    <n v="4748"/>
    <s v="HOMBRE"/>
    <n v="554879.49"/>
    <s v="ASALARIADO"/>
    <s v="SECTOR PRIVADO"/>
    <s v="SI"/>
    <s v="NO"/>
    <s v="NO"/>
    <n v="30"/>
    <x v="0"/>
    <s v="No"/>
    <n v="554879.49"/>
    <s v="ASALARIADO"/>
    <n v="30"/>
  </r>
  <r>
    <n v="4749"/>
    <s v="MUJER"/>
    <n v="686166"/>
    <s v="TRABAJADOR INDEPENDIENTE"/>
    <s v="SECTOR PRIVADO"/>
    <s v="SI"/>
    <s v="NO"/>
    <s v="NO"/>
    <n v="37"/>
    <x v="0"/>
    <s v="No"/>
    <n v="686166"/>
    <s v="TRABAJADOR INDEPENDIENTE"/>
    <n v="37"/>
  </r>
  <r>
    <n v="4750"/>
    <s v="MUJER"/>
    <n v="919460.32"/>
    <s v="ASALARIADO"/>
    <s v="SECTOR PUBLICO"/>
    <s v="SI"/>
    <s v="NO"/>
    <s v="NO"/>
    <n v="57"/>
    <x v="0"/>
    <s v="No"/>
    <n v="919460.32"/>
    <s v="ASALARIADO"/>
    <n v="57"/>
  </r>
  <r>
    <n v="4751"/>
    <s v="HOMBRE"/>
    <n v="426614.9"/>
    <s v="ASALARIADO"/>
    <s v="SECTOR PRIVADO"/>
    <s v="SI"/>
    <s v="NO"/>
    <s v="NO"/>
    <n v="33"/>
    <x v="0"/>
    <s v="No"/>
    <n v="426614.9"/>
    <s v="ASALARIADO"/>
    <n v="33"/>
  </r>
  <r>
    <n v="4752"/>
    <s v="MUJER"/>
    <n v="297046"/>
    <s v="ASEGURADO VOLUNTARIO"/>
    <s v="SECTOR PRIVADO"/>
    <s v="SI"/>
    <s v="NO"/>
    <s v="NO"/>
    <n v="47"/>
    <x v="0"/>
    <s v="No"/>
    <n v="297046"/>
    <s v="ASEGURADO VOLUNTARIO"/>
    <n v="47"/>
  </r>
  <r>
    <n v="4753"/>
    <s v="HOMBRE"/>
    <n v="54143"/>
    <s v="ASALARIADO"/>
    <s v="SECTOR PRIVADO"/>
    <s v="SI"/>
    <s v="NO"/>
    <s v="NO"/>
    <n v="28"/>
    <x v="0"/>
    <s v="No"/>
    <n v="54143"/>
    <s v="ASALARIADO"/>
    <n v="28"/>
  </r>
  <r>
    <n v="4754"/>
    <s v="HOMBRE"/>
    <n v="289033.15000000002"/>
    <s v="ASALARIADO"/>
    <s v="SECTOR PRIVADO"/>
    <s v="SI"/>
    <s v="SI"/>
    <s v="NO"/>
    <n v="21"/>
    <x v="0"/>
    <s v="No"/>
    <n v="289033.15000000002"/>
    <s v="ASALARIADO"/>
    <n v="21"/>
  </r>
  <r>
    <n v="4755"/>
    <s v="HOMBRE"/>
    <n v="485785"/>
    <s v="ASALARIADO"/>
    <s v="SECTOR PRIVADO"/>
    <s v="SI"/>
    <s v="NO"/>
    <s v="SI"/>
    <n v="28"/>
    <x v="0"/>
    <s v="No"/>
    <n v="485785"/>
    <s v="ASALARIADO"/>
    <n v="28"/>
  </r>
  <r>
    <n v="4756"/>
    <s v="HOMBRE"/>
    <n v="349627.57"/>
    <s v="ASALARIADO"/>
    <s v="SECTOR PRIVADO"/>
    <s v="SI"/>
    <s v="NO"/>
    <s v="NO"/>
    <n v="21"/>
    <x v="0"/>
    <s v="No"/>
    <n v="349627.57"/>
    <s v="ASALARIADO"/>
    <n v="21"/>
  </r>
  <r>
    <n v="4757"/>
    <s v="MUJER"/>
    <n v="173160"/>
    <s v="ASALARIADO"/>
    <s v="SECTOR PRIVADO"/>
    <s v="SI"/>
    <s v="NO"/>
    <s v="NO"/>
    <n v="35"/>
    <x v="0"/>
    <s v="No"/>
    <n v="173160"/>
    <s v="ASALARIADO"/>
    <n v="35"/>
  </r>
  <r>
    <n v="4758"/>
    <s v="MUJER"/>
    <n v="40000"/>
    <s v="ASALARIADO"/>
    <s v="SECTOR PRIVADO"/>
    <s v="SI"/>
    <s v="SI"/>
    <s v="NO"/>
    <n v="58"/>
    <x v="0"/>
    <s v="No"/>
    <n v="40000"/>
    <s v="ASALARIADO"/>
    <n v="58"/>
  </r>
  <r>
    <n v="4759"/>
    <s v="HOMBRE"/>
    <n v="904989"/>
    <s v="ASALARIADO"/>
    <s v="SECTOR PUBLICO"/>
    <s v="SI"/>
    <s v="NO"/>
    <s v="NO"/>
    <n v="39"/>
    <x v="0"/>
    <s v="No"/>
    <n v="904989"/>
    <s v="ASALARIADO"/>
    <n v="39"/>
  </r>
  <r>
    <n v="4760"/>
    <s v="HOMBRE"/>
    <n v="648302.5"/>
    <s v="ASALARIADO"/>
    <s v="SECTOR PUBLICO"/>
    <s v="SI"/>
    <s v="NO"/>
    <s v="NO"/>
    <n v="59"/>
    <x v="0"/>
    <s v="No"/>
    <n v="648302.5"/>
    <s v="ASALARIADO"/>
    <n v="59"/>
  </r>
  <r>
    <n v="4761"/>
    <s v="HOMBRE"/>
    <n v="278030"/>
    <s v="CONVENIOS ESPECIALES DE TRABAJADORES INDEPENDIENTES"/>
    <s v="SECTOR PRIVADO"/>
    <s v="SI"/>
    <s v="NO"/>
    <s v="NO"/>
    <n v="55"/>
    <x v="0"/>
    <s v="No"/>
    <n v="278030"/>
    <s v="CONVENIOS ESPECIALES DE TRABAJADORES INDEPENDIENTES"/>
    <n v="55"/>
  </r>
  <r>
    <n v="4762"/>
    <s v="MUJER"/>
    <n v="639148"/>
    <s v="TRABAJADOR INDEPENDIENTE"/>
    <s v="SECTOR PRIVADO"/>
    <s v="SI"/>
    <s v="NO"/>
    <s v="SI"/>
    <n v="73"/>
    <x v="0"/>
    <s v="No"/>
    <n v="639148"/>
    <s v="TRABAJADOR INDEPENDIENTE"/>
    <n v="73"/>
  </r>
  <r>
    <n v="4763"/>
    <s v="HOMBRE"/>
    <n v="488672.53"/>
    <s v="ASALARIADO"/>
    <s v="SECTOR PRIVADO"/>
    <s v="SI"/>
    <s v="NO"/>
    <s v="NO"/>
    <n v="34"/>
    <x v="0"/>
    <s v="No"/>
    <n v="488672.53"/>
    <s v="ASALARIADO"/>
    <n v="34"/>
  </r>
  <r>
    <n v="4764"/>
    <s v="HOMBRE"/>
    <n v="278030"/>
    <s v="CONVENIOS ESPECIALES DE TRABAJADORES INDEPENDIENTES"/>
    <s v="SECTOR PRIVADO"/>
    <s v="SI"/>
    <s v="NO"/>
    <s v="SI"/>
    <n v="49"/>
    <x v="0"/>
    <s v="No"/>
    <n v="278030"/>
    <s v="CONVENIOS ESPECIALES DE TRABAJADORES INDEPENDIENTES"/>
    <n v="49"/>
  </r>
  <r>
    <n v="4765"/>
    <s v="MUJER"/>
    <n v="700000"/>
    <s v="ASALARIADO"/>
    <s v="SECTOR PRIVADO"/>
    <s v="SI"/>
    <s v="NO"/>
    <s v="NO"/>
    <n v="32"/>
    <x v="0"/>
    <s v="No"/>
    <n v="700000"/>
    <s v="ASALARIADO"/>
    <n v="32"/>
  </r>
  <r>
    <n v="4766"/>
    <s v="MUJER"/>
    <n v="1214806"/>
    <s v="ASALARIADO"/>
    <s v="SECTOR PUBLICO"/>
    <s v="SI"/>
    <s v="NO"/>
    <s v="NO"/>
    <n v="32"/>
    <x v="0"/>
    <s v="No"/>
    <n v="1214806"/>
    <s v="ASALARIADO"/>
    <n v="32"/>
  </r>
  <r>
    <n v="4767"/>
    <s v="MUJER"/>
    <n v="299784"/>
    <s v="TRABAJADOR INDEPENDIENTE"/>
    <s v="SECTOR PRIVADO"/>
    <s v="SI"/>
    <s v="SI"/>
    <s v="SI"/>
    <n v="32"/>
    <x v="0"/>
    <s v="No"/>
    <n v="299784"/>
    <s v="TRABAJADOR INDEPENDIENTE"/>
    <n v="32"/>
  </r>
  <r>
    <n v="4768"/>
    <s v="MUJER"/>
    <n v="1590894.7"/>
    <s v="ASALARIADO"/>
    <s v="SECTOR PUBLICO"/>
    <s v="SI"/>
    <s v="NO"/>
    <s v="NO"/>
    <n v="44"/>
    <x v="0"/>
    <s v="No"/>
    <n v="1590894.7"/>
    <s v="ASALARIADO"/>
    <n v="44"/>
  </r>
  <r>
    <n v="4769"/>
    <s v="HOMBRE"/>
    <n v="259227"/>
    <s v="ASALARIADO"/>
    <s v="SECTOR PRIVADO"/>
    <s v="SI"/>
    <s v="NO"/>
    <s v="NO"/>
    <n v="31"/>
    <x v="0"/>
    <s v="No"/>
    <n v="259227"/>
    <s v="ASALARIADO"/>
    <n v="31"/>
  </r>
  <r>
    <n v="4770"/>
    <s v="MUJER"/>
    <n v="756936.6"/>
    <s v="ASALARIADO"/>
    <s v="SECTOR PUBLICO"/>
    <s v="SI"/>
    <s v="NO"/>
    <s v="NO"/>
    <n v="48"/>
    <x v="0"/>
    <s v="No"/>
    <n v="756936.6"/>
    <s v="ASALARIADO"/>
    <n v="48"/>
  </r>
  <r>
    <n v="4771"/>
    <s v="HOMBRE"/>
    <n v="1744589.38"/>
    <s v="ASALARIADO"/>
    <s v="SECTOR PUBLICO"/>
    <s v="SI"/>
    <s v="NO"/>
    <s v="NO"/>
    <n v="35"/>
    <x v="0"/>
    <s v="No"/>
    <n v="1744589.38"/>
    <s v="ASALARIADO"/>
    <n v="35"/>
  </r>
  <r>
    <n v="4772"/>
    <s v="HOMBRE"/>
    <n v="288287"/>
    <s v="ASALARIADO"/>
    <s v="SECTOR PRIVADO"/>
    <s v="SI"/>
    <s v="NO"/>
    <s v="NO"/>
    <n v="21"/>
    <x v="0"/>
    <s v="No"/>
    <n v="288287"/>
    <s v="ASALARIADO"/>
    <n v="21"/>
  </r>
  <r>
    <n v="4773"/>
    <s v="HOMBRE"/>
    <n v="278031"/>
    <s v="ASEGURADO VOLUNTARIO"/>
    <s v="SECTOR PRIVADO"/>
    <s v="SI"/>
    <s v="NO"/>
    <s v="NO"/>
    <n v="39"/>
    <x v="0"/>
    <s v="No"/>
    <n v="278031"/>
    <s v="ASEGURADO VOLUNTARIO"/>
    <n v="39"/>
  </r>
  <r>
    <n v="4774"/>
    <s v="MUJER"/>
    <n v="297046"/>
    <s v="TRABAJADOR INDEPENDIENTE"/>
    <s v="SECTOR PRIVADO"/>
    <s v="SI"/>
    <s v="NO"/>
    <s v="SI"/>
    <n v="24"/>
    <x v="0"/>
    <s v="No"/>
    <n v="297046"/>
    <s v="TRABAJADOR INDEPENDIENTE"/>
    <n v="24"/>
  </r>
  <r>
    <n v="4775"/>
    <s v="MUJER"/>
    <n v="334110"/>
    <s v="ASALARIADO"/>
    <s v="SECTOR PRIVADO"/>
    <s v="SI"/>
    <s v="NO"/>
    <s v="SI"/>
    <n v="31"/>
    <x v="0"/>
    <s v="No"/>
    <n v="334110"/>
    <s v="ASALARIADO"/>
    <n v="31"/>
  </r>
  <r>
    <n v="4776"/>
    <s v="HOMBRE"/>
    <n v="121288.4"/>
    <s v="ASALARIADO"/>
    <s v="SECTOR PRIVADO"/>
    <s v="SI"/>
    <s v="SI"/>
    <s v="NO"/>
    <n v="28"/>
    <x v="0"/>
    <s v="No"/>
    <n v="121288.4"/>
    <s v="ASALARIADO"/>
    <n v="28"/>
  </r>
  <r>
    <n v="4777"/>
    <s v="HOMBRE"/>
    <n v="617386"/>
    <s v="TRABAJADOR INDEPENDIENTE"/>
    <s v="SECTOR PRIVADO"/>
    <s v="SI"/>
    <s v="NO"/>
    <s v="NO"/>
    <n v="40"/>
    <x v="0"/>
    <s v="No"/>
    <n v="617386"/>
    <s v="TRABAJADOR INDEPENDIENTE"/>
    <n v="40"/>
  </r>
  <r>
    <n v="4778"/>
    <s v="HOMBRE"/>
    <n v="50000"/>
    <s v="ASALARIADO"/>
    <s v="SECTOR PRIVADO"/>
    <s v="SI"/>
    <s v="SI"/>
    <s v="SI"/>
    <n v="41"/>
    <x v="0"/>
    <s v="No"/>
    <n v="50000"/>
    <s v="ASALARIADO"/>
    <n v="41"/>
  </r>
  <r>
    <n v="4779"/>
    <s v="MUJER"/>
    <n v="179772.13"/>
    <s v="ASALARIADO"/>
    <s v="SECTOR PRIVADO"/>
    <s v="SI"/>
    <s v="NO"/>
    <s v="NO"/>
    <n v="23"/>
    <x v="0"/>
    <s v="No"/>
    <n v="179772.13"/>
    <s v="ASALARIADO"/>
    <n v="23"/>
  </r>
  <r>
    <n v="4780"/>
    <s v="MUJER"/>
    <n v="1602859"/>
    <s v="ASALARIADO"/>
    <s v="SECTOR PUBLICO"/>
    <s v="SI"/>
    <s v="NO"/>
    <s v="SI"/>
    <n v="36"/>
    <x v="0"/>
    <s v="No"/>
    <n v="1602859"/>
    <s v="ASALARIADO"/>
    <n v="36"/>
  </r>
  <r>
    <n v="4781"/>
    <s v="MUJER"/>
    <n v="410351"/>
    <s v="TRABAJADOR INDEPENDIENTE"/>
    <s v="SECTOR PRIVADO"/>
    <s v="SI"/>
    <s v="SI"/>
    <s v="NO"/>
    <n v="54"/>
    <x v="0"/>
    <s v="No"/>
    <n v="410351"/>
    <s v="TRABAJADOR INDEPENDIENTE"/>
    <n v="54"/>
  </r>
  <r>
    <n v="4782"/>
    <s v="HOMBRE"/>
    <n v="339953"/>
    <s v="ASALARIADO"/>
    <s v="SECTOR PRIVADO"/>
    <s v="SI"/>
    <s v="NO"/>
    <s v="NO"/>
    <n v="33"/>
    <x v="0"/>
    <s v="No"/>
    <n v="339953"/>
    <s v="ASALARIADO"/>
    <n v="33"/>
  </r>
  <r>
    <n v="4783"/>
    <s v="HOMBRE"/>
    <n v="753198"/>
    <s v="ASALARIADO"/>
    <s v="SECTOR PUBLICO"/>
    <s v="SI"/>
    <s v="NO"/>
    <s v="NO"/>
    <n v="51"/>
    <x v="0"/>
    <s v="No"/>
    <n v="753198"/>
    <s v="ASALARIADO"/>
    <n v="51"/>
  </r>
  <r>
    <n v="4784"/>
    <s v="HOMBRE"/>
    <n v="697743.71"/>
    <s v="ASALARIADO"/>
    <s v="SECTOR PRIVADO"/>
    <s v="SI"/>
    <s v="SI"/>
    <s v="NO"/>
    <n v="29"/>
    <x v="0"/>
    <s v="No"/>
    <n v="697743.71"/>
    <s v="ASALARIADO"/>
    <n v="29"/>
  </r>
  <r>
    <n v="4785"/>
    <s v="MUJER"/>
    <n v="445739.84"/>
    <s v="ASALARIADO"/>
    <s v="SECTOR PRIVADO"/>
    <s v="SI"/>
    <s v="NO"/>
    <s v="NO"/>
    <n v="29"/>
    <x v="0"/>
    <s v="No"/>
    <n v="445739.84"/>
    <s v="ASALARIADO"/>
    <n v="29"/>
  </r>
  <r>
    <n v="4786"/>
    <s v="MUJER"/>
    <n v="660555.53"/>
    <s v="ASALARIADO"/>
    <s v="SECTOR PRIVADO"/>
    <s v="SI"/>
    <s v="NO"/>
    <s v="NO"/>
    <n v="20"/>
    <x v="0"/>
    <s v="No"/>
    <n v="660555.53"/>
    <s v="ASALARIADO"/>
    <n v="20"/>
  </r>
  <r>
    <n v="4787"/>
    <s v="MUJER"/>
    <n v="278030"/>
    <s v="CONVENIOS ESPECIALES DE TRABAJADORES INDEPENDIENTES"/>
    <s v="SECTOR PRIVADO"/>
    <s v="SI"/>
    <s v="NO"/>
    <s v="NO"/>
    <n v="60"/>
    <x v="0"/>
    <s v="No"/>
    <n v="278030"/>
    <s v="CONVENIOS ESPECIALES DE TRABAJADORES INDEPENDIENTES"/>
    <n v="60"/>
  </r>
  <r>
    <n v="4788"/>
    <s v="HOMBRE"/>
    <n v="666625.48"/>
    <s v="ASALARIADO"/>
    <s v="SECTOR PUBLICO"/>
    <s v="SI"/>
    <s v="NO"/>
    <s v="NO"/>
    <n v="37"/>
    <x v="0"/>
    <s v="No"/>
    <n v="666625.48"/>
    <s v="ASALARIADO"/>
    <n v="37"/>
  </r>
  <r>
    <n v="4789"/>
    <s v="HOMBRE"/>
    <n v="1024313.1"/>
    <s v="ASALARIADO"/>
    <s v="SECTOR PRIVADO"/>
    <s v="SI"/>
    <s v="NO"/>
    <s v="NO"/>
    <n v="26"/>
    <x v="0"/>
    <s v="No"/>
    <n v="1024313.1"/>
    <s v="ASALARIADO"/>
    <n v="26"/>
  </r>
  <r>
    <n v="4790"/>
    <s v="HOMBRE"/>
    <n v="375000"/>
    <s v="ASALARIADO"/>
    <s v="SECTOR PRIVADO"/>
    <s v="SI"/>
    <s v="NO"/>
    <s v="NO"/>
    <n v="60"/>
    <x v="0"/>
    <s v="No"/>
    <n v="375000"/>
    <s v="ASALARIADO"/>
    <n v="60"/>
  </r>
  <r>
    <n v="4791"/>
    <s v="HOMBRE"/>
    <n v="445567"/>
    <s v="ASEGURADO VOLUNTARIO"/>
    <s v="SECTOR PRIVADO"/>
    <s v="SI"/>
    <s v="NO"/>
    <s v="NO"/>
    <n v="54"/>
    <x v="0"/>
    <s v="No"/>
    <n v="445567"/>
    <s v="ASEGURADO VOLUNTARIO"/>
    <n v="54"/>
  </r>
  <r>
    <n v="4792"/>
    <s v="HOMBRE"/>
    <n v="297139"/>
    <s v="ASEGURADO VOLUNTARIO"/>
    <s v="SECTOR PRIVADO"/>
    <s v="SI"/>
    <s v="NO"/>
    <s v="NO"/>
    <n v="56"/>
    <x v="0"/>
    <s v="No"/>
    <n v="297139"/>
    <s v="ASEGURADO VOLUNTARIO"/>
    <n v="56"/>
  </r>
  <r>
    <n v="4793"/>
    <s v="HOMBRE"/>
    <n v="2250000"/>
    <s v="ASALARIADO"/>
    <s v="SECTOR PRIVADO"/>
    <s v="SI"/>
    <s v="NO"/>
    <s v="NO"/>
    <n v="54"/>
    <x v="1"/>
    <s v="No"/>
    <n v="2250000"/>
    <s v="ASALARIADO"/>
    <n v="54"/>
  </r>
  <r>
    <n v="4794"/>
    <s v="HOMBRE"/>
    <n v="534619.65"/>
    <s v="ASALARIADO"/>
    <s v="SECTOR PRIVADO"/>
    <s v="SI"/>
    <s v="NO"/>
    <s v="NO"/>
    <n v="25"/>
    <x v="0"/>
    <s v="No"/>
    <n v="534619.65"/>
    <s v="ASALARIADO"/>
    <n v="25"/>
  </r>
  <r>
    <n v="4795"/>
    <s v="HOMBRE"/>
    <n v="408532"/>
    <s v="ASALARIADO"/>
    <s v="SECTOR PRIVADO"/>
    <s v="SI"/>
    <s v="NO"/>
    <s v="NO"/>
    <n v="29"/>
    <x v="0"/>
    <s v="No"/>
    <n v="408532"/>
    <s v="ASALARIADO"/>
    <n v="29"/>
  </r>
  <r>
    <n v="4796"/>
    <s v="MUJER"/>
    <n v="308439"/>
    <s v="ASEGURADO VOLUNTARIO"/>
    <s v="SECTOR PRIVADO"/>
    <s v="SI"/>
    <s v="NO"/>
    <s v="NO"/>
    <n v="31"/>
    <x v="0"/>
    <s v="No"/>
    <n v="308439"/>
    <s v="ASEGURADO VOLUNTARIO"/>
    <n v="31"/>
  </r>
  <r>
    <n v="4797"/>
    <s v="HOMBRE"/>
    <n v="489279"/>
    <s v="ASALARIADO"/>
    <s v="SECTOR PRIVADO"/>
    <s v="SI"/>
    <s v="NO"/>
    <s v="NO"/>
    <n v="49"/>
    <x v="0"/>
    <s v="No"/>
    <n v="489279"/>
    <s v="ASALARIADO"/>
    <n v="49"/>
  </r>
  <r>
    <n v="4798"/>
    <s v="MUJER"/>
    <n v="56667"/>
    <s v="ASALARIADO"/>
    <s v="SECTOR PRIVADO"/>
    <s v="SI"/>
    <s v="NO"/>
    <s v="NO"/>
    <n v="28"/>
    <x v="0"/>
    <s v="No"/>
    <n v="56667"/>
    <s v="ASALARIADO"/>
    <n v="28"/>
  </r>
  <r>
    <n v="4799"/>
    <s v="MUJER"/>
    <n v="297045"/>
    <s v="TRABAJADOR INDEPENDIENTE"/>
    <s v="SECTOR PRIVADO"/>
    <s v="SI"/>
    <s v="NO"/>
    <s v="SI"/>
    <n v="50"/>
    <x v="0"/>
    <s v="No"/>
    <n v="297045"/>
    <s v="TRABAJADOR INDEPENDIENTE"/>
    <n v="50"/>
  </r>
  <r>
    <n v="4800"/>
    <s v="MUJER"/>
    <n v="278030"/>
    <s v="CONVENIOS ESPECIALES DE TRABAJADORES INDEPENDIENTES"/>
    <s v="SECTOR PRIVADO"/>
    <s v="SI"/>
    <s v="NO"/>
    <s v="NO"/>
    <n v="55"/>
    <x v="0"/>
    <s v="No"/>
    <n v="278030"/>
    <s v="CONVENIOS ESPECIALES DE TRABAJADORES INDEPENDIENTES"/>
    <n v="55"/>
  </r>
  <r>
    <n v="4801"/>
    <s v="MUJER"/>
    <n v="468369"/>
    <s v="ASALARIADO"/>
    <s v="SECTOR PRIVADO"/>
    <s v="SI"/>
    <s v="NO"/>
    <s v="NO"/>
    <n v="30"/>
    <x v="0"/>
    <s v="No"/>
    <n v="468369"/>
    <s v="ASALARIADO"/>
    <n v="30"/>
  </r>
  <r>
    <n v="4802"/>
    <s v="MUJER"/>
    <n v="559270.94999999995"/>
    <s v="ASALARIADO"/>
    <s v="SECTOR PRIVADO"/>
    <s v="SI"/>
    <s v="NO"/>
    <s v="NO"/>
    <n v="30"/>
    <x v="0"/>
    <s v="No"/>
    <n v="559270.94999999995"/>
    <s v="ASALARIADO"/>
    <n v="30"/>
  </r>
  <r>
    <n v="4803"/>
    <s v="HOMBRE"/>
    <n v="352855"/>
    <s v="ASALARIADO"/>
    <s v="SECTOR PRIVADO"/>
    <s v="SI"/>
    <s v="NO"/>
    <s v="NO"/>
    <n v="35"/>
    <x v="0"/>
    <s v="No"/>
    <n v="352855"/>
    <s v="ASALARIADO"/>
    <n v="35"/>
  </r>
  <r>
    <n v="4804"/>
    <s v="HOMBRE"/>
    <n v="685483.06"/>
    <s v="ASALARIADO"/>
    <s v="SECTOR PUBLICO"/>
    <s v="SI"/>
    <s v="NO"/>
    <s v="NO"/>
    <n v="41"/>
    <x v="0"/>
    <s v="No"/>
    <n v="685483.06"/>
    <s v="ASALARIADO"/>
    <n v="41"/>
  </r>
  <r>
    <n v="4805"/>
    <s v="HOMBRE"/>
    <n v="105542.83"/>
    <s v="PENSIONADOS EN SU PROPIO SISTEMA"/>
    <s v="SECTOR PUBLICO"/>
    <s v="SI"/>
    <s v="NO"/>
    <s v="NO"/>
    <n v="69"/>
    <x v="0"/>
    <s v="No"/>
    <n v="105542.83"/>
    <s v="PENSIONADOS EN SU PROPIO SISTEMA"/>
    <n v="69"/>
  </r>
  <r>
    <n v="4806"/>
    <s v="HOMBRE"/>
    <n v="639148"/>
    <s v="TRABAJADOR INDEPENDIENTE"/>
    <s v="SECTOR PRIVADO"/>
    <s v="SI"/>
    <s v="NO"/>
    <s v="NO"/>
    <n v="64"/>
    <x v="0"/>
    <s v="No"/>
    <n v="639148"/>
    <s v="TRABAJADOR INDEPENDIENTE"/>
    <n v="64"/>
  </r>
  <r>
    <n v="4807"/>
    <s v="HOMBRE"/>
    <n v="80000"/>
    <s v="ASALARIADO"/>
    <s v="SECTOR PRIVADO"/>
    <s v="SI"/>
    <s v="SI"/>
    <s v="NO"/>
    <n v="44"/>
    <x v="0"/>
    <s v="No"/>
    <n v="80000"/>
    <s v="ASALARIADO"/>
    <n v="44"/>
  </r>
  <r>
    <n v="4808"/>
    <s v="HOMBRE"/>
    <n v="2624502"/>
    <s v="ASALARIADO"/>
    <s v="SECTOR PRIVADO"/>
    <s v="SI"/>
    <s v="NO"/>
    <s v="NO"/>
    <n v="49"/>
    <x v="1"/>
    <s v="No"/>
    <n v="2624502"/>
    <s v="ASALARIADO"/>
    <n v="49"/>
  </r>
  <r>
    <n v="4809"/>
    <s v="HOMBRE"/>
    <n v="536035.42000000004"/>
    <s v="ASALARIADO"/>
    <s v="SECTOR PRIVADO"/>
    <s v="SI"/>
    <s v="NO"/>
    <s v="NO"/>
    <n v="61"/>
    <x v="0"/>
    <s v="No"/>
    <n v="536035.42000000004"/>
    <s v="ASALARIADO"/>
    <n v="61"/>
  </r>
  <r>
    <n v="4810"/>
    <s v="MUJER"/>
    <n v="371041.65"/>
    <s v="ASALARIADO"/>
    <s v="SECTOR PRIVADO"/>
    <s v="SI"/>
    <s v="NO"/>
    <s v="NO"/>
    <n v="32"/>
    <x v="0"/>
    <s v="No"/>
    <n v="371041.65"/>
    <s v="ASALARIADO"/>
    <n v="32"/>
  </r>
  <r>
    <n v="4811"/>
    <s v="MUJER"/>
    <n v="696716"/>
    <s v="ASALARIADO"/>
    <s v="SECTOR PUBLICO"/>
    <s v="SI"/>
    <s v="NO"/>
    <s v="SI"/>
    <n v="42"/>
    <x v="0"/>
    <s v="No"/>
    <n v="696716"/>
    <s v="ASALARIADO"/>
    <n v="42"/>
  </r>
  <r>
    <n v="4812"/>
    <s v="HOMBRE"/>
    <n v="384348.31"/>
    <s v="ASALARIADO"/>
    <s v="SECTOR PRIVADO"/>
    <s v="SI"/>
    <s v="NO"/>
    <s v="NO"/>
    <n v="27"/>
    <x v="0"/>
    <s v="No"/>
    <n v="384348.31"/>
    <s v="ASALARIADO"/>
    <n v="27"/>
  </r>
  <r>
    <n v="4813"/>
    <s v="MUJER"/>
    <n v="240000"/>
    <s v="ASALARIADO"/>
    <s v="SECTOR PRIVADO"/>
    <s v="SI"/>
    <s v="SI"/>
    <s v="NO"/>
    <n v="27"/>
    <x v="0"/>
    <s v="No"/>
    <n v="240000"/>
    <s v="ASALARIADO"/>
    <n v="27"/>
  </r>
  <r>
    <n v="4814"/>
    <s v="HOMBRE"/>
    <n v="141509.48000000001"/>
    <s v="PENSIONADOS EN SU PROPIO SISTEMA"/>
    <s v="SECTOR PUBLICO"/>
    <s v="SI"/>
    <s v="NO"/>
    <s v="NO"/>
    <n v="82"/>
    <x v="0"/>
    <s v="No"/>
    <n v="141509.48000000001"/>
    <s v="PENSIONADOS EN SU PROPIO SISTEMA"/>
    <n v="82"/>
  </r>
  <r>
    <n v="4815"/>
    <s v="MUJER"/>
    <n v="2803065.68"/>
    <s v="ASALARIADO"/>
    <s v="SECTOR PUBLICO"/>
    <s v="SI"/>
    <s v="NO"/>
    <s v="NO"/>
    <n v="49"/>
    <x v="1"/>
    <s v="No"/>
    <n v="2803065.68"/>
    <s v="ASALARIADO"/>
    <n v="49"/>
  </r>
  <r>
    <n v="4816"/>
    <s v="HOMBRE"/>
    <n v="806339.27"/>
    <s v="ASALARIADO"/>
    <s v="SECTOR PUBLICO"/>
    <s v="SI"/>
    <s v="NO"/>
    <s v="NO"/>
    <n v="51"/>
    <x v="0"/>
    <s v="No"/>
    <n v="806339.27"/>
    <s v="ASALARIADO"/>
    <n v="51"/>
  </r>
  <r>
    <n v="4817"/>
    <s v="HOMBRE"/>
    <n v="509509"/>
    <s v="TRABAJADOR INDEPENDIENTE"/>
    <s v="SECTOR PRIVADO"/>
    <s v="SI"/>
    <s v="NO"/>
    <s v="SI"/>
    <n v="58"/>
    <x v="0"/>
    <s v="No"/>
    <n v="509509"/>
    <s v="TRABAJADOR INDEPENDIENTE"/>
    <n v="58"/>
  </r>
  <r>
    <n v="4818"/>
    <s v="HOMBRE"/>
    <n v="384956"/>
    <s v="TRABAJADOR INDEPENDIENTE"/>
    <s v="SECTOR PRIVADO"/>
    <s v="SI"/>
    <s v="NO"/>
    <s v="SI"/>
    <n v="42"/>
    <x v="0"/>
    <s v="No"/>
    <n v="384956"/>
    <s v="TRABAJADOR INDEPENDIENTE"/>
    <n v="42"/>
  </r>
  <r>
    <n v="4819"/>
    <s v="MUJER"/>
    <n v="1399635"/>
    <s v="PENSIONADOS EN SU PROPIO SISTEMA"/>
    <s v="SECTOR PUBLICO"/>
    <s v="SI"/>
    <s v="NO"/>
    <s v="NO"/>
    <n v="66"/>
    <x v="0"/>
    <s v="No"/>
    <n v="1399635"/>
    <s v="PENSIONADOS EN SU PROPIO SISTEMA"/>
    <n v="66"/>
  </r>
  <r>
    <n v="4820"/>
    <s v="HOMBRE"/>
    <n v="336308.54"/>
    <s v="ASALARIADO"/>
    <s v="SECTOR PRIVADO"/>
    <s v="SI"/>
    <s v="SI"/>
    <s v="NO"/>
    <n v="21"/>
    <x v="0"/>
    <s v="No"/>
    <n v="336308.54"/>
    <s v="ASALARIADO"/>
    <n v="21"/>
  </r>
  <r>
    <n v="4821"/>
    <s v="HOMBRE"/>
    <n v="388655.68"/>
    <s v="ASALARIADO"/>
    <s v="SECTOR PRIVADO"/>
    <s v="SI"/>
    <s v="NO"/>
    <s v="NO"/>
    <n v="36"/>
    <x v="0"/>
    <s v="No"/>
    <n v="388655.68"/>
    <s v="ASALARIADO"/>
    <n v="36"/>
  </r>
  <r>
    <n v="4822"/>
    <s v="HOMBRE"/>
    <n v="458950"/>
    <s v="ASALARIADO"/>
    <s v="SECTOR PRIVADO"/>
    <s v="SI"/>
    <s v="NO"/>
    <s v="NO"/>
    <n v="40"/>
    <x v="0"/>
    <s v="No"/>
    <n v="458950"/>
    <s v="ASALARIADO"/>
    <n v="40"/>
  </r>
  <r>
    <n v="4823"/>
    <s v="HOMBRE"/>
    <n v="205604.33"/>
    <s v="ASALARIADO"/>
    <s v="SECTOR PRIVADO"/>
    <s v="SI"/>
    <s v="NO"/>
    <s v="NO"/>
    <n v="31"/>
    <x v="0"/>
    <s v="No"/>
    <n v="205604.33"/>
    <s v="ASALARIADO"/>
    <n v="31"/>
  </r>
  <r>
    <n v="4824"/>
    <s v="MUJER"/>
    <n v="459530.58"/>
    <s v="ASALARIADO"/>
    <s v="SECTOR PRIVADO"/>
    <s v="SI"/>
    <s v="NO"/>
    <s v="NO"/>
    <n v="50"/>
    <x v="0"/>
    <s v="No"/>
    <n v="459530.58"/>
    <s v="ASALARIADO"/>
    <n v="50"/>
  </r>
  <r>
    <n v="4825"/>
    <s v="HOMBRE"/>
    <n v="507184"/>
    <s v="ASALARIADO"/>
    <s v="SECTOR PUBLICO"/>
    <s v="SI"/>
    <s v="NO"/>
    <s v="SI"/>
    <n v="60"/>
    <x v="0"/>
    <s v="No"/>
    <n v="507184"/>
    <s v="ASALARIADO"/>
    <n v="60"/>
  </r>
  <r>
    <n v="4826"/>
    <s v="HOMBRE"/>
    <n v="302709.55"/>
    <s v="ASALARIADO"/>
    <s v="SECTOR PRIVADO"/>
    <s v="SI"/>
    <s v="NO"/>
    <s v="NO"/>
    <n v="32"/>
    <x v="0"/>
    <s v="No"/>
    <n v="302709.55"/>
    <s v="ASALARIADO"/>
    <n v="32"/>
  </r>
  <r>
    <n v="4827"/>
    <s v="HOMBRE"/>
    <n v="430371"/>
    <s v="TRABAJADOR INDEPENDIENTE"/>
    <s v="SECTOR PRIVADO"/>
    <s v="SI"/>
    <s v="NO"/>
    <s v="NO"/>
    <n v="35"/>
    <x v="0"/>
    <s v="No"/>
    <n v="430371"/>
    <s v="TRABAJADOR INDEPENDIENTE"/>
    <n v="35"/>
  </r>
  <r>
    <n v="4828"/>
    <s v="HOMBRE"/>
    <n v="440373"/>
    <s v="ASALARIADO"/>
    <s v="SECTOR PUBLICO"/>
    <s v="SI"/>
    <s v="NO"/>
    <s v="NO"/>
    <n v="35"/>
    <x v="0"/>
    <s v="No"/>
    <n v="440373"/>
    <s v="ASALARIADO"/>
    <n v="35"/>
  </r>
  <r>
    <n v="4829"/>
    <s v="HOMBRE"/>
    <n v="1871180.58"/>
    <s v="ASALARIADO"/>
    <s v="SECTOR PRIVADO"/>
    <s v="SI"/>
    <s v="NO"/>
    <s v="NO"/>
    <n v="39"/>
    <x v="0"/>
    <s v="No"/>
    <n v="1871180.58"/>
    <s v="ASALARIADO"/>
    <n v="39"/>
  </r>
  <r>
    <n v="4830"/>
    <s v="MUJER"/>
    <n v="504571"/>
    <s v="ASALARIADO"/>
    <s v="SECTOR PUBLICO"/>
    <s v="SI"/>
    <s v="NO"/>
    <s v="SI"/>
    <n v="59"/>
    <x v="0"/>
    <s v="No"/>
    <n v="504571"/>
    <s v="ASALARIADO"/>
    <n v="59"/>
  </r>
  <r>
    <n v="4831"/>
    <s v="MUJER"/>
    <n v="686170"/>
    <s v="TRABAJADOR INDEPENDIENTE"/>
    <s v="SECTOR PRIVADO"/>
    <s v="SI"/>
    <s v="NO"/>
    <s v="SI"/>
    <n v="38"/>
    <x v="0"/>
    <s v="No"/>
    <n v="686170"/>
    <s v="TRABAJADOR INDEPENDIENTE"/>
    <n v="38"/>
  </r>
  <r>
    <n v="4832"/>
    <s v="MUJER"/>
    <n v="1072765"/>
    <s v="ASALARIADO"/>
    <s v="SECTOR PUBLICO"/>
    <s v="SI"/>
    <s v="NO"/>
    <s v="SI"/>
    <n v="41"/>
    <x v="0"/>
    <s v="No"/>
    <n v="1072765"/>
    <s v="ASALARIADO"/>
    <n v="41"/>
  </r>
  <r>
    <n v="4833"/>
    <s v="HOMBRE"/>
    <n v="665586.97"/>
    <s v="ASALARIADO"/>
    <s v="SECTOR PRIVADO"/>
    <s v="SI"/>
    <s v="NO"/>
    <s v="NO"/>
    <n v="27"/>
    <x v="0"/>
    <s v="No"/>
    <n v="665586.97"/>
    <s v="ASALARIADO"/>
    <n v="27"/>
  </r>
  <r>
    <n v="4834"/>
    <s v="MUJER"/>
    <n v="317915"/>
    <s v="ASALARIADO"/>
    <s v="SECTOR PRIVADO"/>
    <s v="SI"/>
    <s v="SI"/>
    <s v="NO"/>
    <n v="54"/>
    <x v="0"/>
    <s v="No"/>
    <n v="317915"/>
    <s v="ASALARIADO"/>
    <n v="54"/>
  </r>
  <r>
    <n v="4835"/>
    <s v="HOMBRE"/>
    <n v="297046"/>
    <s v="ASEGURADO VOLUNTARIO"/>
    <s v="SECTOR PRIVADO"/>
    <s v="SI"/>
    <s v="NO"/>
    <s v="NO"/>
    <n v="51"/>
    <x v="0"/>
    <s v="No"/>
    <n v="297046"/>
    <s v="ASEGURADO VOLUNTARIO"/>
    <n v="51"/>
  </r>
  <r>
    <n v="4836"/>
    <s v="MUJER"/>
    <n v="1182150"/>
    <s v="ASALARIADO"/>
    <s v="SECTOR PRIVADO"/>
    <s v="SI"/>
    <s v="NO"/>
    <s v="NO"/>
    <n v="47"/>
    <x v="0"/>
    <s v="No"/>
    <n v="1182150"/>
    <s v="ASALARIADO"/>
    <n v="47"/>
  </r>
  <r>
    <n v="4837"/>
    <s v="HOMBRE"/>
    <n v="278030"/>
    <s v="CONVENIOS ESPECIALES DE TRABAJADORES INDEPENDIENTES"/>
    <s v="SECTOR PRIVADO"/>
    <s v="SI"/>
    <s v="NO"/>
    <s v="NO"/>
    <n v="67"/>
    <x v="0"/>
    <s v="No"/>
    <n v="278030"/>
    <s v="CONVENIOS ESPECIALES DE TRABAJADORES INDEPENDIENTES"/>
    <n v="67"/>
  </r>
  <r>
    <n v="4838"/>
    <s v="HOMBRE"/>
    <n v="925292.5"/>
    <s v="ASALARIADO"/>
    <s v="SECTOR PUBLICO"/>
    <s v="SI"/>
    <s v="NO"/>
    <s v="NO"/>
    <n v="59"/>
    <x v="0"/>
    <s v="No"/>
    <n v="925292.5"/>
    <s v="ASALARIADO"/>
    <n v="59"/>
  </r>
  <r>
    <n v="4839"/>
    <s v="HOMBRE"/>
    <n v="278030"/>
    <s v="TRABAJADOR INDEPENDIENTE"/>
    <s v="SECTOR PRIVADO"/>
    <s v="SI"/>
    <s v="NO"/>
    <s v="NO"/>
    <n v="46"/>
    <x v="0"/>
    <s v="No"/>
    <n v="278030"/>
    <s v="TRABAJADOR INDEPENDIENTE"/>
    <n v="46"/>
  </r>
  <r>
    <n v="4840"/>
    <s v="HOMBRE"/>
    <n v="411350"/>
    <s v="ASALARIADO"/>
    <s v="SECTOR PRIVADO"/>
    <s v="SI"/>
    <s v="NO"/>
    <s v="NO"/>
    <n v="44"/>
    <x v="0"/>
    <s v="No"/>
    <n v="411350"/>
    <s v="ASALARIADO"/>
    <n v="44"/>
  </r>
  <r>
    <n v="4841"/>
    <s v="MUJER"/>
    <n v="2186234"/>
    <s v="ASALARIADO"/>
    <s v="SECTOR PRIVADO"/>
    <s v="SI"/>
    <s v="NO"/>
    <s v="NO"/>
    <n v="39"/>
    <x v="0"/>
    <s v="No"/>
    <n v="2186234"/>
    <s v="ASALARIADO"/>
    <n v="39"/>
  </r>
  <r>
    <n v="4842"/>
    <s v="HOMBRE"/>
    <n v="2153787.6800000002"/>
    <s v="ASALARIADO"/>
    <s v="SECTOR PRIVADO"/>
    <s v="SI"/>
    <s v="NO"/>
    <s v="NO"/>
    <n v="41"/>
    <x v="0"/>
    <s v="No"/>
    <n v="2153787.6800000002"/>
    <s v="ASALARIADO"/>
    <n v="41"/>
  </r>
  <r>
    <n v="4843"/>
    <s v="MUJER"/>
    <n v="258118.56"/>
    <s v="ASALARIADO"/>
    <s v="SECTOR PRIVADO"/>
    <s v="SI"/>
    <s v="NO"/>
    <s v="NO"/>
    <n v="21"/>
    <x v="0"/>
    <s v="No"/>
    <n v="258118.56"/>
    <s v="ASALARIADO"/>
    <n v="21"/>
  </r>
  <r>
    <n v="4844"/>
    <s v="HOMBRE"/>
    <n v="420248"/>
    <s v="TRABAJADOR INDEPENDIENTE"/>
    <s v="SECTOR PRIVADO"/>
    <s v="SI"/>
    <s v="NO"/>
    <s v="SI"/>
    <n v="33"/>
    <x v="0"/>
    <s v="No"/>
    <n v="420248"/>
    <s v="TRABAJADOR INDEPENDIENTE"/>
    <n v="33"/>
  </r>
  <r>
    <n v="4845"/>
    <s v="HOMBRE"/>
    <n v="734210"/>
    <s v="ASALARIADO"/>
    <s v="SECTOR PRIVADO"/>
    <s v="SI"/>
    <s v="NO"/>
    <s v="NO"/>
    <n v="54"/>
    <x v="0"/>
    <s v="No"/>
    <n v="734210"/>
    <s v="ASALARIADO"/>
    <n v="54"/>
  </r>
  <r>
    <n v="4846"/>
    <s v="MUJER"/>
    <n v="406011"/>
    <s v="ASALARIADO"/>
    <s v="SECTOR PRIVADO"/>
    <s v="SI"/>
    <s v="NO"/>
    <s v="NO"/>
    <n v="33"/>
    <x v="0"/>
    <s v="No"/>
    <n v="406011"/>
    <s v="ASALARIADO"/>
    <n v="33"/>
  </r>
  <r>
    <n v="4847"/>
    <s v="HOMBRE"/>
    <n v="500000"/>
    <s v="ASALARIADO"/>
    <s v="SECTOR PRIVADO"/>
    <s v="SI"/>
    <s v="NO"/>
    <s v="NO"/>
    <n v="40"/>
    <x v="0"/>
    <s v="No"/>
    <n v="500000"/>
    <s v="ASALARIADO"/>
    <n v="40"/>
  </r>
  <r>
    <n v="4848"/>
    <s v="HOMBRE"/>
    <n v="81932.259999999995"/>
    <s v="ASALARIADO"/>
    <s v="SECTOR PRIVADO"/>
    <s v="SI"/>
    <s v="NO"/>
    <s v="NO"/>
    <n v="39"/>
    <x v="0"/>
    <s v="No"/>
    <n v="81932.259999999995"/>
    <s v="ASALARIADO"/>
    <n v="39"/>
  </r>
  <r>
    <n v="4849"/>
    <s v="HOMBRE"/>
    <n v="316920"/>
    <s v="ASALARIADO"/>
    <s v="SECTOR PRIVADO"/>
    <s v="SI"/>
    <s v="NO"/>
    <s v="NO"/>
    <n v="34"/>
    <x v="0"/>
    <s v="No"/>
    <n v="316920"/>
    <s v="ASALARIADO"/>
    <n v="34"/>
  </r>
  <r>
    <n v="4850"/>
    <s v="HOMBRE"/>
    <n v="417792.18"/>
    <s v="ASALARIADO"/>
    <s v="SECTOR PRIVADO"/>
    <s v="SI"/>
    <s v="NO"/>
    <s v="NO"/>
    <n v="37"/>
    <x v="0"/>
    <s v="No"/>
    <n v="417792.18"/>
    <s v="ASALARIADO"/>
    <n v="37"/>
  </r>
  <r>
    <n v="4851"/>
    <s v="MUJER"/>
    <n v="297046"/>
    <s v="ASEGURADO VOLUNTARIO"/>
    <s v="SECTOR PRIVADO"/>
    <s v="SI"/>
    <s v="NO"/>
    <s v="NO"/>
    <n v="55"/>
    <x v="0"/>
    <s v="No"/>
    <n v="297046"/>
    <s v="ASEGURADO VOLUNTARIO"/>
    <n v="55"/>
  </r>
  <r>
    <n v="4852"/>
    <s v="HOMBRE"/>
    <n v="371296.25"/>
    <s v="ASALARIADO"/>
    <s v="SECTOR PUBLICO"/>
    <s v="SI"/>
    <s v="NO"/>
    <s v="NO"/>
    <n v="49"/>
    <x v="0"/>
    <s v="No"/>
    <n v="371296.25"/>
    <s v="ASALARIADO"/>
    <n v="49"/>
  </r>
  <r>
    <n v="4853"/>
    <s v="HOMBRE"/>
    <n v="639148"/>
    <s v="TRABAJADOR INDEPENDIENTE"/>
    <s v="SECTOR PRIVADO"/>
    <s v="SI"/>
    <s v="NO"/>
    <s v="NO"/>
    <n v="63"/>
    <x v="0"/>
    <s v="No"/>
    <n v="639148"/>
    <s v="TRABAJADOR INDEPENDIENTE"/>
    <n v="63"/>
  </r>
  <r>
    <n v="4854"/>
    <s v="MUJER"/>
    <n v="453750"/>
    <s v="ASALARIADO"/>
    <s v="SECTOR PRIVADO"/>
    <s v="SI"/>
    <s v="SI"/>
    <s v="NO"/>
    <n v="27"/>
    <x v="0"/>
    <s v="No"/>
    <n v="453750"/>
    <s v="ASALARIADO"/>
    <n v="27"/>
  </r>
  <r>
    <n v="4855"/>
    <s v="HOMBRE"/>
    <n v="889043.09"/>
    <s v="ASALARIADO"/>
    <s v="SECTOR PUBLICO"/>
    <s v="SI"/>
    <s v="NO"/>
    <s v="NO"/>
    <n v="32"/>
    <x v="0"/>
    <s v="No"/>
    <n v="889043.09"/>
    <s v="ASALARIADO"/>
    <n v="32"/>
  </r>
  <r>
    <n v="4856"/>
    <s v="HOMBRE"/>
    <n v="278030"/>
    <s v="ASEGURADO VOLUNTARIO"/>
    <s v="SECTOR PRIVADO"/>
    <s v="SI"/>
    <s v="SI"/>
    <s v="NO"/>
    <n v="48"/>
    <x v="0"/>
    <s v="No"/>
    <n v="278030"/>
    <s v="ASEGURADO VOLUNTARIO"/>
    <n v="48"/>
  </r>
  <r>
    <n v="4857"/>
    <s v="HOMBRE"/>
    <n v="660392"/>
    <s v="ASEGURADO VOLUNTARIO"/>
    <s v="SECTOR PRIVADO"/>
    <s v="SI"/>
    <s v="SI"/>
    <s v="NO"/>
    <n v="53"/>
    <x v="0"/>
    <s v="No"/>
    <n v="660392"/>
    <s v="ASEGURADO VOLUNTARIO"/>
    <n v="53"/>
  </r>
  <r>
    <n v="4858"/>
    <s v="HOMBRE"/>
    <n v="491840"/>
    <s v="PENSIONADOS EN SU PROPIO SISTEMA"/>
    <s v="SECTOR PUBLICO"/>
    <s v="SI"/>
    <s v="NO"/>
    <s v="NO"/>
    <n v="72"/>
    <x v="0"/>
    <s v="No"/>
    <n v="491840"/>
    <s v="PENSIONADOS EN SU PROPIO SISTEMA"/>
    <n v="72"/>
  </r>
  <r>
    <n v="4859"/>
    <s v="HOMBRE"/>
    <n v="1089300"/>
    <s v="ASALARIADO"/>
    <s v="SECTOR PRIVADO"/>
    <s v="SI"/>
    <s v="NO"/>
    <s v="NO"/>
    <n v="49"/>
    <x v="0"/>
    <s v="No"/>
    <n v="1089300"/>
    <s v="ASALARIADO"/>
    <n v="49"/>
  </r>
  <r>
    <n v="4860"/>
    <s v="MUJER"/>
    <n v="352830"/>
    <s v="ASALARIADO"/>
    <s v="SECTOR PRIVADO"/>
    <s v="SI"/>
    <s v="NO"/>
    <s v="NO"/>
    <n v="22"/>
    <x v="0"/>
    <s v="No"/>
    <n v="352830"/>
    <s v="ASALARIADO"/>
    <n v="22"/>
  </r>
  <r>
    <n v="4861"/>
    <s v="HOMBRE"/>
    <n v="1417056.5"/>
    <s v="ASALARIADO"/>
    <s v="SECTOR PUBLICO"/>
    <s v="SI"/>
    <s v="NO"/>
    <s v="NO"/>
    <n v="55"/>
    <x v="0"/>
    <s v="No"/>
    <n v="1417056.5"/>
    <s v="ASALARIADO"/>
    <n v="55"/>
  </r>
  <r>
    <n v="4862"/>
    <s v="MUJER"/>
    <n v="974906"/>
    <s v="ASALARIADO"/>
    <s v="SECTOR PUBLICO"/>
    <s v="SI"/>
    <s v="NO"/>
    <s v="NO"/>
    <n v="50"/>
    <x v="0"/>
    <s v="No"/>
    <n v="974906"/>
    <s v="ASALARIADO"/>
    <n v="50"/>
  </r>
  <r>
    <n v="4863"/>
    <s v="MUJER"/>
    <n v="430924"/>
    <s v="ASALARIADO"/>
    <s v="SECTOR PRIVADO"/>
    <s v="SI"/>
    <s v="NO"/>
    <s v="NO"/>
    <n v="45"/>
    <x v="0"/>
    <s v="No"/>
    <n v="430924"/>
    <s v="ASALARIADO"/>
    <n v="45"/>
  </r>
  <r>
    <n v="4864"/>
    <s v="MUJER"/>
    <n v="218650"/>
    <s v="ASALARIADO"/>
    <s v="SECTOR PRIVADO"/>
    <s v="SI"/>
    <s v="NO"/>
    <s v="SI"/>
    <n v="50"/>
    <x v="0"/>
    <s v="No"/>
    <n v="218650"/>
    <s v="ASALARIADO"/>
    <n v="50"/>
  </r>
  <r>
    <n v="4865"/>
    <s v="HOMBRE"/>
    <n v="459223"/>
    <s v="TRABAJADOR INDEPENDIENTE"/>
    <s v="SECTOR PRIVADO"/>
    <s v="SI"/>
    <s v="NO"/>
    <s v="NO"/>
    <n v="58"/>
    <x v="0"/>
    <s v="No"/>
    <n v="459223"/>
    <s v="TRABAJADOR INDEPENDIENTE"/>
    <n v="58"/>
  </r>
  <r>
    <n v="4866"/>
    <s v="HOMBRE"/>
    <n v="105750"/>
    <s v="ASALARIADO"/>
    <s v="SECTOR PRIVADO"/>
    <s v="SI"/>
    <s v="NO"/>
    <s v="NO"/>
    <n v="38"/>
    <x v="0"/>
    <s v="No"/>
    <n v="105750"/>
    <s v="ASALARIADO"/>
    <n v="38"/>
  </r>
  <r>
    <n v="4867"/>
    <s v="HOMBRE"/>
    <n v="341002"/>
    <s v="ASALARIADO"/>
    <s v="SECTOR PRIVADO"/>
    <s v="SI"/>
    <s v="NO"/>
    <s v="NO"/>
    <n v="36"/>
    <x v="0"/>
    <s v="No"/>
    <n v="341002"/>
    <s v="ASALARIADO"/>
    <n v="36"/>
  </r>
  <r>
    <n v="4868"/>
    <s v="HOMBRE"/>
    <n v="497566.22"/>
    <s v="ASALARIADO"/>
    <s v="SECTOR PRIVADO"/>
    <s v="SI"/>
    <s v="NO"/>
    <s v="NO"/>
    <n v="34"/>
    <x v="0"/>
    <s v="No"/>
    <n v="497566.22"/>
    <s v="ASALARIADO"/>
    <n v="34"/>
  </r>
  <r>
    <n v="4869"/>
    <s v="MUJER"/>
    <n v="407547.36"/>
    <s v="ASALARIADO"/>
    <s v="SECTOR PUBLICO"/>
    <s v="SI"/>
    <s v="NO"/>
    <s v="NO"/>
    <n v="61"/>
    <x v="0"/>
    <s v="No"/>
    <n v="407547.36"/>
    <s v="ASALARIADO"/>
    <n v="61"/>
  </r>
  <r>
    <n v="4870"/>
    <s v="HOMBRE"/>
    <n v="1190858.8"/>
    <s v="ASALARIADO"/>
    <s v="SECTOR PUBLICO"/>
    <s v="SI"/>
    <s v="NO"/>
    <s v="NO"/>
    <n v="59"/>
    <x v="0"/>
    <s v="No"/>
    <n v="1190858.8"/>
    <s v="ASALARIADO"/>
    <n v="59"/>
  </r>
  <r>
    <n v="4871"/>
    <s v="MUJER"/>
    <n v="297139"/>
    <s v="TRABAJADOR INDEPENDIENTE"/>
    <s v="SECTOR PRIVADO"/>
    <s v="SI"/>
    <s v="SI"/>
    <s v="SI"/>
    <n v="63"/>
    <x v="0"/>
    <s v="No"/>
    <n v="297139"/>
    <s v="TRABAJADOR INDEPENDIENTE"/>
    <n v="63"/>
  </r>
  <r>
    <n v="4872"/>
    <s v="MUJER"/>
    <n v="199099.7"/>
    <s v="ASALARIADO"/>
    <s v="SECTOR PUBLICO"/>
    <s v="SI"/>
    <s v="NO"/>
    <s v="NO"/>
    <n v="24"/>
    <x v="0"/>
    <s v="No"/>
    <n v="199099.7"/>
    <s v="ASALARIADO"/>
    <n v="24"/>
  </r>
  <r>
    <n v="4873"/>
    <s v="MUJER"/>
    <n v="368050"/>
    <s v="ASALARIADO"/>
    <s v="SECTOR PRIVADO"/>
    <s v="SI"/>
    <s v="NO"/>
    <s v="NO"/>
    <n v="42"/>
    <x v="0"/>
    <s v="No"/>
    <n v="368050"/>
    <s v="ASALARIADO"/>
    <n v="42"/>
  </r>
  <r>
    <n v="4874"/>
    <s v="HOMBRE"/>
    <n v="433136"/>
    <s v="ASALARIADO"/>
    <s v="SECTOR PRIVADO"/>
    <s v="SI"/>
    <s v="NO"/>
    <s v="NO"/>
    <n v="50"/>
    <x v="0"/>
    <s v="No"/>
    <n v="433136"/>
    <s v="ASALARIADO"/>
    <n v="50"/>
  </r>
  <r>
    <n v="4875"/>
    <s v="HOMBRE"/>
    <n v="1295895"/>
    <s v="ASALARIADO"/>
    <s v="SECTOR PRIVADO"/>
    <s v="SI"/>
    <s v="NO"/>
    <s v="NO"/>
    <n v="32"/>
    <x v="0"/>
    <s v="No"/>
    <n v="1295895"/>
    <s v="ASALARIADO"/>
    <n v="32"/>
  </r>
  <r>
    <n v="4876"/>
    <s v="HOMBRE"/>
    <n v="898140"/>
    <s v="ASALARIADO"/>
    <s v="SECTOR PRIVADO"/>
    <s v="SI"/>
    <s v="NO"/>
    <s v="NO"/>
    <n v="28"/>
    <x v="0"/>
    <s v="No"/>
    <n v="898140"/>
    <s v="ASALARIADO"/>
    <n v="28"/>
  </r>
  <r>
    <n v="4877"/>
    <s v="HOMBRE"/>
    <n v="532775.64"/>
    <s v="ASALARIADO"/>
    <s v="SECTOR PRIVADO"/>
    <s v="SI"/>
    <s v="NO"/>
    <s v="NO"/>
    <n v="47"/>
    <x v="0"/>
    <s v="No"/>
    <n v="532775.64"/>
    <s v="ASALARIADO"/>
    <n v="47"/>
  </r>
  <r>
    <n v="4878"/>
    <s v="MUJER"/>
    <n v="635080.35"/>
    <s v="PENSIONADOS EN SU PROPIO SISTEMA"/>
    <s v="SECTOR PUBLICO"/>
    <s v="SI"/>
    <s v="NO"/>
    <s v="NO"/>
    <n v="65"/>
    <x v="0"/>
    <s v="No"/>
    <n v="635080.35"/>
    <s v="PENSIONADOS EN SU PROPIO SISTEMA"/>
    <n v="65"/>
  </r>
  <r>
    <n v="4879"/>
    <s v="MUJER"/>
    <n v="278030"/>
    <s v="CONVENIOS ESPECIALES DE TRABAJADORES INDEPENDIENTES"/>
    <s v="SECTOR PRIVADO"/>
    <s v="SI"/>
    <s v="NO"/>
    <s v="NO"/>
    <n v="59"/>
    <x v="0"/>
    <s v="No"/>
    <n v="278030"/>
    <s v="CONVENIOS ESPECIALES DE TRABAJADORES INDEPENDIENTES"/>
    <n v="59"/>
  </r>
  <r>
    <n v="4880"/>
    <s v="HOMBRE"/>
    <n v="3082593.2"/>
    <s v="ASALARIADO"/>
    <s v="SECTOR PUBLICO"/>
    <s v="SI"/>
    <s v="NO"/>
    <s v="NO"/>
    <n v="55"/>
    <x v="1"/>
    <s v="No"/>
    <n v="3082593.2"/>
    <s v="ASALARIADO"/>
    <n v="55"/>
  </r>
  <r>
    <n v="4881"/>
    <s v="HOMBRE"/>
    <n v="457783.1"/>
    <s v="ASALARIADO"/>
    <s v="SECTOR PRIVADO"/>
    <s v="SI"/>
    <s v="NO"/>
    <s v="NO"/>
    <n v="30"/>
    <x v="0"/>
    <s v="No"/>
    <n v="457783.1"/>
    <s v="ASALARIADO"/>
    <n v="30"/>
  </r>
  <r>
    <n v="4882"/>
    <s v="MUJER"/>
    <n v="452286.93"/>
    <s v="ASALARIADO"/>
    <s v="SECTOR PUBLICO"/>
    <s v="SI"/>
    <s v="NO"/>
    <s v="NO"/>
    <n v="40"/>
    <x v="0"/>
    <s v="No"/>
    <n v="452286.93"/>
    <s v="ASALARIADO"/>
    <n v="40"/>
  </r>
  <r>
    <n v="4883"/>
    <s v="HOMBRE"/>
    <n v="389877.39"/>
    <s v="ASALARIADO"/>
    <s v="SECTOR PRIVADO"/>
    <s v="SI"/>
    <s v="NO"/>
    <s v="NO"/>
    <n v="31"/>
    <x v="0"/>
    <s v="No"/>
    <n v="389877.39"/>
    <s v="ASALARIADO"/>
    <n v="31"/>
  </r>
  <r>
    <n v="4884"/>
    <s v="HOMBRE"/>
    <n v="693332.47999999998"/>
    <s v="ASALARIADO"/>
    <s v="SECTOR PRIVADO"/>
    <s v="SI"/>
    <s v="NO"/>
    <s v="NO"/>
    <n v="20"/>
    <x v="0"/>
    <s v="No"/>
    <n v="693332.47999999998"/>
    <s v="ASALARIADO"/>
    <n v="20"/>
  </r>
  <r>
    <n v="4885"/>
    <s v="HOMBRE"/>
    <n v="278030"/>
    <s v="CONVENIOS ESPECIALES DE TRABAJADORES INDEPENDIENTES"/>
    <s v="SECTOR PRIVADO"/>
    <s v="SI"/>
    <s v="NO"/>
    <s v="NO"/>
    <n v="49"/>
    <x v="0"/>
    <s v="No"/>
    <n v="278030"/>
    <s v="CONVENIOS ESPECIALES DE TRABAJADORES INDEPENDIENTES"/>
    <n v="49"/>
  </r>
  <r>
    <n v="4886"/>
    <s v="HOMBRE"/>
    <n v="394319"/>
    <s v="ASALARIADO"/>
    <s v="SECTOR PRIVADO"/>
    <s v="SI"/>
    <s v="NO"/>
    <s v="NO"/>
    <n v="34"/>
    <x v="0"/>
    <s v="No"/>
    <n v="394319"/>
    <s v="ASALARIADO"/>
    <n v="34"/>
  </r>
  <r>
    <n v="4887"/>
    <s v="MUJER"/>
    <n v="351823"/>
    <s v="ASALARIADO"/>
    <s v="SECTOR PUBLICO"/>
    <s v="SI"/>
    <s v="NO"/>
    <s v="NO"/>
    <n v="27"/>
    <x v="0"/>
    <s v="No"/>
    <n v="351823"/>
    <s v="ASALARIADO"/>
    <n v="27"/>
  </r>
  <r>
    <n v="4888"/>
    <s v="HOMBRE"/>
    <n v="2326097.7000000002"/>
    <s v="ASALARIADO"/>
    <s v="SECTOR PUBLICO"/>
    <s v="SI"/>
    <s v="NO"/>
    <s v="NO"/>
    <n v="54"/>
    <x v="1"/>
    <s v="No"/>
    <n v="2326097.7000000002"/>
    <s v="ASALARIADO"/>
    <n v="54"/>
  </r>
  <r>
    <n v="4889"/>
    <s v="HOMBRE"/>
    <n v="267520"/>
    <s v="ASALARIADO"/>
    <s v="SECTOR PRIVADO"/>
    <s v="SI"/>
    <s v="NO"/>
    <s v="NO"/>
    <n v="56"/>
    <x v="0"/>
    <s v="No"/>
    <n v="267520"/>
    <s v="ASALARIADO"/>
    <n v="56"/>
  </r>
  <r>
    <n v="4890"/>
    <s v="HOMBRE"/>
    <n v="1645618"/>
    <s v="ASALARIADO"/>
    <s v="SECTOR PRIVADO"/>
    <s v="SI"/>
    <s v="NO"/>
    <s v="NO"/>
    <n v="28"/>
    <x v="0"/>
    <s v="No"/>
    <n v="1645618"/>
    <s v="ASALARIADO"/>
    <n v="28"/>
  </r>
  <r>
    <n v="4891"/>
    <s v="HOMBRE"/>
    <n v="278030"/>
    <s v="CONVENIOS ESPECIALES DE TRABAJADORES INDEPENDIENTES"/>
    <s v="SECTOR PRIVADO"/>
    <s v="SI"/>
    <s v="NO"/>
    <s v="NO"/>
    <n v="58"/>
    <x v="0"/>
    <s v="No"/>
    <n v="278030"/>
    <s v="CONVENIOS ESPECIALES DE TRABAJADORES INDEPENDIENTES"/>
    <n v="58"/>
  </r>
  <r>
    <n v="4892"/>
    <s v="HOMBRE"/>
    <n v="38615"/>
    <s v="ASALARIADO"/>
    <s v="SECTOR PRIVADO"/>
    <s v="SI"/>
    <s v="NO"/>
    <s v="NO"/>
    <n v="26"/>
    <x v="0"/>
    <s v="No"/>
    <n v="38615"/>
    <s v="ASALARIADO"/>
    <n v="26"/>
  </r>
  <r>
    <n v="4893"/>
    <s v="HOMBRE"/>
    <n v="586357"/>
    <s v="PENSIONADOS EN SU PROPIO SISTEMA"/>
    <s v="SECTOR PUBLICO"/>
    <s v="SI"/>
    <s v="NO"/>
    <s v="NO"/>
    <n v="91"/>
    <x v="0"/>
    <s v="No"/>
    <n v="586357"/>
    <s v="PENSIONADOS EN SU PROPIO SISTEMA"/>
    <n v="91"/>
  </r>
  <r>
    <n v="4894"/>
    <s v="HOMBRE"/>
    <n v="633542.55000000005"/>
    <s v="ASALARIADO"/>
    <s v="SECTOR PRIVADO"/>
    <s v="SI"/>
    <s v="NO"/>
    <s v="NO"/>
    <n v="37"/>
    <x v="0"/>
    <s v="No"/>
    <n v="633542.55000000005"/>
    <s v="ASALARIADO"/>
    <n v="37"/>
  </r>
  <r>
    <n v="4895"/>
    <s v="HOMBRE"/>
    <n v="501669"/>
    <s v="TRABAJADOR INDEPENDIENTE"/>
    <s v="SECTOR PRIVADO"/>
    <s v="SI"/>
    <s v="NO"/>
    <s v="NO"/>
    <n v="44"/>
    <x v="0"/>
    <s v="No"/>
    <n v="501669"/>
    <s v="TRABAJADOR INDEPENDIENTE"/>
    <n v="44"/>
  </r>
  <r>
    <n v="4896"/>
    <s v="MUJER"/>
    <n v="787199"/>
    <s v="PENSIONADOS EN SU PROPIO SISTEMA"/>
    <s v="SECTOR PUBLICO"/>
    <s v="SI"/>
    <s v="NO"/>
    <s v="NO"/>
    <n v="78"/>
    <x v="0"/>
    <s v="No"/>
    <n v="787199"/>
    <s v="PENSIONADOS EN SU PROPIO SISTEMA"/>
    <n v="78"/>
  </r>
  <r>
    <n v="4897"/>
    <s v="HOMBRE"/>
    <n v="230792.07"/>
    <s v="ASALARIADO"/>
    <s v="SECTOR PUBLICO"/>
    <s v="SI"/>
    <s v="NO"/>
    <s v="NO"/>
    <n v="48"/>
    <x v="0"/>
    <s v="No"/>
    <n v="230792.07"/>
    <s v="ASALARIADO"/>
    <n v="48"/>
  </r>
  <r>
    <n v="4898"/>
    <s v="HOMBRE"/>
    <n v="295503"/>
    <s v="ASALARIADO"/>
    <s v="SECTOR PRIVADO"/>
    <s v="SI"/>
    <s v="NO"/>
    <s v="NO"/>
    <n v="34"/>
    <x v="0"/>
    <s v="No"/>
    <n v="295503"/>
    <s v="ASALARIADO"/>
    <n v="34"/>
  </r>
  <r>
    <n v="4899"/>
    <s v="HOMBRE"/>
    <n v="1220204"/>
    <s v="ASALARIADO"/>
    <s v="SECTOR PUBLICO"/>
    <s v="SI"/>
    <s v="NO"/>
    <s v="NO"/>
    <n v="45"/>
    <x v="0"/>
    <s v="No"/>
    <n v="1220204"/>
    <s v="ASALARIADO"/>
    <n v="45"/>
  </r>
  <r>
    <n v="4900"/>
    <s v="HOMBRE"/>
    <n v="639148"/>
    <s v="TRABAJADOR INDEPENDIENTE"/>
    <s v="SECTOR PRIVADO"/>
    <s v="SI"/>
    <s v="NO"/>
    <s v="SI"/>
    <n v="60"/>
    <x v="0"/>
    <s v="No"/>
    <n v="639148"/>
    <s v="TRABAJADOR INDEPENDIENTE"/>
    <n v="60"/>
  </r>
  <r>
    <n v="4901"/>
    <s v="MUJER"/>
    <n v="898639.65"/>
    <s v="ASALARIADO"/>
    <s v="SECTOR PUBLICO"/>
    <s v="SI"/>
    <s v="NO"/>
    <s v="NO"/>
    <n v="32"/>
    <x v="0"/>
    <s v="No"/>
    <n v="898639.65"/>
    <s v="ASALARIADO"/>
    <n v="32"/>
  </r>
  <r>
    <n v="4902"/>
    <s v="HOMBRE"/>
    <n v="278030"/>
    <s v="CONVENIOS ESPECIALES DE TRABAJADORES INDEPENDIENTES"/>
    <s v="SECTOR PRIVADO"/>
    <s v="SI"/>
    <s v="NO"/>
    <s v="NO"/>
    <n v="53"/>
    <x v="0"/>
    <s v="No"/>
    <n v="278030"/>
    <s v="CONVENIOS ESPECIALES DE TRABAJADORES INDEPENDIENTES"/>
    <n v="53"/>
  </r>
  <r>
    <n v="4903"/>
    <s v="HOMBRE"/>
    <n v="310124"/>
    <s v="TRABAJADOR INDEPENDIENTE"/>
    <s v="SECTOR PRIVADO"/>
    <s v="SI"/>
    <s v="NO"/>
    <s v="NO"/>
    <n v="57"/>
    <x v="0"/>
    <s v="No"/>
    <n v="310124"/>
    <s v="TRABAJADOR INDEPENDIENTE"/>
    <n v="57"/>
  </r>
  <r>
    <n v="4904"/>
    <s v="HOMBRE"/>
    <n v="991376.88"/>
    <s v="ASALARIADO"/>
    <s v="SECTOR PRIVADO"/>
    <s v="SI"/>
    <s v="NO"/>
    <s v="NO"/>
    <n v="45"/>
    <x v="0"/>
    <s v="No"/>
    <n v="991376.88"/>
    <s v="ASALARIADO"/>
    <n v="45"/>
  </r>
  <r>
    <n v="4905"/>
    <s v="HOMBRE"/>
    <n v="308921.96000000002"/>
    <s v="ASALARIADO"/>
    <s v="SECTOR PRIVADO"/>
    <s v="SI"/>
    <s v="NO"/>
    <s v="NO"/>
    <n v="24"/>
    <x v="0"/>
    <s v="No"/>
    <n v="308921.96000000002"/>
    <s v="ASALARIADO"/>
    <n v="24"/>
  </r>
  <r>
    <n v="4906"/>
    <s v="MUJER"/>
    <n v="297046"/>
    <s v="ASEGURADO VOLUNTARIO"/>
    <s v="SECTOR PRIVADO"/>
    <s v="SI"/>
    <s v="SI"/>
    <s v="NO"/>
    <n v="39"/>
    <x v="0"/>
    <s v="No"/>
    <n v="297046"/>
    <s v="ASEGURADO VOLUNTARIO"/>
    <n v="39"/>
  </r>
  <r>
    <n v="4907"/>
    <s v="HOMBRE"/>
    <n v="347568.48"/>
    <s v="ASALARIADO"/>
    <s v="SECTOR PRIVADO"/>
    <s v="SI"/>
    <s v="NO"/>
    <s v="NO"/>
    <n v="27"/>
    <x v="0"/>
    <s v="No"/>
    <n v="347568.48"/>
    <s v="ASALARIADO"/>
    <n v="27"/>
  </r>
  <r>
    <n v="4908"/>
    <s v="HOMBRE"/>
    <n v="297045"/>
    <s v="TRABAJADOR INDEPENDIENTE"/>
    <s v="SECTOR PRIVADO"/>
    <s v="SI"/>
    <s v="NO"/>
    <s v="SI"/>
    <n v="57"/>
    <x v="0"/>
    <s v="No"/>
    <n v="297045"/>
    <s v="TRABAJADOR INDEPENDIENTE"/>
    <n v="57"/>
  </r>
  <r>
    <n v="4909"/>
    <s v="HOMBRE"/>
    <n v="353906"/>
    <s v="TRABAJADOR INDEPENDIENTE"/>
    <s v="SECTOR PRIVADO"/>
    <s v="SI"/>
    <s v="NO"/>
    <s v="NO"/>
    <n v="42"/>
    <x v="0"/>
    <s v="No"/>
    <n v="353906"/>
    <s v="TRABAJADOR INDEPENDIENTE"/>
    <n v="42"/>
  </r>
  <r>
    <n v="4910"/>
    <s v="HOMBRE"/>
    <n v="77230"/>
    <s v="ASALARIADO"/>
    <s v="SECTOR PRIVADO"/>
    <s v="SI"/>
    <s v="NO"/>
    <s v="NO"/>
    <n v="22"/>
    <x v="0"/>
    <s v="No"/>
    <n v="77230"/>
    <s v="ASALARIADO"/>
    <n v="22"/>
  </r>
  <r>
    <n v="4911"/>
    <s v="HOMBRE"/>
    <n v="335206"/>
    <s v="ASALARIADO"/>
    <s v="SECTOR PRIVADO"/>
    <s v="SI"/>
    <s v="NO"/>
    <s v="NO"/>
    <n v="37"/>
    <x v="0"/>
    <s v="No"/>
    <n v="335206"/>
    <s v="ASALARIADO"/>
    <n v="37"/>
  </r>
  <r>
    <n v="4912"/>
    <s v="HOMBRE"/>
    <n v="328196"/>
    <s v="TRABAJADOR INDEPENDIENTE"/>
    <s v="SECTOR PRIVADO"/>
    <s v="SI"/>
    <s v="SI"/>
    <s v="SI"/>
    <n v="37"/>
    <x v="0"/>
    <s v="No"/>
    <n v="328196"/>
    <s v="TRABAJADOR INDEPENDIENTE"/>
    <n v="37"/>
  </r>
  <r>
    <n v="4913"/>
    <s v="MUJER"/>
    <n v="1354854"/>
    <s v="ASALARIADO"/>
    <s v="SECTOR PUBLICO"/>
    <s v="SI"/>
    <s v="NO"/>
    <s v="SI"/>
    <n v="42"/>
    <x v="0"/>
    <s v="No"/>
    <n v="1354854"/>
    <s v="ASALARIADO"/>
    <n v="42"/>
  </r>
  <r>
    <n v="4914"/>
    <s v="MUJER"/>
    <n v="2021471.57"/>
    <s v="ASALARIADO"/>
    <s v="SECTOR PUBLICO"/>
    <s v="SI"/>
    <s v="NO"/>
    <s v="NO"/>
    <n v="38"/>
    <x v="0"/>
    <s v="No"/>
    <n v="2021471.57"/>
    <s v="ASALARIADO"/>
    <n v="38"/>
  </r>
  <r>
    <n v="4915"/>
    <s v="HOMBRE"/>
    <n v="2753365.06"/>
    <s v="ASALARIADO"/>
    <s v="SECTOR PUBLICO"/>
    <s v="SI"/>
    <s v="NO"/>
    <s v="NO"/>
    <n v="27"/>
    <x v="1"/>
    <s v="No"/>
    <n v="2753365.06"/>
    <s v="ASALARIADO"/>
    <n v="27"/>
  </r>
  <r>
    <n v="4916"/>
    <s v="HOMBRE"/>
    <n v="242000"/>
    <s v="ASALARIADO"/>
    <s v="SECTOR PRIVADO"/>
    <s v="SI"/>
    <s v="NO"/>
    <s v="NO"/>
    <n v="22"/>
    <x v="0"/>
    <s v="No"/>
    <n v="242000"/>
    <s v="ASALARIADO"/>
    <n v="22"/>
  </r>
  <r>
    <n v="4917"/>
    <s v="MUJER"/>
    <n v="278030"/>
    <s v="ASEGURADO VOLUNTARIO"/>
    <s v="SECTOR PRIVADO"/>
    <s v="SI"/>
    <s v="NO"/>
    <s v="NO"/>
    <n v="60"/>
    <x v="0"/>
    <s v="No"/>
    <n v="278030"/>
    <s v="ASEGURADO VOLUNTARIO"/>
    <n v="60"/>
  </r>
  <r>
    <n v="4918"/>
    <s v="HOMBRE"/>
    <n v="370681.59999999998"/>
    <s v="ASALARIADO"/>
    <s v="SECTOR PRIVADO"/>
    <s v="SI"/>
    <s v="NO"/>
    <s v="NO"/>
    <n v="28"/>
    <x v="0"/>
    <s v="No"/>
    <n v="370681.59999999998"/>
    <s v="ASALARIADO"/>
    <n v="28"/>
  </r>
  <r>
    <n v="4919"/>
    <s v="HOMBRE"/>
    <n v="195150"/>
    <s v="ASALARIADO"/>
    <s v="SECTOR PRIVADO"/>
    <s v="SI"/>
    <s v="NO"/>
    <s v="NO"/>
    <n v="36"/>
    <x v="0"/>
    <s v="No"/>
    <n v="195150"/>
    <s v="ASALARIADO"/>
    <n v="36"/>
  </r>
  <r>
    <n v="4920"/>
    <s v="HOMBRE"/>
    <n v="404463"/>
    <s v="TRABAJADOR INDEPENDIENTE"/>
    <s v="SECTOR PRIVADO"/>
    <s v="SI"/>
    <s v="NO"/>
    <s v="NO"/>
    <n v="43"/>
    <x v="0"/>
    <s v="No"/>
    <n v="404463"/>
    <s v="TRABAJADOR INDEPENDIENTE"/>
    <n v="43"/>
  </r>
  <r>
    <n v="4921"/>
    <s v="HOMBRE"/>
    <n v="581349.26"/>
    <s v="ASALARIADO"/>
    <s v="SECTOR PRIVADO"/>
    <s v="SI"/>
    <s v="NO"/>
    <s v="NO"/>
    <n v="46"/>
    <x v="0"/>
    <s v="No"/>
    <n v="581349.26"/>
    <s v="ASALARIADO"/>
    <n v="46"/>
  </r>
  <r>
    <n v="4922"/>
    <s v="HOMBRE"/>
    <n v="903746"/>
    <s v="ASALARIADO"/>
    <s v="SECTOR PRIVADO"/>
    <s v="SI"/>
    <s v="NO"/>
    <s v="NO"/>
    <n v="32"/>
    <x v="0"/>
    <s v="No"/>
    <n v="903746"/>
    <s v="ASALARIADO"/>
    <n v="32"/>
  </r>
  <r>
    <n v="4923"/>
    <s v="HOMBRE"/>
    <n v="278030"/>
    <s v="CONVENIOS ESPECIALES DE TRABAJADORES INDEPENDIENTES"/>
    <s v="SECTOR PRIVADO"/>
    <s v="SI"/>
    <s v="NO"/>
    <s v="NO"/>
    <n v="69"/>
    <x v="0"/>
    <s v="No"/>
    <n v="278030"/>
    <s v="CONVENIOS ESPECIALES DE TRABAJADORES INDEPENDIENTES"/>
    <n v="69"/>
  </r>
  <r>
    <n v="4924"/>
    <s v="MUJER"/>
    <n v="25000"/>
    <s v="ASALARIADO"/>
    <s v="SECTOR PRIVADO"/>
    <s v="SI"/>
    <s v="NO"/>
    <s v="NO"/>
    <n v="49"/>
    <x v="0"/>
    <s v="No"/>
    <n v="25000"/>
    <s v="ASALARIADO"/>
    <n v="49"/>
  </r>
  <r>
    <n v="4925"/>
    <s v="HOMBRE"/>
    <n v="1558990"/>
    <s v="ASALARIADO"/>
    <s v="SECTOR PUBLICO"/>
    <s v="SI"/>
    <s v="NO"/>
    <s v="NO"/>
    <n v="43"/>
    <x v="0"/>
    <s v="No"/>
    <n v="1558990"/>
    <s v="ASALARIADO"/>
    <n v="43"/>
  </r>
  <r>
    <n v="4926"/>
    <s v="HOMBRE"/>
    <n v="1177435.8899999999"/>
    <s v="ASALARIADO"/>
    <s v="SECTOR PRIVADO"/>
    <s v="SI"/>
    <s v="NO"/>
    <s v="NO"/>
    <n v="28"/>
    <x v="0"/>
    <s v="No"/>
    <n v="1177435.8899999999"/>
    <s v="ASALARIADO"/>
    <n v="28"/>
  </r>
  <r>
    <n v="4927"/>
    <s v="MUJER"/>
    <n v="199760.73"/>
    <s v="ASALARIADO"/>
    <s v="SECTOR PRIVADO"/>
    <s v="SI"/>
    <s v="NO"/>
    <s v="NO"/>
    <n v="46"/>
    <x v="0"/>
    <s v="No"/>
    <n v="199760.73"/>
    <s v="ASALARIADO"/>
    <n v="46"/>
  </r>
  <r>
    <n v="4928"/>
    <s v="HOMBRE"/>
    <n v="827454"/>
    <s v="ASALARIADO"/>
    <s v="SECTOR PRIVADO"/>
    <s v="SI"/>
    <s v="NO"/>
    <s v="NO"/>
    <n v="22"/>
    <x v="0"/>
    <s v="No"/>
    <n v="827454"/>
    <s v="ASALARIADO"/>
    <n v="22"/>
  </r>
  <r>
    <n v="4929"/>
    <s v="HOMBRE"/>
    <n v="297045"/>
    <s v="ASEGURADO VOLUNTARIO"/>
    <s v="SECTOR PRIVADO"/>
    <s v="SI"/>
    <s v="NO"/>
    <s v="NO"/>
    <n v="59"/>
    <x v="0"/>
    <s v="No"/>
    <n v="297045"/>
    <s v="ASEGURADO VOLUNTARIO"/>
    <n v="59"/>
  </r>
  <r>
    <n v="4930"/>
    <s v="HOMBRE"/>
    <n v="842792.5"/>
    <s v="ASALARIADO"/>
    <s v="SECTOR PUBLICO"/>
    <s v="SI"/>
    <s v="NO"/>
    <s v="NO"/>
    <n v="33"/>
    <x v="0"/>
    <s v="No"/>
    <n v="842792.5"/>
    <s v="ASALARIADO"/>
    <n v="33"/>
  </r>
  <r>
    <n v="4931"/>
    <s v="MUJER"/>
    <n v="297046"/>
    <s v="ASEGURADO VOLUNTARIO"/>
    <s v="SECTOR PRIVADO"/>
    <s v="SI"/>
    <s v="SI"/>
    <s v="NO"/>
    <n v="33"/>
    <x v="0"/>
    <s v="No"/>
    <n v="297046"/>
    <s v="ASEGURADO VOLUNTARIO"/>
    <n v="33"/>
  </r>
  <r>
    <n v="4932"/>
    <s v="HOMBRE"/>
    <n v="268990.86"/>
    <s v="ASALARIADO"/>
    <s v="SECTOR PRIVADO"/>
    <s v="SI"/>
    <s v="NO"/>
    <s v="NO"/>
    <n v="26"/>
    <x v="0"/>
    <s v="No"/>
    <n v="268990.86"/>
    <s v="ASALARIADO"/>
    <n v="26"/>
  </r>
  <r>
    <n v="4933"/>
    <s v="MUJER"/>
    <n v="953508"/>
    <s v="PENSIONADOS EN SU PROPIO SISTEMA"/>
    <s v="SECTOR PUBLICO"/>
    <s v="SI"/>
    <s v="NO"/>
    <s v="NO"/>
    <n v="70"/>
    <x v="0"/>
    <s v="No"/>
    <n v="953508"/>
    <s v="PENSIONADOS EN SU PROPIO SISTEMA"/>
    <n v="70"/>
  </r>
  <r>
    <n v="4934"/>
    <s v="MUJER"/>
    <n v="292120"/>
    <s v="ASALARIADO"/>
    <s v="SECTOR PRIVADO"/>
    <s v="SI"/>
    <s v="NO"/>
    <s v="NO"/>
    <n v="26"/>
    <x v="0"/>
    <s v="No"/>
    <n v="292120"/>
    <s v="ASALARIADO"/>
    <n v="26"/>
  </r>
  <r>
    <n v="4935"/>
    <s v="MUJER"/>
    <n v="2417560.34"/>
    <s v="ASALARIADO"/>
    <s v="SECTOR PUBLICO"/>
    <s v="SI"/>
    <s v="NO"/>
    <s v="NO"/>
    <n v="53"/>
    <x v="1"/>
    <s v="No"/>
    <n v="2417560.34"/>
    <s v="ASALARIADO"/>
    <n v="53"/>
  </r>
  <r>
    <n v="4936"/>
    <s v="MUJER"/>
    <n v="5000"/>
    <s v="ASALARIADO"/>
    <s v="SECTOR PRIVADO"/>
    <s v="SI"/>
    <s v="NO"/>
    <s v="NO"/>
    <n v="39"/>
    <x v="0"/>
    <s v="No"/>
    <n v="5000"/>
    <s v="ASALARIADO"/>
    <n v="39"/>
  </r>
  <r>
    <n v="4937"/>
    <s v="HOMBRE"/>
    <n v="631606.25"/>
    <s v="ASALARIADO"/>
    <s v="SECTOR PRIVADO"/>
    <s v="SI"/>
    <s v="SI"/>
    <s v="NO"/>
    <n v="20"/>
    <x v="0"/>
    <s v="No"/>
    <n v="631606.25"/>
    <s v="ASALARIADO"/>
    <n v="20"/>
  </r>
  <r>
    <n v="4938"/>
    <s v="HOMBRE"/>
    <n v="299441"/>
    <s v="TRABAJADOR INDEPENDIENTE"/>
    <s v="SECTOR PRIVADO"/>
    <s v="SI"/>
    <s v="NO"/>
    <s v="NO"/>
    <n v="31"/>
    <x v="0"/>
    <s v="No"/>
    <n v="299441"/>
    <s v="TRABAJADOR INDEPENDIENTE"/>
    <n v="31"/>
  </r>
  <r>
    <n v="4939"/>
    <s v="MUJER"/>
    <n v="233740"/>
    <s v="ASALARIADO"/>
    <s v="SECTOR PRIVADO"/>
    <s v="SI"/>
    <s v="NO"/>
    <s v="NO"/>
    <n v="18"/>
    <x v="0"/>
    <s v="No"/>
    <n v="233740"/>
    <s v="ASALARIADO"/>
    <n v="18"/>
  </r>
  <r>
    <n v="4940"/>
    <s v="HOMBRE"/>
    <n v="297046"/>
    <s v="ASEGURADO VOLUNTARIO"/>
    <s v="SECTOR PRIVADO"/>
    <s v="SI"/>
    <s v="NO"/>
    <s v="NO"/>
    <n v="40"/>
    <x v="0"/>
    <s v="No"/>
    <n v="297046"/>
    <s v="ASEGURADO VOLUNTARIO"/>
    <n v="40"/>
  </r>
  <r>
    <n v="4941"/>
    <s v="MUJER"/>
    <n v="278030"/>
    <s v="ASEGURADO VOLUNTARIO"/>
    <s v="SECTOR PRIVADO"/>
    <s v="SI"/>
    <s v="NO"/>
    <s v="NO"/>
    <n v="50"/>
    <x v="0"/>
    <s v="No"/>
    <n v="278030"/>
    <s v="ASEGURADO VOLUNTARIO"/>
    <n v="50"/>
  </r>
  <r>
    <n v="4942"/>
    <s v="HOMBRE"/>
    <n v="3670341.6"/>
    <s v="ASALARIADO"/>
    <s v="SECTOR PRIVADO"/>
    <s v="SI"/>
    <s v="NO"/>
    <s v="NO"/>
    <n v="42"/>
    <x v="1"/>
    <s v="No"/>
    <n v="3670341.6"/>
    <s v="ASALARIADO"/>
    <n v="42"/>
  </r>
  <r>
    <n v="4943"/>
    <s v="HOMBRE"/>
    <n v="350050.88"/>
    <s v="ASALARIADO"/>
    <s v="SECTOR PRIVADO"/>
    <s v="SI"/>
    <s v="NO"/>
    <s v="NO"/>
    <n v="26"/>
    <x v="0"/>
    <s v="No"/>
    <n v="350050.88"/>
    <s v="ASALARIADO"/>
    <n v="26"/>
  </r>
  <r>
    <n v="4944"/>
    <s v="HOMBRE"/>
    <n v="1225741"/>
    <s v="ASALARIADO"/>
    <s v="SECTOR PRIVADO"/>
    <s v="SI"/>
    <s v="NO"/>
    <s v="NO"/>
    <n v="57"/>
    <x v="0"/>
    <s v="No"/>
    <n v="1225741"/>
    <s v="ASALARIADO"/>
    <n v="57"/>
  </r>
  <r>
    <n v="4945"/>
    <s v="MUJER"/>
    <n v="297045"/>
    <s v="ASEGURADO VOLUNTARIO"/>
    <s v="SECTOR PRIVADO"/>
    <s v="SI"/>
    <s v="NO"/>
    <s v="NO"/>
    <n v="35"/>
    <x v="0"/>
    <s v="No"/>
    <n v="297045"/>
    <s v="ASEGURADO VOLUNTARIO"/>
    <n v="35"/>
  </r>
  <r>
    <n v="4946"/>
    <s v="HOMBRE"/>
    <n v="278030"/>
    <s v="CONVENIOS ESPECIALES DE TRABAJADORES INDEPENDIENTES"/>
    <s v="SECTOR PRIVADO"/>
    <s v="SI"/>
    <s v="NO"/>
    <s v="NO"/>
    <n v="37"/>
    <x v="0"/>
    <s v="No"/>
    <n v="278030"/>
    <s v="CONVENIOS ESPECIALES DE TRABAJADORES INDEPENDIENTES"/>
    <n v="37"/>
  </r>
  <r>
    <n v="4947"/>
    <s v="MUJER"/>
    <n v="1158417"/>
    <s v="ASALARIADO"/>
    <s v="SECTOR PUBLICO"/>
    <s v="SI"/>
    <s v="NO"/>
    <s v="NO"/>
    <n v="39"/>
    <x v="0"/>
    <s v="No"/>
    <n v="1158417"/>
    <s v="ASALARIADO"/>
    <n v="39"/>
  </r>
  <r>
    <n v="4948"/>
    <s v="MUJER"/>
    <n v="297046"/>
    <s v="ASEGURADO VOLUNTARIO"/>
    <s v="SECTOR PRIVADO"/>
    <s v="SI"/>
    <s v="NO"/>
    <s v="NO"/>
    <n v="24"/>
    <x v="0"/>
    <s v="No"/>
    <n v="297046"/>
    <s v="ASEGURADO VOLUNTARIO"/>
    <n v="24"/>
  </r>
  <r>
    <n v="4949"/>
    <s v="HOMBRE"/>
    <n v="1376386"/>
    <s v="PENSIONADOS EN SU PROPIO SISTEMA"/>
    <s v="SECTOR PUBLICO"/>
    <s v="SI"/>
    <s v="NO"/>
    <s v="NO"/>
    <n v="67"/>
    <x v="0"/>
    <s v="No"/>
    <n v="1376386"/>
    <s v="PENSIONADOS EN SU PROPIO SISTEMA"/>
    <n v="67"/>
  </r>
  <r>
    <n v="4950"/>
    <s v="HOMBRE"/>
    <n v="4206651"/>
    <s v="ASALARIADO"/>
    <s v="SECTOR PUBLICO"/>
    <s v="SI"/>
    <s v="NO"/>
    <s v="NO"/>
    <n v="69"/>
    <x v="1"/>
    <s v="No"/>
    <n v="4206651"/>
    <s v="ASALARIADO"/>
    <n v="69"/>
  </r>
  <r>
    <n v="4951"/>
    <s v="HOMBRE"/>
    <n v="545415"/>
    <s v="ASALARIADO"/>
    <s v="SECTOR PRIVADO"/>
    <s v="SI"/>
    <s v="NO"/>
    <s v="NO"/>
    <n v="20"/>
    <x v="0"/>
    <s v="No"/>
    <n v="545415"/>
    <s v="ASALARIADO"/>
    <n v="20"/>
  </r>
  <r>
    <n v="4952"/>
    <s v="MUJER"/>
    <n v="330000"/>
    <s v="ASALARIADO"/>
    <s v="SECTOR PRIVADO"/>
    <s v="SI"/>
    <s v="NO"/>
    <s v="NO"/>
    <n v="25"/>
    <x v="0"/>
    <s v="No"/>
    <n v="330000"/>
    <s v="ASALARIADO"/>
    <n v="25"/>
  </r>
  <r>
    <n v="4953"/>
    <s v="HOMBRE"/>
    <n v="297046"/>
    <s v="ASEGURADO VOLUNTARIO"/>
    <s v="SECTOR PRIVADO"/>
    <s v="SI"/>
    <s v="NO"/>
    <s v="NO"/>
    <n v="62"/>
    <x v="0"/>
    <s v="No"/>
    <n v="297046"/>
    <s v="ASEGURADO VOLUNTARIO"/>
    <n v="62"/>
  </r>
  <r>
    <n v="4954"/>
    <s v="HOMBRE"/>
    <n v="479252.04"/>
    <s v="ASALARIADO"/>
    <s v="SECTOR PRIVADO"/>
    <s v="SI"/>
    <s v="NO"/>
    <s v="NO"/>
    <n v="25"/>
    <x v="0"/>
    <s v="No"/>
    <n v="479252.04"/>
    <s v="ASALARIADO"/>
    <n v="25"/>
  </r>
  <r>
    <n v="4955"/>
    <s v="MUJER"/>
    <n v="371690"/>
    <s v="ASALARIADO"/>
    <s v="SECTOR PRIVADO"/>
    <s v="SI"/>
    <s v="NO"/>
    <s v="NO"/>
    <n v="48"/>
    <x v="0"/>
    <s v="No"/>
    <n v="371690"/>
    <s v="ASALARIADO"/>
    <n v="48"/>
  </r>
  <r>
    <n v="4956"/>
    <s v="MUJER"/>
    <n v="1200000"/>
    <s v="ASALARIADO"/>
    <s v="SECTOR PRIVADO"/>
    <s v="SI"/>
    <s v="SI"/>
    <s v="NO"/>
    <n v="78"/>
    <x v="0"/>
    <s v="No"/>
    <n v="1200000"/>
    <s v="ASALARIADO"/>
    <n v="78"/>
  </r>
  <r>
    <n v="4957"/>
    <s v="HOMBRE"/>
    <n v="428960.15"/>
    <s v="ASALARIADO"/>
    <s v="SECTOR PRIVADO"/>
    <s v="SI"/>
    <s v="NO"/>
    <s v="NO"/>
    <n v="41"/>
    <x v="0"/>
    <s v="No"/>
    <n v="428960.15"/>
    <s v="ASALARIADO"/>
    <n v="41"/>
  </r>
  <r>
    <n v="4958"/>
    <s v="HOMBRE"/>
    <n v="290000"/>
    <s v="ASALARIADO"/>
    <s v="SECTOR PRIVADO"/>
    <s v="SI"/>
    <s v="SI"/>
    <s v="NO"/>
    <n v="37"/>
    <x v="0"/>
    <s v="No"/>
    <n v="290000"/>
    <s v="ASALARIADO"/>
    <n v="37"/>
  </r>
  <r>
    <n v="4959"/>
    <s v="HOMBRE"/>
    <n v="543612.26"/>
    <s v="ASALARIADO"/>
    <s v="SECTOR PUBLICO"/>
    <s v="SI"/>
    <s v="NO"/>
    <s v="NO"/>
    <n v="39"/>
    <x v="0"/>
    <s v="No"/>
    <n v="543612.26"/>
    <s v="ASALARIADO"/>
    <n v="39"/>
  </r>
  <r>
    <n v="4960"/>
    <s v="HOMBRE"/>
    <n v="149130"/>
    <s v="ASALARIADO"/>
    <s v="SECTOR PRIVADO"/>
    <s v="SI"/>
    <s v="SI"/>
    <s v="SI"/>
    <n v="29"/>
    <x v="0"/>
    <s v="No"/>
    <n v="149130"/>
    <s v="ASALARIADO"/>
    <n v="29"/>
  </r>
  <r>
    <n v="4961"/>
    <s v="HOMBRE"/>
    <n v="347603"/>
    <s v="TRABAJADOR INDEPENDIENTE"/>
    <s v="SECTOR PRIVADO"/>
    <s v="SI"/>
    <s v="NO"/>
    <s v="SI"/>
    <n v="46"/>
    <x v="0"/>
    <s v="No"/>
    <n v="347603"/>
    <s v="TRABAJADOR INDEPENDIENTE"/>
    <n v="46"/>
  </r>
  <r>
    <n v="4962"/>
    <s v="HOMBRE"/>
    <n v="1211650.6299999999"/>
    <s v="ASALARIADO"/>
    <s v="SECTOR PRIVADO"/>
    <s v="SI"/>
    <s v="NO"/>
    <s v="NO"/>
    <n v="61"/>
    <x v="0"/>
    <s v="No"/>
    <n v="1211650.6299999999"/>
    <s v="ASALARIADO"/>
    <n v="61"/>
  </r>
  <r>
    <n v="4963"/>
    <s v="MUJER"/>
    <n v="714152"/>
    <s v="ASALARIADO"/>
    <s v="SECTOR PRIVADO"/>
    <s v="SI"/>
    <s v="NO"/>
    <s v="NO"/>
    <n v="31"/>
    <x v="0"/>
    <s v="No"/>
    <n v="714152"/>
    <s v="ASALARIADO"/>
    <n v="31"/>
  </r>
  <r>
    <n v="4964"/>
    <s v="HOMBRE"/>
    <n v="298000"/>
    <s v="ASEGURADO VOLUNTARIO"/>
    <s v="SECTOR PRIVADO"/>
    <s v="SI"/>
    <s v="SI"/>
    <s v="NO"/>
    <n v="31"/>
    <x v="0"/>
    <s v="No"/>
    <n v="298000"/>
    <s v="ASEGURADO VOLUNTARIO"/>
    <n v="31"/>
  </r>
  <r>
    <n v="4965"/>
    <s v="MUJER"/>
    <n v="349768"/>
    <s v="ASALARIADO"/>
    <s v="SECTOR PUBLICO"/>
    <s v="SI"/>
    <s v="NO"/>
    <s v="SI"/>
    <n v="55"/>
    <x v="0"/>
    <s v="No"/>
    <n v="349768"/>
    <s v="ASALARIADO"/>
    <n v="55"/>
  </r>
  <r>
    <n v="4966"/>
    <s v="MUJER"/>
    <n v="297046"/>
    <s v="ASEGURADO VOLUNTARIO"/>
    <s v="SECTOR PRIVADO"/>
    <s v="NO"/>
    <s v="NO"/>
    <s v="NO"/>
    <n v="43"/>
    <x v="0"/>
    <s v="No"/>
    <n v="297046"/>
    <s v="ASEGURADO VOLUNTARIO"/>
    <n v="43"/>
  </r>
  <r>
    <n v="4967"/>
    <s v="HOMBRE"/>
    <n v="428928.14"/>
    <s v="ASALARIADO"/>
    <s v="SECTOR PRIVADO"/>
    <s v="SI"/>
    <s v="NO"/>
    <s v="NO"/>
    <n v="36"/>
    <x v="0"/>
    <s v="No"/>
    <n v="428928.14"/>
    <s v="ASALARIADO"/>
    <n v="36"/>
  </r>
  <r>
    <n v="4968"/>
    <s v="MUJER"/>
    <n v="446938.37"/>
    <s v="ASALARIADO"/>
    <s v="SECTOR PRIVADO"/>
    <s v="SI"/>
    <s v="NO"/>
    <s v="SI"/>
    <n v="30"/>
    <x v="0"/>
    <s v="No"/>
    <n v="446938.37"/>
    <s v="ASALARIADO"/>
    <n v="30"/>
  </r>
  <r>
    <n v="4969"/>
    <s v="MUJER"/>
    <n v="968467.27"/>
    <s v="ASALARIADO"/>
    <s v="SECTOR PRIVADO"/>
    <s v="SI"/>
    <s v="NO"/>
    <s v="NO"/>
    <n v="33"/>
    <x v="0"/>
    <s v="No"/>
    <n v="968467.27"/>
    <s v="ASALARIADO"/>
    <n v="33"/>
  </r>
  <r>
    <n v="4970"/>
    <s v="MUJER"/>
    <n v="302470"/>
    <s v="TRABAJADOR INDEPENDIENTE"/>
    <s v="SECTOR PRIVADO"/>
    <s v="SI"/>
    <s v="NO"/>
    <s v="NO"/>
    <n v="23"/>
    <x v="0"/>
    <s v="No"/>
    <n v="302470"/>
    <s v="TRABAJADOR INDEPENDIENTE"/>
    <n v="23"/>
  </r>
  <r>
    <n v="4971"/>
    <s v="HOMBRE"/>
    <n v="742053.13"/>
    <s v="ASALARIADO"/>
    <s v="SECTOR PUBLICO"/>
    <s v="SI"/>
    <s v="NO"/>
    <s v="NO"/>
    <n v="39"/>
    <x v="0"/>
    <s v="No"/>
    <n v="742053.13"/>
    <s v="ASALARIADO"/>
    <n v="39"/>
  </r>
  <r>
    <n v="4972"/>
    <s v="HOMBRE"/>
    <n v="442402.66"/>
    <s v="ASALARIADO"/>
    <s v="SECTOR PRIVADO"/>
    <s v="SI"/>
    <s v="NO"/>
    <s v="NO"/>
    <n v="33"/>
    <x v="0"/>
    <s v="No"/>
    <n v="442402.66"/>
    <s v="ASALARIADO"/>
    <n v="33"/>
  </r>
  <r>
    <n v="4973"/>
    <s v="HOMBRE"/>
    <n v="911494.56"/>
    <s v="ASALARIADO"/>
    <s v="SECTOR PRIVADO"/>
    <s v="SI"/>
    <s v="NO"/>
    <s v="NO"/>
    <n v="41"/>
    <x v="0"/>
    <s v="No"/>
    <n v="911494.56"/>
    <s v="ASALARIADO"/>
    <n v="41"/>
  </r>
  <r>
    <n v="4974"/>
    <s v="MUJER"/>
    <n v="1000000"/>
    <s v="ASALARIADO"/>
    <s v="SECTOR PRIVADO"/>
    <s v="SI"/>
    <s v="NO"/>
    <s v="NO"/>
    <n v="37"/>
    <x v="0"/>
    <s v="No"/>
    <n v="1000000"/>
    <s v="ASALARIADO"/>
    <n v="37"/>
  </r>
  <r>
    <n v="4975"/>
    <s v="MUJER"/>
    <n v="415284"/>
    <s v="PENSIONADOS EN SU PROPIO SISTEMA"/>
    <s v="SECTOR PUBLICO"/>
    <s v="SI"/>
    <s v="NO"/>
    <s v="NO"/>
    <n v="66"/>
    <x v="0"/>
    <s v="No"/>
    <n v="415284"/>
    <s v="PENSIONADOS EN SU PROPIO SISTEMA"/>
    <n v="66"/>
  </r>
  <r>
    <n v="4976"/>
    <s v="HOMBRE"/>
    <n v="278030"/>
    <s v="TRABAJADOR INDEPENDIENTE"/>
    <s v="SECTOR PRIVADO"/>
    <s v="SI"/>
    <s v="NO"/>
    <s v="SI"/>
    <n v="25"/>
    <x v="0"/>
    <s v="No"/>
    <n v="278030"/>
    <s v="TRABAJADOR INDEPENDIENTE"/>
    <n v="25"/>
  </r>
  <r>
    <n v="4977"/>
    <s v="HOMBRE"/>
    <n v="346518.97"/>
    <s v="ASALARIADO"/>
    <s v="SECTOR PRIVADO"/>
    <s v="SI"/>
    <s v="NO"/>
    <s v="NO"/>
    <n v="22"/>
    <x v="0"/>
    <s v="No"/>
    <n v="346518.97"/>
    <s v="ASALARIADO"/>
    <n v="22"/>
  </r>
  <r>
    <n v="4978"/>
    <s v="MUJER"/>
    <n v="1261759.8799999999"/>
    <s v="ASALARIADO"/>
    <s v="SECTOR PUBLICO"/>
    <s v="SI"/>
    <s v="NO"/>
    <s v="NO"/>
    <n v="35"/>
    <x v="0"/>
    <s v="No"/>
    <n v="1261759.8799999999"/>
    <s v="ASALARIADO"/>
    <n v="35"/>
  </r>
  <r>
    <n v="4979"/>
    <s v="HOMBRE"/>
    <n v="889320.28"/>
    <s v="CONVENIOS ESPECIALES DE ASEGURADOS VOLUNTARIOS"/>
    <s v="SECTOR PRIVADO"/>
    <s v="SI"/>
    <s v="NO"/>
    <s v="NO"/>
    <n v="59"/>
    <x v="0"/>
    <s v="No"/>
    <n v="889320.28"/>
    <s v="CONVENIOS ESPECIALES DE ASEGURADOS VOLUNTARIOS"/>
    <n v="59"/>
  </r>
  <r>
    <n v="4980"/>
    <s v="HOMBRE"/>
    <n v="297046"/>
    <s v="TRABAJADOR INDEPENDIENTE"/>
    <s v="SECTOR PRIVADO"/>
    <s v="SI"/>
    <s v="SI"/>
    <s v="SI"/>
    <n v="36"/>
    <x v="0"/>
    <s v="No"/>
    <n v="297046"/>
    <s v="TRABAJADOR INDEPENDIENTE"/>
    <n v="36"/>
  </r>
  <r>
    <n v="4981"/>
    <s v="HOMBRE"/>
    <n v="385702"/>
    <s v="TRABAJADOR INDEPENDIENTE"/>
    <s v="SECTOR PRIVADO"/>
    <s v="SI"/>
    <s v="NO"/>
    <s v="SI"/>
    <n v="39"/>
    <x v="0"/>
    <s v="No"/>
    <n v="385702"/>
    <s v="TRABAJADOR INDEPENDIENTE"/>
    <n v="39"/>
  </r>
  <r>
    <n v="4982"/>
    <s v="HOMBRE"/>
    <n v="299647"/>
    <s v="ASEGURADO VOLUNTARIO"/>
    <s v="SECTOR PRIVADO"/>
    <s v="SI"/>
    <s v="NO"/>
    <s v="NO"/>
    <n v="67"/>
    <x v="0"/>
    <s v="No"/>
    <n v="299647"/>
    <s v="ASEGURADO VOLUNTARIO"/>
    <n v="67"/>
  </r>
  <r>
    <n v="4983"/>
    <s v="MUJER"/>
    <n v="324345.28000000003"/>
    <s v="ASALARIADO"/>
    <s v="SECTOR PRIVADO"/>
    <s v="SI"/>
    <s v="NO"/>
    <s v="NO"/>
    <n v="38"/>
    <x v="0"/>
    <s v="No"/>
    <n v="324345.28000000003"/>
    <s v="ASALARIADO"/>
    <n v="38"/>
  </r>
  <r>
    <n v="4984"/>
    <s v="HOMBRE"/>
    <n v="331181"/>
    <s v="TRABAJADOR INDEPENDIENTE"/>
    <s v="SECTOR PRIVADO"/>
    <s v="SI"/>
    <s v="SI"/>
    <s v="SI"/>
    <n v="55"/>
    <x v="0"/>
    <s v="No"/>
    <n v="331181"/>
    <s v="TRABAJADOR INDEPENDIENTE"/>
    <n v="55"/>
  </r>
  <r>
    <n v="4985"/>
    <s v="MUJER"/>
    <n v="376777"/>
    <s v="ASALARIADO"/>
    <s v="SECTOR PRIVADO"/>
    <s v="SI"/>
    <s v="NO"/>
    <s v="SI"/>
    <n v="33"/>
    <x v="0"/>
    <s v="No"/>
    <n v="376777"/>
    <s v="ASALARIADO"/>
    <n v="33"/>
  </r>
  <r>
    <n v="4986"/>
    <s v="MUJER"/>
    <n v="356455"/>
    <s v="TRABAJADOR INDEPENDIENTE"/>
    <s v="SECTOR PRIVADO"/>
    <s v="SI"/>
    <s v="NO"/>
    <s v="NO"/>
    <n v="63"/>
    <x v="0"/>
    <s v="No"/>
    <n v="356455"/>
    <s v="TRABAJADOR INDEPENDIENTE"/>
    <n v="63"/>
  </r>
  <r>
    <n v="4987"/>
    <s v="HOMBRE"/>
    <n v="1912797.11"/>
    <s v="ASALARIADO"/>
    <s v="SECTOR PRIVADO"/>
    <s v="SI"/>
    <s v="NO"/>
    <s v="NO"/>
    <n v="49"/>
    <x v="0"/>
    <s v="No"/>
    <n v="1912797.11"/>
    <s v="ASALARIADO"/>
    <n v="49"/>
  </r>
  <r>
    <n v="4988"/>
    <s v="MUJER"/>
    <n v="1709530"/>
    <s v="ASALARIADO"/>
    <s v="SECTOR PUBLICO"/>
    <s v="SI"/>
    <s v="NO"/>
    <s v="SI"/>
    <n v="44"/>
    <x v="0"/>
    <s v="No"/>
    <n v="1709530"/>
    <s v="ASALARIADO"/>
    <n v="44"/>
  </r>
  <r>
    <n v="4989"/>
    <s v="HOMBRE"/>
    <n v="882417.74"/>
    <s v="ASALARIADO"/>
    <s v="SECTOR PRIVADO"/>
    <s v="SI"/>
    <s v="NO"/>
    <s v="NO"/>
    <n v="38"/>
    <x v="0"/>
    <s v="No"/>
    <n v="882417.74"/>
    <s v="ASALARIADO"/>
    <n v="38"/>
  </r>
  <r>
    <n v="4990"/>
    <s v="MUJER"/>
    <n v="438889.6"/>
    <s v="ASALARIADO"/>
    <s v="SECTOR PRIVADO"/>
    <s v="SI"/>
    <s v="NO"/>
    <s v="NO"/>
    <n v="31"/>
    <x v="0"/>
    <s v="No"/>
    <n v="438889.6"/>
    <s v="ASALARIADO"/>
    <n v="31"/>
  </r>
  <r>
    <n v="4991"/>
    <s v="MUJER"/>
    <n v="335860.17"/>
    <s v="ASALARIADO"/>
    <s v="SECTOR PUBLICO"/>
    <s v="SI"/>
    <s v="NO"/>
    <s v="NO"/>
    <n v="35"/>
    <x v="0"/>
    <s v="No"/>
    <n v="335860.17"/>
    <s v="ASALARIADO"/>
    <n v="35"/>
  </r>
  <r>
    <n v="4992"/>
    <s v="HOMBRE"/>
    <n v="501500"/>
    <s v="ASALARIADO"/>
    <s v="SECTOR PRIVADO"/>
    <s v="SI"/>
    <s v="NO"/>
    <s v="NO"/>
    <n v="29"/>
    <x v="0"/>
    <s v="No"/>
    <n v="501500"/>
    <s v="ASALARIADO"/>
    <n v="29"/>
  </r>
  <r>
    <n v="4993"/>
    <s v="MUJER"/>
    <n v="354835"/>
    <s v="ASALARIADO"/>
    <s v="SECTOR PRIVADO"/>
    <s v="SI"/>
    <s v="NO"/>
    <s v="SI"/>
    <n v="26"/>
    <x v="0"/>
    <s v="No"/>
    <n v="354835"/>
    <s v="ASALARIADO"/>
    <n v="26"/>
  </r>
  <r>
    <n v="4994"/>
    <s v="HOMBRE"/>
    <n v="501040.18"/>
    <s v="ASALARIADO"/>
    <s v="SECTOR PRIVADO"/>
    <s v="SI"/>
    <s v="NO"/>
    <s v="NO"/>
    <n v="57"/>
    <x v="0"/>
    <s v="No"/>
    <n v="501040.18"/>
    <s v="ASALARIADO"/>
    <n v="57"/>
  </r>
  <r>
    <n v="4995"/>
    <s v="MUJER"/>
    <n v="958367.36"/>
    <s v="ASALARIADO"/>
    <s v="SECTOR PUBLICO"/>
    <s v="SI"/>
    <s v="NO"/>
    <s v="NO"/>
    <n v="38"/>
    <x v="0"/>
    <s v="No"/>
    <n v="958367.36"/>
    <s v="ASALARIADO"/>
    <n v="38"/>
  </r>
  <r>
    <n v="4996"/>
    <s v="MUJER"/>
    <n v="407579"/>
    <s v="ASALARIADO"/>
    <s v="SECTOR PUBLICO"/>
    <s v="SI"/>
    <s v="NO"/>
    <s v="NO"/>
    <n v="43"/>
    <x v="0"/>
    <s v="No"/>
    <n v="407579"/>
    <s v="ASALARIADO"/>
    <n v="43"/>
  </r>
  <r>
    <n v="4997"/>
    <s v="MUJER"/>
    <n v="400000"/>
    <s v="ASALARIADO"/>
    <s v="SECTOR PRIVADO"/>
    <s v="SI"/>
    <s v="NO"/>
    <s v="NO"/>
    <n v="62"/>
    <x v="0"/>
    <s v="No"/>
    <n v="400000"/>
    <s v="ASALARIADO"/>
    <n v="62"/>
  </r>
  <r>
    <n v="4998"/>
    <s v="MUJER"/>
    <n v="1367154"/>
    <s v="ASALARIADO"/>
    <s v="SECTOR PUBLICO"/>
    <s v="SI"/>
    <s v="NO"/>
    <s v="SI"/>
    <n v="56"/>
    <x v="0"/>
    <s v="No"/>
    <n v="1367154"/>
    <s v="ASALARIADO"/>
    <n v="56"/>
  </r>
  <r>
    <n v="4999"/>
    <s v="HOMBRE"/>
    <n v="1898332.8"/>
    <s v="ASALARIADO"/>
    <s v="SECTOR PRIVADO"/>
    <s v="SI"/>
    <s v="SI"/>
    <s v="NO"/>
    <n v="42"/>
    <x v="0"/>
    <s v="No"/>
    <n v="1898332.8"/>
    <s v="ASALARIADO"/>
    <n v="42"/>
  </r>
  <r>
    <n v="5000"/>
    <s v="HOMBRE"/>
    <n v="489078.33"/>
    <s v="ASALARIADO"/>
    <s v="SECTOR PRIVADO"/>
    <s v="SI"/>
    <s v="NO"/>
    <s v="NO"/>
    <n v="41"/>
    <x v="0"/>
    <s v="No"/>
    <n v="489078.33"/>
    <s v="ASALARIADO"/>
    <n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TablaDinámica5"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3">
  <location ref="A3:B5"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2">
    <i>
      <x/>
    </i>
    <i>
      <x v="1"/>
    </i>
  </rowItems>
  <colItems count="1">
    <i/>
  </colItems>
  <dataFields count="1">
    <dataField name="Cuenta de SEXO"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TablaDinámica16" cacheId="1"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3">
  <location ref="A3:B9"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6">
        <item x="0"/>
        <item x="2"/>
        <item x="5"/>
        <item x="4"/>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2"/>
  </rowFields>
  <rowItems count="6">
    <i>
      <x/>
    </i>
    <i>
      <x v="1"/>
    </i>
    <i>
      <x v="2"/>
    </i>
    <i>
      <x v="3"/>
    </i>
    <i>
      <x v="4"/>
    </i>
    <i>
      <x v="5"/>
    </i>
  </rowItems>
  <colItems count="1">
    <i/>
  </colItems>
  <dataFields count="1">
    <dataField name="Cuenta de TIPO_ASEGURADO_IMPUTADO" fld="1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3.xml><?xml version="1.0" encoding="utf-8"?>
<pivotTableDefinition xmlns="http://schemas.openxmlformats.org/spreadsheetml/2006/main" name="TablaDinámica21" cacheId="2"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4">
  <location ref="A3:B5"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2">
    <i>
      <x/>
    </i>
    <i>
      <x v="1"/>
    </i>
  </rowItems>
  <colItems count="1">
    <i/>
  </colItems>
  <dataFields count="1">
    <dataField name="Cuenta de SECTOR"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4.xml><?xml version="1.0" encoding="utf-8"?>
<pivotTableDefinition xmlns="http://schemas.openxmlformats.org/spreadsheetml/2006/main" name="TablaDinámica26" cacheId="3"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3">
  <location ref="A3:B5"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5"/>
  </rowFields>
  <rowItems count="2">
    <i>
      <x/>
    </i>
    <i>
      <x v="1"/>
    </i>
  </rowItems>
  <colItems count="1">
    <i/>
  </colItems>
  <dataFields count="1">
    <dataField name="Cuenta de INDICADOR_ACTIVO"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5.xml><?xml version="1.0" encoding="utf-8"?>
<pivotTableDefinition xmlns="http://schemas.openxmlformats.org/spreadsheetml/2006/main" name="TablaDinámica31" cacheId="4"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3">
  <location ref="A3:B5"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2">
    <i>
      <x/>
    </i>
    <i>
      <x v="1"/>
    </i>
  </rowItems>
  <colItems count="1">
    <i/>
  </colItems>
  <dataFields count="1">
    <dataField name="Cuenta de INDICADOR.EXTRANJERO" fld="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6.xml><?xml version="1.0" encoding="utf-8"?>
<pivotTableDefinition xmlns="http://schemas.openxmlformats.org/spreadsheetml/2006/main" name="TablaDinámica36" cacheId="5"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3">
  <location ref="A3:B5"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2">
    <i>
      <x/>
    </i>
    <i>
      <x v="1"/>
    </i>
  </rowItems>
  <colItems count="1">
    <i/>
  </colItems>
  <dataFields count="1">
    <dataField name="Cuenta de INDICADOR_MOROSO"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7.xml><?xml version="1.0" encoding="utf-8"?>
<pivotTableDefinition xmlns="http://schemas.openxmlformats.org/spreadsheetml/2006/main" name="TablaDinámica41" cacheId="6"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3">
  <location ref="A3:B5"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9"/>
  </rowFields>
  <rowItems count="2">
    <i>
      <x/>
    </i>
    <i>
      <x v="1"/>
    </i>
  </rowItems>
  <colItems count="1">
    <i/>
  </colItems>
  <dataFields count="1">
    <dataField name="Cuenta de Z-SCORE_SALARIO"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queryTables/queryTable1.xml><?xml version="1.0" encoding="utf-8"?>
<queryTable xmlns="http://schemas.openxmlformats.org/spreadsheetml/2006/main" name="DatosExternos_1" connectionId="1" autoFormatId="0" applyNumberFormats="0" applyBorderFormats="0" applyFontFormats="1" applyPatternFormats="1" applyAlignmentFormats="0" applyWidthHeightFormats="0">
  <queryTableRefresh preserveSortFilterLayout="0" nextId="15" unboundColumnsRight="5">
    <queryTableFields count="14">
      <queryTableField id="1" name="IDENTIFICACION" tableColumnId="19"/>
      <queryTableField id="2" name="SEXO" tableColumnId="20"/>
      <queryTableField id="3" name="SALARIO" tableColumnId="21"/>
      <queryTableField id="4" name="TIPO_ASEGURAMIENTO" tableColumnId="22"/>
      <queryTableField id="5" name="SECTOR" tableColumnId="23"/>
      <queryTableField id="6" name="INDICADOR_ACTIVO" tableColumnId="24"/>
      <queryTableField id="7" name="INDICADOR.EXTRANJERO" tableColumnId="25"/>
      <queryTableField id="8" name="INDICADOR_MOROSO" tableColumnId="26"/>
      <queryTableField id="9" name="EDAD" tableColumnId="27"/>
      <queryTableField id="10" dataBound="0" tableColumnId="28"/>
      <queryTableField id="11" dataBound="0" tableColumnId="29"/>
      <queryTableField id="12" dataBound="0" tableColumnId="30"/>
      <queryTableField id="13" dataBound="0" tableColumnId="31"/>
      <queryTableField id="14" dataBound="0"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oras" displayName="moras" ref="A1:N5002" tableType="queryTable" totalsRowCount="1">
  <autoFilter ref="A1:N5001"/>
  <tableColumns count="14">
    <tableColumn id="19" uniqueName="19" name="IDENTIFICACION" queryTableFieldId="1"/>
    <tableColumn id="20" uniqueName="20" name="SEXO" queryTableFieldId="2"/>
    <tableColumn id="21" uniqueName="21" name="SALARIO" queryTableFieldId="3"/>
    <tableColumn id="22" uniqueName="22" name="TIPO_ASEGURAMIENTO" queryTableFieldId="4"/>
    <tableColumn id="23" uniqueName="23" name="SECTOR" queryTableFieldId="5"/>
    <tableColumn id="24" uniqueName="24" name="INDICADOR_ACTIVO" queryTableFieldId="6"/>
    <tableColumn id="25" uniqueName="25" name="INDICADOR.EXTRANJERO" queryTableFieldId="7"/>
    <tableColumn id="26" uniqueName="26" name="INDICADOR_MOROSO" queryTableFieldId="8"/>
    <tableColumn id="27" uniqueName="27" name="EDAD" queryTableFieldId="9"/>
    <tableColumn id="28" uniqueName="28" name="Z-SCORE_SALARIO" queryTableFieldId="10" dataDxfId="8" totalsRowDxfId="7">
      <calculatedColumnFormula>IF(1.96&lt;ABS(C2-$S$23)/$S$24,"Atípico","No")</calculatedColumnFormula>
    </tableColumn>
    <tableColumn id="29" uniqueName="29" name="Z-SCORE_EDAD" queryTableFieldId="11" dataDxfId="6" totalsRowDxfId="5">
      <calculatedColumnFormula>IF(1.96&lt;ABS((I2-$T$23)/$T$24),"Atípico", "No")</calculatedColumnFormula>
    </tableColumn>
    <tableColumn id="30" uniqueName="30" name="SALARIO-IMPUTADO" queryTableFieldId="12" dataDxfId="4" totalsRowDxfId="3">
      <calculatedColumnFormula>IF(ISBLANK(C2),$S$23,C2)</calculatedColumnFormula>
    </tableColumn>
    <tableColumn id="31" uniqueName="31" name="TIPO_ASEGURADO_IMPUTADO" queryTableFieldId="13" dataDxfId="2" totalsRowDxfId="1">
      <calculatedColumnFormula>IF(ISBLANK(D2),_xlfn.MODE.SNGL(moras[TIPO_ASEGURAMIENTO]),D2)</calculatedColumnFormula>
    </tableColumn>
    <tableColumn id="32" uniqueName="32" name="EDAD_IMPUTADO" queryTableFieldId="14" dataDxfId="0">
      <calculatedColumnFormula>IF(ISBLANK(moras[[#This Row],[EDAD]]),T23,moras[[#This Row],[EDAD]])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2"/>
  <sheetViews>
    <sheetView workbookViewId="0">
      <selection activeCell="C12" sqref="C12"/>
    </sheetView>
  </sheetViews>
  <sheetFormatPr baseColWidth="10" defaultRowHeight="14.5" x14ac:dyDescent="0.35"/>
  <cols>
    <col min="2" max="2" width="18.81640625" bestFit="1" customWidth="1"/>
    <col min="3" max="3" width="11.81640625" bestFit="1" customWidth="1"/>
  </cols>
  <sheetData>
    <row r="2" spans="2:4" x14ac:dyDescent="0.35">
      <c r="B2" t="s">
        <v>22</v>
      </c>
    </row>
    <row r="3" spans="2:4" x14ac:dyDescent="0.35">
      <c r="B3" s="7" t="s">
        <v>23</v>
      </c>
      <c r="C3" s="7"/>
      <c r="D3" s="7"/>
    </row>
    <row r="4" spans="2:4" x14ac:dyDescent="0.35">
      <c r="B4" s="2"/>
      <c r="C4" s="2" t="str">
        <f>moras[[#Headers],[SALARIO]]</f>
        <v>SALARIO</v>
      </c>
      <c r="D4" s="2" t="str">
        <f>moras[[#Headers],[EDAD]]</f>
        <v>EDAD</v>
      </c>
    </row>
    <row r="5" spans="2:4" x14ac:dyDescent="0.35">
      <c r="B5" s="2" t="s">
        <v>24</v>
      </c>
      <c r="C5" s="2">
        <f>MIN('Y esta otra'!C2:C5001)</f>
        <v>0</v>
      </c>
      <c r="D5" s="2">
        <f>MIN('Y esta otra'!I2:I5001)</f>
        <v>14</v>
      </c>
    </row>
    <row r="6" spans="2:4" x14ac:dyDescent="0.35">
      <c r="B6" s="2" t="s">
        <v>29</v>
      </c>
      <c r="C6" s="2">
        <f>MAX('Y esta otra'!C2:C5001)</f>
        <v>16858742</v>
      </c>
      <c r="D6" s="2">
        <f>MAX('Y esta otra'!I2:I5001)</f>
        <v>99</v>
      </c>
    </row>
    <row r="7" spans="2:4" x14ac:dyDescent="0.35">
      <c r="B7" s="2" t="s">
        <v>25</v>
      </c>
      <c r="C7" s="2" t="e">
        <f>_xlfn.PERCENTILE.INC('Revise esta hoja'!C4817:C5001, 0.25)</f>
        <v>#NUM!</v>
      </c>
      <c r="D7" s="2">
        <f>_xlfn.PERCENTILE.INC('Y esta otra'!I2:I5001, 0.25)</f>
        <v>31</v>
      </c>
    </row>
    <row r="8" spans="2:4" x14ac:dyDescent="0.35">
      <c r="B8" s="2" t="s">
        <v>26</v>
      </c>
      <c r="C8" s="2">
        <f>MEDIAN('Y esta otra'!C2:C5001)</f>
        <v>408100</v>
      </c>
      <c r="D8" s="2">
        <f>MEDIAN('Y esta otra'!I2:I5001)</f>
        <v>40</v>
      </c>
    </row>
    <row r="9" spans="2:4" x14ac:dyDescent="0.35">
      <c r="B9" s="2" t="s">
        <v>27</v>
      </c>
      <c r="C9" s="2" t="e">
        <f>_xlfn.PERCENTILE.INC('Revise esta hoja'!C4819:C5003, 0.75)</f>
        <v>#NUM!</v>
      </c>
      <c r="D9" s="2">
        <f>_xlfn.PERCENTILE.INC('Y esta otra'!I2:I5001, 0.75)</f>
        <v>52</v>
      </c>
    </row>
    <row r="10" spans="2:4" x14ac:dyDescent="0.35">
      <c r="B10" s="2" t="s">
        <v>28</v>
      </c>
      <c r="C10" s="2">
        <f>AVERAGE('Y esta otra'!C2:C5001)</f>
        <v>657425.23697218252</v>
      </c>
      <c r="D10" s="2">
        <f>AVERAGE('Y esta otra'!I2:I5001)</f>
        <v>41.906343806283772</v>
      </c>
    </row>
    <row r="11" spans="2:4" x14ac:dyDescent="0.35">
      <c r="B11" s="8" t="s">
        <v>30</v>
      </c>
      <c r="C11" s="8"/>
      <c r="D11" s="8"/>
    </row>
    <row r="12" spans="2:4" x14ac:dyDescent="0.35">
      <c r="B12" s="3" t="s">
        <v>31</v>
      </c>
      <c r="C12" s="2">
        <f>_xlfn.STDEV.S(moras[SALARIO])</f>
        <v>811054.19841609744</v>
      </c>
      <c r="D12" s="2">
        <f>moras[EDAD]</f>
        <v>30</v>
      </c>
    </row>
  </sheetData>
  <mergeCells count="2">
    <mergeCell ref="B3:D3"/>
    <mergeCell ref="B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002"/>
  <sheetViews>
    <sheetView tabSelected="1" topLeftCell="K1" zoomScale="52" zoomScaleNormal="205" workbookViewId="0">
      <selection activeCell="Y323" sqref="Y323"/>
    </sheetView>
  </sheetViews>
  <sheetFormatPr baseColWidth="10" defaultRowHeight="14.5" x14ac:dyDescent="0.35"/>
  <cols>
    <col min="1" max="1" width="17.7265625" bestFit="1" customWidth="1"/>
    <col min="2" max="2" width="8.7265625" bestFit="1" customWidth="1"/>
    <col min="3" max="3" width="12" bestFit="1" customWidth="1"/>
    <col min="4" max="4" width="55.7265625" bestFit="1" customWidth="1"/>
    <col min="5" max="5" width="16.453125" bestFit="1" customWidth="1"/>
    <col min="6" max="6" width="21.26953125" bestFit="1" customWidth="1"/>
    <col min="7" max="7" width="25.54296875" bestFit="1" customWidth="1"/>
    <col min="8" max="8" width="22.81640625" bestFit="1" customWidth="1"/>
    <col min="9" max="9" width="8.26953125" bestFit="1" customWidth="1"/>
    <col min="10" max="10" width="16.1796875" bestFit="1" customWidth="1"/>
    <col min="12" max="12" width="11.54296875" bestFit="1" customWidth="1"/>
    <col min="13" max="13" width="18.453125" bestFit="1" customWidth="1"/>
    <col min="14" max="14" width="11.54296875" bestFit="1" customWidth="1"/>
    <col min="16" max="16" width="13.81640625" bestFit="1" customWidth="1"/>
    <col min="17" max="17" width="11.54296875" bestFit="1" customWidth="1"/>
    <col min="18" max="18" width="12" bestFit="1" customWidth="1"/>
    <col min="19" max="19" width="14.453125" bestFit="1" customWidth="1"/>
    <col min="20" max="20" width="52.26953125" bestFit="1" customWidth="1"/>
    <col min="21" max="21" width="11.54296875" bestFit="1" customWidth="1"/>
    <col min="23" max="23" width="6.1796875" bestFit="1" customWidth="1"/>
  </cols>
  <sheetData>
    <row r="1" spans="1:20" x14ac:dyDescent="0.35">
      <c r="A1" s="1" t="s">
        <v>0</v>
      </c>
      <c r="B1" s="1" t="s">
        <v>1</v>
      </c>
      <c r="C1" s="1" t="s">
        <v>2</v>
      </c>
      <c r="D1" s="1" t="s">
        <v>3</v>
      </c>
      <c r="E1" s="1" t="s">
        <v>4</v>
      </c>
      <c r="F1" s="1" t="s">
        <v>5</v>
      </c>
      <c r="G1" s="1" t="s">
        <v>6</v>
      </c>
      <c r="H1" s="1" t="s">
        <v>7</v>
      </c>
      <c r="I1" s="1" t="s">
        <v>8</v>
      </c>
      <c r="J1" t="s">
        <v>41</v>
      </c>
      <c r="K1" t="s">
        <v>42</v>
      </c>
      <c r="L1" t="s">
        <v>40</v>
      </c>
      <c r="M1" t="s">
        <v>43</v>
      </c>
      <c r="N1" t="s">
        <v>45</v>
      </c>
    </row>
    <row r="2" spans="1:20" x14ac:dyDescent="0.35">
      <c r="A2" s="1">
        <v>1</v>
      </c>
      <c r="B2" s="1" t="s">
        <v>9</v>
      </c>
      <c r="C2" s="1"/>
      <c r="D2" s="1" t="s">
        <v>10</v>
      </c>
      <c r="E2" s="1" t="s">
        <v>11</v>
      </c>
      <c r="F2" s="1" t="s">
        <v>12</v>
      </c>
      <c r="G2" s="1" t="s">
        <v>13</v>
      </c>
      <c r="H2" s="1" t="s">
        <v>13</v>
      </c>
      <c r="I2" s="1">
        <v>42</v>
      </c>
      <c r="J2" t="str">
        <f t="shared" ref="J2:J65" si="0">IF(1.96&lt;ABS(C2-$S$23)/$S$24,"Atípico","No")</f>
        <v>No</v>
      </c>
      <c r="K2" t="str">
        <f t="shared" ref="K2:K65" si="1">IF(1.96&lt;ABS((I2-$T$23)/$T$24),"Atípico", "No")</f>
        <v>No</v>
      </c>
      <c r="L2">
        <f t="shared" ref="L2:L65" si="2">IF(ISBLANK(C2),$S$23,C2)</f>
        <v>657425.23697218252</v>
      </c>
      <c r="M2" s="1" t="str">
        <f>IF(ISBLANK(D2),_xlfn.MODE.SNGL(moras[TIPO_ASEGURAMIENTO]),D2)</f>
        <v>ASALARIADO</v>
      </c>
      <c r="N2" s="1">
        <f>IF(ISBLANK(moras[[#This Row],[EDAD]]),T23,moras[[#This Row],[EDAD]])</f>
        <v>42</v>
      </c>
    </row>
    <row r="3" spans="1:20" x14ac:dyDescent="0.35">
      <c r="A3" s="1">
        <v>2</v>
      </c>
      <c r="B3" s="1" t="s">
        <v>9</v>
      </c>
      <c r="C3" s="1">
        <v>3315014</v>
      </c>
      <c r="D3" s="1" t="s">
        <v>14</v>
      </c>
      <c r="E3" s="1" t="s">
        <v>11</v>
      </c>
      <c r="F3" s="1" t="s">
        <v>12</v>
      </c>
      <c r="G3" s="1" t="s">
        <v>13</v>
      </c>
      <c r="H3" s="1" t="s">
        <v>13</v>
      </c>
      <c r="I3" s="1">
        <v>77</v>
      </c>
      <c r="J3" t="str">
        <f t="shared" si="0"/>
        <v>Atípico</v>
      </c>
      <c r="K3" t="str">
        <f t="shared" si="1"/>
        <v>No</v>
      </c>
      <c r="L3">
        <f t="shared" si="2"/>
        <v>3315014</v>
      </c>
      <c r="M3" s="1" t="str">
        <f>IF(ISBLANK(D3),_xlfn.MODE.SNGL(moras[TIPO_ASEGURAMIENTO]),D3)</f>
        <v>PENSIONADOS EN SU PROPIO SISTEMA</v>
      </c>
      <c r="N3" s="1">
        <f>IF(ISBLANK(moras[[#This Row],[EDAD]]),T24,moras[[#This Row],[EDAD]])</f>
        <v>77</v>
      </c>
    </row>
    <row r="4" spans="1:20" x14ac:dyDescent="0.35">
      <c r="A4" s="1">
        <v>3</v>
      </c>
      <c r="B4" s="1" t="s">
        <v>15</v>
      </c>
      <c r="C4" s="1">
        <v>270486.01</v>
      </c>
      <c r="D4" s="1" t="s">
        <v>10</v>
      </c>
      <c r="E4" s="1" t="s">
        <v>16</v>
      </c>
      <c r="F4" s="1" t="s">
        <v>12</v>
      </c>
      <c r="G4" s="1" t="s">
        <v>13</v>
      </c>
      <c r="H4" s="1" t="s">
        <v>13</v>
      </c>
      <c r="I4" s="1">
        <v>45</v>
      </c>
      <c r="J4" t="str">
        <f t="shared" si="0"/>
        <v>No</v>
      </c>
      <c r="K4" t="str">
        <f t="shared" si="1"/>
        <v>No</v>
      </c>
      <c r="L4">
        <f t="shared" si="2"/>
        <v>270486.01</v>
      </c>
      <c r="M4" s="1" t="str">
        <f>IF(ISBLANK(D4),_xlfn.MODE.SNGL(moras[TIPO_ASEGURAMIENTO]),D4)</f>
        <v>ASALARIADO</v>
      </c>
      <c r="N4" s="1">
        <f>IF(ISBLANK(moras[[#This Row],[EDAD]]),T25,moras[[#This Row],[EDAD]])</f>
        <v>45</v>
      </c>
    </row>
    <row r="5" spans="1:20" x14ac:dyDescent="0.35">
      <c r="A5" s="1">
        <v>4</v>
      </c>
      <c r="B5" s="1" t="s">
        <v>15</v>
      </c>
      <c r="C5" s="1">
        <f>MIN('Y esta otra'!C2)</f>
        <v>0</v>
      </c>
      <c r="D5" s="1" t="s">
        <v>10</v>
      </c>
      <c r="E5" s="1" t="s">
        <v>16</v>
      </c>
      <c r="F5" s="1" t="s">
        <v>12</v>
      </c>
      <c r="G5" s="1" t="s">
        <v>13</v>
      </c>
      <c r="H5" s="1" t="s">
        <v>13</v>
      </c>
      <c r="I5" s="1">
        <v>49</v>
      </c>
      <c r="J5" t="str">
        <f t="shared" si="0"/>
        <v>No</v>
      </c>
      <c r="K5" t="str">
        <f t="shared" si="1"/>
        <v>No</v>
      </c>
      <c r="L5">
        <f t="shared" si="2"/>
        <v>0</v>
      </c>
      <c r="M5" s="1" t="str">
        <f>IF(ISBLANK(D5),_xlfn.MODE.SNGL(moras[TIPO_ASEGURAMIENTO]),D5)</f>
        <v>ASALARIADO</v>
      </c>
      <c r="N5" s="1">
        <f>IF(ISBLANK(moras[[#This Row],[EDAD]]),T26,moras[[#This Row],[EDAD]])</f>
        <v>49</v>
      </c>
    </row>
    <row r="6" spans="1:20" x14ac:dyDescent="0.35">
      <c r="A6" s="1">
        <v>5</v>
      </c>
      <c r="B6" s="1" t="s">
        <v>15</v>
      </c>
      <c r="C6" s="1">
        <v>210000</v>
      </c>
      <c r="D6" s="1" t="s">
        <v>10</v>
      </c>
      <c r="E6" s="1" t="s">
        <v>16</v>
      </c>
      <c r="F6" s="1" t="s">
        <v>12</v>
      </c>
      <c r="G6" s="1" t="s">
        <v>13</v>
      </c>
      <c r="H6" s="1" t="s">
        <v>13</v>
      </c>
      <c r="I6" s="1">
        <v>42</v>
      </c>
      <c r="J6" t="str">
        <f t="shared" si="0"/>
        <v>No</v>
      </c>
      <c r="K6" t="str">
        <f t="shared" si="1"/>
        <v>No</v>
      </c>
      <c r="L6">
        <f t="shared" si="2"/>
        <v>210000</v>
      </c>
      <c r="M6" s="1" t="str">
        <f>IF(ISBLANK(D6),_xlfn.MODE.SNGL(moras[TIPO_ASEGURAMIENTO]),D6)</f>
        <v>ASALARIADO</v>
      </c>
      <c r="N6" s="1">
        <f>IF(ISBLANK(moras[[#This Row],[EDAD]]),T27,moras[[#This Row],[EDAD]])</f>
        <v>42</v>
      </c>
      <c r="T6" t="e">
        <f>INDEX(moras[TIPO_ASEGURAMIENTO],MATCH(MAX(IF(moras[TIPO_ASEGURAMIENTO]&lt;&gt;"",COUNTIF(moras[TIPO_ASEGURAMIENTO],moras[TIPO_ASEGURAMIENTO]))),IF(moras[TIPO_ASEGURAMIENTO]&lt;&gt;"",COUNTIF(moras[TIPO_ASEGURAMIENTO],moras[TIPO_ASEGURAMIENTO])),0))</f>
        <v>#N/A</v>
      </c>
    </row>
    <row r="7" spans="1:20" x14ac:dyDescent="0.35">
      <c r="A7" s="1">
        <v>6</v>
      </c>
      <c r="B7" s="1" t="s">
        <v>9</v>
      </c>
      <c r="C7" s="1">
        <v>397150</v>
      </c>
      <c r="D7" s="1" t="s">
        <v>10</v>
      </c>
      <c r="E7" s="1" t="s">
        <v>16</v>
      </c>
      <c r="F7" s="1" t="s">
        <v>12</v>
      </c>
      <c r="G7" s="1" t="s">
        <v>13</v>
      </c>
      <c r="H7" s="1" t="s">
        <v>13</v>
      </c>
      <c r="I7" s="1">
        <v>44</v>
      </c>
      <c r="J7" t="str">
        <f t="shared" si="0"/>
        <v>No</v>
      </c>
      <c r="K7" t="str">
        <f t="shared" si="1"/>
        <v>No</v>
      </c>
      <c r="L7">
        <f t="shared" si="2"/>
        <v>397150</v>
      </c>
      <c r="M7" s="1" t="str">
        <f>IF(ISBLANK(D7),_xlfn.MODE.SNGL(moras[TIPO_ASEGURAMIENTO]),D7)</f>
        <v>ASALARIADO</v>
      </c>
      <c r="N7" s="1">
        <f>IF(ISBLANK(moras[[#This Row],[EDAD]]),T28,moras[[#This Row],[EDAD]])</f>
        <v>44</v>
      </c>
      <c r="T7" t="e">
        <f>INDEX(moras[TIPO_ASEGURAMIENTO],MATCH(MAX(IF(moras[TIPO_ASEGURAMIENTO]&lt;&gt;"",COUNTIF(moras[TIPO_ASEGURAMIENTO],moras[TIPO_ASEGURAMIENTO]))),IF(moras[TIPO_ASEGURAMIENTO]&lt;&gt;"",COUNTIF(moras[TIPO_ASEGURAMIENTO],moras[TIPO_ASEGURAMIENTO])),0))</f>
        <v>#N/A</v>
      </c>
    </row>
    <row r="8" spans="1:20" x14ac:dyDescent="0.35">
      <c r="A8" s="1">
        <v>7</v>
      </c>
      <c r="B8" s="1" t="s">
        <v>9</v>
      </c>
      <c r="C8" s="1">
        <v>854712</v>
      </c>
      <c r="D8" s="1" t="s">
        <v>10</v>
      </c>
      <c r="E8" s="1" t="s">
        <v>16</v>
      </c>
      <c r="F8" s="1" t="s">
        <v>12</v>
      </c>
      <c r="G8" s="1" t="s">
        <v>13</v>
      </c>
      <c r="H8" s="1" t="s">
        <v>13</v>
      </c>
      <c r="I8" s="1">
        <v>38</v>
      </c>
      <c r="J8" t="str">
        <f t="shared" si="0"/>
        <v>No</v>
      </c>
      <c r="K8" t="str">
        <f t="shared" si="1"/>
        <v>No</v>
      </c>
      <c r="L8">
        <f t="shared" si="2"/>
        <v>854712</v>
      </c>
      <c r="M8" s="1" t="str">
        <f>IF(ISBLANK(D8),_xlfn.MODE.SNGL(moras[TIPO_ASEGURAMIENTO]),D8)</f>
        <v>ASALARIADO</v>
      </c>
      <c r="N8" s="1">
        <f>IF(ISBLANK(moras[[#This Row],[EDAD]]),T29,moras[[#This Row],[EDAD]])</f>
        <v>38</v>
      </c>
      <c r="R8" t="e">
        <f>INDEX(moras[TIPO_ASEGURAMIENTO],MATCH(MAX(IF(moras[TIPO_ASEGURAMIENTO]&lt;&gt;"",COUNTIF(moras[TIPO_ASEGURAMIENTO],moras[TIPO_ASEGURAMIENTO]))),IF(moras[TIPO_ASEGURAMIENTO]&lt;&gt;"",COUNTIF(moras[TIPO_ASEGURAMIENTO],moras[TIPO_ASEGURAMIENTO])),0))</f>
        <v>#N/A</v>
      </c>
    </row>
    <row r="9" spans="1:20" x14ac:dyDescent="0.35">
      <c r="A9" s="1">
        <v>8</v>
      </c>
      <c r="B9" s="1" t="s">
        <v>9</v>
      </c>
      <c r="C9" s="1">
        <v>401000</v>
      </c>
      <c r="D9" s="1" t="s">
        <v>10</v>
      </c>
      <c r="E9" s="1" t="s">
        <v>16</v>
      </c>
      <c r="F9" s="1" t="s">
        <v>12</v>
      </c>
      <c r="G9" s="1" t="s">
        <v>12</v>
      </c>
      <c r="H9" s="1" t="s">
        <v>12</v>
      </c>
      <c r="I9" s="1">
        <v>36</v>
      </c>
      <c r="J9" t="str">
        <f t="shared" si="0"/>
        <v>No</v>
      </c>
      <c r="K9" t="str">
        <f t="shared" si="1"/>
        <v>No</v>
      </c>
      <c r="L9">
        <f t="shared" si="2"/>
        <v>401000</v>
      </c>
      <c r="M9" s="1" t="str">
        <f>IF(ISBLANK(D9),_xlfn.MODE.SNGL(moras[TIPO_ASEGURAMIENTO]),D9)</f>
        <v>ASALARIADO</v>
      </c>
      <c r="N9" s="1">
        <f>IF(ISBLANK(moras[[#This Row],[EDAD]]),T30,moras[[#This Row],[EDAD]])</f>
        <v>36</v>
      </c>
    </row>
    <row r="10" spans="1:20" x14ac:dyDescent="0.35">
      <c r="A10" s="1">
        <v>9</v>
      </c>
      <c r="B10" s="1" t="s">
        <v>15</v>
      </c>
      <c r="C10" s="1">
        <v>264703.96000000002</v>
      </c>
      <c r="D10" s="1" t="s">
        <v>10</v>
      </c>
      <c r="E10" s="1" t="s">
        <v>16</v>
      </c>
      <c r="F10" s="1" t="s">
        <v>12</v>
      </c>
      <c r="G10" s="1" t="s">
        <v>13</v>
      </c>
      <c r="H10" s="1" t="s">
        <v>13</v>
      </c>
      <c r="I10" s="1">
        <v>21</v>
      </c>
      <c r="J10" t="str">
        <f t="shared" si="0"/>
        <v>No</v>
      </c>
      <c r="K10" t="str">
        <f t="shared" si="1"/>
        <v>No</v>
      </c>
      <c r="L10">
        <f t="shared" si="2"/>
        <v>264703.96000000002</v>
      </c>
      <c r="M10" s="1" t="str">
        <f>IF(ISBLANK(D10),_xlfn.MODE.SNGL(moras[TIPO_ASEGURAMIENTO]),D10)</f>
        <v>ASALARIADO</v>
      </c>
      <c r="N10" s="1">
        <f>IF(ISBLANK(moras[[#This Row],[EDAD]]),T31,moras[[#This Row],[EDAD]])</f>
        <v>21</v>
      </c>
    </row>
    <row r="11" spans="1:20" x14ac:dyDescent="0.35">
      <c r="A11" s="1">
        <v>10</v>
      </c>
      <c r="B11" s="1" t="s">
        <v>9</v>
      </c>
      <c r="C11" s="1">
        <v>4677126.8499999996</v>
      </c>
      <c r="D11" s="1" t="s">
        <v>10</v>
      </c>
      <c r="E11" s="1" t="s">
        <v>16</v>
      </c>
      <c r="F11" s="1" t="s">
        <v>12</v>
      </c>
      <c r="G11" s="1" t="s">
        <v>13</v>
      </c>
      <c r="H11" s="1" t="s">
        <v>13</v>
      </c>
      <c r="I11" s="1">
        <v>40</v>
      </c>
      <c r="J11" t="str">
        <f t="shared" si="0"/>
        <v>Atípico</v>
      </c>
      <c r="K11" t="str">
        <f t="shared" si="1"/>
        <v>No</v>
      </c>
      <c r="L11">
        <f t="shared" si="2"/>
        <v>4677126.8499999996</v>
      </c>
      <c r="M11" s="1" t="str">
        <f>IF(ISBLANK(D11),_xlfn.MODE.SNGL(moras[TIPO_ASEGURAMIENTO]),D11)</f>
        <v>ASALARIADO</v>
      </c>
      <c r="N11" s="1">
        <f>IF(ISBLANK(moras[[#This Row],[EDAD]]),T32,moras[[#This Row],[EDAD]])</f>
        <v>40</v>
      </c>
    </row>
    <row r="12" spans="1:20" x14ac:dyDescent="0.35">
      <c r="A12" s="1">
        <v>11</v>
      </c>
      <c r="B12" s="1" t="s">
        <v>15</v>
      </c>
      <c r="C12" s="1">
        <v>1200000</v>
      </c>
      <c r="D12" s="1" t="s">
        <v>10</v>
      </c>
      <c r="E12" s="1" t="s">
        <v>16</v>
      </c>
      <c r="F12" s="1" t="s">
        <v>12</v>
      </c>
      <c r="G12" s="1" t="s">
        <v>13</v>
      </c>
      <c r="H12" s="1" t="s">
        <v>13</v>
      </c>
      <c r="I12" s="1">
        <v>30</v>
      </c>
      <c r="J12" t="str">
        <f t="shared" si="0"/>
        <v>No</v>
      </c>
      <c r="K12" t="str">
        <f t="shared" si="1"/>
        <v>No</v>
      </c>
      <c r="L12">
        <f t="shared" si="2"/>
        <v>1200000</v>
      </c>
      <c r="M12" s="1" t="str">
        <f>IF(ISBLANK(D12),_xlfn.MODE.SNGL(moras[TIPO_ASEGURAMIENTO]),D12)</f>
        <v>ASALARIADO</v>
      </c>
      <c r="N12" s="1">
        <f>IF(ISBLANK(moras[[#This Row],[EDAD]]),T33,moras[[#This Row],[EDAD]])</f>
        <v>30</v>
      </c>
    </row>
    <row r="13" spans="1:20" x14ac:dyDescent="0.35">
      <c r="A13" s="1">
        <v>12</v>
      </c>
      <c r="B13" s="1" t="s">
        <v>15</v>
      </c>
      <c r="C13" s="1">
        <v>1030132</v>
      </c>
      <c r="D13" s="1" t="s">
        <v>10</v>
      </c>
      <c r="E13" s="1" t="s">
        <v>11</v>
      </c>
      <c r="F13" s="1" t="s">
        <v>12</v>
      </c>
      <c r="G13" s="1" t="s">
        <v>13</v>
      </c>
      <c r="H13" s="1" t="s">
        <v>12</v>
      </c>
      <c r="I13" s="1">
        <v>58</v>
      </c>
      <c r="J13" t="str">
        <f t="shared" si="0"/>
        <v>No</v>
      </c>
      <c r="K13" t="str">
        <f t="shared" si="1"/>
        <v>No</v>
      </c>
      <c r="L13">
        <f t="shared" si="2"/>
        <v>1030132</v>
      </c>
      <c r="M13" s="1" t="str">
        <f>IF(ISBLANK(D13),_xlfn.MODE.SNGL(moras[TIPO_ASEGURAMIENTO]),D13)</f>
        <v>ASALARIADO</v>
      </c>
      <c r="N13" s="1">
        <f>IF(ISBLANK(moras[[#This Row],[EDAD]]),T34,moras[[#This Row],[EDAD]])</f>
        <v>58</v>
      </c>
      <c r="T13" t="e">
        <f>INDEX(moras[TIPO_ASEGURAMIENTO],MATCH(MAX(IF(moras[TIPO_ASEGURAMIENTO]&lt;&gt;"",COUNTIF(moras[TIPO_ASEGURAMIENTO],moras[TIPO_ASEGURAMIENTO]))),IF(moras[TIPO_ASEGURAMIENTO]&lt;&gt;"",COUNTIF(moras[TIPO_ASEGURAMIENTO],moras[TIPO_ASEGURAMIENTO])),0))</f>
        <v>#N/A</v>
      </c>
    </row>
    <row r="14" spans="1:20" x14ac:dyDescent="0.35">
      <c r="A14" s="1">
        <v>13</v>
      </c>
      <c r="B14" s="1" t="s">
        <v>9</v>
      </c>
      <c r="C14" s="1">
        <v>731287.5</v>
      </c>
      <c r="D14" s="1" t="s">
        <v>10</v>
      </c>
      <c r="E14" s="1" t="s">
        <v>11</v>
      </c>
      <c r="F14" s="1" t="s">
        <v>12</v>
      </c>
      <c r="G14" s="1" t="s">
        <v>13</v>
      </c>
      <c r="H14" s="1" t="s">
        <v>13</v>
      </c>
      <c r="I14" s="1">
        <v>40</v>
      </c>
      <c r="J14" t="str">
        <f t="shared" si="0"/>
        <v>No</v>
      </c>
      <c r="K14" t="str">
        <f t="shared" si="1"/>
        <v>No</v>
      </c>
      <c r="L14">
        <f t="shared" si="2"/>
        <v>731287.5</v>
      </c>
      <c r="M14" s="1" t="str">
        <f>IF(ISBLANK(D14),_xlfn.MODE.SNGL(moras[TIPO_ASEGURAMIENTO]),D14)</f>
        <v>ASALARIADO</v>
      </c>
      <c r="N14" s="1">
        <f>IF(ISBLANK(moras[[#This Row],[EDAD]]),T35,moras[[#This Row],[EDAD]])</f>
        <v>40</v>
      </c>
    </row>
    <row r="15" spans="1:20" x14ac:dyDescent="0.35">
      <c r="A15" s="1">
        <v>14</v>
      </c>
      <c r="B15" s="1" t="s">
        <v>9</v>
      </c>
      <c r="C15" s="1">
        <v>282305</v>
      </c>
      <c r="D15" s="1" t="s">
        <v>17</v>
      </c>
      <c r="E15" s="1" t="s">
        <v>16</v>
      </c>
      <c r="F15" s="1" t="s">
        <v>12</v>
      </c>
      <c r="G15" s="1" t="s">
        <v>13</v>
      </c>
      <c r="H15" s="1" t="s">
        <v>13</v>
      </c>
      <c r="I15" s="1">
        <v>51</v>
      </c>
      <c r="J15" t="str">
        <f t="shared" si="0"/>
        <v>No</v>
      </c>
      <c r="K15" t="str">
        <f t="shared" si="1"/>
        <v>No</v>
      </c>
      <c r="L15">
        <f t="shared" si="2"/>
        <v>282305</v>
      </c>
      <c r="M15" s="1" t="str">
        <f>IF(ISBLANK(D15),_xlfn.MODE.SNGL(moras[TIPO_ASEGURAMIENTO]),D15)</f>
        <v>ASEGURADO VOLUNTARIO</v>
      </c>
      <c r="N15" s="1">
        <f>IF(ISBLANK(moras[[#This Row],[EDAD]]),T36,moras[[#This Row],[EDAD]])</f>
        <v>51</v>
      </c>
      <c r="P15" t="e">
        <f>MO</f>
        <v>#NAME?</v>
      </c>
    </row>
    <row r="16" spans="1:20" x14ac:dyDescent="0.35">
      <c r="A16" s="1">
        <v>15</v>
      </c>
      <c r="B16" s="1" t="s">
        <v>15</v>
      </c>
      <c r="C16" s="1">
        <v>343390.86</v>
      </c>
      <c r="D16" s="1" t="s">
        <v>18</v>
      </c>
      <c r="E16" s="1" t="s">
        <v>16</v>
      </c>
      <c r="F16" s="1" t="s">
        <v>12</v>
      </c>
      <c r="G16" s="1" t="s">
        <v>13</v>
      </c>
      <c r="H16" s="1" t="s">
        <v>13</v>
      </c>
      <c r="I16" s="1">
        <v>59</v>
      </c>
      <c r="J16" t="str">
        <f t="shared" si="0"/>
        <v>No</v>
      </c>
      <c r="K16" t="str">
        <f t="shared" si="1"/>
        <v>No</v>
      </c>
      <c r="L16">
        <f t="shared" si="2"/>
        <v>343390.86</v>
      </c>
      <c r="M16" s="1" t="str">
        <f>IF(ISBLANK(D16),_xlfn.MODE.SNGL(moras[TIPO_ASEGURAMIENTO]),D16)</f>
        <v>TRABAJADOR INDEPENDIENTE</v>
      </c>
      <c r="N16" s="1">
        <f>IF(ISBLANK(moras[[#This Row],[EDAD]]),T37,moras[[#This Row],[EDAD]])</f>
        <v>59</v>
      </c>
    </row>
    <row r="17" spans="1:23" x14ac:dyDescent="0.35">
      <c r="A17" s="1">
        <v>16</v>
      </c>
      <c r="B17" s="1" t="s">
        <v>15</v>
      </c>
      <c r="C17" s="1">
        <v>1943489.5</v>
      </c>
      <c r="D17" s="1" t="s">
        <v>10</v>
      </c>
      <c r="E17" s="1" t="s">
        <v>11</v>
      </c>
      <c r="F17" s="1" t="s">
        <v>12</v>
      </c>
      <c r="G17" s="1" t="s">
        <v>13</v>
      </c>
      <c r="H17" s="1" t="s">
        <v>13</v>
      </c>
      <c r="I17" s="1">
        <v>58</v>
      </c>
      <c r="J17" t="str">
        <f t="shared" si="0"/>
        <v>No</v>
      </c>
      <c r="K17" t="str">
        <f t="shared" si="1"/>
        <v>No</v>
      </c>
      <c r="L17">
        <f t="shared" si="2"/>
        <v>1943489.5</v>
      </c>
      <c r="M17" s="1" t="str">
        <f>IF(ISBLANK(D17),_xlfn.MODE.SNGL(moras[TIPO_ASEGURAMIENTO]),D17)</f>
        <v>ASALARIADO</v>
      </c>
      <c r="N17" s="1">
        <f>IF(ISBLANK(moras[[#This Row],[EDAD]]),T38,moras[[#This Row],[EDAD]])</f>
        <v>58</v>
      </c>
    </row>
    <row r="18" spans="1:23" x14ac:dyDescent="0.35">
      <c r="A18" s="1">
        <v>17</v>
      </c>
      <c r="B18" s="1" t="s">
        <v>15</v>
      </c>
      <c r="C18" s="1">
        <v>1108980</v>
      </c>
      <c r="D18" s="1" t="s">
        <v>10</v>
      </c>
      <c r="E18" s="1" t="s">
        <v>11</v>
      </c>
      <c r="F18" s="1" t="s">
        <v>12</v>
      </c>
      <c r="G18" s="1" t="s">
        <v>13</v>
      </c>
      <c r="H18" s="1" t="s">
        <v>12</v>
      </c>
      <c r="I18" s="1">
        <v>36</v>
      </c>
      <c r="J18" t="str">
        <f t="shared" si="0"/>
        <v>No</v>
      </c>
      <c r="K18" t="str">
        <f t="shared" si="1"/>
        <v>No</v>
      </c>
      <c r="L18">
        <f t="shared" si="2"/>
        <v>1108980</v>
      </c>
      <c r="M18" s="1" t="str">
        <f>IF(ISBLANK(D18),_xlfn.MODE.SNGL(moras[TIPO_ASEGURAMIENTO]),D18)</f>
        <v>ASALARIADO</v>
      </c>
      <c r="N18" s="1">
        <f>IF(ISBLANK(moras[[#This Row],[EDAD]]),T39,moras[[#This Row],[EDAD]])</f>
        <v>36</v>
      </c>
    </row>
    <row r="19" spans="1:23" x14ac:dyDescent="0.35">
      <c r="A19" s="1">
        <v>18</v>
      </c>
      <c r="B19" s="1" t="s">
        <v>15</v>
      </c>
      <c r="C19" s="1">
        <v>133157</v>
      </c>
      <c r="D19" s="1" t="s">
        <v>10</v>
      </c>
      <c r="E19" s="1" t="s">
        <v>16</v>
      </c>
      <c r="F19" s="1" t="s">
        <v>12</v>
      </c>
      <c r="G19" s="1" t="s">
        <v>13</v>
      </c>
      <c r="H19" s="1" t="s">
        <v>13</v>
      </c>
      <c r="I19" s="1">
        <v>39</v>
      </c>
      <c r="J19" t="str">
        <f t="shared" si="0"/>
        <v>No</v>
      </c>
      <c r="K19" t="str">
        <f t="shared" si="1"/>
        <v>No</v>
      </c>
      <c r="L19">
        <f t="shared" si="2"/>
        <v>133157</v>
      </c>
      <c r="M19" s="1" t="str">
        <f>IF(ISBLANK(D19),_xlfn.MODE.SNGL(moras[TIPO_ASEGURAMIENTO]),D19)</f>
        <v>ASALARIADO</v>
      </c>
      <c r="N19" s="1">
        <f>IF(ISBLANK(moras[[#This Row],[EDAD]]),T40,moras[[#This Row],[EDAD]])</f>
        <v>39</v>
      </c>
    </row>
    <row r="20" spans="1:23" x14ac:dyDescent="0.35">
      <c r="A20" s="1">
        <v>19</v>
      </c>
      <c r="B20" s="1" t="s">
        <v>9</v>
      </c>
      <c r="C20" s="1">
        <v>553939</v>
      </c>
      <c r="D20" s="1" t="s">
        <v>10</v>
      </c>
      <c r="E20" s="1" t="s">
        <v>16</v>
      </c>
      <c r="F20" s="1" t="s">
        <v>12</v>
      </c>
      <c r="G20" s="1" t="s">
        <v>13</v>
      </c>
      <c r="H20" s="1" t="s">
        <v>13</v>
      </c>
      <c r="I20" s="1">
        <v>45</v>
      </c>
      <c r="J20" t="str">
        <f t="shared" si="0"/>
        <v>No</v>
      </c>
      <c r="K20" t="str">
        <f t="shared" si="1"/>
        <v>No</v>
      </c>
      <c r="L20">
        <f t="shared" si="2"/>
        <v>553939</v>
      </c>
      <c r="M20" s="1" t="str">
        <f>IF(ISBLANK(D20),_xlfn.MODE.SNGL(moras[TIPO_ASEGURAMIENTO]),D20)</f>
        <v>ASALARIADO</v>
      </c>
      <c r="N20" s="1">
        <f>IF(ISBLANK(moras[[#This Row],[EDAD]]),T41,moras[[#This Row],[EDAD]])</f>
        <v>45</v>
      </c>
    </row>
    <row r="21" spans="1:23" x14ac:dyDescent="0.35">
      <c r="A21" s="1">
        <v>20</v>
      </c>
      <c r="B21" s="1" t="s">
        <v>15</v>
      </c>
      <c r="C21" s="1">
        <v>309820</v>
      </c>
      <c r="D21" s="1" t="s">
        <v>17</v>
      </c>
      <c r="E21" s="1" t="s">
        <v>16</v>
      </c>
      <c r="F21" s="1" t="s">
        <v>12</v>
      </c>
      <c r="G21" s="1" t="s">
        <v>12</v>
      </c>
      <c r="H21" s="1" t="s">
        <v>12</v>
      </c>
      <c r="I21" s="1">
        <v>52</v>
      </c>
      <c r="J21" t="str">
        <f t="shared" si="0"/>
        <v>No</v>
      </c>
      <c r="K21" t="str">
        <f t="shared" si="1"/>
        <v>No</v>
      </c>
      <c r="L21">
        <f t="shared" si="2"/>
        <v>309820</v>
      </c>
      <c r="M21" s="1" t="str">
        <f>IF(ISBLANK(D21),_xlfn.MODE.SNGL(moras[TIPO_ASEGURAMIENTO]),D21)</f>
        <v>ASEGURADO VOLUNTARIO</v>
      </c>
      <c r="N21" s="1">
        <f>IF(ISBLANK(moras[[#This Row],[EDAD]]),T42,moras[[#This Row],[EDAD]])</f>
        <v>52</v>
      </c>
    </row>
    <row r="22" spans="1:23" x14ac:dyDescent="0.35">
      <c r="A22" s="1">
        <v>21</v>
      </c>
      <c r="B22" s="1" t="s">
        <v>15</v>
      </c>
      <c r="C22" s="1"/>
      <c r="D22" s="1" t="s">
        <v>10</v>
      </c>
      <c r="E22" s="1" t="s">
        <v>16</v>
      </c>
      <c r="F22" s="1" t="s">
        <v>12</v>
      </c>
      <c r="G22" s="1" t="s">
        <v>12</v>
      </c>
      <c r="H22" s="1" t="s">
        <v>13</v>
      </c>
      <c r="I22" s="1">
        <v>28</v>
      </c>
      <c r="J22" t="str">
        <f t="shared" si="0"/>
        <v>No</v>
      </c>
      <c r="K22" t="str">
        <f t="shared" si="1"/>
        <v>No</v>
      </c>
      <c r="L22">
        <f t="shared" si="2"/>
        <v>657425.23697218252</v>
      </c>
      <c r="M22" s="1" t="str">
        <f>IF(ISBLANK(D22),_xlfn.MODE.SNGL(moras[TIPO_ASEGURAMIENTO]),D22)</f>
        <v>ASALARIADO</v>
      </c>
      <c r="N22" s="1">
        <f>IF(ISBLANK(moras[[#This Row],[EDAD]]),T43,moras[[#This Row],[EDAD]])</f>
        <v>28</v>
      </c>
      <c r="R22" s="2"/>
      <c r="S22" s="2" t="s">
        <v>33</v>
      </c>
      <c r="T22" s="2" t="s">
        <v>34</v>
      </c>
    </row>
    <row r="23" spans="1:23" x14ac:dyDescent="0.35">
      <c r="A23" s="1">
        <v>22</v>
      </c>
      <c r="B23" s="1" t="s">
        <v>9</v>
      </c>
      <c r="C23" s="1">
        <v>278030</v>
      </c>
      <c r="D23" s="1" t="s">
        <v>19</v>
      </c>
      <c r="E23" s="1" t="s">
        <v>16</v>
      </c>
      <c r="F23" s="1" t="s">
        <v>12</v>
      </c>
      <c r="G23" s="1" t="s">
        <v>13</v>
      </c>
      <c r="H23" s="1" t="s">
        <v>13</v>
      </c>
      <c r="I23" s="1">
        <v>59</v>
      </c>
      <c r="J23" t="str">
        <f t="shared" si="0"/>
        <v>No</v>
      </c>
      <c r="K23" t="str">
        <f t="shared" si="1"/>
        <v>No</v>
      </c>
      <c r="L23">
        <f t="shared" si="2"/>
        <v>278030</v>
      </c>
      <c r="M23" s="1" t="str">
        <f>IF(ISBLANK(D23),_xlfn.MODE.SNGL(moras[TIPO_ASEGURAMIENTO]),D23)</f>
        <v>CONVENIOS ESPECIALES DE TRABAJADORES INDEPENDIENTES</v>
      </c>
      <c r="N23" s="1">
        <f>IF(ISBLANK(moras[[#This Row],[EDAD]]),T44,moras[[#This Row],[EDAD]])</f>
        <v>59</v>
      </c>
      <c r="R23" s="2" t="s">
        <v>28</v>
      </c>
      <c r="S23" s="2">
        <f>'Revise esta hoja'!C10</f>
        <v>657425.23697218252</v>
      </c>
      <c r="T23" s="2">
        <f>'Revise esta hoja'!D10</f>
        <v>41.906343806283772</v>
      </c>
    </row>
    <row r="24" spans="1:23" x14ac:dyDescent="0.35">
      <c r="A24" s="1">
        <v>23</v>
      </c>
      <c r="B24" s="1" t="s">
        <v>9</v>
      </c>
      <c r="C24" s="1">
        <v>2124814</v>
      </c>
      <c r="D24" s="1" t="s">
        <v>10</v>
      </c>
      <c r="E24" s="1" t="s">
        <v>16</v>
      </c>
      <c r="F24" s="1" t="s">
        <v>12</v>
      </c>
      <c r="G24" s="1" t="s">
        <v>13</v>
      </c>
      <c r="H24" s="1" t="s">
        <v>13</v>
      </c>
      <c r="I24" s="1">
        <v>32</v>
      </c>
      <c r="J24" t="str">
        <f t="shared" si="0"/>
        <v>No</v>
      </c>
      <c r="K24" t="str">
        <f t="shared" si="1"/>
        <v>No</v>
      </c>
      <c r="L24">
        <f t="shared" si="2"/>
        <v>2124814</v>
      </c>
      <c r="M24" s="1" t="str">
        <f>IF(ISBLANK(D24),_xlfn.MODE.SNGL(moras[TIPO_ASEGURAMIENTO]),D24)</f>
        <v>ASALARIADO</v>
      </c>
      <c r="N24" s="1">
        <f>IF(ISBLANK(moras[[#This Row],[EDAD]]),T45,moras[[#This Row],[EDAD]])</f>
        <v>32</v>
      </c>
      <c r="R24" s="2" t="s">
        <v>32</v>
      </c>
      <c r="S24" s="2">
        <f>'Revise esta hoja'!C12</f>
        <v>811054.19841609744</v>
      </c>
      <c r="T24" s="2">
        <f>'Revise esta hoja'!D12</f>
        <v>30</v>
      </c>
    </row>
    <row r="25" spans="1:23" x14ac:dyDescent="0.35">
      <c r="A25" s="1">
        <v>24</v>
      </c>
      <c r="B25" s="1" t="s">
        <v>9</v>
      </c>
      <c r="C25" s="1">
        <v>191744.68</v>
      </c>
      <c r="D25" s="1" t="s">
        <v>10</v>
      </c>
      <c r="E25" s="1" t="s">
        <v>16</v>
      </c>
      <c r="F25" s="1" t="s">
        <v>12</v>
      </c>
      <c r="G25" s="1" t="s">
        <v>13</v>
      </c>
      <c r="H25" s="1" t="s">
        <v>13</v>
      </c>
      <c r="I25" s="1">
        <v>18</v>
      </c>
      <c r="J25" t="str">
        <f t="shared" si="0"/>
        <v>No</v>
      </c>
      <c r="K25" t="str">
        <f t="shared" si="1"/>
        <v>No</v>
      </c>
      <c r="L25">
        <f t="shared" si="2"/>
        <v>191744.68</v>
      </c>
      <c r="M25" s="1" t="str">
        <f>IF(ISBLANK(D25),_xlfn.MODE.SNGL(moras[TIPO_ASEGURAMIENTO]),D25)</f>
        <v>ASALARIADO</v>
      </c>
      <c r="N25" s="1">
        <f>IF(ISBLANK(moras[[#This Row],[EDAD]]),T46,moras[[#This Row],[EDAD]])</f>
        <v>18</v>
      </c>
    </row>
    <row r="26" spans="1:23" x14ac:dyDescent="0.35">
      <c r="A26" s="1">
        <v>25</v>
      </c>
      <c r="B26" s="1" t="s">
        <v>15</v>
      </c>
      <c r="C26" s="1">
        <v>1117489</v>
      </c>
      <c r="D26" s="1" t="s">
        <v>10</v>
      </c>
      <c r="E26" s="1" t="s">
        <v>11</v>
      </c>
      <c r="F26" s="1" t="s">
        <v>12</v>
      </c>
      <c r="G26" s="1" t="s">
        <v>13</v>
      </c>
      <c r="H26" s="1" t="s">
        <v>12</v>
      </c>
      <c r="I26" s="1">
        <v>36</v>
      </c>
      <c r="J26" t="str">
        <f t="shared" si="0"/>
        <v>No</v>
      </c>
      <c r="K26" t="str">
        <f t="shared" si="1"/>
        <v>No</v>
      </c>
      <c r="L26">
        <f t="shared" si="2"/>
        <v>1117489</v>
      </c>
      <c r="M26" s="1" t="str">
        <f>IF(ISBLANK(D26),_xlfn.MODE.SNGL(moras[TIPO_ASEGURAMIENTO]),D26)</f>
        <v>ASALARIADO</v>
      </c>
      <c r="N26" s="1">
        <f>IF(ISBLANK(moras[[#This Row],[EDAD]]),T47,moras[[#This Row],[EDAD]])</f>
        <v>36</v>
      </c>
      <c r="Q26" t="s">
        <v>35</v>
      </c>
      <c r="R26" t="s">
        <v>36</v>
      </c>
      <c r="S26" t="s">
        <v>37</v>
      </c>
      <c r="U26" t="s">
        <v>38</v>
      </c>
    </row>
    <row r="27" spans="1:23" x14ac:dyDescent="0.35">
      <c r="A27" s="1">
        <v>26</v>
      </c>
      <c r="B27" s="1" t="s">
        <v>9</v>
      </c>
      <c r="C27" s="1">
        <v>1451530</v>
      </c>
      <c r="D27" s="1" t="s">
        <v>14</v>
      </c>
      <c r="E27" s="1" t="s">
        <v>11</v>
      </c>
      <c r="F27" s="1" t="s">
        <v>12</v>
      </c>
      <c r="G27" s="1" t="s">
        <v>13</v>
      </c>
      <c r="H27" s="1" t="s">
        <v>13</v>
      </c>
      <c r="I27" s="1">
        <v>62</v>
      </c>
      <c r="J27" t="str">
        <f t="shared" si="0"/>
        <v>No</v>
      </c>
      <c r="K27" t="str">
        <f t="shared" si="1"/>
        <v>No</v>
      </c>
      <c r="L27">
        <f t="shared" si="2"/>
        <v>1451530</v>
      </c>
      <c r="M27" s="1" t="str">
        <f>IF(ISBLANK(D27),_xlfn.MODE.SNGL(moras[TIPO_ASEGURAMIENTO]),D27)</f>
        <v>PENSIONADOS EN SU PROPIO SISTEMA</v>
      </c>
      <c r="N27" s="1">
        <f>IF(ISBLANK(moras[[#This Row],[EDAD]]),T48,moras[[#This Row],[EDAD]])</f>
        <v>62</v>
      </c>
      <c r="Q27" t="str">
        <f>moras[[#Headers],[IDENTIFICACION]]</f>
        <v>IDENTIFICACION</v>
      </c>
      <c r="R27">
        <f>COUNTBLANK(moras[[#Headers],[IDENTIFICACION]])</f>
        <v>0</v>
      </c>
      <c r="S27" s="4">
        <f t="shared" ref="S27:S35" si="3">R27/$U$27</f>
        <v>0</v>
      </c>
      <c r="U27">
        <f>COUNT(moras[IDENTIFICACION])</f>
        <v>5000</v>
      </c>
    </row>
    <row r="28" spans="1:23" x14ac:dyDescent="0.35">
      <c r="A28" s="1">
        <v>27</v>
      </c>
      <c r="B28" s="1" t="s">
        <v>9</v>
      </c>
      <c r="C28" s="1">
        <v>66700</v>
      </c>
      <c r="D28" s="1" t="s">
        <v>10</v>
      </c>
      <c r="E28" s="1" t="s">
        <v>16</v>
      </c>
      <c r="F28" s="1" t="s">
        <v>12</v>
      </c>
      <c r="G28" s="1" t="s">
        <v>13</v>
      </c>
      <c r="H28" s="1" t="s">
        <v>13</v>
      </c>
      <c r="I28" s="1">
        <v>38</v>
      </c>
      <c r="J28" t="str">
        <f t="shared" si="0"/>
        <v>No</v>
      </c>
      <c r="K28" t="str">
        <f t="shared" si="1"/>
        <v>No</v>
      </c>
      <c r="L28">
        <f t="shared" si="2"/>
        <v>66700</v>
      </c>
      <c r="M28" s="1" t="str">
        <f>IF(ISBLANK(D28),_xlfn.MODE.SNGL(moras[TIPO_ASEGURAMIENTO]),D28)</f>
        <v>ASALARIADO</v>
      </c>
      <c r="N28" s="1">
        <f>IF(ISBLANK(moras[[#This Row],[EDAD]]),T49,moras[[#This Row],[EDAD]])</f>
        <v>38</v>
      </c>
      <c r="Q28" t="str">
        <f>moras[[#Headers],[SEXO]]</f>
        <v>SEXO</v>
      </c>
      <c r="R28">
        <f>COUNTBLANK(B2:B5001)</f>
        <v>0</v>
      </c>
      <c r="S28" s="4">
        <f t="shared" si="3"/>
        <v>0</v>
      </c>
    </row>
    <row r="29" spans="1:23" x14ac:dyDescent="0.35">
      <c r="A29" s="1">
        <v>28</v>
      </c>
      <c r="B29" s="1" t="s">
        <v>15</v>
      </c>
      <c r="C29" s="1">
        <v>73410</v>
      </c>
      <c r="D29" s="1" t="s">
        <v>10</v>
      </c>
      <c r="E29" s="1" t="s">
        <v>16</v>
      </c>
      <c r="F29" s="1" t="s">
        <v>12</v>
      </c>
      <c r="G29" s="1" t="s">
        <v>12</v>
      </c>
      <c r="H29" s="1" t="s">
        <v>13</v>
      </c>
      <c r="I29" s="1">
        <v>22</v>
      </c>
      <c r="J29" t="str">
        <f t="shared" si="0"/>
        <v>No</v>
      </c>
      <c r="K29" t="str">
        <f t="shared" si="1"/>
        <v>No</v>
      </c>
      <c r="L29">
        <f t="shared" si="2"/>
        <v>73410</v>
      </c>
      <c r="M29" s="1" t="str">
        <f>IF(ISBLANK(D29),_xlfn.MODE.SNGL(moras[TIPO_ASEGURAMIENTO]),D29)</f>
        <v>ASALARIADO</v>
      </c>
      <c r="N29" s="1">
        <f>IF(ISBLANK(moras[[#This Row],[EDAD]]),T50,moras[[#This Row],[EDAD]])</f>
        <v>22</v>
      </c>
      <c r="Q29" t="str">
        <f>moras[[#Headers],[SALARIO]]</f>
        <v>SALARIO</v>
      </c>
      <c r="R29">
        <f>COUNTBLANK(moras[SALARIO])</f>
        <v>3</v>
      </c>
      <c r="S29" s="4">
        <f t="shared" si="3"/>
        <v>5.9999999999999995E-4</v>
      </c>
    </row>
    <row r="30" spans="1:23" x14ac:dyDescent="0.35">
      <c r="A30" s="1">
        <v>29</v>
      </c>
      <c r="B30" s="1" t="s">
        <v>9</v>
      </c>
      <c r="C30" s="1">
        <v>815355.66</v>
      </c>
      <c r="D30" s="1" t="s">
        <v>10</v>
      </c>
      <c r="E30" s="1" t="s">
        <v>11</v>
      </c>
      <c r="F30" s="1" t="s">
        <v>12</v>
      </c>
      <c r="G30" s="1" t="s">
        <v>13</v>
      </c>
      <c r="H30" s="1" t="s">
        <v>13</v>
      </c>
      <c r="I30" s="1">
        <v>42</v>
      </c>
      <c r="J30" t="str">
        <f t="shared" si="0"/>
        <v>No</v>
      </c>
      <c r="K30" t="str">
        <f t="shared" si="1"/>
        <v>No</v>
      </c>
      <c r="L30">
        <f t="shared" si="2"/>
        <v>815355.66</v>
      </c>
      <c r="M30" s="1" t="str">
        <f>IF(ISBLANK(D30),_xlfn.MODE.SNGL(moras[TIPO_ASEGURAMIENTO]),D30)</f>
        <v>ASALARIADO</v>
      </c>
      <c r="N30" s="1">
        <f>IF(ISBLANK(moras[[#This Row],[EDAD]]),T51,moras[[#This Row],[EDAD]])</f>
        <v>42</v>
      </c>
      <c r="Q30" t="str">
        <f>moras[[#Headers],[TIPO_ASEGURAMIENTO]]</f>
        <v>TIPO_ASEGURAMIENTO</v>
      </c>
      <c r="R30">
        <f>COUNTBLANK(moras[TIPO_ASEGURAMIENTO])</f>
        <v>2</v>
      </c>
      <c r="S30" s="4">
        <f t="shared" si="3"/>
        <v>4.0000000000000002E-4</v>
      </c>
    </row>
    <row r="31" spans="1:23" x14ac:dyDescent="0.35">
      <c r="A31" s="1">
        <v>30</v>
      </c>
      <c r="B31" s="1" t="s">
        <v>9</v>
      </c>
      <c r="C31" s="1">
        <v>398125</v>
      </c>
      <c r="D31" s="1" t="s">
        <v>10</v>
      </c>
      <c r="E31" s="1" t="s">
        <v>16</v>
      </c>
      <c r="F31" s="1" t="s">
        <v>12</v>
      </c>
      <c r="G31" s="1" t="s">
        <v>13</v>
      </c>
      <c r="H31" s="1" t="s">
        <v>13</v>
      </c>
      <c r="I31" s="1">
        <v>38</v>
      </c>
      <c r="J31" t="str">
        <f t="shared" si="0"/>
        <v>No</v>
      </c>
      <c r="K31" t="str">
        <f t="shared" si="1"/>
        <v>No</v>
      </c>
      <c r="L31">
        <f t="shared" si="2"/>
        <v>398125</v>
      </c>
      <c r="M31" s="1" t="str">
        <f>IF(ISBLANK(D31),_xlfn.MODE.SNGL(moras[TIPO_ASEGURAMIENTO]),D31)</f>
        <v>ASALARIADO</v>
      </c>
      <c r="N31" s="1">
        <f>IF(ISBLANK(moras[[#This Row],[EDAD]]),T52,moras[[#This Row],[EDAD]])</f>
        <v>38</v>
      </c>
      <c r="Q31" t="str">
        <f>moras[[#Headers],[SECTOR]]</f>
        <v>SECTOR</v>
      </c>
      <c r="R31">
        <f>COUNTBLANK(moras[SECTOR])</f>
        <v>0</v>
      </c>
      <c r="S31" s="4">
        <f t="shared" si="3"/>
        <v>0</v>
      </c>
      <c r="W31" t="e">
        <f>INDEX(moras[TIPO_ASEGURAMIENTO],_xlfn.MODE.SNGL(IF(moras[TIPO_ASEGURAMIENTO]&lt;&gt;"", MATCH(moras[TIPO_ASEGURAMIENTO], moras[TIPO_ASEGURAMIENTO],0))))</f>
        <v>#N/A</v>
      </c>
    </row>
    <row r="32" spans="1:23" x14ac:dyDescent="0.35">
      <c r="A32" s="1">
        <v>31</v>
      </c>
      <c r="B32" s="1" t="s">
        <v>9</v>
      </c>
      <c r="C32" s="1">
        <v>606763.96</v>
      </c>
      <c r="D32" s="1" t="s">
        <v>10</v>
      </c>
      <c r="E32" s="1" t="s">
        <v>16</v>
      </c>
      <c r="F32" s="1" t="s">
        <v>12</v>
      </c>
      <c r="G32" s="1" t="s">
        <v>13</v>
      </c>
      <c r="H32" s="1" t="s">
        <v>13</v>
      </c>
      <c r="I32" s="1">
        <v>39</v>
      </c>
      <c r="J32" t="str">
        <f t="shared" si="0"/>
        <v>No</v>
      </c>
      <c r="K32" t="str">
        <f t="shared" si="1"/>
        <v>No</v>
      </c>
      <c r="L32">
        <f t="shared" si="2"/>
        <v>606763.96</v>
      </c>
      <c r="M32" s="1" t="str">
        <f>IF(ISBLANK(D32),_xlfn.MODE.SNGL(moras[TIPO_ASEGURAMIENTO]),D32)</f>
        <v>ASALARIADO</v>
      </c>
      <c r="N32" s="1">
        <f>IF(ISBLANK(moras[[#This Row],[EDAD]]),T53,moras[[#This Row],[EDAD]])</f>
        <v>39</v>
      </c>
      <c r="Q32" t="str">
        <f>moras[[#Headers],[INDICADOR_ACTIVO]]</f>
        <v>INDICADOR_ACTIVO</v>
      </c>
      <c r="R32">
        <f>COUNTBLANK(moras[INDICADOR_ACTIVO])</f>
        <v>0</v>
      </c>
      <c r="S32" s="4">
        <f t="shared" si="3"/>
        <v>0</v>
      </c>
    </row>
    <row r="33" spans="1:23" x14ac:dyDescent="0.35">
      <c r="A33" s="1">
        <v>32</v>
      </c>
      <c r="B33" s="1" t="s">
        <v>9</v>
      </c>
      <c r="C33" s="1">
        <v>360420</v>
      </c>
      <c r="D33" s="1" t="s">
        <v>18</v>
      </c>
      <c r="E33" s="1" t="s">
        <v>16</v>
      </c>
      <c r="F33" s="1" t="s">
        <v>12</v>
      </c>
      <c r="G33" s="1" t="s">
        <v>13</v>
      </c>
      <c r="H33" s="1" t="s">
        <v>12</v>
      </c>
      <c r="I33" s="1">
        <v>53</v>
      </c>
      <c r="J33" t="str">
        <f t="shared" si="0"/>
        <v>No</v>
      </c>
      <c r="K33" t="str">
        <f t="shared" si="1"/>
        <v>No</v>
      </c>
      <c r="L33">
        <f t="shared" si="2"/>
        <v>360420</v>
      </c>
      <c r="M33" s="1" t="str">
        <f>IF(ISBLANK(D33),_xlfn.MODE.SNGL(moras[TIPO_ASEGURAMIENTO]),D33)</f>
        <v>TRABAJADOR INDEPENDIENTE</v>
      </c>
      <c r="N33" s="1">
        <f>IF(ISBLANK(moras[[#This Row],[EDAD]]),T54,moras[[#This Row],[EDAD]])</f>
        <v>53</v>
      </c>
      <c r="Q33" t="str">
        <f>moras[[#Headers],[INDICADOR.EXTRANJERO]]</f>
        <v>INDICADOR.EXTRANJERO</v>
      </c>
      <c r="R33">
        <f>COUNTBLANK(moras[INDICADOR.EXTRANJERO])</f>
        <v>0</v>
      </c>
      <c r="S33" s="4">
        <f t="shared" si="3"/>
        <v>0</v>
      </c>
    </row>
    <row r="34" spans="1:23" x14ac:dyDescent="0.35">
      <c r="A34" s="1">
        <v>33</v>
      </c>
      <c r="B34" s="1" t="s">
        <v>15</v>
      </c>
      <c r="C34" s="1">
        <v>297046</v>
      </c>
      <c r="D34" s="1" t="s">
        <v>10</v>
      </c>
      <c r="E34" s="1" t="s">
        <v>16</v>
      </c>
      <c r="F34" s="1" t="s">
        <v>12</v>
      </c>
      <c r="G34" s="1" t="s">
        <v>12</v>
      </c>
      <c r="H34" s="1" t="s">
        <v>13</v>
      </c>
      <c r="I34" s="1">
        <v>41</v>
      </c>
      <c r="J34" t="str">
        <f t="shared" si="0"/>
        <v>No</v>
      </c>
      <c r="K34" t="str">
        <f t="shared" si="1"/>
        <v>No</v>
      </c>
      <c r="L34">
        <f t="shared" si="2"/>
        <v>297046</v>
      </c>
      <c r="M34" s="1" t="str">
        <f>IF(ISBLANK(D34),_xlfn.MODE.SNGL(moras[TIPO_ASEGURAMIENTO]),D34)</f>
        <v>ASALARIADO</v>
      </c>
      <c r="N34" s="1">
        <f>IF(ISBLANK(moras[[#This Row],[EDAD]]),T55,moras[[#This Row],[EDAD]])</f>
        <v>41</v>
      </c>
      <c r="Q34" t="str">
        <f>moras[[#Headers],[INDICADOR_MOROSO]]</f>
        <v>INDICADOR_MOROSO</v>
      </c>
      <c r="R34">
        <f>COUNTBLANK(moras[INDICADOR_MOROSO])</f>
        <v>0</v>
      </c>
      <c r="S34" s="4">
        <f t="shared" si="3"/>
        <v>0</v>
      </c>
    </row>
    <row r="35" spans="1:23" x14ac:dyDescent="0.35">
      <c r="A35" s="1">
        <v>34</v>
      </c>
      <c r="B35" s="1" t="s">
        <v>9</v>
      </c>
      <c r="C35" s="1">
        <v>558030</v>
      </c>
      <c r="D35" s="1" t="s">
        <v>10</v>
      </c>
      <c r="E35" s="1" t="s">
        <v>16</v>
      </c>
      <c r="F35" s="1" t="s">
        <v>12</v>
      </c>
      <c r="G35" s="1" t="s">
        <v>13</v>
      </c>
      <c r="H35" s="1" t="s">
        <v>13</v>
      </c>
      <c r="I35" s="1">
        <v>28</v>
      </c>
      <c r="J35" t="str">
        <f t="shared" si="0"/>
        <v>No</v>
      </c>
      <c r="K35" t="str">
        <f t="shared" si="1"/>
        <v>No</v>
      </c>
      <c r="L35">
        <f t="shared" si="2"/>
        <v>558030</v>
      </c>
      <c r="M35" s="1" t="str">
        <f>IF(ISBLANK(D35),_xlfn.MODE.SNGL(moras[TIPO_ASEGURAMIENTO]),D35)</f>
        <v>ASALARIADO</v>
      </c>
      <c r="N35" s="1">
        <f>IF(ISBLANK(moras[[#This Row],[EDAD]]),T56,moras[[#This Row],[EDAD]])</f>
        <v>28</v>
      </c>
      <c r="Q35" t="str">
        <f>moras[[#Headers],[EDAD]]</f>
        <v>EDAD</v>
      </c>
      <c r="R35">
        <f>COUNTBLANK(moras[EDAD])</f>
        <v>3</v>
      </c>
      <c r="S35" s="4">
        <f t="shared" si="3"/>
        <v>5.9999999999999995E-4</v>
      </c>
    </row>
    <row r="36" spans="1:23" x14ac:dyDescent="0.35">
      <c r="A36" s="1">
        <v>35</v>
      </c>
      <c r="B36" s="1" t="s">
        <v>9</v>
      </c>
      <c r="C36" s="1">
        <v>68309.03</v>
      </c>
      <c r="D36" s="1" t="s">
        <v>10</v>
      </c>
      <c r="E36" s="1" t="s">
        <v>16</v>
      </c>
      <c r="F36" s="1" t="s">
        <v>12</v>
      </c>
      <c r="G36" s="1" t="s">
        <v>13</v>
      </c>
      <c r="H36" s="1" t="s">
        <v>13</v>
      </c>
      <c r="I36" s="1">
        <v>43</v>
      </c>
      <c r="J36" t="str">
        <f t="shared" si="0"/>
        <v>No</v>
      </c>
      <c r="K36" t="str">
        <f t="shared" si="1"/>
        <v>No</v>
      </c>
      <c r="L36">
        <f t="shared" si="2"/>
        <v>68309.03</v>
      </c>
      <c r="M36" s="1" t="str">
        <f>IF(ISBLANK(D36),_xlfn.MODE.SNGL(moras[TIPO_ASEGURAMIENTO]),D36)</f>
        <v>ASALARIADO</v>
      </c>
      <c r="N36" s="1">
        <f>IF(ISBLANK(moras[[#This Row],[EDAD]]),T57,moras[[#This Row],[EDAD]])</f>
        <v>43</v>
      </c>
    </row>
    <row r="37" spans="1:23" x14ac:dyDescent="0.35">
      <c r="A37" s="1">
        <v>36</v>
      </c>
      <c r="B37" s="1" t="s">
        <v>9</v>
      </c>
      <c r="C37" s="1"/>
      <c r="D37" s="1" t="s">
        <v>10</v>
      </c>
      <c r="E37" s="1" t="s">
        <v>11</v>
      </c>
      <c r="F37" s="1" t="s">
        <v>12</v>
      </c>
      <c r="G37" s="1" t="s">
        <v>13</v>
      </c>
      <c r="H37" s="1" t="s">
        <v>13</v>
      </c>
      <c r="I37" s="1">
        <v>62</v>
      </c>
      <c r="J37" t="str">
        <f t="shared" si="0"/>
        <v>No</v>
      </c>
      <c r="K37" t="str">
        <f t="shared" si="1"/>
        <v>No</v>
      </c>
      <c r="L37">
        <f t="shared" si="2"/>
        <v>657425.23697218252</v>
      </c>
      <c r="M37" s="1" t="str">
        <f>IF(ISBLANK(D37),_xlfn.MODE.SNGL(moras[TIPO_ASEGURAMIENTO]),D37)</f>
        <v>ASALARIADO</v>
      </c>
      <c r="N37" s="1">
        <f>IF(ISBLANK(moras[[#This Row],[EDAD]]),T58,moras[[#This Row],[EDAD]])</f>
        <v>62</v>
      </c>
      <c r="Q37" t="str">
        <f>moras[[#Headers],[SALARIO-IMPUTADO]]</f>
        <v>SALARIO-IMPUTADO</v>
      </c>
      <c r="R37">
        <f>COUNTBLANK(moras[SALARIO-IMPUTADO])</f>
        <v>0</v>
      </c>
    </row>
    <row r="38" spans="1:23" ht="29" x14ac:dyDescent="0.35">
      <c r="A38" s="1">
        <v>37</v>
      </c>
      <c r="B38" s="1" t="s">
        <v>9</v>
      </c>
      <c r="C38" s="1">
        <v>1552307.5</v>
      </c>
      <c r="D38" s="1" t="s">
        <v>10</v>
      </c>
      <c r="E38" s="1" t="s">
        <v>16</v>
      </c>
      <c r="F38" s="1" t="s">
        <v>12</v>
      </c>
      <c r="G38" s="1" t="s">
        <v>12</v>
      </c>
      <c r="H38" s="1" t="s">
        <v>13</v>
      </c>
      <c r="I38" s="1">
        <v>41</v>
      </c>
      <c r="J38" t="str">
        <f t="shared" si="0"/>
        <v>No</v>
      </c>
      <c r="K38" t="str">
        <f t="shared" si="1"/>
        <v>No</v>
      </c>
      <c r="L38">
        <f t="shared" si="2"/>
        <v>1552307.5</v>
      </c>
      <c r="M38" s="1" t="str">
        <f>IF(ISBLANK(D38),_xlfn.MODE.SNGL(moras[TIPO_ASEGURAMIENTO]),D38)</f>
        <v>ASALARIADO</v>
      </c>
      <c r="N38" s="1">
        <f>IF(ISBLANK(moras[[#This Row],[EDAD]]),T59,moras[[#This Row],[EDAD]])</f>
        <v>41</v>
      </c>
      <c r="Q38" t="str">
        <f>moras[[#Headers],[TIPO_ASEGURADO_IMPUTADO]]</f>
        <v>TIPO_ASEGURADO_IMPUTADO</v>
      </c>
      <c r="R38">
        <f>COUNTBLANK(moras[TIPO_ASEGURADO_IMPUTADO])</f>
        <v>0</v>
      </c>
      <c r="U38" s="5" t="s">
        <v>44</v>
      </c>
      <c r="W38" s="5" t="s">
        <v>44</v>
      </c>
    </row>
    <row r="39" spans="1:23" x14ac:dyDescent="0.35">
      <c r="A39" s="1">
        <v>38</v>
      </c>
      <c r="B39" s="1" t="s">
        <v>9</v>
      </c>
      <c r="C39" s="1">
        <v>1531575</v>
      </c>
      <c r="D39" s="1" t="s">
        <v>17</v>
      </c>
      <c r="E39" s="1" t="s">
        <v>16</v>
      </c>
      <c r="F39" s="1" t="s">
        <v>12</v>
      </c>
      <c r="G39" s="1" t="s">
        <v>12</v>
      </c>
      <c r="H39" s="1" t="s">
        <v>13</v>
      </c>
      <c r="I39" s="1">
        <v>66</v>
      </c>
      <c r="J39" t="str">
        <f t="shared" si="0"/>
        <v>No</v>
      </c>
      <c r="K39" t="str">
        <f t="shared" si="1"/>
        <v>No</v>
      </c>
      <c r="L39">
        <f t="shared" si="2"/>
        <v>1531575</v>
      </c>
      <c r="M39" s="1" t="str">
        <f>IF(ISBLANK(D39),_xlfn.MODE.SNGL(moras[TIPO_ASEGURAMIENTO]),D39)</f>
        <v>ASEGURADO VOLUNTARIO</v>
      </c>
      <c r="N39" s="1">
        <f>IF(ISBLANK(moras[[#This Row],[EDAD]]),T60,moras[[#This Row],[EDAD]])</f>
        <v>66</v>
      </c>
      <c r="Q39" t="str">
        <f>moras[[#Headers],[EDAD_IMPUTADO]]</f>
        <v>EDAD_IMPUTADO</v>
      </c>
      <c r="R39">
        <f>COUNTBLANK(moras[EDAD_IMPUTADO])</f>
        <v>0</v>
      </c>
    </row>
    <row r="40" spans="1:23" x14ac:dyDescent="0.35">
      <c r="A40" s="1">
        <v>39</v>
      </c>
      <c r="B40" s="1" t="s">
        <v>9</v>
      </c>
      <c r="C40" s="1">
        <v>3220569.09</v>
      </c>
      <c r="D40" s="1" t="s">
        <v>10</v>
      </c>
      <c r="E40" s="1" t="s">
        <v>16</v>
      </c>
      <c r="F40" s="1" t="s">
        <v>12</v>
      </c>
      <c r="G40" s="1" t="s">
        <v>13</v>
      </c>
      <c r="H40" s="1" t="s">
        <v>13</v>
      </c>
      <c r="I40" s="1">
        <v>48</v>
      </c>
      <c r="J40" t="str">
        <f t="shared" si="0"/>
        <v>Atípico</v>
      </c>
      <c r="K40" t="str">
        <f t="shared" si="1"/>
        <v>No</v>
      </c>
      <c r="L40">
        <f t="shared" si="2"/>
        <v>3220569.09</v>
      </c>
      <c r="M40" s="1" t="str">
        <f>IF(ISBLANK(D40),_xlfn.MODE.SNGL(moras[TIPO_ASEGURAMIENTO]),D40)</f>
        <v>ASALARIADO</v>
      </c>
      <c r="N40" s="1">
        <f>IF(ISBLANK(moras[[#This Row],[EDAD]]),T61,moras[[#This Row],[EDAD]])</f>
        <v>48</v>
      </c>
      <c r="Q40" t="s">
        <v>39</v>
      </c>
    </row>
    <row r="41" spans="1:23" x14ac:dyDescent="0.35">
      <c r="A41" s="1">
        <v>40</v>
      </c>
      <c r="B41" s="1" t="s">
        <v>9</v>
      </c>
      <c r="C41" s="1">
        <v>658917</v>
      </c>
      <c r="D41" s="1" t="s">
        <v>10</v>
      </c>
      <c r="E41" s="1" t="s">
        <v>11</v>
      </c>
      <c r="F41" s="1" t="s">
        <v>12</v>
      </c>
      <c r="G41" s="1" t="s">
        <v>13</v>
      </c>
      <c r="H41" s="1" t="s">
        <v>12</v>
      </c>
      <c r="I41" s="1">
        <v>56</v>
      </c>
      <c r="J41" t="str">
        <f t="shared" si="0"/>
        <v>No</v>
      </c>
      <c r="K41" t="str">
        <f t="shared" si="1"/>
        <v>No</v>
      </c>
      <c r="L41">
        <f t="shared" si="2"/>
        <v>658917</v>
      </c>
      <c r="M41" s="1" t="str">
        <f>IF(ISBLANK(D41),_xlfn.MODE.SNGL(moras[TIPO_ASEGURAMIENTO]),D41)</f>
        <v>ASALARIADO</v>
      </c>
      <c r="N41" s="1">
        <f>IF(ISBLANK(moras[[#This Row],[EDAD]]),T62,moras[[#This Row],[EDAD]])</f>
        <v>56</v>
      </c>
    </row>
    <row r="42" spans="1:23" x14ac:dyDescent="0.35">
      <c r="A42" s="1">
        <v>41</v>
      </c>
      <c r="B42" s="1" t="s">
        <v>9</v>
      </c>
      <c r="C42" s="1">
        <v>631707.6</v>
      </c>
      <c r="D42" s="1" t="s">
        <v>10</v>
      </c>
      <c r="E42" s="1" t="s">
        <v>16</v>
      </c>
      <c r="F42" s="1" t="s">
        <v>12</v>
      </c>
      <c r="G42" s="1" t="s">
        <v>13</v>
      </c>
      <c r="H42" s="1" t="s">
        <v>13</v>
      </c>
      <c r="I42" s="1">
        <v>25</v>
      </c>
      <c r="J42" t="str">
        <f t="shared" si="0"/>
        <v>No</v>
      </c>
      <c r="K42" t="str">
        <f t="shared" si="1"/>
        <v>No</v>
      </c>
      <c r="L42">
        <f t="shared" si="2"/>
        <v>631707.6</v>
      </c>
      <c r="M42" s="1" t="str">
        <f>IF(ISBLANK(D42),_xlfn.MODE.SNGL(moras[TIPO_ASEGURAMIENTO]),D42)</f>
        <v>ASALARIADO</v>
      </c>
      <c r="N42" s="1">
        <f>IF(ISBLANK(moras[[#This Row],[EDAD]]),T63,moras[[#This Row],[EDAD]])</f>
        <v>25</v>
      </c>
      <c r="Q42">
        <f>IF(ISBLANK(C2),$S$23,C2)</f>
        <v>657425.23697218252</v>
      </c>
    </row>
    <row r="43" spans="1:23" x14ac:dyDescent="0.35">
      <c r="A43" s="1">
        <v>42</v>
      </c>
      <c r="B43" s="1" t="s">
        <v>15</v>
      </c>
      <c r="C43" s="1">
        <v>977376</v>
      </c>
      <c r="D43" s="1" t="s">
        <v>10</v>
      </c>
      <c r="E43" s="1" t="s">
        <v>16</v>
      </c>
      <c r="F43" s="1" t="s">
        <v>12</v>
      </c>
      <c r="G43" s="1" t="s">
        <v>13</v>
      </c>
      <c r="H43" s="1" t="s">
        <v>13</v>
      </c>
      <c r="I43" s="1">
        <v>33</v>
      </c>
      <c r="J43" t="str">
        <f t="shared" si="0"/>
        <v>No</v>
      </c>
      <c r="K43" t="str">
        <f t="shared" si="1"/>
        <v>No</v>
      </c>
      <c r="L43">
        <f t="shared" si="2"/>
        <v>977376</v>
      </c>
      <c r="M43" s="1" t="str">
        <f>IF(ISBLANK(D43),_xlfn.MODE.SNGL(moras[TIPO_ASEGURAMIENTO]),D43)</f>
        <v>ASALARIADO</v>
      </c>
      <c r="N43" s="1">
        <f>IF(ISBLANK(moras[[#This Row],[EDAD]]),T64,moras[[#This Row],[EDAD]])</f>
        <v>33</v>
      </c>
    </row>
    <row r="44" spans="1:23" x14ac:dyDescent="0.35">
      <c r="A44" s="1">
        <v>43</v>
      </c>
      <c r="B44" s="1" t="s">
        <v>15</v>
      </c>
      <c r="C44" s="1">
        <v>278030</v>
      </c>
      <c r="D44" s="1" t="s">
        <v>19</v>
      </c>
      <c r="E44" s="1" t="s">
        <v>16</v>
      </c>
      <c r="F44" s="1" t="s">
        <v>12</v>
      </c>
      <c r="G44" s="1" t="s">
        <v>12</v>
      </c>
      <c r="H44" s="1" t="s">
        <v>13</v>
      </c>
      <c r="I44" s="1">
        <v>23</v>
      </c>
      <c r="J44" t="str">
        <f t="shared" si="0"/>
        <v>No</v>
      </c>
      <c r="K44" t="str">
        <f t="shared" si="1"/>
        <v>No</v>
      </c>
      <c r="L44">
        <f t="shared" si="2"/>
        <v>278030</v>
      </c>
      <c r="M44" s="1" t="str">
        <f>IF(ISBLANK(D44),_xlfn.MODE.SNGL(moras[TIPO_ASEGURAMIENTO]),D44)</f>
        <v>CONVENIOS ESPECIALES DE TRABAJADORES INDEPENDIENTES</v>
      </c>
      <c r="N44" s="1">
        <f>IF(ISBLANK(moras[[#This Row],[EDAD]]),T65,moras[[#This Row],[EDAD]])</f>
        <v>23</v>
      </c>
      <c r="U44" t="s">
        <v>55</v>
      </c>
    </row>
    <row r="45" spans="1:23" x14ac:dyDescent="0.35">
      <c r="A45" s="1">
        <v>44</v>
      </c>
      <c r="B45" s="1" t="s">
        <v>9</v>
      </c>
      <c r="C45" s="1">
        <v>633750</v>
      </c>
      <c r="D45" s="1" t="s">
        <v>10</v>
      </c>
      <c r="E45" s="1" t="s">
        <v>16</v>
      </c>
      <c r="F45" s="1" t="s">
        <v>12</v>
      </c>
      <c r="G45" s="1" t="s">
        <v>13</v>
      </c>
      <c r="H45" s="1" t="s">
        <v>13</v>
      </c>
      <c r="I45" s="1">
        <v>43</v>
      </c>
      <c r="J45" t="str">
        <f t="shared" si="0"/>
        <v>No</v>
      </c>
      <c r="K45" t="str">
        <f t="shared" si="1"/>
        <v>No</v>
      </c>
      <c r="L45">
        <f t="shared" si="2"/>
        <v>633750</v>
      </c>
      <c r="M45" s="1" t="str">
        <f>IF(ISBLANK(D45),_xlfn.MODE.SNGL(moras[TIPO_ASEGURAMIENTO]),D45)</f>
        <v>ASALARIADO</v>
      </c>
      <c r="N45" s="1">
        <f>IF(ISBLANK(moras[[#This Row],[EDAD]]),T66,moras[[#This Row],[EDAD]])</f>
        <v>43</v>
      </c>
    </row>
    <row r="46" spans="1:23" x14ac:dyDescent="0.35">
      <c r="A46" s="1">
        <v>45</v>
      </c>
      <c r="B46" s="1" t="s">
        <v>15</v>
      </c>
      <c r="C46" s="1">
        <v>376776</v>
      </c>
      <c r="D46" s="1" t="s">
        <v>10</v>
      </c>
      <c r="E46" s="1" t="s">
        <v>16</v>
      </c>
      <c r="F46" s="1" t="s">
        <v>12</v>
      </c>
      <c r="G46" s="1" t="s">
        <v>13</v>
      </c>
      <c r="H46" s="1" t="s">
        <v>13</v>
      </c>
      <c r="I46" s="1">
        <v>27</v>
      </c>
      <c r="J46" t="str">
        <f t="shared" si="0"/>
        <v>No</v>
      </c>
      <c r="K46" t="str">
        <f t="shared" si="1"/>
        <v>No</v>
      </c>
      <c r="L46">
        <f t="shared" si="2"/>
        <v>376776</v>
      </c>
      <c r="M46" s="1" t="str">
        <f>IF(ISBLANK(D46),_xlfn.MODE.SNGL(moras[TIPO_ASEGURAMIENTO]),D46)</f>
        <v>ASALARIADO</v>
      </c>
      <c r="N46" s="1">
        <f>IF(ISBLANK(moras[[#This Row],[EDAD]]),T67,moras[[#This Row],[EDAD]])</f>
        <v>27</v>
      </c>
    </row>
    <row r="47" spans="1:23" x14ac:dyDescent="0.35">
      <c r="A47" s="1">
        <v>46</v>
      </c>
      <c r="B47" s="1" t="s">
        <v>15</v>
      </c>
      <c r="C47" s="1">
        <v>1878386.22</v>
      </c>
      <c r="D47" s="1" t="s">
        <v>10</v>
      </c>
      <c r="E47" s="1" t="s">
        <v>16</v>
      </c>
      <c r="F47" s="1" t="s">
        <v>12</v>
      </c>
      <c r="G47" s="1" t="s">
        <v>13</v>
      </c>
      <c r="H47" s="1" t="s">
        <v>13</v>
      </c>
      <c r="I47" s="1">
        <v>28</v>
      </c>
      <c r="J47" t="str">
        <f t="shared" si="0"/>
        <v>No</v>
      </c>
      <c r="K47" t="str">
        <f t="shared" si="1"/>
        <v>No</v>
      </c>
      <c r="L47">
        <f t="shared" si="2"/>
        <v>1878386.22</v>
      </c>
      <c r="M47" s="1" t="str">
        <f>IF(ISBLANK(D47),_xlfn.MODE.SNGL(moras[TIPO_ASEGURAMIENTO]),D47)</f>
        <v>ASALARIADO</v>
      </c>
      <c r="N47" s="1">
        <f>IF(ISBLANK(moras[[#This Row],[EDAD]]),T68,moras[[#This Row],[EDAD]])</f>
        <v>28</v>
      </c>
    </row>
    <row r="48" spans="1:23" x14ac:dyDescent="0.35">
      <c r="A48" s="1">
        <v>47</v>
      </c>
      <c r="B48" s="1" t="s">
        <v>15</v>
      </c>
      <c r="C48" s="1">
        <v>2224883</v>
      </c>
      <c r="D48" s="1" t="s">
        <v>10</v>
      </c>
      <c r="E48" s="1" t="s">
        <v>16</v>
      </c>
      <c r="F48" s="1" t="s">
        <v>12</v>
      </c>
      <c r="G48" s="1" t="s">
        <v>13</v>
      </c>
      <c r="H48" s="1" t="s">
        <v>13</v>
      </c>
      <c r="I48" s="1">
        <v>49</v>
      </c>
      <c r="J48" t="str">
        <f t="shared" si="0"/>
        <v>No</v>
      </c>
      <c r="K48" t="str">
        <f t="shared" si="1"/>
        <v>No</v>
      </c>
      <c r="L48">
        <f t="shared" si="2"/>
        <v>2224883</v>
      </c>
      <c r="M48" s="1" t="str">
        <f>IF(ISBLANK(D48),_xlfn.MODE.SNGL(moras[TIPO_ASEGURAMIENTO]),D48)</f>
        <v>ASALARIADO</v>
      </c>
      <c r="N48" s="1">
        <f>IF(ISBLANK(moras[[#This Row],[EDAD]]),T69,moras[[#This Row],[EDAD]])</f>
        <v>49</v>
      </c>
    </row>
    <row r="49" spans="1:28" x14ac:dyDescent="0.35">
      <c r="A49" s="1">
        <v>48</v>
      </c>
      <c r="B49" s="1" t="s">
        <v>15</v>
      </c>
      <c r="C49" s="1">
        <v>349000</v>
      </c>
      <c r="D49" s="1" t="s">
        <v>10</v>
      </c>
      <c r="E49" s="1" t="s">
        <v>16</v>
      </c>
      <c r="F49" s="1" t="s">
        <v>12</v>
      </c>
      <c r="G49" s="1" t="s">
        <v>13</v>
      </c>
      <c r="H49" s="1" t="s">
        <v>13</v>
      </c>
      <c r="I49" s="1">
        <v>36</v>
      </c>
      <c r="J49" t="str">
        <f t="shared" si="0"/>
        <v>No</v>
      </c>
      <c r="K49" t="str">
        <f t="shared" si="1"/>
        <v>No</v>
      </c>
      <c r="L49">
        <f t="shared" si="2"/>
        <v>349000</v>
      </c>
      <c r="M49" s="1" t="str">
        <f>IF(ISBLANK(D49),_xlfn.MODE.SNGL(moras[TIPO_ASEGURAMIENTO]),D49)</f>
        <v>ASALARIADO</v>
      </c>
      <c r="N49" s="1">
        <f>IF(ISBLANK(moras[[#This Row],[EDAD]]),T70,moras[[#This Row],[EDAD]])</f>
        <v>36</v>
      </c>
    </row>
    <row r="50" spans="1:28" x14ac:dyDescent="0.35">
      <c r="A50" s="1">
        <v>49</v>
      </c>
      <c r="B50" s="1" t="s">
        <v>9</v>
      </c>
      <c r="C50" s="1">
        <v>675069.69</v>
      </c>
      <c r="D50" s="1" t="s">
        <v>10</v>
      </c>
      <c r="E50" s="1" t="s">
        <v>16</v>
      </c>
      <c r="F50" s="1" t="s">
        <v>12</v>
      </c>
      <c r="G50" s="1" t="s">
        <v>13</v>
      </c>
      <c r="H50" s="1" t="s">
        <v>13</v>
      </c>
      <c r="I50" s="1">
        <v>39</v>
      </c>
      <c r="J50" t="str">
        <f t="shared" si="0"/>
        <v>No</v>
      </c>
      <c r="K50" t="str">
        <f t="shared" si="1"/>
        <v>No</v>
      </c>
      <c r="L50">
        <f t="shared" si="2"/>
        <v>675069.69</v>
      </c>
      <c r="M50" s="1" t="str">
        <f>IF(ISBLANK(D50),_xlfn.MODE.SNGL(moras[TIPO_ASEGURAMIENTO]),D50)</f>
        <v>ASALARIADO</v>
      </c>
      <c r="N50" s="1">
        <f>IF(ISBLANK(moras[[#This Row],[EDAD]]),T71,moras[[#This Row],[EDAD]])</f>
        <v>39</v>
      </c>
    </row>
    <row r="51" spans="1:28" x14ac:dyDescent="0.35">
      <c r="A51" s="1">
        <v>50</v>
      </c>
      <c r="B51" s="1" t="s">
        <v>9</v>
      </c>
      <c r="C51" s="1">
        <v>443282</v>
      </c>
      <c r="D51" s="1" t="s">
        <v>10</v>
      </c>
      <c r="E51" s="1" t="s">
        <v>16</v>
      </c>
      <c r="F51" s="1" t="s">
        <v>12</v>
      </c>
      <c r="G51" s="1" t="s">
        <v>12</v>
      </c>
      <c r="H51" s="1" t="s">
        <v>13</v>
      </c>
      <c r="I51" s="1"/>
      <c r="J51" t="str">
        <f t="shared" si="0"/>
        <v>No</v>
      </c>
      <c r="K51" t="str">
        <f t="shared" si="1"/>
        <v>No</v>
      </c>
      <c r="L51">
        <f t="shared" si="2"/>
        <v>443282</v>
      </c>
      <c r="M51" s="1" t="str">
        <f>IF(ISBLANK(D51),_xlfn.MODE.SNGL(moras[TIPO_ASEGURAMIENTO]),D51)</f>
        <v>ASALARIADO</v>
      </c>
      <c r="N51" s="1">
        <f>IF(ISBLANK(moras[[#This Row],[EDAD]]),T72,moras[[#This Row],[EDAD]])</f>
        <v>0</v>
      </c>
    </row>
    <row r="52" spans="1:28" x14ac:dyDescent="0.35">
      <c r="A52" s="1">
        <v>51</v>
      </c>
      <c r="B52" s="1" t="s">
        <v>9</v>
      </c>
      <c r="C52" s="1">
        <v>297044.99</v>
      </c>
      <c r="D52" s="1" t="s">
        <v>18</v>
      </c>
      <c r="E52" s="1" t="s">
        <v>16</v>
      </c>
      <c r="F52" s="1" t="s">
        <v>12</v>
      </c>
      <c r="G52" s="1" t="s">
        <v>13</v>
      </c>
      <c r="H52" s="1" t="s">
        <v>13</v>
      </c>
      <c r="I52" s="1">
        <v>66</v>
      </c>
      <c r="J52" t="str">
        <f t="shared" si="0"/>
        <v>No</v>
      </c>
      <c r="K52" t="str">
        <f t="shared" si="1"/>
        <v>No</v>
      </c>
      <c r="L52">
        <f t="shared" si="2"/>
        <v>297044.99</v>
      </c>
      <c r="M52" s="1" t="str">
        <f>IF(ISBLANK(D52),_xlfn.MODE.SNGL(moras[TIPO_ASEGURAMIENTO]),D52)</f>
        <v>TRABAJADOR INDEPENDIENTE</v>
      </c>
      <c r="N52" s="1">
        <f>IF(ISBLANK(moras[[#This Row],[EDAD]]),T73,moras[[#This Row],[EDAD]])</f>
        <v>66</v>
      </c>
    </row>
    <row r="53" spans="1:28" x14ac:dyDescent="0.35">
      <c r="A53" s="1">
        <v>52</v>
      </c>
      <c r="B53" s="1" t="s">
        <v>9</v>
      </c>
      <c r="C53" s="1">
        <v>1505458.92</v>
      </c>
      <c r="D53" s="1" t="s">
        <v>10</v>
      </c>
      <c r="E53" s="1" t="s">
        <v>11</v>
      </c>
      <c r="F53" s="1" t="s">
        <v>12</v>
      </c>
      <c r="G53" s="1" t="s">
        <v>13</v>
      </c>
      <c r="H53" s="1" t="s">
        <v>13</v>
      </c>
      <c r="I53" s="1"/>
      <c r="J53" t="str">
        <f t="shared" si="0"/>
        <v>No</v>
      </c>
      <c r="K53" t="str">
        <f t="shared" si="1"/>
        <v>No</v>
      </c>
      <c r="L53">
        <f t="shared" si="2"/>
        <v>1505458.92</v>
      </c>
      <c r="M53" s="1" t="str">
        <f>IF(ISBLANK(D53),_xlfn.MODE.SNGL(moras[TIPO_ASEGURAMIENTO]),D53)</f>
        <v>ASALARIADO</v>
      </c>
      <c r="N53" s="1">
        <f>IF(ISBLANK(moras[[#This Row],[EDAD]]),T74,moras[[#This Row],[EDAD]])</f>
        <v>0</v>
      </c>
    </row>
    <row r="54" spans="1:28" x14ac:dyDescent="0.35">
      <c r="A54" s="1">
        <v>53</v>
      </c>
      <c r="B54" s="1" t="s">
        <v>15</v>
      </c>
      <c r="C54" s="1">
        <v>743436</v>
      </c>
      <c r="D54" s="1" t="s">
        <v>10</v>
      </c>
      <c r="E54" s="1" t="s">
        <v>16</v>
      </c>
      <c r="F54" s="1" t="s">
        <v>12</v>
      </c>
      <c r="G54" s="1" t="s">
        <v>13</v>
      </c>
      <c r="H54" s="1" t="s">
        <v>13</v>
      </c>
      <c r="I54" s="1">
        <v>28</v>
      </c>
      <c r="J54" t="str">
        <f t="shared" si="0"/>
        <v>No</v>
      </c>
      <c r="K54" t="str">
        <f t="shared" si="1"/>
        <v>No</v>
      </c>
      <c r="L54">
        <f t="shared" si="2"/>
        <v>743436</v>
      </c>
      <c r="M54" s="1" t="str">
        <f>IF(ISBLANK(D54),_xlfn.MODE.SNGL(moras[TIPO_ASEGURAMIENTO]),D54)</f>
        <v>ASALARIADO</v>
      </c>
      <c r="N54" s="1">
        <f>IF(ISBLANK(moras[[#This Row],[EDAD]]),T75,moras[[#This Row],[EDAD]])</f>
        <v>28</v>
      </c>
    </row>
    <row r="55" spans="1:28" x14ac:dyDescent="0.35">
      <c r="A55" s="1">
        <v>54</v>
      </c>
      <c r="B55" s="1" t="s">
        <v>9</v>
      </c>
      <c r="C55" s="1">
        <v>379422</v>
      </c>
      <c r="D55" s="1" t="s">
        <v>18</v>
      </c>
      <c r="E55" s="1" t="s">
        <v>16</v>
      </c>
      <c r="F55" s="1" t="s">
        <v>12</v>
      </c>
      <c r="G55" s="1" t="s">
        <v>13</v>
      </c>
      <c r="H55" s="1" t="s">
        <v>13</v>
      </c>
      <c r="I55" s="1">
        <v>43</v>
      </c>
      <c r="J55" t="str">
        <f t="shared" si="0"/>
        <v>No</v>
      </c>
      <c r="K55" t="str">
        <f t="shared" si="1"/>
        <v>No</v>
      </c>
      <c r="L55">
        <f t="shared" si="2"/>
        <v>379422</v>
      </c>
      <c r="M55" s="1" t="str">
        <f>IF(ISBLANK(D55),_xlfn.MODE.SNGL(moras[TIPO_ASEGURAMIENTO]),D55)</f>
        <v>TRABAJADOR INDEPENDIENTE</v>
      </c>
      <c r="N55" s="1">
        <f>IF(ISBLANK(moras[[#This Row],[EDAD]]),T76,moras[[#This Row],[EDAD]])</f>
        <v>43</v>
      </c>
    </row>
    <row r="56" spans="1:28" x14ac:dyDescent="0.35">
      <c r="A56" s="1">
        <v>55</v>
      </c>
      <c r="B56" s="1" t="s">
        <v>9</v>
      </c>
      <c r="C56" s="1">
        <v>300000</v>
      </c>
      <c r="D56" s="1" t="s">
        <v>17</v>
      </c>
      <c r="E56" s="1" t="s">
        <v>16</v>
      </c>
      <c r="F56" s="1" t="s">
        <v>12</v>
      </c>
      <c r="G56" s="1" t="s">
        <v>13</v>
      </c>
      <c r="H56" s="1" t="s">
        <v>13</v>
      </c>
      <c r="I56" s="1">
        <v>44</v>
      </c>
      <c r="J56" t="str">
        <f t="shared" si="0"/>
        <v>No</v>
      </c>
      <c r="K56" t="str">
        <f t="shared" si="1"/>
        <v>No</v>
      </c>
      <c r="L56">
        <f t="shared" si="2"/>
        <v>300000</v>
      </c>
      <c r="M56" s="1" t="str">
        <f>IF(ISBLANK(D56),_xlfn.MODE.SNGL(moras[TIPO_ASEGURAMIENTO]),D56)</f>
        <v>ASEGURADO VOLUNTARIO</v>
      </c>
      <c r="N56" s="1">
        <f>IF(ISBLANK(moras[[#This Row],[EDAD]]),T77,moras[[#This Row],[EDAD]])</f>
        <v>44</v>
      </c>
    </row>
    <row r="57" spans="1:28" x14ac:dyDescent="0.35">
      <c r="A57" s="1">
        <v>56</v>
      </c>
      <c r="B57" s="1" t="s">
        <v>15</v>
      </c>
      <c r="C57" s="1">
        <v>159787.22</v>
      </c>
      <c r="D57" s="1" t="s">
        <v>10</v>
      </c>
      <c r="E57" s="1" t="s">
        <v>16</v>
      </c>
      <c r="F57" s="1" t="s">
        <v>12</v>
      </c>
      <c r="G57" s="1" t="s">
        <v>12</v>
      </c>
      <c r="H57" s="1" t="s">
        <v>13</v>
      </c>
      <c r="I57" s="1">
        <v>44</v>
      </c>
      <c r="J57" t="str">
        <f t="shared" si="0"/>
        <v>No</v>
      </c>
      <c r="K57" t="str">
        <f t="shared" si="1"/>
        <v>No</v>
      </c>
      <c r="L57">
        <f t="shared" si="2"/>
        <v>159787.22</v>
      </c>
      <c r="M57" s="1" t="str">
        <f>IF(ISBLANK(D57),_xlfn.MODE.SNGL(moras[TIPO_ASEGURAMIENTO]),D57)</f>
        <v>ASALARIADO</v>
      </c>
      <c r="N57" s="1">
        <f>IF(ISBLANK(moras[[#This Row],[EDAD]]),T78,moras[[#This Row],[EDAD]])</f>
        <v>44</v>
      </c>
    </row>
    <row r="58" spans="1:28" x14ac:dyDescent="0.35">
      <c r="A58" s="1">
        <v>57</v>
      </c>
      <c r="B58" s="1" t="s">
        <v>15</v>
      </c>
      <c r="C58" s="1">
        <v>267741.03999999998</v>
      </c>
      <c r="D58" s="1" t="s">
        <v>10</v>
      </c>
      <c r="E58" s="1" t="s">
        <v>16</v>
      </c>
      <c r="F58" s="1" t="s">
        <v>12</v>
      </c>
      <c r="G58" s="1" t="s">
        <v>13</v>
      </c>
      <c r="H58" s="1" t="s">
        <v>13</v>
      </c>
      <c r="I58" s="1">
        <v>32</v>
      </c>
      <c r="J58" t="str">
        <f t="shared" si="0"/>
        <v>No</v>
      </c>
      <c r="K58" t="str">
        <f t="shared" si="1"/>
        <v>No</v>
      </c>
      <c r="L58">
        <f t="shared" si="2"/>
        <v>267741.03999999998</v>
      </c>
      <c r="M58" s="1" t="str">
        <f>IF(ISBLANK(D58),_xlfn.MODE.SNGL(moras[TIPO_ASEGURAMIENTO]),D58)</f>
        <v>ASALARIADO</v>
      </c>
      <c r="N58" s="1">
        <f>IF(ISBLANK(moras[[#This Row],[EDAD]]),T79,moras[[#This Row],[EDAD]])</f>
        <v>32</v>
      </c>
    </row>
    <row r="59" spans="1:28" x14ac:dyDescent="0.35">
      <c r="A59" s="1">
        <v>58</v>
      </c>
      <c r="B59" s="1" t="s">
        <v>15</v>
      </c>
      <c r="C59" s="1">
        <v>376777</v>
      </c>
      <c r="D59" s="1" t="s">
        <v>10</v>
      </c>
      <c r="E59" s="1" t="s">
        <v>16</v>
      </c>
      <c r="F59" s="1" t="s">
        <v>12</v>
      </c>
      <c r="G59" s="1" t="s">
        <v>13</v>
      </c>
      <c r="H59" s="1" t="s">
        <v>13</v>
      </c>
      <c r="I59" s="1">
        <v>43</v>
      </c>
      <c r="J59" t="str">
        <f t="shared" si="0"/>
        <v>No</v>
      </c>
      <c r="K59" t="str">
        <f t="shared" si="1"/>
        <v>No</v>
      </c>
      <c r="L59">
        <f t="shared" si="2"/>
        <v>376777</v>
      </c>
      <c r="M59" s="1" t="str">
        <f>IF(ISBLANK(D59),_xlfn.MODE.SNGL(moras[TIPO_ASEGURAMIENTO]),D59)</f>
        <v>ASALARIADO</v>
      </c>
      <c r="N59" s="1">
        <f>IF(ISBLANK(moras[[#This Row],[EDAD]]),T80,moras[[#This Row],[EDAD]])</f>
        <v>43</v>
      </c>
    </row>
    <row r="60" spans="1:28" x14ac:dyDescent="0.35">
      <c r="A60" s="1">
        <v>59</v>
      </c>
      <c r="B60" s="1" t="s">
        <v>9</v>
      </c>
      <c r="C60" s="1">
        <v>386161</v>
      </c>
      <c r="D60" s="1" t="s">
        <v>18</v>
      </c>
      <c r="E60" s="1" t="s">
        <v>16</v>
      </c>
      <c r="F60" s="1" t="s">
        <v>12</v>
      </c>
      <c r="G60" s="1" t="s">
        <v>13</v>
      </c>
      <c r="H60" s="1" t="s">
        <v>12</v>
      </c>
      <c r="I60" s="1">
        <v>45</v>
      </c>
      <c r="J60" t="str">
        <f t="shared" si="0"/>
        <v>No</v>
      </c>
      <c r="K60" t="str">
        <f t="shared" si="1"/>
        <v>No</v>
      </c>
      <c r="L60">
        <f t="shared" si="2"/>
        <v>386161</v>
      </c>
      <c r="M60" s="1" t="str">
        <f>IF(ISBLANK(D60),_xlfn.MODE.SNGL(moras[TIPO_ASEGURAMIENTO]),D60)</f>
        <v>TRABAJADOR INDEPENDIENTE</v>
      </c>
      <c r="N60" s="1">
        <f>IF(ISBLANK(moras[[#This Row],[EDAD]]),T81,moras[[#This Row],[EDAD]])</f>
        <v>45</v>
      </c>
    </row>
    <row r="61" spans="1:28" x14ac:dyDescent="0.35">
      <c r="A61" s="1">
        <v>60</v>
      </c>
      <c r="B61" s="1" t="s">
        <v>9</v>
      </c>
      <c r="C61" s="1">
        <v>278030</v>
      </c>
      <c r="D61" s="1" t="s">
        <v>19</v>
      </c>
      <c r="E61" s="1" t="s">
        <v>16</v>
      </c>
      <c r="F61" s="1" t="s">
        <v>12</v>
      </c>
      <c r="G61" s="1" t="s">
        <v>13</v>
      </c>
      <c r="H61" s="1" t="s">
        <v>13</v>
      </c>
      <c r="I61" s="1">
        <v>22</v>
      </c>
      <c r="J61" t="str">
        <f t="shared" si="0"/>
        <v>No</v>
      </c>
      <c r="K61" t="str">
        <f t="shared" si="1"/>
        <v>No</v>
      </c>
      <c r="L61">
        <f t="shared" si="2"/>
        <v>278030</v>
      </c>
      <c r="M61" s="1" t="str">
        <f>IF(ISBLANK(D61),_xlfn.MODE.SNGL(moras[TIPO_ASEGURAMIENTO]),D61)</f>
        <v>CONVENIOS ESPECIALES DE TRABAJADORES INDEPENDIENTES</v>
      </c>
      <c r="N61" s="1">
        <f>IF(ISBLANK(moras[[#This Row],[EDAD]]),T82,moras[[#This Row],[EDAD]])</f>
        <v>22</v>
      </c>
      <c r="U61" t="s">
        <v>74</v>
      </c>
      <c r="AB61" t="s">
        <v>75</v>
      </c>
    </row>
    <row r="62" spans="1:28" x14ac:dyDescent="0.35">
      <c r="A62" s="1">
        <v>61</v>
      </c>
      <c r="B62" s="1" t="s">
        <v>9</v>
      </c>
      <c r="C62" s="1">
        <v>1594012.66</v>
      </c>
      <c r="D62" s="1" t="s">
        <v>10</v>
      </c>
      <c r="E62" s="1" t="s">
        <v>16</v>
      </c>
      <c r="F62" s="1" t="s">
        <v>12</v>
      </c>
      <c r="G62" s="1" t="s">
        <v>13</v>
      </c>
      <c r="H62" s="1" t="s">
        <v>13</v>
      </c>
      <c r="I62" s="1">
        <v>32</v>
      </c>
      <c r="J62" t="str">
        <f t="shared" si="0"/>
        <v>No</v>
      </c>
      <c r="K62" t="str">
        <f t="shared" si="1"/>
        <v>No</v>
      </c>
      <c r="L62">
        <f t="shared" si="2"/>
        <v>1594012.66</v>
      </c>
      <c r="M62" s="1" t="str">
        <f>IF(ISBLANK(D62),_xlfn.MODE.SNGL(moras[TIPO_ASEGURAMIENTO]),D62)</f>
        <v>ASALARIADO</v>
      </c>
      <c r="N62" s="1">
        <f>IF(ISBLANK(moras[[#This Row],[EDAD]]),T83,moras[[#This Row],[EDAD]])</f>
        <v>32</v>
      </c>
    </row>
    <row r="63" spans="1:28" x14ac:dyDescent="0.35">
      <c r="A63" s="1">
        <v>62</v>
      </c>
      <c r="B63" s="1" t="s">
        <v>9</v>
      </c>
      <c r="C63" s="1">
        <v>1401725.03</v>
      </c>
      <c r="D63" s="1" t="s">
        <v>14</v>
      </c>
      <c r="E63" s="1" t="s">
        <v>11</v>
      </c>
      <c r="F63" s="1" t="s">
        <v>12</v>
      </c>
      <c r="G63" s="1" t="s">
        <v>13</v>
      </c>
      <c r="H63" s="1" t="s">
        <v>13</v>
      </c>
      <c r="I63" s="1">
        <v>85</v>
      </c>
      <c r="J63" t="str">
        <f t="shared" si="0"/>
        <v>No</v>
      </c>
      <c r="K63" t="str">
        <f t="shared" si="1"/>
        <v>No</v>
      </c>
      <c r="L63">
        <f t="shared" si="2"/>
        <v>1401725.03</v>
      </c>
      <c r="M63" s="1" t="str">
        <f>IF(ISBLANK(D63),_xlfn.MODE.SNGL(moras[TIPO_ASEGURAMIENTO]),D63)</f>
        <v>PENSIONADOS EN SU PROPIO SISTEMA</v>
      </c>
      <c r="N63" s="1">
        <f>IF(ISBLANK(moras[[#This Row],[EDAD]]),T84,moras[[#This Row],[EDAD]])</f>
        <v>85</v>
      </c>
    </row>
    <row r="64" spans="1:28" x14ac:dyDescent="0.35">
      <c r="A64" s="1">
        <v>63</v>
      </c>
      <c r="B64" s="1" t="s">
        <v>9</v>
      </c>
      <c r="C64" s="1">
        <v>366358.49</v>
      </c>
      <c r="D64" s="1" t="s">
        <v>10</v>
      </c>
      <c r="E64" s="1" t="s">
        <v>16</v>
      </c>
      <c r="F64" s="1" t="s">
        <v>12</v>
      </c>
      <c r="G64" s="1" t="s">
        <v>13</v>
      </c>
      <c r="H64" s="1" t="s">
        <v>13</v>
      </c>
      <c r="I64" s="1">
        <v>51</v>
      </c>
      <c r="J64" t="str">
        <f t="shared" si="0"/>
        <v>No</v>
      </c>
      <c r="K64" t="str">
        <f t="shared" si="1"/>
        <v>No</v>
      </c>
      <c r="L64">
        <f t="shared" si="2"/>
        <v>366358.49</v>
      </c>
      <c r="M64" s="1" t="str">
        <f>IF(ISBLANK(D64),_xlfn.MODE.SNGL(moras[TIPO_ASEGURAMIENTO]),D64)</f>
        <v>ASALARIADO</v>
      </c>
      <c r="N64" s="1">
        <f>IF(ISBLANK(moras[[#This Row],[EDAD]]),T85,moras[[#This Row],[EDAD]])</f>
        <v>51</v>
      </c>
    </row>
    <row r="65" spans="1:28" x14ac:dyDescent="0.35">
      <c r="A65" s="1">
        <v>64</v>
      </c>
      <c r="B65" s="1" t="s">
        <v>15</v>
      </c>
      <c r="C65" s="1">
        <v>411794</v>
      </c>
      <c r="D65" s="1" t="s">
        <v>18</v>
      </c>
      <c r="E65" s="1" t="s">
        <v>16</v>
      </c>
      <c r="F65" s="1" t="s">
        <v>12</v>
      </c>
      <c r="G65" s="1" t="s">
        <v>13</v>
      </c>
      <c r="H65" s="1" t="s">
        <v>13</v>
      </c>
      <c r="I65" s="1">
        <v>53</v>
      </c>
      <c r="J65" t="str">
        <f t="shared" si="0"/>
        <v>No</v>
      </c>
      <c r="K65" t="str">
        <f t="shared" si="1"/>
        <v>No</v>
      </c>
      <c r="L65">
        <f t="shared" si="2"/>
        <v>411794</v>
      </c>
      <c r="M65" s="1" t="str">
        <f>IF(ISBLANK(D65),_xlfn.MODE.SNGL(moras[TIPO_ASEGURAMIENTO]),D65)</f>
        <v>TRABAJADOR INDEPENDIENTE</v>
      </c>
      <c r="N65" s="1">
        <f>IF(ISBLANK(moras[[#This Row],[EDAD]]),T86,moras[[#This Row],[EDAD]])</f>
        <v>53</v>
      </c>
    </row>
    <row r="66" spans="1:28" x14ac:dyDescent="0.35">
      <c r="A66" s="1">
        <v>65</v>
      </c>
      <c r="B66" s="1" t="s">
        <v>9</v>
      </c>
      <c r="C66" s="1">
        <v>340510.83</v>
      </c>
      <c r="D66" s="1" t="s">
        <v>10</v>
      </c>
      <c r="E66" s="1" t="s">
        <v>16</v>
      </c>
      <c r="F66" s="1" t="s">
        <v>12</v>
      </c>
      <c r="G66" s="1" t="s">
        <v>13</v>
      </c>
      <c r="H66" s="1" t="s">
        <v>13</v>
      </c>
      <c r="I66" s="1">
        <v>40</v>
      </c>
      <c r="J66" t="str">
        <f t="shared" ref="J66:J129" si="4">IF(1.96&lt;ABS(C66-$S$23)/$S$24,"Atípico","No")</f>
        <v>No</v>
      </c>
      <c r="K66" t="str">
        <f t="shared" ref="K66:K129" si="5">IF(1.96&lt;ABS((I66-$T$23)/$T$24),"Atípico", "No")</f>
        <v>No</v>
      </c>
      <c r="L66">
        <f t="shared" ref="L66:L129" si="6">IF(ISBLANK(C66),$S$23,C66)</f>
        <v>340510.83</v>
      </c>
      <c r="M66" s="1" t="str">
        <f>IF(ISBLANK(D66),_xlfn.MODE.SNGL(moras[TIPO_ASEGURAMIENTO]),D66)</f>
        <v>ASALARIADO</v>
      </c>
      <c r="N66" s="1">
        <f>IF(ISBLANK(moras[[#This Row],[EDAD]]),T87,moras[[#This Row],[EDAD]])</f>
        <v>40</v>
      </c>
    </row>
    <row r="67" spans="1:28" x14ac:dyDescent="0.35">
      <c r="A67" s="1">
        <v>66</v>
      </c>
      <c r="B67" s="1" t="s">
        <v>9</v>
      </c>
      <c r="C67" s="1">
        <v>3217736</v>
      </c>
      <c r="D67" s="1" t="s">
        <v>10</v>
      </c>
      <c r="E67" s="1" t="s">
        <v>16</v>
      </c>
      <c r="F67" s="1" t="s">
        <v>12</v>
      </c>
      <c r="G67" s="1" t="s">
        <v>13</v>
      </c>
      <c r="H67" s="1" t="s">
        <v>13</v>
      </c>
      <c r="I67" s="1">
        <v>32</v>
      </c>
      <c r="J67" t="str">
        <f t="shared" si="4"/>
        <v>Atípico</v>
      </c>
      <c r="K67" t="str">
        <f t="shared" si="5"/>
        <v>No</v>
      </c>
      <c r="L67">
        <f t="shared" si="6"/>
        <v>3217736</v>
      </c>
      <c r="M67" s="1" t="str">
        <f>IF(ISBLANK(D67),_xlfn.MODE.SNGL(moras[TIPO_ASEGURAMIENTO]),D67)</f>
        <v>ASALARIADO</v>
      </c>
      <c r="N67" s="1">
        <f>IF(ISBLANK(moras[[#This Row],[EDAD]]),T88,moras[[#This Row],[EDAD]])</f>
        <v>32</v>
      </c>
    </row>
    <row r="68" spans="1:28" x14ac:dyDescent="0.35">
      <c r="A68" s="1">
        <v>67</v>
      </c>
      <c r="B68" s="1" t="s">
        <v>9</v>
      </c>
      <c r="C68" s="1">
        <v>133603.53</v>
      </c>
      <c r="D68" s="1" t="s">
        <v>14</v>
      </c>
      <c r="E68" s="1" t="s">
        <v>11</v>
      </c>
      <c r="F68" s="1" t="s">
        <v>12</v>
      </c>
      <c r="G68" s="1" t="s">
        <v>13</v>
      </c>
      <c r="H68" s="1" t="s">
        <v>13</v>
      </c>
      <c r="I68" s="1">
        <v>72</v>
      </c>
      <c r="J68" t="str">
        <f t="shared" si="4"/>
        <v>No</v>
      </c>
      <c r="K68" t="str">
        <f t="shared" si="5"/>
        <v>No</v>
      </c>
      <c r="L68">
        <f t="shared" si="6"/>
        <v>133603.53</v>
      </c>
      <c r="M68" s="1" t="str">
        <f>IF(ISBLANK(D68),_xlfn.MODE.SNGL(moras[TIPO_ASEGURAMIENTO]),D68)</f>
        <v>PENSIONADOS EN SU PROPIO SISTEMA</v>
      </c>
      <c r="N68" s="1">
        <f>IF(ISBLANK(moras[[#This Row],[EDAD]]),T89,moras[[#This Row],[EDAD]])</f>
        <v>72</v>
      </c>
    </row>
    <row r="69" spans="1:28" x14ac:dyDescent="0.35">
      <c r="A69" s="1">
        <v>68</v>
      </c>
      <c r="B69" s="1" t="s">
        <v>9</v>
      </c>
      <c r="C69" s="1">
        <v>140435.81</v>
      </c>
      <c r="D69" s="1" t="s">
        <v>14</v>
      </c>
      <c r="E69" s="1" t="s">
        <v>11</v>
      </c>
      <c r="F69" s="1" t="s">
        <v>12</v>
      </c>
      <c r="G69" s="1" t="s">
        <v>13</v>
      </c>
      <c r="H69" s="1" t="s">
        <v>13</v>
      </c>
      <c r="I69" s="1">
        <v>74</v>
      </c>
      <c r="J69" t="str">
        <f t="shared" si="4"/>
        <v>No</v>
      </c>
      <c r="K69" t="str">
        <f t="shared" si="5"/>
        <v>No</v>
      </c>
      <c r="L69">
        <f t="shared" si="6"/>
        <v>140435.81</v>
      </c>
      <c r="M69" s="1" t="str">
        <f>IF(ISBLANK(D69),_xlfn.MODE.SNGL(moras[TIPO_ASEGURAMIENTO]),D69)</f>
        <v>PENSIONADOS EN SU PROPIO SISTEMA</v>
      </c>
      <c r="N69" s="1">
        <f>IF(ISBLANK(moras[[#This Row],[EDAD]]),T90,moras[[#This Row],[EDAD]])</f>
        <v>74</v>
      </c>
    </row>
    <row r="70" spans="1:28" x14ac:dyDescent="0.35">
      <c r="A70" s="1">
        <v>69</v>
      </c>
      <c r="B70" s="1" t="s">
        <v>9</v>
      </c>
      <c r="C70" s="1">
        <v>1866932.5</v>
      </c>
      <c r="D70" s="1" t="s">
        <v>10</v>
      </c>
      <c r="E70" s="1" t="s">
        <v>11</v>
      </c>
      <c r="F70" s="1" t="s">
        <v>12</v>
      </c>
      <c r="G70" s="1" t="s">
        <v>13</v>
      </c>
      <c r="H70" s="1" t="s">
        <v>13</v>
      </c>
      <c r="I70" s="1">
        <v>57</v>
      </c>
      <c r="J70" t="str">
        <f t="shared" si="4"/>
        <v>No</v>
      </c>
      <c r="K70" t="str">
        <f t="shared" si="5"/>
        <v>No</v>
      </c>
      <c r="L70">
        <f t="shared" si="6"/>
        <v>1866932.5</v>
      </c>
      <c r="M70" s="1" t="str">
        <f>IF(ISBLANK(D70),_xlfn.MODE.SNGL(moras[TIPO_ASEGURAMIENTO]),D70)</f>
        <v>ASALARIADO</v>
      </c>
      <c r="N70" s="1">
        <f>IF(ISBLANK(moras[[#This Row],[EDAD]]),T91,moras[[#This Row],[EDAD]])</f>
        <v>57</v>
      </c>
    </row>
    <row r="71" spans="1:28" x14ac:dyDescent="0.35">
      <c r="A71" s="1">
        <v>70</v>
      </c>
      <c r="B71" s="1" t="s">
        <v>9</v>
      </c>
      <c r="C71" s="1">
        <v>299647</v>
      </c>
      <c r="D71" s="1" t="s">
        <v>17</v>
      </c>
      <c r="E71" s="1" t="s">
        <v>16</v>
      </c>
      <c r="F71" s="1" t="s">
        <v>12</v>
      </c>
      <c r="G71" s="1" t="s">
        <v>13</v>
      </c>
      <c r="H71" s="1" t="s">
        <v>13</v>
      </c>
      <c r="I71" s="1"/>
      <c r="J71" t="str">
        <f t="shared" si="4"/>
        <v>No</v>
      </c>
      <c r="K71" t="str">
        <f t="shared" si="5"/>
        <v>No</v>
      </c>
      <c r="L71">
        <f t="shared" si="6"/>
        <v>299647</v>
      </c>
      <c r="M71" s="1" t="str">
        <f>IF(ISBLANK(D71),_xlfn.MODE.SNGL(moras[TIPO_ASEGURAMIENTO]),D71)</f>
        <v>ASEGURADO VOLUNTARIO</v>
      </c>
      <c r="N71" s="1">
        <f>IF(ISBLANK(moras[[#This Row],[EDAD]]),T92,moras[[#This Row],[EDAD]])</f>
        <v>0</v>
      </c>
    </row>
    <row r="72" spans="1:28" x14ac:dyDescent="0.35">
      <c r="A72" s="1">
        <v>71</v>
      </c>
      <c r="B72" s="1" t="s">
        <v>15</v>
      </c>
      <c r="C72" s="1">
        <v>544163.5</v>
      </c>
      <c r="D72" s="1" t="s">
        <v>10</v>
      </c>
      <c r="E72" s="1" t="s">
        <v>16</v>
      </c>
      <c r="F72" s="1" t="s">
        <v>12</v>
      </c>
      <c r="G72" s="1" t="s">
        <v>13</v>
      </c>
      <c r="H72" s="1" t="s">
        <v>13</v>
      </c>
      <c r="I72" s="1">
        <v>24</v>
      </c>
      <c r="J72" t="str">
        <f t="shared" si="4"/>
        <v>No</v>
      </c>
      <c r="K72" t="str">
        <f t="shared" si="5"/>
        <v>No</v>
      </c>
      <c r="L72">
        <f t="shared" si="6"/>
        <v>544163.5</v>
      </c>
      <c r="M72" s="1" t="str">
        <f>IF(ISBLANK(D72),_xlfn.MODE.SNGL(moras[TIPO_ASEGURAMIENTO]),D72)</f>
        <v>ASALARIADO</v>
      </c>
      <c r="N72" s="1">
        <f>IF(ISBLANK(moras[[#This Row],[EDAD]]),T93,moras[[#This Row],[EDAD]])</f>
        <v>24</v>
      </c>
    </row>
    <row r="73" spans="1:28" x14ac:dyDescent="0.35">
      <c r="A73" s="1">
        <v>72</v>
      </c>
      <c r="B73" s="1" t="s">
        <v>15</v>
      </c>
      <c r="C73" s="1">
        <v>2128928</v>
      </c>
      <c r="D73" s="1" t="s">
        <v>20</v>
      </c>
      <c r="E73" s="1" t="s">
        <v>11</v>
      </c>
      <c r="F73" s="1" t="s">
        <v>12</v>
      </c>
      <c r="G73" s="1" t="s">
        <v>13</v>
      </c>
      <c r="H73" s="1" t="s">
        <v>12</v>
      </c>
      <c r="I73" s="1">
        <v>42</v>
      </c>
      <c r="J73" t="str">
        <f t="shared" si="4"/>
        <v>No</v>
      </c>
      <c r="K73" t="str">
        <f t="shared" si="5"/>
        <v>No</v>
      </c>
      <c r="L73">
        <f t="shared" si="6"/>
        <v>2128928</v>
      </c>
      <c r="M73" s="1" t="s">
        <v>10</v>
      </c>
      <c r="N73" s="1">
        <f>IF(ISBLANK(moras[[#This Row],[EDAD]]),T94,moras[[#This Row],[EDAD]])</f>
        <v>42</v>
      </c>
    </row>
    <row r="74" spans="1:28" x14ac:dyDescent="0.35">
      <c r="A74" s="1">
        <v>73</v>
      </c>
      <c r="B74" s="1" t="s">
        <v>9</v>
      </c>
      <c r="C74" s="1">
        <v>278030</v>
      </c>
      <c r="D74" s="1" t="s">
        <v>19</v>
      </c>
      <c r="E74" s="1" t="s">
        <v>16</v>
      </c>
      <c r="F74" s="1" t="s">
        <v>12</v>
      </c>
      <c r="G74" s="1" t="s">
        <v>13</v>
      </c>
      <c r="H74" s="1" t="s">
        <v>13</v>
      </c>
      <c r="I74" s="1">
        <v>57</v>
      </c>
      <c r="J74" t="str">
        <f t="shared" si="4"/>
        <v>No</v>
      </c>
      <c r="K74" t="str">
        <f t="shared" si="5"/>
        <v>No</v>
      </c>
      <c r="L74">
        <f t="shared" si="6"/>
        <v>278030</v>
      </c>
      <c r="M74" s="1" t="str">
        <f>IF(ISBLANK(D74),_xlfn.MODE.SNGL(moras[TIPO_ASEGURAMIENTO]),D74)</f>
        <v>CONVENIOS ESPECIALES DE TRABAJADORES INDEPENDIENTES</v>
      </c>
      <c r="N74" s="1">
        <f>IF(ISBLANK(moras[[#This Row],[EDAD]]),T95,moras[[#This Row],[EDAD]])</f>
        <v>57</v>
      </c>
    </row>
    <row r="75" spans="1:28" x14ac:dyDescent="0.35">
      <c r="A75" s="1">
        <v>74</v>
      </c>
      <c r="B75" s="1" t="s">
        <v>15</v>
      </c>
      <c r="C75" s="1">
        <v>508972.79999999999</v>
      </c>
      <c r="D75" s="1" t="s">
        <v>10</v>
      </c>
      <c r="E75" s="1" t="s">
        <v>11</v>
      </c>
      <c r="F75" s="1" t="s">
        <v>12</v>
      </c>
      <c r="G75" s="1" t="s">
        <v>13</v>
      </c>
      <c r="H75" s="1" t="s">
        <v>13</v>
      </c>
      <c r="I75" s="1">
        <v>46</v>
      </c>
      <c r="J75" t="str">
        <f t="shared" si="4"/>
        <v>No</v>
      </c>
      <c r="K75" t="str">
        <f t="shared" si="5"/>
        <v>No</v>
      </c>
      <c r="L75">
        <f t="shared" si="6"/>
        <v>508972.79999999999</v>
      </c>
      <c r="M75" s="1" t="str">
        <f>IF(ISBLANK(D75),_xlfn.MODE.SNGL(moras[TIPO_ASEGURAMIENTO]),D75)</f>
        <v>ASALARIADO</v>
      </c>
      <c r="N75" s="1">
        <f>IF(ISBLANK(moras[[#This Row],[EDAD]]),T96,moras[[#This Row],[EDAD]])</f>
        <v>46</v>
      </c>
    </row>
    <row r="76" spans="1:28" x14ac:dyDescent="0.35">
      <c r="A76" s="1">
        <v>75</v>
      </c>
      <c r="B76" s="1" t="s">
        <v>9</v>
      </c>
      <c r="C76" s="1">
        <v>476424.06</v>
      </c>
      <c r="D76" s="1" t="s">
        <v>10</v>
      </c>
      <c r="E76" s="1" t="s">
        <v>16</v>
      </c>
      <c r="F76" s="1" t="s">
        <v>12</v>
      </c>
      <c r="G76" s="1" t="s">
        <v>13</v>
      </c>
      <c r="H76" s="1" t="s">
        <v>13</v>
      </c>
      <c r="I76" s="1">
        <v>24</v>
      </c>
      <c r="J76" t="str">
        <f t="shared" si="4"/>
        <v>No</v>
      </c>
      <c r="K76" t="str">
        <f t="shared" si="5"/>
        <v>No</v>
      </c>
      <c r="L76">
        <f t="shared" si="6"/>
        <v>476424.06</v>
      </c>
      <c r="M76" s="1" t="str">
        <f>IF(ISBLANK(D76),_xlfn.MODE.SNGL(moras[TIPO_ASEGURAMIENTO]),D76)</f>
        <v>ASALARIADO</v>
      </c>
      <c r="N76" s="1">
        <f>IF(ISBLANK(moras[[#This Row],[EDAD]]),T97,moras[[#This Row],[EDAD]])</f>
        <v>24</v>
      </c>
    </row>
    <row r="77" spans="1:28" x14ac:dyDescent="0.35">
      <c r="A77" s="1">
        <v>76</v>
      </c>
      <c r="B77" s="1" t="s">
        <v>15</v>
      </c>
      <c r="C77" s="1">
        <v>278035</v>
      </c>
      <c r="D77" s="1" t="s">
        <v>18</v>
      </c>
      <c r="E77" s="1" t="s">
        <v>16</v>
      </c>
      <c r="F77" s="1" t="s">
        <v>12</v>
      </c>
      <c r="G77" s="1" t="s">
        <v>13</v>
      </c>
      <c r="H77" s="1" t="s">
        <v>12</v>
      </c>
      <c r="I77" s="1">
        <v>27</v>
      </c>
      <c r="J77" t="str">
        <f t="shared" si="4"/>
        <v>No</v>
      </c>
      <c r="K77" t="str">
        <f t="shared" si="5"/>
        <v>No</v>
      </c>
      <c r="L77">
        <f t="shared" si="6"/>
        <v>278035</v>
      </c>
      <c r="M77" s="1" t="str">
        <f>IF(ISBLANK(D77),_xlfn.MODE.SNGL(moras[TIPO_ASEGURAMIENTO]),D77)</f>
        <v>TRABAJADOR INDEPENDIENTE</v>
      </c>
      <c r="N77" s="1">
        <f>IF(ISBLANK(moras[[#This Row],[EDAD]]),T98,moras[[#This Row],[EDAD]])</f>
        <v>27</v>
      </c>
    </row>
    <row r="78" spans="1:28" x14ac:dyDescent="0.35">
      <c r="A78" s="1">
        <v>77</v>
      </c>
      <c r="B78" s="1" t="s">
        <v>9</v>
      </c>
      <c r="C78" s="1">
        <v>297046</v>
      </c>
      <c r="D78" s="1" t="s">
        <v>17</v>
      </c>
      <c r="E78" s="1" t="s">
        <v>16</v>
      </c>
      <c r="F78" s="1" t="s">
        <v>13</v>
      </c>
      <c r="G78" s="1" t="s">
        <v>13</v>
      </c>
      <c r="H78" s="1" t="s">
        <v>12</v>
      </c>
      <c r="I78" s="1">
        <v>29</v>
      </c>
      <c r="J78" t="str">
        <f t="shared" si="4"/>
        <v>No</v>
      </c>
      <c r="K78" t="str">
        <f t="shared" si="5"/>
        <v>No</v>
      </c>
      <c r="L78">
        <f t="shared" si="6"/>
        <v>297046</v>
      </c>
      <c r="M78" s="1" t="str">
        <f>IF(ISBLANK(D78),_xlfn.MODE.SNGL(moras[TIPO_ASEGURAMIENTO]),D78)</f>
        <v>ASEGURADO VOLUNTARIO</v>
      </c>
      <c r="N78" s="1">
        <f>IF(ISBLANK(moras[[#This Row],[EDAD]]),T99,moras[[#This Row],[EDAD]])</f>
        <v>29</v>
      </c>
    </row>
    <row r="79" spans="1:28" x14ac:dyDescent="0.35">
      <c r="A79" s="1">
        <v>78</v>
      </c>
      <c r="B79" s="1" t="s">
        <v>15</v>
      </c>
      <c r="C79" s="1">
        <v>643859.19999999995</v>
      </c>
      <c r="D79" s="1" t="s">
        <v>10</v>
      </c>
      <c r="E79" s="1" t="s">
        <v>11</v>
      </c>
      <c r="F79" s="1" t="s">
        <v>12</v>
      </c>
      <c r="G79" s="1" t="s">
        <v>13</v>
      </c>
      <c r="H79" s="1" t="s">
        <v>13</v>
      </c>
      <c r="I79" s="1">
        <v>35</v>
      </c>
      <c r="J79" t="str">
        <f t="shared" si="4"/>
        <v>No</v>
      </c>
      <c r="K79" t="str">
        <f t="shared" si="5"/>
        <v>No</v>
      </c>
      <c r="L79">
        <f t="shared" si="6"/>
        <v>643859.19999999995</v>
      </c>
      <c r="M79" s="1" t="str">
        <f>IF(ISBLANK(D79),_xlfn.MODE.SNGL(moras[TIPO_ASEGURAMIENTO]),D79)</f>
        <v>ASALARIADO</v>
      </c>
      <c r="N79" s="1">
        <f>IF(ISBLANK(moras[[#This Row],[EDAD]]),T100,moras[[#This Row],[EDAD]])</f>
        <v>35</v>
      </c>
    </row>
    <row r="80" spans="1:28" x14ac:dyDescent="0.35">
      <c r="A80" s="1">
        <v>79</v>
      </c>
      <c r="B80" s="1" t="s">
        <v>9</v>
      </c>
      <c r="C80" s="1">
        <v>364678.16</v>
      </c>
      <c r="D80" s="1" t="s">
        <v>10</v>
      </c>
      <c r="E80" s="1" t="s">
        <v>16</v>
      </c>
      <c r="F80" s="1" t="s">
        <v>12</v>
      </c>
      <c r="G80" s="1" t="s">
        <v>13</v>
      </c>
      <c r="H80" s="1" t="s">
        <v>13</v>
      </c>
      <c r="I80" s="1">
        <v>28</v>
      </c>
      <c r="J80" t="str">
        <f t="shared" si="4"/>
        <v>No</v>
      </c>
      <c r="K80" t="str">
        <f t="shared" si="5"/>
        <v>No</v>
      </c>
      <c r="L80">
        <f t="shared" si="6"/>
        <v>364678.16</v>
      </c>
      <c r="M80" s="1" t="str">
        <f>IF(ISBLANK(D80),_xlfn.MODE.SNGL(moras[TIPO_ASEGURAMIENTO]),D80)</f>
        <v>ASALARIADO</v>
      </c>
      <c r="N80" s="1">
        <f>IF(ISBLANK(moras[[#This Row],[EDAD]]),T101,moras[[#This Row],[EDAD]])</f>
        <v>28</v>
      </c>
      <c r="U80" t="s">
        <v>76</v>
      </c>
      <c r="AB80" t="s">
        <v>77</v>
      </c>
    </row>
    <row r="81" spans="1:14" x14ac:dyDescent="0.35">
      <c r="A81" s="1">
        <v>80</v>
      </c>
      <c r="B81" s="1" t="s">
        <v>15</v>
      </c>
      <c r="C81" s="1">
        <v>297046</v>
      </c>
      <c r="D81" s="1" t="s">
        <v>17</v>
      </c>
      <c r="E81" s="1" t="s">
        <v>16</v>
      </c>
      <c r="F81" s="1" t="s">
        <v>12</v>
      </c>
      <c r="G81" s="1" t="s">
        <v>13</v>
      </c>
      <c r="H81" s="1" t="s">
        <v>13</v>
      </c>
      <c r="I81" s="1">
        <v>50</v>
      </c>
      <c r="J81" t="str">
        <f t="shared" si="4"/>
        <v>No</v>
      </c>
      <c r="K81" t="str">
        <f t="shared" si="5"/>
        <v>No</v>
      </c>
      <c r="L81">
        <f t="shared" si="6"/>
        <v>297046</v>
      </c>
      <c r="M81" s="1" t="str">
        <f>IF(ISBLANK(D81),_xlfn.MODE.SNGL(moras[TIPO_ASEGURAMIENTO]),D81)</f>
        <v>ASEGURADO VOLUNTARIO</v>
      </c>
      <c r="N81" s="1">
        <f>IF(ISBLANK(moras[[#This Row],[EDAD]]),T102,moras[[#This Row],[EDAD]])</f>
        <v>50</v>
      </c>
    </row>
    <row r="82" spans="1:14" x14ac:dyDescent="0.35">
      <c r="A82" s="1">
        <v>81</v>
      </c>
      <c r="B82" s="1" t="s">
        <v>15</v>
      </c>
      <c r="C82" s="1">
        <v>909000</v>
      </c>
      <c r="D82" s="1" t="s">
        <v>10</v>
      </c>
      <c r="E82" s="1" t="s">
        <v>16</v>
      </c>
      <c r="F82" s="1" t="s">
        <v>12</v>
      </c>
      <c r="G82" s="1" t="s">
        <v>13</v>
      </c>
      <c r="H82" s="1" t="s">
        <v>12</v>
      </c>
      <c r="I82" s="1">
        <v>27</v>
      </c>
      <c r="J82" t="str">
        <f t="shared" si="4"/>
        <v>No</v>
      </c>
      <c r="K82" t="str">
        <f t="shared" si="5"/>
        <v>No</v>
      </c>
      <c r="L82">
        <f t="shared" si="6"/>
        <v>909000</v>
      </c>
      <c r="M82" s="1" t="str">
        <f>IF(ISBLANK(D82),_xlfn.MODE.SNGL(moras[TIPO_ASEGURAMIENTO]),D82)</f>
        <v>ASALARIADO</v>
      </c>
      <c r="N82" s="1">
        <f>IF(ISBLANK(moras[[#This Row],[EDAD]]),T103,moras[[#This Row],[EDAD]])</f>
        <v>27</v>
      </c>
    </row>
    <row r="83" spans="1:14" x14ac:dyDescent="0.35">
      <c r="A83" s="1">
        <v>82</v>
      </c>
      <c r="B83" s="1" t="s">
        <v>15</v>
      </c>
      <c r="C83" s="1">
        <v>1769610.96</v>
      </c>
      <c r="D83" s="1" t="s">
        <v>10</v>
      </c>
      <c r="E83" s="1" t="s">
        <v>11</v>
      </c>
      <c r="F83" s="1" t="s">
        <v>12</v>
      </c>
      <c r="G83" s="1" t="s">
        <v>13</v>
      </c>
      <c r="H83" s="1" t="s">
        <v>13</v>
      </c>
      <c r="I83" s="1">
        <v>56</v>
      </c>
      <c r="J83" t="str">
        <f t="shared" si="4"/>
        <v>No</v>
      </c>
      <c r="K83" t="str">
        <f t="shared" si="5"/>
        <v>No</v>
      </c>
      <c r="L83">
        <f t="shared" si="6"/>
        <v>1769610.96</v>
      </c>
      <c r="M83" s="1" t="str">
        <f>IF(ISBLANK(D83),_xlfn.MODE.SNGL(moras[TIPO_ASEGURAMIENTO]),D83)</f>
        <v>ASALARIADO</v>
      </c>
      <c r="N83" s="1">
        <f>IF(ISBLANK(moras[[#This Row],[EDAD]]),T104,moras[[#This Row],[EDAD]])</f>
        <v>56</v>
      </c>
    </row>
    <row r="84" spans="1:14" x14ac:dyDescent="0.35">
      <c r="A84" s="1">
        <v>83</v>
      </c>
      <c r="B84" s="1" t="s">
        <v>9</v>
      </c>
      <c r="C84" s="1">
        <v>415861</v>
      </c>
      <c r="D84" s="1" t="s">
        <v>18</v>
      </c>
      <c r="E84" s="1" t="s">
        <v>16</v>
      </c>
      <c r="F84" s="1" t="s">
        <v>12</v>
      </c>
      <c r="G84" s="1" t="s">
        <v>13</v>
      </c>
      <c r="H84" s="1" t="s">
        <v>12</v>
      </c>
      <c r="I84" s="1">
        <v>34</v>
      </c>
      <c r="J84" t="str">
        <f t="shared" si="4"/>
        <v>No</v>
      </c>
      <c r="K84" t="str">
        <f t="shared" si="5"/>
        <v>No</v>
      </c>
      <c r="L84">
        <f t="shared" si="6"/>
        <v>415861</v>
      </c>
      <c r="M84" s="1" t="str">
        <f>IF(ISBLANK(D84),_xlfn.MODE.SNGL(moras[TIPO_ASEGURAMIENTO]),D84)</f>
        <v>TRABAJADOR INDEPENDIENTE</v>
      </c>
      <c r="N84" s="1">
        <f>IF(ISBLANK(moras[[#This Row],[EDAD]]),T105,moras[[#This Row],[EDAD]])</f>
        <v>34</v>
      </c>
    </row>
    <row r="85" spans="1:14" x14ac:dyDescent="0.35">
      <c r="A85" s="1">
        <v>84</v>
      </c>
      <c r="B85" s="1" t="s">
        <v>15</v>
      </c>
      <c r="C85" s="1">
        <v>1404047</v>
      </c>
      <c r="D85" s="1" t="s">
        <v>10</v>
      </c>
      <c r="E85" s="1" t="s">
        <v>11</v>
      </c>
      <c r="F85" s="1" t="s">
        <v>12</v>
      </c>
      <c r="G85" s="1" t="s">
        <v>13</v>
      </c>
      <c r="H85" s="1" t="s">
        <v>12</v>
      </c>
      <c r="I85" s="1">
        <v>53</v>
      </c>
      <c r="J85" t="str">
        <f t="shared" si="4"/>
        <v>No</v>
      </c>
      <c r="K85" t="str">
        <f t="shared" si="5"/>
        <v>No</v>
      </c>
      <c r="L85">
        <f t="shared" si="6"/>
        <v>1404047</v>
      </c>
      <c r="M85" s="1" t="str">
        <f>IF(ISBLANK(D85),_xlfn.MODE.SNGL(moras[TIPO_ASEGURAMIENTO]),D85)</f>
        <v>ASALARIADO</v>
      </c>
      <c r="N85" s="1">
        <f>IF(ISBLANK(moras[[#This Row],[EDAD]]),T106,moras[[#This Row],[EDAD]])</f>
        <v>53</v>
      </c>
    </row>
    <row r="86" spans="1:14" x14ac:dyDescent="0.35">
      <c r="A86" s="1">
        <v>85</v>
      </c>
      <c r="B86" s="1" t="s">
        <v>15</v>
      </c>
      <c r="C86" s="1">
        <v>457842.57</v>
      </c>
      <c r="D86" s="1" t="s">
        <v>10</v>
      </c>
      <c r="E86" s="1" t="s">
        <v>16</v>
      </c>
      <c r="F86" s="1" t="s">
        <v>12</v>
      </c>
      <c r="G86" s="1" t="s">
        <v>13</v>
      </c>
      <c r="H86" s="1" t="s">
        <v>13</v>
      </c>
      <c r="I86" s="1">
        <v>50</v>
      </c>
      <c r="J86" t="str">
        <f t="shared" si="4"/>
        <v>No</v>
      </c>
      <c r="K86" t="str">
        <f t="shared" si="5"/>
        <v>No</v>
      </c>
      <c r="L86">
        <f t="shared" si="6"/>
        <v>457842.57</v>
      </c>
      <c r="M86" s="1" t="str">
        <f>IF(ISBLANK(D86),_xlfn.MODE.SNGL(moras[TIPO_ASEGURAMIENTO]),D86)</f>
        <v>ASALARIADO</v>
      </c>
      <c r="N86" s="1">
        <f>IF(ISBLANK(moras[[#This Row],[EDAD]]),T107,moras[[#This Row],[EDAD]])</f>
        <v>50</v>
      </c>
    </row>
    <row r="87" spans="1:14" x14ac:dyDescent="0.35">
      <c r="A87" s="1">
        <v>86</v>
      </c>
      <c r="B87" s="1" t="s">
        <v>15</v>
      </c>
      <c r="C87" s="1">
        <v>297046</v>
      </c>
      <c r="D87" s="1" t="s">
        <v>17</v>
      </c>
      <c r="E87" s="1" t="s">
        <v>16</v>
      </c>
      <c r="F87" s="1" t="s">
        <v>12</v>
      </c>
      <c r="G87" s="1" t="s">
        <v>13</v>
      </c>
      <c r="H87" s="1" t="s">
        <v>13</v>
      </c>
      <c r="I87" s="1">
        <v>36</v>
      </c>
      <c r="J87" t="str">
        <f t="shared" si="4"/>
        <v>No</v>
      </c>
      <c r="K87" t="str">
        <f t="shared" si="5"/>
        <v>No</v>
      </c>
      <c r="L87">
        <f t="shared" si="6"/>
        <v>297046</v>
      </c>
      <c r="M87" s="1" t="str">
        <f>IF(ISBLANK(D87),_xlfn.MODE.SNGL(moras[TIPO_ASEGURAMIENTO]),D87)</f>
        <v>ASEGURADO VOLUNTARIO</v>
      </c>
      <c r="N87" s="1">
        <f>IF(ISBLANK(moras[[#This Row],[EDAD]]),T108,moras[[#This Row],[EDAD]])</f>
        <v>36</v>
      </c>
    </row>
    <row r="88" spans="1:14" x14ac:dyDescent="0.35">
      <c r="A88" s="1">
        <v>87</v>
      </c>
      <c r="B88" s="1" t="s">
        <v>9</v>
      </c>
      <c r="C88" s="1">
        <v>347356.26</v>
      </c>
      <c r="D88" s="1" t="s">
        <v>10</v>
      </c>
      <c r="E88" s="1" t="s">
        <v>16</v>
      </c>
      <c r="F88" s="1" t="s">
        <v>12</v>
      </c>
      <c r="G88" s="1" t="s">
        <v>13</v>
      </c>
      <c r="H88" s="1" t="s">
        <v>13</v>
      </c>
      <c r="I88" s="1">
        <v>38</v>
      </c>
      <c r="J88" t="str">
        <f t="shared" si="4"/>
        <v>No</v>
      </c>
      <c r="K88" t="str">
        <f t="shared" si="5"/>
        <v>No</v>
      </c>
      <c r="L88">
        <f t="shared" si="6"/>
        <v>347356.26</v>
      </c>
      <c r="M88" s="1" t="str">
        <f>IF(ISBLANK(D88),_xlfn.MODE.SNGL(moras[TIPO_ASEGURAMIENTO]),D88)</f>
        <v>ASALARIADO</v>
      </c>
      <c r="N88" s="1">
        <f>IF(ISBLANK(moras[[#This Row],[EDAD]]),T109,moras[[#This Row],[EDAD]])</f>
        <v>38</v>
      </c>
    </row>
    <row r="89" spans="1:14" x14ac:dyDescent="0.35">
      <c r="A89" s="1">
        <v>88</v>
      </c>
      <c r="B89" s="1" t="s">
        <v>15</v>
      </c>
      <c r="C89" s="1">
        <v>432031</v>
      </c>
      <c r="D89" s="1" t="s">
        <v>10</v>
      </c>
      <c r="E89" s="1" t="s">
        <v>11</v>
      </c>
      <c r="F89" s="1" t="s">
        <v>12</v>
      </c>
      <c r="G89" s="1" t="s">
        <v>13</v>
      </c>
      <c r="H89" s="1" t="s">
        <v>12</v>
      </c>
      <c r="I89" s="1">
        <v>31</v>
      </c>
      <c r="J89" t="str">
        <f t="shared" si="4"/>
        <v>No</v>
      </c>
      <c r="K89" t="str">
        <f t="shared" si="5"/>
        <v>No</v>
      </c>
      <c r="L89">
        <f t="shared" si="6"/>
        <v>432031</v>
      </c>
      <c r="M89" s="1" t="str">
        <f>IF(ISBLANK(D89),_xlfn.MODE.SNGL(moras[TIPO_ASEGURAMIENTO]),D89)</f>
        <v>ASALARIADO</v>
      </c>
      <c r="N89" s="1">
        <f>IF(ISBLANK(moras[[#This Row],[EDAD]]),T110,moras[[#This Row],[EDAD]])</f>
        <v>31</v>
      </c>
    </row>
    <row r="90" spans="1:14" x14ac:dyDescent="0.35">
      <c r="A90" s="1">
        <v>89</v>
      </c>
      <c r="B90" s="1" t="s">
        <v>9</v>
      </c>
      <c r="C90" s="1">
        <v>419292</v>
      </c>
      <c r="D90" s="1" t="s">
        <v>18</v>
      </c>
      <c r="E90" s="1" t="s">
        <v>16</v>
      </c>
      <c r="F90" s="1" t="s">
        <v>12</v>
      </c>
      <c r="G90" s="1" t="s">
        <v>12</v>
      </c>
      <c r="H90" s="1" t="s">
        <v>13</v>
      </c>
      <c r="I90" s="1">
        <v>36</v>
      </c>
      <c r="J90" t="str">
        <f t="shared" si="4"/>
        <v>No</v>
      </c>
      <c r="K90" t="str">
        <f t="shared" si="5"/>
        <v>No</v>
      </c>
      <c r="L90">
        <f t="shared" si="6"/>
        <v>419292</v>
      </c>
      <c r="M90" s="1" t="str">
        <f>IF(ISBLANK(D90),_xlfn.MODE.SNGL(moras[TIPO_ASEGURAMIENTO]),D90)</f>
        <v>TRABAJADOR INDEPENDIENTE</v>
      </c>
      <c r="N90" s="1">
        <f>IF(ISBLANK(moras[[#This Row],[EDAD]]),T111,moras[[#This Row],[EDAD]])</f>
        <v>36</v>
      </c>
    </row>
    <row r="91" spans="1:14" x14ac:dyDescent="0.35">
      <c r="A91" s="1">
        <v>90</v>
      </c>
      <c r="B91" s="1" t="s">
        <v>15</v>
      </c>
      <c r="C91" s="1">
        <v>622035.81999999995</v>
      </c>
      <c r="D91" s="1" t="s">
        <v>10</v>
      </c>
      <c r="E91" s="1" t="s">
        <v>11</v>
      </c>
      <c r="F91" s="1" t="s">
        <v>12</v>
      </c>
      <c r="G91" s="1" t="s">
        <v>13</v>
      </c>
      <c r="H91" s="1" t="s">
        <v>13</v>
      </c>
      <c r="I91" s="1">
        <v>30</v>
      </c>
      <c r="J91" t="str">
        <f t="shared" si="4"/>
        <v>No</v>
      </c>
      <c r="K91" t="str">
        <f t="shared" si="5"/>
        <v>No</v>
      </c>
      <c r="L91">
        <f t="shared" si="6"/>
        <v>622035.81999999995</v>
      </c>
      <c r="M91" s="1" t="str">
        <f>IF(ISBLANK(D91),_xlfn.MODE.SNGL(moras[TIPO_ASEGURAMIENTO]),D91)</f>
        <v>ASALARIADO</v>
      </c>
      <c r="N91" s="1">
        <f>IF(ISBLANK(moras[[#This Row],[EDAD]]),T112,moras[[#This Row],[EDAD]])</f>
        <v>30</v>
      </c>
    </row>
    <row r="92" spans="1:14" x14ac:dyDescent="0.35">
      <c r="A92" s="1">
        <v>91</v>
      </c>
      <c r="B92" s="1" t="s">
        <v>9</v>
      </c>
      <c r="C92" s="1">
        <v>483142.5</v>
      </c>
      <c r="D92" s="1" t="s">
        <v>10</v>
      </c>
      <c r="E92" s="1" t="s">
        <v>16</v>
      </c>
      <c r="F92" s="1" t="s">
        <v>12</v>
      </c>
      <c r="G92" s="1" t="s">
        <v>13</v>
      </c>
      <c r="H92" s="1" t="s">
        <v>13</v>
      </c>
      <c r="I92" s="1">
        <v>33</v>
      </c>
      <c r="J92" t="str">
        <f t="shared" si="4"/>
        <v>No</v>
      </c>
      <c r="K92" t="str">
        <f t="shared" si="5"/>
        <v>No</v>
      </c>
      <c r="L92">
        <f t="shared" si="6"/>
        <v>483142.5</v>
      </c>
      <c r="M92" s="1" t="str">
        <f>IF(ISBLANK(D92),_xlfn.MODE.SNGL(moras[TIPO_ASEGURAMIENTO]),D92)</f>
        <v>ASALARIADO</v>
      </c>
      <c r="N92" s="1">
        <f>IF(ISBLANK(moras[[#This Row],[EDAD]]),T113,moras[[#This Row],[EDAD]])</f>
        <v>33</v>
      </c>
    </row>
    <row r="93" spans="1:14" x14ac:dyDescent="0.35">
      <c r="A93" s="1">
        <v>92</v>
      </c>
      <c r="B93" s="1" t="s">
        <v>9</v>
      </c>
      <c r="C93" s="1">
        <v>609320.69999999995</v>
      </c>
      <c r="D93" s="1" t="s">
        <v>10</v>
      </c>
      <c r="E93" s="1" t="s">
        <v>11</v>
      </c>
      <c r="F93" s="1" t="s">
        <v>12</v>
      </c>
      <c r="G93" s="1" t="s">
        <v>13</v>
      </c>
      <c r="H93" s="1" t="s">
        <v>13</v>
      </c>
      <c r="I93" s="1">
        <v>39</v>
      </c>
      <c r="J93" t="str">
        <f t="shared" si="4"/>
        <v>No</v>
      </c>
      <c r="K93" t="str">
        <f t="shared" si="5"/>
        <v>No</v>
      </c>
      <c r="L93">
        <f t="shared" si="6"/>
        <v>609320.69999999995</v>
      </c>
      <c r="M93" s="1" t="str">
        <f>IF(ISBLANK(D93),_xlfn.MODE.SNGL(moras[TIPO_ASEGURAMIENTO]),D93)</f>
        <v>ASALARIADO</v>
      </c>
      <c r="N93" s="1">
        <f>IF(ISBLANK(moras[[#This Row],[EDAD]]),T114,moras[[#This Row],[EDAD]])</f>
        <v>39</v>
      </c>
    </row>
    <row r="94" spans="1:14" x14ac:dyDescent="0.35">
      <c r="A94" s="1">
        <v>93</v>
      </c>
      <c r="B94" s="1" t="s">
        <v>9</v>
      </c>
      <c r="C94" s="1">
        <v>982902.8</v>
      </c>
      <c r="D94" s="1" t="s">
        <v>10</v>
      </c>
      <c r="E94" s="1" t="s">
        <v>11</v>
      </c>
      <c r="F94" s="1" t="s">
        <v>12</v>
      </c>
      <c r="G94" s="1" t="s">
        <v>13</v>
      </c>
      <c r="H94" s="1" t="s">
        <v>13</v>
      </c>
      <c r="I94" s="1">
        <v>49</v>
      </c>
      <c r="J94" t="str">
        <f t="shared" si="4"/>
        <v>No</v>
      </c>
      <c r="K94" t="str">
        <f t="shared" si="5"/>
        <v>No</v>
      </c>
      <c r="L94">
        <f t="shared" si="6"/>
        <v>982902.8</v>
      </c>
      <c r="M94" s="1" t="str">
        <f>IF(ISBLANK(D94),_xlfn.MODE.SNGL(moras[TIPO_ASEGURAMIENTO]),D94)</f>
        <v>ASALARIADO</v>
      </c>
      <c r="N94" s="1">
        <f>IF(ISBLANK(moras[[#This Row],[EDAD]]),T115,moras[[#This Row],[EDAD]])</f>
        <v>49</v>
      </c>
    </row>
    <row r="95" spans="1:14" x14ac:dyDescent="0.35">
      <c r="A95" s="1">
        <v>94</v>
      </c>
      <c r="B95" s="1" t="s">
        <v>15</v>
      </c>
      <c r="C95" s="1">
        <v>800002</v>
      </c>
      <c r="D95" s="1" t="s">
        <v>10</v>
      </c>
      <c r="E95" s="1" t="s">
        <v>16</v>
      </c>
      <c r="F95" s="1" t="s">
        <v>12</v>
      </c>
      <c r="G95" s="1" t="s">
        <v>13</v>
      </c>
      <c r="H95" s="1" t="s">
        <v>13</v>
      </c>
      <c r="I95" s="1">
        <v>30</v>
      </c>
      <c r="J95" t="str">
        <f t="shared" si="4"/>
        <v>No</v>
      </c>
      <c r="K95" t="str">
        <f t="shared" si="5"/>
        <v>No</v>
      </c>
      <c r="L95">
        <f t="shared" si="6"/>
        <v>800002</v>
      </c>
      <c r="M95" s="1" t="str">
        <f>IF(ISBLANK(D95),_xlfn.MODE.SNGL(moras[TIPO_ASEGURAMIENTO]),D95)</f>
        <v>ASALARIADO</v>
      </c>
      <c r="N95" s="1">
        <f>IF(ISBLANK(moras[[#This Row],[EDAD]]),T116,moras[[#This Row],[EDAD]])</f>
        <v>30</v>
      </c>
    </row>
    <row r="96" spans="1:14" x14ac:dyDescent="0.35">
      <c r="A96" s="1">
        <v>95</v>
      </c>
      <c r="B96" s="1" t="s">
        <v>9</v>
      </c>
      <c r="C96" s="1">
        <v>938875</v>
      </c>
      <c r="D96" s="1" t="s">
        <v>10</v>
      </c>
      <c r="E96" s="1" t="s">
        <v>16</v>
      </c>
      <c r="F96" s="1" t="s">
        <v>12</v>
      </c>
      <c r="G96" s="1" t="s">
        <v>13</v>
      </c>
      <c r="H96" s="1" t="s">
        <v>13</v>
      </c>
      <c r="I96" s="1">
        <v>28</v>
      </c>
      <c r="J96" t="str">
        <f t="shared" si="4"/>
        <v>No</v>
      </c>
      <c r="K96" t="str">
        <f t="shared" si="5"/>
        <v>No</v>
      </c>
      <c r="L96">
        <f t="shared" si="6"/>
        <v>938875</v>
      </c>
      <c r="M96" s="1" t="str">
        <f>IF(ISBLANK(D96),_xlfn.MODE.SNGL(moras[TIPO_ASEGURAMIENTO]),D96)</f>
        <v>ASALARIADO</v>
      </c>
      <c r="N96" s="1">
        <f>IF(ISBLANK(moras[[#This Row],[EDAD]]),T117,moras[[#This Row],[EDAD]])</f>
        <v>28</v>
      </c>
    </row>
    <row r="97" spans="1:28" x14ac:dyDescent="0.35">
      <c r="A97" s="1">
        <v>96</v>
      </c>
      <c r="B97" s="1" t="s">
        <v>15</v>
      </c>
      <c r="C97" s="1">
        <v>412625.63</v>
      </c>
      <c r="D97" s="1" t="s">
        <v>10</v>
      </c>
      <c r="E97" s="1" t="s">
        <v>16</v>
      </c>
      <c r="F97" s="1" t="s">
        <v>12</v>
      </c>
      <c r="G97" s="1" t="s">
        <v>13</v>
      </c>
      <c r="H97" s="1" t="s">
        <v>13</v>
      </c>
      <c r="I97" s="1">
        <v>26</v>
      </c>
      <c r="J97" t="str">
        <f t="shared" si="4"/>
        <v>No</v>
      </c>
      <c r="K97" t="str">
        <f t="shared" si="5"/>
        <v>No</v>
      </c>
      <c r="L97">
        <f t="shared" si="6"/>
        <v>412625.63</v>
      </c>
      <c r="M97" s="1" t="str">
        <f>IF(ISBLANK(D97),_xlfn.MODE.SNGL(moras[TIPO_ASEGURAMIENTO]),D97)</f>
        <v>ASALARIADO</v>
      </c>
      <c r="N97" s="1">
        <f>IF(ISBLANK(moras[[#This Row],[EDAD]]),T118,moras[[#This Row],[EDAD]])</f>
        <v>26</v>
      </c>
    </row>
    <row r="98" spans="1:28" x14ac:dyDescent="0.35">
      <c r="A98" s="1">
        <v>97</v>
      </c>
      <c r="B98" s="1" t="s">
        <v>9</v>
      </c>
      <c r="C98" s="1">
        <v>234334</v>
      </c>
      <c r="D98" s="1" t="s">
        <v>10</v>
      </c>
      <c r="E98" s="1" t="s">
        <v>16</v>
      </c>
      <c r="F98" s="1" t="s">
        <v>12</v>
      </c>
      <c r="G98" s="1" t="s">
        <v>13</v>
      </c>
      <c r="H98" s="1" t="s">
        <v>13</v>
      </c>
      <c r="I98" s="1">
        <v>21</v>
      </c>
      <c r="J98" t="str">
        <f t="shared" si="4"/>
        <v>No</v>
      </c>
      <c r="K98" t="str">
        <f t="shared" si="5"/>
        <v>No</v>
      </c>
      <c r="L98">
        <f t="shared" si="6"/>
        <v>234334</v>
      </c>
      <c r="M98" s="1" t="str">
        <f>IF(ISBLANK(D98),_xlfn.MODE.SNGL(moras[TIPO_ASEGURAMIENTO]),D98)</f>
        <v>ASALARIADO</v>
      </c>
      <c r="N98" s="1">
        <f>IF(ISBLANK(moras[[#This Row],[EDAD]]),T119,moras[[#This Row],[EDAD]])</f>
        <v>21</v>
      </c>
    </row>
    <row r="99" spans="1:28" x14ac:dyDescent="0.35">
      <c r="A99" s="1">
        <v>98</v>
      </c>
      <c r="B99" s="1" t="s">
        <v>15</v>
      </c>
      <c r="C99" s="1">
        <v>675720</v>
      </c>
      <c r="D99" s="1" t="s">
        <v>10</v>
      </c>
      <c r="E99" s="1" t="s">
        <v>11</v>
      </c>
      <c r="F99" s="1" t="s">
        <v>12</v>
      </c>
      <c r="G99" s="1" t="s">
        <v>13</v>
      </c>
      <c r="H99" s="1" t="s">
        <v>13</v>
      </c>
      <c r="I99" s="1">
        <v>36</v>
      </c>
      <c r="J99" t="str">
        <f t="shared" si="4"/>
        <v>No</v>
      </c>
      <c r="K99" t="str">
        <f t="shared" si="5"/>
        <v>No</v>
      </c>
      <c r="L99">
        <f t="shared" si="6"/>
        <v>675720</v>
      </c>
      <c r="M99" s="1" t="str">
        <f>IF(ISBLANK(D99),_xlfn.MODE.SNGL(moras[TIPO_ASEGURAMIENTO]),D99)</f>
        <v>ASALARIADO</v>
      </c>
      <c r="N99" s="1">
        <f>IF(ISBLANK(moras[[#This Row],[EDAD]]),T120,moras[[#This Row],[EDAD]])</f>
        <v>36</v>
      </c>
    </row>
    <row r="100" spans="1:28" x14ac:dyDescent="0.35">
      <c r="A100" s="1">
        <v>99</v>
      </c>
      <c r="B100" s="1" t="s">
        <v>15</v>
      </c>
      <c r="C100" s="1">
        <v>283745.98</v>
      </c>
      <c r="D100" s="1" t="s">
        <v>10</v>
      </c>
      <c r="E100" s="1" t="s">
        <v>16</v>
      </c>
      <c r="F100" s="1" t="s">
        <v>12</v>
      </c>
      <c r="G100" s="1" t="s">
        <v>13</v>
      </c>
      <c r="H100" s="1" t="s">
        <v>13</v>
      </c>
      <c r="I100" s="1">
        <v>22</v>
      </c>
      <c r="J100" t="str">
        <f t="shared" si="4"/>
        <v>No</v>
      </c>
      <c r="K100" t="str">
        <f t="shared" si="5"/>
        <v>No</v>
      </c>
      <c r="L100">
        <f t="shared" si="6"/>
        <v>283745.98</v>
      </c>
      <c r="M100" s="1" t="str">
        <f>IF(ISBLANK(D100),_xlfn.MODE.SNGL(moras[TIPO_ASEGURAMIENTO]),D100)</f>
        <v>ASALARIADO</v>
      </c>
      <c r="N100" s="1">
        <f>IF(ISBLANK(moras[[#This Row],[EDAD]]),T121,moras[[#This Row],[EDAD]])</f>
        <v>22</v>
      </c>
    </row>
    <row r="101" spans="1:28" x14ac:dyDescent="0.35">
      <c r="A101" s="1">
        <v>100</v>
      </c>
      <c r="B101" s="1" t="s">
        <v>15</v>
      </c>
      <c r="C101" s="1">
        <v>3729038.4</v>
      </c>
      <c r="D101" s="1" t="s">
        <v>10</v>
      </c>
      <c r="E101" s="1" t="s">
        <v>11</v>
      </c>
      <c r="F101" s="1" t="s">
        <v>12</v>
      </c>
      <c r="G101" s="1" t="s">
        <v>13</v>
      </c>
      <c r="H101" s="1" t="s">
        <v>13</v>
      </c>
      <c r="I101" s="1">
        <v>50</v>
      </c>
      <c r="J101" t="str">
        <f t="shared" si="4"/>
        <v>Atípico</v>
      </c>
      <c r="K101" t="str">
        <f t="shared" si="5"/>
        <v>No</v>
      </c>
      <c r="L101">
        <f t="shared" si="6"/>
        <v>3729038.4</v>
      </c>
      <c r="M101" s="1" t="str">
        <f>IF(ISBLANK(D101),_xlfn.MODE.SNGL(moras[TIPO_ASEGURAMIENTO]),D101)</f>
        <v>ASALARIADO</v>
      </c>
      <c r="N101" s="1">
        <f>IF(ISBLANK(moras[[#This Row],[EDAD]]),T122,moras[[#This Row],[EDAD]])</f>
        <v>50</v>
      </c>
    </row>
    <row r="102" spans="1:28" x14ac:dyDescent="0.35">
      <c r="A102" s="1">
        <v>101</v>
      </c>
      <c r="B102" s="1" t="s">
        <v>15</v>
      </c>
      <c r="C102" s="1">
        <v>300000</v>
      </c>
      <c r="D102" s="1" t="s">
        <v>10</v>
      </c>
      <c r="E102" s="1" t="s">
        <v>16</v>
      </c>
      <c r="F102" s="1" t="s">
        <v>12</v>
      </c>
      <c r="G102" s="1" t="s">
        <v>13</v>
      </c>
      <c r="H102" s="1" t="s">
        <v>13</v>
      </c>
      <c r="I102" s="1">
        <v>33</v>
      </c>
      <c r="J102" t="str">
        <f t="shared" si="4"/>
        <v>No</v>
      </c>
      <c r="K102" t="str">
        <f t="shared" si="5"/>
        <v>No</v>
      </c>
      <c r="L102">
        <f t="shared" si="6"/>
        <v>300000</v>
      </c>
      <c r="M102" s="1" t="str">
        <f>IF(ISBLANK(D102),_xlfn.MODE.SNGL(moras[TIPO_ASEGURAMIENTO]),D102)</f>
        <v>ASALARIADO</v>
      </c>
      <c r="N102" s="1">
        <f>IF(ISBLANK(moras[[#This Row],[EDAD]]),T123,moras[[#This Row],[EDAD]])</f>
        <v>33</v>
      </c>
    </row>
    <row r="103" spans="1:28" x14ac:dyDescent="0.35">
      <c r="A103" s="1">
        <v>102</v>
      </c>
      <c r="B103" s="1" t="s">
        <v>15</v>
      </c>
      <c r="C103" s="1">
        <v>377900</v>
      </c>
      <c r="D103" s="1" t="s">
        <v>10</v>
      </c>
      <c r="E103" s="1" t="s">
        <v>16</v>
      </c>
      <c r="F103" s="1" t="s">
        <v>12</v>
      </c>
      <c r="G103" s="1" t="s">
        <v>13</v>
      </c>
      <c r="H103" s="1" t="s">
        <v>13</v>
      </c>
      <c r="I103" s="1">
        <v>57</v>
      </c>
      <c r="J103" t="str">
        <f t="shared" si="4"/>
        <v>No</v>
      </c>
      <c r="K103" t="str">
        <f t="shared" si="5"/>
        <v>No</v>
      </c>
      <c r="L103">
        <f t="shared" si="6"/>
        <v>377900</v>
      </c>
      <c r="M103" s="1" t="str">
        <f>IF(ISBLANK(D103),_xlfn.MODE.SNGL(moras[TIPO_ASEGURAMIENTO]),D103)</f>
        <v>ASALARIADO</v>
      </c>
      <c r="N103" s="1">
        <f>IF(ISBLANK(moras[[#This Row],[EDAD]]),T124,moras[[#This Row],[EDAD]])</f>
        <v>57</v>
      </c>
    </row>
    <row r="104" spans="1:28" x14ac:dyDescent="0.35">
      <c r="A104" s="1">
        <v>103</v>
      </c>
      <c r="B104" s="1" t="s">
        <v>9</v>
      </c>
      <c r="C104" s="1">
        <v>300018</v>
      </c>
      <c r="D104" s="1" t="s">
        <v>17</v>
      </c>
      <c r="E104" s="1" t="s">
        <v>16</v>
      </c>
      <c r="F104" s="1" t="s">
        <v>12</v>
      </c>
      <c r="G104" s="1" t="s">
        <v>13</v>
      </c>
      <c r="H104" s="1" t="s">
        <v>13</v>
      </c>
      <c r="I104" s="1">
        <v>63</v>
      </c>
      <c r="J104" t="str">
        <f t="shared" si="4"/>
        <v>No</v>
      </c>
      <c r="K104" t="str">
        <f t="shared" si="5"/>
        <v>No</v>
      </c>
      <c r="L104">
        <f t="shared" si="6"/>
        <v>300018</v>
      </c>
      <c r="M104" s="1" t="str">
        <f>IF(ISBLANK(D104),_xlfn.MODE.SNGL(moras[TIPO_ASEGURAMIENTO]),D104)</f>
        <v>ASEGURADO VOLUNTARIO</v>
      </c>
      <c r="N104" s="1">
        <f>IF(ISBLANK(moras[[#This Row],[EDAD]]),T125,moras[[#This Row],[EDAD]])</f>
        <v>63</v>
      </c>
      <c r="AB104" t="s">
        <v>79</v>
      </c>
    </row>
    <row r="105" spans="1:28" x14ac:dyDescent="0.35">
      <c r="A105" s="1">
        <v>104</v>
      </c>
      <c r="B105" s="1" t="s">
        <v>15</v>
      </c>
      <c r="C105" s="1">
        <v>306643.32</v>
      </c>
      <c r="D105" s="1" t="s">
        <v>10</v>
      </c>
      <c r="E105" s="1" t="s">
        <v>16</v>
      </c>
      <c r="F105" s="1" t="s">
        <v>12</v>
      </c>
      <c r="G105" s="1" t="s">
        <v>13</v>
      </c>
      <c r="H105" s="1" t="s">
        <v>13</v>
      </c>
      <c r="I105" s="1">
        <v>30</v>
      </c>
      <c r="J105" t="str">
        <f t="shared" si="4"/>
        <v>No</v>
      </c>
      <c r="K105" t="str">
        <f t="shared" si="5"/>
        <v>No</v>
      </c>
      <c r="L105">
        <f t="shared" si="6"/>
        <v>306643.32</v>
      </c>
      <c r="M105" s="1" t="str">
        <f>IF(ISBLANK(D105),_xlfn.MODE.SNGL(moras[TIPO_ASEGURAMIENTO]),D105)</f>
        <v>ASALARIADO</v>
      </c>
      <c r="N105" s="1">
        <f>IF(ISBLANK(moras[[#This Row],[EDAD]]),T126,moras[[#This Row],[EDAD]])</f>
        <v>30</v>
      </c>
    </row>
    <row r="106" spans="1:28" x14ac:dyDescent="0.35">
      <c r="A106" s="1">
        <v>105</v>
      </c>
      <c r="B106" s="1" t="s">
        <v>9</v>
      </c>
      <c r="C106" s="1">
        <v>462759</v>
      </c>
      <c r="D106" s="1" t="s">
        <v>10</v>
      </c>
      <c r="E106" s="1" t="s">
        <v>16</v>
      </c>
      <c r="F106" s="1" t="s">
        <v>12</v>
      </c>
      <c r="G106" s="1" t="s">
        <v>13</v>
      </c>
      <c r="H106" s="1" t="s">
        <v>13</v>
      </c>
      <c r="I106" s="1">
        <v>35</v>
      </c>
      <c r="J106" t="str">
        <f t="shared" si="4"/>
        <v>No</v>
      </c>
      <c r="K106" t="str">
        <f t="shared" si="5"/>
        <v>No</v>
      </c>
      <c r="L106">
        <f t="shared" si="6"/>
        <v>462759</v>
      </c>
      <c r="M106" s="1" t="str">
        <f>IF(ISBLANK(D106),_xlfn.MODE.SNGL(moras[TIPO_ASEGURAMIENTO]),D106)</f>
        <v>ASALARIADO</v>
      </c>
      <c r="N106" s="1">
        <f>IF(ISBLANK(moras[[#This Row],[EDAD]]),T127,moras[[#This Row],[EDAD]])</f>
        <v>35</v>
      </c>
    </row>
    <row r="107" spans="1:28" x14ac:dyDescent="0.35">
      <c r="A107" s="1">
        <v>106</v>
      </c>
      <c r="B107" s="1" t="s">
        <v>15</v>
      </c>
      <c r="C107" s="1">
        <v>1411236</v>
      </c>
      <c r="D107" s="1" t="s">
        <v>10</v>
      </c>
      <c r="E107" s="1" t="s">
        <v>11</v>
      </c>
      <c r="F107" s="1" t="s">
        <v>12</v>
      </c>
      <c r="G107" s="1" t="s">
        <v>13</v>
      </c>
      <c r="H107" s="1" t="s">
        <v>13</v>
      </c>
      <c r="I107" s="1">
        <v>30</v>
      </c>
      <c r="J107" t="str">
        <f t="shared" si="4"/>
        <v>No</v>
      </c>
      <c r="K107" t="str">
        <f t="shared" si="5"/>
        <v>No</v>
      </c>
      <c r="L107">
        <f t="shared" si="6"/>
        <v>1411236</v>
      </c>
      <c r="M107" s="1" t="str">
        <f>IF(ISBLANK(D107),_xlfn.MODE.SNGL(moras[TIPO_ASEGURAMIENTO]),D107)</f>
        <v>ASALARIADO</v>
      </c>
      <c r="N107" s="1">
        <f>IF(ISBLANK(moras[[#This Row],[EDAD]]),T128,moras[[#This Row],[EDAD]])</f>
        <v>30</v>
      </c>
      <c r="U107" t="s">
        <v>78</v>
      </c>
    </row>
    <row r="108" spans="1:28" x14ac:dyDescent="0.35">
      <c r="A108" s="1">
        <v>107</v>
      </c>
      <c r="B108" s="1" t="s">
        <v>9</v>
      </c>
      <c r="C108" s="1">
        <v>310124</v>
      </c>
      <c r="D108" s="1" t="s">
        <v>17</v>
      </c>
      <c r="E108" s="1" t="s">
        <v>16</v>
      </c>
      <c r="F108" s="1" t="s">
        <v>12</v>
      </c>
      <c r="G108" s="1" t="s">
        <v>13</v>
      </c>
      <c r="H108" s="1" t="s">
        <v>13</v>
      </c>
      <c r="I108" s="1">
        <v>51</v>
      </c>
      <c r="J108" t="str">
        <f t="shared" si="4"/>
        <v>No</v>
      </c>
      <c r="K108" t="str">
        <f t="shared" si="5"/>
        <v>No</v>
      </c>
      <c r="L108">
        <f t="shared" si="6"/>
        <v>310124</v>
      </c>
      <c r="M108" s="1" t="str">
        <f>IF(ISBLANK(D108),_xlfn.MODE.SNGL(moras[TIPO_ASEGURAMIENTO]),D108)</f>
        <v>ASEGURADO VOLUNTARIO</v>
      </c>
      <c r="N108" s="1">
        <f>IF(ISBLANK(moras[[#This Row],[EDAD]]),T129,moras[[#This Row],[EDAD]])</f>
        <v>51</v>
      </c>
    </row>
    <row r="109" spans="1:28" x14ac:dyDescent="0.35">
      <c r="A109" s="1">
        <v>108</v>
      </c>
      <c r="B109" s="1" t="s">
        <v>9</v>
      </c>
      <c r="C109" s="1">
        <v>505145</v>
      </c>
      <c r="D109" s="1" t="s">
        <v>18</v>
      </c>
      <c r="E109" s="1" t="s">
        <v>16</v>
      </c>
      <c r="F109" s="1" t="s">
        <v>12</v>
      </c>
      <c r="G109" s="1" t="s">
        <v>12</v>
      </c>
      <c r="H109" s="1" t="s">
        <v>12</v>
      </c>
      <c r="I109" s="1">
        <v>30</v>
      </c>
      <c r="J109" t="str">
        <f t="shared" si="4"/>
        <v>No</v>
      </c>
      <c r="K109" t="str">
        <f t="shared" si="5"/>
        <v>No</v>
      </c>
      <c r="L109">
        <f t="shared" si="6"/>
        <v>505145</v>
      </c>
      <c r="M109" s="1" t="str">
        <f>IF(ISBLANK(D109),_xlfn.MODE.SNGL(moras[TIPO_ASEGURAMIENTO]),D109)</f>
        <v>TRABAJADOR INDEPENDIENTE</v>
      </c>
      <c r="N109" s="1">
        <f>IF(ISBLANK(moras[[#This Row],[EDAD]]),T130,moras[[#This Row],[EDAD]])</f>
        <v>30</v>
      </c>
    </row>
    <row r="110" spans="1:28" x14ac:dyDescent="0.35">
      <c r="A110" s="1">
        <v>109</v>
      </c>
      <c r="B110" s="1" t="s">
        <v>9</v>
      </c>
      <c r="C110" s="1">
        <v>386161</v>
      </c>
      <c r="D110" s="1" t="s">
        <v>18</v>
      </c>
      <c r="E110" s="1" t="s">
        <v>16</v>
      </c>
      <c r="F110" s="1" t="s">
        <v>12</v>
      </c>
      <c r="G110" s="1" t="s">
        <v>13</v>
      </c>
      <c r="H110" s="1" t="s">
        <v>12</v>
      </c>
      <c r="I110" s="1">
        <v>44</v>
      </c>
      <c r="J110" t="str">
        <f t="shared" si="4"/>
        <v>No</v>
      </c>
      <c r="K110" t="str">
        <f t="shared" si="5"/>
        <v>No</v>
      </c>
      <c r="L110">
        <f t="shared" si="6"/>
        <v>386161</v>
      </c>
      <c r="M110" s="1" t="str">
        <f>IF(ISBLANK(D110),_xlfn.MODE.SNGL(moras[TIPO_ASEGURAMIENTO]),D110)</f>
        <v>TRABAJADOR INDEPENDIENTE</v>
      </c>
      <c r="N110" s="1">
        <f>IF(ISBLANK(moras[[#This Row],[EDAD]]),T131,moras[[#This Row],[EDAD]])</f>
        <v>44</v>
      </c>
    </row>
    <row r="111" spans="1:28" x14ac:dyDescent="0.35">
      <c r="A111" s="1">
        <v>110</v>
      </c>
      <c r="B111" s="1" t="s">
        <v>15</v>
      </c>
      <c r="C111" s="1">
        <v>297973.5</v>
      </c>
      <c r="D111" s="1" t="s">
        <v>10</v>
      </c>
      <c r="E111" s="1" t="s">
        <v>11</v>
      </c>
      <c r="F111" s="1" t="s">
        <v>12</v>
      </c>
      <c r="G111" s="1" t="s">
        <v>13</v>
      </c>
      <c r="H111" s="1" t="s">
        <v>13</v>
      </c>
      <c r="I111" s="1">
        <v>43</v>
      </c>
      <c r="J111" t="str">
        <f t="shared" si="4"/>
        <v>No</v>
      </c>
      <c r="K111" t="str">
        <f t="shared" si="5"/>
        <v>No</v>
      </c>
      <c r="L111">
        <f t="shared" si="6"/>
        <v>297973.5</v>
      </c>
      <c r="M111" s="1" t="str">
        <f>IF(ISBLANK(D111),_xlfn.MODE.SNGL(moras[TIPO_ASEGURAMIENTO]),D111)</f>
        <v>ASALARIADO</v>
      </c>
      <c r="N111" s="1">
        <f>IF(ISBLANK(moras[[#This Row],[EDAD]]),T132,moras[[#This Row],[EDAD]])</f>
        <v>43</v>
      </c>
    </row>
    <row r="112" spans="1:28" x14ac:dyDescent="0.35">
      <c r="A112" s="1">
        <v>111</v>
      </c>
      <c r="B112" s="1" t="s">
        <v>15</v>
      </c>
      <c r="C112" s="1">
        <v>338049.9</v>
      </c>
      <c r="D112" s="1" t="s">
        <v>10</v>
      </c>
      <c r="E112" s="1" t="s">
        <v>16</v>
      </c>
      <c r="F112" s="1" t="s">
        <v>12</v>
      </c>
      <c r="G112" s="1" t="s">
        <v>13</v>
      </c>
      <c r="H112" s="1" t="s">
        <v>13</v>
      </c>
      <c r="I112" s="1">
        <v>43</v>
      </c>
      <c r="J112" t="str">
        <f t="shared" si="4"/>
        <v>No</v>
      </c>
      <c r="K112" t="str">
        <f t="shared" si="5"/>
        <v>No</v>
      </c>
      <c r="L112">
        <f t="shared" si="6"/>
        <v>338049.9</v>
      </c>
      <c r="M112" s="1" t="str">
        <f>IF(ISBLANK(D112),_xlfn.MODE.SNGL(moras[TIPO_ASEGURAMIENTO]),D112)</f>
        <v>ASALARIADO</v>
      </c>
      <c r="N112" s="1">
        <f>IF(ISBLANK(moras[[#This Row],[EDAD]]),T133,moras[[#This Row],[EDAD]])</f>
        <v>43</v>
      </c>
    </row>
    <row r="113" spans="1:21" x14ac:dyDescent="0.35">
      <c r="A113" s="1">
        <v>112</v>
      </c>
      <c r="B113" s="1" t="s">
        <v>15</v>
      </c>
      <c r="C113" s="1">
        <v>298155</v>
      </c>
      <c r="D113" s="1" t="s">
        <v>17</v>
      </c>
      <c r="E113" s="1" t="s">
        <v>16</v>
      </c>
      <c r="F113" s="1" t="s">
        <v>12</v>
      </c>
      <c r="G113" s="1" t="s">
        <v>13</v>
      </c>
      <c r="H113" s="1" t="s">
        <v>13</v>
      </c>
      <c r="I113" s="1">
        <v>47</v>
      </c>
      <c r="J113" t="str">
        <f t="shared" si="4"/>
        <v>No</v>
      </c>
      <c r="K113" t="str">
        <f t="shared" si="5"/>
        <v>No</v>
      </c>
      <c r="L113">
        <f t="shared" si="6"/>
        <v>298155</v>
      </c>
      <c r="M113" s="1" t="str">
        <f>IF(ISBLANK(D113),_xlfn.MODE.SNGL(moras[TIPO_ASEGURAMIENTO]),D113)</f>
        <v>ASEGURADO VOLUNTARIO</v>
      </c>
      <c r="N113" s="1">
        <f>IF(ISBLANK(moras[[#This Row],[EDAD]]),T134,moras[[#This Row],[EDAD]])</f>
        <v>47</v>
      </c>
    </row>
    <row r="114" spans="1:21" x14ac:dyDescent="0.35">
      <c r="A114" s="1">
        <v>113</v>
      </c>
      <c r="B114" s="1" t="s">
        <v>15</v>
      </c>
      <c r="C114" s="1">
        <v>278030.99</v>
      </c>
      <c r="D114" s="1" t="s">
        <v>19</v>
      </c>
      <c r="E114" s="1" t="s">
        <v>16</v>
      </c>
      <c r="F114" s="1" t="s">
        <v>12</v>
      </c>
      <c r="G114" s="1" t="s">
        <v>13</v>
      </c>
      <c r="H114" s="1" t="s">
        <v>13</v>
      </c>
      <c r="I114" s="1">
        <v>30</v>
      </c>
      <c r="J114" t="str">
        <f t="shared" si="4"/>
        <v>No</v>
      </c>
      <c r="K114" t="str">
        <f t="shared" si="5"/>
        <v>No</v>
      </c>
      <c r="L114">
        <f t="shared" si="6"/>
        <v>278030.99</v>
      </c>
      <c r="M114" s="1" t="str">
        <f>IF(ISBLANK(D114),_xlfn.MODE.SNGL(moras[TIPO_ASEGURAMIENTO]),D114)</f>
        <v>CONVENIOS ESPECIALES DE TRABAJADORES INDEPENDIENTES</v>
      </c>
      <c r="N114" s="1">
        <f>IF(ISBLANK(moras[[#This Row],[EDAD]]),T135,moras[[#This Row],[EDAD]])</f>
        <v>30</v>
      </c>
    </row>
    <row r="115" spans="1:21" x14ac:dyDescent="0.35">
      <c r="A115" s="1">
        <v>114</v>
      </c>
      <c r="B115" s="1" t="s">
        <v>15</v>
      </c>
      <c r="C115" s="1">
        <v>382026.4</v>
      </c>
      <c r="D115" s="1" t="s">
        <v>10</v>
      </c>
      <c r="E115" s="1" t="s">
        <v>16</v>
      </c>
      <c r="F115" s="1" t="s">
        <v>12</v>
      </c>
      <c r="G115" s="1" t="s">
        <v>13</v>
      </c>
      <c r="H115" s="1" t="s">
        <v>13</v>
      </c>
      <c r="I115" s="1">
        <v>44</v>
      </c>
      <c r="J115" t="str">
        <f t="shared" si="4"/>
        <v>No</v>
      </c>
      <c r="K115" t="str">
        <f t="shared" si="5"/>
        <v>No</v>
      </c>
      <c r="L115">
        <f t="shared" si="6"/>
        <v>382026.4</v>
      </c>
      <c r="M115" s="1" t="str">
        <f>IF(ISBLANK(D115),_xlfn.MODE.SNGL(moras[TIPO_ASEGURAMIENTO]),D115)</f>
        <v>ASALARIADO</v>
      </c>
      <c r="N115" s="1">
        <f>IF(ISBLANK(moras[[#This Row],[EDAD]]),T136,moras[[#This Row],[EDAD]])</f>
        <v>44</v>
      </c>
    </row>
    <row r="116" spans="1:21" x14ac:dyDescent="0.35">
      <c r="A116" s="1">
        <v>115</v>
      </c>
      <c r="B116" s="1" t="s">
        <v>15</v>
      </c>
      <c r="C116" s="1">
        <v>239485.57</v>
      </c>
      <c r="D116" s="1" t="s">
        <v>10</v>
      </c>
      <c r="E116" s="1" t="s">
        <v>16</v>
      </c>
      <c r="F116" s="1" t="s">
        <v>12</v>
      </c>
      <c r="G116" s="1" t="s">
        <v>13</v>
      </c>
      <c r="H116" s="1" t="s">
        <v>13</v>
      </c>
      <c r="I116" s="1">
        <v>21</v>
      </c>
      <c r="J116" t="str">
        <f t="shared" si="4"/>
        <v>No</v>
      </c>
      <c r="K116" t="str">
        <f t="shared" si="5"/>
        <v>No</v>
      </c>
      <c r="L116">
        <f t="shared" si="6"/>
        <v>239485.57</v>
      </c>
      <c r="M116" s="1" t="str">
        <f>IF(ISBLANK(D116),_xlfn.MODE.SNGL(moras[TIPO_ASEGURAMIENTO]),D116)</f>
        <v>ASALARIADO</v>
      </c>
      <c r="N116" s="1">
        <f>IF(ISBLANK(moras[[#This Row],[EDAD]]),T137,moras[[#This Row],[EDAD]])</f>
        <v>21</v>
      </c>
    </row>
    <row r="117" spans="1:21" x14ac:dyDescent="0.35">
      <c r="A117" s="1">
        <v>116</v>
      </c>
      <c r="B117" s="1" t="s">
        <v>9</v>
      </c>
      <c r="C117" s="1">
        <v>672873.47</v>
      </c>
      <c r="D117" s="1" t="s">
        <v>10</v>
      </c>
      <c r="E117" s="1" t="s">
        <v>16</v>
      </c>
      <c r="F117" s="1" t="s">
        <v>12</v>
      </c>
      <c r="G117" s="1" t="s">
        <v>12</v>
      </c>
      <c r="H117" s="1" t="s">
        <v>13</v>
      </c>
      <c r="I117" s="1">
        <v>32</v>
      </c>
      <c r="J117" t="str">
        <f t="shared" si="4"/>
        <v>No</v>
      </c>
      <c r="K117" t="str">
        <f t="shared" si="5"/>
        <v>No</v>
      </c>
      <c r="L117">
        <f t="shared" si="6"/>
        <v>672873.47</v>
      </c>
      <c r="M117" s="1" t="str">
        <f>IF(ISBLANK(D117),_xlfn.MODE.SNGL(moras[TIPO_ASEGURAMIENTO]),D117)</f>
        <v>ASALARIADO</v>
      </c>
      <c r="N117" s="1">
        <f>IF(ISBLANK(moras[[#This Row],[EDAD]]),T138,moras[[#This Row],[EDAD]])</f>
        <v>32</v>
      </c>
    </row>
    <row r="118" spans="1:21" x14ac:dyDescent="0.35">
      <c r="A118" s="1">
        <v>117</v>
      </c>
      <c r="B118" s="1" t="s">
        <v>15</v>
      </c>
      <c r="C118" s="1">
        <v>995442</v>
      </c>
      <c r="D118" s="1" t="s">
        <v>10</v>
      </c>
      <c r="E118" s="1" t="s">
        <v>16</v>
      </c>
      <c r="F118" s="1" t="s">
        <v>12</v>
      </c>
      <c r="G118" s="1" t="s">
        <v>12</v>
      </c>
      <c r="H118" s="1" t="s">
        <v>12</v>
      </c>
      <c r="I118" s="1">
        <v>52</v>
      </c>
      <c r="J118" t="str">
        <f t="shared" si="4"/>
        <v>No</v>
      </c>
      <c r="K118" t="str">
        <f t="shared" si="5"/>
        <v>No</v>
      </c>
      <c r="L118">
        <f t="shared" si="6"/>
        <v>995442</v>
      </c>
      <c r="M118" s="1" t="str">
        <f>IF(ISBLANK(D118),_xlfn.MODE.SNGL(moras[TIPO_ASEGURAMIENTO]),D118)</f>
        <v>ASALARIADO</v>
      </c>
      <c r="N118" s="1">
        <f>IF(ISBLANK(moras[[#This Row],[EDAD]]),T139,moras[[#This Row],[EDAD]])</f>
        <v>52</v>
      </c>
    </row>
    <row r="119" spans="1:21" x14ac:dyDescent="0.35">
      <c r="A119" s="1">
        <v>118</v>
      </c>
      <c r="B119" s="1" t="s">
        <v>9</v>
      </c>
      <c r="C119" s="1">
        <v>659864.57999999996</v>
      </c>
      <c r="D119" s="1" t="s">
        <v>10</v>
      </c>
      <c r="E119" s="1" t="s">
        <v>16</v>
      </c>
      <c r="F119" s="1" t="s">
        <v>12</v>
      </c>
      <c r="G119" s="1" t="s">
        <v>13</v>
      </c>
      <c r="H119" s="1" t="s">
        <v>13</v>
      </c>
      <c r="I119" s="1">
        <v>27</v>
      </c>
      <c r="J119" t="str">
        <f t="shared" si="4"/>
        <v>No</v>
      </c>
      <c r="K119" t="str">
        <f t="shared" si="5"/>
        <v>No</v>
      </c>
      <c r="L119">
        <f t="shared" si="6"/>
        <v>659864.57999999996</v>
      </c>
      <c r="M119" s="1" t="str">
        <f>IF(ISBLANK(D119),_xlfn.MODE.SNGL(moras[TIPO_ASEGURAMIENTO]),D119)</f>
        <v>ASALARIADO</v>
      </c>
      <c r="N119" s="1">
        <f>IF(ISBLANK(moras[[#This Row],[EDAD]]),T140,moras[[#This Row],[EDAD]])</f>
        <v>27</v>
      </c>
    </row>
    <row r="120" spans="1:21" x14ac:dyDescent="0.35">
      <c r="A120" s="1">
        <v>119</v>
      </c>
      <c r="B120" s="1" t="s">
        <v>9</v>
      </c>
      <c r="C120" s="1">
        <v>681758.7</v>
      </c>
      <c r="D120" s="1" t="s">
        <v>10</v>
      </c>
      <c r="E120" s="1" t="s">
        <v>16</v>
      </c>
      <c r="F120" s="1" t="s">
        <v>12</v>
      </c>
      <c r="G120" s="1" t="s">
        <v>13</v>
      </c>
      <c r="H120" s="1" t="s">
        <v>13</v>
      </c>
      <c r="I120" s="1">
        <v>30</v>
      </c>
      <c r="J120" t="str">
        <f t="shared" si="4"/>
        <v>No</v>
      </c>
      <c r="K120" t="str">
        <f t="shared" si="5"/>
        <v>No</v>
      </c>
      <c r="L120">
        <f t="shared" si="6"/>
        <v>681758.7</v>
      </c>
      <c r="M120" s="1" t="str">
        <f>IF(ISBLANK(D120),_xlfn.MODE.SNGL(moras[TIPO_ASEGURAMIENTO]),D120)</f>
        <v>ASALARIADO</v>
      </c>
      <c r="N120" s="1">
        <f>IF(ISBLANK(moras[[#This Row],[EDAD]]),T141,moras[[#This Row],[EDAD]])</f>
        <v>30</v>
      </c>
    </row>
    <row r="121" spans="1:21" x14ac:dyDescent="0.35">
      <c r="A121" s="1">
        <v>120</v>
      </c>
      <c r="B121" s="1" t="s">
        <v>15</v>
      </c>
      <c r="C121" s="1">
        <v>297046</v>
      </c>
      <c r="D121" s="1" t="s">
        <v>17</v>
      </c>
      <c r="E121" s="1" t="s">
        <v>16</v>
      </c>
      <c r="F121" s="1" t="s">
        <v>12</v>
      </c>
      <c r="G121" s="1" t="s">
        <v>12</v>
      </c>
      <c r="H121" s="1" t="s">
        <v>12</v>
      </c>
      <c r="I121" s="1">
        <v>37</v>
      </c>
      <c r="J121" t="str">
        <f t="shared" si="4"/>
        <v>No</v>
      </c>
      <c r="K121" t="str">
        <f t="shared" si="5"/>
        <v>No</v>
      </c>
      <c r="L121">
        <f t="shared" si="6"/>
        <v>297046</v>
      </c>
      <c r="M121" s="1" t="str">
        <f>IF(ISBLANK(D121),_xlfn.MODE.SNGL(moras[TIPO_ASEGURAMIENTO]),D121)</f>
        <v>ASEGURADO VOLUNTARIO</v>
      </c>
      <c r="N121" s="1">
        <f>IF(ISBLANK(moras[[#This Row],[EDAD]]),T142,moras[[#This Row],[EDAD]])</f>
        <v>37</v>
      </c>
    </row>
    <row r="122" spans="1:21" x14ac:dyDescent="0.35">
      <c r="A122" s="1">
        <v>121</v>
      </c>
      <c r="B122" s="1" t="s">
        <v>15</v>
      </c>
      <c r="C122" s="1">
        <v>149929.63</v>
      </c>
      <c r="D122" s="1" t="s">
        <v>10</v>
      </c>
      <c r="E122" s="1" t="s">
        <v>16</v>
      </c>
      <c r="F122" s="1" t="s">
        <v>12</v>
      </c>
      <c r="G122" s="1" t="s">
        <v>12</v>
      </c>
      <c r="H122" s="1" t="s">
        <v>13</v>
      </c>
      <c r="I122" s="1">
        <v>28</v>
      </c>
      <c r="J122" t="str">
        <f t="shared" si="4"/>
        <v>No</v>
      </c>
      <c r="K122" t="str">
        <f t="shared" si="5"/>
        <v>No</v>
      </c>
      <c r="L122">
        <f t="shared" si="6"/>
        <v>149929.63</v>
      </c>
      <c r="M122" s="1" t="str">
        <f>IF(ISBLANK(D122),_xlfn.MODE.SNGL(moras[TIPO_ASEGURAMIENTO]),D122)</f>
        <v>ASALARIADO</v>
      </c>
      <c r="N122" s="1">
        <f>IF(ISBLANK(moras[[#This Row],[EDAD]]),T143,moras[[#This Row],[EDAD]])</f>
        <v>28</v>
      </c>
    </row>
    <row r="123" spans="1:21" x14ac:dyDescent="0.35">
      <c r="A123" s="1">
        <v>122</v>
      </c>
      <c r="B123" s="1" t="s">
        <v>15</v>
      </c>
      <c r="C123" s="1">
        <v>297514</v>
      </c>
      <c r="D123" s="1" t="s">
        <v>17</v>
      </c>
      <c r="E123" s="1" t="s">
        <v>16</v>
      </c>
      <c r="F123" s="1" t="s">
        <v>12</v>
      </c>
      <c r="G123" s="1" t="s">
        <v>13</v>
      </c>
      <c r="H123" s="1" t="s">
        <v>13</v>
      </c>
      <c r="I123" s="1">
        <v>45</v>
      </c>
      <c r="J123" t="str">
        <f t="shared" si="4"/>
        <v>No</v>
      </c>
      <c r="K123" t="str">
        <f t="shared" si="5"/>
        <v>No</v>
      </c>
      <c r="L123">
        <f t="shared" si="6"/>
        <v>297514</v>
      </c>
      <c r="M123" s="1" t="str">
        <f>IF(ISBLANK(D123),_xlfn.MODE.SNGL(moras[TIPO_ASEGURAMIENTO]),D123)</f>
        <v>ASEGURADO VOLUNTARIO</v>
      </c>
      <c r="N123" s="1">
        <f>IF(ISBLANK(moras[[#This Row],[EDAD]]),T144,moras[[#This Row],[EDAD]])</f>
        <v>45</v>
      </c>
    </row>
    <row r="124" spans="1:21" x14ac:dyDescent="0.35">
      <c r="A124" s="1">
        <v>123</v>
      </c>
      <c r="B124" s="1" t="s">
        <v>15</v>
      </c>
      <c r="C124" s="1">
        <v>297062</v>
      </c>
      <c r="D124" s="1" t="s">
        <v>17</v>
      </c>
      <c r="E124" s="1" t="s">
        <v>16</v>
      </c>
      <c r="F124" s="1" t="s">
        <v>12</v>
      </c>
      <c r="G124" s="1" t="s">
        <v>13</v>
      </c>
      <c r="H124" s="1" t="s">
        <v>13</v>
      </c>
      <c r="I124" s="1">
        <v>40</v>
      </c>
      <c r="J124" t="str">
        <f t="shared" si="4"/>
        <v>No</v>
      </c>
      <c r="K124" t="str">
        <f t="shared" si="5"/>
        <v>No</v>
      </c>
      <c r="L124">
        <f t="shared" si="6"/>
        <v>297062</v>
      </c>
      <c r="M124" s="1" t="str">
        <f>IF(ISBLANK(D124),_xlfn.MODE.SNGL(moras[TIPO_ASEGURAMIENTO]),D124)</f>
        <v>ASEGURADO VOLUNTARIO</v>
      </c>
      <c r="N124" s="1">
        <f>IF(ISBLANK(moras[[#This Row],[EDAD]]),T145,moras[[#This Row],[EDAD]])</f>
        <v>40</v>
      </c>
      <c r="U124" t="s">
        <v>80</v>
      </c>
    </row>
    <row r="125" spans="1:21" x14ac:dyDescent="0.35">
      <c r="A125" s="1">
        <v>124</v>
      </c>
      <c r="B125" s="1" t="s">
        <v>9</v>
      </c>
      <c r="C125" s="1">
        <v>1179097</v>
      </c>
      <c r="D125" s="1" t="s">
        <v>10</v>
      </c>
      <c r="E125" s="1" t="s">
        <v>16</v>
      </c>
      <c r="F125" s="1" t="s">
        <v>12</v>
      </c>
      <c r="G125" s="1" t="s">
        <v>13</v>
      </c>
      <c r="H125" s="1" t="s">
        <v>13</v>
      </c>
      <c r="I125" s="1">
        <v>41</v>
      </c>
      <c r="J125" t="str">
        <f t="shared" si="4"/>
        <v>No</v>
      </c>
      <c r="K125" t="str">
        <f t="shared" si="5"/>
        <v>No</v>
      </c>
      <c r="L125">
        <f t="shared" si="6"/>
        <v>1179097</v>
      </c>
      <c r="M125" s="1" t="str">
        <f>IF(ISBLANK(D125),_xlfn.MODE.SNGL(moras[TIPO_ASEGURAMIENTO]),D125)</f>
        <v>ASALARIADO</v>
      </c>
      <c r="N125" s="1">
        <f>IF(ISBLANK(moras[[#This Row],[EDAD]]),T146,moras[[#This Row],[EDAD]])</f>
        <v>41</v>
      </c>
    </row>
    <row r="126" spans="1:21" x14ac:dyDescent="0.35">
      <c r="A126" s="1">
        <v>125</v>
      </c>
      <c r="B126" s="1" t="s">
        <v>9</v>
      </c>
      <c r="C126" s="1">
        <v>300018</v>
      </c>
      <c r="D126" s="1" t="s">
        <v>17</v>
      </c>
      <c r="E126" s="1" t="s">
        <v>16</v>
      </c>
      <c r="F126" s="1" t="s">
        <v>12</v>
      </c>
      <c r="G126" s="1" t="s">
        <v>13</v>
      </c>
      <c r="H126" s="1" t="s">
        <v>13</v>
      </c>
      <c r="I126" s="1">
        <v>82</v>
      </c>
      <c r="J126" t="str">
        <f t="shared" si="4"/>
        <v>No</v>
      </c>
      <c r="K126" t="str">
        <f t="shared" si="5"/>
        <v>No</v>
      </c>
      <c r="L126">
        <f t="shared" si="6"/>
        <v>300018</v>
      </c>
      <c r="M126" s="1" t="str">
        <f>IF(ISBLANK(D126),_xlfn.MODE.SNGL(moras[TIPO_ASEGURAMIENTO]),D126)</f>
        <v>ASEGURADO VOLUNTARIO</v>
      </c>
      <c r="N126" s="1">
        <f>IF(ISBLANK(moras[[#This Row],[EDAD]]),T147,moras[[#This Row],[EDAD]])</f>
        <v>82</v>
      </c>
    </row>
    <row r="127" spans="1:21" x14ac:dyDescent="0.35">
      <c r="A127" s="1">
        <v>126</v>
      </c>
      <c r="B127" s="1" t="s">
        <v>15</v>
      </c>
      <c r="C127" s="1">
        <v>366996.25</v>
      </c>
      <c r="D127" s="1" t="s">
        <v>10</v>
      </c>
      <c r="E127" s="1" t="s">
        <v>16</v>
      </c>
      <c r="F127" s="1" t="s">
        <v>12</v>
      </c>
      <c r="G127" s="1" t="s">
        <v>13</v>
      </c>
      <c r="H127" s="1" t="s">
        <v>13</v>
      </c>
      <c r="I127" s="1">
        <v>44</v>
      </c>
      <c r="J127" t="str">
        <f t="shared" si="4"/>
        <v>No</v>
      </c>
      <c r="K127" t="str">
        <f t="shared" si="5"/>
        <v>No</v>
      </c>
      <c r="L127">
        <f t="shared" si="6"/>
        <v>366996.25</v>
      </c>
      <c r="M127" s="1" t="str">
        <f>IF(ISBLANK(D127),_xlfn.MODE.SNGL(moras[TIPO_ASEGURAMIENTO]),D127)</f>
        <v>ASALARIADO</v>
      </c>
      <c r="N127" s="1">
        <f>IF(ISBLANK(moras[[#This Row],[EDAD]]),T148,moras[[#This Row],[EDAD]])</f>
        <v>44</v>
      </c>
    </row>
    <row r="128" spans="1:21" x14ac:dyDescent="0.35">
      <c r="A128" s="1">
        <v>127</v>
      </c>
      <c r="B128" s="1" t="s">
        <v>15</v>
      </c>
      <c r="C128" s="1">
        <v>976712.18</v>
      </c>
      <c r="D128" s="1" t="s">
        <v>10</v>
      </c>
      <c r="E128" s="1" t="s">
        <v>16</v>
      </c>
      <c r="F128" s="1" t="s">
        <v>12</v>
      </c>
      <c r="G128" s="1" t="s">
        <v>13</v>
      </c>
      <c r="H128" s="1" t="s">
        <v>13</v>
      </c>
      <c r="I128" s="1">
        <v>32</v>
      </c>
      <c r="J128" t="str">
        <f t="shared" si="4"/>
        <v>No</v>
      </c>
      <c r="K128" t="str">
        <f t="shared" si="5"/>
        <v>No</v>
      </c>
      <c r="L128">
        <f t="shared" si="6"/>
        <v>976712.18</v>
      </c>
      <c r="M128" s="1" t="str">
        <f>IF(ISBLANK(D128),_xlfn.MODE.SNGL(moras[TIPO_ASEGURAMIENTO]),D128)</f>
        <v>ASALARIADO</v>
      </c>
      <c r="N128" s="1">
        <f>IF(ISBLANK(moras[[#This Row],[EDAD]]),T149,moras[[#This Row],[EDAD]])</f>
        <v>32</v>
      </c>
    </row>
    <row r="129" spans="1:29" x14ac:dyDescent="0.35">
      <c r="A129" s="1">
        <v>128</v>
      </c>
      <c r="B129" s="1" t="s">
        <v>15</v>
      </c>
      <c r="C129" s="1">
        <v>212500</v>
      </c>
      <c r="D129" s="1" t="s">
        <v>10</v>
      </c>
      <c r="E129" s="1" t="s">
        <v>16</v>
      </c>
      <c r="F129" s="1" t="s">
        <v>12</v>
      </c>
      <c r="G129" s="1" t="s">
        <v>12</v>
      </c>
      <c r="H129" s="1" t="s">
        <v>13</v>
      </c>
      <c r="I129" s="1">
        <v>45</v>
      </c>
      <c r="J129" t="str">
        <f t="shared" si="4"/>
        <v>No</v>
      </c>
      <c r="K129" t="str">
        <f t="shared" si="5"/>
        <v>No</v>
      </c>
      <c r="L129">
        <f t="shared" si="6"/>
        <v>212500</v>
      </c>
      <c r="M129" s="1" t="str">
        <f>IF(ISBLANK(D129),_xlfn.MODE.SNGL(moras[TIPO_ASEGURAMIENTO]),D129)</f>
        <v>ASALARIADO</v>
      </c>
      <c r="N129" s="1">
        <f>IF(ISBLANK(moras[[#This Row],[EDAD]]),T150,moras[[#This Row],[EDAD]])</f>
        <v>45</v>
      </c>
    </row>
    <row r="130" spans="1:29" x14ac:dyDescent="0.35">
      <c r="A130" s="1">
        <v>129</v>
      </c>
      <c r="B130" s="1" t="s">
        <v>9</v>
      </c>
      <c r="C130" s="1">
        <v>300018</v>
      </c>
      <c r="D130" s="1" t="s">
        <v>18</v>
      </c>
      <c r="E130" s="1" t="s">
        <v>16</v>
      </c>
      <c r="F130" s="1" t="s">
        <v>12</v>
      </c>
      <c r="G130" s="1" t="s">
        <v>13</v>
      </c>
      <c r="H130" s="1" t="s">
        <v>13</v>
      </c>
      <c r="I130" s="1">
        <v>58</v>
      </c>
      <c r="J130" t="str">
        <f t="shared" ref="J130:J193" si="7">IF(1.96&lt;ABS(C130-$S$23)/$S$24,"Atípico","No")</f>
        <v>No</v>
      </c>
      <c r="K130" t="str">
        <f t="shared" ref="K130:K193" si="8">IF(1.96&lt;ABS((I130-$T$23)/$T$24),"Atípico", "No")</f>
        <v>No</v>
      </c>
      <c r="L130">
        <f t="shared" ref="L130:L193" si="9">IF(ISBLANK(C130),$S$23,C130)</f>
        <v>300018</v>
      </c>
      <c r="M130" s="1" t="str">
        <f>IF(ISBLANK(D130),_xlfn.MODE.SNGL(moras[TIPO_ASEGURAMIENTO]),D130)</f>
        <v>TRABAJADOR INDEPENDIENTE</v>
      </c>
      <c r="N130" s="1">
        <f>IF(ISBLANK(moras[[#This Row],[EDAD]]),T151,moras[[#This Row],[EDAD]])</f>
        <v>58</v>
      </c>
    </row>
    <row r="131" spans="1:29" x14ac:dyDescent="0.35">
      <c r="A131" s="1">
        <v>130</v>
      </c>
      <c r="B131" s="1" t="s">
        <v>9</v>
      </c>
      <c r="C131" s="1">
        <v>489327</v>
      </c>
      <c r="D131" s="1" t="s">
        <v>10</v>
      </c>
      <c r="E131" s="1" t="s">
        <v>11</v>
      </c>
      <c r="F131" s="1" t="s">
        <v>12</v>
      </c>
      <c r="G131" s="1" t="s">
        <v>13</v>
      </c>
      <c r="H131" s="1" t="s">
        <v>13</v>
      </c>
      <c r="I131" s="1">
        <v>33</v>
      </c>
      <c r="J131" t="str">
        <f t="shared" si="7"/>
        <v>No</v>
      </c>
      <c r="K131" t="str">
        <f t="shared" si="8"/>
        <v>No</v>
      </c>
      <c r="L131">
        <f t="shared" si="9"/>
        <v>489327</v>
      </c>
      <c r="M131" s="1" t="str">
        <f>IF(ISBLANK(D131),_xlfn.MODE.SNGL(moras[TIPO_ASEGURAMIENTO]),D131)</f>
        <v>ASALARIADO</v>
      </c>
      <c r="N131" s="1">
        <f>IF(ISBLANK(moras[[#This Row],[EDAD]]),T152,moras[[#This Row],[EDAD]])</f>
        <v>33</v>
      </c>
    </row>
    <row r="132" spans="1:29" x14ac:dyDescent="0.35">
      <c r="A132" s="1">
        <v>131</v>
      </c>
      <c r="B132" s="1" t="s">
        <v>15</v>
      </c>
      <c r="C132" s="1">
        <v>299647</v>
      </c>
      <c r="D132" s="1" t="s">
        <v>17</v>
      </c>
      <c r="E132" s="1" t="s">
        <v>16</v>
      </c>
      <c r="F132" s="1" t="s">
        <v>12</v>
      </c>
      <c r="G132" s="1" t="s">
        <v>13</v>
      </c>
      <c r="H132" s="1" t="s">
        <v>13</v>
      </c>
      <c r="I132" s="1">
        <v>50</v>
      </c>
      <c r="J132" t="str">
        <f t="shared" si="7"/>
        <v>No</v>
      </c>
      <c r="K132" t="str">
        <f t="shared" si="8"/>
        <v>No</v>
      </c>
      <c r="L132">
        <f t="shared" si="9"/>
        <v>299647</v>
      </c>
      <c r="M132" s="1" t="str">
        <f>IF(ISBLANK(D132),_xlfn.MODE.SNGL(moras[TIPO_ASEGURAMIENTO]),D132)</f>
        <v>ASEGURADO VOLUNTARIO</v>
      </c>
      <c r="N132" s="1">
        <f>IF(ISBLANK(moras[[#This Row],[EDAD]]),T153,moras[[#This Row],[EDAD]])</f>
        <v>50</v>
      </c>
    </row>
    <row r="133" spans="1:29" x14ac:dyDescent="0.35">
      <c r="A133" s="1">
        <v>132</v>
      </c>
      <c r="B133" s="1" t="s">
        <v>9</v>
      </c>
      <c r="C133" s="1">
        <v>1093666.56</v>
      </c>
      <c r="D133" s="1" t="s">
        <v>10</v>
      </c>
      <c r="E133" s="1" t="s">
        <v>16</v>
      </c>
      <c r="F133" s="1" t="s">
        <v>12</v>
      </c>
      <c r="G133" s="1" t="s">
        <v>13</v>
      </c>
      <c r="H133" s="1" t="s">
        <v>12</v>
      </c>
      <c r="I133" s="1">
        <v>55</v>
      </c>
      <c r="J133" t="str">
        <f t="shared" si="7"/>
        <v>No</v>
      </c>
      <c r="K133" t="str">
        <f t="shared" si="8"/>
        <v>No</v>
      </c>
      <c r="L133">
        <f t="shared" si="9"/>
        <v>1093666.56</v>
      </c>
      <c r="M133" s="1" t="str">
        <f>IF(ISBLANK(D133),_xlfn.MODE.SNGL(moras[TIPO_ASEGURAMIENTO]),D133)</f>
        <v>ASALARIADO</v>
      </c>
      <c r="N133" s="1">
        <f>IF(ISBLANK(moras[[#This Row],[EDAD]]),T154,moras[[#This Row],[EDAD]])</f>
        <v>55</v>
      </c>
    </row>
    <row r="134" spans="1:29" x14ac:dyDescent="0.35">
      <c r="A134" s="1">
        <v>133</v>
      </c>
      <c r="B134" s="1" t="s">
        <v>9</v>
      </c>
      <c r="C134" s="1">
        <v>677626.04</v>
      </c>
      <c r="D134" s="1" t="s">
        <v>10</v>
      </c>
      <c r="E134" s="1" t="s">
        <v>16</v>
      </c>
      <c r="F134" s="1" t="s">
        <v>12</v>
      </c>
      <c r="G134" s="1" t="s">
        <v>13</v>
      </c>
      <c r="H134" s="1" t="s">
        <v>13</v>
      </c>
      <c r="I134" s="1">
        <v>57</v>
      </c>
      <c r="J134" t="str">
        <f t="shared" si="7"/>
        <v>No</v>
      </c>
      <c r="K134" t="str">
        <f t="shared" si="8"/>
        <v>No</v>
      </c>
      <c r="L134">
        <f t="shared" si="9"/>
        <v>677626.04</v>
      </c>
      <c r="M134" s="1" t="str">
        <f>IF(ISBLANK(D134),_xlfn.MODE.SNGL(moras[TIPO_ASEGURAMIENTO]),D134)</f>
        <v>ASALARIADO</v>
      </c>
      <c r="N134" s="1">
        <f>IF(ISBLANK(moras[[#This Row],[EDAD]]),T155,moras[[#This Row],[EDAD]])</f>
        <v>57</v>
      </c>
    </row>
    <row r="135" spans="1:29" x14ac:dyDescent="0.35">
      <c r="A135" s="1">
        <v>134</v>
      </c>
      <c r="B135" s="1" t="s">
        <v>9</v>
      </c>
      <c r="C135" s="1">
        <v>462063.22</v>
      </c>
      <c r="D135" s="1" t="s">
        <v>10</v>
      </c>
      <c r="E135" s="1" t="s">
        <v>16</v>
      </c>
      <c r="F135" s="1" t="s">
        <v>12</v>
      </c>
      <c r="G135" s="1" t="s">
        <v>13</v>
      </c>
      <c r="H135" s="1" t="s">
        <v>13</v>
      </c>
      <c r="I135" s="1">
        <v>54</v>
      </c>
      <c r="J135" t="str">
        <f t="shared" si="7"/>
        <v>No</v>
      </c>
      <c r="K135" t="str">
        <f t="shared" si="8"/>
        <v>No</v>
      </c>
      <c r="L135">
        <f t="shared" si="9"/>
        <v>462063.22</v>
      </c>
      <c r="M135" s="1" t="str">
        <f>IF(ISBLANK(D135),_xlfn.MODE.SNGL(moras[TIPO_ASEGURAMIENTO]),D135)</f>
        <v>ASALARIADO</v>
      </c>
      <c r="N135" s="1">
        <f>IF(ISBLANK(moras[[#This Row],[EDAD]]),T156,moras[[#This Row],[EDAD]])</f>
        <v>54</v>
      </c>
    </row>
    <row r="136" spans="1:29" x14ac:dyDescent="0.35">
      <c r="A136" s="1">
        <v>135</v>
      </c>
      <c r="B136" s="1" t="s">
        <v>9</v>
      </c>
      <c r="C136" s="1">
        <v>966790.5</v>
      </c>
      <c r="D136" s="1" t="s">
        <v>10</v>
      </c>
      <c r="E136" s="1" t="s">
        <v>11</v>
      </c>
      <c r="F136" s="1" t="s">
        <v>12</v>
      </c>
      <c r="G136" s="1" t="s">
        <v>13</v>
      </c>
      <c r="H136" s="1" t="s">
        <v>13</v>
      </c>
      <c r="I136" s="1">
        <v>43</v>
      </c>
      <c r="J136" t="str">
        <f t="shared" si="7"/>
        <v>No</v>
      </c>
      <c r="K136" t="str">
        <f t="shared" si="8"/>
        <v>No</v>
      </c>
      <c r="L136">
        <f t="shared" si="9"/>
        <v>966790.5</v>
      </c>
      <c r="M136" s="1" t="str">
        <f>IF(ISBLANK(D136),_xlfn.MODE.SNGL(moras[TIPO_ASEGURAMIENTO]),D136)</f>
        <v>ASALARIADO</v>
      </c>
      <c r="N136" s="1">
        <f>IF(ISBLANK(moras[[#This Row],[EDAD]]),T157,moras[[#This Row],[EDAD]])</f>
        <v>43</v>
      </c>
    </row>
    <row r="137" spans="1:29" x14ac:dyDescent="0.35">
      <c r="A137" s="1">
        <v>136</v>
      </c>
      <c r="B137" s="1" t="s">
        <v>9</v>
      </c>
      <c r="C137" s="1">
        <v>318242.84000000003</v>
      </c>
      <c r="D137" s="1" t="s">
        <v>10</v>
      </c>
      <c r="E137" s="1" t="s">
        <v>11</v>
      </c>
      <c r="F137" s="1" t="s">
        <v>12</v>
      </c>
      <c r="G137" s="1" t="s">
        <v>13</v>
      </c>
      <c r="H137" s="1" t="s">
        <v>13</v>
      </c>
      <c r="I137" s="1">
        <v>59</v>
      </c>
      <c r="J137" t="str">
        <f t="shared" si="7"/>
        <v>No</v>
      </c>
      <c r="K137" t="str">
        <f t="shared" si="8"/>
        <v>No</v>
      </c>
      <c r="L137">
        <f t="shared" si="9"/>
        <v>318242.84000000003</v>
      </c>
      <c r="M137" s="1" t="str">
        <f>IF(ISBLANK(D137),_xlfn.MODE.SNGL(moras[TIPO_ASEGURAMIENTO]),D137)</f>
        <v>ASALARIADO</v>
      </c>
      <c r="N137" s="1">
        <f>IF(ISBLANK(moras[[#This Row],[EDAD]]),T158,moras[[#This Row],[EDAD]])</f>
        <v>59</v>
      </c>
    </row>
    <row r="138" spans="1:29" x14ac:dyDescent="0.35">
      <c r="A138" s="1">
        <v>137</v>
      </c>
      <c r="B138" s="1" t="s">
        <v>9</v>
      </c>
      <c r="C138" s="1">
        <v>1411134.97</v>
      </c>
      <c r="D138" s="1" t="s">
        <v>10</v>
      </c>
      <c r="E138" s="1" t="s">
        <v>16</v>
      </c>
      <c r="F138" s="1" t="s">
        <v>12</v>
      </c>
      <c r="G138" s="1" t="s">
        <v>13</v>
      </c>
      <c r="H138" s="1" t="s">
        <v>13</v>
      </c>
      <c r="I138" s="1">
        <v>31</v>
      </c>
      <c r="J138" t="str">
        <f t="shared" si="7"/>
        <v>No</v>
      </c>
      <c r="K138" t="str">
        <f t="shared" si="8"/>
        <v>No</v>
      </c>
      <c r="L138">
        <f t="shared" si="9"/>
        <v>1411134.97</v>
      </c>
      <c r="M138" s="1" t="str">
        <f>IF(ISBLANK(D138),_xlfn.MODE.SNGL(moras[TIPO_ASEGURAMIENTO]),D138)</f>
        <v>ASALARIADO</v>
      </c>
      <c r="N138" s="1">
        <f>IF(ISBLANK(moras[[#This Row],[EDAD]]),T159,moras[[#This Row],[EDAD]])</f>
        <v>31</v>
      </c>
    </row>
    <row r="139" spans="1:29" x14ac:dyDescent="0.35">
      <c r="A139" s="1">
        <v>138</v>
      </c>
      <c r="B139" s="1" t="s">
        <v>15</v>
      </c>
      <c r="C139" s="1">
        <v>402904</v>
      </c>
      <c r="D139" s="1" t="s">
        <v>21</v>
      </c>
      <c r="E139" s="1" t="s">
        <v>16</v>
      </c>
      <c r="F139" s="1" t="s">
        <v>12</v>
      </c>
      <c r="G139" s="1" t="s">
        <v>12</v>
      </c>
      <c r="H139" s="1" t="s">
        <v>13</v>
      </c>
      <c r="I139" s="1">
        <v>24</v>
      </c>
      <c r="J139" t="str">
        <f t="shared" si="7"/>
        <v>No</v>
      </c>
      <c r="K139" t="str">
        <f t="shared" si="8"/>
        <v>No</v>
      </c>
      <c r="L139">
        <f t="shared" si="9"/>
        <v>402904</v>
      </c>
      <c r="M139" s="1" t="str">
        <f>IF(ISBLANK(D139),_xlfn.MODE.SNGL(moras[TIPO_ASEGURAMIENTO]),D139)</f>
        <v>CONVENIOS ESPECIALES DE ASEGURADOS VOLUNTARIOS</v>
      </c>
      <c r="N139" s="1">
        <f>IF(ISBLANK(moras[[#This Row],[EDAD]]),T160,moras[[#This Row],[EDAD]])</f>
        <v>24</v>
      </c>
      <c r="AC139" t="s">
        <v>82</v>
      </c>
    </row>
    <row r="140" spans="1:29" x14ac:dyDescent="0.35">
      <c r="A140" s="1">
        <v>139</v>
      </c>
      <c r="B140" s="1" t="s">
        <v>9</v>
      </c>
      <c r="C140" s="1">
        <v>356903.88</v>
      </c>
      <c r="D140" s="1" t="s">
        <v>10</v>
      </c>
      <c r="E140" s="1" t="s">
        <v>16</v>
      </c>
      <c r="F140" s="1" t="s">
        <v>12</v>
      </c>
      <c r="G140" s="1" t="s">
        <v>13</v>
      </c>
      <c r="H140" s="1" t="s">
        <v>13</v>
      </c>
      <c r="I140" s="1">
        <v>43</v>
      </c>
      <c r="J140" t="str">
        <f t="shared" si="7"/>
        <v>No</v>
      </c>
      <c r="K140" t="str">
        <f t="shared" si="8"/>
        <v>No</v>
      </c>
      <c r="L140">
        <f t="shared" si="9"/>
        <v>356903.88</v>
      </c>
      <c r="M140" s="1" t="str">
        <f>IF(ISBLANK(D140),_xlfn.MODE.SNGL(moras[TIPO_ASEGURAMIENTO]),D140)</f>
        <v>ASALARIADO</v>
      </c>
      <c r="N140" s="1">
        <f>IF(ISBLANK(moras[[#This Row],[EDAD]]),T161,moras[[#This Row],[EDAD]])</f>
        <v>43</v>
      </c>
    </row>
    <row r="141" spans="1:29" x14ac:dyDescent="0.35">
      <c r="A141" s="1">
        <v>140</v>
      </c>
      <c r="B141" s="1" t="s">
        <v>9</v>
      </c>
      <c r="C141" s="1">
        <v>278035</v>
      </c>
      <c r="D141" s="1" t="s">
        <v>17</v>
      </c>
      <c r="E141" s="1" t="s">
        <v>16</v>
      </c>
      <c r="F141" s="1" t="s">
        <v>12</v>
      </c>
      <c r="G141" s="1" t="s">
        <v>13</v>
      </c>
      <c r="H141" s="1" t="s">
        <v>13</v>
      </c>
      <c r="I141" s="1">
        <v>41</v>
      </c>
      <c r="J141" t="str">
        <f t="shared" si="7"/>
        <v>No</v>
      </c>
      <c r="K141" t="str">
        <f t="shared" si="8"/>
        <v>No</v>
      </c>
      <c r="L141">
        <f t="shared" si="9"/>
        <v>278035</v>
      </c>
      <c r="M141" s="1" t="str">
        <f>IF(ISBLANK(D141),_xlfn.MODE.SNGL(moras[TIPO_ASEGURAMIENTO]),D141)</f>
        <v>ASEGURADO VOLUNTARIO</v>
      </c>
      <c r="N141" s="1">
        <f>IF(ISBLANK(moras[[#This Row],[EDAD]]),T162,moras[[#This Row],[EDAD]])</f>
        <v>41</v>
      </c>
    </row>
    <row r="142" spans="1:29" x14ac:dyDescent="0.35">
      <c r="A142" s="1">
        <v>141</v>
      </c>
      <c r="B142" s="1" t="s">
        <v>15</v>
      </c>
      <c r="C142" s="1">
        <v>297046</v>
      </c>
      <c r="D142" s="1" t="s">
        <v>18</v>
      </c>
      <c r="E142" s="1" t="s">
        <v>16</v>
      </c>
      <c r="F142" s="1" t="s">
        <v>12</v>
      </c>
      <c r="G142" s="1" t="s">
        <v>13</v>
      </c>
      <c r="H142" s="1" t="s">
        <v>13</v>
      </c>
      <c r="I142" s="1">
        <v>65</v>
      </c>
      <c r="J142" t="str">
        <f t="shared" si="7"/>
        <v>No</v>
      </c>
      <c r="K142" t="str">
        <f t="shared" si="8"/>
        <v>No</v>
      </c>
      <c r="L142">
        <f t="shared" si="9"/>
        <v>297046</v>
      </c>
      <c r="M142" s="1" t="str">
        <f>IF(ISBLANK(D142),_xlfn.MODE.SNGL(moras[TIPO_ASEGURAMIENTO]),D142)</f>
        <v>TRABAJADOR INDEPENDIENTE</v>
      </c>
      <c r="N142" s="1">
        <f>IF(ISBLANK(moras[[#This Row],[EDAD]]),T163,moras[[#This Row],[EDAD]])</f>
        <v>65</v>
      </c>
    </row>
    <row r="143" spans="1:29" x14ac:dyDescent="0.35">
      <c r="A143" s="1">
        <v>142</v>
      </c>
      <c r="B143" s="1" t="s">
        <v>15</v>
      </c>
      <c r="C143" s="1">
        <v>400000</v>
      </c>
      <c r="D143" s="1" t="s">
        <v>10</v>
      </c>
      <c r="E143" s="1" t="s">
        <v>16</v>
      </c>
      <c r="F143" s="1" t="s">
        <v>12</v>
      </c>
      <c r="G143" s="1" t="s">
        <v>13</v>
      </c>
      <c r="H143" s="1" t="s">
        <v>13</v>
      </c>
      <c r="I143" s="1">
        <v>46</v>
      </c>
      <c r="J143" t="str">
        <f t="shared" si="7"/>
        <v>No</v>
      </c>
      <c r="K143" t="str">
        <f t="shared" si="8"/>
        <v>No</v>
      </c>
      <c r="L143">
        <f t="shared" si="9"/>
        <v>400000</v>
      </c>
      <c r="M143" s="1" t="str">
        <f>IF(ISBLANK(D143),_xlfn.MODE.SNGL(moras[TIPO_ASEGURAMIENTO]),D143)</f>
        <v>ASALARIADO</v>
      </c>
      <c r="N143" s="1">
        <f>IF(ISBLANK(moras[[#This Row],[EDAD]]),T164,moras[[#This Row],[EDAD]])</f>
        <v>46</v>
      </c>
    </row>
    <row r="144" spans="1:29" x14ac:dyDescent="0.35">
      <c r="A144" s="1">
        <v>143</v>
      </c>
      <c r="B144" s="1" t="s">
        <v>15</v>
      </c>
      <c r="C144" s="1">
        <v>497114.36</v>
      </c>
      <c r="D144" s="1" t="s">
        <v>10</v>
      </c>
      <c r="E144" s="1" t="s">
        <v>11</v>
      </c>
      <c r="F144" s="1" t="s">
        <v>12</v>
      </c>
      <c r="G144" s="1" t="s">
        <v>13</v>
      </c>
      <c r="H144" s="1" t="s">
        <v>13</v>
      </c>
      <c r="I144" s="1">
        <v>28</v>
      </c>
      <c r="J144" t="str">
        <f t="shared" si="7"/>
        <v>No</v>
      </c>
      <c r="K144" t="str">
        <f t="shared" si="8"/>
        <v>No</v>
      </c>
      <c r="L144">
        <f t="shared" si="9"/>
        <v>497114.36</v>
      </c>
      <c r="M144" s="1" t="str">
        <f>IF(ISBLANK(D144),_xlfn.MODE.SNGL(moras[TIPO_ASEGURAMIENTO]),D144)</f>
        <v>ASALARIADO</v>
      </c>
      <c r="N144" s="1">
        <f>IF(ISBLANK(moras[[#This Row],[EDAD]]),T165,moras[[#This Row],[EDAD]])</f>
        <v>28</v>
      </c>
      <c r="U144" t="s">
        <v>81</v>
      </c>
    </row>
    <row r="145" spans="1:22" x14ac:dyDescent="0.35">
      <c r="A145" s="1">
        <v>144</v>
      </c>
      <c r="B145" s="1" t="s">
        <v>9</v>
      </c>
      <c r="C145" s="1">
        <v>270074</v>
      </c>
      <c r="D145" s="1" t="s">
        <v>10</v>
      </c>
      <c r="E145" s="1" t="s">
        <v>16</v>
      </c>
      <c r="F145" s="1" t="s">
        <v>12</v>
      </c>
      <c r="G145" s="1" t="s">
        <v>13</v>
      </c>
      <c r="H145" s="1" t="s">
        <v>12</v>
      </c>
      <c r="I145" s="1">
        <v>60</v>
      </c>
      <c r="J145" t="str">
        <f t="shared" si="7"/>
        <v>No</v>
      </c>
      <c r="K145" t="str">
        <f t="shared" si="8"/>
        <v>No</v>
      </c>
      <c r="L145">
        <f t="shared" si="9"/>
        <v>270074</v>
      </c>
      <c r="M145" s="1" t="str">
        <f>IF(ISBLANK(D145),_xlfn.MODE.SNGL(moras[TIPO_ASEGURAMIENTO]),D145)</f>
        <v>ASALARIADO</v>
      </c>
      <c r="N145" s="1">
        <f>IF(ISBLANK(moras[[#This Row],[EDAD]]),T166,moras[[#This Row],[EDAD]])</f>
        <v>60</v>
      </c>
    </row>
    <row r="146" spans="1:22" x14ac:dyDescent="0.35">
      <c r="A146" s="1">
        <v>145</v>
      </c>
      <c r="B146" s="1" t="s">
        <v>9</v>
      </c>
      <c r="C146" s="1">
        <v>680668.64</v>
      </c>
      <c r="D146" s="1" t="s">
        <v>10</v>
      </c>
      <c r="E146" s="1" t="s">
        <v>16</v>
      </c>
      <c r="F146" s="1" t="s">
        <v>12</v>
      </c>
      <c r="G146" s="1" t="s">
        <v>13</v>
      </c>
      <c r="H146" s="1" t="s">
        <v>13</v>
      </c>
      <c r="I146" s="1">
        <v>37</v>
      </c>
      <c r="J146" t="str">
        <f t="shared" si="7"/>
        <v>No</v>
      </c>
      <c r="K146" t="str">
        <f t="shared" si="8"/>
        <v>No</v>
      </c>
      <c r="L146">
        <f t="shared" si="9"/>
        <v>680668.64</v>
      </c>
      <c r="M146" s="1" t="str">
        <f>IF(ISBLANK(D146),_xlfn.MODE.SNGL(moras[TIPO_ASEGURAMIENTO]),D146)</f>
        <v>ASALARIADO</v>
      </c>
      <c r="N146" s="1">
        <f>IF(ISBLANK(moras[[#This Row],[EDAD]]),T167,moras[[#This Row],[EDAD]])</f>
        <v>37</v>
      </c>
    </row>
    <row r="147" spans="1:22" x14ac:dyDescent="0.35">
      <c r="A147" s="1">
        <v>146</v>
      </c>
      <c r="B147" s="1" t="s">
        <v>15</v>
      </c>
      <c r="C147" s="1">
        <v>148500</v>
      </c>
      <c r="D147" s="1" t="s">
        <v>10</v>
      </c>
      <c r="E147" s="1" t="s">
        <v>16</v>
      </c>
      <c r="F147" s="1" t="s">
        <v>12</v>
      </c>
      <c r="G147" s="1" t="s">
        <v>13</v>
      </c>
      <c r="H147" s="1" t="s">
        <v>13</v>
      </c>
      <c r="I147" s="1">
        <v>50</v>
      </c>
      <c r="J147" t="str">
        <f t="shared" si="7"/>
        <v>No</v>
      </c>
      <c r="K147" t="str">
        <f t="shared" si="8"/>
        <v>No</v>
      </c>
      <c r="L147">
        <f t="shared" si="9"/>
        <v>148500</v>
      </c>
      <c r="M147" s="1" t="str">
        <f>IF(ISBLANK(D147),_xlfn.MODE.SNGL(moras[TIPO_ASEGURAMIENTO]),D147)</f>
        <v>ASALARIADO</v>
      </c>
      <c r="N147" s="1">
        <f>IF(ISBLANK(moras[[#This Row],[EDAD]]),T168,moras[[#This Row],[EDAD]])</f>
        <v>50</v>
      </c>
    </row>
    <row r="148" spans="1:22" x14ac:dyDescent="0.35">
      <c r="A148" s="1">
        <v>147</v>
      </c>
      <c r="B148" s="1" t="s">
        <v>15</v>
      </c>
      <c r="C148" s="1">
        <v>372323</v>
      </c>
      <c r="D148" s="1" t="s">
        <v>10</v>
      </c>
      <c r="E148" s="1" t="s">
        <v>11</v>
      </c>
      <c r="F148" s="1" t="s">
        <v>12</v>
      </c>
      <c r="G148" s="1" t="s">
        <v>13</v>
      </c>
      <c r="H148" s="1" t="s">
        <v>13</v>
      </c>
      <c r="I148" s="1">
        <v>29</v>
      </c>
      <c r="J148" t="str">
        <f t="shared" si="7"/>
        <v>No</v>
      </c>
      <c r="K148" t="str">
        <f t="shared" si="8"/>
        <v>No</v>
      </c>
      <c r="L148">
        <f t="shared" si="9"/>
        <v>372323</v>
      </c>
      <c r="M148" s="1" t="str">
        <f>IF(ISBLANK(D148),_xlfn.MODE.SNGL(moras[TIPO_ASEGURAMIENTO]),D148)</f>
        <v>ASALARIADO</v>
      </c>
      <c r="N148" s="1">
        <f>IF(ISBLANK(moras[[#This Row],[EDAD]]),T169,moras[[#This Row],[EDAD]])</f>
        <v>29</v>
      </c>
    </row>
    <row r="149" spans="1:22" x14ac:dyDescent="0.35">
      <c r="A149" s="1">
        <v>148</v>
      </c>
      <c r="B149" s="1" t="s">
        <v>15</v>
      </c>
      <c r="C149" s="1">
        <v>1069289.8</v>
      </c>
      <c r="D149" s="1" t="s">
        <v>14</v>
      </c>
      <c r="E149" s="1" t="s">
        <v>11</v>
      </c>
      <c r="F149" s="1" t="s">
        <v>12</v>
      </c>
      <c r="G149" s="1" t="s">
        <v>13</v>
      </c>
      <c r="H149" s="1" t="s">
        <v>13</v>
      </c>
      <c r="I149" s="1">
        <v>86</v>
      </c>
      <c r="J149" t="str">
        <f t="shared" si="7"/>
        <v>No</v>
      </c>
      <c r="K149" t="str">
        <f t="shared" si="8"/>
        <v>No</v>
      </c>
      <c r="L149">
        <f t="shared" si="9"/>
        <v>1069289.8</v>
      </c>
      <c r="M149" s="1" t="str">
        <f>IF(ISBLANK(D149),_xlfn.MODE.SNGL(moras[TIPO_ASEGURAMIENTO]),D149)</f>
        <v>PENSIONADOS EN SU PROPIO SISTEMA</v>
      </c>
      <c r="N149" s="1">
        <f>IF(ISBLANK(moras[[#This Row],[EDAD]]),T170,moras[[#This Row],[EDAD]])</f>
        <v>86</v>
      </c>
      <c r="U149" t="s">
        <v>56</v>
      </c>
    </row>
    <row r="150" spans="1:22" x14ac:dyDescent="0.35">
      <c r="A150" s="1">
        <v>149</v>
      </c>
      <c r="B150" s="1" t="s">
        <v>15</v>
      </c>
      <c r="C150" s="1">
        <v>258000</v>
      </c>
      <c r="D150" s="1" t="s">
        <v>10</v>
      </c>
      <c r="E150" s="1" t="s">
        <v>16</v>
      </c>
      <c r="F150" s="1" t="s">
        <v>12</v>
      </c>
      <c r="G150" s="1" t="s">
        <v>13</v>
      </c>
      <c r="H150" s="1" t="s">
        <v>13</v>
      </c>
      <c r="I150" s="1">
        <v>30</v>
      </c>
      <c r="J150" t="str">
        <f t="shared" si="7"/>
        <v>No</v>
      </c>
      <c r="K150" t="str">
        <f t="shared" si="8"/>
        <v>No</v>
      </c>
      <c r="L150">
        <f t="shared" si="9"/>
        <v>258000</v>
      </c>
      <c r="M150" s="1" t="str">
        <f>IF(ISBLANK(D150),_xlfn.MODE.SNGL(moras[TIPO_ASEGURAMIENTO]),D150)</f>
        <v>ASALARIADO</v>
      </c>
      <c r="N150" s="1">
        <f>IF(ISBLANK(moras[[#This Row],[EDAD]]),T171,moras[[#This Row],[EDAD]])</f>
        <v>30</v>
      </c>
    </row>
    <row r="151" spans="1:22" x14ac:dyDescent="0.35">
      <c r="A151" s="1">
        <v>150</v>
      </c>
      <c r="B151" s="1" t="s">
        <v>15</v>
      </c>
      <c r="C151" s="1">
        <v>304345</v>
      </c>
      <c r="D151" s="1" t="s">
        <v>17</v>
      </c>
      <c r="E151" s="1" t="s">
        <v>16</v>
      </c>
      <c r="F151" s="1" t="s">
        <v>12</v>
      </c>
      <c r="G151" s="1" t="s">
        <v>13</v>
      </c>
      <c r="H151" s="1" t="s">
        <v>13</v>
      </c>
      <c r="I151" s="1">
        <v>50</v>
      </c>
      <c r="J151" t="str">
        <f t="shared" si="7"/>
        <v>No</v>
      </c>
      <c r="K151" t="str">
        <f t="shared" si="8"/>
        <v>No</v>
      </c>
      <c r="L151">
        <f t="shared" si="9"/>
        <v>304345</v>
      </c>
      <c r="M151" s="1" t="str">
        <f>IF(ISBLANK(D151),_xlfn.MODE.SNGL(moras[TIPO_ASEGURAMIENTO]),D151)</f>
        <v>ASEGURADO VOLUNTARIO</v>
      </c>
      <c r="N151" s="1">
        <f>IF(ISBLANK(moras[[#This Row],[EDAD]]),T172,moras[[#This Row],[EDAD]])</f>
        <v>50</v>
      </c>
    </row>
    <row r="152" spans="1:22" x14ac:dyDescent="0.35">
      <c r="A152" s="1">
        <v>151</v>
      </c>
      <c r="B152" s="1" t="s">
        <v>15</v>
      </c>
      <c r="C152" s="1">
        <v>299647</v>
      </c>
      <c r="D152" s="1" t="s">
        <v>20</v>
      </c>
      <c r="E152" s="1" t="s">
        <v>16</v>
      </c>
      <c r="F152" s="1" t="s">
        <v>12</v>
      </c>
      <c r="G152" s="1" t="s">
        <v>13</v>
      </c>
      <c r="H152" s="1" t="s">
        <v>13</v>
      </c>
      <c r="I152" s="1">
        <v>40</v>
      </c>
      <c r="J152" t="str">
        <f t="shared" si="7"/>
        <v>No</v>
      </c>
      <c r="K152" t="str">
        <f t="shared" si="8"/>
        <v>No</v>
      </c>
      <c r="L152">
        <f t="shared" si="9"/>
        <v>299647</v>
      </c>
      <c r="M152" s="1" t="s">
        <v>10</v>
      </c>
      <c r="N152" s="1">
        <f>IF(ISBLANK(moras[[#This Row],[EDAD]]),T173,moras[[#This Row],[EDAD]])</f>
        <v>40</v>
      </c>
      <c r="U152" t="s">
        <v>57</v>
      </c>
      <c r="V152" t="s">
        <v>60</v>
      </c>
    </row>
    <row r="153" spans="1:22" x14ac:dyDescent="0.35">
      <c r="A153" s="1">
        <v>152</v>
      </c>
      <c r="B153" s="1" t="s">
        <v>9</v>
      </c>
      <c r="C153" s="1">
        <v>253472</v>
      </c>
      <c r="D153" s="1" t="s">
        <v>10</v>
      </c>
      <c r="E153" s="1" t="s">
        <v>16</v>
      </c>
      <c r="F153" s="1" t="s">
        <v>12</v>
      </c>
      <c r="G153" s="1" t="s">
        <v>12</v>
      </c>
      <c r="H153" s="1" t="s">
        <v>13</v>
      </c>
      <c r="I153" s="1">
        <v>21</v>
      </c>
      <c r="J153" t="str">
        <f t="shared" si="7"/>
        <v>No</v>
      </c>
      <c r="K153" t="str">
        <f t="shared" si="8"/>
        <v>No</v>
      </c>
      <c r="L153">
        <f t="shared" si="9"/>
        <v>253472</v>
      </c>
      <c r="M153" s="1" t="str">
        <f>IF(ISBLANK(D153),_xlfn.MODE.SNGL(moras[TIPO_ASEGURAMIENTO]),D153)</f>
        <v>ASALARIADO</v>
      </c>
      <c r="N153" s="1">
        <f>IF(ISBLANK(moras[[#This Row],[EDAD]]),T174,moras[[#This Row],[EDAD]])</f>
        <v>21</v>
      </c>
      <c r="T153" t="s">
        <v>58</v>
      </c>
      <c r="U153">
        <f>COUNTIFS(moras[SEXO],"HOMBRE",moras[INDICADOR_MOROSO],"SI")/U155*100</f>
        <v>17.729083665338646</v>
      </c>
      <c r="V153">
        <f>COUNTIFS(moras[SEXO],"MUJER",moras[INDICADOR_MOROSO],"SI")/V155*100</f>
        <v>16.901408450704224</v>
      </c>
    </row>
    <row r="154" spans="1:22" x14ac:dyDescent="0.35">
      <c r="A154" s="1">
        <v>153</v>
      </c>
      <c r="B154" s="1" t="s">
        <v>9</v>
      </c>
      <c r="C154" s="1">
        <v>851079</v>
      </c>
      <c r="D154" s="1" t="s">
        <v>10</v>
      </c>
      <c r="E154" s="1" t="s">
        <v>16</v>
      </c>
      <c r="F154" s="1" t="s">
        <v>12</v>
      </c>
      <c r="G154" s="1" t="s">
        <v>13</v>
      </c>
      <c r="H154" s="1" t="s">
        <v>13</v>
      </c>
      <c r="I154" s="1">
        <v>58</v>
      </c>
      <c r="J154" t="str">
        <f t="shared" si="7"/>
        <v>No</v>
      </c>
      <c r="K154" t="str">
        <f t="shared" si="8"/>
        <v>No</v>
      </c>
      <c r="L154">
        <f t="shared" si="9"/>
        <v>851079</v>
      </c>
      <c r="M154" s="1" t="str">
        <f>IF(ISBLANK(D154),_xlfn.MODE.SNGL(moras[TIPO_ASEGURAMIENTO]),D154)</f>
        <v>ASALARIADO</v>
      </c>
      <c r="N154" s="1">
        <f>IF(ISBLANK(moras[[#This Row],[EDAD]]),T175,moras[[#This Row],[EDAD]])</f>
        <v>58</v>
      </c>
      <c r="T154" t="s">
        <v>59</v>
      </c>
      <c r="U154">
        <f>COUNTIFS(moras[SEXO],"HOMBRE",moras[INDICADOR_MOROSO],"NO")/U155*100</f>
        <v>82.270916334661365</v>
      </c>
      <c r="V154">
        <f>COUNTIFS(moras[SEXO],"MUJER",moras[INDICADOR_MOROSO],"NO")/V155*100</f>
        <v>83.098591549295776</v>
      </c>
    </row>
    <row r="155" spans="1:22" x14ac:dyDescent="0.35">
      <c r="A155" s="1">
        <v>154</v>
      </c>
      <c r="B155" s="1" t="s">
        <v>15</v>
      </c>
      <c r="C155" s="1">
        <v>353911.5</v>
      </c>
      <c r="D155" s="1" t="s">
        <v>10</v>
      </c>
      <c r="E155" s="1" t="s">
        <v>11</v>
      </c>
      <c r="F155" s="1" t="s">
        <v>12</v>
      </c>
      <c r="G155" s="1" t="s">
        <v>13</v>
      </c>
      <c r="H155" s="1" t="s">
        <v>13</v>
      </c>
      <c r="I155" s="1">
        <v>41</v>
      </c>
      <c r="J155" t="str">
        <f t="shared" si="7"/>
        <v>No</v>
      </c>
      <c r="K155" t="str">
        <f t="shared" si="8"/>
        <v>No</v>
      </c>
      <c r="L155">
        <f t="shared" si="9"/>
        <v>353911.5</v>
      </c>
      <c r="M155" s="1" t="str">
        <f>IF(ISBLANK(D155),_xlfn.MODE.SNGL(moras[TIPO_ASEGURAMIENTO]),D155)</f>
        <v>ASALARIADO</v>
      </c>
      <c r="N155" s="1">
        <f>IF(ISBLANK(moras[[#This Row],[EDAD]]),T176,moras[[#This Row],[EDAD]])</f>
        <v>41</v>
      </c>
      <c r="T155" t="s">
        <v>61</v>
      </c>
      <c r="U155">
        <v>3012</v>
      </c>
      <c r="V155">
        <v>1988</v>
      </c>
    </row>
    <row r="156" spans="1:22" x14ac:dyDescent="0.35">
      <c r="A156" s="1">
        <v>155</v>
      </c>
      <c r="B156" s="1" t="s">
        <v>15</v>
      </c>
      <c r="C156" s="1">
        <v>513465</v>
      </c>
      <c r="D156" s="1" t="s">
        <v>10</v>
      </c>
      <c r="E156" s="1" t="s">
        <v>16</v>
      </c>
      <c r="F156" s="1" t="s">
        <v>12</v>
      </c>
      <c r="G156" s="1" t="s">
        <v>13</v>
      </c>
      <c r="H156" s="1" t="s">
        <v>13</v>
      </c>
      <c r="I156" s="1">
        <v>49</v>
      </c>
      <c r="J156" t="str">
        <f t="shared" si="7"/>
        <v>No</v>
      </c>
      <c r="K156" t="str">
        <f t="shared" si="8"/>
        <v>No</v>
      </c>
      <c r="L156">
        <f t="shared" si="9"/>
        <v>513465</v>
      </c>
      <c r="M156" s="1" t="str">
        <f>IF(ISBLANK(D156),_xlfn.MODE.SNGL(moras[TIPO_ASEGURAMIENTO]),D156)</f>
        <v>ASALARIADO</v>
      </c>
      <c r="N156" s="1">
        <f>IF(ISBLANK(moras[[#This Row],[EDAD]]),T177,moras[[#This Row],[EDAD]])</f>
        <v>49</v>
      </c>
    </row>
    <row r="157" spans="1:22" x14ac:dyDescent="0.35">
      <c r="A157" s="1">
        <v>156</v>
      </c>
      <c r="B157" s="1" t="s">
        <v>9</v>
      </c>
      <c r="C157" s="1">
        <v>300018</v>
      </c>
      <c r="D157" s="1" t="s">
        <v>17</v>
      </c>
      <c r="E157" s="1" t="s">
        <v>16</v>
      </c>
      <c r="F157" s="1" t="s">
        <v>12</v>
      </c>
      <c r="G157" s="1" t="s">
        <v>13</v>
      </c>
      <c r="H157" s="1" t="s">
        <v>13</v>
      </c>
      <c r="I157" s="1">
        <v>57</v>
      </c>
      <c r="J157" t="str">
        <f t="shared" si="7"/>
        <v>No</v>
      </c>
      <c r="K157" t="str">
        <f t="shared" si="8"/>
        <v>No</v>
      </c>
      <c r="L157">
        <f t="shared" si="9"/>
        <v>300018</v>
      </c>
      <c r="M157" s="1" t="str">
        <f>IF(ISBLANK(D157),_xlfn.MODE.SNGL(moras[TIPO_ASEGURAMIENTO]),D157)</f>
        <v>ASEGURADO VOLUNTARIO</v>
      </c>
      <c r="N157" s="1">
        <f>IF(ISBLANK(moras[[#This Row],[EDAD]]),T178,moras[[#This Row],[EDAD]])</f>
        <v>57</v>
      </c>
    </row>
    <row r="158" spans="1:22" x14ac:dyDescent="0.35">
      <c r="A158" s="1">
        <v>157</v>
      </c>
      <c r="B158" s="1" t="s">
        <v>9</v>
      </c>
      <c r="C158" s="1">
        <v>659491.07999999996</v>
      </c>
      <c r="D158" s="1" t="s">
        <v>10</v>
      </c>
      <c r="E158" s="1" t="s">
        <v>16</v>
      </c>
      <c r="F158" s="1" t="s">
        <v>12</v>
      </c>
      <c r="G158" s="1" t="s">
        <v>13</v>
      </c>
      <c r="H158" s="1" t="s">
        <v>13</v>
      </c>
      <c r="I158" s="1">
        <v>27</v>
      </c>
      <c r="J158" t="str">
        <f t="shared" si="7"/>
        <v>No</v>
      </c>
      <c r="K158" t="str">
        <f t="shared" si="8"/>
        <v>No</v>
      </c>
      <c r="L158">
        <f t="shared" si="9"/>
        <v>659491.07999999996</v>
      </c>
      <c r="M158" s="1" t="str">
        <f>IF(ISBLANK(D158),_xlfn.MODE.SNGL(moras[TIPO_ASEGURAMIENTO]),D158)</f>
        <v>ASALARIADO</v>
      </c>
      <c r="N158" s="1">
        <f>IF(ISBLANK(moras[[#This Row],[EDAD]]),T179,moras[[#This Row],[EDAD]])</f>
        <v>27</v>
      </c>
    </row>
    <row r="159" spans="1:22" x14ac:dyDescent="0.35">
      <c r="A159" s="1">
        <v>158</v>
      </c>
      <c r="B159" s="1" t="s">
        <v>9</v>
      </c>
      <c r="C159" s="1">
        <v>356000</v>
      </c>
      <c r="D159" s="1" t="s">
        <v>10</v>
      </c>
      <c r="E159" s="1" t="s">
        <v>16</v>
      </c>
      <c r="F159" s="1" t="s">
        <v>12</v>
      </c>
      <c r="G159" s="1" t="s">
        <v>13</v>
      </c>
      <c r="H159" s="1" t="s">
        <v>12</v>
      </c>
      <c r="I159" s="1">
        <v>56</v>
      </c>
      <c r="J159" t="str">
        <f t="shared" si="7"/>
        <v>No</v>
      </c>
      <c r="K159" t="str">
        <f t="shared" si="8"/>
        <v>No</v>
      </c>
      <c r="L159">
        <f t="shared" si="9"/>
        <v>356000</v>
      </c>
      <c r="M159" s="1" t="str">
        <f>IF(ISBLANK(D159),_xlfn.MODE.SNGL(moras[TIPO_ASEGURAMIENTO]),D159)</f>
        <v>ASALARIADO</v>
      </c>
      <c r="N159" s="1">
        <f>IF(ISBLANK(moras[[#This Row],[EDAD]]),T180,moras[[#This Row],[EDAD]])</f>
        <v>56</v>
      </c>
    </row>
    <row r="160" spans="1:22" x14ac:dyDescent="0.35">
      <c r="A160" s="1">
        <v>159</v>
      </c>
      <c r="B160" s="1" t="s">
        <v>9</v>
      </c>
      <c r="C160" s="1">
        <v>315941</v>
      </c>
      <c r="D160" s="1" t="s">
        <v>10</v>
      </c>
      <c r="E160" s="1" t="s">
        <v>16</v>
      </c>
      <c r="F160" s="1" t="s">
        <v>12</v>
      </c>
      <c r="G160" s="1" t="s">
        <v>12</v>
      </c>
      <c r="H160" s="1" t="s">
        <v>13</v>
      </c>
      <c r="I160" s="1">
        <v>52</v>
      </c>
      <c r="J160" t="str">
        <f t="shared" si="7"/>
        <v>No</v>
      </c>
      <c r="K160" t="str">
        <f t="shared" si="8"/>
        <v>No</v>
      </c>
      <c r="L160">
        <f t="shared" si="9"/>
        <v>315941</v>
      </c>
      <c r="M160" s="1" t="str">
        <f>IF(ISBLANK(D160),_xlfn.MODE.SNGL(moras[TIPO_ASEGURAMIENTO]),D160)</f>
        <v>ASALARIADO</v>
      </c>
      <c r="N160" s="1">
        <f>IF(ISBLANK(moras[[#This Row],[EDAD]]),T181,moras[[#This Row],[EDAD]])</f>
        <v>52</v>
      </c>
    </row>
    <row r="161" spans="1:22" x14ac:dyDescent="0.35">
      <c r="A161" s="1">
        <v>160</v>
      </c>
      <c r="B161" s="1" t="s">
        <v>9</v>
      </c>
      <c r="C161" s="1">
        <v>427506.38</v>
      </c>
      <c r="D161" s="1" t="s">
        <v>19</v>
      </c>
      <c r="E161" s="1" t="s">
        <v>16</v>
      </c>
      <c r="F161" s="1" t="s">
        <v>12</v>
      </c>
      <c r="G161" s="1" t="s">
        <v>13</v>
      </c>
      <c r="H161" s="1" t="s">
        <v>13</v>
      </c>
      <c r="I161" s="1">
        <v>28</v>
      </c>
      <c r="J161" t="str">
        <f t="shared" si="7"/>
        <v>No</v>
      </c>
      <c r="K161" t="str">
        <f t="shared" si="8"/>
        <v>No</v>
      </c>
      <c r="L161">
        <f t="shared" si="9"/>
        <v>427506.38</v>
      </c>
      <c r="M161" s="1" t="str">
        <f>IF(ISBLANK(D161),_xlfn.MODE.SNGL(moras[TIPO_ASEGURAMIENTO]),D161)</f>
        <v>CONVENIOS ESPECIALES DE TRABAJADORES INDEPENDIENTES</v>
      </c>
      <c r="N161" s="1">
        <f>IF(ISBLANK(moras[[#This Row],[EDAD]]),T182,moras[[#This Row],[EDAD]])</f>
        <v>28</v>
      </c>
    </row>
    <row r="162" spans="1:22" x14ac:dyDescent="0.35">
      <c r="A162" s="1">
        <v>161</v>
      </c>
      <c r="B162" s="1" t="s">
        <v>9</v>
      </c>
      <c r="C162" s="1">
        <v>299441</v>
      </c>
      <c r="D162" s="1" t="s">
        <v>18</v>
      </c>
      <c r="E162" s="1" t="s">
        <v>16</v>
      </c>
      <c r="F162" s="1" t="s">
        <v>12</v>
      </c>
      <c r="G162" s="1" t="s">
        <v>13</v>
      </c>
      <c r="H162" s="1" t="s">
        <v>13</v>
      </c>
      <c r="I162" s="1">
        <v>54</v>
      </c>
      <c r="J162" t="str">
        <f t="shared" si="7"/>
        <v>No</v>
      </c>
      <c r="K162" t="str">
        <f t="shared" si="8"/>
        <v>No</v>
      </c>
      <c r="L162">
        <f t="shared" si="9"/>
        <v>299441</v>
      </c>
      <c r="M162" s="1" t="str">
        <f>IF(ISBLANK(D162),_xlfn.MODE.SNGL(moras[TIPO_ASEGURAMIENTO]),D162)</f>
        <v>TRABAJADOR INDEPENDIENTE</v>
      </c>
      <c r="N162" s="1">
        <f>IF(ISBLANK(moras[[#This Row],[EDAD]]),T183,moras[[#This Row],[EDAD]])</f>
        <v>54</v>
      </c>
    </row>
    <row r="163" spans="1:22" x14ac:dyDescent="0.35">
      <c r="A163" s="1">
        <v>162</v>
      </c>
      <c r="B163" s="1" t="s">
        <v>9</v>
      </c>
      <c r="C163" s="1">
        <v>360458</v>
      </c>
      <c r="D163" s="1" t="s">
        <v>10</v>
      </c>
      <c r="E163" s="1" t="s">
        <v>11</v>
      </c>
      <c r="F163" s="1" t="s">
        <v>12</v>
      </c>
      <c r="G163" s="1" t="s">
        <v>13</v>
      </c>
      <c r="H163" s="1" t="s">
        <v>13</v>
      </c>
      <c r="I163" s="1">
        <v>30</v>
      </c>
      <c r="J163" t="str">
        <f t="shared" si="7"/>
        <v>No</v>
      </c>
      <c r="K163" t="str">
        <f t="shared" si="8"/>
        <v>No</v>
      </c>
      <c r="L163">
        <f t="shared" si="9"/>
        <v>360458</v>
      </c>
      <c r="M163" s="1" t="str">
        <f>IF(ISBLANK(D163),_xlfn.MODE.SNGL(moras[TIPO_ASEGURAMIENTO]),D163)</f>
        <v>ASALARIADO</v>
      </c>
      <c r="N163" s="1">
        <f>IF(ISBLANK(moras[[#This Row],[EDAD]]),T184,moras[[#This Row],[EDAD]])</f>
        <v>30</v>
      </c>
    </row>
    <row r="164" spans="1:22" x14ac:dyDescent="0.35">
      <c r="A164" s="1">
        <v>163</v>
      </c>
      <c r="B164" s="1" t="s">
        <v>9</v>
      </c>
      <c r="C164" s="1">
        <v>297050</v>
      </c>
      <c r="D164" s="1" t="s">
        <v>18</v>
      </c>
      <c r="E164" s="1" t="s">
        <v>16</v>
      </c>
      <c r="F164" s="1" t="s">
        <v>12</v>
      </c>
      <c r="G164" s="1" t="s">
        <v>13</v>
      </c>
      <c r="H164" s="1" t="s">
        <v>13</v>
      </c>
      <c r="I164" s="1">
        <v>46</v>
      </c>
      <c r="J164" t="str">
        <f t="shared" si="7"/>
        <v>No</v>
      </c>
      <c r="K164" t="str">
        <f t="shared" si="8"/>
        <v>No</v>
      </c>
      <c r="L164">
        <f t="shared" si="9"/>
        <v>297050</v>
      </c>
      <c r="M164" s="1" t="str">
        <f>IF(ISBLANK(D164),_xlfn.MODE.SNGL(moras[TIPO_ASEGURAMIENTO]),D164)</f>
        <v>TRABAJADOR INDEPENDIENTE</v>
      </c>
      <c r="N164" s="1">
        <f>IF(ISBLANK(moras[[#This Row],[EDAD]]),T185,moras[[#This Row],[EDAD]])</f>
        <v>46</v>
      </c>
    </row>
    <row r="165" spans="1:22" x14ac:dyDescent="0.35">
      <c r="A165" s="1">
        <v>164</v>
      </c>
      <c r="B165" s="1" t="s">
        <v>9</v>
      </c>
      <c r="C165" s="1">
        <v>338659.6</v>
      </c>
      <c r="D165" s="1" t="s">
        <v>10</v>
      </c>
      <c r="E165" s="1" t="s">
        <v>16</v>
      </c>
      <c r="F165" s="1" t="s">
        <v>12</v>
      </c>
      <c r="G165" s="1" t="s">
        <v>12</v>
      </c>
      <c r="H165" s="1" t="s">
        <v>13</v>
      </c>
      <c r="I165" s="1">
        <v>33</v>
      </c>
      <c r="J165" t="str">
        <f t="shared" si="7"/>
        <v>No</v>
      </c>
      <c r="K165" t="str">
        <f t="shared" si="8"/>
        <v>No</v>
      </c>
      <c r="L165">
        <f t="shared" si="9"/>
        <v>338659.6</v>
      </c>
      <c r="M165" s="1" t="str">
        <f>IF(ISBLANK(D165),_xlfn.MODE.SNGL(moras[TIPO_ASEGURAMIENTO]),D165)</f>
        <v>ASALARIADO</v>
      </c>
      <c r="N165" s="1">
        <f>IF(ISBLANK(moras[[#This Row],[EDAD]]),T186,moras[[#This Row],[EDAD]])</f>
        <v>33</v>
      </c>
    </row>
    <row r="166" spans="1:22" x14ac:dyDescent="0.35">
      <c r="A166" s="1">
        <v>165</v>
      </c>
      <c r="B166" s="1" t="s">
        <v>9</v>
      </c>
      <c r="C166" s="1">
        <v>4605901.54</v>
      </c>
      <c r="D166" s="1" t="s">
        <v>10</v>
      </c>
      <c r="E166" s="1" t="s">
        <v>11</v>
      </c>
      <c r="F166" s="1" t="s">
        <v>12</v>
      </c>
      <c r="G166" s="1" t="s">
        <v>13</v>
      </c>
      <c r="H166" s="1" t="s">
        <v>13</v>
      </c>
      <c r="I166" s="1">
        <v>68</v>
      </c>
      <c r="J166" t="str">
        <f t="shared" si="7"/>
        <v>Atípico</v>
      </c>
      <c r="K166" t="str">
        <f t="shared" si="8"/>
        <v>No</v>
      </c>
      <c r="L166">
        <f t="shared" si="9"/>
        <v>4605901.54</v>
      </c>
      <c r="M166" s="1" t="str">
        <f>IF(ISBLANK(D166),_xlfn.MODE.SNGL(moras[TIPO_ASEGURAMIENTO]),D166)</f>
        <v>ASALARIADO</v>
      </c>
      <c r="N166" s="1">
        <f>IF(ISBLANK(moras[[#This Row],[EDAD]]),T187,moras[[#This Row],[EDAD]])</f>
        <v>68</v>
      </c>
    </row>
    <row r="167" spans="1:22" x14ac:dyDescent="0.35">
      <c r="A167" s="1">
        <v>166</v>
      </c>
      <c r="B167" s="1" t="s">
        <v>9</v>
      </c>
      <c r="C167" s="1">
        <v>299647</v>
      </c>
      <c r="D167" s="1" t="s">
        <v>17</v>
      </c>
      <c r="E167" s="1" t="s">
        <v>16</v>
      </c>
      <c r="F167" s="1" t="s">
        <v>12</v>
      </c>
      <c r="G167" s="1" t="s">
        <v>13</v>
      </c>
      <c r="H167" s="1" t="s">
        <v>13</v>
      </c>
      <c r="I167" s="1">
        <v>68</v>
      </c>
      <c r="J167" t="str">
        <f t="shared" si="7"/>
        <v>No</v>
      </c>
      <c r="K167" t="str">
        <f t="shared" si="8"/>
        <v>No</v>
      </c>
      <c r="L167">
        <f t="shared" si="9"/>
        <v>299647</v>
      </c>
      <c r="M167" s="1" t="str">
        <f>IF(ISBLANK(D167),_xlfn.MODE.SNGL(moras[TIPO_ASEGURAMIENTO]),D167)</f>
        <v>ASEGURADO VOLUNTARIO</v>
      </c>
      <c r="N167" s="1">
        <f>IF(ISBLANK(moras[[#This Row],[EDAD]]),T188,moras[[#This Row],[EDAD]])</f>
        <v>68</v>
      </c>
    </row>
    <row r="168" spans="1:22" x14ac:dyDescent="0.35">
      <c r="A168" s="1">
        <v>167</v>
      </c>
      <c r="B168" s="1" t="s">
        <v>15</v>
      </c>
      <c r="C168" s="1">
        <v>111053</v>
      </c>
      <c r="D168" s="1" t="s">
        <v>10</v>
      </c>
      <c r="E168" s="1" t="s">
        <v>16</v>
      </c>
      <c r="F168" s="1" t="s">
        <v>12</v>
      </c>
      <c r="G168" s="1" t="s">
        <v>13</v>
      </c>
      <c r="H168" s="1" t="s">
        <v>13</v>
      </c>
      <c r="I168" s="1">
        <v>54</v>
      </c>
      <c r="J168" t="str">
        <f t="shared" si="7"/>
        <v>No</v>
      </c>
      <c r="K168" t="str">
        <f t="shared" si="8"/>
        <v>No</v>
      </c>
      <c r="L168">
        <f t="shared" si="9"/>
        <v>111053</v>
      </c>
      <c r="M168" s="1" t="str">
        <f>IF(ISBLANK(D168),_xlfn.MODE.SNGL(moras[TIPO_ASEGURAMIENTO]),D168)</f>
        <v>ASALARIADO</v>
      </c>
      <c r="N168" s="1">
        <f>IF(ISBLANK(moras[[#This Row],[EDAD]]),T189,moras[[#This Row],[EDAD]])</f>
        <v>54</v>
      </c>
    </row>
    <row r="169" spans="1:22" x14ac:dyDescent="0.35">
      <c r="A169" s="1">
        <v>168</v>
      </c>
      <c r="B169" s="1" t="s">
        <v>9</v>
      </c>
      <c r="C169" s="1">
        <v>371304</v>
      </c>
      <c r="D169" s="1" t="s">
        <v>18</v>
      </c>
      <c r="E169" s="1" t="s">
        <v>16</v>
      </c>
      <c r="F169" s="1" t="s">
        <v>12</v>
      </c>
      <c r="G169" s="1" t="s">
        <v>13</v>
      </c>
      <c r="H169" s="1" t="s">
        <v>12</v>
      </c>
      <c r="I169" s="1">
        <v>46</v>
      </c>
      <c r="J169" t="str">
        <f t="shared" si="7"/>
        <v>No</v>
      </c>
      <c r="K169" t="str">
        <f t="shared" si="8"/>
        <v>No</v>
      </c>
      <c r="L169">
        <f t="shared" si="9"/>
        <v>371304</v>
      </c>
      <c r="M169" s="1" t="str">
        <f>IF(ISBLANK(D169),_xlfn.MODE.SNGL(moras[TIPO_ASEGURAMIENTO]),D169)</f>
        <v>TRABAJADOR INDEPENDIENTE</v>
      </c>
      <c r="N169" s="1">
        <f>IF(ISBLANK(moras[[#This Row],[EDAD]]),T190,moras[[#This Row],[EDAD]])</f>
        <v>46</v>
      </c>
    </row>
    <row r="170" spans="1:22" x14ac:dyDescent="0.35">
      <c r="A170" s="1">
        <v>169</v>
      </c>
      <c r="B170" s="1" t="s">
        <v>15</v>
      </c>
      <c r="C170" s="1">
        <v>672365.54</v>
      </c>
      <c r="D170" s="1" t="s">
        <v>10</v>
      </c>
      <c r="E170" s="1" t="s">
        <v>16</v>
      </c>
      <c r="F170" s="1" t="s">
        <v>12</v>
      </c>
      <c r="G170" s="1" t="s">
        <v>13</v>
      </c>
      <c r="H170" s="1" t="s">
        <v>13</v>
      </c>
      <c r="I170" s="1">
        <v>38</v>
      </c>
      <c r="J170" t="str">
        <f t="shared" si="7"/>
        <v>No</v>
      </c>
      <c r="K170" t="str">
        <f t="shared" si="8"/>
        <v>No</v>
      </c>
      <c r="L170">
        <f t="shared" si="9"/>
        <v>672365.54</v>
      </c>
      <c r="M170" s="1" t="str">
        <f>IF(ISBLANK(D170),_xlfn.MODE.SNGL(moras[TIPO_ASEGURAMIENTO]),D170)</f>
        <v>ASALARIADO</v>
      </c>
      <c r="N170" s="1">
        <f>IF(ISBLANK(moras[[#This Row],[EDAD]]),T191,moras[[#This Row],[EDAD]])</f>
        <v>38</v>
      </c>
    </row>
    <row r="171" spans="1:22" x14ac:dyDescent="0.35">
      <c r="A171" s="1">
        <v>170</v>
      </c>
      <c r="B171" s="1" t="s">
        <v>9</v>
      </c>
      <c r="C171" s="1">
        <v>475269</v>
      </c>
      <c r="D171" s="1" t="s">
        <v>18</v>
      </c>
      <c r="E171" s="1" t="s">
        <v>16</v>
      </c>
      <c r="F171" s="1" t="s">
        <v>12</v>
      </c>
      <c r="G171" s="1" t="s">
        <v>13</v>
      </c>
      <c r="H171" s="1" t="s">
        <v>12</v>
      </c>
      <c r="I171" s="1">
        <v>63</v>
      </c>
      <c r="J171" t="str">
        <f t="shared" si="7"/>
        <v>No</v>
      </c>
      <c r="K171" t="str">
        <f t="shared" si="8"/>
        <v>No</v>
      </c>
      <c r="L171">
        <f t="shared" si="9"/>
        <v>475269</v>
      </c>
      <c r="M171" s="1" t="str">
        <f>IF(ISBLANK(D171),_xlfn.MODE.SNGL(moras[TIPO_ASEGURAMIENTO]),D171)</f>
        <v>TRABAJADOR INDEPENDIENTE</v>
      </c>
      <c r="N171" s="1">
        <f>IF(ISBLANK(moras[[#This Row],[EDAD]]),T192,moras[[#This Row],[EDAD]])</f>
        <v>63</v>
      </c>
    </row>
    <row r="172" spans="1:22" x14ac:dyDescent="0.35">
      <c r="A172" s="1">
        <v>171</v>
      </c>
      <c r="B172" s="1" t="s">
        <v>9</v>
      </c>
      <c r="C172" s="1">
        <v>360420</v>
      </c>
      <c r="D172" s="1" t="s">
        <v>18</v>
      </c>
      <c r="E172" s="1" t="s">
        <v>16</v>
      </c>
      <c r="F172" s="1" t="s">
        <v>12</v>
      </c>
      <c r="G172" s="1" t="s">
        <v>13</v>
      </c>
      <c r="H172" s="1" t="s">
        <v>12</v>
      </c>
      <c r="I172" s="1">
        <v>33</v>
      </c>
      <c r="J172" t="str">
        <f t="shared" si="7"/>
        <v>No</v>
      </c>
      <c r="K172" t="str">
        <f t="shared" si="8"/>
        <v>No</v>
      </c>
      <c r="L172">
        <f t="shared" si="9"/>
        <v>360420</v>
      </c>
      <c r="M172" s="1" t="str">
        <f>IF(ISBLANK(D172),_xlfn.MODE.SNGL(moras[TIPO_ASEGURAMIENTO]),D172)</f>
        <v>TRABAJADOR INDEPENDIENTE</v>
      </c>
      <c r="N172" s="1">
        <f>IF(ISBLANK(moras[[#This Row],[EDAD]]),T193,moras[[#This Row],[EDAD]])</f>
        <v>33</v>
      </c>
    </row>
    <row r="173" spans="1:22" x14ac:dyDescent="0.35">
      <c r="A173" s="1">
        <v>172</v>
      </c>
      <c r="B173" s="1" t="s">
        <v>9</v>
      </c>
      <c r="C173" s="1">
        <v>278030</v>
      </c>
      <c r="D173" s="1" t="s">
        <v>19</v>
      </c>
      <c r="E173" s="1" t="s">
        <v>16</v>
      </c>
      <c r="F173" s="1" t="s">
        <v>12</v>
      </c>
      <c r="G173" s="1" t="s">
        <v>13</v>
      </c>
      <c r="H173" s="1" t="s">
        <v>13</v>
      </c>
      <c r="I173" s="1">
        <v>48</v>
      </c>
      <c r="J173" t="str">
        <f t="shared" si="7"/>
        <v>No</v>
      </c>
      <c r="K173" t="str">
        <f t="shared" si="8"/>
        <v>No</v>
      </c>
      <c r="L173">
        <f t="shared" si="9"/>
        <v>278030</v>
      </c>
      <c r="M173" s="1" t="str">
        <f>IF(ISBLANK(D173),_xlfn.MODE.SNGL(moras[TIPO_ASEGURAMIENTO]),D173)</f>
        <v>CONVENIOS ESPECIALES DE TRABAJADORES INDEPENDIENTES</v>
      </c>
      <c r="N173" s="1">
        <f>IF(ISBLANK(moras[[#This Row],[EDAD]]),T194,moras[[#This Row],[EDAD]])</f>
        <v>48</v>
      </c>
      <c r="T173" t="s">
        <v>83</v>
      </c>
    </row>
    <row r="174" spans="1:22" x14ac:dyDescent="0.35">
      <c r="A174" s="1">
        <v>173</v>
      </c>
      <c r="B174" s="1" t="s">
        <v>9</v>
      </c>
      <c r="C174" s="1">
        <v>472546.14</v>
      </c>
      <c r="D174" s="1" t="s">
        <v>10</v>
      </c>
      <c r="E174" s="1" t="s">
        <v>16</v>
      </c>
      <c r="F174" s="1" t="s">
        <v>12</v>
      </c>
      <c r="G174" s="1" t="s">
        <v>13</v>
      </c>
      <c r="H174" s="1" t="s">
        <v>13</v>
      </c>
      <c r="I174" s="1">
        <v>28</v>
      </c>
      <c r="J174" t="str">
        <f t="shared" si="7"/>
        <v>No</v>
      </c>
      <c r="K174" t="str">
        <f t="shared" si="8"/>
        <v>No</v>
      </c>
      <c r="L174">
        <f t="shared" si="9"/>
        <v>472546.14</v>
      </c>
      <c r="M174" s="1" t="str">
        <f>IF(ISBLANK(D174),_xlfn.MODE.SNGL(moras[TIPO_ASEGURAMIENTO]),D174)</f>
        <v>ASALARIADO</v>
      </c>
      <c r="N174" s="1">
        <f>IF(ISBLANK(moras[[#This Row],[EDAD]]),T195,moras[[#This Row],[EDAD]])</f>
        <v>28</v>
      </c>
      <c r="U174" t="s">
        <v>62</v>
      </c>
      <c r="V174" t="s">
        <v>63</v>
      </c>
    </row>
    <row r="175" spans="1:22" x14ac:dyDescent="0.35">
      <c r="A175" s="1">
        <v>174</v>
      </c>
      <c r="B175" s="1" t="s">
        <v>9</v>
      </c>
      <c r="C175" s="1">
        <v>11102.62</v>
      </c>
      <c r="D175" s="1" t="s">
        <v>10</v>
      </c>
      <c r="E175" s="1" t="s">
        <v>16</v>
      </c>
      <c r="F175" s="1" t="s">
        <v>12</v>
      </c>
      <c r="G175" s="1" t="s">
        <v>13</v>
      </c>
      <c r="H175" s="1" t="s">
        <v>13</v>
      </c>
      <c r="I175" s="1">
        <v>23</v>
      </c>
      <c r="J175" t="str">
        <f t="shared" si="7"/>
        <v>No</v>
      </c>
      <c r="K175" t="str">
        <f t="shared" si="8"/>
        <v>No</v>
      </c>
      <c r="L175">
        <f t="shared" si="9"/>
        <v>11102.62</v>
      </c>
      <c r="M175" s="1" t="str">
        <f>IF(ISBLANK(D175),_xlfn.MODE.SNGL(moras[TIPO_ASEGURAMIENTO]),D175)</f>
        <v>ASALARIADO</v>
      </c>
      <c r="N175" s="1">
        <f>IF(ISBLANK(moras[[#This Row],[EDAD]]),T196,moras[[#This Row],[EDAD]])</f>
        <v>23</v>
      </c>
    </row>
    <row r="176" spans="1:22" x14ac:dyDescent="0.35">
      <c r="A176" s="1">
        <v>175</v>
      </c>
      <c r="B176" s="1" t="s">
        <v>15</v>
      </c>
      <c r="C176" s="1">
        <v>444259.2</v>
      </c>
      <c r="D176" s="1" t="s">
        <v>10</v>
      </c>
      <c r="E176" s="1" t="s">
        <v>16</v>
      </c>
      <c r="F176" s="1" t="s">
        <v>12</v>
      </c>
      <c r="G176" s="1" t="s">
        <v>13</v>
      </c>
      <c r="H176" s="1" t="s">
        <v>13</v>
      </c>
      <c r="I176" s="1">
        <v>28</v>
      </c>
      <c r="J176" t="str">
        <f t="shared" si="7"/>
        <v>No</v>
      </c>
      <c r="K176" t="str">
        <f t="shared" si="8"/>
        <v>No</v>
      </c>
      <c r="L176">
        <f t="shared" si="9"/>
        <v>444259.2</v>
      </c>
      <c r="M176" s="1" t="str">
        <f>IF(ISBLANK(D176),_xlfn.MODE.SNGL(moras[TIPO_ASEGURAMIENTO]),D176)</f>
        <v>ASALARIADO</v>
      </c>
      <c r="N176" s="1">
        <f>IF(ISBLANK(moras[[#This Row],[EDAD]]),T197,moras[[#This Row],[EDAD]])</f>
        <v>28</v>
      </c>
    </row>
    <row r="177" spans="1:24" x14ac:dyDescent="0.35">
      <c r="A177" s="1">
        <v>176</v>
      </c>
      <c r="B177" s="1" t="s">
        <v>9</v>
      </c>
      <c r="C177" s="1">
        <v>793801.12</v>
      </c>
      <c r="D177" s="1" t="s">
        <v>10</v>
      </c>
      <c r="E177" s="1" t="s">
        <v>16</v>
      </c>
      <c r="F177" s="1" t="s">
        <v>12</v>
      </c>
      <c r="G177" s="1" t="s">
        <v>12</v>
      </c>
      <c r="H177" s="1" t="s">
        <v>13</v>
      </c>
      <c r="I177" s="1">
        <v>36</v>
      </c>
      <c r="J177" t="str">
        <f t="shared" si="7"/>
        <v>No</v>
      </c>
      <c r="K177" t="str">
        <f t="shared" si="8"/>
        <v>No</v>
      </c>
      <c r="L177">
        <f t="shared" si="9"/>
        <v>793801.12</v>
      </c>
      <c r="M177" s="1" t="str">
        <f>IF(ISBLANK(D177),_xlfn.MODE.SNGL(moras[TIPO_ASEGURAMIENTO]),D177)</f>
        <v>ASALARIADO</v>
      </c>
      <c r="N177" s="1">
        <f>IF(ISBLANK(moras[[#This Row],[EDAD]]),T198,moras[[#This Row],[EDAD]])</f>
        <v>36</v>
      </c>
    </row>
    <row r="178" spans="1:24" x14ac:dyDescent="0.35">
      <c r="A178" s="1">
        <v>177</v>
      </c>
      <c r="B178" s="1" t="s">
        <v>15</v>
      </c>
      <c r="C178" s="1">
        <v>504963.25</v>
      </c>
      <c r="D178" s="1" t="s">
        <v>10</v>
      </c>
      <c r="E178" s="1" t="s">
        <v>16</v>
      </c>
      <c r="F178" s="1" t="s">
        <v>12</v>
      </c>
      <c r="G178" s="1" t="s">
        <v>13</v>
      </c>
      <c r="H178" s="1" t="s">
        <v>13</v>
      </c>
      <c r="I178" s="1">
        <v>44</v>
      </c>
      <c r="J178" t="str">
        <f t="shared" si="7"/>
        <v>No</v>
      </c>
      <c r="K178" t="str">
        <f t="shared" si="8"/>
        <v>No</v>
      </c>
      <c r="L178">
        <f t="shared" si="9"/>
        <v>504963.25</v>
      </c>
      <c r="M178" s="1" t="str">
        <f>IF(ISBLANK(D178),_xlfn.MODE.SNGL(moras[TIPO_ASEGURAMIENTO]),D178)</f>
        <v>ASALARIADO</v>
      </c>
      <c r="N178" s="1">
        <f>IF(ISBLANK(moras[[#This Row],[EDAD]]),T199,moras[[#This Row],[EDAD]])</f>
        <v>44</v>
      </c>
      <c r="T178" t="s">
        <v>64</v>
      </c>
      <c r="U178" t="s">
        <v>12</v>
      </c>
      <c r="V178" t="s">
        <v>13</v>
      </c>
    </row>
    <row r="179" spans="1:24" x14ac:dyDescent="0.35">
      <c r="A179" s="1">
        <v>178</v>
      </c>
      <c r="B179" s="1" t="s">
        <v>9</v>
      </c>
      <c r="C179" s="1">
        <v>345802.5</v>
      </c>
      <c r="D179" s="1" t="s">
        <v>10</v>
      </c>
      <c r="E179" s="1" t="s">
        <v>16</v>
      </c>
      <c r="F179" s="1" t="s">
        <v>12</v>
      </c>
      <c r="G179" s="1" t="s">
        <v>13</v>
      </c>
      <c r="H179" s="1" t="s">
        <v>13</v>
      </c>
      <c r="I179" s="1">
        <v>52</v>
      </c>
      <c r="J179" t="str">
        <f t="shared" si="7"/>
        <v>No</v>
      </c>
      <c r="K179" t="str">
        <f t="shared" si="8"/>
        <v>No</v>
      </c>
      <c r="L179">
        <f t="shared" si="9"/>
        <v>345802.5</v>
      </c>
      <c r="M179" s="1" t="str">
        <f>IF(ISBLANK(D179),_xlfn.MODE.SNGL(moras[TIPO_ASEGURAMIENTO]),D179)</f>
        <v>ASALARIADO</v>
      </c>
      <c r="N179" s="1">
        <f>IF(ISBLANK(moras[[#This Row],[EDAD]]),T200,moras[[#This Row],[EDAD]])</f>
        <v>52</v>
      </c>
      <c r="T179" t="s">
        <v>10</v>
      </c>
      <c r="U179">
        <f>COUNTIFS(moras[TIPO_ASEGURADO_IMPUTADO],"ASALARIADO",moras[INDICADOR_MOROSO],"SI")/X179*100</f>
        <v>11.980369515011548</v>
      </c>
      <c r="V179">
        <f>COUNTIFS(moras[TIPO_ASEGURADO_IMPUTADO],"ASALARIADO",moras[INDICADOR_MOROSO],"NO")/X179*100</f>
        <v>88.019630484988454</v>
      </c>
      <c r="X179">
        <v>3464</v>
      </c>
    </row>
    <row r="180" spans="1:24" x14ac:dyDescent="0.35">
      <c r="A180" s="1">
        <v>179</v>
      </c>
      <c r="B180" s="1" t="s">
        <v>9</v>
      </c>
      <c r="C180" s="1">
        <v>413497</v>
      </c>
      <c r="D180" s="1" t="s">
        <v>18</v>
      </c>
      <c r="E180" s="1" t="s">
        <v>16</v>
      </c>
      <c r="F180" s="1" t="s">
        <v>12</v>
      </c>
      <c r="G180" s="1" t="s">
        <v>13</v>
      </c>
      <c r="H180" s="1" t="s">
        <v>12</v>
      </c>
      <c r="I180" s="1">
        <v>54</v>
      </c>
      <c r="J180" t="str">
        <f t="shared" si="7"/>
        <v>No</v>
      </c>
      <c r="K180" t="str">
        <f t="shared" si="8"/>
        <v>No</v>
      </c>
      <c r="L180">
        <f t="shared" si="9"/>
        <v>413497</v>
      </c>
      <c r="M180" s="1" t="str">
        <f>IF(ISBLANK(D180),_xlfn.MODE.SNGL(moras[TIPO_ASEGURAMIENTO]),D180)</f>
        <v>TRABAJADOR INDEPENDIENTE</v>
      </c>
      <c r="N180" s="1">
        <f>IF(ISBLANK(moras[[#This Row],[EDAD]]),T201,moras[[#This Row],[EDAD]])</f>
        <v>54</v>
      </c>
      <c r="T180" t="s">
        <v>17</v>
      </c>
      <c r="U180">
        <f>COUNTIFS(moras[TIPO_ASEGURADO_IMPUTADO],"ASEGURADO VOLUNTARIO",moras[INDICADOR_MOROSO],"SI")/X180*100</f>
        <v>13.302752293577983</v>
      </c>
      <c r="V180">
        <f>COUNTIFS(moras[TIPO_ASEGURADO_IMPUTADO],"ASEGURADO VOLUNTARIO",moras[INDICADOR_MOROSO],"NO")/X180*100</f>
        <v>86.697247706422019</v>
      </c>
      <c r="X180">
        <v>436</v>
      </c>
    </row>
    <row r="181" spans="1:24" x14ac:dyDescent="0.35">
      <c r="A181" s="1">
        <v>180</v>
      </c>
      <c r="B181" s="1" t="s">
        <v>9</v>
      </c>
      <c r="C181" s="1">
        <v>683560</v>
      </c>
      <c r="D181" s="1" t="s">
        <v>10</v>
      </c>
      <c r="E181" s="1" t="s">
        <v>11</v>
      </c>
      <c r="F181" s="1" t="s">
        <v>12</v>
      </c>
      <c r="G181" s="1" t="s">
        <v>13</v>
      </c>
      <c r="H181" s="1" t="s">
        <v>13</v>
      </c>
      <c r="I181" s="1">
        <v>61</v>
      </c>
      <c r="J181" t="str">
        <f t="shared" si="7"/>
        <v>No</v>
      </c>
      <c r="K181" t="str">
        <f t="shared" si="8"/>
        <v>No</v>
      </c>
      <c r="L181">
        <f t="shared" si="9"/>
        <v>683560</v>
      </c>
      <c r="M181" s="1" t="str">
        <f>IF(ISBLANK(D181),_xlfn.MODE.SNGL(moras[TIPO_ASEGURAMIENTO]),D181)</f>
        <v>ASALARIADO</v>
      </c>
      <c r="N181" s="1">
        <f>IF(ISBLANK(moras[[#This Row],[EDAD]]),T202,moras[[#This Row],[EDAD]])</f>
        <v>61</v>
      </c>
      <c r="T181" t="s">
        <v>21</v>
      </c>
      <c r="U181">
        <f>COUNTIFS(moras[TIPO_ASEGURADO_IMPUTADO],"ASEGURADO VOLUNTARIO",moras[INDICADOR_MOROSO],"SI")/X181*100</f>
        <v>65.168539325842701</v>
      </c>
      <c r="V181">
        <f>COUNTIFS(moras[TIPO_ASEGURADO_IMPUTADO],"CONVENIOS ESPECIALES DE ASEGURADOS VOLUNTARIOS",moras[INDICADOR_MOROSO],"NO")/X181*100</f>
        <v>34.831460674157306</v>
      </c>
      <c r="X181">
        <v>89</v>
      </c>
    </row>
    <row r="182" spans="1:24" x14ac:dyDescent="0.35">
      <c r="A182" s="1">
        <v>181</v>
      </c>
      <c r="B182" s="1" t="s">
        <v>9</v>
      </c>
      <c r="C182" s="1">
        <v>375000</v>
      </c>
      <c r="D182" s="1" t="s">
        <v>10</v>
      </c>
      <c r="E182" s="1" t="s">
        <v>16</v>
      </c>
      <c r="F182" s="1" t="s">
        <v>12</v>
      </c>
      <c r="G182" s="1" t="s">
        <v>13</v>
      </c>
      <c r="H182" s="1" t="s">
        <v>12</v>
      </c>
      <c r="I182" s="1">
        <v>27</v>
      </c>
      <c r="J182" t="str">
        <f t="shared" si="7"/>
        <v>No</v>
      </c>
      <c r="K182" t="str">
        <f t="shared" si="8"/>
        <v>No</v>
      </c>
      <c r="L182">
        <f t="shared" si="9"/>
        <v>375000</v>
      </c>
      <c r="M182" s="1" t="str">
        <f>IF(ISBLANK(D182),_xlfn.MODE.SNGL(moras[TIPO_ASEGURAMIENTO]),D182)</f>
        <v>ASALARIADO</v>
      </c>
      <c r="N182" s="1">
        <f>IF(ISBLANK(moras[[#This Row],[EDAD]]),T203,moras[[#This Row],[EDAD]])</f>
        <v>27</v>
      </c>
      <c r="T182" t="s">
        <v>19</v>
      </c>
      <c r="U182">
        <f>COUNTIFS(moras[TIPO_ASEGURADO_IMPUTADO],"CONVENIOS ESPECIALES DE TRABAJADORES INDEPENDIENTES",moras[INDICADOR_MOROSO],"SI")/X182*100</f>
        <v>2.547770700636943</v>
      </c>
      <c r="V182">
        <f>COUNTIFS(moras[TIPO_ASEGURADO_IMPUTADO],"CONVENIOS ESPECIALES DE TRABAJADORES INDEPENDIENTES",moras[INDICADOR_MOROSO],"NO")/X182*100</f>
        <v>97.452229299363054</v>
      </c>
      <c r="X182">
        <v>157</v>
      </c>
    </row>
    <row r="183" spans="1:24" x14ac:dyDescent="0.35">
      <c r="A183" s="1">
        <v>182</v>
      </c>
      <c r="B183" s="1" t="s">
        <v>15</v>
      </c>
      <c r="C183" s="1">
        <v>1244526</v>
      </c>
      <c r="D183" s="1" t="s">
        <v>10</v>
      </c>
      <c r="E183" s="1" t="s">
        <v>16</v>
      </c>
      <c r="F183" s="1" t="s">
        <v>12</v>
      </c>
      <c r="G183" s="1" t="s">
        <v>13</v>
      </c>
      <c r="H183" s="1" t="s">
        <v>13</v>
      </c>
      <c r="I183" s="1">
        <v>26</v>
      </c>
      <c r="J183" t="str">
        <f t="shared" si="7"/>
        <v>No</v>
      </c>
      <c r="K183" t="str">
        <f t="shared" si="8"/>
        <v>No</v>
      </c>
      <c r="L183">
        <f t="shared" si="9"/>
        <v>1244526</v>
      </c>
      <c r="M183" s="1" t="str">
        <f>IF(ISBLANK(D183),_xlfn.MODE.SNGL(moras[TIPO_ASEGURAMIENTO]),D183)</f>
        <v>ASALARIADO</v>
      </c>
      <c r="N183" s="1">
        <f>IF(ISBLANK(moras[[#This Row],[EDAD]]),T204,moras[[#This Row],[EDAD]])</f>
        <v>26</v>
      </c>
      <c r="T183" t="s">
        <v>14</v>
      </c>
      <c r="U183">
        <f>COUNTIFS(moras[TIPO_ASEGURADO_IMPUTADO],"PENSIONADOS EN SU PROPIO SISTEMA",moras[INDICADOR_MOROSO],"SI")</f>
        <v>0</v>
      </c>
      <c r="V183">
        <f>COUNTIFS(moras[TIPO_ASEGURADO_IMPUTADO],"CONVENIOS ESPECIALES DE TRABAJADORES INDEPENDIENTES",moras[INDICADOR_MOROSO],"NO")/X183*100</f>
        <v>100</v>
      </c>
      <c r="X183">
        <v>153</v>
      </c>
    </row>
    <row r="184" spans="1:24" x14ac:dyDescent="0.35">
      <c r="A184" s="1">
        <v>183</v>
      </c>
      <c r="B184" s="1" t="s">
        <v>15</v>
      </c>
      <c r="C184" s="1">
        <v>1379419</v>
      </c>
      <c r="D184" s="1" t="s">
        <v>14</v>
      </c>
      <c r="E184" s="1" t="s">
        <v>11</v>
      </c>
      <c r="F184" s="1" t="s">
        <v>12</v>
      </c>
      <c r="G184" s="1" t="s">
        <v>13</v>
      </c>
      <c r="H184" s="1" t="s">
        <v>13</v>
      </c>
      <c r="I184" s="1">
        <v>70</v>
      </c>
      <c r="J184" t="str">
        <f t="shared" si="7"/>
        <v>No</v>
      </c>
      <c r="K184" t="str">
        <f t="shared" si="8"/>
        <v>No</v>
      </c>
      <c r="L184">
        <f t="shared" si="9"/>
        <v>1379419</v>
      </c>
      <c r="M184" s="1" t="str">
        <f>IF(ISBLANK(D184),_xlfn.MODE.SNGL(moras[TIPO_ASEGURAMIENTO]),D184)</f>
        <v>PENSIONADOS EN SU PROPIO SISTEMA</v>
      </c>
      <c r="N184" s="1">
        <f>IF(ISBLANK(moras[[#This Row],[EDAD]]),T205,moras[[#This Row],[EDAD]])</f>
        <v>70</v>
      </c>
      <c r="T184" t="s">
        <v>18</v>
      </c>
      <c r="U184">
        <f>COUNTIFS(moras[TIPO_ASEGURADO_IMPUTADO],"TRABAJADOR INDEPENDIENTE",moras[INDICADOR_MOROSO],"SI")/X184*100</f>
        <v>56.142857142857139</v>
      </c>
      <c r="V184">
        <f>COUNTIFS(moras[TIPO_ASEGURADO_IMPUTADO],"TRABAJADOR INDEPENDIENTE",moras[INDICADOR_MOROSO],"NO")/X184*100</f>
        <v>43.857142857142854</v>
      </c>
      <c r="X184">
        <v>700</v>
      </c>
    </row>
    <row r="185" spans="1:24" x14ac:dyDescent="0.35">
      <c r="A185" s="1">
        <v>184</v>
      </c>
      <c r="B185" s="1" t="s">
        <v>15</v>
      </c>
      <c r="C185" s="1">
        <v>987935</v>
      </c>
      <c r="D185" s="1" t="s">
        <v>10</v>
      </c>
      <c r="E185" s="1" t="s">
        <v>11</v>
      </c>
      <c r="F185" s="1" t="s">
        <v>12</v>
      </c>
      <c r="G185" s="1" t="s">
        <v>13</v>
      </c>
      <c r="H185" s="1" t="s">
        <v>13</v>
      </c>
      <c r="I185" s="1">
        <v>36</v>
      </c>
      <c r="J185" t="str">
        <f t="shared" si="7"/>
        <v>No</v>
      </c>
      <c r="K185" t="str">
        <f t="shared" si="8"/>
        <v>No</v>
      </c>
      <c r="L185">
        <f t="shared" si="9"/>
        <v>987935</v>
      </c>
      <c r="M185" s="1" t="str">
        <f>IF(ISBLANK(D185),_xlfn.MODE.SNGL(moras[TIPO_ASEGURAMIENTO]),D185)</f>
        <v>ASALARIADO</v>
      </c>
      <c r="N185" s="1">
        <f>IF(ISBLANK(moras[[#This Row],[EDAD]]),T206,moras[[#This Row],[EDAD]])</f>
        <v>36</v>
      </c>
    </row>
    <row r="186" spans="1:24" x14ac:dyDescent="0.35">
      <c r="A186" s="1">
        <v>185</v>
      </c>
      <c r="B186" s="1" t="s">
        <v>9</v>
      </c>
      <c r="C186" s="1">
        <v>373465.3</v>
      </c>
      <c r="D186" s="1" t="s">
        <v>10</v>
      </c>
      <c r="E186" s="1" t="s">
        <v>16</v>
      </c>
      <c r="F186" s="1" t="s">
        <v>12</v>
      </c>
      <c r="G186" s="1" t="s">
        <v>13</v>
      </c>
      <c r="H186" s="1" t="s">
        <v>13</v>
      </c>
      <c r="I186" s="1">
        <v>39</v>
      </c>
      <c r="J186" t="str">
        <f t="shared" si="7"/>
        <v>No</v>
      </c>
      <c r="K186" t="str">
        <f t="shared" si="8"/>
        <v>No</v>
      </c>
      <c r="L186">
        <f t="shared" si="9"/>
        <v>373465.3</v>
      </c>
      <c r="M186" s="1" t="str">
        <f>IF(ISBLANK(D186),_xlfn.MODE.SNGL(moras[TIPO_ASEGURAMIENTO]),D186)</f>
        <v>ASALARIADO</v>
      </c>
      <c r="N186" s="1">
        <f>IF(ISBLANK(moras[[#This Row],[EDAD]]),T207,moras[[#This Row],[EDAD]])</f>
        <v>39</v>
      </c>
    </row>
    <row r="187" spans="1:24" x14ac:dyDescent="0.35">
      <c r="A187" s="1">
        <v>186</v>
      </c>
      <c r="B187" s="1" t="s">
        <v>9</v>
      </c>
      <c r="C187" s="1">
        <v>165495</v>
      </c>
      <c r="D187" s="1" t="s">
        <v>10</v>
      </c>
      <c r="E187" s="1" t="s">
        <v>16</v>
      </c>
      <c r="F187" s="1" t="s">
        <v>12</v>
      </c>
      <c r="G187" s="1" t="s">
        <v>13</v>
      </c>
      <c r="H187" s="1" t="s">
        <v>13</v>
      </c>
      <c r="I187" s="1">
        <v>59</v>
      </c>
      <c r="J187" t="str">
        <f t="shared" si="7"/>
        <v>No</v>
      </c>
      <c r="K187" t="str">
        <f t="shared" si="8"/>
        <v>No</v>
      </c>
      <c r="L187">
        <f t="shared" si="9"/>
        <v>165495</v>
      </c>
      <c r="M187" s="1" t="str">
        <f>IF(ISBLANK(D187),_xlfn.MODE.SNGL(moras[TIPO_ASEGURAMIENTO]),D187)</f>
        <v>ASALARIADO</v>
      </c>
      <c r="N187" s="1">
        <f>IF(ISBLANK(moras[[#This Row],[EDAD]]),T208,moras[[#This Row],[EDAD]])</f>
        <v>59</v>
      </c>
    </row>
    <row r="188" spans="1:24" x14ac:dyDescent="0.35">
      <c r="A188" s="1">
        <v>187</v>
      </c>
      <c r="B188" s="1" t="s">
        <v>15</v>
      </c>
      <c r="C188" s="1">
        <v>297046</v>
      </c>
      <c r="D188" s="1" t="s">
        <v>17</v>
      </c>
      <c r="E188" s="1" t="s">
        <v>16</v>
      </c>
      <c r="F188" s="1" t="s">
        <v>12</v>
      </c>
      <c r="G188" s="1" t="s">
        <v>13</v>
      </c>
      <c r="H188" s="1" t="s">
        <v>13</v>
      </c>
      <c r="I188" s="1">
        <v>64</v>
      </c>
      <c r="J188" t="str">
        <f t="shared" si="7"/>
        <v>No</v>
      </c>
      <c r="K188" t="str">
        <f t="shared" si="8"/>
        <v>No</v>
      </c>
      <c r="L188">
        <f t="shared" si="9"/>
        <v>297046</v>
      </c>
      <c r="M188" s="1" t="str">
        <f>IF(ISBLANK(D188),_xlfn.MODE.SNGL(moras[TIPO_ASEGURAMIENTO]),D188)</f>
        <v>ASEGURADO VOLUNTARIO</v>
      </c>
      <c r="N188" s="1">
        <f>IF(ISBLANK(moras[[#This Row],[EDAD]]),T209,moras[[#This Row],[EDAD]])</f>
        <v>64</v>
      </c>
    </row>
    <row r="189" spans="1:24" x14ac:dyDescent="0.35">
      <c r="A189" s="1">
        <v>188</v>
      </c>
      <c r="B189" s="1" t="s">
        <v>15</v>
      </c>
      <c r="C189" s="1">
        <v>2050000</v>
      </c>
      <c r="D189" s="1" t="s">
        <v>10</v>
      </c>
      <c r="E189" s="1" t="s">
        <v>16</v>
      </c>
      <c r="F189" s="1" t="s">
        <v>12</v>
      </c>
      <c r="G189" s="1" t="s">
        <v>13</v>
      </c>
      <c r="H189" s="1" t="s">
        <v>13</v>
      </c>
      <c r="I189" s="1">
        <v>46</v>
      </c>
      <c r="J189" t="str">
        <f t="shared" si="7"/>
        <v>No</v>
      </c>
      <c r="K189" t="str">
        <f t="shared" si="8"/>
        <v>No</v>
      </c>
      <c r="L189">
        <f t="shared" si="9"/>
        <v>2050000</v>
      </c>
      <c r="M189" s="1" t="str">
        <f>IF(ISBLANK(D189),_xlfn.MODE.SNGL(moras[TIPO_ASEGURAMIENTO]),D189)</f>
        <v>ASALARIADO</v>
      </c>
      <c r="N189" s="1">
        <f>IF(ISBLANK(moras[[#This Row],[EDAD]]),T210,moras[[#This Row],[EDAD]])</f>
        <v>46</v>
      </c>
    </row>
    <row r="190" spans="1:24" x14ac:dyDescent="0.35">
      <c r="A190" s="1">
        <v>189</v>
      </c>
      <c r="B190" s="1" t="s">
        <v>15</v>
      </c>
      <c r="C190" s="1">
        <v>297045</v>
      </c>
      <c r="D190" s="1" t="s">
        <v>18</v>
      </c>
      <c r="E190" s="1" t="s">
        <v>16</v>
      </c>
      <c r="F190" s="1" t="s">
        <v>12</v>
      </c>
      <c r="G190" s="1" t="s">
        <v>13</v>
      </c>
      <c r="H190" s="1" t="s">
        <v>12</v>
      </c>
      <c r="I190" s="1">
        <v>38</v>
      </c>
      <c r="J190" t="str">
        <f t="shared" si="7"/>
        <v>No</v>
      </c>
      <c r="K190" t="str">
        <f t="shared" si="8"/>
        <v>No</v>
      </c>
      <c r="L190">
        <f t="shared" si="9"/>
        <v>297045</v>
      </c>
      <c r="M190" s="1" t="str">
        <f>IF(ISBLANK(D190),_xlfn.MODE.SNGL(moras[TIPO_ASEGURAMIENTO]),D190)</f>
        <v>TRABAJADOR INDEPENDIENTE</v>
      </c>
      <c r="N190" s="1">
        <f>IF(ISBLANK(moras[[#This Row],[EDAD]]),T211,moras[[#This Row],[EDAD]])</f>
        <v>38</v>
      </c>
    </row>
    <row r="191" spans="1:24" x14ac:dyDescent="0.35">
      <c r="A191" s="1">
        <v>190</v>
      </c>
      <c r="B191" s="1" t="s">
        <v>15</v>
      </c>
      <c r="C191" s="1">
        <v>297045</v>
      </c>
      <c r="D191" s="1" t="s">
        <v>18</v>
      </c>
      <c r="E191" s="1" t="s">
        <v>16</v>
      </c>
      <c r="F191" s="1" t="s">
        <v>13</v>
      </c>
      <c r="G191" s="1" t="s">
        <v>13</v>
      </c>
      <c r="H191" s="1" t="s">
        <v>12</v>
      </c>
      <c r="I191" s="1">
        <v>42</v>
      </c>
      <c r="J191" t="str">
        <f t="shared" si="7"/>
        <v>No</v>
      </c>
      <c r="K191" t="str">
        <f t="shared" si="8"/>
        <v>No</v>
      </c>
      <c r="L191">
        <f t="shared" si="9"/>
        <v>297045</v>
      </c>
      <c r="M191" s="1" t="str">
        <f>IF(ISBLANK(D191),_xlfn.MODE.SNGL(moras[TIPO_ASEGURAMIENTO]),D191)</f>
        <v>TRABAJADOR INDEPENDIENTE</v>
      </c>
      <c r="N191" s="1">
        <f>IF(ISBLANK(moras[[#This Row],[EDAD]]),T212,moras[[#This Row],[EDAD]])</f>
        <v>42</v>
      </c>
      <c r="W191" t="s">
        <v>84</v>
      </c>
    </row>
    <row r="192" spans="1:24" x14ac:dyDescent="0.35">
      <c r="A192" s="1">
        <v>191</v>
      </c>
      <c r="B192" s="1" t="s">
        <v>15</v>
      </c>
      <c r="C192" s="1">
        <v>405063</v>
      </c>
      <c r="D192" s="1" t="s">
        <v>18</v>
      </c>
      <c r="E192" s="1" t="s">
        <v>16</v>
      </c>
      <c r="F192" s="1" t="s">
        <v>12</v>
      </c>
      <c r="G192" s="1" t="s">
        <v>13</v>
      </c>
      <c r="H192" s="1" t="s">
        <v>12</v>
      </c>
      <c r="I192" s="1">
        <v>69</v>
      </c>
      <c r="J192" t="str">
        <f t="shared" si="7"/>
        <v>No</v>
      </c>
      <c r="K192" t="str">
        <f t="shared" si="8"/>
        <v>No</v>
      </c>
      <c r="L192">
        <f t="shared" si="9"/>
        <v>405063</v>
      </c>
      <c r="M192" s="1" t="str">
        <f>IF(ISBLANK(D192),_xlfn.MODE.SNGL(moras[TIPO_ASEGURAMIENTO]),D192)</f>
        <v>TRABAJADOR INDEPENDIENTE</v>
      </c>
      <c r="N192" s="1">
        <f>IF(ISBLANK(moras[[#This Row],[EDAD]]),T213,moras[[#This Row],[EDAD]])</f>
        <v>69</v>
      </c>
    </row>
    <row r="193" spans="1:24" x14ac:dyDescent="0.35">
      <c r="A193" s="1">
        <v>192</v>
      </c>
      <c r="B193" s="1" t="s">
        <v>15</v>
      </c>
      <c r="C193" s="1">
        <v>496208.33</v>
      </c>
      <c r="D193" s="1" t="s">
        <v>10</v>
      </c>
      <c r="E193" s="1" t="s">
        <v>16</v>
      </c>
      <c r="F193" s="1" t="s">
        <v>12</v>
      </c>
      <c r="G193" s="1" t="s">
        <v>12</v>
      </c>
      <c r="H193" s="1" t="s">
        <v>13</v>
      </c>
      <c r="I193" s="1">
        <v>45</v>
      </c>
      <c r="J193" t="str">
        <f t="shared" si="7"/>
        <v>No</v>
      </c>
      <c r="K193" t="str">
        <f t="shared" si="8"/>
        <v>No</v>
      </c>
      <c r="L193">
        <f t="shared" si="9"/>
        <v>496208.33</v>
      </c>
      <c r="M193" s="1" t="str">
        <f>IF(ISBLANK(D193),_xlfn.MODE.SNGL(moras[TIPO_ASEGURAMIENTO]),D193)</f>
        <v>ASALARIADO</v>
      </c>
      <c r="N193" s="1">
        <f>IF(ISBLANK(moras[[#This Row],[EDAD]]),T214,moras[[#This Row],[EDAD]])</f>
        <v>45</v>
      </c>
    </row>
    <row r="194" spans="1:24" x14ac:dyDescent="0.35">
      <c r="A194" s="1">
        <v>193</v>
      </c>
      <c r="B194" s="1" t="s">
        <v>9</v>
      </c>
      <c r="C194" s="1">
        <v>2033150.05</v>
      </c>
      <c r="D194" s="1" t="s">
        <v>19</v>
      </c>
      <c r="E194" s="1" t="s">
        <v>16</v>
      </c>
      <c r="F194" s="1" t="s">
        <v>12</v>
      </c>
      <c r="G194" s="1" t="s">
        <v>13</v>
      </c>
      <c r="H194" s="1" t="s">
        <v>13</v>
      </c>
      <c r="I194" s="1">
        <v>46</v>
      </c>
      <c r="J194" t="str">
        <f t="shared" ref="J194:J257" si="10">IF(1.96&lt;ABS(C194-$S$23)/$S$24,"Atípico","No")</f>
        <v>No</v>
      </c>
      <c r="K194" t="str">
        <f t="shared" ref="K194:K257" si="11">IF(1.96&lt;ABS((I194-$T$23)/$T$24),"Atípico", "No")</f>
        <v>No</v>
      </c>
      <c r="L194">
        <f t="shared" ref="L194:L257" si="12">IF(ISBLANK(C194),$S$23,C194)</f>
        <v>2033150.05</v>
      </c>
      <c r="M194" s="1" t="str">
        <f>IF(ISBLANK(D194),_xlfn.MODE.SNGL(moras[TIPO_ASEGURAMIENTO]),D194)</f>
        <v>CONVENIOS ESPECIALES DE TRABAJADORES INDEPENDIENTES</v>
      </c>
      <c r="N194" s="1">
        <f>IF(ISBLANK(moras[[#This Row],[EDAD]]),T215,moras[[#This Row],[EDAD]])</f>
        <v>46</v>
      </c>
    </row>
    <row r="195" spans="1:24" x14ac:dyDescent="0.35">
      <c r="A195" s="1">
        <v>194</v>
      </c>
      <c r="B195" s="1" t="s">
        <v>15</v>
      </c>
      <c r="C195" s="1">
        <v>155250</v>
      </c>
      <c r="D195" s="1" t="s">
        <v>10</v>
      </c>
      <c r="E195" s="1" t="s">
        <v>16</v>
      </c>
      <c r="F195" s="1" t="s">
        <v>12</v>
      </c>
      <c r="G195" s="1" t="s">
        <v>13</v>
      </c>
      <c r="H195" s="1" t="s">
        <v>13</v>
      </c>
      <c r="I195" s="1">
        <v>36</v>
      </c>
      <c r="J195" t="str">
        <f t="shared" si="10"/>
        <v>No</v>
      </c>
      <c r="K195" t="str">
        <f t="shared" si="11"/>
        <v>No</v>
      </c>
      <c r="L195">
        <f t="shared" si="12"/>
        <v>155250</v>
      </c>
      <c r="M195" s="1" t="str">
        <f>IF(ISBLANK(D195),_xlfn.MODE.SNGL(moras[TIPO_ASEGURAMIENTO]),D195)</f>
        <v>ASALARIADO</v>
      </c>
      <c r="N195" s="1">
        <f>IF(ISBLANK(moras[[#This Row],[EDAD]]),T216,moras[[#This Row],[EDAD]])</f>
        <v>36</v>
      </c>
    </row>
    <row r="196" spans="1:24" x14ac:dyDescent="0.35">
      <c r="A196" s="1">
        <v>195</v>
      </c>
      <c r="B196" s="1" t="s">
        <v>15</v>
      </c>
      <c r="C196" s="1">
        <v>278030</v>
      </c>
      <c r="D196" s="1" t="s">
        <v>18</v>
      </c>
      <c r="E196" s="1" t="s">
        <v>16</v>
      </c>
      <c r="F196" s="1" t="s">
        <v>12</v>
      </c>
      <c r="G196" s="1" t="s">
        <v>13</v>
      </c>
      <c r="H196" s="1" t="s">
        <v>12</v>
      </c>
      <c r="I196" s="1">
        <v>56</v>
      </c>
      <c r="J196" t="str">
        <f t="shared" si="10"/>
        <v>No</v>
      </c>
      <c r="K196" t="str">
        <f t="shared" si="11"/>
        <v>No</v>
      </c>
      <c r="L196">
        <f t="shared" si="12"/>
        <v>278030</v>
      </c>
      <c r="M196" s="1" t="str">
        <f>IF(ISBLANK(D196),_xlfn.MODE.SNGL(moras[TIPO_ASEGURAMIENTO]),D196)</f>
        <v>TRABAJADOR INDEPENDIENTE</v>
      </c>
      <c r="N196" s="1">
        <f>IF(ISBLANK(moras[[#This Row],[EDAD]]),T217,moras[[#This Row],[EDAD]])</f>
        <v>56</v>
      </c>
    </row>
    <row r="197" spans="1:24" x14ac:dyDescent="0.35">
      <c r="A197" s="1">
        <v>196</v>
      </c>
      <c r="B197" s="1" t="s">
        <v>15</v>
      </c>
      <c r="C197" s="1">
        <v>846788</v>
      </c>
      <c r="D197" s="1" t="s">
        <v>10</v>
      </c>
      <c r="E197" s="1" t="s">
        <v>11</v>
      </c>
      <c r="F197" s="1" t="s">
        <v>12</v>
      </c>
      <c r="G197" s="1" t="s">
        <v>13</v>
      </c>
      <c r="H197" s="1" t="s">
        <v>12</v>
      </c>
      <c r="I197" s="1">
        <v>31</v>
      </c>
      <c r="J197" t="str">
        <f t="shared" si="10"/>
        <v>No</v>
      </c>
      <c r="K197" t="str">
        <f t="shared" si="11"/>
        <v>No</v>
      </c>
      <c r="L197">
        <f t="shared" si="12"/>
        <v>846788</v>
      </c>
      <c r="M197" s="1" t="str">
        <f>IF(ISBLANK(D197),_xlfn.MODE.SNGL(moras[TIPO_ASEGURAMIENTO]),D197)</f>
        <v>ASALARIADO</v>
      </c>
      <c r="N197" s="1">
        <f>IF(ISBLANK(moras[[#This Row],[EDAD]]),T218,moras[[#This Row],[EDAD]])</f>
        <v>31</v>
      </c>
    </row>
    <row r="198" spans="1:24" x14ac:dyDescent="0.35">
      <c r="A198" s="1">
        <v>197</v>
      </c>
      <c r="B198" s="1" t="s">
        <v>9</v>
      </c>
      <c r="C198" s="1">
        <v>300018</v>
      </c>
      <c r="D198" s="1" t="s">
        <v>18</v>
      </c>
      <c r="E198" s="1" t="s">
        <v>16</v>
      </c>
      <c r="F198" s="1" t="s">
        <v>12</v>
      </c>
      <c r="G198" s="1" t="s">
        <v>13</v>
      </c>
      <c r="H198" s="1" t="s">
        <v>13</v>
      </c>
      <c r="I198" s="1">
        <v>32</v>
      </c>
      <c r="J198" t="str">
        <f t="shared" si="10"/>
        <v>No</v>
      </c>
      <c r="K198" t="str">
        <f t="shared" si="11"/>
        <v>No</v>
      </c>
      <c r="L198">
        <f t="shared" si="12"/>
        <v>300018</v>
      </c>
      <c r="M198" s="1" t="str">
        <f>IF(ISBLANK(D198),_xlfn.MODE.SNGL(moras[TIPO_ASEGURAMIENTO]),D198)</f>
        <v>TRABAJADOR INDEPENDIENTE</v>
      </c>
      <c r="N198" s="1">
        <f>IF(ISBLANK(moras[[#This Row],[EDAD]]),T219,moras[[#This Row],[EDAD]])</f>
        <v>32</v>
      </c>
    </row>
    <row r="199" spans="1:24" x14ac:dyDescent="0.35">
      <c r="A199" s="1">
        <v>198</v>
      </c>
      <c r="B199" s="1" t="s">
        <v>15</v>
      </c>
      <c r="C199" s="1">
        <v>1476004</v>
      </c>
      <c r="D199" s="1" t="s">
        <v>14</v>
      </c>
      <c r="E199" s="1" t="s">
        <v>11</v>
      </c>
      <c r="F199" s="1" t="s">
        <v>12</v>
      </c>
      <c r="G199" s="1" t="s">
        <v>13</v>
      </c>
      <c r="H199" s="1" t="s">
        <v>13</v>
      </c>
      <c r="I199" s="1">
        <v>68</v>
      </c>
      <c r="J199" t="str">
        <f t="shared" si="10"/>
        <v>No</v>
      </c>
      <c r="K199" t="str">
        <f t="shared" si="11"/>
        <v>No</v>
      </c>
      <c r="L199">
        <f t="shared" si="12"/>
        <v>1476004</v>
      </c>
      <c r="M199" s="1" t="str">
        <f>IF(ISBLANK(D199),_xlfn.MODE.SNGL(moras[TIPO_ASEGURAMIENTO]),D199)</f>
        <v>PENSIONADOS EN SU PROPIO SISTEMA</v>
      </c>
      <c r="N199" s="1">
        <f>IF(ISBLANK(moras[[#This Row],[EDAD]]),T220,moras[[#This Row],[EDAD]])</f>
        <v>68</v>
      </c>
    </row>
    <row r="200" spans="1:24" x14ac:dyDescent="0.35">
      <c r="A200" s="1">
        <v>199</v>
      </c>
      <c r="B200" s="1" t="s">
        <v>9</v>
      </c>
      <c r="C200" s="1">
        <v>174167</v>
      </c>
      <c r="D200" s="1" t="s">
        <v>10</v>
      </c>
      <c r="E200" s="1" t="s">
        <v>16</v>
      </c>
      <c r="F200" s="1" t="s">
        <v>12</v>
      </c>
      <c r="G200" s="1" t="s">
        <v>12</v>
      </c>
      <c r="H200" s="1" t="s">
        <v>13</v>
      </c>
      <c r="I200" s="1">
        <v>32</v>
      </c>
      <c r="J200" t="str">
        <f t="shared" si="10"/>
        <v>No</v>
      </c>
      <c r="K200" t="str">
        <f t="shared" si="11"/>
        <v>No</v>
      </c>
      <c r="L200">
        <f t="shared" si="12"/>
        <v>174167</v>
      </c>
      <c r="M200" s="1" t="str">
        <f>IF(ISBLANK(D200),_xlfn.MODE.SNGL(moras[TIPO_ASEGURAMIENTO]),D200)</f>
        <v>ASALARIADO</v>
      </c>
      <c r="N200" s="1">
        <f>IF(ISBLANK(moras[[#This Row],[EDAD]]),T221,moras[[#This Row],[EDAD]])</f>
        <v>32</v>
      </c>
    </row>
    <row r="201" spans="1:24" x14ac:dyDescent="0.35">
      <c r="A201" s="1">
        <v>200</v>
      </c>
      <c r="B201" s="1" t="s">
        <v>9</v>
      </c>
      <c r="C201" s="1">
        <v>622035.84</v>
      </c>
      <c r="D201" s="1" t="s">
        <v>10</v>
      </c>
      <c r="E201" s="1" t="s">
        <v>11</v>
      </c>
      <c r="F201" s="1" t="s">
        <v>12</v>
      </c>
      <c r="G201" s="1" t="s">
        <v>13</v>
      </c>
      <c r="H201" s="1" t="s">
        <v>13</v>
      </c>
      <c r="I201" s="1">
        <v>27</v>
      </c>
      <c r="J201" t="str">
        <f t="shared" si="10"/>
        <v>No</v>
      </c>
      <c r="K201" t="str">
        <f t="shared" si="11"/>
        <v>No</v>
      </c>
      <c r="L201">
        <f t="shared" si="12"/>
        <v>622035.84</v>
      </c>
      <c r="M201" s="1" t="str">
        <f>IF(ISBLANK(D201),_xlfn.MODE.SNGL(moras[TIPO_ASEGURAMIENTO]),D201)</f>
        <v>ASALARIADO</v>
      </c>
      <c r="N201" s="1">
        <f>IF(ISBLANK(moras[[#This Row],[EDAD]]),T222,moras[[#This Row],[EDAD]])</f>
        <v>27</v>
      </c>
    </row>
    <row r="202" spans="1:24" x14ac:dyDescent="0.35">
      <c r="A202" s="1">
        <v>201</v>
      </c>
      <c r="B202" s="1" t="s">
        <v>9</v>
      </c>
      <c r="C202" s="1">
        <v>563607</v>
      </c>
      <c r="D202" s="1" t="s">
        <v>18</v>
      </c>
      <c r="E202" s="1" t="s">
        <v>16</v>
      </c>
      <c r="F202" s="1" t="s">
        <v>12</v>
      </c>
      <c r="G202" s="1" t="s">
        <v>13</v>
      </c>
      <c r="H202" s="1" t="s">
        <v>12</v>
      </c>
      <c r="I202" s="1">
        <v>72</v>
      </c>
      <c r="J202" t="str">
        <f t="shared" si="10"/>
        <v>No</v>
      </c>
      <c r="K202" t="str">
        <f t="shared" si="11"/>
        <v>No</v>
      </c>
      <c r="L202">
        <f t="shared" si="12"/>
        <v>563607</v>
      </c>
      <c r="M202" s="1" t="str">
        <f>IF(ISBLANK(D202),_xlfn.MODE.SNGL(moras[TIPO_ASEGURAMIENTO]),D202)</f>
        <v>TRABAJADOR INDEPENDIENTE</v>
      </c>
      <c r="N202" s="1">
        <f>IF(ISBLANK(moras[[#This Row],[EDAD]]),T223,moras[[#This Row],[EDAD]])</f>
        <v>72</v>
      </c>
    </row>
    <row r="203" spans="1:24" x14ac:dyDescent="0.35">
      <c r="A203" s="1">
        <v>202</v>
      </c>
      <c r="B203" s="1" t="s">
        <v>15</v>
      </c>
      <c r="C203" s="1">
        <v>386190.46</v>
      </c>
      <c r="D203" s="1" t="s">
        <v>10</v>
      </c>
      <c r="E203" s="1" t="s">
        <v>16</v>
      </c>
      <c r="F203" s="1" t="s">
        <v>12</v>
      </c>
      <c r="G203" s="1" t="s">
        <v>13</v>
      </c>
      <c r="H203" s="1" t="s">
        <v>13</v>
      </c>
      <c r="I203" s="1">
        <v>33</v>
      </c>
      <c r="J203" t="str">
        <f t="shared" si="10"/>
        <v>No</v>
      </c>
      <c r="K203" t="str">
        <f t="shared" si="11"/>
        <v>No</v>
      </c>
      <c r="L203">
        <f t="shared" si="12"/>
        <v>386190.46</v>
      </c>
      <c r="M203" s="1" t="str">
        <f>IF(ISBLANK(D203),_xlfn.MODE.SNGL(moras[TIPO_ASEGURAMIENTO]),D203)</f>
        <v>ASALARIADO</v>
      </c>
      <c r="N203" s="1">
        <f>IF(ISBLANK(moras[[#This Row],[EDAD]]),T224,moras[[#This Row],[EDAD]])</f>
        <v>33</v>
      </c>
    </row>
    <row r="204" spans="1:24" x14ac:dyDescent="0.35">
      <c r="A204" s="1">
        <v>203</v>
      </c>
      <c r="B204" s="1" t="s">
        <v>9</v>
      </c>
      <c r="C204" s="1">
        <v>378684</v>
      </c>
      <c r="D204" s="1" t="s">
        <v>18</v>
      </c>
      <c r="E204" s="1" t="s">
        <v>16</v>
      </c>
      <c r="F204" s="1" t="s">
        <v>12</v>
      </c>
      <c r="G204" s="1" t="s">
        <v>13</v>
      </c>
      <c r="H204" s="1" t="s">
        <v>12</v>
      </c>
      <c r="I204" s="1">
        <v>38</v>
      </c>
      <c r="J204" t="str">
        <f t="shared" si="10"/>
        <v>No</v>
      </c>
      <c r="K204" t="str">
        <f t="shared" si="11"/>
        <v>No</v>
      </c>
      <c r="L204">
        <f t="shared" si="12"/>
        <v>378684</v>
      </c>
      <c r="M204" s="1" t="str">
        <f>IF(ISBLANK(D204),_xlfn.MODE.SNGL(moras[TIPO_ASEGURAMIENTO]),D204)</f>
        <v>TRABAJADOR INDEPENDIENTE</v>
      </c>
      <c r="N204" s="1">
        <f>IF(ISBLANK(moras[[#This Row],[EDAD]]),T225,moras[[#This Row],[EDAD]])</f>
        <v>38</v>
      </c>
      <c r="T204" t="s">
        <v>65</v>
      </c>
      <c r="U204" t="s">
        <v>12</v>
      </c>
      <c r="V204" t="s">
        <v>66</v>
      </c>
    </row>
    <row r="205" spans="1:24" x14ac:dyDescent="0.35">
      <c r="A205" s="1">
        <v>204</v>
      </c>
      <c r="B205" s="1" t="s">
        <v>9</v>
      </c>
      <c r="C205" s="1">
        <v>1623057.2</v>
      </c>
      <c r="D205" s="1" t="s">
        <v>10</v>
      </c>
      <c r="E205" s="1" t="s">
        <v>16</v>
      </c>
      <c r="F205" s="1" t="s">
        <v>12</v>
      </c>
      <c r="G205" s="1" t="s">
        <v>13</v>
      </c>
      <c r="H205" s="1" t="s">
        <v>13</v>
      </c>
      <c r="I205" s="1">
        <v>31</v>
      </c>
      <c r="J205" t="str">
        <f t="shared" si="10"/>
        <v>No</v>
      </c>
      <c r="K205" t="str">
        <f t="shared" si="11"/>
        <v>No</v>
      </c>
      <c r="L205">
        <f t="shared" si="12"/>
        <v>1623057.2</v>
      </c>
      <c r="M205" s="1" t="str">
        <f>IF(ISBLANK(D205),_xlfn.MODE.SNGL(moras[TIPO_ASEGURAMIENTO]),D205)</f>
        <v>ASALARIADO</v>
      </c>
      <c r="N205" s="1">
        <f>IF(ISBLANK(moras[[#This Row],[EDAD]]),T226,moras[[#This Row],[EDAD]])</f>
        <v>31</v>
      </c>
      <c r="T205" t="s">
        <v>16</v>
      </c>
      <c r="U205">
        <f>COUNTIFS(moras[SECTOR],T205,moras[INDICADOR_MOROSO],"SI")/X205*100</f>
        <v>80.919540229885058</v>
      </c>
      <c r="V205">
        <f>COUNTIFS(moras[SECTOR],T205,moras[INDICADOR_MOROSO],"NO")/X206*100</f>
        <v>77.530266343825673</v>
      </c>
      <c r="X205">
        <v>870</v>
      </c>
    </row>
    <row r="206" spans="1:24" x14ac:dyDescent="0.35">
      <c r="A206" s="1">
        <v>205</v>
      </c>
      <c r="B206" s="1" t="s">
        <v>15</v>
      </c>
      <c r="C206" s="1">
        <v>126835.08</v>
      </c>
      <c r="D206" s="1" t="s">
        <v>14</v>
      </c>
      <c r="E206" s="1" t="s">
        <v>11</v>
      </c>
      <c r="F206" s="1" t="s">
        <v>12</v>
      </c>
      <c r="G206" s="1" t="s">
        <v>13</v>
      </c>
      <c r="H206" s="1" t="s">
        <v>13</v>
      </c>
      <c r="I206" s="1">
        <v>67</v>
      </c>
      <c r="J206" t="str">
        <f t="shared" si="10"/>
        <v>No</v>
      </c>
      <c r="K206" t="str">
        <f t="shared" si="11"/>
        <v>No</v>
      </c>
      <c r="L206">
        <f t="shared" si="12"/>
        <v>126835.08</v>
      </c>
      <c r="M206" s="1" t="str">
        <f>IF(ISBLANK(D206),_xlfn.MODE.SNGL(moras[TIPO_ASEGURAMIENTO]),D206)</f>
        <v>PENSIONADOS EN SU PROPIO SISTEMA</v>
      </c>
      <c r="N206" s="1">
        <f>IF(ISBLANK(moras[[#This Row],[EDAD]]),T227,moras[[#This Row],[EDAD]])</f>
        <v>67</v>
      </c>
      <c r="T206" t="s">
        <v>11</v>
      </c>
      <c r="U206">
        <f>COUNTIFS(moras[SECTOR],T206,moras[INDICADOR_MOROSO],"SI")/X205*100</f>
        <v>19.080459770114942</v>
      </c>
      <c r="V206">
        <f>COUNTIFS(moras[SECTOR],T206,moras[INDICADOR_MOROSO],"NO")/X206*100</f>
        <v>22.469733656174334</v>
      </c>
      <c r="X206">
        <v>4130</v>
      </c>
    </row>
    <row r="207" spans="1:24" x14ac:dyDescent="0.35">
      <c r="A207" s="1">
        <v>206</v>
      </c>
      <c r="B207" s="1" t="s">
        <v>9</v>
      </c>
      <c r="C207" s="1">
        <v>404467</v>
      </c>
      <c r="D207" s="1" t="s">
        <v>17</v>
      </c>
      <c r="E207" s="1" t="s">
        <v>16</v>
      </c>
      <c r="F207" s="1" t="s">
        <v>12</v>
      </c>
      <c r="G207" s="1" t="s">
        <v>13</v>
      </c>
      <c r="H207" s="1" t="s">
        <v>13</v>
      </c>
      <c r="I207" s="1">
        <v>64</v>
      </c>
      <c r="J207" t="str">
        <f t="shared" si="10"/>
        <v>No</v>
      </c>
      <c r="K207" t="str">
        <f t="shared" si="11"/>
        <v>No</v>
      </c>
      <c r="L207">
        <f t="shared" si="12"/>
        <v>404467</v>
      </c>
      <c r="M207" s="1" t="str">
        <f>IF(ISBLANK(D207),_xlfn.MODE.SNGL(moras[TIPO_ASEGURAMIENTO]),D207)</f>
        <v>ASEGURADO VOLUNTARIO</v>
      </c>
      <c r="N207" s="1">
        <f>IF(ISBLANK(moras[[#This Row],[EDAD]]),T228,moras[[#This Row],[EDAD]])</f>
        <v>64</v>
      </c>
    </row>
    <row r="208" spans="1:24" x14ac:dyDescent="0.35">
      <c r="A208" s="1">
        <v>207</v>
      </c>
      <c r="B208" s="1" t="s">
        <v>9</v>
      </c>
      <c r="C208" s="1">
        <v>586511.31000000006</v>
      </c>
      <c r="D208" s="1" t="s">
        <v>10</v>
      </c>
      <c r="E208" s="1" t="s">
        <v>16</v>
      </c>
      <c r="F208" s="1" t="s">
        <v>12</v>
      </c>
      <c r="G208" s="1" t="s">
        <v>13</v>
      </c>
      <c r="H208" s="1" t="s">
        <v>13</v>
      </c>
      <c r="I208" s="1">
        <v>24</v>
      </c>
      <c r="J208" t="str">
        <f t="shared" si="10"/>
        <v>No</v>
      </c>
      <c r="K208" t="str">
        <f t="shared" si="11"/>
        <v>No</v>
      </c>
      <c r="L208">
        <f t="shared" si="12"/>
        <v>586511.31000000006</v>
      </c>
      <c r="M208" s="1" t="str">
        <f>IF(ISBLANK(D208),_xlfn.MODE.SNGL(moras[TIPO_ASEGURAMIENTO]),D208)</f>
        <v>ASALARIADO</v>
      </c>
      <c r="N208" s="1">
        <f>IF(ISBLANK(moras[[#This Row],[EDAD]]),T229,moras[[#This Row],[EDAD]])</f>
        <v>24</v>
      </c>
    </row>
    <row r="209" spans="1:24" x14ac:dyDescent="0.35">
      <c r="A209" s="1">
        <v>208</v>
      </c>
      <c r="B209" s="1" t="s">
        <v>9</v>
      </c>
      <c r="C209" s="1">
        <v>808295.5</v>
      </c>
      <c r="D209" s="1" t="s">
        <v>10</v>
      </c>
      <c r="E209" s="1" t="s">
        <v>11</v>
      </c>
      <c r="F209" s="1" t="s">
        <v>12</v>
      </c>
      <c r="G209" s="1" t="s">
        <v>13</v>
      </c>
      <c r="H209" s="1" t="s">
        <v>13</v>
      </c>
      <c r="I209" s="1">
        <v>42</v>
      </c>
      <c r="J209" t="str">
        <f t="shared" si="10"/>
        <v>No</v>
      </c>
      <c r="K209" t="str">
        <f t="shared" si="11"/>
        <v>No</v>
      </c>
      <c r="L209">
        <f t="shared" si="12"/>
        <v>808295.5</v>
      </c>
      <c r="M209" s="1" t="str">
        <f>IF(ISBLANK(D209),_xlfn.MODE.SNGL(moras[TIPO_ASEGURAMIENTO]),D209)</f>
        <v>ASALARIADO</v>
      </c>
      <c r="N209" s="1">
        <f>IF(ISBLANK(moras[[#This Row],[EDAD]]),T230,moras[[#This Row],[EDAD]])</f>
        <v>42</v>
      </c>
    </row>
    <row r="210" spans="1:24" x14ac:dyDescent="0.35">
      <c r="A210" s="1">
        <v>209</v>
      </c>
      <c r="B210" s="1" t="s">
        <v>15</v>
      </c>
      <c r="C210" s="1">
        <v>819816.67</v>
      </c>
      <c r="D210" s="1" t="s">
        <v>10</v>
      </c>
      <c r="E210" s="1" t="s">
        <v>16</v>
      </c>
      <c r="F210" s="1" t="s">
        <v>12</v>
      </c>
      <c r="G210" s="1" t="s">
        <v>12</v>
      </c>
      <c r="H210" s="1" t="s">
        <v>13</v>
      </c>
      <c r="I210" s="1">
        <v>32</v>
      </c>
      <c r="J210" t="str">
        <f t="shared" si="10"/>
        <v>No</v>
      </c>
      <c r="K210" t="str">
        <f t="shared" si="11"/>
        <v>No</v>
      </c>
      <c r="L210">
        <f t="shared" si="12"/>
        <v>819816.67</v>
      </c>
      <c r="M210" s="1" t="str">
        <f>IF(ISBLANK(D210),_xlfn.MODE.SNGL(moras[TIPO_ASEGURAMIENTO]),D210)</f>
        <v>ASALARIADO</v>
      </c>
      <c r="N210" s="1">
        <f>IF(ISBLANK(moras[[#This Row],[EDAD]]),T231,moras[[#This Row],[EDAD]])</f>
        <v>32</v>
      </c>
    </row>
    <row r="211" spans="1:24" x14ac:dyDescent="0.35">
      <c r="A211" s="1">
        <v>210</v>
      </c>
      <c r="B211" s="1" t="s">
        <v>9</v>
      </c>
      <c r="C211" s="1">
        <v>57724</v>
      </c>
      <c r="D211" s="1" t="s">
        <v>10</v>
      </c>
      <c r="E211" s="1" t="s">
        <v>16</v>
      </c>
      <c r="F211" s="1" t="s">
        <v>12</v>
      </c>
      <c r="G211" s="1" t="s">
        <v>13</v>
      </c>
      <c r="H211" s="1" t="s">
        <v>12</v>
      </c>
      <c r="I211" s="1">
        <v>19</v>
      </c>
      <c r="J211" t="str">
        <f t="shared" si="10"/>
        <v>No</v>
      </c>
      <c r="K211" t="str">
        <f t="shared" si="11"/>
        <v>No</v>
      </c>
      <c r="L211">
        <f t="shared" si="12"/>
        <v>57724</v>
      </c>
      <c r="M211" s="1" t="str">
        <f>IF(ISBLANK(D211),_xlfn.MODE.SNGL(moras[TIPO_ASEGURAMIENTO]),D211)</f>
        <v>ASALARIADO</v>
      </c>
      <c r="N211" s="1">
        <f>IF(ISBLANK(moras[[#This Row],[EDAD]]),T232,moras[[#This Row],[EDAD]])</f>
        <v>19</v>
      </c>
    </row>
    <row r="212" spans="1:24" x14ac:dyDescent="0.35">
      <c r="A212" s="1">
        <v>211</v>
      </c>
      <c r="B212" s="1" t="s">
        <v>15</v>
      </c>
      <c r="C212" s="1">
        <v>2230223.4</v>
      </c>
      <c r="D212" s="1" t="s">
        <v>10</v>
      </c>
      <c r="E212" s="1" t="s">
        <v>11</v>
      </c>
      <c r="F212" s="1" t="s">
        <v>12</v>
      </c>
      <c r="G212" s="1" t="s">
        <v>13</v>
      </c>
      <c r="H212" s="1" t="s">
        <v>13</v>
      </c>
      <c r="I212" s="1">
        <v>56</v>
      </c>
      <c r="J212" t="str">
        <f t="shared" si="10"/>
        <v>No</v>
      </c>
      <c r="K212" t="str">
        <f t="shared" si="11"/>
        <v>No</v>
      </c>
      <c r="L212">
        <f t="shared" si="12"/>
        <v>2230223.4</v>
      </c>
      <c r="M212" s="1" t="str">
        <f>IF(ISBLANK(D212),_xlfn.MODE.SNGL(moras[TIPO_ASEGURAMIENTO]),D212)</f>
        <v>ASALARIADO</v>
      </c>
      <c r="N212" s="1">
        <f>IF(ISBLANK(moras[[#This Row],[EDAD]]),T233,moras[[#This Row],[EDAD]])</f>
        <v>56</v>
      </c>
    </row>
    <row r="213" spans="1:24" x14ac:dyDescent="0.35">
      <c r="A213" s="1">
        <v>212</v>
      </c>
      <c r="B213" s="1" t="s">
        <v>9</v>
      </c>
      <c r="C213" s="1">
        <v>681656.18</v>
      </c>
      <c r="D213" s="1" t="s">
        <v>10</v>
      </c>
      <c r="E213" s="1" t="s">
        <v>16</v>
      </c>
      <c r="F213" s="1" t="s">
        <v>12</v>
      </c>
      <c r="G213" s="1" t="s">
        <v>13</v>
      </c>
      <c r="H213" s="1" t="s">
        <v>13</v>
      </c>
      <c r="I213" s="1">
        <v>42</v>
      </c>
      <c r="J213" t="str">
        <f t="shared" si="10"/>
        <v>No</v>
      </c>
      <c r="K213" t="str">
        <f t="shared" si="11"/>
        <v>No</v>
      </c>
      <c r="L213">
        <f t="shared" si="12"/>
        <v>681656.18</v>
      </c>
      <c r="M213" s="1" t="str">
        <f>IF(ISBLANK(D213),_xlfn.MODE.SNGL(moras[TIPO_ASEGURAMIENTO]),D213)</f>
        <v>ASALARIADO</v>
      </c>
      <c r="N213" s="1">
        <f>IF(ISBLANK(moras[[#This Row],[EDAD]]),T234,moras[[#This Row],[EDAD]])</f>
        <v>42</v>
      </c>
      <c r="X213" t="s">
        <v>85</v>
      </c>
    </row>
    <row r="214" spans="1:24" x14ac:dyDescent="0.35">
      <c r="A214" s="1">
        <v>213</v>
      </c>
      <c r="B214" s="1" t="s">
        <v>15</v>
      </c>
      <c r="C214" s="1">
        <v>1611959.32</v>
      </c>
      <c r="D214" s="1" t="s">
        <v>10</v>
      </c>
      <c r="E214" s="1" t="s">
        <v>11</v>
      </c>
      <c r="F214" s="1" t="s">
        <v>12</v>
      </c>
      <c r="G214" s="1" t="s">
        <v>13</v>
      </c>
      <c r="H214" s="1" t="s">
        <v>13</v>
      </c>
      <c r="I214" s="1">
        <v>47</v>
      </c>
      <c r="J214" t="str">
        <f t="shared" si="10"/>
        <v>No</v>
      </c>
      <c r="K214" t="str">
        <f t="shared" si="11"/>
        <v>No</v>
      </c>
      <c r="L214">
        <f t="shared" si="12"/>
        <v>1611959.32</v>
      </c>
      <c r="M214" s="1" t="str">
        <f>IF(ISBLANK(D214),_xlfn.MODE.SNGL(moras[TIPO_ASEGURAMIENTO]),D214)</f>
        <v>ASALARIADO</v>
      </c>
      <c r="N214" s="1">
        <f>IF(ISBLANK(moras[[#This Row],[EDAD]]),T235,moras[[#This Row],[EDAD]])</f>
        <v>47</v>
      </c>
    </row>
    <row r="215" spans="1:24" x14ac:dyDescent="0.35">
      <c r="A215" s="1">
        <v>214</v>
      </c>
      <c r="B215" s="1" t="s">
        <v>15</v>
      </c>
      <c r="C215" s="1">
        <v>1307797.8700000001</v>
      </c>
      <c r="D215" s="1" t="s">
        <v>10</v>
      </c>
      <c r="E215" s="1" t="s">
        <v>16</v>
      </c>
      <c r="F215" s="1" t="s">
        <v>12</v>
      </c>
      <c r="G215" s="1" t="s">
        <v>13</v>
      </c>
      <c r="H215" s="1" t="s">
        <v>13</v>
      </c>
      <c r="I215" s="1">
        <v>30</v>
      </c>
      <c r="J215" t="str">
        <f t="shared" si="10"/>
        <v>No</v>
      </c>
      <c r="K215" t="str">
        <f t="shared" si="11"/>
        <v>No</v>
      </c>
      <c r="L215">
        <f t="shared" si="12"/>
        <v>1307797.8700000001</v>
      </c>
      <c r="M215" s="1" t="str">
        <f>IF(ISBLANK(D215),_xlfn.MODE.SNGL(moras[TIPO_ASEGURAMIENTO]),D215)</f>
        <v>ASALARIADO</v>
      </c>
      <c r="N215" s="1">
        <f>IF(ISBLANK(moras[[#This Row],[EDAD]]),T236,moras[[#This Row],[EDAD]])</f>
        <v>30</v>
      </c>
    </row>
    <row r="216" spans="1:24" x14ac:dyDescent="0.35">
      <c r="A216" s="1">
        <v>215</v>
      </c>
      <c r="B216" s="1" t="s">
        <v>9</v>
      </c>
      <c r="C216" s="1">
        <v>366599</v>
      </c>
      <c r="D216" s="1" t="s">
        <v>10</v>
      </c>
      <c r="E216" s="1" t="s">
        <v>16</v>
      </c>
      <c r="F216" s="1" t="s">
        <v>12</v>
      </c>
      <c r="G216" s="1" t="s">
        <v>13</v>
      </c>
      <c r="H216" s="1" t="s">
        <v>13</v>
      </c>
      <c r="I216" s="1">
        <v>53</v>
      </c>
      <c r="J216" t="str">
        <f t="shared" si="10"/>
        <v>No</v>
      </c>
      <c r="K216" t="str">
        <f t="shared" si="11"/>
        <v>No</v>
      </c>
      <c r="L216">
        <f t="shared" si="12"/>
        <v>366599</v>
      </c>
      <c r="M216" s="1" t="str">
        <f>IF(ISBLANK(D216),_xlfn.MODE.SNGL(moras[TIPO_ASEGURAMIENTO]),D216)</f>
        <v>ASALARIADO</v>
      </c>
      <c r="N216" s="1">
        <f>IF(ISBLANK(moras[[#This Row],[EDAD]]),T237,moras[[#This Row],[EDAD]])</f>
        <v>53</v>
      </c>
    </row>
    <row r="217" spans="1:24" x14ac:dyDescent="0.35">
      <c r="A217" s="1">
        <v>216</v>
      </c>
      <c r="B217" s="1" t="s">
        <v>9</v>
      </c>
      <c r="C217" s="1">
        <v>462831</v>
      </c>
      <c r="D217" s="1" t="s">
        <v>18</v>
      </c>
      <c r="E217" s="1" t="s">
        <v>16</v>
      </c>
      <c r="F217" s="1" t="s">
        <v>12</v>
      </c>
      <c r="G217" s="1" t="s">
        <v>13</v>
      </c>
      <c r="H217" s="1" t="s">
        <v>13</v>
      </c>
      <c r="I217" s="1">
        <v>32</v>
      </c>
      <c r="J217" t="str">
        <f t="shared" si="10"/>
        <v>No</v>
      </c>
      <c r="K217" t="str">
        <f t="shared" si="11"/>
        <v>No</v>
      </c>
      <c r="L217">
        <f t="shared" si="12"/>
        <v>462831</v>
      </c>
      <c r="M217" s="1" t="str">
        <f>IF(ISBLANK(D217),_xlfn.MODE.SNGL(moras[TIPO_ASEGURAMIENTO]),D217)</f>
        <v>TRABAJADOR INDEPENDIENTE</v>
      </c>
      <c r="N217" s="1">
        <f>IF(ISBLANK(moras[[#This Row],[EDAD]]),T238,moras[[#This Row],[EDAD]])</f>
        <v>32</v>
      </c>
    </row>
    <row r="218" spans="1:24" x14ac:dyDescent="0.35">
      <c r="A218" s="1">
        <v>217</v>
      </c>
      <c r="B218" s="1" t="s">
        <v>9</v>
      </c>
      <c r="C218" s="1">
        <v>639148</v>
      </c>
      <c r="D218" s="1" t="s">
        <v>18</v>
      </c>
      <c r="E218" s="1" t="s">
        <v>16</v>
      </c>
      <c r="F218" s="1" t="s">
        <v>12</v>
      </c>
      <c r="G218" s="1" t="s">
        <v>13</v>
      </c>
      <c r="H218" s="1" t="s">
        <v>12</v>
      </c>
      <c r="I218" s="1">
        <v>41</v>
      </c>
      <c r="J218" t="str">
        <f t="shared" si="10"/>
        <v>No</v>
      </c>
      <c r="K218" t="str">
        <f t="shared" si="11"/>
        <v>No</v>
      </c>
      <c r="L218">
        <f t="shared" si="12"/>
        <v>639148</v>
      </c>
      <c r="M218" s="1" t="str">
        <f>IF(ISBLANK(D218),_xlfn.MODE.SNGL(moras[TIPO_ASEGURAMIENTO]),D218)</f>
        <v>TRABAJADOR INDEPENDIENTE</v>
      </c>
      <c r="N218" s="1">
        <f>IF(ISBLANK(moras[[#This Row],[EDAD]]),T239,moras[[#This Row],[EDAD]])</f>
        <v>41</v>
      </c>
    </row>
    <row r="219" spans="1:24" x14ac:dyDescent="0.35">
      <c r="A219" s="1">
        <v>218</v>
      </c>
      <c r="B219" s="1" t="s">
        <v>9</v>
      </c>
      <c r="C219" s="1">
        <v>310124</v>
      </c>
      <c r="D219" s="1" t="s">
        <v>18</v>
      </c>
      <c r="E219" s="1" t="s">
        <v>16</v>
      </c>
      <c r="F219" s="1" t="s">
        <v>12</v>
      </c>
      <c r="G219" s="1" t="s">
        <v>13</v>
      </c>
      <c r="H219" s="1" t="s">
        <v>13</v>
      </c>
      <c r="I219" s="1">
        <v>34</v>
      </c>
      <c r="J219" t="str">
        <f t="shared" si="10"/>
        <v>No</v>
      </c>
      <c r="K219" t="str">
        <f t="shared" si="11"/>
        <v>No</v>
      </c>
      <c r="L219">
        <f t="shared" si="12"/>
        <v>310124</v>
      </c>
      <c r="M219" s="1" t="str">
        <f>IF(ISBLANK(D219),_xlfn.MODE.SNGL(moras[TIPO_ASEGURAMIENTO]),D219)</f>
        <v>TRABAJADOR INDEPENDIENTE</v>
      </c>
      <c r="N219" s="1">
        <f>IF(ISBLANK(moras[[#This Row],[EDAD]]),T240,moras[[#This Row],[EDAD]])</f>
        <v>34</v>
      </c>
    </row>
    <row r="220" spans="1:24" x14ac:dyDescent="0.35">
      <c r="A220" s="1">
        <v>219</v>
      </c>
      <c r="B220" s="1" t="s">
        <v>15</v>
      </c>
      <c r="C220" s="1">
        <v>800000</v>
      </c>
      <c r="D220" s="1" t="s">
        <v>10</v>
      </c>
      <c r="E220" s="1" t="s">
        <v>16</v>
      </c>
      <c r="F220" s="1" t="s">
        <v>12</v>
      </c>
      <c r="G220" s="1" t="s">
        <v>13</v>
      </c>
      <c r="H220" s="1" t="s">
        <v>13</v>
      </c>
      <c r="I220" s="1">
        <v>30</v>
      </c>
      <c r="J220" t="str">
        <f t="shared" si="10"/>
        <v>No</v>
      </c>
      <c r="K220" t="str">
        <f t="shared" si="11"/>
        <v>No</v>
      </c>
      <c r="L220">
        <f t="shared" si="12"/>
        <v>800000</v>
      </c>
      <c r="M220" s="1" t="str">
        <f>IF(ISBLANK(D220),_xlfn.MODE.SNGL(moras[TIPO_ASEGURAMIENTO]),D220)</f>
        <v>ASALARIADO</v>
      </c>
      <c r="N220" s="1">
        <f>IF(ISBLANK(moras[[#This Row],[EDAD]]),T241,moras[[#This Row],[EDAD]])</f>
        <v>30</v>
      </c>
    </row>
    <row r="221" spans="1:24" x14ac:dyDescent="0.35">
      <c r="A221" s="1">
        <v>220</v>
      </c>
      <c r="B221" s="1" t="s">
        <v>15</v>
      </c>
      <c r="C221" s="1">
        <v>1520118</v>
      </c>
      <c r="D221" s="1" t="s">
        <v>10</v>
      </c>
      <c r="E221" s="1" t="s">
        <v>11</v>
      </c>
      <c r="F221" s="1" t="s">
        <v>12</v>
      </c>
      <c r="G221" s="1" t="s">
        <v>13</v>
      </c>
      <c r="H221" s="1" t="s">
        <v>13</v>
      </c>
      <c r="I221" s="1">
        <v>32</v>
      </c>
      <c r="J221" t="str">
        <f t="shared" si="10"/>
        <v>No</v>
      </c>
      <c r="K221" t="str">
        <f t="shared" si="11"/>
        <v>No</v>
      </c>
      <c r="L221">
        <f t="shared" si="12"/>
        <v>1520118</v>
      </c>
      <c r="M221" s="1" t="str">
        <f>IF(ISBLANK(D221),_xlfn.MODE.SNGL(moras[TIPO_ASEGURAMIENTO]),D221)</f>
        <v>ASALARIADO</v>
      </c>
      <c r="N221" s="1">
        <f>IF(ISBLANK(moras[[#This Row],[EDAD]]),T242,moras[[#This Row],[EDAD]])</f>
        <v>32</v>
      </c>
    </row>
    <row r="222" spans="1:24" x14ac:dyDescent="0.35">
      <c r="A222" s="1">
        <v>221</v>
      </c>
      <c r="B222" s="1" t="s">
        <v>15</v>
      </c>
      <c r="C222" s="1">
        <v>460000</v>
      </c>
      <c r="D222" s="1" t="s">
        <v>10</v>
      </c>
      <c r="E222" s="1" t="s">
        <v>16</v>
      </c>
      <c r="F222" s="1" t="s">
        <v>12</v>
      </c>
      <c r="G222" s="1" t="s">
        <v>13</v>
      </c>
      <c r="H222" s="1" t="s">
        <v>13</v>
      </c>
      <c r="I222" s="1">
        <v>28</v>
      </c>
      <c r="J222" t="str">
        <f t="shared" si="10"/>
        <v>No</v>
      </c>
      <c r="K222" t="str">
        <f t="shared" si="11"/>
        <v>No</v>
      </c>
      <c r="L222">
        <f t="shared" si="12"/>
        <v>460000</v>
      </c>
      <c r="M222" s="1" t="str">
        <f>IF(ISBLANK(D222),_xlfn.MODE.SNGL(moras[TIPO_ASEGURAMIENTO]),D222)</f>
        <v>ASALARIADO</v>
      </c>
      <c r="N222" s="1">
        <f>IF(ISBLANK(moras[[#This Row],[EDAD]]),T243,moras[[#This Row],[EDAD]])</f>
        <v>28</v>
      </c>
    </row>
    <row r="223" spans="1:24" x14ac:dyDescent="0.35">
      <c r="A223" s="1">
        <v>222</v>
      </c>
      <c r="B223" s="1" t="s">
        <v>15</v>
      </c>
      <c r="C223" s="1">
        <v>446964</v>
      </c>
      <c r="D223" s="1" t="s">
        <v>10</v>
      </c>
      <c r="E223" s="1" t="s">
        <v>16</v>
      </c>
      <c r="F223" s="1" t="s">
        <v>12</v>
      </c>
      <c r="G223" s="1" t="s">
        <v>13</v>
      </c>
      <c r="H223" s="1" t="s">
        <v>13</v>
      </c>
      <c r="I223" s="1">
        <v>64</v>
      </c>
      <c r="J223" t="str">
        <f t="shared" si="10"/>
        <v>No</v>
      </c>
      <c r="K223" t="str">
        <f t="shared" si="11"/>
        <v>No</v>
      </c>
      <c r="L223">
        <f t="shared" si="12"/>
        <v>446964</v>
      </c>
      <c r="M223" s="1" t="str">
        <f>IF(ISBLANK(D223),_xlfn.MODE.SNGL(moras[TIPO_ASEGURAMIENTO]),D223)</f>
        <v>ASALARIADO</v>
      </c>
      <c r="N223" s="1">
        <f>IF(ISBLANK(moras[[#This Row],[EDAD]]),T244,moras[[#This Row],[EDAD]])</f>
        <v>64</v>
      </c>
    </row>
    <row r="224" spans="1:24" x14ac:dyDescent="0.35">
      <c r="A224" s="1">
        <v>223</v>
      </c>
      <c r="B224" s="1" t="s">
        <v>15</v>
      </c>
      <c r="C224" s="1">
        <v>241000</v>
      </c>
      <c r="D224" s="1" t="s">
        <v>10</v>
      </c>
      <c r="E224" s="1" t="s">
        <v>16</v>
      </c>
      <c r="F224" s="1" t="s">
        <v>12</v>
      </c>
      <c r="G224" s="1" t="s">
        <v>12</v>
      </c>
      <c r="H224" s="1" t="s">
        <v>13</v>
      </c>
      <c r="I224" s="1">
        <v>35</v>
      </c>
      <c r="J224" t="str">
        <f t="shared" si="10"/>
        <v>No</v>
      </c>
      <c r="K224" t="str">
        <f t="shared" si="11"/>
        <v>No</v>
      </c>
      <c r="L224">
        <f t="shared" si="12"/>
        <v>241000</v>
      </c>
      <c r="M224" s="1" t="str">
        <f>IF(ISBLANK(D224),_xlfn.MODE.SNGL(moras[TIPO_ASEGURAMIENTO]),D224)</f>
        <v>ASALARIADO</v>
      </c>
      <c r="N224" s="1">
        <f>IF(ISBLANK(moras[[#This Row],[EDAD]]),T245,moras[[#This Row],[EDAD]])</f>
        <v>35</v>
      </c>
    </row>
    <row r="225" spans="1:24" x14ac:dyDescent="0.35">
      <c r="A225" s="1">
        <v>224</v>
      </c>
      <c r="B225" s="1" t="s">
        <v>9</v>
      </c>
      <c r="C225" s="1">
        <v>1254322.1299999999</v>
      </c>
      <c r="D225" s="1" t="s">
        <v>10</v>
      </c>
      <c r="E225" s="1" t="s">
        <v>16</v>
      </c>
      <c r="F225" s="1" t="s">
        <v>12</v>
      </c>
      <c r="G225" s="1" t="s">
        <v>13</v>
      </c>
      <c r="H225" s="1" t="s">
        <v>13</v>
      </c>
      <c r="I225" s="1">
        <v>33</v>
      </c>
      <c r="J225" t="str">
        <f t="shared" si="10"/>
        <v>No</v>
      </c>
      <c r="K225" t="str">
        <f t="shared" si="11"/>
        <v>No</v>
      </c>
      <c r="L225">
        <f t="shared" si="12"/>
        <v>1254322.1299999999</v>
      </c>
      <c r="M225" s="1" t="str">
        <f>IF(ISBLANK(D225),_xlfn.MODE.SNGL(moras[TIPO_ASEGURAMIENTO]),D225)</f>
        <v>ASALARIADO</v>
      </c>
      <c r="N225" s="1">
        <f>IF(ISBLANK(moras[[#This Row],[EDAD]]),T246,moras[[#This Row],[EDAD]])</f>
        <v>33</v>
      </c>
    </row>
    <row r="226" spans="1:24" x14ac:dyDescent="0.35">
      <c r="A226" s="1">
        <v>225</v>
      </c>
      <c r="B226" s="1" t="s">
        <v>9</v>
      </c>
      <c r="C226" s="1">
        <v>503396</v>
      </c>
      <c r="D226" s="1" t="s">
        <v>10</v>
      </c>
      <c r="E226" s="1" t="s">
        <v>11</v>
      </c>
      <c r="F226" s="1" t="s">
        <v>12</v>
      </c>
      <c r="G226" s="1" t="s">
        <v>13</v>
      </c>
      <c r="H226" s="1" t="s">
        <v>13</v>
      </c>
      <c r="I226" s="1">
        <v>55</v>
      </c>
      <c r="J226" t="str">
        <f t="shared" si="10"/>
        <v>No</v>
      </c>
      <c r="K226" t="str">
        <f t="shared" si="11"/>
        <v>No</v>
      </c>
      <c r="L226">
        <f t="shared" si="12"/>
        <v>503396</v>
      </c>
      <c r="M226" s="1" t="str">
        <f>IF(ISBLANK(D226),_xlfn.MODE.SNGL(moras[TIPO_ASEGURAMIENTO]),D226)</f>
        <v>ASALARIADO</v>
      </c>
      <c r="N226" s="1">
        <f>IF(ISBLANK(moras[[#This Row],[EDAD]]),T247,moras[[#This Row],[EDAD]])</f>
        <v>55</v>
      </c>
      <c r="T226" t="s">
        <v>67</v>
      </c>
      <c r="U226" t="s">
        <v>68</v>
      </c>
      <c r="V226" t="s">
        <v>69</v>
      </c>
    </row>
    <row r="227" spans="1:24" x14ac:dyDescent="0.35">
      <c r="A227" s="1">
        <v>226</v>
      </c>
      <c r="B227" s="1" t="s">
        <v>9</v>
      </c>
      <c r="C227" s="1">
        <v>1845300</v>
      </c>
      <c r="D227" s="1" t="s">
        <v>10</v>
      </c>
      <c r="E227" s="1" t="s">
        <v>16</v>
      </c>
      <c r="F227" s="1" t="s">
        <v>12</v>
      </c>
      <c r="G227" s="1" t="s">
        <v>13</v>
      </c>
      <c r="H227" s="1" t="s">
        <v>13</v>
      </c>
      <c r="I227" s="1">
        <v>37</v>
      </c>
      <c r="J227" t="str">
        <f t="shared" si="10"/>
        <v>No</v>
      </c>
      <c r="K227" t="str">
        <f t="shared" si="11"/>
        <v>No</v>
      </c>
      <c r="L227">
        <f t="shared" si="12"/>
        <v>1845300</v>
      </c>
      <c r="M227" s="1" t="str">
        <f>IF(ISBLANK(D227),_xlfn.MODE.SNGL(moras[TIPO_ASEGURAMIENTO]),D227)</f>
        <v>ASALARIADO</v>
      </c>
      <c r="N227" s="1">
        <f>IF(ISBLANK(moras[[#This Row],[EDAD]]),T248,moras[[#This Row],[EDAD]])</f>
        <v>37</v>
      </c>
      <c r="T227" t="s">
        <v>12</v>
      </c>
      <c r="U227">
        <f>COUNTIFS(moras[INDICADOR_ACTIVO],T227,moras[INDICADOR_MOROSO],"SI")/U231*100</f>
        <v>97.931034482758619</v>
      </c>
      <c r="V227">
        <f>COUNTIFS(moras[INDICADOR_ACTIVO],T227,moras[INDICADOR_MOROSO],"NO")/V231*100</f>
        <v>99.61259079903148</v>
      </c>
    </row>
    <row r="228" spans="1:24" x14ac:dyDescent="0.35">
      <c r="A228" s="1">
        <v>227</v>
      </c>
      <c r="B228" s="1" t="s">
        <v>9</v>
      </c>
      <c r="C228" s="1">
        <v>505464</v>
      </c>
      <c r="D228" s="1" t="s">
        <v>18</v>
      </c>
      <c r="E228" s="1" t="s">
        <v>16</v>
      </c>
      <c r="F228" s="1" t="s">
        <v>12</v>
      </c>
      <c r="G228" s="1" t="s">
        <v>13</v>
      </c>
      <c r="H228" s="1" t="s">
        <v>13</v>
      </c>
      <c r="I228" s="1">
        <v>42</v>
      </c>
      <c r="J228" t="str">
        <f t="shared" si="10"/>
        <v>No</v>
      </c>
      <c r="K228" t="str">
        <f t="shared" si="11"/>
        <v>No</v>
      </c>
      <c r="L228">
        <f t="shared" si="12"/>
        <v>505464</v>
      </c>
      <c r="M228" s="1" t="str">
        <f>IF(ISBLANK(D228),_xlfn.MODE.SNGL(moras[TIPO_ASEGURAMIENTO]),D228)</f>
        <v>TRABAJADOR INDEPENDIENTE</v>
      </c>
      <c r="N228" s="1">
        <f>IF(ISBLANK(moras[[#This Row],[EDAD]]),T249,moras[[#This Row],[EDAD]])</f>
        <v>42</v>
      </c>
      <c r="T228" t="s">
        <v>13</v>
      </c>
      <c r="U228">
        <f>COUNTIFS(moras[INDICADOR_ACTIVO],T228,moras[INDICADOR_MOROSO],"SI")/U231*100</f>
        <v>2.0689655172413794</v>
      </c>
      <c r="V228">
        <f>COUNTIFS(moras[INDICADOR_ACTIVO],T228,moras[INDICADOR_MOROSO],"NO")/V231*100</f>
        <v>0.38740920096852299</v>
      </c>
    </row>
    <row r="229" spans="1:24" x14ac:dyDescent="0.35">
      <c r="A229" s="1">
        <v>228</v>
      </c>
      <c r="B229" s="1" t="s">
        <v>15</v>
      </c>
      <c r="C229" s="1">
        <v>1083593.7</v>
      </c>
      <c r="D229" s="1" t="s">
        <v>10</v>
      </c>
      <c r="E229" s="1" t="s">
        <v>11</v>
      </c>
      <c r="F229" s="1" t="s">
        <v>12</v>
      </c>
      <c r="G229" s="1" t="s">
        <v>13</v>
      </c>
      <c r="H229" s="1" t="s">
        <v>13</v>
      </c>
      <c r="I229" s="1">
        <v>30</v>
      </c>
      <c r="J229" t="str">
        <f t="shared" si="10"/>
        <v>No</v>
      </c>
      <c r="K229" t="str">
        <f t="shared" si="11"/>
        <v>No</v>
      </c>
      <c r="L229">
        <f t="shared" si="12"/>
        <v>1083593.7</v>
      </c>
      <c r="M229" s="1" t="str">
        <f>IF(ISBLANK(D229),_xlfn.MODE.SNGL(moras[TIPO_ASEGURAMIENTO]),D229)</f>
        <v>ASALARIADO</v>
      </c>
      <c r="N229" s="1">
        <f>IF(ISBLANK(moras[[#This Row],[EDAD]]),T250,moras[[#This Row],[EDAD]])</f>
        <v>30</v>
      </c>
    </row>
    <row r="230" spans="1:24" x14ac:dyDescent="0.35">
      <c r="A230" s="1">
        <v>229</v>
      </c>
      <c r="B230" s="1" t="s">
        <v>15</v>
      </c>
      <c r="C230" s="1">
        <v>450680</v>
      </c>
      <c r="D230" s="1" t="s">
        <v>18</v>
      </c>
      <c r="E230" s="1" t="s">
        <v>16</v>
      </c>
      <c r="F230" s="1" t="s">
        <v>12</v>
      </c>
      <c r="G230" s="1" t="s">
        <v>13</v>
      </c>
      <c r="H230" s="1" t="s">
        <v>12</v>
      </c>
      <c r="I230" s="1">
        <v>28</v>
      </c>
      <c r="J230" t="str">
        <f t="shared" si="10"/>
        <v>No</v>
      </c>
      <c r="K230" t="str">
        <f t="shared" si="11"/>
        <v>No</v>
      </c>
      <c r="L230">
        <f t="shared" si="12"/>
        <v>450680</v>
      </c>
      <c r="M230" s="1" t="str">
        <f>IF(ISBLANK(D230),_xlfn.MODE.SNGL(moras[TIPO_ASEGURAMIENTO]),D230)</f>
        <v>TRABAJADOR INDEPENDIENTE</v>
      </c>
      <c r="N230" s="1">
        <f>IF(ISBLANK(moras[[#This Row],[EDAD]]),T251,moras[[#This Row],[EDAD]])</f>
        <v>28</v>
      </c>
    </row>
    <row r="231" spans="1:24" x14ac:dyDescent="0.35">
      <c r="A231" s="1">
        <v>230</v>
      </c>
      <c r="B231" s="1" t="s">
        <v>9</v>
      </c>
      <c r="C231" s="1">
        <v>407031</v>
      </c>
      <c r="D231" s="1" t="s">
        <v>10</v>
      </c>
      <c r="E231" s="1" t="s">
        <v>16</v>
      </c>
      <c r="F231" s="1" t="s">
        <v>12</v>
      </c>
      <c r="G231" s="1" t="s">
        <v>13</v>
      </c>
      <c r="H231" s="1" t="s">
        <v>13</v>
      </c>
      <c r="I231" s="1">
        <v>51</v>
      </c>
      <c r="J231" t="str">
        <f t="shared" si="10"/>
        <v>No</v>
      </c>
      <c r="K231" t="str">
        <f t="shared" si="11"/>
        <v>No</v>
      </c>
      <c r="L231">
        <f t="shared" si="12"/>
        <v>407031</v>
      </c>
      <c r="M231" s="1" t="str">
        <f>IF(ISBLANK(D231),_xlfn.MODE.SNGL(moras[TIPO_ASEGURAMIENTO]),D231)</f>
        <v>ASALARIADO</v>
      </c>
      <c r="N231" s="1">
        <f>IF(ISBLANK(moras[[#This Row],[EDAD]]),T252,moras[[#This Row],[EDAD]])</f>
        <v>51</v>
      </c>
      <c r="U231">
        <v>870</v>
      </c>
      <c r="V231">
        <v>4130</v>
      </c>
    </row>
    <row r="232" spans="1:24" x14ac:dyDescent="0.35">
      <c r="A232" s="1">
        <v>231</v>
      </c>
      <c r="B232" s="1" t="s">
        <v>9</v>
      </c>
      <c r="C232" s="1">
        <v>800000</v>
      </c>
      <c r="D232" s="1" t="s">
        <v>10</v>
      </c>
      <c r="E232" s="1" t="s">
        <v>16</v>
      </c>
      <c r="F232" s="1" t="s">
        <v>12</v>
      </c>
      <c r="G232" s="1" t="s">
        <v>13</v>
      </c>
      <c r="H232" s="1" t="s">
        <v>13</v>
      </c>
      <c r="I232" s="1">
        <v>54</v>
      </c>
      <c r="J232" t="str">
        <f t="shared" si="10"/>
        <v>No</v>
      </c>
      <c r="K232" t="str">
        <f t="shared" si="11"/>
        <v>No</v>
      </c>
      <c r="L232">
        <f t="shared" si="12"/>
        <v>800000</v>
      </c>
      <c r="M232" s="1" t="str">
        <f>IF(ISBLANK(D232),_xlfn.MODE.SNGL(moras[TIPO_ASEGURAMIENTO]),D232)</f>
        <v>ASALARIADO</v>
      </c>
      <c r="N232" s="1">
        <f>IF(ISBLANK(moras[[#This Row],[EDAD]]),T253,moras[[#This Row],[EDAD]])</f>
        <v>54</v>
      </c>
    </row>
    <row r="233" spans="1:24" x14ac:dyDescent="0.35">
      <c r="A233" s="1">
        <v>232</v>
      </c>
      <c r="B233" s="1" t="s">
        <v>9</v>
      </c>
      <c r="C233" s="1">
        <v>366302.13</v>
      </c>
      <c r="D233" s="1" t="s">
        <v>10</v>
      </c>
      <c r="E233" s="1" t="s">
        <v>16</v>
      </c>
      <c r="F233" s="1" t="s">
        <v>12</v>
      </c>
      <c r="G233" s="1" t="s">
        <v>13</v>
      </c>
      <c r="H233" s="1" t="s">
        <v>13</v>
      </c>
      <c r="I233" s="1">
        <v>52</v>
      </c>
      <c r="J233" t="str">
        <f t="shared" si="10"/>
        <v>No</v>
      </c>
      <c r="K233" t="str">
        <f t="shared" si="11"/>
        <v>No</v>
      </c>
      <c r="L233">
        <f t="shared" si="12"/>
        <v>366302.13</v>
      </c>
      <c r="M233" s="1" t="str">
        <f>IF(ISBLANK(D233),_xlfn.MODE.SNGL(moras[TIPO_ASEGURAMIENTO]),D233)</f>
        <v>ASALARIADO</v>
      </c>
      <c r="N233" s="1">
        <f>IF(ISBLANK(moras[[#This Row],[EDAD]]),T254,moras[[#This Row],[EDAD]])</f>
        <v>52</v>
      </c>
    </row>
    <row r="234" spans="1:24" x14ac:dyDescent="0.35">
      <c r="A234" s="1">
        <v>233</v>
      </c>
      <c r="B234" s="1" t="s">
        <v>15</v>
      </c>
      <c r="C234" s="1">
        <v>801100.65</v>
      </c>
      <c r="D234" s="1" t="s">
        <v>10</v>
      </c>
      <c r="E234" s="1" t="s">
        <v>16</v>
      </c>
      <c r="F234" s="1" t="s">
        <v>12</v>
      </c>
      <c r="G234" s="1" t="s">
        <v>13</v>
      </c>
      <c r="H234" s="1" t="s">
        <v>13</v>
      </c>
      <c r="I234" s="1">
        <v>46</v>
      </c>
      <c r="J234" t="str">
        <f t="shared" si="10"/>
        <v>No</v>
      </c>
      <c r="K234" t="str">
        <f t="shared" si="11"/>
        <v>No</v>
      </c>
      <c r="L234">
        <f t="shared" si="12"/>
        <v>801100.65</v>
      </c>
      <c r="M234" s="1" t="str">
        <f>IF(ISBLANK(D234),_xlfn.MODE.SNGL(moras[TIPO_ASEGURAMIENTO]),D234)</f>
        <v>ASALARIADO</v>
      </c>
      <c r="N234" s="1">
        <f>IF(ISBLANK(moras[[#This Row],[EDAD]]),T255,moras[[#This Row],[EDAD]])</f>
        <v>46</v>
      </c>
    </row>
    <row r="235" spans="1:24" x14ac:dyDescent="0.35">
      <c r="A235" s="1">
        <v>234</v>
      </c>
      <c r="B235" s="1" t="s">
        <v>9</v>
      </c>
      <c r="C235" s="1">
        <v>278030</v>
      </c>
      <c r="D235" s="1" t="s">
        <v>19</v>
      </c>
      <c r="E235" s="1" t="s">
        <v>16</v>
      </c>
      <c r="F235" s="1" t="s">
        <v>12</v>
      </c>
      <c r="G235" s="1" t="s">
        <v>13</v>
      </c>
      <c r="H235" s="1" t="s">
        <v>13</v>
      </c>
      <c r="I235" s="1">
        <v>37</v>
      </c>
      <c r="J235" t="str">
        <f t="shared" si="10"/>
        <v>No</v>
      </c>
      <c r="K235" t="str">
        <f t="shared" si="11"/>
        <v>No</v>
      </c>
      <c r="L235">
        <f t="shared" si="12"/>
        <v>278030</v>
      </c>
      <c r="M235" s="1" t="str">
        <f>IF(ISBLANK(D235),_xlfn.MODE.SNGL(moras[TIPO_ASEGURAMIENTO]),D235)</f>
        <v>CONVENIOS ESPECIALES DE TRABAJADORES INDEPENDIENTES</v>
      </c>
      <c r="N235" s="1">
        <f>IF(ISBLANK(moras[[#This Row],[EDAD]]),T256,moras[[#This Row],[EDAD]])</f>
        <v>37</v>
      </c>
    </row>
    <row r="236" spans="1:24" x14ac:dyDescent="0.35">
      <c r="A236" s="1">
        <v>235</v>
      </c>
      <c r="B236" s="1" t="s">
        <v>15</v>
      </c>
      <c r="C236" s="1">
        <v>300018</v>
      </c>
      <c r="D236" s="1" t="s">
        <v>17</v>
      </c>
      <c r="E236" s="1" t="s">
        <v>16</v>
      </c>
      <c r="F236" s="1" t="s">
        <v>12</v>
      </c>
      <c r="G236" s="1" t="s">
        <v>13</v>
      </c>
      <c r="H236" s="1" t="s">
        <v>13</v>
      </c>
      <c r="I236" s="1">
        <v>56</v>
      </c>
      <c r="J236" t="str">
        <f t="shared" si="10"/>
        <v>No</v>
      </c>
      <c r="K236" t="str">
        <f t="shared" si="11"/>
        <v>No</v>
      </c>
      <c r="L236">
        <f t="shared" si="12"/>
        <v>300018</v>
      </c>
      <c r="M236" s="1" t="str">
        <f>IF(ISBLANK(D236),_xlfn.MODE.SNGL(moras[TIPO_ASEGURAMIENTO]),D236)</f>
        <v>ASEGURADO VOLUNTARIO</v>
      </c>
      <c r="N236" s="1">
        <f>IF(ISBLANK(moras[[#This Row],[EDAD]]),T257,moras[[#This Row],[EDAD]])</f>
        <v>56</v>
      </c>
      <c r="X236" t="s">
        <v>86</v>
      </c>
    </row>
    <row r="237" spans="1:24" x14ac:dyDescent="0.35">
      <c r="A237" s="1">
        <v>236</v>
      </c>
      <c r="B237" s="1" t="s">
        <v>15</v>
      </c>
      <c r="C237" s="1">
        <v>1002472.71</v>
      </c>
      <c r="D237" s="1" t="s">
        <v>10</v>
      </c>
      <c r="E237" s="1" t="s">
        <v>11</v>
      </c>
      <c r="F237" s="1" t="s">
        <v>12</v>
      </c>
      <c r="G237" s="1" t="s">
        <v>13</v>
      </c>
      <c r="H237" s="1" t="s">
        <v>13</v>
      </c>
      <c r="I237" s="1">
        <v>51</v>
      </c>
      <c r="J237" t="str">
        <f t="shared" si="10"/>
        <v>No</v>
      </c>
      <c r="K237" t="str">
        <f t="shared" si="11"/>
        <v>No</v>
      </c>
      <c r="L237">
        <f t="shared" si="12"/>
        <v>1002472.71</v>
      </c>
      <c r="M237" s="1" t="str">
        <f>IF(ISBLANK(D237),_xlfn.MODE.SNGL(moras[TIPO_ASEGURAMIENTO]),D237)</f>
        <v>ASALARIADO</v>
      </c>
      <c r="N237" s="1">
        <f>IF(ISBLANK(moras[[#This Row],[EDAD]]),T258,moras[[#This Row],[EDAD]])</f>
        <v>51</v>
      </c>
    </row>
    <row r="238" spans="1:24" x14ac:dyDescent="0.35">
      <c r="A238" s="1">
        <v>237</v>
      </c>
      <c r="B238" s="1" t="s">
        <v>9</v>
      </c>
      <c r="C238" s="1">
        <v>904595.72</v>
      </c>
      <c r="D238" s="1" t="s">
        <v>10</v>
      </c>
      <c r="E238" s="1" t="s">
        <v>16</v>
      </c>
      <c r="F238" s="1" t="s">
        <v>12</v>
      </c>
      <c r="G238" s="1" t="s">
        <v>13</v>
      </c>
      <c r="H238" s="1" t="s">
        <v>13</v>
      </c>
      <c r="I238" s="1">
        <v>39</v>
      </c>
      <c r="J238" t="str">
        <f t="shared" si="10"/>
        <v>No</v>
      </c>
      <c r="K238" t="str">
        <f t="shared" si="11"/>
        <v>No</v>
      </c>
      <c r="L238">
        <f t="shared" si="12"/>
        <v>904595.72</v>
      </c>
      <c r="M238" s="1" t="str">
        <f>IF(ISBLANK(D238),_xlfn.MODE.SNGL(moras[TIPO_ASEGURAMIENTO]),D238)</f>
        <v>ASALARIADO</v>
      </c>
      <c r="N238" s="1">
        <f>IF(ISBLANK(moras[[#This Row],[EDAD]]),T259,moras[[#This Row],[EDAD]])</f>
        <v>39</v>
      </c>
    </row>
    <row r="239" spans="1:24" x14ac:dyDescent="0.35">
      <c r="A239" s="1">
        <v>238</v>
      </c>
      <c r="B239" s="1" t="s">
        <v>15</v>
      </c>
      <c r="C239" s="1">
        <v>354854</v>
      </c>
      <c r="D239" s="1" t="s">
        <v>10</v>
      </c>
      <c r="E239" s="1" t="s">
        <v>16</v>
      </c>
      <c r="F239" s="1" t="s">
        <v>12</v>
      </c>
      <c r="G239" s="1" t="s">
        <v>13</v>
      </c>
      <c r="H239" s="1" t="s">
        <v>13</v>
      </c>
      <c r="I239" s="1">
        <v>25</v>
      </c>
      <c r="J239" t="str">
        <f t="shared" si="10"/>
        <v>No</v>
      </c>
      <c r="K239" t="str">
        <f t="shared" si="11"/>
        <v>No</v>
      </c>
      <c r="L239">
        <f t="shared" si="12"/>
        <v>354854</v>
      </c>
      <c r="M239" s="1" t="str">
        <f>IF(ISBLANK(D239),_xlfn.MODE.SNGL(moras[TIPO_ASEGURAMIENTO]),D239)</f>
        <v>ASALARIADO</v>
      </c>
      <c r="N239" s="1">
        <f>IF(ISBLANK(moras[[#This Row],[EDAD]]),T260,moras[[#This Row],[EDAD]])</f>
        <v>25</v>
      </c>
    </row>
    <row r="240" spans="1:24" x14ac:dyDescent="0.35">
      <c r="A240" s="1">
        <v>239</v>
      </c>
      <c r="B240" s="1" t="s">
        <v>15</v>
      </c>
      <c r="C240" s="1">
        <v>448927.5</v>
      </c>
      <c r="D240" s="1" t="s">
        <v>10</v>
      </c>
      <c r="E240" s="1" t="s">
        <v>16</v>
      </c>
      <c r="F240" s="1" t="s">
        <v>12</v>
      </c>
      <c r="G240" s="1" t="s">
        <v>13</v>
      </c>
      <c r="H240" s="1" t="s">
        <v>13</v>
      </c>
      <c r="I240" s="1">
        <v>45</v>
      </c>
      <c r="J240" t="str">
        <f t="shared" si="10"/>
        <v>No</v>
      </c>
      <c r="K240" t="str">
        <f t="shared" si="11"/>
        <v>No</v>
      </c>
      <c r="L240">
        <f t="shared" si="12"/>
        <v>448927.5</v>
      </c>
      <c r="M240" s="1" t="str">
        <f>IF(ISBLANK(D240),_xlfn.MODE.SNGL(moras[TIPO_ASEGURAMIENTO]),D240)</f>
        <v>ASALARIADO</v>
      </c>
      <c r="N240" s="1">
        <f>IF(ISBLANK(moras[[#This Row],[EDAD]]),T261,moras[[#This Row],[EDAD]])</f>
        <v>45</v>
      </c>
    </row>
    <row r="241" spans="1:22" x14ac:dyDescent="0.35">
      <c r="A241" s="1">
        <v>240</v>
      </c>
      <c r="B241" s="1" t="s">
        <v>15</v>
      </c>
      <c r="C241" s="1">
        <v>762579</v>
      </c>
      <c r="D241" s="1" t="s">
        <v>10</v>
      </c>
      <c r="E241" s="1" t="s">
        <v>16</v>
      </c>
      <c r="F241" s="1" t="s">
        <v>12</v>
      </c>
      <c r="G241" s="1" t="s">
        <v>13</v>
      </c>
      <c r="H241" s="1" t="s">
        <v>13</v>
      </c>
      <c r="I241" s="1">
        <v>26</v>
      </c>
      <c r="J241" t="str">
        <f t="shared" si="10"/>
        <v>No</v>
      </c>
      <c r="K241" t="str">
        <f t="shared" si="11"/>
        <v>No</v>
      </c>
      <c r="L241">
        <f t="shared" si="12"/>
        <v>762579</v>
      </c>
      <c r="M241" s="1" t="str">
        <f>IF(ISBLANK(D241),_xlfn.MODE.SNGL(moras[TIPO_ASEGURAMIENTO]),D241)</f>
        <v>ASALARIADO</v>
      </c>
      <c r="N241" s="1">
        <f>IF(ISBLANK(moras[[#This Row],[EDAD]]),T262,moras[[#This Row],[EDAD]])</f>
        <v>26</v>
      </c>
    </row>
    <row r="242" spans="1:22" x14ac:dyDescent="0.35">
      <c r="A242" s="1">
        <v>241</v>
      </c>
      <c r="B242" s="1" t="s">
        <v>9</v>
      </c>
      <c r="C242" s="1">
        <v>500000</v>
      </c>
      <c r="D242" s="1" t="s">
        <v>10</v>
      </c>
      <c r="E242" s="1" t="s">
        <v>16</v>
      </c>
      <c r="F242" s="1" t="s">
        <v>12</v>
      </c>
      <c r="G242" s="1" t="s">
        <v>13</v>
      </c>
      <c r="H242" s="1" t="s">
        <v>12</v>
      </c>
      <c r="I242" s="1">
        <v>61</v>
      </c>
      <c r="J242" t="str">
        <f t="shared" si="10"/>
        <v>No</v>
      </c>
      <c r="K242" t="str">
        <f t="shared" si="11"/>
        <v>No</v>
      </c>
      <c r="L242">
        <f t="shared" si="12"/>
        <v>500000</v>
      </c>
      <c r="M242" s="1" t="str">
        <f>IF(ISBLANK(D242),_xlfn.MODE.SNGL(moras[TIPO_ASEGURAMIENTO]),D242)</f>
        <v>ASALARIADO</v>
      </c>
      <c r="N242" s="1">
        <f>IF(ISBLANK(moras[[#This Row],[EDAD]]),T263,moras[[#This Row],[EDAD]])</f>
        <v>61</v>
      </c>
    </row>
    <row r="243" spans="1:22" x14ac:dyDescent="0.35">
      <c r="A243" s="1">
        <v>242</v>
      </c>
      <c r="B243" s="1" t="s">
        <v>9</v>
      </c>
      <c r="C243" s="1">
        <v>606345.6</v>
      </c>
      <c r="D243" s="1" t="s">
        <v>10</v>
      </c>
      <c r="E243" s="1" t="s">
        <v>16</v>
      </c>
      <c r="F243" s="1" t="s">
        <v>12</v>
      </c>
      <c r="G243" s="1" t="s">
        <v>13</v>
      </c>
      <c r="H243" s="1" t="s">
        <v>13</v>
      </c>
      <c r="I243" s="1">
        <v>21</v>
      </c>
      <c r="J243" t="str">
        <f t="shared" si="10"/>
        <v>No</v>
      </c>
      <c r="K243" t="str">
        <f t="shared" si="11"/>
        <v>No</v>
      </c>
      <c r="L243">
        <f t="shared" si="12"/>
        <v>606345.6</v>
      </c>
      <c r="M243" s="1" t="str">
        <f>IF(ISBLANK(D243),_xlfn.MODE.SNGL(moras[TIPO_ASEGURAMIENTO]),D243)</f>
        <v>ASALARIADO</v>
      </c>
      <c r="N243" s="1">
        <f>IF(ISBLANK(moras[[#This Row],[EDAD]]),T264,moras[[#This Row],[EDAD]])</f>
        <v>21</v>
      </c>
    </row>
    <row r="244" spans="1:22" x14ac:dyDescent="0.35">
      <c r="A244" s="1">
        <v>243</v>
      </c>
      <c r="B244" s="1" t="s">
        <v>15</v>
      </c>
      <c r="C244" s="1">
        <v>411069</v>
      </c>
      <c r="D244" s="1" t="s">
        <v>18</v>
      </c>
      <c r="E244" s="1" t="s">
        <v>16</v>
      </c>
      <c r="F244" s="1" t="s">
        <v>12</v>
      </c>
      <c r="G244" s="1" t="s">
        <v>13</v>
      </c>
      <c r="H244" s="1" t="s">
        <v>12</v>
      </c>
      <c r="I244" s="1">
        <v>56</v>
      </c>
      <c r="J244" t="str">
        <f t="shared" si="10"/>
        <v>No</v>
      </c>
      <c r="K244" t="str">
        <f t="shared" si="11"/>
        <v>No</v>
      </c>
      <c r="L244">
        <f t="shared" si="12"/>
        <v>411069</v>
      </c>
      <c r="M244" s="1" t="str">
        <f>IF(ISBLANK(D244),_xlfn.MODE.SNGL(moras[TIPO_ASEGURAMIENTO]),D244)</f>
        <v>TRABAJADOR INDEPENDIENTE</v>
      </c>
      <c r="N244" s="1">
        <f>IF(ISBLANK(moras[[#This Row],[EDAD]]),T265,moras[[#This Row],[EDAD]])</f>
        <v>56</v>
      </c>
    </row>
    <row r="245" spans="1:22" x14ac:dyDescent="0.35">
      <c r="A245" s="1">
        <v>244</v>
      </c>
      <c r="B245" s="1" t="s">
        <v>9</v>
      </c>
      <c r="C245" s="1">
        <v>636770</v>
      </c>
      <c r="D245" s="1" t="s">
        <v>10</v>
      </c>
      <c r="E245" s="1" t="s">
        <v>16</v>
      </c>
      <c r="F245" s="1" t="s">
        <v>12</v>
      </c>
      <c r="G245" s="1" t="s">
        <v>13</v>
      </c>
      <c r="H245" s="1" t="s">
        <v>13</v>
      </c>
      <c r="I245" s="1">
        <v>37</v>
      </c>
      <c r="J245" t="str">
        <f t="shared" si="10"/>
        <v>No</v>
      </c>
      <c r="K245" t="str">
        <f t="shared" si="11"/>
        <v>No</v>
      </c>
      <c r="L245">
        <f t="shared" si="12"/>
        <v>636770</v>
      </c>
      <c r="M245" s="1" t="str">
        <f>IF(ISBLANK(D245),_xlfn.MODE.SNGL(moras[TIPO_ASEGURAMIENTO]),D245)</f>
        <v>ASALARIADO</v>
      </c>
      <c r="N245" s="1">
        <f>IF(ISBLANK(moras[[#This Row],[EDAD]]),T266,moras[[#This Row],[EDAD]])</f>
        <v>37</v>
      </c>
    </row>
    <row r="246" spans="1:22" x14ac:dyDescent="0.35">
      <c r="A246" s="1">
        <v>245</v>
      </c>
      <c r="B246" s="1" t="s">
        <v>9</v>
      </c>
      <c r="C246" s="1">
        <v>299647</v>
      </c>
      <c r="D246" s="1" t="s">
        <v>17</v>
      </c>
      <c r="E246" s="1" t="s">
        <v>16</v>
      </c>
      <c r="F246" s="1" t="s">
        <v>12</v>
      </c>
      <c r="G246" s="1" t="s">
        <v>13</v>
      </c>
      <c r="H246" s="1" t="s">
        <v>13</v>
      </c>
      <c r="I246" s="1">
        <v>42</v>
      </c>
      <c r="J246" t="str">
        <f t="shared" si="10"/>
        <v>No</v>
      </c>
      <c r="K246" t="str">
        <f t="shared" si="11"/>
        <v>No</v>
      </c>
      <c r="L246">
        <f t="shared" si="12"/>
        <v>299647</v>
      </c>
      <c r="M246" s="1" t="str">
        <f>IF(ISBLANK(D246),_xlfn.MODE.SNGL(moras[TIPO_ASEGURAMIENTO]),D246)</f>
        <v>ASEGURADO VOLUNTARIO</v>
      </c>
      <c r="N246" s="1">
        <f>IF(ISBLANK(moras[[#This Row],[EDAD]]),T267,moras[[#This Row],[EDAD]])</f>
        <v>42</v>
      </c>
    </row>
    <row r="247" spans="1:22" x14ac:dyDescent="0.35">
      <c r="A247" s="1">
        <v>246</v>
      </c>
      <c r="B247" s="1" t="s">
        <v>9</v>
      </c>
      <c r="C247" s="1">
        <v>435182.43</v>
      </c>
      <c r="D247" s="1" t="s">
        <v>10</v>
      </c>
      <c r="E247" s="1" t="s">
        <v>16</v>
      </c>
      <c r="F247" s="1" t="s">
        <v>12</v>
      </c>
      <c r="G247" s="1" t="s">
        <v>13</v>
      </c>
      <c r="H247" s="1" t="s">
        <v>13</v>
      </c>
      <c r="I247" s="1">
        <v>24</v>
      </c>
      <c r="J247" t="str">
        <f t="shared" si="10"/>
        <v>No</v>
      </c>
      <c r="K247" t="str">
        <f t="shared" si="11"/>
        <v>No</v>
      </c>
      <c r="L247">
        <f t="shared" si="12"/>
        <v>435182.43</v>
      </c>
      <c r="M247" s="1" t="str">
        <f>IF(ISBLANK(D247),_xlfn.MODE.SNGL(moras[TIPO_ASEGURAMIENTO]),D247)</f>
        <v>ASALARIADO</v>
      </c>
      <c r="N247" s="1">
        <f>IF(ISBLANK(moras[[#This Row],[EDAD]]),T268,moras[[#This Row],[EDAD]])</f>
        <v>24</v>
      </c>
    </row>
    <row r="248" spans="1:22" x14ac:dyDescent="0.35">
      <c r="A248" s="1">
        <v>247</v>
      </c>
      <c r="B248" s="1" t="s">
        <v>15</v>
      </c>
      <c r="C248" s="1">
        <v>2891000</v>
      </c>
      <c r="D248" s="1" t="s">
        <v>10</v>
      </c>
      <c r="E248" s="1" t="s">
        <v>16</v>
      </c>
      <c r="F248" s="1" t="s">
        <v>12</v>
      </c>
      <c r="G248" s="1" t="s">
        <v>13</v>
      </c>
      <c r="H248" s="1" t="s">
        <v>13</v>
      </c>
      <c r="I248" s="1">
        <v>32</v>
      </c>
      <c r="J248" t="str">
        <f t="shared" si="10"/>
        <v>Atípico</v>
      </c>
      <c r="K248" t="str">
        <f t="shared" si="11"/>
        <v>No</v>
      </c>
      <c r="L248">
        <f t="shared" si="12"/>
        <v>2891000</v>
      </c>
      <c r="M248" s="1" t="str">
        <f>IF(ISBLANK(D248),_xlfn.MODE.SNGL(moras[TIPO_ASEGURAMIENTO]),D248)</f>
        <v>ASALARIADO</v>
      </c>
      <c r="N248" s="1">
        <f>IF(ISBLANK(moras[[#This Row],[EDAD]]),T269,moras[[#This Row],[EDAD]])</f>
        <v>32</v>
      </c>
    </row>
    <row r="249" spans="1:22" x14ac:dyDescent="0.35">
      <c r="A249" s="1">
        <v>248</v>
      </c>
      <c r="B249" s="1" t="s">
        <v>9</v>
      </c>
      <c r="C249" s="1">
        <v>409154</v>
      </c>
      <c r="D249" s="1" t="s">
        <v>10</v>
      </c>
      <c r="E249" s="1" t="s">
        <v>11</v>
      </c>
      <c r="F249" s="1" t="s">
        <v>12</v>
      </c>
      <c r="G249" s="1" t="s">
        <v>13</v>
      </c>
      <c r="H249" s="1" t="s">
        <v>12</v>
      </c>
      <c r="I249" s="1">
        <v>36</v>
      </c>
      <c r="J249" t="str">
        <f t="shared" si="10"/>
        <v>No</v>
      </c>
      <c r="K249" t="str">
        <f t="shared" si="11"/>
        <v>No</v>
      </c>
      <c r="L249">
        <f t="shared" si="12"/>
        <v>409154</v>
      </c>
      <c r="M249" s="1" t="str">
        <f>IF(ISBLANK(D249),_xlfn.MODE.SNGL(moras[TIPO_ASEGURAMIENTO]),D249)</f>
        <v>ASALARIADO</v>
      </c>
      <c r="N249" s="1">
        <f>IF(ISBLANK(moras[[#This Row],[EDAD]]),T270,moras[[#This Row],[EDAD]])</f>
        <v>36</v>
      </c>
    </row>
    <row r="250" spans="1:22" x14ac:dyDescent="0.35">
      <c r="A250" s="1">
        <v>249</v>
      </c>
      <c r="B250" s="1" t="s">
        <v>15</v>
      </c>
      <c r="C250" s="1">
        <v>556132</v>
      </c>
      <c r="D250" s="1" t="s">
        <v>10</v>
      </c>
      <c r="E250" s="1" t="s">
        <v>11</v>
      </c>
      <c r="F250" s="1" t="s">
        <v>12</v>
      </c>
      <c r="G250" s="1" t="s">
        <v>13</v>
      </c>
      <c r="H250" s="1" t="s">
        <v>13</v>
      </c>
      <c r="I250" s="1">
        <v>51</v>
      </c>
      <c r="J250" t="str">
        <f t="shared" si="10"/>
        <v>No</v>
      </c>
      <c r="K250" t="str">
        <f t="shared" si="11"/>
        <v>No</v>
      </c>
      <c r="L250">
        <f t="shared" si="12"/>
        <v>556132</v>
      </c>
      <c r="M250" s="1" t="str">
        <f>IF(ISBLANK(D250),_xlfn.MODE.SNGL(moras[TIPO_ASEGURAMIENTO]),D250)</f>
        <v>ASALARIADO</v>
      </c>
      <c r="N250" s="1">
        <f>IF(ISBLANK(moras[[#This Row],[EDAD]]),T271,moras[[#This Row],[EDAD]])</f>
        <v>51</v>
      </c>
    </row>
    <row r="251" spans="1:22" x14ac:dyDescent="0.35">
      <c r="A251" s="1">
        <v>250</v>
      </c>
      <c r="B251" s="1" t="s">
        <v>15</v>
      </c>
      <c r="C251" s="1">
        <v>173710</v>
      </c>
      <c r="D251" s="1" t="s">
        <v>10</v>
      </c>
      <c r="E251" s="1" t="s">
        <v>16</v>
      </c>
      <c r="F251" s="1" t="s">
        <v>12</v>
      </c>
      <c r="G251" s="1" t="s">
        <v>13</v>
      </c>
      <c r="H251" s="1" t="s">
        <v>13</v>
      </c>
      <c r="I251" s="1">
        <v>20</v>
      </c>
      <c r="J251" t="str">
        <f t="shared" si="10"/>
        <v>No</v>
      </c>
      <c r="K251" t="str">
        <f t="shared" si="11"/>
        <v>No</v>
      </c>
      <c r="L251">
        <f t="shared" si="12"/>
        <v>173710</v>
      </c>
      <c r="M251" s="1" t="str">
        <f>IF(ISBLANK(D251),_xlfn.MODE.SNGL(moras[TIPO_ASEGURAMIENTO]),D251)</f>
        <v>ASALARIADO</v>
      </c>
      <c r="N251" s="1">
        <f>IF(ISBLANK(moras[[#This Row],[EDAD]]),T272,moras[[#This Row],[EDAD]])</f>
        <v>20</v>
      </c>
    </row>
    <row r="252" spans="1:22" x14ac:dyDescent="0.35">
      <c r="A252" s="1">
        <v>251</v>
      </c>
      <c r="B252" s="1" t="s">
        <v>15</v>
      </c>
      <c r="C252" s="1">
        <v>601898.22</v>
      </c>
      <c r="D252" s="1" t="s">
        <v>10</v>
      </c>
      <c r="E252" s="1" t="s">
        <v>11</v>
      </c>
      <c r="F252" s="1" t="s">
        <v>12</v>
      </c>
      <c r="G252" s="1" t="s">
        <v>13</v>
      </c>
      <c r="H252" s="1" t="s">
        <v>13</v>
      </c>
      <c r="I252" s="1">
        <v>21</v>
      </c>
      <c r="J252" t="str">
        <f t="shared" si="10"/>
        <v>No</v>
      </c>
      <c r="K252" t="str">
        <f t="shared" si="11"/>
        <v>No</v>
      </c>
      <c r="L252">
        <f t="shared" si="12"/>
        <v>601898.22</v>
      </c>
      <c r="M252" s="1" t="str">
        <f>IF(ISBLANK(D252),_xlfn.MODE.SNGL(moras[TIPO_ASEGURAMIENTO]),D252)</f>
        <v>ASALARIADO</v>
      </c>
      <c r="N252" s="1">
        <f>IF(ISBLANK(moras[[#This Row],[EDAD]]),T273,moras[[#This Row],[EDAD]])</f>
        <v>21</v>
      </c>
      <c r="T252" t="s">
        <v>70</v>
      </c>
      <c r="U252" t="s">
        <v>68</v>
      </c>
      <c r="V252" t="s">
        <v>69</v>
      </c>
    </row>
    <row r="253" spans="1:22" x14ac:dyDescent="0.35">
      <c r="A253" s="1">
        <v>252</v>
      </c>
      <c r="B253" s="1" t="s">
        <v>9</v>
      </c>
      <c r="C253" s="1">
        <v>297046</v>
      </c>
      <c r="D253" s="1" t="s">
        <v>17</v>
      </c>
      <c r="E253" s="1" t="s">
        <v>16</v>
      </c>
      <c r="F253" s="1" t="s">
        <v>12</v>
      </c>
      <c r="G253" s="1" t="s">
        <v>13</v>
      </c>
      <c r="H253" s="1" t="s">
        <v>13</v>
      </c>
      <c r="I253" s="1">
        <v>26</v>
      </c>
      <c r="J253" t="str">
        <f t="shared" si="10"/>
        <v>No</v>
      </c>
      <c r="K253" t="str">
        <f t="shared" si="11"/>
        <v>No</v>
      </c>
      <c r="L253">
        <f t="shared" si="12"/>
        <v>297046</v>
      </c>
      <c r="M253" s="1" t="str">
        <f>IF(ISBLANK(D253),_xlfn.MODE.SNGL(moras[TIPO_ASEGURAMIENTO]),D253)</f>
        <v>ASEGURADO VOLUNTARIO</v>
      </c>
      <c r="N253" s="1">
        <f>IF(ISBLANK(moras[[#This Row],[EDAD]]),T274,moras[[#This Row],[EDAD]])</f>
        <v>26</v>
      </c>
      <c r="T253" t="s">
        <v>12</v>
      </c>
      <c r="U253">
        <f>COUNTIFS(moras[INDICADOR.EXTRANJERO],T253,moras[INDICADOR_MOROSO],"SI")/U257*100</f>
        <v>16.666666666666664</v>
      </c>
      <c r="V253">
        <f>COUNTIFS(moras[INDICADOR.EXTRANJERO],T253,moras[INDICADOR_MOROSO],"NO")/V257*100</f>
        <v>11.08958837772397</v>
      </c>
    </row>
    <row r="254" spans="1:22" x14ac:dyDescent="0.35">
      <c r="A254" s="1">
        <v>253</v>
      </c>
      <c r="B254" s="1" t="s">
        <v>9</v>
      </c>
      <c r="C254" s="1">
        <v>455087.65</v>
      </c>
      <c r="D254" s="1" t="s">
        <v>10</v>
      </c>
      <c r="E254" s="1" t="s">
        <v>16</v>
      </c>
      <c r="F254" s="1" t="s">
        <v>12</v>
      </c>
      <c r="G254" s="1" t="s">
        <v>13</v>
      </c>
      <c r="H254" s="1" t="s">
        <v>13</v>
      </c>
      <c r="I254" s="1">
        <v>58</v>
      </c>
      <c r="J254" t="str">
        <f t="shared" si="10"/>
        <v>No</v>
      </c>
      <c r="K254" t="str">
        <f t="shared" si="11"/>
        <v>No</v>
      </c>
      <c r="L254">
        <f t="shared" si="12"/>
        <v>455087.65</v>
      </c>
      <c r="M254" s="1" t="str">
        <f>IF(ISBLANK(D254),_xlfn.MODE.SNGL(moras[TIPO_ASEGURAMIENTO]),D254)</f>
        <v>ASALARIADO</v>
      </c>
      <c r="N254" s="1">
        <f>IF(ISBLANK(moras[[#This Row],[EDAD]]),T275,moras[[#This Row],[EDAD]])</f>
        <v>58</v>
      </c>
      <c r="T254" t="s">
        <v>13</v>
      </c>
      <c r="U254">
        <f>COUNTIFS(moras[INDICADOR.EXTRANJERO],T254,moras[INDICADOR_MOROSO],"SI")/U257*100</f>
        <v>83.333333333333343</v>
      </c>
      <c r="V254">
        <f>COUNTIFS(moras[INDICADOR.EXTRANJERO],T254,moras[INDICADOR_MOROSO],"NO")/V257*100</f>
        <v>88.91041162227603</v>
      </c>
    </row>
    <row r="255" spans="1:22" x14ac:dyDescent="0.35">
      <c r="A255" s="1">
        <v>254</v>
      </c>
      <c r="B255" s="1" t="s">
        <v>9</v>
      </c>
      <c r="C255" s="1">
        <v>278030</v>
      </c>
      <c r="D255" s="1" t="s">
        <v>19</v>
      </c>
      <c r="E255" s="1" t="s">
        <v>16</v>
      </c>
      <c r="F255" s="1" t="s">
        <v>12</v>
      </c>
      <c r="G255" s="1" t="s">
        <v>13</v>
      </c>
      <c r="H255" s="1" t="s">
        <v>12</v>
      </c>
      <c r="I255" s="1">
        <v>50</v>
      </c>
      <c r="J255" t="str">
        <f t="shared" si="10"/>
        <v>No</v>
      </c>
      <c r="K255" t="str">
        <f t="shared" si="11"/>
        <v>No</v>
      </c>
      <c r="L255">
        <f t="shared" si="12"/>
        <v>278030</v>
      </c>
      <c r="M255" s="1" t="str">
        <f>IF(ISBLANK(D255),_xlfn.MODE.SNGL(moras[TIPO_ASEGURAMIENTO]),D255)</f>
        <v>CONVENIOS ESPECIALES DE TRABAJADORES INDEPENDIENTES</v>
      </c>
      <c r="N255" s="1">
        <f>IF(ISBLANK(moras[[#This Row],[EDAD]]),T276,moras[[#This Row],[EDAD]])</f>
        <v>50</v>
      </c>
    </row>
    <row r="256" spans="1:22" x14ac:dyDescent="0.35">
      <c r="A256" s="1">
        <v>255</v>
      </c>
      <c r="B256" s="1" t="s">
        <v>15</v>
      </c>
      <c r="C256" s="1">
        <v>1198261.6000000001</v>
      </c>
      <c r="D256" s="1" t="s">
        <v>10</v>
      </c>
      <c r="E256" s="1" t="s">
        <v>11</v>
      </c>
      <c r="F256" s="1" t="s">
        <v>12</v>
      </c>
      <c r="G256" s="1" t="s">
        <v>13</v>
      </c>
      <c r="H256" s="1" t="s">
        <v>13</v>
      </c>
      <c r="I256" s="1">
        <v>43</v>
      </c>
      <c r="J256" t="str">
        <f t="shared" si="10"/>
        <v>No</v>
      </c>
      <c r="K256" t="str">
        <f t="shared" si="11"/>
        <v>No</v>
      </c>
      <c r="L256">
        <f t="shared" si="12"/>
        <v>1198261.6000000001</v>
      </c>
      <c r="M256" s="1" t="str">
        <f>IF(ISBLANK(D256),_xlfn.MODE.SNGL(moras[TIPO_ASEGURAMIENTO]),D256)</f>
        <v>ASALARIADO</v>
      </c>
      <c r="N256" s="1">
        <f>IF(ISBLANK(moras[[#This Row],[EDAD]]),T277,moras[[#This Row],[EDAD]])</f>
        <v>43</v>
      </c>
    </row>
    <row r="257" spans="1:22" x14ac:dyDescent="0.35">
      <c r="A257" s="1">
        <v>256</v>
      </c>
      <c r="B257" s="1" t="s">
        <v>15</v>
      </c>
      <c r="C257" s="1">
        <v>430147.81</v>
      </c>
      <c r="D257" s="1" t="s">
        <v>10</v>
      </c>
      <c r="E257" s="1" t="s">
        <v>16</v>
      </c>
      <c r="F257" s="1" t="s">
        <v>12</v>
      </c>
      <c r="G257" s="1" t="s">
        <v>13</v>
      </c>
      <c r="H257" s="1" t="s">
        <v>13</v>
      </c>
      <c r="I257" s="1">
        <v>50</v>
      </c>
      <c r="J257" t="str">
        <f t="shared" si="10"/>
        <v>No</v>
      </c>
      <c r="K257" t="str">
        <f t="shared" si="11"/>
        <v>No</v>
      </c>
      <c r="L257">
        <f t="shared" si="12"/>
        <v>430147.81</v>
      </c>
      <c r="M257" s="1" t="str">
        <f>IF(ISBLANK(D257),_xlfn.MODE.SNGL(moras[TIPO_ASEGURAMIENTO]),D257)</f>
        <v>ASALARIADO</v>
      </c>
      <c r="N257" s="1">
        <f>IF(ISBLANK(moras[[#This Row],[EDAD]]),T278,moras[[#This Row],[EDAD]])</f>
        <v>50</v>
      </c>
      <c r="U257">
        <v>870</v>
      </c>
      <c r="V257">
        <v>4130</v>
      </c>
    </row>
    <row r="258" spans="1:22" x14ac:dyDescent="0.35">
      <c r="A258" s="1">
        <v>257</v>
      </c>
      <c r="B258" s="1" t="s">
        <v>15</v>
      </c>
      <c r="C258" s="1">
        <v>500000</v>
      </c>
      <c r="D258" s="1" t="s">
        <v>10</v>
      </c>
      <c r="E258" s="1" t="s">
        <v>16</v>
      </c>
      <c r="F258" s="1" t="s">
        <v>12</v>
      </c>
      <c r="G258" s="1" t="s">
        <v>13</v>
      </c>
      <c r="H258" s="1" t="s">
        <v>12</v>
      </c>
      <c r="I258" s="1">
        <v>23</v>
      </c>
      <c r="J258" t="str">
        <f t="shared" ref="J258:J321" si="13">IF(1.96&lt;ABS(C258-$S$23)/$S$24,"Atípico","No")</f>
        <v>No</v>
      </c>
      <c r="K258" t="str">
        <f t="shared" ref="K258:K321" si="14">IF(1.96&lt;ABS((I258-$T$23)/$T$24),"Atípico", "No")</f>
        <v>No</v>
      </c>
      <c r="L258">
        <f t="shared" ref="L258:L321" si="15">IF(ISBLANK(C258),$S$23,C258)</f>
        <v>500000</v>
      </c>
      <c r="M258" s="1" t="str">
        <f>IF(ISBLANK(D258),_xlfn.MODE.SNGL(moras[TIPO_ASEGURAMIENTO]),D258)</f>
        <v>ASALARIADO</v>
      </c>
      <c r="N258" s="1">
        <f>IF(ISBLANK(moras[[#This Row],[EDAD]]),T279,moras[[#This Row],[EDAD]])</f>
        <v>23</v>
      </c>
    </row>
    <row r="259" spans="1:22" x14ac:dyDescent="0.35">
      <c r="A259" s="1">
        <v>258</v>
      </c>
      <c r="B259" s="1" t="s">
        <v>15</v>
      </c>
      <c r="C259" s="1">
        <v>1819625.78</v>
      </c>
      <c r="D259" s="1" t="s">
        <v>10</v>
      </c>
      <c r="E259" s="1" t="s">
        <v>16</v>
      </c>
      <c r="F259" s="1" t="s">
        <v>12</v>
      </c>
      <c r="G259" s="1" t="s">
        <v>13</v>
      </c>
      <c r="H259" s="1" t="s">
        <v>13</v>
      </c>
      <c r="I259" s="1">
        <v>38</v>
      </c>
      <c r="J259" t="str">
        <f t="shared" si="13"/>
        <v>No</v>
      </c>
      <c r="K259" t="str">
        <f t="shared" si="14"/>
        <v>No</v>
      </c>
      <c r="L259">
        <f t="shared" si="15"/>
        <v>1819625.78</v>
      </c>
      <c r="M259" s="1" t="str">
        <f>IF(ISBLANK(D259),_xlfn.MODE.SNGL(moras[TIPO_ASEGURAMIENTO]),D259)</f>
        <v>ASALARIADO</v>
      </c>
      <c r="N259" s="1">
        <f>IF(ISBLANK(moras[[#This Row],[EDAD]]),T280,moras[[#This Row],[EDAD]])</f>
        <v>38</v>
      </c>
    </row>
    <row r="260" spans="1:22" x14ac:dyDescent="0.35">
      <c r="A260" s="1">
        <v>259</v>
      </c>
      <c r="B260" s="1" t="s">
        <v>15</v>
      </c>
      <c r="C260" s="1">
        <v>355312</v>
      </c>
      <c r="D260" s="1" t="s">
        <v>10</v>
      </c>
      <c r="E260" s="1" t="s">
        <v>16</v>
      </c>
      <c r="F260" s="1" t="s">
        <v>12</v>
      </c>
      <c r="G260" s="1" t="s">
        <v>13</v>
      </c>
      <c r="H260" s="1" t="s">
        <v>13</v>
      </c>
      <c r="I260" s="1">
        <v>56</v>
      </c>
      <c r="J260" t="str">
        <f t="shared" si="13"/>
        <v>No</v>
      </c>
      <c r="K260" t="str">
        <f t="shared" si="14"/>
        <v>No</v>
      </c>
      <c r="L260">
        <f t="shared" si="15"/>
        <v>355312</v>
      </c>
      <c r="M260" s="1" t="str">
        <f>IF(ISBLANK(D260),_xlfn.MODE.SNGL(moras[TIPO_ASEGURAMIENTO]),D260)</f>
        <v>ASALARIADO</v>
      </c>
      <c r="N260" s="1">
        <f>IF(ISBLANK(moras[[#This Row],[EDAD]]),T281,moras[[#This Row],[EDAD]])</f>
        <v>56</v>
      </c>
    </row>
    <row r="261" spans="1:22" x14ac:dyDescent="0.35">
      <c r="A261" s="1">
        <v>260</v>
      </c>
      <c r="B261" s="1" t="s">
        <v>9</v>
      </c>
      <c r="C261" s="1">
        <v>262016</v>
      </c>
      <c r="D261" s="1" t="s">
        <v>10</v>
      </c>
      <c r="E261" s="1" t="s">
        <v>16</v>
      </c>
      <c r="F261" s="1" t="s">
        <v>12</v>
      </c>
      <c r="G261" s="1" t="s">
        <v>13</v>
      </c>
      <c r="H261" s="1" t="s">
        <v>13</v>
      </c>
      <c r="I261" s="1">
        <v>40</v>
      </c>
      <c r="J261" t="str">
        <f t="shared" si="13"/>
        <v>No</v>
      </c>
      <c r="K261" t="str">
        <f t="shared" si="14"/>
        <v>No</v>
      </c>
      <c r="L261">
        <f t="shared" si="15"/>
        <v>262016</v>
      </c>
      <c r="M261" s="1" t="str">
        <f>IF(ISBLANK(D261),_xlfn.MODE.SNGL(moras[TIPO_ASEGURAMIENTO]),D261)</f>
        <v>ASALARIADO</v>
      </c>
      <c r="N261" s="1">
        <f>IF(ISBLANK(moras[[#This Row],[EDAD]]),T282,moras[[#This Row],[EDAD]])</f>
        <v>40</v>
      </c>
    </row>
    <row r="262" spans="1:22" x14ac:dyDescent="0.35">
      <c r="A262" s="1">
        <v>261</v>
      </c>
      <c r="B262" s="1" t="s">
        <v>9</v>
      </c>
      <c r="C262" s="1">
        <v>507212.75</v>
      </c>
      <c r="D262" s="1" t="s">
        <v>10</v>
      </c>
      <c r="E262" s="1" t="s">
        <v>11</v>
      </c>
      <c r="F262" s="1" t="s">
        <v>12</v>
      </c>
      <c r="G262" s="1" t="s">
        <v>13</v>
      </c>
      <c r="H262" s="1" t="s">
        <v>13</v>
      </c>
      <c r="I262" s="1">
        <v>62</v>
      </c>
      <c r="J262" t="str">
        <f t="shared" si="13"/>
        <v>No</v>
      </c>
      <c r="K262" t="str">
        <f t="shared" si="14"/>
        <v>No</v>
      </c>
      <c r="L262">
        <f t="shared" si="15"/>
        <v>507212.75</v>
      </c>
      <c r="M262" s="1" t="str">
        <f>IF(ISBLANK(D262),_xlfn.MODE.SNGL(moras[TIPO_ASEGURAMIENTO]),D262)</f>
        <v>ASALARIADO</v>
      </c>
      <c r="N262" s="1">
        <f>IF(ISBLANK(moras[[#This Row],[EDAD]]),T283,moras[[#This Row],[EDAD]])</f>
        <v>62</v>
      </c>
    </row>
    <row r="263" spans="1:22" x14ac:dyDescent="0.35">
      <c r="A263" s="1">
        <v>262</v>
      </c>
      <c r="B263" s="1" t="s">
        <v>9</v>
      </c>
      <c r="C263" s="1">
        <v>319590</v>
      </c>
      <c r="D263" s="1" t="s">
        <v>10</v>
      </c>
      <c r="E263" s="1" t="s">
        <v>16</v>
      </c>
      <c r="F263" s="1" t="s">
        <v>12</v>
      </c>
      <c r="G263" s="1" t="s">
        <v>13</v>
      </c>
      <c r="H263" s="1" t="s">
        <v>13</v>
      </c>
      <c r="I263" s="1">
        <v>28</v>
      </c>
      <c r="J263" t="str">
        <f t="shared" si="13"/>
        <v>No</v>
      </c>
      <c r="K263" t="str">
        <f t="shared" si="14"/>
        <v>No</v>
      </c>
      <c r="L263">
        <f t="shared" si="15"/>
        <v>319590</v>
      </c>
      <c r="M263" s="1" t="str">
        <f>IF(ISBLANK(D263),_xlfn.MODE.SNGL(moras[TIPO_ASEGURAMIENTO]),D263)</f>
        <v>ASALARIADO</v>
      </c>
      <c r="N263" s="1">
        <f>IF(ISBLANK(moras[[#This Row],[EDAD]]),T284,moras[[#This Row],[EDAD]])</f>
        <v>28</v>
      </c>
    </row>
    <row r="264" spans="1:22" x14ac:dyDescent="0.35">
      <c r="A264" s="1">
        <v>263</v>
      </c>
      <c r="B264" s="1" t="s">
        <v>9</v>
      </c>
      <c r="C264" s="1">
        <v>331181</v>
      </c>
      <c r="D264" s="1" t="s">
        <v>18</v>
      </c>
      <c r="E264" s="1" t="s">
        <v>16</v>
      </c>
      <c r="F264" s="1" t="s">
        <v>12</v>
      </c>
      <c r="G264" s="1" t="s">
        <v>13</v>
      </c>
      <c r="H264" s="1" t="s">
        <v>12</v>
      </c>
      <c r="I264" s="1">
        <v>62</v>
      </c>
      <c r="J264" t="str">
        <f t="shared" si="13"/>
        <v>No</v>
      </c>
      <c r="K264" t="str">
        <f t="shared" si="14"/>
        <v>No</v>
      </c>
      <c r="L264">
        <f t="shared" si="15"/>
        <v>331181</v>
      </c>
      <c r="M264" s="1" t="str">
        <f>IF(ISBLANK(D264),_xlfn.MODE.SNGL(moras[TIPO_ASEGURAMIENTO]),D264)</f>
        <v>TRABAJADOR INDEPENDIENTE</v>
      </c>
      <c r="N264" s="1">
        <f>IF(ISBLANK(moras[[#This Row],[EDAD]]),T285,moras[[#This Row],[EDAD]])</f>
        <v>62</v>
      </c>
    </row>
    <row r="265" spans="1:22" x14ac:dyDescent="0.35">
      <c r="A265" s="1">
        <v>264</v>
      </c>
      <c r="B265" s="1" t="s">
        <v>9</v>
      </c>
      <c r="C265" s="1">
        <v>509509</v>
      </c>
      <c r="D265" s="1" t="s">
        <v>18</v>
      </c>
      <c r="E265" s="1" t="s">
        <v>16</v>
      </c>
      <c r="F265" s="1" t="s">
        <v>12</v>
      </c>
      <c r="G265" s="1" t="s">
        <v>13</v>
      </c>
      <c r="H265" s="1" t="s">
        <v>13</v>
      </c>
      <c r="I265" s="1">
        <v>42</v>
      </c>
      <c r="J265" t="str">
        <f t="shared" si="13"/>
        <v>No</v>
      </c>
      <c r="K265" t="str">
        <f t="shared" si="14"/>
        <v>No</v>
      </c>
      <c r="L265">
        <f t="shared" si="15"/>
        <v>509509</v>
      </c>
      <c r="M265" s="1" t="str">
        <f>IF(ISBLANK(D265),_xlfn.MODE.SNGL(moras[TIPO_ASEGURAMIENTO]),D265)</f>
        <v>TRABAJADOR INDEPENDIENTE</v>
      </c>
      <c r="N265" s="1">
        <f>IF(ISBLANK(moras[[#This Row],[EDAD]]),T286,moras[[#This Row],[EDAD]])</f>
        <v>42</v>
      </c>
    </row>
    <row r="266" spans="1:22" x14ac:dyDescent="0.35">
      <c r="A266" s="1">
        <v>265</v>
      </c>
      <c r="B266" s="1" t="s">
        <v>15</v>
      </c>
      <c r="C266" s="1">
        <v>820120</v>
      </c>
      <c r="D266" s="1" t="s">
        <v>10</v>
      </c>
      <c r="E266" s="1" t="s">
        <v>16</v>
      </c>
      <c r="F266" s="1" t="s">
        <v>12</v>
      </c>
      <c r="G266" s="1" t="s">
        <v>13</v>
      </c>
      <c r="H266" s="1" t="s">
        <v>13</v>
      </c>
      <c r="I266" s="1">
        <v>27</v>
      </c>
      <c r="J266" t="str">
        <f t="shared" si="13"/>
        <v>No</v>
      </c>
      <c r="K266" t="str">
        <f t="shared" si="14"/>
        <v>No</v>
      </c>
      <c r="L266">
        <f t="shared" si="15"/>
        <v>820120</v>
      </c>
      <c r="M266" s="1" t="str">
        <f>IF(ISBLANK(D266),_xlfn.MODE.SNGL(moras[TIPO_ASEGURAMIENTO]),D266)</f>
        <v>ASALARIADO</v>
      </c>
      <c r="N266" s="1">
        <f>IF(ISBLANK(moras[[#This Row],[EDAD]]),T287,moras[[#This Row],[EDAD]])</f>
        <v>27</v>
      </c>
    </row>
    <row r="267" spans="1:22" x14ac:dyDescent="0.35">
      <c r="A267" s="1">
        <v>266</v>
      </c>
      <c r="B267" s="1" t="s">
        <v>15</v>
      </c>
      <c r="C267" s="1">
        <v>439400</v>
      </c>
      <c r="D267" s="1" t="s">
        <v>10</v>
      </c>
      <c r="E267" s="1" t="s">
        <v>16</v>
      </c>
      <c r="F267" s="1" t="s">
        <v>12</v>
      </c>
      <c r="G267" s="1" t="s">
        <v>13</v>
      </c>
      <c r="H267" s="1" t="s">
        <v>13</v>
      </c>
      <c r="I267" s="1">
        <v>34</v>
      </c>
      <c r="J267" t="str">
        <f t="shared" si="13"/>
        <v>No</v>
      </c>
      <c r="K267" t="str">
        <f t="shared" si="14"/>
        <v>No</v>
      </c>
      <c r="L267">
        <f t="shared" si="15"/>
        <v>439400</v>
      </c>
      <c r="M267" s="1" t="str">
        <f>IF(ISBLANK(D267),_xlfn.MODE.SNGL(moras[TIPO_ASEGURAMIENTO]),D267)</f>
        <v>ASALARIADO</v>
      </c>
      <c r="N267" s="1">
        <f>IF(ISBLANK(moras[[#This Row],[EDAD]]),T288,moras[[#This Row],[EDAD]])</f>
        <v>34</v>
      </c>
    </row>
    <row r="268" spans="1:22" x14ac:dyDescent="0.35">
      <c r="A268" s="1">
        <v>267</v>
      </c>
      <c r="B268" s="1" t="s">
        <v>9</v>
      </c>
      <c r="C268" s="1">
        <v>2184000</v>
      </c>
      <c r="D268" s="1" t="s">
        <v>10</v>
      </c>
      <c r="E268" s="1" t="s">
        <v>16</v>
      </c>
      <c r="F268" s="1" t="s">
        <v>12</v>
      </c>
      <c r="G268" s="1" t="s">
        <v>13</v>
      </c>
      <c r="H268" s="1" t="s">
        <v>13</v>
      </c>
      <c r="I268" s="1">
        <v>41</v>
      </c>
      <c r="J268" t="str">
        <f t="shared" si="13"/>
        <v>No</v>
      </c>
      <c r="K268" t="str">
        <f t="shared" si="14"/>
        <v>No</v>
      </c>
      <c r="L268">
        <f t="shared" si="15"/>
        <v>2184000</v>
      </c>
      <c r="M268" s="1" t="str">
        <f>IF(ISBLANK(D268),_xlfn.MODE.SNGL(moras[TIPO_ASEGURAMIENTO]),D268)</f>
        <v>ASALARIADO</v>
      </c>
      <c r="N268" s="1">
        <f>IF(ISBLANK(moras[[#This Row],[EDAD]]),T289,moras[[#This Row],[EDAD]])</f>
        <v>41</v>
      </c>
    </row>
    <row r="269" spans="1:22" x14ac:dyDescent="0.35">
      <c r="A269" s="1">
        <v>268</v>
      </c>
      <c r="B269" s="1" t="s">
        <v>15</v>
      </c>
      <c r="C269" s="1">
        <v>110000</v>
      </c>
      <c r="D269" s="1" t="s">
        <v>10</v>
      </c>
      <c r="E269" s="1" t="s">
        <v>16</v>
      </c>
      <c r="F269" s="1" t="s">
        <v>12</v>
      </c>
      <c r="G269" s="1" t="s">
        <v>12</v>
      </c>
      <c r="H269" s="1" t="s">
        <v>13</v>
      </c>
      <c r="I269" s="1">
        <v>28</v>
      </c>
      <c r="J269" t="str">
        <f t="shared" si="13"/>
        <v>No</v>
      </c>
      <c r="K269" t="str">
        <f t="shared" si="14"/>
        <v>No</v>
      </c>
      <c r="L269">
        <f t="shared" si="15"/>
        <v>110000</v>
      </c>
      <c r="M269" s="1" t="str">
        <f>IF(ISBLANK(D269),_xlfn.MODE.SNGL(moras[TIPO_ASEGURAMIENTO]),D269)</f>
        <v>ASALARIADO</v>
      </c>
      <c r="N269" s="1">
        <f>IF(ISBLANK(moras[[#This Row],[EDAD]]),T290,moras[[#This Row],[EDAD]])</f>
        <v>28</v>
      </c>
    </row>
    <row r="270" spans="1:22" x14ac:dyDescent="0.35">
      <c r="A270" s="1">
        <v>269</v>
      </c>
      <c r="B270" s="1" t="s">
        <v>9</v>
      </c>
      <c r="C270" s="1">
        <v>180000</v>
      </c>
      <c r="D270" s="1" t="s">
        <v>10</v>
      </c>
      <c r="E270" s="1" t="s">
        <v>16</v>
      </c>
      <c r="F270" s="1" t="s">
        <v>12</v>
      </c>
      <c r="G270" s="1" t="s">
        <v>13</v>
      </c>
      <c r="H270" s="1" t="s">
        <v>13</v>
      </c>
      <c r="I270" s="1">
        <v>45</v>
      </c>
      <c r="J270" t="str">
        <f t="shared" si="13"/>
        <v>No</v>
      </c>
      <c r="K270" t="str">
        <f t="shared" si="14"/>
        <v>No</v>
      </c>
      <c r="L270">
        <f t="shared" si="15"/>
        <v>180000</v>
      </c>
      <c r="M270" s="1" t="str">
        <f>IF(ISBLANK(D270),_xlfn.MODE.SNGL(moras[TIPO_ASEGURAMIENTO]),D270)</f>
        <v>ASALARIADO</v>
      </c>
      <c r="N270" s="1">
        <f>IF(ISBLANK(moras[[#This Row],[EDAD]]),T291,moras[[#This Row],[EDAD]])</f>
        <v>45</v>
      </c>
    </row>
    <row r="271" spans="1:22" x14ac:dyDescent="0.35">
      <c r="A271" s="1">
        <v>270</v>
      </c>
      <c r="B271" s="1" t="s">
        <v>15</v>
      </c>
      <c r="C271" s="1">
        <v>350000</v>
      </c>
      <c r="D271" s="1" t="s">
        <v>10</v>
      </c>
      <c r="E271" s="1" t="s">
        <v>16</v>
      </c>
      <c r="F271" s="1" t="s">
        <v>12</v>
      </c>
      <c r="G271" s="1" t="s">
        <v>13</v>
      </c>
      <c r="H271" s="1" t="s">
        <v>13</v>
      </c>
      <c r="I271" s="1">
        <v>29</v>
      </c>
      <c r="J271" t="str">
        <f t="shared" si="13"/>
        <v>No</v>
      </c>
      <c r="K271" t="str">
        <f t="shared" si="14"/>
        <v>No</v>
      </c>
      <c r="L271">
        <f t="shared" si="15"/>
        <v>350000</v>
      </c>
      <c r="M271" s="1" t="str">
        <f>IF(ISBLANK(D271),_xlfn.MODE.SNGL(moras[TIPO_ASEGURAMIENTO]),D271)</f>
        <v>ASALARIADO</v>
      </c>
      <c r="N271" s="1">
        <f>IF(ISBLANK(moras[[#This Row],[EDAD]]),T292,moras[[#This Row],[EDAD]])</f>
        <v>29</v>
      </c>
    </row>
    <row r="272" spans="1:22" x14ac:dyDescent="0.35">
      <c r="A272" s="1">
        <v>271</v>
      </c>
      <c r="B272" s="1" t="s">
        <v>9</v>
      </c>
      <c r="C272" s="1">
        <v>281250</v>
      </c>
      <c r="D272" s="1" t="s">
        <v>10</v>
      </c>
      <c r="E272" s="1" t="s">
        <v>11</v>
      </c>
      <c r="F272" s="1" t="s">
        <v>12</v>
      </c>
      <c r="G272" s="1" t="s">
        <v>13</v>
      </c>
      <c r="H272" s="1" t="s">
        <v>13</v>
      </c>
      <c r="I272" s="1">
        <v>58</v>
      </c>
      <c r="J272" t="str">
        <f t="shared" si="13"/>
        <v>No</v>
      </c>
      <c r="K272" t="str">
        <f t="shared" si="14"/>
        <v>No</v>
      </c>
      <c r="L272">
        <f t="shared" si="15"/>
        <v>281250</v>
      </c>
      <c r="M272" s="1" t="str">
        <f>IF(ISBLANK(D272),_xlfn.MODE.SNGL(moras[TIPO_ASEGURAMIENTO]),D272)</f>
        <v>ASALARIADO</v>
      </c>
      <c r="N272" s="1">
        <f>IF(ISBLANK(moras[[#This Row],[EDAD]]),T293,moras[[#This Row],[EDAD]])</f>
        <v>58</v>
      </c>
    </row>
    <row r="273" spans="1:20" x14ac:dyDescent="0.35">
      <c r="A273" s="1">
        <v>272</v>
      </c>
      <c r="B273" s="1" t="s">
        <v>15</v>
      </c>
      <c r="C273" s="1">
        <v>829364.58</v>
      </c>
      <c r="D273" s="1" t="s">
        <v>10</v>
      </c>
      <c r="E273" s="1" t="s">
        <v>16</v>
      </c>
      <c r="F273" s="1" t="s">
        <v>12</v>
      </c>
      <c r="G273" s="1" t="s">
        <v>13</v>
      </c>
      <c r="H273" s="1" t="s">
        <v>13</v>
      </c>
      <c r="I273" s="1">
        <v>30</v>
      </c>
      <c r="J273" t="str">
        <f t="shared" si="13"/>
        <v>No</v>
      </c>
      <c r="K273" t="str">
        <f t="shared" si="14"/>
        <v>No</v>
      </c>
      <c r="L273">
        <f t="shared" si="15"/>
        <v>829364.58</v>
      </c>
      <c r="M273" s="1" t="str">
        <f>IF(ISBLANK(D273),_xlfn.MODE.SNGL(moras[TIPO_ASEGURAMIENTO]),D273)</f>
        <v>ASALARIADO</v>
      </c>
      <c r="N273" s="1">
        <f>IF(ISBLANK(moras[[#This Row],[EDAD]]),T294,moras[[#This Row],[EDAD]])</f>
        <v>30</v>
      </c>
    </row>
    <row r="274" spans="1:20" x14ac:dyDescent="0.35">
      <c r="A274" s="1">
        <v>273</v>
      </c>
      <c r="B274" s="1" t="s">
        <v>15</v>
      </c>
      <c r="C274" s="1">
        <v>403983</v>
      </c>
      <c r="D274" s="1" t="s">
        <v>18</v>
      </c>
      <c r="E274" s="1" t="s">
        <v>16</v>
      </c>
      <c r="F274" s="1" t="s">
        <v>12</v>
      </c>
      <c r="G274" s="1" t="s">
        <v>13</v>
      </c>
      <c r="H274" s="1" t="s">
        <v>12</v>
      </c>
      <c r="I274" s="1">
        <v>41</v>
      </c>
      <c r="J274" t="str">
        <f t="shared" si="13"/>
        <v>No</v>
      </c>
      <c r="K274" t="str">
        <f t="shared" si="14"/>
        <v>No</v>
      </c>
      <c r="L274">
        <f t="shared" si="15"/>
        <v>403983</v>
      </c>
      <c r="M274" s="1" t="str">
        <f>IF(ISBLANK(D274),_xlfn.MODE.SNGL(moras[TIPO_ASEGURAMIENTO]),D274)</f>
        <v>TRABAJADOR INDEPENDIENTE</v>
      </c>
      <c r="N274" s="1">
        <f>IF(ISBLANK(moras[[#This Row],[EDAD]]),T295,moras[[#This Row],[EDAD]])</f>
        <v>41</v>
      </c>
    </row>
    <row r="275" spans="1:20" x14ac:dyDescent="0.35">
      <c r="A275" s="1">
        <v>274</v>
      </c>
      <c r="B275" s="1" t="s">
        <v>15</v>
      </c>
      <c r="C275" s="1">
        <v>545646</v>
      </c>
      <c r="D275" s="1" t="s">
        <v>10</v>
      </c>
      <c r="E275" s="1" t="s">
        <v>16</v>
      </c>
      <c r="F275" s="1" t="s">
        <v>12</v>
      </c>
      <c r="G275" s="1" t="s">
        <v>13</v>
      </c>
      <c r="H275" s="1" t="s">
        <v>13</v>
      </c>
      <c r="I275" s="1">
        <v>44</v>
      </c>
      <c r="J275" t="str">
        <f t="shared" si="13"/>
        <v>No</v>
      </c>
      <c r="K275" t="str">
        <f t="shared" si="14"/>
        <v>No</v>
      </c>
      <c r="L275">
        <f t="shared" si="15"/>
        <v>545646</v>
      </c>
      <c r="M275" s="1" t="str">
        <f>IF(ISBLANK(D275),_xlfn.MODE.SNGL(moras[TIPO_ASEGURAMIENTO]),D275)</f>
        <v>ASALARIADO</v>
      </c>
      <c r="N275" s="1">
        <f>IF(ISBLANK(moras[[#This Row],[EDAD]]),T296,moras[[#This Row],[EDAD]])</f>
        <v>44</v>
      </c>
    </row>
    <row r="276" spans="1:20" x14ac:dyDescent="0.35">
      <c r="A276" s="1">
        <v>275</v>
      </c>
      <c r="B276" s="1" t="s">
        <v>9</v>
      </c>
      <c r="C276" s="1">
        <v>417064</v>
      </c>
      <c r="D276" s="1" t="s">
        <v>10</v>
      </c>
      <c r="E276" s="1" t="s">
        <v>16</v>
      </c>
      <c r="F276" s="1" t="s">
        <v>12</v>
      </c>
      <c r="G276" s="1" t="s">
        <v>13</v>
      </c>
      <c r="H276" s="1" t="s">
        <v>13</v>
      </c>
      <c r="I276" s="1">
        <v>59</v>
      </c>
      <c r="J276" t="str">
        <f t="shared" si="13"/>
        <v>No</v>
      </c>
      <c r="K276" t="str">
        <f t="shared" si="14"/>
        <v>No</v>
      </c>
      <c r="L276">
        <f t="shared" si="15"/>
        <v>417064</v>
      </c>
      <c r="M276" s="1" t="str">
        <f>IF(ISBLANK(D276),_xlfn.MODE.SNGL(moras[TIPO_ASEGURAMIENTO]),D276)</f>
        <v>ASALARIADO</v>
      </c>
      <c r="N276" s="1">
        <f>IF(ISBLANK(moras[[#This Row],[EDAD]]),T297,moras[[#This Row],[EDAD]])</f>
        <v>59</v>
      </c>
    </row>
    <row r="277" spans="1:20" x14ac:dyDescent="0.35">
      <c r="A277" s="1">
        <v>276</v>
      </c>
      <c r="B277" s="1" t="s">
        <v>9</v>
      </c>
      <c r="C277" s="1">
        <v>621333.79</v>
      </c>
      <c r="D277" s="1" t="s">
        <v>10</v>
      </c>
      <c r="E277" s="1" t="s">
        <v>16</v>
      </c>
      <c r="F277" s="1" t="s">
        <v>12</v>
      </c>
      <c r="G277" s="1" t="s">
        <v>13</v>
      </c>
      <c r="H277" s="1" t="s">
        <v>13</v>
      </c>
      <c r="I277" s="1">
        <v>47</v>
      </c>
      <c r="J277" t="str">
        <f t="shared" si="13"/>
        <v>No</v>
      </c>
      <c r="K277" t="str">
        <f t="shared" si="14"/>
        <v>No</v>
      </c>
      <c r="L277">
        <f t="shared" si="15"/>
        <v>621333.79</v>
      </c>
      <c r="M277" s="1" t="str">
        <f>IF(ISBLANK(D277),_xlfn.MODE.SNGL(moras[TIPO_ASEGURAMIENTO]),D277)</f>
        <v>ASALARIADO</v>
      </c>
      <c r="N277" s="1">
        <f>IF(ISBLANK(moras[[#This Row],[EDAD]]),T298,moras[[#This Row],[EDAD]])</f>
        <v>47</v>
      </c>
      <c r="T277" t="s">
        <v>87</v>
      </c>
    </row>
    <row r="278" spans="1:20" x14ac:dyDescent="0.35">
      <c r="A278" s="1">
        <v>277</v>
      </c>
      <c r="B278" s="1" t="s">
        <v>9</v>
      </c>
      <c r="C278" s="1">
        <v>297046</v>
      </c>
      <c r="D278" s="1" t="s">
        <v>17</v>
      </c>
      <c r="E278" s="1" t="s">
        <v>16</v>
      </c>
      <c r="F278" s="1" t="s">
        <v>12</v>
      </c>
      <c r="G278" s="1" t="s">
        <v>13</v>
      </c>
      <c r="H278" s="1" t="s">
        <v>13</v>
      </c>
      <c r="I278" s="1">
        <v>24</v>
      </c>
      <c r="J278" t="str">
        <f t="shared" si="13"/>
        <v>No</v>
      </c>
      <c r="K278" t="str">
        <f t="shared" si="14"/>
        <v>No</v>
      </c>
      <c r="L278">
        <f t="shared" si="15"/>
        <v>297046</v>
      </c>
      <c r="M278" s="1" t="str">
        <f>IF(ISBLANK(D278),_xlfn.MODE.SNGL(moras[TIPO_ASEGURAMIENTO]),D278)</f>
        <v>ASEGURADO VOLUNTARIO</v>
      </c>
      <c r="N278" s="1">
        <f>IF(ISBLANK(moras[[#This Row],[EDAD]]),T299,moras[[#This Row],[EDAD]])</f>
        <v>24</v>
      </c>
    </row>
    <row r="279" spans="1:20" x14ac:dyDescent="0.35">
      <c r="A279" s="1">
        <v>278</v>
      </c>
      <c r="B279" s="1" t="s">
        <v>15</v>
      </c>
      <c r="C279" s="1">
        <v>527824.5</v>
      </c>
      <c r="D279" s="1" t="s">
        <v>14</v>
      </c>
      <c r="E279" s="1" t="s">
        <v>11</v>
      </c>
      <c r="F279" s="1" t="s">
        <v>12</v>
      </c>
      <c r="G279" s="1" t="s">
        <v>13</v>
      </c>
      <c r="H279" s="1" t="s">
        <v>13</v>
      </c>
      <c r="I279" s="1">
        <v>68</v>
      </c>
      <c r="J279" t="str">
        <f t="shared" si="13"/>
        <v>No</v>
      </c>
      <c r="K279" t="str">
        <f t="shared" si="14"/>
        <v>No</v>
      </c>
      <c r="L279">
        <f t="shared" si="15"/>
        <v>527824.5</v>
      </c>
      <c r="M279" s="1" t="str">
        <f>IF(ISBLANK(D279),_xlfn.MODE.SNGL(moras[TIPO_ASEGURAMIENTO]),D279)</f>
        <v>PENSIONADOS EN SU PROPIO SISTEMA</v>
      </c>
      <c r="N279" s="1">
        <f>IF(ISBLANK(moras[[#This Row],[EDAD]]),T300,moras[[#This Row],[EDAD]])</f>
        <v>68</v>
      </c>
    </row>
    <row r="280" spans="1:20" x14ac:dyDescent="0.35">
      <c r="A280" s="1">
        <v>279</v>
      </c>
      <c r="B280" s="1" t="s">
        <v>9</v>
      </c>
      <c r="C280" s="1">
        <v>278030</v>
      </c>
      <c r="D280" s="1" t="s">
        <v>19</v>
      </c>
      <c r="E280" s="1" t="s">
        <v>16</v>
      </c>
      <c r="F280" s="1" t="s">
        <v>12</v>
      </c>
      <c r="G280" s="1" t="s">
        <v>13</v>
      </c>
      <c r="H280" s="1" t="s">
        <v>13</v>
      </c>
      <c r="I280" s="1">
        <v>43</v>
      </c>
      <c r="J280" t="str">
        <f t="shared" si="13"/>
        <v>No</v>
      </c>
      <c r="K280" t="str">
        <f t="shared" si="14"/>
        <v>No</v>
      </c>
      <c r="L280">
        <f t="shared" si="15"/>
        <v>278030</v>
      </c>
      <c r="M280" s="1" t="str">
        <f>IF(ISBLANK(D280),_xlfn.MODE.SNGL(moras[TIPO_ASEGURAMIENTO]),D280)</f>
        <v>CONVENIOS ESPECIALES DE TRABAJADORES INDEPENDIENTES</v>
      </c>
      <c r="N280" s="1">
        <f>IF(ISBLANK(moras[[#This Row],[EDAD]]),T301,moras[[#This Row],[EDAD]])</f>
        <v>43</v>
      </c>
    </row>
    <row r="281" spans="1:20" x14ac:dyDescent="0.35">
      <c r="A281" s="1">
        <v>280</v>
      </c>
      <c r="B281" s="1" t="s">
        <v>15</v>
      </c>
      <c r="C281" s="1">
        <v>300000</v>
      </c>
      <c r="D281" s="1" t="s">
        <v>17</v>
      </c>
      <c r="E281" s="1" t="s">
        <v>16</v>
      </c>
      <c r="F281" s="1" t="s">
        <v>12</v>
      </c>
      <c r="G281" s="1" t="s">
        <v>12</v>
      </c>
      <c r="H281" s="1" t="s">
        <v>13</v>
      </c>
      <c r="I281" s="1">
        <v>57</v>
      </c>
      <c r="J281" t="str">
        <f t="shared" si="13"/>
        <v>No</v>
      </c>
      <c r="K281" t="str">
        <f t="shared" si="14"/>
        <v>No</v>
      </c>
      <c r="L281">
        <f t="shared" si="15"/>
        <v>300000</v>
      </c>
      <c r="M281" s="1" t="str">
        <f>IF(ISBLANK(D281),_xlfn.MODE.SNGL(moras[TIPO_ASEGURAMIENTO]),D281)</f>
        <v>ASEGURADO VOLUNTARIO</v>
      </c>
      <c r="N281" s="1">
        <f>IF(ISBLANK(moras[[#This Row],[EDAD]]),T302,moras[[#This Row],[EDAD]])</f>
        <v>57</v>
      </c>
    </row>
    <row r="282" spans="1:20" x14ac:dyDescent="0.35">
      <c r="A282" s="1">
        <v>281</v>
      </c>
      <c r="B282" s="1" t="s">
        <v>15</v>
      </c>
      <c r="C282" s="1">
        <v>453393.84</v>
      </c>
      <c r="D282" s="1" t="s">
        <v>10</v>
      </c>
      <c r="E282" s="1" t="s">
        <v>16</v>
      </c>
      <c r="F282" s="1" t="s">
        <v>12</v>
      </c>
      <c r="G282" s="1" t="s">
        <v>13</v>
      </c>
      <c r="H282" s="1" t="s">
        <v>13</v>
      </c>
      <c r="I282" s="1">
        <v>31</v>
      </c>
      <c r="J282" t="str">
        <f t="shared" si="13"/>
        <v>No</v>
      </c>
      <c r="K282" t="str">
        <f t="shared" si="14"/>
        <v>No</v>
      </c>
      <c r="L282">
        <f t="shared" si="15"/>
        <v>453393.84</v>
      </c>
      <c r="M282" s="1" t="str">
        <f>IF(ISBLANK(D282),_xlfn.MODE.SNGL(moras[TIPO_ASEGURAMIENTO]),D282)</f>
        <v>ASALARIADO</v>
      </c>
      <c r="N282" s="1">
        <f>IF(ISBLANK(moras[[#This Row],[EDAD]]),T303,moras[[#This Row],[EDAD]])</f>
        <v>31</v>
      </c>
    </row>
    <row r="283" spans="1:20" x14ac:dyDescent="0.35">
      <c r="A283" s="1">
        <v>282</v>
      </c>
      <c r="B283" s="1" t="s">
        <v>15</v>
      </c>
      <c r="C283" s="1">
        <v>297062</v>
      </c>
      <c r="D283" s="1" t="s">
        <v>18</v>
      </c>
      <c r="E283" s="1" t="s">
        <v>16</v>
      </c>
      <c r="F283" s="1" t="s">
        <v>12</v>
      </c>
      <c r="G283" s="1" t="s">
        <v>13</v>
      </c>
      <c r="H283" s="1" t="s">
        <v>12</v>
      </c>
      <c r="I283" s="1">
        <v>40</v>
      </c>
      <c r="J283" t="str">
        <f t="shared" si="13"/>
        <v>No</v>
      </c>
      <c r="K283" t="str">
        <f t="shared" si="14"/>
        <v>No</v>
      </c>
      <c r="L283">
        <f t="shared" si="15"/>
        <v>297062</v>
      </c>
      <c r="M283" s="1" t="str">
        <f>IF(ISBLANK(D283),_xlfn.MODE.SNGL(moras[TIPO_ASEGURAMIENTO]),D283)</f>
        <v>TRABAJADOR INDEPENDIENTE</v>
      </c>
      <c r="N283" s="1">
        <f>IF(ISBLANK(moras[[#This Row],[EDAD]]),T304,moras[[#This Row],[EDAD]])</f>
        <v>40</v>
      </c>
    </row>
    <row r="284" spans="1:20" x14ac:dyDescent="0.35">
      <c r="A284" s="1">
        <v>283</v>
      </c>
      <c r="B284" s="1" t="s">
        <v>15</v>
      </c>
      <c r="C284" s="1">
        <v>245436.97</v>
      </c>
      <c r="D284" s="1" t="s">
        <v>10</v>
      </c>
      <c r="E284" s="1" t="s">
        <v>16</v>
      </c>
      <c r="F284" s="1" t="s">
        <v>12</v>
      </c>
      <c r="G284" s="1" t="s">
        <v>13</v>
      </c>
      <c r="H284" s="1" t="s">
        <v>13</v>
      </c>
      <c r="I284" s="1">
        <v>27</v>
      </c>
      <c r="J284" t="str">
        <f t="shared" si="13"/>
        <v>No</v>
      </c>
      <c r="K284" t="str">
        <f t="shared" si="14"/>
        <v>No</v>
      </c>
      <c r="L284">
        <f t="shared" si="15"/>
        <v>245436.97</v>
      </c>
      <c r="M284" s="1" t="str">
        <f>IF(ISBLANK(D284),_xlfn.MODE.SNGL(moras[TIPO_ASEGURAMIENTO]),D284)</f>
        <v>ASALARIADO</v>
      </c>
      <c r="N284" s="1">
        <f>IF(ISBLANK(moras[[#This Row],[EDAD]]),T305,moras[[#This Row],[EDAD]])</f>
        <v>27</v>
      </c>
    </row>
    <row r="285" spans="1:20" x14ac:dyDescent="0.35">
      <c r="A285" s="1">
        <v>284</v>
      </c>
      <c r="B285" s="1" t="s">
        <v>9</v>
      </c>
      <c r="C285" s="1">
        <v>2005101</v>
      </c>
      <c r="D285" s="1" t="s">
        <v>10</v>
      </c>
      <c r="E285" s="1" t="s">
        <v>16</v>
      </c>
      <c r="F285" s="1" t="s">
        <v>12</v>
      </c>
      <c r="G285" s="1" t="s">
        <v>13</v>
      </c>
      <c r="H285" s="1" t="s">
        <v>13</v>
      </c>
      <c r="I285" s="1">
        <v>32</v>
      </c>
      <c r="J285" t="str">
        <f t="shared" si="13"/>
        <v>No</v>
      </c>
      <c r="K285" t="str">
        <f t="shared" si="14"/>
        <v>No</v>
      </c>
      <c r="L285">
        <f t="shared" si="15"/>
        <v>2005101</v>
      </c>
      <c r="M285" s="1" t="str">
        <f>IF(ISBLANK(D285),_xlfn.MODE.SNGL(moras[TIPO_ASEGURAMIENTO]),D285)</f>
        <v>ASALARIADO</v>
      </c>
      <c r="N285" s="1">
        <f>IF(ISBLANK(moras[[#This Row],[EDAD]]),T306,moras[[#This Row],[EDAD]])</f>
        <v>32</v>
      </c>
    </row>
    <row r="286" spans="1:20" x14ac:dyDescent="0.35">
      <c r="A286" s="1">
        <v>285</v>
      </c>
      <c r="B286" s="1" t="s">
        <v>15</v>
      </c>
      <c r="C286" s="1">
        <v>342332</v>
      </c>
      <c r="D286" s="1" t="s">
        <v>18</v>
      </c>
      <c r="E286" s="1" t="s">
        <v>16</v>
      </c>
      <c r="F286" s="1" t="s">
        <v>12</v>
      </c>
      <c r="G286" s="1" t="s">
        <v>13</v>
      </c>
      <c r="H286" s="1" t="s">
        <v>13</v>
      </c>
      <c r="I286" s="1">
        <v>61</v>
      </c>
      <c r="J286" t="str">
        <f t="shared" si="13"/>
        <v>No</v>
      </c>
      <c r="K286" t="str">
        <f t="shared" si="14"/>
        <v>No</v>
      </c>
      <c r="L286">
        <f t="shared" si="15"/>
        <v>342332</v>
      </c>
      <c r="M286" s="1" t="str">
        <f>IF(ISBLANK(D286),_xlfn.MODE.SNGL(moras[TIPO_ASEGURAMIENTO]),D286)</f>
        <v>TRABAJADOR INDEPENDIENTE</v>
      </c>
      <c r="N286" s="1">
        <f>IF(ISBLANK(moras[[#This Row],[EDAD]]),T307,moras[[#This Row],[EDAD]])</f>
        <v>61</v>
      </c>
    </row>
    <row r="287" spans="1:20" x14ac:dyDescent="0.35">
      <c r="A287" s="1">
        <v>286</v>
      </c>
      <c r="B287" s="1" t="s">
        <v>9</v>
      </c>
      <c r="C287" s="1">
        <v>1000000</v>
      </c>
      <c r="D287" s="1" t="s">
        <v>10</v>
      </c>
      <c r="E287" s="1" t="s">
        <v>16</v>
      </c>
      <c r="F287" s="1" t="s">
        <v>12</v>
      </c>
      <c r="G287" s="1" t="s">
        <v>13</v>
      </c>
      <c r="H287" s="1" t="s">
        <v>12</v>
      </c>
      <c r="I287" s="1">
        <v>52</v>
      </c>
      <c r="J287" t="str">
        <f t="shared" si="13"/>
        <v>No</v>
      </c>
      <c r="K287" t="str">
        <f t="shared" si="14"/>
        <v>No</v>
      </c>
      <c r="L287">
        <f t="shared" si="15"/>
        <v>1000000</v>
      </c>
      <c r="M287" s="1" t="str">
        <f>IF(ISBLANK(D287),_xlfn.MODE.SNGL(moras[TIPO_ASEGURAMIENTO]),D287)</f>
        <v>ASALARIADO</v>
      </c>
      <c r="N287" s="1">
        <f>IF(ISBLANK(moras[[#This Row],[EDAD]]),T308,moras[[#This Row],[EDAD]])</f>
        <v>52</v>
      </c>
    </row>
    <row r="288" spans="1:20" x14ac:dyDescent="0.35">
      <c r="A288" s="1">
        <v>287</v>
      </c>
      <c r="B288" s="1" t="s">
        <v>9</v>
      </c>
      <c r="C288" s="1">
        <v>347514.23</v>
      </c>
      <c r="D288" s="1" t="s">
        <v>10</v>
      </c>
      <c r="E288" s="1" t="s">
        <v>16</v>
      </c>
      <c r="F288" s="1" t="s">
        <v>12</v>
      </c>
      <c r="G288" s="1" t="s">
        <v>13</v>
      </c>
      <c r="H288" s="1" t="s">
        <v>13</v>
      </c>
      <c r="I288" s="1">
        <v>30</v>
      </c>
      <c r="J288" t="str">
        <f t="shared" si="13"/>
        <v>No</v>
      </c>
      <c r="K288" t="str">
        <f t="shared" si="14"/>
        <v>No</v>
      </c>
      <c r="L288">
        <f t="shared" si="15"/>
        <v>347514.23</v>
      </c>
      <c r="M288" s="1" t="str">
        <f>IF(ISBLANK(D288),_xlfn.MODE.SNGL(moras[TIPO_ASEGURAMIENTO]),D288)</f>
        <v>ASALARIADO</v>
      </c>
      <c r="N288" s="1">
        <f>IF(ISBLANK(moras[[#This Row],[EDAD]]),T309,moras[[#This Row],[EDAD]])</f>
        <v>30</v>
      </c>
    </row>
    <row r="289" spans="1:24" x14ac:dyDescent="0.35">
      <c r="A289" s="1">
        <v>288</v>
      </c>
      <c r="B289" s="1" t="s">
        <v>15</v>
      </c>
      <c r="C289" s="1">
        <v>750000</v>
      </c>
      <c r="D289" s="1" t="s">
        <v>10</v>
      </c>
      <c r="E289" s="1" t="s">
        <v>16</v>
      </c>
      <c r="F289" s="1" t="s">
        <v>12</v>
      </c>
      <c r="G289" s="1" t="s">
        <v>13</v>
      </c>
      <c r="H289" s="1" t="s">
        <v>12</v>
      </c>
      <c r="I289" s="1">
        <v>28</v>
      </c>
      <c r="J289" t="str">
        <f t="shared" si="13"/>
        <v>No</v>
      </c>
      <c r="K289" t="str">
        <f t="shared" si="14"/>
        <v>No</v>
      </c>
      <c r="L289">
        <f t="shared" si="15"/>
        <v>750000</v>
      </c>
      <c r="M289" s="1" t="str">
        <f>IF(ISBLANK(D289),_xlfn.MODE.SNGL(moras[TIPO_ASEGURAMIENTO]),D289)</f>
        <v>ASALARIADO</v>
      </c>
      <c r="N289" s="1">
        <f>IF(ISBLANK(moras[[#This Row],[EDAD]]),T310,moras[[#This Row],[EDAD]])</f>
        <v>28</v>
      </c>
      <c r="T289" t="s">
        <v>71</v>
      </c>
    </row>
    <row r="290" spans="1:24" x14ac:dyDescent="0.35">
      <c r="A290" s="1">
        <v>289</v>
      </c>
      <c r="B290" s="1" t="s">
        <v>9</v>
      </c>
      <c r="C290" s="1">
        <v>336364.94</v>
      </c>
      <c r="D290" s="1" t="s">
        <v>10</v>
      </c>
      <c r="E290" s="1" t="s">
        <v>16</v>
      </c>
      <c r="F290" s="1" t="s">
        <v>12</v>
      </c>
      <c r="G290" s="1" t="s">
        <v>13</v>
      </c>
      <c r="H290" s="1" t="s">
        <v>13</v>
      </c>
      <c r="I290" s="1">
        <v>24</v>
      </c>
      <c r="J290" t="str">
        <f t="shared" si="13"/>
        <v>No</v>
      </c>
      <c r="K290" t="str">
        <f t="shared" si="14"/>
        <v>No</v>
      </c>
      <c r="L290">
        <f t="shared" si="15"/>
        <v>336364.94</v>
      </c>
      <c r="M290" s="1" t="str">
        <f>IF(ISBLANK(D290),_xlfn.MODE.SNGL(moras[TIPO_ASEGURAMIENTO]),D290)</f>
        <v>ASALARIADO</v>
      </c>
      <c r="N290" s="1">
        <f>IF(ISBLANK(moras[[#This Row],[EDAD]]),T311,moras[[#This Row],[EDAD]])</f>
        <v>24</v>
      </c>
    </row>
    <row r="291" spans="1:24" x14ac:dyDescent="0.35">
      <c r="A291" s="1">
        <v>290</v>
      </c>
      <c r="B291" s="1" t="s">
        <v>9</v>
      </c>
      <c r="C291" s="1">
        <v>351055</v>
      </c>
      <c r="D291" s="1" t="s">
        <v>18</v>
      </c>
      <c r="E291" s="1" t="s">
        <v>16</v>
      </c>
      <c r="F291" s="1" t="s">
        <v>12</v>
      </c>
      <c r="G291" s="1" t="s">
        <v>13</v>
      </c>
      <c r="H291" s="1" t="s">
        <v>12</v>
      </c>
      <c r="I291" s="1">
        <v>51</v>
      </c>
      <c r="J291" t="str">
        <f t="shared" si="13"/>
        <v>No</v>
      </c>
      <c r="K291" t="str">
        <f t="shared" si="14"/>
        <v>No</v>
      </c>
      <c r="L291">
        <f t="shared" si="15"/>
        <v>351055</v>
      </c>
      <c r="M291" s="1" t="str">
        <f>IF(ISBLANK(D291),_xlfn.MODE.SNGL(moras[TIPO_ASEGURAMIENTO]),D291)</f>
        <v>TRABAJADOR INDEPENDIENTE</v>
      </c>
      <c r="N291" s="1">
        <f>IF(ISBLANK(moras[[#This Row],[EDAD]]),T312,moras[[#This Row],[EDAD]])</f>
        <v>51</v>
      </c>
      <c r="T291" t="s">
        <v>68</v>
      </c>
      <c r="U291" t="s">
        <v>72</v>
      </c>
    </row>
    <row r="292" spans="1:24" x14ac:dyDescent="0.35">
      <c r="A292" s="1">
        <v>291</v>
      </c>
      <c r="B292" s="1" t="s">
        <v>9</v>
      </c>
      <c r="C292" s="1">
        <v>345385</v>
      </c>
      <c r="D292" s="1" t="s">
        <v>10</v>
      </c>
      <c r="E292" s="1" t="s">
        <v>16</v>
      </c>
      <c r="F292" s="1" t="s">
        <v>12</v>
      </c>
      <c r="G292" s="1" t="s">
        <v>13</v>
      </c>
      <c r="H292" s="1" t="s">
        <v>13</v>
      </c>
      <c r="I292" s="1">
        <v>32</v>
      </c>
      <c r="J292" t="str">
        <f t="shared" si="13"/>
        <v>No</v>
      </c>
      <c r="K292" t="str">
        <f t="shared" si="14"/>
        <v>No</v>
      </c>
      <c r="L292">
        <f t="shared" si="15"/>
        <v>345385</v>
      </c>
      <c r="M292" s="1" t="str">
        <f>IF(ISBLANK(D292),_xlfn.MODE.SNGL(moras[TIPO_ASEGURAMIENTO]),D292)</f>
        <v>ASALARIADO</v>
      </c>
      <c r="N292" s="1">
        <f>IF(ISBLANK(moras[[#This Row],[EDAD]]),T313,moras[[#This Row],[EDAD]])</f>
        <v>32</v>
      </c>
      <c r="T292" t="s">
        <v>12</v>
      </c>
      <c r="U292">
        <f>AVERAGEIF(moras[INDICADOR_MOROSO],"SI",moras[SALARIO])</f>
        <v>498811.47212643694</v>
      </c>
    </row>
    <row r="293" spans="1:24" x14ac:dyDescent="0.35">
      <c r="A293" s="1">
        <v>292</v>
      </c>
      <c r="B293" s="1" t="s">
        <v>9</v>
      </c>
      <c r="C293" s="1">
        <v>396805</v>
      </c>
      <c r="D293" s="1" t="s">
        <v>10</v>
      </c>
      <c r="E293" s="1" t="s">
        <v>16</v>
      </c>
      <c r="F293" s="1" t="s">
        <v>12</v>
      </c>
      <c r="G293" s="1" t="s">
        <v>13</v>
      </c>
      <c r="H293" s="1" t="s">
        <v>13</v>
      </c>
      <c r="I293" s="1">
        <v>40</v>
      </c>
      <c r="J293" t="str">
        <f t="shared" si="13"/>
        <v>No</v>
      </c>
      <c r="K293" t="str">
        <f t="shared" si="14"/>
        <v>No</v>
      </c>
      <c r="L293">
        <f t="shared" si="15"/>
        <v>396805</v>
      </c>
      <c r="M293" s="1" t="str">
        <f>IF(ISBLANK(D293),_xlfn.MODE.SNGL(moras[TIPO_ASEGURAMIENTO]),D293)</f>
        <v>ASALARIADO</v>
      </c>
      <c r="N293" s="1">
        <f>IF(ISBLANK(moras[[#This Row],[EDAD]]),T314,moras[[#This Row],[EDAD]])</f>
        <v>40</v>
      </c>
      <c r="T293" t="s">
        <v>13</v>
      </c>
      <c r="U293">
        <f>AVERAGEIF(moras[INDICADOR_MOROSO],"NO",moras[SALARIO])</f>
        <v>690862.11010419112</v>
      </c>
    </row>
    <row r="294" spans="1:24" x14ac:dyDescent="0.35">
      <c r="A294" s="1">
        <v>293</v>
      </c>
      <c r="B294" s="1" t="s">
        <v>15</v>
      </c>
      <c r="C294" s="1">
        <v>297045</v>
      </c>
      <c r="D294" s="1" t="s">
        <v>18</v>
      </c>
      <c r="E294" s="1" t="s">
        <v>16</v>
      </c>
      <c r="F294" s="1" t="s">
        <v>12</v>
      </c>
      <c r="G294" s="1" t="s">
        <v>13</v>
      </c>
      <c r="H294" s="1" t="s">
        <v>12</v>
      </c>
      <c r="I294" s="1">
        <v>62</v>
      </c>
      <c r="J294" t="str">
        <f t="shared" si="13"/>
        <v>No</v>
      </c>
      <c r="K294" t="str">
        <f t="shared" si="14"/>
        <v>No</v>
      </c>
      <c r="L294">
        <f t="shared" si="15"/>
        <v>297045</v>
      </c>
      <c r="M294" s="1" t="str">
        <f>IF(ISBLANK(D294),_xlfn.MODE.SNGL(moras[TIPO_ASEGURAMIENTO]),D294)</f>
        <v>TRABAJADOR INDEPENDIENTE</v>
      </c>
      <c r="N294" s="1">
        <f>IF(ISBLANK(moras[[#This Row],[EDAD]]),T315,moras[[#This Row],[EDAD]])</f>
        <v>62</v>
      </c>
    </row>
    <row r="295" spans="1:24" x14ac:dyDescent="0.35">
      <c r="A295" s="1">
        <v>294</v>
      </c>
      <c r="B295" s="1" t="s">
        <v>9</v>
      </c>
      <c r="C295" s="1">
        <v>1313852.97</v>
      </c>
      <c r="D295" s="1" t="s">
        <v>10</v>
      </c>
      <c r="E295" s="1" t="s">
        <v>16</v>
      </c>
      <c r="F295" s="1" t="s">
        <v>12</v>
      </c>
      <c r="G295" s="1" t="s">
        <v>13</v>
      </c>
      <c r="H295" s="1" t="s">
        <v>13</v>
      </c>
      <c r="I295" s="1">
        <v>52</v>
      </c>
      <c r="J295" t="str">
        <f t="shared" si="13"/>
        <v>No</v>
      </c>
      <c r="K295" t="str">
        <f t="shared" si="14"/>
        <v>No</v>
      </c>
      <c r="L295">
        <f t="shared" si="15"/>
        <v>1313852.97</v>
      </c>
      <c r="M295" s="1" t="str">
        <f>IF(ISBLANK(D295),_xlfn.MODE.SNGL(moras[TIPO_ASEGURAMIENTO]),D295)</f>
        <v>ASALARIADO</v>
      </c>
      <c r="N295" s="1">
        <f>IF(ISBLANK(moras[[#This Row],[EDAD]]),T316,moras[[#This Row],[EDAD]])</f>
        <v>52</v>
      </c>
    </row>
    <row r="296" spans="1:24" x14ac:dyDescent="0.35">
      <c r="A296" s="1">
        <v>295</v>
      </c>
      <c r="B296" s="1" t="s">
        <v>9</v>
      </c>
      <c r="C296" s="1">
        <v>328192</v>
      </c>
      <c r="D296" s="1" t="s">
        <v>18</v>
      </c>
      <c r="E296" s="1" t="s">
        <v>16</v>
      </c>
      <c r="F296" s="1" t="s">
        <v>12</v>
      </c>
      <c r="G296" s="1" t="s">
        <v>12</v>
      </c>
      <c r="H296" s="1" t="s">
        <v>12</v>
      </c>
      <c r="I296" s="1">
        <v>32</v>
      </c>
      <c r="J296" t="str">
        <f t="shared" si="13"/>
        <v>No</v>
      </c>
      <c r="K296" t="str">
        <f t="shared" si="14"/>
        <v>No</v>
      </c>
      <c r="L296">
        <f t="shared" si="15"/>
        <v>328192</v>
      </c>
      <c r="M296" s="1" t="str">
        <f>IF(ISBLANK(D296),_xlfn.MODE.SNGL(moras[TIPO_ASEGURAMIENTO]),D296)</f>
        <v>TRABAJADOR INDEPENDIENTE</v>
      </c>
      <c r="N296" s="1">
        <f>IF(ISBLANK(moras[[#This Row],[EDAD]]),T317,moras[[#This Row],[EDAD]])</f>
        <v>32</v>
      </c>
    </row>
    <row r="297" spans="1:24" x14ac:dyDescent="0.35">
      <c r="A297" s="1">
        <v>296</v>
      </c>
      <c r="B297" s="1" t="s">
        <v>15</v>
      </c>
      <c r="C297" s="1">
        <v>478452</v>
      </c>
      <c r="D297" s="1" t="s">
        <v>18</v>
      </c>
      <c r="E297" s="1" t="s">
        <v>16</v>
      </c>
      <c r="F297" s="1" t="s">
        <v>12</v>
      </c>
      <c r="G297" s="1" t="s">
        <v>13</v>
      </c>
      <c r="H297" s="1" t="s">
        <v>12</v>
      </c>
      <c r="I297" s="1">
        <v>58</v>
      </c>
      <c r="J297" t="str">
        <f t="shared" si="13"/>
        <v>No</v>
      </c>
      <c r="K297" t="str">
        <f t="shared" si="14"/>
        <v>No</v>
      </c>
      <c r="L297">
        <f t="shared" si="15"/>
        <v>478452</v>
      </c>
      <c r="M297" s="1" t="str">
        <f>IF(ISBLANK(D297),_xlfn.MODE.SNGL(moras[TIPO_ASEGURAMIENTO]),D297)</f>
        <v>TRABAJADOR INDEPENDIENTE</v>
      </c>
      <c r="N297" s="1">
        <f>IF(ISBLANK(moras[[#This Row],[EDAD]]),T318,moras[[#This Row],[EDAD]])</f>
        <v>58</v>
      </c>
    </row>
    <row r="298" spans="1:24" x14ac:dyDescent="0.35">
      <c r="A298" s="1">
        <v>297</v>
      </c>
      <c r="B298" s="1" t="s">
        <v>9</v>
      </c>
      <c r="C298" s="1">
        <v>299647</v>
      </c>
      <c r="D298" s="1" t="s">
        <v>18</v>
      </c>
      <c r="E298" s="1" t="s">
        <v>16</v>
      </c>
      <c r="F298" s="1" t="s">
        <v>12</v>
      </c>
      <c r="G298" s="1" t="s">
        <v>13</v>
      </c>
      <c r="H298" s="1" t="s">
        <v>12</v>
      </c>
      <c r="I298" s="1">
        <v>57</v>
      </c>
      <c r="J298" t="str">
        <f t="shared" si="13"/>
        <v>No</v>
      </c>
      <c r="K298" t="str">
        <f t="shared" si="14"/>
        <v>No</v>
      </c>
      <c r="L298">
        <f t="shared" si="15"/>
        <v>299647</v>
      </c>
      <c r="M298" s="1" t="str">
        <f>IF(ISBLANK(D298),_xlfn.MODE.SNGL(moras[TIPO_ASEGURAMIENTO]),D298)</f>
        <v>TRABAJADOR INDEPENDIENTE</v>
      </c>
      <c r="N298" s="1">
        <f>IF(ISBLANK(moras[[#This Row],[EDAD]]),T319,moras[[#This Row],[EDAD]])</f>
        <v>57</v>
      </c>
    </row>
    <row r="299" spans="1:24" x14ac:dyDescent="0.35">
      <c r="A299" s="1">
        <v>298</v>
      </c>
      <c r="B299" s="1" t="s">
        <v>9</v>
      </c>
      <c r="C299" s="1">
        <v>263360.19</v>
      </c>
      <c r="D299" s="1" t="s">
        <v>10</v>
      </c>
      <c r="E299" s="1" t="s">
        <v>16</v>
      </c>
      <c r="F299" s="1" t="s">
        <v>12</v>
      </c>
      <c r="G299" s="1" t="s">
        <v>13</v>
      </c>
      <c r="H299" s="1" t="s">
        <v>13</v>
      </c>
      <c r="I299" s="1">
        <v>24</v>
      </c>
      <c r="J299" t="str">
        <f t="shared" si="13"/>
        <v>No</v>
      </c>
      <c r="K299" t="str">
        <f t="shared" si="14"/>
        <v>No</v>
      </c>
      <c r="L299">
        <f t="shared" si="15"/>
        <v>263360.19</v>
      </c>
      <c r="M299" s="1" t="str">
        <f>IF(ISBLANK(D299),_xlfn.MODE.SNGL(moras[TIPO_ASEGURAMIENTO]),D299)</f>
        <v>ASALARIADO</v>
      </c>
      <c r="N299" s="1">
        <f>IF(ISBLANK(moras[[#This Row],[EDAD]]),T320,moras[[#This Row],[EDAD]])</f>
        <v>24</v>
      </c>
    </row>
    <row r="300" spans="1:24" x14ac:dyDescent="0.35">
      <c r="A300" s="1">
        <v>299</v>
      </c>
      <c r="B300" s="1" t="s">
        <v>15</v>
      </c>
      <c r="C300" s="1">
        <v>2312395</v>
      </c>
      <c r="D300" s="1" t="s">
        <v>10</v>
      </c>
      <c r="E300" s="1" t="s">
        <v>11</v>
      </c>
      <c r="F300" s="1" t="s">
        <v>12</v>
      </c>
      <c r="G300" s="1" t="s">
        <v>13</v>
      </c>
      <c r="H300" s="1" t="s">
        <v>13</v>
      </c>
      <c r="I300" s="1">
        <v>61</v>
      </c>
      <c r="J300" t="str">
        <f t="shared" si="13"/>
        <v>Atípico</v>
      </c>
      <c r="K300" t="str">
        <f t="shared" si="14"/>
        <v>No</v>
      </c>
      <c r="L300">
        <f t="shared" si="15"/>
        <v>2312395</v>
      </c>
      <c r="M300" s="1" t="str">
        <f>IF(ISBLANK(D300),_xlfn.MODE.SNGL(moras[TIPO_ASEGURAMIENTO]),D300)</f>
        <v>ASALARIADO</v>
      </c>
      <c r="N300" s="1">
        <f>IF(ISBLANK(moras[[#This Row],[EDAD]]),T321,moras[[#This Row],[EDAD]])</f>
        <v>61</v>
      </c>
      <c r="X300" t="s">
        <v>88</v>
      </c>
    </row>
    <row r="301" spans="1:24" x14ac:dyDescent="0.35">
      <c r="A301" s="1">
        <v>300</v>
      </c>
      <c r="B301" s="1" t="s">
        <v>9</v>
      </c>
      <c r="C301" s="1">
        <v>300000</v>
      </c>
      <c r="D301" s="1" t="s">
        <v>10</v>
      </c>
      <c r="E301" s="1" t="s">
        <v>16</v>
      </c>
      <c r="F301" s="1" t="s">
        <v>12</v>
      </c>
      <c r="G301" s="1" t="s">
        <v>13</v>
      </c>
      <c r="H301" s="1" t="s">
        <v>13</v>
      </c>
      <c r="I301" s="1">
        <v>26</v>
      </c>
      <c r="J301" t="str">
        <f t="shared" si="13"/>
        <v>No</v>
      </c>
      <c r="K301" t="str">
        <f t="shared" si="14"/>
        <v>No</v>
      </c>
      <c r="L301">
        <f t="shared" si="15"/>
        <v>300000</v>
      </c>
      <c r="M301" s="1" t="str">
        <f>IF(ISBLANK(D301),_xlfn.MODE.SNGL(moras[TIPO_ASEGURAMIENTO]),D301)</f>
        <v>ASALARIADO</v>
      </c>
      <c r="N301" s="1">
        <f>IF(ISBLANK(moras[[#This Row],[EDAD]]),T322,moras[[#This Row],[EDAD]])</f>
        <v>26</v>
      </c>
    </row>
    <row r="302" spans="1:24" x14ac:dyDescent="0.35">
      <c r="A302" s="1">
        <v>301</v>
      </c>
      <c r="B302" s="1" t="s">
        <v>9</v>
      </c>
      <c r="C302" s="1">
        <v>1819599</v>
      </c>
      <c r="D302" s="1" t="s">
        <v>14</v>
      </c>
      <c r="E302" s="1" t="s">
        <v>11</v>
      </c>
      <c r="F302" s="1" t="s">
        <v>12</v>
      </c>
      <c r="G302" s="1" t="s">
        <v>13</v>
      </c>
      <c r="H302" s="1" t="s">
        <v>13</v>
      </c>
      <c r="I302" s="1">
        <v>80</v>
      </c>
      <c r="J302" t="str">
        <f t="shared" si="13"/>
        <v>No</v>
      </c>
      <c r="K302" t="str">
        <f t="shared" si="14"/>
        <v>No</v>
      </c>
      <c r="L302">
        <f t="shared" si="15"/>
        <v>1819599</v>
      </c>
      <c r="M302" s="1" t="str">
        <f>IF(ISBLANK(D302),_xlfn.MODE.SNGL(moras[TIPO_ASEGURAMIENTO]),D302)</f>
        <v>PENSIONADOS EN SU PROPIO SISTEMA</v>
      </c>
      <c r="N302" s="1">
        <f>IF(ISBLANK(moras[[#This Row],[EDAD]]),T323,moras[[#This Row],[EDAD]])</f>
        <v>80</v>
      </c>
    </row>
    <row r="303" spans="1:24" x14ac:dyDescent="0.35">
      <c r="A303" s="1">
        <v>302</v>
      </c>
      <c r="B303" s="1" t="s">
        <v>9</v>
      </c>
      <c r="C303" s="1">
        <v>551500</v>
      </c>
      <c r="D303" s="1" t="s">
        <v>10</v>
      </c>
      <c r="E303" s="1" t="s">
        <v>16</v>
      </c>
      <c r="F303" s="1" t="s">
        <v>12</v>
      </c>
      <c r="G303" s="1" t="s">
        <v>13</v>
      </c>
      <c r="H303" s="1" t="s">
        <v>13</v>
      </c>
      <c r="I303" s="1">
        <v>34</v>
      </c>
      <c r="J303" t="str">
        <f t="shared" si="13"/>
        <v>No</v>
      </c>
      <c r="K303" t="str">
        <f t="shared" si="14"/>
        <v>No</v>
      </c>
      <c r="L303">
        <f t="shared" si="15"/>
        <v>551500</v>
      </c>
      <c r="M303" s="1" t="str">
        <f>IF(ISBLANK(D303),_xlfn.MODE.SNGL(moras[TIPO_ASEGURAMIENTO]),D303)</f>
        <v>ASALARIADO</v>
      </c>
      <c r="N303" s="1">
        <f>IF(ISBLANK(moras[[#This Row],[EDAD]]),T324,moras[[#This Row],[EDAD]])</f>
        <v>34</v>
      </c>
    </row>
    <row r="304" spans="1:24" x14ac:dyDescent="0.35">
      <c r="A304" s="1">
        <v>303</v>
      </c>
      <c r="B304" s="1" t="s">
        <v>15</v>
      </c>
      <c r="C304" s="1">
        <v>338775.81</v>
      </c>
      <c r="D304" s="1" t="s">
        <v>10</v>
      </c>
      <c r="E304" s="1" t="s">
        <v>16</v>
      </c>
      <c r="F304" s="1" t="s">
        <v>12</v>
      </c>
      <c r="G304" s="1" t="s">
        <v>13</v>
      </c>
      <c r="H304" s="1" t="s">
        <v>13</v>
      </c>
      <c r="I304" s="1">
        <v>46</v>
      </c>
      <c r="J304" t="str">
        <f t="shared" si="13"/>
        <v>No</v>
      </c>
      <c r="K304" t="str">
        <f t="shared" si="14"/>
        <v>No</v>
      </c>
      <c r="L304">
        <f t="shared" si="15"/>
        <v>338775.81</v>
      </c>
      <c r="M304" s="1" t="str">
        <f>IF(ISBLANK(D304),_xlfn.MODE.SNGL(moras[TIPO_ASEGURAMIENTO]),D304)</f>
        <v>ASALARIADO</v>
      </c>
      <c r="N304" s="1">
        <f>IF(ISBLANK(moras[[#This Row],[EDAD]]),T325,moras[[#This Row],[EDAD]])</f>
        <v>46</v>
      </c>
    </row>
    <row r="305" spans="1:24" x14ac:dyDescent="0.35">
      <c r="A305" s="1">
        <v>304</v>
      </c>
      <c r="B305" s="1" t="s">
        <v>15</v>
      </c>
      <c r="C305" s="1">
        <v>278030</v>
      </c>
      <c r="D305" s="1" t="s">
        <v>19</v>
      </c>
      <c r="E305" s="1" t="s">
        <v>16</v>
      </c>
      <c r="F305" s="1" t="s">
        <v>12</v>
      </c>
      <c r="G305" s="1" t="s">
        <v>13</v>
      </c>
      <c r="H305" s="1" t="s">
        <v>13</v>
      </c>
      <c r="I305" s="1">
        <v>70</v>
      </c>
      <c r="J305" t="str">
        <f t="shared" si="13"/>
        <v>No</v>
      </c>
      <c r="K305" t="str">
        <f t="shared" si="14"/>
        <v>No</v>
      </c>
      <c r="L305">
        <f t="shared" si="15"/>
        <v>278030</v>
      </c>
      <c r="M305" s="1" t="str">
        <f>IF(ISBLANK(D305),_xlfn.MODE.SNGL(moras[TIPO_ASEGURAMIENTO]),D305)</f>
        <v>CONVENIOS ESPECIALES DE TRABAJADORES INDEPENDIENTES</v>
      </c>
      <c r="N305" s="1">
        <f>IF(ISBLANK(moras[[#This Row],[EDAD]]),T326,moras[[#This Row],[EDAD]])</f>
        <v>70</v>
      </c>
    </row>
    <row r="306" spans="1:24" x14ac:dyDescent="0.35">
      <c r="A306" s="1">
        <v>305</v>
      </c>
      <c r="B306" s="1" t="s">
        <v>15</v>
      </c>
      <c r="C306" s="1">
        <v>1068785</v>
      </c>
      <c r="D306" s="1" t="s">
        <v>14</v>
      </c>
      <c r="E306" s="1" t="s">
        <v>11</v>
      </c>
      <c r="F306" s="1" t="s">
        <v>12</v>
      </c>
      <c r="G306" s="1" t="s">
        <v>13</v>
      </c>
      <c r="H306" s="1" t="s">
        <v>13</v>
      </c>
      <c r="I306" s="1">
        <v>63</v>
      </c>
      <c r="J306" t="str">
        <f t="shared" si="13"/>
        <v>No</v>
      </c>
      <c r="K306" t="str">
        <f t="shared" si="14"/>
        <v>No</v>
      </c>
      <c r="L306">
        <f t="shared" si="15"/>
        <v>1068785</v>
      </c>
      <c r="M306" s="1" t="str">
        <f>IF(ISBLANK(D306),_xlfn.MODE.SNGL(moras[TIPO_ASEGURAMIENTO]),D306)</f>
        <v>PENSIONADOS EN SU PROPIO SISTEMA</v>
      </c>
      <c r="N306" s="1">
        <f>IF(ISBLANK(moras[[#This Row],[EDAD]]),T327,moras[[#This Row],[EDAD]])</f>
        <v>63</v>
      </c>
    </row>
    <row r="307" spans="1:24" x14ac:dyDescent="0.35">
      <c r="A307" s="1">
        <v>306</v>
      </c>
      <c r="B307" s="1" t="s">
        <v>9</v>
      </c>
      <c r="C307" s="1">
        <v>2549958.42</v>
      </c>
      <c r="D307" s="1" t="s">
        <v>10</v>
      </c>
      <c r="E307" s="1" t="s">
        <v>16</v>
      </c>
      <c r="F307" s="1" t="s">
        <v>12</v>
      </c>
      <c r="G307" s="1" t="s">
        <v>13</v>
      </c>
      <c r="H307" s="1" t="s">
        <v>13</v>
      </c>
      <c r="I307" s="1">
        <v>41</v>
      </c>
      <c r="J307" t="str">
        <f t="shared" si="13"/>
        <v>Atípico</v>
      </c>
      <c r="K307" t="str">
        <f t="shared" si="14"/>
        <v>No</v>
      </c>
      <c r="L307">
        <f t="shared" si="15"/>
        <v>2549958.42</v>
      </c>
      <c r="M307" s="1" t="str">
        <f>IF(ISBLANK(D307),_xlfn.MODE.SNGL(moras[TIPO_ASEGURAMIENTO]),D307)</f>
        <v>ASALARIADO</v>
      </c>
      <c r="N307" s="1">
        <f>IF(ISBLANK(moras[[#This Row],[EDAD]]),T328,moras[[#This Row],[EDAD]])</f>
        <v>41</v>
      </c>
    </row>
    <row r="308" spans="1:24" x14ac:dyDescent="0.35">
      <c r="A308" s="1">
        <v>307</v>
      </c>
      <c r="B308" s="1" t="s">
        <v>9</v>
      </c>
      <c r="C308" s="1">
        <v>181084</v>
      </c>
      <c r="D308" s="1" t="s">
        <v>10</v>
      </c>
      <c r="E308" s="1" t="s">
        <v>16</v>
      </c>
      <c r="F308" s="1" t="s">
        <v>12</v>
      </c>
      <c r="G308" s="1" t="s">
        <v>13</v>
      </c>
      <c r="H308" s="1" t="s">
        <v>13</v>
      </c>
      <c r="I308" s="1">
        <v>55</v>
      </c>
      <c r="J308" t="str">
        <f t="shared" si="13"/>
        <v>No</v>
      </c>
      <c r="K308" t="str">
        <f t="shared" si="14"/>
        <v>No</v>
      </c>
      <c r="L308">
        <f t="shared" si="15"/>
        <v>181084</v>
      </c>
      <c r="M308" s="1" t="str">
        <f>IF(ISBLANK(D308),_xlfn.MODE.SNGL(moras[TIPO_ASEGURAMIENTO]),D308)</f>
        <v>ASALARIADO</v>
      </c>
      <c r="N308" s="1">
        <f>IF(ISBLANK(moras[[#This Row],[EDAD]]),T329,moras[[#This Row],[EDAD]])</f>
        <v>55</v>
      </c>
    </row>
    <row r="309" spans="1:24" x14ac:dyDescent="0.35">
      <c r="A309" s="1">
        <v>308</v>
      </c>
      <c r="B309" s="1" t="s">
        <v>9</v>
      </c>
      <c r="C309" s="1">
        <v>1059381.6000000001</v>
      </c>
      <c r="D309" s="1" t="s">
        <v>10</v>
      </c>
      <c r="E309" s="1" t="s">
        <v>16</v>
      </c>
      <c r="F309" s="1" t="s">
        <v>12</v>
      </c>
      <c r="G309" s="1" t="s">
        <v>13</v>
      </c>
      <c r="H309" s="1" t="s">
        <v>13</v>
      </c>
      <c r="I309" s="1">
        <v>28</v>
      </c>
      <c r="J309" t="str">
        <f t="shared" si="13"/>
        <v>No</v>
      </c>
      <c r="K309" t="str">
        <f t="shared" si="14"/>
        <v>No</v>
      </c>
      <c r="L309">
        <f t="shared" si="15"/>
        <v>1059381.6000000001</v>
      </c>
      <c r="M309" s="1" t="str">
        <f>IF(ISBLANK(D309),_xlfn.MODE.SNGL(moras[TIPO_ASEGURAMIENTO]),D309)</f>
        <v>ASALARIADO</v>
      </c>
      <c r="N309" s="1">
        <f>IF(ISBLANK(moras[[#This Row],[EDAD]]),T330,moras[[#This Row],[EDAD]])</f>
        <v>28</v>
      </c>
    </row>
    <row r="310" spans="1:24" x14ac:dyDescent="0.35">
      <c r="A310" s="1">
        <v>309</v>
      </c>
      <c r="B310" s="1" t="s">
        <v>9</v>
      </c>
      <c r="C310" s="1">
        <v>343178</v>
      </c>
      <c r="D310" s="1" t="s">
        <v>10</v>
      </c>
      <c r="E310" s="1" t="s">
        <v>16</v>
      </c>
      <c r="F310" s="1" t="s">
        <v>12</v>
      </c>
      <c r="G310" s="1" t="s">
        <v>13</v>
      </c>
      <c r="H310" s="1" t="s">
        <v>12</v>
      </c>
      <c r="I310" s="1">
        <v>32</v>
      </c>
      <c r="J310" t="str">
        <f t="shared" si="13"/>
        <v>No</v>
      </c>
      <c r="K310" t="str">
        <f t="shared" si="14"/>
        <v>No</v>
      </c>
      <c r="L310">
        <f t="shared" si="15"/>
        <v>343178</v>
      </c>
      <c r="M310" s="1" t="str">
        <f>IF(ISBLANK(D310),_xlfn.MODE.SNGL(moras[TIPO_ASEGURAMIENTO]),D310)</f>
        <v>ASALARIADO</v>
      </c>
      <c r="N310" s="1">
        <f>IF(ISBLANK(moras[[#This Row],[EDAD]]),T331,moras[[#This Row],[EDAD]])</f>
        <v>32</v>
      </c>
    </row>
    <row r="311" spans="1:24" x14ac:dyDescent="0.35">
      <c r="A311" s="1">
        <v>310</v>
      </c>
      <c r="B311" s="1" t="s">
        <v>9</v>
      </c>
      <c r="C311" s="1">
        <v>606620</v>
      </c>
      <c r="D311" s="1" t="s">
        <v>10</v>
      </c>
      <c r="E311" s="1" t="s">
        <v>16</v>
      </c>
      <c r="F311" s="1" t="s">
        <v>12</v>
      </c>
      <c r="G311" s="1" t="s">
        <v>13</v>
      </c>
      <c r="H311" s="1" t="s">
        <v>13</v>
      </c>
      <c r="I311" s="1">
        <v>20</v>
      </c>
      <c r="J311" t="str">
        <f t="shared" si="13"/>
        <v>No</v>
      </c>
      <c r="K311" t="str">
        <f t="shared" si="14"/>
        <v>No</v>
      </c>
      <c r="L311">
        <f t="shared" si="15"/>
        <v>606620</v>
      </c>
      <c r="M311" s="1" t="str">
        <f>IF(ISBLANK(D311),_xlfn.MODE.SNGL(moras[TIPO_ASEGURAMIENTO]),D311)</f>
        <v>ASALARIADO</v>
      </c>
      <c r="N311" s="1">
        <f>IF(ISBLANK(moras[[#This Row],[EDAD]]),T332,moras[[#This Row],[EDAD]])</f>
        <v>20</v>
      </c>
    </row>
    <row r="312" spans="1:24" x14ac:dyDescent="0.35">
      <c r="A312" s="1">
        <v>311</v>
      </c>
      <c r="B312" s="1" t="s">
        <v>9</v>
      </c>
      <c r="C312" s="1">
        <v>320524.5</v>
      </c>
      <c r="D312" s="1" t="s">
        <v>10</v>
      </c>
      <c r="E312" s="1" t="s">
        <v>16</v>
      </c>
      <c r="F312" s="1" t="s">
        <v>12</v>
      </c>
      <c r="G312" s="1" t="s">
        <v>13</v>
      </c>
      <c r="H312" s="1" t="s">
        <v>13</v>
      </c>
      <c r="I312" s="1">
        <v>29</v>
      </c>
      <c r="J312" t="str">
        <f t="shared" si="13"/>
        <v>No</v>
      </c>
      <c r="K312" t="str">
        <f t="shared" si="14"/>
        <v>No</v>
      </c>
      <c r="L312">
        <f t="shared" si="15"/>
        <v>320524.5</v>
      </c>
      <c r="M312" s="1" t="str">
        <f>IF(ISBLANK(D312),_xlfn.MODE.SNGL(moras[TIPO_ASEGURAMIENTO]),D312)</f>
        <v>ASALARIADO</v>
      </c>
      <c r="N312" s="1">
        <f>IF(ISBLANK(moras[[#This Row],[EDAD]]),T333,moras[[#This Row],[EDAD]])</f>
        <v>29</v>
      </c>
      <c r="T312" t="s">
        <v>68</v>
      </c>
      <c r="U312" t="s">
        <v>73</v>
      </c>
    </row>
    <row r="313" spans="1:24" x14ac:dyDescent="0.35">
      <c r="A313" s="1">
        <v>312</v>
      </c>
      <c r="B313" s="1" t="s">
        <v>15</v>
      </c>
      <c r="C313" s="1">
        <v>1171666.67</v>
      </c>
      <c r="D313" s="1" t="s">
        <v>10</v>
      </c>
      <c r="E313" s="1" t="s">
        <v>16</v>
      </c>
      <c r="F313" s="1" t="s">
        <v>12</v>
      </c>
      <c r="G313" s="1" t="s">
        <v>13</v>
      </c>
      <c r="H313" s="1" t="s">
        <v>13</v>
      </c>
      <c r="I313" s="1">
        <v>51</v>
      </c>
      <c r="J313" t="str">
        <f t="shared" si="13"/>
        <v>No</v>
      </c>
      <c r="K313" t="str">
        <f t="shared" si="14"/>
        <v>No</v>
      </c>
      <c r="L313">
        <f t="shared" si="15"/>
        <v>1171666.67</v>
      </c>
      <c r="M313" s="1" t="str">
        <f>IF(ISBLANK(D313),_xlfn.MODE.SNGL(moras[TIPO_ASEGURAMIENTO]),D313)</f>
        <v>ASALARIADO</v>
      </c>
      <c r="N313" s="1">
        <f>IF(ISBLANK(moras[[#This Row],[EDAD]]),T334,moras[[#This Row],[EDAD]])</f>
        <v>51</v>
      </c>
      <c r="T313" t="s">
        <v>12</v>
      </c>
      <c r="U313">
        <f>AVERAGEIF(moras[INDICADOR_MOROSO],"SI",moras[EDAD])</f>
        <v>43.635632183908044</v>
      </c>
    </row>
    <row r="314" spans="1:24" x14ac:dyDescent="0.35">
      <c r="A314" s="1">
        <v>313</v>
      </c>
      <c r="B314" s="1" t="s">
        <v>15</v>
      </c>
      <c r="C314" s="1">
        <v>113848</v>
      </c>
      <c r="D314" s="1" t="s">
        <v>10</v>
      </c>
      <c r="E314" s="1" t="s">
        <v>16</v>
      </c>
      <c r="F314" s="1" t="s">
        <v>12</v>
      </c>
      <c r="G314" s="1" t="s">
        <v>13</v>
      </c>
      <c r="H314" s="1" t="s">
        <v>13</v>
      </c>
      <c r="I314" s="1">
        <v>31</v>
      </c>
      <c r="J314" t="str">
        <f t="shared" si="13"/>
        <v>No</v>
      </c>
      <c r="K314" t="str">
        <f t="shared" si="14"/>
        <v>No</v>
      </c>
      <c r="L314">
        <f t="shared" si="15"/>
        <v>113848</v>
      </c>
      <c r="M314" s="1" t="str">
        <f>IF(ISBLANK(D314),_xlfn.MODE.SNGL(moras[TIPO_ASEGURAMIENTO]),D314)</f>
        <v>ASALARIADO</v>
      </c>
      <c r="N314" s="1">
        <f>IF(ISBLANK(moras[[#This Row],[EDAD]]),T335,moras[[#This Row],[EDAD]])</f>
        <v>31</v>
      </c>
      <c r="T314" t="s">
        <v>13</v>
      </c>
      <c r="U314">
        <f>AVERAGEIF(moras[INDICADOR_MOROSO],"NO",moras[EDAD])</f>
        <v>41.541797916161862</v>
      </c>
    </row>
    <row r="315" spans="1:24" x14ac:dyDescent="0.35">
      <c r="A315" s="1">
        <v>314</v>
      </c>
      <c r="B315" s="1" t="s">
        <v>9</v>
      </c>
      <c r="C315" s="1">
        <v>391476</v>
      </c>
      <c r="D315" s="1" t="s">
        <v>10</v>
      </c>
      <c r="E315" s="1" t="s">
        <v>11</v>
      </c>
      <c r="F315" s="1" t="s">
        <v>12</v>
      </c>
      <c r="G315" s="1" t="s">
        <v>13</v>
      </c>
      <c r="H315" s="1" t="s">
        <v>13</v>
      </c>
      <c r="I315" s="1">
        <v>60</v>
      </c>
      <c r="J315" t="str">
        <f t="shared" si="13"/>
        <v>No</v>
      </c>
      <c r="K315" t="str">
        <f t="shared" si="14"/>
        <v>No</v>
      </c>
      <c r="L315">
        <f t="shared" si="15"/>
        <v>391476</v>
      </c>
      <c r="M315" s="1" t="str">
        <f>IF(ISBLANK(D315),_xlfn.MODE.SNGL(moras[TIPO_ASEGURAMIENTO]),D315)</f>
        <v>ASALARIADO</v>
      </c>
      <c r="N315" s="1">
        <f>IF(ISBLANK(moras[[#This Row],[EDAD]]),T336,moras[[#This Row],[EDAD]])</f>
        <v>60</v>
      </c>
    </row>
    <row r="316" spans="1:24" x14ac:dyDescent="0.35">
      <c r="A316" s="1">
        <v>315</v>
      </c>
      <c r="B316" s="1" t="s">
        <v>15</v>
      </c>
      <c r="C316" s="1">
        <v>558250</v>
      </c>
      <c r="D316" s="1" t="s">
        <v>10</v>
      </c>
      <c r="E316" s="1" t="s">
        <v>16</v>
      </c>
      <c r="F316" s="1" t="s">
        <v>12</v>
      </c>
      <c r="G316" s="1" t="s">
        <v>13</v>
      </c>
      <c r="H316" s="1" t="s">
        <v>13</v>
      </c>
      <c r="I316" s="1">
        <v>28</v>
      </c>
      <c r="J316" t="str">
        <f t="shared" si="13"/>
        <v>No</v>
      </c>
      <c r="K316" t="str">
        <f t="shared" si="14"/>
        <v>No</v>
      </c>
      <c r="L316">
        <f t="shared" si="15"/>
        <v>558250</v>
      </c>
      <c r="M316" s="1" t="str">
        <f>IF(ISBLANK(D316),_xlfn.MODE.SNGL(moras[TIPO_ASEGURAMIENTO]),D316)</f>
        <v>ASALARIADO</v>
      </c>
      <c r="N316" s="1">
        <f>IF(ISBLANK(moras[[#This Row],[EDAD]]),T337,moras[[#This Row],[EDAD]])</f>
        <v>28</v>
      </c>
    </row>
    <row r="317" spans="1:24" x14ac:dyDescent="0.35">
      <c r="A317" s="1">
        <v>316</v>
      </c>
      <c r="B317" s="1" t="s">
        <v>9</v>
      </c>
      <c r="C317" s="1">
        <v>313164</v>
      </c>
      <c r="D317" s="1" t="s">
        <v>10</v>
      </c>
      <c r="E317" s="1" t="s">
        <v>16</v>
      </c>
      <c r="F317" s="1" t="s">
        <v>12</v>
      </c>
      <c r="G317" s="1" t="s">
        <v>13</v>
      </c>
      <c r="H317" s="1" t="s">
        <v>13</v>
      </c>
      <c r="I317" s="1">
        <v>56</v>
      </c>
      <c r="J317" t="str">
        <f t="shared" si="13"/>
        <v>No</v>
      </c>
      <c r="K317" t="str">
        <f t="shared" si="14"/>
        <v>No</v>
      </c>
      <c r="L317">
        <f t="shared" si="15"/>
        <v>313164</v>
      </c>
      <c r="M317" s="1" t="str">
        <f>IF(ISBLANK(D317),_xlfn.MODE.SNGL(moras[TIPO_ASEGURAMIENTO]),D317)</f>
        <v>ASALARIADO</v>
      </c>
      <c r="N317" s="1">
        <f>IF(ISBLANK(moras[[#This Row],[EDAD]]),T338,moras[[#This Row],[EDAD]])</f>
        <v>56</v>
      </c>
    </row>
    <row r="318" spans="1:24" x14ac:dyDescent="0.35">
      <c r="A318" s="1">
        <v>317</v>
      </c>
      <c r="B318" s="1" t="s">
        <v>9</v>
      </c>
      <c r="C318" s="1">
        <v>433000</v>
      </c>
      <c r="D318" s="1" t="s">
        <v>10</v>
      </c>
      <c r="E318" s="1" t="s">
        <v>16</v>
      </c>
      <c r="F318" s="1" t="s">
        <v>12</v>
      </c>
      <c r="G318" s="1" t="s">
        <v>13</v>
      </c>
      <c r="H318" s="1" t="s">
        <v>13</v>
      </c>
      <c r="I318" s="1">
        <v>45</v>
      </c>
      <c r="J318" t="str">
        <f t="shared" si="13"/>
        <v>No</v>
      </c>
      <c r="K318" t="str">
        <f t="shared" si="14"/>
        <v>No</v>
      </c>
      <c r="L318">
        <f t="shared" si="15"/>
        <v>433000</v>
      </c>
      <c r="M318" s="1" t="str">
        <f>IF(ISBLANK(D318),_xlfn.MODE.SNGL(moras[TIPO_ASEGURAMIENTO]),D318)</f>
        <v>ASALARIADO</v>
      </c>
      <c r="N318" s="1">
        <f>IF(ISBLANK(moras[[#This Row],[EDAD]]),T339,moras[[#This Row],[EDAD]])</f>
        <v>45</v>
      </c>
    </row>
    <row r="319" spans="1:24" x14ac:dyDescent="0.35">
      <c r="A319" s="1">
        <v>318</v>
      </c>
      <c r="B319" s="1" t="s">
        <v>9</v>
      </c>
      <c r="C319" s="1">
        <v>124453.88</v>
      </c>
      <c r="D319" s="1" t="s">
        <v>10</v>
      </c>
      <c r="E319" s="1" t="s">
        <v>16</v>
      </c>
      <c r="F319" s="1" t="s">
        <v>12</v>
      </c>
      <c r="G319" s="1" t="s">
        <v>13</v>
      </c>
      <c r="H319" s="1" t="s">
        <v>13</v>
      </c>
      <c r="I319" s="1">
        <v>40</v>
      </c>
      <c r="J319" t="str">
        <f t="shared" si="13"/>
        <v>No</v>
      </c>
      <c r="K319" t="str">
        <f t="shared" si="14"/>
        <v>No</v>
      </c>
      <c r="L319">
        <f t="shared" si="15"/>
        <v>124453.88</v>
      </c>
      <c r="M319" s="1" t="str">
        <f>IF(ISBLANK(D319),_xlfn.MODE.SNGL(moras[TIPO_ASEGURAMIENTO]),D319)</f>
        <v>ASALARIADO</v>
      </c>
      <c r="N319" s="1">
        <f>IF(ISBLANK(moras[[#This Row],[EDAD]]),T340,moras[[#This Row],[EDAD]])</f>
        <v>40</v>
      </c>
      <c r="X319" t="s">
        <v>89</v>
      </c>
    </row>
    <row r="320" spans="1:24" x14ac:dyDescent="0.35">
      <c r="A320" s="1">
        <v>319</v>
      </c>
      <c r="B320" s="1" t="s">
        <v>15</v>
      </c>
      <c r="C320" s="1">
        <v>382136</v>
      </c>
      <c r="D320" s="1" t="s">
        <v>18</v>
      </c>
      <c r="E320" s="1" t="s">
        <v>16</v>
      </c>
      <c r="F320" s="1" t="s">
        <v>12</v>
      </c>
      <c r="G320" s="1" t="s">
        <v>13</v>
      </c>
      <c r="H320" s="1" t="s">
        <v>12</v>
      </c>
      <c r="I320" s="1">
        <v>42</v>
      </c>
      <c r="J320" t="str">
        <f t="shared" si="13"/>
        <v>No</v>
      </c>
      <c r="K320" t="str">
        <f t="shared" si="14"/>
        <v>No</v>
      </c>
      <c r="L320">
        <f t="shared" si="15"/>
        <v>382136</v>
      </c>
      <c r="M320" s="1" t="str">
        <f>IF(ISBLANK(D320),_xlfn.MODE.SNGL(moras[TIPO_ASEGURAMIENTO]),D320)</f>
        <v>TRABAJADOR INDEPENDIENTE</v>
      </c>
      <c r="N320" s="1">
        <f>IF(ISBLANK(moras[[#This Row],[EDAD]]),T341,moras[[#This Row],[EDAD]])</f>
        <v>42</v>
      </c>
    </row>
    <row r="321" spans="1:14" x14ac:dyDescent="0.35">
      <c r="A321" s="1">
        <v>320</v>
      </c>
      <c r="B321" s="1" t="s">
        <v>9</v>
      </c>
      <c r="C321" s="1">
        <v>297046</v>
      </c>
      <c r="D321" s="1" t="s">
        <v>18</v>
      </c>
      <c r="E321" s="1" t="s">
        <v>16</v>
      </c>
      <c r="F321" s="1" t="s">
        <v>12</v>
      </c>
      <c r="G321" s="1" t="s">
        <v>13</v>
      </c>
      <c r="H321" s="1" t="s">
        <v>13</v>
      </c>
      <c r="I321" s="1">
        <v>50</v>
      </c>
      <c r="J321" t="str">
        <f t="shared" si="13"/>
        <v>No</v>
      </c>
      <c r="K321" t="str">
        <f t="shared" si="14"/>
        <v>No</v>
      </c>
      <c r="L321">
        <f t="shared" si="15"/>
        <v>297046</v>
      </c>
      <c r="M321" s="1" t="str">
        <f>IF(ISBLANK(D321),_xlfn.MODE.SNGL(moras[TIPO_ASEGURAMIENTO]),D321)</f>
        <v>TRABAJADOR INDEPENDIENTE</v>
      </c>
      <c r="N321" s="1">
        <f>IF(ISBLANK(moras[[#This Row],[EDAD]]),T342,moras[[#This Row],[EDAD]])</f>
        <v>50</v>
      </c>
    </row>
    <row r="322" spans="1:14" x14ac:dyDescent="0.35">
      <c r="A322" s="1">
        <v>321</v>
      </c>
      <c r="B322" s="1" t="s">
        <v>9</v>
      </c>
      <c r="C322" s="1">
        <v>401814.2</v>
      </c>
      <c r="D322" s="1" t="s">
        <v>10</v>
      </c>
      <c r="E322" s="1" t="s">
        <v>16</v>
      </c>
      <c r="F322" s="1" t="s">
        <v>12</v>
      </c>
      <c r="G322" s="1" t="s">
        <v>13</v>
      </c>
      <c r="H322" s="1" t="s">
        <v>13</v>
      </c>
      <c r="I322" s="1">
        <v>46</v>
      </c>
      <c r="J322" t="str">
        <f t="shared" ref="J322:J385" si="16">IF(1.96&lt;ABS(C322-$S$23)/$S$24,"Atípico","No")</f>
        <v>No</v>
      </c>
      <c r="K322" t="str">
        <f t="shared" ref="K322:K385" si="17">IF(1.96&lt;ABS((I322-$T$23)/$T$24),"Atípico", "No")</f>
        <v>No</v>
      </c>
      <c r="L322">
        <f t="shared" ref="L322:L385" si="18">IF(ISBLANK(C322),$S$23,C322)</f>
        <v>401814.2</v>
      </c>
      <c r="M322" s="1" t="str">
        <f>IF(ISBLANK(D322),_xlfn.MODE.SNGL(moras[TIPO_ASEGURAMIENTO]),D322)</f>
        <v>ASALARIADO</v>
      </c>
      <c r="N322" s="1">
        <f>IF(ISBLANK(moras[[#This Row],[EDAD]]),T343,moras[[#This Row],[EDAD]])</f>
        <v>46</v>
      </c>
    </row>
    <row r="323" spans="1:14" x14ac:dyDescent="0.35">
      <c r="A323" s="1">
        <v>322</v>
      </c>
      <c r="B323" s="1" t="s">
        <v>15</v>
      </c>
      <c r="C323" s="1">
        <v>1103954</v>
      </c>
      <c r="D323" s="1" t="s">
        <v>10</v>
      </c>
      <c r="E323" s="1" t="s">
        <v>11</v>
      </c>
      <c r="F323" s="1" t="s">
        <v>12</v>
      </c>
      <c r="G323" s="1" t="s">
        <v>13</v>
      </c>
      <c r="H323" s="1" t="s">
        <v>12</v>
      </c>
      <c r="I323" s="1">
        <v>60</v>
      </c>
      <c r="J323" t="str">
        <f t="shared" si="16"/>
        <v>No</v>
      </c>
      <c r="K323" t="str">
        <f t="shared" si="17"/>
        <v>No</v>
      </c>
      <c r="L323">
        <f t="shared" si="18"/>
        <v>1103954</v>
      </c>
      <c r="M323" s="1" t="str">
        <f>IF(ISBLANK(D323),_xlfn.MODE.SNGL(moras[TIPO_ASEGURAMIENTO]),D323)</f>
        <v>ASALARIADO</v>
      </c>
      <c r="N323" s="1">
        <f>IF(ISBLANK(moras[[#This Row],[EDAD]]),T344,moras[[#This Row],[EDAD]])</f>
        <v>60</v>
      </c>
    </row>
    <row r="324" spans="1:14" x14ac:dyDescent="0.35">
      <c r="A324" s="1">
        <v>323</v>
      </c>
      <c r="B324" s="1" t="s">
        <v>9</v>
      </c>
      <c r="C324" s="1">
        <v>207648</v>
      </c>
      <c r="D324" s="1" t="s">
        <v>10</v>
      </c>
      <c r="E324" s="1" t="s">
        <v>16</v>
      </c>
      <c r="F324" s="1" t="s">
        <v>12</v>
      </c>
      <c r="G324" s="1" t="s">
        <v>13</v>
      </c>
      <c r="H324" s="1" t="s">
        <v>13</v>
      </c>
      <c r="I324" s="1">
        <v>28</v>
      </c>
      <c r="J324" t="str">
        <f t="shared" si="16"/>
        <v>No</v>
      </c>
      <c r="K324" t="str">
        <f t="shared" si="17"/>
        <v>No</v>
      </c>
      <c r="L324">
        <f t="shared" si="18"/>
        <v>207648</v>
      </c>
      <c r="M324" s="1" t="str">
        <f>IF(ISBLANK(D324),_xlfn.MODE.SNGL(moras[TIPO_ASEGURAMIENTO]),D324)</f>
        <v>ASALARIADO</v>
      </c>
      <c r="N324" s="1">
        <f>IF(ISBLANK(moras[[#This Row],[EDAD]]),T345,moras[[#This Row],[EDAD]])</f>
        <v>28</v>
      </c>
    </row>
    <row r="325" spans="1:14" x14ac:dyDescent="0.35">
      <c r="A325" s="1">
        <v>324</v>
      </c>
      <c r="B325" s="1" t="s">
        <v>9</v>
      </c>
      <c r="C325" s="1">
        <v>719752.5</v>
      </c>
      <c r="D325" s="1" t="s">
        <v>10</v>
      </c>
      <c r="E325" s="1" t="s">
        <v>11</v>
      </c>
      <c r="F325" s="1" t="s">
        <v>12</v>
      </c>
      <c r="G325" s="1" t="s">
        <v>13</v>
      </c>
      <c r="H325" s="1" t="s">
        <v>13</v>
      </c>
      <c r="I325" s="1">
        <v>39</v>
      </c>
      <c r="J325" t="str">
        <f t="shared" si="16"/>
        <v>No</v>
      </c>
      <c r="K325" t="str">
        <f t="shared" si="17"/>
        <v>No</v>
      </c>
      <c r="L325">
        <f t="shared" si="18"/>
        <v>719752.5</v>
      </c>
      <c r="M325" s="1" t="str">
        <f>IF(ISBLANK(D325),_xlfn.MODE.SNGL(moras[TIPO_ASEGURAMIENTO]),D325)</f>
        <v>ASALARIADO</v>
      </c>
      <c r="N325" s="1">
        <f>IF(ISBLANK(moras[[#This Row],[EDAD]]),T346,moras[[#This Row],[EDAD]])</f>
        <v>39</v>
      </c>
    </row>
    <row r="326" spans="1:14" x14ac:dyDescent="0.35">
      <c r="A326" s="1">
        <v>325</v>
      </c>
      <c r="B326" s="1" t="s">
        <v>15</v>
      </c>
      <c r="C326" s="1">
        <v>140000</v>
      </c>
      <c r="D326" s="1" t="s">
        <v>10</v>
      </c>
      <c r="E326" s="1" t="s">
        <v>16</v>
      </c>
      <c r="F326" s="1" t="s">
        <v>12</v>
      </c>
      <c r="G326" s="1" t="s">
        <v>12</v>
      </c>
      <c r="H326" s="1" t="s">
        <v>12</v>
      </c>
      <c r="I326" s="1">
        <v>49</v>
      </c>
      <c r="J326" t="str">
        <f t="shared" si="16"/>
        <v>No</v>
      </c>
      <c r="K326" t="str">
        <f t="shared" si="17"/>
        <v>No</v>
      </c>
      <c r="L326">
        <f t="shared" si="18"/>
        <v>140000</v>
      </c>
      <c r="M326" s="1" t="str">
        <f>IF(ISBLANK(D326),_xlfn.MODE.SNGL(moras[TIPO_ASEGURAMIENTO]),D326)</f>
        <v>ASALARIADO</v>
      </c>
      <c r="N326" s="1">
        <f>IF(ISBLANK(moras[[#This Row],[EDAD]]),T347,moras[[#This Row],[EDAD]])</f>
        <v>49</v>
      </c>
    </row>
    <row r="327" spans="1:14" x14ac:dyDescent="0.35">
      <c r="A327" s="1">
        <v>326</v>
      </c>
      <c r="B327" s="1" t="s">
        <v>15</v>
      </c>
      <c r="C327" s="1">
        <v>1883093.97</v>
      </c>
      <c r="D327" s="1" t="s">
        <v>10</v>
      </c>
      <c r="E327" s="1" t="s">
        <v>16</v>
      </c>
      <c r="F327" s="1" t="s">
        <v>12</v>
      </c>
      <c r="G327" s="1" t="s">
        <v>13</v>
      </c>
      <c r="H327" s="1" t="s">
        <v>13</v>
      </c>
      <c r="I327" s="1">
        <v>34</v>
      </c>
      <c r="J327" t="str">
        <f t="shared" si="16"/>
        <v>No</v>
      </c>
      <c r="K327" t="str">
        <f t="shared" si="17"/>
        <v>No</v>
      </c>
      <c r="L327">
        <f t="shared" si="18"/>
        <v>1883093.97</v>
      </c>
      <c r="M327" s="1" t="str">
        <f>IF(ISBLANK(D327),_xlfn.MODE.SNGL(moras[TIPO_ASEGURAMIENTO]),D327)</f>
        <v>ASALARIADO</v>
      </c>
      <c r="N327" s="1">
        <f>IF(ISBLANK(moras[[#This Row],[EDAD]]),T348,moras[[#This Row],[EDAD]])</f>
        <v>34</v>
      </c>
    </row>
    <row r="328" spans="1:14" x14ac:dyDescent="0.35">
      <c r="A328" s="1">
        <v>327</v>
      </c>
      <c r="B328" s="1" t="s">
        <v>15</v>
      </c>
      <c r="C328" s="1">
        <v>1366089.12</v>
      </c>
      <c r="D328" s="1" t="s">
        <v>14</v>
      </c>
      <c r="E328" s="1" t="s">
        <v>11</v>
      </c>
      <c r="F328" s="1" t="s">
        <v>12</v>
      </c>
      <c r="G328" s="1" t="s">
        <v>12</v>
      </c>
      <c r="H328" s="1" t="s">
        <v>13</v>
      </c>
      <c r="I328" s="1">
        <v>73</v>
      </c>
      <c r="J328" t="str">
        <f t="shared" si="16"/>
        <v>No</v>
      </c>
      <c r="K328" t="str">
        <f t="shared" si="17"/>
        <v>No</v>
      </c>
      <c r="L328">
        <f t="shared" si="18"/>
        <v>1366089.12</v>
      </c>
      <c r="M328" s="1" t="str">
        <f>IF(ISBLANK(D328),_xlfn.MODE.SNGL(moras[TIPO_ASEGURAMIENTO]),D328)</f>
        <v>PENSIONADOS EN SU PROPIO SISTEMA</v>
      </c>
      <c r="N328" s="1">
        <f>IF(ISBLANK(moras[[#This Row],[EDAD]]),T349,moras[[#This Row],[EDAD]])</f>
        <v>73</v>
      </c>
    </row>
    <row r="329" spans="1:14" x14ac:dyDescent="0.35">
      <c r="A329" s="1">
        <v>328</v>
      </c>
      <c r="B329" s="1" t="s">
        <v>9</v>
      </c>
      <c r="C329" s="1">
        <v>298155</v>
      </c>
      <c r="D329" s="1" t="s">
        <v>18</v>
      </c>
      <c r="E329" s="1" t="s">
        <v>16</v>
      </c>
      <c r="F329" s="1" t="s">
        <v>12</v>
      </c>
      <c r="G329" s="1" t="s">
        <v>13</v>
      </c>
      <c r="H329" s="1" t="s">
        <v>12</v>
      </c>
      <c r="I329" s="1">
        <v>39</v>
      </c>
      <c r="J329" t="str">
        <f t="shared" si="16"/>
        <v>No</v>
      </c>
      <c r="K329" t="str">
        <f t="shared" si="17"/>
        <v>No</v>
      </c>
      <c r="L329">
        <f t="shared" si="18"/>
        <v>298155</v>
      </c>
      <c r="M329" s="1" t="str">
        <f>IF(ISBLANK(D329),_xlfn.MODE.SNGL(moras[TIPO_ASEGURAMIENTO]),D329)</f>
        <v>TRABAJADOR INDEPENDIENTE</v>
      </c>
      <c r="N329" s="1">
        <f>IF(ISBLANK(moras[[#This Row],[EDAD]]),T350,moras[[#This Row],[EDAD]])</f>
        <v>39</v>
      </c>
    </row>
    <row r="330" spans="1:14" x14ac:dyDescent="0.35">
      <c r="A330" s="1">
        <v>329</v>
      </c>
      <c r="B330" s="1" t="s">
        <v>9</v>
      </c>
      <c r="C330" s="1">
        <v>499999</v>
      </c>
      <c r="D330" s="1" t="s">
        <v>10</v>
      </c>
      <c r="E330" s="1" t="s">
        <v>16</v>
      </c>
      <c r="F330" s="1" t="s">
        <v>12</v>
      </c>
      <c r="G330" s="1" t="s">
        <v>13</v>
      </c>
      <c r="H330" s="1" t="s">
        <v>13</v>
      </c>
      <c r="I330" s="1">
        <v>31</v>
      </c>
      <c r="J330" t="str">
        <f t="shared" si="16"/>
        <v>No</v>
      </c>
      <c r="K330" t="str">
        <f t="shared" si="17"/>
        <v>No</v>
      </c>
      <c r="L330">
        <f t="shared" si="18"/>
        <v>499999</v>
      </c>
      <c r="M330" s="1" t="str">
        <f>IF(ISBLANK(D330),_xlfn.MODE.SNGL(moras[TIPO_ASEGURAMIENTO]),D330)</f>
        <v>ASALARIADO</v>
      </c>
      <c r="N330" s="1">
        <f>IF(ISBLANK(moras[[#This Row],[EDAD]]),T351,moras[[#This Row],[EDAD]])</f>
        <v>31</v>
      </c>
    </row>
    <row r="331" spans="1:14" x14ac:dyDescent="0.35">
      <c r="A331" s="1">
        <v>330</v>
      </c>
      <c r="B331" s="1" t="s">
        <v>9</v>
      </c>
      <c r="C331" s="1">
        <v>1340908</v>
      </c>
      <c r="D331" s="1" t="s">
        <v>10</v>
      </c>
      <c r="E331" s="1" t="s">
        <v>11</v>
      </c>
      <c r="F331" s="1" t="s">
        <v>12</v>
      </c>
      <c r="G331" s="1" t="s">
        <v>13</v>
      </c>
      <c r="H331" s="1" t="s">
        <v>13</v>
      </c>
      <c r="I331" s="1">
        <v>54</v>
      </c>
      <c r="J331" t="str">
        <f t="shared" si="16"/>
        <v>No</v>
      </c>
      <c r="K331" t="str">
        <f t="shared" si="17"/>
        <v>No</v>
      </c>
      <c r="L331">
        <f t="shared" si="18"/>
        <v>1340908</v>
      </c>
      <c r="M331" s="1" t="str">
        <f>IF(ISBLANK(D331),_xlfn.MODE.SNGL(moras[TIPO_ASEGURAMIENTO]),D331)</f>
        <v>ASALARIADO</v>
      </c>
      <c r="N331" s="1">
        <f>IF(ISBLANK(moras[[#This Row],[EDAD]]),T352,moras[[#This Row],[EDAD]])</f>
        <v>54</v>
      </c>
    </row>
    <row r="332" spans="1:14" x14ac:dyDescent="0.35">
      <c r="A332" s="1">
        <v>331</v>
      </c>
      <c r="B332" s="1" t="s">
        <v>9</v>
      </c>
      <c r="C332" s="1">
        <v>300000</v>
      </c>
      <c r="D332" s="1" t="s">
        <v>10</v>
      </c>
      <c r="E332" s="1" t="s">
        <v>16</v>
      </c>
      <c r="F332" s="1" t="s">
        <v>12</v>
      </c>
      <c r="G332" s="1" t="s">
        <v>12</v>
      </c>
      <c r="H332" s="1" t="s">
        <v>13</v>
      </c>
      <c r="I332" s="1">
        <v>28</v>
      </c>
      <c r="J332" t="str">
        <f t="shared" si="16"/>
        <v>No</v>
      </c>
      <c r="K332" t="str">
        <f t="shared" si="17"/>
        <v>No</v>
      </c>
      <c r="L332">
        <f t="shared" si="18"/>
        <v>300000</v>
      </c>
      <c r="M332" s="1" t="str">
        <f>IF(ISBLANK(D332),_xlfn.MODE.SNGL(moras[TIPO_ASEGURAMIENTO]),D332)</f>
        <v>ASALARIADO</v>
      </c>
      <c r="N332" s="1">
        <f>IF(ISBLANK(moras[[#This Row],[EDAD]]),T353,moras[[#This Row],[EDAD]])</f>
        <v>28</v>
      </c>
    </row>
    <row r="333" spans="1:14" x14ac:dyDescent="0.35">
      <c r="A333" s="1">
        <v>332</v>
      </c>
      <c r="B333" s="1" t="s">
        <v>15</v>
      </c>
      <c r="C333" s="1">
        <v>297046</v>
      </c>
      <c r="D333" s="1" t="s">
        <v>17</v>
      </c>
      <c r="E333" s="1" t="s">
        <v>16</v>
      </c>
      <c r="F333" s="1" t="s">
        <v>12</v>
      </c>
      <c r="G333" s="1" t="s">
        <v>12</v>
      </c>
      <c r="H333" s="1" t="s">
        <v>13</v>
      </c>
      <c r="I333" s="1">
        <v>27</v>
      </c>
      <c r="J333" t="str">
        <f t="shared" si="16"/>
        <v>No</v>
      </c>
      <c r="K333" t="str">
        <f t="shared" si="17"/>
        <v>No</v>
      </c>
      <c r="L333">
        <f t="shared" si="18"/>
        <v>297046</v>
      </c>
      <c r="M333" s="1" t="str">
        <f>IF(ISBLANK(D333),_xlfn.MODE.SNGL(moras[TIPO_ASEGURAMIENTO]),D333)</f>
        <v>ASEGURADO VOLUNTARIO</v>
      </c>
      <c r="N333" s="1">
        <f>IF(ISBLANK(moras[[#This Row],[EDAD]]),T354,moras[[#This Row],[EDAD]])</f>
        <v>27</v>
      </c>
    </row>
    <row r="334" spans="1:14" x14ac:dyDescent="0.35">
      <c r="A334" s="1">
        <v>333</v>
      </c>
      <c r="B334" s="1" t="s">
        <v>9</v>
      </c>
      <c r="C334" s="1">
        <v>304232.90000000002</v>
      </c>
      <c r="D334" s="1" t="s">
        <v>10</v>
      </c>
      <c r="E334" s="1" t="s">
        <v>16</v>
      </c>
      <c r="F334" s="1" t="s">
        <v>12</v>
      </c>
      <c r="G334" s="1" t="s">
        <v>12</v>
      </c>
      <c r="H334" s="1" t="s">
        <v>13</v>
      </c>
      <c r="I334" s="1">
        <v>24</v>
      </c>
      <c r="J334" t="str">
        <f t="shared" si="16"/>
        <v>No</v>
      </c>
      <c r="K334" t="str">
        <f t="shared" si="17"/>
        <v>No</v>
      </c>
      <c r="L334">
        <f t="shared" si="18"/>
        <v>304232.90000000002</v>
      </c>
      <c r="M334" s="1" t="str">
        <f>IF(ISBLANK(D334),_xlfn.MODE.SNGL(moras[TIPO_ASEGURAMIENTO]),D334)</f>
        <v>ASALARIADO</v>
      </c>
      <c r="N334" s="1">
        <f>IF(ISBLANK(moras[[#This Row],[EDAD]]),T355,moras[[#This Row],[EDAD]])</f>
        <v>24</v>
      </c>
    </row>
    <row r="335" spans="1:14" x14ac:dyDescent="0.35">
      <c r="A335" s="1">
        <v>334</v>
      </c>
      <c r="B335" s="1" t="s">
        <v>9</v>
      </c>
      <c r="C335" s="1">
        <v>509509</v>
      </c>
      <c r="D335" s="1" t="s">
        <v>18</v>
      </c>
      <c r="E335" s="1" t="s">
        <v>16</v>
      </c>
      <c r="F335" s="1" t="s">
        <v>12</v>
      </c>
      <c r="G335" s="1" t="s">
        <v>13</v>
      </c>
      <c r="H335" s="1" t="s">
        <v>12</v>
      </c>
      <c r="I335" s="1">
        <v>35</v>
      </c>
      <c r="J335" t="str">
        <f t="shared" si="16"/>
        <v>No</v>
      </c>
      <c r="K335" t="str">
        <f t="shared" si="17"/>
        <v>No</v>
      </c>
      <c r="L335">
        <f t="shared" si="18"/>
        <v>509509</v>
      </c>
      <c r="M335" s="1" t="str">
        <f>IF(ISBLANK(D335),_xlfn.MODE.SNGL(moras[TIPO_ASEGURAMIENTO]),D335)</f>
        <v>TRABAJADOR INDEPENDIENTE</v>
      </c>
      <c r="N335" s="1">
        <f>IF(ISBLANK(moras[[#This Row],[EDAD]]),T356,moras[[#This Row],[EDAD]])</f>
        <v>35</v>
      </c>
    </row>
    <row r="336" spans="1:14" x14ac:dyDescent="0.35">
      <c r="A336" s="1">
        <v>335</v>
      </c>
      <c r="B336" s="1" t="s">
        <v>9</v>
      </c>
      <c r="C336" s="1">
        <v>1202425</v>
      </c>
      <c r="D336" s="1" t="s">
        <v>10</v>
      </c>
      <c r="E336" s="1" t="s">
        <v>11</v>
      </c>
      <c r="F336" s="1" t="s">
        <v>12</v>
      </c>
      <c r="G336" s="1" t="s">
        <v>13</v>
      </c>
      <c r="H336" s="1" t="s">
        <v>13</v>
      </c>
      <c r="I336" s="1">
        <v>40</v>
      </c>
      <c r="J336" t="str">
        <f t="shared" si="16"/>
        <v>No</v>
      </c>
      <c r="K336" t="str">
        <f t="shared" si="17"/>
        <v>No</v>
      </c>
      <c r="L336">
        <f t="shared" si="18"/>
        <v>1202425</v>
      </c>
      <c r="M336" s="1" t="str">
        <f>IF(ISBLANK(D336),_xlfn.MODE.SNGL(moras[TIPO_ASEGURAMIENTO]),D336)</f>
        <v>ASALARIADO</v>
      </c>
      <c r="N336" s="1">
        <f>IF(ISBLANK(moras[[#This Row],[EDAD]]),T357,moras[[#This Row],[EDAD]])</f>
        <v>40</v>
      </c>
    </row>
    <row r="337" spans="1:14" x14ac:dyDescent="0.35">
      <c r="A337" s="1">
        <v>336</v>
      </c>
      <c r="B337" s="1" t="s">
        <v>9</v>
      </c>
      <c r="C337" s="1">
        <v>591445.27</v>
      </c>
      <c r="D337" s="1" t="s">
        <v>10</v>
      </c>
      <c r="E337" s="1" t="s">
        <v>16</v>
      </c>
      <c r="F337" s="1" t="s">
        <v>12</v>
      </c>
      <c r="G337" s="1" t="s">
        <v>13</v>
      </c>
      <c r="H337" s="1" t="s">
        <v>13</v>
      </c>
      <c r="I337" s="1">
        <v>30</v>
      </c>
      <c r="J337" t="str">
        <f t="shared" si="16"/>
        <v>No</v>
      </c>
      <c r="K337" t="str">
        <f t="shared" si="17"/>
        <v>No</v>
      </c>
      <c r="L337">
        <f t="shared" si="18"/>
        <v>591445.27</v>
      </c>
      <c r="M337" s="1" t="str">
        <f>IF(ISBLANK(D337),_xlfn.MODE.SNGL(moras[TIPO_ASEGURAMIENTO]),D337)</f>
        <v>ASALARIADO</v>
      </c>
      <c r="N337" s="1">
        <f>IF(ISBLANK(moras[[#This Row],[EDAD]]),T358,moras[[#This Row],[EDAD]])</f>
        <v>30</v>
      </c>
    </row>
    <row r="338" spans="1:14" x14ac:dyDescent="0.35">
      <c r="A338" s="1">
        <v>337</v>
      </c>
      <c r="B338" s="1" t="s">
        <v>15</v>
      </c>
      <c r="C338" s="1">
        <v>1953183.27</v>
      </c>
      <c r="D338" s="1" t="s">
        <v>10</v>
      </c>
      <c r="E338" s="1" t="s">
        <v>16</v>
      </c>
      <c r="F338" s="1" t="s">
        <v>12</v>
      </c>
      <c r="G338" s="1" t="s">
        <v>13</v>
      </c>
      <c r="H338" s="1" t="s">
        <v>13</v>
      </c>
      <c r="I338" s="1">
        <v>36</v>
      </c>
      <c r="J338" t="str">
        <f t="shared" si="16"/>
        <v>No</v>
      </c>
      <c r="K338" t="str">
        <f t="shared" si="17"/>
        <v>No</v>
      </c>
      <c r="L338">
        <f t="shared" si="18"/>
        <v>1953183.27</v>
      </c>
      <c r="M338" s="1" t="str">
        <f>IF(ISBLANK(D338),_xlfn.MODE.SNGL(moras[TIPO_ASEGURAMIENTO]),D338)</f>
        <v>ASALARIADO</v>
      </c>
      <c r="N338" s="1">
        <f>IF(ISBLANK(moras[[#This Row],[EDAD]]),T359,moras[[#This Row],[EDAD]])</f>
        <v>36</v>
      </c>
    </row>
    <row r="339" spans="1:14" x14ac:dyDescent="0.35">
      <c r="A339" s="1">
        <v>338</v>
      </c>
      <c r="B339" s="1" t="s">
        <v>15</v>
      </c>
      <c r="C339" s="1">
        <v>570798.64</v>
      </c>
      <c r="D339" s="1" t="s">
        <v>10</v>
      </c>
      <c r="E339" s="1" t="s">
        <v>16</v>
      </c>
      <c r="F339" s="1" t="s">
        <v>12</v>
      </c>
      <c r="G339" s="1" t="s">
        <v>13</v>
      </c>
      <c r="H339" s="1" t="s">
        <v>13</v>
      </c>
      <c r="I339" s="1">
        <v>26</v>
      </c>
      <c r="J339" t="str">
        <f t="shared" si="16"/>
        <v>No</v>
      </c>
      <c r="K339" t="str">
        <f t="shared" si="17"/>
        <v>No</v>
      </c>
      <c r="L339">
        <f t="shared" si="18"/>
        <v>570798.64</v>
      </c>
      <c r="M339" s="1" t="str">
        <f>IF(ISBLANK(D339),_xlfn.MODE.SNGL(moras[TIPO_ASEGURAMIENTO]),D339)</f>
        <v>ASALARIADO</v>
      </c>
      <c r="N339" s="1">
        <f>IF(ISBLANK(moras[[#This Row],[EDAD]]),T360,moras[[#This Row],[EDAD]])</f>
        <v>26</v>
      </c>
    </row>
    <row r="340" spans="1:14" x14ac:dyDescent="0.35">
      <c r="A340" s="1">
        <v>339</v>
      </c>
      <c r="B340" s="1" t="s">
        <v>15</v>
      </c>
      <c r="C340" s="1">
        <v>539203</v>
      </c>
      <c r="D340" s="1" t="s">
        <v>10</v>
      </c>
      <c r="E340" s="1" t="s">
        <v>16</v>
      </c>
      <c r="F340" s="1" t="s">
        <v>12</v>
      </c>
      <c r="G340" s="1" t="s">
        <v>13</v>
      </c>
      <c r="H340" s="1" t="s">
        <v>13</v>
      </c>
      <c r="I340" s="1">
        <v>29</v>
      </c>
      <c r="J340" t="str">
        <f t="shared" si="16"/>
        <v>No</v>
      </c>
      <c r="K340" t="str">
        <f t="shared" si="17"/>
        <v>No</v>
      </c>
      <c r="L340">
        <f t="shared" si="18"/>
        <v>539203</v>
      </c>
      <c r="M340" s="1" t="str">
        <f>IF(ISBLANK(D340),_xlfn.MODE.SNGL(moras[TIPO_ASEGURAMIENTO]),D340)</f>
        <v>ASALARIADO</v>
      </c>
      <c r="N340" s="1">
        <f>IF(ISBLANK(moras[[#This Row],[EDAD]]),T361,moras[[#This Row],[EDAD]])</f>
        <v>29</v>
      </c>
    </row>
    <row r="341" spans="1:14" x14ac:dyDescent="0.35">
      <c r="A341" s="1">
        <v>340</v>
      </c>
      <c r="B341" s="1" t="s">
        <v>15</v>
      </c>
      <c r="C341" s="1">
        <v>359544.27</v>
      </c>
      <c r="D341" s="1" t="s">
        <v>21</v>
      </c>
      <c r="E341" s="1" t="s">
        <v>16</v>
      </c>
      <c r="F341" s="1" t="s">
        <v>12</v>
      </c>
      <c r="G341" s="1" t="s">
        <v>12</v>
      </c>
      <c r="H341" s="1" t="s">
        <v>13</v>
      </c>
      <c r="I341" s="1">
        <v>32</v>
      </c>
      <c r="J341" t="str">
        <f t="shared" si="16"/>
        <v>No</v>
      </c>
      <c r="K341" t="str">
        <f t="shared" si="17"/>
        <v>No</v>
      </c>
      <c r="L341">
        <f t="shared" si="18"/>
        <v>359544.27</v>
      </c>
      <c r="M341" s="1" t="str">
        <f>IF(ISBLANK(D341),_xlfn.MODE.SNGL(moras[TIPO_ASEGURAMIENTO]),D341)</f>
        <v>CONVENIOS ESPECIALES DE ASEGURADOS VOLUNTARIOS</v>
      </c>
      <c r="N341" s="1">
        <f>IF(ISBLANK(moras[[#This Row],[EDAD]]),T362,moras[[#This Row],[EDAD]])</f>
        <v>32</v>
      </c>
    </row>
    <row r="342" spans="1:14" x14ac:dyDescent="0.35">
      <c r="A342" s="1">
        <v>341</v>
      </c>
      <c r="B342" s="1" t="s">
        <v>15</v>
      </c>
      <c r="C342" s="1">
        <v>516446.5</v>
      </c>
      <c r="D342" s="1" t="s">
        <v>10</v>
      </c>
      <c r="E342" s="1" t="s">
        <v>11</v>
      </c>
      <c r="F342" s="1" t="s">
        <v>12</v>
      </c>
      <c r="G342" s="1" t="s">
        <v>13</v>
      </c>
      <c r="H342" s="1" t="s">
        <v>13</v>
      </c>
      <c r="I342" s="1">
        <v>33</v>
      </c>
      <c r="J342" t="str">
        <f t="shared" si="16"/>
        <v>No</v>
      </c>
      <c r="K342" t="str">
        <f t="shared" si="17"/>
        <v>No</v>
      </c>
      <c r="L342">
        <f t="shared" si="18"/>
        <v>516446.5</v>
      </c>
      <c r="M342" s="1" t="str">
        <f>IF(ISBLANK(D342),_xlfn.MODE.SNGL(moras[TIPO_ASEGURAMIENTO]),D342)</f>
        <v>ASALARIADO</v>
      </c>
      <c r="N342" s="1">
        <f>IF(ISBLANK(moras[[#This Row],[EDAD]]),T363,moras[[#This Row],[EDAD]])</f>
        <v>33</v>
      </c>
    </row>
    <row r="343" spans="1:14" x14ac:dyDescent="0.35">
      <c r="A343" s="1">
        <v>342</v>
      </c>
      <c r="B343" s="1" t="s">
        <v>15</v>
      </c>
      <c r="C343" s="1">
        <v>378355</v>
      </c>
      <c r="D343" s="1" t="s">
        <v>10</v>
      </c>
      <c r="E343" s="1" t="s">
        <v>16</v>
      </c>
      <c r="F343" s="1" t="s">
        <v>12</v>
      </c>
      <c r="G343" s="1" t="s">
        <v>12</v>
      </c>
      <c r="H343" s="1" t="s">
        <v>13</v>
      </c>
      <c r="I343" s="1">
        <v>62</v>
      </c>
      <c r="J343" t="str">
        <f t="shared" si="16"/>
        <v>No</v>
      </c>
      <c r="K343" t="str">
        <f t="shared" si="17"/>
        <v>No</v>
      </c>
      <c r="L343">
        <f t="shared" si="18"/>
        <v>378355</v>
      </c>
      <c r="M343" s="1" t="str">
        <f>IF(ISBLANK(D343),_xlfn.MODE.SNGL(moras[TIPO_ASEGURAMIENTO]),D343)</f>
        <v>ASALARIADO</v>
      </c>
      <c r="N343" s="1">
        <f>IF(ISBLANK(moras[[#This Row],[EDAD]]),T364,moras[[#This Row],[EDAD]])</f>
        <v>62</v>
      </c>
    </row>
    <row r="344" spans="1:14" x14ac:dyDescent="0.35">
      <c r="A344" s="1">
        <v>343</v>
      </c>
      <c r="B344" s="1" t="s">
        <v>9</v>
      </c>
      <c r="C344" s="1">
        <v>454558.2</v>
      </c>
      <c r="D344" s="1" t="s">
        <v>10</v>
      </c>
      <c r="E344" s="1" t="s">
        <v>11</v>
      </c>
      <c r="F344" s="1" t="s">
        <v>12</v>
      </c>
      <c r="G344" s="1" t="s">
        <v>13</v>
      </c>
      <c r="H344" s="1" t="s">
        <v>13</v>
      </c>
      <c r="I344" s="1">
        <v>34</v>
      </c>
      <c r="J344" t="str">
        <f t="shared" si="16"/>
        <v>No</v>
      </c>
      <c r="K344" t="str">
        <f t="shared" si="17"/>
        <v>No</v>
      </c>
      <c r="L344">
        <f t="shared" si="18"/>
        <v>454558.2</v>
      </c>
      <c r="M344" s="1" t="str">
        <f>IF(ISBLANK(D344),_xlfn.MODE.SNGL(moras[TIPO_ASEGURAMIENTO]),D344)</f>
        <v>ASALARIADO</v>
      </c>
      <c r="N344" s="1">
        <f>IF(ISBLANK(moras[[#This Row],[EDAD]]),T365,moras[[#This Row],[EDAD]])</f>
        <v>34</v>
      </c>
    </row>
    <row r="345" spans="1:14" x14ac:dyDescent="0.35">
      <c r="A345" s="1">
        <v>344</v>
      </c>
      <c r="B345" s="1" t="s">
        <v>15</v>
      </c>
      <c r="C345" s="1">
        <v>403983</v>
      </c>
      <c r="D345" s="1" t="s">
        <v>18</v>
      </c>
      <c r="E345" s="1" t="s">
        <v>16</v>
      </c>
      <c r="F345" s="1" t="s">
        <v>12</v>
      </c>
      <c r="G345" s="1" t="s">
        <v>13</v>
      </c>
      <c r="H345" s="1" t="s">
        <v>12</v>
      </c>
      <c r="I345" s="1">
        <v>67</v>
      </c>
      <c r="J345" t="str">
        <f t="shared" si="16"/>
        <v>No</v>
      </c>
      <c r="K345" t="str">
        <f t="shared" si="17"/>
        <v>No</v>
      </c>
      <c r="L345">
        <f t="shared" si="18"/>
        <v>403983</v>
      </c>
      <c r="M345" s="1" t="str">
        <f>IF(ISBLANK(D345),_xlfn.MODE.SNGL(moras[TIPO_ASEGURAMIENTO]),D345)</f>
        <v>TRABAJADOR INDEPENDIENTE</v>
      </c>
      <c r="N345" s="1">
        <f>IF(ISBLANK(moras[[#This Row],[EDAD]]),T366,moras[[#This Row],[EDAD]])</f>
        <v>67</v>
      </c>
    </row>
    <row r="346" spans="1:14" x14ac:dyDescent="0.35">
      <c r="A346" s="1">
        <v>345</v>
      </c>
      <c r="B346" s="1" t="s">
        <v>15</v>
      </c>
      <c r="C346" s="1">
        <v>1544187.5</v>
      </c>
      <c r="D346" s="1" t="s">
        <v>10</v>
      </c>
      <c r="E346" s="1" t="s">
        <v>16</v>
      </c>
      <c r="F346" s="1" t="s">
        <v>12</v>
      </c>
      <c r="G346" s="1" t="s">
        <v>12</v>
      </c>
      <c r="H346" s="1" t="s">
        <v>13</v>
      </c>
      <c r="I346" s="1">
        <v>28</v>
      </c>
      <c r="J346" t="str">
        <f t="shared" si="16"/>
        <v>No</v>
      </c>
      <c r="K346" t="str">
        <f t="shared" si="17"/>
        <v>No</v>
      </c>
      <c r="L346">
        <f t="shared" si="18"/>
        <v>1544187.5</v>
      </c>
      <c r="M346" s="1" t="str">
        <f>IF(ISBLANK(D346),_xlfn.MODE.SNGL(moras[TIPO_ASEGURAMIENTO]),D346)</f>
        <v>ASALARIADO</v>
      </c>
      <c r="N346" s="1">
        <f>IF(ISBLANK(moras[[#This Row],[EDAD]]),T367,moras[[#This Row],[EDAD]])</f>
        <v>28</v>
      </c>
    </row>
    <row r="347" spans="1:14" x14ac:dyDescent="0.35">
      <c r="A347" s="1">
        <v>346</v>
      </c>
      <c r="B347" s="1" t="s">
        <v>9</v>
      </c>
      <c r="C347" s="1">
        <v>328196</v>
      </c>
      <c r="D347" s="1" t="s">
        <v>18</v>
      </c>
      <c r="E347" s="1" t="s">
        <v>16</v>
      </c>
      <c r="F347" s="1" t="s">
        <v>12</v>
      </c>
      <c r="G347" s="1" t="s">
        <v>12</v>
      </c>
      <c r="H347" s="1" t="s">
        <v>12</v>
      </c>
      <c r="I347" s="1">
        <v>27</v>
      </c>
      <c r="J347" t="str">
        <f t="shared" si="16"/>
        <v>No</v>
      </c>
      <c r="K347" t="str">
        <f t="shared" si="17"/>
        <v>No</v>
      </c>
      <c r="L347">
        <f t="shared" si="18"/>
        <v>328196</v>
      </c>
      <c r="M347" s="1" t="str">
        <f>IF(ISBLANK(D347),_xlfn.MODE.SNGL(moras[TIPO_ASEGURAMIENTO]),D347)</f>
        <v>TRABAJADOR INDEPENDIENTE</v>
      </c>
      <c r="N347" s="1">
        <f>IF(ISBLANK(moras[[#This Row],[EDAD]]),T368,moras[[#This Row],[EDAD]])</f>
        <v>27</v>
      </c>
    </row>
    <row r="348" spans="1:14" x14ac:dyDescent="0.35">
      <c r="A348" s="1">
        <v>347</v>
      </c>
      <c r="B348" s="1" t="s">
        <v>9</v>
      </c>
      <c r="C348" s="1">
        <v>574094.44999999995</v>
      </c>
      <c r="D348" s="1" t="s">
        <v>10</v>
      </c>
      <c r="E348" s="1" t="s">
        <v>16</v>
      </c>
      <c r="F348" s="1" t="s">
        <v>12</v>
      </c>
      <c r="G348" s="1" t="s">
        <v>13</v>
      </c>
      <c r="H348" s="1" t="s">
        <v>13</v>
      </c>
      <c r="I348" s="1">
        <v>57</v>
      </c>
      <c r="J348" t="str">
        <f t="shared" si="16"/>
        <v>No</v>
      </c>
      <c r="K348" t="str">
        <f t="shared" si="17"/>
        <v>No</v>
      </c>
      <c r="L348">
        <f t="shared" si="18"/>
        <v>574094.44999999995</v>
      </c>
      <c r="M348" s="1" t="str">
        <f>IF(ISBLANK(D348),_xlfn.MODE.SNGL(moras[TIPO_ASEGURAMIENTO]),D348)</f>
        <v>ASALARIADO</v>
      </c>
      <c r="N348" s="1">
        <f>IF(ISBLANK(moras[[#This Row],[EDAD]]),T369,moras[[#This Row],[EDAD]])</f>
        <v>57</v>
      </c>
    </row>
    <row r="349" spans="1:14" x14ac:dyDescent="0.35">
      <c r="A349" s="1">
        <v>348</v>
      </c>
      <c r="B349" s="1" t="s">
        <v>15</v>
      </c>
      <c r="C349" s="1">
        <v>1320518.73</v>
      </c>
      <c r="D349" s="1" t="s">
        <v>10</v>
      </c>
      <c r="E349" s="1" t="s">
        <v>11</v>
      </c>
      <c r="F349" s="1" t="s">
        <v>12</v>
      </c>
      <c r="G349" s="1" t="s">
        <v>13</v>
      </c>
      <c r="H349" s="1" t="s">
        <v>13</v>
      </c>
      <c r="I349" s="1">
        <v>34</v>
      </c>
      <c r="J349" t="str">
        <f t="shared" si="16"/>
        <v>No</v>
      </c>
      <c r="K349" t="str">
        <f t="shared" si="17"/>
        <v>No</v>
      </c>
      <c r="L349">
        <f t="shared" si="18"/>
        <v>1320518.73</v>
      </c>
      <c r="M349" s="1" t="str">
        <f>IF(ISBLANK(D349),_xlfn.MODE.SNGL(moras[TIPO_ASEGURAMIENTO]),D349)</f>
        <v>ASALARIADO</v>
      </c>
      <c r="N349" s="1">
        <f>IF(ISBLANK(moras[[#This Row],[EDAD]]),T370,moras[[#This Row],[EDAD]])</f>
        <v>34</v>
      </c>
    </row>
    <row r="350" spans="1:14" x14ac:dyDescent="0.35">
      <c r="A350" s="1">
        <v>349</v>
      </c>
      <c r="B350" s="1" t="s">
        <v>9</v>
      </c>
      <c r="C350" s="1">
        <v>356455</v>
      </c>
      <c r="D350" s="1" t="s">
        <v>18</v>
      </c>
      <c r="E350" s="1" t="s">
        <v>16</v>
      </c>
      <c r="F350" s="1" t="s">
        <v>12</v>
      </c>
      <c r="G350" s="1" t="s">
        <v>13</v>
      </c>
      <c r="H350" s="1" t="s">
        <v>12</v>
      </c>
      <c r="I350" s="1">
        <v>40</v>
      </c>
      <c r="J350" t="str">
        <f t="shared" si="16"/>
        <v>No</v>
      </c>
      <c r="K350" t="str">
        <f t="shared" si="17"/>
        <v>No</v>
      </c>
      <c r="L350">
        <f t="shared" si="18"/>
        <v>356455</v>
      </c>
      <c r="M350" s="1" t="str">
        <f>IF(ISBLANK(D350),_xlfn.MODE.SNGL(moras[TIPO_ASEGURAMIENTO]),D350)</f>
        <v>TRABAJADOR INDEPENDIENTE</v>
      </c>
      <c r="N350" s="1">
        <f>IF(ISBLANK(moras[[#This Row],[EDAD]]),T371,moras[[#This Row],[EDAD]])</f>
        <v>40</v>
      </c>
    </row>
    <row r="351" spans="1:14" x14ac:dyDescent="0.35">
      <c r="A351" s="1">
        <v>350</v>
      </c>
      <c r="B351" s="1" t="s">
        <v>9</v>
      </c>
      <c r="C351" s="1">
        <v>297046</v>
      </c>
      <c r="D351" s="1" t="s">
        <v>18</v>
      </c>
      <c r="E351" s="1" t="s">
        <v>16</v>
      </c>
      <c r="F351" s="1" t="s">
        <v>12</v>
      </c>
      <c r="G351" s="1" t="s">
        <v>13</v>
      </c>
      <c r="H351" s="1" t="s">
        <v>13</v>
      </c>
      <c r="I351" s="1">
        <v>42</v>
      </c>
      <c r="J351" t="str">
        <f t="shared" si="16"/>
        <v>No</v>
      </c>
      <c r="K351" t="str">
        <f t="shared" si="17"/>
        <v>No</v>
      </c>
      <c r="L351">
        <f t="shared" si="18"/>
        <v>297046</v>
      </c>
      <c r="M351" s="1" t="str">
        <f>IF(ISBLANK(D351),_xlfn.MODE.SNGL(moras[TIPO_ASEGURAMIENTO]),D351)</f>
        <v>TRABAJADOR INDEPENDIENTE</v>
      </c>
      <c r="N351" s="1">
        <f>IF(ISBLANK(moras[[#This Row],[EDAD]]),T372,moras[[#This Row],[EDAD]])</f>
        <v>42</v>
      </c>
    </row>
    <row r="352" spans="1:14" x14ac:dyDescent="0.35">
      <c r="A352" s="1">
        <v>351</v>
      </c>
      <c r="B352" s="1" t="s">
        <v>9</v>
      </c>
      <c r="C352" s="1">
        <v>505686.39</v>
      </c>
      <c r="D352" s="1" t="s">
        <v>10</v>
      </c>
      <c r="E352" s="1" t="s">
        <v>16</v>
      </c>
      <c r="F352" s="1" t="s">
        <v>12</v>
      </c>
      <c r="G352" s="1" t="s">
        <v>13</v>
      </c>
      <c r="H352" s="1" t="s">
        <v>13</v>
      </c>
      <c r="I352" s="1">
        <v>22</v>
      </c>
      <c r="J352" t="str">
        <f t="shared" si="16"/>
        <v>No</v>
      </c>
      <c r="K352" t="str">
        <f t="shared" si="17"/>
        <v>No</v>
      </c>
      <c r="L352">
        <f t="shared" si="18"/>
        <v>505686.39</v>
      </c>
      <c r="M352" s="1" t="str">
        <f>IF(ISBLANK(D352),_xlfn.MODE.SNGL(moras[TIPO_ASEGURAMIENTO]),D352)</f>
        <v>ASALARIADO</v>
      </c>
      <c r="N352" s="1">
        <f>IF(ISBLANK(moras[[#This Row],[EDAD]]),T373,moras[[#This Row],[EDAD]])</f>
        <v>22</v>
      </c>
    </row>
    <row r="353" spans="1:14" x14ac:dyDescent="0.35">
      <c r="A353" s="1">
        <v>352</v>
      </c>
      <c r="B353" s="1" t="s">
        <v>15</v>
      </c>
      <c r="C353" s="1">
        <v>511789.2</v>
      </c>
      <c r="D353" s="1" t="s">
        <v>10</v>
      </c>
      <c r="E353" s="1" t="s">
        <v>16</v>
      </c>
      <c r="F353" s="1" t="s">
        <v>12</v>
      </c>
      <c r="G353" s="1" t="s">
        <v>13</v>
      </c>
      <c r="H353" s="1" t="s">
        <v>13</v>
      </c>
      <c r="I353" s="1">
        <v>29</v>
      </c>
      <c r="J353" t="str">
        <f t="shared" si="16"/>
        <v>No</v>
      </c>
      <c r="K353" t="str">
        <f t="shared" si="17"/>
        <v>No</v>
      </c>
      <c r="L353">
        <f t="shared" si="18"/>
        <v>511789.2</v>
      </c>
      <c r="M353" s="1" t="str">
        <f>IF(ISBLANK(D353),_xlfn.MODE.SNGL(moras[TIPO_ASEGURAMIENTO]),D353)</f>
        <v>ASALARIADO</v>
      </c>
      <c r="N353" s="1">
        <f>IF(ISBLANK(moras[[#This Row],[EDAD]]),T374,moras[[#This Row],[EDAD]])</f>
        <v>29</v>
      </c>
    </row>
    <row r="354" spans="1:14" x14ac:dyDescent="0.35">
      <c r="A354" s="1">
        <v>353</v>
      </c>
      <c r="B354" s="1" t="s">
        <v>15</v>
      </c>
      <c r="C354" s="1">
        <v>333094.01</v>
      </c>
      <c r="D354" s="1" t="s">
        <v>10</v>
      </c>
      <c r="E354" s="1" t="s">
        <v>16</v>
      </c>
      <c r="F354" s="1" t="s">
        <v>12</v>
      </c>
      <c r="G354" s="1" t="s">
        <v>13</v>
      </c>
      <c r="H354" s="1" t="s">
        <v>13</v>
      </c>
      <c r="I354" s="1">
        <v>32</v>
      </c>
      <c r="J354" t="str">
        <f t="shared" si="16"/>
        <v>No</v>
      </c>
      <c r="K354" t="str">
        <f t="shared" si="17"/>
        <v>No</v>
      </c>
      <c r="L354">
        <f t="shared" si="18"/>
        <v>333094.01</v>
      </c>
      <c r="M354" s="1" t="str">
        <f>IF(ISBLANK(D354),_xlfn.MODE.SNGL(moras[TIPO_ASEGURAMIENTO]),D354)</f>
        <v>ASALARIADO</v>
      </c>
      <c r="N354" s="1">
        <f>IF(ISBLANK(moras[[#This Row],[EDAD]]),T375,moras[[#This Row],[EDAD]])</f>
        <v>32</v>
      </c>
    </row>
    <row r="355" spans="1:14" x14ac:dyDescent="0.35">
      <c r="A355" s="1">
        <v>354</v>
      </c>
      <c r="B355" s="1" t="s">
        <v>15</v>
      </c>
      <c r="C355" s="1">
        <v>419608</v>
      </c>
      <c r="D355" s="1" t="s">
        <v>18</v>
      </c>
      <c r="E355" s="1" t="s">
        <v>16</v>
      </c>
      <c r="F355" s="1" t="s">
        <v>12</v>
      </c>
      <c r="G355" s="1" t="s">
        <v>13</v>
      </c>
      <c r="H355" s="1" t="s">
        <v>13</v>
      </c>
      <c r="I355" s="1">
        <v>43</v>
      </c>
      <c r="J355" t="str">
        <f t="shared" si="16"/>
        <v>No</v>
      </c>
      <c r="K355" t="str">
        <f t="shared" si="17"/>
        <v>No</v>
      </c>
      <c r="L355">
        <f t="shared" si="18"/>
        <v>419608</v>
      </c>
      <c r="M355" s="1" t="str">
        <f>IF(ISBLANK(D355),_xlfn.MODE.SNGL(moras[TIPO_ASEGURAMIENTO]),D355)</f>
        <v>TRABAJADOR INDEPENDIENTE</v>
      </c>
      <c r="N355" s="1">
        <f>IF(ISBLANK(moras[[#This Row],[EDAD]]),T376,moras[[#This Row],[EDAD]])</f>
        <v>43</v>
      </c>
    </row>
    <row r="356" spans="1:14" x14ac:dyDescent="0.35">
      <c r="A356" s="1">
        <v>355</v>
      </c>
      <c r="B356" s="1" t="s">
        <v>15</v>
      </c>
      <c r="C356" s="1">
        <v>297046</v>
      </c>
      <c r="D356" s="1" t="s">
        <v>18</v>
      </c>
      <c r="E356" s="1" t="s">
        <v>16</v>
      </c>
      <c r="F356" s="1" t="s">
        <v>12</v>
      </c>
      <c r="G356" s="1" t="s">
        <v>13</v>
      </c>
      <c r="H356" s="1" t="s">
        <v>12</v>
      </c>
      <c r="I356" s="1">
        <v>28</v>
      </c>
      <c r="J356" t="str">
        <f t="shared" si="16"/>
        <v>No</v>
      </c>
      <c r="K356" t="str">
        <f t="shared" si="17"/>
        <v>No</v>
      </c>
      <c r="L356">
        <f t="shared" si="18"/>
        <v>297046</v>
      </c>
      <c r="M356" s="1" t="str">
        <f>IF(ISBLANK(D356),_xlfn.MODE.SNGL(moras[TIPO_ASEGURAMIENTO]),D356)</f>
        <v>TRABAJADOR INDEPENDIENTE</v>
      </c>
      <c r="N356" s="1">
        <f>IF(ISBLANK(moras[[#This Row],[EDAD]]),T377,moras[[#This Row],[EDAD]])</f>
        <v>28</v>
      </c>
    </row>
    <row r="357" spans="1:14" x14ac:dyDescent="0.35">
      <c r="A357" s="1">
        <v>356</v>
      </c>
      <c r="B357" s="1" t="s">
        <v>9</v>
      </c>
      <c r="C357" s="1">
        <v>297046</v>
      </c>
      <c r="D357" s="1" t="s">
        <v>18</v>
      </c>
      <c r="E357" s="1" t="s">
        <v>16</v>
      </c>
      <c r="F357" s="1" t="s">
        <v>12</v>
      </c>
      <c r="G357" s="1" t="s">
        <v>13</v>
      </c>
      <c r="H357" s="1" t="s">
        <v>12</v>
      </c>
      <c r="I357" s="1">
        <v>39</v>
      </c>
      <c r="J357" t="str">
        <f t="shared" si="16"/>
        <v>No</v>
      </c>
      <c r="K357" t="str">
        <f t="shared" si="17"/>
        <v>No</v>
      </c>
      <c r="L357">
        <f t="shared" si="18"/>
        <v>297046</v>
      </c>
      <c r="M357" s="1" t="str">
        <f>IF(ISBLANK(D357),_xlfn.MODE.SNGL(moras[TIPO_ASEGURAMIENTO]),D357)</f>
        <v>TRABAJADOR INDEPENDIENTE</v>
      </c>
      <c r="N357" s="1">
        <f>IF(ISBLANK(moras[[#This Row],[EDAD]]),T378,moras[[#This Row],[EDAD]])</f>
        <v>39</v>
      </c>
    </row>
    <row r="358" spans="1:14" x14ac:dyDescent="0.35">
      <c r="A358" s="1">
        <v>357</v>
      </c>
      <c r="B358" s="1" t="s">
        <v>9</v>
      </c>
      <c r="C358" s="1">
        <v>1540950</v>
      </c>
      <c r="D358" s="1" t="s">
        <v>17</v>
      </c>
      <c r="E358" s="1" t="s">
        <v>16</v>
      </c>
      <c r="F358" s="1" t="s">
        <v>12</v>
      </c>
      <c r="G358" s="1" t="s">
        <v>12</v>
      </c>
      <c r="H358" s="1" t="s">
        <v>13</v>
      </c>
      <c r="I358" s="1">
        <v>63</v>
      </c>
      <c r="J358" t="str">
        <f t="shared" si="16"/>
        <v>No</v>
      </c>
      <c r="K358" t="str">
        <f t="shared" si="17"/>
        <v>No</v>
      </c>
      <c r="L358">
        <f t="shared" si="18"/>
        <v>1540950</v>
      </c>
      <c r="M358" s="1" t="str">
        <f>IF(ISBLANK(D358),_xlfn.MODE.SNGL(moras[TIPO_ASEGURAMIENTO]),D358)</f>
        <v>ASEGURADO VOLUNTARIO</v>
      </c>
      <c r="N358" s="1">
        <f>IF(ISBLANK(moras[[#This Row],[EDAD]]),T379,moras[[#This Row],[EDAD]])</f>
        <v>63</v>
      </c>
    </row>
    <row r="359" spans="1:14" x14ac:dyDescent="0.35">
      <c r="A359" s="1">
        <v>358</v>
      </c>
      <c r="B359" s="1" t="s">
        <v>15</v>
      </c>
      <c r="C359" s="1">
        <v>416150</v>
      </c>
      <c r="D359" s="1" t="s">
        <v>10</v>
      </c>
      <c r="E359" s="1" t="s">
        <v>16</v>
      </c>
      <c r="F359" s="1" t="s">
        <v>12</v>
      </c>
      <c r="G359" s="1" t="s">
        <v>12</v>
      </c>
      <c r="H359" s="1" t="s">
        <v>13</v>
      </c>
      <c r="I359" s="1">
        <v>30</v>
      </c>
      <c r="J359" t="str">
        <f t="shared" si="16"/>
        <v>No</v>
      </c>
      <c r="K359" t="str">
        <f t="shared" si="17"/>
        <v>No</v>
      </c>
      <c r="L359">
        <f t="shared" si="18"/>
        <v>416150</v>
      </c>
      <c r="M359" s="1" t="str">
        <f>IF(ISBLANK(D359),_xlfn.MODE.SNGL(moras[TIPO_ASEGURAMIENTO]),D359)</f>
        <v>ASALARIADO</v>
      </c>
      <c r="N359" s="1">
        <f>IF(ISBLANK(moras[[#This Row],[EDAD]]),T380,moras[[#This Row],[EDAD]])</f>
        <v>30</v>
      </c>
    </row>
    <row r="360" spans="1:14" x14ac:dyDescent="0.35">
      <c r="A360" s="1">
        <v>359</v>
      </c>
      <c r="B360" s="1" t="s">
        <v>9</v>
      </c>
      <c r="C360" s="1">
        <v>400353</v>
      </c>
      <c r="D360" s="1" t="s">
        <v>18</v>
      </c>
      <c r="E360" s="1" t="s">
        <v>16</v>
      </c>
      <c r="F360" s="1" t="s">
        <v>12</v>
      </c>
      <c r="G360" s="1" t="s">
        <v>13</v>
      </c>
      <c r="H360" s="1" t="s">
        <v>13</v>
      </c>
      <c r="I360" s="1">
        <v>30</v>
      </c>
      <c r="J360" t="str">
        <f t="shared" si="16"/>
        <v>No</v>
      </c>
      <c r="K360" t="str">
        <f t="shared" si="17"/>
        <v>No</v>
      </c>
      <c r="L360">
        <f t="shared" si="18"/>
        <v>400353</v>
      </c>
      <c r="M360" s="1" t="str">
        <f>IF(ISBLANK(D360),_xlfn.MODE.SNGL(moras[TIPO_ASEGURAMIENTO]),D360)</f>
        <v>TRABAJADOR INDEPENDIENTE</v>
      </c>
      <c r="N360" s="1">
        <f>IF(ISBLANK(moras[[#This Row],[EDAD]]),T381,moras[[#This Row],[EDAD]])</f>
        <v>30</v>
      </c>
    </row>
    <row r="361" spans="1:14" x14ac:dyDescent="0.35">
      <c r="A361" s="1">
        <v>360</v>
      </c>
      <c r="B361" s="1" t="s">
        <v>9</v>
      </c>
      <c r="C361" s="1">
        <v>323296</v>
      </c>
      <c r="D361" s="1" t="s">
        <v>18</v>
      </c>
      <c r="E361" s="1" t="s">
        <v>16</v>
      </c>
      <c r="F361" s="1" t="s">
        <v>12</v>
      </c>
      <c r="G361" s="1" t="s">
        <v>12</v>
      </c>
      <c r="H361" s="1" t="s">
        <v>12</v>
      </c>
      <c r="I361" s="1">
        <v>67</v>
      </c>
      <c r="J361" t="str">
        <f t="shared" si="16"/>
        <v>No</v>
      </c>
      <c r="K361" t="str">
        <f t="shared" si="17"/>
        <v>No</v>
      </c>
      <c r="L361">
        <f t="shared" si="18"/>
        <v>323296</v>
      </c>
      <c r="M361" s="1" t="str">
        <f>IF(ISBLANK(D361),_xlfn.MODE.SNGL(moras[TIPO_ASEGURAMIENTO]),D361)</f>
        <v>TRABAJADOR INDEPENDIENTE</v>
      </c>
      <c r="N361" s="1">
        <f>IF(ISBLANK(moras[[#This Row],[EDAD]]),T382,moras[[#This Row],[EDAD]])</f>
        <v>67</v>
      </c>
    </row>
    <row r="362" spans="1:14" x14ac:dyDescent="0.35">
      <c r="A362" s="1">
        <v>361</v>
      </c>
      <c r="B362" s="1" t="s">
        <v>15</v>
      </c>
      <c r="C362" s="1">
        <v>159000</v>
      </c>
      <c r="D362" s="1" t="s">
        <v>10</v>
      </c>
      <c r="E362" s="1" t="s">
        <v>16</v>
      </c>
      <c r="F362" s="1" t="s">
        <v>12</v>
      </c>
      <c r="G362" s="1" t="s">
        <v>13</v>
      </c>
      <c r="H362" s="1" t="s">
        <v>13</v>
      </c>
      <c r="I362" s="1">
        <v>49</v>
      </c>
      <c r="J362" t="str">
        <f t="shared" si="16"/>
        <v>No</v>
      </c>
      <c r="K362" t="str">
        <f t="shared" si="17"/>
        <v>No</v>
      </c>
      <c r="L362">
        <f t="shared" si="18"/>
        <v>159000</v>
      </c>
      <c r="M362" s="1" t="str">
        <f>IF(ISBLANK(D362),_xlfn.MODE.SNGL(moras[TIPO_ASEGURAMIENTO]),D362)</f>
        <v>ASALARIADO</v>
      </c>
      <c r="N362" s="1">
        <f>IF(ISBLANK(moras[[#This Row],[EDAD]]),T383,moras[[#This Row],[EDAD]])</f>
        <v>49</v>
      </c>
    </row>
    <row r="363" spans="1:14" x14ac:dyDescent="0.35">
      <c r="A363" s="1">
        <v>362</v>
      </c>
      <c r="B363" s="1" t="s">
        <v>15</v>
      </c>
      <c r="C363" s="1">
        <v>172428.6</v>
      </c>
      <c r="D363" s="1" t="s">
        <v>10</v>
      </c>
      <c r="E363" s="1" t="s">
        <v>16</v>
      </c>
      <c r="F363" s="1" t="s">
        <v>12</v>
      </c>
      <c r="G363" s="1" t="s">
        <v>13</v>
      </c>
      <c r="H363" s="1" t="s">
        <v>13</v>
      </c>
      <c r="I363" s="1">
        <v>27</v>
      </c>
      <c r="J363" t="str">
        <f t="shared" si="16"/>
        <v>No</v>
      </c>
      <c r="K363" t="str">
        <f t="shared" si="17"/>
        <v>No</v>
      </c>
      <c r="L363">
        <f t="shared" si="18"/>
        <v>172428.6</v>
      </c>
      <c r="M363" s="1" t="str">
        <f>IF(ISBLANK(D363),_xlfn.MODE.SNGL(moras[TIPO_ASEGURAMIENTO]),D363)</f>
        <v>ASALARIADO</v>
      </c>
      <c r="N363" s="1">
        <f>IF(ISBLANK(moras[[#This Row],[EDAD]]),T384,moras[[#This Row],[EDAD]])</f>
        <v>27</v>
      </c>
    </row>
    <row r="364" spans="1:14" x14ac:dyDescent="0.35">
      <c r="A364" s="1">
        <v>363</v>
      </c>
      <c r="B364" s="1" t="s">
        <v>15</v>
      </c>
      <c r="C364" s="1">
        <v>1331904</v>
      </c>
      <c r="D364" s="1" t="s">
        <v>10</v>
      </c>
      <c r="E364" s="1" t="s">
        <v>11</v>
      </c>
      <c r="F364" s="1" t="s">
        <v>12</v>
      </c>
      <c r="G364" s="1" t="s">
        <v>13</v>
      </c>
      <c r="H364" s="1" t="s">
        <v>13</v>
      </c>
      <c r="I364" s="1">
        <v>42</v>
      </c>
      <c r="J364" t="str">
        <f t="shared" si="16"/>
        <v>No</v>
      </c>
      <c r="K364" t="str">
        <f t="shared" si="17"/>
        <v>No</v>
      </c>
      <c r="L364">
        <f t="shared" si="18"/>
        <v>1331904</v>
      </c>
      <c r="M364" s="1" t="str">
        <f>IF(ISBLANK(D364),_xlfn.MODE.SNGL(moras[TIPO_ASEGURAMIENTO]),D364)</f>
        <v>ASALARIADO</v>
      </c>
      <c r="N364" s="1">
        <f>IF(ISBLANK(moras[[#This Row],[EDAD]]),T385,moras[[#This Row],[EDAD]])</f>
        <v>42</v>
      </c>
    </row>
    <row r="365" spans="1:14" x14ac:dyDescent="0.35">
      <c r="A365" s="1">
        <v>364</v>
      </c>
      <c r="B365" s="1" t="s">
        <v>9</v>
      </c>
      <c r="C365" s="1">
        <v>339750</v>
      </c>
      <c r="D365" s="1" t="s">
        <v>17</v>
      </c>
      <c r="E365" s="1" t="s">
        <v>16</v>
      </c>
      <c r="F365" s="1" t="s">
        <v>12</v>
      </c>
      <c r="G365" s="1" t="s">
        <v>12</v>
      </c>
      <c r="H365" s="1" t="s">
        <v>13</v>
      </c>
      <c r="I365" s="1">
        <v>30</v>
      </c>
      <c r="J365" t="str">
        <f t="shared" si="16"/>
        <v>No</v>
      </c>
      <c r="K365" t="str">
        <f t="shared" si="17"/>
        <v>No</v>
      </c>
      <c r="L365">
        <f t="shared" si="18"/>
        <v>339750</v>
      </c>
      <c r="M365" s="1" t="str">
        <f>IF(ISBLANK(D365),_xlfn.MODE.SNGL(moras[TIPO_ASEGURAMIENTO]),D365)</f>
        <v>ASEGURADO VOLUNTARIO</v>
      </c>
      <c r="N365" s="1">
        <f>IF(ISBLANK(moras[[#This Row],[EDAD]]),T386,moras[[#This Row],[EDAD]])</f>
        <v>30</v>
      </c>
    </row>
    <row r="366" spans="1:14" x14ac:dyDescent="0.35">
      <c r="A366" s="1">
        <v>365</v>
      </c>
      <c r="B366" s="1" t="s">
        <v>9</v>
      </c>
      <c r="C366" s="1">
        <v>445567</v>
      </c>
      <c r="D366" s="1" t="s">
        <v>18</v>
      </c>
      <c r="E366" s="1" t="s">
        <v>16</v>
      </c>
      <c r="F366" s="1" t="s">
        <v>12</v>
      </c>
      <c r="G366" s="1" t="s">
        <v>13</v>
      </c>
      <c r="H366" s="1" t="s">
        <v>12</v>
      </c>
      <c r="I366" s="1">
        <v>74</v>
      </c>
      <c r="J366" t="str">
        <f t="shared" si="16"/>
        <v>No</v>
      </c>
      <c r="K366" t="str">
        <f t="shared" si="17"/>
        <v>No</v>
      </c>
      <c r="L366">
        <f t="shared" si="18"/>
        <v>445567</v>
      </c>
      <c r="M366" s="1" t="str">
        <f>IF(ISBLANK(D366),_xlfn.MODE.SNGL(moras[TIPO_ASEGURAMIENTO]),D366)</f>
        <v>TRABAJADOR INDEPENDIENTE</v>
      </c>
      <c r="N366" s="1">
        <f>IF(ISBLANK(moras[[#This Row],[EDAD]]),T387,moras[[#This Row],[EDAD]])</f>
        <v>74</v>
      </c>
    </row>
    <row r="367" spans="1:14" x14ac:dyDescent="0.35">
      <c r="A367" s="1">
        <v>366</v>
      </c>
      <c r="B367" s="1" t="s">
        <v>9</v>
      </c>
      <c r="C367" s="1">
        <v>1076127.4099999999</v>
      </c>
      <c r="D367" s="1" t="s">
        <v>10</v>
      </c>
      <c r="E367" s="1" t="s">
        <v>16</v>
      </c>
      <c r="F367" s="1" t="s">
        <v>12</v>
      </c>
      <c r="G367" s="1" t="s">
        <v>13</v>
      </c>
      <c r="H367" s="1" t="s">
        <v>13</v>
      </c>
      <c r="I367" s="1">
        <v>48</v>
      </c>
      <c r="J367" t="str">
        <f t="shared" si="16"/>
        <v>No</v>
      </c>
      <c r="K367" t="str">
        <f t="shared" si="17"/>
        <v>No</v>
      </c>
      <c r="L367">
        <f t="shared" si="18"/>
        <v>1076127.4099999999</v>
      </c>
      <c r="M367" s="1" t="str">
        <f>IF(ISBLANK(D367),_xlfn.MODE.SNGL(moras[TIPO_ASEGURAMIENTO]),D367)</f>
        <v>ASALARIADO</v>
      </c>
      <c r="N367" s="1">
        <f>IF(ISBLANK(moras[[#This Row],[EDAD]]),T388,moras[[#This Row],[EDAD]])</f>
        <v>48</v>
      </c>
    </row>
    <row r="368" spans="1:14" x14ac:dyDescent="0.35">
      <c r="A368" s="1">
        <v>367</v>
      </c>
      <c r="B368" s="1" t="s">
        <v>9</v>
      </c>
      <c r="C368" s="1">
        <v>597379.25</v>
      </c>
      <c r="D368" s="1" t="s">
        <v>10</v>
      </c>
      <c r="E368" s="1" t="s">
        <v>16</v>
      </c>
      <c r="F368" s="1" t="s">
        <v>12</v>
      </c>
      <c r="G368" s="1" t="s">
        <v>13</v>
      </c>
      <c r="H368" s="1" t="s">
        <v>13</v>
      </c>
      <c r="I368" s="1">
        <v>36</v>
      </c>
      <c r="J368" t="str">
        <f t="shared" si="16"/>
        <v>No</v>
      </c>
      <c r="K368" t="str">
        <f t="shared" si="17"/>
        <v>No</v>
      </c>
      <c r="L368">
        <f t="shared" si="18"/>
        <v>597379.25</v>
      </c>
      <c r="M368" s="1" t="str">
        <f>IF(ISBLANK(D368),_xlfn.MODE.SNGL(moras[TIPO_ASEGURAMIENTO]),D368)</f>
        <v>ASALARIADO</v>
      </c>
      <c r="N368" s="1">
        <f>IF(ISBLANK(moras[[#This Row],[EDAD]]),T389,moras[[#This Row],[EDAD]])</f>
        <v>36</v>
      </c>
    </row>
    <row r="369" spans="1:14" x14ac:dyDescent="0.35">
      <c r="A369" s="1">
        <v>368</v>
      </c>
      <c r="B369" s="1" t="s">
        <v>9</v>
      </c>
      <c r="C369" s="1">
        <v>400000</v>
      </c>
      <c r="D369" s="1" t="s">
        <v>10</v>
      </c>
      <c r="E369" s="1" t="s">
        <v>16</v>
      </c>
      <c r="F369" s="1" t="s">
        <v>12</v>
      </c>
      <c r="G369" s="1" t="s">
        <v>12</v>
      </c>
      <c r="H369" s="1" t="s">
        <v>13</v>
      </c>
      <c r="I369" s="1">
        <v>34</v>
      </c>
      <c r="J369" t="str">
        <f t="shared" si="16"/>
        <v>No</v>
      </c>
      <c r="K369" t="str">
        <f t="shared" si="17"/>
        <v>No</v>
      </c>
      <c r="L369">
        <f t="shared" si="18"/>
        <v>400000</v>
      </c>
      <c r="M369" s="1" t="str">
        <f>IF(ISBLANK(D369),_xlfn.MODE.SNGL(moras[TIPO_ASEGURAMIENTO]),D369)</f>
        <v>ASALARIADO</v>
      </c>
      <c r="N369" s="1">
        <f>IF(ISBLANK(moras[[#This Row],[EDAD]]),T390,moras[[#This Row],[EDAD]])</f>
        <v>34</v>
      </c>
    </row>
    <row r="370" spans="1:14" x14ac:dyDescent="0.35">
      <c r="A370" s="1">
        <v>369</v>
      </c>
      <c r="B370" s="1" t="s">
        <v>9</v>
      </c>
      <c r="C370" s="1">
        <v>10652</v>
      </c>
      <c r="D370" s="1" t="s">
        <v>10</v>
      </c>
      <c r="E370" s="1" t="s">
        <v>16</v>
      </c>
      <c r="F370" s="1" t="s">
        <v>12</v>
      </c>
      <c r="G370" s="1" t="s">
        <v>12</v>
      </c>
      <c r="H370" s="1" t="s">
        <v>13</v>
      </c>
      <c r="I370" s="1">
        <v>42</v>
      </c>
      <c r="J370" t="str">
        <f t="shared" si="16"/>
        <v>No</v>
      </c>
      <c r="K370" t="str">
        <f t="shared" si="17"/>
        <v>No</v>
      </c>
      <c r="L370">
        <f t="shared" si="18"/>
        <v>10652</v>
      </c>
      <c r="M370" s="1" t="str">
        <f>IF(ISBLANK(D370),_xlfn.MODE.SNGL(moras[TIPO_ASEGURAMIENTO]),D370)</f>
        <v>ASALARIADO</v>
      </c>
      <c r="N370" s="1">
        <f>IF(ISBLANK(moras[[#This Row],[EDAD]]),T391,moras[[#This Row],[EDAD]])</f>
        <v>42</v>
      </c>
    </row>
    <row r="371" spans="1:14" x14ac:dyDescent="0.35">
      <c r="A371" s="1">
        <v>370</v>
      </c>
      <c r="B371" s="1" t="s">
        <v>15</v>
      </c>
      <c r="C371" s="1">
        <v>474509.98</v>
      </c>
      <c r="D371" s="1" t="s">
        <v>10</v>
      </c>
      <c r="E371" s="1" t="s">
        <v>16</v>
      </c>
      <c r="F371" s="1" t="s">
        <v>12</v>
      </c>
      <c r="G371" s="1" t="s">
        <v>13</v>
      </c>
      <c r="H371" s="1" t="s">
        <v>13</v>
      </c>
      <c r="I371" s="1">
        <v>28</v>
      </c>
      <c r="J371" t="str">
        <f t="shared" si="16"/>
        <v>No</v>
      </c>
      <c r="K371" t="str">
        <f t="shared" si="17"/>
        <v>No</v>
      </c>
      <c r="L371">
        <f t="shared" si="18"/>
        <v>474509.98</v>
      </c>
      <c r="M371" s="1" t="str">
        <f>IF(ISBLANK(D371),_xlfn.MODE.SNGL(moras[TIPO_ASEGURAMIENTO]),D371)</f>
        <v>ASALARIADO</v>
      </c>
      <c r="N371" s="1">
        <f>IF(ISBLANK(moras[[#This Row],[EDAD]]),T392,moras[[#This Row],[EDAD]])</f>
        <v>28</v>
      </c>
    </row>
    <row r="372" spans="1:14" x14ac:dyDescent="0.35">
      <c r="A372" s="1">
        <v>371</v>
      </c>
      <c r="B372" s="1" t="s">
        <v>15</v>
      </c>
      <c r="C372" s="1">
        <v>3053247.24</v>
      </c>
      <c r="D372" s="1" t="s">
        <v>14</v>
      </c>
      <c r="E372" s="1" t="s">
        <v>11</v>
      </c>
      <c r="F372" s="1" t="s">
        <v>12</v>
      </c>
      <c r="G372" s="1" t="s">
        <v>13</v>
      </c>
      <c r="H372" s="1" t="s">
        <v>13</v>
      </c>
      <c r="I372" s="1">
        <v>99</v>
      </c>
      <c r="J372" t="str">
        <f t="shared" si="16"/>
        <v>Atípico</v>
      </c>
      <c r="K372" t="str">
        <f t="shared" si="17"/>
        <v>No</v>
      </c>
      <c r="L372">
        <f t="shared" si="18"/>
        <v>3053247.24</v>
      </c>
      <c r="M372" s="1" t="str">
        <f>IF(ISBLANK(D372),_xlfn.MODE.SNGL(moras[TIPO_ASEGURAMIENTO]),D372)</f>
        <v>PENSIONADOS EN SU PROPIO SISTEMA</v>
      </c>
      <c r="N372" s="1">
        <f>IF(ISBLANK(moras[[#This Row],[EDAD]]),T393,moras[[#This Row],[EDAD]])</f>
        <v>99</v>
      </c>
    </row>
    <row r="373" spans="1:14" x14ac:dyDescent="0.35">
      <c r="A373" s="1">
        <v>372</v>
      </c>
      <c r="B373" s="1" t="s">
        <v>9</v>
      </c>
      <c r="C373" s="1">
        <v>1233060.23</v>
      </c>
      <c r="D373" s="1" t="s">
        <v>10</v>
      </c>
      <c r="E373" s="1" t="s">
        <v>16</v>
      </c>
      <c r="F373" s="1" t="s">
        <v>12</v>
      </c>
      <c r="G373" s="1" t="s">
        <v>13</v>
      </c>
      <c r="H373" s="1" t="s">
        <v>13</v>
      </c>
      <c r="I373" s="1">
        <v>30</v>
      </c>
      <c r="J373" t="str">
        <f t="shared" si="16"/>
        <v>No</v>
      </c>
      <c r="K373" t="str">
        <f t="shared" si="17"/>
        <v>No</v>
      </c>
      <c r="L373">
        <f t="shared" si="18"/>
        <v>1233060.23</v>
      </c>
      <c r="M373" s="1" t="str">
        <f>IF(ISBLANK(D373),_xlfn.MODE.SNGL(moras[TIPO_ASEGURAMIENTO]),D373)</f>
        <v>ASALARIADO</v>
      </c>
      <c r="N373" s="1">
        <f>IF(ISBLANK(moras[[#This Row],[EDAD]]),T394,moras[[#This Row],[EDAD]])</f>
        <v>30</v>
      </c>
    </row>
    <row r="374" spans="1:14" x14ac:dyDescent="0.35">
      <c r="A374" s="1">
        <v>373</v>
      </c>
      <c r="B374" s="1" t="s">
        <v>15</v>
      </c>
      <c r="C374" s="1">
        <v>529014.48</v>
      </c>
      <c r="D374" s="1" t="s">
        <v>10</v>
      </c>
      <c r="E374" s="1" t="s">
        <v>16</v>
      </c>
      <c r="F374" s="1" t="s">
        <v>12</v>
      </c>
      <c r="G374" s="1" t="s">
        <v>13</v>
      </c>
      <c r="H374" s="1" t="s">
        <v>13</v>
      </c>
      <c r="I374" s="1">
        <v>29</v>
      </c>
      <c r="J374" t="str">
        <f t="shared" si="16"/>
        <v>No</v>
      </c>
      <c r="K374" t="str">
        <f t="shared" si="17"/>
        <v>No</v>
      </c>
      <c r="L374">
        <f t="shared" si="18"/>
        <v>529014.48</v>
      </c>
      <c r="M374" s="1" t="str">
        <f>IF(ISBLANK(D374),_xlfn.MODE.SNGL(moras[TIPO_ASEGURAMIENTO]),D374)</f>
        <v>ASALARIADO</v>
      </c>
      <c r="N374" s="1">
        <f>IF(ISBLANK(moras[[#This Row],[EDAD]]),T395,moras[[#This Row],[EDAD]])</f>
        <v>29</v>
      </c>
    </row>
    <row r="375" spans="1:14" x14ac:dyDescent="0.35">
      <c r="A375" s="1">
        <v>374</v>
      </c>
      <c r="B375" s="1" t="s">
        <v>9</v>
      </c>
      <c r="C375" s="1">
        <v>297000</v>
      </c>
      <c r="D375" s="1" t="s">
        <v>18</v>
      </c>
      <c r="E375" s="1" t="s">
        <v>16</v>
      </c>
      <c r="F375" s="1" t="s">
        <v>12</v>
      </c>
      <c r="G375" s="1" t="s">
        <v>13</v>
      </c>
      <c r="H375" s="1" t="s">
        <v>13</v>
      </c>
      <c r="I375" s="1">
        <v>21</v>
      </c>
      <c r="J375" t="str">
        <f t="shared" si="16"/>
        <v>No</v>
      </c>
      <c r="K375" t="str">
        <f t="shared" si="17"/>
        <v>No</v>
      </c>
      <c r="L375">
        <f t="shared" si="18"/>
        <v>297000</v>
      </c>
      <c r="M375" s="1" t="str">
        <f>IF(ISBLANK(D375),_xlfn.MODE.SNGL(moras[TIPO_ASEGURAMIENTO]),D375)</f>
        <v>TRABAJADOR INDEPENDIENTE</v>
      </c>
      <c r="N375" s="1">
        <f>IF(ISBLANK(moras[[#This Row],[EDAD]]),T396,moras[[#This Row],[EDAD]])</f>
        <v>21</v>
      </c>
    </row>
    <row r="376" spans="1:14" x14ac:dyDescent="0.35">
      <c r="A376" s="1">
        <v>375</v>
      </c>
      <c r="B376" s="1" t="s">
        <v>9</v>
      </c>
      <c r="C376" s="1">
        <v>711457.86</v>
      </c>
      <c r="D376" s="1" t="s">
        <v>10</v>
      </c>
      <c r="E376" s="1" t="s">
        <v>16</v>
      </c>
      <c r="F376" s="1" t="s">
        <v>12</v>
      </c>
      <c r="G376" s="1" t="s">
        <v>12</v>
      </c>
      <c r="H376" s="1" t="s">
        <v>13</v>
      </c>
      <c r="I376" s="1">
        <v>44</v>
      </c>
      <c r="J376" t="str">
        <f t="shared" si="16"/>
        <v>No</v>
      </c>
      <c r="K376" t="str">
        <f t="shared" si="17"/>
        <v>No</v>
      </c>
      <c r="L376">
        <f t="shared" si="18"/>
        <v>711457.86</v>
      </c>
      <c r="M376" s="1" t="str">
        <f>IF(ISBLANK(D376),_xlfn.MODE.SNGL(moras[TIPO_ASEGURAMIENTO]),D376)</f>
        <v>ASALARIADO</v>
      </c>
      <c r="N376" s="1">
        <f>IF(ISBLANK(moras[[#This Row],[EDAD]]),T397,moras[[#This Row],[EDAD]])</f>
        <v>44</v>
      </c>
    </row>
    <row r="377" spans="1:14" x14ac:dyDescent="0.35">
      <c r="A377" s="1">
        <v>376</v>
      </c>
      <c r="B377" s="1" t="s">
        <v>9</v>
      </c>
      <c r="C377" s="1">
        <v>765532.1</v>
      </c>
      <c r="D377" s="1" t="s">
        <v>10</v>
      </c>
      <c r="E377" s="1" t="s">
        <v>16</v>
      </c>
      <c r="F377" s="1" t="s">
        <v>12</v>
      </c>
      <c r="G377" s="1" t="s">
        <v>12</v>
      </c>
      <c r="H377" s="1" t="s">
        <v>13</v>
      </c>
      <c r="I377" s="1">
        <v>43</v>
      </c>
      <c r="J377" t="str">
        <f t="shared" si="16"/>
        <v>No</v>
      </c>
      <c r="K377" t="str">
        <f t="shared" si="17"/>
        <v>No</v>
      </c>
      <c r="L377">
        <f t="shared" si="18"/>
        <v>765532.1</v>
      </c>
      <c r="M377" s="1" t="str">
        <f>IF(ISBLANK(D377),_xlfn.MODE.SNGL(moras[TIPO_ASEGURAMIENTO]),D377)</f>
        <v>ASALARIADO</v>
      </c>
      <c r="N377" s="1">
        <f>IF(ISBLANK(moras[[#This Row],[EDAD]]),T398,moras[[#This Row],[EDAD]])</f>
        <v>43</v>
      </c>
    </row>
    <row r="378" spans="1:14" x14ac:dyDescent="0.35">
      <c r="A378" s="1">
        <v>377</v>
      </c>
      <c r="B378" s="1" t="s">
        <v>15</v>
      </c>
      <c r="C378" s="1">
        <v>300018</v>
      </c>
      <c r="D378" s="1" t="s">
        <v>18</v>
      </c>
      <c r="E378" s="1" t="s">
        <v>16</v>
      </c>
      <c r="F378" s="1" t="s">
        <v>12</v>
      </c>
      <c r="G378" s="1" t="s">
        <v>13</v>
      </c>
      <c r="H378" s="1" t="s">
        <v>13</v>
      </c>
      <c r="I378" s="1">
        <v>55</v>
      </c>
      <c r="J378" t="str">
        <f t="shared" si="16"/>
        <v>No</v>
      </c>
      <c r="K378" t="str">
        <f t="shared" si="17"/>
        <v>No</v>
      </c>
      <c r="L378">
        <f t="shared" si="18"/>
        <v>300018</v>
      </c>
      <c r="M378" s="1" t="str">
        <f>IF(ISBLANK(D378),_xlfn.MODE.SNGL(moras[TIPO_ASEGURAMIENTO]),D378)</f>
        <v>TRABAJADOR INDEPENDIENTE</v>
      </c>
      <c r="N378" s="1">
        <f>IF(ISBLANK(moras[[#This Row],[EDAD]]),T399,moras[[#This Row],[EDAD]])</f>
        <v>55</v>
      </c>
    </row>
    <row r="379" spans="1:14" x14ac:dyDescent="0.35">
      <c r="A379" s="1">
        <v>378</v>
      </c>
      <c r="B379" s="1" t="s">
        <v>9</v>
      </c>
      <c r="C379" s="1">
        <v>594092</v>
      </c>
      <c r="D379" s="1" t="s">
        <v>18</v>
      </c>
      <c r="E379" s="1" t="s">
        <v>16</v>
      </c>
      <c r="F379" s="1" t="s">
        <v>12</v>
      </c>
      <c r="G379" s="1" t="s">
        <v>13</v>
      </c>
      <c r="H379" s="1" t="s">
        <v>12</v>
      </c>
      <c r="I379" s="1">
        <v>53</v>
      </c>
      <c r="J379" t="str">
        <f t="shared" si="16"/>
        <v>No</v>
      </c>
      <c r="K379" t="str">
        <f t="shared" si="17"/>
        <v>No</v>
      </c>
      <c r="L379">
        <f t="shared" si="18"/>
        <v>594092</v>
      </c>
      <c r="M379" s="1" t="str">
        <f>IF(ISBLANK(D379),_xlfn.MODE.SNGL(moras[TIPO_ASEGURAMIENTO]),D379)</f>
        <v>TRABAJADOR INDEPENDIENTE</v>
      </c>
      <c r="N379" s="1">
        <f>IF(ISBLANK(moras[[#This Row],[EDAD]]),T400,moras[[#This Row],[EDAD]])</f>
        <v>53</v>
      </c>
    </row>
    <row r="380" spans="1:14" x14ac:dyDescent="0.35">
      <c r="A380" s="1">
        <v>379</v>
      </c>
      <c r="B380" s="1" t="s">
        <v>15</v>
      </c>
      <c r="C380" s="1">
        <v>943396.65</v>
      </c>
      <c r="D380" s="1" t="s">
        <v>10</v>
      </c>
      <c r="E380" s="1" t="s">
        <v>11</v>
      </c>
      <c r="F380" s="1" t="s">
        <v>12</v>
      </c>
      <c r="G380" s="1" t="s">
        <v>13</v>
      </c>
      <c r="H380" s="1" t="s">
        <v>13</v>
      </c>
      <c r="I380" s="1">
        <v>38</v>
      </c>
      <c r="J380" t="str">
        <f t="shared" si="16"/>
        <v>No</v>
      </c>
      <c r="K380" t="str">
        <f t="shared" si="17"/>
        <v>No</v>
      </c>
      <c r="L380">
        <f t="shared" si="18"/>
        <v>943396.65</v>
      </c>
      <c r="M380" s="1" t="str">
        <f>IF(ISBLANK(D380),_xlfn.MODE.SNGL(moras[TIPO_ASEGURAMIENTO]),D380)</f>
        <v>ASALARIADO</v>
      </c>
      <c r="N380" s="1">
        <f>IF(ISBLANK(moras[[#This Row],[EDAD]]),T401,moras[[#This Row],[EDAD]])</f>
        <v>38</v>
      </c>
    </row>
    <row r="381" spans="1:14" x14ac:dyDescent="0.35">
      <c r="A381" s="1">
        <v>380</v>
      </c>
      <c r="B381" s="1" t="s">
        <v>9</v>
      </c>
      <c r="C381" s="1">
        <v>280000</v>
      </c>
      <c r="D381" s="1" t="s">
        <v>10</v>
      </c>
      <c r="E381" s="1" t="s">
        <v>16</v>
      </c>
      <c r="F381" s="1" t="s">
        <v>12</v>
      </c>
      <c r="G381" s="1" t="s">
        <v>13</v>
      </c>
      <c r="H381" s="1" t="s">
        <v>13</v>
      </c>
      <c r="I381" s="1">
        <v>33</v>
      </c>
      <c r="J381" t="str">
        <f t="shared" si="16"/>
        <v>No</v>
      </c>
      <c r="K381" t="str">
        <f t="shared" si="17"/>
        <v>No</v>
      </c>
      <c r="L381">
        <f t="shared" si="18"/>
        <v>280000</v>
      </c>
      <c r="M381" s="1" t="str">
        <f>IF(ISBLANK(D381),_xlfn.MODE.SNGL(moras[TIPO_ASEGURAMIENTO]),D381)</f>
        <v>ASALARIADO</v>
      </c>
      <c r="N381" s="1">
        <f>IF(ISBLANK(moras[[#This Row],[EDAD]]),T402,moras[[#This Row],[EDAD]])</f>
        <v>33</v>
      </c>
    </row>
    <row r="382" spans="1:14" x14ac:dyDescent="0.35">
      <c r="A382" s="1">
        <v>381</v>
      </c>
      <c r="B382" s="1" t="s">
        <v>9</v>
      </c>
      <c r="C382" s="1">
        <v>1414130.5</v>
      </c>
      <c r="D382" s="1" t="s">
        <v>10</v>
      </c>
      <c r="E382" s="1" t="s">
        <v>11</v>
      </c>
      <c r="F382" s="1" t="s">
        <v>12</v>
      </c>
      <c r="G382" s="1" t="s">
        <v>13</v>
      </c>
      <c r="H382" s="1" t="s">
        <v>13</v>
      </c>
      <c r="I382" s="1">
        <v>34</v>
      </c>
      <c r="J382" t="str">
        <f t="shared" si="16"/>
        <v>No</v>
      </c>
      <c r="K382" t="str">
        <f t="shared" si="17"/>
        <v>No</v>
      </c>
      <c r="L382">
        <f t="shared" si="18"/>
        <v>1414130.5</v>
      </c>
      <c r="M382" s="1" t="str">
        <f>IF(ISBLANK(D382),_xlfn.MODE.SNGL(moras[TIPO_ASEGURAMIENTO]),D382)</f>
        <v>ASALARIADO</v>
      </c>
      <c r="N382" s="1">
        <f>IF(ISBLANK(moras[[#This Row],[EDAD]]),T403,moras[[#This Row],[EDAD]])</f>
        <v>34</v>
      </c>
    </row>
    <row r="383" spans="1:14" x14ac:dyDescent="0.35">
      <c r="A383" s="1">
        <v>382</v>
      </c>
      <c r="B383" s="1" t="s">
        <v>15</v>
      </c>
      <c r="C383" s="1">
        <v>300018</v>
      </c>
      <c r="D383" s="1" t="s">
        <v>18</v>
      </c>
      <c r="E383" s="1" t="s">
        <v>16</v>
      </c>
      <c r="F383" s="1" t="s">
        <v>12</v>
      </c>
      <c r="G383" s="1" t="s">
        <v>13</v>
      </c>
      <c r="H383" s="1" t="s">
        <v>12</v>
      </c>
      <c r="I383" s="1">
        <v>32</v>
      </c>
      <c r="J383" t="str">
        <f t="shared" si="16"/>
        <v>No</v>
      </c>
      <c r="K383" t="str">
        <f t="shared" si="17"/>
        <v>No</v>
      </c>
      <c r="L383">
        <f t="shared" si="18"/>
        <v>300018</v>
      </c>
      <c r="M383" s="1" t="str">
        <f>IF(ISBLANK(D383),_xlfn.MODE.SNGL(moras[TIPO_ASEGURAMIENTO]),D383)</f>
        <v>TRABAJADOR INDEPENDIENTE</v>
      </c>
      <c r="N383" s="1">
        <f>IF(ISBLANK(moras[[#This Row],[EDAD]]),T404,moras[[#This Row],[EDAD]])</f>
        <v>32</v>
      </c>
    </row>
    <row r="384" spans="1:14" x14ac:dyDescent="0.35">
      <c r="A384" s="1">
        <v>383</v>
      </c>
      <c r="B384" s="1" t="s">
        <v>9</v>
      </c>
      <c r="C384" s="1">
        <v>695508.19</v>
      </c>
      <c r="D384" s="1" t="s">
        <v>10</v>
      </c>
      <c r="E384" s="1" t="s">
        <v>16</v>
      </c>
      <c r="F384" s="1" t="s">
        <v>12</v>
      </c>
      <c r="G384" s="1" t="s">
        <v>13</v>
      </c>
      <c r="H384" s="1" t="s">
        <v>13</v>
      </c>
      <c r="I384" s="1">
        <v>36</v>
      </c>
      <c r="J384" t="str">
        <f t="shared" si="16"/>
        <v>No</v>
      </c>
      <c r="K384" t="str">
        <f t="shared" si="17"/>
        <v>No</v>
      </c>
      <c r="L384">
        <f t="shared" si="18"/>
        <v>695508.19</v>
      </c>
      <c r="M384" s="1" t="str">
        <f>IF(ISBLANK(D384),_xlfn.MODE.SNGL(moras[TIPO_ASEGURAMIENTO]),D384)</f>
        <v>ASALARIADO</v>
      </c>
      <c r="N384" s="1">
        <f>IF(ISBLANK(moras[[#This Row],[EDAD]]),T405,moras[[#This Row],[EDAD]])</f>
        <v>36</v>
      </c>
    </row>
    <row r="385" spans="1:14" x14ac:dyDescent="0.35">
      <c r="A385" s="1">
        <v>384</v>
      </c>
      <c r="B385" s="1" t="s">
        <v>9</v>
      </c>
      <c r="C385" s="1">
        <v>343811</v>
      </c>
      <c r="D385" s="1" t="s">
        <v>18</v>
      </c>
      <c r="E385" s="1" t="s">
        <v>16</v>
      </c>
      <c r="F385" s="1" t="s">
        <v>12</v>
      </c>
      <c r="G385" s="1" t="s">
        <v>13</v>
      </c>
      <c r="H385" s="1" t="s">
        <v>13</v>
      </c>
      <c r="I385" s="1">
        <v>64</v>
      </c>
      <c r="J385" t="str">
        <f t="shared" si="16"/>
        <v>No</v>
      </c>
      <c r="K385" t="str">
        <f t="shared" si="17"/>
        <v>No</v>
      </c>
      <c r="L385">
        <f t="shared" si="18"/>
        <v>343811</v>
      </c>
      <c r="M385" s="1" t="str">
        <f>IF(ISBLANK(D385),_xlfn.MODE.SNGL(moras[TIPO_ASEGURAMIENTO]),D385)</f>
        <v>TRABAJADOR INDEPENDIENTE</v>
      </c>
      <c r="N385" s="1">
        <f>IF(ISBLANK(moras[[#This Row],[EDAD]]),T406,moras[[#This Row],[EDAD]])</f>
        <v>64</v>
      </c>
    </row>
    <row r="386" spans="1:14" x14ac:dyDescent="0.35">
      <c r="A386" s="1">
        <v>385</v>
      </c>
      <c r="B386" s="1" t="s">
        <v>9</v>
      </c>
      <c r="C386" s="1">
        <v>356858</v>
      </c>
      <c r="D386" s="1" t="s">
        <v>18</v>
      </c>
      <c r="E386" s="1" t="s">
        <v>16</v>
      </c>
      <c r="F386" s="1" t="s">
        <v>12</v>
      </c>
      <c r="G386" s="1" t="s">
        <v>13</v>
      </c>
      <c r="H386" s="1" t="s">
        <v>13</v>
      </c>
      <c r="I386" s="1">
        <v>57</v>
      </c>
      <c r="J386" t="str">
        <f t="shared" ref="J386:J449" si="19">IF(1.96&lt;ABS(C386-$S$23)/$S$24,"Atípico","No")</f>
        <v>No</v>
      </c>
      <c r="K386" t="str">
        <f t="shared" ref="K386:K449" si="20">IF(1.96&lt;ABS((I386-$T$23)/$T$24),"Atípico", "No")</f>
        <v>No</v>
      </c>
      <c r="L386">
        <f t="shared" ref="L386:L449" si="21">IF(ISBLANK(C386),$S$23,C386)</f>
        <v>356858</v>
      </c>
      <c r="M386" s="1" t="str">
        <f>IF(ISBLANK(D386),_xlfn.MODE.SNGL(moras[TIPO_ASEGURAMIENTO]),D386)</f>
        <v>TRABAJADOR INDEPENDIENTE</v>
      </c>
      <c r="N386" s="1">
        <f>IF(ISBLANK(moras[[#This Row],[EDAD]]),T407,moras[[#This Row],[EDAD]])</f>
        <v>57</v>
      </c>
    </row>
    <row r="387" spans="1:14" x14ac:dyDescent="0.35">
      <c r="A387" s="1">
        <v>386</v>
      </c>
      <c r="B387" s="1" t="s">
        <v>15</v>
      </c>
      <c r="C387" s="1">
        <v>1314924.8600000001</v>
      </c>
      <c r="D387" s="1" t="s">
        <v>10</v>
      </c>
      <c r="E387" s="1" t="s">
        <v>16</v>
      </c>
      <c r="F387" s="1" t="s">
        <v>12</v>
      </c>
      <c r="G387" s="1" t="s">
        <v>13</v>
      </c>
      <c r="H387" s="1" t="s">
        <v>13</v>
      </c>
      <c r="I387" s="1">
        <v>37</v>
      </c>
      <c r="J387" t="str">
        <f t="shared" si="19"/>
        <v>No</v>
      </c>
      <c r="K387" t="str">
        <f t="shared" si="20"/>
        <v>No</v>
      </c>
      <c r="L387">
        <f t="shared" si="21"/>
        <v>1314924.8600000001</v>
      </c>
      <c r="M387" s="1" t="str">
        <f>IF(ISBLANK(D387),_xlfn.MODE.SNGL(moras[TIPO_ASEGURAMIENTO]),D387)</f>
        <v>ASALARIADO</v>
      </c>
      <c r="N387" s="1">
        <f>IF(ISBLANK(moras[[#This Row],[EDAD]]),T408,moras[[#This Row],[EDAD]])</f>
        <v>37</v>
      </c>
    </row>
    <row r="388" spans="1:14" x14ac:dyDescent="0.35">
      <c r="A388" s="1">
        <v>387</v>
      </c>
      <c r="B388" s="1" t="s">
        <v>9</v>
      </c>
      <c r="C388" s="1">
        <v>652872.57999999996</v>
      </c>
      <c r="D388" s="1" t="s">
        <v>10</v>
      </c>
      <c r="E388" s="1" t="s">
        <v>16</v>
      </c>
      <c r="F388" s="1" t="s">
        <v>12</v>
      </c>
      <c r="G388" s="1" t="s">
        <v>12</v>
      </c>
      <c r="H388" s="1" t="s">
        <v>13</v>
      </c>
      <c r="I388" s="1">
        <v>54</v>
      </c>
      <c r="J388" t="str">
        <f t="shared" si="19"/>
        <v>No</v>
      </c>
      <c r="K388" t="str">
        <f t="shared" si="20"/>
        <v>No</v>
      </c>
      <c r="L388">
        <f t="shared" si="21"/>
        <v>652872.57999999996</v>
      </c>
      <c r="M388" s="1" t="str">
        <f>IF(ISBLANK(D388),_xlfn.MODE.SNGL(moras[TIPO_ASEGURAMIENTO]),D388)</f>
        <v>ASALARIADO</v>
      </c>
      <c r="N388" s="1">
        <f>IF(ISBLANK(moras[[#This Row],[EDAD]]),T409,moras[[#This Row],[EDAD]])</f>
        <v>54</v>
      </c>
    </row>
    <row r="389" spans="1:14" x14ac:dyDescent="0.35">
      <c r="A389" s="1">
        <v>388</v>
      </c>
      <c r="B389" s="1" t="s">
        <v>9</v>
      </c>
      <c r="C389" s="1">
        <v>297045</v>
      </c>
      <c r="D389" s="1" t="s">
        <v>17</v>
      </c>
      <c r="E389" s="1" t="s">
        <v>16</v>
      </c>
      <c r="F389" s="1" t="s">
        <v>12</v>
      </c>
      <c r="G389" s="1" t="s">
        <v>13</v>
      </c>
      <c r="H389" s="1" t="s">
        <v>13</v>
      </c>
      <c r="I389" s="1">
        <v>44</v>
      </c>
      <c r="J389" t="str">
        <f t="shared" si="19"/>
        <v>No</v>
      </c>
      <c r="K389" t="str">
        <f t="shared" si="20"/>
        <v>No</v>
      </c>
      <c r="L389">
        <f t="shared" si="21"/>
        <v>297045</v>
      </c>
      <c r="M389" s="1" t="str">
        <f>IF(ISBLANK(D389),_xlfn.MODE.SNGL(moras[TIPO_ASEGURAMIENTO]),D389)</f>
        <v>ASEGURADO VOLUNTARIO</v>
      </c>
      <c r="N389" s="1">
        <f>IF(ISBLANK(moras[[#This Row],[EDAD]]),T410,moras[[#This Row],[EDAD]])</f>
        <v>44</v>
      </c>
    </row>
    <row r="390" spans="1:14" x14ac:dyDescent="0.35">
      <c r="A390" s="1">
        <v>389</v>
      </c>
      <c r="B390" s="1" t="s">
        <v>9</v>
      </c>
      <c r="C390" s="1">
        <v>463313.7</v>
      </c>
      <c r="D390" s="1" t="s">
        <v>10</v>
      </c>
      <c r="E390" s="1" t="s">
        <v>11</v>
      </c>
      <c r="F390" s="1" t="s">
        <v>12</v>
      </c>
      <c r="G390" s="1" t="s">
        <v>13</v>
      </c>
      <c r="H390" s="1" t="s">
        <v>13</v>
      </c>
      <c r="I390" s="1">
        <v>36</v>
      </c>
      <c r="J390" t="str">
        <f t="shared" si="19"/>
        <v>No</v>
      </c>
      <c r="K390" t="str">
        <f t="shared" si="20"/>
        <v>No</v>
      </c>
      <c r="L390">
        <f t="shared" si="21"/>
        <v>463313.7</v>
      </c>
      <c r="M390" s="1" t="str">
        <f>IF(ISBLANK(D390),_xlfn.MODE.SNGL(moras[TIPO_ASEGURAMIENTO]),D390)</f>
        <v>ASALARIADO</v>
      </c>
      <c r="N390" s="1">
        <f>IF(ISBLANK(moras[[#This Row],[EDAD]]),T411,moras[[#This Row],[EDAD]])</f>
        <v>36</v>
      </c>
    </row>
    <row r="391" spans="1:14" x14ac:dyDescent="0.35">
      <c r="A391" s="1">
        <v>390</v>
      </c>
      <c r="B391" s="1" t="s">
        <v>15</v>
      </c>
      <c r="C391" s="1">
        <v>144000</v>
      </c>
      <c r="D391" s="1" t="s">
        <v>10</v>
      </c>
      <c r="E391" s="1" t="s">
        <v>16</v>
      </c>
      <c r="F391" s="1" t="s">
        <v>12</v>
      </c>
      <c r="G391" s="1" t="s">
        <v>13</v>
      </c>
      <c r="H391" s="1" t="s">
        <v>13</v>
      </c>
      <c r="I391" s="1">
        <v>20</v>
      </c>
      <c r="J391" t="str">
        <f t="shared" si="19"/>
        <v>No</v>
      </c>
      <c r="K391" t="str">
        <f t="shared" si="20"/>
        <v>No</v>
      </c>
      <c r="L391">
        <f t="shared" si="21"/>
        <v>144000</v>
      </c>
      <c r="M391" s="1" t="str">
        <f>IF(ISBLANK(D391),_xlfn.MODE.SNGL(moras[TIPO_ASEGURAMIENTO]),D391)</f>
        <v>ASALARIADO</v>
      </c>
      <c r="N391" s="1">
        <f>IF(ISBLANK(moras[[#This Row],[EDAD]]),T412,moras[[#This Row],[EDAD]])</f>
        <v>20</v>
      </c>
    </row>
    <row r="392" spans="1:14" x14ac:dyDescent="0.35">
      <c r="A392" s="1">
        <v>391</v>
      </c>
      <c r="B392" s="1" t="s">
        <v>9</v>
      </c>
      <c r="C392" s="1">
        <v>610513</v>
      </c>
      <c r="D392" s="1" t="s">
        <v>18</v>
      </c>
      <c r="E392" s="1" t="s">
        <v>16</v>
      </c>
      <c r="F392" s="1" t="s">
        <v>12</v>
      </c>
      <c r="G392" s="1" t="s">
        <v>13</v>
      </c>
      <c r="H392" s="1" t="s">
        <v>12</v>
      </c>
      <c r="I392" s="1">
        <v>34</v>
      </c>
      <c r="J392" t="str">
        <f t="shared" si="19"/>
        <v>No</v>
      </c>
      <c r="K392" t="str">
        <f t="shared" si="20"/>
        <v>No</v>
      </c>
      <c r="L392">
        <f t="shared" si="21"/>
        <v>610513</v>
      </c>
      <c r="M392" s="1" t="str">
        <f>IF(ISBLANK(D392),_xlfn.MODE.SNGL(moras[TIPO_ASEGURAMIENTO]),D392)</f>
        <v>TRABAJADOR INDEPENDIENTE</v>
      </c>
      <c r="N392" s="1">
        <f>IF(ISBLANK(moras[[#This Row],[EDAD]]),T413,moras[[#This Row],[EDAD]])</f>
        <v>34</v>
      </c>
    </row>
    <row r="393" spans="1:14" x14ac:dyDescent="0.35">
      <c r="A393" s="1">
        <v>392</v>
      </c>
      <c r="B393" s="1" t="s">
        <v>15</v>
      </c>
      <c r="C393" s="1">
        <v>950292</v>
      </c>
      <c r="D393" s="1" t="s">
        <v>10</v>
      </c>
      <c r="E393" s="1" t="s">
        <v>16</v>
      </c>
      <c r="F393" s="1" t="s">
        <v>12</v>
      </c>
      <c r="G393" s="1" t="s">
        <v>13</v>
      </c>
      <c r="H393" s="1" t="s">
        <v>13</v>
      </c>
      <c r="I393" s="1">
        <v>38</v>
      </c>
      <c r="J393" t="str">
        <f t="shared" si="19"/>
        <v>No</v>
      </c>
      <c r="K393" t="str">
        <f t="shared" si="20"/>
        <v>No</v>
      </c>
      <c r="L393">
        <f t="shared" si="21"/>
        <v>950292</v>
      </c>
      <c r="M393" s="1" t="str">
        <f>IF(ISBLANK(D393),_xlfn.MODE.SNGL(moras[TIPO_ASEGURAMIENTO]),D393)</f>
        <v>ASALARIADO</v>
      </c>
      <c r="N393" s="1">
        <f>IF(ISBLANK(moras[[#This Row],[EDAD]]),T414,moras[[#This Row],[EDAD]])</f>
        <v>38</v>
      </c>
    </row>
    <row r="394" spans="1:14" x14ac:dyDescent="0.35">
      <c r="A394" s="1">
        <v>393</v>
      </c>
      <c r="B394" s="1" t="s">
        <v>9</v>
      </c>
      <c r="C394" s="1">
        <v>798210</v>
      </c>
      <c r="D394" s="1" t="s">
        <v>10</v>
      </c>
      <c r="E394" s="1" t="s">
        <v>11</v>
      </c>
      <c r="F394" s="1" t="s">
        <v>12</v>
      </c>
      <c r="G394" s="1" t="s">
        <v>13</v>
      </c>
      <c r="H394" s="1" t="s">
        <v>13</v>
      </c>
      <c r="I394" s="1">
        <v>39</v>
      </c>
      <c r="J394" t="str">
        <f t="shared" si="19"/>
        <v>No</v>
      </c>
      <c r="K394" t="str">
        <f t="shared" si="20"/>
        <v>No</v>
      </c>
      <c r="L394">
        <f t="shared" si="21"/>
        <v>798210</v>
      </c>
      <c r="M394" s="1" t="str">
        <f>IF(ISBLANK(D394),_xlfn.MODE.SNGL(moras[TIPO_ASEGURAMIENTO]),D394)</f>
        <v>ASALARIADO</v>
      </c>
      <c r="N394" s="1">
        <f>IF(ISBLANK(moras[[#This Row],[EDAD]]),T415,moras[[#This Row],[EDAD]])</f>
        <v>39</v>
      </c>
    </row>
    <row r="395" spans="1:14" x14ac:dyDescent="0.35">
      <c r="A395" s="1">
        <v>394</v>
      </c>
      <c r="B395" s="1" t="s">
        <v>9</v>
      </c>
      <c r="C395" s="1">
        <v>783125</v>
      </c>
      <c r="D395" s="1" t="s">
        <v>10</v>
      </c>
      <c r="E395" s="1" t="s">
        <v>16</v>
      </c>
      <c r="F395" s="1" t="s">
        <v>12</v>
      </c>
      <c r="G395" s="1" t="s">
        <v>13</v>
      </c>
      <c r="H395" s="1" t="s">
        <v>12</v>
      </c>
      <c r="I395" s="1">
        <v>32</v>
      </c>
      <c r="J395" t="str">
        <f t="shared" si="19"/>
        <v>No</v>
      </c>
      <c r="K395" t="str">
        <f t="shared" si="20"/>
        <v>No</v>
      </c>
      <c r="L395">
        <f t="shared" si="21"/>
        <v>783125</v>
      </c>
      <c r="M395" s="1" t="str">
        <f>IF(ISBLANK(D395),_xlfn.MODE.SNGL(moras[TIPO_ASEGURAMIENTO]),D395)</f>
        <v>ASALARIADO</v>
      </c>
      <c r="N395" s="1">
        <f>IF(ISBLANK(moras[[#This Row],[EDAD]]),T416,moras[[#This Row],[EDAD]])</f>
        <v>32</v>
      </c>
    </row>
    <row r="396" spans="1:14" x14ac:dyDescent="0.35">
      <c r="A396" s="1">
        <v>395</v>
      </c>
      <c r="B396" s="1" t="s">
        <v>9</v>
      </c>
      <c r="C396" s="1">
        <v>466553.21</v>
      </c>
      <c r="D396" s="1" t="s">
        <v>10</v>
      </c>
      <c r="E396" s="1" t="s">
        <v>16</v>
      </c>
      <c r="F396" s="1" t="s">
        <v>12</v>
      </c>
      <c r="G396" s="1" t="s">
        <v>13</v>
      </c>
      <c r="H396" s="1" t="s">
        <v>13</v>
      </c>
      <c r="I396" s="1">
        <v>36</v>
      </c>
      <c r="J396" t="str">
        <f t="shared" si="19"/>
        <v>No</v>
      </c>
      <c r="K396" t="str">
        <f t="shared" si="20"/>
        <v>No</v>
      </c>
      <c r="L396">
        <f t="shared" si="21"/>
        <v>466553.21</v>
      </c>
      <c r="M396" s="1" t="str">
        <f>IF(ISBLANK(D396),_xlfn.MODE.SNGL(moras[TIPO_ASEGURAMIENTO]),D396)</f>
        <v>ASALARIADO</v>
      </c>
      <c r="N396" s="1">
        <f>IF(ISBLANK(moras[[#This Row],[EDAD]]),T417,moras[[#This Row],[EDAD]])</f>
        <v>36</v>
      </c>
    </row>
    <row r="397" spans="1:14" x14ac:dyDescent="0.35">
      <c r="A397" s="1">
        <v>396</v>
      </c>
      <c r="B397" s="1" t="s">
        <v>9</v>
      </c>
      <c r="C397" s="1">
        <v>14290</v>
      </c>
      <c r="D397" s="1" t="s">
        <v>10</v>
      </c>
      <c r="E397" s="1" t="s">
        <v>16</v>
      </c>
      <c r="F397" s="1" t="s">
        <v>12</v>
      </c>
      <c r="G397" s="1" t="s">
        <v>13</v>
      </c>
      <c r="H397" s="1" t="s">
        <v>13</v>
      </c>
      <c r="I397" s="1">
        <v>57</v>
      </c>
      <c r="J397" t="str">
        <f t="shared" si="19"/>
        <v>No</v>
      </c>
      <c r="K397" t="str">
        <f t="shared" si="20"/>
        <v>No</v>
      </c>
      <c r="L397">
        <f t="shared" si="21"/>
        <v>14290</v>
      </c>
      <c r="M397" s="1" t="str">
        <f>IF(ISBLANK(D397),_xlfn.MODE.SNGL(moras[TIPO_ASEGURAMIENTO]),D397)</f>
        <v>ASALARIADO</v>
      </c>
      <c r="N397" s="1">
        <f>IF(ISBLANK(moras[[#This Row],[EDAD]]),T418,moras[[#This Row],[EDAD]])</f>
        <v>57</v>
      </c>
    </row>
    <row r="398" spans="1:14" x14ac:dyDescent="0.35">
      <c r="A398" s="1">
        <v>397</v>
      </c>
      <c r="B398" s="1" t="s">
        <v>9</v>
      </c>
      <c r="C398" s="1">
        <v>289448</v>
      </c>
      <c r="D398" s="1" t="s">
        <v>18</v>
      </c>
      <c r="E398" s="1" t="s">
        <v>16</v>
      </c>
      <c r="F398" s="1" t="s">
        <v>12</v>
      </c>
      <c r="G398" s="1" t="s">
        <v>13</v>
      </c>
      <c r="H398" s="1" t="s">
        <v>13</v>
      </c>
      <c r="I398" s="1">
        <v>52</v>
      </c>
      <c r="J398" t="str">
        <f t="shared" si="19"/>
        <v>No</v>
      </c>
      <c r="K398" t="str">
        <f t="shared" si="20"/>
        <v>No</v>
      </c>
      <c r="L398">
        <f t="shared" si="21"/>
        <v>289448</v>
      </c>
      <c r="M398" s="1" t="str">
        <f>IF(ISBLANK(D398),_xlfn.MODE.SNGL(moras[TIPO_ASEGURAMIENTO]),D398)</f>
        <v>TRABAJADOR INDEPENDIENTE</v>
      </c>
      <c r="N398" s="1">
        <f>IF(ISBLANK(moras[[#This Row],[EDAD]]),T419,moras[[#This Row],[EDAD]])</f>
        <v>52</v>
      </c>
    </row>
    <row r="399" spans="1:14" x14ac:dyDescent="0.35">
      <c r="A399" s="1">
        <v>398</v>
      </c>
      <c r="B399" s="1" t="s">
        <v>9</v>
      </c>
      <c r="C399" s="1">
        <v>323432.7</v>
      </c>
      <c r="D399" s="1" t="s">
        <v>10</v>
      </c>
      <c r="E399" s="1" t="s">
        <v>16</v>
      </c>
      <c r="F399" s="1" t="s">
        <v>12</v>
      </c>
      <c r="G399" s="1" t="s">
        <v>12</v>
      </c>
      <c r="H399" s="1" t="s">
        <v>13</v>
      </c>
      <c r="I399" s="1">
        <v>50</v>
      </c>
      <c r="J399" t="str">
        <f t="shared" si="19"/>
        <v>No</v>
      </c>
      <c r="K399" t="str">
        <f t="shared" si="20"/>
        <v>No</v>
      </c>
      <c r="L399">
        <f t="shared" si="21"/>
        <v>323432.7</v>
      </c>
      <c r="M399" s="1" t="str">
        <f>IF(ISBLANK(D399),_xlfn.MODE.SNGL(moras[TIPO_ASEGURAMIENTO]),D399)</f>
        <v>ASALARIADO</v>
      </c>
      <c r="N399" s="1">
        <f>IF(ISBLANK(moras[[#This Row],[EDAD]]),T420,moras[[#This Row],[EDAD]])</f>
        <v>50</v>
      </c>
    </row>
    <row r="400" spans="1:14" x14ac:dyDescent="0.35">
      <c r="A400" s="1">
        <v>399</v>
      </c>
      <c r="B400" s="1" t="s">
        <v>15</v>
      </c>
      <c r="C400" s="1">
        <v>577151</v>
      </c>
      <c r="D400" s="1" t="s">
        <v>10</v>
      </c>
      <c r="E400" s="1" t="s">
        <v>11</v>
      </c>
      <c r="F400" s="1" t="s">
        <v>12</v>
      </c>
      <c r="G400" s="1" t="s">
        <v>13</v>
      </c>
      <c r="H400" s="1" t="s">
        <v>13</v>
      </c>
      <c r="I400" s="1">
        <v>34</v>
      </c>
      <c r="J400" t="str">
        <f t="shared" si="19"/>
        <v>No</v>
      </c>
      <c r="K400" t="str">
        <f t="shared" si="20"/>
        <v>No</v>
      </c>
      <c r="L400">
        <f t="shared" si="21"/>
        <v>577151</v>
      </c>
      <c r="M400" s="1" t="str">
        <f>IF(ISBLANK(D400),_xlfn.MODE.SNGL(moras[TIPO_ASEGURAMIENTO]),D400)</f>
        <v>ASALARIADO</v>
      </c>
      <c r="N400" s="1">
        <f>IF(ISBLANK(moras[[#This Row],[EDAD]]),T421,moras[[#This Row],[EDAD]])</f>
        <v>34</v>
      </c>
    </row>
    <row r="401" spans="1:14" x14ac:dyDescent="0.35">
      <c r="A401" s="1">
        <v>400</v>
      </c>
      <c r="B401" s="1" t="s">
        <v>9</v>
      </c>
      <c r="C401" s="1">
        <v>622335.6</v>
      </c>
      <c r="D401" s="1" t="s">
        <v>10</v>
      </c>
      <c r="E401" s="1" t="s">
        <v>16</v>
      </c>
      <c r="F401" s="1" t="s">
        <v>12</v>
      </c>
      <c r="G401" s="1" t="s">
        <v>13</v>
      </c>
      <c r="H401" s="1" t="s">
        <v>13</v>
      </c>
      <c r="I401" s="1">
        <v>50</v>
      </c>
      <c r="J401" t="str">
        <f t="shared" si="19"/>
        <v>No</v>
      </c>
      <c r="K401" t="str">
        <f t="shared" si="20"/>
        <v>No</v>
      </c>
      <c r="L401">
        <f t="shared" si="21"/>
        <v>622335.6</v>
      </c>
      <c r="M401" s="1" t="str">
        <f>IF(ISBLANK(D401),_xlfn.MODE.SNGL(moras[TIPO_ASEGURAMIENTO]),D401)</f>
        <v>ASALARIADO</v>
      </c>
      <c r="N401" s="1">
        <f>IF(ISBLANK(moras[[#This Row],[EDAD]]),T422,moras[[#This Row],[EDAD]])</f>
        <v>50</v>
      </c>
    </row>
    <row r="402" spans="1:14" x14ac:dyDescent="0.35">
      <c r="A402" s="1">
        <v>401</v>
      </c>
      <c r="B402" s="1" t="s">
        <v>15</v>
      </c>
      <c r="C402" s="1">
        <v>205048</v>
      </c>
      <c r="D402" s="1" t="s">
        <v>10</v>
      </c>
      <c r="E402" s="1" t="s">
        <v>16</v>
      </c>
      <c r="F402" s="1" t="s">
        <v>12</v>
      </c>
      <c r="G402" s="1" t="s">
        <v>12</v>
      </c>
      <c r="H402" s="1" t="s">
        <v>13</v>
      </c>
      <c r="I402" s="1">
        <v>36</v>
      </c>
      <c r="J402" t="str">
        <f t="shared" si="19"/>
        <v>No</v>
      </c>
      <c r="K402" t="str">
        <f t="shared" si="20"/>
        <v>No</v>
      </c>
      <c r="L402">
        <f t="shared" si="21"/>
        <v>205048</v>
      </c>
      <c r="M402" s="1" t="str">
        <f>IF(ISBLANK(D402),_xlfn.MODE.SNGL(moras[TIPO_ASEGURAMIENTO]),D402)</f>
        <v>ASALARIADO</v>
      </c>
      <c r="N402" s="1">
        <f>IF(ISBLANK(moras[[#This Row],[EDAD]]),T423,moras[[#This Row],[EDAD]])</f>
        <v>36</v>
      </c>
    </row>
    <row r="403" spans="1:14" x14ac:dyDescent="0.35">
      <c r="A403" s="1">
        <v>402</v>
      </c>
      <c r="B403" s="1" t="s">
        <v>9</v>
      </c>
      <c r="C403" s="1">
        <v>278030.99</v>
      </c>
      <c r="D403" s="1" t="s">
        <v>19</v>
      </c>
      <c r="E403" s="1" t="s">
        <v>16</v>
      </c>
      <c r="F403" s="1" t="s">
        <v>12</v>
      </c>
      <c r="G403" s="1" t="s">
        <v>13</v>
      </c>
      <c r="H403" s="1" t="s">
        <v>13</v>
      </c>
      <c r="I403" s="1">
        <v>52</v>
      </c>
      <c r="J403" t="str">
        <f t="shared" si="19"/>
        <v>No</v>
      </c>
      <c r="K403" t="str">
        <f t="shared" si="20"/>
        <v>No</v>
      </c>
      <c r="L403">
        <f t="shared" si="21"/>
        <v>278030.99</v>
      </c>
      <c r="M403" s="1" t="str">
        <f>IF(ISBLANK(D403),_xlfn.MODE.SNGL(moras[TIPO_ASEGURAMIENTO]),D403)</f>
        <v>CONVENIOS ESPECIALES DE TRABAJADORES INDEPENDIENTES</v>
      </c>
      <c r="N403" s="1">
        <f>IF(ISBLANK(moras[[#This Row],[EDAD]]),T424,moras[[#This Row],[EDAD]])</f>
        <v>52</v>
      </c>
    </row>
    <row r="404" spans="1:14" x14ac:dyDescent="0.35">
      <c r="A404" s="1">
        <v>403</v>
      </c>
      <c r="B404" s="1" t="s">
        <v>9</v>
      </c>
      <c r="C404" s="1">
        <v>425699.65</v>
      </c>
      <c r="D404" s="1" t="s">
        <v>10</v>
      </c>
      <c r="E404" s="1" t="s">
        <v>16</v>
      </c>
      <c r="F404" s="1" t="s">
        <v>12</v>
      </c>
      <c r="G404" s="1" t="s">
        <v>13</v>
      </c>
      <c r="H404" s="1" t="s">
        <v>13</v>
      </c>
      <c r="I404" s="1">
        <v>42</v>
      </c>
      <c r="J404" t="str">
        <f t="shared" si="19"/>
        <v>No</v>
      </c>
      <c r="K404" t="str">
        <f t="shared" si="20"/>
        <v>No</v>
      </c>
      <c r="L404">
        <f t="shared" si="21"/>
        <v>425699.65</v>
      </c>
      <c r="M404" s="1" t="str">
        <f>IF(ISBLANK(D404),_xlfn.MODE.SNGL(moras[TIPO_ASEGURAMIENTO]),D404)</f>
        <v>ASALARIADO</v>
      </c>
      <c r="N404" s="1">
        <f>IF(ISBLANK(moras[[#This Row],[EDAD]]),T425,moras[[#This Row],[EDAD]])</f>
        <v>42</v>
      </c>
    </row>
    <row r="405" spans="1:14" x14ac:dyDescent="0.35">
      <c r="A405" s="1">
        <v>404</v>
      </c>
      <c r="B405" s="1" t="s">
        <v>9</v>
      </c>
      <c r="C405" s="1">
        <v>74118.77</v>
      </c>
      <c r="D405" s="1" t="s">
        <v>10</v>
      </c>
      <c r="E405" s="1" t="s">
        <v>11</v>
      </c>
      <c r="F405" s="1" t="s">
        <v>12</v>
      </c>
      <c r="G405" s="1" t="s">
        <v>13</v>
      </c>
      <c r="H405" s="1" t="s">
        <v>13</v>
      </c>
      <c r="I405" s="1">
        <v>22</v>
      </c>
      <c r="J405" t="str">
        <f t="shared" si="19"/>
        <v>No</v>
      </c>
      <c r="K405" t="str">
        <f t="shared" si="20"/>
        <v>No</v>
      </c>
      <c r="L405">
        <f t="shared" si="21"/>
        <v>74118.77</v>
      </c>
      <c r="M405" s="1" t="str">
        <f>IF(ISBLANK(D405),_xlfn.MODE.SNGL(moras[TIPO_ASEGURAMIENTO]),D405)</f>
        <v>ASALARIADO</v>
      </c>
      <c r="N405" s="1">
        <f>IF(ISBLANK(moras[[#This Row],[EDAD]]),T426,moras[[#This Row],[EDAD]])</f>
        <v>22</v>
      </c>
    </row>
    <row r="406" spans="1:14" x14ac:dyDescent="0.35">
      <c r="A406" s="1">
        <v>405</v>
      </c>
      <c r="B406" s="1" t="s">
        <v>9</v>
      </c>
      <c r="C406" s="1">
        <v>1063180</v>
      </c>
      <c r="D406" s="1" t="s">
        <v>10</v>
      </c>
      <c r="E406" s="1" t="s">
        <v>16</v>
      </c>
      <c r="F406" s="1" t="s">
        <v>12</v>
      </c>
      <c r="G406" s="1" t="s">
        <v>13</v>
      </c>
      <c r="H406" s="1" t="s">
        <v>13</v>
      </c>
      <c r="I406" s="1">
        <v>55</v>
      </c>
      <c r="J406" t="str">
        <f t="shared" si="19"/>
        <v>No</v>
      </c>
      <c r="K406" t="str">
        <f t="shared" si="20"/>
        <v>No</v>
      </c>
      <c r="L406">
        <f t="shared" si="21"/>
        <v>1063180</v>
      </c>
      <c r="M406" s="1" t="str">
        <f>IF(ISBLANK(D406),_xlfn.MODE.SNGL(moras[TIPO_ASEGURAMIENTO]),D406)</f>
        <v>ASALARIADO</v>
      </c>
      <c r="N406" s="1">
        <f>IF(ISBLANK(moras[[#This Row],[EDAD]]),T427,moras[[#This Row],[EDAD]])</f>
        <v>55</v>
      </c>
    </row>
    <row r="407" spans="1:14" x14ac:dyDescent="0.35">
      <c r="A407" s="1">
        <v>406</v>
      </c>
      <c r="B407" s="1" t="s">
        <v>9</v>
      </c>
      <c r="C407" s="1">
        <v>614527</v>
      </c>
      <c r="D407" s="1" t="s">
        <v>10</v>
      </c>
      <c r="E407" s="1" t="s">
        <v>16</v>
      </c>
      <c r="F407" s="1" t="s">
        <v>12</v>
      </c>
      <c r="G407" s="1" t="s">
        <v>13</v>
      </c>
      <c r="H407" s="1" t="s">
        <v>13</v>
      </c>
      <c r="I407" s="1">
        <v>38</v>
      </c>
      <c r="J407" t="str">
        <f t="shared" si="19"/>
        <v>No</v>
      </c>
      <c r="K407" t="str">
        <f t="shared" si="20"/>
        <v>No</v>
      </c>
      <c r="L407">
        <f t="shared" si="21"/>
        <v>614527</v>
      </c>
      <c r="M407" s="1" t="str">
        <f>IF(ISBLANK(D407),_xlfn.MODE.SNGL(moras[TIPO_ASEGURAMIENTO]),D407)</f>
        <v>ASALARIADO</v>
      </c>
      <c r="N407" s="1">
        <f>IF(ISBLANK(moras[[#This Row],[EDAD]]),T428,moras[[#This Row],[EDAD]])</f>
        <v>38</v>
      </c>
    </row>
    <row r="408" spans="1:14" x14ac:dyDescent="0.35">
      <c r="A408" s="1">
        <v>407</v>
      </c>
      <c r="B408" s="1" t="s">
        <v>9</v>
      </c>
      <c r="C408" s="1">
        <v>278030</v>
      </c>
      <c r="D408" s="1" t="s">
        <v>19</v>
      </c>
      <c r="E408" s="1" t="s">
        <v>16</v>
      </c>
      <c r="F408" s="1" t="s">
        <v>12</v>
      </c>
      <c r="G408" s="1" t="s">
        <v>13</v>
      </c>
      <c r="H408" s="1" t="s">
        <v>13</v>
      </c>
      <c r="I408" s="1">
        <v>42</v>
      </c>
      <c r="J408" t="str">
        <f t="shared" si="19"/>
        <v>No</v>
      </c>
      <c r="K408" t="str">
        <f t="shared" si="20"/>
        <v>No</v>
      </c>
      <c r="L408">
        <f t="shared" si="21"/>
        <v>278030</v>
      </c>
      <c r="M408" s="1" t="str">
        <f>IF(ISBLANK(D408),_xlfn.MODE.SNGL(moras[TIPO_ASEGURAMIENTO]),D408)</f>
        <v>CONVENIOS ESPECIALES DE TRABAJADORES INDEPENDIENTES</v>
      </c>
      <c r="N408" s="1">
        <f>IF(ISBLANK(moras[[#This Row],[EDAD]]),T429,moras[[#This Row],[EDAD]])</f>
        <v>42</v>
      </c>
    </row>
    <row r="409" spans="1:14" x14ac:dyDescent="0.35">
      <c r="A409" s="1">
        <v>408</v>
      </c>
      <c r="B409" s="1" t="s">
        <v>15</v>
      </c>
      <c r="C409" s="1">
        <v>398320</v>
      </c>
      <c r="D409" s="1" t="s">
        <v>10</v>
      </c>
      <c r="E409" s="1" t="s">
        <v>11</v>
      </c>
      <c r="F409" s="1" t="s">
        <v>12</v>
      </c>
      <c r="G409" s="1" t="s">
        <v>13</v>
      </c>
      <c r="H409" s="1" t="s">
        <v>12</v>
      </c>
      <c r="I409" s="1">
        <v>62</v>
      </c>
      <c r="J409" t="str">
        <f t="shared" si="19"/>
        <v>No</v>
      </c>
      <c r="K409" t="str">
        <f t="shared" si="20"/>
        <v>No</v>
      </c>
      <c r="L409">
        <f t="shared" si="21"/>
        <v>398320</v>
      </c>
      <c r="M409" s="1" t="str">
        <f>IF(ISBLANK(D409),_xlfn.MODE.SNGL(moras[TIPO_ASEGURAMIENTO]),D409)</f>
        <v>ASALARIADO</v>
      </c>
      <c r="N409" s="1">
        <f>IF(ISBLANK(moras[[#This Row],[EDAD]]),T430,moras[[#This Row],[EDAD]])</f>
        <v>62</v>
      </c>
    </row>
    <row r="410" spans="1:14" x14ac:dyDescent="0.35">
      <c r="A410" s="1">
        <v>409</v>
      </c>
      <c r="B410" s="1" t="s">
        <v>9</v>
      </c>
      <c r="C410" s="1">
        <v>302188</v>
      </c>
      <c r="D410" s="1" t="s">
        <v>17</v>
      </c>
      <c r="E410" s="1" t="s">
        <v>16</v>
      </c>
      <c r="F410" s="1" t="s">
        <v>12</v>
      </c>
      <c r="G410" s="1" t="s">
        <v>13</v>
      </c>
      <c r="H410" s="1" t="s">
        <v>13</v>
      </c>
      <c r="I410" s="1">
        <v>36</v>
      </c>
      <c r="J410" t="str">
        <f t="shared" si="19"/>
        <v>No</v>
      </c>
      <c r="K410" t="str">
        <f t="shared" si="20"/>
        <v>No</v>
      </c>
      <c r="L410">
        <f t="shared" si="21"/>
        <v>302188</v>
      </c>
      <c r="M410" s="1" t="str">
        <f>IF(ISBLANK(D410),_xlfn.MODE.SNGL(moras[TIPO_ASEGURAMIENTO]),D410)</f>
        <v>ASEGURADO VOLUNTARIO</v>
      </c>
      <c r="N410" s="1">
        <f>IF(ISBLANK(moras[[#This Row],[EDAD]]),T431,moras[[#This Row],[EDAD]])</f>
        <v>36</v>
      </c>
    </row>
    <row r="411" spans="1:14" x14ac:dyDescent="0.35">
      <c r="A411" s="1">
        <v>410</v>
      </c>
      <c r="B411" s="1" t="s">
        <v>9</v>
      </c>
      <c r="C411" s="1">
        <v>500000</v>
      </c>
      <c r="D411" s="1" t="s">
        <v>10</v>
      </c>
      <c r="E411" s="1" t="s">
        <v>16</v>
      </c>
      <c r="F411" s="1" t="s">
        <v>12</v>
      </c>
      <c r="G411" s="1" t="s">
        <v>13</v>
      </c>
      <c r="H411" s="1" t="s">
        <v>13</v>
      </c>
      <c r="I411" s="1">
        <v>22</v>
      </c>
      <c r="J411" t="str">
        <f t="shared" si="19"/>
        <v>No</v>
      </c>
      <c r="K411" t="str">
        <f t="shared" si="20"/>
        <v>No</v>
      </c>
      <c r="L411">
        <f t="shared" si="21"/>
        <v>500000</v>
      </c>
      <c r="M411" s="1" t="str">
        <f>IF(ISBLANK(D411),_xlfn.MODE.SNGL(moras[TIPO_ASEGURAMIENTO]),D411)</f>
        <v>ASALARIADO</v>
      </c>
      <c r="N411" s="1">
        <f>IF(ISBLANK(moras[[#This Row],[EDAD]]),T432,moras[[#This Row],[EDAD]])</f>
        <v>22</v>
      </c>
    </row>
    <row r="412" spans="1:14" x14ac:dyDescent="0.35">
      <c r="A412" s="1">
        <v>411</v>
      </c>
      <c r="B412" s="1" t="s">
        <v>15</v>
      </c>
      <c r="C412" s="1">
        <v>594092</v>
      </c>
      <c r="D412" s="1" t="s">
        <v>18</v>
      </c>
      <c r="E412" s="1" t="s">
        <v>16</v>
      </c>
      <c r="F412" s="1" t="s">
        <v>12</v>
      </c>
      <c r="G412" s="1" t="s">
        <v>13</v>
      </c>
      <c r="H412" s="1" t="s">
        <v>13</v>
      </c>
      <c r="I412" s="1">
        <v>55</v>
      </c>
      <c r="J412" t="str">
        <f t="shared" si="19"/>
        <v>No</v>
      </c>
      <c r="K412" t="str">
        <f t="shared" si="20"/>
        <v>No</v>
      </c>
      <c r="L412">
        <f t="shared" si="21"/>
        <v>594092</v>
      </c>
      <c r="M412" s="1" t="str">
        <f>IF(ISBLANK(D412),_xlfn.MODE.SNGL(moras[TIPO_ASEGURAMIENTO]),D412)</f>
        <v>TRABAJADOR INDEPENDIENTE</v>
      </c>
      <c r="N412" s="1">
        <f>IF(ISBLANK(moras[[#This Row],[EDAD]]),T433,moras[[#This Row],[EDAD]])</f>
        <v>55</v>
      </c>
    </row>
    <row r="413" spans="1:14" x14ac:dyDescent="0.35">
      <c r="A413" s="1">
        <v>412</v>
      </c>
      <c r="B413" s="1" t="s">
        <v>9</v>
      </c>
      <c r="C413" s="1">
        <v>639148</v>
      </c>
      <c r="D413" s="1" t="s">
        <v>18</v>
      </c>
      <c r="E413" s="1" t="s">
        <v>16</v>
      </c>
      <c r="F413" s="1" t="s">
        <v>12</v>
      </c>
      <c r="G413" s="1" t="s">
        <v>12</v>
      </c>
      <c r="H413" s="1" t="s">
        <v>12</v>
      </c>
      <c r="I413" s="1">
        <v>49</v>
      </c>
      <c r="J413" t="str">
        <f t="shared" si="19"/>
        <v>No</v>
      </c>
      <c r="K413" t="str">
        <f t="shared" si="20"/>
        <v>No</v>
      </c>
      <c r="L413">
        <f t="shared" si="21"/>
        <v>639148</v>
      </c>
      <c r="M413" s="1" t="str">
        <f>IF(ISBLANK(D413),_xlfn.MODE.SNGL(moras[TIPO_ASEGURAMIENTO]),D413)</f>
        <v>TRABAJADOR INDEPENDIENTE</v>
      </c>
      <c r="N413" s="1">
        <f>IF(ISBLANK(moras[[#This Row],[EDAD]]),T434,moras[[#This Row],[EDAD]])</f>
        <v>49</v>
      </c>
    </row>
    <row r="414" spans="1:14" x14ac:dyDescent="0.35">
      <c r="A414" s="1">
        <v>413</v>
      </c>
      <c r="B414" s="1" t="s">
        <v>9</v>
      </c>
      <c r="C414" s="1">
        <v>415861</v>
      </c>
      <c r="D414" s="1" t="s">
        <v>18</v>
      </c>
      <c r="E414" s="1" t="s">
        <v>16</v>
      </c>
      <c r="F414" s="1" t="s">
        <v>12</v>
      </c>
      <c r="G414" s="1" t="s">
        <v>12</v>
      </c>
      <c r="H414" s="1" t="s">
        <v>12</v>
      </c>
      <c r="I414" s="1">
        <v>45</v>
      </c>
      <c r="J414" t="str">
        <f t="shared" si="19"/>
        <v>No</v>
      </c>
      <c r="K414" t="str">
        <f t="shared" si="20"/>
        <v>No</v>
      </c>
      <c r="L414">
        <f t="shared" si="21"/>
        <v>415861</v>
      </c>
      <c r="M414" s="1" t="str">
        <f>IF(ISBLANK(D414),_xlfn.MODE.SNGL(moras[TIPO_ASEGURAMIENTO]),D414)</f>
        <v>TRABAJADOR INDEPENDIENTE</v>
      </c>
      <c r="N414" s="1">
        <f>IF(ISBLANK(moras[[#This Row],[EDAD]]),T435,moras[[#This Row],[EDAD]])</f>
        <v>45</v>
      </c>
    </row>
    <row r="415" spans="1:14" x14ac:dyDescent="0.35">
      <c r="A415" s="1">
        <v>414</v>
      </c>
      <c r="B415" s="1" t="s">
        <v>9</v>
      </c>
      <c r="C415" s="1">
        <v>854328.45</v>
      </c>
      <c r="D415" s="1" t="s">
        <v>10</v>
      </c>
      <c r="E415" s="1" t="s">
        <v>11</v>
      </c>
      <c r="F415" s="1" t="s">
        <v>12</v>
      </c>
      <c r="G415" s="1" t="s">
        <v>13</v>
      </c>
      <c r="H415" s="1" t="s">
        <v>13</v>
      </c>
      <c r="I415" s="1">
        <v>50</v>
      </c>
      <c r="J415" t="str">
        <f t="shared" si="19"/>
        <v>No</v>
      </c>
      <c r="K415" t="str">
        <f t="shared" si="20"/>
        <v>No</v>
      </c>
      <c r="L415">
        <f t="shared" si="21"/>
        <v>854328.45</v>
      </c>
      <c r="M415" s="1" t="str">
        <f>IF(ISBLANK(D415),_xlfn.MODE.SNGL(moras[TIPO_ASEGURAMIENTO]),D415)</f>
        <v>ASALARIADO</v>
      </c>
      <c r="N415" s="1">
        <f>IF(ISBLANK(moras[[#This Row],[EDAD]]),T436,moras[[#This Row],[EDAD]])</f>
        <v>50</v>
      </c>
    </row>
    <row r="416" spans="1:14" x14ac:dyDescent="0.35">
      <c r="A416" s="1">
        <v>415</v>
      </c>
      <c r="B416" s="1" t="s">
        <v>9</v>
      </c>
      <c r="C416" s="1">
        <v>293000</v>
      </c>
      <c r="D416" s="1" t="s">
        <v>10</v>
      </c>
      <c r="E416" s="1" t="s">
        <v>16</v>
      </c>
      <c r="F416" s="1" t="s">
        <v>12</v>
      </c>
      <c r="G416" s="1" t="s">
        <v>13</v>
      </c>
      <c r="H416" s="1" t="s">
        <v>13</v>
      </c>
      <c r="I416" s="1">
        <v>38</v>
      </c>
      <c r="J416" t="str">
        <f t="shared" si="19"/>
        <v>No</v>
      </c>
      <c r="K416" t="str">
        <f t="shared" si="20"/>
        <v>No</v>
      </c>
      <c r="L416">
        <f t="shared" si="21"/>
        <v>293000</v>
      </c>
      <c r="M416" s="1" t="str">
        <f>IF(ISBLANK(D416),_xlfn.MODE.SNGL(moras[TIPO_ASEGURAMIENTO]),D416)</f>
        <v>ASALARIADO</v>
      </c>
      <c r="N416" s="1">
        <f>IF(ISBLANK(moras[[#This Row],[EDAD]]),T437,moras[[#This Row],[EDAD]])</f>
        <v>38</v>
      </c>
    </row>
    <row r="417" spans="1:14" x14ac:dyDescent="0.35">
      <c r="A417" s="1">
        <v>416</v>
      </c>
      <c r="B417" s="1" t="s">
        <v>9</v>
      </c>
      <c r="C417" s="1">
        <v>213192</v>
      </c>
      <c r="D417" s="1" t="s">
        <v>10</v>
      </c>
      <c r="E417" s="1" t="s">
        <v>16</v>
      </c>
      <c r="F417" s="1" t="s">
        <v>12</v>
      </c>
      <c r="G417" s="1" t="s">
        <v>13</v>
      </c>
      <c r="H417" s="1" t="s">
        <v>13</v>
      </c>
      <c r="I417" s="1">
        <v>30</v>
      </c>
      <c r="J417" t="str">
        <f t="shared" si="19"/>
        <v>No</v>
      </c>
      <c r="K417" t="str">
        <f t="shared" si="20"/>
        <v>No</v>
      </c>
      <c r="L417">
        <f t="shared" si="21"/>
        <v>213192</v>
      </c>
      <c r="M417" s="1" t="str">
        <f>IF(ISBLANK(D417),_xlfn.MODE.SNGL(moras[TIPO_ASEGURAMIENTO]),D417)</f>
        <v>ASALARIADO</v>
      </c>
      <c r="N417" s="1">
        <f>IF(ISBLANK(moras[[#This Row],[EDAD]]),T438,moras[[#This Row],[EDAD]])</f>
        <v>30</v>
      </c>
    </row>
    <row r="418" spans="1:14" x14ac:dyDescent="0.35">
      <c r="A418" s="1">
        <v>417</v>
      </c>
      <c r="B418" s="1" t="s">
        <v>15</v>
      </c>
      <c r="C418" s="1">
        <v>5063660</v>
      </c>
      <c r="D418" s="1" t="s">
        <v>10</v>
      </c>
      <c r="E418" s="1" t="s">
        <v>11</v>
      </c>
      <c r="F418" s="1" t="s">
        <v>12</v>
      </c>
      <c r="G418" s="1" t="s">
        <v>13</v>
      </c>
      <c r="H418" s="1" t="s">
        <v>12</v>
      </c>
      <c r="I418" s="1">
        <v>40</v>
      </c>
      <c r="J418" t="str">
        <f t="shared" si="19"/>
        <v>Atípico</v>
      </c>
      <c r="K418" t="str">
        <f t="shared" si="20"/>
        <v>No</v>
      </c>
      <c r="L418">
        <f t="shared" si="21"/>
        <v>5063660</v>
      </c>
      <c r="M418" s="1" t="str">
        <f>IF(ISBLANK(D418),_xlfn.MODE.SNGL(moras[TIPO_ASEGURAMIENTO]),D418)</f>
        <v>ASALARIADO</v>
      </c>
      <c r="N418" s="1">
        <f>IF(ISBLANK(moras[[#This Row],[EDAD]]),T439,moras[[#This Row],[EDAD]])</f>
        <v>40</v>
      </c>
    </row>
    <row r="419" spans="1:14" x14ac:dyDescent="0.35">
      <c r="A419" s="1">
        <v>418</v>
      </c>
      <c r="B419" s="1" t="s">
        <v>15</v>
      </c>
      <c r="C419" s="1">
        <v>736280</v>
      </c>
      <c r="D419" s="1" t="s">
        <v>10</v>
      </c>
      <c r="E419" s="1" t="s">
        <v>16</v>
      </c>
      <c r="F419" s="1" t="s">
        <v>12</v>
      </c>
      <c r="G419" s="1" t="s">
        <v>13</v>
      </c>
      <c r="H419" s="1" t="s">
        <v>13</v>
      </c>
      <c r="I419" s="1">
        <v>33</v>
      </c>
      <c r="J419" t="str">
        <f t="shared" si="19"/>
        <v>No</v>
      </c>
      <c r="K419" t="str">
        <f t="shared" si="20"/>
        <v>No</v>
      </c>
      <c r="L419">
        <f t="shared" si="21"/>
        <v>736280</v>
      </c>
      <c r="M419" s="1" t="str">
        <f>IF(ISBLANK(D419),_xlfn.MODE.SNGL(moras[TIPO_ASEGURAMIENTO]),D419)</f>
        <v>ASALARIADO</v>
      </c>
      <c r="N419" s="1">
        <f>IF(ISBLANK(moras[[#This Row],[EDAD]]),T440,moras[[#This Row],[EDAD]])</f>
        <v>33</v>
      </c>
    </row>
    <row r="420" spans="1:14" x14ac:dyDescent="0.35">
      <c r="A420" s="1">
        <v>419</v>
      </c>
      <c r="B420" s="1" t="s">
        <v>9</v>
      </c>
      <c r="C420" s="1">
        <v>200000</v>
      </c>
      <c r="D420" s="1" t="s">
        <v>10</v>
      </c>
      <c r="E420" s="1" t="s">
        <v>16</v>
      </c>
      <c r="F420" s="1" t="s">
        <v>12</v>
      </c>
      <c r="G420" s="1" t="s">
        <v>13</v>
      </c>
      <c r="H420" s="1" t="s">
        <v>13</v>
      </c>
      <c r="I420" s="1">
        <v>46</v>
      </c>
      <c r="J420" t="str">
        <f t="shared" si="19"/>
        <v>No</v>
      </c>
      <c r="K420" t="str">
        <f t="shared" si="20"/>
        <v>No</v>
      </c>
      <c r="L420">
        <f t="shared" si="21"/>
        <v>200000</v>
      </c>
      <c r="M420" s="1" t="str">
        <f>IF(ISBLANK(D420),_xlfn.MODE.SNGL(moras[TIPO_ASEGURAMIENTO]),D420)</f>
        <v>ASALARIADO</v>
      </c>
      <c r="N420" s="1">
        <f>IF(ISBLANK(moras[[#This Row],[EDAD]]),T441,moras[[#This Row],[EDAD]])</f>
        <v>46</v>
      </c>
    </row>
    <row r="421" spans="1:14" x14ac:dyDescent="0.35">
      <c r="A421" s="1">
        <v>420</v>
      </c>
      <c r="B421" s="1" t="s">
        <v>9</v>
      </c>
      <c r="C421" s="1">
        <v>92670</v>
      </c>
      <c r="D421" s="1" t="s">
        <v>10</v>
      </c>
      <c r="E421" s="1" t="s">
        <v>16</v>
      </c>
      <c r="F421" s="1" t="s">
        <v>12</v>
      </c>
      <c r="G421" s="1" t="s">
        <v>13</v>
      </c>
      <c r="H421" s="1" t="s">
        <v>13</v>
      </c>
      <c r="I421" s="1">
        <v>22</v>
      </c>
      <c r="J421" t="str">
        <f t="shared" si="19"/>
        <v>No</v>
      </c>
      <c r="K421" t="str">
        <f t="shared" si="20"/>
        <v>No</v>
      </c>
      <c r="L421">
        <f t="shared" si="21"/>
        <v>92670</v>
      </c>
      <c r="M421" s="1" t="str">
        <f>IF(ISBLANK(D421),_xlfn.MODE.SNGL(moras[TIPO_ASEGURAMIENTO]),D421)</f>
        <v>ASALARIADO</v>
      </c>
      <c r="N421" s="1">
        <f>IF(ISBLANK(moras[[#This Row],[EDAD]]),T442,moras[[#This Row],[EDAD]])</f>
        <v>22</v>
      </c>
    </row>
    <row r="422" spans="1:14" x14ac:dyDescent="0.35">
      <c r="A422" s="1">
        <v>421</v>
      </c>
      <c r="B422" s="1" t="s">
        <v>9</v>
      </c>
      <c r="C422" s="1">
        <v>492739.1</v>
      </c>
      <c r="D422" s="1" t="s">
        <v>10</v>
      </c>
      <c r="E422" s="1" t="s">
        <v>16</v>
      </c>
      <c r="F422" s="1" t="s">
        <v>12</v>
      </c>
      <c r="G422" s="1" t="s">
        <v>12</v>
      </c>
      <c r="H422" s="1" t="s">
        <v>13</v>
      </c>
      <c r="I422" s="1">
        <v>45</v>
      </c>
      <c r="J422" t="str">
        <f t="shared" si="19"/>
        <v>No</v>
      </c>
      <c r="K422" t="str">
        <f t="shared" si="20"/>
        <v>No</v>
      </c>
      <c r="L422">
        <f t="shared" si="21"/>
        <v>492739.1</v>
      </c>
      <c r="M422" s="1" t="str">
        <f>IF(ISBLANK(D422),_xlfn.MODE.SNGL(moras[TIPO_ASEGURAMIENTO]),D422)</f>
        <v>ASALARIADO</v>
      </c>
      <c r="N422" s="1">
        <f>IF(ISBLANK(moras[[#This Row],[EDAD]]),T443,moras[[#This Row],[EDAD]])</f>
        <v>45</v>
      </c>
    </row>
    <row r="423" spans="1:14" x14ac:dyDescent="0.35">
      <c r="A423" s="1">
        <v>422</v>
      </c>
      <c r="B423" s="1" t="s">
        <v>9</v>
      </c>
      <c r="C423" s="1">
        <v>136224.42000000001</v>
      </c>
      <c r="D423" s="1" t="s">
        <v>10</v>
      </c>
      <c r="E423" s="1" t="s">
        <v>16</v>
      </c>
      <c r="F423" s="1" t="s">
        <v>12</v>
      </c>
      <c r="G423" s="1" t="s">
        <v>13</v>
      </c>
      <c r="H423" s="1" t="s">
        <v>13</v>
      </c>
      <c r="I423" s="1">
        <v>30</v>
      </c>
      <c r="J423" t="str">
        <f t="shared" si="19"/>
        <v>No</v>
      </c>
      <c r="K423" t="str">
        <f t="shared" si="20"/>
        <v>No</v>
      </c>
      <c r="L423">
        <f t="shared" si="21"/>
        <v>136224.42000000001</v>
      </c>
      <c r="M423" s="1" t="str">
        <f>IF(ISBLANK(D423),_xlfn.MODE.SNGL(moras[TIPO_ASEGURAMIENTO]),D423)</f>
        <v>ASALARIADO</v>
      </c>
      <c r="N423" s="1">
        <f>IF(ISBLANK(moras[[#This Row],[EDAD]]),T444,moras[[#This Row],[EDAD]])</f>
        <v>30</v>
      </c>
    </row>
    <row r="424" spans="1:14" x14ac:dyDescent="0.35">
      <c r="A424" s="1">
        <v>423</v>
      </c>
      <c r="B424" s="1" t="s">
        <v>9</v>
      </c>
      <c r="C424" s="1">
        <v>1189549</v>
      </c>
      <c r="D424" s="1" t="s">
        <v>18</v>
      </c>
      <c r="E424" s="1" t="s">
        <v>16</v>
      </c>
      <c r="F424" s="1" t="s">
        <v>12</v>
      </c>
      <c r="G424" s="1" t="s">
        <v>13</v>
      </c>
      <c r="H424" s="1" t="s">
        <v>13</v>
      </c>
      <c r="I424" s="1">
        <v>50</v>
      </c>
      <c r="J424" t="str">
        <f t="shared" si="19"/>
        <v>No</v>
      </c>
      <c r="K424" t="str">
        <f t="shared" si="20"/>
        <v>No</v>
      </c>
      <c r="L424">
        <f t="shared" si="21"/>
        <v>1189549</v>
      </c>
      <c r="M424" s="1" t="str">
        <f>IF(ISBLANK(D424),_xlfn.MODE.SNGL(moras[TIPO_ASEGURAMIENTO]),D424)</f>
        <v>TRABAJADOR INDEPENDIENTE</v>
      </c>
      <c r="N424" s="1">
        <f>IF(ISBLANK(moras[[#This Row],[EDAD]]),T445,moras[[#This Row],[EDAD]])</f>
        <v>50</v>
      </c>
    </row>
    <row r="425" spans="1:14" x14ac:dyDescent="0.35">
      <c r="A425" s="1">
        <v>424</v>
      </c>
      <c r="B425" s="1" t="s">
        <v>15</v>
      </c>
      <c r="C425" s="1">
        <v>339035</v>
      </c>
      <c r="D425" s="1" t="s">
        <v>10</v>
      </c>
      <c r="E425" s="1" t="s">
        <v>16</v>
      </c>
      <c r="F425" s="1" t="s">
        <v>12</v>
      </c>
      <c r="G425" s="1" t="s">
        <v>13</v>
      </c>
      <c r="H425" s="1" t="s">
        <v>13</v>
      </c>
      <c r="I425" s="1">
        <v>40</v>
      </c>
      <c r="J425" t="str">
        <f t="shared" si="19"/>
        <v>No</v>
      </c>
      <c r="K425" t="str">
        <f t="shared" si="20"/>
        <v>No</v>
      </c>
      <c r="L425">
        <f t="shared" si="21"/>
        <v>339035</v>
      </c>
      <c r="M425" s="1" t="str">
        <f>IF(ISBLANK(D425),_xlfn.MODE.SNGL(moras[TIPO_ASEGURAMIENTO]),D425)</f>
        <v>ASALARIADO</v>
      </c>
      <c r="N425" s="1">
        <f>IF(ISBLANK(moras[[#This Row],[EDAD]]),T446,moras[[#This Row],[EDAD]])</f>
        <v>40</v>
      </c>
    </row>
    <row r="426" spans="1:14" x14ac:dyDescent="0.35">
      <c r="A426" s="1">
        <v>425</v>
      </c>
      <c r="B426" s="1" t="s">
        <v>9</v>
      </c>
      <c r="C426" s="1">
        <v>581850</v>
      </c>
      <c r="D426" s="1" t="s">
        <v>10</v>
      </c>
      <c r="E426" s="1" t="s">
        <v>16</v>
      </c>
      <c r="F426" s="1" t="s">
        <v>12</v>
      </c>
      <c r="G426" s="1" t="s">
        <v>13</v>
      </c>
      <c r="H426" s="1" t="s">
        <v>13</v>
      </c>
      <c r="I426" s="1">
        <v>32</v>
      </c>
      <c r="J426" t="str">
        <f t="shared" si="19"/>
        <v>No</v>
      </c>
      <c r="K426" t="str">
        <f t="shared" si="20"/>
        <v>No</v>
      </c>
      <c r="L426">
        <f t="shared" si="21"/>
        <v>581850</v>
      </c>
      <c r="M426" s="1" t="str">
        <f>IF(ISBLANK(D426),_xlfn.MODE.SNGL(moras[TIPO_ASEGURAMIENTO]),D426)</f>
        <v>ASALARIADO</v>
      </c>
      <c r="N426" s="1">
        <f>IF(ISBLANK(moras[[#This Row],[EDAD]]),T447,moras[[#This Row],[EDAD]])</f>
        <v>32</v>
      </c>
    </row>
    <row r="427" spans="1:14" x14ac:dyDescent="0.35">
      <c r="A427" s="1">
        <v>426</v>
      </c>
      <c r="B427" s="1" t="s">
        <v>9</v>
      </c>
      <c r="C427" s="1">
        <v>425737</v>
      </c>
      <c r="D427" s="1" t="s">
        <v>18</v>
      </c>
      <c r="E427" s="1" t="s">
        <v>16</v>
      </c>
      <c r="F427" s="1" t="s">
        <v>12</v>
      </c>
      <c r="G427" s="1" t="s">
        <v>13</v>
      </c>
      <c r="H427" s="1" t="s">
        <v>12</v>
      </c>
      <c r="I427" s="1">
        <v>52</v>
      </c>
      <c r="J427" t="str">
        <f t="shared" si="19"/>
        <v>No</v>
      </c>
      <c r="K427" t="str">
        <f t="shared" si="20"/>
        <v>No</v>
      </c>
      <c r="L427">
        <f t="shared" si="21"/>
        <v>425737</v>
      </c>
      <c r="M427" s="1" t="str">
        <f>IF(ISBLANK(D427),_xlfn.MODE.SNGL(moras[TIPO_ASEGURAMIENTO]),D427)</f>
        <v>TRABAJADOR INDEPENDIENTE</v>
      </c>
      <c r="N427" s="1">
        <f>IF(ISBLANK(moras[[#This Row],[EDAD]]),T448,moras[[#This Row],[EDAD]])</f>
        <v>52</v>
      </c>
    </row>
    <row r="428" spans="1:14" x14ac:dyDescent="0.35">
      <c r="A428" s="1">
        <v>427</v>
      </c>
      <c r="B428" s="1" t="s">
        <v>15</v>
      </c>
      <c r="C428" s="1">
        <v>622188</v>
      </c>
      <c r="D428" s="1" t="s">
        <v>10</v>
      </c>
      <c r="E428" s="1" t="s">
        <v>16</v>
      </c>
      <c r="F428" s="1" t="s">
        <v>12</v>
      </c>
      <c r="G428" s="1" t="s">
        <v>13</v>
      </c>
      <c r="H428" s="1" t="s">
        <v>13</v>
      </c>
      <c r="I428" s="1">
        <v>31</v>
      </c>
      <c r="J428" t="str">
        <f t="shared" si="19"/>
        <v>No</v>
      </c>
      <c r="K428" t="str">
        <f t="shared" si="20"/>
        <v>No</v>
      </c>
      <c r="L428">
        <f t="shared" si="21"/>
        <v>622188</v>
      </c>
      <c r="M428" s="1" t="str">
        <f>IF(ISBLANK(D428),_xlfn.MODE.SNGL(moras[TIPO_ASEGURAMIENTO]),D428)</f>
        <v>ASALARIADO</v>
      </c>
      <c r="N428" s="1">
        <f>IF(ISBLANK(moras[[#This Row],[EDAD]]),T449,moras[[#This Row],[EDAD]])</f>
        <v>31</v>
      </c>
    </row>
    <row r="429" spans="1:14" x14ac:dyDescent="0.35">
      <c r="A429" s="1">
        <v>428</v>
      </c>
      <c r="B429" s="1" t="s">
        <v>15</v>
      </c>
      <c r="C429" s="1">
        <v>519825</v>
      </c>
      <c r="D429" s="1" t="s">
        <v>18</v>
      </c>
      <c r="E429" s="1" t="s">
        <v>16</v>
      </c>
      <c r="F429" s="1" t="s">
        <v>12</v>
      </c>
      <c r="G429" s="1" t="s">
        <v>13</v>
      </c>
      <c r="H429" s="1" t="s">
        <v>12</v>
      </c>
      <c r="I429" s="1">
        <v>52</v>
      </c>
      <c r="J429" t="str">
        <f t="shared" si="19"/>
        <v>No</v>
      </c>
      <c r="K429" t="str">
        <f t="shared" si="20"/>
        <v>No</v>
      </c>
      <c r="L429">
        <f t="shared" si="21"/>
        <v>519825</v>
      </c>
      <c r="M429" s="1" t="str">
        <f>IF(ISBLANK(D429),_xlfn.MODE.SNGL(moras[TIPO_ASEGURAMIENTO]),D429)</f>
        <v>TRABAJADOR INDEPENDIENTE</v>
      </c>
      <c r="N429" s="1">
        <f>IF(ISBLANK(moras[[#This Row],[EDAD]]),T450,moras[[#This Row],[EDAD]])</f>
        <v>52</v>
      </c>
    </row>
    <row r="430" spans="1:14" x14ac:dyDescent="0.35">
      <c r="A430" s="1">
        <v>429</v>
      </c>
      <c r="B430" s="1" t="s">
        <v>15</v>
      </c>
      <c r="C430" s="1">
        <v>651555</v>
      </c>
      <c r="D430" s="1" t="s">
        <v>10</v>
      </c>
      <c r="E430" s="1" t="s">
        <v>16</v>
      </c>
      <c r="F430" s="1" t="s">
        <v>12</v>
      </c>
      <c r="G430" s="1" t="s">
        <v>13</v>
      </c>
      <c r="H430" s="1" t="s">
        <v>13</v>
      </c>
      <c r="I430" s="1">
        <v>39</v>
      </c>
      <c r="J430" t="str">
        <f t="shared" si="19"/>
        <v>No</v>
      </c>
      <c r="K430" t="str">
        <f t="shared" si="20"/>
        <v>No</v>
      </c>
      <c r="L430">
        <f t="shared" si="21"/>
        <v>651555</v>
      </c>
      <c r="M430" s="1" t="str">
        <f>IF(ISBLANK(D430),_xlfn.MODE.SNGL(moras[TIPO_ASEGURAMIENTO]),D430)</f>
        <v>ASALARIADO</v>
      </c>
      <c r="N430" s="1">
        <f>IF(ISBLANK(moras[[#This Row],[EDAD]]),T451,moras[[#This Row],[EDAD]])</f>
        <v>39</v>
      </c>
    </row>
    <row r="431" spans="1:14" x14ac:dyDescent="0.35">
      <c r="A431" s="1">
        <v>430</v>
      </c>
      <c r="B431" s="1" t="s">
        <v>9</v>
      </c>
      <c r="C431" s="1">
        <v>432667</v>
      </c>
      <c r="D431" s="1" t="s">
        <v>10</v>
      </c>
      <c r="E431" s="1" t="s">
        <v>16</v>
      </c>
      <c r="F431" s="1" t="s">
        <v>12</v>
      </c>
      <c r="G431" s="1" t="s">
        <v>13</v>
      </c>
      <c r="H431" s="1" t="s">
        <v>13</v>
      </c>
      <c r="I431" s="1">
        <v>23</v>
      </c>
      <c r="J431" t="str">
        <f t="shared" si="19"/>
        <v>No</v>
      </c>
      <c r="K431" t="str">
        <f t="shared" si="20"/>
        <v>No</v>
      </c>
      <c r="L431">
        <f t="shared" si="21"/>
        <v>432667</v>
      </c>
      <c r="M431" s="1" t="str">
        <f>IF(ISBLANK(D431),_xlfn.MODE.SNGL(moras[TIPO_ASEGURAMIENTO]),D431)</f>
        <v>ASALARIADO</v>
      </c>
      <c r="N431" s="1">
        <f>IF(ISBLANK(moras[[#This Row],[EDAD]]),T452,moras[[#This Row],[EDAD]])</f>
        <v>23</v>
      </c>
    </row>
    <row r="432" spans="1:14" x14ac:dyDescent="0.35">
      <c r="A432" s="1">
        <v>431</v>
      </c>
      <c r="B432" s="1" t="s">
        <v>15</v>
      </c>
      <c r="C432" s="1">
        <v>575270</v>
      </c>
      <c r="D432" s="1" t="s">
        <v>10</v>
      </c>
      <c r="E432" s="1" t="s">
        <v>16</v>
      </c>
      <c r="F432" s="1" t="s">
        <v>12</v>
      </c>
      <c r="G432" s="1" t="s">
        <v>13</v>
      </c>
      <c r="H432" s="1" t="s">
        <v>13</v>
      </c>
      <c r="I432" s="1">
        <v>54</v>
      </c>
      <c r="J432" t="str">
        <f t="shared" si="19"/>
        <v>No</v>
      </c>
      <c r="K432" t="str">
        <f t="shared" si="20"/>
        <v>No</v>
      </c>
      <c r="L432">
        <f t="shared" si="21"/>
        <v>575270</v>
      </c>
      <c r="M432" s="1" t="str">
        <f>IF(ISBLANK(D432),_xlfn.MODE.SNGL(moras[TIPO_ASEGURAMIENTO]),D432)</f>
        <v>ASALARIADO</v>
      </c>
      <c r="N432" s="1">
        <f>IF(ISBLANK(moras[[#This Row],[EDAD]]),T453,moras[[#This Row],[EDAD]])</f>
        <v>54</v>
      </c>
    </row>
    <row r="433" spans="1:14" x14ac:dyDescent="0.35">
      <c r="A433" s="1">
        <v>432</v>
      </c>
      <c r="B433" s="1" t="s">
        <v>15</v>
      </c>
      <c r="C433" s="1">
        <v>297046</v>
      </c>
      <c r="D433" s="1" t="s">
        <v>17</v>
      </c>
      <c r="E433" s="1" t="s">
        <v>16</v>
      </c>
      <c r="F433" s="1" t="s">
        <v>12</v>
      </c>
      <c r="G433" s="1" t="s">
        <v>13</v>
      </c>
      <c r="H433" s="1" t="s">
        <v>13</v>
      </c>
      <c r="I433" s="1">
        <v>54</v>
      </c>
      <c r="J433" t="str">
        <f t="shared" si="19"/>
        <v>No</v>
      </c>
      <c r="K433" t="str">
        <f t="shared" si="20"/>
        <v>No</v>
      </c>
      <c r="L433">
        <f t="shared" si="21"/>
        <v>297046</v>
      </c>
      <c r="M433" s="1" t="str">
        <f>IF(ISBLANK(D433),_xlfn.MODE.SNGL(moras[TIPO_ASEGURAMIENTO]),D433)</f>
        <v>ASEGURADO VOLUNTARIO</v>
      </c>
      <c r="N433" s="1">
        <f>IF(ISBLANK(moras[[#This Row],[EDAD]]),T454,moras[[#This Row],[EDAD]])</f>
        <v>54</v>
      </c>
    </row>
    <row r="434" spans="1:14" x14ac:dyDescent="0.35">
      <c r="A434" s="1">
        <v>433</v>
      </c>
      <c r="B434" s="1" t="s">
        <v>9</v>
      </c>
      <c r="C434" s="1">
        <v>107146.67</v>
      </c>
      <c r="D434" s="1" t="s">
        <v>10</v>
      </c>
      <c r="E434" s="1" t="s">
        <v>16</v>
      </c>
      <c r="F434" s="1" t="s">
        <v>12</v>
      </c>
      <c r="G434" s="1" t="s">
        <v>12</v>
      </c>
      <c r="H434" s="1" t="s">
        <v>13</v>
      </c>
      <c r="I434" s="1">
        <v>34</v>
      </c>
      <c r="J434" t="str">
        <f t="shared" si="19"/>
        <v>No</v>
      </c>
      <c r="K434" t="str">
        <f t="shared" si="20"/>
        <v>No</v>
      </c>
      <c r="L434">
        <f t="shared" si="21"/>
        <v>107146.67</v>
      </c>
      <c r="M434" s="1" t="str">
        <f>IF(ISBLANK(D434),_xlfn.MODE.SNGL(moras[TIPO_ASEGURAMIENTO]),D434)</f>
        <v>ASALARIADO</v>
      </c>
      <c r="N434" s="1">
        <f>IF(ISBLANK(moras[[#This Row],[EDAD]]),T455,moras[[#This Row],[EDAD]])</f>
        <v>34</v>
      </c>
    </row>
    <row r="435" spans="1:14" x14ac:dyDescent="0.35">
      <c r="A435" s="1">
        <v>434</v>
      </c>
      <c r="B435" s="1" t="s">
        <v>15</v>
      </c>
      <c r="C435" s="1">
        <v>389357</v>
      </c>
      <c r="D435" s="1" t="s">
        <v>10</v>
      </c>
      <c r="E435" s="1" t="s">
        <v>16</v>
      </c>
      <c r="F435" s="1" t="s">
        <v>12</v>
      </c>
      <c r="G435" s="1" t="s">
        <v>13</v>
      </c>
      <c r="H435" s="1" t="s">
        <v>12</v>
      </c>
      <c r="I435" s="1">
        <v>51</v>
      </c>
      <c r="J435" t="str">
        <f t="shared" si="19"/>
        <v>No</v>
      </c>
      <c r="K435" t="str">
        <f t="shared" si="20"/>
        <v>No</v>
      </c>
      <c r="L435">
        <f t="shared" si="21"/>
        <v>389357</v>
      </c>
      <c r="M435" s="1" t="str">
        <f>IF(ISBLANK(D435),_xlfn.MODE.SNGL(moras[TIPO_ASEGURAMIENTO]),D435)</f>
        <v>ASALARIADO</v>
      </c>
      <c r="N435" s="1">
        <f>IF(ISBLANK(moras[[#This Row],[EDAD]]),T456,moras[[#This Row],[EDAD]])</f>
        <v>51</v>
      </c>
    </row>
    <row r="436" spans="1:14" x14ac:dyDescent="0.35">
      <c r="A436" s="1">
        <v>435</v>
      </c>
      <c r="B436" s="1" t="s">
        <v>9</v>
      </c>
      <c r="C436" s="1">
        <v>408495</v>
      </c>
      <c r="D436" s="1" t="s">
        <v>10</v>
      </c>
      <c r="E436" s="1" t="s">
        <v>16</v>
      </c>
      <c r="F436" s="1" t="s">
        <v>12</v>
      </c>
      <c r="G436" s="1" t="s">
        <v>13</v>
      </c>
      <c r="H436" s="1" t="s">
        <v>13</v>
      </c>
      <c r="I436" s="1">
        <v>49</v>
      </c>
      <c r="J436" t="str">
        <f t="shared" si="19"/>
        <v>No</v>
      </c>
      <c r="K436" t="str">
        <f t="shared" si="20"/>
        <v>No</v>
      </c>
      <c r="L436">
        <f t="shared" si="21"/>
        <v>408495</v>
      </c>
      <c r="M436" s="1" t="str">
        <f>IF(ISBLANK(D436),_xlfn.MODE.SNGL(moras[TIPO_ASEGURAMIENTO]),D436)</f>
        <v>ASALARIADO</v>
      </c>
      <c r="N436" s="1">
        <f>IF(ISBLANK(moras[[#This Row],[EDAD]]),T457,moras[[#This Row],[EDAD]])</f>
        <v>49</v>
      </c>
    </row>
    <row r="437" spans="1:14" x14ac:dyDescent="0.35">
      <c r="A437" s="1">
        <v>436</v>
      </c>
      <c r="B437" s="1" t="s">
        <v>9</v>
      </c>
      <c r="C437" s="1">
        <v>150222</v>
      </c>
      <c r="D437" s="1" t="s">
        <v>10</v>
      </c>
      <c r="E437" s="1" t="s">
        <v>16</v>
      </c>
      <c r="F437" s="1" t="s">
        <v>12</v>
      </c>
      <c r="G437" s="1" t="s">
        <v>13</v>
      </c>
      <c r="H437" s="1" t="s">
        <v>13</v>
      </c>
      <c r="I437" s="1">
        <v>56</v>
      </c>
      <c r="J437" t="str">
        <f t="shared" si="19"/>
        <v>No</v>
      </c>
      <c r="K437" t="str">
        <f t="shared" si="20"/>
        <v>No</v>
      </c>
      <c r="L437">
        <f t="shared" si="21"/>
        <v>150222</v>
      </c>
      <c r="M437" s="1" t="str">
        <f>IF(ISBLANK(D437),_xlfn.MODE.SNGL(moras[TIPO_ASEGURAMIENTO]),D437)</f>
        <v>ASALARIADO</v>
      </c>
      <c r="N437" s="1">
        <f>IF(ISBLANK(moras[[#This Row],[EDAD]]),T458,moras[[#This Row],[EDAD]])</f>
        <v>56</v>
      </c>
    </row>
    <row r="438" spans="1:14" x14ac:dyDescent="0.35">
      <c r="A438" s="1">
        <v>437</v>
      </c>
      <c r="B438" s="1" t="s">
        <v>15</v>
      </c>
      <c r="C438" s="1">
        <v>297046</v>
      </c>
      <c r="D438" s="1" t="s">
        <v>17</v>
      </c>
      <c r="E438" s="1" t="s">
        <v>16</v>
      </c>
      <c r="F438" s="1" t="s">
        <v>12</v>
      </c>
      <c r="G438" s="1" t="s">
        <v>12</v>
      </c>
      <c r="H438" s="1" t="s">
        <v>13</v>
      </c>
      <c r="I438" s="1">
        <v>47</v>
      </c>
      <c r="J438" t="str">
        <f t="shared" si="19"/>
        <v>No</v>
      </c>
      <c r="K438" t="str">
        <f t="shared" si="20"/>
        <v>No</v>
      </c>
      <c r="L438">
        <f t="shared" si="21"/>
        <v>297046</v>
      </c>
      <c r="M438" s="1" t="str">
        <f>IF(ISBLANK(D438),_xlfn.MODE.SNGL(moras[TIPO_ASEGURAMIENTO]),D438)</f>
        <v>ASEGURADO VOLUNTARIO</v>
      </c>
      <c r="N438" s="1">
        <f>IF(ISBLANK(moras[[#This Row],[EDAD]]),T459,moras[[#This Row],[EDAD]])</f>
        <v>47</v>
      </c>
    </row>
    <row r="439" spans="1:14" x14ac:dyDescent="0.35">
      <c r="A439" s="1">
        <v>438</v>
      </c>
      <c r="B439" s="1" t="s">
        <v>9</v>
      </c>
      <c r="C439" s="1">
        <v>1042254.3</v>
      </c>
      <c r="D439" s="1" t="s">
        <v>10</v>
      </c>
      <c r="E439" s="1" t="s">
        <v>16</v>
      </c>
      <c r="F439" s="1" t="s">
        <v>12</v>
      </c>
      <c r="G439" s="1" t="s">
        <v>13</v>
      </c>
      <c r="H439" s="1" t="s">
        <v>13</v>
      </c>
      <c r="I439" s="1">
        <v>41</v>
      </c>
      <c r="J439" t="str">
        <f t="shared" si="19"/>
        <v>No</v>
      </c>
      <c r="K439" t="str">
        <f t="shared" si="20"/>
        <v>No</v>
      </c>
      <c r="L439">
        <f t="shared" si="21"/>
        <v>1042254.3</v>
      </c>
      <c r="M439" s="1" t="str">
        <f>IF(ISBLANK(D439),_xlfn.MODE.SNGL(moras[TIPO_ASEGURAMIENTO]),D439)</f>
        <v>ASALARIADO</v>
      </c>
      <c r="N439" s="1">
        <f>IF(ISBLANK(moras[[#This Row],[EDAD]]),T460,moras[[#This Row],[EDAD]])</f>
        <v>41</v>
      </c>
    </row>
    <row r="440" spans="1:14" x14ac:dyDescent="0.35">
      <c r="A440" s="1">
        <v>439</v>
      </c>
      <c r="B440" s="1" t="s">
        <v>9</v>
      </c>
      <c r="C440" s="1">
        <v>685221</v>
      </c>
      <c r="D440" s="1" t="s">
        <v>14</v>
      </c>
      <c r="E440" s="1" t="s">
        <v>11</v>
      </c>
      <c r="F440" s="1" t="s">
        <v>12</v>
      </c>
      <c r="G440" s="1" t="s">
        <v>13</v>
      </c>
      <c r="H440" s="1" t="s">
        <v>13</v>
      </c>
      <c r="I440" s="1">
        <v>81</v>
      </c>
      <c r="J440" t="str">
        <f t="shared" si="19"/>
        <v>No</v>
      </c>
      <c r="K440" t="str">
        <f t="shared" si="20"/>
        <v>No</v>
      </c>
      <c r="L440">
        <f t="shared" si="21"/>
        <v>685221</v>
      </c>
      <c r="M440" s="1" t="str">
        <f>IF(ISBLANK(D440),_xlfn.MODE.SNGL(moras[TIPO_ASEGURAMIENTO]),D440)</f>
        <v>PENSIONADOS EN SU PROPIO SISTEMA</v>
      </c>
      <c r="N440" s="1">
        <f>IF(ISBLANK(moras[[#This Row],[EDAD]]),T461,moras[[#This Row],[EDAD]])</f>
        <v>81</v>
      </c>
    </row>
    <row r="441" spans="1:14" x14ac:dyDescent="0.35">
      <c r="A441" s="1">
        <v>440</v>
      </c>
      <c r="B441" s="1" t="s">
        <v>9</v>
      </c>
      <c r="C441" s="1">
        <v>806740.07</v>
      </c>
      <c r="D441" s="1" t="s">
        <v>10</v>
      </c>
      <c r="E441" s="1" t="s">
        <v>16</v>
      </c>
      <c r="F441" s="1" t="s">
        <v>12</v>
      </c>
      <c r="G441" s="1" t="s">
        <v>13</v>
      </c>
      <c r="H441" s="1" t="s">
        <v>13</v>
      </c>
      <c r="I441" s="1">
        <v>23</v>
      </c>
      <c r="J441" t="str">
        <f t="shared" si="19"/>
        <v>No</v>
      </c>
      <c r="K441" t="str">
        <f t="shared" si="20"/>
        <v>No</v>
      </c>
      <c r="L441">
        <f t="shared" si="21"/>
        <v>806740.07</v>
      </c>
      <c r="M441" s="1" t="str">
        <f>IF(ISBLANK(D441),_xlfn.MODE.SNGL(moras[TIPO_ASEGURAMIENTO]),D441)</f>
        <v>ASALARIADO</v>
      </c>
      <c r="N441" s="1">
        <f>IF(ISBLANK(moras[[#This Row],[EDAD]]),T462,moras[[#This Row],[EDAD]])</f>
        <v>23</v>
      </c>
    </row>
    <row r="442" spans="1:14" x14ac:dyDescent="0.35">
      <c r="A442" s="1">
        <v>441</v>
      </c>
      <c r="B442" s="1" t="s">
        <v>15</v>
      </c>
      <c r="C442" s="1">
        <v>140000</v>
      </c>
      <c r="D442" s="1" t="s">
        <v>10</v>
      </c>
      <c r="E442" s="1" t="s">
        <v>16</v>
      </c>
      <c r="F442" s="1" t="s">
        <v>12</v>
      </c>
      <c r="G442" s="1" t="s">
        <v>12</v>
      </c>
      <c r="H442" s="1" t="s">
        <v>13</v>
      </c>
      <c r="I442" s="1">
        <v>39</v>
      </c>
      <c r="J442" t="str">
        <f t="shared" si="19"/>
        <v>No</v>
      </c>
      <c r="K442" t="str">
        <f t="shared" si="20"/>
        <v>No</v>
      </c>
      <c r="L442">
        <f t="shared" si="21"/>
        <v>140000</v>
      </c>
      <c r="M442" s="1" t="str">
        <f>IF(ISBLANK(D442),_xlfn.MODE.SNGL(moras[TIPO_ASEGURAMIENTO]),D442)</f>
        <v>ASALARIADO</v>
      </c>
      <c r="N442" s="1">
        <f>IF(ISBLANK(moras[[#This Row],[EDAD]]),T463,moras[[#This Row],[EDAD]])</f>
        <v>39</v>
      </c>
    </row>
    <row r="443" spans="1:14" x14ac:dyDescent="0.35">
      <c r="A443" s="1">
        <v>442</v>
      </c>
      <c r="B443" s="1" t="s">
        <v>15</v>
      </c>
      <c r="C443" s="1">
        <v>567930</v>
      </c>
      <c r="D443" s="1" t="s">
        <v>18</v>
      </c>
      <c r="E443" s="1" t="s">
        <v>16</v>
      </c>
      <c r="F443" s="1" t="s">
        <v>12</v>
      </c>
      <c r="G443" s="1" t="s">
        <v>13</v>
      </c>
      <c r="H443" s="1" t="s">
        <v>12</v>
      </c>
      <c r="I443" s="1">
        <v>74</v>
      </c>
      <c r="J443" t="str">
        <f t="shared" si="19"/>
        <v>No</v>
      </c>
      <c r="K443" t="str">
        <f t="shared" si="20"/>
        <v>No</v>
      </c>
      <c r="L443">
        <f t="shared" si="21"/>
        <v>567930</v>
      </c>
      <c r="M443" s="1" t="str">
        <f>IF(ISBLANK(D443),_xlfn.MODE.SNGL(moras[TIPO_ASEGURAMIENTO]),D443)</f>
        <v>TRABAJADOR INDEPENDIENTE</v>
      </c>
      <c r="N443" s="1">
        <f>IF(ISBLANK(moras[[#This Row],[EDAD]]),T464,moras[[#This Row],[EDAD]])</f>
        <v>74</v>
      </c>
    </row>
    <row r="444" spans="1:14" x14ac:dyDescent="0.35">
      <c r="A444" s="1">
        <v>443</v>
      </c>
      <c r="B444" s="1" t="s">
        <v>9</v>
      </c>
      <c r="C444" s="1">
        <v>539324</v>
      </c>
      <c r="D444" s="1" t="s">
        <v>10</v>
      </c>
      <c r="E444" s="1" t="s">
        <v>11</v>
      </c>
      <c r="F444" s="1" t="s">
        <v>12</v>
      </c>
      <c r="G444" s="1" t="s">
        <v>13</v>
      </c>
      <c r="H444" s="1" t="s">
        <v>13</v>
      </c>
      <c r="I444" s="1">
        <v>38</v>
      </c>
      <c r="J444" t="str">
        <f t="shared" si="19"/>
        <v>No</v>
      </c>
      <c r="K444" t="str">
        <f t="shared" si="20"/>
        <v>No</v>
      </c>
      <c r="L444">
        <f t="shared" si="21"/>
        <v>539324</v>
      </c>
      <c r="M444" s="1" t="str">
        <f>IF(ISBLANK(D444),_xlfn.MODE.SNGL(moras[TIPO_ASEGURAMIENTO]),D444)</f>
        <v>ASALARIADO</v>
      </c>
      <c r="N444" s="1">
        <f>IF(ISBLANK(moras[[#This Row],[EDAD]]),T465,moras[[#This Row],[EDAD]])</f>
        <v>38</v>
      </c>
    </row>
    <row r="445" spans="1:14" x14ac:dyDescent="0.35">
      <c r="A445" s="1">
        <v>444</v>
      </c>
      <c r="B445" s="1" t="s">
        <v>15</v>
      </c>
      <c r="C445" s="1">
        <v>105633.33</v>
      </c>
      <c r="D445" s="1" t="s">
        <v>10</v>
      </c>
      <c r="E445" s="1" t="s">
        <v>11</v>
      </c>
      <c r="F445" s="1" t="s">
        <v>12</v>
      </c>
      <c r="G445" s="1" t="s">
        <v>13</v>
      </c>
      <c r="H445" s="1" t="s">
        <v>13</v>
      </c>
      <c r="I445" s="1">
        <v>40</v>
      </c>
      <c r="J445" t="str">
        <f t="shared" si="19"/>
        <v>No</v>
      </c>
      <c r="K445" t="str">
        <f t="shared" si="20"/>
        <v>No</v>
      </c>
      <c r="L445">
        <f t="shared" si="21"/>
        <v>105633.33</v>
      </c>
      <c r="M445" s="1" t="str">
        <f>IF(ISBLANK(D445),_xlfn.MODE.SNGL(moras[TIPO_ASEGURAMIENTO]),D445)</f>
        <v>ASALARIADO</v>
      </c>
      <c r="N445" s="1">
        <f>IF(ISBLANK(moras[[#This Row],[EDAD]]),T466,moras[[#This Row],[EDAD]])</f>
        <v>40</v>
      </c>
    </row>
    <row r="446" spans="1:14" x14ac:dyDescent="0.35">
      <c r="A446" s="1">
        <v>445</v>
      </c>
      <c r="B446" s="1" t="s">
        <v>9</v>
      </c>
      <c r="C446" s="1">
        <v>310544</v>
      </c>
      <c r="D446" s="1" t="s">
        <v>17</v>
      </c>
      <c r="E446" s="1" t="s">
        <v>16</v>
      </c>
      <c r="F446" s="1" t="s">
        <v>12</v>
      </c>
      <c r="G446" s="1" t="s">
        <v>13</v>
      </c>
      <c r="H446" s="1" t="s">
        <v>13</v>
      </c>
      <c r="I446" s="1">
        <v>58</v>
      </c>
      <c r="J446" t="str">
        <f t="shared" si="19"/>
        <v>No</v>
      </c>
      <c r="K446" t="str">
        <f t="shared" si="20"/>
        <v>No</v>
      </c>
      <c r="L446">
        <f t="shared" si="21"/>
        <v>310544</v>
      </c>
      <c r="M446" s="1" t="str">
        <f>IF(ISBLANK(D446),_xlfn.MODE.SNGL(moras[TIPO_ASEGURAMIENTO]),D446)</f>
        <v>ASEGURADO VOLUNTARIO</v>
      </c>
      <c r="N446" s="1">
        <f>IF(ISBLANK(moras[[#This Row],[EDAD]]),T467,moras[[#This Row],[EDAD]])</f>
        <v>58</v>
      </c>
    </row>
    <row r="447" spans="1:14" x14ac:dyDescent="0.35">
      <c r="A447" s="1">
        <v>446</v>
      </c>
      <c r="B447" s="1" t="s">
        <v>15</v>
      </c>
      <c r="C447" s="1">
        <v>375321.53</v>
      </c>
      <c r="D447" s="1" t="s">
        <v>10</v>
      </c>
      <c r="E447" s="1" t="s">
        <v>16</v>
      </c>
      <c r="F447" s="1" t="s">
        <v>12</v>
      </c>
      <c r="G447" s="1" t="s">
        <v>13</v>
      </c>
      <c r="H447" s="1" t="s">
        <v>12</v>
      </c>
      <c r="I447" s="1">
        <v>32</v>
      </c>
      <c r="J447" t="str">
        <f t="shared" si="19"/>
        <v>No</v>
      </c>
      <c r="K447" t="str">
        <f t="shared" si="20"/>
        <v>No</v>
      </c>
      <c r="L447">
        <f t="shared" si="21"/>
        <v>375321.53</v>
      </c>
      <c r="M447" s="1" t="str">
        <f>IF(ISBLANK(D447),_xlfn.MODE.SNGL(moras[TIPO_ASEGURAMIENTO]),D447)</f>
        <v>ASALARIADO</v>
      </c>
      <c r="N447" s="1">
        <f>IF(ISBLANK(moras[[#This Row],[EDAD]]),T468,moras[[#This Row],[EDAD]])</f>
        <v>32</v>
      </c>
    </row>
    <row r="448" spans="1:14" x14ac:dyDescent="0.35">
      <c r="A448" s="1">
        <v>447</v>
      </c>
      <c r="B448" s="1" t="s">
        <v>9</v>
      </c>
      <c r="C448" s="1">
        <v>255660</v>
      </c>
      <c r="D448" s="1" t="s">
        <v>10</v>
      </c>
      <c r="E448" s="1" t="s">
        <v>16</v>
      </c>
      <c r="F448" s="1" t="s">
        <v>12</v>
      </c>
      <c r="G448" s="1" t="s">
        <v>12</v>
      </c>
      <c r="H448" s="1" t="s">
        <v>13</v>
      </c>
      <c r="I448" s="1">
        <v>22</v>
      </c>
      <c r="J448" t="str">
        <f t="shared" si="19"/>
        <v>No</v>
      </c>
      <c r="K448" t="str">
        <f t="shared" si="20"/>
        <v>No</v>
      </c>
      <c r="L448">
        <f t="shared" si="21"/>
        <v>255660</v>
      </c>
      <c r="M448" s="1" t="str">
        <f>IF(ISBLANK(D448),_xlfn.MODE.SNGL(moras[TIPO_ASEGURAMIENTO]),D448)</f>
        <v>ASALARIADO</v>
      </c>
      <c r="N448" s="1">
        <f>IF(ISBLANK(moras[[#This Row],[EDAD]]),T469,moras[[#This Row],[EDAD]])</f>
        <v>22</v>
      </c>
    </row>
    <row r="449" spans="1:14" x14ac:dyDescent="0.35">
      <c r="A449" s="1">
        <v>448</v>
      </c>
      <c r="B449" s="1" t="s">
        <v>15</v>
      </c>
      <c r="C449" s="1">
        <v>213862.5</v>
      </c>
      <c r="D449" s="1" t="s">
        <v>10</v>
      </c>
      <c r="E449" s="1" t="s">
        <v>16</v>
      </c>
      <c r="F449" s="1" t="s">
        <v>12</v>
      </c>
      <c r="G449" s="1" t="s">
        <v>13</v>
      </c>
      <c r="H449" s="1" t="s">
        <v>13</v>
      </c>
      <c r="I449" s="1">
        <v>32</v>
      </c>
      <c r="J449" t="str">
        <f t="shared" si="19"/>
        <v>No</v>
      </c>
      <c r="K449" t="str">
        <f t="shared" si="20"/>
        <v>No</v>
      </c>
      <c r="L449">
        <f t="shared" si="21"/>
        <v>213862.5</v>
      </c>
      <c r="M449" s="1" t="str">
        <f>IF(ISBLANK(D449),_xlfn.MODE.SNGL(moras[TIPO_ASEGURAMIENTO]),D449)</f>
        <v>ASALARIADO</v>
      </c>
      <c r="N449" s="1">
        <f>IF(ISBLANK(moras[[#This Row],[EDAD]]),T470,moras[[#This Row],[EDAD]])</f>
        <v>32</v>
      </c>
    </row>
    <row r="450" spans="1:14" x14ac:dyDescent="0.35">
      <c r="A450" s="1">
        <v>449</v>
      </c>
      <c r="B450" s="1" t="s">
        <v>15</v>
      </c>
      <c r="C450" s="1">
        <v>404463</v>
      </c>
      <c r="D450" s="1" t="s">
        <v>18</v>
      </c>
      <c r="E450" s="1" t="s">
        <v>16</v>
      </c>
      <c r="F450" s="1" t="s">
        <v>12</v>
      </c>
      <c r="G450" s="1" t="s">
        <v>13</v>
      </c>
      <c r="H450" s="1" t="s">
        <v>12</v>
      </c>
      <c r="I450" s="1">
        <v>38</v>
      </c>
      <c r="J450" t="str">
        <f t="shared" ref="J450:J513" si="22">IF(1.96&lt;ABS(C450-$S$23)/$S$24,"Atípico","No")</f>
        <v>No</v>
      </c>
      <c r="K450" t="str">
        <f t="shared" ref="K450:K513" si="23">IF(1.96&lt;ABS((I450-$T$23)/$T$24),"Atípico", "No")</f>
        <v>No</v>
      </c>
      <c r="L450">
        <f t="shared" ref="L450:L513" si="24">IF(ISBLANK(C450),$S$23,C450)</f>
        <v>404463</v>
      </c>
      <c r="M450" s="1" t="str">
        <f>IF(ISBLANK(D450),_xlfn.MODE.SNGL(moras[TIPO_ASEGURAMIENTO]),D450)</f>
        <v>TRABAJADOR INDEPENDIENTE</v>
      </c>
      <c r="N450" s="1">
        <f>IF(ISBLANK(moras[[#This Row],[EDAD]]),T471,moras[[#This Row],[EDAD]])</f>
        <v>38</v>
      </c>
    </row>
    <row r="451" spans="1:14" x14ac:dyDescent="0.35">
      <c r="A451" s="1">
        <v>450</v>
      </c>
      <c r="B451" s="1" t="s">
        <v>9</v>
      </c>
      <c r="C451" s="1">
        <v>5712732</v>
      </c>
      <c r="D451" s="1" t="s">
        <v>10</v>
      </c>
      <c r="E451" s="1" t="s">
        <v>16</v>
      </c>
      <c r="F451" s="1" t="s">
        <v>12</v>
      </c>
      <c r="G451" s="1" t="s">
        <v>13</v>
      </c>
      <c r="H451" s="1" t="s">
        <v>13</v>
      </c>
      <c r="I451" s="1">
        <v>37</v>
      </c>
      <c r="J451" t="str">
        <f t="shared" si="22"/>
        <v>Atípico</v>
      </c>
      <c r="K451" t="str">
        <f t="shared" si="23"/>
        <v>No</v>
      </c>
      <c r="L451">
        <f t="shared" si="24"/>
        <v>5712732</v>
      </c>
      <c r="M451" s="1" t="str">
        <f>IF(ISBLANK(D451),_xlfn.MODE.SNGL(moras[TIPO_ASEGURAMIENTO]),D451)</f>
        <v>ASALARIADO</v>
      </c>
      <c r="N451" s="1">
        <f>IF(ISBLANK(moras[[#This Row],[EDAD]]),T472,moras[[#This Row],[EDAD]])</f>
        <v>37</v>
      </c>
    </row>
    <row r="452" spans="1:14" x14ac:dyDescent="0.35">
      <c r="A452" s="1">
        <v>451</v>
      </c>
      <c r="B452" s="1" t="s">
        <v>15</v>
      </c>
      <c r="C452" s="1">
        <v>1633023.24</v>
      </c>
      <c r="D452" s="1" t="s">
        <v>10</v>
      </c>
      <c r="E452" s="1" t="s">
        <v>11</v>
      </c>
      <c r="F452" s="1" t="s">
        <v>12</v>
      </c>
      <c r="G452" s="1" t="s">
        <v>13</v>
      </c>
      <c r="H452" s="1" t="s">
        <v>13</v>
      </c>
      <c r="I452" s="1">
        <v>31</v>
      </c>
      <c r="J452" t="str">
        <f t="shared" si="22"/>
        <v>No</v>
      </c>
      <c r="K452" t="str">
        <f t="shared" si="23"/>
        <v>No</v>
      </c>
      <c r="L452">
        <f t="shared" si="24"/>
        <v>1633023.24</v>
      </c>
      <c r="M452" s="1" t="str">
        <f>IF(ISBLANK(D452),_xlfn.MODE.SNGL(moras[TIPO_ASEGURAMIENTO]),D452)</f>
        <v>ASALARIADO</v>
      </c>
      <c r="N452" s="1">
        <f>IF(ISBLANK(moras[[#This Row],[EDAD]]),T473,moras[[#This Row],[EDAD]])</f>
        <v>31</v>
      </c>
    </row>
    <row r="453" spans="1:14" x14ac:dyDescent="0.35">
      <c r="A453" s="1">
        <v>452</v>
      </c>
      <c r="B453" s="1" t="s">
        <v>9</v>
      </c>
      <c r="C453" s="1">
        <v>269000</v>
      </c>
      <c r="D453" s="1" t="s">
        <v>10</v>
      </c>
      <c r="E453" s="1" t="s">
        <v>16</v>
      </c>
      <c r="F453" s="1" t="s">
        <v>12</v>
      </c>
      <c r="G453" s="1" t="s">
        <v>12</v>
      </c>
      <c r="H453" s="1" t="s">
        <v>13</v>
      </c>
      <c r="I453" s="1">
        <v>43</v>
      </c>
      <c r="J453" t="str">
        <f t="shared" si="22"/>
        <v>No</v>
      </c>
      <c r="K453" t="str">
        <f t="shared" si="23"/>
        <v>No</v>
      </c>
      <c r="L453">
        <f t="shared" si="24"/>
        <v>269000</v>
      </c>
      <c r="M453" s="1" t="str">
        <f>IF(ISBLANK(D453),_xlfn.MODE.SNGL(moras[TIPO_ASEGURAMIENTO]),D453)</f>
        <v>ASALARIADO</v>
      </c>
      <c r="N453" s="1">
        <f>IF(ISBLANK(moras[[#This Row],[EDAD]]),T474,moras[[#This Row],[EDAD]])</f>
        <v>43</v>
      </c>
    </row>
    <row r="454" spans="1:14" x14ac:dyDescent="0.35">
      <c r="A454" s="1">
        <v>453</v>
      </c>
      <c r="B454" s="1" t="s">
        <v>9</v>
      </c>
      <c r="C454" s="1">
        <v>531666.67000000004</v>
      </c>
      <c r="D454" s="1" t="s">
        <v>10</v>
      </c>
      <c r="E454" s="1" t="s">
        <v>16</v>
      </c>
      <c r="F454" s="1" t="s">
        <v>12</v>
      </c>
      <c r="G454" s="1" t="s">
        <v>13</v>
      </c>
      <c r="H454" s="1" t="s">
        <v>13</v>
      </c>
      <c r="I454" s="1">
        <v>29</v>
      </c>
      <c r="J454" t="str">
        <f t="shared" si="22"/>
        <v>No</v>
      </c>
      <c r="K454" t="str">
        <f t="shared" si="23"/>
        <v>No</v>
      </c>
      <c r="L454">
        <f t="shared" si="24"/>
        <v>531666.67000000004</v>
      </c>
      <c r="M454" s="1" t="str">
        <f>IF(ISBLANK(D454),_xlfn.MODE.SNGL(moras[TIPO_ASEGURAMIENTO]),D454)</f>
        <v>ASALARIADO</v>
      </c>
      <c r="N454" s="1">
        <f>IF(ISBLANK(moras[[#This Row],[EDAD]]),T475,moras[[#This Row],[EDAD]])</f>
        <v>29</v>
      </c>
    </row>
    <row r="455" spans="1:14" x14ac:dyDescent="0.35">
      <c r="A455" s="1">
        <v>454</v>
      </c>
      <c r="B455" s="1" t="s">
        <v>15</v>
      </c>
      <c r="C455" s="1">
        <v>3263393.64</v>
      </c>
      <c r="D455" s="1" t="s">
        <v>10</v>
      </c>
      <c r="E455" s="1" t="s">
        <v>11</v>
      </c>
      <c r="F455" s="1" t="s">
        <v>12</v>
      </c>
      <c r="G455" s="1" t="s">
        <v>13</v>
      </c>
      <c r="H455" s="1" t="s">
        <v>13</v>
      </c>
      <c r="I455" s="1">
        <v>39</v>
      </c>
      <c r="J455" t="str">
        <f t="shared" si="22"/>
        <v>Atípico</v>
      </c>
      <c r="K455" t="str">
        <f t="shared" si="23"/>
        <v>No</v>
      </c>
      <c r="L455">
        <f t="shared" si="24"/>
        <v>3263393.64</v>
      </c>
      <c r="M455" s="1" t="str">
        <f>IF(ISBLANK(D455),_xlfn.MODE.SNGL(moras[TIPO_ASEGURAMIENTO]),D455)</f>
        <v>ASALARIADO</v>
      </c>
      <c r="N455" s="1">
        <f>IF(ISBLANK(moras[[#This Row],[EDAD]]),T476,moras[[#This Row],[EDAD]])</f>
        <v>39</v>
      </c>
    </row>
    <row r="456" spans="1:14" x14ac:dyDescent="0.35">
      <c r="A456" s="1">
        <v>455</v>
      </c>
      <c r="B456" s="1" t="s">
        <v>9</v>
      </c>
      <c r="C456" s="1">
        <v>404950</v>
      </c>
      <c r="D456" s="1" t="s">
        <v>10</v>
      </c>
      <c r="E456" s="1" t="s">
        <v>16</v>
      </c>
      <c r="F456" s="1" t="s">
        <v>12</v>
      </c>
      <c r="G456" s="1" t="s">
        <v>12</v>
      </c>
      <c r="H456" s="1" t="s">
        <v>13</v>
      </c>
      <c r="I456" s="1">
        <v>36</v>
      </c>
      <c r="J456" t="str">
        <f t="shared" si="22"/>
        <v>No</v>
      </c>
      <c r="K456" t="str">
        <f t="shared" si="23"/>
        <v>No</v>
      </c>
      <c r="L456">
        <f t="shared" si="24"/>
        <v>404950</v>
      </c>
      <c r="M456" s="1" t="str">
        <f>IF(ISBLANK(D456),_xlfn.MODE.SNGL(moras[TIPO_ASEGURAMIENTO]),D456)</f>
        <v>ASALARIADO</v>
      </c>
      <c r="N456" s="1">
        <f>IF(ISBLANK(moras[[#This Row],[EDAD]]),T477,moras[[#This Row],[EDAD]])</f>
        <v>36</v>
      </c>
    </row>
    <row r="457" spans="1:14" x14ac:dyDescent="0.35">
      <c r="A457" s="1">
        <v>456</v>
      </c>
      <c r="B457" s="1" t="s">
        <v>9</v>
      </c>
      <c r="C457" s="1">
        <v>1549936.32</v>
      </c>
      <c r="D457" s="1" t="s">
        <v>10</v>
      </c>
      <c r="E457" s="1" t="s">
        <v>16</v>
      </c>
      <c r="F457" s="1" t="s">
        <v>12</v>
      </c>
      <c r="G457" s="1" t="s">
        <v>13</v>
      </c>
      <c r="H457" s="1" t="s">
        <v>13</v>
      </c>
      <c r="I457" s="1">
        <v>39</v>
      </c>
      <c r="J457" t="str">
        <f t="shared" si="22"/>
        <v>No</v>
      </c>
      <c r="K457" t="str">
        <f t="shared" si="23"/>
        <v>No</v>
      </c>
      <c r="L457">
        <f t="shared" si="24"/>
        <v>1549936.32</v>
      </c>
      <c r="M457" s="1" t="str">
        <f>IF(ISBLANK(D457),_xlfn.MODE.SNGL(moras[TIPO_ASEGURAMIENTO]),D457)</f>
        <v>ASALARIADO</v>
      </c>
      <c r="N457" s="1">
        <f>IF(ISBLANK(moras[[#This Row],[EDAD]]),T478,moras[[#This Row],[EDAD]])</f>
        <v>39</v>
      </c>
    </row>
    <row r="458" spans="1:14" x14ac:dyDescent="0.35">
      <c r="A458" s="1">
        <v>457</v>
      </c>
      <c r="B458" s="1" t="s">
        <v>15</v>
      </c>
      <c r="C458" s="1">
        <v>300018</v>
      </c>
      <c r="D458" s="1" t="s">
        <v>18</v>
      </c>
      <c r="E458" s="1" t="s">
        <v>16</v>
      </c>
      <c r="F458" s="1" t="s">
        <v>12</v>
      </c>
      <c r="G458" s="1" t="s">
        <v>13</v>
      </c>
      <c r="H458" s="1" t="s">
        <v>13</v>
      </c>
      <c r="I458" s="1">
        <v>56</v>
      </c>
      <c r="J458" t="str">
        <f t="shared" si="22"/>
        <v>No</v>
      </c>
      <c r="K458" t="str">
        <f t="shared" si="23"/>
        <v>No</v>
      </c>
      <c r="L458">
        <f t="shared" si="24"/>
        <v>300018</v>
      </c>
      <c r="M458" s="1" t="str">
        <f>IF(ISBLANK(D458),_xlfn.MODE.SNGL(moras[TIPO_ASEGURAMIENTO]),D458)</f>
        <v>TRABAJADOR INDEPENDIENTE</v>
      </c>
      <c r="N458" s="1">
        <f>IF(ISBLANK(moras[[#This Row],[EDAD]]),T479,moras[[#This Row],[EDAD]])</f>
        <v>56</v>
      </c>
    </row>
    <row r="459" spans="1:14" x14ac:dyDescent="0.35">
      <c r="A459" s="1">
        <v>458</v>
      </c>
      <c r="B459" s="1" t="s">
        <v>15</v>
      </c>
      <c r="C459" s="1">
        <v>157790</v>
      </c>
      <c r="D459" s="1" t="s">
        <v>10</v>
      </c>
      <c r="E459" s="1" t="s">
        <v>16</v>
      </c>
      <c r="F459" s="1" t="s">
        <v>12</v>
      </c>
      <c r="G459" s="1" t="s">
        <v>13</v>
      </c>
      <c r="H459" s="1" t="s">
        <v>13</v>
      </c>
      <c r="I459" s="1">
        <v>24</v>
      </c>
      <c r="J459" t="str">
        <f t="shared" si="22"/>
        <v>No</v>
      </c>
      <c r="K459" t="str">
        <f t="shared" si="23"/>
        <v>No</v>
      </c>
      <c r="L459">
        <f t="shared" si="24"/>
        <v>157790</v>
      </c>
      <c r="M459" s="1" t="str">
        <f>IF(ISBLANK(D459),_xlfn.MODE.SNGL(moras[TIPO_ASEGURAMIENTO]),D459)</f>
        <v>ASALARIADO</v>
      </c>
      <c r="N459" s="1">
        <f>IF(ISBLANK(moras[[#This Row],[EDAD]]),T480,moras[[#This Row],[EDAD]])</f>
        <v>24</v>
      </c>
    </row>
    <row r="460" spans="1:14" x14ac:dyDescent="0.35">
      <c r="A460" s="1">
        <v>459</v>
      </c>
      <c r="B460" s="1" t="s">
        <v>9</v>
      </c>
      <c r="C460" s="1">
        <v>1642037.78</v>
      </c>
      <c r="D460" s="1" t="s">
        <v>14</v>
      </c>
      <c r="E460" s="1" t="s">
        <v>11</v>
      </c>
      <c r="F460" s="1" t="s">
        <v>12</v>
      </c>
      <c r="G460" s="1" t="s">
        <v>13</v>
      </c>
      <c r="H460" s="1" t="s">
        <v>13</v>
      </c>
      <c r="I460" s="1">
        <v>80</v>
      </c>
      <c r="J460" t="str">
        <f t="shared" si="22"/>
        <v>No</v>
      </c>
      <c r="K460" t="str">
        <f t="shared" si="23"/>
        <v>No</v>
      </c>
      <c r="L460">
        <f t="shared" si="24"/>
        <v>1642037.78</v>
      </c>
      <c r="M460" s="1" t="str">
        <f>IF(ISBLANK(D460),_xlfn.MODE.SNGL(moras[TIPO_ASEGURAMIENTO]),D460)</f>
        <v>PENSIONADOS EN SU PROPIO SISTEMA</v>
      </c>
      <c r="N460" s="1">
        <f>IF(ISBLANK(moras[[#This Row],[EDAD]]),T481,moras[[#This Row],[EDAD]])</f>
        <v>80</v>
      </c>
    </row>
    <row r="461" spans="1:14" x14ac:dyDescent="0.35">
      <c r="A461" s="1">
        <v>460</v>
      </c>
      <c r="B461" s="1" t="s">
        <v>9</v>
      </c>
      <c r="C461" s="1">
        <v>335205.06</v>
      </c>
      <c r="D461" s="1" t="s">
        <v>10</v>
      </c>
      <c r="E461" s="1" t="s">
        <v>16</v>
      </c>
      <c r="F461" s="1" t="s">
        <v>12</v>
      </c>
      <c r="G461" s="1" t="s">
        <v>12</v>
      </c>
      <c r="H461" s="1" t="s">
        <v>13</v>
      </c>
      <c r="I461" s="1">
        <v>52</v>
      </c>
      <c r="J461" t="str">
        <f t="shared" si="22"/>
        <v>No</v>
      </c>
      <c r="K461" t="str">
        <f t="shared" si="23"/>
        <v>No</v>
      </c>
      <c r="L461">
        <f t="shared" si="24"/>
        <v>335205.06</v>
      </c>
      <c r="M461" s="1" t="str">
        <f>IF(ISBLANK(D461),_xlfn.MODE.SNGL(moras[TIPO_ASEGURAMIENTO]),D461)</f>
        <v>ASALARIADO</v>
      </c>
      <c r="N461" s="1">
        <f>IF(ISBLANK(moras[[#This Row],[EDAD]]),T482,moras[[#This Row],[EDAD]])</f>
        <v>52</v>
      </c>
    </row>
    <row r="462" spans="1:14" x14ac:dyDescent="0.35">
      <c r="A462" s="1">
        <v>461</v>
      </c>
      <c r="B462" s="1" t="s">
        <v>15</v>
      </c>
      <c r="C462" s="1">
        <v>639148</v>
      </c>
      <c r="D462" s="1" t="s">
        <v>18</v>
      </c>
      <c r="E462" s="1" t="s">
        <v>16</v>
      </c>
      <c r="F462" s="1" t="s">
        <v>12</v>
      </c>
      <c r="G462" s="1" t="s">
        <v>12</v>
      </c>
      <c r="H462" s="1" t="s">
        <v>13</v>
      </c>
      <c r="I462" s="1">
        <v>44</v>
      </c>
      <c r="J462" t="str">
        <f t="shared" si="22"/>
        <v>No</v>
      </c>
      <c r="K462" t="str">
        <f t="shared" si="23"/>
        <v>No</v>
      </c>
      <c r="L462">
        <f t="shared" si="24"/>
        <v>639148</v>
      </c>
      <c r="M462" s="1" t="str">
        <f>IF(ISBLANK(D462),_xlfn.MODE.SNGL(moras[TIPO_ASEGURAMIENTO]),D462)</f>
        <v>TRABAJADOR INDEPENDIENTE</v>
      </c>
      <c r="N462" s="1">
        <f>IF(ISBLANK(moras[[#This Row],[EDAD]]),T483,moras[[#This Row],[EDAD]])</f>
        <v>44</v>
      </c>
    </row>
    <row r="463" spans="1:14" x14ac:dyDescent="0.35">
      <c r="A463" s="1">
        <v>462</v>
      </c>
      <c r="B463" s="1" t="s">
        <v>9</v>
      </c>
      <c r="C463" s="1">
        <v>316964.69</v>
      </c>
      <c r="D463" s="1" t="s">
        <v>10</v>
      </c>
      <c r="E463" s="1" t="s">
        <v>16</v>
      </c>
      <c r="F463" s="1" t="s">
        <v>12</v>
      </c>
      <c r="G463" s="1" t="s">
        <v>12</v>
      </c>
      <c r="H463" s="1" t="s">
        <v>13</v>
      </c>
      <c r="I463" s="1">
        <v>19</v>
      </c>
      <c r="J463" t="str">
        <f t="shared" si="22"/>
        <v>No</v>
      </c>
      <c r="K463" t="str">
        <f t="shared" si="23"/>
        <v>No</v>
      </c>
      <c r="L463">
        <f t="shared" si="24"/>
        <v>316964.69</v>
      </c>
      <c r="M463" s="1" t="str">
        <f>IF(ISBLANK(D463),_xlfn.MODE.SNGL(moras[TIPO_ASEGURAMIENTO]),D463)</f>
        <v>ASALARIADO</v>
      </c>
      <c r="N463" s="1">
        <f>IF(ISBLANK(moras[[#This Row],[EDAD]]),T484,moras[[#This Row],[EDAD]])</f>
        <v>19</v>
      </c>
    </row>
    <row r="464" spans="1:14" x14ac:dyDescent="0.35">
      <c r="A464" s="1">
        <v>463</v>
      </c>
      <c r="B464" s="1" t="s">
        <v>15</v>
      </c>
      <c r="C464" s="1">
        <v>525373.54</v>
      </c>
      <c r="D464" s="1" t="s">
        <v>10</v>
      </c>
      <c r="E464" s="1" t="s">
        <v>16</v>
      </c>
      <c r="F464" s="1" t="s">
        <v>12</v>
      </c>
      <c r="G464" s="1" t="s">
        <v>13</v>
      </c>
      <c r="H464" s="1" t="s">
        <v>13</v>
      </c>
      <c r="I464" s="1">
        <v>27</v>
      </c>
      <c r="J464" t="str">
        <f t="shared" si="22"/>
        <v>No</v>
      </c>
      <c r="K464" t="str">
        <f t="shared" si="23"/>
        <v>No</v>
      </c>
      <c r="L464">
        <f t="shared" si="24"/>
        <v>525373.54</v>
      </c>
      <c r="M464" s="1" t="str">
        <f>IF(ISBLANK(D464),_xlfn.MODE.SNGL(moras[TIPO_ASEGURAMIENTO]),D464)</f>
        <v>ASALARIADO</v>
      </c>
      <c r="N464" s="1">
        <f>IF(ISBLANK(moras[[#This Row],[EDAD]]),T485,moras[[#This Row],[EDAD]])</f>
        <v>27</v>
      </c>
    </row>
    <row r="465" spans="1:14" x14ac:dyDescent="0.35">
      <c r="A465" s="1">
        <v>464</v>
      </c>
      <c r="B465" s="1" t="s">
        <v>15</v>
      </c>
      <c r="C465" s="1">
        <v>150000</v>
      </c>
      <c r="D465" s="1" t="s">
        <v>10</v>
      </c>
      <c r="E465" s="1" t="s">
        <v>16</v>
      </c>
      <c r="F465" s="1" t="s">
        <v>12</v>
      </c>
      <c r="G465" s="1" t="s">
        <v>13</v>
      </c>
      <c r="H465" s="1" t="s">
        <v>13</v>
      </c>
      <c r="I465" s="1">
        <v>42</v>
      </c>
      <c r="J465" t="str">
        <f t="shared" si="22"/>
        <v>No</v>
      </c>
      <c r="K465" t="str">
        <f t="shared" si="23"/>
        <v>No</v>
      </c>
      <c r="L465">
        <f t="shared" si="24"/>
        <v>150000</v>
      </c>
      <c r="M465" s="1" t="str">
        <f>IF(ISBLANK(D465),_xlfn.MODE.SNGL(moras[TIPO_ASEGURAMIENTO]),D465)</f>
        <v>ASALARIADO</v>
      </c>
      <c r="N465" s="1">
        <f>IF(ISBLANK(moras[[#This Row],[EDAD]]),T486,moras[[#This Row],[EDAD]])</f>
        <v>42</v>
      </c>
    </row>
    <row r="466" spans="1:14" x14ac:dyDescent="0.35">
      <c r="A466" s="1">
        <v>465</v>
      </c>
      <c r="B466" s="1" t="s">
        <v>15</v>
      </c>
      <c r="C466" s="1">
        <v>1346033</v>
      </c>
      <c r="D466" s="1" t="s">
        <v>14</v>
      </c>
      <c r="E466" s="1" t="s">
        <v>11</v>
      </c>
      <c r="F466" s="1" t="s">
        <v>12</v>
      </c>
      <c r="G466" s="1" t="s">
        <v>13</v>
      </c>
      <c r="H466" s="1" t="s">
        <v>13</v>
      </c>
      <c r="I466" s="1">
        <v>55</v>
      </c>
      <c r="J466" t="str">
        <f t="shared" si="22"/>
        <v>No</v>
      </c>
      <c r="K466" t="str">
        <f t="shared" si="23"/>
        <v>No</v>
      </c>
      <c r="L466">
        <f t="shared" si="24"/>
        <v>1346033</v>
      </c>
      <c r="M466" s="1" t="str">
        <f>IF(ISBLANK(D466),_xlfn.MODE.SNGL(moras[TIPO_ASEGURAMIENTO]),D466)</f>
        <v>PENSIONADOS EN SU PROPIO SISTEMA</v>
      </c>
      <c r="N466" s="1">
        <f>IF(ISBLANK(moras[[#This Row],[EDAD]]),T487,moras[[#This Row],[EDAD]])</f>
        <v>55</v>
      </c>
    </row>
    <row r="467" spans="1:14" x14ac:dyDescent="0.35">
      <c r="A467" s="1">
        <v>466</v>
      </c>
      <c r="B467" s="1" t="s">
        <v>15</v>
      </c>
      <c r="C467" s="1">
        <v>963278.53</v>
      </c>
      <c r="D467" s="1" t="s">
        <v>10</v>
      </c>
      <c r="E467" s="1" t="s">
        <v>11</v>
      </c>
      <c r="F467" s="1" t="s">
        <v>12</v>
      </c>
      <c r="G467" s="1" t="s">
        <v>13</v>
      </c>
      <c r="H467" s="1" t="s">
        <v>13</v>
      </c>
      <c r="I467" s="1">
        <v>57</v>
      </c>
      <c r="J467" t="str">
        <f t="shared" si="22"/>
        <v>No</v>
      </c>
      <c r="K467" t="str">
        <f t="shared" si="23"/>
        <v>No</v>
      </c>
      <c r="L467">
        <f t="shared" si="24"/>
        <v>963278.53</v>
      </c>
      <c r="M467" s="1" t="str">
        <f>IF(ISBLANK(D467),_xlfn.MODE.SNGL(moras[TIPO_ASEGURAMIENTO]),D467)</f>
        <v>ASALARIADO</v>
      </c>
      <c r="N467" s="1">
        <f>IF(ISBLANK(moras[[#This Row],[EDAD]]),T488,moras[[#This Row],[EDAD]])</f>
        <v>57</v>
      </c>
    </row>
    <row r="468" spans="1:14" x14ac:dyDescent="0.35">
      <c r="A468" s="1">
        <v>467</v>
      </c>
      <c r="B468" s="1" t="s">
        <v>9</v>
      </c>
      <c r="C468" s="1">
        <v>2172786.41</v>
      </c>
      <c r="D468" s="1" t="s">
        <v>10</v>
      </c>
      <c r="E468" s="1" t="s">
        <v>11</v>
      </c>
      <c r="F468" s="1" t="s">
        <v>12</v>
      </c>
      <c r="G468" s="1" t="s">
        <v>13</v>
      </c>
      <c r="H468" s="1" t="s">
        <v>13</v>
      </c>
      <c r="I468" s="1">
        <v>34</v>
      </c>
      <c r="J468" t="str">
        <f t="shared" si="22"/>
        <v>No</v>
      </c>
      <c r="K468" t="str">
        <f t="shared" si="23"/>
        <v>No</v>
      </c>
      <c r="L468">
        <f t="shared" si="24"/>
        <v>2172786.41</v>
      </c>
      <c r="M468" s="1" t="str">
        <f>IF(ISBLANK(D468),_xlfn.MODE.SNGL(moras[TIPO_ASEGURAMIENTO]),D468)</f>
        <v>ASALARIADO</v>
      </c>
      <c r="N468" s="1">
        <f>IF(ISBLANK(moras[[#This Row],[EDAD]]),T489,moras[[#This Row],[EDAD]])</f>
        <v>34</v>
      </c>
    </row>
    <row r="469" spans="1:14" x14ac:dyDescent="0.35">
      <c r="A469" s="1">
        <v>468</v>
      </c>
      <c r="B469" s="1" t="s">
        <v>9</v>
      </c>
      <c r="C469" s="1">
        <v>400000</v>
      </c>
      <c r="D469" s="1" t="s">
        <v>10</v>
      </c>
      <c r="E469" s="1" t="s">
        <v>16</v>
      </c>
      <c r="F469" s="1" t="s">
        <v>12</v>
      </c>
      <c r="G469" s="1" t="s">
        <v>13</v>
      </c>
      <c r="H469" s="1" t="s">
        <v>13</v>
      </c>
      <c r="I469" s="1">
        <v>35</v>
      </c>
      <c r="J469" t="str">
        <f t="shared" si="22"/>
        <v>No</v>
      </c>
      <c r="K469" t="str">
        <f t="shared" si="23"/>
        <v>No</v>
      </c>
      <c r="L469">
        <f t="shared" si="24"/>
        <v>400000</v>
      </c>
      <c r="M469" s="1" t="str">
        <f>IF(ISBLANK(D469),_xlfn.MODE.SNGL(moras[TIPO_ASEGURAMIENTO]),D469)</f>
        <v>ASALARIADO</v>
      </c>
      <c r="N469" s="1">
        <f>IF(ISBLANK(moras[[#This Row],[EDAD]]),T490,moras[[#This Row],[EDAD]])</f>
        <v>35</v>
      </c>
    </row>
    <row r="470" spans="1:14" x14ac:dyDescent="0.35">
      <c r="A470" s="1">
        <v>469</v>
      </c>
      <c r="B470" s="1" t="s">
        <v>15</v>
      </c>
      <c r="C470" s="1">
        <v>355252.75</v>
      </c>
      <c r="D470" s="1" t="s">
        <v>10</v>
      </c>
      <c r="E470" s="1" t="s">
        <v>16</v>
      </c>
      <c r="F470" s="1" t="s">
        <v>12</v>
      </c>
      <c r="G470" s="1" t="s">
        <v>13</v>
      </c>
      <c r="H470" s="1" t="s">
        <v>13</v>
      </c>
      <c r="I470" s="1">
        <v>47</v>
      </c>
      <c r="J470" t="str">
        <f t="shared" si="22"/>
        <v>No</v>
      </c>
      <c r="K470" t="str">
        <f t="shared" si="23"/>
        <v>No</v>
      </c>
      <c r="L470">
        <f t="shared" si="24"/>
        <v>355252.75</v>
      </c>
      <c r="M470" s="1" t="str">
        <f>IF(ISBLANK(D470),_xlfn.MODE.SNGL(moras[TIPO_ASEGURAMIENTO]),D470)</f>
        <v>ASALARIADO</v>
      </c>
      <c r="N470" s="1">
        <f>IF(ISBLANK(moras[[#This Row],[EDAD]]),T491,moras[[#This Row],[EDAD]])</f>
        <v>47</v>
      </c>
    </row>
    <row r="471" spans="1:14" x14ac:dyDescent="0.35">
      <c r="A471" s="1">
        <v>470</v>
      </c>
      <c r="B471" s="1" t="s">
        <v>9</v>
      </c>
      <c r="C471" s="1">
        <v>451135</v>
      </c>
      <c r="D471" s="1" t="s">
        <v>10</v>
      </c>
      <c r="E471" s="1" t="s">
        <v>16</v>
      </c>
      <c r="F471" s="1" t="s">
        <v>12</v>
      </c>
      <c r="G471" s="1" t="s">
        <v>13</v>
      </c>
      <c r="H471" s="1" t="s">
        <v>13</v>
      </c>
      <c r="I471" s="1">
        <v>28</v>
      </c>
      <c r="J471" t="str">
        <f t="shared" si="22"/>
        <v>No</v>
      </c>
      <c r="K471" t="str">
        <f t="shared" si="23"/>
        <v>No</v>
      </c>
      <c r="L471">
        <f t="shared" si="24"/>
        <v>451135</v>
      </c>
      <c r="M471" s="1" t="str">
        <f>IF(ISBLANK(D471),_xlfn.MODE.SNGL(moras[TIPO_ASEGURAMIENTO]),D471)</f>
        <v>ASALARIADO</v>
      </c>
      <c r="N471" s="1">
        <f>IF(ISBLANK(moras[[#This Row],[EDAD]]),T492,moras[[#This Row],[EDAD]])</f>
        <v>28</v>
      </c>
    </row>
    <row r="472" spans="1:14" x14ac:dyDescent="0.35">
      <c r="A472" s="1">
        <v>471</v>
      </c>
      <c r="B472" s="1" t="s">
        <v>15</v>
      </c>
      <c r="C472" s="1">
        <v>1554200</v>
      </c>
      <c r="D472" s="1" t="s">
        <v>10</v>
      </c>
      <c r="E472" s="1" t="s">
        <v>11</v>
      </c>
      <c r="F472" s="1" t="s">
        <v>12</v>
      </c>
      <c r="G472" s="1" t="s">
        <v>13</v>
      </c>
      <c r="H472" s="1" t="s">
        <v>12</v>
      </c>
      <c r="I472" s="1">
        <v>55</v>
      </c>
      <c r="J472" t="str">
        <f t="shared" si="22"/>
        <v>No</v>
      </c>
      <c r="K472" t="str">
        <f t="shared" si="23"/>
        <v>No</v>
      </c>
      <c r="L472">
        <f t="shared" si="24"/>
        <v>1554200</v>
      </c>
      <c r="M472" s="1" t="str">
        <f>IF(ISBLANK(D472),_xlfn.MODE.SNGL(moras[TIPO_ASEGURAMIENTO]),D472)</f>
        <v>ASALARIADO</v>
      </c>
      <c r="N472" s="1">
        <f>IF(ISBLANK(moras[[#This Row],[EDAD]]),T493,moras[[#This Row],[EDAD]])</f>
        <v>55</v>
      </c>
    </row>
    <row r="473" spans="1:14" x14ac:dyDescent="0.35">
      <c r="A473" s="1">
        <v>472</v>
      </c>
      <c r="B473" s="1" t="s">
        <v>15</v>
      </c>
      <c r="C473" s="1">
        <v>300000</v>
      </c>
      <c r="D473" s="1" t="s">
        <v>18</v>
      </c>
      <c r="E473" s="1" t="s">
        <v>16</v>
      </c>
      <c r="F473" s="1" t="s">
        <v>12</v>
      </c>
      <c r="G473" s="1" t="s">
        <v>13</v>
      </c>
      <c r="H473" s="1" t="s">
        <v>13</v>
      </c>
      <c r="I473" s="1">
        <v>41</v>
      </c>
      <c r="J473" t="str">
        <f t="shared" si="22"/>
        <v>No</v>
      </c>
      <c r="K473" t="str">
        <f t="shared" si="23"/>
        <v>No</v>
      </c>
      <c r="L473">
        <f t="shared" si="24"/>
        <v>300000</v>
      </c>
      <c r="M473" s="1" t="str">
        <f>IF(ISBLANK(D473),_xlfn.MODE.SNGL(moras[TIPO_ASEGURAMIENTO]),D473)</f>
        <v>TRABAJADOR INDEPENDIENTE</v>
      </c>
      <c r="N473" s="1">
        <f>IF(ISBLANK(moras[[#This Row],[EDAD]]),T494,moras[[#This Row],[EDAD]])</f>
        <v>41</v>
      </c>
    </row>
    <row r="474" spans="1:14" x14ac:dyDescent="0.35">
      <c r="A474" s="1">
        <v>473</v>
      </c>
      <c r="B474" s="1" t="s">
        <v>9</v>
      </c>
      <c r="C474" s="1">
        <v>229799.17</v>
      </c>
      <c r="D474" s="1" t="s">
        <v>10</v>
      </c>
      <c r="E474" s="1" t="s">
        <v>16</v>
      </c>
      <c r="F474" s="1" t="s">
        <v>12</v>
      </c>
      <c r="G474" s="1" t="s">
        <v>13</v>
      </c>
      <c r="H474" s="1" t="s">
        <v>13</v>
      </c>
      <c r="I474" s="1">
        <v>34</v>
      </c>
      <c r="J474" t="str">
        <f t="shared" si="22"/>
        <v>No</v>
      </c>
      <c r="K474" t="str">
        <f t="shared" si="23"/>
        <v>No</v>
      </c>
      <c r="L474">
        <f t="shared" si="24"/>
        <v>229799.17</v>
      </c>
      <c r="M474" s="1" t="str">
        <f>IF(ISBLANK(D474),_xlfn.MODE.SNGL(moras[TIPO_ASEGURAMIENTO]),D474)</f>
        <v>ASALARIADO</v>
      </c>
      <c r="N474" s="1">
        <f>IF(ISBLANK(moras[[#This Row],[EDAD]]),T495,moras[[#This Row],[EDAD]])</f>
        <v>34</v>
      </c>
    </row>
    <row r="475" spans="1:14" x14ac:dyDescent="0.35">
      <c r="A475" s="1">
        <v>474</v>
      </c>
      <c r="B475" s="1" t="s">
        <v>9</v>
      </c>
      <c r="C475" s="1">
        <v>202270</v>
      </c>
      <c r="D475" s="1" t="s">
        <v>10</v>
      </c>
      <c r="E475" s="1" t="s">
        <v>16</v>
      </c>
      <c r="F475" s="1" t="s">
        <v>12</v>
      </c>
      <c r="G475" s="1" t="s">
        <v>13</v>
      </c>
      <c r="H475" s="1" t="s">
        <v>12</v>
      </c>
      <c r="I475" s="1">
        <v>27</v>
      </c>
      <c r="J475" t="str">
        <f t="shared" si="22"/>
        <v>No</v>
      </c>
      <c r="K475" t="str">
        <f t="shared" si="23"/>
        <v>No</v>
      </c>
      <c r="L475">
        <f t="shared" si="24"/>
        <v>202270</v>
      </c>
      <c r="M475" s="1" t="str">
        <f>IF(ISBLANK(D475),_xlfn.MODE.SNGL(moras[TIPO_ASEGURAMIENTO]),D475)</f>
        <v>ASALARIADO</v>
      </c>
      <c r="N475" s="1">
        <f>IF(ISBLANK(moras[[#This Row],[EDAD]]),T496,moras[[#This Row],[EDAD]])</f>
        <v>27</v>
      </c>
    </row>
    <row r="476" spans="1:14" x14ac:dyDescent="0.35">
      <c r="A476" s="1">
        <v>475</v>
      </c>
      <c r="B476" s="1" t="s">
        <v>9</v>
      </c>
      <c r="C476" s="1">
        <v>278030</v>
      </c>
      <c r="D476" s="1" t="s">
        <v>19</v>
      </c>
      <c r="E476" s="1" t="s">
        <v>16</v>
      </c>
      <c r="F476" s="1" t="s">
        <v>12</v>
      </c>
      <c r="G476" s="1" t="s">
        <v>13</v>
      </c>
      <c r="H476" s="1" t="s">
        <v>13</v>
      </c>
      <c r="I476" s="1">
        <v>43</v>
      </c>
      <c r="J476" t="str">
        <f t="shared" si="22"/>
        <v>No</v>
      </c>
      <c r="K476" t="str">
        <f t="shared" si="23"/>
        <v>No</v>
      </c>
      <c r="L476">
        <f t="shared" si="24"/>
        <v>278030</v>
      </c>
      <c r="M476" s="1" t="str">
        <f>IF(ISBLANK(D476),_xlfn.MODE.SNGL(moras[TIPO_ASEGURAMIENTO]),D476)</f>
        <v>CONVENIOS ESPECIALES DE TRABAJADORES INDEPENDIENTES</v>
      </c>
      <c r="N476" s="1">
        <f>IF(ISBLANK(moras[[#This Row],[EDAD]]),T497,moras[[#This Row],[EDAD]])</f>
        <v>43</v>
      </c>
    </row>
    <row r="477" spans="1:14" x14ac:dyDescent="0.35">
      <c r="A477" s="1">
        <v>476</v>
      </c>
      <c r="B477" s="1" t="s">
        <v>9</v>
      </c>
      <c r="C477" s="1">
        <v>298195</v>
      </c>
      <c r="D477" s="1" t="s">
        <v>18</v>
      </c>
      <c r="E477" s="1" t="s">
        <v>16</v>
      </c>
      <c r="F477" s="1" t="s">
        <v>12</v>
      </c>
      <c r="G477" s="1" t="s">
        <v>13</v>
      </c>
      <c r="H477" s="1" t="s">
        <v>12</v>
      </c>
      <c r="I477" s="1">
        <v>40</v>
      </c>
      <c r="J477" t="str">
        <f t="shared" si="22"/>
        <v>No</v>
      </c>
      <c r="K477" t="str">
        <f t="shared" si="23"/>
        <v>No</v>
      </c>
      <c r="L477">
        <f t="shared" si="24"/>
        <v>298195</v>
      </c>
      <c r="M477" s="1" t="str">
        <f>IF(ISBLANK(D477),_xlfn.MODE.SNGL(moras[TIPO_ASEGURAMIENTO]),D477)</f>
        <v>TRABAJADOR INDEPENDIENTE</v>
      </c>
      <c r="N477" s="1">
        <f>IF(ISBLANK(moras[[#This Row],[EDAD]]),T498,moras[[#This Row],[EDAD]])</f>
        <v>40</v>
      </c>
    </row>
    <row r="478" spans="1:14" x14ac:dyDescent="0.35">
      <c r="A478" s="1">
        <v>477</v>
      </c>
      <c r="B478" s="1" t="s">
        <v>9</v>
      </c>
      <c r="C478" s="1">
        <v>297050</v>
      </c>
      <c r="D478" s="1" t="s">
        <v>17</v>
      </c>
      <c r="E478" s="1" t="s">
        <v>16</v>
      </c>
      <c r="F478" s="1" t="s">
        <v>12</v>
      </c>
      <c r="G478" s="1" t="s">
        <v>13</v>
      </c>
      <c r="H478" s="1" t="s">
        <v>13</v>
      </c>
      <c r="I478" s="1">
        <v>48</v>
      </c>
      <c r="J478" t="str">
        <f t="shared" si="22"/>
        <v>No</v>
      </c>
      <c r="K478" t="str">
        <f t="shared" si="23"/>
        <v>No</v>
      </c>
      <c r="L478">
        <f t="shared" si="24"/>
        <v>297050</v>
      </c>
      <c r="M478" s="1" t="str">
        <f>IF(ISBLANK(D478),_xlfn.MODE.SNGL(moras[TIPO_ASEGURAMIENTO]),D478)</f>
        <v>ASEGURADO VOLUNTARIO</v>
      </c>
      <c r="N478" s="1">
        <f>IF(ISBLANK(moras[[#This Row],[EDAD]]),T499,moras[[#This Row],[EDAD]])</f>
        <v>48</v>
      </c>
    </row>
    <row r="479" spans="1:14" x14ac:dyDescent="0.35">
      <c r="A479" s="1">
        <v>478</v>
      </c>
      <c r="B479" s="1" t="s">
        <v>9</v>
      </c>
      <c r="C479" s="1">
        <v>5189999.8</v>
      </c>
      <c r="D479" s="1" t="s">
        <v>10</v>
      </c>
      <c r="E479" s="1" t="s">
        <v>16</v>
      </c>
      <c r="F479" s="1" t="s">
        <v>12</v>
      </c>
      <c r="G479" s="1" t="s">
        <v>13</v>
      </c>
      <c r="H479" s="1" t="s">
        <v>13</v>
      </c>
      <c r="I479" s="1">
        <v>49</v>
      </c>
      <c r="J479" t="str">
        <f t="shared" si="22"/>
        <v>Atípico</v>
      </c>
      <c r="K479" t="str">
        <f t="shared" si="23"/>
        <v>No</v>
      </c>
      <c r="L479">
        <f t="shared" si="24"/>
        <v>5189999.8</v>
      </c>
      <c r="M479" s="1" t="str">
        <f>IF(ISBLANK(D479),_xlfn.MODE.SNGL(moras[TIPO_ASEGURAMIENTO]),D479)</f>
        <v>ASALARIADO</v>
      </c>
      <c r="N479" s="1">
        <f>IF(ISBLANK(moras[[#This Row],[EDAD]]),T500,moras[[#This Row],[EDAD]])</f>
        <v>49</v>
      </c>
    </row>
    <row r="480" spans="1:14" x14ac:dyDescent="0.35">
      <c r="A480" s="1">
        <v>479</v>
      </c>
      <c r="B480" s="1" t="s">
        <v>9</v>
      </c>
      <c r="C480" s="1">
        <v>3309108</v>
      </c>
      <c r="D480" s="1" t="s">
        <v>10</v>
      </c>
      <c r="E480" s="1" t="s">
        <v>11</v>
      </c>
      <c r="F480" s="1" t="s">
        <v>12</v>
      </c>
      <c r="G480" s="1" t="s">
        <v>13</v>
      </c>
      <c r="H480" s="1" t="s">
        <v>13</v>
      </c>
      <c r="I480" s="1">
        <v>47</v>
      </c>
      <c r="J480" t="str">
        <f t="shared" si="22"/>
        <v>Atípico</v>
      </c>
      <c r="K480" t="str">
        <f t="shared" si="23"/>
        <v>No</v>
      </c>
      <c r="L480">
        <f t="shared" si="24"/>
        <v>3309108</v>
      </c>
      <c r="M480" s="1" t="str">
        <f>IF(ISBLANK(D480),_xlfn.MODE.SNGL(moras[TIPO_ASEGURAMIENTO]),D480)</f>
        <v>ASALARIADO</v>
      </c>
      <c r="N480" s="1">
        <f>IF(ISBLANK(moras[[#This Row],[EDAD]]),T501,moras[[#This Row],[EDAD]])</f>
        <v>47</v>
      </c>
    </row>
    <row r="481" spans="1:14" x14ac:dyDescent="0.35">
      <c r="A481" s="1">
        <v>480</v>
      </c>
      <c r="B481" s="1" t="s">
        <v>9</v>
      </c>
      <c r="C481" s="1">
        <v>575846</v>
      </c>
      <c r="D481" s="1" t="s">
        <v>18</v>
      </c>
      <c r="E481" s="1" t="s">
        <v>16</v>
      </c>
      <c r="F481" s="1" t="s">
        <v>12</v>
      </c>
      <c r="G481" s="1" t="s">
        <v>12</v>
      </c>
      <c r="H481" s="1" t="s">
        <v>12</v>
      </c>
      <c r="I481" s="1">
        <v>46</v>
      </c>
      <c r="J481" t="str">
        <f t="shared" si="22"/>
        <v>No</v>
      </c>
      <c r="K481" t="str">
        <f t="shared" si="23"/>
        <v>No</v>
      </c>
      <c r="L481">
        <f t="shared" si="24"/>
        <v>575846</v>
      </c>
      <c r="M481" s="1" t="str">
        <f>IF(ISBLANK(D481),_xlfn.MODE.SNGL(moras[TIPO_ASEGURAMIENTO]),D481)</f>
        <v>TRABAJADOR INDEPENDIENTE</v>
      </c>
      <c r="N481" s="1">
        <f>IF(ISBLANK(moras[[#This Row],[EDAD]]),T502,moras[[#This Row],[EDAD]])</f>
        <v>46</v>
      </c>
    </row>
    <row r="482" spans="1:14" x14ac:dyDescent="0.35">
      <c r="A482" s="1">
        <v>481</v>
      </c>
      <c r="B482" s="1" t="s">
        <v>9</v>
      </c>
      <c r="C482" s="1">
        <v>458557</v>
      </c>
      <c r="D482" s="1" t="s">
        <v>18</v>
      </c>
      <c r="E482" s="1" t="s">
        <v>16</v>
      </c>
      <c r="F482" s="1" t="s">
        <v>12</v>
      </c>
      <c r="G482" s="1" t="s">
        <v>13</v>
      </c>
      <c r="H482" s="1" t="s">
        <v>12</v>
      </c>
      <c r="I482" s="1">
        <v>49</v>
      </c>
      <c r="J482" t="str">
        <f t="shared" si="22"/>
        <v>No</v>
      </c>
      <c r="K482" t="str">
        <f t="shared" si="23"/>
        <v>No</v>
      </c>
      <c r="L482">
        <f t="shared" si="24"/>
        <v>458557</v>
      </c>
      <c r="M482" s="1" t="str">
        <f>IF(ISBLANK(D482),_xlfn.MODE.SNGL(moras[TIPO_ASEGURAMIENTO]),D482)</f>
        <v>TRABAJADOR INDEPENDIENTE</v>
      </c>
      <c r="N482" s="1">
        <f>IF(ISBLANK(moras[[#This Row],[EDAD]]),T503,moras[[#This Row],[EDAD]])</f>
        <v>49</v>
      </c>
    </row>
    <row r="483" spans="1:14" x14ac:dyDescent="0.35">
      <c r="A483" s="1">
        <v>482</v>
      </c>
      <c r="B483" s="1" t="s">
        <v>9</v>
      </c>
      <c r="C483" s="1">
        <v>449214</v>
      </c>
      <c r="D483" s="1" t="s">
        <v>10</v>
      </c>
      <c r="E483" s="1" t="s">
        <v>16</v>
      </c>
      <c r="F483" s="1" t="s">
        <v>12</v>
      </c>
      <c r="G483" s="1" t="s">
        <v>12</v>
      </c>
      <c r="H483" s="1" t="s">
        <v>13</v>
      </c>
      <c r="I483" s="1">
        <v>47</v>
      </c>
      <c r="J483" t="str">
        <f t="shared" si="22"/>
        <v>No</v>
      </c>
      <c r="K483" t="str">
        <f t="shared" si="23"/>
        <v>No</v>
      </c>
      <c r="L483">
        <f t="shared" si="24"/>
        <v>449214</v>
      </c>
      <c r="M483" s="1" t="str">
        <f>IF(ISBLANK(D483),_xlfn.MODE.SNGL(moras[TIPO_ASEGURAMIENTO]),D483)</f>
        <v>ASALARIADO</v>
      </c>
      <c r="N483" s="1">
        <f>IF(ISBLANK(moras[[#This Row],[EDAD]]),T504,moras[[#This Row],[EDAD]])</f>
        <v>47</v>
      </c>
    </row>
    <row r="484" spans="1:14" x14ac:dyDescent="0.35">
      <c r="A484" s="1">
        <v>483</v>
      </c>
      <c r="B484" s="1" t="s">
        <v>9</v>
      </c>
      <c r="C484" s="1">
        <v>957595</v>
      </c>
      <c r="D484" s="1" t="s">
        <v>10</v>
      </c>
      <c r="E484" s="1" t="s">
        <v>16</v>
      </c>
      <c r="F484" s="1" t="s">
        <v>12</v>
      </c>
      <c r="G484" s="1" t="s">
        <v>13</v>
      </c>
      <c r="H484" s="1" t="s">
        <v>13</v>
      </c>
      <c r="I484" s="1">
        <v>30</v>
      </c>
      <c r="J484" t="str">
        <f t="shared" si="22"/>
        <v>No</v>
      </c>
      <c r="K484" t="str">
        <f t="shared" si="23"/>
        <v>No</v>
      </c>
      <c r="L484">
        <f t="shared" si="24"/>
        <v>957595</v>
      </c>
      <c r="M484" s="1" t="str">
        <f>IF(ISBLANK(D484),_xlfn.MODE.SNGL(moras[TIPO_ASEGURAMIENTO]),D484)</f>
        <v>ASALARIADO</v>
      </c>
      <c r="N484" s="1">
        <f>IF(ISBLANK(moras[[#This Row],[EDAD]]),T505,moras[[#This Row],[EDAD]])</f>
        <v>30</v>
      </c>
    </row>
    <row r="485" spans="1:14" x14ac:dyDescent="0.35">
      <c r="A485" s="1">
        <v>484</v>
      </c>
      <c r="B485" s="1" t="s">
        <v>9</v>
      </c>
      <c r="C485" s="1">
        <v>667314</v>
      </c>
      <c r="D485" s="1" t="s">
        <v>10</v>
      </c>
      <c r="E485" s="1" t="s">
        <v>11</v>
      </c>
      <c r="F485" s="1" t="s">
        <v>12</v>
      </c>
      <c r="G485" s="1" t="s">
        <v>13</v>
      </c>
      <c r="H485" s="1" t="s">
        <v>13</v>
      </c>
      <c r="I485" s="1">
        <v>40</v>
      </c>
      <c r="J485" t="str">
        <f t="shared" si="22"/>
        <v>No</v>
      </c>
      <c r="K485" t="str">
        <f t="shared" si="23"/>
        <v>No</v>
      </c>
      <c r="L485">
        <f t="shared" si="24"/>
        <v>667314</v>
      </c>
      <c r="M485" s="1" t="str">
        <f>IF(ISBLANK(D485),_xlfn.MODE.SNGL(moras[TIPO_ASEGURAMIENTO]),D485)</f>
        <v>ASALARIADO</v>
      </c>
      <c r="N485" s="1">
        <f>IF(ISBLANK(moras[[#This Row],[EDAD]]),T506,moras[[#This Row],[EDAD]])</f>
        <v>40</v>
      </c>
    </row>
    <row r="486" spans="1:14" x14ac:dyDescent="0.35">
      <c r="A486" s="1">
        <v>485</v>
      </c>
      <c r="B486" s="1" t="s">
        <v>15</v>
      </c>
      <c r="C486" s="1">
        <v>297046</v>
      </c>
      <c r="D486" s="1" t="s">
        <v>17</v>
      </c>
      <c r="E486" s="1" t="s">
        <v>16</v>
      </c>
      <c r="F486" s="1" t="s">
        <v>12</v>
      </c>
      <c r="G486" s="1" t="s">
        <v>13</v>
      </c>
      <c r="H486" s="1" t="s">
        <v>13</v>
      </c>
      <c r="I486" s="1">
        <v>49</v>
      </c>
      <c r="J486" t="str">
        <f t="shared" si="22"/>
        <v>No</v>
      </c>
      <c r="K486" t="str">
        <f t="shared" si="23"/>
        <v>No</v>
      </c>
      <c r="L486">
        <f t="shared" si="24"/>
        <v>297046</v>
      </c>
      <c r="M486" s="1" t="str">
        <f>IF(ISBLANK(D486),_xlfn.MODE.SNGL(moras[TIPO_ASEGURAMIENTO]),D486)</f>
        <v>ASEGURADO VOLUNTARIO</v>
      </c>
      <c r="N486" s="1">
        <f>IF(ISBLANK(moras[[#This Row],[EDAD]]),T507,moras[[#This Row],[EDAD]])</f>
        <v>49</v>
      </c>
    </row>
    <row r="487" spans="1:14" x14ac:dyDescent="0.35">
      <c r="A487" s="1">
        <v>486</v>
      </c>
      <c r="B487" s="1" t="s">
        <v>15</v>
      </c>
      <c r="C487" s="1">
        <v>1476678</v>
      </c>
      <c r="D487" s="1" t="s">
        <v>10</v>
      </c>
      <c r="E487" s="1" t="s">
        <v>11</v>
      </c>
      <c r="F487" s="1" t="s">
        <v>12</v>
      </c>
      <c r="G487" s="1" t="s">
        <v>13</v>
      </c>
      <c r="H487" s="1" t="s">
        <v>12</v>
      </c>
      <c r="I487" s="1">
        <v>54</v>
      </c>
      <c r="J487" t="str">
        <f t="shared" si="22"/>
        <v>No</v>
      </c>
      <c r="K487" t="str">
        <f t="shared" si="23"/>
        <v>No</v>
      </c>
      <c r="L487">
        <f t="shared" si="24"/>
        <v>1476678</v>
      </c>
      <c r="M487" s="1" t="str">
        <f>IF(ISBLANK(D487),_xlfn.MODE.SNGL(moras[TIPO_ASEGURAMIENTO]),D487)</f>
        <v>ASALARIADO</v>
      </c>
      <c r="N487" s="1">
        <f>IF(ISBLANK(moras[[#This Row],[EDAD]]),T508,moras[[#This Row],[EDAD]])</f>
        <v>54</v>
      </c>
    </row>
    <row r="488" spans="1:14" x14ac:dyDescent="0.35">
      <c r="A488" s="1">
        <v>487</v>
      </c>
      <c r="B488" s="1" t="s">
        <v>9</v>
      </c>
      <c r="C488" s="1">
        <v>1708336.5</v>
      </c>
      <c r="D488" s="1" t="s">
        <v>10</v>
      </c>
      <c r="E488" s="1" t="s">
        <v>11</v>
      </c>
      <c r="F488" s="1" t="s">
        <v>12</v>
      </c>
      <c r="G488" s="1" t="s">
        <v>13</v>
      </c>
      <c r="H488" s="1" t="s">
        <v>13</v>
      </c>
      <c r="I488" s="1">
        <v>25</v>
      </c>
      <c r="J488" t="str">
        <f t="shared" si="22"/>
        <v>No</v>
      </c>
      <c r="K488" t="str">
        <f t="shared" si="23"/>
        <v>No</v>
      </c>
      <c r="L488">
        <f t="shared" si="24"/>
        <v>1708336.5</v>
      </c>
      <c r="M488" s="1" t="str">
        <f>IF(ISBLANK(D488),_xlfn.MODE.SNGL(moras[TIPO_ASEGURAMIENTO]),D488)</f>
        <v>ASALARIADO</v>
      </c>
      <c r="N488" s="1">
        <f>IF(ISBLANK(moras[[#This Row],[EDAD]]),T509,moras[[#This Row],[EDAD]])</f>
        <v>25</v>
      </c>
    </row>
    <row r="489" spans="1:14" x14ac:dyDescent="0.35">
      <c r="A489" s="1">
        <v>488</v>
      </c>
      <c r="B489" s="1" t="s">
        <v>9</v>
      </c>
      <c r="C489" s="1">
        <v>294619</v>
      </c>
      <c r="D489" s="1" t="s">
        <v>10</v>
      </c>
      <c r="E489" s="1" t="s">
        <v>16</v>
      </c>
      <c r="F489" s="1" t="s">
        <v>12</v>
      </c>
      <c r="G489" s="1" t="s">
        <v>13</v>
      </c>
      <c r="H489" s="1" t="s">
        <v>13</v>
      </c>
      <c r="I489" s="1">
        <v>46</v>
      </c>
      <c r="J489" t="str">
        <f t="shared" si="22"/>
        <v>No</v>
      </c>
      <c r="K489" t="str">
        <f t="shared" si="23"/>
        <v>No</v>
      </c>
      <c r="L489">
        <f t="shared" si="24"/>
        <v>294619</v>
      </c>
      <c r="M489" s="1" t="str">
        <f>IF(ISBLANK(D489),_xlfn.MODE.SNGL(moras[TIPO_ASEGURAMIENTO]),D489)</f>
        <v>ASALARIADO</v>
      </c>
      <c r="N489" s="1">
        <f>IF(ISBLANK(moras[[#This Row],[EDAD]]),T510,moras[[#This Row],[EDAD]])</f>
        <v>46</v>
      </c>
    </row>
    <row r="490" spans="1:14" x14ac:dyDescent="0.35">
      <c r="A490" s="1">
        <v>489</v>
      </c>
      <c r="B490" s="1" t="s">
        <v>15</v>
      </c>
      <c r="C490" s="1">
        <v>480000</v>
      </c>
      <c r="D490" s="1" t="s">
        <v>10</v>
      </c>
      <c r="E490" s="1" t="s">
        <v>16</v>
      </c>
      <c r="F490" s="1" t="s">
        <v>12</v>
      </c>
      <c r="G490" s="1" t="s">
        <v>13</v>
      </c>
      <c r="H490" s="1" t="s">
        <v>13</v>
      </c>
      <c r="I490" s="1">
        <v>26</v>
      </c>
      <c r="J490" t="str">
        <f t="shared" si="22"/>
        <v>No</v>
      </c>
      <c r="K490" t="str">
        <f t="shared" si="23"/>
        <v>No</v>
      </c>
      <c r="L490">
        <f t="shared" si="24"/>
        <v>480000</v>
      </c>
      <c r="M490" s="1" t="str">
        <f>IF(ISBLANK(D490),_xlfn.MODE.SNGL(moras[TIPO_ASEGURAMIENTO]),D490)</f>
        <v>ASALARIADO</v>
      </c>
      <c r="N490" s="1">
        <f>IF(ISBLANK(moras[[#This Row],[EDAD]]),T511,moras[[#This Row],[EDAD]])</f>
        <v>26</v>
      </c>
    </row>
    <row r="491" spans="1:14" x14ac:dyDescent="0.35">
      <c r="A491" s="1">
        <v>490</v>
      </c>
      <c r="B491" s="1" t="s">
        <v>9</v>
      </c>
      <c r="C491" s="1">
        <v>131000</v>
      </c>
      <c r="D491" s="1" t="s">
        <v>10</v>
      </c>
      <c r="E491" s="1" t="s">
        <v>16</v>
      </c>
      <c r="F491" s="1" t="s">
        <v>12</v>
      </c>
      <c r="G491" s="1" t="s">
        <v>13</v>
      </c>
      <c r="H491" s="1" t="s">
        <v>13</v>
      </c>
      <c r="I491" s="1">
        <v>53</v>
      </c>
      <c r="J491" t="str">
        <f t="shared" si="22"/>
        <v>No</v>
      </c>
      <c r="K491" t="str">
        <f t="shared" si="23"/>
        <v>No</v>
      </c>
      <c r="L491">
        <f t="shared" si="24"/>
        <v>131000</v>
      </c>
      <c r="M491" s="1" t="str">
        <f>IF(ISBLANK(D491),_xlfn.MODE.SNGL(moras[TIPO_ASEGURAMIENTO]),D491)</f>
        <v>ASALARIADO</v>
      </c>
      <c r="N491" s="1">
        <f>IF(ISBLANK(moras[[#This Row],[EDAD]]),T512,moras[[#This Row],[EDAD]])</f>
        <v>53</v>
      </c>
    </row>
    <row r="492" spans="1:14" x14ac:dyDescent="0.35">
      <c r="A492" s="1">
        <v>491</v>
      </c>
      <c r="B492" s="1" t="s">
        <v>9</v>
      </c>
      <c r="C492" s="1">
        <v>2034486</v>
      </c>
      <c r="D492" s="1" t="s">
        <v>10</v>
      </c>
      <c r="E492" s="1" t="s">
        <v>16</v>
      </c>
      <c r="F492" s="1" t="s">
        <v>12</v>
      </c>
      <c r="G492" s="1" t="s">
        <v>13</v>
      </c>
      <c r="H492" s="1" t="s">
        <v>13</v>
      </c>
      <c r="I492" s="1">
        <v>36</v>
      </c>
      <c r="J492" t="str">
        <f t="shared" si="22"/>
        <v>No</v>
      </c>
      <c r="K492" t="str">
        <f t="shared" si="23"/>
        <v>No</v>
      </c>
      <c r="L492">
        <f t="shared" si="24"/>
        <v>2034486</v>
      </c>
      <c r="M492" s="1" t="str">
        <f>IF(ISBLANK(D492),_xlfn.MODE.SNGL(moras[TIPO_ASEGURAMIENTO]),D492)</f>
        <v>ASALARIADO</v>
      </c>
      <c r="N492" s="1">
        <f>IF(ISBLANK(moras[[#This Row],[EDAD]]),T513,moras[[#This Row],[EDAD]])</f>
        <v>36</v>
      </c>
    </row>
    <row r="493" spans="1:14" x14ac:dyDescent="0.35">
      <c r="A493" s="1">
        <v>492</v>
      </c>
      <c r="B493" s="1" t="s">
        <v>9</v>
      </c>
      <c r="C493" s="1">
        <v>450886</v>
      </c>
      <c r="D493" s="1" t="s">
        <v>18</v>
      </c>
      <c r="E493" s="1" t="s">
        <v>16</v>
      </c>
      <c r="F493" s="1" t="s">
        <v>12</v>
      </c>
      <c r="G493" s="1" t="s">
        <v>13</v>
      </c>
      <c r="H493" s="1" t="s">
        <v>13</v>
      </c>
      <c r="I493" s="1">
        <v>42</v>
      </c>
      <c r="J493" t="str">
        <f t="shared" si="22"/>
        <v>No</v>
      </c>
      <c r="K493" t="str">
        <f t="shared" si="23"/>
        <v>No</v>
      </c>
      <c r="L493">
        <f t="shared" si="24"/>
        <v>450886</v>
      </c>
      <c r="M493" s="1" t="str">
        <f>IF(ISBLANK(D493),_xlfn.MODE.SNGL(moras[TIPO_ASEGURAMIENTO]),D493)</f>
        <v>TRABAJADOR INDEPENDIENTE</v>
      </c>
      <c r="N493" s="1">
        <f>IF(ISBLANK(moras[[#This Row],[EDAD]]),T514,moras[[#This Row],[EDAD]])</f>
        <v>42</v>
      </c>
    </row>
    <row r="494" spans="1:14" x14ac:dyDescent="0.35">
      <c r="A494" s="1">
        <v>493</v>
      </c>
      <c r="B494" s="1" t="s">
        <v>9</v>
      </c>
      <c r="C494" s="1">
        <v>911309</v>
      </c>
      <c r="D494" s="1" t="s">
        <v>18</v>
      </c>
      <c r="E494" s="1" t="s">
        <v>16</v>
      </c>
      <c r="F494" s="1" t="s">
        <v>12</v>
      </c>
      <c r="G494" s="1" t="s">
        <v>13</v>
      </c>
      <c r="H494" s="1" t="s">
        <v>13</v>
      </c>
      <c r="I494" s="1">
        <v>51</v>
      </c>
      <c r="J494" t="str">
        <f t="shared" si="22"/>
        <v>No</v>
      </c>
      <c r="K494" t="str">
        <f t="shared" si="23"/>
        <v>No</v>
      </c>
      <c r="L494">
        <f t="shared" si="24"/>
        <v>911309</v>
      </c>
      <c r="M494" s="1" t="str">
        <f>IF(ISBLANK(D494),_xlfn.MODE.SNGL(moras[TIPO_ASEGURAMIENTO]),D494)</f>
        <v>TRABAJADOR INDEPENDIENTE</v>
      </c>
      <c r="N494" s="1">
        <f>IF(ISBLANK(moras[[#This Row],[EDAD]]),T515,moras[[#This Row],[EDAD]])</f>
        <v>51</v>
      </c>
    </row>
    <row r="495" spans="1:14" x14ac:dyDescent="0.35">
      <c r="A495" s="1">
        <v>494</v>
      </c>
      <c r="B495" s="1" t="s">
        <v>9</v>
      </c>
      <c r="C495" s="1">
        <v>297046</v>
      </c>
      <c r="D495" s="1" t="s">
        <v>17</v>
      </c>
      <c r="E495" s="1" t="s">
        <v>16</v>
      </c>
      <c r="F495" s="1" t="s">
        <v>12</v>
      </c>
      <c r="G495" s="1" t="s">
        <v>12</v>
      </c>
      <c r="H495" s="1" t="s">
        <v>13</v>
      </c>
      <c r="I495" s="1">
        <v>36</v>
      </c>
      <c r="J495" t="str">
        <f t="shared" si="22"/>
        <v>No</v>
      </c>
      <c r="K495" t="str">
        <f t="shared" si="23"/>
        <v>No</v>
      </c>
      <c r="L495">
        <f t="shared" si="24"/>
        <v>297046</v>
      </c>
      <c r="M495" s="1" t="str">
        <f>IF(ISBLANK(D495),_xlfn.MODE.SNGL(moras[TIPO_ASEGURAMIENTO]),D495)</f>
        <v>ASEGURADO VOLUNTARIO</v>
      </c>
      <c r="N495" s="1">
        <f>IF(ISBLANK(moras[[#This Row],[EDAD]]),T516,moras[[#This Row],[EDAD]])</f>
        <v>36</v>
      </c>
    </row>
    <row r="496" spans="1:14" x14ac:dyDescent="0.35">
      <c r="A496" s="1">
        <v>495</v>
      </c>
      <c r="B496" s="1" t="s">
        <v>15</v>
      </c>
      <c r="C496" s="1">
        <v>570322.28</v>
      </c>
      <c r="D496" s="1" t="s">
        <v>10</v>
      </c>
      <c r="E496" s="1" t="s">
        <v>16</v>
      </c>
      <c r="F496" s="1" t="s">
        <v>12</v>
      </c>
      <c r="G496" s="1" t="s">
        <v>12</v>
      </c>
      <c r="H496" s="1" t="s">
        <v>13</v>
      </c>
      <c r="I496" s="1">
        <v>43</v>
      </c>
      <c r="J496" t="str">
        <f t="shared" si="22"/>
        <v>No</v>
      </c>
      <c r="K496" t="str">
        <f t="shared" si="23"/>
        <v>No</v>
      </c>
      <c r="L496">
        <f t="shared" si="24"/>
        <v>570322.28</v>
      </c>
      <c r="M496" s="1" t="str">
        <f>IF(ISBLANK(D496),_xlfn.MODE.SNGL(moras[TIPO_ASEGURAMIENTO]),D496)</f>
        <v>ASALARIADO</v>
      </c>
      <c r="N496" s="1">
        <f>IF(ISBLANK(moras[[#This Row],[EDAD]]),T517,moras[[#This Row],[EDAD]])</f>
        <v>43</v>
      </c>
    </row>
    <row r="497" spans="1:14" x14ac:dyDescent="0.35">
      <c r="A497" s="1">
        <v>496</v>
      </c>
      <c r="B497" s="1" t="s">
        <v>9</v>
      </c>
      <c r="C497" s="1">
        <v>398239.35</v>
      </c>
      <c r="D497" s="1" t="s">
        <v>10</v>
      </c>
      <c r="E497" s="1" t="s">
        <v>16</v>
      </c>
      <c r="F497" s="1" t="s">
        <v>12</v>
      </c>
      <c r="G497" s="1" t="s">
        <v>13</v>
      </c>
      <c r="H497" s="1" t="s">
        <v>13</v>
      </c>
      <c r="I497" s="1">
        <v>20</v>
      </c>
      <c r="J497" t="str">
        <f t="shared" si="22"/>
        <v>No</v>
      </c>
      <c r="K497" t="str">
        <f t="shared" si="23"/>
        <v>No</v>
      </c>
      <c r="L497">
        <f t="shared" si="24"/>
        <v>398239.35</v>
      </c>
      <c r="M497" s="1" t="str">
        <f>IF(ISBLANK(D497),_xlfn.MODE.SNGL(moras[TIPO_ASEGURAMIENTO]),D497)</f>
        <v>ASALARIADO</v>
      </c>
      <c r="N497" s="1">
        <f>IF(ISBLANK(moras[[#This Row],[EDAD]]),T518,moras[[#This Row],[EDAD]])</f>
        <v>20</v>
      </c>
    </row>
    <row r="498" spans="1:14" x14ac:dyDescent="0.35">
      <c r="A498" s="1">
        <v>497</v>
      </c>
      <c r="B498" s="1" t="s">
        <v>9</v>
      </c>
      <c r="C498" s="1">
        <v>525200</v>
      </c>
      <c r="D498" s="1" t="s">
        <v>10</v>
      </c>
      <c r="E498" s="1" t="s">
        <v>16</v>
      </c>
      <c r="F498" s="1" t="s">
        <v>12</v>
      </c>
      <c r="G498" s="1" t="s">
        <v>13</v>
      </c>
      <c r="H498" s="1" t="s">
        <v>13</v>
      </c>
      <c r="I498" s="1">
        <v>32</v>
      </c>
      <c r="J498" t="str">
        <f t="shared" si="22"/>
        <v>No</v>
      </c>
      <c r="K498" t="str">
        <f t="shared" si="23"/>
        <v>No</v>
      </c>
      <c r="L498">
        <f t="shared" si="24"/>
        <v>525200</v>
      </c>
      <c r="M498" s="1" t="str">
        <f>IF(ISBLANK(D498),_xlfn.MODE.SNGL(moras[TIPO_ASEGURAMIENTO]),D498)</f>
        <v>ASALARIADO</v>
      </c>
      <c r="N498" s="1">
        <f>IF(ISBLANK(moras[[#This Row],[EDAD]]),T519,moras[[#This Row],[EDAD]])</f>
        <v>32</v>
      </c>
    </row>
    <row r="499" spans="1:14" x14ac:dyDescent="0.35">
      <c r="A499" s="1">
        <v>498</v>
      </c>
      <c r="B499" s="1" t="s">
        <v>15</v>
      </c>
      <c r="C499" s="1">
        <v>278030</v>
      </c>
      <c r="D499" s="1" t="s">
        <v>19</v>
      </c>
      <c r="E499" s="1" t="s">
        <v>16</v>
      </c>
      <c r="F499" s="1" t="s">
        <v>12</v>
      </c>
      <c r="G499" s="1" t="s">
        <v>13</v>
      </c>
      <c r="H499" s="1" t="s">
        <v>13</v>
      </c>
      <c r="I499" s="1">
        <v>47</v>
      </c>
      <c r="J499" t="str">
        <f t="shared" si="22"/>
        <v>No</v>
      </c>
      <c r="K499" t="str">
        <f t="shared" si="23"/>
        <v>No</v>
      </c>
      <c r="L499">
        <f t="shared" si="24"/>
        <v>278030</v>
      </c>
      <c r="M499" s="1" t="str">
        <f>IF(ISBLANK(D499),_xlfn.MODE.SNGL(moras[TIPO_ASEGURAMIENTO]),D499)</f>
        <v>CONVENIOS ESPECIALES DE TRABAJADORES INDEPENDIENTES</v>
      </c>
      <c r="N499" s="1">
        <f>IF(ISBLANK(moras[[#This Row],[EDAD]]),T520,moras[[#This Row],[EDAD]])</f>
        <v>47</v>
      </c>
    </row>
    <row r="500" spans="1:14" x14ac:dyDescent="0.35">
      <c r="A500" s="1">
        <v>499</v>
      </c>
      <c r="B500" s="1" t="s">
        <v>9</v>
      </c>
      <c r="C500" s="1">
        <v>447826</v>
      </c>
      <c r="D500" s="1" t="s">
        <v>18</v>
      </c>
      <c r="E500" s="1" t="s">
        <v>16</v>
      </c>
      <c r="F500" s="1" t="s">
        <v>12</v>
      </c>
      <c r="G500" s="1" t="s">
        <v>13</v>
      </c>
      <c r="H500" s="1" t="s">
        <v>12</v>
      </c>
      <c r="I500" s="1">
        <v>56</v>
      </c>
      <c r="J500" t="str">
        <f t="shared" si="22"/>
        <v>No</v>
      </c>
      <c r="K500" t="str">
        <f t="shared" si="23"/>
        <v>No</v>
      </c>
      <c r="L500">
        <f t="shared" si="24"/>
        <v>447826</v>
      </c>
      <c r="M500" s="1" t="str">
        <f>IF(ISBLANK(D500),_xlfn.MODE.SNGL(moras[TIPO_ASEGURAMIENTO]),D500)</f>
        <v>TRABAJADOR INDEPENDIENTE</v>
      </c>
      <c r="N500" s="1">
        <f>IF(ISBLANK(moras[[#This Row],[EDAD]]),T521,moras[[#This Row],[EDAD]])</f>
        <v>56</v>
      </c>
    </row>
    <row r="501" spans="1:14" x14ac:dyDescent="0.35">
      <c r="A501" s="1">
        <v>500</v>
      </c>
      <c r="B501" s="1" t="s">
        <v>15</v>
      </c>
      <c r="C501" s="1">
        <v>600000</v>
      </c>
      <c r="D501" s="1" t="s">
        <v>10</v>
      </c>
      <c r="E501" s="1" t="s">
        <v>16</v>
      </c>
      <c r="F501" s="1" t="s">
        <v>12</v>
      </c>
      <c r="G501" s="1" t="s">
        <v>13</v>
      </c>
      <c r="H501" s="1" t="s">
        <v>13</v>
      </c>
      <c r="I501" s="1">
        <v>37</v>
      </c>
      <c r="J501" t="str">
        <f t="shared" si="22"/>
        <v>No</v>
      </c>
      <c r="K501" t="str">
        <f t="shared" si="23"/>
        <v>No</v>
      </c>
      <c r="L501">
        <f t="shared" si="24"/>
        <v>600000</v>
      </c>
      <c r="M501" s="1" t="str">
        <f>IF(ISBLANK(D501),_xlfn.MODE.SNGL(moras[TIPO_ASEGURAMIENTO]),D501)</f>
        <v>ASALARIADO</v>
      </c>
      <c r="N501" s="1">
        <f>IF(ISBLANK(moras[[#This Row],[EDAD]]),T522,moras[[#This Row],[EDAD]])</f>
        <v>37</v>
      </c>
    </row>
    <row r="502" spans="1:14" x14ac:dyDescent="0.35">
      <c r="A502" s="1">
        <v>501</v>
      </c>
      <c r="B502" s="1" t="s">
        <v>9</v>
      </c>
      <c r="C502" s="1">
        <v>461711</v>
      </c>
      <c r="D502" s="1" t="s">
        <v>18</v>
      </c>
      <c r="E502" s="1" t="s">
        <v>16</v>
      </c>
      <c r="F502" s="1" t="s">
        <v>12</v>
      </c>
      <c r="G502" s="1" t="s">
        <v>12</v>
      </c>
      <c r="H502" s="1" t="s">
        <v>12</v>
      </c>
      <c r="I502" s="1">
        <v>40</v>
      </c>
      <c r="J502" t="str">
        <f t="shared" si="22"/>
        <v>No</v>
      </c>
      <c r="K502" t="str">
        <f t="shared" si="23"/>
        <v>No</v>
      </c>
      <c r="L502">
        <f t="shared" si="24"/>
        <v>461711</v>
      </c>
      <c r="M502" s="1" t="str">
        <f>IF(ISBLANK(D502),_xlfn.MODE.SNGL(moras[TIPO_ASEGURAMIENTO]),D502)</f>
        <v>TRABAJADOR INDEPENDIENTE</v>
      </c>
      <c r="N502" s="1">
        <f>IF(ISBLANK(moras[[#This Row],[EDAD]]),T523,moras[[#This Row],[EDAD]])</f>
        <v>40</v>
      </c>
    </row>
    <row r="503" spans="1:14" x14ac:dyDescent="0.35">
      <c r="A503" s="1">
        <v>502</v>
      </c>
      <c r="B503" s="1" t="s">
        <v>9</v>
      </c>
      <c r="C503" s="1">
        <v>482134</v>
      </c>
      <c r="D503" s="1" t="s">
        <v>18</v>
      </c>
      <c r="E503" s="1" t="s">
        <v>16</v>
      </c>
      <c r="F503" s="1" t="s">
        <v>12</v>
      </c>
      <c r="G503" s="1" t="s">
        <v>13</v>
      </c>
      <c r="H503" s="1" t="s">
        <v>13</v>
      </c>
      <c r="I503" s="1">
        <v>69</v>
      </c>
      <c r="J503" t="str">
        <f t="shared" si="22"/>
        <v>No</v>
      </c>
      <c r="K503" t="str">
        <f t="shared" si="23"/>
        <v>No</v>
      </c>
      <c r="L503">
        <f t="shared" si="24"/>
        <v>482134</v>
      </c>
      <c r="M503" s="1" t="str">
        <f>IF(ISBLANK(D503),_xlfn.MODE.SNGL(moras[TIPO_ASEGURAMIENTO]),D503)</f>
        <v>TRABAJADOR INDEPENDIENTE</v>
      </c>
      <c r="N503" s="1">
        <f>IF(ISBLANK(moras[[#This Row],[EDAD]]),T524,moras[[#This Row],[EDAD]])</f>
        <v>69</v>
      </c>
    </row>
    <row r="504" spans="1:14" x14ac:dyDescent="0.35">
      <c r="A504" s="1">
        <v>503</v>
      </c>
      <c r="B504" s="1" t="s">
        <v>15</v>
      </c>
      <c r="C504" s="1">
        <v>355157</v>
      </c>
      <c r="D504" s="1" t="s">
        <v>10</v>
      </c>
      <c r="E504" s="1" t="s">
        <v>16</v>
      </c>
      <c r="F504" s="1" t="s">
        <v>12</v>
      </c>
      <c r="G504" s="1" t="s">
        <v>13</v>
      </c>
      <c r="H504" s="1" t="s">
        <v>13</v>
      </c>
      <c r="I504" s="1">
        <v>40</v>
      </c>
      <c r="J504" t="str">
        <f t="shared" si="22"/>
        <v>No</v>
      </c>
      <c r="K504" t="str">
        <f t="shared" si="23"/>
        <v>No</v>
      </c>
      <c r="L504">
        <f t="shared" si="24"/>
        <v>355157</v>
      </c>
      <c r="M504" s="1" t="str">
        <f>IF(ISBLANK(D504),_xlfn.MODE.SNGL(moras[TIPO_ASEGURAMIENTO]),D504)</f>
        <v>ASALARIADO</v>
      </c>
      <c r="N504" s="1">
        <f>IF(ISBLANK(moras[[#This Row],[EDAD]]),T525,moras[[#This Row],[EDAD]])</f>
        <v>40</v>
      </c>
    </row>
    <row r="505" spans="1:14" x14ac:dyDescent="0.35">
      <c r="A505" s="1">
        <v>504</v>
      </c>
      <c r="B505" s="1" t="s">
        <v>9</v>
      </c>
      <c r="C505" s="1">
        <v>2029285.16</v>
      </c>
      <c r="D505" s="1" t="s">
        <v>10</v>
      </c>
      <c r="E505" s="1" t="s">
        <v>16</v>
      </c>
      <c r="F505" s="1" t="s">
        <v>12</v>
      </c>
      <c r="G505" s="1" t="s">
        <v>13</v>
      </c>
      <c r="H505" s="1" t="s">
        <v>13</v>
      </c>
      <c r="I505" s="1">
        <v>38</v>
      </c>
      <c r="J505" t="str">
        <f t="shared" si="22"/>
        <v>No</v>
      </c>
      <c r="K505" t="str">
        <f t="shared" si="23"/>
        <v>No</v>
      </c>
      <c r="L505">
        <f t="shared" si="24"/>
        <v>2029285.16</v>
      </c>
      <c r="M505" s="1" t="str">
        <f>IF(ISBLANK(D505),_xlfn.MODE.SNGL(moras[TIPO_ASEGURAMIENTO]),D505)</f>
        <v>ASALARIADO</v>
      </c>
      <c r="N505" s="1">
        <f>IF(ISBLANK(moras[[#This Row],[EDAD]]),T526,moras[[#This Row],[EDAD]])</f>
        <v>38</v>
      </c>
    </row>
    <row r="506" spans="1:14" x14ac:dyDescent="0.35">
      <c r="A506" s="1">
        <v>505</v>
      </c>
      <c r="B506" s="1" t="s">
        <v>9</v>
      </c>
      <c r="C506" s="1">
        <v>278030</v>
      </c>
      <c r="D506" s="1" t="s">
        <v>19</v>
      </c>
      <c r="E506" s="1" t="s">
        <v>16</v>
      </c>
      <c r="F506" s="1" t="s">
        <v>12</v>
      </c>
      <c r="G506" s="1" t="s">
        <v>13</v>
      </c>
      <c r="H506" s="1" t="s">
        <v>13</v>
      </c>
      <c r="I506" s="1">
        <v>54</v>
      </c>
      <c r="J506" t="str">
        <f t="shared" si="22"/>
        <v>No</v>
      </c>
      <c r="K506" t="str">
        <f t="shared" si="23"/>
        <v>No</v>
      </c>
      <c r="L506">
        <f t="shared" si="24"/>
        <v>278030</v>
      </c>
      <c r="M506" s="1" t="str">
        <f>IF(ISBLANK(D506),_xlfn.MODE.SNGL(moras[TIPO_ASEGURAMIENTO]),D506)</f>
        <v>CONVENIOS ESPECIALES DE TRABAJADORES INDEPENDIENTES</v>
      </c>
      <c r="N506" s="1">
        <f>IF(ISBLANK(moras[[#This Row],[EDAD]]),T527,moras[[#This Row],[EDAD]])</f>
        <v>54</v>
      </c>
    </row>
    <row r="507" spans="1:14" x14ac:dyDescent="0.35">
      <c r="A507" s="1">
        <v>506</v>
      </c>
      <c r="B507" s="1" t="s">
        <v>9</v>
      </c>
      <c r="C507" s="1">
        <v>104180.5</v>
      </c>
      <c r="D507" s="1" t="s">
        <v>10</v>
      </c>
      <c r="E507" s="1" t="s">
        <v>16</v>
      </c>
      <c r="F507" s="1" t="s">
        <v>12</v>
      </c>
      <c r="G507" s="1" t="s">
        <v>13</v>
      </c>
      <c r="H507" s="1" t="s">
        <v>13</v>
      </c>
      <c r="I507" s="1">
        <v>28</v>
      </c>
      <c r="J507" t="str">
        <f t="shared" si="22"/>
        <v>No</v>
      </c>
      <c r="K507" t="str">
        <f t="shared" si="23"/>
        <v>No</v>
      </c>
      <c r="L507">
        <f t="shared" si="24"/>
        <v>104180.5</v>
      </c>
      <c r="M507" s="1" t="str">
        <f>IF(ISBLANK(D507),_xlfn.MODE.SNGL(moras[TIPO_ASEGURAMIENTO]),D507)</f>
        <v>ASALARIADO</v>
      </c>
      <c r="N507" s="1">
        <f>IF(ISBLANK(moras[[#This Row],[EDAD]]),T528,moras[[#This Row],[EDAD]])</f>
        <v>28</v>
      </c>
    </row>
    <row r="508" spans="1:14" x14ac:dyDescent="0.35">
      <c r="A508" s="1">
        <v>507</v>
      </c>
      <c r="B508" s="1" t="s">
        <v>15</v>
      </c>
      <c r="C508" s="1">
        <v>450000</v>
      </c>
      <c r="D508" s="1" t="s">
        <v>10</v>
      </c>
      <c r="E508" s="1" t="s">
        <v>16</v>
      </c>
      <c r="F508" s="1" t="s">
        <v>12</v>
      </c>
      <c r="G508" s="1" t="s">
        <v>13</v>
      </c>
      <c r="H508" s="1" t="s">
        <v>13</v>
      </c>
      <c r="I508" s="1">
        <v>54</v>
      </c>
      <c r="J508" t="str">
        <f t="shared" si="22"/>
        <v>No</v>
      </c>
      <c r="K508" t="str">
        <f t="shared" si="23"/>
        <v>No</v>
      </c>
      <c r="L508">
        <f t="shared" si="24"/>
        <v>450000</v>
      </c>
      <c r="M508" s="1" t="str">
        <f>IF(ISBLANK(D508),_xlfn.MODE.SNGL(moras[TIPO_ASEGURAMIENTO]),D508)</f>
        <v>ASALARIADO</v>
      </c>
      <c r="N508" s="1">
        <f>IF(ISBLANK(moras[[#This Row],[EDAD]]),T529,moras[[#This Row],[EDAD]])</f>
        <v>54</v>
      </c>
    </row>
    <row r="509" spans="1:14" x14ac:dyDescent="0.35">
      <c r="A509" s="1">
        <v>508</v>
      </c>
      <c r="B509" s="1" t="s">
        <v>15</v>
      </c>
      <c r="C509" s="1">
        <v>300018</v>
      </c>
      <c r="D509" s="1" t="s">
        <v>17</v>
      </c>
      <c r="E509" s="1" t="s">
        <v>16</v>
      </c>
      <c r="F509" s="1" t="s">
        <v>12</v>
      </c>
      <c r="G509" s="1" t="s">
        <v>13</v>
      </c>
      <c r="H509" s="1" t="s">
        <v>13</v>
      </c>
      <c r="I509" s="1">
        <v>55</v>
      </c>
      <c r="J509" t="str">
        <f t="shared" si="22"/>
        <v>No</v>
      </c>
      <c r="K509" t="str">
        <f t="shared" si="23"/>
        <v>No</v>
      </c>
      <c r="L509">
        <f t="shared" si="24"/>
        <v>300018</v>
      </c>
      <c r="M509" s="1" t="str">
        <f>IF(ISBLANK(D509),_xlfn.MODE.SNGL(moras[TIPO_ASEGURAMIENTO]),D509)</f>
        <v>ASEGURADO VOLUNTARIO</v>
      </c>
      <c r="N509" s="1">
        <f>IF(ISBLANK(moras[[#This Row],[EDAD]]),T530,moras[[#This Row],[EDAD]])</f>
        <v>55</v>
      </c>
    </row>
    <row r="510" spans="1:14" x14ac:dyDescent="0.35">
      <c r="A510" s="1">
        <v>509</v>
      </c>
      <c r="B510" s="1" t="s">
        <v>9</v>
      </c>
      <c r="C510" s="1">
        <v>562770.44999999995</v>
      </c>
      <c r="D510" s="1" t="s">
        <v>10</v>
      </c>
      <c r="E510" s="1" t="s">
        <v>16</v>
      </c>
      <c r="F510" s="1" t="s">
        <v>12</v>
      </c>
      <c r="G510" s="1" t="s">
        <v>13</v>
      </c>
      <c r="H510" s="1" t="s">
        <v>13</v>
      </c>
      <c r="I510" s="1">
        <v>36</v>
      </c>
      <c r="J510" t="str">
        <f t="shared" si="22"/>
        <v>No</v>
      </c>
      <c r="K510" t="str">
        <f t="shared" si="23"/>
        <v>No</v>
      </c>
      <c r="L510">
        <f t="shared" si="24"/>
        <v>562770.44999999995</v>
      </c>
      <c r="M510" s="1" t="str">
        <f>IF(ISBLANK(D510),_xlfn.MODE.SNGL(moras[TIPO_ASEGURAMIENTO]),D510)</f>
        <v>ASALARIADO</v>
      </c>
      <c r="N510" s="1">
        <f>IF(ISBLANK(moras[[#This Row],[EDAD]]),T531,moras[[#This Row],[EDAD]])</f>
        <v>36</v>
      </c>
    </row>
    <row r="511" spans="1:14" x14ac:dyDescent="0.35">
      <c r="A511" s="1">
        <v>510</v>
      </c>
      <c r="B511" s="1" t="s">
        <v>15</v>
      </c>
      <c r="C511" s="1">
        <v>571789</v>
      </c>
      <c r="D511" s="1" t="s">
        <v>18</v>
      </c>
      <c r="E511" s="1" t="s">
        <v>16</v>
      </c>
      <c r="F511" s="1" t="s">
        <v>12</v>
      </c>
      <c r="G511" s="1" t="s">
        <v>13</v>
      </c>
      <c r="H511" s="1" t="s">
        <v>13</v>
      </c>
      <c r="I511" s="1">
        <v>30</v>
      </c>
      <c r="J511" t="str">
        <f t="shared" si="22"/>
        <v>No</v>
      </c>
      <c r="K511" t="str">
        <f t="shared" si="23"/>
        <v>No</v>
      </c>
      <c r="L511">
        <f t="shared" si="24"/>
        <v>571789</v>
      </c>
      <c r="M511" s="1" t="str">
        <f>IF(ISBLANK(D511),_xlfn.MODE.SNGL(moras[TIPO_ASEGURAMIENTO]),D511)</f>
        <v>TRABAJADOR INDEPENDIENTE</v>
      </c>
      <c r="N511" s="1">
        <f>IF(ISBLANK(moras[[#This Row],[EDAD]]),T532,moras[[#This Row],[EDAD]])</f>
        <v>30</v>
      </c>
    </row>
    <row r="512" spans="1:14" x14ac:dyDescent="0.35">
      <c r="A512" s="1">
        <v>511</v>
      </c>
      <c r="B512" s="1" t="s">
        <v>9</v>
      </c>
      <c r="C512" s="1">
        <v>896977</v>
      </c>
      <c r="D512" s="1" t="s">
        <v>10</v>
      </c>
      <c r="E512" s="1" t="s">
        <v>16</v>
      </c>
      <c r="F512" s="1" t="s">
        <v>12</v>
      </c>
      <c r="G512" s="1" t="s">
        <v>13</v>
      </c>
      <c r="H512" s="1" t="s">
        <v>13</v>
      </c>
      <c r="I512" s="1">
        <v>53</v>
      </c>
      <c r="J512" t="str">
        <f t="shared" si="22"/>
        <v>No</v>
      </c>
      <c r="K512" t="str">
        <f t="shared" si="23"/>
        <v>No</v>
      </c>
      <c r="L512">
        <f t="shared" si="24"/>
        <v>896977</v>
      </c>
      <c r="M512" s="1" t="str">
        <f>IF(ISBLANK(D512),_xlfn.MODE.SNGL(moras[TIPO_ASEGURAMIENTO]),D512)</f>
        <v>ASALARIADO</v>
      </c>
      <c r="N512" s="1">
        <f>IF(ISBLANK(moras[[#This Row],[EDAD]]),T533,moras[[#This Row],[EDAD]])</f>
        <v>53</v>
      </c>
    </row>
    <row r="513" spans="1:14" x14ac:dyDescent="0.35">
      <c r="A513" s="1">
        <v>512</v>
      </c>
      <c r="B513" s="1" t="s">
        <v>15</v>
      </c>
      <c r="C513" s="1">
        <v>220000</v>
      </c>
      <c r="D513" s="1" t="s">
        <v>10</v>
      </c>
      <c r="E513" s="1" t="s">
        <v>16</v>
      </c>
      <c r="F513" s="1" t="s">
        <v>12</v>
      </c>
      <c r="G513" s="1" t="s">
        <v>13</v>
      </c>
      <c r="H513" s="1" t="s">
        <v>13</v>
      </c>
      <c r="I513" s="1">
        <v>19</v>
      </c>
      <c r="J513" t="str">
        <f t="shared" si="22"/>
        <v>No</v>
      </c>
      <c r="K513" t="str">
        <f t="shared" si="23"/>
        <v>No</v>
      </c>
      <c r="L513">
        <f t="shared" si="24"/>
        <v>220000</v>
      </c>
      <c r="M513" s="1" t="str">
        <f>IF(ISBLANK(D513),_xlfn.MODE.SNGL(moras[TIPO_ASEGURAMIENTO]),D513)</f>
        <v>ASALARIADO</v>
      </c>
      <c r="N513" s="1">
        <f>IF(ISBLANK(moras[[#This Row],[EDAD]]),T534,moras[[#This Row],[EDAD]])</f>
        <v>19</v>
      </c>
    </row>
    <row r="514" spans="1:14" x14ac:dyDescent="0.35">
      <c r="A514" s="1">
        <v>513</v>
      </c>
      <c r="B514" s="1" t="s">
        <v>9</v>
      </c>
      <c r="C514" s="1">
        <v>447772</v>
      </c>
      <c r="D514" s="1" t="s">
        <v>10</v>
      </c>
      <c r="E514" s="1" t="s">
        <v>11</v>
      </c>
      <c r="F514" s="1" t="s">
        <v>12</v>
      </c>
      <c r="G514" s="1" t="s">
        <v>13</v>
      </c>
      <c r="H514" s="1" t="s">
        <v>13</v>
      </c>
      <c r="I514" s="1">
        <v>41</v>
      </c>
      <c r="J514" t="str">
        <f t="shared" ref="J514:J577" si="25">IF(1.96&lt;ABS(C514-$S$23)/$S$24,"Atípico","No")</f>
        <v>No</v>
      </c>
      <c r="K514" t="str">
        <f t="shared" ref="K514:K577" si="26">IF(1.96&lt;ABS((I514-$T$23)/$T$24),"Atípico", "No")</f>
        <v>No</v>
      </c>
      <c r="L514">
        <f t="shared" ref="L514:L577" si="27">IF(ISBLANK(C514),$S$23,C514)</f>
        <v>447772</v>
      </c>
      <c r="M514" s="1" t="str">
        <f>IF(ISBLANK(D514),_xlfn.MODE.SNGL(moras[TIPO_ASEGURAMIENTO]),D514)</f>
        <v>ASALARIADO</v>
      </c>
      <c r="N514" s="1">
        <f>IF(ISBLANK(moras[[#This Row],[EDAD]]),T535,moras[[#This Row],[EDAD]])</f>
        <v>41</v>
      </c>
    </row>
    <row r="515" spans="1:14" x14ac:dyDescent="0.35">
      <c r="A515" s="1">
        <v>514</v>
      </c>
      <c r="B515" s="1" t="s">
        <v>9</v>
      </c>
      <c r="C515" s="1">
        <v>297046</v>
      </c>
      <c r="D515" s="1" t="s">
        <v>17</v>
      </c>
      <c r="E515" s="1" t="s">
        <v>16</v>
      </c>
      <c r="F515" s="1" t="s">
        <v>12</v>
      </c>
      <c r="G515" s="1" t="s">
        <v>13</v>
      </c>
      <c r="H515" s="1" t="s">
        <v>13</v>
      </c>
      <c r="I515" s="1">
        <v>39</v>
      </c>
      <c r="J515" t="str">
        <f t="shared" si="25"/>
        <v>No</v>
      </c>
      <c r="K515" t="str">
        <f t="shared" si="26"/>
        <v>No</v>
      </c>
      <c r="L515">
        <f t="shared" si="27"/>
        <v>297046</v>
      </c>
      <c r="M515" s="1" t="str">
        <f>IF(ISBLANK(D515),_xlfn.MODE.SNGL(moras[TIPO_ASEGURAMIENTO]),D515)</f>
        <v>ASEGURADO VOLUNTARIO</v>
      </c>
      <c r="N515" s="1">
        <f>IF(ISBLANK(moras[[#This Row],[EDAD]]),T536,moras[[#This Row],[EDAD]])</f>
        <v>39</v>
      </c>
    </row>
    <row r="516" spans="1:14" x14ac:dyDescent="0.35">
      <c r="A516" s="1">
        <v>515</v>
      </c>
      <c r="B516" s="1" t="s">
        <v>9</v>
      </c>
      <c r="C516" s="1">
        <v>319574.40000000002</v>
      </c>
      <c r="D516" s="1" t="s">
        <v>10</v>
      </c>
      <c r="E516" s="1" t="s">
        <v>16</v>
      </c>
      <c r="F516" s="1" t="s">
        <v>12</v>
      </c>
      <c r="G516" s="1" t="s">
        <v>13</v>
      </c>
      <c r="H516" s="1" t="s">
        <v>12</v>
      </c>
      <c r="I516" s="1">
        <v>52</v>
      </c>
      <c r="J516" t="str">
        <f t="shared" si="25"/>
        <v>No</v>
      </c>
      <c r="K516" t="str">
        <f t="shared" si="26"/>
        <v>No</v>
      </c>
      <c r="L516">
        <f t="shared" si="27"/>
        <v>319574.40000000002</v>
      </c>
      <c r="M516" s="1" t="str">
        <f>IF(ISBLANK(D516),_xlfn.MODE.SNGL(moras[TIPO_ASEGURAMIENTO]),D516)</f>
        <v>ASALARIADO</v>
      </c>
      <c r="N516" s="1">
        <f>IF(ISBLANK(moras[[#This Row],[EDAD]]),T537,moras[[#This Row],[EDAD]])</f>
        <v>52</v>
      </c>
    </row>
    <row r="517" spans="1:14" x14ac:dyDescent="0.35">
      <c r="A517" s="1">
        <v>516</v>
      </c>
      <c r="B517" s="1" t="s">
        <v>9</v>
      </c>
      <c r="C517" s="1">
        <v>343390.86</v>
      </c>
      <c r="D517" s="1" t="s">
        <v>10</v>
      </c>
      <c r="E517" s="1" t="s">
        <v>16</v>
      </c>
      <c r="F517" s="1" t="s">
        <v>12</v>
      </c>
      <c r="G517" s="1" t="s">
        <v>12</v>
      </c>
      <c r="H517" s="1" t="s">
        <v>13</v>
      </c>
      <c r="I517" s="1">
        <v>64</v>
      </c>
      <c r="J517" t="str">
        <f t="shared" si="25"/>
        <v>No</v>
      </c>
      <c r="K517" t="str">
        <f t="shared" si="26"/>
        <v>No</v>
      </c>
      <c r="L517">
        <f t="shared" si="27"/>
        <v>343390.86</v>
      </c>
      <c r="M517" s="1" t="str">
        <f>IF(ISBLANK(D517),_xlfn.MODE.SNGL(moras[TIPO_ASEGURAMIENTO]),D517)</f>
        <v>ASALARIADO</v>
      </c>
      <c r="N517" s="1">
        <f>IF(ISBLANK(moras[[#This Row],[EDAD]]),T538,moras[[#This Row],[EDAD]])</f>
        <v>64</v>
      </c>
    </row>
    <row r="518" spans="1:14" x14ac:dyDescent="0.35">
      <c r="A518" s="1">
        <v>517</v>
      </c>
      <c r="B518" s="1" t="s">
        <v>15</v>
      </c>
      <c r="C518" s="1">
        <v>184342.85</v>
      </c>
      <c r="D518" s="1" t="s">
        <v>10</v>
      </c>
      <c r="E518" s="1" t="s">
        <v>16</v>
      </c>
      <c r="F518" s="1" t="s">
        <v>12</v>
      </c>
      <c r="G518" s="1" t="s">
        <v>13</v>
      </c>
      <c r="H518" s="1" t="s">
        <v>13</v>
      </c>
      <c r="I518" s="1">
        <v>28</v>
      </c>
      <c r="J518" t="str">
        <f t="shared" si="25"/>
        <v>No</v>
      </c>
      <c r="K518" t="str">
        <f t="shared" si="26"/>
        <v>No</v>
      </c>
      <c r="L518">
        <f t="shared" si="27"/>
        <v>184342.85</v>
      </c>
      <c r="M518" s="1" t="str">
        <f>IF(ISBLANK(D518),_xlfn.MODE.SNGL(moras[TIPO_ASEGURAMIENTO]),D518)</f>
        <v>ASALARIADO</v>
      </c>
      <c r="N518" s="1">
        <f>IF(ISBLANK(moras[[#This Row],[EDAD]]),T539,moras[[#This Row],[EDAD]])</f>
        <v>28</v>
      </c>
    </row>
    <row r="519" spans="1:14" x14ac:dyDescent="0.35">
      <c r="A519" s="1">
        <v>518</v>
      </c>
      <c r="B519" s="1" t="s">
        <v>9</v>
      </c>
      <c r="C519" s="1">
        <v>699800</v>
      </c>
      <c r="D519" s="1" t="s">
        <v>10</v>
      </c>
      <c r="E519" s="1" t="s">
        <v>16</v>
      </c>
      <c r="F519" s="1" t="s">
        <v>12</v>
      </c>
      <c r="G519" s="1" t="s">
        <v>13</v>
      </c>
      <c r="H519" s="1" t="s">
        <v>13</v>
      </c>
      <c r="I519" s="1">
        <v>26</v>
      </c>
      <c r="J519" t="str">
        <f t="shared" si="25"/>
        <v>No</v>
      </c>
      <c r="K519" t="str">
        <f t="shared" si="26"/>
        <v>No</v>
      </c>
      <c r="L519">
        <f t="shared" si="27"/>
        <v>699800</v>
      </c>
      <c r="M519" s="1" t="str">
        <f>IF(ISBLANK(D519),_xlfn.MODE.SNGL(moras[TIPO_ASEGURAMIENTO]),D519)</f>
        <v>ASALARIADO</v>
      </c>
      <c r="N519" s="1">
        <f>IF(ISBLANK(moras[[#This Row],[EDAD]]),T540,moras[[#This Row],[EDAD]])</f>
        <v>26</v>
      </c>
    </row>
    <row r="520" spans="1:14" x14ac:dyDescent="0.35">
      <c r="A520" s="1">
        <v>519</v>
      </c>
      <c r="B520" s="1" t="s">
        <v>15</v>
      </c>
      <c r="C520" s="1">
        <v>177298.8</v>
      </c>
      <c r="D520" s="1" t="s">
        <v>10</v>
      </c>
      <c r="E520" s="1" t="s">
        <v>16</v>
      </c>
      <c r="F520" s="1" t="s">
        <v>12</v>
      </c>
      <c r="G520" s="1" t="s">
        <v>13</v>
      </c>
      <c r="H520" s="1" t="s">
        <v>13</v>
      </c>
      <c r="I520" s="1">
        <v>33</v>
      </c>
      <c r="J520" t="str">
        <f t="shared" si="25"/>
        <v>No</v>
      </c>
      <c r="K520" t="str">
        <f t="shared" si="26"/>
        <v>No</v>
      </c>
      <c r="L520">
        <f t="shared" si="27"/>
        <v>177298.8</v>
      </c>
      <c r="M520" s="1" t="str">
        <f>IF(ISBLANK(D520),_xlfn.MODE.SNGL(moras[TIPO_ASEGURAMIENTO]),D520)</f>
        <v>ASALARIADO</v>
      </c>
      <c r="N520" s="1">
        <f>IF(ISBLANK(moras[[#This Row],[EDAD]]),T541,moras[[#This Row],[EDAD]])</f>
        <v>33</v>
      </c>
    </row>
    <row r="521" spans="1:14" x14ac:dyDescent="0.35">
      <c r="A521" s="1">
        <v>520</v>
      </c>
      <c r="B521" s="1" t="s">
        <v>9</v>
      </c>
      <c r="C521" s="1">
        <v>1599143.96</v>
      </c>
      <c r="D521" s="1" t="s">
        <v>10</v>
      </c>
      <c r="E521" s="1" t="s">
        <v>11</v>
      </c>
      <c r="F521" s="1" t="s">
        <v>12</v>
      </c>
      <c r="G521" s="1" t="s">
        <v>13</v>
      </c>
      <c r="H521" s="1" t="s">
        <v>13</v>
      </c>
      <c r="I521" s="1">
        <v>31</v>
      </c>
      <c r="J521" t="str">
        <f t="shared" si="25"/>
        <v>No</v>
      </c>
      <c r="K521" t="str">
        <f t="shared" si="26"/>
        <v>No</v>
      </c>
      <c r="L521">
        <f t="shared" si="27"/>
        <v>1599143.96</v>
      </c>
      <c r="M521" s="1" t="str">
        <f>IF(ISBLANK(D521),_xlfn.MODE.SNGL(moras[TIPO_ASEGURAMIENTO]),D521)</f>
        <v>ASALARIADO</v>
      </c>
      <c r="N521" s="1">
        <f>IF(ISBLANK(moras[[#This Row],[EDAD]]),T542,moras[[#This Row],[EDAD]])</f>
        <v>31</v>
      </c>
    </row>
    <row r="522" spans="1:14" x14ac:dyDescent="0.35">
      <c r="A522" s="1">
        <v>521</v>
      </c>
      <c r="B522" s="1" t="s">
        <v>9</v>
      </c>
      <c r="C522" s="1">
        <v>556296.12</v>
      </c>
      <c r="D522" s="1" t="s">
        <v>14</v>
      </c>
      <c r="E522" s="1" t="s">
        <v>11</v>
      </c>
      <c r="F522" s="1" t="s">
        <v>12</v>
      </c>
      <c r="G522" s="1" t="s">
        <v>13</v>
      </c>
      <c r="H522" s="1" t="s">
        <v>13</v>
      </c>
      <c r="I522" s="1">
        <v>63</v>
      </c>
      <c r="J522" t="str">
        <f t="shared" si="25"/>
        <v>No</v>
      </c>
      <c r="K522" t="str">
        <f t="shared" si="26"/>
        <v>No</v>
      </c>
      <c r="L522">
        <f t="shared" si="27"/>
        <v>556296.12</v>
      </c>
      <c r="M522" s="1" t="str">
        <f>IF(ISBLANK(D522),_xlfn.MODE.SNGL(moras[TIPO_ASEGURAMIENTO]),D522)</f>
        <v>PENSIONADOS EN SU PROPIO SISTEMA</v>
      </c>
      <c r="N522" s="1">
        <f>IF(ISBLANK(moras[[#This Row],[EDAD]]),T543,moras[[#This Row],[EDAD]])</f>
        <v>63</v>
      </c>
    </row>
    <row r="523" spans="1:14" x14ac:dyDescent="0.35">
      <c r="A523" s="1">
        <v>522</v>
      </c>
      <c r="B523" s="1" t="s">
        <v>15</v>
      </c>
      <c r="C523" s="1">
        <v>206538</v>
      </c>
      <c r="D523" s="1" t="s">
        <v>10</v>
      </c>
      <c r="E523" s="1" t="s">
        <v>16</v>
      </c>
      <c r="F523" s="1" t="s">
        <v>12</v>
      </c>
      <c r="G523" s="1" t="s">
        <v>13</v>
      </c>
      <c r="H523" s="1" t="s">
        <v>12</v>
      </c>
      <c r="I523" s="1">
        <v>56</v>
      </c>
      <c r="J523" t="str">
        <f t="shared" si="25"/>
        <v>No</v>
      </c>
      <c r="K523" t="str">
        <f t="shared" si="26"/>
        <v>No</v>
      </c>
      <c r="L523">
        <f t="shared" si="27"/>
        <v>206538</v>
      </c>
      <c r="M523" s="1" t="str">
        <f>IF(ISBLANK(D523),_xlfn.MODE.SNGL(moras[TIPO_ASEGURAMIENTO]),D523)</f>
        <v>ASALARIADO</v>
      </c>
      <c r="N523" s="1">
        <f>IF(ISBLANK(moras[[#This Row],[EDAD]]),T544,moras[[#This Row],[EDAD]])</f>
        <v>56</v>
      </c>
    </row>
    <row r="524" spans="1:14" x14ac:dyDescent="0.35">
      <c r="A524" s="1">
        <v>523</v>
      </c>
      <c r="B524" s="1" t="s">
        <v>9</v>
      </c>
      <c r="C524" s="1">
        <v>436481</v>
      </c>
      <c r="D524" s="1" t="s">
        <v>18</v>
      </c>
      <c r="E524" s="1" t="s">
        <v>16</v>
      </c>
      <c r="F524" s="1" t="s">
        <v>12</v>
      </c>
      <c r="G524" s="1" t="s">
        <v>13</v>
      </c>
      <c r="H524" s="1" t="s">
        <v>12</v>
      </c>
      <c r="I524" s="1">
        <v>51</v>
      </c>
      <c r="J524" t="str">
        <f t="shared" si="25"/>
        <v>No</v>
      </c>
      <c r="K524" t="str">
        <f t="shared" si="26"/>
        <v>No</v>
      </c>
      <c r="L524">
        <f t="shared" si="27"/>
        <v>436481</v>
      </c>
      <c r="M524" s="1" t="str">
        <f>IF(ISBLANK(D524),_xlfn.MODE.SNGL(moras[TIPO_ASEGURAMIENTO]),D524)</f>
        <v>TRABAJADOR INDEPENDIENTE</v>
      </c>
      <c r="N524" s="1">
        <f>IF(ISBLANK(moras[[#This Row],[EDAD]]),T545,moras[[#This Row],[EDAD]])</f>
        <v>51</v>
      </c>
    </row>
    <row r="525" spans="1:14" x14ac:dyDescent="0.35">
      <c r="A525" s="1">
        <v>524</v>
      </c>
      <c r="B525" s="1" t="s">
        <v>9</v>
      </c>
      <c r="C525" s="1">
        <v>318445</v>
      </c>
      <c r="D525" s="1" t="s">
        <v>18</v>
      </c>
      <c r="E525" s="1" t="s">
        <v>16</v>
      </c>
      <c r="F525" s="1" t="s">
        <v>12</v>
      </c>
      <c r="G525" s="1" t="s">
        <v>13</v>
      </c>
      <c r="H525" s="1" t="s">
        <v>13</v>
      </c>
      <c r="I525" s="1">
        <v>47</v>
      </c>
      <c r="J525" t="str">
        <f t="shared" si="25"/>
        <v>No</v>
      </c>
      <c r="K525" t="str">
        <f t="shared" si="26"/>
        <v>No</v>
      </c>
      <c r="L525">
        <f t="shared" si="27"/>
        <v>318445</v>
      </c>
      <c r="M525" s="1" t="str">
        <f>IF(ISBLANK(D525),_xlfn.MODE.SNGL(moras[TIPO_ASEGURAMIENTO]),D525)</f>
        <v>TRABAJADOR INDEPENDIENTE</v>
      </c>
      <c r="N525" s="1">
        <f>IF(ISBLANK(moras[[#This Row],[EDAD]]),T546,moras[[#This Row],[EDAD]])</f>
        <v>47</v>
      </c>
    </row>
    <row r="526" spans="1:14" x14ac:dyDescent="0.35">
      <c r="A526" s="1">
        <v>525</v>
      </c>
      <c r="B526" s="1" t="s">
        <v>15</v>
      </c>
      <c r="C526" s="1">
        <v>280000</v>
      </c>
      <c r="D526" s="1" t="s">
        <v>10</v>
      </c>
      <c r="E526" s="1" t="s">
        <v>16</v>
      </c>
      <c r="F526" s="1" t="s">
        <v>12</v>
      </c>
      <c r="G526" s="1" t="s">
        <v>13</v>
      </c>
      <c r="H526" s="1" t="s">
        <v>13</v>
      </c>
      <c r="I526" s="1">
        <v>27</v>
      </c>
      <c r="J526" t="str">
        <f t="shared" si="25"/>
        <v>No</v>
      </c>
      <c r="K526" t="str">
        <f t="shared" si="26"/>
        <v>No</v>
      </c>
      <c r="L526">
        <f t="shared" si="27"/>
        <v>280000</v>
      </c>
      <c r="M526" s="1" t="str">
        <f>IF(ISBLANK(D526),_xlfn.MODE.SNGL(moras[TIPO_ASEGURAMIENTO]),D526)</f>
        <v>ASALARIADO</v>
      </c>
      <c r="N526" s="1">
        <f>IF(ISBLANK(moras[[#This Row],[EDAD]]),T547,moras[[#This Row],[EDAD]])</f>
        <v>27</v>
      </c>
    </row>
    <row r="527" spans="1:14" x14ac:dyDescent="0.35">
      <c r="A527" s="1">
        <v>526</v>
      </c>
      <c r="B527" s="1" t="s">
        <v>15</v>
      </c>
      <c r="C527" s="1">
        <v>250070.75</v>
      </c>
      <c r="D527" s="1" t="s">
        <v>10</v>
      </c>
      <c r="E527" s="1" t="s">
        <v>16</v>
      </c>
      <c r="F527" s="1" t="s">
        <v>12</v>
      </c>
      <c r="G527" s="1" t="s">
        <v>13</v>
      </c>
      <c r="H527" s="1" t="s">
        <v>13</v>
      </c>
      <c r="I527" s="1">
        <v>54</v>
      </c>
      <c r="J527" t="str">
        <f t="shared" si="25"/>
        <v>No</v>
      </c>
      <c r="K527" t="str">
        <f t="shared" si="26"/>
        <v>No</v>
      </c>
      <c r="L527">
        <f t="shared" si="27"/>
        <v>250070.75</v>
      </c>
      <c r="M527" s="1" t="str">
        <f>IF(ISBLANK(D527),_xlfn.MODE.SNGL(moras[TIPO_ASEGURAMIENTO]),D527)</f>
        <v>ASALARIADO</v>
      </c>
      <c r="N527" s="1">
        <f>IF(ISBLANK(moras[[#This Row],[EDAD]]),T548,moras[[#This Row],[EDAD]])</f>
        <v>54</v>
      </c>
    </row>
    <row r="528" spans="1:14" x14ac:dyDescent="0.35">
      <c r="A528" s="1">
        <v>527</v>
      </c>
      <c r="B528" s="1" t="s">
        <v>9</v>
      </c>
      <c r="C528" s="1">
        <v>1214203</v>
      </c>
      <c r="D528" s="1" t="s">
        <v>10</v>
      </c>
      <c r="E528" s="1" t="s">
        <v>11</v>
      </c>
      <c r="F528" s="1" t="s">
        <v>12</v>
      </c>
      <c r="G528" s="1" t="s">
        <v>13</v>
      </c>
      <c r="H528" s="1" t="s">
        <v>13</v>
      </c>
      <c r="I528" s="1">
        <v>36</v>
      </c>
      <c r="J528" t="str">
        <f t="shared" si="25"/>
        <v>No</v>
      </c>
      <c r="K528" t="str">
        <f t="shared" si="26"/>
        <v>No</v>
      </c>
      <c r="L528">
        <f t="shared" si="27"/>
        <v>1214203</v>
      </c>
      <c r="M528" s="1" t="str">
        <f>IF(ISBLANK(D528),_xlfn.MODE.SNGL(moras[TIPO_ASEGURAMIENTO]),D528)</f>
        <v>ASALARIADO</v>
      </c>
      <c r="N528" s="1">
        <f>IF(ISBLANK(moras[[#This Row],[EDAD]]),T549,moras[[#This Row],[EDAD]])</f>
        <v>36</v>
      </c>
    </row>
    <row r="529" spans="1:14" x14ac:dyDescent="0.35">
      <c r="A529" s="1">
        <v>528</v>
      </c>
      <c r="B529" s="1" t="s">
        <v>9</v>
      </c>
      <c r="C529" s="1">
        <v>430371</v>
      </c>
      <c r="D529" s="1" t="s">
        <v>18</v>
      </c>
      <c r="E529" s="1" t="s">
        <v>16</v>
      </c>
      <c r="F529" s="1" t="s">
        <v>12</v>
      </c>
      <c r="G529" s="1" t="s">
        <v>13</v>
      </c>
      <c r="H529" s="1" t="s">
        <v>12</v>
      </c>
      <c r="I529" s="1">
        <v>34</v>
      </c>
      <c r="J529" t="str">
        <f t="shared" si="25"/>
        <v>No</v>
      </c>
      <c r="K529" t="str">
        <f t="shared" si="26"/>
        <v>No</v>
      </c>
      <c r="L529">
        <f t="shared" si="27"/>
        <v>430371</v>
      </c>
      <c r="M529" s="1" t="str">
        <f>IF(ISBLANK(D529),_xlfn.MODE.SNGL(moras[TIPO_ASEGURAMIENTO]),D529)</f>
        <v>TRABAJADOR INDEPENDIENTE</v>
      </c>
      <c r="N529" s="1">
        <f>IF(ISBLANK(moras[[#This Row],[EDAD]]),T550,moras[[#This Row],[EDAD]])</f>
        <v>34</v>
      </c>
    </row>
    <row r="530" spans="1:14" x14ac:dyDescent="0.35">
      <c r="A530" s="1">
        <v>529</v>
      </c>
      <c r="B530" s="1" t="s">
        <v>9</v>
      </c>
      <c r="C530" s="1">
        <v>558244.5</v>
      </c>
      <c r="D530" s="1" t="s">
        <v>10</v>
      </c>
      <c r="E530" s="1" t="s">
        <v>16</v>
      </c>
      <c r="F530" s="1" t="s">
        <v>12</v>
      </c>
      <c r="G530" s="1" t="s">
        <v>13</v>
      </c>
      <c r="H530" s="1" t="s">
        <v>13</v>
      </c>
      <c r="I530" s="1">
        <v>51</v>
      </c>
      <c r="J530" t="str">
        <f t="shared" si="25"/>
        <v>No</v>
      </c>
      <c r="K530" t="str">
        <f t="shared" si="26"/>
        <v>No</v>
      </c>
      <c r="L530">
        <f t="shared" si="27"/>
        <v>558244.5</v>
      </c>
      <c r="M530" s="1" t="str">
        <f>IF(ISBLANK(D530),_xlfn.MODE.SNGL(moras[TIPO_ASEGURAMIENTO]),D530)</f>
        <v>ASALARIADO</v>
      </c>
      <c r="N530" s="1">
        <f>IF(ISBLANK(moras[[#This Row],[EDAD]]),T551,moras[[#This Row],[EDAD]])</f>
        <v>51</v>
      </c>
    </row>
    <row r="531" spans="1:14" x14ac:dyDescent="0.35">
      <c r="A531" s="1">
        <v>530</v>
      </c>
      <c r="B531" s="1" t="s">
        <v>15</v>
      </c>
      <c r="C531" s="1">
        <v>304913</v>
      </c>
      <c r="D531" s="1" t="s">
        <v>10</v>
      </c>
      <c r="E531" s="1" t="s">
        <v>11</v>
      </c>
      <c r="F531" s="1" t="s">
        <v>12</v>
      </c>
      <c r="G531" s="1" t="s">
        <v>13</v>
      </c>
      <c r="H531" s="1" t="s">
        <v>13</v>
      </c>
      <c r="I531" s="1">
        <v>45</v>
      </c>
      <c r="J531" t="str">
        <f t="shared" si="25"/>
        <v>No</v>
      </c>
      <c r="K531" t="str">
        <f t="shared" si="26"/>
        <v>No</v>
      </c>
      <c r="L531">
        <f t="shared" si="27"/>
        <v>304913</v>
      </c>
      <c r="M531" s="1" t="str">
        <f>IF(ISBLANK(D531),_xlfn.MODE.SNGL(moras[TIPO_ASEGURAMIENTO]),D531)</f>
        <v>ASALARIADO</v>
      </c>
      <c r="N531" s="1">
        <f>IF(ISBLANK(moras[[#This Row],[EDAD]]),T552,moras[[#This Row],[EDAD]])</f>
        <v>45</v>
      </c>
    </row>
    <row r="532" spans="1:14" x14ac:dyDescent="0.35">
      <c r="A532" s="1">
        <v>531</v>
      </c>
      <c r="B532" s="1" t="s">
        <v>9</v>
      </c>
      <c r="C532" s="1">
        <v>1736277</v>
      </c>
      <c r="D532" s="1" t="s">
        <v>10</v>
      </c>
      <c r="E532" s="1" t="s">
        <v>11</v>
      </c>
      <c r="F532" s="1" t="s">
        <v>12</v>
      </c>
      <c r="G532" s="1" t="s">
        <v>13</v>
      </c>
      <c r="H532" s="1" t="s">
        <v>13</v>
      </c>
      <c r="I532" s="1">
        <v>42</v>
      </c>
      <c r="J532" t="str">
        <f t="shared" si="25"/>
        <v>No</v>
      </c>
      <c r="K532" t="str">
        <f t="shared" si="26"/>
        <v>No</v>
      </c>
      <c r="L532">
        <f t="shared" si="27"/>
        <v>1736277</v>
      </c>
      <c r="M532" s="1" t="str">
        <f>IF(ISBLANK(D532),_xlfn.MODE.SNGL(moras[TIPO_ASEGURAMIENTO]),D532)</f>
        <v>ASALARIADO</v>
      </c>
      <c r="N532" s="1">
        <f>IF(ISBLANK(moras[[#This Row],[EDAD]]),T553,moras[[#This Row],[EDAD]])</f>
        <v>42</v>
      </c>
    </row>
    <row r="533" spans="1:14" x14ac:dyDescent="0.35">
      <c r="A533" s="1">
        <v>532</v>
      </c>
      <c r="B533" s="1" t="s">
        <v>15</v>
      </c>
      <c r="C533" s="1">
        <v>934810.14</v>
      </c>
      <c r="D533" s="1" t="s">
        <v>10</v>
      </c>
      <c r="E533" s="1" t="s">
        <v>11</v>
      </c>
      <c r="F533" s="1" t="s">
        <v>12</v>
      </c>
      <c r="G533" s="1" t="s">
        <v>13</v>
      </c>
      <c r="H533" s="1" t="s">
        <v>13</v>
      </c>
      <c r="I533" s="1">
        <v>44</v>
      </c>
      <c r="J533" t="str">
        <f t="shared" si="25"/>
        <v>No</v>
      </c>
      <c r="K533" t="str">
        <f t="shared" si="26"/>
        <v>No</v>
      </c>
      <c r="L533">
        <f t="shared" si="27"/>
        <v>934810.14</v>
      </c>
      <c r="M533" s="1" t="str">
        <f>IF(ISBLANK(D533),_xlfn.MODE.SNGL(moras[TIPO_ASEGURAMIENTO]),D533)</f>
        <v>ASALARIADO</v>
      </c>
      <c r="N533" s="1">
        <f>IF(ISBLANK(moras[[#This Row],[EDAD]]),T554,moras[[#This Row],[EDAD]])</f>
        <v>44</v>
      </c>
    </row>
    <row r="534" spans="1:14" x14ac:dyDescent="0.35">
      <c r="A534" s="1">
        <v>533</v>
      </c>
      <c r="B534" s="1" t="s">
        <v>15</v>
      </c>
      <c r="C534" s="1">
        <v>319303</v>
      </c>
      <c r="D534" s="1" t="s">
        <v>17</v>
      </c>
      <c r="E534" s="1" t="s">
        <v>16</v>
      </c>
      <c r="F534" s="1" t="s">
        <v>12</v>
      </c>
      <c r="G534" s="1" t="s">
        <v>12</v>
      </c>
      <c r="H534" s="1" t="s">
        <v>12</v>
      </c>
      <c r="I534" s="1">
        <v>42</v>
      </c>
      <c r="J534" t="str">
        <f t="shared" si="25"/>
        <v>No</v>
      </c>
      <c r="K534" t="str">
        <f t="shared" si="26"/>
        <v>No</v>
      </c>
      <c r="L534">
        <f t="shared" si="27"/>
        <v>319303</v>
      </c>
      <c r="M534" s="1" t="str">
        <f>IF(ISBLANK(D534),_xlfn.MODE.SNGL(moras[TIPO_ASEGURAMIENTO]),D534)</f>
        <v>ASEGURADO VOLUNTARIO</v>
      </c>
      <c r="N534" s="1">
        <f>IF(ISBLANK(moras[[#This Row],[EDAD]]),T555,moras[[#This Row],[EDAD]])</f>
        <v>42</v>
      </c>
    </row>
    <row r="535" spans="1:14" x14ac:dyDescent="0.35">
      <c r="A535" s="1">
        <v>534</v>
      </c>
      <c r="B535" s="1" t="s">
        <v>15</v>
      </c>
      <c r="C535" s="1">
        <v>629752</v>
      </c>
      <c r="D535" s="1" t="s">
        <v>10</v>
      </c>
      <c r="E535" s="1" t="s">
        <v>11</v>
      </c>
      <c r="F535" s="1" t="s">
        <v>12</v>
      </c>
      <c r="G535" s="1" t="s">
        <v>13</v>
      </c>
      <c r="H535" s="1" t="s">
        <v>13</v>
      </c>
      <c r="I535" s="1">
        <v>35</v>
      </c>
      <c r="J535" t="str">
        <f t="shared" si="25"/>
        <v>No</v>
      </c>
      <c r="K535" t="str">
        <f t="shared" si="26"/>
        <v>No</v>
      </c>
      <c r="L535">
        <f t="shared" si="27"/>
        <v>629752</v>
      </c>
      <c r="M535" s="1" t="str">
        <f>IF(ISBLANK(D535),_xlfn.MODE.SNGL(moras[TIPO_ASEGURAMIENTO]),D535)</f>
        <v>ASALARIADO</v>
      </c>
      <c r="N535" s="1">
        <f>IF(ISBLANK(moras[[#This Row],[EDAD]]),T556,moras[[#This Row],[EDAD]])</f>
        <v>35</v>
      </c>
    </row>
    <row r="536" spans="1:14" x14ac:dyDescent="0.35">
      <c r="A536" s="1">
        <v>535</v>
      </c>
      <c r="B536" s="1" t="s">
        <v>9</v>
      </c>
      <c r="C536" s="1">
        <v>10700</v>
      </c>
      <c r="D536" s="1" t="s">
        <v>10</v>
      </c>
      <c r="E536" s="1" t="s">
        <v>16</v>
      </c>
      <c r="F536" s="1" t="s">
        <v>12</v>
      </c>
      <c r="G536" s="1" t="s">
        <v>13</v>
      </c>
      <c r="H536" s="1" t="s">
        <v>13</v>
      </c>
      <c r="I536" s="1">
        <v>22</v>
      </c>
      <c r="J536" t="str">
        <f t="shared" si="25"/>
        <v>No</v>
      </c>
      <c r="K536" t="str">
        <f t="shared" si="26"/>
        <v>No</v>
      </c>
      <c r="L536">
        <f t="shared" si="27"/>
        <v>10700</v>
      </c>
      <c r="M536" s="1" t="str">
        <f>IF(ISBLANK(D536),_xlfn.MODE.SNGL(moras[TIPO_ASEGURAMIENTO]),D536)</f>
        <v>ASALARIADO</v>
      </c>
      <c r="N536" s="1">
        <f>IF(ISBLANK(moras[[#This Row],[EDAD]]),T557,moras[[#This Row],[EDAD]])</f>
        <v>22</v>
      </c>
    </row>
    <row r="537" spans="1:14" x14ac:dyDescent="0.35">
      <c r="A537" s="1">
        <v>536</v>
      </c>
      <c r="B537" s="1" t="s">
        <v>9</v>
      </c>
      <c r="C537" s="1">
        <v>278030</v>
      </c>
      <c r="D537" s="1" t="s">
        <v>19</v>
      </c>
      <c r="E537" s="1" t="s">
        <v>16</v>
      </c>
      <c r="F537" s="1" t="s">
        <v>12</v>
      </c>
      <c r="G537" s="1" t="s">
        <v>13</v>
      </c>
      <c r="H537" s="1" t="s">
        <v>13</v>
      </c>
      <c r="I537" s="1">
        <v>56</v>
      </c>
      <c r="J537" t="str">
        <f t="shared" si="25"/>
        <v>No</v>
      </c>
      <c r="K537" t="str">
        <f t="shared" si="26"/>
        <v>No</v>
      </c>
      <c r="L537">
        <f t="shared" si="27"/>
        <v>278030</v>
      </c>
      <c r="M537" s="1" t="str">
        <f>IF(ISBLANK(D537),_xlfn.MODE.SNGL(moras[TIPO_ASEGURAMIENTO]),D537)</f>
        <v>CONVENIOS ESPECIALES DE TRABAJADORES INDEPENDIENTES</v>
      </c>
      <c r="N537" s="1">
        <f>IF(ISBLANK(moras[[#This Row],[EDAD]]),T558,moras[[#This Row],[EDAD]])</f>
        <v>56</v>
      </c>
    </row>
    <row r="538" spans="1:14" x14ac:dyDescent="0.35">
      <c r="A538" s="1">
        <v>537</v>
      </c>
      <c r="B538" s="1" t="s">
        <v>9</v>
      </c>
      <c r="C538" s="1">
        <v>1555300.2</v>
      </c>
      <c r="D538" s="1" t="s">
        <v>10</v>
      </c>
      <c r="E538" s="1" t="s">
        <v>11</v>
      </c>
      <c r="F538" s="1" t="s">
        <v>12</v>
      </c>
      <c r="G538" s="1" t="s">
        <v>13</v>
      </c>
      <c r="H538" s="1" t="s">
        <v>13</v>
      </c>
      <c r="I538" s="1">
        <v>51</v>
      </c>
      <c r="J538" t="str">
        <f t="shared" si="25"/>
        <v>No</v>
      </c>
      <c r="K538" t="str">
        <f t="shared" si="26"/>
        <v>No</v>
      </c>
      <c r="L538">
        <f t="shared" si="27"/>
        <v>1555300.2</v>
      </c>
      <c r="M538" s="1" t="str">
        <f>IF(ISBLANK(D538),_xlfn.MODE.SNGL(moras[TIPO_ASEGURAMIENTO]),D538)</f>
        <v>ASALARIADO</v>
      </c>
      <c r="N538" s="1">
        <f>IF(ISBLANK(moras[[#This Row],[EDAD]]),T559,moras[[#This Row],[EDAD]])</f>
        <v>51</v>
      </c>
    </row>
    <row r="539" spans="1:14" x14ac:dyDescent="0.35">
      <c r="A539" s="1">
        <v>538</v>
      </c>
      <c r="B539" s="1" t="s">
        <v>9</v>
      </c>
      <c r="C539" s="1">
        <v>812000</v>
      </c>
      <c r="D539" s="1" t="s">
        <v>10</v>
      </c>
      <c r="E539" s="1" t="s">
        <v>16</v>
      </c>
      <c r="F539" s="1" t="s">
        <v>12</v>
      </c>
      <c r="G539" s="1" t="s">
        <v>13</v>
      </c>
      <c r="H539" s="1" t="s">
        <v>12</v>
      </c>
      <c r="I539" s="1">
        <v>30</v>
      </c>
      <c r="J539" t="str">
        <f t="shared" si="25"/>
        <v>No</v>
      </c>
      <c r="K539" t="str">
        <f t="shared" si="26"/>
        <v>No</v>
      </c>
      <c r="L539">
        <f t="shared" si="27"/>
        <v>812000</v>
      </c>
      <c r="M539" s="1" t="str">
        <f>IF(ISBLANK(D539),_xlfn.MODE.SNGL(moras[TIPO_ASEGURAMIENTO]),D539)</f>
        <v>ASALARIADO</v>
      </c>
      <c r="N539" s="1">
        <f>IF(ISBLANK(moras[[#This Row],[EDAD]]),T560,moras[[#This Row],[EDAD]])</f>
        <v>30</v>
      </c>
    </row>
    <row r="540" spans="1:14" x14ac:dyDescent="0.35">
      <c r="A540" s="1">
        <v>539</v>
      </c>
      <c r="B540" s="1" t="s">
        <v>9</v>
      </c>
      <c r="C540" s="1">
        <v>563607</v>
      </c>
      <c r="D540" s="1" t="s">
        <v>18</v>
      </c>
      <c r="E540" s="1" t="s">
        <v>16</v>
      </c>
      <c r="F540" s="1" t="s">
        <v>12</v>
      </c>
      <c r="G540" s="1" t="s">
        <v>12</v>
      </c>
      <c r="H540" s="1" t="s">
        <v>12</v>
      </c>
      <c r="I540" s="1">
        <v>53</v>
      </c>
      <c r="J540" t="str">
        <f t="shared" si="25"/>
        <v>No</v>
      </c>
      <c r="K540" t="str">
        <f t="shared" si="26"/>
        <v>No</v>
      </c>
      <c r="L540">
        <f t="shared" si="27"/>
        <v>563607</v>
      </c>
      <c r="M540" s="1" t="str">
        <f>IF(ISBLANK(D540),_xlfn.MODE.SNGL(moras[TIPO_ASEGURAMIENTO]),D540)</f>
        <v>TRABAJADOR INDEPENDIENTE</v>
      </c>
      <c r="N540" s="1">
        <f>IF(ISBLANK(moras[[#This Row],[EDAD]]),T561,moras[[#This Row],[EDAD]])</f>
        <v>53</v>
      </c>
    </row>
    <row r="541" spans="1:14" x14ac:dyDescent="0.35">
      <c r="A541" s="1">
        <v>540</v>
      </c>
      <c r="B541" s="1" t="s">
        <v>9</v>
      </c>
      <c r="C541" s="1">
        <v>175000</v>
      </c>
      <c r="D541" s="1" t="s">
        <v>10</v>
      </c>
      <c r="E541" s="1" t="s">
        <v>16</v>
      </c>
      <c r="F541" s="1" t="s">
        <v>12</v>
      </c>
      <c r="G541" s="1" t="s">
        <v>13</v>
      </c>
      <c r="H541" s="1" t="s">
        <v>13</v>
      </c>
      <c r="I541" s="1">
        <v>29</v>
      </c>
      <c r="J541" t="str">
        <f t="shared" si="25"/>
        <v>No</v>
      </c>
      <c r="K541" t="str">
        <f t="shared" si="26"/>
        <v>No</v>
      </c>
      <c r="L541">
        <f t="shared" si="27"/>
        <v>175000</v>
      </c>
      <c r="M541" s="1" t="str">
        <f>IF(ISBLANK(D541),_xlfn.MODE.SNGL(moras[TIPO_ASEGURAMIENTO]),D541)</f>
        <v>ASALARIADO</v>
      </c>
      <c r="N541" s="1">
        <f>IF(ISBLANK(moras[[#This Row],[EDAD]]),T562,moras[[#This Row],[EDAD]])</f>
        <v>29</v>
      </c>
    </row>
    <row r="542" spans="1:14" x14ac:dyDescent="0.35">
      <c r="A542" s="1">
        <v>541</v>
      </c>
      <c r="B542" s="1" t="s">
        <v>9</v>
      </c>
      <c r="C542" s="1">
        <v>403293</v>
      </c>
      <c r="D542" s="1" t="s">
        <v>17</v>
      </c>
      <c r="E542" s="1" t="s">
        <v>16</v>
      </c>
      <c r="F542" s="1" t="s">
        <v>12</v>
      </c>
      <c r="G542" s="1" t="s">
        <v>12</v>
      </c>
      <c r="H542" s="1" t="s">
        <v>13</v>
      </c>
      <c r="I542" s="1">
        <v>29</v>
      </c>
      <c r="J542" t="str">
        <f t="shared" si="25"/>
        <v>No</v>
      </c>
      <c r="K542" t="str">
        <f t="shared" si="26"/>
        <v>No</v>
      </c>
      <c r="L542">
        <f t="shared" si="27"/>
        <v>403293</v>
      </c>
      <c r="M542" s="1" t="str">
        <f>IF(ISBLANK(D542),_xlfn.MODE.SNGL(moras[TIPO_ASEGURAMIENTO]),D542)</f>
        <v>ASEGURADO VOLUNTARIO</v>
      </c>
      <c r="N542" s="1">
        <f>IF(ISBLANK(moras[[#This Row],[EDAD]]),T563,moras[[#This Row],[EDAD]])</f>
        <v>29</v>
      </c>
    </row>
    <row r="543" spans="1:14" x14ac:dyDescent="0.35">
      <c r="A543" s="1">
        <v>542</v>
      </c>
      <c r="B543" s="1" t="s">
        <v>9</v>
      </c>
      <c r="C543" s="1">
        <v>1523795.76</v>
      </c>
      <c r="D543" s="1" t="s">
        <v>10</v>
      </c>
      <c r="E543" s="1" t="s">
        <v>11</v>
      </c>
      <c r="F543" s="1" t="s">
        <v>12</v>
      </c>
      <c r="G543" s="1" t="s">
        <v>13</v>
      </c>
      <c r="H543" s="1" t="s">
        <v>13</v>
      </c>
      <c r="I543" s="1">
        <v>61</v>
      </c>
      <c r="J543" t="str">
        <f t="shared" si="25"/>
        <v>No</v>
      </c>
      <c r="K543" t="str">
        <f t="shared" si="26"/>
        <v>No</v>
      </c>
      <c r="L543">
        <f t="shared" si="27"/>
        <v>1523795.76</v>
      </c>
      <c r="M543" s="1" t="str">
        <f>IF(ISBLANK(D543),_xlfn.MODE.SNGL(moras[TIPO_ASEGURAMIENTO]),D543)</f>
        <v>ASALARIADO</v>
      </c>
      <c r="N543" s="1">
        <f>IF(ISBLANK(moras[[#This Row],[EDAD]]),T564,moras[[#This Row],[EDAD]])</f>
        <v>61</v>
      </c>
    </row>
    <row r="544" spans="1:14" x14ac:dyDescent="0.35">
      <c r="A544" s="1">
        <v>543</v>
      </c>
      <c r="B544" s="1" t="s">
        <v>9</v>
      </c>
      <c r="C544" s="1">
        <v>997036</v>
      </c>
      <c r="D544" s="1" t="s">
        <v>10</v>
      </c>
      <c r="E544" s="1" t="s">
        <v>11</v>
      </c>
      <c r="F544" s="1" t="s">
        <v>12</v>
      </c>
      <c r="G544" s="1" t="s">
        <v>13</v>
      </c>
      <c r="H544" s="1" t="s">
        <v>13</v>
      </c>
      <c r="I544" s="1">
        <v>63</v>
      </c>
      <c r="J544" t="str">
        <f t="shared" si="25"/>
        <v>No</v>
      </c>
      <c r="K544" t="str">
        <f t="shared" si="26"/>
        <v>No</v>
      </c>
      <c r="L544">
        <f t="shared" si="27"/>
        <v>997036</v>
      </c>
      <c r="M544" s="1" t="str">
        <f>IF(ISBLANK(D544),_xlfn.MODE.SNGL(moras[TIPO_ASEGURAMIENTO]),D544)</f>
        <v>ASALARIADO</v>
      </c>
      <c r="N544" s="1">
        <f>IF(ISBLANK(moras[[#This Row],[EDAD]]),T565,moras[[#This Row],[EDAD]])</f>
        <v>63</v>
      </c>
    </row>
    <row r="545" spans="1:14" x14ac:dyDescent="0.35">
      <c r="A545" s="1">
        <v>544</v>
      </c>
      <c r="B545" s="1" t="s">
        <v>9</v>
      </c>
      <c r="C545" s="1">
        <v>532934.25</v>
      </c>
      <c r="D545" s="1" t="s">
        <v>10</v>
      </c>
      <c r="E545" s="1" t="s">
        <v>16</v>
      </c>
      <c r="F545" s="1" t="s">
        <v>12</v>
      </c>
      <c r="G545" s="1" t="s">
        <v>13</v>
      </c>
      <c r="H545" s="1" t="s">
        <v>13</v>
      </c>
      <c r="I545" s="1">
        <v>36</v>
      </c>
      <c r="J545" t="str">
        <f t="shared" si="25"/>
        <v>No</v>
      </c>
      <c r="K545" t="str">
        <f t="shared" si="26"/>
        <v>No</v>
      </c>
      <c r="L545">
        <f t="shared" si="27"/>
        <v>532934.25</v>
      </c>
      <c r="M545" s="1" t="str">
        <f>IF(ISBLANK(D545),_xlfn.MODE.SNGL(moras[TIPO_ASEGURAMIENTO]),D545)</f>
        <v>ASALARIADO</v>
      </c>
      <c r="N545" s="1">
        <f>IF(ISBLANK(moras[[#This Row],[EDAD]]),T566,moras[[#This Row],[EDAD]])</f>
        <v>36</v>
      </c>
    </row>
    <row r="546" spans="1:14" x14ac:dyDescent="0.35">
      <c r="A546" s="1">
        <v>545</v>
      </c>
      <c r="B546" s="1" t="s">
        <v>9</v>
      </c>
      <c r="C546" s="1">
        <v>877312.5</v>
      </c>
      <c r="D546" s="1" t="s">
        <v>10</v>
      </c>
      <c r="E546" s="1" t="s">
        <v>16</v>
      </c>
      <c r="F546" s="1" t="s">
        <v>12</v>
      </c>
      <c r="G546" s="1" t="s">
        <v>13</v>
      </c>
      <c r="H546" s="1" t="s">
        <v>13</v>
      </c>
      <c r="I546" s="1">
        <v>29</v>
      </c>
      <c r="J546" t="str">
        <f t="shared" si="25"/>
        <v>No</v>
      </c>
      <c r="K546" t="str">
        <f t="shared" si="26"/>
        <v>No</v>
      </c>
      <c r="L546">
        <f t="shared" si="27"/>
        <v>877312.5</v>
      </c>
      <c r="M546" s="1" t="str">
        <f>IF(ISBLANK(D546),_xlfn.MODE.SNGL(moras[TIPO_ASEGURAMIENTO]),D546)</f>
        <v>ASALARIADO</v>
      </c>
      <c r="N546" s="1">
        <f>IF(ISBLANK(moras[[#This Row],[EDAD]]),T567,moras[[#This Row],[EDAD]])</f>
        <v>29</v>
      </c>
    </row>
    <row r="547" spans="1:14" x14ac:dyDescent="0.35">
      <c r="A547" s="1">
        <v>546</v>
      </c>
      <c r="B547" s="1" t="s">
        <v>9</v>
      </c>
      <c r="C547" s="1">
        <v>1738706</v>
      </c>
      <c r="D547" s="1" t="s">
        <v>14</v>
      </c>
      <c r="E547" s="1" t="s">
        <v>11</v>
      </c>
      <c r="F547" s="1" t="s">
        <v>12</v>
      </c>
      <c r="G547" s="1" t="s">
        <v>13</v>
      </c>
      <c r="H547" s="1" t="s">
        <v>13</v>
      </c>
      <c r="I547" s="1">
        <v>50</v>
      </c>
      <c r="J547" t="str">
        <f t="shared" si="25"/>
        <v>No</v>
      </c>
      <c r="K547" t="str">
        <f t="shared" si="26"/>
        <v>No</v>
      </c>
      <c r="L547">
        <f t="shared" si="27"/>
        <v>1738706</v>
      </c>
      <c r="M547" s="1" t="str">
        <f>IF(ISBLANK(D547),_xlfn.MODE.SNGL(moras[TIPO_ASEGURAMIENTO]),D547)</f>
        <v>PENSIONADOS EN SU PROPIO SISTEMA</v>
      </c>
      <c r="N547" s="1">
        <f>IF(ISBLANK(moras[[#This Row],[EDAD]]),T568,moras[[#This Row],[EDAD]])</f>
        <v>50</v>
      </c>
    </row>
    <row r="548" spans="1:14" x14ac:dyDescent="0.35">
      <c r="A548" s="1">
        <v>547</v>
      </c>
      <c r="B548" s="1" t="s">
        <v>9</v>
      </c>
      <c r="C548" s="1">
        <v>487592.14</v>
      </c>
      <c r="D548" s="1" t="s">
        <v>14</v>
      </c>
      <c r="E548" s="1" t="s">
        <v>11</v>
      </c>
      <c r="F548" s="1" t="s">
        <v>12</v>
      </c>
      <c r="G548" s="1" t="s">
        <v>13</v>
      </c>
      <c r="H548" s="1" t="s">
        <v>13</v>
      </c>
      <c r="I548" s="1">
        <v>69</v>
      </c>
      <c r="J548" t="str">
        <f t="shared" si="25"/>
        <v>No</v>
      </c>
      <c r="K548" t="str">
        <f t="shared" si="26"/>
        <v>No</v>
      </c>
      <c r="L548">
        <f t="shared" si="27"/>
        <v>487592.14</v>
      </c>
      <c r="M548" s="1" t="str">
        <f>IF(ISBLANK(D548),_xlfn.MODE.SNGL(moras[TIPO_ASEGURAMIENTO]),D548)</f>
        <v>PENSIONADOS EN SU PROPIO SISTEMA</v>
      </c>
      <c r="N548" s="1">
        <f>IF(ISBLANK(moras[[#This Row],[EDAD]]),T569,moras[[#This Row],[EDAD]])</f>
        <v>69</v>
      </c>
    </row>
    <row r="549" spans="1:14" x14ac:dyDescent="0.35">
      <c r="A549" s="1">
        <v>548</v>
      </c>
      <c r="B549" s="1" t="s">
        <v>15</v>
      </c>
      <c r="C549" s="1">
        <v>772981.75</v>
      </c>
      <c r="D549" s="1" t="s">
        <v>10</v>
      </c>
      <c r="E549" s="1" t="s">
        <v>16</v>
      </c>
      <c r="F549" s="1" t="s">
        <v>12</v>
      </c>
      <c r="G549" s="1" t="s">
        <v>13</v>
      </c>
      <c r="H549" s="1" t="s">
        <v>13</v>
      </c>
      <c r="I549" s="1">
        <v>37</v>
      </c>
      <c r="J549" t="str">
        <f t="shared" si="25"/>
        <v>No</v>
      </c>
      <c r="K549" t="str">
        <f t="shared" si="26"/>
        <v>No</v>
      </c>
      <c r="L549">
        <f t="shared" si="27"/>
        <v>772981.75</v>
      </c>
      <c r="M549" s="1" t="str">
        <f>IF(ISBLANK(D549),_xlfn.MODE.SNGL(moras[TIPO_ASEGURAMIENTO]),D549)</f>
        <v>ASALARIADO</v>
      </c>
      <c r="N549" s="1">
        <f>IF(ISBLANK(moras[[#This Row],[EDAD]]),T570,moras[[#This Row],[EDAD]])</f>
        <v>37</v>
      </c>
    </row>
    <row r="550" spans="1:14" x14ac:dyDescent="0.35">
      <c r="A550" s="1">
        <v>549</v>
      </c>
      <c r="B550" s="1" t="s">
        <v>15</v>
      </c>
      <c r="C550" s="1">
        <v>297046</v>
      </c>
      <c r="D550" s="1" t="s">
        <v>17</v>
      </c>
      <c r="E550" s="1" t="s">
        <v>16</v>
      </c>
      <c r="F550" s="1" t="s">
        <v>12</v>
      </c>
      <c r="G550" s="1" t="s">
        <v>13</v>
      </c>
      <c r="H550" s="1" t="s">
        <v>13</v>
      </c>
      <c r="I550" s="1">
        <v>43</v>
      </c>
      <c r="J550" t="str">
        <f t="shared" si="25"/>
        <v>No</v>
      </c>
      <c r="K550" t="str">
        <f t="shared" si="26"/>
        <v>No</v>
      </c>
      <c r="L550">
        <f t="shared" si="27"/>
        <v>297046</v>
      </c>
      <c r="M550" s="1" t="str">
        <f>IF(ISBLANK(D550),_xlfn.MODE.SNGL(moras[TIPO_ASEGURAMIENTO]),D550)</f>
        <v>ASEGURADO VOLUNTARIO</v>
      </c>
      <c r="N550" s="1">
        <f>IF(ISBLANK(moras[[#This Row],[EDAD]]),T571,moras[[#This Row],[EDAD]])</f>
        <v>43</v>
      </c>
    </row>
    <row r="551" spans="1:14" x14ac:dyDescent="0.35">
      <c r="A551" s="1">
        <v>550</v>
      </c>
      <c r="B551" s="1" t="s">
        <v>9</v>
      </c>
      <c r="C551" s="1">
        <v>1769790</v>
      </c>
      <c r="D551" s="1" t="s">
        <v>10</v>
      </c>
      <c r="E551" s="1" t="s">
        <v>16</v>
      </c>
      <c r="F551" s="1" t="s">
        <v>12</v>
      </c>
      <c r="G551" s="1" t="s">
        <v>13</v>
      </c>
      <c r="H551" s="1" t="s">
        <v>13</v>
      </c>
      <c r="I551" s="1">
        <v>25</v>
      </c>
      <c r="J551" t="str">
        <f t="shared" si="25"/>
        <v>No</v>
      </c>
      <c r="K551" t="str">
        <f t="shared" si="26"/>
        <v>No</v>
      </c>
      <c r="L551">
        <f t="shared" si="27"/>
        <v>1769790</v>
      </c>
      <c r="M551" s="1" t="str">
        <f>IF(ISBLANK(D551),_xlfn.MODE.SNGL(moras[TIPO_ASEGURAMIENTO]),D551)</f>
        <v>ASALARIADO</v>
      </c>
      <c r="N551" s="1">
        <f>IF(ISBLANK(moras[[#This Row],[EDAD]]),T572,moras[[#This Row],[EDAD]])</f>
        <v>25</v>
      </c>
    </row>
    <row r="552" spans="1:14" x14ac:dyDescent="0.35">
      <c r="A552" s="1">
        <v>551</v>
      </c>
      <c r="B552" s="1" t="s">
        <v>15</v>
      </c>
      <c r="C552" s="1">
        <v>561272.5</v>
      </c>
      <c r="D552" s="1" t="s">
        <v>10</v>
      </c>
      <c r="E552" s="1" t="s">
        <v>11</v>
      </c>
      <c r="F552" s="1" t="s">
        <v>12</v>
      </c>
      <c r="G552" s="1" t="s">
        <v>13</v>
      </c>
      <c r="H552" s="1" t="s">
        <v>13</v>
      </c>
      <c r="I552" s="1">
        <v>52</v>
      </c>
      <c r="J552" t="str">
        <f t="shared" si="25"/>
        <v>No</v>
      </c>
      <c r="K552" t="str">
        <f t="shared" si="26"/>
        <v>No</v>
      </c>
      <c r="L552">
        <f t="shared" si="27"/>
        <v>561272.5</v>
      </c>
      <c r="M552" s="1" t="str">
        <f>IF(ISBLANK(D552),_xlfn.MODE.SNGL(moras[TIPO_ASEGURAMIENTO]),D552)</f>
        <v>ASALARIADO</v>
      </c>
      <c r="N552" s="1">
        <f>IF(ISBLANK(moras[[#This Row],[EDAD]]),T573,moras[[#This Row],[EDAD]])</f>
        <v>52</v>
      </c>
    </row>
    <row r="553" spans="1:14" x14ac:dyDescent="0.35">
      <c r="A553" s="1">
        <v>552</v>
      </c>
      <c r="B553" s="1" t="s">
        <v>9</v>
      </c>
      <c r="C553" s="1">
        <v>1088603.02</v>
      </c>
      <c r="D553" s="1" t="s">
        <v>10</v>
      </c>
      <c r="E553" s="1" t="s">
        <v>16</v>
      </c>
      <c r="F553" s="1" t="s">
        <v>12</v>
      </c>
      <c r="G553" s="1" t="s">
        <v>13</v>
      </c>
      <c r="H553" s="1" t="s">
        <v>13</v>
      </c>
      <c r="I553" s="1">
        <v>38</v>
      </c>
      <c r="J553" t="str">
        <f t="shared" si="25"/>
        <v>No</v>
      </c>
      <c r="K553" t="str">
        <f t="shared" si="26"/>
        <v>No</v>
      </c>
      <c r="L553">
        <f t="shared" si="27"/>
        <v>1088603.02</v>
      </c>
      <c r="M553" s="1" t="str">
        <f>IF(ISBLANK(D553),_xlfn.MODE.SNGL(moras[TIPO_ASEGURAMIENTO]),D553)</f>
        <v>ASALARIADO</v>
      </c>
      <c r="N553" s="1">
        <f>IF(ISBLANK(moras[[#This Row],[EDAD]]),T574,moras[[#This Row],[EDAD]])</f>
        <v>38</v>
      </c>
    </row>
    <row r="554" spans="1:14" x14ac:dyDescent="0.35">
      <c r="A554" s="1">
        <v>553</v>
      </c>
      <c r="B554" s="1" t="s">
        <v>9</v>
      </c>
      <c r="C554" s="1">
        <v>1024300.76</v>
      </c>
      <c r="D554" s="1" t="s">
        <v>10</v>
      </c>
      <c r="E554" s="1" t="s">
        <v>16</v>
      </c>
      <c r="F554" s="1" t="s">
        <v>12</v>
      </c>
      <c r="G554" s="1" t="s">
        <v>13</v>
      </c>
      <c r="H554" s="1" t="s">
        <v>13</v>
      </c>
      <c r="I554" s="1">
        <v>38</v>
      </c>
      <c r="J554" t="str">
        <f t="shared" si="25"/>
        <v>No</v>
      </c>
      <c r="K554" t="str">
        <f t="shared" si="26"/>
        <v>No</v>
      </c>
      <c r="L554">
        <f t="shared" si="27"/>
        <v>1024300.76</v>
      </c>
      <c r="M554" s="1" t="str">
        <f>IF(ISBLANK(D554),_xlfn.MODE.SNGL(moras[TIPO_ASEGURAMIENTO]),D554)</f>
        <v>ASALARIADO</v>
      </c>
      <c r="N554" s="1">
        <f>IF(ISBLANK(moras[[#This Row],[EDAD]]),T575,moras[[#This Row],[EDAD]])</f>
        <v>38</v>
      </c>
    </row>
    <row r="555" spans="1:14" x14ac:dyDescent="0.35">
      <c r="A555" s="1">
        <v>554</v>
      </c>
      <c r="B555" s="1" t="s">
        <v>9</v>
      </c>
      <c r="C555" s="1">
        <v>278030</v>
      </c>
      <c r="D555" s="1" t="s">
        <v>19</v>
      </c>
      <c r="E555" s="1" t="s">
        <v>16</v>
      </c>
      <c r="F555" s="1" t="s">
        <v>12</v>
      </c>
      <c r="G555" s="1" t="s">
        <v>13</v>
      </c>
      <c r="H555" s="1" t="s">
        <v>13</v>
      </c>
      <c r="I555" s="1">
        <v>30</v>
      </c>
      <c r="J555" t="str">
        <f t="shared" si="25"/>
        <v>No</v>
      </c>
      <c r="K555" t="str">
        <f t="shared" si="26"/>
        <v>No</v>
      </c>
      <c r="L555">
        <f t="shared" si="27"/>
        <v>278030</v>
      </c>
      <c r="M555" s="1" t="str">
        <f>IF(ISBLANK(D555),_xlfn.MODE.SNGL(moras[TIPO_ASEGURAMIENTO]),D555)</f>
        <v>CONVENIOS ESPECIALES DE TRABAJADORES INDEPENDIENTES</v>
      </c>
      <c r="N555" s="1">
        <f>IF(ISBLANK(moras[[#This Row],[EDAD]]),T576,moras[[#This Row],[EDAD]])</f>
        <v>30</v>
      </c>
    </row>
    <row r="556" spans="1:14" x14ac:dyDescent="0.35">
      <c r="A556" s="1">
        <v>555</v>
      </c>
      <c r="B556" s="1" t="s">
        <v>15</v>
      </c>
      <c r="C556" s="1">
        <v>426667</v>
      </c>
      <c r="D556" s="1" t="s">
        <v>10</v>
      </c>
      <c r="E556" s="1" t="s">
        <v>16</v>
      </c>
      <c r="F556" s="1" t="s">
        <v>12</v>
      </c>
      <c r="G556" s="1" t="s">
        <v>13</v>
      </c>
      <c r="H556" s="1" t="s">
        <v>13</v>
      </c>
      <c r="I556" s="1">
        <v>25</v>
      </c>
      <c r="J556" t="str">
        <f t="shared" si="25"/>
        <v>No</v>
      </c>
      <c r="K556" t="str">
        <f t="shared" si="26"/>
        <v>No</v>
      </c>
      <c r="L556">
        <f t="shared" si="27"/>
        <v>426667</v>
      </c>
      <c r="M556" s="1" t="str">
        <f>IF(ISBLANK(D556),_xlfn.MODE.SNGL(moras[TIPO_ASEGURAMIENTO]),D556)</f>
        <v>ASALARIADO</v>
      </c>
      <c r="N556" s="1">
        <f>IF(ISBLANK(moras[[#This Row],[EDAD]]),T577,moras[[#This Row],[EDAD]])</f>
        <v>25</v>
      </c>
    </row>
    <row r="557" spans="1:14" x14ac:dyDescent="0.35">
      <c r="A557" s="1">
        <v>556</v>
      </c>
      <c r="B557" s="1" t="s">
        <v>9</v>
      </c>
      <c r="C557" s="1">
        <v>523027</v>
      </c>
      <c r="D557" s="1" t="s">
        <v>18</v>
      </c>
      <c r="E557" s="1" t="s">
        <v>16</v>
      </c>
      <c r="F557" s="1" t="s">
        <v>12</v>
      </c>
      <c r="G557" s="1" t="s">
        <v>13</v>
      </c>
      <c r="H557" s="1" t="s">
        <v>12</v>
      </c>
      <c r="I557" s="1">
        <v>33</v>
      </c>
      <c r="J557" t="str">
        <f t="shared" si="25"/>
        <v>No</v>
      </c>
      <c r="K557" t="str">
        <f t="shared" si="26"/>
        <v>No</v>
      </c>
      <c r="L557">
        <f t="shared" si="27"/>
        <v>523027</v>
      </c>
      <c r="M557" s="1" t="str">
        <f>IF(ISBLANK(D557),_xlfn.MODE.SNGL(moras[TIPO_ASEGURAMIENTO]),D557)</f>
        <v>TRABAJADOR INDEPENDIENTE</v>
      </c>
      <c r="N557" s="1">
        <f>IF(ISBLANK(moras[[#This Row],[EDAD]]),T578,moras[[#This Row],[EDAD]])</f>
        <v>33</v>
      </c>
    </row>
    <row r="558" spans="1:14" x14ac:dyDescent="0.35">
      <c r="A558" s="1">
        <v>557</v>
      </c>
      <c r="B558" s="1" t="s">
        <v>9</v>
      </c>
      <c r="C558" s="1">
        <v>358433</v>
      </c>
      <c r="D558" s="1" t="s">
        <v>10</v>
      </c>
      <c r="E558" s="1" t="s">
        <v>16</v>
      </c>
      <c r="F558" s="1" t="s">
        <v>12</v>
      </c>
      <c r="G558" s="1" t="s">
        <v>13</v>
      </c>
      <c r="H558" s="1" t="s">
        <v>13</v>
      </c>
      <c r="I558" s="1">
        <v>42</v>
      </c>
      <c r="J558" t="str">
        <f t="shared" si="25"/>
        <v>No</v>
      </c>
      <c r="K558" t="str">
        <f t="shared" si="26"/>
        <v>No</v>
      </c>
      <c r="L558">
        <f t="shared" si="27"/>
        <v>358433</v>
      </c>
      <c r="M558" s="1" t="str">
        <f>IF(ISBLANK(D558),_xlfn.MODE.SNGL(moras[TIPO_ASEGURAMIENTO]),D558)</f>
        <v>ASALARIADO</v>
      </c>
      <c r="N558" s="1">
        <f>IF(ISBLANK(moras[[#This Row],[EDAD]]),T579,moras[[#This Row],[EDAD]])</f>
        <v>42</v>
      </c>
    </row>
    <row r="559" spans="1:14" x14ac:dyDescent="0.35">
      <c r="A559" s="1">
        <v>558</v>
      </c>
      <c r="B559" s="1" t="s">
        <v>15</v>
      </c>
      <c r="C559" s="1">
        <v>290307.3</v>
      </c>
      <c r="D559" s="1" t="s">
        <v>10</v>
      </c>
      <c r="E559" s="1" t="s">
        <v>11</v>
      </c>
      <c r="F559" s="1" t="s">
        <v>12</v>
      </c>
      <c r="G559" s="1" t="s">
        <v>13</v>
      </c>
      <c r="H559" s="1" t="s">
        <v>13</v>
      </c>
      <c r="I559" s="1">
        <v>25</v>
      </c>
      <c r="J559" t="str">
        <f t="shared" si="25"/>
        <v>No</v>
      </c>
      <c r="K559" t="str">
        <f t="shared" si="26"/>
        <v>No</v>
      </c>
      <c r="L559">
        <f t="shared" si="27"/>
        <v>290307.3</v>
      </c>
      <c r="M559" s="1" t="str">
        <f>IF(ISBLANK(D559),_xlfn.MODE.SNGL(moras[TIPO_ASEGURAMIENTO]),D559)</f>
        <v>ASALARIADO</v>
      </c>
      <c r="N559" s="1">
        <f>IF(ISBLANK(moras[[#This Row],[EDAD]]),T580,moras[[#This Row],[EDAD]])</f>
        <v>25</v>
      </c>
    </row>
    <row r="560" spans="1:14" x14ac:dyDescent="0.35">
      <c r="A560" s="1">
        <v>559</v>
      </c>
      <c r="B560" s="1" t="s">
        <v>9</v>
      </c>
      <c r="C560" s="1">
        <v>475208</v>
      </c>
      <c r="D560" s="1" t="s">
        <v>10</v>
      </c>
      <c r="E560" s="1" t="s">
        <v>11</v>
      </c>
      <c r="F560" s="1" t="s">
        <v>12</v>
      </c>
      <c r="G560" s="1" t="s">
        <v>13</v>
      </c>
      <c r="H560" s="1" t="s">
        <v>13</v>
      </c>
      <c r="I560" s="1">
        <v>41</v>
      </c>
      <c r="J560" t="str">
        <f t="shared" si="25"/>
        <v>No</v>
      </c>
      <c r="K560" t="str">
        <f t="shared" si="26"/>
        <v>No</v>
      </c>
      <c r="L560">
        <f t="shared" si="27"/>
        <v>475208</v>
      </c>
      <c r="M560" s="1" t="str">
        <f>IF(ISBLANK(D560),_xlfn.MODE.SNGL(moras[TIPO_ASEGURAMIENTO]),D560)</f>
        <v>ASALARIADO</v>
      </c>
      <c r="N560" s="1">
        <f>IF(ISBLANK(moras[[#This Row],[EDAD]]),T581,moras[[#This Row],[EDAD]])</f>
        <v>41</v>
      </c>
    </row>
    <row r="561" spans="1:14" x14ac:dyDescent="0.35">
      <c r="A561" s="1">
        <v>560</v>
      </c>
      <c r="B561" s="1" t="s">
        <v>9</v>
      </c>
      <c r="C561" s="1">
        <v>385702</v>
      </c>
      <c r="D561" s="1" t="s">
        <v>17</v>
      </c>
      <c r="E561" s="1" t="s">
        <v>16</v>
      </c>
      <c r="F561" s="1" t="s">
        <v>12</v>
      </c>
      <c r="G561" s="1" t="s">
        <v>13</v>
      </c>
      <c r="H561" s="1" t="s">
        <v>13</v>
      </c>
      <c r="I561" s="1">
        <v>32</v>
      </c>
      <c r="J561" t="str">
        <f t="shared" si="25"/>
        <v>No</v>
      </c>
      <c r="K561" t="str">
        <f t="shared" si="26"/>
        <v>No</v>
      </c>
      <c r="L561">
        <f t="shared" si="27"/>
        <v>385702</v>
      </c>
      <c r="M561" s="1" t="str">
        <f>IF(ISBLANK(D561),_xlfn.MODE.SNGL(moras[TIPO_ASEGURAMIENTO]),D561)</f>
        <v>ASEGURADO VOLUNTARIO</v>
      </c>
      <c r="N561" s="1">
        <f>IF(ISBLANK(moras[[#This Row],[EDAD]]),T582,moras[[#This Row],[EDAD]])</f>
        <v>32</v>
      </c>
    </row>
    <row r="562" spans="1:14" x14ac:dyDescent="0.35">
      <c r="A562" s="1">
        <v>561</v>
      </c>
      <c r="B562" s="1" t="s">
        <v>9</v>
      </c>
      <c r="C562" s="1">
        <v>297046</v>
      </c>
      <c r="D562" s="1" t="s">
        <v>18</v>
      </c>
      <c r="E562" s="1" t="s">
        <v>16</v>
      </c>
      <c r="F562" s="1" t="s">
        <v>12</v>
      </c>
      <c r="G562" s="1" t="s">
        <v>13</v>
      </c>
      <c r="H562" s="1" t="s">
        <v>13</v>
      </c>
      <c r="I562" s="1">
        <v>61</v>
      </c>
      <c r="J562" t="str">
        <f t="shared" si="25"/>
        <v>No</v>
      </c>
      <c r="K562" t="str">
        <f t="shared" si="26"/>
        <v>No</v>
      </c>
      <c r="L562">
        <f t="shared" si="27"/>
        <v>297046</v>
      </c>
      <c r="M562" s="1" t="str">
        <f>IF(ISBLANK(D562),_xlfn.MODE.SNGL(moras[TIPO_ASEGURAMIENTO]),D562)</f>
        <v>TRABAJADOR INDEPENDIENTE</v>
      </c>
      <c r="N562" s="1">
        <f>IF(ISBLANK(moras[[#This Row],[EDAD]]),T583,moras[[#This Row],[EDAD]])</f>
        <v>61</v>
      </c>
    </row>
    <row r="563" spans="1:14" x14ac:dyDescent="0.35">
      <c r="A563" s="1">
        <v>562</v>
      </c>
      <c r="B563" s="1" t="s">
        <v>15</v>
      </c>
      <c r="C563" s="1">
        <v>344000</v>
      </c>
      <c r="D563" s="1" t="s">
        <v>10</v>
      </c>
      <c r="E563" s="1" t="s">
        <v>16</v>
      </c>
      <c r="F563" s="1" t="s">
        <v>12</v>
      </c>
      <c r="G563" s="1" t="s">
        <v>13</v>
      </c>
      <c r="H563" s="1" t="s">
        <v>13</v>
      </c>
      <c r="I563" s="1">
        <v>26</v>
      </c>
      <c r="J563" t="str">
        <f t="shared" si="25"/>
        <v>No</v>
      </c>
      <c r="K563" t="str">
        <f t="shared" si="26"/>
        <v>No</v>
      </c>
      <c r="L563">
        <f t="shared" si="27"/>
        <v>344000</v>
      </c>
      <c r="M563" s="1" t="str">
        <f>IF(ISBLANK(D563),_xlfn.MODE.SNGL(moras[TIPO_ASEGURAMIENTO]),D563)</f>
        <v>ASALARIADO</v>
      </c>
      <c r="N563" s="1">
        <f>IF(ISBLANK(moras[[#This Row],[EDAD]]),T584,moras[[#This Row],[EDAD]])</f>
        <v>26</v>
      </c>
    </row>
    <row r="564" spans="1:14" x14ac:dyDescent="0.35">
      <c r="A564" s="1">
        <v>563</v>
      </c>
      <c r="B564" s="1" t="s">
        <v>15</v>
      </c>
      <c r="C564" s="1">
        <v>1302556.5</v>
      </c>
      <c r="D564" s="1" t="s">
        <v>10</v>
      </c>
      <c r="E564" s="1" t="s">
        <v>11</v>
      </c>
      <c r="F564" s="1" t="s">
        <v>12</v>
      </c>
      <c r="G564" s="1" t="s">
        <v>13</v>
      </c>
      <c r="H564" s="1" t="s">
        <v>13</v>
      </c>
      <c r="I564" s="1">
        <v>41</v>
      </c>
      <c r="J564" t="str">
        <f t="shared" si="25"/>
        <v>No</v>
      </c>
      <c r="K564" t="str">
        <f t="shared" si="26"/>
        <v>No</v>
      </c>
      <c r="L564">
        <f t="shared" si="27"/>
        <v>1302556.5</v>
      </c>
      <c r="M564" s="1" t="str">
        <f>IF(ISBLANK(D564),_xlfn.MODE.SNGL(moras[TIPO_ASEGURAMIENTO]),D564)</f>
        <v>ASALARIADO</v>
      </c>
      <c r="N564" s="1">
        <f>IF(ISBLANK(moras[[#This Row],[EDAD]]),T585,moras[[#This Row],[EDAD]])</f>
        <v>41</v>
      </c>
    </row>
    <row r="565" spans="1:14" x14ac:dyDescent="0.35">
      <c r="A565" s="1">
        <v>564</v>
      </c>
      <c r="B565" s="1" t="s">
        <v>15</v>
      </c>
      <c r="C565" s="1">
        <v>939461.54</v>
      </c>
      <c r="D565" s="1" t="s">
        <v>10</v>
      </c>
      <c r="E565" s="1" t="s">
        <v>16</v>
      </c>
      <c r="F565" s="1" t="s">
        <v>12</v>
      </c>
      <c r="G565" s="1" t="s">
        <v>13</v>
      </c>
      <c r="H565" s="1" t="s">
        <v>13</v>
      </c>
      <c r="I565" s="1">
        <v>25</v>
      </c>
      <c r="J565" t="str">
        <f t="shared" si="25"/>
        <v>No</v>
      </c>
      <c r="K565" t="str">
        <f t="shared" si="26"/>
        <v>No</v>
      </c>
      <c r="L565">
        <f t="shared" si="27"/>
        <v>939461.54</v>
      </c>
      <c r="M565" s="1" t="str">
        <f>IF(ISBLANK(D565),_xlfn.MODE.SNGL(moras[TIPO_ASEGURAMIENTO]),D565)</f>
        <v>ASALARIADO</v>
      </c>
      <c r="N565" s="1">
        <f>IF(ISBLANK(moras[[#This Row],[EDAD]]),T586,moras[[#This Row],[EDAD]])</f>
        <v>25</v>
      </c>
    </row>
    <row r="566" spans="1:14" x14ac:dyDescent="0.35">
      <c r="A566" s="1">
        <v>565</v>
      </c>
      <c r="B566" s="1" t="s">
        <v>9</v>
      </c>
      <c r="C566" s="1">
        <v>402139.4</v>
      </c>
      <c r="D566" s="1" t="s">
        <v>10</v>
      </c>
      <c r="E566" s="1" t="s">
        <v>16</v>
      </c>
      <c r="F566" s="1" t="s">
        <v>12</v>
      </c>
      <c r="G566" s="1" t="s">
        <v>13</v>
      </c>
      <c r="H566" s="1" t="s">
        <v>13</v>
      </c>
      <c r="I566" s="1">
        <v>39</v>
      </c>
      <c r="J566" t="str">
        <f t="shared" si="25"/>
        <v>No</v>
      </c>
      <c r="K566" t="str">
        <f t="shared" si="26"/>
        <v>No</v>
      </c>
      <c r="L566">
        <f t="shared" si="27"/>
        <v>402139.4</v>
      </c>
      <c r="M566" s="1" t="str">
        <f>IF(ISBLANK(D566),_xlfn.MODE.SNGL(moras[TIPO_ASEGURAMIENTO]),D566)</f>
        <v>ASALARIADO</v>
      </c>
      <c r="N566" s="1">
        <f>IF(ISBLANK(moras[[#This Row],[EDAD]]),T587,moras[[#This Row],[EDAD]])</f>
        <v>39</v>
      </c>
    </row>
    <row r="567" spans="1:14" x14ac:dyDescent="0.35">
      <c r="A567" s="1">
        <v>566</v>
      </c>
      <c r="B567" s="1" t="s">
        <v>9</v>
      </c>
      <c r="C567" s="1">
        <v>387763</v>
      </c>
      <c r="D567" s="1" t="s">
        <v>18</v>
      </c>
      <c r="E567" s="1" t="s">
        <v>16</v>
      </c>
      <c r="F567" s="1" t="s">
        <v>12</v>
      </c>
      <c r="G567" s="1" t="s">
        <v>13</v>
      </c>
      <c r="H567" s="1" t="s">
        <v>13</v>
      </c>
      <c r="I567" s="1">
        <v>53</v>
      </c>
      <c r="J567" t="str">
        <f t="shared" si="25"/>
        <v>No</v>
      </c>
      <c r="K567" t="str">
        <f t="shared" si="26"/>
        <v>No</v>
      </c>
      <c r="L567">
        <f t="shared" si="27"/>
        <v>387763</v>
      </c>
      <c r="M567" s="1" t="str">
        <f>IF(ISBLANK(D567),_xlfn.MODE.SNGL(moras[TIPO_ASEGURAMIENTO]),D567)</f>
        <v>TRABAJADOR INDEPENDIENTE</v>
      </c>
      <c r="N567" s="1">
        <f>IF(ISBLANK(moras[[#This Row],[EDAD]]),T588,moras[[#This Row],[EDAD]])</f>
        <v>53</v>
      </c>
    </row>
    <row r="568" spans="1:14" x14ac:dyDescent="0.35">
      <c r="A568" s="1">
        <v>567</v>
      </c>
      <c r="B568" s="1" t="s">
        <v>9</v>
      </c>
      <c r="C568" s="1">
        <v>370000</v>
      </c>
      <c r="D568" s="1" t="s">
        <v>10</v>
      </c>
      <c r="E568" s="1" t="s">
        <v>16</v>
      </c>
      <c r="F568" s="1" t="s">
        <v>12</v>
      </c>
      <c r="G568" s="1" t="s">
        <v>12</v>
      </c>
      <c r="H568" s="1" t="s">
        <v>13</v>
      </c>
      <c r="I568" s="1">
        <v>45</v>
      </c>
      <c r="J568" t="str">
        <f t="shared" si="25"/>
        <v>No</v>
      </c>
      <c r="K568" t="str">
        <f t="shared" si="26"/>
        <v>No</v>
      </c>
      <c r="L568">
        <f t="shared" si="27"/>
        <v>370000</v>
      </c>
      <c r="M568" s="1" t="str">
        <f>IF(ISBLANK(D568),_xlfn.MODE.SNGL(moras[TIPO_ASEGURAMIENTO]),D568)</f>
        <v>ASALARIADO</v>
      </c>
      <c r="N568" s="1">
        <f>IF(ISBLANK(moras[[#This Row],[EDAD]]),T589,moras[[#This Row],[EDAD]])</f>
        <v>45</v>
      </c>
    </row>
    <row r="569" spans="1:14" x14ac:dyDescent="0.35">
      <c r="A569" s="1">
        <v>568</v>
      </c>
      <c r="B569" s="1" t="s">
        <v>15</v>
      </c>
      <c r="C569" s="1">
        <v>444333.33</v>
      </c>
      <c r="D569" s="1" t="s">
        <v>10</v>
      </c>
      <c r="E569" s="1" t="s">
        <v>16</v>
      </c>
      <c r="F569" s="1" t="s">
        <v>12</v>
      </c>
      <c r="G569" s="1" t="s">
        <v>13</v>
      </c>
      <c r="H569" s="1" t="s">
        <v>13</v>
      </c>
      <c r="I569" s="1">
        <v>23</v>
      </c>
      <c r="J569" t="str">
        <f t="shared" si="25"/>
        <v>No</v>
      </c>
      <c r="K569" t="str">
        <f t="shared" si="26"/>
        <v>No</v>
      </c>
      <c r="L569">
        <f t="shared" si="27"/>
        <v>444333.33</v>
      </c>
      <c r="M569" s="1" t="str">
        <f>IF(ISBLANK(D569),_xlfn.MODE.SNGL(moras[TIPO_ASEGURAMIENTO]),D569)</f>
        <v>ASALARIADO</v>
      </c>
      <c r="N569" s="1">
        <f>IF(ISBLANK(moras[[#This Row],[EDAD]]),T590,moras[[#This Row],[EDAD]])</f>
        <v>23</v>
      </c>
    </row>
    <row r="570" spans="1:14" x14ac:dyDescent="0.35">
      <c r="A570" s="1">
        <v>569</v>
      </c>
      <c r="B570" s="1" t="s">
        <v>9</v>
      </c>
      <c r="C570" s="1">
        <v>179344</v>
      </c>
      <c r="D570" s="1" t="s">
        <v>10</v>
      </c>
      <c r="E570" s="1" t="s">
        <v>16</v>
      </c>
      <c r="F570" s="1" t="s">
        <v>12</v>
      </c>
      <c r="G570" s="1" t="s">
        <v>13</v>
      </c>
      <c r="H570" s="1" t="s">
        <v>13</v>
      </c>
      <c r="I570" s="1">
        <v>29</v>
      </c>
      <c r="J570" t="str">
        <f t="shared" si="25"/>
        <v>No</v>
      </c>
      <c r="K570" t="str">
        <f t="shared" si="26"/>
        <v>No</v>
      </c>
      <c r="L570">
        <f t="shared" si="27"/>
        <v>179344</v>
      </c>
      <c r="M570" s="1" t="str">
        <f>IF(ISBLANK(D570),_xlfn.MODE.SNGL(moras[TIPO_ASEGURAMIENTO]),D570)</f>
        <v>ASALARIADO</v>
      </c>
      <c r="N570" s="1">
        <f>IF(ISBLANK(moras[[#This Row],[EDAD]]),T591,moras[[#This Row],[EDAD]])</f>
        <v>29</v>
      </c>
    </row>
    <row r="571" spans="1:14" x14ac:dyDescent="0.35">
      <c r="A571" s="1">
        <v>570</v>
      </c>
      <c r="B571" s="1" t="s">
        <v>15</v>
      </c>
      <c r="C571" s="1">
        <v>289448</v>
      </c>
      <c r="D571" s="1" t="s">
        <v>18</v>
      </c>
      <c r="E571" s="1" t="s">
        <v>16</v>
      </c>
      <c r="F571" s="1" t="s">
        <v>12</v>
      </c>
      <c r="G571" s="1" t="s">
        <v>13</v>
      </c>
      <c r="H571" s="1" t="s">
        <v>13</v>
      </c>
      <c r="I571" s="1">
        <v>52</v>
      </c>
      <c r="J571" t="str">
        <f t="shared" si="25"/>
        <v>No</v>
      </c>
      <c r="K571" t="str">
        <f t="shared" si="26"/>
        <v>No</v>
      </c>
      <c r="L571">
        <f t="shared" si="27"/>
        <v>289448</v>
      </c>
      <c r="M571" s="1" t="str">
        <f>IF(ISBLANK(D571),_xlfn.MODE.SNGL(moras[TIPO_ASEGURAMIENTO]),D571)</f>
        <v>TRABAJADOR INDEPENDIENTE</v>
      </c>
      <c r="N571" s="1">
        <f>IF(ISBLANK(moras[[#This Row],[EDAD]]),T592,moras[[#This Row],[EDAD]])</f>
        <v>52</v>
      </c>
    </row>
    <row r="572" spans="1:14" x14ac:dyDescent="0.35">
      <c r="A572" s="1">
        <v>571</v>
      </c>
      <c r="B572" s="1" t="s">
        <v>9</v>
      </c>
      <c r="C572" s="1">
        <v>588210</v>
      </c>
      <c r="D572" s="1" t="s">
        <v>10</v>
      </c>
      <c r="E572" s="1" t="s">
        <v>11</v>
      </c>
      <c r="F572" s="1" t="s">
        <v>12</v>
      </c>
      <c r="G572" s="1" t="s">
        <v>13</v>
      </c>
      <c r="H572" s="1" t="s">
        <v>12</v>
      </c>
      <c r="I572" s="1">
        <v>35</v>
      </c>
      <c r="J572" t="str">
        <f t="shared" si="25"/>
        <v>No</v>
      </c>
      <c r="K572" t="str">
        <f t="shared" si="26"/>
        <v>No</v>
      </c>
      <c r="L572">
        <f t="shared" si="27"/>
        <v>588210</v>
      </c>
      <c r="M572" s="1" t="str">
        <f>IF(ISBLANK(D572),_xlfn.MODE.SNGL(moras[TIPO_ASEGURAMIENTO]),D572)</f>
        <v>ASALARIADO</v>
      </c>
      <c r="N572" s="1">
        <f>IF(ISBLANK(moras[[#This Row],[EDAD]]),T593,moras[[#This Row],[EDAD]])</f>
        <v>35</v>
      </c>
    </row>
    <row r="573" spans="1:14" x14ac:dyDescent="0.35">
      <c r="A573" s="1">
        <v>572</v>
      </c>
      <c r="B573" s="1" t="s">
        <v>9</v>
      </c>
      <c r="C573" s="1">
        <v>336000</v>
      </c>
      <c r="D573" s="1" t="s">
        <v>10</v>
      </c>
      <c r="E573" s="1" t="s">
        <v>16</v>
      </c>
      <c r="F573" s="1" t="s">
        <v>12</v>
      </c>
      <c r="G573" s="1" t="s">
        <v>13</v>
      </c>
      <c r="H573" s="1" t="s">
        <v>13</v>
      </c>
      <c r="I573" s="1">
        <v>53</v>
      </c>
      <c r="J573" t="str">
        <f t="shared" si="25"/>
        <v>No</v>
      </c>
      <c r="K573" t="str">
        <f t="shared" si="26"/>
        <v>No</v>
      </c>
      <c r="L573">
        <f t="shared" si="27"/>
        <v>336000</v>
      </c>
      <c r="M573" s="1" t="str">
        <f>IF(ISBLANK(D573),_xlfn.MODE.SNGL(moras[TIPO_ASEGURAMIENTO]),D573)</f>
        <v>ASALARIADO</v>
      </c>
      <c r="N573" s="1">
        <f>IF(ISBLANK(moras[[#This Row],[EDAD]]),T594,moras[[#This Row],[EDAD]])</f>
        <v>53</v>
      </c>
    </row>
    <row r="574" spans="1:14" x14ac:dyDescent="0.35">
      <c r="A574" s="1">
        <v>573</v>
      </c>
      <c r="B574" s="1" t="s">
        <v>9</v>
      </c>
      <c r="C574" s="1">
        <v>452192.8</v>
      </c>
      <c r="D574" s="1" t="s">
        <v>10</v>
      </c>
      <c r="E574" s="1" t="s">
        <v>16</v>
      </c>
      <c r="F574" s="1" t="s">
        <v>12</v>
      </c>
      <c r="G574" s="1" t="s">
        <v>13</v>
      </c>
      <c r="H574" s="1" t="s">
        <v>13</v>
      </c>
      <c r="I574" s="1">
        <v>49</v>
      </c>
      <c r="J574" t="str">
        <f t="shared" si="25"/>
        <v>No</v>
      </c>
      <c r="K574" t="str">
        <f t="shared" si="26"/>
        <v>No</v>
      </c>
      <c r="L574">
        <f t="shared" si="27"/>
        <v>452192.8</v>
      </c>
      <c r="M574" s="1" t="str">
        <f>IF(ISBLANK(D574),_xlfn.MODE.SNGL(moras[TIPO_ASEGURAMIENTO]),D574)</f>
        <v>ASALARIADO</v>
      </c>
      <c r="N574" s="1">
        <f>IF(ISBLANK(moras[[#This Row],[EDAD]]),T595,moras[[#This Row],[EDAD]])</f>
        <v>49</v>
      </c>
    </row>
    <row r="575" spans="1:14" x14ac:dyDescent="0.35">
      <c r="A575" s="1">
        <v>574</v>
      </c>
      <c r="B575" s="1" t="s">
        <v>9</v>
      </c>
      <c r="C575" s="1">
        <v>360000</v>
      </c>
      <c r="D575" s="1" t="s">
        <v>10</v>
      </c>
      <c r="E575" s="1" t="s">
        <v>16</v>
      </c>
      <c r="F575" s="1" t="s">
        <v>12</v>
      </c>
      <c r="G575" s="1" t="s">
        <v>13</v>
      </c>
      <c r="H575" s="1" t="s">
        <v>13</v>
      </c>
      <c r="I575" s="1">
        <v>36</v>
      </c>
      <c r="J575" t="str">
        <f t="shared" si="25"/>
        <v>No</v>
      </c>
      <c r="K575" t="str">
        <f t="shared" si="26"/>
        <v>No</v>
      </c>
      <c r="L575">
        <f t="shared" si="27"/>
        <v>360000</v>
      </c>
      <c r="M575" s="1" t="str">
        <f>IF(ISBLANK(D575),_xlfn.MODE.SNGL(moras[TIPO_ASEGURAMIENTO]),D575)</f>
        <v>ASALARIADO</v>
      </c>
      <c r="N575" s="1">
        <f>IF(ISBLANK(moras[[#This Row],[EDAD]]),T596,moras[[#This Row],[EDAD]])</f>
        <v>36</v>
      </c>
    </row>
    <row r="576" spans="1:14" x14ac:dyDescent="0.35">
      <c r="A576" s="1">
        <v>575</v>
      </c>
      <c r="B576" s="1" t="s">
        <v>15</v>
      </c>
      <c r="C576" s="1">
        <v>3033354.29</v>
      </c>
      <c r="D576" s="1" t="s">
        <v>10</v>
      </c>
      <c r="E576" s="1" t="s">
        <v>11</v>
      </c>
      <c r="F576" s="1" t="s">
        <v>12</v>
      </c>
      <c r="G576" s="1" t="s">
        <v>13</v>
      </c>
      <c r="H576" s="1" t="s">
        <v>13</v>
      </c>
      <c r="I576" s="1">
        <v>27</v>
      </c>
      <c r="J576" t="str">
        <f t="shared" si="25"/>
        <v>Atípico</v>
      </c>
      <c r="K576" t="str">
        <f t="shared" si="26"/>
        <v>No</v>
      </c>
      <c r="L576">
        <f t="shared" si="27"/>
        <v>3033354.29</v>
      </c>
      <c r="M576" s="1" t="str">
        <f>IF(ISBLANK(D576),_xlfn.MODE.SNGL(moras[TIPO_ASEGURAMIENTO]),D576)</f>
        <v>ASALARIADO</v>
      </c>
      <c r="N576" s="1">
        <f>IF(ISBLANK(moras[[#This Row],[EDAD]]),T597,moras[[#This Row],[EDAD]])</f>
        <v>27</v>
      </c>
    </row>
    <row r="577" spans="1:14" x14ac:dyDescent="0.35">
      <c r="A577" s="1">
        <v>576</v>
      </c>
      <c r="B577" s="1" t="s">
        <v>15</v>
      </c>
      <c r="C577" s="1">
        <v>1176797.18</v>
      </c>
      <c r="D577" s="1" t="s">
        <v>10</v>
      </c>
      <c r="E577" s="1" t="s">
        <v>16</v>
      </c>
      <c r="F577" s="1" t="s">
        <v>12</v>
      </c>
      <c r="G577" s="1" t="s">
        <v>13</v>
      </c>
      <c r="H577" s="1" t="s">
        <v>13</v>
      </c>
      <c r="I577" s="1">
        <v>60</v>
      </c>
      <c r="J577" t="str">
        <f t="shared" si="25"/>
        <v>No</v>
      </c>
      <c r="K577" t="str">
        <f t="shared" si="26"/>
        <v>No</v>
      </c>
      <c r="L577">
        <f t="shared" si="27"/>
        <v>1176797.18</v>
      </c>
      <c r="M577" s="1" t="str">
        <f>IF(ISBLANK(D577),_xlfn.MODE.SNGL(moras[TIPO_ASEGURAMIENTO]),D577)</f>
        <v>ASALARIADO</v>
      </c>
      <c r="N577" s="1">
        <f>IF(ISBLANK(moras[[#This Row],[EDAD]]),T598,moras[[#This Row],[EDAD]])</f>
        <v>60</v>
      </c>
    </row>
    <row r="578" spans="1:14" x14ac:dyDescent="0.35">
      <c r="A578" s="1">
        <v>577</v>
      </c>
      <c r="B578" s="1" t="s">
        <v>9</v>
      </c>
      <c r="C578" s="1">
        <v>293293</v>
      </c>
      <c r="D578" s="1" t="s">
        <v>10</v>
      </c>
      <c r="E578" s="1" t="s">
        <v>16</v>
      </c>
      <c r="F578" s="1" t="s">
        <v>12</v>
      </c>
      <c r="G578" s="1" t="s">
        <v>13</v>
      </c>
      <c r="H578" s="1" t="s">
        <v>13</v>
      </c>
      <c r="I578" s="1">
        <v>51</v>
      </c>
      <c r="J578" t="str">
        <f t="shared" ref="J578:J641" si="28">IF(1.96&lt;ABS(C578-$S$23)/$S$24,"Atípico","No")</f>
        <v>No</v>
      </c>
      <c r="K578" t="str">
        <f t="shared" ref="K578:K641" si="29">IF(1.96&lt;ABS((I578-$T$23)/$T$24),"Atípico", "No")</f>
        <v>No</v>
      </c>
      <c r="L578">
        <f t="shared" ref="L578:L641" si="30">IF(ISBLANK(C578),$S$23,C578)</f>
        <v>293293</v>
      </c>
      <c r="M578" s="1" t="str">
        <f>IF(ISBLANK(D578),_xlfn.MODE.SNGL(moras[TIPO_ASEGURAMIENTO]),D578)</f>
        <v>ASALARIADO</v>
      </c>
      <c r="N578" s="1">
        <f>IF(ISBLANK(moras[[#This Row],[EDAD]]),T599,moras[[#This Row],[EDAD]])</f>
        <v>51</v>
      </c>
    </row>
    <row r="579" spans="1:14" x14ac:dyDescent="0.35">
      <c r="A579" s="1">
        <v>578</v>
      </c>
      <c r="B579" s="1" t="s">
        <v>9</v>
      </c>
      <c r="C579" s="1">
        <v>297046</v>
      </c>
      <c r="D579" s="1" t="s">
        <v>17</v>
      </c>
      <c r="E579" s="1" t="s">
        <v>16</v>
      </c>
      <c r="F579" s="1" t="s">
        <v>12</v>
      </c>
      <c r="G579" s="1" t="s">
        <v>13</v>
      </c>
      <c r="H579" s="1" t="s">
        <v>13</v>
      </c>
      <c r="I579" s="1">
        <v>30</v>
      </c>
      <c r="J579" t="str">
        <f t="shared" si="28"/>
        <v>No</v>
      </c>
      <c r="K579" t="str">
        <f t="shared" si="29"/>
        <v>No</v>
      </c>
      <c r="L579">
        <f t="shared" si="30"/>
        <v>297046</v>
      </c>
      <c r="M579" s="1" t="str">
        <f>IF(ISBLANK(D579),_xlfn.MODE.SNGL(moras[TIPO_ASEGURAMIENTO]),D579)</f>
        <v>ASEGURADO VOLUNTARIO</v>
      </c>
      <c r="N579" s="1">
        <f>IF(ISBLANK(moras[[#This Row],[EDAD]]),T600,moras[[#This Row],[EDAD]])</f>
        <v>30</v>
      </c>
    </row>
    <row r="580" spans="1:14" x14ac:dyDescent="0.35">
      <c r="A580" s="1">
        <v>579</v>
      </c>
      <c r="B580" s="1" t="s">
        <v>15</v>
      </c>
      <c r="C580" s="1">
        <v>962128.4</v>
      </c>
      <c r="D580" s="1" t="s">
        <v>10</v>
      </c>
      <c r="E580" s="1" t="s">
        <v>16</v>
      </c>
      <c r="F580" s="1" t="s">
        <v>12</v>
      </c>
      <c r="G580" s="1" t="s">
        <v>13</v>
      </c>
      <c r="H580" s="1" t="s">
        <v>13</v>
      </c>
      <c r="I580" s="1">
        <v>32</v>
      </c>
      <c r="J580" t="str">
        <f t="shared" si="28"/>
        <v>No</v>
      </c>
      <c r="K580" t="str">
        <f t="shared" si="29"/>
        <v>No</v>
      </c>
      <c r="L580">
        <f t="shared" si="30"/>
        <v>962128.4</v>
      </c>
      <c r="M580" s="1" t="str">
        <f>IF(ISBLANK(D580),_xlfn.MODE.SNGL(moras[TIPO_ASEGURAMIENTO]),D580)</f>
        <v>ASALARIADO</v>
      </c>
      <c r="N580" s="1">
        <f>IF(ISBLANK(moras[[#This Row],[EDAD]]),T601,moras[[#This Row],[EDAD]])</f>
        <v>32</v>
      </c>
    </row>
    <row r="581" spans="1:14" x14ac:dyDescent="0.35">
      <c r="A581" s="1">
        <v>580</v>
      </c>
      <c r="B581" s="1" t="s">
        <v>9</v>
      </c>
      <c r="C581" s="1">
        <v>800945.46</v>
      </c>
      <c r="D581" s="1" t="s">
        <v>10</v>
      </c>
      <c r="E581" s="1" t="s">
        <v>16</v>
      </c>
      <c r="F581" s="1" t="s">
        <v>12</v>
      </c>
      <c r="G581" s="1" t="s">
        <v>13</v>
      </c>
      <c r="H581" s="1" t="s">
        <v>13</v>
      </c>
      <c r="I581" s="1">
        <v>46</v>
      </c>
      <c r="J581" t="str">
        <f t="shared" si="28"/>
        <v>No</v>
      </c>
      <c r="K581" t="str">
        <f t="shared" si="29"/>
        <v>No</v>
      </c>
      <c r="L581">
        <f t="shared" si="30"/>
        <v>800945.46</v>
      </c>
      <c r="M581" s="1" t="str">
        <f>IF(ISBLANK(D581),_xlfn.MODE.SNGL(moras[TIPO_ASEGURAMIENTO]),D581)</f>
        <v>ASALARIADO</v>
      </c>
      <c r="N581" s="1">
        <f>IF(ISBLANK(moras[[#This Row],[EDAD]]),T602,moras[[#This Row],[EDAD]])</f>
        <v>46</v>
      </c>
    </row>
    <row r="582" spans="1:14" x14ac:dyDescent="0.35">
      <c r="A582" s="1">
        <v>581</v>
      </c>
      <c r="B582" s="1" t="s">
        <v>9</v>
      </c>
      <c r="C582" s="1">
        <v>445567</v>
      </c>
      <c r="D582" s="1" t="s">
        <v>18</v>
      </c>
      <c r="E582" s="1" t="s">
        <v>16</v>
      </c>
      <c r="F582" s="1" t="s">
        <v>12</v>
      </c>
      <c r="G582" s="1" t="s">
        <v>13</v>
      </c>
      <c r="H582" s="1" t="s">
        <v>12</v>
      </c>
      <c r="I582" s="1">
        <v>56</v>
      </c>
      <c r="J582" t="str">
        <f t="shared" si="28"/>
        <v>No</v>
      </c>
      <c r="K582" t="str">
        <f t="shared" si="29"/>
        <v>No</v>
      </c>
      <c r="L582">
        <f t="shared" si="30"/>
        <v>445567</v>
      </c>
      <c r="M582" s="1" t="str">
        <f>IF(ISBLANK(D582),_xlfn.MODE.SNGL(moras[TIPO_ASEGURAMIENTO]),D582)</f>
        <v>TRABAJADOR INDEPENDIENTE</v>
      </c>
      <c r="N582" s="1">
        <f>IF(ISBLANK(moras[[#This Row],[EDAD]]),T603,moras[[#This Row],[EDAD]])</f>
        <v>56</v>
      </c>
    </row>
    <row r="583" spans="1:14" x14ac:dyDescent="0.35">
      <c r="A583" s="1">
        <v>582</v>
      </c>
      <c r="B583" s="1" t="s">
        <v>9</v>
      </c>
      <c r="C583" s="1">
        <v>130000</v>
      </c>
      <c r="D583" s="1" t="s">
        <v>10</v>
      </c>
      <c r="E583" s="1" t="s">
        <v>16</v>
      </c>
      <c r="F583" s="1" t="s">
        <v>12</v>
      </c>
      <c r="G583" s="1" t="s">
        <v>13</v>
      </c>
      <c r="H583" s="1" t="s">
        <v>13</v>
      </c>
      <c r="I583" s="1">
        <v>26</v>
      </c>
      <c r="J583" t="str">
        <f t="shared" si="28"/>
        <v>No</v>
      </c>
      <c r="K583" t="str">
        <f t="shared" si="29"/>
        <v>No</v>
      </c>
      <c r="L583">
        <f t="shared" si="30"/>
        <v>130000</v>
      </c>
      <c r="M583" s="1" t="str">
        <f>IF(ISBLANK(D583),_xlfn.MODE.SNGL(moras[TIPO_ASEGURAMIENTO]),D583)</f>
        <v>ASALARIADO</v>
      </c>
      <c r="N583" s="1">
        <f>IF(ISBLANK(moras[[#This Row],[EDAD]]),T604,moras[[#This Row],[EDAD]])</f>
        <v>26</v>
      </c>
    </row>
    <row r="584" spans="1:14" x14ac:dyDescent="0.35">
      <c r="A584" s="1">
        <v>583</v>
      </c>
      <c r="B584" s="1" t="s">
        <v>9</v>
      </c>
      <c r="C584" s="1">
        <v>753130.72</v>
      </c>
      <c r="D584" s="1" t="s">
        <v>10</v>
      </c>
      <c r="E584" s="1" t="s">
        <v>16</v>
      </c>
      <c r="F584" s="1" t="s">
        <v>12</v>
      </c>
      <c r="G584" s="1" t="s">
        <v>13</v>
      </c>
      <c r="H584" s="1" t="s">
        <v>13</v>
      </c>
      <c r="I584" s="1">
        <v>22</v>
      </c>
      <c r="J584" t="str">
        <f t="shared" si="28"/>
        <v>No</v>
      </c>
      <c r="K584" t="str">
        <f t="shared" si="29"/>
        <v>No</v>
      </c>
      <c r="L584">
        <f t="shared" si="30"/>
        <v>753130.72</v>
      </c>
      <c r="M584" s="1" t="str">
        <f>IF(ISBLANK(D584),_xlfn.MODE.SNGL(moras[TIPO_ASEGURAMIENTO]),D584)</f>
        <v>ASALARIADO</v>
      </c>
      <c r="N584" s="1">
        <f>IF(ISBLANK(moras[[#This Row],[EDAD]]),T605,moras[[#This Row],[EDAD]])</f>
        <v>22</v>
      </c>
    </row>
    <row r="585" spans="1:14" x14ac:dyDescent="0.35">
      <c r="A585" s="1">
        <v>584</v>
      </c>
      <c r="B585" s="1" t="s">
        <v>9</v>
      </c>
      <c r="C585" s="1">
        <v>180000</v>
      </c>
      <c r="D585" s="1" t="s">
        <v>10</v>
      </c>
      <c r="E585" s="1" t="s">
        <v>16</v>
      </c>
      <c r="F585" s="1" t="s">
        <v>12</v>
      </c>
      <c r="G585" s="1" t="s">
        <v>13</v>
      </c>
      <c r="H585" s="1" t="s">
        <v>13</v>
      </c>
      <c r="I585" s="1">
        <v>28</v>
      </c>
      <c r="J585" t="str">
        <f t="shared" si="28"/>
        <v>No</v>
      </c>
      <c r="K585" t="str">
        <f t="shared" si="29"/>
        <v>No</v>
      </c>
      <c r="L585">
        <f t="shared" si="30"/>
        <v>180000</v>
      </c>
      <c r="M585" s="1" t="str">
        <f>IF(ISBLANK(D585),_xlfn.MODE.SNGL(moras[TIPO_ASEGURAMIENTO]),D585)</f>
        <v>ASALARIADO</v>
      </c>
      <c r="N585" s="1">
        <f>IF(ISBLANK(moras[[#This Row],[EDAD]]),T606,moras[[#This Row],[EDAD]])</f>
        <v>28</v>
      </c>
    </row>
    <row r="586" spans="1:14" x14ac:dyDescent="0.35">
      <c r="A586" s="1">
        <v>585</v>
      </c>
      <c r="B586" s="1" t="s">
        <v>9</v>
      </c>
      <c r="C586" s="1">
        <v>377035</v>
      </c>
      <c r="D586" s="1" t="s">
        <v>18</v>
      </c>
      <c r="E586" s="1" t="s">
        <v>16</v>
      </c>
      <c r="F586" s="1" t="s">
        <v>12</v>
      </c>
      <c r="G586" s="1" t="s">
        <v>13</v>
      </c>
      <c r="H586" s="1" t="s">
        <v>12</v>
      </c>
      <c r="I586" s="1">
        <v>49</v>
      </c>
      <c r="J586" t="str">
        <f t="shared" si="28"/>
        <v>No</v>
      </c>
      <c r="K586" t="str">
        <f t="shared" si="29"/>
        <v>No</v>
      </c>
      <c r="L586">
        <f t="shared" si="30"/>
        <v>377035</v>
      </c>
      <c r="M586" s="1" t="str">
        <f>IF(ISBLANK(D586),_xlfn.MODE.SNGL(moras[TIPO_ASEGURAMIENTO]),D586)</f>
        <v>TRABAJADOR INDEPENDIENTE</v>
      </c>
      <c r="N586" s="1">
        <f>IF(ISBLANK(moras[[#This Row],[EDAD]]),T607,moras[[#This Row],[EDAD]])</f>
        <v>49</v>
      </c>
    </row>
    <row r="587" spans="1:14" x14ac:dyDescent="0.35">
      <c r="A587" s="1">
        <v>586</v>
      </c>
      <c r="B587" s="1" t="s">
        <v>15</v>
      </c>
      <c r="C587" s="1">
        <v>308874</v>
      </c>
      <c r="D587" s="1" t="s">
        <v>10</v>
      </c>
      <c r="E587" s="1" t="s">
        <v>11</v>
      </c>
      <c r="F587" s="1" t="s">
        <v>12</v>
      </c>
      <c r="G587" s="1" t="s">
        <v>13</v>
      </c>
      <c r="H587" s="1" t="s">
        <v>12</v>
      </c>
      <c r="I587" s="1">
        <v>57</v>
      </c>
      <c r="J587" t="str">
        <f t="shared" si="28"/>
        <v>No</v>
      </c>
      <c r="K587" t="str">
        <f t="shared" si="29"/>
        <v>No</v>
      </c>
      <c r="L587">
        <f t="shared" si="30"/>
        <v>308874</v>
      </c>
      <c r="M587" s="1" t="str">
        <f>IF(ISBLANK(D587),_xlfn.MODE.SNGL(moras[TIPO_ASEGURAMIENTO]),D587)</f>
        <v>ASALARIADO</v>
      </c>
      <c r="N587" s="1">
        <f>IF(ISBLANK(moras[[#This Row],[EDAD]]),T608,moras[[#This Row],[EDAD]])</f>
        <v>57</v>
      </c>
    </row>
    <row r="588" spans="1:14" x14ac:dyDescent="0.35">
      <c r="A588" s="1">
        <v>587</v>
      </c>
      <c r="B588" s="1" t="s">
        <v>15</v>
      </c>
      <c r="C588" s="1">
        <v>1591051.5</v>
      </c>
      <c r="D588" s="1" t="s">
        <v>10</v>
      </c>
      <c r="E588" s="1" t="s">
        <v>11</v>
      </c>
      <c r="F588" s="1" t="s">
        <v>12</v>
      </c>
      <c r="G588" s="1" t="s">
        <v>13</v>
      </c>
      <c r="H588" s="1" t="s">
        <v>13</v>
      </c>
      <c r="I588" s="1">
        <v>62</v>
      </c>
      <c r="J588" t="str">
        <f t="shared" si="28"/>
        <v>No</v>
      </c>
      <c r="K588" t="str">
        <f t="shared" si="29"/>
        <v>No</v>
      </c>
      <c r="L588">
        <f t="shared" si="30"/>
        <v>1591051.5</v>
      </c>
      <c r="M588" s="1" t="str">
        <f>IF(ISBLANK(D588),_xlfn.MODE.SNGL(moras[TIPO_ASEGURAMIENTO]),D588)</f>
        <v>ASALARIADO</v>
      </c>
      <c r="N588" s="1">
        <f>IF(ISBLANK(moras[[#This Row],[EDAD]]),T609,moras[[#This Row],[EDAD]])</f>
        <v>62</v>
      </c>
    </row>
    <row r="589" spans="1:14" x14ac:dyDescent="0.35">
      <c r="A589" s="1">
        <v>588</v>
      </c>
      <c r="B589" s="1" t="s">
        <v>9</v>
      </c>
      <c r="C589" s="1">
        <v>415503</v>
      </c>
      <c r="D589" s="1" t="s">
        <v>10</v>
      </c>
      <c r="E589" s="1" t="s">
        <v>16</v>
      </c>
      <c r="F589" s="1" t="s">
        <v>12</v>
      </c>
      <c r="G589" s="1" t="s">
        <v>13</v>
      </c>
      <c r="H589" s="1" t="s">
        <v>13</v>
      </c>
      <c r="I589" s="1">
        <v>52</v>
      </c>
      <c r="J589" t="str">
        <f t="shared" si="28"/>
        <v>No</v>
      </c>
      <c r="K589" t="str">
        <f t="shared" si="29"/>
        <v>No</v>
      </c>
      <c r="L589">
        <f t="shared" si="30"/>
        <v>415503</v>
      </c>
      <c r="M589" s="1" t="str">
        <f>IF(ISBLANK(D589),_xlfn.MODE.SNGL(moras[TIPO_ASEGURAMIENTO]),D589)</f>
        <v>ASALARIADO</v>
      </c>
      <c r="N589" s="1">
        <f>IF(ISBLANK(moras[[#This Row],[EDAD]]),T610,moras[[#This Row],[EDAD]])</f>
        <v>52</v>
      </c>
    </row>
    <row r="590" spans="1:14" x14ac:dyDescent="0.35">
      <c r="A590" s="1">
        <v>589</v>
      </c>
      <c r="B590" s="1" t="s">
        <v>15</v>
      </c>
      <c r="C590" s="1">
        <v>397559.9</v>
      </c>
      <c r="D590" s="1" t="s">
        <v>10</v>
      </c>
      <c r="E590" s="1" t="s">
        <v>16</v>
      </c>
      <c r="F590" s="1" t="s">
        <v>12</v>
      </c>
      <c r="G590" s="1" t="s">
        <v>13</v>
      </c>
      <c r="H590" s="1" t="s">
        <v>13</v>
      </c>
      <c r="I590" s="1">
        <v>21</v>
      </c>
      <c r="J590" t="str">
        <f t="shared" si="28"/>
        <v>No</v>
      </c>
      <c r="K590" t="str">
        <f t="shared" si="29"/>
        <v>No</v>
      </c>
      <c r="L590">
        <f t="shared" si="30"/>
        <v>397559.9</v>
      </c>
      <c r="M590" s="1" t="str">
        <f>IF(ISBLANK(D590),_xlfn.MODE.SNGL(moras[TIPO_ASEGURAMIENTO]),D590)</f>
        <v>ASALARIADO</v>
      </c>
      <c r="N590" s="1">
        <f>IF(ISBLANK(moras[[#This Row],[EDAD]]),T611,moras[[#This Row],[EDAD]])</f>
        <v>21</v>
      </c>
    </row>
    <row r="591" spans="1:14" x14ac:dyDescent="0.35">
      <c r="A591" s="1">
        <v>590</v>
      </c>
      <c r="B591" s="1" t="s">
        <v>15</v>
      </c>
      <c r="C591" s="1">
        <v>1422244</v>
      </c>
      <c r="D591" s="1" t="s">
        <v>14</v>
      </c>
      <c r="E591" s="1" t="s">
        <v>11</v>
      </c>
      <c r="F591" s="1" t="s">
        <v>12</v>
      </c>
      <c r="G591" s="1" t="s">
        <v>13</v>
      </c>
      <c r="H591" s="1" t="s">
        <v>13</v>
      </c>
      <c r="I591" s="1">
        <v>77</v>
      </c>
      <c r="J591" t="str">
        <f t="shared" si="28"/>
        <v>No</v>
      </c>
      <c r="K591" t="str">
        <f t="shared" si="29"/>
        <v>No</v>
      </c>
      <c r="L591">
        <f t="shared" si="30"/>
        <v>1422244</v>
      </c>
      <c r="M591" s="1" t="str">
        <f>IF(ISBLANK(D591),_xlfn.MODE.SNGL(moras[TIPO_ASEGURAMIENTO]),D591)</f>
        <v>PENSIONADOS EN SU PROPIO SISTEMA</v>
      </c>
      <c r="N591" s="1">
        <f>IF(ISBLANK(moras[[#This Row],[EDAD]]),T612,moras[[#This Row],[EDAD]])</f>
        <v>77</v>
      </c>
    </row>
    <row r="592" spans="1:14" x14ac:dyDescent="0.35">
      <c r="A592" s="1">
        <v>591</v>
      </c>
      <c r="B592" s="1" t="s">
        <v>15</v>
      </c>
      <c r="C592" s="1">
        <v>297046</v>
      </c>
      <c r="D592" s="1" t="s">
        <v>17</v>
      </c>
      <c r="E592" s="1" t="s">
        <v>16</v>
      </c>
      <c r="F592" s="1" t="s">
        <v>12</v>
      </c>
      <c r="G592" s="1" t="s">
        <v>13</v>
      </c>
      <c r="H592" s="1" t="s">
        <v>13</v>
      </c>
      <c r="I592" s="1">
        <v>26</v>
      </c>
      <c r="J592" t="str">
        <f t="shared" si="28"/>
        <v>No</v>
      </c>
      <c r="K592" t="str">
        <f t="shared" si="29"/>
        <v>No</v>
      </c>
      <c r="L592">
        <f t="shared" si="30"/>
        <v>297046</v>
      </c>
      <c r="M592" s="1" t="str">
        <f>IF(ISBLANK(D592),_xlfn.MODE.SNGL(moras[TIPO_ASEGURAMIENTO]),D592)</f>
        <v>ASEGURADO VOLUNTARIO</v>
      </c>
      <c r="N592" s="1">
        <f>IF(ISBLANK(moras[[#This Row],[EDAD]]),T613,moras[[#This Row],[EDAD]])</f>
        <v>26</v>
      </c>
    </row>
    <row r="593" spans="1:14" x14ac:dyDescent="0.35">
      <c r="A593" s="1">
        <v>592</v>
      </c>
      <c r="B593" s="1" t="s">
        <v>15</v>
      </c>
      <c r="C593" s="1">
        <v>1039384</v>
      </c>
      <c r="D593" s="1" t="s">
        <v>10</v>
      </c>
      <c r="E593" s="1" t="s">
        <v>11</v>
      </c>
      <c r="F593" s="1" t="s">
        <v>12</v>
      </c>
      <c r="G593" s="1" t="s">
        <v>13</v>
      </c>
      <c r="H593" s="1" t="s">
        <v>12</v>
      </c>
      <c r="I593" s="1">
        <v>43</v>
      </c>
      <c r="J593" t="str">
        <f t="shared" si="28"/>
        <v>No</v>
      </c>
      <c r="K593" t="str">
        <f t="shared" si="29"/>
        <v>No</v>
      </c>
      <c r="L593">
        <f t="shared" si="30"/>
        <v>1039384</v>
      </c>
      <c r="M593" s="1" t="str">
        <f>IF(ISBLANK(D593),_xlfn.MODE.SNGL(moras[TIPO_ASEGURAMIENTO]),D593)</f>
        <v>ASALARIADO</v>
      </c>
      <c r="N593" s="1">
        <f>IF(ISBLANK(moras[[#This Row],[EDAD]]),T614,moras[[#This Row],[EDAD]])</f>
        <v>43</v>
      </c>
    </row>
    <row r="594" spans="1:14" x14ac:dyDescent="0.35">
      <c r="A594" s="1">
        <v>593</v>
      </c>
      <c r="B594" s="1" t="s">
        <v>9</v>
      </c>
      <c r="C594" s="1">
        <v>310363</v>
      </c>
      <c r="D594" s="1" t="s">
        <v>17</v>
      </c>
      <c r="E594" s="1" t="s">
        <v>16</v>
      </c>
      <c r="F594" s="1" t="s">
        <v>12</v>
      </c>
      <c r="G594" s="1" t="s">
        <v>13</v>
      </c>
      <c r="H594" s="1" t="s">
        <v>13</v>
      </c>
      <c r="I594" s="1">
        <v>60</v>
      </c>
      <c r="J594" t="str">
        <f t="shared" si="28"/>
        <v>No</v>
      </c>
      <c r="K594" t="str">
        <f t="shared" si="29"/>
        <v>No</v>
      </c>
      <c r="L594">
        <f t="shared" si="30"/>
        <v>310363</v>
      </c>
      <c r="M594" s="1" t="str">
        <f>IF(ISBLANK(D594),_xlfn.MODE.SNGL(moras[TIPO_ASEGURAMIENTO]),D594)</f>
        <v>ASEGURADO VOLUNTARIO</v>
      </c>
      <c r="N594" s="1">
        <f>IF(ISBLANK(moras[[#This Row],[EDAD]]),T615,moras[[#This Row],[EDAD]])</f>
        <v>60</v>
      </c>
    </row>
    <row r="595" spans="1:14" x14ac:dyDescent="0.35">
      <c r="A595" s="1">
        <v>594</v>
      </c>
      <c r="B595" s="1" t="s">
        <v>9</v>
      </c>
      <c r="C595" s="1">
        <v>1150000</v>
      </c>
      <c r="D595" s="1" t="s">
        <v>10</v>
      </c>
      <c r="E595" s="1" t="s">
        <v>16</v>
      </c>
      <c r="F595" s="1" t="s">
        <v>12</v>
      </c>
      <c r="G595" s="1" t="s">
        <v>13</v>
      </c>
      <c r="H595" s="1" t="s">
        <v>13</v>
      </c>
      <c r="I595" s="1">
        <v>37</v>
      </c>
      <c r="J595" t="str">
        <f t="shared" si="28"/>
        <v>No</v>
      </c>
      <c r="K595" t="str">
        <f t="shared" si="29"/>
        <v>No</v>
      </c>
      <c r="L595">
        <f t="shared" si="30"/>
        <v>1150000</v>
      </c>
      <c r="M595" s="1" t="str">
        <f>IF(ISBLANK(D595),_xlfn.MODE.SNGL(moras[TIPO_ASEGURAMIENTO]),D595)</f>
        <v>ASALARIADO</v>
      </c>
      <c r="N595" s="1">
        <f>IF(ISBLANK(moras[[#This Row],[EDAD]]),T616,moras[[#This Row],[EDAD]])</f>
        <v>37</v>
      </c>
    </row>
    <row r="596" spans="1:14" x14ac:dyDescent="0.35">
      <c r="A596" s="1">
        <v>595</v>
      </c>
      <c r="B596" s="1" t="s">
        <v>15</v>
      </c>
      <c r="C596" s="1">
        <v>360191</v>
      </c>
      <c r="D596" s="1" t="s">
        <v>10</v>
      </c>
      <c r="E596" s="1" t="s">
        <v>11</v>
      </c>
      <c r="F596" s="1" t="s">
        <v>12</v>
      </c>
      <c r="G596" s="1" t="s">
        <v>13</v>
      </c>
      <c r="H596" s="1" t="s">
        <v>12</v>
      </c>
      <c r="I596" s="1">
        <v>42</v>
      </c>
      <c r="J596" t="str">
        <f t="shared" si="28"/>
        <v>No</v>
      </c>
      <c r="K596" t="str">
        <f t="shared" si="29"/>
        <v>No</v>
      </c>
      <c r="L596">
        <f t="shared" si="30"/>
        <v>360191</v>
      </c>
      <c r="M596" s="1" t="str">
        <f>IF(ISBLANK(D596),_xlfn.MODE.SNGL(moras[TIPO_ASEGURAMIENTO]),D596)</f>
        <v>ASALARIADO</v>
      </c>
      <c r="N596" s="1">
        <f>IF(ISBLANK(moras[[#This Row],[EDAD]]),T617,moras[[#This Row],[EDAD]])</f>
        <v>42</v>
      </c>
    </row>
    <row r="597" spans="1:14" x14ac:dyDescent="0.35">
      <c r="A597" s="1">
        <v>596</v>
      </c>
      <c r="B597" s="1" t="s">
        <v>9</v>
      </c>
      <c r="C597" s="1">
        <v>2183437.7799999998</v>
      </c>
      <c r="D597" s="1" t="s">
        <v>10</v>
      </c>
      <c r="E597" s="1" t="s">
        <v>11</v>
      </c>
      <c r="F597" s="1" t="s">
        <v>12</v>
      </c>
      <c r="G597" s="1" t="s">
        <v>13</v>
      </c>
      <c r="H597" s="1" t="s">
        <v>13</v>
      </c>
      <c r="I597" s="1">
        <v>43</v>
      </c>
      <c r="J597" t="str">
        <f t="shared" si="28"/>
        <v>No</v>
      </c>
      <c r="K597" t="str">
        <f t="shared" si="29"/>
        <v>No</v>
      </c>
      <c r="L597">
        <f t="shared" si="30"/>
        <v>2183437.7799999998</v>
      </c>
      <c r="M597" s="1" t="str">
        <f>IF(ISBLANK(D597),_xlfn.MODE.SNGL(moras[TIPO_ASEGURAMIENTO]),D597)</f>
        <v>ASALARIADO</v>
      </c>
      <c r="N597" s="1">
        <f>IF(ISBLANK(moras[[#This Row],[EDAD]]),T618,moras[[#This Row],[EDAD]])</f>
        <v>43</v>
      </c>
    </row>
    <row r="598" spans="1:14" x14ac:dyDescent="0.35">
      <c r="A598" s="1">
        <v>597</v>
      </c>
      <c r="B598" s="1" t="s">
        <v>9</v>
      </c>
      <c r="C598" s="1">
        <v>278030</v>
      </c>
      <c r="D598" s="1" t="s">
        <v>19</v>
      </c>
      <c r="E598" s="1" t="s">
        <v>16</v>
      </c>
      <c r="F598" s="1" t="s">
        <v>12</v>
      </c>
      <c r="G598" s="1" t="s">
        <v>13</v>
      </c>
      <c r="H598" s="1" t="s">
        <v>13</v>
      </c>
      <c r="I598" s="1">
        <v>53</v>
      </c>
      <c r="J598" t="str">
        <f t="shared" si="28"/>
        <v>No</v>
      </c>
      <c r="K598" t="str">
        <f t="shared" si="29"/>
        <v>No</v>
      </c>
      <c r="L598">
        <f t="shared" si="30"/>
        <v>278030</v>
      </c>
      <c r="M598" s="1" t="str">
        <f>IF(ISBLANK(D598),_xlfn.MODE.SNGL(moras[TIPO_ASEGURAMIENTO]),D598)</f>
        <v>CONVENIOS ESPECIALES DE TRABAJADORES INDEPENDIENTES</v>
      </c>
      <c r="N598" s="1">
        <f>IF(ISBLANK(moras[[#This Row],[EDAD]]),T619,moras[[#This Row],[EDAD]])</f>
        <v>53</v>
      </c>
    </row>
    <row r="599" spans="1:14" x14ac:dyDescent="0.35">
      <c r="A599" s="1">
        <v>598</v>
      </c>
      <c r="B599" s="1" t="s">
        <v>15</v>
      </c>
      <c r="C599" s="1">
        <v>518073.51</v>
      </c>
      <c r="D599" s="1" t="s">
        <v>10</v>
      </c>
      <c r="E599" s="1" t="s">
        <v>16</v>
      </c>
      <c r="F599" s="1" t="s">
        <v>12</v>
      </c>
      <c r="G599" s="1" t="s">
        <v>13</v>
      </c>
      <c r="H599" s="1" t="s">
        <v>13</v>
      </c>
      <c r="I599" s="1">
        <v>46</v>
      </c>
      <c r="J599" t="str">
        <f t="shared" si="28"/>
        <v>No</v>
      </c>
      <c r="K599" t="str">
        <f t="shared" si="29"/>
        <v>No</v>
      </c>
      <c r="L599">
        <f t="shared" si="30"/>
        <v>518073.51</v>
      </c>
      <c r="M599" s="1" t="str">
        <f>IF(ISBLANK(D599),_xlfn.MODE.SNGL(moras[TIPO_ASEGURAMIENTO]),D599)</f>
        <v>ASALARIADO</v>
      </c>
      <c r="N599" s="1">
        <f>IF(ISBLANK(moras[[#This Row],[EDAD]]),T620,moras[[#This Row],[EDAD]])</f>
        <v>46</v>
      </c>
    </row>
    <row r="600" spans="1:14" x14ac:dyDescent="0.35">
      <c r="A600" s="1">
        <v>599</v>
      </c>
      <c r="B600" s="1" t="s">
        <v>9</v>
      </c>
      <c r="C600" s="1">
        <v>390486.2</v>
      </c>
      <c r="D600" s="1" t="s">
        <v>10</v>
      </c>
      <c r="E600" s="1" t="s">
        <v>11</v>
      </c>
      <c r="F600" s="1" t="s">
        <v>12</v>
      </c>
      <c r="G600" s="1" t="s">
        <v>13</v>
      </c>
      <c r="H600" s="1" t="s">
        <v>13</v>
      </c>
      <c r="I600" s="1">
        <v>51</v>
      </c>
      <c r="J600" t="str">
        <f t="shared" si="28"/>
        <v>No</v>
      </c>
      <c r="K600" t="str">
        <f t="shared" si="29"/>
        <v>No</v>
      </c>
      <c r="L600">
        <f t="shared" si="30"/>
        <v>390486.2</v>
      </c>
      <c r="M600" s="1" t="str">
        <f>IF(ISBLANK(D600),_xlfn.MODE.SNGL(moras[TIPO_ASEGURAMIENTO]),D600)</f>
        <v>ASALARIADO</v>
      </c>
      <c r="N600" s="1">
        <f>IF(ISBLANK(moras[[#This Row],[EDAD]]),T621,moras[[#This Row],[EDAD]])</f>
        <v>51</v>
      </c>
    </row>
    <row r="601" spans="1:14" x14ac:dyDescent="0.35">
      <c r="A601" s="1">
        <v>600</v>
      </c>
      <c r="B601" s="1" t="s">
        <v>9</v>
      </c>
      <c r="C601" s="1">
        <v>2170393.56</v>
      </c>
      <c r="D601" s="1" t="s">
        <v>10</v>
      </c>
      <c r="E601" s="1" t="s">
        <v>11</v>
      </c>
      <c r="F601" s="1" t="s">
        <v>12</v>
      </c>
      <c r="G601" s="1" t="s">
        <v>13</v>
      </c>
      <c r="H601" s="1" t="s">
        <v>13</v>
      </c>
      <c r="I601" s="1">
        <v>41</v>
      </c>
      <c r="J601" t="str">
        <f t="shared" si="28"/>
        <v>No</v>
      </c>
      <c r="K601" t="str">
        <f t="shared" si="29"/>
        <v>No</v>
      </c>
      <c r="L601">
        <f t="shared" si="30"/>
        <v>2170393.56</v>
      </c>
      <c r="M601" s="1" t="str">
        <f>IF(ISBLANK(D601),_xlfn.MODE.SNGL(moras[TIPO_ASEGURAMIENTO]),D601)</f>
        <v>ASALARIADO</v>
      </c>
      <c r="N601" s="1">
        <f>IF(ISBLANK(moras[[#This Row],[EDAD]]),T622,moras[[#This Row],[EDAD]])</f>
        <v>41</v>
      </c>
    </row>
    <row r="602" spans="1:14" x14ac:dyDescent="0.35">
      <c r="A602" s="1">
        <v>601</v>
      </c>
      <c r="B602" s="1" t="s">
        <v>9</v>
      </c>
      <c r="C602" s="1">
        <v>299825</v>
      </c>
      <c r="D602" s="1" t="s">
        <v>18</v>
      </c>
      <c r="E602" s="1" t="s">
        <v>16</v>
      </c>
      <c r="F602" s="1" t="s">
        <v>12</v>
      </c>
      <c r="G602" s="1" t="s">
        <v>12</v>
      </c>
      <c r="H602" s="1" t="s">
        <v>12</v>
      </c>
      <c r="I602" s="1">
        <v>36</v>
      </c>
      <c r="J602" t="str">
        <f t="shared" si="28"/>
        <v>No</v>
      </c>
      <c r="K602" t="str">
        <f t="shared" si="29"/>
        <v>No</v>
      </c>
      <c r="L602">
        <f t="shared" si="30"/>
        <v>299825</v>
      </c>
      <c r="M602" s="1" t="str">
        <f>IF(ISBLANK(D602),_xlfn.MODE.SNGL(moras[TIPO_ASEGURAMIENTO]),D602)</f>
        <v>TRABAJADOR INDEPENDIENTE</v>
      </c>
      <c r="N602" s="1">
        <f>IF(ISBLANK(moras[[#This Row],[EDAD]]),T623,moras[[#This Row],[EDAD]])</f>
        <v>36</v>
      </c>
    </row>
    <row r="603" spans="1:14" x14ac:dyDescent="0.35">
      <c r="A603" s="1">
        <v>602</v>
      </c>
      <c r="B603" s="1" t="s">
        <v>15</v>
      </c>
      <c r="C603" s="1">
        <v>273601</v>
      </c>
      <c r="D603" s="1" t="s">
        <v>10</v>
      </c>
      <c r="E603" s="1" t="s">
        <v>16</v>
      </c>
      <c r="F603" s="1" t="s">
        <v>12</v>
      </c>
      <c r="G603" s="1" t="s">
        <v>12</v>
      </c>
      <c r="H603" s="1" t="s">
        <v>13</v>
      </c>
      <c r="I603" s="1">
        <v>39</v>
      </c>
      <c r="J603" t="str">
        <f t="shared" si="28"/>
        <v>No</v>
      </c>
      <c r="K603" t="str">
        <f t="shared" si="29"/>
        <v>No</v>
      </c>
      <c r="L603">
        <f t="shared" si="30"/>
        <v>273601</v>
      </c>
      <c r="M603" s="1" t="str">
        <f>IF(ISBLANK(D603),_xlfn.MODE.SNGL(moras[TIPO_ASEGURAMIENTO]),D603)</f>
        <v>ASALARIADO</v>
      </c>
      <c r="N603" s="1">
        <f>IF(ISBLANK(moras[[#This Row],[EDAD]]),T624,moras[[#This Row],[EDAD]])</f>
        <v>39</v>
      </c>
    </row>
    <row r="604" spans="1:14" x14ac:dyDescent="0.35">
      <c r="A604" s="1">
        <v>603</v>
      </c>
      <c r="B604" s="1" t="s">
        <v>9</v>
      </c>
      <c r="C604" s="1">
        <v>751546.8</v>
      </c>
      <c r="D604" s="1" t="s">
        <v>10</v>
      </c>
      <c r="E604" s="1" t="s">
        <v>16</v>
      </c>
      <c r="F604" s="1" t="s">
        <v>12</v>
      </c>
      <c r="G604" s="1" t="s">
        <v>13</v>
      </c>
      <c r="H604" s="1" t="s">
        <v>13</v>
      </c>
      <c r="I604" s="1">
        <v>29</v>
      </c>
      <c r="J604" t="str">
        <f t="shared" si="28"/>
        <v>No</v>
      </c>
      <c r="K604" t="str">
        <f t="shared" si="29"/>
        <v>No</v>
      </c>
      <c r="L604">
        <f t="shared" si="30"/>
        <v>751546.8</v>
      </c>
      <c r="M604" s="1" t="str">
        <f>IF(ISBLANK(D604),_xlfn.MODE.SNGL(moras[TIPO_ASEGURAMIENTO]),D604)</f>
        <v>ASALARIADO</v>
      </c>
      <c r="N604" s="1">
        <f>IF(ISBLANK(moras[[#This Row],[EDAD]]),T625,moras[[#This Row],[EDAD]])</f>
        <v>29</v>
      </c>
    </row>
    <row r="605" spans="1:14" x14ac:dyDescent="0.35">
      <c r="A605" s="1">
        <v>604</v>
      </c>
      <c r="B605" s="1" t="s">
        <v>9</v>
      </c>
      <c r="C605" s="1">
        <v>839652</v>
      </c>
      <c r="D605" s="1" t="s">
        <v>18</v>
      </c>
      <c r="E605" s="1" t="s">
        <v>16</v>
      </c>
      <c r="F605" s="1" t="s">
        <v>12</v>
      </c>
      <c r="G605" s="1" t="s">
        <v>13</v>
      </c>
      <c r="H605" s="1" t="s">
        <v>12</v>
      </c>
      <c r="I605" s="1">
        <v>77</v>
      </c>
      <c r="J605" t="str">
        <f t="shared" si="28"/>
        <v>No</v>
      </c>
      <c r="K605" t="str">
        <f t="shared" si="29"/>
        <v>No</v>
      </c>
      <c r="L605">
        <f t="shared" si="30"/>
        <v>839652</v>
      </c>
      <c r="M605" s="1" t="str">
        <f>IF(ISBLANK(D605),_xlfn.MODE.SNGL(moras[TIPO_ASEGURAMIENTO]),D605)</f>
        <v>TRABAJADOR INDEPENDIENTE</v>
      </c>
      <c r="N605" s="1">
        <f>IF(ISBLANK(moras[[#This Row],[EDAD]]),T626,moras[[#This Row],[EDAD]])</f>
        <v>77</v>
      </c>
    </row>
    <row r="606" spans="1:14" x14ac:dyDescent="0.35">
      <c r="A606" s="1">
        <v>605</v>
      </c>
      <c r="B606" s="1" t="s">
        <v>15</v>
      </c>
      <c r="C606" s="1">
        <v>1742394.77</v>
      </c>
      <c r="D606" s="1" t="s">
        <v>10</v>
      </c>
      <c r="E606" s="1" t="s">
        <v>16</v>
      </c>
      <c r="F606" s="1" t="s">
        <v>12</v>
      </c>
      <c r="G606" s="1" t="s">
        <v>13</v>
      </c>
      <c r="H606" s="1" t="s">
        <v>13</v>
      </c>
      <c r="I606" s="1">
        <v>39</v>
      </c>
      <c r="J606" t="str">
        <f t="shared" si="28"/>
        <v>No</v>
      </c>
      <c r="K606" t="str">
        <f t="shared" si="29"/>
        <v>No</v>
      </c>
      <c r="L606">
        <f t="shared" si="30"/>
        <v>1742394.77</v>
      </c>
      <c r="M606" s="1" t="str">
        <f>IF(ISBLANK(D606),_xlfn.MODE.SNGL(moras[TIPO_ASEGURAMIENTO]),D606)</f>
        <v>ASALARIADO</v>
      </c>
      <c r="N606" s="1">
        <f>IF(ISBLANK(moras[[#This Row],[EDAD]]),T627,moras[[#This Row],[EDAD]])</f>
        <v>39</v>
      </c>
    </row>
    <row r="607" spans="1:14" x14ac:dyDescent="0.35">
      <c r="A607" s="1">
        <v>606</v>
      </c>
      <c r="B607" s="1" t="s">
        <v>9</v>
      </c>
      <c r="C607" s="1">
        <v>1008778</v>
      </c>
      <c r="D607" s="1" t="s">
        <v>14</v>
      </c>
      <c r="E607" s="1" t="s">
        <v>11</v>
      </c>
      <c r="F607" s="1" t="s">
        <v>12</v>
      </c>
      <c r="G607" s="1" t="s">
        <v>13</v>
      </c>
      <c r="H607" s="1" t="s">
        <v>13</v>
      </c>
      <c r="I607" s="1">
        <v>75</v>
      </c>
      <c r="J607" t="str">
        <f t="shared" si="28"/>
        <v>No</v>
      </c>
      <c r="K607" t="str">
        <f t="shared" si="29"/>
        <v>No</v>
      </c>
      <c r="L607">
        <f t="shared" si="30"/>
        <v>1008778</v>
      </c>
      <c r="M607" s="1" t="str">
        <f>IF(ISBLANK(D607),_xlfn.MODE.SNGL(moras[TIPO_ASEGURAMIENTO]),D607)</f>
        <v>PENSIONADOS EN SU PROPIO SISTEMA</v>
      </c>
      <c r="N607" s="1">
        <f>IF(ISBLANK(moras[[#This Row],[EDAD]]),T628,moras[[#This Row],[EDAD]])</f>
        <v>75</v>
      </c>
    </row>
    <row r="608" spans="1:14" x14ac:dyDescent="0.35">
      <c r="A608" s="1">
        <v>607</v>
      </c>
      <c r="B608" s="1" t="s">
        <v>9</v>
      </c>
      <c r="C608" s="1">
        <v>587551.63</v>
      </c>
      <c r="D608" s="1" t="s">
        <v>14</v>
      </c>
      <c r="E608" s="1" t="s">
        <v>11</v>
      </c>
      <c r="F608" s="1" t="s">
        <v>12</v>
      </c>
      <c r="G608" s="1" t="s">
        <v>13</v>
      </c>
      <c r="H608" s="1" t="s">
        <v>13</v>
      </c>
      <c r="I608" s="1">
        <v>68</v>
      </c>
      <c r="J608" t="str">
        <f t="shared" si="28"/>
        <v>No</v>
      </c>
      <c r="K608" t="str">
        <f t="shared" si="29"/>
        <v>No</v>
      </c>
      <c r="L608">
        <f t="shared" si="30"/>
        <v>587551.63</v>
      </c>
      <c r="M608" s="1" t="str">
        <f>IF(ISBLANK(D608),_xlfn.MODE.SNGL(moras[TIPO_ASEGURAMIENTO]),D608)</f>
        <v>PENSIONADOS EN SU PROPIO SISTEMA</v>
      </c>
      <c r="N608" s="1">
        <f>IF(ISBLANK(moras[[#This Row],[EDAD]]),T629,moras[[#This Row],[EDAD]])</f>
        <v>68</v>
      </c>
    </row>
    <row r="609" spans="1:14" x14ac:dyDescent="0.35">
      <c r="A609" s="1">
        <v>608</v>
      </c>
      <c r="B609" s="1" t="s">
        <v>15</v>
      </c>
      <c r="C609" s="1">
        <v>112200</v>
      </c>
      <c r="D609" s="1" t="s">
        <v>10</v>
      </c>
      <c r="E609" s="1" t="s">
        <v>16</v>
      </c>
      <c r="F609" s="1" t="s">
        <v>12</v>
      </c>
      <c r="G609" s="1" t="s">
        <v>13</v>
      </c>
      <c r="H609" s="1" t="s">
        <v>13</v>
      </c>
      <c r="I609" s="1">
        <v>53</v>
      </c>
      <c r="J609" t="str">
        <f t="shared" si="28"/>
        <v>No</v>
      </c>
      <c r="K609" t="str">
        <f t="shared" si="29"/>
        <v>No</v>
      </c>
      <c r="L609">
        <f t="shared" si="30"/>
        <v>112200</v>
      </c>
      <c r="M609" s="1" t="str">
        <f>IF(ISBLANK(D609),_xlfn.MODE.SNGL(moras[TIPO_ASEGURAMIENTO]),D609)</f>
        <v>ASALARIADO</v>
      </c>
      <c r="N609" s="1">
        <f>IF(ISBLANK(moras[[#This Row],[EDAD]]),T630,moras[[#This Row],[EDAD]])</f>
        <v>53</v>
      </c>
    </row>
    <row r="610" spans="1:14" x14ac:dyDescent="0.35">
      <c r="A610" s="1">
        <v>609</v>
      </c>
      <c r="B610" s="1" t="s">
        <v>15</v>
      </c>
      <c r="C610" s="1">
        <v>927718</v>
      </c>
      <c r="D610" s="1" t="s">
        <v>10</v>
      </c>
      <c r="E610" s="1" t="s">
        <v>11</v>
      </c>
      <c r="F610" s="1" t="s">
        <v>12</v>
      </c>
      <c r="G610" s="1" t="s">
        <v>13</v>
      </c>
      <c r="H610" s="1" t="s">
        <v>12</v>
      </c>
      <c r="I610" s="1">
        <v>29</v>
      </c>
      <c r="J610" t="str">
        <f t="shared" si="28"/>
        <v>No</v>
      </c>
      <c r="K610" t="str">
        <f t="shared" si="29"/>
        <v>No</v>
      </c>
      <c r="L610">
        <f t="shared" si="30"/>
        <v>927718</v>
      </c>
      <c r="M610" s="1" t="str">
        <f>IF(ISBLANK(D610),_xlfn.MODE.SNGL(moras[TIPO_ASEGURAMIENTO]),D610)</f>
        <v>ASALARIADO</v>
      </c>
      <c r="N610" s="1">
        <f>IF(ISBLANK(moras[[#This Row],[EDAD]]),T631,moras[[#This Row],[EDAD]])</f>
        <v>29</v>
      </c>
    </row>
    <row r="611" spans="1:14" x14ac:dyDescent="0.35">
      <c r="A611" s="1">
        <v>610</v>
      </c>
      <c r="B611" s="1" t="s">
        <v>9</v>
      </c>
      <c r="C611" s="1">
        <v>400166.55</v>
      </c>
      <c r="D611" s="1" t="s">
        <v>10</v>
      </c>
      <c r="E611" s="1" t="s">
        <v>16</v>
      </c>
      <c r="F611" s="1" t="s">
        <v>12</v>
      </c>
      <c r="G611" s="1" t="s">
        <v>12</v>
      </c>
      <c r="H611" s="1" t="s">
        <v>13</v>
      </c>
      <c r="I611" s="1">
        <v>31</v>
      </c>
      <c r="J611" t="str">
        <f t="shared" si="28"/>
        <v>No</v>
      </c>
      <c r="K611" t="str">
        <f t="shared" si="29"/>
        <v>No</v>
      </c>
      <c r="L611">
        <f t="shared" si="30"/>
        <v>400166.55</v>
      </c>
      <c r="M611" s="1" t="str">
        <f>IF(ISBLANK(D611),_xlfn.MODE.SNGL(moras[TIPO_ASEGURAMIENTO]),D611)</f>
        <v>ASALARIADO</v>
      </c>
      <c r="N611" s="1">
        <f>IF(ISBLANK(moras[[#This Row],[EDAD]]),T632,moras[[#This Row],[EDAD]])</f>
        <v>31</v>
      </c>
    </row>
    <row r="612" spans="1:14" x14ac:dyDescent="0.35">
      <c r="A612" s="1">
        <v>611</v>
      </c>
      <c r="B612" s="1" t="s">
        <v>15</v>
      </c>
      <c r="C612" s="1">
        <v>1173695</v>
      </c>
      <c r="D612" s="1" t="s">
        <v>14</v>
      </c>
      <c r="E612" s="1" t="s">
        <v>11</v>
      </c>
      <c r="F612" s="1" t="s">
        <v>12</v>
      </c>
      <c r="G612" s="1" t="s">
        <v>13</v>
      </c>
      <c r="H612" s="1" t="s">
        <v>13</v>
      </c>
      <c r="I612" s="1">
        <v>71</v>
      </c>
      <c r="J612" t="str">
        <f t="shared" si="28"/>
        <v>No</v>
      </c>
      <c r="K612" t="str">
        <f t="shared" si="29"/>
        <v>No</v>
      </c>
      <c r="L612">
        <f t="shared" si="30"/>
        <v>1173695</v>
      </c>
      <c r="M612" s="1" t="str">
        <f>IF(ISBLANK(D612),_xlfn.MODE.SNGL(moras[TIPO_ASEGURAMIENTO]),D612)</f>
        <v>PENSIONADOS EN SU PROPIO SISTEMA</v>
      </c>
      <c r="N612" s="1">
        <f>IF(ISBLANK(moras[[#This Row],[EDAD]]),T633,moras[[#This Row],[EDAD]])</f>
        <v>71</v>
      </c>
    </row>
    <row r="613" spans="1:14" x14ac:dyDescent="0.35">
      <c r="A613" s="1">
        <v>612</v>
      </c>
      <c r="B613" s="1" t="s">
        <v>15</v>
      </c>
      <c r="C613" s="1">
        <v>317000</v>
      </c>
      <c r="D613" s="1" t="s">
        <v>10</v>
      </c>
      <c r="E613" s="1" t="s">
        <v>16</v>
      </c>
      <c r="F613" s="1" t="s">
        <v>12</v>
      </c>
      <c r="G613" s="1" t="s">
        <v>13</v>
      </c>
      <c r="H613" s="1" t="s">
        <v>12</v>
      </c>
      <c r="I613" s="1">
        <v>39</v>
      </c>
      <c r="J613" t="str">
        <f t="shared" si="28"/>
        <v>No</v>
      </c>
      <c r="K613" t="str">
        <f t="shared" si="29"/>
        <v>No</v>
      </c>
      <c r="L613">
        <f t="shared" si="30"/>
        <v>317000</v>
      </c>
      <c r="M613" s="1" t="str">
        <f>IF(ISBLANK(D613),_xlfn.MODE.SNGL(moras[TIPO_ASEGURAMIENTO]),D613)</f>
        <v>ASALARIADO</v>
      </c>
      <c r="N613" s="1">
        <f>IF(ISBLANK(moras[[#This Row],[EDAD]]),T634,moras[[#This Row],[EDAD]])</f>
        <v>39</v>
      </c>
    </row>
    <row r="614" spans="1:14" x14ac:dyDescent="0.35">
      <c r="A614" s="1">
        <v>613</v>
      </c>
      <c r="B614" s="1" t="s">
        <v>9</v>
      </c>
      <c r="C614" s="1">
        <v>369367.93</v>
      </c>
      <c r="D614" s="1" t="s">
        <v>10</v>
      </c>
      <c r="E614" s="1" t="s">
        <v>11</v>
      </c>
      <c r="F614" s="1" t="s">
        <v>12</v>
      </c>
      <c r="G614" s="1" t="s">
        <v>13</v>
      </c>
      <c r="H614" s="1" t="s">
        <v>13</v>
      </c>
      <c r="I614" s="1">
        <v>35</v>
      </c>
      <c r="J614" t="str">
        <f t="shared" si="28"/>
        <v>No</v>
      </c>
      <c r="K614" t="str">
        <f t="shared" si="29"/>
        <v>No</v>
      </c>
      <c r="L614">
        <f t="shared" si="30"/>
        <v>369367.93</v>
      </c>
      <c r="M614" s="1" t="str">
        <f>IF(ISBLANK(D614),_xlfn.MODE.SNGL(moras[TIPO_ASEGURAMIENTO]),D614)</f>
        <v>ASALARIADO</v>
      </c>
      <c r="N614" s="1">
        <f>IF(ISBLANK(moras[[#This Row],[EDAD]]),T635,moras[[#This Row],[EDAD]])</f>
        <v>35</v>
      </c>
    </row>
    <row r="615" spans="1:14" x14ac:dyDescent="0.35">
      <c r="A615" s="1">
        <v>614</v>
      </c>
      <c r="B615" s="1" t="s">
        <v>15</v>
      </c>
      <c r="C615" s="1">
        <v>453746</v>
      </c>
      <c r="D615" s="1" t="s">
        <v>14</v>
      </c>
      <c r="E615" s="1" t="s">
        <v>11</v>
      </c>
      <c r="F615" s="1" t="s">
        <v>12</v>
      </c>
      <c r="G615" s="1" t="s">
        <v>13</v>
      </c>
      <c r="H615" s="1" t="s">
        <v>13</v>
      </c>
      <c r="I615" s="1">
        <v>81</v>
      </c>
      <c r="J615" t="str">
        <f t="shared" si="28"/>
        <v>No</v>
      </c>
      <c r="K615" t="str">
        <f t="shared" si="29"/>
        <v>No</v>
      </c>
      <c r="L615">
        <f t="shared" si="30"/>
        <v>453746</v>
      </c>
      <c r="M615" s="1" t="str">
        <f>IF(ISBLANK(D615),_xlfn.MODE.SNGL(moras[TIPO_ASEGURAMIENTO]),D615)</f>
        <v>PENSIONADOS EN SU PROPIO SISTEMA</v>
      </c>
      <c r="N615" s="1">
        <f>IF(ISBLANK(moras[[#This Row],[EDAD]]),T636,moras[[#This Row],[EDAD]])</f>
        <v>81</v>
      </c>
    </row>
    <row r="616" spans="1:14" x14ac:dyDescent="0.35">
      <c r="A616" s="1">
        <v>615</v>
      </c>
      <c r="B616" s="1" t="s">
        <v>9</v>
      </c>
      <c r="C616" s="1">
        <v>319572</v>
      </c>
      <c r="D616" s="1" t="s">
        <v>10</v>
      </c>
      <c r="E616" s="1" t="s">
        <v>16</v>
      </c>
      <c r="F616" s="1" t="s">
        <v>12</v>
      </c>
      <c r="G616" s="1" t="s">
        <v>12</v>
      </c>
      <c r="H616" s="1" t="s">
        <v>13</v>
      </c>
      <c r="I616" s="1">
        <v>43</v>
      </c>
      <c r="J616" t="str">
        <f t="shared" si="28"/>
        <v>No</v>
      </c>
      <c r="K616" t="str">
        <f t="shared" si="29"/>
        <v>No</v>
      </c>
      <c r="L616">
        <f t="shared" si="30"/>
        <v>319572</v>
      </c>
      <c r="M616" s="1" t="str">
        <f>IF(ISBLANK(D616),_xlfn.MODE.SNGL(moras[TIPO_ASEGURAMIENTO]),D616)</f>
        <v>ASALARIADO</v>
      </c>
      <c r="N616" s="1">
        <f>IF(ISBLANK(moras[[#This Row],[EDAD]]),T637,moras[[#This Row],[EDAD]])</f>
        <v>43</v>
      </c>
    </row>
    <row r="617" spans="1:14" x14ac:dyDescent="0.35">
      <c r="A617" s="1">
        <v>616</v>
      </c>
      <c r="B617" s="1" t="s">
        <v>9</v>
      </c>
      <c r="C617" s="1">
        <v>1486691</v>
      </c>
      <c r="D617" s="1" t="s">
        <v>10</v>
      </c>
      <c r="E617" s="1" t="s">
        <v>11</v>
      </c>
      <c r="F617" s="1" t="s">
        <v>12</v>
      </c>
      <c r="G617" s="1" t="s">
        <v>13</v>
      </c>
      <c r="H617" s="1" t="s">
        <v>12</v>
      </c>
      <c r="I617" s="1">
        <v>31</v>
      </c>
      <c r="J617" t="str">
        <f t="shared" si="28"/>
        <v>No</v>
      </c>
      <c r="K617" t="str">
        <f t="shared" si="29"/>
        <v>No</v>
      </c>
      <c r="L617">
        <f t="shared" si="30"/>
        <v>1486691</v>
      </c>
      <c r="M617" s="1" t="str">
        <f>IF(ISBLANK(D617),_xlfn.MODE.SNGL(moras[TIPO_ASEGURAMIENTO]),D617)</f>
        <v>ASALARIADO</v>
      </c>
      <c r="N617" s="1">
        <f>IF(ISBLANK(moras[[#This Row],[EDAD]]),T638,moras[[#This Row],[EDAD]])</f>
        <v>31</v>
      </c>
    </row>
    <row r="618" spans="1:14" x14ac:dyDescent="0.35">
      <c r="A618" s="1">
        <v>617</v>
      </c>
      <c r="B618" s="1" t="s">
        <v>9</v>
      </c>
      <c r="C618" s="1">
        <v>352881</v>
      </c>
      <c r="D618" s="1" t="s">
        <v>18</v>
      </c>
      <c r="E618" s="1" t="s">
        <v>16</v>
      </c>
      <c r="F618" s="1" t="s">
        <v>12</v>
      </c>
      <c r="G618" s="1" t="s">
        <v>13</v>
      </c>
      <c r="H618" s="1" t="s">
        <v>13</v>
      </c>
      <c r="I618" s="1">
        <v>53</v>
      </c>
      <c r="J618" t="str">
        <f t="shared" si="28"/>
        <v>No</v>
      </c>
      <c r="K618" t="str">
        <f t="shared" si="29"/>
        <v>No</v>
      </c>
      <c r="L618">
        <f t="shared" si="30"/>
        <v>352881</v>
      </c>
      <c r="M618" s="1" t="str">
        <f>IF(ISBLANK(D618),_xlfn.MODE.SNGL(moras[TIPO_ASEGURAMIENTO]),D618)</f>
        <v>TRABAJADOR INDEPENDIENTE</v>
      </c>
      <c r="N618" s="1">
        <f>IF(ISBLANK(moras[[#This Row],[EDAD]]),T639,moras[[#This Row],[EDAD]])</f>
        <v>53</v>
      </c>
    </row>
    <row r="619" spans="1:14" x14ac:dyDescent="0.35">
      <c r="A619" s="1">
        <v>618</v>
      </c>
      <c r="B619" s="1" t="s">
        <v>15</v>
      </c>
      <c r="C619" s="1">
        <v>352852</v>
      </c>
      <c r="D619" s="1" t="s">
        <v>10</v>
      </c>
      <c r="E619" s="1" t="s">
        <v>11</v>
      </c>
      <c r="F619" s="1" t="s">
        <v>12</v>
      </c>
      <c r="G619" s="1" t="s">
        <v>13</v>
      </c>
      <c r="H619" s="1" t="s">
        <v>13</v>
      </c>
      <c r="I619" s="1">
        <v>53</v>
      </c>
      <c r="J619" t="str">
        <f t="shared" si="28"/>
        <v>No</v>
      </c>
      <c r="K619" t="str">
        <f t="shared" si="29"/>
        <v>No</v>
      </c>
      <c r="L619">
        <f t="shared" si="30"/>
        <v>352852</v>
      </c>
      <c r="M619" s="1" t="str">
        <f>IF(ISBLANK(D619),_xlfn.MODE.SNGL(moras[TIPO_ASEGURAMIENTO]),D619)</f>
        <v>ASALARIADO</v>
      </c>
      <c r="N619" s="1">
        <f>IF(ISBLANK(moras[[#This Row],[EDAD]]),T640,moras[[#This Row],[EDAD]])</f>
        <v>53</v>
      </c>
    </row>
    <row r="620" spans="1:14" x14ac:dyDescent="0.35">
      <c r="A620" s="1">
        <v>619</v>
      </c>
      <c r="B620" s="1" t="s">
        <v>9</v>
      </c>
      <c r="C620" s="1">
        <v>223463</v>
      </c>
      <c r="D620" s="1" t="s">
        <v>10</v>
      </c>
      <c r="E620" s="1" t="s">
        <v>16</v>
      </c>
      <c r="F620" s="1" t="s">
        <v>12</v>
      </c>
      <c r="G620" s="1" t="s">
        <v>12</v>
      </c>
      <c r="H620" s="1" t="s">
        <v>13</v>
      </c>
      <c r="I620" s="1">
        <v>20</v>
      </c>
      <c r="J620" t="str">
        <f t="shared" si="28"/>
        <v>No</v>
      </c>
      <c r="K620" t="str">
        <f t="shared" si="29"/>
        <v>No</v>
      </c>
      <c r="L620">
        <f t="shared" si="30"/>
        <v>223463</v>
      </c>
      <c r="M620" s="1" t="str">
        <f>IF(ISBLANK(D620),_xlfn.MODE.SNGL(moras[TIPO_ASEGURAMIENTO]),D620)</f>
        <v>ASALARIADO</v>
      </c>
      <c r="N620" s="1">
        <f>IF(ISBLANK(moras[[#This Row],[EDAD]]),T641,moras[[#This Row],[EDAD]])</f>
        <v>20</v>
      </c>
    </row>
    <row r="621" spans="1:14" x14ac:dyDescent="0.35">
      <c r="A621" s="1">
        <v>620</v>
      </c>
      <c r="B621" s="1" t="s">
        <v>9</v>
      </c>
      <c r="C621" s="1">
        <v>573400</v>
      </c>
      <c r="D621" s="1" t="s">
        <v>10</v>
      </c>
      <c r="E621" s="1" t="s">
        <v>16</v>
      </c>
      <c r="F621" s="1" t="s">
        <v>12</v>
      </c>
      <c r="G621" s="1" t="s">
        <v>13</v>
      </c>
      <c r="H621" s="1" t="s">
        <v>13</v>
      </c>
      <c r="I621" s="1">
        <v>23</v>
      </c>
      <c r="J621" t="str">
        <f t="shared" si="28"/>
        <v>No</v>
      </c>
      <c r="K621" t="str">
        <f t="shared" si="29"/>
        <v>No</v>
      </c>
      <c r="L621">
        <f t="shared" si="30"/>
        <v>573400</v>
      </c>
      <c r="M621" s="1" t="str">
        <f>IF(ISBLANK(D621),_xlfn.MODE.SNGL(moras[TIPO_ASEGURAMIENTO]),D621)</f>
        <v>ASALARIADO</v>
      </c>
      <c r="N621" s="1">
        <f>IF(ISBLANK(moras[[#This Row],[EDAD]]),T642,moras[[#This Row],[EDAD]])</f>
        <v>23</v>
      </c>
    </row>
    <row r="622" spans="1:14" x14ac:dyDescent="0.35">
      <c r="A622" s="1">
        <v>621</v>
      </c>
      <c r="B622" s="1" t="s">
        <v>9</v>
      </c>
      <c r="C622" s="1">
        <v>278030</v>
      </c>
      <c r="D622" s="1" t="s">
        <v>19</v>
      </c>
      <c r="E622" s="1" t="s">
        <v>16</v>
      </c>
      <c r="F622" s="1" t="s">
        <v>12</v>
      </c>
      <c r="G622" s="1" t="s">
        <v>13</v>
      </c>
      <c r="H622" s="1" t="s">
        <v>13</v>
      </c>
      <c r="I622" s="1">
        <v>78</v>
      </c>
      <c r="J622" t="str">
        <f t="shared" si="28"/>
        <v>No</v>
      </c>
      <c r="K622" t="str">
        <f t="shared" si="29"/>
        <v>No</v>
      </c>
      <c r="L622">
        <f t="shared" si="30"/>
        <v>278030</v>
      </c>
      <c r="M622" s="1" t="str">
        <f>IF(ISBLANK(D622),_xlfn.MODE.SNGL(moras[TIPO_ASEGURAMIENTO]),D622)</f>
        <v>CONVENIOS ESPECIALES DE TRABAJADORES INDEPENDIENTES</v>
      </c>
      <c r="N622" s="1">
        <f>IF(ISBLANK(moras[[#This Row],[EDAD]]),T643,moras[[#This Row],[EDAD]])</f>
        <v>78</v>
      </c>
    </row>
    <row r="623" spans="1:14" x14ac:dyDescent="0.35">
      <c r="A623" s="1">
        <v>622</v>
      </c>
      <c r="B623" s="1" t="s">
        <v>15</v>
      </c>
      <c r="C623" s="1">
        <v>502100</v>
      </c>
      <c r="D623" s="1" t="s">
        <v>18</v>
      </c>
      <c r="E623" s="1" t="s">
        <v>16</v>
      </c>
      <c r="F623" s="1" t="s">
        <v>12</v>
      </c>
      <c r="G623" s="1" t="s">
        <v>13</v>
      </c>
      <c r="H623" s="1" t="s">
        <v>13</v>
      </c>
      <c r="I623" s="1">
        <v>48</v>
      </c>
      <c r="J623" t="str">
        <f t="shared" si="28"/>
        <v>No</v>
      </c>
      <c r="K623" t="str">
        <f t="shared" si="29"/>
        <v>No</v>
      </c>
      <c r="L623">
        <f t="shared" si="30"/>
        <v>502100</v>
      </c>
      <c r="M623" s="1" t="str">
        <f>IF(ISBLANK(D623),_xlfn.MODE.SNGL(moras[TIPO_ASEGURAMIENTO]),D623)</f>
        <v>TRABAJADOR INDEPENDIENTE</v>
      </c>
      <c r="N623" s="1">
        <f>IF(ISBLANK(moras[[#This Row],[EDAD]]),T644,moras[[#This Row],[EDAD]])</f>
        <v>48</v>
      </c>
    </row>
    <row r="624" spans="1:14" x14ac:dyDescent="0.35">
      <c r="A624" s="1">
        <v>623</v>
      </c>
      <c r="B624" s="1" t="s">
        <v>9</v>
      </c>
      <c r="C624" s="1">
        <v>215000</v>
      </c>
      <c r="D624" s="1" t="s">
        <v>10</v>
      </c>
      <c r="E624" s="1" t="s">
        <v>16</v>
      </c>
      <c r="F624" s="1" t="s">
        <v>12</v>
      </c>
      <c r="G624" s="1" t="s">
        <v>13</v>
      </c>
      <c r="H624" s="1" t="s">
        <v>13</v>
      </c>
      <c r="I624" s="1">
        <v>60</v>
      </c>
      <c r="J624" t="str">
        <f t="shared" si="28"/>
        <v>No</v>
      </c>
      <c r="K624" t="str">
        <f t="shared" si="29"/>
        <v>No</v>
      </c>
      <c r="L624">
        <f t="shared" si="30"/>
        <v>215000</v>
      </c>
      <c r="M624" s="1" t="str">
        <f>IF(ISBLANK(D624),_xlfn.MODE.SNGL(moras[TIPO_ASEGURAMIENTO]),D624)</f>
        <v>ASALARIADO</v>
      </c>
      <c r="N624" s="1">
        <f>IF(ISBLANK(moras[[#This Row],[EDAD]]),T645,moras[[#This Row],[EDAD]])</f>
        <v>60</v>
      </c>
    </row>
    <row r="625" spans="1:14" x14ac:dyDescent="0.35">
      <c r="A625" s="1">
        <v>624</v>
      </c>
      <c r="B625" s="1" t="s">
        <v>9</v>
      </c>
      <c r="C625" s="1">
        <v>367392</v>
      </c>
      <c r="D625" s="1" t="s">
        <v>10</v>
      </c>
      <c r="E625" s="1" t="s">
        <v>16</v>
      </c>
      <c r="F625" s="1" t="s">
        <v>12</v>
      </c>
      <c r="G625" s="1" t="s">
        <v>13</v>
      </c>
      <c r="H625" s="1" t="s">
        <v>13</v>
      </c>
      <c r="I625" s="1">
        <v>24</v>
      </c>
      <c r="J625" t="str">
        <f t="shared" si="28"/>
        <v>No</v>
      </c>
      <c r="K625" t="str">
        <f t="shared" si="29"/>
        <v>No</v>
      </c>
      <c r="L625">
        <f t="shared" si="30"/>
        <v>367392</v>
      </c>
      <c r="M625" s="1" t="str">
        <f>IF(ISBLANK(D625),_xlfn.MODE.SNGL(moras[TIPO_ASEGURAMIENTO]),D625)</f>
        <v>ASALARIADO</v>
      </c>
      <c r="N625" s="1">
        <f>IF(ISBLANK(moras[[#This Row],[EDAD]]),T646,moras[[#This Row],[EDAD]])</f>
        <v>24</v>
      </c>
    </row>
    <row r="626" spans="1:14" x14ac:dyDescent="0.35">
      <c r="A626" s="1">
        <v>625</v>
      </c>
      <c r="B626" s="1" t="s">
        <v>15</v>
      </c>
      <c r="C626" s="1">
        <v>150000</v>
      </c>
      <c r="D626" s="1" t="s">
        <v>10</v>
      </c>
      <c r="E626" s="1" t="s">
        <v>16</v>
      </c>
      <c r="F626" s="1" t="s">
        <v>12</v>
      </c>
      <c r="G626" s="1" t="s">
        <v>13</v>
      </c>
      <c r="H626" s="1" t="s">
        <v>13</v>
      </c>
      <c r="I626" s="1">
        <v>44</v>
      </c>
      <c r="J626" t="str">
        <f t="shared" si="28"/>
        <v>No</v>
      </c>
      <c r="K626" t="str">
        <f t="shared" si="29"/>
        <v>No</v>
      </c>
      <c r="L626">
        <f t="shared" si="30"/>
        <v>150000</v>
      </c>
      <c r="M626" s="1" t="str">
        <f>IF(ISBLANK(D626),_xlfn.MODE.SNGL(moras[TIPO_ASEGURAMIENTO]),D626)</f>
        <v>ASALARIADO</v>
      </c>
      <c r="N626" s="1">
        <f>IF(ISBLANK(moras[[#This Row],[EDAD]]),T647,moras[[#This Row],[EDAD]])</f>
        <v>44</v>
      </c>
    </row>
    <row r="627" spans="1:14" x14ac:dyDescent="0.35">
      <c r="A627" s="1">
        <v>626</v>
      </c>
      <c r="B627" s="1" t="s">
        <v>9</v>
      </c>
      <c r="C627" s="1">
        <v>679660.62</v>
      </c>
      <c r="D627" s="1" t="s">
        <v>10</v>
      </c>
      <c r="E627" s="1" t="s">
        <v>16</v>
      </c>
      <c r="F627" s="1" t="s">
        <v>12</v>
      </c>
      <c r="G627" s="1" t="s">
        <v>13</v>
      </c>
      <c r="H627" s="1" t="s">
        <v>13</v>
      </c>
      <c r="I627" s="1">
        <v>21</v>
      </c>
      <c r="J627" t="str">
        <f t="shared" si="28"/>
        <v>No</v>
      </c>
      <c r="K627" t="str">
        <f t="shared" si="29"/>
        <v>No</v>
      </c>
      <c r="L627">
        <f t="shared" si="30"/>
        <v>679660.62</v>
      </c>
      <c r="M627" s="1" t="str">
        <f>IF(ISBLANK(D627),_xlfn.MODE.SNGL(moras[TIPO_ASEGURAMIENTO]),D627)</f>
        <v>ASALARIADO</v>
      </c>
      <c r="N627" s="1">
        <f>IF(ISBLANK(moras[[#This Row],[EDAD]]),T648,moras[[#This Row],[EDAD]])</f>
        <v>21</v>
      </c>
    </row>
    <row r="628" spans="1:14" x14ac:dyDescent="0.35">
      <c r="A628" s="1">
        <v>627</v>
      </c>
      <c r="B628" s="1" t="s">
        <v>9</v>
      </c>
      <c r="C628" s="1">
        <v>2796475</v>
      </c>
      <c r="D628" s="1" t="s">
        <v>10</v>
      </c>
      <c r="E628" s="1" t="s">
        <v>11</v>
      </c>
      <c r="F628" s="1" t="s">
        <v>12</v>
      </c>
      <c r="G628" s="1" t="s">
        <v>13</v>
      </c>
      <c r="H628" s="1" t="s">
        <v>12</v>
      </c>
      <c r="I628" s="1">
        <v>52</v>
      </c>
      <c r="J628" t="str">
        <f t="shared" si="28"/>
        <v>Atípico</v>
      </c>
      <c r="K628" t="str">
        <f t="shared" si="29"/>
        <v>No</v>
      </c>
      <c r="L628">
        <f t="shared" si="30"/>
        <v>2796475</v>
      </c>
      <c r="M628" s="1" t="str">
        <f>IF(ISBLANK(D628),_xlfn.MODE.SNGL(moras[TIPO_ASEGURAMIENTO]),D628)</f>
        <v>ASALARIADO</v>
      </c>
      <c r="N628" s="1">
        <f>IF(ISBLANK(moras[[#This Row],[EDAD]]),T649,moras[[#This Row],[EDAD]])</f>
        <v>52</v>
      </c>
    </row>
    <row r="629" spans="1:14" x14ac:dyDescent="0.35">
      <c r="A629" s="1">
        <v>628</v>
      </c>
      <c r="B629" s="1" t="s">
        <v>15</v>
      </c>
      <c r="C629" s="1">
        <v>359544.27</v>
      </c>
      <c r="D629" s="1" t="s">
        <v>21</v>
      </c>
      <c r="E629" s="1" t="s">
        <v>16</v>
      </c>
      <c r="F629" s="1" t="s">
        <v>12</v>
      </c>
      <c r="G629" s="1" t="s">
        <v>12</v>
      </c>
      <c r="H629" s="1" t="s">
        <v>13</v>
      </c>
      <c r="I629" s="1">
        <v>46</v>
      </c>
      <c r="J629" t="str">
        <f t="shared" si="28"/>
        <v>No</v>
      </c>
      <c r="K629" t="str">
        <f t="shared" si="29"/>
        <v>No</v>
      </c>
      <c r="L629">
        <f t="shared" si="30"/>
        <v>359544.27</v>
      </c>
      <c r="M629" s="1" t="str">
        <f>IF(ISBLANK(D629),_xlfn.MODE.SNGL(moras[TIPO_ASEGURAMIENTO]),D629)</f>
        <v>CONVENIOS ESPECIALES DE ASEGURADOS VOLUNTARIOS</v>
      </c>
      <c r="N629" s="1">
        <f>IF(ISBLANK(moras[[#This Row],[EDAD]]),T650,moras[[#This Row],[EDAD]])</f>
        <v>46</v>
      </c>
    </row>
    <row r="630" spans="1:14" x14ac:dyDescent="0.35">
      <c r="A630" s="1">
        <v>629</v>
      </c>
      <c r="B630" s="1" t="s">
        <v>9</v>
      </c>
      <c r="C630" s="1">
        <v>298018</v>
      </c>
      <c r="D630" s="1" t="s">
        <v>17</v>
      </c>
      <c r="E630" s="1" t="s">
        <v>16</v>
      </c>
      <c r="F630" s="1" t="s">
        <v>12</v>
      </c>
      <c r="G630" s="1" t="s">
        <v>13</v>
      </c>
      <c r="H630" s="1" t="s">
        <v>13</v>
      </c>
      <c r="I630" s="1">
        <v>36</v>
      </c>
      <c r="J630" t="str">
        <f t="shared" si="28"/>
        <v>No</v>
      </c>
      <c r="K630" t="str">
        <f t="shared" si="29"/>
        <v>No</v>
      </c>
      <c r="L630">
        <f t="shared" si="30"/>
        <v>298018</v>
      </c>
      <c r="M630" s="1" t="str">
        <f>IF(ISBLANK(D630),_xlfn.MODE.SNGL(moras[TIPO_ASEGURAMIENTO]),D630)</f>
        <v>ASEGURADO VOLUNTARIO</v>
      </c>
      <c r="N630" s="1">
        <f>IF(ISBLANK(moras[[#This Row],[EDAD]]),T651,moras[[#This Row],[EDAD]])</f>
        <v>36</v>
      </c>
    </row>
    <row r="631" spans="1:14" x14ac:dyDescent="0.35">
      <c r="A631" s="1">
        <v>630</v>
      </c>
      <c r="B631" s="1" t="s">
        <v>15</v>
      </c>
      <c r="C631" s="1">
        <v>382136</v>
      </c>
      <c r="D631" s="1" t="s">
        <v>18</v>
      </c>
      <c r="E631" s="1" t="s">
        <v>16</v>
      </c>
      <c r="F631" s="1" t="s">
        <v>12</v>
      </c>
      <c r="G631" s="1" t="s">
        <v>13</v>
      </c>
      <c r="H631" s="1" t="s">
        <v>13</v>
      </c>
      <c r="I631" s="1">
        <v>53</v>
      </c>
      <c r="J631" t="str">
        <f t="shared" si="28"/>
        <v>No</v>
      </c>
      <c r="K631" t="str">
        <f t="shared" si="29"/>
        <v>No</v>
      </c>
      <c r="L631">
        <f t="shared" si="30"/>
        <v>382136</v>
      </c>
      <c r="M631" s="1" t="str">
        <f>IF(ISBLANK(D631),_xlfn.MODE.SNGL(moras[TIPO_ASEGURAMIENTO]),D631)</f>
        <v>TRABAJADOR INDEPENDIENTE</v>
      </c>
      <c r="N631" s="1">
        <f>IF(ISBLANK(moras[[#This Row],[EDAD]]),T652,moras[[#This Row],[EDAD]])</f>
        <v>53</v>
      </c>
    </row>
    <row r="632" spans="1:14" x14ac:dyDescent="0.35">
      <c r="A632" s="1">
        <v>631</v>
      </c>
      <c r="B632" s="1" t="s">
        <v>15</v>
      </c>
      <c r="C632" s="1">
        <v>297046</v>
      </c>
      <c r="D632" s="1" t="s">
        <v>17</v>
      </c>
      <c r="E632" s="1" t="s">
        <v>16</v>
      </c>
      <c r="F632" s="1" t="s">
        <v>12</v>
      </c>
      <c r="G632" s="1" t="s">
        <v>13</v>
      </c>
      <c r="H632" s="1" t="s">
        <v>12</v>
      </c>
      <c r="I632" s="1">
        <v>35</v>
      </c>
      <c r="J632" t="str">
        <f t="shared" si="28"/>
        <v>No</v>
      </c>
      <c r="K632" t="str">
        <f t="shared" si="29"/>
        <v>No</v>
      </c>
      <c r="L632">
        <f t="shared" si="30"/>
        <v>297046</v>
      </c>
      <c r="M632" s="1" t="str">
        <f>IF(ISBLANK(D632),_xlfn.MODE.SNGL(moras[TIPO_ASEGURAMIENTO]),D632)</f>
        <v>ASEGURADO VOLUNTARIO</v>
      </c>
      <c r="N632" s="1">
        <f>IF(ISBLANK(moras[[#This Row],[EDAD]]),T653,moras[[#This Row],[EDAD]])</f>
        <v>35</v>
      </c>
    </row>
    <row r="633" spans="1:14" x14ac:dyDescent="0.35">
      <c r="A633" s="1">
        <v>632</v>
      </c>
      <c r="B633" s="1" t="s">
        <v>9</v>
      </c>
      <c r="C633" s="1">
        <v>297046</v>
      </c>
      <c r="D633" s="1" t="s">
        <v>17</v>
      </c>
      <c r="E633" s="1" t="s">
        <v>16</v>
      </c>
      <c r="F633" s="1" t="s">
        <v>12</v>
      </c>
      <c r="G633" s="1" t="s">
        <v>13</v>
      </c>
      <c r="H633" s="1" t="s">
        <v>13</v>
      </c>
      <c r="I633" s="1">
        <v>39</v>
      </c>
      <c r="J633" t="str">
        <f t="shared" si="28"/>
        <v>No</v>
      </c>
      <c r="K633" t="str">
        <f t="shared" si="29"/>
        <v>No</v>
      </c>
      <c r="L633">
        <f t="shared" si="30"/>
        <v>297046</v>
      </c>
      <c r="M633" s="1" t="str">
        <f>IF(ISBLANK(D633),_xlfn.MODE.SNGL(moras[TIPO_ASEGURAMIENTO]),D633)</f>
        <v>ASEGURADO VOLUNTARIO</v>
      </c>
      <c r="N633" s="1">
        <f>IF(ISBLANK(moras[[#This Row],[EDAD]]),T654,moras[[#This Row],[EDAD]])</f>
        <v>39</v>
      </c>
    </row>
    <row r="634" spans="1:14" x14ac:dyDescent="0.35">
      <c r="A634" s="1">
        <v>633</v>
      </c>
      <c r="B634" s="1" t="s">
        <v>15</v>
      </c>
      <c r="C634" s="1">
        <v>347615</v>
      </c>
      <c r="D634" s="1" t="s">
        <v>18</v>
      </c>
      <c r="E634" s="1" t="s">
        <v>16</v>
      </c>
      <c r="F634" s="1" t="s">
        <v>12</v>
      </c>
      <c r="G634" s="1" t="s">
        <v>13</v>
      </c>
      <c r="H634" s="1" t="s">
        <v>13</v>
      </c>
      <c r="I634" s="1">
        <v>36</v>
      </c>
      <c r="J634" t="str">
        <f t="shared" si="28"/>
        <v>No</v>
      </c>
      <c r="K634" t="str">
        <f t="shared" si="29"/>
        <v>No</v>
      </c>
      <c r="L634">
        <f t="shared" si="30"/>
        <v>347615</v>
      </c>
      <c r="M634" s="1" t="str">
        <f>IF(ISBLANK(D634),_xlfn.MODE.SNGL(moras[TIPO_ASEGURAMIENTO]),D634)</f>
        <v>TRABAJADOR INDEPENDIENTE</v>
      </c>
      <c r="N634" s="1">
        <f>IF(ISBLANK(moras[[#This Row],[EDAD]]),T655,moras[[#This Row],[EDAD]])</f>
        <v>36</v>
      </c>
    </row>
    <row r="635" spans="1:14" x14ac:dyDescent="0.35">
      <c r="A635" s="1">
        <v>634</v>
      </c>
      <c r="B635" s="1" t="s">
        <v>15</v>
      </c>
      <c r="C635" s="1">
        <v>297044</v>
      </c>
      <c r="D635" s="1" t="s">
        <v>17</v>
      </c>
      <c r="E635" s="1" t="s">
        <v>16</v>
      </c>
      <c r="F635" s="1" t="s">
        <v>12</v>
      </c>
      <c r="G635" s="1" t="s">
        <v>13</v>
      </c>
      <c r="H635" s="1" t="s">
        <v>13</v>
      </c>
      <c r="I635" s="1">
        <v>19</v>
      </c>
      <c r="J635" t="str">
        <f t="shared" si="28"/>
        <v>No</v>
      </c>
      <c r="K635" t="str">
        <f t="shared" si="29"/>
        <v>No</v>
      </c>
      <c r="L635">
        <f t="shared" si="30"/>
        <v>297044</v>
      </c>
      <c r="M635" s="1" t="str">
        <f>IF(ISBLANK(D635),_xlfn.MODE.SNGL(moras[TIPO_ASEGURAMIENTO]),D635)</f>
        <v>ASEGURADO VOLUNTARIO</v>
      </c>
      <c r="N635" s="1">
        <f>IF(ISBLANK(moras[[#This Row],[EDAD]]),T656,moras[[#This Row],[EDAD]])</f>
        <v>19</v>
      </c>
    </row>
    <row r="636" spans="1:14" x14ac:dyDescent="0.35">
      <c r="A636" s="1">
        <v>635</v>
      </c>
      <c r="B636" s="1" t="s">
        <v>15</v>
      </c>
      <c r="C636" s="1">
        <v>297046</v>
      </c>
      <c r="D636" s="1" t="s">
        <v>17</v>
      </c>
      <c r="E636" s="1" t="s">
        <v>16</v>
      </c>
      <c r="F636" s="1" t="s">
        <v>12</v>
      </c>
      <c r="G636" s="1" t="s">
        <v>13</v>
      </c>
      <c r="H636" s="1" t="s">
        <v>13</v>
      </c>
      <c r="I636" s="1">
        <v>31</v>
      </c>
      <c r="J636" t="str">
        <f t="shared" si="28"/>
        <v>No</v>
      </c>
      <c r="K636" t="str">
        <f t="shared" si="29"/>
        <v>No</v>
      </c>
      <c r="L636">
        <f t="shared" si="30"/>
        <v>297046</v>
      </c>
      <c r="M636" s="1" t="str">
        <f>IF(ISBLANK(D636),_xlfn.MODE.SNGL(moras[TIPO_ASEGURAMIENTO]),D636)</f>
        <v>ASEGURADO VOLUNTARIO</v>
      </c>
      <c r="N636" s="1">
        <f>IF(ISBLANK(moras[[#This Row],[EDAD]]),T657,moras[[#This Row],[EDAD]])</f>
        <v>31</v>
      </c>
    </row>
    <row r="637" spans="1:14" x14ac:dyDescent="0.35">
      <c r="A637" s="1">
        <v>636</v>
      </c>
      <c r="B637" s="1" t="s">
        <v>9</v>
      </c>
      <c r="C637" s="1">
        <v>1169887</v>
      </c>
      <c r="D637" s="1" t="s">
        <v>10</v>
      </c>
      <c r="E637" s="1" t="s">
        <v>11</v>
      </c>
      <c r="F637" s="1" t="s">
        <v>12</v>
      </c>
      <c r="G637" s="1" t="s">
        <v>13</v>
      </c>
      <c r="H637" s="1" t="s">
        <v>13</v>
      </c>
      <c r="I637" s="1">
        <v>45</v>
      </c>
      <c r="J637" t="str">
        <f t="shared" si="28"/>
        <v>No</v>
      </c>
      <c r="K637" t="str">
        <f t="shared" si="29"/>
        <v>No</v>
      </c>
      <c r="L637">
        <f t="shared" si="30"/>
        <v>1169887</v>
      </c>
      <c r="M637" s="1" t="str">
        <f>IF(ISBLANK(D637),_xlfn.MODE.SNGL(moras[TIPO_ASEGURAMIENTO]),D637)</f>
        <v>ASALARIADO</v>
      </c>
      <c r="N637" s="1">
        <f>IF(ISBLANK(moras[[#This Row],[EDAD]]),T658,moras[[#This Row],[EDAD]])</f>
        <v>45</v>
      </c>
    </row>
    <row r="638" spans="1:14" x14ac:dyDescent="0.35">
      <c r="A638" s="1">
        <v>637</v>
      </c>
      <c r="B638" s="1" t="s">
        <v>9</v>
      </c>
      <c r="C638" s="1">
        <v>1253145.82</v>
      </c>
      <c r="D638" s="1" t="s">
        <v>10</v>
      </c>
      <c r="E638" s="1" t="s">
        <v>11</v>
      </c>
      <c r="F638" s="1" t="s">
        <v>12</v>
      </c>
      <c r="G638" s="1" t="s">
        <v>13</v>
      </c>
      <c r="H638" s="1" t="s">
        <v>13</v>
      </c>
      <c r="I638" s="1">
        <v>34</v>
      </c>
      <c r="J638" t="str">
        <f t="shared" si="28"/>
        <v>No</v>
      </c>
      <c r="K638" t="str">
        <f t="shared" si="29"/>
        <v>No</v>
      </c>
      <c r="L638">
        <f t="shared" si="30"/>
        <v>1253145.82</v>
      </c>
      <c r="M638" s="1" t="str">
        <f>IF(ISBLANK(D638),_xlfn.MODE.SNGL(moras[TIPO_ASEGURAMIENTO]),D638)</f>
        <v>ASALARIADO</v>
      </c>
      <c r="N638" s="1">
        <f>IF(ISBLANK(moras[[#This Row],[EDAD]]),T659,moras[[#This Row],[EDAD]])</f>
        <v>34</v>
      </c>
    </row>
    <row r="639" spans="1:14" x14ac:dyDescent="0.35">
      <c r="A639" s="1">
        <v>638</v>
      </c>
      <c r="B639" s="1" t="s">
        <v>9</v>
      </c>
      <c r="C639" s="1">
        <v>577032.5</v>
      </c>
      <c r="D639" s="1" t="s">
        <v>10</v>
      </c>
      <c r="E639" s="1" t="s">
        <v>16</v>
      </c>
      <c r="F639" s="1" t="s">
        <v>12</v>
      </c>
      <c r="G639" s="1" t="s">
        <v>13</v>
      </c>
      <c r="H639" s="1" t="s">
        <v>13</v>
      </c>
      <c r="I639" s="1">
        <v>53</v>
      </c>
      <c r="J639" t="str">
        <f t="shared" si="28"/>
        <v>No</v>
      </c>
      <c r="K639" t="str">
        <f t="shared" si="29"/>
        <v>No</v>
      </c>
      <c r="L639">
        <f t="shared" si="30"/>
        <v>577032.5</v>
      </c>
      <c r="M639" s="1" t="str">
        <f>IF(ISBLANK(D639),_xlfn.MODE.SNGL(moras[TIPO_ASEGURAMIENTO]),D639)</f>
        <v>ASALARIADO</v>
      </c>
      <c r="N639" s="1">
        <f>IF(ISBLANK(moras[[#This Row],[EDAD]]),T660,moras[[#This Row],[EDAD]])</f>
        <v>53</v>
      </c>
    </row>
    <row r="640" spans="1:14" x14ac:dyDescent="0.35">
      <c r="A640" s="1">
        <v>639</v>
      </c>
      <c r="B640" s="1" t="s">
        <v>9</v>
      </c>
      <c r="C640" s="1">
        <v>305704</v>
      </c>
      <c r="D640" s="1" t="s">
        <v>18</v>
      </c>
      <c r="E640" s="1" t="s">
        <v>16</v>
      </c>
      <c r="F640" s="1" t="s">
        <v>12</v>
      </c>
      <c r="G640" s="1" t="s">
        <v>13</v>
      </c>
      <c r="H640" s="1" t="s">
        <v>13</v>
      </c>
      <c r="I640" s="1">
        <v>68</v>
      </c>
      <c r="J640" t="str">
        <f t="shared" si="28"/>
        <v>No</v>
      </c>
      <c r="K640" t="str">
        <f t="shared" si="29"/>
        <v>No</v>
      </c>
      <c r="L640">
        <f t="shared" si="30"/>
        <v>305704</v>
      </c>
      <c r="M640" s="1" t="str">
        <f>IF(ISBLANK(D640),_xlfn.MODE.SNGL(moras[TIPO_ASEGURAMIENTO]),D640)</f>
        <v>TRABAJADOR INDEPENDIENTE</v>
      </c>
      <c r="N640" s="1">
        <f>IF(ISBLANK(moras[[#This Row],[EDAD]]),T661,moras[[#This Row],[EDAD]])</f>
        <v>68</v>
      </c>
    </row>
    <row r="641" spans="1:14" x14ac:dyDescent="0.35">
      <c r="A641" s="1">
        <v>640</v>
      </c>
      <c r="B641" s="1" t="s">
        <v>15</v>
      </c>
      <c r="C641" s="1">
        <v>297045</v>
      </c>
      <c r="D641" s="1" t="s">
        <v>17</v>
      </c>
      <c r="E641" s="1" t="s">
        <v>16</v>
      </c>
      <c r="F641" s="1" t="s">
        <v>12</v>
      </c>
      <c r="G641" s="1" t="s">
        <v>13</v>
      </c>
      <c r="H641" s="1" t="s">
        <v>13</v>
      </c>
      <c r="I641" s="1">
        <v>30</v>
      </c>
      <c r="J641" t="str">
        <f t="shared" si="28"/>
        <v>No</v>
      </c>
      <c r="K641" t="str">
        <f t="shared" si="29"/>
        <v>No</v>
      </c>
      <c r="L641">
        <f t="shared" si="30"/>
        <v>297045</v>
      </c>
      <c r="M641" s="1" t="str">
        <f>IF(ISBLANK(D641),_xlfn.MODE.SNGL(moras[TIPO_ASEGURAMIENTO]),D641)</f>
        <v>ASEGURADO VOLUNTARIO</v>
      </c>
      <c r="N641" s="1">
        <f>IF(ISBLANK(moras[[#This Row],[EDAD]]),T662,moras[[#This Row],[EDAD]])</f>
        <v>30</v>
      </c>
    </row>
    <row r="642" spans="1:14" x14ac:dyDescent="0.35">
      <c r="A642" s="1">
        <v>641</v>
      </c>
      <c r="B642" s="1" t="s">
        <v>15</v>
      </c>
      <c r="C642" s="1">
        <v>697711</v>
      </c>
      <c r="D642" s="1" t="s">
        <v>14</v>
      </c>
      <c r="E642" s="1" t="s">
        <v>11</v>
      </c>
      <c r="F642" s="1" t="s">
        <v>12</v>
      </c>
      <c r="G642" s="1" t="s">
        <v>13</v>
      </c>
      <c r="H642" s="1" t="s">
        <v>13</v>
      </c>
      <c r="I642" s="1">
        <v>76</v>
      </c>
      <c r="J642" t="str">
        <f t="shared" ref="J642:J705" si="31">IF(1.96&lt;ABS(C642-$S$23)/$S$24,"Atípico","No")</f>
        <v>No</v>
      </c>
      <c r="K642" t="str">
        <f t="shared" ref="K642:K705" si="32">IF(1.96&lt;ABS((I642-$T$23)/$T$24),"Atípico", "No")</f>
        <v>No</v>
      </c>
      <c r="L642">
        <f t="shared" ref="L642:L705" si="33">IF(ISBLANK(C642),$S$23,C642)</f>
        <v>697711</v>
      </c>
      <c r="M642" s="1" t="str">
        <f>IF(ISBLANK(D642),_xlfn.MODE.SNGL(moras[TIPO_ASEGURAMIENTO]),D642)</f>
        <v>PENSIONADOS EN SU PROPIO SISTEMA</v>
      </c>
      <c r="N642" s="1">
        <f>IF(ISBLANK(moras[[#This Row],[EDAD]]),T663,moras[[#This Row],[EDAD]])</f>
        <v>76</v>
      </c>
    </row>
    <row r="643" spans="1:14" x14ac:dyDescent="0.35">
      <c r="A643" s="1">
        <v>642</v>
      </c>
      <c r="B643" s="1" t="s">
        <v>9</v>
      </c>
      <c r="C643" s="1">
        <v>1611056.5</v>
      </c>
      <c r="D643" s="1" t="s">
        <v>10</v>
      </c>
      <c r="E643" s="1" t="s">
        <v>11</v>
      </c>
      <c r="F643" s="1" t="s">
        <v>12</v>
      </c>
      <c r="G643" s="1" t="s">
        <v>13</v>
      </c>
      <c r="H643" s="1" t="s">
        <v>13</v>
      </c>
      <c r="I643" s="1">
        <v>55</v>
      </c>
      <c r="J643" t="str">
        <f t="shared" si="31"/>
        <v>No</v>
      </c>
      <c r="K643" t="str">
        <f t="shared" si="32"/>
        <v>No</v>
      </c>
      <c r="L643">
        <f t="shared" si="33"/>
        <v>1611056.5</v>
      </c>
      <c r="M643" s="1" t="str">
        <f>IF(ISBLANK(D643),_xlfn.MODE.SNGL(moras[TIPO_ASEGURAMIENTO]),D643)</f>
        <v>ASALARIADO</v>
      </c>
      <c r="N643" s="1">
        <f>IF(ISBLANK(moras[[#This Row],[EDAD]]),T664,moras[[#This Row],[EDAD]])</f>
        <v>55</v>
      </c>
    </row>
    <row r="644" spans="1:14" x14ac:dyDescent="0.35">
      <c r="A644" s="1">
        <v>643</v>
      </c>
      <c r="B644" s="1" t="s">
        <v>9</v>
      </c>
      <c r="C644" s="1">
        <v>278030</v>
      </c>
      <c r="D644" s="1" t="s">
        <v>19</v>
      </c>
      <c r="E644" s="1" t="s">
        <v>16</v>
      </c>
      <c r="F644" s="1" t="s">
        <v>12</v>
      </c>
      <c r="G644" s="1" t="s">
        <v>13</v>
      </c>
      <c r="H644" s="1" t="s">
        <v>13</v>
      </c>
      <c r="I644" s="1">
        <v>26</v>
      </c>
      <c r="J644" t="str">
        <f t="shared" si="31"/>
        <v>No</v>
      </c>
      <c r="K644" t="str">
        <f t="shared" si="32"/>
        <v>No</v>
      </c>
      <c r="L644">
        <f t="shared" si="33"/>
        <v>278030</v>
      </c>
      <c r="M644" s="1" t="str">
        <f>IF(ISBLANK(D644),_xlfn.MODE.SNGL(moras[TIPO_ASEGURAMIENTO]),D644)</f>
        <v>CONVENIOS ESPECIALES DE TRABAJADORES INDEPENDIENTES</v>
      </c>
      <c r="N644" s="1">
        <f>IF(ISBLANK(moras[[#This Row],[EDAD]]),T665,moras[[#This Row],[EDAD]])</f>
        <v>26</v>
      </c>
    </row>
    <row r="645" spans="1:14" x14ac:dyDescent="0.35">
      <c r="A645" s="1">
        <v>644</v>
      </c>
      <c r="B645" s="1" t="s">
        <v>15</v>
      </c>
      <c r="C645" s="1">
        <v>970360</v>
      </c>
      <c r="D645" s="1" t="s">
        <v>10</v>
      </c>
      <c r="E645" s="1" t="s">
        <v>11</v>
      </c>
      <c r="F645" s="1" t="s">
        <v>12</v>
      </c>
      <c r="G645" s="1" t="s">
        <v>13</v>
      </c>
      <c r="H645" s="1" t="s">
        <v>13</v>
      </c>
      <c r="I645" s="1">
        <v>41</v>
      </c>
      <c r="J645" t="str">
        <f t="shared" si="31"/>
        <v>No</v>
      </c>
      <c r="K645" t="str">
        <f t="shared" si="32"/>
        <v>No</v>
      </c>
      <c r="L645">
        <f t="shared" si="33"/>
        <v>970360</v>
      </c>
      <c r="M645" s="1" t="str">
        <f>IF(ISBLANK(D645),_xlfn.MODE.SNGL(moras[TIPO_ASEGURAMIENTO]),D645)</f>
        <v>ASALARIADO</v>
      </c>
      <c r="N645" s="1">
        <f>IF(ISBLANK(moras[[#This Row],[EDAD]]),T666,moras[[#This Row],[EDAD]])</f>
        <v>41</v>
      </c>
    </row>
    <row r="646" spans="1:14" x14ac:dyDescent="0.35">
      <c r="A646" s="1">
        <v>645</v>
      </c>
      <c r="B646" s="1" t="s">
        <v>15</v>
      </c>
      <c r="C646" s="1">
        <v>159787.23000000001</v>
      </c>
      <c r="D646" s="1" t="s">
        <v>10</v>
      </c>
      <c r="E646" s="1" t="s">
        <v>16</v>
      </c>
      <c r="F646" s="1" t="s">
        <v>12</v>
      </c>
      <c r="G646" s="1" t="s">
        <v>13</v>
      </c>
      <c r="H646" s="1" t="s">
        <v>13</v>
      </c>
      <c r="I646" s="1">
        <v>36</v>
      </c>
      <c r="J646" t="str">
        <f t="shared" si="31"/>
        <v>No</v>
      </c>
      <c r="K646" t="str">
        <f t="shared" si="32"/>
        <v>No</v>
      </c>
      <c r="L646">
        <f t="shared" si="33"/>
        <v>159787.23000000001</v>
      </c>
      <c r="M646" s="1" t="str">
        <f>IF(ISBLANK(D646),_xlfn.MODE.SNGL(moras[TIPO_ASEGURAMIENTO]),D646)</f>
        <v>ASALARIADO</v>
      </c>
      <c r="N646" s="1">
        <f>IF(ISBLANK(moras[[#This Row],[EDAD]]),T667,moras[[#This Row],[EDAD]])</f>
        <v>36</v>
      </c>
    </row>
    <row r="647" spans="1:14" x14ac:dyDescent="0.35">
      <c r="A647" s="1">
        <v>646</v>
      </c>
      <c r="B647" s="1" t="s">
        <v>9</v>
      </c>
      <c r="C647" s="1">
        <v>680400</v>
      </c>
      <c r="D647" s="1" t="s">
        <v>10</v>
      </c>
      <c r="E647" s="1" t="s">
        <v>16</v>
      </c>
      <c r="F647" s="1" t="s">
        <v>12</v>
      </c>
      <c r="G647" s="1" t="s">
        <v>13</v>
      </c>
      <c r="H647" s="1" t="s">
        <v>13</v>
      </c>
      <c r="I647" s="1">
        <v>63</v>
      </c>
      <c r="J647" t="str">
        <f t="shared" si="31"/>
        <v>No</v>
      </c>
      <c r="K647" t="str">
        <f t="shared" si="32"/>
        <v>No</v>
      </c>
      <c r="L647">
        <f t="shared" si="33"/>
        <v>680400</v>
      </c>
      <c r="M647" s="1" t="str">
        <f>IF(ISBLANK(D647),_xlfn.MODE.SNGL(moras[TIPO_ASEGURAMIENTO]),D647)</f>
        <v>ASALARIADO</v>
      </c>
      <c r="N647" s="1">
        <f>IF(ISBLANK(moras[[#This Row],[EDAD]]),T668,moras[[#This Row],[EDAD]])</f>
        <v>63</v>
      </c>
    </row>
    <row r="648" spans="1:14" x14ac:dyDescent="0.35">
      <c r="A648" s="1">
        <v>647</v>
      </c>
      <c r="B648" s="1" t="s">
        <v>15</v>
      </c>
      <c r="C648" s="1">
        <v>1556653.39</v>
      </c>
      <c r="D648" s="1" t="s">
        <v>10</v>
      </c>
      <c r="E648" s="1" t="s">
        <v>16</v>
      </c>
      <c r="F648" s="1" t="s">
        <v>12</v>
      </c>
      <c r="G648" s="1" t="s">
        <v>13</v>
      </c>
      <c r="H648" s="1" t="s">
        <v>13</v>
      </c>
      <c r="I648" s="1">
        <v>44</v>
      </c>
      <c r="J648" t="str">
        <f t="shared" si="31"/>
        <v>No</v>
      </c>
      <c r="K648" t="str">
        <f t="shared" si="32"/>
        <v>No</v>
      </c>
      <c r="L648">
        <f t="shared" si="33"/>
        <v>1556653.39</v>
      </c>
      <c r="M648" s="1" t="str">
        <f>IF(ISBLANK(D648),_xlfn.MODE.SNGL(moras[TIPO_ASEGURAMIENTO]),D648)</f>
        <v>ASALARIADO</v>
      </c>
      <c r="N648" s="1">
        <f>IF(ISBLANK(moras[[#This Row],[EDAD]]),T669,moras[[#This Row],[EDAD]])</f>
        <v>44</v>
      </c>
    </row>
    <row r="649" spans="1:14" x14ac:dyDescent="0.35">
      <c r="A649" s="1">
        <v>648</v>
      </c>
      <c r="B649" s="1" t="s">
        <v>15</v>
      </c>
      <c r="C649" s="1">
        <v>280000</v>
      </c>
      <c r="D649" s="1" t="s">
        <v>10</v>
      </c>
      <c r="E649" s="1" t="s">
        <v>16</v>
      </c>
      <c r="F649" s="1" t="s">
        <v>12</v>
      </c>
      <c r="G649" s="1" t="s">
        <v>12</v>
      </c>
      <c r="H649" s="1" t="s">
        <v>13</v>
      </c>
      <c r="I649" s="1">
        <v>59</v>
      </c>
      <c r="J649" t="str">
        <f t="shared" si="31"/>
        <v>No</v>
      </c>
      <c r="K649" t="str">
        <f t="shared" si="32"/>
        <v>No</v>
      </c>
      <c r="L649">
        <f t="shared" si="33"/>
        <v>280000</v>
      </c>
      <c r="M649" s="1" t="str">
        <f>IF(ISBLANK(D649),_xlfn.MODE.SNGL(moras[TIPO_ASEGURAMIENTO]),D649)</f>
        <v>ASALARIADO</v>
      </c>
      <c r="N649" s="1">
        <f>IF(ISBLANK(moras[[#This Row],[EDAD]]),T670,moras[[#This Row],[EDAD]])</f>
        <v>59</v>
      </c>
    </row>
    <row r="650" spans="1:14" x14ac:dyDescent="0.35">
      <c r="A650" s="1">
        <v>649</v>
      </c>
      <c r="B650" s="1" t="s">
        <v>9</v>
      </c>
      <c r="C650" s="1">
        <v>311895</v>
      </c>
      <c r="D650" s="1" t="s">
        <v>18</v>
      </c>
      <c r="E650" s="1" t="s">
        <v>16</v>
      </c>
      <c r="F650" s="1" t="s">
        <v>12</v>
      </c>
      <c r="G650" s="1" t="s">
        <v>13</v>
      </c>
      <c r="H650" s="1" t="s">
        <v>12</v>
      </c>
      <c r="I650" s="1">
        <v>41</v>
      </c>
      <c r="J650" t="str">
        <f t="shared" si="31"/>
        <v>No</v>
      </c>
      <c r="K650" t="str">
        <f t="shared" si="32"/>
        <v>No</v>
      </c>
      <c r="L650">
        <f t="shared" si="33"/>
        <v>311895</v>
      </c>
      <c r="M650" s="1" t="str">
        <f>IF(ISBLANK(D650),_xlfn.MODE.SNGL(moras[TIPO_ASEGURAMIENTO]),D650)</f>
        <v>TRABAJADOR INDEPENDIENTE</v>
      </c>
      <c r="N650" s="1">
        <f>IF(ISBLANK(moras[[#This Row],[EDAD]]),T671,moras[[#This Row],[EDAD]])</f>
        <v>41</v>
      </c>
    </row>
    <row r="651" spans="1:14" x14ac:dyDescent="0.35">
      <c r="A651" s="1">
        <v>650</v>
      </c>
      <c r="B651" s="1" t="s">
        <v>9</v>
      </c>
      <c r="C651" s="1">
        <v>297046</v>
      </c>
      <c r="D651" s="1" t="s">
        <v>17</v>
      </c>
      <c r="E651" s="1" t="s">
        <v>16</v>
      </c>
      <c r="F651" s="1" t="s">
        <v>13</v>
      </c>
      <c r="G651" s="1" t="s">
        <v>12</v>
      </c>
      <c r="H651" s="1" t="s">
        <v>13</v>
      </c>
      <c r="I651" s="1">
        <v>71</v>
      </c>
      <c r="J651" t="str">
        <f t="shared" si="31"/>
        <v>No</v>
      </c>
      <c r="K651" t="str">
        <f t="shared" si="32"/>
        <v>No</v>
      </c>
      <c r="L651">
        <f t="shared" si="33"/>
        <v>297046</v>
      </c>
      <c r="M651" s="1" t="str">
        <f>IF(ISBLANK(D651),_xlfn.MODE.SNGL(moras[TIPO_ASEGURAMIENTO]),D651)</f>
        <v>ASEGURADO VOLUNTARIO</v>
      </c>
      <c r="N651" s="1">
        <f>IF(ISBLANK(moras[[#This Row],[EDAD]]),T672,moras[[#This Row],[EDAD]])</f>
        <v>71</v>
      </c>
    </row>
    <row r="652" spans="1:14" x14ac:dyDescent="0.35">
      <c r="A652" s="1">
        <v>651</v>
      </c>
      <c r="B652" s="1" t="s">
        <v>15</v>
      </c>
      <c r="C652" s="1">
        <v>540000</v>
      </c>
      <c r="D652" s="1" t="s">
        <v>10</v>
      </c>
      <c r="E652" s="1" t="s">
        <v>16</v>
      </c>
      <c r="F652" s="1" t="s">
        <v>12</v>
      </c>
      <c r="G652" s="1" t="s">
        <v>13</v>
      </c>
      <c r="H652" s="1" t="s">
        <v>13</v>
      </c>
      <c r="I652" s="1">
        <v>26</v>
      </c>
      <c r="J652" t="str">
        <f t="shared" si="31"/>
        <v>No</v>
      </c>
      <c r="K652" t="str">
        <f t="shared" si="32"/>
        <v>No</v>
      </c>
      <c r="L652">
        <f t="shared" si="33"/>
        <v>540000</v>
      </c>
      <c r="M652" s="1" t="str">
        <f>IF(ISBLANK(D652),_xlfn.MODE.SNGL(moras[TIPO_ASEGURAMIENTO]),D652)</f>
        <v>ASALARIADO</v>
      </c>
      <c r="N652" s="1">
        <f>IF(ISBLANK(moras[[#This Row],[EDAD]]),T673,moras[[#This Row],[EDAD]])</f>
        <v>26</v>
      </c>
    </row>
    <row r="653" spans="1:14" x14ac:dyDescent="0.35">
      <c r="A653" s="1">
        <v>652</v>
      </c>
      <c r="B653" s="1" t="s">
        <v>15</v>
      </c>
      <c r="C653" s="1">
        <v>312690</v>
      </c>
      <c r="D653" s="1" t="s">
        <v>10</v>
      </c>
      <c r="E653" s="1" t="s">
        <v>11</v>
      </c>
      <c r="F653" s="1" t="s">
        <v>12</v>
      </c>
      <c r="G653" s="1" t="s">
        <v>13</v>
      </c>
      <c r="H653" s="1" t="s">
        <v>13</v>
      </c>
      <c r="I653" s="1">
        <v>57</v>
      </c>
      <c r="J653" t="str">
        <f t="shared" si="31"/>
        <v>No</v>
      </c>
      <c r="K653" t="str">
        <f t="shared" si="32"/>
        <v>No</v>
      </c>
      <c r="L653">
        <f t="shared" si="33"/>
        <v>312690</v>
      </c>
      <c r="M653" s="1" t="str">
        <f>IF(ISBLANK(D653),_xlfn.MODE.SNGL(moras[TIPO_ASEGURAMIENTO]),D653)</f>
        <v>ASALARIADO</v>
      </c>
      <c r="N653" s="1">
        <f>IF(ISBLANK(moras[[#This Row],[EDAD]]),T674,moras[[#This Row],[EDAD]])</f>
        <v>57</v>
      </c>
    </row>
    <row r="654" spans="1:14" x14ac:dyDescent="0.35">
      <c r="A654" s="1">
        <v>653</v>
      </c>
      <c r="B654" s="1" t="s">
        <v>9</v>
      </c>
      <c r="C654" s="1">
        <v>216975</v>
      </c>
      <c r="D654" s="1" t="s">
        <v>10</v>
      </c>
      <c r="E654" s="1" t="s">
        <v>16</v>
      </c>
      <c r="F654" s="1" t="s">
        <v>12</v>
      </c>
      <c r="G654" s="1" t="s">
        <v>13</v>
      </c>
      <c r="H654" s="1" t="s">
        <v>13</v>
      </c>
      <c r="I654" s="1">
        <v>32</v>
      </c>
      <c r="J654" t="str">
        <f t="shared" si="31"/>
        <v>No</v>
      </c>
      <c r="K654" t="str">
        <f t="shared" si="32"/>
        <v>No</v>
      </c>
      <c r="L654">
        <f t="shared" si="33"/>
        <v>216975</v>
      </c>
      <c r="M654" s="1" t="str">
        <f>IF(ISBLANK(D654),_xlfn.MODE.SNGL(moras[TIPO_ASEGURAMIENTO]),D654)</f>
        <v>ASALARIADO</v>
      </c>
      <c r="N654" s="1">
        <f>IF(ISBLANK(moras[[#This Row],[EDAD]]),T675,moras[[#This Row],[EDAD]])</f>
        <v>32</v>
      </c>
    </row>
    <row r="655" spans="1:14" x14ac:dyDescent="0.35">
      <c r="A655" s="1">
        <v>654</v>
      </c>
      <c r="B655" s="1" t="s">
        <v>9</v>
      </c>
      <c r="C655" s="1">
        <v>254494.92</v>
      </c>
      <c r="D655" s="1" t="s">
        <v>10</v>
      </c>
      <c r="E655" s="1" t="s">
        <v>11</v>
      </c>
      <c r="F655" s="1" t="s">
        <v>12</v>
      </c>
      <c r="G655" s="1" t="s">
        <v>13</v>
      </c>
      <c r="H655" s="1" t="s">
        <v>13</v>
      </c>
      <c r="I655" s="1">
        <v>31</v>
      </c>
      <c r="J655" t="str">
        <f t="shared" si="31"/>
        <v>No</v>
      </c>
      <c r="K655" t="str">
        <f t="shared" si="32"/>
        <v>No</v>
      </c>
      <c r="L655">
        <f t="shared" si="33"/>
        <v>254494.92</v>
      </c>
      <c r="M655" s="1" t="str">
        <f>IF(ISBLANK(D655),_xlfn.MODE.SNGL(moras[TIPO_ASEGURAMIENTO]),D655)</f>
        <v>ASALARIADO</v>
      </c>
      <c r="N655" s="1">
        <f>IF(ISBLANK(moras[[#This Row],[EDAD]]),T676,moras[[#This Row],[EDAD]])</f>
        <v>31</v>
      </c>
    </row>
    <row r="656" spans="1:14" x14ac:dyDescent="0.35">
      <c r="A656" s="1">
        <v>655</v>
      </c>
      <c r="B656" s="1" t="s">
        <v>9</v>
      </c>
      <c r="C656" s="1">
        <v>278030</v>
      </c>
      <c r="D656" s="1" t="s">
        <v>19</v>
      </c>
      <c r="E656" s="1" t="s">
        <v>16</v>
      </c>
      <c r="F656" s="1" t="s">
        <v>12</v>
      </c>
      <c r="G656" s="1" t="s">
        <v>12</v>
      </c>
      <c r="H656" s="1" t="s">
        <v>13</v>
      </c>
      <c r="I656" s="1">
        <v>38</v>
      </c>
      <c r="J656" t="str">
        <f t="shared" si="31"/>
        <v>No</v>
      </c>
      <c r="K656" t="str">
        <f t="shared" si="32"/>
        <v>No</v>
      </c>
      <c r="L656">
        <f t="shared" si="33"/>
        <v>278030</v>
      </c>
      <c r="M656" s="1" t="str">
        <f>IF(ISBLANK(D656),_xlfn.MODE.SNGL(moras[TIPO_ASEGURAMIENTO]),D656)</f>
        <v>CONVENIOS ESPECIALES DE TRABAJADORES INDEPENDIENTES</v>
      </c>
      <c r="N656" s="1">
        <f>IF(ISBLANK(moras[[#This Row],[EDAD]]),T677,moras[[#This Row],[EDAD]])</f>
        <v>38</v>
      </c>
    </row>
    <row r="657" spans="1:14" x14ac:dyDescent="0.35">
      <c r="A657" s="1">
        <v>656</v>
      </c>
      <c r="B657" s="1" t="s">
        <v>9</v>
      </c>
      <c r="C657" s="1">
        <v>291178.01</v>
      </c>
      <c r="D657" s="1" t="s">
        <v>10</v>
      </c>
      <c r="E657" s="1" t="s">
        <v>16</v>
      </c>
      <c r="F657" s="1" t="s">
        <v>12</v>
      </c>
      <c r="G657" s="1" t="s">
        <v>13</v>
      </c>
      <c r="H657" s="1" t="s">
        <v>13</v>
      </c>
      <c r="I657" s="1">
        <v>34</v>
      </c>
      <c r="J657" t="str">
        <f t="shared" si="31"/>
        <v>No</v>
      </c>
      <c r="K657" t="str">
        <f t="shared" si="32"/>
        <v>No</v>
      </c>
      <c r="L657">
        <f t="shared" si="33"/>
        <v>291178.01</v>
      </c>
      <c r="M657" s="1" t="str">
        <f>IF(ISBLANK(D657),_xlfn.MODE.SNGL(moras[TIPO_ASEGURAMIENTO]),D657)</f>
        <v>ASALARIADO</v>
      </c>
      <c r="N657" s="1">
        <f>IF(ISBLANK(moras[[#This Row],[EDAD]]),T678,moras[[#This Row],[EDAD]])</f>
        <v>34</v>
      </c>
    </row>
    <row r="658" spans="1:14" x14ac:dyDescent="0.35">
      <c r="A658" s="1">
        <v>657</v>
      </c>
      <c r="B658" s="1" t="s">
        <v>9</v>
      </c>
      <c r="C658" s="1">
        <v>1181901</v>
      </c>
      <c r="D658" s="1" t="s">
        <v>10</v>
      </c>
      <c r="E658" s="1" t="s">
        <v>11</v>
      </c>
      <c r="F658" s="1" t="s">
        <v>12</v>
      </c>
      <c r="G658" s="1" t="s">
        <v>13</v>
      </c>
      <c r="H658" s="1" t="s">
        <v>13</v>
      </c>
      <c r="I658" s="1">
        <v>55</v>
      </c>
      <c r="J658" t="str">
        <f t="shared" si="31"/>
        <v>No</v>
      </c>
      <c r="K658" t="str">
        <f t="shared" si="32"/>
        <v>No</v>
      </c>
      <c r="L658">
        <f t="shared" si="33"/>
        <v>1181901</v>
      </c>
      <c r="M658" s="1" t="str">
        <f>IF(ISBLANK(D658),_xlfn.MODE.SNGL(moras[TIPO_ASEGURAMIENTO]),D658)</f>
        <v>ASALARIADO</v>
      </c>
      <c r="N658" s="1">
        <f>IF(ISBLANK(moras[[#This Row],[EDAD]]),T679,moras[[#This Row],[EDAD]])</f>
        <v>55</v>
      </c>
    </row>
    <row r="659" spans="1:14" x14ac:dyDescent="0.35">
      <c r="A659" s="1">
        <v>658</v>
      </c>
      <c r="B659" s="1" t="s">
        <v>9</v>
      </c>
      <c r="C659" s="1">
        <v>494539.06</v>
      </c>
      <c r="D659" s="1" t="s">
        <v>10</v>
      </c>
      <c r="E659" s="1" t="s">
        <v>16</v>
      </c>
      <c r="F659" s="1" t="s">
        <v>12</v>
      </c>
      <c r="G659" s="1" t="s">
        <v>12</v>
      </c>
      <c r="H659" s="1" t="s">
        <v>13</v>
      </c>
      <c r="I659" s="1">
        <v>39</v>
      </c>
      <c r="J659" t="str">
        <f t="shared" si="31"/>
        <v>No</v>
      </c>
      <c r="K659" t="str">
        <f t="shared" si="32"/>
        <v>No</v>
      </c>
      <c r="L659">
        <f t="shared" si="33"/>
        <v>494539.06</v>
      </c>
      <c r="M659" s="1" t="str">
        <f>IF(ISBLANK(D659),_xlfn.MODE.SNGL(moras[TIPO_ASEGURAMIENTO]),D659)</f>
        <v>ASALARIADO</v>
      </c>
      <c r="N659" s="1">
        <f>IF(ISBLANK(moras[[#This Row],[EDAD]]),T680,moras[[#This Row],[EDAD]])</f>
        <v>39</v>
      </c>
    </row>
    <row r="660" spans="1:14" x14ac:dyDescent="0.35">
      <c r="A660" s="1">
        <v>659</v>
      </c>
      <c r="B660" s="1" t="s">
        <v>15</v>
      </c>
      <c r="C660" s="1">
        <v>299647</v>
      </c>
      <c r="D660" s="1" t="s">
        <v>17</v>
      </c>
      <c r="E660" s="1" t="s">
        <v>16</v>
      </c>
      <c r="F660" s="1" t="s">
        <v>12</v>
      </c>
      <c r="G660" s="1" t="s">
        <v>13</v>
      </c>
      <c r="H660" s="1" t="s">
        <v>13</v>
      </c>
      <c r="I660" s="1">
        <v>51</v>
      </c>
      <c r="J660" t="str">
        <f t="shared" si="31"/>
        <v>No</v>
      </c>
      <c r="K660" t="str">
        <f t="shared" si="32"/>
        <v>No</v>
      </c>
      <c r="L660">
        <f t="shared" si="33"/>
        <v>299647</v>
      </c>
      <c r="M660" s="1" t="str">
        <f>IF(ISBLANK(D660),_xlfn.MODE.SNGL(moras[TIPO_ASEGURAMIENTO]),D660)</f>
        <v>ASEGURADO VOLUNTARIO</v>
      </c>
      <c r="N660" s="1">
        <f>IF(ISBLANK(moras[[#This Row],[EDAD]]),T681,moras[[#This Row],[EDAD]])</f>
        <v>51</v>
      </c>
    </row>
    <row r="661" spans="1:14" x14ac:dyDescent="0.35">
      <c r="A661" s="1">
        <v>660</v>
      </c>
      <c r="B661" s="1" t="s">
        <v>9</v>
      </c>
      <c r="C661" s="1">
        <v>386161</v>
      </c>
      <c r="D661" s="1" t="s">
        <v>18</v>
      </c>
      <c r="E661" s="1" t="s">
        <v>16</v>
      </c>
      <c r="F661" s="1" t="s">
        <v>12</v>
      </c>
      <c r="G661" s="1" t="s">
        <v>13</v>
      </c>
      <c r="H661" s="1" t="s">
        <v>12</v>
      </c>
      <c r="I661" s="1">
        <v>49</v>
      </c>
      <c r="J661" t="str">
        <f t="shared" si="31"/>
        <v>No</v>
      </c>
      <c r="K661" t="str">
        <f t="shared" si="32"/>
        <v>No</v>
      </c>
      <c r="L661">
        <f t="shared" si="33"/>
        <v>386161</v>
      </c>
      <c r="M661" s="1" t="str">
        <f>IF(ISBLANK(D661),_xlfn.MODE.SNGL(moras[TIPO_ASEGURAMIENTO]),D661)</f>
        <v>TRABAJADOR INDEPENDIENTE</v>
      </c>
      <c r="N661" s="1">
        <f>IF(ISBLANK(moras[[#This Row],[EDAD]]),T682,moras[[#This Row],[EDAD]])</f>
        <v>49</v>
      </c>
    </row>
    <row r="662" spans="1:14" x14ac:dyDescent="0.35">
      <c r="A662" s="1">
        <v>661</v>
      </c>
      <c r="B662" s="1" t="s">
        <v>9</v>
      </c>
      <c r="C662" s="1">
        <v>300000</v>
      </c>
      <c r="D662" s="1" t="s">
        <v>18</v>
      </c>
      <c r="E662" s="1" t="s">
        <v>16</v>
      </c>
      <c r="F662" s="1" t="s">
        <v>12</v>
      </c>
      <c r="G662" s="1" t="s">
        <v>13</v>
      </c>
      <c r="H662" s="1" t="s">
        <v>13</v>
      </c>
      <c r="I662" s="1">
        <v>30</v>
      </c>
      <c r="J662" t="str">
        <f t="shared" si="31"/>
        <v>No</v>
      </c>
      <c r="K662" t="str">
        <f t="shared" si="32"/>
        <v>No</v>
      </c>
      <c r="L662">
        <f t="shared" si="33"/>
        <v>300000</v>
      </c>
      <c r="M662" s="1" t="str">
        <f>IF(ISBLANK(D662),_xlfn.MODE.SNGL(moras[TIPO_ASEGURAMIENTO]),D662)</f>
        <v>TRABAJADOR INDEPENDIENTE</v>
      </c>
      <c r="N662" s="1">
        <f>IF(ISBLANK(moras[[#This Row],[EDAD]]),T683,moras[[#This Row],[EDAD]])</f>
        <v>30</v>
      </c>
    </row>
    <row r="663" spans="1:14" x14ac:dyDescent="0.35">
      <c r="A663" s="1">
        <v>662</v>
      </c>
      <c r="B663" s="1" t="s">
        <v>9</v>
      </c>
      <c r="C663" s="1">
        <v>2425879.86</v>
      </c>
      <c r="D663" s="1" t="s">
        <v>10</v>
      </c>
      <c r="E663" s="1" t="s">
        <v>16</v>
      </c>
      <c r="F663" s="1" t="s">
        <v>12</v>
      </c>
      <c r="G663" s="1" t="s">
        <v>13</v>
      </c>
      <c r="H663" s="1" t="s">
        <v>13</v>
      </c>
      <c r="I663" s="1">
        <v>31</v>
      </c>
      <c r="J663" t="str">
        <f t="shared" si="31"/>
        <v>Atípico</v>
      </c>
      <c r="K663" t="str">
        <f t="shared" si="32"/>
        <v>No</v>
      </c>
      <c r="L663">
        <f t="shared" si="33"/>
        <v>2425879.86</v>
      </c>
      <c r="M663" s="1" t="str">
        <f>IF(ISBLANK(D663),_xlfn.MODE.SNGL(moras[TIPO_ASEGURAMIENTO]),D663)</f>
        <v>ASALARIADO</v>
      </c>
      <c r="N663" s="1">
        <f>IF(ISBLANK(moras[[#This Row],[EDAD]]),T684,moras[[#This Row],[EDAD]])</f>
        <v>31</v>
      </c>
    </row>
    <row r="664" spans="1:14" x14ac:dyDescent="0.35">
      <c r="A664" s="1">
        <v>663</v>
      </c>
      <c r="B664" s="1" t="s">
        <v>9</v>
      </c>
      <c r="C664" s="1">
        <v>552616.01</v>
      </c>
      <c r="D664" s="1" t="s">
        <v>10</v>
      </c>
      <c r="E664" s="1" t="s">
        <v>16</v>
      </c>
      <c r="F664" s="1" t="s">
        <v>12</v>
      </c>
      <c r="G664" s="1" t="s">
        <v>13</v>
      </c>
      <c r="H664" s="1" t="s">
        <v>13</v>
      </c>
      <c r="I664" s="1">
        <v>30</v>
      </c>
      <c r="J664" t="str">
        <f t="shared" si="31"/>
        <v>No</v>
      </c>
      <c r="K664" t="str">
        <f t="shared" si="32"/>
        <v>No</v>
      </c>
      <c r="L664">
        <f t="shared" si="33"/>
        <v>552616.01</v>
      </c>
      <c r="M664" s="1" t="str">
        <f>IF(ISBLANK(D664),_xlfn.MODE.SNGL(moras[TIPO_ASEGURAMIENTO]),D664)</f>
        <v>ASALARIADO</v>
      </c>
      <c r="N664" s="1">
        <f>IF(ISBLANK(moras[[#This Row],[EDAD]]),T685,moras[[#This Row],[EDAD]])</f>
        <v>30</v>
      </c>
    </row>
    <row r="665" spans="1:14" x14ac:dyDescent="0.35">
      <c r="A665" s="1">
        <v>664</v>
      </c>
      <c r="B665" s="1" t="s">
        <v>9</v>
      </c>
      <c r="C665" s="1">
        <v>454965.33</v>
      </c>
      <c r="D665" s="1" t="s">
        <v>10</v>
      </c>
      <c r="E665" s="1" t="s">
        <v>16</v>
      </c>
      <c r="F665" s="1" t="s">
        <v>12</v>
      </c>
      <c r="G665" s="1" t="s">
        <v>13</v>
      </c>
      <c r="H665" s="1" t="s">
        <v>12</v>
      </c>
      <c r="I665" s="1">
        <v>48</v>
      </c>
      <c r="J665" t="str">
        <f t="shared" si="31"/>
        <v>No</v>
      </c>
      <c r="K665" t="str">
        <f t="shared" si="32"/>
        <v>No</v>
      </c>
      <c r="L665">
        <f t="shared" si="33"/>
        <v>454965.33</v>
      </c>
      <c r="M665" s="1" t="str">
        <f>IF(ISBLANK(D665),_xlfn.MODE.SNGL(moras[TIPO_ASEGURAMIENTO]),D665)</f>
        <v>ASALARIADO</v>
      </c>
      <c r="N665" s="1">
        <f>IF(ISBLANK(moras[[#This Row],[EDAD]]),T686,moras[[#This Row],[EDAD]])</f>
        <v>48</v>
      </c>
    </row>
    <row r="666" spans="1:14" x14ac:dyDescent="0.35">
      <c r="A666" s="1">
        <v>665</v>
      </c>
      <c r="B666" s="1" t="s">
        <v>15</v>
      </c>
      <c r="C666" s="1">
        <v>834260</v>
      </c>
      <c r="D666" s="1" t="s">
        <v>10</v>
      </c>
      <c r="E666" s="1" t="s">
        <v>11</v>
      </c>
      <c r="F666" s="1" t="s">
        <v>12</v>
      </c>
      <c r="G666" s="1" t="s">
        <v>13</v>
      </c>
      <c r="H666" s="1" t="s">
        <v>12</v>
      </c>
      <c r="I666" s="1">
        <v>42</v>
      </c>
      <c r="J666" t="str">
        <f t="shared" si="31"/>
        <v>No</v>
      </c>
      <c r="K666" t="str">
        <f t="shared" si="32"/>
        <v>No</v>
      </c>
      <c r="L666">
        <f t="shared" si="33"/>
        <v>834260</v>
      </c>
      <c r="M666" s="1" t="str">
        <f>IF(ISBLANK(D666),_xlfn.MODE.SNGL(moras[TIPO_ASEGURAMIENTO]),D666)</f>
        <v>ASALARIADO</v>
      </c>
      <c r="N666" s="1">
        <f>IF(ISBLANK(moras[[#This Row],[EDAD]]),T687,moras[[#This Row],[EDAD]])</f>
        <v>42</v>
      </c>
    </row>
    <row r="667" spans="1:14" x14ac:dyDescent="0.35">
      <c r="A667" s="1">
        <v>666</v>
      </c>
      <c r="B667" s="1" t="s">
        <v>9</v>
      </c>
      <c r="C667" s="1">
        <v>329950</v>
      </c>
      <c r="D667" s="1" t="s">
        <v>18</v>
      </c>
      <c r="E667" s="1" t="s">
        <v>16</v>
      </c>
      <c r="F667" s="1" t="s">
        <v>12</v>
      </c>
      <c r="G667" s="1" t="s">
        <v>13</v>
      </c>
      <c r="H667" s="1" t="s">
        <v>12</v>
      </c>
      <c r="I667" s="1">
        <v>41</v>
      </c>
      <c r="J667" t="str">
        <f t="shared" si="31"/>
        <v>No</v>
      </c>
      <c r="K667" t="str">
        <f t="shared" si="32"/>
        <v>No</v>
      </c>
      <c r="L667">
        <f t="shared" si="33"/>
        <v>329950</v>
      </c>
      <c r="M667" s="1" t="str">
        <f>IF(ISBLANK(D667),_xlfn.MODE.SNGL(moras[TIPO_ASEGURAMIENTO]),D667)</f>
        <v>TRABAJADOR INDEPENDIENTE</v>
      </c>
      <c r="N667" s="1">
        <f>IF(ISBLANK(moras[[#This Row],[EDAD]]),T688,moras[[#This Row],[EDAD]])</f>
        <v>41</v>
      </c>
    </row>
    <row r="668" spans="1:14" x14ac:dyDescent="0.35">
      <c r="A668" s="1">
        <v>667</v>
      </c>
      <c r="B668" s="1" t="s">
        <v>9</v>
      </c>
      <c r="C668" s="1">
        <v>11.98</v>
      </c>
      <c r="D668" s="1" t="s">
        <v>10</v>
      </c>
      <c r="E668" s="1" t="s">
        <v>16</v>
      </c>
      <c r="F668" s="1" t="s">
        <v>12</v>
      </c>
      <c r="G668" s="1" t="s">
        <v>13</v>
      </c>
      <c r="H668" s="1" t="s">
        <v>13</v>
      </c>
      <c r="I668" s="1">
        <v>25</v>
      </c>
      <c r="J668" t="str">
        <f t="shared" si="31"/>
        <v>No</v>
      </c>
      <c r="K668" t="str">
        <f t="shared" si="32"/>
        <v>No</v>
      </c>
      <c r="L668">
        <f t="shared" si="33"/>
        <v>11.98</v>
      </c>
      <c r="M668" s="1" t="str">
        <f>IF(ISBLANK(D668),_xlfn.MODE.SNGL(moras[TIPO_ASEGURAMIENTO]),D668)</f>
        <v>ASALARIADO</v>
      </c>
      <c r="N668" s="1">
        <f>IF(ISBLANK(moras[[#This Row],[EDAD]]),T689,moras[[#This Row],[EDAD]])</f>
        <v>25</v>
      </c>
    </row>
    <row r="669" spans="1:14" x14ac:dyDescent="0.35">
      <c r="A669" s="1">
        <v>668</v>
      </c>
      <c r="B669" s="1" t="s">
        <v>15</v>
      </c>
      <c r="C669" s="1">
        <v>293333.33</v>
      </c>
      <c r="D669" s="1" t="s">
        <v>10</v>
      </c>
      <c r="E669" s="1" t="s">
        <v>16</v>
      </c>
      <c r="F669" s="1" t="s">
        <v>12</v>
      </c>
      <c r="G669" s="1" t="s">
        <v>13</v>
      </c>
      <c r="H669" s="1" t="s">
        <v>13</v>
      </c>
      <c r="I669" s="1">
        <v>24</v>
      </c>
      <c r="J669" t="str">
        <f t="shared" si="31"/>
        <v>No</v>
      </c>
      <c r="K669" t="str">
        <f t="shared" si="32"/>
        <v>No</v>
      </c>
      <c r="L669">
        <f t="shared" si="33"/>
        <v>293333.33</v>
      </c>
      <c r="M669" s="1" t="str">
        <f>IF(ISBLANK(D669),_xlfn.MODE.SNGL(moras[TIPO_ASEGURAMIENTO]),D669)</f>
        <v>ASALARIADO</v>
      </c>
      <c r="N669" s="1">
        <f>IF(ISBLANK(moras[[#This Row],[EDAD]]),T690,moras[[#This Row],[EDAD]])</f>
        <v>24</v>
      </c>
    </row>
    <row r="670" spans="1:14" x14ac:dyDescent="0.35">
      <c r="A670" s="1">
        <v>669</v>
      </c>
      <c r="B670" s="1" t="s">
        <v>9</v>
      </c>
      <c r="C670" s="1">
        <v>580000</v>
      </c>
      <c r="D670" s="1" t="s">
        <v>10</v>
      </c>
      <c r="E670" s="1" t="s">
        <v>16</v>
      </c>
      <c r="F670" s="1" t="s">
        <v>12</v>
      </c>
      <c r="G670" s="1" t="s">
        <v>13</v>
      </c>
      <c r="H670" s="1" t="s">
        <v>13</v>
      </c>
      <c r="I670" s="1">
        <v>36</v>
      </c>
      <c r="J670" t="str">
        <f t="shared" si="31"/>
        <v>No</v>
      </c>
      <c r="K670" t="str">
        <f t="shared" si="32"/>
        <v>No</v>
      </c>
      <c r="L670">
        <f t="shared" si="33"/>
        <v>580000</v>
      </c>
      <c r="M670" s="1" t="str">
        <f>IF(ISBLANK(D670),_xlfn.MODE.SNGL(moras[TIPO_ASEGURAMIENTO]),D670)</f>
        <v>ASALARIADO</v>
      </c>
      <c r="N670" s="1">
        <f>IF(ISBLANK(moras[[#This Row],[EDAD]]),T691,moras[[#This Row],[EDAD]])</f>
        <v>36</v>
      </c>
    </row>
    <row r="671" spans="1:14" x14ac:dyDescent="0.35">
      <c r="A671" s="1">
        <v>670</v>
      </c>
      <c r="B671" s="1" t="s">
        <v>15</v>
      </c>
      <c r="C671" s="1">
        <v>817600</v>
      </c>
      <c r="D671" s="1" t="s">
        <v>10</v>
      </c>
      <c r="E671" s="1" t="s">
        <v>16</v>
      </c>
      <c r="F671" s="1" t="s">
        <v>12</v>
      </c>
      <c r="G671" s="1" t="s">
        <v>13</v>
      </c>
      <c r="H671" s="1" t="s">
        <v>13</v>
      </c>
      <c r="I671" s="1">
        <v>38</v>
      </c>
      <c r="J671" t="str">
        <f t="shared" si="31"/>
        <v>No</v>
      </c>
      <c r="K671" t="str">
        <f t="shared" si="32"/>
        <v>No</v>
      </c>
      <c r="L671">
        <f t="shared" si="33"/>
        <v>817600</v>
      </c>
      <c r="M671" s="1" t="str">
        <f>IF(ISBLANK(D671),_xlfn.MODE.SNGL(moras[TIPO_ASEGURAMIENTO]),D671)</f>
        <v>ASALARIADO</v>
      </c>
      <c r="N671" s="1">
        <f>IF(ISBLANK(moras[[#This Row],[EDAD]]),T692,moras[[#This Row],[EDAD]])</f>
        <v>38</v>
      </c>
    </row>
    <row r="672" spans="1:14" x14ac:dyDescent="0.35">
      <c r="A672" s="1">
        <v>671</v>
      </c>
      <c r="B672" s="1" t="s">
        <v>15</v>
      </c>
      <c r="C672" s="1">
        <v>380590.81</v>
      </c>
      <c r="D672" s="1" t="s">
        <v>10</v>
      </c>
      <c r="E672" s="1" t="s">
        <v>16</v>
      </c>
      <c r="F672" s="1" t="s">
        <v>12</v>
      </c>
      <c r="G672" s="1" t="s">
        <v>13</v>
      </c>
      <c r="H672" s="1" t="s">
        <v>13</v>
      </c>
      <c r="I672" s="1">
        <v>33</v>
      </c>
      <c r="J672" t="str">
        <f t="shared" si="31"/>
        <v>No</v>
      </c>
      <c r="K672" t="str">
        <f t="shared" si="32"/>
        <v>No</v>
      </c>
      <c r="L672">
        <f t="shared" si="33"/>
        <v>380590.81</v>
      </c>
      <c r="M672" s="1" t="str">
        <f>IF(ISBLANK(D672),_xlfn.MODE.SNGL(moras[TIPO_ASEGURAMIENTO]),D672)</f>
        <v>ASALARIADO</v>
      </c>
      <c r="N672" s="1">
        <f>IF(ISBLANK(moras[[#This Row],[EDAD]]),T693,moras[[#This Row],[EDAD]])</f>
        <v>33</v>
      </c>
    </row>
    <row r="673" spans="1:14" x14ac:dyDescent="0.35">
      <c r="A673" s="1">
        <v>672</v>
      </c>
      <c r="B673" s="1" t="s">
        <v>15</v>
      </c>
      <c r="C673" s="1">
        <v>278868</v>
      </c>
      <c r="D673" s="1" t="s">
        <v>10</v>
      </c>
      <c r="E673" s="1" t="s">
        <v>16</v>
      </c>
      <c r="F673" s="1" t="s">
        <v>12</v>
      </c>
      <c r="G673" s="1" t="s">
        <v>13</v>
      </c>
      <c r="H673" s="1" t="s">
        <v>13</v>
      </c>
      <c r="I673" s="1">
        <v>22</v>
      </c>
      <c r="J673" t="str">
        <f t="shared" si="31"/>
        <v>No</v>
      </c>
      <c r="K673" t="str">
        <f t="shared" si="32"/>
        <v>No</v>
      </c>
      <c r="L673">
        <f t="shared" si="33"/>
        <v>278868</v>
      </c>
      <c r="M673" s="1" t="str">
        <f>IF(ISBLANK(D673),_xlfn.MODE.SNGL(moras[TIPO_ASEGURAMIENTO]),D673)</f>
        <v>ASALARIADO</v>
      </c>
      <c r="N673" s="1">
        <f>IF(ISBLANK(moras[[#This Row],[EDAD]]),T694,moras[[#This Row],[EDAD]])</f>
        <v>22</v>
      </c>
    </row>
    <row r="674" spans="1:14" x14ac:dyDescent="0.35">
      <c r="A674" s="1">
        <v>673</v>
      </c>
      <c r="B674" s="1" t="s">
        <v>9</v>
      </c>
      <c r="C674" s="1">
        <v>600538.5</v>
      </c>
      <c r="D674" s="1" t="s">
        <v>10</v>
      </c>
      <c r="E674" s="1" t="s">
        <v>16</v>
      </c>
      <c r="F674" s="1" t="s">
        <v>12</v>
      </c>
      <c r="G674" s="1" t="s">
        <v>13</v>
      </c>
      <c r="H674" s="1" t="s">
        <v>13</v>
      </c>
      <c r="I674" s="1">
        <v>27</v>
      </c>
      <c r="J674" t="str">
        <f t="shared" si="31"/>
        <v>No</v>
      </c>
      <c r="K674" t="str">
        <f t="shared" si="32"/>
        <v>No</v>
      </c>
      <c r="L674">
        <f t="shared" si="33"/>
        <v>600538.5</v>
      </c>
      <c r="M674" s="1" t="str">
        <f>IF(ISBLANK(D674),_xlfn.MODE.SNGL(moras[TIPO_ASEGURAMIENTO]),D674)</f>
        <v>ASALARIADO</v>
      </c>
      <c r="N674" s="1">
        <f>IF(ISBLANK(moras[[#This Row],[EDAD]]),T695,moras[[#This Row],[EDAD]])</f>
        <v>27</v>
      </c>
    </row>
    <row r="675" spans="1:14" x14ac:dyDescent="0.35">
      <c r="A675" s="1">
        <v>674</v>
      </c>
      <c r="B675" s="1" t="s">
        <v>9</v>
      </c>
      <c r="C675" s="1">
        <v>4764816.1399999997</v>
      </c>
      <c r="D675" s="1" t="s">
        <v>10</v>
      </c>
      <c r="E675" s="1" t="s">
        <v>16</v>
      </c>
      <c r="F675" s="1" t="s">
        <v>12</v>
      </c>
      <c r="G675" s="1" t="s">
        <v>12</v>
      </c>
      <c r="H675" s="1" t="s">
        <v>13</v>
      </c>
      <c r="I675" s="1">
        <v>53</v>
      </c>
      <c r="J675" t="str">
        <f t="shared" si="31"/>
        <v>Atípico</v>
      </c>
      <c r="K675" t="str">
        <f t="shared" si="32"/>
        <v>No</v>
      </c>
      <c r="L675">
        <f t="shared" si="33"/>
        <v>4764816.1399999997</v>
      </c>
      <c r="M675" s="1" t="str">
        <f>IF(ISBLANK(D675),_xlfn.MODE.SNGL(moras[TIPO_ASEGURAMIENTO]),D675)</f>
        <v>ASALARIADO</v>
      </c>
      <c r="N675" s="1">
        <f>IF(ISBLANK(moras[[#This Row],[EDAD]]),T696,moras[[#This Row],[EDAD]])</f>
        <v>53</v>
      </c>
    </row>
    <row r="676" spans="1:14" x14ac:dyDescent="0.35">
      <c r="A676" s="1">
        <v>675</v>
      </c>
      <c r="B676" s="1" t="s">
        <v>9</v>
      </c>
      <c r="C676" s="1">
        <v>278035</v>
      </c>
      <c r="D676" s="1" t="s">
        <v>17</v>
      </c>
      <c r="E676" s="1" t="s">
        <v>16</v>
      </c>
      <c r="F676" s="1" t="s">
        <v>12</v>
      </c>
      <c r="G676" s="1" t="s">
        <v>13</v>
      </c>
      <c r="H676" s="1" t="s">
        <v>12</v>
      </c>
      <c r="I676" s="1">
        <v>54</v>
      </c>
      <c r="J676" t="str">
        <f t="shared" si="31"/>
        <v>No</v>
      </c>
      <c r="K676" t="str">
        <f t="shared" si="32"/>
        <v>No</v>
      </c>
      <c r="L676">
        <f t="shared" si="33"/>
        <v>278035</v>
      </c>
      <c r="M676" s="1" t="str">
        <f>IF(ISBLANK(D676),_xlfn.MODE.SNGL(moras[TIPO_ASEGURAMIENTO]),D676)</f>
        <v>ASEGURADO VOLUNTARIO</v>
      </c>
      <c r="N676" s="1">
        <f>IF(ISBLANK(moras[[#This Row],[EDAD]]),T697,moras[[#This Row],[EDAD]])</f>
        <v>54</v>
      </c>
    </row>
    <row r="677" spans="1:14" x14ac:dyDescent="0.35">
      <c r="A677" s="1">
        <v>676</v>
      </c>
      <c r="B677" s="1" t="s">
        <v>15</v>
      </c>
      <c r="C677" s="1">
        <v>5215081</v>
      </c>
      <c r="D677" s="1" t="s">
        <v>10</v>
      </c>
      <c r="E677" s="1" t="s">
        <v>11</v>
      </c>
      <c r="F677" s="1" t="s">
        <v>12</v>
      </c>
      <c r="G677" s="1" t="s">
        <v>13</v>
      </c>
      <c r="H677" s="1" t="s">
        <v>13</v>
      </c>
      <c r="I677" s="1">
        <v>65</v>
      </c>
      <c r="J677" t="str">
        <f t="shared" si="31"/>
        <v>Atípico</v>
      </c>
      <c r="K677" t="str">
        <f t="shared" si="32"/>
        <v>No</v>
      </c>
      <c r="L677">
        <f t="shared" si="33"/>
        <v>5215081</v>
      </c>
      <c r="M677" s="1" t="str">
        <f>IF(ISBLANK(D677),_xlfn.MODE.SNGL(moras[TIPO_ASEGURAMIENTO]),D677)</f>
        <v>ASALARIADO</v>
      </c>
      <c r="N677" s="1">
        <f>IF(ISBLANK(moras[[#This Row],[EDAD]]),T698,moras[[#This Row],[EDAD]])</f>
        <v>65</v>
      </c>
    </row>
    <row r="678" spans="1:14" x14ac:dyDescent="0.35">
      <c r="A678" s="1">
        <v>677</v>
      </c>
      <c r="B678" s="1" t="s">
        <v>9</v>
      </c>
      <c r="C678" s="1">
        <v>319600</v>
      </c>
      <c r="D678" s="1" t="s">
        <v>10</v>
      </c>
      <c r="E678" s="1" t="s">
        <v>16</v>
      </c>
      <c r="F678" s="1" t="s">
        <v>12</v>
      </c>
      <c r="G678" s="1" t="s">
        <v>13</v>
      </c>
      <c r="H678" s="1" t="s">
        <v>13</v>
      </c>
      <c r="I678" s="1">
        <v>61</v>
      </c>
      <c r="J678" t="str">
        <f t="shared" si="31"/>
        <v>No</v>
      </c>
      <c r="K678" t="str">
        <f t="shared" si="32"/>
        <v>No</v>
      </c>
      <c r="L678">
        <f t="shared" si="33"/>
        <v>319600</v>
      </c>
      <c r="M678" s="1" t="str">
        <f>IF(ISBLANK(D678),_xlfn.MODE.SNGL(moras[TIPO_ASEGURAMIENTO]),D678)</f>
        <v>ASALARIADO</v>
      </c>
      <c r="N678" s="1">
        <f>IF(ISBLANK(moras[[#This Row],[EDAD]]),T699,moras[[#This Row],[EDAD]])</f>
        <v>61</v>
      </c>
    </row>
    <row r="679" spans="1:14" x14ac:dyDescent="0.35">
      <c r="A679" s="1">
        <v>678</v>
      </c>
      <c r="B679" s="1" t="s">
        <v>15</v>
      </c>
      <c r="C679" s="1">
        <v>152460</v>
      </c>
      <c r="D679" s="1" t="s">
        <v>10</v>
      </c>
      <c r="E679" s="1" t="s">
        <v>16</v>
      </c>
      <c r="F679" s="1" t="s">
        <v>12</v>
      </c>
      <c r="G679" s="1" t="s">
        <v>13</v>
      </c>
      <c r="H679" s="1" t="s">
        <v>13</v>
      </c>
      <c r="I679" s="1">
        <v>65</v>
      </c>
      <c r="J679" t="str">
        <f t="shared" si="31"/>
        <v>No</v>
      </c>
      <c r="K679" t="str">
        <f t="shared" si="32"/>
        <v>No</v>
      </c>
      <c r="L679">
        <f t="shared" si="33"/>
        <v>152460</v>
      </c>
      <c r="M679" s="1" t="str">
        <f>IF(ISBLANK(D679),_xlfn.MODE.SNGL(moras[TIPO_ASEGURAMIENTO]),D679)</f>
        <v>ASALARIADO</v>
      </c>
      <c r="N679" s="1">
        <f>IF(ISBLANK(moras[[#This Row],[EDAD]]),T700,moras[[#This Row],[EDAD]])</f>
        <v>65</v>
      </c>
    </row>
    <row r="680" spans="1:14" x14ac:dyDescent="0.35">
      <c r="A680" s="1">
        <v>679</v>
      </c>
      <c r="B680" s="1" t="s">
        <v>9</v>
      </c>
      <c r="C680" s="1">
        <v>608941</v>
      </c>
      <c r="D680" s="1" t="s">
        <v>18</v>
      </c>
      <c r="E680" s="1" t="s">
        <v>16</v>
      </c>
      <c r="F680" s="1" t="s">
        <v>12</v>
      </c>
      <c r="G680" s="1" t="s">
        <v>13</v>
      </c>
      <c r="H680" s="1" t="s">
        <v>12</v>
      </c>
      <c r="I680" s="1">
        <v>45</v>
      </c>
      <c r="J680" t="str">
        <f t="shared" si="31"/>
        <v>No</v>
      </c>
      <c r="K680" t="str">
        <f t="shared" si="32"/>
        <v>No</v>
      </c>
      <c r="L680">
        <f t="shared" si="33"/>
        <v>608941</v>
      </c>
      <c r="M680" s="1" t="str">
        <f>IF(ISBLANK(D680),_xlfn.MODE.SNGL(moras[TIPO_ASEGURAMIENTO]),D680)</f>
        <v>TRABAJADOR INDEPENDIENTE</v>
      </c>
      <c r="N680" s="1">
        <f>IF(ISBLANK(moras[[#This Row],[EDAD]]),T701,moras[[#This Row],[EDAD]])</f>
        <v>45</v>
      </c>
    </row>
    <row r="681" spans="1:14" x14ac:dyDescent="0.35">
      <c r="A681" s="1">
        <v>680</v>
      </c>
      <c r="B681" s="1" t="s">
        <v>15</v>
      </c>
      <c r="C681" s="1">
        <v>454962.33</v>
      </c>
      <c r="D681" s="1" t="s">
        <v>10</v>
      </c>
      <c r="E681" s="1" t="s">
        <v>16</v>
      </c>
      <c r="F681" s="1" t="s">
        <v>12</v>
      </c>
      <c r="G681" s="1" t="s">
        <v>13</v>
      </c>
      <c r="H681" s="1" t="s">
        <v>13</v>
      </c>
      <c r="I681" s="1">
        <v>44</v>
      </c>
      <c r="J681" t="str">
        <f t="shared" si="31"/>
        <v>No</v>
      </c>
      <c r="K681" t="str">
        <f t="shared" si="32"/>
        <v>No</v>
      </c>
      <c r="L681">
        <f t="shared" si="33"/>
        <v>454962.33</v>
      </c>
      <c r="M681" s="1" t="str">
        <f>IF(ISBLANK(D681),_xlfn.MODE.SNGL(moras[TIPO_ASEGURAMIENTO]),D681)</f>
        <v>ASALARIADO</v>
      </c>
      <c r="N681" s="1">
        <f>IF(ISBLANK(moras[[#This Row],[EDAD]]),T702,moras[[#This Row],[EDAD]])</f>
        <v>44</v>
      </c>
    </row>
    <row r="682" spans="1:14" x14ac:dyDescent="0.35">
      <c r="A682" s="1">
        <v>681</v>
      </c>
      <c r="B682" s="1" t="s">
        <v>9</v>
      </c>
      <c r="C682" s="1">
        <v>458557</v>
      </c>
      <c r="D682" s="1" t="s">
        <v>18</v>
      </c>
      <c r="E682" s="1" t="s">
        <v>16</v>
      </c>
      <c r="F682" s="1" t="s">
        <v>12</v>
      </c>
      <c r="G682" s="1" t="s">
        <v>13</v>
      </c>
      <c r="H682" s="1" t="s">
        <v>13</v>
      </c>
      <c r="I682" s="1">
        <v>54</v>
      </c>
      <c r="J682" t="str">
        <f t="shared" si="31"/>
        <v>No</v>
      </c>
      <c r="K682" t="str">
        <f t="shared" si="32"/>
        <v>No</v>
      </c>
      <c r="L682">
        <f t="shared" si="33"/>
        <v>458557</v>
      </c>
      <c r="M682" s="1" t="str">
        <f>IF(ISBLANK(D682),_xlfn.MODE.SNGL(moras[TIPO_ASEGURAMIENTO]),D682)</f>
        <v>TRABAJADOR INDEPENDIENTE</v>
      </c>
      <c r="N682" s="1">
        <f>IF(ISBLANK(moras[[#This Row],[EDAD]]),T703,moras[[#This Row],[EDAD]])</f>
        <v>54</v>
      </c>
    </row>
    <row r="683" spans="1:14" x14ac:dyDescent="0.35">
      <c r="A683" s="1">
        <v>682</v>
      </c>
      <c r="B683" s="1" t="s">
        <v>15</v>
      </c>
      <c r="C683" s="1">
        <v>791538.55</v>
      </c>
      <c r="D683" s="1" t="s">
        <v>10</v>
      </c>
      <c r="E683" s="1" t="s">
        <v>11</v>
      </c>
      <c r="F683" s="1" t="s">
        <v>12</v>
      </c>
      <c r="G683" s="1" t="s">
        <v>13</v>
      </c>
      <c r="H683" s="1" t="s">
        <v>13</v>
      </c>
      <c r="I683" s="1">
        <v>40</v>
      </c>
      <c r="J683" t="str">
        <f t="shared" si="31"/>
        <v>No</v>
      </c>
      <c r="K683" t="str">
        <f t="shared" si="32"/>
        <v>No</v>
      </c>
      <c r="L683">
        <f t="shared" si="33"/>
        <v>791538.55</v>
      </c>
      <c r="M683" s="1" t="str">
        <f>IF(ISBLANK(D683),_xlfn.MODE.SNGL(moras[TIPO_ASEGURAMIENTO]),D683)</f>
        <v>ASALARIADO</v>
      </c>
      <c r="N683" s="1">
        <f>IF(ISBLANK(moras[[#This Row],[EDAD]]),T704,moras[[#This Row],[EDAD]])</f>
        <v>40</v>
      </c>
    </row>
    <row r="684" spans="1:14" x14ac:dyDescent="0.35">
      <c r="A684" s="1">
        <v>683</v>
      </c>
      <c r="B684" s="1" t="s">
        <v>9</v>
      </c>
      <c r="C684" s="1">
        <v>240000</v>
      </c>
      <c r="D684" s="1" t="s">
        <v>10</v>
      </c>
      <c r="E684" s="1" t="s">
        <v>16</v>
      </c>
      <c r="F684" s="1" t="s">
        <v>12</v>
      </c>
      <c r="G684" s="1" t="s">
        <v>13</v>
      </c>
      <c r="H684" s="1" t="s">
        <v>13</v>
      </c>
      <c r="I684" s="1">
        <v>18</v>
      </c>
      <c r="J684" t="str">
        <f t="shared" si="31"/>
        <v>No</v>
      </c>
      <c r="K684" t="str">
        <f t="shared" si="32"/>
        <v>No</v>
      </c>
      <c r="L684">
        <f t="shared" si="33"/>
        <v>240000</v>
      </c>
      <c r="M684" s="1" t="str">
        <f>IF(ISBLANK(D684),_xlfn.MODE.SNGL(moras[TIPO_ASEGURAMIENTO]),D684)</f>
        <v>ASALARIADO</v>
      </c>
      <c r="N684" s="1">
        <f>IF(ISBLANK(moras[[#This Row],[EDAD]]),T705,moras[[#This Row],[EDAD]])</f>
        <v>18</v>
      </c>
    </row>
    <row r="685" spans="1:14" x14ac:dyDescent="0.35">
      <c r="A685" s="1">
        <v>684</v>
      </c>
      <c r="B685" s="1" t="s">
        <v>9</v>
      </c>
      <c r="C685" s="1">
        <v>278030</v>
      </c>
      <c r="D685" s="1" t="s">
        <v>19</v>
      </c>
      <c r="E685" s="1" t="s">
        <v>16</v>
      </c>
      <c r="F685" s="1" t="s">
        <v>12</v>
      </c>
      <c r="G685" s="1" t="s">
        <v>13</v>
      </c>
      <c r="H685" s="1" t="s">
        <v>13</v>
      </c>
      <c r="I685" s="1">
        <v>52</v>
      </c>
      <c r="J685" t="str">
        <f t="shared" si="31"/>
        <v>No</v>
      </c>
      <c r="K685" t="str">
        <f t="shared" si="32"/>
        <v>No</v>
      </c>
      <c r="L685">
        <f t="shared" si="33"/>
        <v>278030</v>
      </c>
      <c r="M685" s="1" t="str">
        <f>IF(ISBLANK(D685),_xlfn.MODE.SNGL(moras[TIPO_ASEGURAMIENTO]),D685)</f>
        <v>CONVENIOS ESPECIALES DE TRABAJADORES INDEPENDIENTES</v>
      </c>
      <c r="N685" s="1">
        <f>IF(ISBLANK(moras[[#This Row],[EDAD]]),T706,moras[[#This Row],[EDAD]])</f>
        <v>52</v>
      </c>
    </row>
    <row r="686" spans="1:14" x14ac:dyDescent="0.35">
      <c r="A686" s="1">
        <v>685</v>
      </c>
      <c r="B686" s="1" t="s">
        <v>15</v>
      </c>
      <c r="C686" s="1">
        <v>2115710.04</v>
      </c>
      <c r="D686" s="1" t="s">
        <v>10</v>
      </c>
      <c r="E686" s="1" t="s">
        <v>11</v>
      </c>
      <c r="F686" s="1" t="s">
        <v>12</v>
      </c>
      <c r="G686" s="1" t="s">
        <v>13</v>
      </c>
      <c r="H686" s="1" t="s">
        <v>13</v>
      </c>
      <c r="I686" s="1">
        <v>46</v>
      </c>
      <c r="J686" t="str">
        <f t="shared" si="31"/>
        <v>No</v>
      </c>
      <c r="K686" t="str">
        <f t="shared" si="32"/>
        <v>No</v>
      </c>
      <c r="L686">
        <f t="shared" si="33"/>
        <v>2115710.04</v>
      </c>
      <c r="M686" s="1" t="str">
        <f>IF(ISBLANK(D686),_xlfn.MODE.SNGL(moras[TIPO_ASEGURAMIENTO]),D686)</f>
        <v>ASALARIADO</v>
      </c>
      <c r="N686" s="1">
        <f>IF(ISBLANK(moras[[#This Row],[EDAD]]),T707,moras[[#This Row],[EDAD]])</f>
        <v>46</v>
      </c>
    </row>
    <row r="687" spans="1:14" x14ac:dyDescent="0.35">
      <c r="A687" s="1">
        <v>686</v>
      </c>
      <c r="B687" s="1" t="s">
        <v>15</v>
      </c>
      <c r="C687" s="1">
        <v>450000</v>
      </c>
      <c r="D687" s="1" t="s">
        <v>10</v>
      </c>
      <c r="E687" s="1" t="s">
        <v>16</v>
      </c>
      <c r="F687" s="1" t="s">
        <v>12</v>
      </c>
      <c r="G687" s="1" t="s">
        <v>13</v>
      </c>
      <c r="H687" s="1" t="s">
        <v>13</v>
      </c>
      <c r="I687" s="1">
        <v>21</v>
      </c>
      <c r="J687" t="str">
        <f t="shared" si="31"/>
        <v>No</v>
      </c>
      <c r="K687" t="str">
        <f t="shared" si="32"/>
        <v>No</v>
      </c>
      <c r="L687">
        <f t="shared" si="33"/>
        <v>450000</v>
      </c>
      <c r="M687" s="1" t="str">
        <f>IF(ISBLANK(D687),_xlfn.MODE.SNGL(moras[TIPO_ASEGURAMIENTO]),D687)</f>
        <v>ASALARIADO</v>
      </c>
      <c r="N687" s="1">
        <f>IF(ISBLANK(moras[[#This Row],[EDAD]]),T708,moras[[#This Row],[EDAD]])</f>
        <v>21</v>
      </c>
    </row>
    <row r="688" spans="1:14" x14ac:dyDescent="0.35">
      <c r="A688" s="1">
        <v>687</v>
      </c>
      <c r="B688" s="1" t="s">
        <v>9</v>
      </c>
      <c r="C688" s="1">
        <v>594527</v>
      </c>
      <c r="D688" s="1" t="s">
        <v>18</v>
      </c>
      <c r="E688" s="1" t="s">
        <v>16</v>
      </c>
      <c r="F688" s="1" t="s">
        <v>12</v>
      </c>
      <c r="G688" s="1" t="s">
        <v>13</v>
      </c>
      <c r="H688" s="1" t="s">
        <v>12</v>
      </c>
      <c r="I688" s="1">
        <v>53</v>
      </c>
      <c r="J688" t="str">
        <f t="shared" si="31"/>
        <v>No</v>
      </c>
      <c r="K688" t="str">
        <f t="shared" si="32"/>
        <v>No</v>
      </c>
      <c r="L688">
        <f t="shared" si="33"/>
        <v>594527</v>
      </c>
      <c r="M688" s="1" t="str">
        <f>IF(ISBLANK(D688),_xlfn.MODE.SNGL(moras[TIPO_ASEGURAMIENTO]),D688)</f>
        <v>TRABAJADOR INDEPENDIENTE</v>
      </c>
      <c r="N688" s="1">
        <f>IF(ISBLANK(moras[[#This Row],[EDAD]]),T709,moras[[#This Row],[EDAD]])</f>
        <v>53</v>
      </c>
    </row>
    <row r="689" spans="1:14" x14ac:dyDescent="0.35">
      <c r="A689" s="1">
        <v>688</v>
      </c>
      <c r="B689" s="1" t="s">
        <v>9</v>
      </c>
      <c r="C689" s="1">
        <v>311895</v>
      </c>
      <c r="D689" s="1" t="s">
        <v>18</v>
      </c>
      <c r="E689" s="1" t="s">
        <v>16</v>
      </c>
      <c r="F689" s="1" t="s">
        <v>12</v>
      </c>
      <c r="G689" s="1" t="s">
        <v>13</v>
      </c>
      <c r="H689" s="1" t="s">
        <v>12</v>
      </c>
      <c r="I689" s="1">
        <v>37</v>
      </c>
      <c r="J689" t="str">
        <f t="shared" si="31"/>
        <v>No</v>
      </c>
      <c r="K689" t="str">
        <f t="shared" si="32"/>
        <v>No</v>
      </c>
      <c r="L689">
        <f t="shared" si="33"/>
        <v>311895</v>
      </c>
      <c r="M689" s="1" t="str">
        <f>IF(ISBLANK(D689),_xlfn.MODE.SNGL(moras[TIPO_ASEGURAMIENTO]),D689)</f>
        <v>TRABAJADOR INDEPENDIENTE</v>
      </c>
      <c r="N689" s="1">
        <f>IF(ISBLANK(moras[[#This Row],[EDAD]]),T710,moras[[#This Row],[EDAD]])</f>
        <v>37</v>
      </c>
    </row>
    <row r="690" spans="1:14" x14ac:dyDescent="0.35">
      <c r="A690" s="1">
        <v>689</v>
      </c>
      <c r="B690" s="1" t="s">
        <v>15</v>
      </c>
      <c r="C690" s="1">
        <v>360000</v>
      </c>
      <c r="D690" s="1" t="s">
        <v>10</v>
      </c>
      <c r="E690" s="1" t="s">
        <v>16</v>
      </c>
      <c r="F690" s="1" t="s">
        <v>12</v>
      </c>
      <c r="G690" s="1" t="s">
        <v>13</v>
      </c>
      <c r="H690" s="1" t="s">
        <v>13</v>
      </c>
      <c r="I690" s="1">
        <v>52</v>
      </c>
      <c r="J690" t="str">
        <f t="shared" si="31"/>
        <v>No</v>
      </c>
      <c r="K690" t="str">
        <f t="shared" si="32"/>
        <v>No</v>
      </c>
      <c r="L690">
        <f t="shared" si="33"/>
        <v>360000</v>
      </c>
      <c r="M690" s="1" t="str">
        <f>IF(ISBLANK(D690),_xlfn.MODE.SNGL(moras[TIPO_ASEGURAMIENTO]),D690)</f>
        <v>ASALARIADO</v>
      </c>
      <c r="N690" s="1">
        <f>IF(ISBLANK(moras[[#This Row],[EDAD]]),T711,moras[[#This Row],[EDAD]])</f>
        <v>52</v>
      </c>
    </row>
    <row r="691" spans="1:14" x14ac:dyDescent="0.35">
      <c r="A691" s="1">
        <v>690</v>
      </c>
      <c r="B691" s="1" t="s">
        <v>15</v>
      </c>
      <c r="C691" s="1">
        <v>369131</v>
      </c>
      <c r="D691" s="1" t="s">
        <v>18</v>
      </c>
      <c r="E691" s="1" t="s">
        <v>16</v>
      </c>
      <c r="F691" s="1" t="s">
        <v>12</v>
      </c>
      <c r="G691" s="1" t="s">
        <v>13</v>
      </c>
      <c r="H691" s="1" t="s">
        <v>13</v>
      </c>
      <c r="I691" s="1">
        <v>47</v>
      </c>
      <c r="J691" t="str">
        <f t="shared" si="31"/>
        <v>No</v>
      </c>
      <c r="K691" t="str">
        <f t="shared" si="32"/>
        <v>No</v>
      </c>
      <c r="L691">
        <f t="shared" si="33"/>
        <v>369131</v>
      </c>
      <c r="M691" s="1" t="str">
        <f>IF(ISBLANK(D691),_xlfn.MODE.SNGL(moras[TIPO_ASEGURAMIENTO]),D691)</f>
        <v>TRABAJADOR INDEPENDIENTE</v>
      </c>
      <c r="N691" s="1">
        <f>IF(ISBLANK(moras[[#This Row],[EDAD]]),T712,moras[[#This Row],[EDAD]])</f>
        <v>47</v>
      </c>
    </row>
    <row r="692" spans="1:14" x14ac:dyDescent="0.35">
      <c r="A692" s="1">
        <v>691</v>
      </c>
      <c r="B692" s="1" t="s">
        <v>15</v>
      </c>
      <c r="C692" s="1">
        <v>1041736</v>
      </c>
      <c r="D692" s="1" t="s">
        <v>10</v>
      </c>
      <c r="E692" s="1" t="s">
        <v>16</v>
      </c>
      <c r="F692" s="1" t="s">
        <v>12</v>
      </c>
      <c r="G692" s="1" t="s">
        <v>13</v>
      </c>
      <c r="H692" s="1" t="s">
        <v>13</v>
      </c>
      <c r="I692" s="1">
        <v>24</v>
      </c>
      <c r="J692" t="str">
        <f t="shared" si="31"/>
        <v>No</v>
      </c>
      <c r="K692" t="str">
        <f t="shared" si="32"/>
        <v>No</v>
      </c>
      <c r="L692">
        <f t="shared" si="33"/>
        <v>1041736</v>
      </c>
      <c r="M692" s="1" t="str">
        <f>IF(ISBLANK(D692),_xlfn.MODE.SNGL(moras[TIPO_ASEGURAMIENTO]),D692)</f>
        <v>ASALARIADO</v>
      </c>
      <c r="N692" s="1">
        <f>IF(ISBLANK(moras[[#This Row],[EDAD]]),T713,moras[[#This Row],[EDAD]])</f>
        <v>24</v>
      </c>
    </row>
    <row r="693" spans="1:14" x14ac:dyDescent="0.35">
      <c r="A693" s="1">
        <v>692</v>
      </c>
      <c r="B693" s="1" t="s">
        <v>9</v>
      </c>
      <c r="C693" s="1">
        <v>311895</v>
      </c>
      <c r="D693" s="1" t="s">
        <v>18</v>
      </c>
      <c r="E693" s="1" t="s">
        <v>16</v>
      </c>
      <c r="F693" s="1" t="s">
        <v>12</v>
      </c>
      <c r="G693" s="1" t="s">
        <v>13</v>
      </c>
      <c r="H693" s="1" t="s">
        <v>13</v>
      </c>
      <c r="I693" s="1">
        <v>40</v>
      </c>
      <c r="J693" t="str">
        <f t="shared" si="31"/>
        <v>No</v>
      </c>
      <c r="K693" t="str">
        <f t="shared" si="32"/>
        <v>No</v>
      </c>
      <c r="L693">
        <f t="shared" si="33"/>
        <v>311895</v>
      </c>
      <c r="M693" s="1" t="str">
        <f>IF(ISBLANK(D693),_xlfn.MODE.SNGL(moras[TIPO_ASEGURAMIENTO]),D693)</f>
        <v>TRABAJADOR INDEPENDIENTE</v>
      </c>
      <c r="N693" s="1">
        <f>IF(ISBLANK(moras[[#This Row],[EDAD]]),T714,moras[[#This Row],[EDAD]])</f>
        <v>40</v>
      </c>
    </row>
    <row r="694" spans="1:14" x14ac:dyDescent="0.35">
      <c r="A694" s="1">
        <v>693</v>
      </c>
      <c r="B694" s="1" t="s">
        <v>9</v>
      </c>
      <c r="C694" s="1">
        <v>1256604.3</v>
      </c>
      <c r="D694" s="1" t="s">
        <v>10</v>
      </c>
      <c r="E694" s="1" t="s">
        <v>11</v>
      </c>
      <c r="F694" s="1" t="s">
        <v>12</v>
      </c>
      <c r="G694" s="1" t="s">
        <v>13</v>
      </c>
      <c r="H694" s="1" t="s">
        <v>13</v>
      </c>
      <c r="I694" s="1">
        <v>36</v>
      </c>
      <c r="J694" t="str">
        <f t="shared" si="31"/>
        <v>No</v>
      </c>
      <c r="K694" t="str">
        <f t="shared" si="32"/>
        <v>No</v>
      </c>
      <c r="L694">
        <f t="shared" si="33"/>
        <v>1256604.3</v>
      </c>
      <c r="M694" s="1" t="str">
        <f>IF(ISBLANK(D694),_xlfn.MODE.SNGL(moras[TIPO_ASEGURAMIENTO]),D694)</f>
        <v>ASALARIADO</v>
      </c>
      <c r="N694" s="1">
        <f>IF(ISBLANK(moras[[#This Row],[EDAD]]),T715,moras[[#This Row],[EDAD]])</f>
        <v>36</v>
      </c>
    </row>
    <row r="695" spans="1:14" x14ac:dyDescent="0.35">
      <c r="A695" s="1">
        <v>694</v>
      </c>
      <c r="B695" s="1" t="s">
        <v>9</v>
      </c>
      <c r="C695" s="1">
        <v>292181.09999999998</v>
      </c>
      <c r="D695" s="1" t="s">
        <v>10</v>
      </c>
      <c r="E695" s="1" t="s">
        <v>16</v>
      </c>
      <c r="F695" s="1" t="s">
        <v>12</v>
      </c>
      <c r="G695" s="1" t="s">
        <v>13</v>
      </c>
      <c r="H695" s="1" t="s">
        <v>13</v>
      </c>
      <c r="I695" s="1">
        <v>42</v>
      </c>
      <c r="J695" t="str">
        <f t="shared" si="31"/>
        <v>No</v>
      </c>
      <c r="K695" t="str">
        <f t="shared" si="32"/>
        <v>No</v>
      </c>
      <c r="L695">
        <f t="shared" si="33"/>
        <v>292181.09999999998</v>
      </c>
      <c r="M695" s="1" t="str">
        <f>IF(ISBLANK(D695),_xlfn.MODE.SNGL(moras[TIPO_ASEGURAMIENTO]),D695)</f>
        <v>ASALARIADO</v>
      </c>
      <c r="N695" s="1">
        <f>IF(ISBLANK(moras[[#This Row],[EDAD]]),T716,moras[[#This Row],[EDAD]])</f>
        <v>42</v>
      </c>
    </row>
    <row r="696" spans="1:14" x14ac:dyDescent="0.35">
      <c r="A696" s="1">
        <v>695</v>
      </c>
      <c r="B696" s="1" t="s">
        <v>9</v>
      </c>
      <c r="C696" s="1">
        <v>643426.84</v>
      </c>
      <c r="D696" s="1" t="s">
        <v>10</v>
      </c>
      <c r="E696" s="1" t="s">
        <v>11</v>
      </c>
      <c r="F696" s="1" t="s">
        <v>12</v>
      </c>
      <c r="G696" s="1" t="s">
        <v>13</v>
      </c>
      <c r="H696" s="1" t="s">
        <v>13</v>
      </c>
      <c r="I696" s="1">
        <v>34</v>
      </c>
      <c r="J696" t="str">
        <f t="shared" si="31"/>
        <v>No</v>
      </c>
      <c r="K696" t="str">
        <f t="shared" si="32"/>
        <v>No</v>
      </c>
      <c r="L696">
        <f t="shared" si="33"/>
        <v>643426.84</v>
      </c>
      <c r="M696" s="1" t="str">
        <f>IF(ISBLANK(D696),_xlfn.MODE.SNGL(moras[TIPO_ASEGURAMIENTO]),D696)</f>
        <v>ASALARIADO</v>
      </c>
      <c r="N696" s="1">
        <f>IF(ISBLANK(moras[[#This Row],[EDAD]]),T717,moras[[#This Row],[EDAD]])</f>
        <v>34</v>
      </c>
    </row>
    <row r="697" spans="1:14" x14ac:dyDescent="0.35">
      <c r="A697" s="1">
        <v>696</v>
      </c>
      <c r="B697" s="1" t="s">
        <v>9</v>
      </c>
      <c r="C697" s="1">
        <v>377730.1</v>
      </c>
      <c r="D697" s="1" t="s">
        <v>10</v>
      </c>
      <c r="E697" s="1" t="s">
        <v>16</v>
      </c>
      <c r="F697" s="1" t="s">
        <v>12</v>
      </c>
      <c r="G697" s="1" t="s">
        <v>13</v>
      </c>
      <c r="H697" s="1" t="s">
        <v>13</v>
      </c>
      <c r="I697" s="1">
        <v>43</v>
      </c>
      <c r="J697" t="str">
        <f t="shared" si="31"/>
        <v>No</v>
      </c>
      <c r="K697" t="str">
        <f t="shared" si="32"/>
        <v>No</v>
      </c>
      <c r="L697">
        <f t="shared" si="33"/>
        <v>377730.1</v>
      </c>
      <c r="M697" s="1" t="str">
        <f>IF(ISBLANK(D697),_xlfn.MODE.SNGL(moras[TIPO_ASEGURAMIENTO]),D697)</f>
        <v>ASALARIADO</v>
      </c>
      <c r="N697" s="1">
        <f>IF(ISBLANK(moras[[#This Row],[EDAD]]),T718,moras[[#This Row],[EDAD]])</f>
        <v>43</v>
      </c>
    </row>
    <row r="698" spans="1:14" x14ac:dyDescent="0.35">
      <c r="A698" s="1">
        <v>697</v>
      </c>
      <c r="B698" s="1" t="s">
        <v>9</v>
      </c>
      <c r="C698" s="1">
        <v>326653</v>
      </c>
      <c r="D698" s="1" t="s">
        <v>10</v>
      </c>
      <c r="E698" s="1" t="s">
        <v>16</v>
      </c>
      <c r="F698" s="1" t="s">
        <v>12</v>
      </c>
      <c r="G698" s="1" t="s">
        <v>13</v>
      </c>
      <c r="H698" s="1" t="s">
        <v>13</v>
      </c>
      <c r="I698" s="1">
        <v>53</v>
      </c>
      <c r="J698" t="str">
        <f t="shared" si="31"/>
        <v>No</v>
      </c>
      <c r="K698" t="str">
        <f t="shared" si="32"/>
        <v>No</v>
      </c>
      <c r="L698">
        <f t="shared" si="33"/>
        <v>326653</v>
      </c>
      <c r="M698" s="1" t="str">
        <f>IF(ISBLANK(D698),_xlfn.MODE.SNGL(moras[TIPO_ASEGURAMIENTO]),D698)</f>
        <v>ASALARIADO</v>
      </c>
      <c r="N698" s="1">
        <f>IF(ISBLANK(moras[[#This Row],[EDAD]]),T719,moras[[#This Row],[EDAD]])</f>
        <v>53</v>
      </c>
    </row>
    <row r="699" spans="1:14" x14ac:dyDescent="0.35">
      <c r="A699" s="1">
        <v>698</v>
      </c>
      <c r="B699" s="1" t="s">
        <v>9</v>
      </c>
      <c r="C699" s="1">
        <v>814289.32</v>
      </c>
      <c r="D699" s="1" t="s">
        <v>10</v>
      </c>
      <c r="E699" s="1" t="s">
        <v>16</v>
      </c>
      <c r="F699" s="1" t="s">
        <v>12</v>
      </c>
      <c r="G699" s="1" t="s">
        <v>13</v>
      </c>
      <c r="H699" s="1" t="s">
        <v>13</v>
      </c>
      <c r="I699" s="1">
        <v>36</v>
      </c>
      <c r="J699" t="str">
        <f t="shared" si="31"/>
        <v>No</v>
      </c>
      <c r="K699" t="str">
        <f t="shared" si="32"/>
        <v>No</v>
      </c>
      <c r="L699">
        <f t="shared" si="33"/>
        <v>814289.32</v>
      </c>
      <c r="M699" s="1" t="str">
        <f>IF(ISBLANK(D699),_xlfn.MODE.SNGL(moras[TIPO_ASEGURAMIENTO]),D699)</f>
        <v>ASALARIADO</v>
      </c>
      <c r="N699" s="1">
        <f>IF(ISBLANK(moras[[#This Row],[EDAD]]),T720,moras[[#This Row],[EDAD]])</f>
        <v>36</v>
      </c>
    </row>
    <row r="700" spans="1:14" x14ac:dyDescent="0.35">
      <c r="A700" s="1">
        <v>699</v>
      </c>
      <c r="B700" s="1" t="s">
        <v>9</v>
      </c>
      <c r="C700" s="1">
        <v>800000</v>
      </c>
      <c r="D700" s="1" t="s">
        <v>10</v>
      </c>
      <c r="E700" s="1" t="s">
        <v>16</v>
      </c>
      <c r="F700" s="1" t="s">
        <v>12</v>
      </c>
      <c r="G700" s="1" t="s">
        <v>13</v>
      </c>
      <c r="H700" s="1" t="s">
        <v>13</v>
      </c>
      <c r="I700" s="1">
        <v>25</v>
      </c>
      <c r="J700" t="str">
        <f t="shared" si="31"/>
        <v>No</v>
      </c>
      <c r="K700" t="str">
        <f t="shared" si="32"/>
        <v>No</v>
      </c>
      <c r="L700">
        <f t="shared" si="33"/>
        <v>800000</v>
      </c>
      <c r="M700" s="1" t="str">
        <f>IF(ISBLANK(D700),_xlfn.MODE.SNGL(moras[TIPO_ASEGURAMIENTO]),D700)</f>
        <v>ASALARIADO</v>
      </c>
      <c r="N700" s="1">
        <f>IF(ISBLANK(moras[[#This Row],[EDAD]]),T721,moras[[#This Row],[EDAD]])</f>
        <v>25</v>
      </c>
    </row>
    <row r="701" spans="1:14" x14ac:dyDescent="0.35">
      <c r="A701" s="1">
        <v>700</v>
      </c>
      <c r="B701" s="1" t="s">
        <v>9</v>
      </c>
      <c r="C701" s="1">
        <v>127421.77</v>
      </c>
      <c r="D701" s="1" t="s">
        <v>10</v>
      </c>
      <c r="E701" s="1" t="s">
        <v>16</v>
      </c>
      <c r="F701" s="1" t="s">
        <v>12</v>
      </c>
      <c r="G701" s="1" t="s">
        <v>13</v>
      </c>
      <c r="H701" s="1" t="s">
        <v>13</v>
      </c>
      <c r="I701" s="1">
        <v>49</v>
      </c>
      <c r="J701" t="str">
        <f t="shared" si="31"/>
        <v>No</v>
      </c>
      <c r="K701" t="str">
        <f t="shared" si="32"/>
        <v>No</v>
      </c>
      <c r="L701">
        <f t="shared" si="33"/>
        <v>127421.77</v>
      </c>
      <c r="M701" s="1" t="str">
        <f>IF(ISBLANK(D701),_xlfn.MODE.SNGL(moras[TIPO_ASEGURAMIENTO]),D701)</f>
        <v>ASALARIADO</v>
      </c>
      <c r="N701" s="1">
        <f>IF(ISBLANK(moras[[#This Row],[EDAD]]),T722,moras[[#This Row],[EDAD]])</f>
        <v>49</v>
      </c>
    </row>
    <row r="702" spans="1:14" x14ac:dyDescent="0.35">
      <c r="A702" s="1">
        <v>701</v>
      </c>
      <c r="B702" s="1" t="s">
        <v>9</v>
      </c>
      <c r="C702" s="1">
        <v>278030</v>
      </c>
      <c r="D702" s="1" t="s">
        <v>19</v>
      </c>
      <c r="E702" s="1" t="s">
        <v>16</v>
      </c>
      <c r="F702" s="1" t="s">
        <v>12</v>
      </c>
      <c r="G702" s="1" t="s">
        <v>13</v>
      </c>
      <c r="H702" s="1" t="s">
        <v>13</v>
      </c>
      <c r="I702" s="1">
        <v>40</v>
      </c>
      <c r="J702" t="str">
        <f t="shared" si="31"/>
        <v>No</v>
      </c>
      <c r="K702" t="str">
        <f t="shared" si="32"/>
        <v>No</v>
      </c>
      <c r="L702">
        <f t="shared" si="33"/>
        <v>278030</v>
      </c>
      <c r="M702" s="1" t="str">
        <f>IF(ISBLANK(D702),_xlfn.MODE.SNGL(moras[TIPO_ASEGURAMIENTO]),D702)</f>
        <v>CONVENIOS ESPECIALES DE TRABAJADORES INDEPENDIENTES</v>
      </c>
      <c r="N702" s="1">
        <f>IF(ISBLANK(moras[[#This Row],[EDAD]]),T723,moras[[#This Row],[EDAD]])</f>
        <v>40</v>
      </c>
    </row>
    <row r="703" spans="1:14" x14ac:dyDescent="0.35">
      <c r="A703" s="1">
        <v>702</v>
      </c>
      <c r="B703" s="1" t="s">
        <v>9</v>
      </c>
      <c r="C703" s="1">
        <v>1120849.99</v>
      </c>
      <c r="D703" s="1" t="s">
        <v>14</v>
      </c>
      <c r="E703" s="1" t="s">
        <v>11</v>
      </c>
      <c r="F703" s="1" t="s">
        <v>12</v>
      </c>
      <c r="G703" s="1" t="s">
        <v>13</v>
      </c>
      <c r="H703" s="1" t="s">
        <v>13</v>
      </c>
      <c r="I703" s="1">
        <v>63</v>
      </c>
      <c r="J703" t="str">
        <f t="shared" si="31"/>
        <v>No</v>
      </c>
      <c r="K703" t="str">
        <f t="shared" si="32"/>
        <v>No</v>
      </c>
      <c r="L703">
        <f t="shared" si="33"/>
        <v>1120849.99</v>
      </c>
      <c r="M703" s="1" t="str">
        <f>IF(ISBLANK(D703),_xlfn.MODE.SNGL(moras[TIPO_ASEGURAMIENTO]),D703)</f>
        <v>PENSIONADOS EN SU PROPIO SISTEMA</v>
      </c>
      <c r="N703" s="1">
        <f>IF(ISBLANK(moras[[#This Row],[EDAD]]),T724,moras[[#This Row],[EDAD]])</f>
        <v>63</v>
      </c>
    </row>
    <row r="704" spans="1:14" x14ac:dyDescent="0.35">
      <c r="A704" s="1">
        <v>703</v>
      </c>
      <c r="B704" s="1" t="s">
        <v>15</v>
      </c>
      <c r="C704" s="1">
        <v>297078</v>
      </c>
      <c r="D704" s="1" t="s">
        <v>10</v>
      </c>
      <c r="E704" s="1" t="s">
        <v>16</v>
      </c>
      <c r="F704" s="1" t="s">
        <v>12</v>
      </c>
      <c r="G704" s="1" t="s">
        <v>13</v>
      </c>
      <c r="H704" s="1" t="s">
        <v>13</v>
      </c>
      <c r="I704" s="1">
        <v>26</v>
      </c>
      <c r="J704" t="str">
        <f t="shared" si="31"/>
        <v>No</v>
      </c>
      <c r="K704" t="str">
        <f t="shared" si="32"/>
        <v>No</v>
      </c>
      <c r="L704">
        <f t="shared" si="33"/>
        <v>297078</v>
      </c>
      <c r="M704" s="1" t="str">
        <f>IF(ISBLANK(D704),_xlfn.MODE.SNGL(moras[TIPO_ASEGURAMIENTO]),D704)</f>
        <v>ASALARIADO</v>
      </c>
      <c r="N704" s="1">
        <f>IF(ISBLANK(moras[[#This Row],[EDAD]]),T725,moras[[#This Row],[EDAD]])</f>
        <v>26</v>
      </c>
    </row>
    <row r="705" spans="1:14" x14ac:dyDescent="0.35">
      <c r="A705" s="1">
        <v>704</v>
      </c>
      <c r="B705" s="1" t="s">
        <v>15</v>
      </c>
      <c r="C705" s="1">
        <v>890323</v>
      </c>
      <c r="D705" s="1" t="s">
        <v>10</v>
      </c>
      <c r="E705" s="1" t="s">
        <v>11</v>
      </c>
      <c r="F705" s="1" t="s">
        <v>12</v>
      </c>
      <c r="G705" s="1" t="s">
        <v>13</v>
      </c>
      <c r="H705" s="1" t="s">
        <v>13</v>
      </c>
      <c r="I705" s="1">
        <v>39</v>
      </c>
      <c r="J705" t="str">
        <f t="shared" si="31"/>
        <v>No</v>
      </c>
      <c r="K705" t="str">
        <f t="shared" si="32"/>
        <v>No</v>
      </c>
      <c r="L705">
        <f t="shared" si="33"/>
        <v>890323</v>
      </c>
      <c r="M705" s="1" t="str">
        <f>IF(ISBLANK(D705),_xlfn.MODE.SNGL(moras[TIPO_ASEGURAMIENTO]),D705)</f>
        <v>ASALARIADO</v>
      </c>
      <c r="N705" s="1">
        <f>IF(ISBLANK(moras[[#This Row],[EDAD]]),T726,moras[[#This Row],[EDAD]])</f>
        <v>39</v>
      </c>
    </row>
    <row r="706" spans="1:14" x14ac:dyDescent="0.35">
      <c r="A706" s="1">
        <v>705</v>
      </c>
      <c r="B706" s="1" t="s">
        <v>9</v>
      </c>
      <c r="C706" s="1">
        <v>387953</v>
      </c>
      <c r="D706" s="1" t="s">
        <v>18</v>
      </c>
      <c r="E706" s="1" t="s">
        <v>16</v>
      </c>
      <c r="F706" s="1" t="s">
        <v>12</v>
      </c>
      <c r="G706" s="1" t="s">
        <v>12</v>
      </c>
      <c r="H706" s="1" t="s">
        <v>12</v>
      </c>
      <c r="I706" s="1">
        <v>39</v>
      </c>
      <c r="J706" t="str">
        <f t="shared" ref="J706:J769" si="34">IF(1.96&lt;ABS(C706-$S$23)/$S$24,"Atípico","No")</f>
        <v>No</v>
      </c>
      <c r="K706" t="str">
        <f t="shared" ref="K706:K769" si="35">IF(1.96&lt;ABS((I706-$T$23)/$T$24),"Atípico", "No")</f>
        <v>No</v>
      </c>
      <c r="L706">
        <f t="shared" ref="L706:L769" si="36">IF(ISBLANK(C706),$S$23,C706)</f>
        <v>387953</v>
      </c>
      <c r="M706" s="1" t="str">
        <f>IF(ISBLANK(D706),_xlfn.MODE.SNGL(moras[TIPO_ASEGURAMIENTO]),D706)</f>
        <v>TRABAJADOR INDEPENDIENTE</v>
      </c>
      <c r="N706" s="1">
        <f>IF(ISBLANK(moras[[#This Row],[EDAD]]),T727,moras[[#This Row],[EDAD]])</f>
        <v>39</v>
      </c>
    </row>
    <row r="707" spans="1:14" x14ac:dyDescent="0.35">
      <c r="A707" s="1">
        <v>706</v>
      </c>
      <c r="B707" s="1" t="s">
        <v>9</v>
      </c>
      <c r="C707" s="1">
        <v>148360</v>
      </c>
      <c r="D707" s="1" t="s">
        <v>10</v>
      </c>
      <c r="E707" s="1" t="s">
        <v>16</v>
      </c>
      <c r="F707" s="1" t="s">
        <v>12</v>
      </c>
      <c r="G707" s="1" t="s">
        <v>13</v>
      </c>
      <c r="H707" s="1" t="s">
        <v>13</v>
      </c>
      <c r="I707" s="1">
        <v>58</v>
      </c>
      <c r="J707" t="str">
        <f t="shared" si="34"/>
        <v>No</v>
      </c>
      <c r="K707" t="str">
        <f t="shared" si="35"/>
        <v>No</v>
      </c>
      <c r="L707">
        <f t="shared" si="36"/>
        <v>148360</v>
      </c>
      <c r="M707" s="1" t="str">
        <f>IF(ISBLANK(D707),_xlfn.MODE.SNGL(moras[TIPO_ASEGURAMIENTO]),D707)</f>
        <v>ASALARIADO</v>
      </c>
      <c r="N707" s="1">
        <f>IF(ISBLANK(moras[[#This Row],[EDAD]]),T728,moras[[#This Row],[EDAD]])</f>
        <v>58</v>
      </c>
    </row>
    <row r="708" spans="1:14" x14ac:dyDescent="0.35">
      <c r="A708" s="1">
        <v>707</v>
      </c>
      <c r="B708" s="1" t="s">
        <v>15</v>
      </c>
      <c r="C708" s="1">
        <v>337511.75</v>
      </c>
      <c r="D708" s="1" t="s">
        <v>10</v>
      </c>
      <c r="E708" s="1" t="s">
        <v>11</v>
      </c>
      <c r="F708" s="1" t="s">
        <v>12</v>
      </c>
      <c r="G708" s="1" t="s">
        <v>13</v>
      </c>
      <c r="H708" s="1" t="s">
        <v>13</v>
      </c>
      <c r="I708" s="1">
        <v>30</v>
      </c>
      <c r="J708" t="str">
        <f t="shared" si="34"/>
        <v>No</v>
      </c>
      <c r="K708" t="str">
        <f t="shared" si="35"/>
        <v>No</v>
      </c>
      <c r="L708">
        <f t="shared" si="36"/>
        <v>337511.75</v>
      </c>
      <c r="M708" s="1" t="str">
        <f>IF(ISBLANK(D708),_xlfn.MODE.SNGL(moras[TIPO_ASEGURAMIENTO]),D708)</f>
        <v>ASALARIADO</v>
      </c>
      <c r="N708" s="1">
        <f>IF(ISBLANK(moras[[#This Row],[EDAD]]),T729,moras[[#This Row],[EDAD]])</f>
        <v>30</v>
      </c>
    </row>
    <row r="709" spans="1:14" x14ac:dyDescent="0.35">
      <c r="A709" s="1">
        <v>708</v>
      </c>
      <c r="B709" s="1" t="s">
        <v>15</v>
      </c>
      <c r="C709" s="1">
        <v>223874</v>
      </c>
      <c r="D709" s="1" t="s">
        <v>10</v>
      </c>
      <c r="E709" s="1" t="s">
        <v>16</v>
      </c>
      <c r="F709" s="1" t="s">
        <v>12</v>
      </c>
      <c r="G709" s="1" t="s">
        <v>13</v>
      </c>
      <c r="H709" s="1" t="s">
        <v>13</v>
      </c>
      <c r="I709" s="1">
        <v>58</v>
      </c>
      <c r="J709" t="str">
        <f t="shared" si="34"/>
        <v>No</v>
      </c>
      <c r="K709" t="str">
        <f t="shared" si="35"/>
        <v>No</v>
      </c>
      <c r="L709">
        <f t="shared" si="36"/>
        <v>223874</v>
      </c>
      <c r="M709" s="1" t="str">
        <f>IF(ISBLANK(D709),_xlfn.MODE.SNGL(moras[TIPO_ASEGURAMIENTO]),D709)</f>
        <v>ASALARIADO</v>
      </c>
      <c r="N709" s="1">
        <f>IF(ISBLANK(moras[[#This Row],[EDAD]]),T730,moras[[#This Row],[EDAD]])</f>
        <v>58</v>
      </c>
    </row>
    <row r="710" spans="1:14" x14ac:dyDescent="0.35">
      <c r="A710" s="1">
        <v>709</v>
      </c>
      <c r="B710" s="1" t="s">
        <v>9</v>
      </c>
      <c r="C710" s="1">
        <v>351531.84</v>
      </c>
      <c r="D710" s="1" t="s">
        <v>10</v>
      </c>
      <c r="E710" s="1" t="s">
        <v>16</v>
      </c>
      <c r="F710" s="1" t="s">
        <v>12</v>
      </c>
      <c r="G710" s="1" t="s">
        <v>13</v>
      </c>
      <c r="H710" s="1" t="s">
        <v>13</v>
      </c>
      <c r="I710" s="1">
        <v>26</v>
      </c>
      <c r="J710" t="str">
        <f t="shared" si="34"/>
        <v>No</v>
      </c>
      <c r="K710" t="str">
        <f t="shared" si="35"/>
        <v>No</v>
      </c>
      <c r="L710">
        <f t="shared" si="36"/>
        <v>351531.84</v>
      </c>
      <c r="M710" s="1" t="str">
        <f>IF(ISBLANK(D710),_xlfn.MODE.SNGL(moras[TIPO_ASEGURAMIENTO]),D710)</f>
        <v>ASALARIADO</v>
      </c>
      <c r="N710" s="1">
        <f>IF(ISBLANK(moras[[#This Row],[EDAD]]),T731,moras[[#This Row],[EDAD]])</f>
        <v>26</v>
      </c>
    </row>
    <row r="711" spans="1:14" x14ac:dyDescent="0.35">
      <c r="A711" s="1">
        <v>710</v>
      </c>
      <c r="B711" s="1" t="s">
        <v>15</v>
      </c>
      <c r="C711" s="1">
        <v>300018</v>
      </c>
      <c r="D711" s="1" t="s">
        <v>18</v>
      </c>
      <c r="E711" s="1" t="s">
        <v>16</v>
      </c>
      <c r="F711" s="1" t="s">
        <v>12</v>
      </c>
      <c r="G711" s="1" t="s">
        <v>12</v>
      </c>
      <c r="H711" s="1" t="s">
        <v>12</v>
      </c>
      <c r="I711" s="1">
        <v>38</v>
      </c>
      <c r="J711" t="str">
        <f t="shared" si="34"/>
        <v>No</v>
      </c>
      <c r="K711" t="str">
        <f t="shared" si="35"/>
        <v>No</v>
      </c>
      <c r="L711">
        <f t="shared" si="36"/>
        <v>300018</v>
      </c>
      <c r="M711" s="1" t="str">
        <f>IF(ISBLANK(D711),_xlfn.MODE.SNGL(moras[TIPO_ASEGURAMIENTO]),D711)</f>
        <v>TRABAJADOR INDEPENDIENTE</v>
      </c>
      <c r="N711" s="1">
        <f>IF(ISBLANK(moras[[#This Row],[EDAD]]),T732,moras[[#This Row],[EDAD]])</f>
        <v>38</v>
      </c>
    </row>
    <row r="712" spans="1:14" x14ac:dyDescent="0.35">
      <c r="A712" s="1">
        <v>711</v>
      </c>
      <c r="B712" s="1" t="s">
        <v>9</v>
      </c>
      <c r="C712" s="1">
        <v>8081401.7800000003</v>
      </c>
      <c r="D712" s="1" t="s">
        <v>10</v>
      </c>
      <c r="E712" s="1" t="s">
        <v>16</v>
      </c>
      <c r="F712" s="1" t="s">
        <v>12</v>
      </c>
      <c r="G712" s="1" t="s">
        <v>13</v>
      </c>
      <c r="H712" s="1" t="s">
        <v>13</v>
      </c>
      <c r="I712" s="1">
        <v>34</v>
      </c>
      <c r="J712" t="str">
        <f t="shared" si="34"/>
        <v>Atípico</v>
      </c>
      <c r="K712" t="str">
        <f t="shared" si="35"/>
        <v>No</v>
      </c>
      <c r="L712">
        <f t="shared" si="36"/>
        <v>8081401.7800000003</v>
      </c>
      <c r="M712" s="1" t="str">
        <f>IF(ISBLANK(D712),_xlfn.MODE.SNGL(moras[TIPO_ASEGURAMIENTO]),D712)</f>
        <v>ASALARIADO</v>
      </c>
      <c r="N712" s="1">
        <f>IF(ISBLANK(moras[[#This Row],[EDAD]]),T733,moras[[#This Row],[EDAD]])</f>
        <v>34</v>
      </c>
    </row>
    <row r="713" spans="1:14" x14ac:dyDescent="0.35">
      <c r="A713" s="1">
        <v>712</v>
      </c>
      <c r="B713" s="1" t="s">
        <v>15</v>
      </c>
      <c r="C713" s="1">
        <v>244860</v>
      </c>
      <c r="D713" s="1" t="s">
        <v>10</v>
      </c>
      <c r="E713" s="1" t="s">
        <v>16</v>
      </c>
      <c r="F713" s="1" t="s">
        <v>12</v>
      </c>
      <c r="G713" s="1" t="s">
        <v>13</v>
      </c>
      <c r="H713" s="1" t="s">
        <v>13</v>
      </c>
      <c r="I713" s="1">
        <v>56</v>
      </c>
      <c r="J713" t="str">
        <f t="shared" si="34"/>
        <v>No</v>
      </c>
      <c r="K713" t="str">
        <f t="shared" si="35"/>
        <v>No</v>
      </c>
      <c r="L713">
        <f t="shared" si="36"/>
        <v>244860</v>
      </c>
      <c r="M713" s="1" t="str">
        <f>IF(ISBLANK(D713),_xlfn.MODE.SNGL(moras[TIPO_ASEGURAMIENTO]),D713)</f>
        <v>ASALARIADO</v>
      </c>
      <c r="N713" s="1">
        <f>IF(ISBLANK(moras[[#This Row],[EDAD]]),T734,moras[[#This Row],[EDAD]])</f>
        <v>56</v>
      </c>
    </row>
    <row r="714" spans="1:14" x14ac:dyDescent="0.35">
      <c r="A714" s="1">
        <v>713</v>
      </c>
      <c r="B714" s="1" t="s">
        <v>9</v>
      </c>
      <c r="C714" s="1">
        <v>278030.99</v>
      </c>
      <c r="D714" s="1" t="s">
        <v>19</v>
      </c>
      <c r="E714" s="1" t="s">
        <v>16</v>
      </c>
      <c r="F714" s="1" t="s">
        <v>12</v>
      </c>
      <c r="G714" s="1" t="s">
        <v>13</v>
      </c>
      <c r="H714" s="1" t="s">
        <v>13</v>
      </c>
      <c r="I714" s="1">
        <v>73</v>
      </c>
      <c r="J714" t="str">
        <f t="shared" si="34"/>
        <v>No</v>
      </c>
      <c r="K714" t="str">
        <f t="shared" si="35"/>
        <v>No</v>
      </c>
      <c r="L714">
        <f t="shared" si="36"/>
        <v>278030.99</v>
      </c>
      <c r="M714" s="1" t="str">
        <f>IF(ISBLANK(D714),_xlfn.MODE.SNGL(moras[TIPO_ASEGURAMIENTO]),D714)</f>
        <v>CONVENIOS ESPECIALES DE TRABAJADORES INDEPENDIENTES</v>
      </c>
      <c r="N714" s="1">
        <f>IF(ISBLANK(moras[[#This Row],[EDAD]]),T735,moras[[#This Row],[EDAD]])</f>
        <v>73</v>
      </c>
    </row>
    <row r="715" spans="1:14" x14ac:dyDescent="0.35">
      <c r="A715" s="1">
        <v>714</v>
      </c>
      <c r="B715" s="1" t="s">
        <v>15</v>
      </c>
      <c r="C715" s="1">
        <v>141509.48000000001</v>
      </c>
      <c r="D715" s="1" t="s">
        <v>14</v>
      </c>
      <c r="E715" s="1" t="s">
        <v>11</v>
      </c>
      <c r="F715" s="1" t="s">
        <v>12</v>
      </c>
      <c r="G715" s="1" t="s">
        <v>13</v>
      </c>
      <c r="H715" s="1" t="s">
        <v>13</v>
      </c>
      <c r="I715" s="1">
        <v>89</v>
      </c>
      <c r="J715" t="str">
        <f t="shared" si="34"/>
        <v>No</v>
      </c>
      <c r="K715" t="str">
        <f t="shared" si="35"/>
        <v>No</v>
      </c>
      <c r="L715">
        <f t="shared" si="36"/>
        <v>141509.48000000001</v>
      </c>
      <c r="M715" s="1" t="str">
        <f>IF(ISBLANK(D715),_xlfn.MODE.SNGL(moras[TIPO_ASEGURAMIENTO]),D715)</f>
        <v>PENSIONADOS EN SU PROPIO SISTEMA</v>
      </c>
      <c r="N715" s="1">
        <f>IF(ISBLANK(moras[[#This Row],[EDAD]]),T736,moras[[#This Row],[EDAD]])</f>
        <v>89</v>
      </c>
    </row>
    <row r="716" spans="1:14" x14ac:dyDescent="0.35">
      <c r="A716" s="1">
        <v>715</v>
      </c>
      <c r="B716" s="1" t="s">
        <v>9</v>
      </c>
      <c r="C716" s="1">
        <v>806281.31</v>
      </c>
      <c r="D716" s="1" t="s">
        <v>10</v>
      </c>
      <c r="E716" s="1" t="s">
        <v>16</v>
      </c>
      <c r="F716" s="1" t="s">
        <v>12</v>
      </c>
      <c r="G716" s="1" t="s">
        <v>13</v>
      </c>
      <c r="H716" s="1" t="s">
        <v>13</v>
      </c>
      <c r="I716" s="1">
        <v>41</v>
      </c>
      <c r="J716" t="str">
        <f t="shared" si="34"/>
        <v>No</v>
      </c>
      <c r="K716" t="str">
        <f t="shared" si="35"/>
        <v>No</v>
      </c>
      <c r="L716">
        <f t="shared" si="36"/>
        <v>806281.31</v>
      </c>
      <c r="M716" s="1" t="str">
        <f>IF(ISBLANK(D716),_xlfn.MODE.SNGL(moras[TIPO_ASEGURAMIENTO]),D716)</f>
        <v>ASALARIADO</v>
      </c>
      <c r="N716" s="1">
        <f>IF(ISBLANK(moras[[#This Row],[EDAD]]),T737,moras[[#This Row],[EDAD]])</f>
        <v>41</v>
      </c>
    </row>
    <row r="717" spans="1:14" x14ac:dyDescent="0.35">
      <c r="A717" s="1">
        <v>716</v>
      </c>
      <c r="B717" s="1" t="s">
        <v>9</v>
      </c>
      <c r="C717" s="1">
        <v>360561</v>
      </c>
      <c r="D717" s="1" t="s">
        <v>10</v>
      </c>
      <c r="E717" s="1" t="s">
        <v>16</v>
      </c>
      <c r="F717" s="1" t="s">
        <v>12</v>
      </c>
      <c r="G717" s="1" t="s">
        <v>13</v>
      </c>
      <c r="H717" s="1" t="s">
        <v>13</v>
      </c>
      <c r="I717" s="1">
        <v>28</v>
      </c>
      <c r="J717" t="str">
        <f t="shared" si="34"/>
        <v>No</v>
      </c>
      <c r="K717" t="str">
        <f t="shared" si="35"/>
        <v>No</v>
      </c>
      <c r="L717">
        <f t="shared" si="36"/>
        <v>360561</v>
      </c>
      <c r="M717" s="1" t="str">
        <f>IF(ISBLANK(D717),_xlfn.MODE.SNGL(moras[TIPO_ASEGURAMIENTO]),D717)</f>
        <v>ASALARIADO</v>
      </c>
      <c r="N717" s="1">
        <f>IF(ISBLANK(moras[[#This Row],[EDAD]]),T738,moras[[#This Row],[EDAD]])</f>
        <v>28</v>
      </c>
    </row>
    <row r="718" spans="1:14" x14ac:dyDescent="0.35">
      <c r="A718" s="1">
        <v>717</v>
      </c>
      <c r="B718" s="1" t="s">
        <v>15</v>
      </c>
      <c r="C718" s="1">
        <v>593749.30000000005</v>
      </c>
      <c r="D718" s="1" t="s">
        <v>10</v>
      </c>
      <c r="E718" s="1" t="s">
        <v>16</v>
      </c>
      <c r="F718" s="1" t="s">
        <v>12</v>
      </c>
      <c r="G718" s="1" t="s">
        <v>13</v>
      </c>
      <c r="H718" s="1" t="s">
        <v>13</v>
      </c>
      <c r="I718" s="1">
        <v>27</v>
      </c>
      <c r="J718" t="str">
        <f t="shared" si="34"/>
        <v>No</v>
      </c>
      <c r="K718" t="str">
        <f t="shared" si="35"/>
        <v>No</v>
      </c>
      <c r="L718">
        <f t="shared" si="36"/>
        <v>593749.30000000005</v>
      </c>
      <c r="M718" s="1" t="str">
        <f>IF(ISBLANK(D718),_xlfn.MODE.SNGL(moras[TIPO_ASEGURAMIENTO]),D718)</f>
        <v>ASALARIADO</v>
      </c>
      <c r="N718" s="1">
        <f>IF(ISBLANK(moras[[#This Row],[EDAD]]),T739,moras[[#This Row],[EDAD]])</f>
        <v>27</v>
      </c>
    </row>
    <row r="719" spans="1:14" x14ac:dyDescent="0.35">
      <c r="A719" s="1">
        <v>718</v>
      </c>
      <c r="B719" s="1" t="s">
        <v>15</v>
      </c>
      <c r="C719" s="1">
        <v>2992612.3</v>
      </c>
      <c r="D719" s="1" t="s">
        <v>10</v>
      </c>
      <c r="E719" s="1" t="s">
        <v>11</v>
      </c>
      <c r="F719" s="1" t="s">
        <v>12</v>
      </c>
      <c r="G719" s="1" t="s">
        <v>13</v>
      </c>
      <c r="H719" s="1" t="s">
        <v>13</v>
      </c>
      <c r="I719" s="1">
        <v>44</v>
      </c>
      <c r="J719" t="str">
        <f t="shared" si="34"/>
        <v>Atípico</v>
      </c>
      <c r="K719" t="str">
        <f t="shared" si="35"/>
        <v>No</v>
      </c>
      <c r="L719">
        <f t="shared" si="36"/>
        <v>2992612.3</v>
      </c>
      <c r="M719" s="1" t="str">
        <f>IF(ISBLANK(D719),_xlfn.MODE.SNGL(moras[TIPO_ASEGURAMIENTO]),D719)</f>
        <v>ASALARIADO</v>
      </c>
      <c r="N719" s="1">
        <f>IF(ISBLANK(moras[[#This Row],[EDAD]]),T740,moras[[#This Row],[EDAD]])</f>
        <v>44</v>
      </c>
    </row>
    <row r="720" spans="1:14" x14ac:dyDescent="0.35">
      <c r="A720" s="1">
        <v>719</v>
      </c>
      <c r="B720" s="1" t="s">
        <v>9</v>
      </c>
      <c r="C720" s="1">
        <v>2269748.2000000002</v>
      </c>
      <c r="D720" s="1" t="s">
        <v>10</v>
      </c>
      <c r="E720" s="1" t="s">
        <v>16</v>
      </c>
      <c r="F720" s="1" t="s">
        <v>12</v>
      </c>
      <c r="G720" s="1" t="s">
        <v>13</v>
      </c>
      <c r="H720" s="1" t="s">
        <v>13</v>
      </c>
      <c r="I720" s="1">
        <v>31</v>
      </c>
      <c r="J720" t="str">
        <f t="shared" si="34"/>
        <v>Atípico</v>
      </c>
      <c r="K720" t="str">
        <f t="shared" si="35"/>
        <v>No</v>
      </c>
      <c r="L720">
        <f t="shared" si="36"/>
        <v>2269748.2000000002</v>
      </c>
      <c r="M720" s="1" t="str">
        <f>IF(ISBLANK(D720),_xlfn.MODE.SNGL(moras[TIPO_ASEGURAMIENTO]),D720)</f>
        <v>ASALARIADO</v>
      </c>
      <c r="N720" s="1">
        <f>IF(ISBLANK(moras[[#This Row],[EDAD]]),T741,moras[[#This Row],[EDAD]])</f>
        <v>31</v>
      </c>
    </row>
    <row r="721" spans="1:14" x14ac:dyDescent="0.35">
      <c r="A721" s="1">
        <v>720</v>
      </c>
      <c r="B721" s="1" t="s">
        <v>9</v>
      </c>
      <c r="C721" s="1">
        <v>380825</v>
      </c>
      <c r="D721" s="1" t="s">
        <v>14</v>
      </c>
      <c r="E721" s="1" t="s">
        <v>11</v>
      </c>
      <c r="F721" s="1" t="s">
        <v>12</v>
      </c>
      <c r="G721" s="1" t="s">
        <v>13</v>
      </c>
      <c r="H721" s="1" t="s">
        <v>13</v>
      </c>
      <c r="I721" s="1">
        <v>68</v>
      </c>
      <c r="J721" t="str">
        <f t="shared" si="34"/>
        <v>No</v>
      </c>
      <c r="K721" t="str">
        <f t="shared" si="35"/>
        <v>No</v>
      </c>
      <c r="L721">
        <f t="shared" si="36"/>
        <v>380825</v>
      </c>
      <c r="M721" s="1" t="str">
        <f>IF(ISBLANK(D721),_xlfn.MODE.SNGL(moras[TIPO_ASEGURAMIENTO]),D721)</f>
        <v>PENSIONADOS EN SU PROPIO SISTEMA</v>
      </c>
      <c r="N721" s="1">
        <f>IF(ISBLANK(moras[[#This Row],[EDAD]]),T742,moras[[#This Row],[EDAD]])</f>
        <v>68</v>
      </c>
    </row>
    <row r="722" spans="1:14" x14ac:dyDescent="0.35">
      <c r="A722" s="1">
        <v>721</v>
      </c>
      <c r="B722" s="1" t="s">
        <v>9</v>
      </c>
      <c r="C722" s="1">
        <v>403092</v>
      </c>
      <c r="D722" s="1" t="s">
        <v>18</v>
      </c>
      <c r="E722" s="1" t="s">
        <v>16</v>
      </c>
      <c r="F722" s="1" t="s">
        <v>12</v>
      </c>
      <c r="G722" s="1" t="s">
        <v>13</v>
      </c>
      <c r="H722" s="1" t="s">
        <v>12</v>
      </c>
      <c r="I722" s="1">
        <v>55</v>
      </c>
      <c r="J722" t="str">
        <f t="shared" si="34"/>
        <v>No</v>
      </c>
      <c r="K722" t="str">
        <f t="shared" si="35"/>
        <v>No</v>
      </c>
      <c r="L722">
        <f t="shared" si="36"/>
        <v>403092</v>
      </c>
      <c r="M722" s="1" t="str">
        <f>IF(ISBLANK(D722),_xlfn.MODE.SNGL(moras[TIPO_ASEGURAMIENTO]),D722)</f>
        <v>TRABAJADOR INDEPENDIENTE</v>
      </c>
      <c r="N722" s="1">
        <f>IF(ISBLANK(moras[[#This Row],[EDAD]]),T743,moras[[#This Row],[EDAD]])</f>
        <v>55</v>
      </c>
    </row>
    <row r="723" spans="1:14" x14ac:dyDescent="0.35">
      <c r="A723" s="1">
        <v>722</v>
      </c>
      <c r="B723" s="1" t="s">
        <v>9</v>
      </c>
      <c r="C723" s="1">
        <v>408100</v>
      </c>
      <c r="D723" s="1" t="s">
        <v>10</v>
      </c>
      <c r="E723" s="1" t="s">
        <v>16</v>
      </c>
      <c r="F723" s="1" t="s">
        <v>12</v>
      </c>
      <c r="G723" s="1" t="s">
        <v>12</v>
      </c>
      <c r="H723" s="1" t="s">
        <v>13</v>
      </c>
      <c r="I723" s="1">
        <v>50</v>
      </c>
      <c r="J723" t="str">
        <f t="shared" si="34"/>
        <v>No</v>
      </c>
      <c r="K723" t="str">
        <f t="shared" si="35"/>
        <v>No</v>
      </c>
      <c r="L723">
        <f t="shared" si="36"/>
        <v>408100</v>
      </c>
      <c r="M723" s="1" t="str">
        <f>IF(ISBLANK(D723),_xlfn.MODE.SNGL(moras[TIPO_ASEGURAMIENTO]),D723)</f>
        <v>ASALARIADO</v>
      </c>
      <c r="N723" s="1">
        <f>IF(ISBLANK(moras[[#This Row],[EDAD]]),T744,moras[[#This Row],[EDAD]])</f>
        <v>50</v>
      </c>
    </row>
    <row r="724" spans="1:14" x14ac:dyDescent="0.35">
      <c r="A724" s="1">
        <v>723</v>
      </c>
      <c r="B724" s="1" t="s">
        <v>9</v>
      </c>
      <c r="C724" s="1">
        <v>463260.61</v>
      </c>
      <c r="D724" s="1" t="s">
        <v>10</v>
      </c>
      <c r="E724" s="1" t="s">
        <v>16</v>
      </c>
      <c r="F724" s="1" t="s">
        <v>12</v>
      </c>
      <c r="G724" s="1" t="s">
        <v>13</v>
      </c>
      <c r="H724" s="1" t="s">
        <v>13</v>
      </c>
      <c r="I724" s="1">
        <v>21</v>
      </c>
      <c r="J724" t="str">
        <f t="shared" si="34"/>
        <v>No</v>
      </c>
      <c r="K724" t="str">
        <f t="shared" si="35"/>
        <v>No</v>
      </c>
      <c r="L724">
        <f t="shared" si="36"/>
        <v>463260.61</v>
      </c>
      <c r="M724" s="1" t="str">
        <f>IF(ISBLANK(D724),_xlfn.MODE.SNGL(moras[TIPO_ASEGURAMIENTO]),D724)</f>
        <v>ASALARIADO</v>
      </c>
      <c r="N724" s="1">
        <f>IF(ISBLANK(moras[[#This Row],[EDAD]]),T745,moras[[#This Row],[EDAD]])</f>
        <v>21</v>
      </c>
    </row>
    <row r="725" spans="1:14" x14ac:dyDescent="0.35">
      <c r="A725" s="1">
        <v>724</v>
      </c>
      <c r="B725" s="1" t="s">
        <v>9</v>
      </c>
      <c r="C725" s="1">
        <v>377506.13</v>
      </c>
      <c r="D725" s="1" t="s">
        <v>10</v>
      </c>
      <c r="E725" s="1" t="s">
        <v>16</v>
      </c>
      <c r="F725" s="1" t="s">
        <v>12</v>
      </c>
      <c r="G725" s="1" t="s">
        <v>13</v>
      </c>
      <c r="H725" s="1" t="s">
        <v>12</v>
      </c>
      <c r="I725" s="1">
        <v>23</v>
      </c>
      <c r="J725" t="str">
        <f t="shared" si="34"/>
        <v>No</v>
      </c>
      <c r="K725" t="str">
        <f t="shared" si="35"/>
        <v>No</v>
      </c>
      <c r="L725">
        <f t="shared" si="36"/>
        <v>377506.13</v>
      </c>
      <c r="M725" s="1" t="str">
        <f>IF(ISBLANK(D725),_xlfn.MODE.SNGL(moras[TIPO_ASEGURAMIENTO]),D725)</f>
        <v>ASALARIADO</v>
      </c>
      <c r="N725" s="1">
        <f>IF(ISBLANK(moras[[#This Row],[EDAD]]),T746,moras[[#This Row],[EDAD]])</f>
        <v>23</v>
      </c>
    </row>
    <row r="726" spans="1:14" x14ac:dyDescent="0.35">
      <c r="A726" s="1">
        <v>725</v>
      </c>
      <c r="B726" s="1" t="s">
        <v>15</v>
      </c>
      <c r="C726" s="1">
        <v>297045</v>
      </c>
      <c r="D726" s="1" t="s">
        <v>18</v>
      </c>
      <c r="E726" s="1" t="s">
        <v>16</v>
      </c>
      <c r="F726" s="1" t="s">
        <v>12</v>
      </c>
      <c r="G726" s="1" t="s">
        <v>12</v>
      </c>
      <c r="H726" s="1" t="s">
        <v>12</v>
      </c>
      <c r="I726" s="1">
        <v>43</v>
      </c>
      <c r="J726" t="str">
        <f t="shared" si="34"/>
        <v>No</v>
      </c>
      <c r="K726" t="str">
        <f t="shared" si="35"/>
        <v>No</v>
      </c>
      <c r="L726">
        <f t="shared" si="36"/>
        <v>297045</v>
      </c>
      <c r="M726" s="1" t="str">
        <f>IF(ISBLANK(D726),_xlfn.MODE.SNGL(moras[TIPO_ASEGURAMIENTO]),D726)</f>
        <v>TRABAJADOR INDEPENDIENTE</v>
      </c>
      <c r="N726" s="1">
        <f>IF(ISBLANK(moras[[#This Row],[EDAD]]),T747,moras[[#This Row],[EDAD]])</f>
        <v>43</v>
      </c>
    </row>
    <row r="727" spans="1:14" x14ac:dyDescent="0.35">
      <c r="A727" s="1">
        <v>726</v>
      </c>
      <c r="B727" s="1" t="s">
        <v>9</v>
      </c>
      <c r="C727" s="1">
        <v>48602</v>
      </c>
      <c r="D727" s="1" t="s">
        <v>10</v>
      </c>
      <c r="E727" s="1" t="s">
        <v>16</v>
      </c>
      <c r="F727" s="1" t="s">
        <v>12</v>
      </c>
      <c r="G727" s="1" t="s">
        <v>13</v>
      </c>
      <c r="H727" s="1" t="s">
        <v>13</v>
      </c>
      <c r="I727" s="1">
        <v>33</v>
      </c>
      <c r="J727" t="str">
        <f t="shared" si="34"/>
        <v>No</v>
      </c>
      <c r="K727" t="str">
        <f t="shared" si="35"/>
        <v>No</v>
      </c>
      <c r="L727">
        <f t="shared" si="36"/>
        <v>48602</v>
      </c>
      <c r="M727" s="1" t="str">
        <f>IF(ISBLANK(D727),_xlfn.MODE.SNGL(moras[TIPO_ASEGURAMIENTO]),D727)</f>
        <v>ASALARIADO</v>
      </c>
      <c r="N727" s="1">
        <f>IF(ISBLANK(moras[[#This Row],[EDAD]]),T748,moras[[#This Row],[EDAD]])</f>
        <v>33</v>
      </c>
    </row>
    <row r="728" spans="1:14" x14ac:dyDescent="0.35">
      <c r="A728" s="1">
        <v>727</v>
      </c>
      <c r="B728" s="1" t="s">
        <v>15</v>
      </c>
      <c r="C728" s="1">
        <v>375000</v>
      </c>
      <c r="D728" s="1" t="s">
        <v>10</v>
      </c>
      <c r="E728" s="1" t="s">
        <v>16</v>
      </c>
      <c r="F728" s="1" t="s">
        <v>12</v>
      </c>
      <c r="G728" s="1" t="s">
        <v>13</v>
      </c>
      <c r="H728" s="1" t="s">
        <v>13</v>
      </c>
      <c r="I728" s="1">
        <v>36</v>
      </c>
      <c r="J728" t="str">
        <f t="shared" si="34"/>
        <v>No</v>
      </c>
      <c r="K728" t="str">
        <f t="shared" si="35"/>
        <v>No</v>
      </c>
      <c r="L728">
        <f t="shared" si="36"/>
        <v>375000</v>
      </c>
      <c r="M728" s="1" t="str">
        <f>IF(ISBLANK(D728),_xlfn.MODE.SNGL(moras[TIPO_ASEGURAMIENTO]),D728)</f>
        <v>ASALARIADO</v>
      </c>
      <c r="N728" s="1">
        <f>IF(ISBLANK(moras[[#This Row],[EDAD]]),T749,moras[[#This Row],[EDAD]])</f>
        <v>36</v>
      </c>
    </row>
    <row r="729" spans="1:14" x14ac:dyDescent="0.35">
      <c r="A729" s="1">
        <v>728</v>
      </c>
      <c r="B729" s="1" t="s">
        <v>9</v>
      </c>
      <c r="C729" s="1">
        <v>630761.15</v>
      </c>
      <c r="D729" s="1" t="s">
        <v>10</v>
      </c>
      <c r="E729" s="1" t="s">
        <v>16</v>
      </c>
      <c r="F729" s="1" t="s">
        <v>12</v>
      </c>
      <c r="G729" s="1" t="s">
        <v>13</v>
      </c>
      <c r="H729" s="1" t="s">
        <v>13</v>
      </c>
      <c r="I729" s="1">
        <v>20</v>
      </c>
      <c r="J729" t="str">
        <f t="shared" si="34"/>
        <v>No</v>
      </c>
      <c r="K729" t="str">
        <f t="shared" si="35"/>
        <v>No</v>
      </c>
      <c r="L729">
        <f t="shared" si="36"/>
        <v>630761.15</v>
      </c>
      <c r="M729" s="1" t="str">
        <f>IF(ISBLANK(D729),_xlfn.MODE.SNGL(moras[TIPO_ASEGURAMIENTO]),D729)</f>
        <v>ASALARIADO</v>
      </c>
      <c r="N729" s="1">
        <f>IF(ISBLANK(moras[[#This Row],[EDAD]]),T750,moras[[#This Row],[EDAD]])</f>
        <v>20</v>
      </c>
    </row>
    <row r="730" spans="1:14" x14ac:dyDescent="0.35">
      <c r="A730" s="1">
        <v>729</v>
      </c>
      <c r="B730" s="1" t="s">
        <v>15</v>
      </c>
      <c r="C730" s="1">
        <v>195874.42</v>
      </c>
      <c r="D730" s="1" t="s">
        <v>14</v>
      </c>
      <c r="E730" s="1" t="s">
        <v>11</v>
      </c>
      <c r="F730" s="1" t="s">
        <v>12</v>
      </c>
      <c r="G730" s="1" t="s">
        <v>13</v>
      </c>
      <c r="H730" s="1" t="s">
        <v>13</v>
      </c>
      <c r="I730" s="1">
        <v>67</v>
      </c>
      <c r="J730" t="str">
        <f t="shared" si="34"/>
        <v>No</v>
      </c>
      <c r="K730" t="str">
        <f t="shared" si="35"/>
        <v>No</v>
      </c>
      <c r="L730">
        <f t="shared" si="36"/>
        <v>195874.42</v>
      </c>
      <c r="M730" s="1" t="str">
        <f>IF(ISBLANK(D730),_xlfn.MODE.SNGL(moras[TIPO_ASEGURAMIENTO]),D730)</f>
        <v>PENSIONADOS EN SU PROPIO SISTEMA</v>
      </c>
      <c r="N730" s="1">
        <f>IF(ISBLANK(moras[[#This Row],[EDAD]]),T751,moras[[#This Row],[EDAD]])</f>
        <v>67</v>
      </c>
    </row>
    <row r="731" spans="1:14" x14ac:dyDescent="0.35">
      <c r="A731" s="1">
        <v>730</v>
      </c>
      <c r="B731" s="1" t="s">
        <v>15</v>
      </c>
      <c r="C731" s="1">
        <v>650000</v>
      </c>
      <c r="D731" s="1" t="s">
        <v>10</v>
      </c>
      <c r="E731" s="1" t="s">
        <v>16</v>
      </c>
      <c r="F731" s="1" t="s">
        <v>12</v>
      </c>
      <c r="G731" s="1" t="s">
        <v>13</v>
      </c>
      <c r="H731" s="1" t="s">
        <v>13</v>
      </c>
      <c r="I731" s="1">
        <v>39</v>
      </c>
      <c r="J731" t="str">
        <f t="shared" si="34"/>
        <v>No</v>
      </c>
      <c r="K731" t="str">
        <f t="shared" si="35"/>
        <v>No</v>
      </c>
      <c r="L731">
        <f t="shared" si="36"/>
        <v>650000</v>
      </c>
      <c r="M731" s="1" t="str">
        <f>IF(ISBLANK(D731),_xlfn.MODE.SNGL(moras[TIPO_ASEGURAMIENTO]),D731)</f>
        <v>ASALARIADO</v>
      </c>
      <c r="N731" s="1">
        <f>IF(ISBLANK(moras[[#This Row],[EDAD]]),T752,moras[[#This Row],[EDAD]])</f>
        <v>39</v>
      </c>
    </row>
    <row r="732" spans="1:14" x14ac:dyDescent="0.35">
      <c r="A732" s="1">
        <v>731</v>
      </c>
      <c r="B732" s="1" t="s">
        <v>9</v>
      </c>
      <c r="C732" s="1">
        <v>1005435.78</v>
      </c>
      <c r="D732" s="1" t="s">
        <v>14</v>
      </c>
      <c r="E732" s="1" t="s">
        <v>11</v>
      </c>
      <c r="F732" s="1" t="s">
        <v>12</v>
      </c>
      <c r="G732" s="1" t="s">
        <v>13</v>
      </c>
      <c r="H732" s="1" t="s">
        <v>13</v>
      </c>
      <c r="I732" s="1">
        <v>60</v>
      </c>
      <c r="J732" t="str">
        <f t="shared" si="34"/>
        <v>No</v>
      </c>
      <c r="K732" t="str">
        <f t="shared" si="35"/>
        <v>No</v>
      </c>
      <c r="L732">
        <f t="shared" si="36"/>
        <v>1005435.78</v>
      </c>
      <c r="M732" s="1" t="str">
        <f>IF(ISBLANK(D732),_xlfn.MODE.SNGL(moras[TIPO_ASEGURAMIENTO]),D732)</f>
        <v>PENSIONADOS EN SU PROPIO SISTEMA</v>
      </c>
      <c r="N732" s="1">
        <f>IF(ISBLANK(moras[[#This Row],[EDAD]]),T753,moras[[#This Row],[EDAD]])</f>
        <v>60</v>
      </c>
    </row>
    <row r="733" spans="1:14" x14ac:dyDescent="0.35">
      <c r="A733" s="1">
        <v>732</v>
      </c>
      <c r="B733" s="1" t="s">
        <v>15</v>
      </c>
      <c r="C733" s="1">
        <v>639148</v>
      </c>
      <c r="D733" s="1" t="s">
        <v>18</v>
      </c>
      <c r="E733" s="1" t="s">
        <v>16</v>
      </c>
      <c r="F733" s="1" t="s">
        <v>12</v>
      </c>
      <c r="G733" s="1" t="s">
        <v>12</v>
      </c>
      <c r="H733" s="1" t="s">
        <v>12</v>
      </c>
      <c r="I733" s="1">
        <v>49</v>
      </c>
      <c r="J733" t="str">
        <f t="shared" si="34"/>
        <v>No</v>
      </c>
      <c r="K733" t="str">
        <f t="shared" si="35"/>
        <v>No</v>
      </c>
      <c r="L733">
        <f t="shared" si="36"/>
        <v>639148</v>
      </c>
      <c r="M733" s="1" t="str">
        <f>IF(ISBLANK(D733),_xlfn.MODE.SNGL(moras[TIPO_ASEGURAMIENTO]),D733)</f>
        <v>TRABAJADOR INDEPENDIENTE</v>
      </c>
      <c r="N733" s="1">
        <f>IF(ISBLANK(moras[[#This Row],[EDAD]]),T754,moras[[#This Row],[EDAD]])</f>
        <v>49</v>
      </c>
    </row>
    <row r="734" spans="1:14" x14ac:dyDescent="0.35">
      <c r="A734" s="1">
        <v>733</v>
      </c>
      <c r="B734" s="1" t="s">
        <v>9</v>
      </c>
      <c r="C734" s="1">
        <v>1329203.8999999999</v>
      </c>
      <c r="D734" s="1" t="s">
        <v>10</v>
      </c>
      <c r="E734" s="1" t="s">
        <v>11</v>
      </c>
      <c r="F734" s="1" t="s">
        <v>12</v>
      </c>
      <c r="G734" s="1" t="s">
        <v>13</v>
      </c>
      <c r="H734" s="1" t="s">
        <v>13</v>
      </c>
      <c r="I734" s="1">
        <v>45</v>
      </c>
      <c r="J734" t="str">
        <f t="shared" si="34"/>
        <v>No</v>
      </c>
      <c r="K734" t="str">
        <f t="shared" si="35"/>
        <v>No</v>
      </c>
      <c r="L734">
        <f t="shared" si="36"/>
        <v>1329203.8999999999</v>
      </c>
      <c r="M734" s="1" t="str">
        <f>IF(ISBLANK(D734),_xlfn.MODE.SNGL(moras[TIPO_ASEGURAMIENTO]),D734)</f>
        <v>ASALARIADO</v>
      </c>
      <c r="N734" s="1">
        <f>IF(ISBLANK(moras[[#This Row],[EDAD]]),T755,moras[[#This Row],[EDAD]])</f>
        <v>45</v>
      </c>
    </row>
    <row r="735" spans="1:14" x14ac:dyDescent="0.35">
      <c r="A735" s="1">
        <v>734</v>
      </c>
      <c r="B735" s="1" t="s">
        <v>15</v>
      </c>
      <c r="C735" s="1">
        <v>370861.03</v>
      </c>
      <c r="D735" s="1" t="s">
        <v>10</v>
      </c>
      <c r="E735" s="1" t="s">
        <v>16</v>
      </c>
      <c r="F735" s="1" t="s">
        <v>12</v>
      </c>
      <c r="G735" s="1" t="s">
        <v>13</v>
      </c>
      <c r="H735" s="1" t="s">
        <v>13</v>
      </c>
      <c r="I735" s="1">
        <v>48</v>
      </c>
      <c r="J735" t="str">
        <f t="shared" si="34"/>
        <v>No</v>
      </c>
      <c r="K735" t="str">
        <f t="shared" si="35"/>
        <v>No</v>
      </c>
      <c r="L735">
        <f t="shared" si="36"/>
        <v>370861.03</v>
      </c>
      <c r="M735" s="1" t="str">
        <f>IF(ISBLANK(D735),_xlfn.MODE.SNGL(moras[TIPO_ASEGURAMIENTO]),D735)</f>
        <v>ASALARIADO</v>
      </c>
      <c r="N735" s="1">
        <f>IF(ISBLANK(moras[[#This Row],[EDAD]]),T756,moras[[#This Row],[EDAD]])</f>
        <v>48</v>
      </c>
    </row>
    <row r="736" spans="1:14" x14ac:dyDescent="0.35">
      <c r="A736" s="1">
        <v>735</v>
      </c>
      <c r="B736" s="1" t="s">
        <v>9</v>
      </c>
      <c r="C736" s="1">
        <v>266312</v>
      </c>
      <c r="D736" s="1" t="s">
        <v>10</v>
      </c>
      <c r="E736" s="1" t="s">
        <v>16</v>
      </c>
      <c r="F736" s="1" t="s">
        <v>12</v>
      </c>
      <c r="G736" s="1" t="s">
        <v>13</v>
      </c>
      <c r="H736" s="1" t="s">
        <v>13</v>
      </c>
      <c r="I736" s="1">
        <v>22</v>
      </c>
      <c r="J736" t="str">
        <f t="shared" si="34"/>
        <v>No</v>
      </c>
      <c r="K736" t="str">
        <f t="shared" si="35"/>
        <v>No</v>
      </c>
      <c r="L736">
        <f t="shared" si="36"/>
        <v>266312</v>
      </c>
      <c r="M736" s="1" t="str">
        <f>IF(ISBLANK(D736),_xlfn.MODE.SNGL(moras[TIPO_ASEGURAMIENTO]),D736)</f>
        <v>ASALARIADO</v>
      </c>
      <c r="N736" s="1">
        <f>IF(ISBLANK(moras[[#This Row],[EDAD]]),T757,moras[[#This Row],[EDAD]])</f>
        <v>22</v>
      </c>
    </row>
    <row r="737" spans="1:14" x14ac:dyDescent="0.35">
      <c r="A737" s="1">
        <v>736</v>
      </c>
      <c r="B737" s="1" t="s">
        <v>15</v>
      </c>
      <c r="C737" s="1">
        <v>841070</v>
      </c>
      <c r="D737" s="1" t="s">
        <v>10</v>
      </c>
      <c r="E737" s="1" t="s">
        <v>16</v>
      </c>
      <c r="F737" s="1" t="s">
        <v>12</v>
      </c>
      <c r="G737" s="1" t="s">
        <v>13</v>
      </c>
      <c r="H737" s="1" t="s">
        <v>13</v>
      </c>
      <c r="I737" s="1">
        <v>25</v>
      </c>
      <c r="J737" t="str">
        <f t="shared" si="34"/>
        <v>No</v>
      </c>
      <c r="K737" t="str">
        <f t="shared" si="35"/>
        <v>No</v>
      </c>
      <c r="L737">
        <f t="shared" si="36"/>
        <v>841070</v>
      </c>
      <c r="M737" s="1" t="str">
        <f>IF(ISBLANK(D737),_xlfn.MODE.SNGL(moras[TIPO_ASEGURAMIENTO]),D737)</f>
        <v>ASALARIADO</v>
      </c>
      <c r="N737" s="1">
        <f>IF(ISBLANK(moras[[#This Row],[EDAD]]),T758,moras[[#This Row],[EDAD]])</f>
        <v>25</v>
      </c>
    </row>
    <row r="738" spans="1:14" x14ac:dyDescent="0.35">
      <c r="A738" s="1">
        <v>737</v>
      </c>
      <c r="B738" s="1" t="s">
        <v>9</v>
      </c>
      <c r="C738" s="1">
        <v>278035</v>
      </c>
      <c r="D738" s="1" t="s">
        <v>18</v>
      </c>
      <c r="E738" s="1" t="s">
        <v>16</v>
      </c>
      <c r="F738" s="1" t="s">
        <v>12</v>
      </c>
      <c r="G738" s="1" t="s">
        <v>13</v>
      </c>
      <c r="H738" s="1" t="s">
        <v>13</v>
      </c>
      <c r="I738" s="1">
        <v>30</v>
      </c>
      <c r="J738" t="str">
        <f t="shared" si="34"/>
        <v>No</v>
      </c>
      <c r="K738" t="str">
        <f t="shared" si="35"/>
        <v>No</v>
      </c>
      <c r="L738">
        <f t="shared" si="36"/>
        <v>278035</v>
      </c>
      <c r="M738" s="1" t="str">
        <f>IF(ISBLANK(D738),_xlfn.MODE.SNGL(moras[TIPO_ASEGURAMIENTO]),D738)</f>
        <v>TRABAJADOR INDEPENDIENTE</v>
      </c>
      <c r="N738" s="1">
        <f>IF(ISBLANK(moras[[#This Row],[EDAD]]),T759,moras[[#This Row],[EDAD]])</f>
        <v>30</v>
      </c>
    </row>
    <row r="739" spans="1:14" x14ac:dyDescent="0.35">
      <c r="A739" s="1">
        <v>738</v>
      </c>
      <c r="B739" s="1" t="s">
        <v>15</v>
      </c>
      <c r="C739" s="1">
        <v>310124</v>
      </c>
      <c r="D739" s="1" t="s">
        <v>18</v>
      </c>
      <c r="E739" s="1" t="s">
        <v>16</v>
      </c>
      <c r="F739" s="1" t="s">
        <v>12</v>
      </c>
      <c r="G739" s="1" t="s">
        <v>13</v>
      </c>
      <c r="H739" s="1" t="s">
        <v>13</v>
      </c>
      <c r="I739" s="1">
        <v>44</v>
      </c>
      <c r="J739" t="str">
        <f t="shared" si="34"/>
        <v>No</v>
      </c>
      <c r="K739" t="str">
        <f t="shared" si="35"/>
        <v>No</v>
      </c>
      <c r="L739">
        <f t="shared" si="36"/>
        <v>310124</v>
      </c>
      <c r="M739" s="1" t="str">
        <f>IF(ISBLANK(D739),_xlfn.MODE.SNGL(moras[TIPO_ASEGURAMIENTO]),D739)</f>
        <v>TRABAJADOR INDEPENDIENTE</v>
      </c>
      <c r="N739" s="1">
        <f>IF(ISBLANK(moras[[#This Row],[EDAD]]),T760,moras[[#This Row],[EDAD]])</f>
        <v>44</v>
      </c>
    </row>
    <row r="740" spans="1:14" x14ac:dyDescent="0.35">
      <c r="A740" s="1">
        <v>739</v>
      </c>
      <c r="B740" s="1" t="s">
        <v>9</v>
      </c>
      <c r="C740" s="1">
        <v>299647</v>
      </c>
      <c r="D740" s="1" t="s">
        <v>17</v>
      </c>
      <c r="E740" s="1" t="s">
        <v>16</v>
      </c>
      <c r="F740" s="1" t="s">
        <v>12</v>
      </c>
      <c r="G740" s="1" t="s">
        <v>13</v>
      </c>
      <c r="H740" s="1" t="s">
        <v>13</v>
      </c>
      <c r="I740" s="1">
        <v>67</v>
      </c>
      <c r="J740" t="str">
        <f t="shared" si="34"/>
        <v>No</v>
      </c>
      <c r="K740" t="str">
        <f t="shared" si="35"/>
        <v>No</v>
      </c>
      <c r="L740">
        <f t="shared" si="36"/>
        <v>299647</v>
      </c>
      <c r="M740" s="1" t="str">
        <f>IF(ISBLANK(D740),_xlfn.MODE.SNGL(moras[TIPO_ASEGURAMIENTO]),D740)</f>
        <v>ASEGURADO VOLUNTARIO</v>
      </c>
      <c r="N740" s="1">
        <f>IF(ISBLANK(moras[[#This Row],[EDAD]]),T761,moras[[#This Row],[EDAD]])</f>
        <v>67</v>
      </c>
    </row>
    <row r="741" spans="1:14" x14ac:dyDescent="0.35">
      <c r="A741" s="1">
        <v>740</v>
      </c>
      <c r="B741" s="1" t="s">
        <v>15</v>
      </c>
      <c r="C741" s="1">
        <v>300018</v>
      </c>
      <c r="D741" s="1" t="s">
        <v>17</v>
      </c>
      <c r="E741" s="1" t="s">
        <v>16</v>
      </c>
      <c r="F741" s="1" t="s">
        <v>12</v>
      </c>
      <c r="G741" s="1" t="s">
        <v>13</v>
      </c>
      <c r="H741" s="1" t="s">
        <v>13</v>
      </c>
      <c r="I741" s="1">
        <v>61</v>
      </c>
      <c r="J741" t="str">
        <f t="shared" si="34"/>
        <v>No</v>
      </c>
      <c r="K741" t="str">
        <f t="shared" si="35"/>
        <v>No</v>
      </c>
      <c r="L741">
        <f t="shared" si="36"/>
        <v>300018</v>
      </c>
      <c r="M741" s="1" t="str">
        <f>IF(ISBLANK(D741),_xlfn.MODE.SNGL(moras[TIPO_ASEGURAMIENTO]),D741)</f>
        <v>ASEGURADO VOLUNTARIO</v>
      </c>
      <c r="N741" s="1">
        <f>IF(ISBLANK(moras[[#This Row],[EDAD]]),T762,moras[[#This Row],[EDAD]])</f>
        <v>61</v>
      </c>
    </row>
    <row r="742" spans="1:14" x14ac:dyDescent="0.35">
      <c r="A742" s="1">
        <v>741</v>
      </c>
      <c r="B742" s="1" t="s">
        <v>15</v>
      </c>
      <c r="C742" s="1">
        <v>278030</v>
      </c>
      <c r="D742" s="1" t="s">
        <v>19</v>
      </c>
      <c r="E742" s="1" t="s">
        <v>16</v>
      </c>
      <c r="F742" s="1" t="s">
        <v>12</v>
      </c>
      <c r="G742" s="1" t="s">
        <v>13</v>
      </c>
      <c r="H742" s="1" t="s">
        <v>13</v>
      </c>
      <c r="I742" s="1">
        <v>41</v>
      </c>
      <c r="J742" t="str">
        <f t="shared" si="34"/>
        <v>No</v>
      </c>
      <c r="K742" t="str">
        <f t="shared" si="35"/>
        <v>No</v>
      </c>
      <c r="L742">
        <f t="shared" si="36"/>
        <v>278030</v>
      </c>
      <c r="M742" s="1" t="str">
        <f>IF(ISBLANK(D742),_xlfn.MODE.SNGL(moras[TIPO_ASEGURAMIENTO]),D742)</f>
        <v>CONVENIOS ESPECIALES DE TRABAJADORES INDEPENDIENTES</v>
      </c>
      <c r="N742" s="1">
        <f>IF(ISBLANK(moras[[#This Row],[EDAD]]),T763,moras[[#This Row],[EDAD]])</f>
        <v>41</v>
      </c>
    </row>
    <row r="743" spans="1:14" x14ac:dyDescent="0.35">
      <c r="A743" s="1">
        <v>742</v>
      </c>
      <c r="B743" s="1" t="s">
        <v>15</v>
      </c>
      <c r="C743" s="1">
        <v>194000</v>
      </c>
      <c r="D743" s="1" t="s">
        <v>10</v>
      </c>
      <c r="E743" s="1" t="s">
        <v>16</v>
      </c>
      <c r="F743" s="1" t="s">
        <v>12</v>
      </c>
      <c r="G743" s="1" t="s">
        <v>12</v>
      </c>
      <c r="H743" s="1" t="s">
        <v>13</v>
      </c>
      <c r="I743" s="1">
        <v>33</v>
      </c>
      <c r="J743" t="str">
        <f t="shared" si="34"/>
        <v>No</v>
      </c>
      <c r="K743" t="str">
        <f t="shared" si="35"/>
        <v>No</v>
      </c>
      <c r="L743">
        <f t="shared" si="36"/>
        <v>194000</v>
      </c>
      <c r="M743" s="1" t="str">
        <f>IF(ISBLANK(D743),_xlfn.MODE.SNGL(moras[TIPO_ASEGURAMIENTO]),D743)</f>
        <v>ASALARIADO</v>
      </c>
      <c r="N743" s="1">
        <f>IF(ISBLANK(moras[[#This Row],[EDAD]]),T764,moras[[#This Row],[EDAD]])</f>
        <v>33</v>
      </c>
    </row>
    <row r="744" spans="1:14" x14ac:dyDescent="0.35">
      <c r="A744" s="1">
        <v>743</v>
      </c>
      <c r="B744" s="1" t="s">
        <v>9</v>
      </c>
      <c r="C744" s="1">
        <v>639148</v>
      </c>
      <c r="D744" s="1" t="s">
        <v>18</v>
      </c>
      <c r="E744" s="1" t="s">
        <v>16</v>
      </c>
      <c r="F744" s="1" t="s">
        <v>12</v>
      </c>
      <c r="G744" s="1" t="s">
        <v>13</v>
      </c>
      <c r="H744" s="1" t="s">
        <v>12</v>
      </c>
      <c r="I744" s="1">
        <v>39</v>
      </c>
      <c r="J744" t="str">
        <f t="shared" si="34"/>
        <v>No</v>
      </c>
      <c r="K744" t="str">
        <f t="shared" si="35"/>
        <v>No</v>
      </c>
      <c r="L744">
        <f t="shared" si="36"/>
        <v>639148</v>
      </c>
      <c r="M744" s="1" t="str">
        <f>IF(ISBLANK(D744),_xlfn.MODE.SNGL(moras[TIPO_ASEGURAMIENTO]),D744)</f>
        <v>TRABAJADOR INDEPENDIENTE</v>
      </c>
      <c r="N744" s="1">
        <f>IF(ISBLANK(moras[[#This Row],[EDAD]]),T765,moras[[#This Row],[EDAD]])</f>
        <v>39</v>
      </c>
    </row>
    <row r="745" spans="1:14" x14ac:dyDescent="0.35">
      <c r="A745" s="1">
        <v>744</v>
      </c>
      <c r="B745" s="1" t="s">
        <v>15</v>
      </c>
      <c r="C745" s="1">
        <v>232016.33</v>
      </c>
      <c r="D745" s="1" t="s">
        <v>10</v>
      </c>
      <c r="E745" s="1" t="s">
        <v>16</v>
      </c>
      <c r="F745" s="1" t="s">
        <v>12</v>
      </c>
      <c r="G745" s="1" t="s">
        <v>12</v>
      </c>
      <c r="H745" s="1" t="s">
        <v>12</v>
      </c>
      <c r="I745" s="1">
        <v>47</v>
      </c>
      <c r="J745" t="str">
        <f t="shared" si="34"/>
        <v>No</v>
      </c>
      <c r="K745" t="str">
        <f t="shared" si="35"/>
        <v>No</v>
      </c>
      <c r="L745">
        <f t="shared" si="36"/>
        <v>232016.33</v>
      </c>
      <c r="M745" s="1" t="str">
        <f>IF(ISBLANK(D745),_xlfn.MODE.SNGL(moras[TIPO_ASEGURAMIENTO]),D745)</f>
        <v>ASALARIADO</v>
      </c>
      <c r="N745" s="1">
        <f>IF(ISBLANK(moras[[#This Row],[EDAD]]),T766,moras[[#This Row],[EDAD]])</f>
        <v>47</v>
      </c>
    </row>
    <row r="746" spans="1:14" x14ac:dyDescent="0.35">
      <c r="A746" s="1">
        <v>745</v>
      </c>
      <c r="B746" s="1" t="s">
        <v>9</v>
      </c>
      <c r="C746" s="1">
        <v>255658.75</v>
      </c>
      <c r="D746" s="1" t="s">
        <v>10</v>
      </c>
      <c r="E746" s="1" t="s">
        <v>16</v>
      </c>
      <c r="F746" s="1" t="s">
        <v>12</v>
      </c>
      <c r="G746" s="1" t="s">
        <v>13</v>
      </c>
      <c r="H746" s="1" t="s">
        <v>13</v>
      </c>
      <c r="I746" s="1">
        <v>32</v>
      </c>
      <c r="J746" t="str">
        <f t="shared" si="34"/>
        <v>No</v>
      </c>
      <c r="K746" t="str">
        <f t="shared" si="35"/>
        <v>No</v>
      </c>
      <c r="L746">
        <f t="shared" si="36"/>
        <v>255658.75</v>
      </c>
      <c r="M746" s="1" t="str">
        <f>IF(ISBLANK(D746),_xlfn.MODE.SNGL(moras[TIPO_ASEGURAMIENTO]),D746)</f>
        <v>ASALARIADO</v>
      </c>
      <c r="N746" s="1">
        <f>IF(ISBLANK(moras[[#This Row],[EDAD]]),T767,moras[[#This Row],[EDAD]])</f>
        <v>32</v>
      </c>
    </row>
    <row r="747" spans="1:14" x14ac:dyDescent="0.35">
      <c r="A747" s="1">
        <v>746</v>
      </c>
      <c r="B747" s="1" t="s">
        <v>9</v>
      </c>
      <c r="C747" s="1">
        <v>311586</v>
      </c>
      <c r="D747" s="1" t="s">
        <v>10</v>
      </c>
      <c r="E747" s="1" t="s">
        <v>16</v>
      </c>
      <c r="F747" s="1" t="s">
        <v>12</v>
      </c>
      <c r="G747" s="1" t="s">
        <v>13</v>
      </c>
      <c r="H747" s="1" t="s">
        <v>13</v>
      </c>
      <c r="I747" s="1">
        <v>51</v>
      </c>
      <c r="J747" t="str">
        <f t="shared" si="34"/>
        <v>No</v>
      </c>
      <c r="K747" t="str">
        <f t="shared" si="35"/>
        <v>No</v>
      </c>
      <c r="L747">
        <f t="shared" si="36"/>
        <v>311586</v>
      </c>
      <c r="M747" s="1" t="str">
        <f>IF(ISBLANK(D747),_xlfn.MODE.SNGL(moras[TIPO_ASEGURAMIENTO]),D747)</f>
        <v>ASALARIADO</v>
      </c>
      <c r="N747" s="1">
        <f>IF(ISBLANK(moras[[#This Row],[EDAD]]),T768,moras[[#This Row],[EDAD]])</f>
        <v>51</v>
      </c>
    </row>
    <row r="748" spans="1:14" x14ac:dyDescent="0.35">
      <c r="A748" s="1">
        <v>747</v>
      </c>
      <c r="B748" s="1" t="s">
        <v>15</v>
      </c>
      <c r="C748" s="1">
        <v>933864.5</v>
      </c>
      <c r="D748" s="1" t="s">
        <v>10</v>
      </c>
      <c r="E748" s="1" t="s">
        <v>11</v>
      </c>
      <c r="F748" s="1" t="s">
        <v>12</v>
      </c>
      <c r="G748" s="1" t="s">
        <v>13</v>
      </c>
      <c r="H748" s="1" t="s">
        <v>13</v>
      </c>
      <c r="I748" s="1">
        <v>31</v>
      </c>
      <c r="J748" t="str">
        <f t="shared" si="34"/>
        <v>No</v>
      </c>
      <c r="K748" t="str">
        <f t="shared" si="35"/>
        <v>No</v>
      </c>
      <c r="L748">
        <f t="shared" si="36"/>
        <v>933864.5</v>
      </c>
      <c r="M748" s="1" t="str">
        <f>IF(ISBLANK(D748),_xlfn.MODE.SNGL(moras[TIPO_ASEGURAMIENTO]),D748)</f>
        <v>ASALARIADO</v>
      </c>
      <c r="N748" s="1">
        <f>IF(ISBLANK(moras[[#This Row],[EDAD]]),T769,moras[[#This Row],[EDAD]])</f>
        <v>31</v>
      </c>
    </row>
    <row r="749" spans="1:14" x14ac:dyDescent="0.35">
      <c r="A749" s="1">
        <v>748</v>
      </c>
      <c r="B749" s="1" t="s">
        <v>9</v>
      </c>
      <c r="C749" s="1">
        <v>310124</v>
      </c>
      <c r="D749" s="1" t="s">
        <v>18</v>
      </c>
      <c r="E749" s="1" t="s">
        <v>16</v>
      </c>
      <c r="F749" s="1" t="s">
        <v>12</v>
      </c>
      <c r="G749" s="1" t="s">
        <v>13</v>
      </c>
      <c r="H749" s="1" t="s">
        <v>13</v>
      </c>
      <c r="I749" s="1">
        <v>45</v>
      </c>
      <c r="J749" t="str">
        <f t="shared" si="34"/>
        <v>No</v>
      </c>
      <c r="K749" t="str">
        <f t="shared" si="35"/>
        <v>No</v>
      </c>
      <c r="L749">
        <f t="shared" si="36"/>
        <v>310124</v>
      </c>
      <c r="M749" s="1" t="str">
        <f>IF(ISBLANK(D749),_xlfn.MODE.SNGL(moras[TIPO_ASEGURAMIENTO]),D749)</f>
        <v>TRABAJADOR INDEPENDIENTE</v>
      </c>
      <c r="N749" s="1">
        <f>IF(ISBLANK(moras[[#This Row],[EDAD]]),T770,moras[[#This Row],[EDAD]])</f>
        <v>45</v>
      </c>
    </row>
    <row r="750" spans="1:14" x14ac:dyDescent="0.35">
      <c r="A750" s="1">
        <v>749</v>
      </c>
      <c r="B750" s="1" t="s">
        <v>15</v>
      </c>
      <c r="C750" s="1">
        <v>359544.27</v>
      </c>
      <c r="D750" s="1" t="s">
        <v>10</v>
      </c>
      <c r="E750" s="1" t="s">
        <v>16</v>
      </c>
      <c r="F750" s="1" t="s">
        <v>12</v>
      </c>
      <c r="G750" s="1" t="s">
        <v>13</v>
      </c>
      <c r="H750" s="1" t="s">
        <v>13</v>
      </c>
      <c r="I750" s="1">
        <v>25</v>
      </c>
      <c r="J750" t="str">
        <f t="shared" si="34"/>
        <v>No</v>
      </c>
      <c r="K750" t="str">
        <f t="shared" si="35"/>
        <v>No</v>
      </c>
      <c r="L750">
        <f t="shared" si="36"/>
        <v>359544.27</v>
      </c>
      <c r="M750" s="1" t="str">
        <f>IF(ISBLANK(D750),_xlfn.MODE.SNGL(moras[TIPO_ASEGURAMIENTO]),D750)</f>
        <v>ASALARIADO</v>
      </c>
      <c r="N750" s="1">
        <f>IF(ISBLANK(moras[[#This Row],[EDAD]]),T771,moras[[#This Row],[EDAD]])</f>
        <v>25</v>
      </c>
    </row>
    <row r="751" spans="1:14" x14ac:dyDescent="0.35">
      <c r="A751" s="1">
        <v>750</v>
      </c>
      <c r="B751" s="1" t="s">
        <v>9</v>
      </c>
      <c r="C751" s="1">
        <v>298000</v>
      </c>
      <c r="D751" s="1" t="s">
        <v>17</v>
      </c>
      <c r="E751" s="1" t="s">
        <v>16</v>
      </c>
      <c r="F751" s="1" t="s">
        <v>12</v>
      </c>
      <c r="G751" s="1" t="s">
        <v>13</v>
      </c>
      <c r="H751" s="1" t="s">
        <v>13</v>
      </c>
      <c r="I751" s="1">
        <v>63</v>
      </c>
      <c r="J751" t="str">
        <f t="shared" si="34"/>
        <v>No</v>
      </c>
      <c r="K751" t="str">
        <f t="shared" si="35"/>
        <v>No</v>
      </c>
      <c r="L751">
        <f t="shared" si="36"/>
        <v>298000</v>
      </c>
      <c r="M751" s="1" t="str">
        <f>IF(ISBLANK(D751),_xlfn.MODE.SNGL(moras[TIPO_ASEGURAMIENTO]),D751)</f>
        <v>ASEGURADO VOLUNTARIO</v>
      </c>
      <c r="N751" s="1">
        <f>IF(ISBLANK(moras[[#This Row],[EDAD]]),T772,moras[[#This Row],[EDAD]])</f>
        <v>63</v>
      </c>
    </row>
    <row r="752" spans="1:14" x14ac:dyDescent="0.35">
      <c r="A752" s="1">
        <v>751</v>
      </c>
      <c r="B752" s="1" t="s">
        <v>15</v>
      </c>
      <c r="C752" s="1">
        <v>990303</v>
      </c>
      <c r="D752" s="1" t="s">
        <v>14</v>
      </c>
      <c r="E752" s="1" t="s">
        <v>11</v>
      </c>
      <c r="F752" s="1" t="s">
        <v>12</v>
      </c>
      <c r="G752" s="1" t="s">
        <v>13</v>
      </c>
      <c r="H752" s="1" t="s">
        <v>13</v>
      </c>
      <c r="I752" s="1">
        <v>80</v>
      </c>
      <c r="J752" t="str">
        <f t="shared" si="34"/>
        <v>No</v>
      </c>
      <c r="K752" t="str">
        <f t="shared" si="35"/>
        <v>No</v>
      </c>
      <c r="L752">
        <f t="shared" si="36"/>
        <v>990303</v>
      </c>
      <c r="M752" s="1" t="str">
        <f>IF(ISBLANK(D752),_xlfn.MODE.SNGL(moras[TIPO_ASEGURAMIENTO]),D752)</f>
        <v>PENSIONADOS EN SU PROPIO SISTEMA</v>
      </c>
      <c r="N752" s="1">
        <f>IF(ISBLANK(moras[[#This Row],[EDAD]]),T773,moras[[#This Row],[EDAD]])</f>
        <v>80</v>
      </c>
    </row>
    <row r="753" spans="1:14" x14ac:dyDescent="0.35">
      <c r="A753" s="1">
        <v>752</v>
      </c>
      <c r="B753" s="1" t="s">
        <v>15</v>
      </c>
      <c r="C753" s="1">
        <v>297046</v>
      </c>
      <c r="D753" s="1" t="s">
        <v>17</v>
      </c>
      <c r="E753" s="1" t="s">
        <v>16</v>
      </c>
      <c r="F753" s="1" t="s">
        <v>12</v>
      </c>
      <c r="G753" s="1" t="s">
        <v>13</v>
      </c>
      <c r="H753" s="1" t="s">
        <v>13</v>
      </c>
      <c r="I753" s="1">
        <v>39</v>
      </c>
      <c r="J753" t="str">
        <f t="shared" si="34"/>
        <v>No</v>
      </c>
      <c r="K753" t="str">
        <f t="shared" si="35"/>
        <v>No</v>
      </c>
      <c r="L753">
        <f t="shared" si="36"/>
        <v>297046</v>
      </c>
      <c r="M753" s="1" t="str">
        <f>IF(ISBLANK(D753),_xlfn.MODE.SNGL(moras[TIPO_ASEGURAMIENTO]),D753)</f>
        <v>ASEGURADO VOLUNTARIO</v>
      </c>
      <c r="N753" s="1">
        <f>IF(ISBLANK(moras[[#This Row],[EDAD]]),T774,moras[[#This Row],[EDAD]])</f>
        <v>39</v>
      </c>
    </row>
    <row r="754" spans="1:14" x14ac:dyDescent="0.35">
      <c r="A754" s="1">
        <v>753</v>
      </c>
      <c r="B754" s="1" t="s">
        <v>9</v>
      </c>
      <c r="C754" s="1">
        <v>2760356.1</v>
      </c>
      <c r="D754" s="1" t="s">
        <v>10</v>
      </c>
      <c r="E754" s="1" t="s">
        <v>11</v>
      </c>
      <c r="F754" s="1" t="s">
        <v>12</v>
      </c>
      <c r="G754" s="1" t="s">
        <v>13</v>
      </c>
      <c r="H754" s="1" t="s">
        <v>13</v>
      </c>
      <c r="I754" s="1">
        <v>28</v>
      </c>
      <c r="J754" t="str">
        <f t="shared" si="34"/>
        <v>Atípico</v>
      </c>
      <c r="K754" t="str">
        <f t="shared" si="35"/>
        <v>No</v>
      </c>
      <c r="L754">
        <f t="shared" si="36"/>
        <v>2760356.1</v>
      </c>
      <c r="M754" s="1" t="str">
        <f>IF(ISBLANK(D754),_xlfn.MODE.SNGL(moras[TIPO_ASEGURAMIENTO]),D754)</f>
        <v>ASALARIADO</v>
      </c>
      <c r="N754" s="1">
        <f>IF(ISBLANK(moras[[#This Row],[EDAD]]),T775,moras[[#This Row],[EDAD]])</f>
        <v>28</v>
      </c>
    </row>
    <row r="755" spans="1:14" x14ac:dyDescent="0.35">
      <c r="A755" s="1">
        <v>754</v>
      </c>
      <c r="B755" s="1" t="s">
        <v>9</v>
      </c>
      <c r="C755" s="1">
        <v>2244669.12</v>
      </c>
      <c r="D755" s="1" t="s">
        <v>10</v>
      </c>
      <c r="E755" s="1" t="s">
        <v>16</v>
      </c>
      <c r="F755" s="1" t="s">
        <v>12</v>
      </c>
      <c r="G755" s="1" t="s">
        <v>13</v>
      </c>
      <c r="H755" s="1" t="s">
        <v>13</v>
      </c>
      <c r="I755" s="1">
        <v>37</v>
      </c>
      <c r="J755" t="str">
        <f t="shared" si="34"/>
        <v>No</v>
      </c>
      <c r="K755" t="str">
        <f t="shared" si="35"/>
        <v>No</v>
      </c>
      <c r="L755">
        <f t="shared" si="36"/>
        <v>2244669.12</v>
      </c>
      <c r="M755" s="1" t="str">
        <f>IF(ISBLANK(D755),_xlfn.MODE.SNGL(moras[TIPO_ASEGURAMIENTO]),D755)</f>
        <v>ASALARIADO</v>
      </c>
      <c r="N755" s="1">
        <f>IF(ISBLANK(moras[[#This Row],[EDAD]]),T776,moras[[#This Row],[EDAD]])</f>
        <v>37</v>
      </c>
    </row>
    <row r="756" spans="1:14" x14ac:dyDescent="0.35">
      <c r="A756" s="1">
        <v>755</v>
      </c>
      <c r="B756" s="1" t="s">
        <v>15</v>
      </c>
      <c r="C756" s="1">
        <v>297045</v>
      </c>
      <c r="D756" s="1" t="s">
        <v>18</v>
      </c>
      <c r="E756" s="1" t="s">
        <v>16</v>
      </c>
      <c r="F756" s="1" t="s">
        <v>12</v>
      </c>
      <c r="G756" s="1" t="s">
        <v>13</v>
      </c>
      <c r="H756" s="1" t="s">
        <v>12</v>
      </c>
      <c r="I756" s="1">
        <v>53</v>
      </c>
      <c r="J756" t="str">
        <f t="shared" si="34"/>
        <v>No</v>
      </c>
      <c r="K756" t="str">
        <f t="shared" si="35"/>
        <v>No</v>
      </c>
      <c r="L756">
        <f t="shared" si="36"/>
        <v>297045</v>
      </c>
      <c r="M756" s="1" t="str">
        <f>IF(ISBLANK(D756),_xlfn.MODE.SNGL(moras[TIPO_ASEGURAMIENTO]),D756)</f>
        <v>TRABAJADOR INDEPENDIENTE</v>
      </c>
      <c r="N756" s="1">
        <f>IF(ISBLANK(moras[[#This Row],[EDAD]]),T777,moras[[#This Row],[EDAD]])</f>
        <v>53</v>
      </c>
    </row>
    <row r="757" spans="1:14" x14ac:dyDescent="0.35">
      <c r="A757" s="1">
        <v>756</v>
      </c>
      <c r="B757" s="1" t="s">
        <v>9</v>
      </c>
      <c r="C757" s="1">
        <v>1271852.72</v>
      </c>
      <c r="D757" s="1" t="s">
        <v>10</v>
      </c>
      <c r="E757" s="1" t="s">
        <v>16</v>
      </c>
      <c r="F757" s="1" t="s">
        <v>12</v>
      </c>
      <c r="G757" s="1" t="s">
        <v>13</v>
      </c>
      <c r="H757" s="1" t="s">
        <v>13</v>
      </c>
      <c r="I757" s="1">
        <v>34</v>
      </c>
      <c r="J757" t="str">
        <f t="shared" si="34"/>
        <v>No</v>
      </c>
      <c r="K757" t="str">
        <f t="shared" si="35"/>
        <v>No</v>
      </c>
      <c r="L757">
        <f t="shared" si="36"/>
        <v>1271852.72</v>
      </c>
      <c r="M757" s="1" t="str">
        <f>IF(ISBLANK(D757),_xlfn.MODE.SNGL(moras[TIPO_ASEGURAMIENTO]),D757)</f>
        <v>ASALARIADO</v>
      </c>
      <c r="N757" s="1">
        <f>IF(ISBLANK(moras[[#This Row],[EDAD]]),T778,moras[[#This Row],[EDAD]])</f>
        <v>34</v>
      </c>
    </row>
    <row r="758" spans="1:14" x14ac:dyDescent="0.35">
      <c r="A758" s="1">
        <v>757</v>
      </c>
      <c r="B758" s="1" t="s">
        <v>15</v>
      </c>
      <c r="C758" s="1">
        <v>2058548.97</v>
      </c>
      <c r="D758" s="1" t="s">
        <v>10</v>
      </c>
      <c r="E758" s="1" t="s">
        <v>11</v>
      </c>
      <c r="F758" s="1" t="s">
        <v>12</v>
      </c>
      <c r="G758" s="1" t="s">
        <v>13</v>
      </c>
      <c r="H758" s="1" t="s">
        <v>13</v>
      </c>
      <c r="I758" s="1">
        <v>38</v>
      </c>
      <c r="J758" t="str">
        <f t="shared" si="34"/>
        <v>No</v>
      </c>
      <c r="K758" t="str">
        <f t="shared" si="35"/>
        <v>No</v>
      </c>
      <c r="L758">
        <f t="shared" si="36"/>
        <v>2058548.97</v>
      </c>
      <c r="M758" s="1" t="str">
        <f>IF(ISBLANK(D758),_xlfn.MODE.SNGL(moras[TIPO_ASEGURAMIENTO]),D758)</f>
        <v>ASALARIADO</v>
      </c>
      <c r="N758" s="1">
        <f>IF(ISBLANK(moras[[#This Row],[EDAD]]),T779,moras[[#This Row],[EDAD]])</f>
        <v>38</v>
      </c>
    </row>
    <row r="759" spans="1:14" x14ac:dyDescent="0.35">
      <c r="A759" s="1">
        <v>758</v>
      </c>
      <c r="B759" s="1" t="s">
        <v>15</v>
      </c>
      <c r="C759" s="1">
        <v>352379</v>
      </c>
      <c r="D759" s="1" t="s">
        <v>10</v>
      </c>
      <c r="E759" s="1" t="s">
        <v>16</v>
      </c>
      <c r="F759" s="1" t="s">
        <v>12</v>
      </c>
      <c r="G759" s="1" t="s">
        <v>13</v>
      </c>
      <c r="H759" s="1" t="s">
        <v>13</v>
      </c>
      <c r="I759" s="1">
        <v>39</v>
      </c>
      <c r="J759" t="str">
        <f t="shared" si="34"/>
        <v>No</v>
      </c>
      <c r="K759" t="str">
        <f t="shared" si="35"/>
        <v>No</v>
      </c>
      <c r="L759">
        <f t="shared" si="36"/>
        <v>352379</v>
      </c>
      <c r="M759" s="1" t="str">
        <f>IF(ISBLANK(D759),_xlfn.MODE.SNGL(moras[TIPO_ASEGURAMIENTO]),D759)</f>
        <v>ASALARIADO</v>
      </c>
      <c r="N759" s="1">
        <f>IF(ISBLANK(moras[[#This Row],[EDAD]]),T780,moras[[#This Row],[EDAD]])</f>
        <v>39</v>
      </c>
    </row>
    <row r="760" spans="1:14" x14ac:dyDescent="0.35">
      <c r="A760" s="1">
        <v>759</v>
      </c>
      <c r="B760" s="1" t="s">
        <v>15</v>
      </c>
      <c r="C760" s="1">
        <v>2389951.08</v>
      </c>
      <c r="D760" s="1" t="s">
        <v>10</v>
      </c>
      <c r="E760" s="1" t="s">
        <v>11</v>
      </c>
      <c r="F760" s="1" t="s">
        <v>12</v>
      </c>
      <c r="G760" s="1" t="s">
        <v>13</v>
      </c>
      <c r="H760" s="1" t="s">
        <v>13</v>
      </c>
      <c r="I760" s="1">
        <v>61</v>
      </c>
      <c r="J760" t="str">
        <f t="shared" si="34"/>
        <v>Atípico</v>
      </c>
      <c r="K760" t="str">
        <f t="shared" si="35"/>
        <v>No</v>
      </c>
      <c r="L760">
        <f t="shared" si="36"/>
        <v>2389951.08</v>
      </c>
      <c r="M760" s="1" t="str">
        <f>IF(ISBLANK(D760),_xlfn.MODE.SNGL(moras[TIPO_ASEGURAMIENTO]),D760)</f>
        <v>ASALARIADO</v>
      </c>
      <c r="N760" s="1">
        <f>IF(ISBLANK(moras[[#This Row],[EDAD]]),T781,moras[[#This Row],[EDAD]])</f>
        <v>61</v>
      </c>
    </row>
    <row r="761" spans="1:14" x14ac:dyDescent="0.35">
      <c r="A761" s="1">
        <v>760</v>
      </c>
      <c r="B761" s="1" t="s">
        <v>15</v>
      </c>
      <c r="C761" s="1">
        <v>450886</v>
      </c>
      <c r="D761" s="1" t="s">
        <v>18</v>
      </c>
      <c r="E761" s="1" t="s">
        <v>16</v>
      </c>
      <c r="F761" s="1" t="s">
        <v>12</v>
      </c>
      <c r="G761" s="1" t="s">
        <v>13</v>
      </c>
      <c r="H761" s="1" t="s">
        <v>12</v>
      </c>
      <c r="I761" s="1">
        <v>51</v>
      </c>
      <c r="J761" t="str">
        <f t="shared" si="34"/>
        <v>No</v>
      </c>
      <c r="K761" t="str">
        <f t="shared" si="35"/>
        <v>No</v>
      </c>
      <c r="L761">
        <f t="shared" si="36"/>
        <v>450886</v>
      </c>
      <c r="M761" s="1" t="str">
        <f>IF(ISBLANK(D761),_xlfn.MODE.SNGL(moras[TIPO_ASEGURAMIENTO]),D761)</f>
        <v>TRABAJADOR INDEPENDIENTE</v>
      </c>
      <c r="N761" s="1">
        <f>IF(ISBLANK(moras[[#This Row],[EDAD]]),T782,moras[[#This Row],[EDAD]])</f>
        <v>51</v>
      </c>
    </row>
    <row r="762" spans="1:14" x14ac:dyDescent="0.35">
      <c r="A762" s="1">
        <v>761</v>
      </c>
      <c r="B762" s="1" t="s">
        <v>9</v>
      </c>
      <c r="C762" s="1">
        <v>558635.76</v>
      </c>
      <c r="D762" s="1" t="s">
        <v>10</v>
      </c>
      <c r="E762" s="1" t="s">
        <v>16</v>
      </c>
      <c r="F762" s="1" t="s">
        <v>12</v>
      </c>
      <c r="G762" s="1" t="s">
        <v>13</v>
      </c>
      <c r="H762" s="1" t="s">
        <v>13</v>
      </c>
      <c r="I762" s="1">
        <v>34</v>
      </c>
      <c r="J762" t="str">
        <f t="shared" si="34"/>
        <v>No</v>
      </c>
      <c r="K762" t="str">
        <f t="shared" si="35"/>
        <v>No</v>
      </c>
      <c r="L762">
        <f t="shared" si="36"/>
        <v>558635.76</v>
      </c>
      <c r="M762" s="1" t="str">
        <f>IF(ISBLANK(D762),_xlfn.MODE.SNGL(moras[TIPO_ASEGURAMIENTO]),D762)</f>
        <v>ASALARIADO</v>
      </c>
      <c r="N762" s="1">
        <f>IF(ISBLANK(moras[[#This Row],[EDAD]]),T783,moras[[#This Row],[EDAD]])</f>
        <v>34</v>
      </c>
    </row>
    <row r="763" spans="1:14" x14ac:dyDescent="0.35">
      <c r="A763" s="1">
        <v>762</v>
      </c>
      <c r="B763" s="1" t="s">
        <v>9</v>
      </c>
      <c r="C763" s="1">
        <v>489159</v>
      </c>
      <c r="D763" s="1" t="s">
        <v>10</v>
      </c>
      <c r="E763" s="1" t="s">
        <v>16</v>
      </c>
      <c r="F763" s="1" t="s">
        <v>12</v>
      </c>
      <c r="G763" s="1" t="s">
        <v>12</v>
      </c>
      <c r="H763" s="1" t="s">
        <v>13</v>
      </c>
      <c r="I763" s="1">
        <v>34</v>
      </c>
      <c r="J763" t="str">
        <f t="shared" si="34"/>
        <v>No</v>
      </c>
      <c r="K763" t="str">
        <f t="shared" si="35"/>
        <v>No</v>
      </c>
      <c r="L763">
        <f t="shared" si="36"/>
        <v>489159</v>
      </c>
      <c r="M763" s="1" t="str">
        <f>IF(ISBLANK(D763),_xlfn.MODE.SNGL(moras[TIPO_ASEGURAMIENTO]),D763)</f>
        <v>ASALARIADO</v>
      </c>
      <c r="N763" s="1">
        <f>IF(ISBLANK(moras[[#This Row],[EDAD]]),T784,moras[[#This Row],[EDAD]])</f>
        <v>34</v>
      </c>
    </row>
    <row r="764" spans="1:14" x14ac:dyDescent="0.35">
      <c r="A764" s="1">
        <v>763</v>
      </c>
      <c r="B764" s="1" t="s">
        <v>15</v>
      </c>
      <c r="C764" s="1">
        <v>463300</v>
      </c>
      <c r="D764" s="1" t="s">
        <v>10</v>
      </c>
      <c r="E764" s="1" t="s">
        <v>16</v>
      </c>
      <c r="F764" s="1" t="s">
        <v>12</v>
      </c>
      <c r="G764" s="1" t="s">
        <v>13</v>
      </c>
      <c r="H764" s="1" t="s">
        <v>13</v>
      </c>
      <c r="I764" s="1">
        <v>40</v>
      </c>
      <c r="J764" t="str">
        <f t="shared" si="34"/>
        <v>No</v>
      </c>
      <c r="K764" t="str">
        <f t="shared" si="35"/>
        <v>No</v>
      </c>
      <c r="L764">
        <f t="shared" si="36"/>
        <v>463300</v>
      </c>
      <c r="M764" s="1" t="str">
        <f>IF(ISBLANK(D764),_xlfn.MODE.SNGL(moras[TIPO_ASEGURAMIENTO]),D764)</f>
        <v>ASALARIADO</v>
      </c>
      <c r="N764" s="1">
        <f>IF(ISBLANK(moras[[#This Row],[EDAD]]),T785,moras[[#This Row],[EDAD]])</f>
        <v>40</v>
      </c>
    </row>
    <row r="765" spans="1:14" x14ac:dyDescent="0.35">
      <c r="A765" s="1">
        <v>764</v>
      </c>
      <c r="B765" s="1" t="s">
        <v>9</v>
      </c>
      <c r="C765" s="1">
        <v>360904.76</v>
      </c>
      <c r="D765" s="1" t="s">
        <v>10</v>
      </c>
      <c r="E765" s="1" t="s">
        <v>16</v>
      </c>
      <c r="F765" s="1" t="s">
        <v>12</v>
      </c>
      <c r="G765" s="1" t="s">
        <v>12</v>
      </c>
      <c r="H765" s="1" t="s">
        <v>13</v>
      </c>
      <c r="I765" s="1">
        <v>43</v>
      </c>
      <c r="J765" t="str">
        <f t="shared" si="34"/>
        <v>No</v>
      </c>
      <c r="K765" t="str">
        <f t="shared" si="35"/>
        <v>No</v>
      </c>
      <c r="L765">
        <f t="shared" si="36"/>
        <v>360904.76</v>
      </c>
      <c r="M765" s="1" t="str">
        <f>IF(ISBLANK(D765),_xlfn.MODE.SNGL(moras[TIPO_ASEGURAMIENTO]),D765)</f>
        <v>ASALARIADO</v>
      </c>
      <c r="N765" s="1">
        <f>IF(ISBLANK(moras[[#This Row],[EDAD]]),T786,moras[[#This Row],[EDAD]])</f>
        <v>43</v>
      </c>
    </row>
    <row r="766" spans="1:14" x14ac:dyDescent="0.35">
      <c r="A766" s="1">
        <v>765</v>
      </c>
      <c r="B766" s="1" t="s">
        <v>15</v>
      </c>
      <c r="C766" s="1">
        <v>1156421</v>
      </c>
      <c r="D766" s="1" t="s">
        <v>10</v>
      </c>
      <c r="E766" s="1" t="s">
        <v>11</v>
      </c>
      <c r="F766" s="1" t="s">
        <v>12</v>
      </c>
      <c r="G766" s="1" t="s">
        <v>13</v>
      </c>
      <c r="H766" s="1" t="s">
        <v>12</v>
      </c>
      <c r="I766" s="1">
        <v>36</v>
      </c>
      <c r="J766" t="str">
        <f t="shared" si="34"/>
        <v>No</v>
      </c>
      <c r="K766" t="str">
        <f t="shared" si="35"/>
        <v>No</v>
      </c>
      <c r="L766">
        <f t="shared" si="36"/>
        <v>1156421</v>
      </c>
      <c r="M766" s="1" t="str">
        <f>IF(ISBLANK(D766),_xlfn.MODE.SNGL(moras[TIPO_ASEGURAMIENTO]),D766)</f>
        <v>ASALARIADO</v>
      </c>
      <c r="N766" s="1">
        <f>IF(ISBLANK(moras[[#This Row],[EDAD]]),T787,moras[[#This Row],[EDAD]])</f>
        <v>36</v>
      </c>
    </row>
    <row r="767" spans="1:14" x14ac:dyDescent="0.35">
      <c r="A767" s="1">
        <v>766</v>
      </c>
      <c r="B767" s="1" t="s">
        <v>9</v>
      </c>
      <c r="C767" s="1">
        <v>388293</v>
      </c>
      <c r="D767" s="1" t="s">
        <v>10</v>
      </c>
      <c r="E767" s="1" t="s">
        <v>16</v>
      </c>
      <c r="F767" s="1" t="s">
        <v>12</v>
      </c>
      <c r="G767" s="1" t="s">
        <v>13</v>
      </c>
      <c r="H767" s="1" t="s">
        <v>13</v>
      </c>
      <c r="I767" s="1">
        <v>53</v>
      </c>
      <c r="J767" t="str">
        <f t="shared" si="34"/>
        <v>No</v>
      </c>
      <c r="K767" t="str">
        <f t="shared" si="35"/>
        <v>No</v>
      </c>
      <c r="L767">
        <f t="shared" si="36"/>
        <v>388293</v>
      </c>
      <c r="M767" s="1" t="str">
        <f>IF(ISBLANK(D767),_xlfn.MODE.SNGL(moras[TIPO_ASEGURAMIENTO]),D767)</f>
        <v>ASALARIADO</v>
      </c>
      <c r="N767" s="1">
        <f>IF(ISBLANK(moras[[#This Row],[EDAD]]),T788,moras[[#This Row],[EDAD]])</f>
        <v>53</v>
      </c>
    </row>
    <row r="768" spans="1:14" x14ac:dyDescent="0.35">
      <c r="A768" s="1">
        <v>767</v>
      </c>
      <c r="B768" s="1" t="s">
        <v>9</v>
      </c>
      <c r="C768" s="1">
        <v>1214906</v>
      </c>
      <c r="D768" s="1" t="s">
        <v>10</v>
      </c>
      <c r="E768" s="1" t="s">
        <v>11</v>
      </c>
      <c r="F768" s="1" t="s">
        <v>12</v>
      </c>
      <c r="G768" s="1" t="s">
        <v>13</v>
      </c>
      <c r="H768" s="1" t="s">
        <v>13</v>
      </c>
      <c r="I768" s="1">
        <v>29</v>
      </c>
      <c r="J768" t="str">
        <f t="shared" si="34"/>
        <v>No</v>
      </c>
      <c r="K768" t="str">
        <f t="shared" si="35"/>
        <v>No</v>
      </c>
      <c r="L768">
        <f t="shared" si="36"/>
        <v>1214906</v>
      </c>
      <c r="M768" s="1" t="str">
        <f>IF(ISBLANK(D768),_xlfn.MODE.SNGL(moras[TIPO_ASEGURAMIENTO]),D768)</f>
        <v>ASALARIADO</v>
      </c>
      <c r="N768" s="1">
        <f>IF(ISBLANK(moras[[#This Row],[EDAD]]),T789,moras[[#This Row],[EDAD]])</f>
        <v>29</v>
      </c>
    </row>
    <row r="769" spans="1:14" x14ac:dyDescent="0.35">
      <c r="A769" s="1">
        <v>768</v>
      </c>
      <c r="B769" s="1" t="s">
        <v>9</v>
      </c>
      <c r="C769" s="1">
        <v>795801</v>
      </c>
      <c r="D769" s="1" t="s">
        <v>10</v>
      </c>
      <c r="E769" s="1" t="s">
        <v>11</v>
      </c>
      <c r="F769" s="1" t="s">
        <v>12</v>
      </c>
      <c r="G769" s="1" t="s">
        <v>13</v>
      </c>
      <c r="H769" s="1" t="s">
        <v>13</v>
      </c>
      <c r="I769" s="1">
        <v>36</v>
      </c>
      <c r="J769" t="str">
        <f t="shared" si="34"/>
        <v>No</v>
      </c>
      <c r="K769" t="str">
        <f t="shared" si="35"/>
        <v>No</v>
      </c>
      <c r="L769">
        <f t="shared" si="36"/>
        <v>795801</v>
      </c>
      <c r="M769" s="1" t="str">
        <f>IF(ISBLANK(D769),_xlfn.MODE.SNGL(moras[TIPO_ASEGURAMIENTO]),D769)</f>
        <v>ASALARIADO</v>
      </c>
      <c r="N769" s="1">
        <f>IF(ISBLANK(moras[[#This Row],[EDAD]]),T790,moras[[#This Row],[EDAD]])</f>
        <v>36</v>
      </c>
    </row>
    <row r="770" spans="1:14" x14ac:dyDescent="0.35">
      <c r="A770" s="1">
        <v>769</v>
      </c>
      <c r="B770" s="1" t="s">
        <v>15</v>
      </c>
      <c r="C770" s="1">
        <v>318619.2</v>
      </c>
      <c r="D770" s="1" t="s">
        <v>10</v>
      </c>
      <c r="E770" s="1" t="s">
        <v>16</v>
      </c>
      <c r="F770" s="1" t="s">
        <v>12</v>
      </c>
      <c r="G770" s="1" t="s">
        <v>12</v>
      </c>
      <c r="H770" s="1" t="s">
        <v>13</v>
      </c>
      <c r="I770" s="1">
        <v>42</v>
      </c>
      <c r="J770" t="str">
        <f t="shared" ref="J770:J833" si="37">IF(1.96&lt;ABS(C770-$S$23)/$S$24,"Atípico","No")</f>
        <v>No</v>
      </c>
      <c r="K770" t="str">
        <f t="shared" ref="K770:K833" si="38">IF(1.96&lt;ABS((I770-$T$23)/$T$24),"Atípico", "No")</f>
        <v>No</v>
      </c>
      <c r="L770">
        <f t="shared" ref="L770:L833" si="39">IF(ISBLANK(C770),$S$23,C770)</f>
        <v>318619.2</v>
      </c>
      <c r="M770" s="1" t="str">
        <f>IF(ISBLANK(D770),_xlfn.MODE.SNGL(moras[TIPO_ASEGURAMIENTO]),D770)</f>
        <v>ASALARIADO</v>
      </c>
      <c r="N770" s="1">
        <f>IF(ISBLANK(moras[[#This Row],[EDAD]]),T791,moras[[#This Row],[EDAD]])</f>
        <v>42</v>
      </c>
    </row>
    <row r="771" spans="1:14" x14ac:dyDescent="0.35">
      <c r="A771" s="1">
        <v>770</v>
      </c>
      <c r="B771" s="1" t="s">
        <v>9</v>
      </c>
      <c r="C771" s="1">
        <v>650078.5</v>
      </c>
      <c r="D771" s="1" t="s">
        <v>10</v>
      </c>
      <c r="E771" s="1" t="s">
        <v>11</v>
      </c>
      <c r="F771" s="1" t="s">
        <v>12</v>
      </c>
      <c r="G771" s="1" t="s">
        <v>13</v>
      </c>
      <c r="H771" s="1" t="s">
        <v>13</v>
      </c>
      <c r="I771" s="1">
        <v>34</v>
      </c>
      <c r="J771" t="str">
        <f t="shared" si="37"/>
        <v>No</v>
      </c>
      <c r="K771" t="str">
        <f t="shared" si="38"/>
        <v>No</v>
      </c>
      <c r="L771">
        <f t="shared" si="39"/>
        <v>650078.5</v>
      </c>
      <c r="M771" s="1" t="str">
        <f>IF(ISBLANK(D771),_xlfn.MODE.SNGL(moras[TIPO_ASEGURAMIENTO]),D771)</f>
        <v>ASALARIADO</v>
      </c>
      <c r="N771" s="1">
        <f>IF(ISBLANK(moras[[#This Row],[EDAD]]),T792,moras[[#This Row],[EDAD]])</f>
        <v>34</v>
      </c>
    </row>
    <row r="772" spans="1:14" x14ac:dyDescent="0.35">
      <c r="A772" s="1">
        <v>771</v>
      </c>
      <c r="B772" s="1" t="s">
        <v>9</v>
      </c>
      <c r="C772" s="1">
        <v>433085</v>
      </c>
      <c r="D772" s="1" t="s">
        <v>18</v>
      </c>
      <c r="E772" s="1" t="s">
        <v>16</v>
      </c>
      <c r="F772" s="1" t="s">
        <v>12</v>
      </c>
      <c r="G772" s="1" t="s">
        <v>12</v>
      </c>
      <c r="H772" s="1" t="s">
        <v>12</v>
      </c>
      <c r="I772" s="1">
        <v>53</v>
      </c>
      <c r="J772" t="str">
        <f t="shared" si="37"/>
        <v>No</v>
      </c>
      <c r="K772" t="str">
        <f t="shared" si="38"/>
        <v>No</v>
      </c>
      <c r="L772">
        <f t="shared" si="39"/>
        <v>433085</v>
      </c>
      <c r="M772" s="1" t="str">
        <f>IF(ISBLANK(D772),_xlfn.MODE.SNGL(moras[TIPO_ASEGURAMIENTO]),D772)</f>
        <v>TRABAJADOR INDEPENDIENTE</v>
      </c>
      <c r="N772" s="1">
        <f>IF(ISBLANK(moras[[#This Row],[EDAD]]),T793,moras[[#This Row],[EDAD]])</f>
        <v>53</v>
      </c>
    </row>
    <row r="773" spans="1:14" x14ac:dyDescent="0.35">
      <c r="A773" s="1">
        <v>772</v>
      </c>
      <c r="B773" s="1" t="s">
        <v>15</v>
      </c>
      <c r="C773" s="1">
        <v>294000</v>
      </c>
      <c r="D773" s="1" t="s">
        <v>10</v>
      </c>
      <c r="E773" s="1" t="s">
        <v>16</v>
      </c>
      <c r="F773" s="1" t="s">
        <v>12</v>
      </c>
      <c r="G773" s="1" t="s">
        <v>13</v>
      </c>
      <c r="H773" s="1" t="s">
        <v>13</v>
      </c>
      <c r="I773" s="1">
        <v>24</v>
      </c>
      <c r="J773" t="str">
        <f t="shared" si="37"/>
        <v>No</v>
      </c>
      <c r="K773" t="str">
        <f t="shared" si="38"/>
        <v>No</v>
      </c>
      <c r="L773">
        <f t="shared" si="39"/>
        <v>294000</v>
      </c>
      <c r="M773" s="1" t="str">
        <f>IF(ISBLANK(D773),_xlfn.MODE.SNGL(moras[TIPO_ASEGURAMIENTO]),D773)</f>
        <v>ASALARIADO</v>
      </c>
      <c r="N773" s="1">
        <f>IF(ISBLANK(moras[[#This Row],[EDAD]]),T794,moras[[#This Row],[EDAD]])</f>
        <v>24</v>
      </c>
    </row>
    <row r="774" spans="1:14" x14ac:dyDescent="0.35">
      <c r="A774" s="1">
        <v>773</v>
      </c>
      <c r="B774" s="1" t="s">
        <v>9</v>
      </c>
      <c r="C774" s="1">
        <v>405063</v>
      </c>
      <c r="D774" s="1" t="s">
        <v>18</v>
      </c>
      <c r="E774" s="1" t="s">
        <v>16</v>
      </c>
      <c r="F774" s="1" t="s">
        <v>12</v>
      </c>
      <c r="G774" s="1" t="s">
        <v>13</v>
      </c>
      <c r="H774" s="1" t="s">
        <v>12</v>
      </c>
      <c r="I774" s="1">
        <v>72</v>
      </c>
      <c r="J774" t="str">
        <f t="shared" si="37"/>
        <v>No</v>
      </c>
      <c r="K774" t="str">
        <f t="shared" si="38"/>
        <v>No</v>
      </c>
      <c r="L774">
        <f t="shared" si="39"/>
        <v>405063</v>
      </c>
      <c r="M774" s="1" t="str">
        <f>IF(ISBLANK(D774),_xlfn.MODE.SNGL(moras[TIPO_ASEGURAMIENTO]),D774)</f>
        <v>TRABAJADOR INDEPENDIENTE</v>
      </c>
      <c r="N774" s="1">
        <f>IF(ISBLANK(moras[[#This Row],[EDAD]]),T795,moras[[#This Row],[EDAD]])</f>
        <v>72</v>
      </c>
    </row>
    <row r="775" spans="1:14" x14ac:dyDescent="0.35">
      <c r="A775" s="1">
        <v>774</v>
      </c>
      <c r="B775" s="1" t="s">
        <v>9</v>
      </c>
      <c r="C775" s="1">
        <v>299647</v>
      </c>
      <c r="D775" s="1" t="s">
        <v>17</v>
      </c>
      <c r="E775" s="1" t="s">
        <v>16</v>
      </c>
      <c r="F775" s="1" t="s">
        <v>12</v>
      </c>
      <c r="G775" s="1" t="s">
        <v>13</v>
      </c>
      <c r="H775" s="1" t="s">
        <v>13</v>
      </c>
      <c r="I775" s="1">
        <v>59</v>
      </c>
      <c r="J775" t="str">
        <f t="shared" si="37"/>
        <v>No</v>
      </c>
      <c r="K775" t="str">
        <f t="shared" si="38"/>
        <v>No</v>
      </c>
      <c r="L775">
        <f t="shared" si="39"/>
        <v>299647</v>
      </c>
      <c r="M775" s="1" t="str">
        <f>IF(ISBLANK(D775),_xlfn.MODE.SNGL(moras[TIPO_ASEGURAMIENTO]),D775)</f>
        <v>ASEGURADO VOLUNTARIO</v>
      </c>
      <c r="N775" s="1">
        <f>IF(ISBLANK(moras[[#This Row],[EDAD]]),T796,moras[[#This Row],[EDAD]])</f>
        <v>59</v>
      </c>
    </row>
    <row r="776" spans="1:14" x14ac:dyDescent="0.35">
      <c r="A776" s="1">
        <v>775</v>
      </c>
      <c r="B776" s="1" t="s">
        <v>9</v>
      </c>
      <c r="C776" s="1">
        <v>10000</v>
      </c>
      <c r="D776" s="1" t="s">
        <v>10</v>
      </c>
      <c r="E776" s="1" t="s">
        <v>16</v>
      </c>
      <c r="F776" s="1" t="s">
        <v>12</v>
      </c>
      <c r="G776" s="1" t="s">
        <v>12</v>
      </c>
      <c r="H776" s="1" t="s">
        <v>13</v>
      </c>
      <c r="I776" s="1">
        <v>51</v>
      </c>
      <c r="J776" t="str">
        <f t="shared" si="37"/>
        <v>No</v>
      </c>
      <c r="K776" t="str">
        <f t="shared" si="38"/>
        <v>No</v>
      </c>
      <c r="L776">
        <f t="shared" si="39"/>
        <v>10000</v>
      </c>
      <c r="M776" s="1" t="str">
        <f>IF(ISBLANK(D776),_xlfn.MODE.SNGL(moras[TIPO_ASEGURAMIENTO]),D776)</f>
        <v>ASALARIADO</v>
      </c>
      <c r="N776" s="1">
        <f>IF(ISBLANK(moras[[#This Row],[EDAD]]),T797,moras[[#This Row],[EDAD]])</f>
        <v>51</v>
      </c>
    </row>
    <row r="777" spans="1:14" x14ac:dyDescent="0.35">
      <c r="A777" s="1">
        <v>776</v>
      </c>
      <c r="B777" s="1" t="s">
        <v>9</v>
      </c>
      <c r="C777" s="1">
        <v>364976.92</v>
      </c>
      <c r="D777" s="1" t="s">
        <v>10</v>
      </c>
      <c r="E777" s="1" t="s">
        <v>16</v>
      </c>
      <c r="F777" s="1" t="s">
        <v>12</v>
      </c>
      <c r="G777" s="1" t="s">
        <v>13</v>
      </c>
      <c r="H777" s="1" t="s">
        <v>12</v>
      </c>
      <c r="I777" s="1">
        <v>51</v>
      </c>
      <c r="J777" t="str">
        <f t="shared" si="37"/>
        <v>No</v>
      </c>
      <c r="K777" t="str">
        <f t="shared" si="38"/>
        <v>No</v>
      </c>
      <c r="L777">
        <f t="shared" si="39"/>
        <v>364976.92</v>
      </c>
      <c r="M777" s="1" t="str">
        <f>IF(ISBLANK(D777),_xlfn.MODE.SNGL(moras[TIPO_ASEGURAMIENTO]),D777)</f>
        <v>ASALARIADO</v>
      </c>
      <c r="N777" s="1">
        <f>IF(ISBLANK(moras[[#This Row],[EDAD]]),T798,moras[[#This Row],[EDAD]])</f>
        <v>51</v>
      </c>
    </row>
    <row r="778" spans="1:14" x14ac:dyDescent="0.35">
      <c r="A778" s="1">
        <v>777</v>
      </c>
      <c r="B778" s="1" t="s">
        <v>15</v>
      </c>
      <c r="C778" s="1">
        <v>102524</v>
      </c>
      <c r="D778" s="1" t="s">
        <v>10</v>
      </c>
      <c r="E778" s="1" t="s">
        <v>16</v>
      </c>
      <c r="F778" s="1" t="s">
        <v>12</v>
      </c>
      <c r="G778" s="1" t="s">
        <v>13</v>
      </c>
      <c r="H778" s="1" t="s">
        <v>13</v>
      </c>
      <c r="I778" s="1">
        <v>47</v>
      </c>
      <c r="J778" t="str">
        <f t="shared" si="37"/>
        <v>No</v>
      </c>
      <c r="K778" t="str">
        <f t="shared" si="38"/>
        <v>No</v>
      </c>
      <c r="L778">
        <f t="shared" si="39"/>
        <v>102524</v>
      </c>
      <c r="M778" s="1" t="str">
        <f>IF(ISBLANK(D778),_xlfn.MODE.SNGL(moras[TIPO_ASEGURAMIENTO]),D778)</f>
        <v>ASALARIADO</v>
      </c>
      <c r="N778" s="1">
        <f>IF(ISBLANK(moras[[#This Row],[EDAD]]),T799,moras[[#This Row],[EDAD]])</f>
        <v>47</v>
      </c>
    </row>
    <row r="779" spans="1:14" x14ac:dyDescent="0.35">
      <c r="A779" s="1">
        <v>778</v>
      </c>
      <c r="B779" s="1" t="s">
        <v>9</v>
      </c>
      <c r="C779" s="1">
        <v>636512.32999999996</v>
      </c>
      <c r="D779" s="1" t="s">
        <v>10</v>
      </c>
      <c r="E779" s="1" t="s">
        <v>16</v>
      </c>
      <c r="F779" s="1" t="s">
        <v>12</v>
      </c>
      <c r="G779" s="1" t="s">
        <v>13</v>
      </c>
      <c r="H779" s="1" t="s">
        <v>13</v>
      </c>
      <c r="I779" s="1">
        <v>22</v>
      </c>
      <c r="J779" t="str">
        <f t="shared" si="37"/>
        <v>No</v>
      </c>
      <c r="K779" t="str">
        <f t="shared" si="38"/>
        <v>No</v>
      </c>
      <c r="L779">
        <f t="shared" si="39"/>
        <v>636512.32999999996</v>
      </c>
      <c r="M779" s="1" t="str">
        <f>IF(ISBLANK(D779),_xlfn.MODE.SNGL(moras[TIPO_ASEGURAMIENTO]),D779)</f>
        <v>ASALARIADO</v>
      </c>
      <c r="N779" s="1">
        <f>IF(ISBLANK(moras[[#This Row],[EDAD]]),T800,moras[[#This Row],[EDAD]])</f>
        <v>22</v>
      </c>
    </row>
    <row r="780" spans="1:14" x14ac:dyDescent="0.35">
      <c r="A780" s="1">
        <v>779</v>
      </c>
      <c r="B780" s="1" t="s">
        <v>9</v>
      </c>
      <c r="C780" s="1">
        <v>278030</v>
      </c>
      <c r="D780" s="1" t="s">
        <v>19</v>
      </c>
      <c r="E780" s="1" t="s">
        <v>16</v>
      </c>
      <c r="F780" s="1" t="s">
        <v>12</v>
      </c>
      <c r="G780" s="1" t="s">
        <v>13</v>
      </c>
      <c r="H780" s="1" t="s">
        <v>13</v>
      </c>
      <c r="I780" s="1">
        <v>55</v>
      </c>
      <c r="J780" t="str">
        <f t="shared" si="37"/>
        <v>No</v>
      </c>
      <c r="K780" t="str">
        <f t="shared" si="38"/>
        <v>No</v>
      </c>
      <c r="L780">
        <f t="shared" si="39"/>
        <v>278030</v>
      </c>
      <c r="M780" s="1" t="str">
        <f>IF(ISBLANK(D780),_xlfn.MODE.SNGL(moras[TIPO_ASEGURAMIENTO]),D780)</f>
        <v>CONVENIOS ESPECIALES DE TRABAJADORES INDEPENDIENTES</v>
      </c>
      <c r="N780" s="1">
        <f>IF(ISBLANK(moras[[#This Row],[EDAD]]),T801,moras[[#This Row],[EDAD]])</f>
        <v>55</v>
      </c>
    </row>
    <row r="781" spans="1:14" x14ac:dyDescent="0.35">
      <c r="A781" s="1">
        <v>780</v>
      </c>
      <c r="B781" s="1" t="s">
        <v>9</v>
      </c>
      <c r="C781" s="1">
        <v>453693.52</v>
      </c>
      <c r="D781" s="1" t="s">
        <v>10</v>
      </c>
      <c r="E781" s="1" t="s">
        <v>16</v>
      </c>
      <c r="F781" s="1" t="s">
        <v>12</v>
      </c>
      <c r="G781" s="1" t="s">
        <v>12</v>
      </c>
      <c r="H781" s="1" t="s">
        <v>13</v>
      </c>
      <c r="I781" s="1">
        <v>49</v>
      </c>
      <c r="J781" t="str">
        <f t="shared" si="37"/>
        <v>No</v>
      </c>
      <c r="K781" t="str">
        <f t="shared" si="38"/>
        <v>No</v>
      </c>
      <c r="L781">
        <f t="shared" si="39"/>
        <v>453693.52</v>
      </c>
      <c r="M781" s="1" t="str">
        <f>IF(ISBLANK(D781),_xlfn.MODE.SNGL(moras[TIPO_ASEGURAMIENTO]),D781)</f>
        <v>ASALARIADO</v>
      </c>
      <c r="N781" s="1">
        <f>IF(ISBLANK(moras[[#This Row],[EDAD]]),T802,moras[[#This Row],[EDAD]])</f>
        <v>49</v>
      </c>
    </row>
    <row r="782" spans="1:14" x14ac:dyDescent="0.35">
      <c r="A782" s="1">
        <v>781</v>
      </c>
      <c r="B782" s="1" t="s">
        <v>15</v>
      </c>
      <c r="C782" s="1">
        <v>1131487.6499999999</v>
      </c>
      <c r="D782" s="1" t="s">
        <v>14</v>
      </c>
      <c r="E782" s="1" t="s">
        <v>11</v>
      </c>
      <c r="F782" s="1" t="s">
        <v>12</v>
      </c>
      <c r="G782" s="1" t="s">
        <v>13</v>
      </c>
      <c r="H782" s="1" t="s">
        <v>13</v>
      </c>
      <c r="I782" s="1">
        <v>68</v>
      </c>
      <c r="J782" t="str">
        <f t="shared" si="37"/>
        <v>No</v>
      </c>
      <c r="K782" t="str">
        <f t="shared" si="38"/>
        <v>No</v>
      </c>
      <c r="L782">
        <f t="shared" si="39"/>
        <v>1131487.6499999999</v>
      </c>
      <c r="M782" s="1" t="str">
        <f>IF(ISBLANK(D782),_xlfn.MODE.SNGL(moras[TIPO_ASEGURAMIENTO]),D782)</f>
        <v>PENSIONADOS EN SU PROPIO SISTEMA</v>
      </c>
      <c r="N782" s="1">
        <f>IF(ISBLANK(moras[[#This Row],[EDAD]]),T803,moras[[#This Row],[EDAD]])</f>
        <v>68</v>
      </c>
    </row>
    <row r="783" spans="1:14" x14ac:dyDescent="0.35">
      <c r="A783" s="1">
        <v>782</v>
      </c>
      <c r="B783" s="1" t="s">
        <v>9</v>
      </c>
      <c r="C783" s="1">
        <v>297045</v>
      </c>
      <c r="D783" s="1" t="s">
        <v>17</v>
      </c>
      <c r="E783" s="1" t="s">
        <v>16</v>
      </c>
      <c r="F783" s="1" t="s">
        <v>12</v>
      </c>
      <c r="G783" s="1" t="s">
        <v>12</v>
      </c>
      <c r="H783" s="1" t="s">
        <v>13</v>
      </c>
      <c r="I783" s="1">
        <v>66</v>
      </c>
      <c r="J783" t="str">
        <f t="shared" si="37"/>
        <v>No</v>
      </c>
      <c r="K783" t="str">
        <f t="shared" si="38"/>
        <v>No</v>
      </c>
      <c r="L783">
        <f t="shared" si="39"/>
        <v>297045</v>
      </c>
      <c r="M783" s="1" t="str">
        <f>IF(ISBLANK(D783),_xlfn.MODE.SNGL(moras[TIPO_ASEGURAMIENTO]),D783)</f>
        <v>ASEGURADO VOLUNTARIO</v>
      </c>
      <c r="N783" s="1">
        <f>IF(ISBLANK(moras[[#This Row],[EDAD]]),T804,moras[[#This Row],[EDAD]])</f>
        <v>66</v>
      </c>
    </row>
    <row r="784" spans="1:14" x14ac:dyDescent="0.35">
      <c r="A784" s="1">
        <v>783</v>
      </c>
      <c r="B784" s="1" t="s">
        <v>15</v>
      </c>
      <c r="C784" s="1">
        <v>629382</v>
      </c>
      <c r="D784" s="1" t="s">
        <v>10</v>
      </c>
      <c r="E784" s="1" t="s">
        <v>16</v>
      </c>
      <c r="F784" s="1" t="s">
        <v>12</v>
      </c>
      <c r="G784" s="1" t="s">
        <v>13</v>
      </c>
      <c r="H784" s="1" t="s">
        <v>13</v>
      </c>
      <c r="I784" s="1">
        <v>29</v>
      </c>
      <c r="J784" t="str">
        <f t="shared" si="37"/>
        <v>No</v>
      </c>
      <c r="K784" t="str">
        <f t="shared" si="38"/>
        <v>No</v>
      </c>
      <c r="L784">
        <f t="shared" si="39"/>
        <v>629382</v>
      </c>
      <c r="M784" s="1" t="str">
        <f>IF(ISBLANK(D784),_xlfn.MODE.SNGL(moras[TIPO_ASEGURAMIENTO]),D784)</f>
        <v>ASALARIADO</v>
      </c>
      <c r="N784" s="1">
        <f>IF(ISBLANK(moras[[#This Row],[EDAD]]),T805,moras[[#This Row],[EDAD]])</f>
        <v>29</v>
      </c>
    </row>
    <row r="785" spans="1:14" x14ac:dyDescent="0.35">
      <c r="A785" s="1">
        <v>784</v>
      </c>
      <c r="B785" s="1" t="s">
        <v>9</v>
      </c>
      <c r="C785" s="1">
        <v>338166</v>
      </c>
      <c r="D785" s="1" t="s">
        <v>18</v>
      </c>
      <c r="E785" s="1" t="s">
        <v>16</v>
      </c>
      <c r="F785" s="1" t="s">
        <v>12</v>
      </c>
      <c r="G785" s="1" t="s">
        <v>13</v>
      </c>
      <c r="H785" s="1" t="s">
        <v>13</v>
      </c>
      <c r="I785" s="1">
        <v>36</v>
      </c>
      <c r="J785" t="str">
        <f t="shared" si="37"/>
        <v>No</v>
      </c>
      <c r="K785" t="str">
        <f t="shared" si="38"/>
        <v>No</v>
      </c>
      <c r="L785">
        <f t="shared" si="39"/>
        <v>338166</v>
      </c>
      <c r="M785" s="1" t="str">
        <f>IF(ISBLANK(D785),_xlfn.MODE.SNGL(moras[TIPO_ASEGURAMIENTO]),D785)</f>
        <v>TRABAJADOR INDEPENDIENTE</v>
      </c>
      <c r="N785" s="1">
        <f>IF(ISBLANK(moras[[#This Row],[EDAD]]),T806,moras[[#This Row],[EDAD]])</f>
        <v>36</v>
      </c>
    </row>
    <row r="786" spans="1:14" x14ac:dyDescent="0.35">
      <c r="A786" s="1">
        <v>785</v>
      </c>
      <c r="B786" s="1" t="s">
        <v>9</v>
      </c>
      <c r="C786" s="1">
        <v>350000</v>
      </c>
      <c r="D786" s="1" t="s">
        <v>10</v>
      </c>
      <c r="E786" s="1" t="s">
        <v>16</v>
      </c>
      <c r="F786" s="1" t="s">
        <v>12</v>
      </c>
      <c r="G786" s="1" t="s">
        <v>12</v>
      </c>
      <c r="H786" s="1" t="s">
        <v>13</v>
      </c>
      <c r="I786" s="1">
        <v>38</v>
      </c>
      <c r="J786" t="str">
        <f t="shared" si="37"/>
        <v>No</v>
      </c>
      <c r="K786" t="str">
        <f t="shared" si="38"/>
        <v>No</v>
      </c>
      <c r="L786">
        <f t="shared" si="39"/>
        <v>350000</v>
      </c>
      <c r="M786" s="1" t="str">
        <f>IF(ISBLANK(D786),_xlfn.MODE.SNGL(moras[TIPO_ASEGURAMIENTO]),D786)</f>
        <v>ASALARIADO</v>
      </c>
      <c r="N786" s="1">
        <f>IF(ISBLANK(moras[[#This Row],[EDAD]]),T807,moras[[#This Row],[EDAD]])</f>
        <v>38</v>
      </c>
    </row>
    <row r="787" spans="1:14" x14ac:dyDescent="0.35">
      <c r="A787" s="1">
        <v>786</v>
      </c>
      <c r="B787" s="1" t="s">
        <v>9</v>
      </c>
      <c r="C787" s="1">
        <v>85000</v>
      </c>
      <c r="D787" s="1" t="s">
        <v>10</v>
      </c>
      <c r="E787" s="1" t="s">
        <v>16</v>
      </c>
      <c r="F787" s="1" t="s">
        <v>12</v>
      </c>
      <c r="G787" s="1" t="s">
        <v>12</v>
      </c>
      <c r="H787" s="1" t="s">
        <v>12</v>
      </c>
      <c r="I787" s="1">
        <v>38</v>
      </c>
      <c r="J787" t="str">
        <f t="shared" si="37"/>
        <v>No</v>
      </c>
      <c r="K787" t="str">
        <f t="shared" si="38"/>
        <v>No</v>
      </c>
      <c r="L787">
        <f t="shared" si="39"/>
        <v>85000</v>
      </c>
      <c r="M787" s="1" t="str">
        <f>IF(ISBLANK(D787),_xlfn.MODE.SNGL(moras[TIPO_ASEGURAMIENTO]),D787)</f>
        <v>ASALARIADO</v>
      </c>
      <c r="N787" s="1">
        <f>IF(ISBLANK(moras[[#This Row],[EDAD]]),T808,moras[[#This Row],[EDAD]])</f>
        <v>38</v>
      </c>
    </row>
    <row r="788" spans="1:14" x14ac:dyDescent="0.35">
      <c r="A788" s="1">
        <v>787</v>
      </c>
      <c r="B788" s="1" t="s">
        <v>15</v>
      </c>
      <c r="C788" s="1">
        <v>675918.4</v>
      </c>
      <c r="D788" s="1" t="s">
        <v>10</v>
      </c>
      <c r="E788" s="1" t="s">
        <v>16</v>
      </c>
      <c r="F788" s="1" t="s">
        <v>12</v>
      </c>
      <c r="G788" s="1" t="s">
        <v>13</v>
      </c>
      <c r="H788" s="1" t="s">
        <v>13</v>
      </c>
      <c r="I788" s="1">
        <v>32</v>
      </c>
      <c r="J788" t="str">
        <f t="shared" si="37"/>
        <v>No</v>
      </c>
      <c r="K788" t="str">
        <f t="shared" si="38"/>
        <v>No</v>
      </c>
      <c r="L788">
        <f t="shared" si="39"/>
        <v>675918.4</v>
      </c>
      <c r="M788" s="1" t="str">
        <f>IF(ISBLANK(D788),_xlfn.MODE.SNGL(moras[TIPO_ASEGURAMIENTO]),D788)</f>
        <v>ASALARIADO</v>
      </c>
      <c r="N788" s="1">
        <f>IF(ISBLANK(moras[[#This Row],[EDAD]]),T809,moras[[#This Row],[EDAD]])</f>
        <v>32</v>
      </c>
    </row>
    <row r="789" spans="1:14" x14ac:dyDescent="0.35">
      <c r="A789" s="1">
        <v>788</v>
      </c>
      <c r="B789" s="1" t="s">
        <v>15</v>
      </c>
      <c r="C789" s="1">
        <v>250000</v>
      </c>
      <c r="D789" s="1" t="s">
        <v>10</v>
      </c>
      <c r="E789" s="1" t="s">
        <v>16</v>
      </c>
      <c r="F789" s="1" t="s">
        <v>12</v>
      </c>
      <c r="G789" s="1" t="s">
        <v>13</v>
      </c>
      <c r="H789" s="1" t="s">
        <v>13</v>
      </c>
      <c r="I789" s="1">
        <v>37</v>
      </c>
      <c r="J789" t="str">
        <f t="shared" si="37"/>
        <v>No</v>
      </c>
      <c r="K789" t="str">
        <f t="shared" si="38"/>
        <v>No</v>
      </c>
      <c r="L789">
        <f t="shared" si="39"/>
        <v>250000</v>
      </c>
      <c r="M789" s="1" t="str">
        <f>IF(ISBLANK(D789),_xlfn.MODE.SNGL(moras[TIPO_ASEGURAMIENTO]),D789)</f>
        <v>ASALARIADO</v>
      </c>
      <c r="N789" s="1">
        <f>IF(ISBLANK(moras[[#This Row],[EDAD]]),T810,moras[[#This Row],[EDAD]])</f>
        <v>37</v>
      </c>
    </row>
    <row r="790" spans="1:14" x14ac:dyDescent="0.35">
      <c r="A790" s="1">
        <v>789</v>
      </c>
      <c r="B790" s="1" t="s">
        <v>9</v>
      </c>
      <c r="C790" s="1">
        <v>1187649.48</v>
      </c>
      <c r="D790" s="1" t="s">
        <v>10</v>
      </c>
      <c r="E790" s="1" t="s">
        <v>11</v>
      </c>
      <c r="F790" s="1" t="s">
        <v>12</v>
      </c>
      <c r="G790" s="1" t="s">
        <v>13</v>
      </c>
      <c r="H790" s="1" t="s">
        <v>13</v>
      </c>
      <c r="I790" s="1">
        <v>51</v>
      </c>
      <c r="J790" t="str">
        <f t="shared" si="37"/>
        <v>No</v>
      </c>
      <c r="K790" t="str">
        <f t="shared" si="38"/>
        <v>No</v>
      </c>
      <c r="L790">
        <f t="shared" si="39"/>
        <v>1187649.48</v>
      </c>
      <c r="M790" s="1" t="str">
        <f>IF(ISBLANK(D790),_xlfn.MODE.SNGL(moras[TIPO_ASEGURAMIENTO]),D790)</f>
        <v>ASALARIADO</v>
      </c>
      <c r="N790" s="1">
        <f>IF(ISBLANK(moras[[#This Row],[EDAD]]),T811,moras[[#This Row],[EDAD]])</f>
        <v>51</v>
      </c>
    </row>
    <row r="791" spans="1:14" x14ac:dyDescent="0.35">
      <c r="A791" s="1">
        <v>790</v>
      </c>
      <c r="B791" s="1" t="s">
        <v>9</v>
      </c>
      <c r="C791" s="1">
        <v>337254.54</v>
      </c>
      <c r="D791" s="1" t="s">
        <v>10</v>
      </c>
      <c r="E791" s="1" t="s">
        <v>16</v>
      </c>
      <c r="F791" s="1" t="s">
        <v>12</v>
      </c>
      <c r="G791" s="1" t="s">
        <v>13</v>
      </c>
      <c r="H791" s="1" t="s">
        <v>13</v>
      </c>
      <c r="I791" s="1">
        <v>38</v>
      </c>
      <c r="J791" t="str">
        <f t="shared" si="37"/>
        <v>No</v>
      </c>
      <c r="K791" t="str">
        <f t="shared" si="38"/>
        <v>No</v>
      </c>
      <c r="L791">
        <f t="shared" si="39"/>
        <v>337254.54</v>
      </c>
      <c r="M791" s="1" t="str">
        <f>IF(ISBLANK(D791),_xlfn.MODE.SNGL(moras[TIPO_ASEGURAMIENTO]),D791)</f>
        <v>ASALARIADO</v>
      </c>
      <c r="N791" s="1">
        <f>IF(ISBLANK(moras[[#This Row],[EDAD]]),T812,moras[[#This Row],[EDAD]])</f>
        <v>38</v>
      </c>
    </row>
    <row r="792" spans="1:14" x14ac:dyDescent="0.35">
      <c r="A792" s="1">
        <v>791</v>
      </c>
      <c r="B792" s="1" t="s">
        <v>15</v>
      </c>
      <c r="C792" s="1">
        <v>297046</v>
      </c>
      <c r="D792" s="1" t="s">
        <v>17</v>
      </c>
      <c r="E792" s="1" t="s">
        <v>16</v>
      </c>
      <c r="F792" s="1" t="s">
        <v>12</v>
      </c>
      <c r="G792" s="1" t="s">
        <v>13</v>
      </c>
      <c r="H792" s="1" t="s">
        <v>13</v>
      </c>
      <c r="I792" s="1">
        <v>52</v>
      </c>
      <c r="J792" t="str">
        <f t="shared" si="37"/>
        <v>No</v>
      </c>
      <c r="K792" t="str">
        <f t="shared" si="38"/>
        <v>No</v>
      </c>
      <c r="L792">
        <f t="shared" si="39"/>
        <v>297046</v>
      </c>
      <c r="M792" s="1" t="str">
        <f>IF(ISBLANK(D792),_xlfn.MODE.SNGL(moras[TIPO_ASEGURAMIENTO]),D792)</f>
        <v>ASEGURADO VOLUNTARIO</v>
      </c>
      <c r="N792" s="1">
        <f>IF(ISBLANK(moras[[#This Row],[EDAD]]),T813,moras[[#This Row],[EDAD]])</f>
        <v>52</v>
      </c>
    </row>
    <row r="793" spans="1:14" x14ac:dyDescent="0.35">
      <c r="A793" s="1">
        <v>792</v>
      </c>
      <c r="B793" s="1" t="s">
        <v>15</v>
      </c>
      <c r="C793" s="1">
        <v>297102</v>
      </c>
      <c r="D793" s="1" t="s">
        <v>17</v>
      </c>
      <c r="E793" s="1" t="s">
        <v>16</v>
      </c>
      <c r="F793" s="1" t="s">
        <v>12</v>
      </c>
      <c r="G793" s="1" t="s">
        <v>13</v>
      </c>
      <c r="H793" s="1" t="s">
        <v>13</v>
      </c>
      <c r="I793" s="1">
        <v>53</v>
      </c>
      <c r="J793" t="str">
        <f t="shared" si="37"/>
        <v>No</v>
      </c>
      <c r="K793" t="str">
        <f t="shared" si="38"/>
        <v>No</v>
      </c>
      <c r="L793">
        <f t="shared" si="39"/>
        <v>297102</v>
      </c>
      <c r="M793" s="1" t="str">
        <f>IF(ISBLANK(D793),_xlfn.MODE.SNGL(moras[TIPO_ASEGURAMIENTO]),D793)</f>
        <v>ASEGURADO VOLUNTARIO</v>
      </c>
      <c r="N793" s="1">
        <f>IF(ISBLANK(moras[[#This Row],[EDAD]]),T814,moras[[#This Row],[EDAD]])</f>
        <v>53</v>
      </c>
    </row>
    <row r="794" spans="1:14" x14ac:dyDescent="0.35">
      <c r="A794" s="1">
        <v>793</v>
      </c>
      <c r="B794" s="1" t="s">
        <v>9</v>
      </c>
      <c r="C794" s="1">
        <v>1998877</v>
      </c>
      <c r="D794" s="1" t="s">
        <v>10</v>
      </c>
      <c r="E794" s="1" t="s">
        <v>11</v>
      </c>
      <c r="F794" s="1" t="s">
        <v>12</v>
      </c>
      <c r="G794" s="1" t="s">
        <v>13</v>
      </c>
      <c r="H794" s="1" t="s">
        <v>12</v>
      </c>
      <c r="I794" s="1">
        <v>50</v>
      </c>
      <c r="J794" t="str">
        <f t="shared" si="37"/>
        <v>No</v>
      </c>
      <c r="K794" t="str">
        <f t="shared" si="38"/>
        <v>No</v>
      </c>
      <c r="L794">
        <f t="shared" si="39"/>
        <v>1998877</v>
      </c>
      <c r="M794" s="1" t="str">
        <f>IF(ISBLANK(D794),_xlfn.MODE.SNGL(moras[TIPO_ASEGURAMIENTO]),D794)</f>
        <v>ASALARIADO</v>
      </c>
      <c r="N794" s="1">
        <f>IF(ISBLANK(moras[[#This Row],[EDAD]]),T815,moras[[#This Row],[EDAD]])</f>
        <v>50</v>
      </c>
    </row>
    <row r="795" spans="1:14" x14ac:dyDescent="0.35">
      <c r="A795" s="1">
        <v>794</v>
      </c>
      <c r="B795" s="1" t="s">
        <v>9</v>
      </c>
      <c r="C795" s="1">
        <v>208000</v>
      </c>
      <c r="D795" s="1" t="s">
        <v>10</v>
      </c>
      <c r="E795" s="1" t="s">
        <v>16</v>
      </c>
      <c r="F795" s="1" t="s">
        <v>12</v>
      </c>
      <c r="G795" s="1" t="s">
        <v>13</v>
      </c>
      <c r="H795" s="1" t="s">
        <v>13</v>
      </c>
      <c r="I795" s="1">
        <v>29</v>
      </c>
      <c r="J795" t="str">
        <f t="shared" si="37"/>
        <v>No</v>
      </c>
      <c r="K795" t="str">
        <f t="shared" si="38"/>
        <v>No</v>
      </c>
      <c r="L795">
        <f t="shared" si="39"/>
        <v>208000</v>
      </c>
      <c r="M795" s="1" t="str">
        <f>IF(ISBLANK(D795),_xlfn.MODE.SNGL(moras[TIPO_ASEGURAMIENTO]),D795)</f>
        <v>ASALARIADO</v>
      </c>
      <c r="N795" s="1">
        <f>IF(ISBLANK(moras[[#This Row],[EDAD]]),T816,moras[[#This Row],[EDAD]])</f>
        <v>29</v>
      </c>
    </row>
    <row r="796" spans="1:14" x14ac:dyDescent="0.35">
      <c r="A796" s="1">
        <v>795</v>
      </c>
      <c r="B796" s="1" t="s">
        <v>15</v>
      </c>
      <c r="C796" s="1">
        <v>479051.66</v>
      </c>
      <c r="D796" s="1" t="s">
        <v>10</v>
      </c>
      <c r="E796" s="1" t="s">
        <v>16</v>
      </c>
      <c r="F796" s="1" t="s">
        <v>12</v>
      </c>
      <c r="G796" s="1" t="s">
        <v>13</v>
      </c>
      <c r="H796" s="1" t="s">
        <v>13</v>
      </c>
      <c r="I796" s="1">
        <v>47</v>
      </c>
      <c r="J796" t="str">
        <f t="shared" si="37"/>
        <v>No</v>
      </c>
      <c r="K796" t="str">
        <f t="shared" si="38"/>
        <v>No</v>
      </c>
      <c r="L796">
        <f t="shared" si="39"/>
        <v>479051.66</v>
      </c>
      <c r="M796" s="1" t="str">
        <f>IF(ISBLANK(D796),_xlfn.MODE.SNGL(moras[TIPO_ASEGURAMIENTO]),D796)</f>
        <v>ASALARIADO</v>
      </c>
      <c r="N796" s="1">
        <f>IF(ISBLANK(moras[[#This Row],[EDAD]]),T817,moras[[#This Row],[EDAD]])</f>
        <v>47</v>
      </c>
    </row>
    <row r="797" spans="1:14" x14ac:dyDescent="0.35">
      <c r="A797" s="1">
        <v>796</v>
      </c>
      <c r="B797" s="1" t="s">
        <v>9</v>
      </c>
      <c r="C797" s="1">
        <v>1146094.07</v>
      </c>
      <c r="D797" s="1" t="s">
        <v>10</v>
      </c>
      <c r="E797" s="1" t="s">
        <v>11</v>
      </c>
      <c r="F797" s="1" t="s">
        <v>12</v>
      </c>
      <c r="G797" s="1" t="s">
        <v>13</v>
      </c>
      <c r="H797" s="1" t="s">
        <v>13</v>
      </c>
      <c r="I797" s="1">
        <v>48</v>
      </c>
      <c r="J797" t="str">
        <f t="shared" si="37"/>
        <v>No</v>
      </c>
      <c r="K797" t="str">
        <f t="shared" si="38"/>
        <v>No</v>
      </c>
      <c r="L797">
        <f t="shared" si="39"/>
        <v>1146094.07</v>
      </c>
      <c r="M797" s="1" t="str">
        <f>IF(ISBLANK(D797),_xlfn.MODE.SNGL(moras[TIPO_ASEGURAMIENTO]),D797)</f>
        <v>ASALARIADO</v>
      </c>
      <c r="N797" s="1">
        <f>IF(ISBLANK(moras[[#This Row],[EDAD]]),T818,moras[[#This Row],[EDAD]])</f>
        <v>48</v>
      </c>
    </row>
    <row r="798" spans="1:14" x14ac:dyDescent="0.35">
      <c r="A798" s="1">
        <v>797</v>
      </c>
      <c r="B798" s="1" t="s">
        <v>15</v>
      </c>
      <c r="C798" s="1">
        <v>720000</v>
      </c>
      <c r="D798" s="1" t="s">
        <v>10</v>
      </c>
      <c r="E798" s="1" t="s">
        <v>16</v>
      </c>
      <c r="F798" s="1" t="s">
        <v>12</v>
      </c>
      <c r="G798" s="1" t="s">
        <v>12</v>
      </c>
      <c r="H798" s="1" t="s">
        <v>13</v>
      </c>
      <c r="I798" s="1">
        <v>34</v>
      </c>
      <c r="J798" t="str">
        <f t="shared" si="37"/>
        <v>No</v>
      </c>
      <c r="K798" t="str">
        <f t="shared" si="38"/>
        <v>No</v>
      </c>
      <c r="L798">
        <f t="shared" si="39"/>
        <v>720000</v>
      </c>
      <c r="M798" s="1" t="str">
        <f>IF(ISBLANK(D798),_xlfn.MODE.SNGL(moras[TIPO_ASEGURAMIENTO]),D798)</f>
        <v>ASALARIADO</v>
      </c>
      <c r="N798" s="1">
        <f>IF(ISBLANK(moras[[#This Row],[EDAD]]),T819,moras[[#This Row],[EDAD]])</f>
        <v>34</v>
      </c>
    </row>
    <row r="799" spans="1:14" x14ac:dyDescent="0.35">
      <c r="A799" s="1">
        <v>798</v>
      </c>
      <c r="B799" s="1" t="s">
        <v>15</v>
      </c>
      <c r="C799" s="1">
        <v>451549.84</v>
      </c>
      <c r="D799" s="1" t="s">
        <v>10</v>
      </c>
      <c r="E799" s="1" t="s">
        <v>16</v>
      </c>
      <c r="F799" s="1" t="s">
        <v>12</v>
      </c>
      <c r="G799" s="1" t="s">
        <v>13</v>
      </c>
      <c r="H799" s="1" t="s">
        <v>13</v>
      </c>
      <c r="I799" s="1">
        <v>44</v>
      </c>
      <c r="J799" t="str">
        <f t="shared" si="37"/>
        <v>No</v>
      </c>
      <c r="K799" t="str">
        <f t="shared" si="38"/>
        <v>No</v>
      </c>
      <c r="L799">
        <f t="shared" si="39"/>
        <v>451549.84</v>
      </c>
      <c r="M799" s="1" t="str">
        <f>IF(ISBLANK(D799),_xlfn.MODE.SNGL(moras[TIPO_ASEGURAMIENTO]),D799)</f>
        <v>ASALARIADO</v>
      </c>
      <c r="N799" s="1">
        <f>IF(ISBLANK(moras[[#This Row],[EDAD]]),T820,moras[[#This Row],[EDAD]])</f>
        <v>44</v>
      </c>
    </row>
    <row r="800" spans="1:14" x14ac:dyDescent="0.35">
      <c r="A800" s="1">
        <v>799</v>
      </c>
      <c r="B800" s="1" t="s">
        <v>15</v>
      </c>
      <c r="C800" s="1">
        <v>382136</v>
      </c>
      <c r="D800" s="1" t="s">
        <v>18</v>
      </c>
      <c r="E800" s="1" t="s">
        <v>16</v>
      </c>
      <c r="F800" s="1" t="s">
        <v>12</v>
      </c>
      <c r="G800" s="1" t="s">
        <v>13</v>
      </c>
      <c r="H800" s="1" t="s">
        <v>12</v>
      </c>
      <c r="I800" s="1">
        <v>35</v>
      </c>
      <c r="J800" t="str">
        <f t="shared" si="37"/>
        <v>No</v>
      </c>
      <c r="K800" t="str">
        <f t="shared" si="38"/>
        <v>No</v>
      </c>
      <c r="L800">
        <f t="shared" si="39"/>
        <v>382136</v>
      </c>
      <c r="M800" s="1" t="str">
        <f>IF(ISBLANK(D800),_xlfn.MODE.SNGL(moras[TIPO_ASEGURAMIENTO]),D800)</f>
        <v>TRABAJADOR INDEPENDIENTE</v>
      </c>
      <c r="N800" s="1">
        <f>IF(ISBLANK(moras[[#This Row],[EDAD]]),T821,moras[[#This Row],[EDAD]])</f>
        <v>35</v>
      </c>
    </row>
    <row r="801" spans="1:14" x14ac:dyDescent="0.35">
      <c r="A801" s="1">
        <v>800</v>
      </c>
      <c r="B801" s="1" t="s">
        <v>9</v>
      </c>
      <c r="C801" s="1">
        <v>200000</v>
      </c>
      <c r="D801" s="1" t="s">
        <v>10</v>
      </c>
      <c r="E801" s="1" t="s">
        <v>16</v>
      </c>
      <c r="F801" s="1" t="s">
        <v>12</v>
      </c>
      <c r="G801" s="1" t="s">
        <v>13</v>
      </c>
      <c r="H801" s="1" t="s">
        <v>13</v>
      </c>
      <c r="I801" s="1">
        <v>38</v>
      </c>
      <c r="J801" t="str">
        <f t="shared" si="37"/>
        <v>No</v>
      </c>
      <c r="K801" t="str">
        <f t="shared" si="38"/>
        <v>No</v>
      </c>
      <c r="L801">
        <f t="shared" si="39"/>
        <v>200000</v>
      </c>
      <c r="M801" s="1" t="str">
        <f>IF(ISBLANK(D801),_xlfn.MODE.SNGL(moras[TIPO_ASEGURAMIENTO]),D801)</f>
        <v>ASALARIADO</v>
      </c>
      <c r="N801" s="1">
        <f>IF(ISBLANK(moras[[#This Row],[EDAD]]),T822,moras[[#This Row],[EDAD]])</f>
        <v>38</v>
      </c>
    </row>
    <row r="802" spans="1:14" x14ac:dyDescent="0.35">
      <c r="A802" s="1">
        <v>801</v>
      </c>
      <c r="B802" s="1" t="s">
        <v>9</v>
      </c>
      <c r="C802" s="1">
        <v>1017758</v>
      </c>
      <c r="D802" s="1" t="s">
        <v>18</v>
      </c>
      <c r="E802" s="1" t="s">
        <v>16</v>
      </c>
      <c r="F802" s="1" t="s">
        <v>12</v>
      </c>
      <c r="G802" s="1" t="s">
        <v>13</v>
      </c>
      <c r="H802" s="1" t="s">
        <v>13</v>
      </c>
      <c r="I802" s="1">
        <v>61</v>
      </c>
      <c r="J802" t="str">
        <f t="shared" si="37"/>
        <v>No</v>
      </c>
      <c r="K802" t="str">
        <f t="shared" si="38"/>
        <v>No</v>
      </c>
      <c r="L802">
        <f t="shared" si="39"/>
        <v>1017758</v>
      </c>
      <c r="M802" s="1" t="str">
        <f>IF(ISBLANK(D802),_xlfn.MODE.SNGL(moras[TIPO_ASEGURAMIENTO]),D802)</f>
        <v>TRABAJADOR INDEPENDIENTE</v>
      </c>
      <c r="N802" s="1">
        <f>IF(ISBLANK(moras[[#This Row],[EDAD]]),T823,moras[[#This Row],[EDAD]])</f>
        <v>61</v>
      </c>
    </row>
    <row r="803" spans="1:14" x14ac:dyDescent="0.35">
      <c r="A803" s="1">
        <v>802</v>
      </c>
      <c r="B803" s="1" t="s">
        <v>15</v>
      </c>
      <c r="C803" s="1">
        <v>769515.15</v>
      </c>
      <c r="D803" s="1" t="s">
        <v>10</v>
      </c>
      <c r="E803" s="1" t="s">
        <v>11</v>
      </c>
      <c r="F803" s="1" t="s">
        <v>12</v>
      </c>
      <c r="G803" s="1" t="s">
        <v>13</v>
      </c>
      <c r="H803" s="1" t="s">
        <v>13</v>
      </c>
      <c r="I803" s="1">
        <v>42</v>
      </c>
      <c r="J803" t="str">
        <f t="shared" si="37"/>
        <v>No</v>
      </c>
      <c r="K803" t="str">
        <f t="shared" si="38"/>
        <v>No</v>
      </c>
      <c r="L803">
        <f t="shared" si="39"/>
        <v>769515.15</v>
      </c>
      <c r="M803" s="1" t="str">
        <f>IF(ISBLANK(D803),_xlfn.MODE.SNGL(moras[TIPO_ASEGURAMIENTO]),D803)</f>
        <v>ASALARIADO</v>
      </c>
      <c r="N803" s="1">
        <f>IF(ISBLANK(moras[[#This Row],[EDAD]]),T824,moras[[#This Row],[EDAD]])</f>
        <v>42</v>
      </c>
    </row>
    <row r="804" spans="1:14" x14ac:dyDescent="0.35">
      <c r="A804" s="1">
        <v>803</v>
      </c>
      <c r="B804" s="1" t="s">
        <v>15</v>
      </c>
      <c r="C804" s="1">
        <v>938855</v>
      </c>
      <c r="D804" s="1" t="s">
        <v>14</v>
      </c>
      <c r="E804" s="1" t="s">
        <v>11</v>
      </c>
      <c r="F804" s="1" t="s">
        <v>12</v>
      </c>
      <c r="G804" s="1" t="s">
        <v>13</v>
      </c>
      <c r="H804" s="1" t="s">
        <v>13</v>
      </c>
      <c r="I804" s="1">
        <v>73</v>
      </c>
      <c r="J804" t="str">
        <f t="shared" si="37"/>
        <v>No</v>
      </c>
      <c r="K804" t="str">
        <f t="shared" si="38"/>
        <v>No</v>
      </c>
      <c r="L804">
        <f t="shared" si="39"/>
        <v>938855</v>
      </c>
      <c r="M804" s="1" t="str">
        <f>IF(ISBLANK(D804),_xlfn.MODE.SNGL(moras[TIPO_ASEGURAMIENTO]),D804)</f>
        <v>PENSIONADOS EN SU PROPIO SISTEMA</v>
      </c>
      <c r="N804" s="1">
        <f>IF(ISBLANK(moras[[#This Row],[EDAD]]),T825,moras[[#This Row],[EDAD]])</f>
        <v>73</v>
      </c>
    </row>
    <row r="805" spans="1:14" x14ac:dyDescent="0.35">
      <c r="A805" s="1">
        <v>804</v>
      </c>
      <c r="B805" s="1" t="s">
        <v>9</v>
      </c>
      <c r="C805" s="1">
        <v>75000</v>
      </c>
      <c r="D805" s="1" t="s">
        <v>10</v>
      </c>
      <c r="E805" s="1" t="s">
        <v>16</v>
      </c>
      <c r="F805" s="1" t="s">
        <v>12</v>
      </c>
      <c r="G805" s="1" t="s">
        <v>13</v>
      </c>
      <c r="H805" s="1" t="s">
        <v>13</v>
      </c>
      <c r="I805" s="1">
        <v>26</v>
      </c>
      <c r="J805" t="str">
        <f t="shared" si="37"/>
        <v>No</v>
      </c>
      <c r="K805" t="str">
        <f t="shared" si="38"/>
        <v>No</v>
      </c>
      <c r="L805">
        <f t="shared" si="39"/>
        <v>75000</v>
      </c>
      <c r="M805" s="1" t="str">
        <f>IF(ISBLANK(D805),_xlfn.MODE.SNGL(moras[TIPO_ASEGURAMIENTO]),D805)</f>
        <v>ASALARIADO</v>
      </c>
      <c r="N805" s="1">
        <f>IF(ISBLANK(moras[[#This Row],[EDAD]]),T826,moras[[#This Row],[EDAD]])</f>
        <v>26</v>
      </c>
    </row>
    <row r="806" spans="1:14" x14ac:dyDescent="0.35">
      <c r="A806" s="1">
        <v>805</v>
      </c>
      <c r="B806" s="1" t="s">
        <v>15</v>
      </c>
      <c r="C806" s="1">
        <v>430007.09</v>
      </c>
      <c r="D806" s="1" t="s">
        <v>10</v>
      </c>
      <c r="E806" s="1" t="s">
        <v>16</v>
      </c>
      <c r="F806" s="1" t="s">
        <v>12</v>
      </c>
      <c r="G806" s="1" t="s">
        <v>13</v>
      </c>
      <c r="H806" s="1" t="s">
        <v>13</v>
      </c>
      <c r="I806" s="1">
        <v>25</v>
      </c>
      <c r="J806" t="str">
        <f t="shared" si="37"/>
        <v>No</v>
      </c>
      <c r="K806" t="str">
        <f t="shared" si="38"/>
        <v>No</v>
      </c>
      <c r="L806">
        <f t="shared" si="39"/>
        <v>430007.09</v>
      </c>
      <c r="M806" s="1" t="str">
        <f>IF(ISBLANK(D806),_xlfn.MODE.SNGL(moras[TIPO_ASEGURAMIENTO]),D806)</f>
        <v>ASALARIADO</v>
      </c>
      <c r="N806" s="1">
        <f>IF(ISBLANK(moras[[#This Row],[EDAD]]),T827,moras[[#This Row],[EDAD]])</f>
        <v>25</v>
      </c>
    </row>
    <row r="807" spans="1:14" x14ac:dyDescent="0.35">
      <c r="A807" s="1">
        <v>806</v>
      </c>
      <c r="B807" s="1" t="s">
        <v>9</v>
      </c>
      <c r="C807" s="1">
        <v>533558</v>
      </c>
      <c r="D807" s="1" t="s">
        <v>18</v>
      </c>
      <c r="E807" s="1" t="s">
        <v>16</v>
      </c>
      <c r="F807" s="1" t="s">
        <v>12</v>
      </c>
      <c r="G807" s="1" t="s">
        <v>12</v>
      </c>
      <c r="H807" s="1" t="s">
        <v>12</v>
      </c>
      <c r="I807" s="1">
        <v>41</v>
      </c>
      <c r="J807" t="str">
        <f t="shared" si="37"/>
        <v>No</v>
      </c>
      <c r="K807" t="str">
        <f t="shared" si="38"/>
        <v>No</v>
      </c>
      <c r="L807">
        <f t="shared" si="39"/>
        <v>533558</v>
      </c>
      <c r="M807" s="1" t="str">
        <f>IF(ISBLANK(D807),_xlfn.MODE.SNGL(moras[TIPO_ASEGURAMIENTO]),D807)</f>
        <v>TRABAJADOR INDEPENDIENTE</v>
      </c>
      <c r="N807" s="1">
        <f>IF(ISBLANK(moras[[#This Row],[EDAD]]),T828,moras[[#This Row],[EDAD]])</f>
        <v>41</v>
      </c>
    </row>
    <row r="808" spans="1:14" x14ac:dyDescent="0.35">
      <c r="A808" s="1">
        <v>807</v>
      </c>
      <c r="B808" s="1" t="s">
        <v>15</v>
      </c>
      <c r="C808" s="1">
        <v>347514</v>
      </c>
      <c r="D808" s="1" t="s">
        <v>10</v>
      </c>
      <c r="E808" s="1" t="s">
        <v>16</v>
      </c>
      <c r="F808" s="1" t="s">
        <v>12</v>
      </c>
      <c r="G808" s="1" t="s">
        <v>13</v>
      </c>
      <c r="H808" s="1" t="s">
        <v>13</v>
      </c>
      <c r="I808" s="1">
        <v>20</v>
      </c>
      <c r="J808" t="str">
        <f t="shared" si="37"/>
        <v>No</v>
      </c>
      <c r="K808" t="str">
        <f t="shared" si="38"/>
        <v>No</v>
      </c>
      <c r="L808">
        <f t="shared" si="39"/>
        <v>347514</v>
      </c>
      <c r="M808" s="1" t="str">
        <f>IF(ISBLANK(D808),_xlfn.MODE.SNGL(moras[TIPO_ASEGURAMIENTO]),D808)</f>
        <v>ASALARIADO</v>
      </c>
      <c r="N808" s="1">
        <f>IF(ISBLANK(moras[[#This Row],[EDAD]]),T829,moras[[#This Row],[EDAD]])</f>
        <v>20</v>
      </c>
    </row>
    <row r="809" spans="1:14" x14ac:dyDescent="0.35">
      <c r="A809" s="1">
        <v>808</v>
      </c>
      <c r="B809" s="1" t="s">
        <v>9</v>
      </c>
      <c r="C809" s="1">
        <v>226500</v>
      </c>
      <c r="D809" s="1" t="s">
        <v>10</v>
      </c>
      <c r="E809" s="1" t="s">
        <v>16</v>
      </c>
      <c r="F809" s="1" t="s">
        <v>12</v>
      </c>
      <c r="G809" s="1" t="s">
        <v>13</v>
      </c>
      <c r="H809" s="1" t="s">
        <v>13</v>
      </c>
      <c r="I809" s="1">
        <v>35</v>
      </c>
      <c r="J809" t="str">
        <f t="shared" si="37"/>
        <v>No</v>
      </c>
      <c r="K809" t="str">
        <f t="shared" si="38"/>
        <v>No</v>
      </c>
      <c r="L809">
        <f t="shared" si="39"/>
        <v>226500</v>
      </c>
      <c r="M809" s="1" t="str">
        <f>IF(ISBLANK(D809),_xlfn.MODE.SNGL(moras[TIPO_ASEGURAMIENTO]),D809)</f>
        <v>ASALARIADO</v>
      </c>
      <c r="N809" s="1">
        <f>IF(ISBLANK(moras[[#This Row],[EDAD]]),T830,moras[[#This Row],[EDAD]])</f>
        <v>35</v>
      </c>
    </row>
    <row r="810" spans="1:14" x14ac:dyDescent="0.35">
      <c r="A810" s="1">
        <v>809</v>
      </c>
      <c r="B810" s="1" t="s">
        <v>15</v>
      </c>
      <c r="C810" s="1">
        <v>545926</v>
      </c>
      <c r="D810" s="1" t="s">
        <v>18</v>
      </c>
      <c r="E810" s="1" t="s">
        <v>16</v>
      </c>
      <c r="F810" s="1" t="s">
        <v>12</v>
      </c>
      <c r="G810" s="1" t="s">
        <v>13</v>
      </c>
      <c r="H810" s="1" t="s">
        <v>13</v>
      </c>
      <c r="I810" s="1">
        <v>40</v>
      </c>
      <c r="J810" t="str">
        <f t="shared" si="37"/>
        <v>No</v>
      </c>
      <c r="K810" t="str">
        <f t="shared" si="38"/>
        <v>No</v>
      </c>
      <c r="L810">
        <f t="shared" si="39"/>
        <v>545926</v>
      </c>
      <c r="M810" s="1" t="str">
        <f>IF(ISBLANK(D810),_xlfn.MODE.SNGL(moras[TIPO_ASEGURAMIENTO]),D810)</f>
        <v>TRABAJADOR INDEPENDIENTE</v>
      </c>
      <c r="N810" s="1">
        <f>IF(ISBLANK(moras[[#This Row],[EDAD]]),T831,moras[[#This Row],[EDAD]])</f>
        <v>40</v>
      </c>
    </row>
    <row r="811" spans="1:14" x14ac:dyDescent="0.35">
      <c r="A811" s="1">
        <v>810</v>
      </c>
      <c r="B811" s="1" t="s">
        <v>9</v>
      </c>
      <c r="C811" s="1">
        <v>289717</v>
      </c>
      <c r="D811" s="1" t="s">
        <v>18</v>
      </c>
      <c r="E811" s="1" t="s">
        <v>16</v>
      </c>
      <c r="F811" s="1" t="s">
        <v>12</v>
      </c>
      <c r="G811" s="1" t="s">
        <v>13</v>
      </c>
      <c r="H811" s="1" t="s">
        <v>12</v>
      </c>
      <c r="I811" s="1">
        <v>30</v>
      </c>
      <c r="J811" t="str">
        <f t="shared" si="37"/>
        <v>No</v>
      </c>
      <c r="K811" t="str">
        <f t="shared" si="38"/>
        <v>No</v>
      </c>
      <c r="L811">
        <f t="shared" si="39"/>
        <v>289717</v>
      </c>
      <c r="M811" s="1" t="str">
        <f>IF(ISBLANK(D811),_xlfn.MODE.SNGL(moras[TIPO_ASEGURAMIENTO]),D811)</f>
        <v>TRABAJADOR INDEPENDIENTE</v>
      </c>
      <c r="N811" s="1">
        <f>IF(ISBLANK(moras[[#This Row],[EDAD]]),T832,moras[[#This Row],[EDAD]])</f>
        <v>30</v>
      </c>
    </row>
    <row r="812" spans="1:14" x14ac:dyDescent="0.35">
      <c r="A812" s="1">
        <v>811</v>
      </c>
      <c r="B812" s="1" t="s">
        <v>9</v>
      </c>
      <c r="C812" s="1">
        <v>1765910</v>
      </c>
      <c r="D812" s="1" t="s">
        <v>10</v>
      </c>
      <c r="E812" s="1" t="s">
        <v>16</v>
      </c>
      <c r="F812" s="1" t="s">
        <v>12</v>
      </c>
      <c r="G812" s="1" t="s">
        <v>13</v>
      </c>
      <c r="H812" s="1" t="s">
        <v>13</v>
      </c>
      <c r="I812" s="1">
        <v>56</v>
      </c>
      <c r="J812" t="str">
        <f t="shared" si="37"/>
        <v>No</v>
      </c>
      <c r="K812" t="str">
        <f t="shared" si="38"/>
        <v>No</v>
      </c>
      <c r="L812">
        <f t="shared" si="39"/>
        <v>1765910</v>
      </c>
      <c r="M812" s="1" t="str">
        <f>IF(ISBLANK(D812),_xlfn.MODE.SNGL(moras[TIPO_ASEGURAMIENTO]),D812)</f>
        <v>ASALARIADO</v>
      </c>
      <c r="N812" s="1">
        <f>IF(ISBLANK(moras[[#This Row],[EDAD]]),T833,moras[[#This Row],[EDAD]])</f>
        <v>56</v>
      </c>
    </row>
    <row r="813" spans="1:14" x14ac:dyDescent="0.35">
      <c r="A813" s="1">
        <v>812</v>
      </c>
      <c r="B813" s="1" t="s">
        <v>9</v>
      </c>
      <c r="C813" s="1">
        <v>353119.82</v>
      </c>
      <c r="D813" s="1" t="s">
        <v>10</v>
      </c>
      <c r="E813" s="1" t="s">
        <v>16</v>
      </c>
      <c r="F813" s="1" t="s">
        <v>12</v>
      </c>
      <c r="G813" s="1" t="s">
        <v>13</v>
      </c>
      <c r="H813" s="1" t="s">
        <v>13</v>
      </c>
      <c r="I813" s="1">
        <v>36</v>
      </c>
      <c r="J813" t="str">
        <f t="shared" si="37"/>
        <v>No</v>
      </c>
      <c r="K813" t="str">
        <f t="shared" si="38"/>
        <v>No</v>
      </c>
      <c r="L813">
        <f t="shared" si="39"/>
        <v>353119.82</v>
      </c>
      <c r="M813" s="1" t="str">
        <f>IF(ISBLANK(D813),_xlfn.MODE.SNGL(moras[TIPO_ASEGURAMIENTO]),D813)</f>
        <v>ASALARIADO</v>
      </c>
      <c r="N813" s="1">
        <f>IF(ISBLANK(moras[[#This Row],[EDAD]]),T834,moras[[#This Row],[EDAD]])</f>
        <v>36</v>
      </c>
    </row>
    <row r="814" spans="1:14" x14ac:dyDescent="0.35">
      <c r="A814" s="1">
        <v>813</v>
      </c>
      <c r="B814" s="1" t="s">
        <v>15</v>
      </c>
      <c r="C814" s="1">
        <v>44230.75</v>
      </c>
      <c r="D814" s="1" t="s">
        <v>10</v>
      </c>
      <c r="E814" s="1" t="s">
        <v>16</v>
      </c>
      <c r="F814" s="1" t="s">
        <v>12</v>
      </c>
      <c r="G814" s="1" t="s">
        <v>13</v>
      </c>
      <c r="H814" s="1" t="s">
        <v>13</v>
      </c>
      <c r="I814" s="1">
        <v>32</v>
      </c>
      <c r="J814" t="str">
        <f t="shared" si="37"/>
        <v>No</v>
      </c>
      <c r="K814" t="str">
        <f t="shared" si="38"/>
        <v>No</v>
      </c>
      <c r="L814">
        <f t="shared" si="39"/>
        <v>44230.75</v>
      </c>
      <c r="M814" s="1" t="str">
        <f>IF(ISBLANK(D814),_xlfn.MODE.SNGL(moras[TIPO_ASEGURAMIENTO]),D814)</f>
        <v>ASALARIADO</v>
      </c>
      <c r="N814" s="1">
        <f>IF(ISBLANK(moras[[#This Row],[EDAD]]),T835,moras[[#This Row],[EDAD]])</f>
        <v>32</v>
      </c>
    </row>
    <row r="815" spans="1:14" x14ac:dyDescent="0.35">
      <c r="A815" s="1">
        <v>814</v>
      </c>
      <c r="B815" s="1" t="s">
        <v>9</v>
      </c>
      <c r="C815" s="1">
        <v>382136</v>
      </c>
      <c r="D815" s="1" t="s">
        <v>18</v>
      </c>
      <c r="E815" s="1" t="s">
        <v>16</v>
      </c>
      <c r="F815" s="1" t="s">
        <v>12</v>
      </c>
      <c r="G815" s="1" t="s">
        <v>13</v>
      </c>
      <c r="H815" s="1" t="s">
        <v>12</v>
      </c>
      <c r="I815" s="1">
        <v>46</v>
      </c>
      <c r="J815" t="str">
        <f t="shared" si="37"/>
        <v>No</v>
      </c>
      <c r="K815" t="str">
        <f t="shared" si="38"/>
        <v>No</v>
      </c>
      <c r="L815">
        <f t="shared" si="39"/>
        <v>382136</v>
      </c>
      <c r="M815" s="1" t="str">
        <f>IF(ISBLANK(D815),_xlfn.MODE.SNGL(moras[TIPO_ASEGURAMIENTO]),D815)</f>
        <v>TRABAJADOR INDEPENDIENTE</v>
      </c>
      <c r="N815" s="1">
        <f>IF(ISBLANK(moras[[#This Row],[EDAD]]),T836,moras[[#This Row],[EDAD]])</f>
        <v>46</v>
      </c>
    </row>
    <row r="816" spans="1:14" x14ac:dyDescent="0.35">
      <c r="A816" s="1">
        <v>815</v>
      </c>
      <c r="B816" s="1" t="s">
        <v>15</v>
      </c>
      <c r="C816" s="1">
        <v>115500</v>
      </c>
      <c r="D816" s="1" t="s">
        <v>10</v>
      </c>
      <c r="E816" s="1" t="s">
        <v>16</v>
      </c>
      <c r="F816" s="1" t="s">
        <v>12</v>
      </c>
      <c r="G816" s="1" t="s">
        <v>13</v>
      </c>
      <c r="H816" s="1" t="s">
        <v>13</v>
      </c>
      <c r="I816" s="1">
        <v>51</v>
      </c>
      <c r="J816" t="str">
        <f t="shared" si="37"/>
        <v>No</v>
      </c>
      <c r="K816" t="str">
        <f t="shared" si="38"/>
        <v>No</v>
      </c>
      <c r="L816">
        <f t="shared" si="39"/>
        <v>115500</v>
      </c>
      <c r="M816" s="1" t="str">
        <f>IF(ISBLANK(D816),_xlfn.MODE.SNGL(moras[TIPO_ASEGURAMIENTO]),D816)</f>
        <v>ASALARIADO</v>
      </c>
      <c r="N816" s="1">
        <f>IF(ISBLANK(moras[[#This Row],[EDAD]]),T837,moras[[#This Row],[EDAD]])</f>
        <v>51</v>
      </c>
    </row>
    <row r="817" spans="1:14" x14ac:dyDescent="0.35">
      <c r="A817" s="1">
        <v>816</v>
      </c>
      <c r="B817" s="1" t="s">
        <v>15</v>
      </c>
      <c r="C817" s="1">
        <v>3289892.56</v>
      </c>
      <c r="D817" s="1" t="s">
        <v>10</v>
      </c>
      <c r="E817" s="1" t="s">
        <v>11</v>
      </c>
      <c r="F817" s="1" t="s">
        <v>12</v>
      </c>
      <c r="G817" s="1" t="s">
        <v>13</v>
      </c>
      <c r="H817" s="1" t="s">
        <v>13</v>
      </c>
      <c r="I817" s="1">
        <v>43</v>
      </c>
      <c r="J817" t="str">
        <f t="shared" si="37"/>
        <v>Atípico</v>
      </c>
      <c r="K817" t="str">
        <f t="shared" si="38"/>
        <v>No</v>
      </c>
      <c r="L817">
        <f t="shared" si="39"/>
        <v>3289892.56</v>
      </c>
      <c r="M817" s="1" t="str">
        <f>IF(ISBLANK(D817),_xlfn.MODE.SNGL(moras[TIPO_ASEGURAMIENTO]),D817)</f>
        <v>ASALARIADO</v>
      </c>
      <c r="N817" s="1">
        <f>IF(ISBLANK(moras[[#This Row],[EDAD]]),T838,moras[[#This Row],[EDAD]])</f>
        <v>43</v>
      </c>
    </row>
    <row r="818" spans="1:14" x14ac:dyDescent="0.35">
      <c r="A818" s="1">
        <v>817</v>
      </c>
      <c r="B818" s="1" t="s">
        <v>9</v>
      </c>
      <c r="C818" s="1">
        <v>892687.5</v>
      </c>
      <c r="D818" s="1" t="s">
        <v>10</v>
      </c>
      <c r="E818" s="1" t="s">
        <v>16</v>
      </c>
      <c r="F818" s="1" t="s">
        <v>12</v>
      </c>
      <c r="G818" s="1" t="s">
        <v>13</v>
      </c>
      <c r="H818" s="1" t="s">
        <v>13</v>
      </c>
      <c r="I818" s="1">
        <v>35</v>
      </c>
      <c r="J818" t="str">
        <f t="shared" si="37"/>
        <v>No</v>
      </c>
      <c r="K818" t="str">
        <f t="shared" si="38"/>
        <v>No</v>
      </c>
      <c r="L818">
        <f t="shared" si="39"/>
        <v>892687.5</v>
      </c>
      <c r="M818" s="1" t="str">
        <f>IF(ISBLANK(D818),_xlfn.MODE.SNGL(moras[TIPO_ASEGURAMIENTO]),D818)</f>
        <v>ASALARIADO</v>
      </c>
      <c r="N818" s="1">
        <f>IF(ISBLANK(moras[[#This Row],[EDAD]]),T839,moras[[#This Row],[EDAD]])</f>
        <v>35</v>
      </c>
    </row>
    <row r="819" spans="1:14" x14ac:dyDescent="0.35">
      <c r="A819" s="1">
        <v>818</v>
      </c>
      <c r="B819" s="1" t="s">
        <v>15</v>
      </c>
      <c r="C819" s="1">
        <v>261476.98</v>
      </c>
      <c r="D819" s="1" t="s">
        <v>10</v>
      </c>
      <c r="E819" s="1" t="s">
        <v>11</v>
      </c>
      <c r="F819" s="1" t="s">
        <v>12</v>
      </c>
      <c r="G819" s="1" t="s">
        <v>13</v>
      </c>
      <c r="H819" s="1" t="s">
        <v>13</v>
      </c>
      <c r="I819" s="1">
        <v>33</v>
      </c>
      <c r="J819" t="str">
        <f t="shared" si="37"/>
        <v>No</v>
      </c>
      <c r="K819" t="str">
        <f t="shared" si="38"/>
        <v>No</v>
      </c>
      <c r="L819">
        <f t="shared" si="39"/>
        <v>261476.98</v>
      </c>
      <c r="M819" s="1" t="str">
        <f>IF(ISBLANK(D819),_xlfn.MODE.SNGL(moras[TIPO_ASEGURAMIENTO]),D819)</f>
        <v>ASALARIADO</v>
      </c>
      <c r="N819" s="1">
        <f>IF(ISBLANK(moras[[#This Row],[EDAD]]),T840,moras[[#This Row],[EDAD]])</f>
        <v>33</v>
      </c>
    </row>
    <row r="820" spans="1:14" x14ac:dyDescent="0.35">
      <c r="A820" s="1">
        <v>819</v>
      </c>
      <c r="B820" s="1" t="s">
        <v>9</v>
      </c>
      <c r="C820" s="1">
        <v>229395.18</v>
      </c>
      <c r="D820" s="1" t="s">
        <v>10</v>
      </c>
      <c r="E820" s="1" t="s">
        <v>16</v>
      </c>
      <c r="F820" s="1" t="s">
        <v>12</v>
      </c>
      <c r="G820" s="1" t="s">
        <v>13</v>
      </c>
      <c r="H820" s="1" t="s">
        <v>13</v>
      </c>
      <c r="I820" s="1">
        <v>57</v>
      </c>
      <c r="J820" t="str">
        <f t="shared" si="37"/>
        <v>No</v>
      </c>
      <c r="K820" t="str">
        <f t="shared" si="38"/>
        <v>No</v>
      </c>
      <c r="L820">
        <f t="shared" si="39"/>
        <v>229395.18</v>
      </c>
      <c r="M820" s="1" t="str">
        <f>IF(ISBLANK(D820),_xlfn.MODE.SNGL(moras[TIPO_ASEGURAMIENTO]),D820)</f>
        <v>ASALARIADO</v>
      </c>
      <c r="N820" s="1">
        <f>IF(ISBLANK(moras[[#This Row],[EDAD]]),T841,moras[[#This Row],[EDAD]])</f>
        <v>57</v>
      </c>
    </row>
    <row r="821" spans="1:14" x14ac:dyDescent="0.35">
      <c r="A821" s="1">
        <v>820</v>
      </c>
      <c r="B821" s="1" t="s">
        <v>15</v>
      </c>
      <c r="C821" s="1">
        <v>854646.84</v>
      </c>
      <c r="D821" s="1" t="s">
        <v>10</v>
      </c>
      <c r="E821" s="1" t="s">
        <v>11</v>
      </c>
      <c r="F821" s="1" t="s">
        <v>12</v>
      </c>
      <c r="G821" s="1" t="s">
        <v>13</v>
      </c>
      <c r="H821" s="1" t="s">
        <v>13</v>
      </c>
      <c r="I821" s="1">
        <v>24</v>
      </c>
      <c r="J821" t="str">
        <f t="shared" si="37"/>
        <v>No</v>
      </c>
      <c r="K821" t="str">
        <f t="shared" si="38"/>
        <v>No</v>
      </c>
      <c r="L821">
        <f t="shared" si="39"/>
        <v>854646.84</v>
      </c>
      <c r="M821" s="1" t="str">
        <f>IF(ISBLANK(D821),_xlfn.MODE.SNGL(moras[TIPO_ASEGURAMIENTO]),D821)</f>
        <v>ASALARIADO</v>
      </c>
      <c r="N821" s="1">
        <f>IF(ISBLANK(moras[[#This Row],[EDAD]]),T842,moras[[#This Row],[EDAD]])</f>
        <v>24</v>
      </c>
    </row>
    <row r="822" spans="1:14" x14ac:dyDescent="0.35">
      <c r="A822" s="1">
        <v>821</v>
      </c>
      <c r="B822" s="1" t="s">
        <v>9</v>
      </c>
      <c r="C822" s="1">
        <v>438402.25</v>
      </c>
      <c r="D822" s="1" t="s">
        <v>10</v>
      </c>
      <c r="E822" s="1" t="s">
        <v>16</v>
      </c>
      <c r="F822" s="1" t="s">
        <v>12</v>
      </c>
      <c r="G822" s="1" t="s">
        <v>13</v>
      </c>
      <c r="H822" s="1" t="s">
        <v>13</v>
      </c>
      <c r="I822" s="1">
        <v>28</v>
      </c>
      <c r="J822" t="str">
        <f t="shared" si="37"/>
        <v>No</v>
      </c>
      <c r="K822" t="str">
        <f t="shared" si="38"/>
        <v>No</v>
      </c>
      <c r="L822">
        <f t="shared" si="39"/>
        <v>438402.25</v>
      </c>
      <c r="M822" s="1" t="str">
        <f>IF(ISBLANK(D822),_xlfn.MODE.SNGL(moras[TIPO_ASEGURAMIENTO]),D822)</f>
        <v>ASALARIADO</v>
      </c>
      <c r="N822" s="1">
        <f>IF(ISBLANK(moras[[#This Row],[EDAD]]),T843,moras[[#This Row],[EDAD]])</f>
        <v>28</v>
      </c>
    </row>
    <row r="823" spans="1:14" x14ac:dyDescent="0.35">
      <c r="A823" s="1">
        <v>822</v>
      </c>
      <c r="B823" s="1" t="s">
        <v>9</v>
      </c>
      <c r="C823" s="1">
        <v>440612.25</v>
      </c>
      <c r="D823" s="1" t="s">
        <v>10</v>
      </c>
      <c r="E823" s="1" t="s">
        <v>16</v>
      </c>
      <c r="F823" s="1" t="s">
        <v>12</v>
      </c>
      <c r="G823" s="1" t="s">
        <v>13</v>
      </c>
      <c r="H823" s="1" t="s">
        <v>13</v>
      </c>
      <c r="I823" s="1">
        <v>24</v>
      </c>
      <c r="J823" t="str">
        <f t="shared" si="37"/>
        <v>No</v>
      </c>
      <c r="K823" t="str">
        <f t="shared" si="38"/>
        <v>No</v>
      </c>
      <c r="L823">
        <f t="shared" si="39"/>
        <v>440612.25</v>
      </c>
      <c r="M823" s="1" t="str">
        <f>IF(ISBLANK(D823),_xlfn.MODE.SNGL(moras[TIPO_ASEGURAMIENTO]),D823)</f>
        <v>ASALARIADO</v>
      </c>
      <c r="N823" s="1">
        <f>IF(ISBLANK(moras[[#This Row],[EDAD]]),T844,moras[[#This Row],[EDAD]])</f>
        <v>24</v>
      </c>
    </row>
    <row r="824" spans="1:14" x14ac:dyDescent="0.35">
      <c r="A824" s="1">
        <v>823</v>
      </c>
      <c r="B824" s="1" t="s">
        <v>9</v>
      </c>
      <c r="C824" s="1">
        <v>299784</v>
      </c>
      <c r="D824" s="1" t="s">
        <v>17</v>
      </c>
      <c r="E824" s="1" t="s">
        <v>16</v>
      </c>
      <c r="F824" s="1" t="s">
        <v>12</v>
      </c>
      <c r="G824" s="1" t="s">
        <v>13</v>
      </c>
      <c r="H824" s="1" t="s">
        <v>13</v>
      </c>
      <c r="I824" s="1">
        <v>50</v>
      </c>
      <c r="J824" t="str">
        <f t="shared" si="37"/>
        <v>No</v>
      </c>
      <c r="K824" t="str">
        <f t="shared" si="38"/>
        <v>No</v>
      </c>
      <c r="L824">
        <f t="shared" si="39"/>
        <v>299784</v>
      </c>
      <c r="M824" s="1" t="str">
        <f>IF(ISBLANK(D824),_xlfn.MODE.SNGL(moras[TIPO_ASEGURAMIENTO]),D824)</f>
        <v>ASEGURADO VOLUNTARIO</v>
      </c>
      <c r="N824" s="1">
        <f>IF(ISBLANK(moras[[#This Row],[EDAD]]),T845,moras[[#This Row],[EDAD]])</f>
        <v>50</v>
      </c>
    </row>
    <row r="825" spans="1:14" x14ac:dyDescent="0.35">
      <c r="A825" s="1">
        <v>824</v>
      </c>
      <c r="B825" s="1" t="s">
        <v>9</v>
      </c>
      <c r="C825" s="1">
        <v>320283</v>
      </c>
      <c r="D825" s="1" t="s">
        <v>18</v>
      </c>
      <c r="E825" s="1" t="s">
        <v>16</v>
      </c>
      <c r="F825" s="1" t="s">
        <v>12</v>
      </c>
      <c r="G825" s="1" t="s">
        <v>13</v>
      </c>
      <c r="H825" s="1" t="s">
        <v>12</v>
      </c>
      <c r="I825" s="1">
        <v>36</v>
      </c>
      <c r="J825" t="str">
        <f t="shared" si="37"/>
        <v>No</v>
      </c>
      <c r="K825" t="str">
        <f t="shared" si="38"/>
        <v>No</v>
      </c>
      <c r="L825">
        <f t="shared" si="39"/>
        <v>320283</v>
      </c>
      <c r="M825" s="1" t="str">
        <f>IF(ISBLANK(D825),_xlfn.MODE.SNGL(moras[TIPO_ASEGURAMIENTO]),D825)</f>
        <v>TRABAJADOR INDEPENDIENTE</v>
      </c>
      <c r="N825" s="1">
        <f>IF(ISBLANK(moras[[#This Row],[EDAD]]),T846,moras[[#This Row],[EDAD]])</f>
        <v>36</v>
      </c>
    </row>
    <row r="826" spans="1:14" x14ac:dyDescent="0.35">
      <c r="A826" s="1">
        <v>825</v>
      </c>
      <c r="B826" s="1" t="s">
        <v>9</v>
      </c>
      <c r="C826" s="1">
        <v>255360</v>
      </c>
      <c r="D826" s="1" t="s">
        <v>10</v>
      </c>
      <c r="E826" s="1" t="s">
        <v>16</v>
      </c>
      <c r="F826" s="1" t="s">
        <v>12</v>
      </c>
      <c r="G826" s="1" t="s">
        <v>13</v>
      </c>
      <c r="H826" s="1" t="s">
        <v>13</v>
      </c>
      <c r="I826" s="1">
        <v>25</v>
      </c>
      <c r="J826" t="str">
        <f t="shared" si="37"/>
        <v>No</v>
      </c>
      <c r="K826" t="str">
        <f t="shared" si="38"/>
        <v>No</v>
      </c>
      <c r="L826">
        <f t="shared" si="39"/>
        <v>255360</v>
      </c>
      <c r="M826" s="1" t="str">
        <f>IF(ISBLANK(D826),_xlfn.MODE.SNGL(moras[TIPO_ASEGURAMIENTO]),D826)</f>
        <v>ASALARIADO</v>
      </c>
      <c r="N826" s="1">
        <f>IF(ISBLANK(moras[[#This Row],[EDAD]]),T847,moras[[#This Row],[EDAD]])</f>
        <v>25</v>
      </c>
    </row>
    <row r="827" spans="1:14" x14ac:dyDescent="0.35">
      <c r="A827" s="1">
        <v>826</v>
      </c>
      <c r="B827" s="1" t="s">
        <v>15</v>
      </c>
      <c r="C827" s="1">
        <v>387500</v>
      </c>
      <c r="D827" s="1" t="s">
        <v>10</v>
      </c>
      <c r="E827" s="1" t="s">
        <v>16</v>
      </c>
      <c r="F827" s="1" t="s">
        <v>12</v>
      </c>
      <c r="G827" s="1" t="s">
        <v>13</v>
      </c>
      <c r="H827" s="1" t="s">
        <v>13</v>
      </c>
      <c r="I827" s="1">
        <v>38</v>
      </c>
      <c r="J827" t="str">
        <f t="shared" si="37"/>
        <v>No</v>
      </c>
      <c r="K827" t="str">
        <f t="shared" si="38"/>
        <v>No</v>
      </c>
      <c r="L827">
        <f t="shared" si="39"/>
        <v>387500</v>
      </c>
      <c r="M827" s="1" t="str">
        <f>IF(ISBLANK(D827),_xlfn.MODE.SNGL(moras[TIPO_ASEGURAMIENTO]),D827)</f>
        <v>ASALARIADO</v>
      </c>
      <c r="N827" s="1">
        <f>IF(ISBLANK(moras[[#This Row],[EDAD]]),T848,moras[[#This Row],[EDAD]])</f>
        <v>38</v>
      </c>
    </row>
    <row r="828" spans="1:14" x14ac:dyDescent="0.35">
      <c r="A828" s="1">
        <v>827</v>
      </c>
      <c r="B828" s="1" t="s">
        <v>9</v>
      </c>
      <c r="C828" s="1">
        <v>310124</v>
      </c>
      <c r="D828" s="1" t="s">
        <v>18</v>
      </c>
      <c r="E828" s="1" t="s">
        <v>16</v>
      </c>
      <c r="F828" s="1" t="s">
        <v>12</v>
      </c>
      <c r="G828" s="1" t="s">
        <v>13</v>
      </c>
      <c r="H828" s="1" t="s">
        <v>13</v>
      </c>
      <c r="I828" s="1">
        <v>65</v>
      </c>
      <c r="J828" t="str">
        <f t="shared" si="37"/>
        <v>No</v>
      </c>
      <c r="K828" t="str">
        <f t="shared" si="38"/>
        <v>No</v>
      </c>
      <c r="L828">
        <f t="shared" si="39"/>
        <v>310124</v>
      </c>
      <c r="M828" s="1" t="str">
        <f>IF(ISBLANK(D828),_xlfn.MODE.SNGL(moras[TIPO_ASEGURAMIENTO]),D828)</f>
        <v>TRABAJADOR INDEPENDIENTE</v>
      </c>
      <c r="N828" s="1">
        <f>IF(ISBLANK(moras[[#This Row],[EDAD]]),T849,moras[[#This Row],[EDAD]])</f>
        <v>65</v>
      </c>
    </row>
    <row r="829" spans="1:14" x14ac:dyDescent="0.35">
      <c r="A829" s="1">
        <v>828</v>
      </c>
      <c r="B829" s="1" t="s">
        <v>15</v>
      </c>
      <c r="C829" s="1">
        <v>343390.86</v>
      </c>
      <c r="D829" s="1" t="s">
        <v>10</v>
      </c>
      <c r="E829" s="1" t="s">
        <v>16</v>
      </c>
      <c r="F829" s="1" t="s">
        <v>12</v>
      </c>
      <c r="G829" s="1" t="s">
        <v>13</v>
      </c>
      <c r="H829" s="1" t="s">
        <v>13</v>
      </c>
      <c r="I829" s="1">
        <v>28</v>
      </c>
      <c r="J829" t="str">
        <f t="shared" si="37"/>
        <v>No</v>
      </c>
      <c r="K829" t="str">
        <f t="shared" si="38"/>
        <v>No</v>
      </c>
      <c r="L829">
        <f t="shared" si="39"/>
        <v>343390.86</v>
      </c>
      <c r="M829" s="1" t="str">
        <f>IF(ISBLANK(D829),_xlfn.MODE.SNGL(moras[TIPO_ASEGURAMIENTO]),D829)</f>
        <v>ASALARIADO</v>
      </c>
      <c r="N829" s="1">
        <f>IF(ISBLANK(moras[[#This Row],[EDAD]]),T850,moras[[#This Row],[EDAD]])</f>
        <v>28</v>
      </c>
    </row>
    <row r="830" spans="1:14" x14ac:dyDescent="0.35">
      <c r="A830" s="1">
        <v>829</v>
      </c>
      <c r="B830" s="1" t="s">
        <v>15</v>
      </c>
      <c r="C830" s="1">
        <v>391062</v>
      </c>
      <c r="D830" s="1" t="s">
        <v>10</v>
      </c>
      <c r="E830" s="1" t="s">
        <v>16</v>
      </c>
      <c r="F830" s="1" t="s">
        <v>12</v>
      </c>
      <c r="G830" s="1" t="s">
        <v>13</v>
      </c>
      <c r="H830" s="1" t="s">
        <v>13</v>
      </c>
      <c r="I830" s="1">
        <v>33</v>
      </c>
      <c r="J830" t="str">
        <f t="shared" si="37"/>
        <v>No</v>
      </c>
      <c r="K830" t="str">
        <f t="shared" si="38"/>
        <v>No</v>
      </c>
      <c r="L830">
        <f t="shared" si="39"/>
        <v>391062</v>
      </c>
      <c r="M830" s="1" t="str">
        <f>IF(ISBLANK(D830),_xlfn.MODE.SNGL(moras[TIPO_ASEGURAMIENTO]),D830)</f>
        <v>ASALARIADO</v>
      </c>
      <c r="N830" s="1">
        <f>IF(ISBLANK(moras[[#This Row],[EDAD]]),T851,moras[[#This Row],[EDAD]])</f>
        <v>33</v>
      </c>
    </row>
    <row r="831" spans="1:14" x14ac:dyDescent="0.35">
      <c r="A831" s="1">
        <v>830</v>
      </c>
      <c r="B831" s="1" t="s">
        <v>9</v>
      </c>
      <c r="C831" s="1">
        <v>584267</v>
      </c>
      <c r="D831" s="1" t="s">
        <v>10</v>
      </c>
      <c r="E831" s="1" t="s">
        <v>11</v>
      </c>
      <c r="F831" s="1" t="s">
        <v>12</v>
      </c>
      <c r="G831" s="1" t="s">
        <v>13</v>
      </c>
      <c r="H831" s="1" t="s">
        <v>13</v>
      </c>
      <c r="I831" s="1">
        <v>29</v>
      </c>
      <c r="J831" t="str">
        <f t="shared" si="37"/>
        <v>No</v>
      </c>
      <c r="K831" t="str">
        <f t="shared" si="38"/>
        <v>No</v>
      </c>
      <c r="L831">
        <f t="shared" si="39"/>
        <v>584267</v>
      </c>
      <c r="M831" s="1" t="str">
        <f>IF(ISBLANK(D831),_xlfn.MODE.SNGL(moras[TIPO_ASEGURAMIENTO]),D831)</f>
        <v>ASALARIADO</v>
      </c>
      <c r="N831" s="1">
        <f>IF(ISBLANK(moras[[#This Row],[EDAD]]),T852,moras[[#This Row],[EDAD]])</f>
        <v>29</v>
      </c>
    </row>
    <row r="832" spans="1:14" x14ac:dyDescent="0.35">
      <c r="A832" s="1">
        <v>831</v>
      </c>
      <c r="B832" s="1" t="s">
        <v>9</v>
      </c>
      <c r="C832" s="1">
        <v>1034936.1</v>
      </c>
      <c r="D832" s="1" t="s">
        <v>10</v>
      </c>
      <c r="E832" s="1" t="s">
        <v>11</v>
      </c>
      <c r="F832" s="1" t="s">
        <v>12</v>
      </c>
      <c r="G832" s="1" t="s">
        <v>13</v>
      </c>
      <c r="H832" s="1" t="s">
        <v>13</v>
      </c>
      <c r="I832" s="1">
        <v>49</v>
      </c>
      <c r="J832" t="str">
        <f t="shared" si="37"/>
        <v>No</v>
      </c>
      <c r="K832" t="str">
        <f t="shared" si="38"/>
        <v>No</v>
      </c>
      <c r="L832">
        <f t="shared" si="39"/>
        <v>1034936.1</v>
      </c>
      <c r="M832" s="1" t="str">
        <f>IF(ISBLANK(D832),_xlfn.MODE.SNGL(moras[TIPO_ASEGURAMIENTO]),D832)</f>
        <v>ASALARIADO</v>
      </c>
      <c r="N832" s="1">
        <f>IF(ISBLANK(moras[[#This Row],[EDAD]]),T853,moras[[#This Row],[EDAD]])</f>
        <v>49</v>
      </c>
    </row>
    <row r="833" spans="1:14" x14ac:dyDescent="0.35">
      <c r="A833" s="1">
        <v>832</v>
      </c>
      <c r="B833" s="1" t="s">
        <v>9</v>
      </c>
      <c r="C833" s="1">
        <v>410000</v>
      </c>
      <c r="D833" s="1" t="s">
        <v>10</v>
      </c>
      <c r="E833" s="1" t="s">
        <v>16</v>
      </c>
      <c r="F833" s="1" t="s">
        <v>12</v>
      </c>
      <c r="G833" s="1" t="s">
        <v>13</v>
      </c>
      <c r="H833" s="1" t="s">
        <v>13</v>
      </c>
      <c r="I833" s="1">
        <v>32</v>
      </c>
      <c r="J833" t="str">
        <f t="shared" si="37"/>
        <v>No</v>
      </c>
      <c r="K833" t="str">
        <f t="shared" si="38"/>
        <v>No</v>
      </c>
      <c r="L833">
        <f t="shared" si="39"/>
        <v>410000</v>
      </c>
      <c r="M833" s="1" t="str">
        <f>IF(ISBLANK(D833),_xlfn.MODE.SNGL(moras[TIPO_ASEGURAMIENTO]),D833)</f>
        <v>ASALARIADO</v>
      </c>
      <c r="N833" s="1">
        <f>IF(ISBLANK(moras[[#This Row],[EDAD]]),T854,moras[[#This Row],[EDAD]])</f>
        <v>32</v>
      </c>
    </row>
    <row r="834" spans="1:14" x14ac:dyDescent="0.35">
      <c r="A834" s="1">
        <v>833</v>
      </c>
      <c r="B834" s="1" t="s">
        <v>9</v>
      </c>
      <c r="C834" s="1">
        <v>297046</v>
      </c>
      <c r="D834" s="1" t="s">
        <v>17</v>
      </c>
      <c r="E834" s="1" t="s">
        <v>16</v>
      </c>
      <c r="F834" s="1" t="s">
        <v>12</v>
      </c>
      <c r="G834" s="1" t="s">
        <v>13</v>
      </c>
      <c r="H834" s="1" t="s">
        <v>13</v>
      </c>
      <c r="I834" s="1">
        <v>53</v>
      </c>
      <c r="J834" t="str">
        <f t="shared" ref="J834:J897" si="40">IF(1.96&lt;ABS(C834-$S$23)/$S$24,"Atípico","No")</f>
        <v>No</v>
      </c>
      <c r="K834" t="str">
        <f t="shared" ref="K834:K897" si="41">IF(1.96&lt;ABS((I834-$T$23)/$T$24),"Atípico", "No")</f>
        <v>No</v>
      </c>
      <c r="L834">
        <f t="shared" ref="L834:L897" si="42">IF(ISBLANK(C834),$S$23,C834)</f>
        <v>297046</v>
      </c>
      <c r="M834" s="1" t="str">
        <f>IF(ISBLANK(D834),_xlfn.MODE.SNGL(moras[TIPO_ASEGURAMIENTO]),D834)</f>
        <v>ASEGURADO VOLUNTARIO</v>
      </c>
      <c r="N834" s="1">
        <f>IF(ISBLANK(moras[[#This Row],[EDAD]]),T855,moras[[#This Row],[EDAD]])</f>
        <v>53</v>
      </c>
    </row>
    <row r="835" spans="1:14" x14ac:dyDescent="0.35">
      <c r="A835" s="1">
        <v>834</v>
      </c>
      <c r="B835" s="1" t="s">
        <v>15</v>
      </c>
      <c r="C835" s="1">
        <v>622035.84</v>
      </c>
      <c r="D835" s="1" t="s">
        <v>10</v>
      </c>
      <c r="E835" s="1" t="s">
        <v>11</v>
      </c>
      <c r="F835" s="1" t="s">
        <v>12</v>
      </c>
      <c r="G835" s="1" t="s">
        <v>13</v>
      </c>
      <c r="H835" s="1" t="s">
        <v>13</v>
      </c>
      <c r="I835" s="1">
        <v>26</v>
      </c>
      <c r="J835" t="str">
        <f t="shared" si="40"/>
        <v>No</v>
      </c>
      <c r="K835" t="str">
        <f t="shared" si="41"/>
        <v>No</v>
      </c>
      <c r="L835">
        <f t="shared" si="42"/>
        <v>622035.84</v>
      </c>
      <c r="M835" s="1" t="str">
        <f>IF(ISBLANK(D835),_xlfn.MODE.SNGL(moras[TIPO_ASEGURAMIENTO]),D835)</f>
        <v>ASALARIADO</v>
      </c>
      <c r="N835" s="1">
        <f>IF(ISBLANK(moras[[#This Row],[EDAD]]),T856,moras[[#This Row],[EDAD]])</f>
        <v>26</v>
      </c>
    </row>
    <row r="836" spans="1:14" x14ac:dyDescent="0.35">
      <c r="A836" s="1">
        <v>835</v>
      </c>
      <c r="B836" s="1" t="s">
        <v>15</v>
      </c>
      <c r="C836" s="1">
        <v>917703</v>
      </c>
      <c r="D836" s="1" t="s">
        <v>10</v>
      </c>
      <c r="E836" s="1" t="s">
        <v>11</v>
      </c>
      <c r="F836" s="1" t="s">
        <v>12</v>
      </c>
      <c r="G836" s="1" t="s">
        <v>13</v>
      </c>
      <c r="H836" s="1" t="s">
        <v>13</v>
      </c>
      <c r="I836" s="1">
        <v>44</v>
      </c>
      <c r="J836" t="str">
        <f t="shared" si="40"/>
        <v>No</v>
      </c>
      <c r="K836" t="str">
        <f t="shared" si="41"/>
        <v>No</v>
      </c>
      <c r="L836">
        <f t="shared" si="42"/>
        <v>917703</v>
      </c>
      <c r="M836" s="1" t="str">
        <f>IF(ISBLANK(D836),_xlfn.MODE.SNGL(moras[TIPO_ASEGURAMIENTO]),D836)</f>
        <v>ASALARIADO</v>
      </c>
      <c r="N836" s="1">
        <f>IF(ISBLANK(moras[[#This Row],[EDAD]]),T857,moras[[#This Row],[EDAD]])</f>
        <v>44</v>
      </c>
    </row>
    <row r="837" spans="1:14" x14ac:dyDescent="0.35">
      <c r="A837" s="1">
        <v>836</v>
      </c>
      <c r="B837" s="1" t="s">
        <v>9</v>
      </c>
      <c r="C837" s="1">
        <v>241454.4</v>
      </c>
      <c r="D837" s="1" t="s">
        <v>10</v>
      </c>
      <c r="E837" s="1" t="s">
        <v>16</v>
      </c>
      <c r="F837" s="1" t="s">
        <v>12</v>
      </c>
      <c r="G837" s="1" t="s">
        <v>12</v>
      </c>
      <c r="H837" s="1" t="s">
        <v>13</v>
      </c>
      <c r="I837" s="1">
        <v>23</v>
      </c>
      <c r="J837" t="str">
        <f t="shared" si="40"/>
        <v>No</v>
      </c>
      <c r="K837" t="str">
        <f t="shared" si="41"/>
        <v>No</v>
      </c>
      <c r="L837">
        <f t="shared" si="42"/>
        <v>241454.4</v>
      </c>
      <c r="M837" s="1" t="str">
        <f>IF(ISBLANK(D837),_xlfn.MODE.SNGL(moras[TIPO_ASEGURAMIENTO]),D837)</f>
        <v>ASALARIADO</v>
      </c>
      <c r="N837" s="1">
        <f>IF(ISBLANK(moras[[#This Row],[EDAD]]),T858,moras[[#This Row],[EDAD]])</f>
        <v>23</v>
      </c>
    </row>
    <row r="838" spans="1:14" x14ac:dyDescent="0.35">
      <c r="A838" s="1">
        <v>837</v>
      </c>
      <c r="B838" s="1" t="s">
        <v>15</v>
      </c>
      <c r="C838" s="1">
        <v>440000</v>
      </c>
      <c r="D838" s="1" t="s">
        <v>10</v>
      </c>
      <c r="E838" s="1" t="s">
        <v>16</v>
      </c>
      <c r="F838" s="1" t="s">
        <v>12</v>
      </c>
      <c r="G838" s="1" t="s">
        <v>12</v>
      </c>
      <c r="H838" s="1" t="s">
        <v>13</v>
      </c>
      <c r="I838" s="1">
        <v>39</v>
      </c>
      <c r="J838" t="str">
        <f t="shared" si="40"/>
        <v>No</v>
      </c>
      <c r="K838" t="str">
        <f t="shared" si="41"/>
        <v>No</v>
      </c>
      <c r="L838">
        <f t="shared" si="42"/>
        <v>440000</v>
      </c>
      <c r="M838" s="1" t="str">
        <f>IF(ISBLANK(D838),_xlfn.MODE.SNGL(moras[TIPO_ASEGURAMIENTO]),D838)</f>
        <v>ASALARIADO</v>
      </c>
      <c r="N838" s="1">
        <f>IF(ISBLANK(moras[[#This Row],[EDAD]]),T859,moras[[#This Row],[EDAD]])</f>
        <v>39</v>
      </c>
    </row>
    <row r="839" spans="1:14" x14ac:dyDescent="0.35">
      <c r="A839" s="1">
        <v>838</v>
      </c>
      <c r="B839" s="1" t="s">
        <v>15</v>
      </c>
      <c r="C839" s="1">
        <v>623738</v>
      </c>
      <c r="D839" s="1" t="s">
        <v>10</v>
      </c>
      <c r="E839" s="1" t="s">
        <v>16</v>
      </c>
      <c r="F839" s="1" t="s">
        <v>12</v>
      </c>
      <c r="G839" s="1" t="s">
        <v>13</v>
      </c>
      <c r="H839" s="1" t="s">
        <v>13</v>
      </c>
      <c r="I839" s="1">
        <v>26</v>
      </c>
      <c r="J839" t="str">
        <f t="shared" si="40"/>
        <v>No</v>
      </c>
      <c r="K839" t="str">
        <f t="shared" si="41"/>
        <v>No</v>
      </c>
      <c r="L839">
        <f t="shared" si="42"/>
        <v>623738</v>
      </c>
      <c r="M839" s="1" t="str">
        <f>IF(ISBLANK(D839),_xlfn.MODE.SNGL(moras[TIPO_ASEGURAMIENTO]),D839)</f>
        <v>ASALARIADO</v>
      </c>
      <c r="N839" s="1">
        <f>IF(ISBLANK(moras[[#This Row],[EDAD]]),T860,moras[[#This Row],[EDAD]])</f>
        <v>26</v>
      </c>
    </row>
    <row r="840" spans="1:14" x14ac:dyDescent="0.35">
      <c r="A840" s="1">
        <v>839</v>
      </c>
      <c r="B840" s="1" t="s">
        <v>9</v>
      </c>
      <c r="C840" s="1">
        <v>599294</v>
      </c>
      <c r="D840" s="1" t="s">
        <v>17</v>
      </c>
      <c r="E840" s="1" t="s">
        <v>16</v>
      </c>
      <c r="F840" s="1" t="s">
        <v>12</v>
      </c>
      <c r="G840" s="1" t="s">
        <v>13</v>
      </c>
      <c r="H840" s="1" t="s">
        <v>13</v>
      </c>
      <c r="I840" s="1">
        <v>54</v>
      </c>
      <c r="J840" t="str">
        <f t="shared" si="40"/>
        <v>No</v>
      </c>
      <c r="K840" t="str">
        <f t="shared" si="41"/>
        <v>No</v>
      </c>
      <c r="L840">
        <f t="shared" si="42"/>
        <v>599294</v>
      </c>
      <c r="M840" s="1" t="str">
        <f>IF(ISBLANK(D840),_xlfn.MODE.SNGL(moras[TIPO_ASEGURAMIENTO]),D840)</f>
        <v>ASEGURADO VOLUNTARIO</v>
      </c>
      <c r="N840" s="1">
        <f>IF(ISBLANK(moras[[#This Row],[EDAD]]),T861,moras[[#This Row],[EDAD]])</f>
        <v>54</v>
      </c>
    </row>
    <row r="841" spans="1:14" x14ac:dyDescent="0.35">
      <c r="A841" s="1">
        <v>840</v>
      </c>
      <c r="B841" s="1" t="s">
        <v>15</v>
      </c>
      <c r="C841" s="1">
        <v>555095.79</v>
      </c>
      <c r="D841" s="1" t="s">
        <v>10</v>
      </c>
      <c r="E841" s="1" t="s">
        <v>16</v>
      </c>
      <c r="F841" s="1" t="s">
        <v>12</v>
      </c>
      <c r="G841" s="1" t="s">
        <v>13</v>
      </c>
      <c r="H841" s="1" t="s">
        <v>13</v>
      </c>
      <c r="I841" s="1">
        <v>33</v>
      </c>
      <c r="J841" t="str">
        <f t="shared" si="40"/>
        <v>No</v>
      </c>
      <c r="K841" t="str">
        <f t="shared" si="41"/>
        <v>No</v>
      </c>
      <c r="L841">
        <f t="shared" si="42"/>
        <v>555095.79</v>
      </c>
      <c r="M841" s="1" t="str">
        <f>IF(ISBLANK(D841),_xlfn.MODE.SNGL(moras[TIPO_ASEGURAMIENTO]),D841)</f>
        <v>ASALARIADO</v>
      </c>
      <c r="N841" s="1">
        <f>IF(ISBLANK(moras[[#This Row],[EDAD]]),T862,moras[[#This Row],[EDAD]])</f>
        <v>33</v>
      </c>
    </row>
    <row r="842" spans="1:14" x14ac:dyDescent="0.35">
      <c r="A842" s="1">
        <v>841</v>
      </c>
      <c r="B842" s="1" t="s">
        <v>15</v>
      </c>
      <c r="C842" s="1">
        <v>330550</v>
      </c>
      <c r="D842" s="1" t="s">
        <v>10</v>
      </c>
      <c r="E842" s="1" t="s">
        <v>16</v>
      </c>
      <c r="F842" s="1" t="s">
        <v>12</v>
      </c>
      <c r="G842" s="1" t="s">
        <v>13</v>
      </c>
      <c r="H842" s="1" t="s">
        <v>13</v>
      </c>
      <c r="I842" s="1">
        <v>59</v>
      </c>
      <c r="J842" t="str">
        <f t="shared" si="40"/>
        <v>No</v>
      </c>
      <c r="K842" t="str">
        <f t="shared" si="41"/>
        <v>No</v>
      </c>
      <c r="L842">
        <f t="shared" si="42"/>
        <v>330550</v>
      </c>
      <c r="M842" s="1" t="str">
        <f>IF(ISBLANK(D842),_xlfn.MODE.SNGL(moras[TIPO_ASEGURAMIENTO]),D842)</f>
        <v>ASALARIADO</v>
      </c>
      <c r="N842" s="1">
        <f>IF(ISBLANK(moras[[#This Row],[EDAD]]),T863,moras[[#This Row],[EDAD]])</f>
        <v>59</v>
      </c>
    </row>
    <row r="843" spans="1:14" x14ac:dyDescent="0.35">
      <c r="A843" s="1">
        <v>842</v>
      </c>
      <c r="B843" s="1" t="s">
        <v>15</v>
      </c>
      <c r="C843" s="1">
        <v>291759.3</v>
      </c>
      <c r="D843" s="1" t="s">
        <v>10</v>
      </c>
      <c r="E843" s="1" t="s">
        <v>16</v>
      </c>
      <c r="F843" s="1" t="s">
        <v>12</v>
      </c>
      <c r="G843" s="1" t="s">
        <v>13</v>
      </c>
      <c r="H843" s="1" t="s">
        <v>12</v>
      </c>
      <c r="I843" s="1">
        <v>51</v>
      </c>
      <c r="J843" t="str">
        <f t="shared" si="40"/>
        <v>No</v>
      </c>
      <c r="K843" t="str">
        <f t="shared" si="41"/>
        <v>No</v>
      </c>
      <c r="L843">
        <f t="shared" si="42"/>
        <v>291759.3</v>
      </c>
      <c r="M843" s="1" t="str">
        <f>IF(ISBLANK(D843),_xlfn.MODE.SNGL(moras[TIPO_ASEGURAMIENTO]),D843)</f>
        <v>ASALARIADO</v>
      </c>
      <c r="N843" s="1">
        <f>IF(ISBLANK(moras[[#This Row],[EDAD]]),T864,moras[[#This Row],[EDAD]])</f>
        <v>51</v>
      </c>
    </row>
    <row r="844" spans="1:14" x14ac:dyDescent="0.35">
      <c r="A844" s="1">
        <v>843</v>
      </c>
      <c r="B844" s="1" t="s">
        <v>15</v>
      </c>
      <c r="C844" s="1">
        <v>842365.76</v>
      </c>
      <c r="D844" s="1" t="s">
        <v>10</v>
      </c>
      <c r="E844" s="1" t="s">
        <v>16</v>
      </c>
      <c r="F844" s="1" t="s">
        <v>12</v>
      </c>
      <c r="G844" s="1" t="s">
        <v>13</v>
      </c>
      <c r="H844" s="1" t="s">
        <v>13</v>
      </c>
      <c r="I844" s="1">
        <v>29</v>
      </c>
      <c r="J844" t="str">
        <f t="shared" si="40"/>
        <v>No</v>
      </c>
      <c r="K844" t="str">
        <f t="shared" si="41"/>
        <v>No</v>
      </c>
      <c r="L844">
        <f t="shared" si="42"/>
        <v>842365.76</v>
      </c>
      <c r="M844" s="1" t="str">
        <f>IF(ISBLANK(D844),_xlfn.MODE.SNGL(moras[TIPO_ASEGURAMIENTO]),D844)</f>
        <v>ASALARIADO</v>
      </c>
      <c r="N844" s="1">
        <f>IF(ISBLANK(moras[[#This Row],[EDAD]]),T865,moras[[#This Row],[EDAD]])</f>
        <v>29</v>
      </c>
    </row>
    <row r="845" spans="1:14" x14ac:dyDescent="0.35">
      <c r="A845" s="1">
        <v>844</v>
      </c>
      <c r="B845" s="1" t="s">
        <v>15</v>
      </c>
      <c r="C845" s="1">
        <v>432916.67</v>
      </c>
      <c r="D845" s="1" t="s">
        <v>10</v>
      </c>
      <c r="E845" s="1" t="s">
        <v>16</v>
      </c>
      <c r="F845" s="1" t="s">
        <v>12</v>
      </c>
      <c r="G845" s="1" t="s">
        <v>13</v>
      </c>
      <c r="H845" s="1" t="s">
        <v>13</v>
      </c>
      <c r="I845" s="1">
        <v>23</v>
      </c>
      <c r="J845" t="str">
        <f t="shared" si="40"/>
        <v>No</v>
      </c>
      <c r="K845" t="str">
        <f t="shared" si="41"/>
        <v>No</v>
      </c>
      <c r="L845">
        <f t="shared" si="42"/>
        <v>432916.67</v>
      </c>
      <c r="M845" s="1" t="str">
        <f>IF(ISBLANK(D845),_xlfn.MODE.SNGL(moras[TIPO_ASEGURAMIENTO]),D845)</f>
        <v>ASALARIADO</v>
      </c>
      <c r="N845" s="1">
        <f>IF(ISBLANK(moras[[#This Row],[EDAD]]),T866,moras[[#This Row],[EDAD]])</f>
        <v>23</v>
      </c>
    </row>
    <row r="846" spans="1:14" x14ac:dyDescent="0.35">
      <c r="A846" s="1">
        <v>845</v>
      </c>
      <c r="B846" s="1" t="s">
        <v>9</v>
      </c>
      <c r="C846" s="1">
        <v>319224</v>
      </c>
      <c r="D846" s="1" t="s">
        <v>10</v>
      </c>
      <c r="E846" s="1" t="s">
        <v>16</v>
      </c>
      <c r="F846" s="1" t="s">
        <v>12</v>
      </c>
      <c r="G846" s="1" t="s">
        <v>13</v>
      </c>
      <c r="H846" s="1" t="s">
        <v>13</v>
      </c>
      <c r="I846" s="1">
        <v>27</v>
      </c>
      <c r="J846" t="str">
        <f t="shared" si="40"/>
        <v>No</v>
      </c>
      <c r="K846" t="str">
        <f t="shared" si="41"/>
        <v>No</v>
      </c>
      <c r="L846">
        <f t="shared" si="42"/>
        <v>319224</v>
      </c>
      <c r="M846" s="1" t="str">
        <f>IF(ISBLANK(D846),_xlfn.MODE.SNGL(moras[TIPO_ASEGURAMIENTO]),D846)</f>
        <v>ASALARIADO</v>
      </c>
      <c r="N846" s="1">
        <f>IF(ISBLANK(moras[[#This Row],[EDAD]]),T867,moras[[#This Row],[EDAD]])</f>
        <v>27</v>
      </c>
    </row>
    <row r="847" spans="1:14" x14ac:dyDescent="0.35">
      <c r="A847" s="1">
        <v>846</v>
      </c>
      <c r="B847" s="1" t="s">
        <v>15</v>
      </c>
      <c r="C847" s="1">
        <v>3697124</v>
      </c>
      <c r="D847" s="1" t="s">
        <v>14</v>
      </c>
      <c r="E847" s="1" t="s">
        <v>11</v>
      </c>
      <c r="F847" s="1" t="s">
        <v>12</v>
      </c>
      <c r="G847" s="1" t="s">
        <v>13</v>
      </c>
      <c r="H847" s="1" t="s">
        <v>13</v>
      </c>
      <c r="I847" s="1">
        <v>73</v>
      </c>
      <c r="J847" t="str">
        <f t="shared" si="40"/>
        <v>Atípico</v>
      </c>
      <c r="K847" t="str">
        <f t="shared" si="41"/>
        <v>No</v>
      </c>
      <c r="L847">
        <f t="shared" si="42"/>
        <v>3697124</v>
      </c>
      <c r="M847" s="1" t="str">
        <f>IF(ISBLANK(D847),_xlfn.MODE.SNGL(moras[TIPO_ASEGURAMIENTO]),D847)</f>
        <v>PENSIONADOS EN SU PROPIO SISTEMA</v>
      </c>
      <c r="N847" s="1">
        <f>IF(ISBLANK(moras[[#This Row],[EDAD]]),T868,moras[[#This Row],[EDAD]])</f>
        <v>73</v>
      </c>
    </row>
    <row r="848" spans="1:14" x14ac:dyDescent="0.35">
      <c r="A848" s="1">
        <v>847</v>
      </c>
      <c r="B848" s="1" t="s">
        <v>15</v>
      </c>
      <c r="C848" s="1">
        <v>278030</v>
      </c>
      <c r="D848" s="1" t="s">
        <v>17</v>
      </c>
      <c r="E848" s="1" t="s">
        <v>16</v>
      </c>
      <c r="F848" s="1" t="s">
        <v>12</v>
      </c>
      <c r="G848" s="1" t="s">
        <v>13</v>
      </c>
      <c r="H848" s="1" t="s">
        <v>12</v>
      </c>
      <c r="I848" s="1">
        <v>56</v>
      </c>
      <c r="J848" t="str">
        <f t="shared" si="40"/>
        <v>No</v>
      </c>
      <c r="K848" t="str">
        <f t="shared" si="41"/>
        <v>No</v>
      </c>
      <c r="L848">
        <f t="shared" si="42"/>
        <v>278030</v>
      </c>
      <c r="M848" s="1" t="str">
        <f>IF(ISBLANK(D848),_xlfn.MODE.SNGL(moras[TIPO_ASEGURAMIENTO]),D848)</f>
        <v>ASEGURADO VOLUNTARIO</v>
      </c>
      <c r="N848" s="1">
        <f>IF(ISBLANK(moras[[#This Row],[EDAD]]),T869,moras[[#This Row],[EDAD]])</f>
        <v>56</v>
      </c>
    </row>
    <row r="849" spans="1:14" x14ac:dyDescent="0.35">
      <c r="A849" s="1">
        <v>848</v>
      </c>
      <c r="B849" s="1" t="s">
        <v>15</v>
      </c>
      <c r="C849" s="1">
        <v>416328.46</v>
      </c>
      <c r="D849" s="1" t="s">
        <v>10</v>
      </c>
      <c r="E849" s="1" t="s">
        <v>11</v>
      </c>
      <c r="F849" s="1" t="s">
        <v>12</v>
      </c>
      <c r="G849" s="1" t="s">
        <v>13</v>
      </c>
      <c r="H849" s="1" t="s">
        <v>13</v>
      </c>
      <c r="I849" s="1">
        <v>55</v>
      </c>
      <c r="J849" t="str">
        <f t="shared" si="40"/>
        <v>No</v>
      </c>
      <c r="K849" t="str">
        <f t="shared" si="41"/>
        <v>No</v>
      </c>
      <c r="L849">
        <f t="shared" si="42"/>
        <v>416328.46</v>
      </c>
      <c r="M849" s="1" t="str">
        <f>IF(ISBLANK(D849),_xlfn.MODE.SNGL(moras[TIPO_ASEGURAMIENTO]),D849)</f>
        <v>ASALARIADO</v>
      </c>
      <c r="N849" s="1">
        <f>IF(ISBLANK(moras[[#This Row],[EDAD]]),T870,moras[[#This Row],[EDAD]])</f>
        <v>55</v>
      </c>
    </row>
    <row r="850" spans="1:14" x14ac:dyDescent="0.35">
      <c r="A850" s="1">
        <v>849</v>
      </c>
      <c r="B850" s="1" t="s">
        <v>9</v>
      </c>
      <c r="C850" s="1">
        <v>1907539.5</v>
      </c>
      <c r="D850" s="1" t="s">
        <v>10</v>
      </c>
      <c r="E850" s="1" t="s">
        <v>11</v>
      </c>
      <c r="F850" s="1" t="s">
        <v>12</v>
      </c>
      <c r="G850" s="1" t="s">
        <v>13</v>
      </c>
      <c r="H850" s="1" t="s">
        <v>13</v>
      </c>
      <c r="I850" s="1">
        <v>56</v>
      </c>
      <c r="J850" t="str">
        <f t="shared" si="40"/>
        <v>No</v>
      </c>
      <c r="K850" t="str">
        <f t="shared" si="41"/>
        <v>No</v>
      </c>
      <c r="L850">
        <f t="shared" si="42"/>
        <v>1907539.5</v>
      </c>
      <c r="M850" s="1" t="str">
        <f>IF(ISBLANK(D850),_xlfn.MODE.SNGL(moras[TIPO_ASEGURAMIENTO]),D850)</f>
        <v>ASALARIADO</v>
      </c>
      <c r="N850" s="1">
        <f>IF(ISBLANK(moras[[#This Row],[EDAD]]),T871,moras[[#This Row],[EDAD]])</f>
        <v>56</v>
      </c>
    </row>
    <row r="851" spans="1:14" x14ac:dyDescent="0.35">
      <c r="A851" s="1">
        <v>850</v>
      </c>
      <c r="B851" s="1" t="s">
        <v>15</v>
      </c>
      <c r="C851" s="1">
        <v>350000</v>
      </c>
      <c r="D851" s="1" t="s">
        <v>10</v>
      </c>
      <c r="E851" s="1" t="s">
        <v>16</v>
      </c>
      <c r="F851" s="1" t="s">
        <v>12</v>
      </c>
      <c r="G851" s="1" t="s">
        <v>13</v>
      </c>
      <c r="H851" s="1" t="s">
        <v>13</v>
      </c>
      <c r="I851" s="1">
        <v>51</v>
      </c>
      <c r="J851" t="str">
        <f t="shared" si="40"/>
        <v>No</v>
      </c>
      <c r="K851" t="str">
        <f t="shared" si="41"/>
        <v>No</v>
      </c>
      <c r="L851">
        <f t="shared" si="42"/>
        <v>350000</v>
      </c>
      <c r="M851" s="1" t="str">
        <f>IF(ISBLANK(D851),_xlfn.MODE.SNGL(moras[TIPO_ASEGURAMIENTO]),D851)</f>
        <v>ASALARIADO</v>
      </c>
      <c r="N851" s="1">
        <f>IF(ISBLANK(moras[[#This Row],[EDAD]]),T872,moras[[#This Row],[EDAD]])</f>
        <v>51</v>
      </c>
    </row>
    <row r="852" spans="1:14" x14ac:dyDescent="0.35">
      <c r="A852" s="1">
        <v>851</v>
      </c>
      <c r="B852" s="1" t="s">
        <v>9</v>
      </c>
      <c r="C852" s="1">
        <v>310124</v>
      </c>
      <c r="D852" s="1" t="s">
        <v>18</v>
      </c>
      <c r="E852" s="1" t="s">
        <v>16</v>
      </c>
      <c r="F852" s="1" t="s">
        <v>12</v>
      </c>
      <c r="G852" s="1" t="s">
        <v>12</v>
      </c>
      <c r="H852" s="1" t="s">
        <v>13</v>
      </c>
      <c r="I852" s="1">
        <v>41</v>
      </c>
      <c r="J852" t="str">
        <f t="shared" si="40"/>
        <v>No</v>
      </c>
      <c r="K852" t="str">
        <f t="shared" si="41"/>
        <v>No</v>
      </c>
      <c r="L852">
        <f t="shared" si="42"/>
        <v>310124</v>
      </c>
      <c r="M852" s="1" t="str">
        <f>IF(ISBLANK(D852),_xlfn.MODE.SNGL(moras[TIPO_ASEGURAMIENTO]),D852)</f>
        <v>TRABAJADOR INDEPENDIENTE</v>
      </c>
      <c r="N852" s="1">
        <f>IF(ISBLANK(moras[[#This Row],[EDAD]]),T873,moras[[#This Row],[EDAD]])</f>
        <v>41</v>
      </c>
    </row>
    <row r="853" spans="1:14" x14ac:dyDescent="0.35">
      <c r="A853" s="1">
        <v>852</v>
      </c>
      <c r="B853" s="1" t="s">
        <v>15</v>
      </c>
      <c r="C853" s="1">
        <v>400000</v>
      </c>
      <c r="D853" s="1" t="s">
        <v>10</v>
      </c>
      <c r="E853" s="1" t="s">
        <v>16</v>
      </c>
      <c r="F853" s="1" t="s">
        <v>12</v>
      </c>
      <c r="G853" s="1" t="s">
        <v>13</v>
      </c>
      <c r="H853" s="1" t="s">
        <v>13</v>
      </c>
      <c r="I853" s="1">
        <v>41</v>
      </c>
      <c r="J853" t="str">
        <f t="shared" si="40"/>
        <v>No</v>
      </c>
      <c r="K853" t="str">
        <f t="shared" si="41"/>
        <v>No</v>
      </c>
      <c r="L853">
        <f t="shared" si="42"/>
        <v>400000</v>
      </c>
      <c r="M853" s="1" t="str">
        <f>IF(ISBLANK(D853),_xlfn.MODE.SNGL(moras[TIPO_ASEGURAMIENTO]),D853)</f>
        <v>ASALARIADO</v>
      </c>
      <c r="N853" s="1">
        <f>IF(ISBLANK(moras[[#This Row],[EDAD]]),T874,moras[[#This Row],[EDAD]])</f>
        <v>41</v>
      </c>
    </row>
    <row r="854" spans="1:14" x14ac:dyDescent="0.35">
      <c r="A854" s="1">
        <v>853</v>
      </c>
      <c r="B854" s="1" t="s">
        <v>9</v>
      </c>
      <c r="C854" s="1">
        <v>353469</v>
      </c>
      <c r="D854" s="1" t="s">
        <v>10</v>
      </c>
      <c r="E854" s="1" t="s">
        <v>16</v>
      </c>
      <c r="F854" s="1" t="s">
        <v>12</v>
      </c>
      <c r="G854" s="1" t="s">
        <v>13</v>
      </c>
      <c r="H854" s="1" t="s">
        <v>13</v>
      </c>
      <c r="I854" s="1">
        <v>44</v>
      </c>
      <c r="J854" t="str">
        <f t="shared" si="40"/>
        <v>No</v>
      </c>
      <c r="K854" t="str">
        <f t="shared" si="41"/>
        <v>No</v>
      </c>
      <c r="L854">
        <f t="shared" si="42"/>
        <v>353469</v>
      </c>
      <c r="M854" s="1" t="str">
        <f>IF(ISBLANK(D854),_xlfn.MODE.SNGL(moras[TIPO_ASEGURAMIENTO]),D854)</f>
        <v>ASALARIADO</v>
      </c>
      <c r="N854" s="1">
        <f>IF(ISBLANK(moras[[#This Row],[EDAD]]),T875,moras[[#This Row],[EDAD]])</f>
        <v>44</v>
      </c>
    </row>
    <row r="855" spans="1:14" x14ac:dyDescent="0.35">
      <c r="A855" s="1">
        <v>854</v>
      </c>
      <c r="B855" s="1" t="s">
        <v>9</v>
      </c>
      <c r="C855" s="1">
        <v>362010</v>
      </c>
      <c r="D855" s="1" t="s">
        <v>10</v>
      </c>
      <c r="E855" s="1" t="s">
        <v>16</v>
      </c>
      <c r="F855" s="1" t="s">
        <v>12</v>
      </c>
      <c r="G855" s="1" t="s">
        <v>13</v>
      </c>
      <c r="H855" s="1" t="s">
        <v>12</v>
      </c>
      <c r="I855" s="1">
        <v>72</v>
      </c>
      <c r="J855" t="str">
        <f t="shared" si="40"/>
        <v>No</v>
      </c>
      <c r="K855" t="str">
        <f t="shared" si="41"/>
        <v>No</v>
      </c>
      <c r="L855">
        <f t="shared" si="42"/>
        <v>362010</v>
      </c>
      <c r="M855" s="1" t="str">
        <f>IF(ISBLANK(D855),_xlfn.MODE.SNGL(moras[TIPO_ASEGURAMIENTO]),D855)</f>
        <v>ASALARIADO</v>
      </c>
      <c r="N855" s="1">
        <f>IF(ISBLANK(moras[[#This Row],[EDAD]]),T876,moras[[#This Row],[EDAD]])</f>
        <v>72</v>
      </c>
    </row>
    <row r="856" spans="1:14" x14ac:dyDescent="0.35">
      <c r="A856" s="1">
        <v>855</v>
      </c>
      <c r="B856" s="1" t="s">
        <v>9</v>
      </c>
      <c r="C856" s="1">
        <v>1547953.43</v>
      </c>
      <c r="D856" s="1" t="s">
        <v>10</v>
      </c>
      <c r="E856" s="1" t="s">
        <v>16</v>
      </c>
      <c r="F856" s="1" t="s">
        <v>12</v>
      </c>
      <c r="G856" s="1" t="s">
        <v>13</v>
      </c>
      <c r="H856" s="1" t="s">
        <v>13</v>
      </c>
      <c r="I856" s="1">
        <v>25</v>
      </c>
      <c r="J856" t="str">
        <f t="shared" si="40"/>
        <v>No</v>
      </c>
      <c r="K856" t="str">
        <f t="shared" si="41"/>
        <v>No</v>
      </c>
      <c r="L856">
        <f t="shared" si="42"/>
        <v>1547953.43</v>
      </c>
      <c r="M856" s="1" t="str">
        <f>IF(ISBLANK(D856),_xlfn.MODE.SNGL(moras[TIPO_ASEGURAMIENTO]),D856)</f>
        <v>ASALARIADO</v>
      </c>
      <c r="N856" s="1">
        <f>IF(ISBLANK(moras[[#This Row],[EDAD]]),T877,moras[[#This Row],[EDAD]])</f>
        <v>25</v>
      </c>
    </row>
    <row r="857" spans="1:14" x14ac:dyDescent="0.35">
      <c r="A857" s="1">
        <v>856</v>
      </c>
      <c r="B857" s="1" t="s">
        <v>15</v>
      </c>
      <c r="C857" s="1">
        <v>297046</v>
      </c>
      <c r="D857" s="1" t="s">
        <v>18</v>
      </c>
      <c r="E857" s="1" t="s">
        <v>16</v>
      </c>
      <c r="F857" s="1" t="s">
        <v>12</v>
      </c>
      <c r="G857" s="1" t="s">
        <v>13</v>
      </c>
      <c r="H857" s="1" t="s">
        <v>13</v>
      </c>
      <c r="I857" s="1">
        <v>34</v>
      </c>
      <c r="J857" t="str">
        <f t="shared" si="40"/>
        <v>No</v>
      </c>
      <c r="K857" t="str">
        <f t="shared" si="41"/>
        <v>No</v>
      </c>
      <c r="L857">
        <f t="shared" si="42"/>
        <v>297046</v>
      </c>
      <c r="M857" s="1" t="str">
        <f>IF(ISBLANK(D857),_xlfn.MODE.SNGL(moras[TIPO_ASEGURAMIENTO]),D857)</f>
        <v>TRABAJADOR INDEPENDIENTE</v>
      </c>
      <c r="N857" s="1">
        <f>IF(ISBLANK(moras[[#This Row],[EDAD]]),T878,moras[[#This Row],[EDAD]])</f>
        <v>34</v>
      </c>
    </row>
    <row r="858" spans="1:14" x14ac:dyDescent="0.35">
      <c r="A858" s="1">
        <v>857</v>
      </c>
      <c r="B858" s="1" t="s">
        <v>9</v>
      </c>
      <c r="C858" s="1">
        <v>653810.62</v>
      </c>
      <c r="D858" s="1" t="s">
        <v>10</v>
      </c>
      <c r="E858" s="1" t="s">
        <v>16</v>
      </c>
      <c r="F858" s="1" t="s">
        <v>12</v>
      </c>
      <c r="G858" s="1" t="s">
        <v>13</v>
      </c>
      <c r="H858" s="1" t="s">
        <v>13</v>
      </c>
      <c r="I858" s="1">
        <v>59</v>
      </c>
      <c r="J858" t="str">
        <f t="shared" si="40"/>
        <v>No</v>
      </c>
      <c r="K858" t="str">
        <f t="shared" si="41"/>
        <v>No</v>
      </c>
      <c r="L858">
        <f t="shared" si="42"/>
        <v>653810.62</v>
      </c>
      <c r="M858" s="1" t="str">
        <f>IF(ISBLANK(D858),_xlfn.MODE.SNGL(moras[TIPO_ASEGURAMIENTO]),D858)</f>
        <v>ASALARIADO</v>
      </c>
      <c r="N858" s="1">
        <f>IF(ISBLANK(moras[[#This Row],[EDAD]]),T879,moras[[#This Row],[EDAD]])</f>
        <v>59</v>
      </c>
    </row>
    <row r="859" spans="1:14" x14ac:dyDescent="0.35">
      <c r="A859" s="1">
        <v>858</v>
      </c>
      <c r="B859" s="1" t="s">
        <v>15</v>
      </c>
      <c r="C859" s="1">
        <v>790070</v>
      </c>
      <c r="D859" s="1" t="s">
        <v>14</v>
      </c>
      <c r="E859" s="1" t="s">
        <v>11</v>
      </c>
      <c r="F859" s="1" t="s">
        <v>12</v>
      </c>
      <c r="G859" s="1" t="s">
        <v>13</v>
      </c>
      <c r="H859" s="1" t="s">
        <v>13</v>
      </c>
      <c r="I859" s="1">
        <v>69</v>
      </c>
      <c r="J859" t="str">
        <f t="shared" si="40"/>
        <v>No</v>
      </c>
      <c r="K859" t="str">
        <f t="shared" si="41"/>
        <v>No</v>
      </c>
      <c r="L859">
        <f t="shared" si="42"/>
        <v>790070</v>
      </c>
      <c r="M859" s="1" t="str">
        <f>IF(ISBLANK(D859),_xlfn.MODE.SNGL(moras[TIPO_ASEGURAMIENTO]),D859)</f>
        <v>PENSIONADOS EN SU PROPIO SISTEMA</v>
      </c>
      <c r="N859" s="1">
        <f>IF(ISBLANK(moras[[#This Row],[EDAD]]),T880,moras[[#This Row],[EDAD]])</f>
        <v>69</v>
      </c>
    </row>
    <row r="860" spans="1:14" x14ac:dyDescent="0.35">
      <c r="A860" s="1">
        <v>859</v>
      </c>
      <c r="B860" s="1" t="s">
        <v>9</v>
      </c>
      <c r="C860" s="1">
        <v>546563</v>
      </c>
      <c r="D860" s="1" t="s">
        <v>18</v>
      </c>
      <c r="E860" s="1" t="s">
        <v>16</v>
      </c>
      <c r="F860" s="1" t="s">
        <v>12</v>
      </c>
      <c r="G860" s="1" t="s">
        <v>13</v>
      </c>
      <c r="H860" s="1" t="s">
        <v>12</v>
      </c>
      <c r="I860" s="1">
        <v>51</v>
      </c>
      <c r="J860" t="str">
        <f t="shared" si="40"/>
        <v>No</v>
      </c>
      <c r="K860" t="str">
        <f t="shared" si="41"/>
        <v>No</v>
      </c>
      <c r="L860">
        <f t="shared" si="42"/>
        <v>546563</v>
      </c>
      <c r="M860" s="1" t="str">
        <f>IF(ISBLANK(D860),_xlfn.MODE.SNGL(moras[TIPO_ASEGURAMIENTO]),D860)</f>
        <v>TRABAJADOR INDEPENDIENTE</v>
      </c>
      <c r="N860" s="1">
        <f>IF(ISBLANK(moras[[#This Row],[EDAD]]),T881,moras[[#This Row],[EDAD]])</f>
        <v>51</v>
      </c>
    </row>
    <row r="861" spans="1:14" x14ac:dyDescent="0.35">
      <c r="A861" s="1">
        <v>860</v>
      </c>
      <c r="B861" s="1" t="s">
        <v>15</v>
      </c>
      <c r="C861" s="1">
        <v>260000</v>
      </c>
      <c r="D861" s="1" t="s">
        <v>10</v>
      </c>
      <c r="E861" s="1" t="s">
        <v>16</v>
      </c>
      <c r="F861" s="1" t="s">
        <v>12</v>
      </c>
      <c r="G861" s="1" t="s">
        <v>13</v>
      </c>
      <c r="H861" s="1" t="s">
        <v>12</v>
      </c>
      <c r="I861" s="1">
        <v>37</v>
      </c>
      <c r="J861" t="str">
        <f t="shared" si="40"/>
        <v>No</v>
      </c>
      <c r="K861" t="str">
        <f t="shared" si="41"/>
        <v>No</v>
      </c>
      <c r="L861">
        <f t="shared" si="42"/>
        <v>260000</v>
      </c>
      <c r="M861" s="1" t="str">
        <f>IF(ISBLANK(D861),_xlfn.MODE.SNGL(moras[TIPO_ASEGURAMIENTO]),D861)</f>
        <v>ASALARIADO</v>
      </c>
      <c r="N861" s="1">
        <f>IF(ISBLANK(moras[[#This Row],[EDAD]]),T882,moras[[#This Row],[EDAD]])</f>
        <v>37</v>
      </c>
    </row>
    <row r="862" spans="1:14" x14ac:dyDescent="0.35">
      <c r="A862" s="1">
        <v>861</v>
      </c>
      <c r="B862" s="1" t="s">
        <v>9</v>
      </c>
      <c r="C862" s="1">
        <v>343391</v>
      </c>
      <c r="D862" s="1" t="s">
        <v>10</v>
      </c>
      <c r="E862" s="1" t="s">
        <v>16</v>
      </c>
      <c r="F862" s="1" t="s">
        <v>12</v>
      </c>
      <c r="G862" s="1" t="s">
        <v>13</v>
      </c>
      <c r="H862" s="1" t="s">
        <v>13</v>
      </c>
      <c r="I862" s="1">
        <v>32</v>
      </c>
      <c r="J862" t="str">
        <f t="shared" si="40"/>
        <v>No</v>
      </c>
      <c r="K862" t="str">
        <f t="shared" si="41"/>
        <v>No</v>
      </c>
      <c r="L862">
        <f t="shared" si="42"/>
        <v>343391</v>
      </c>
      <c r="M862" s="1" t="str">
        <f>IF(ISBLANK(D862),_xlfn.MODE.SNGL(moras[TIPO_ASEGURAMIENTO]),D862)</f>
        <v>ASALARIADO</v>
      </c>
      <c r="N862" s="1">
        <f>IF(ISBLANK(moras[[#This Row],[EDAD]]),T883,moras[[#This Row],[EDAD]])</f>
        <v>32</v>
      </c>
    </row>
    <row r="863" spans="1:14" x14ac:dyDescent="0.35">
      <c r="A863" s="1">
        <v>862</v>
      </c>
      <c r="B863" s="1" t="s">
        <v>15</v>
      </c>
      <c r="C863" s="1">
        <v>114247</v>
      </c>
      <c r="D863" s="1" t="s">
        <v>10</v>
      </c>
      <c r="E863" s="1" t="s">
        <v>11</v>
      </c>
      <c r="F863" s="1" t="s">
        <v>12</v>
      </c>
      <c r="G863" s="1" t="s">
        <v>13</v>
      </c>
      <c r="H863" s="1" t="s">
        <v>13</v>
      </c>
      <c r="I863" s="1">
        <v>29</v>
      </c>
      <c r="J863" t="str">
        <f t="shared" si="40"/>
        <v>No</v>
      </c>
      <c r="K863" t="str">
        <f t="shared" si="41"/>
        <v>No</v>
      </c>
      <c r="L863">
        <f t="shared" si="42"/>
        <v>114247</v>
      </c>
      <c r="M863" s="1" t="str">
        <f>IF(ISBLANK(D863),_xlfn.MODE.SNGL(moras[TIPO_ASEGURAMIENTO]),D863)</f>
        <v>ASALARIADO</v>
      </c>
      <c r="N863" s="1">
        <f>IF(ISBLANK(moras[[#This Row],[EDAD]]),T884,moras[[#This Row],[EDAD]])</f>
        <v>29</v>
      </c>
    </row>
    <row r="864" spans="1:14" x14ac:dyDescent="0.35">
      <c r="A864" s="1">
        <v>863</v>
      </c>
      <c r="B864" s="1" t="s">
        <v>15</v>
      </c>
      <c r="C864" s="1">
        <v>100186</v>
      </c>
      <c r="D864" s="1" t="s">
        <v>10</v>
      </c>
      <c r="E864" s="1" t="s">
        <v>16</v>
      </c>
      <c r="F864" s="1" t="s">
        <v>12</v>
      </c>
      <c r="G864" s="1" t="s">
        <v>13</v>
      </c>
      <c r="H864" s="1" t="s">
        <v>13</v>
      </c>
      <c r="I864" s="1">
        <v>48</v>
      </c>
      <c r="J864" t="str">
        <f t="shared" si="40"/>
        <v>No</v>
      </c>
      <c r="K864" t="str">
        <f t="shared" si="41"/>
        <v>No</v>
      </c>
      <c r="L864">
        <f t="shared" si="42"/>
        <v>100186</v>
      </c>
      <c r="M864" s="1" t="str">
        <f>IF(ISBLANK(D864),_xlfn.MODE.SNGL(moras[TIPO_ASEGURAMIENTO]),D864)</f>
        <v>ASALARIADO</v>
      </c>
      <c r="N864" s="1">
        <f>IF(ISBLANK(moras[[#This Row],[EDAD]]),T885,moras[[#This Row],[EDAD]])</f>
        <v>48</v>
      </c>
    </row>
    <row r="865" spans="1:14" x14ac:dyDescent="0.35">
      <c r="A865" s="1">
        <v>864</v>
      </c>
      <c r="B865" s="1" t="s">
        <v>9</v>
      </c>
      <c r="C865" s="1">
        <v>1500000</v>
      </c>
      <c r="D865" s="1" t="s">
        <v>10</v>
      </c>
      <c r="E865" s="1" t="s">
        <v>16</v>
      </c>
      <c r="F865" s="1" t="s">
        <v>12</v>
      </c>
      <c r="G865" s="1" t="s">
        <v>12</v>
      </c>
      <c r="H865" s="1" t="s">
        <v>13</v>
      </c>
      <c r="I865" s="1">
        <v>62</v>
      </c>
      <c r="J865" t="str">
        <f t="shared" si="40"/>
        <v>No</v>
      </c>
      <c r="K865" t="str">
        <f t="shared" si="41"/>
        <v>No</v>
      </c>
      <c r="L865">
        <f t="shared" si="42"/>
        <v>1500000</v>
      </c>
      <c r="M865" s="1" t="str">
        <f>IF(ISBLANK(D865),_xlfn.MODE.SNGL(moras[TIPO_ASEGURAMIENTO]),D865)</f>
        <v>ASALARIADO</v>
      </c>
      <c r="N865" s="1">
        <f>IF(ISBLANK(moras[[#This Row],[EDAD]]),T886,moras[[#This Row],[EDAD]])</f>
        <v>62</v>
      </c>
    </row>
    <row r="866" spans="1:14" x14ac:dyDescent="0.35">
      <c r="A866" s="1">
        <v>865</v>
      </c>
      <c r="B866" s="1" t="s">
        <v>15</v>
      </c>
      <c r="C866" s="1">
        <v>278030</v>
      </c>
      <c r="D866" s="1" t="s">
        <v>18</v>
      </c>
      <c r="E866" s="1" t="s">
        <v>16</v>
      </c>
      <c r="F866" s="1" t="s">
        <v>12</v>
      </c>
      <c r="G866" s="1" t="s">
        <v>12</v>
      </c>
      <c r="H866" s="1" t="s">
        <v>12</v>
      </c>
      <c r="I866" s="1">
        <v>40</v>
      </c>
      <c r="J866" t="str">
        <f t="shared" si="40"/>
        <v>No</v>
      </c>
      <c r="K866" t="str">
        <f t="shared" si="41"/>
        <v>No</v>
      </c>
      <c r="L866">
        <f t="shared" si="42"/>
        <v>278030</v>
      </c>
      <c r="M866" s="1" t="str">
        <f>IF(ISBLANK(D866),_xlfn.MODE.SNGL(moras[TIPO_ASEGURAMIENTO]),D866)</f>
        <v>TRABAJADOR INDEPENDIENTE</v>
      </c>
      <c r="N866" s="1">
        <f>IF(ISBLANK(moras[[#This Row],[EDAD]]),T887,moras[[#This Row],[EDAD]])</f>
        <v>40</v>
      </c>
    </row>
    <row r="867" spans="1:14" x14ac:dyDescent="0.35">
      <c r="A867" s="1">
        <v>866</v>
      </c>
      <c r="B867" s="1" t="s">
        <v>9</v>
      </c>
      <c r="C867" s="1">
        <v>445258.23999999999</v>
      </c>
      <c r="D867" s="1" t="s">
        <v>10</v>
      </c>
      <c r="E867" s="1" t="s">
        <v>16</v>
      </c>
      <c r="F867" s="1" t="s">
        <v>12</v>
      </c>
      <c r="G867" s="1" t="s">
        <v>13</v>
      </c>
      <c r="H867" s="1" t="s">
        <v>13</v>
      </c>
      <c r="I867" s="1">
        <v>45</v>
      </c>
      <c r="J867" t="str">
        <f t="shared" si="40"/>
        <v>No</v>
      </c>
      <c r="K867" t="str">
        <f t="shared" si="41"/>
        <v>No</v>
      </c>
      <c r="L867">
        <f t="shared" si="42"/>
        <v>445258.23999999999</v>
      </c>
      <c r="M867" s="1" t="str">
        <f>IF(ISBLANK(D867),_xlfn.MODE.SNGL(moras[TIPO_ASEGURAMIENTO]),D867)</f>
        <v>ASALARIADO</v>
      </c>
      <c r="N867" s="1">
        <f>IF(ISBLANK(moras[[#This Row],[EDAD]]),T888,moras[[#This Row],[EDAD]])</f>
        <v>45</v>
      </c>
    </row>
    <row r="868" spans="1:14" x14ac:dyDescent="0.35">
      <c r="A868" s="1">
        <v>867</v>
      </c>
      <c r="B868" s="1" t="s">
        <v>9</v>
      </c>
      <c r="C868" s="1">
        <v>257920</v>
      </c>
      <c r="D868" s="1" t="s">
        <v>10</v>
      </c>
      <c r="E868" s="1" t="s">
        <v>16</v>
      </c>
      <c r="F868" s="1" t="s">
        <v>12</v>
      </c>
      <c r="G868" s="1" t="s">
        <v>12</v>
      </c>
      <c r="H868" s="1" t="s">
        <v>13</v>
      </c>
      <c r="I868" s="1">
        <v>58</v>
      </c>
      <c r="J868" t="str">
        <f t="shared" si="40"/>
        <v>No</v>
      </c>
      <c r="K868" t="str">
        <f t="shared" si="41"/>
        <v>No</v>
      </c>
      <c r="L868">
        <f t="shared" si="42"/>
        <v>257920</v>
      </c>
      <c r="M868" s="1" t="str">
        <f>IF(ISBLANK(D868),_xlfn.MODE.SNGL(moras[TIPO_ASEGURAMIENTO]),D868)</f>
        <v>ASALARIADO</v>
      </c>
      <c r="N868" s="1">
        <f>IF(ISBLANK(moras[[#This Row],[EDAD]]),T889,moras[[#This Row],[EDAD]])</f>
        <v>58</v>
      </c>
    </row>
    <row r="869" spans="1:14" x14ac:dyDescent="0.35">
      <c r="A869" s="1">
        <v>868</v>
      </c>
      <c r="B869" s="1" t="s">
        <v>9</v>
      </c>
      <c r="C869" s="1">
        <v>1776922.56</v>
      </c>
      <c r="D869" s="1" t="s">
        <v>10</v>
      </c>
      <c r="E869" s="1" t="s">
        <v>16</v>
      </c>
      <c r="F869" s="1" t="s">
        <v>12</v>
      </c>
      <c r="G869" s="1" t="s">
        <v>13</v>
      </c>
      <c r="H869" s="1" t="s">
        <v>13</v>
      </c>
      <c r="I869" s="1">
        <v>27</v>
      </c>
      <c r="J869" t="str">
        <f t="shared" si="40"/>
        <v>No</v>
      </c>
      <c r="K869" t="str">
        <f t="shared" si="41"/>
        <v>No</v>
      </c>
      <c r="L869">
        <f t="shared" si="42"/>
        <v>1776922.56</v>
      </c>
      <c r="M869" s="1" t="str">
        <f>IF(ISBLANK(D869),_xlfn.MODE.SNGL(moras[TIPO_ASEGURAMIENTO]),D869)</f>
        <v>ASALARIADO</v>
      </c>
      <c r="N869" s="1">
        <f>IF(ISBLANK(moras[[#This Row],[EDAD]]),T890,moras[[#This Row],[EDAD]])</f>
        <v>27</v>
      </c>
    </row>
    <row r="870" spans="1:14" x14ac:dyDescent="0.35">
      <c r="A870" s="1">
        <v>869</v>
      </c>
      <c r="B870" s="1" t="s">
        <v>9</v>
      </c>
      <c r="C870" s="1">
        <v>757568</v>
      </c>
      <c r="D870" s="1" t="s">
        <v>10</v>
      </c>
      <c r="E870" s="1" t="s">
        <v>11</v>
      </c>
      <c r="F870" s="1" t="s">
        <v>12</v>
      </c>
      <c r="G870" s="1" t="s">
        <v>13</v>
      </c>
      <c r="H870" s="1" t="s">
        <v>13</v>
      </c>
      <c r="I870" s="1">
        <v>47</v>
      </c>
      <c r="J870" t="str">
        <f t="shared" si="40"/>
        <v>No</v>
      </c>
      <c r="K870" t="str">
        <f t="shared" si="41"/>
        <v>No</v>
      </c>
      <c r="L870">
        <f t="shared" si="42"/>
        <v>757568</v>
      </c>
      <c r="M870" s="1" t="str">
        <f>IF(ISBLANK(D870),_xlfn.MODE.SNGL(moras[TIPO_ASEGURAMIENTO]),D870)</f>
        <v>ASALARIADO</v>
      </c>
      <c r="N870" s="1">
        <f>IF(ISBLANK(moras[[#This Row],[EDAD]]),T891,moras[[#This Row],[EDAD]])</f>
        <v>47</v>
      </c>
    </row>
    <row r="871" spans="1:14" x14ac:dyDescent="0.35">
      <c r="A871" s="1">
        <v>870</v>
      </c>
      <c r="B871" s="1" t="s">
        <v>9</v>
      </c>
      <c r="C871" s="1">
        <v>509509</v>
      </c>
      <c r="D871" s="1" t="s">
        <v>18</v>
      </c>
      <c r="E871" s="1" t="s">
        <v>16</v>
      </c>
      <c r="F871" s="1" t="s">
        <v>12</v>
      </c>
      <c r="G871" s="1" t="s">
        <v>13</v>
      </c>
      <c r="H871" s="1" t="s">
        <v>12</v>
      </c>
      <c r="I871" s="1">
        <v>63</v>
      </c>
      <c r="J871" t="str">
        <f t="shared" si="40"/>
        <v>No</v>
      </c>
      <c r="K871" t="str">
        <f t="shared" si="41"/>
        <v>No</v>
      </c>
      <c r="L871">
        <f t="shared" si="42"/>
        <v>509509</v>
      </c>
      <c r="M871" s="1" t="str">
        <f>IF(ISBLANK(D871),_xlfn.MODE.SNGL(moras[TIPO_ASEGURAMIENTO]),D871)</f>
        <v>TRABAJADOR INDEPENDIENTE</v>
      </c>
      <c r="N871" s="1">
        <f>IF(ISBLANK(moras[[#This Row],[EDAD]]),T892,moras[[#This Row],[EDAD]])</f>
        <v>63</v>
      </c>
    </row>
    <row r="872" spans="1:14" x14ac:dyDescent="0.35">
      <c r="A872" s="1">
        <v>871</v>
      </c>
      <c r="B872" s="1" t="s">
        <v>9</v>
      </c>
      <c r="C872" s="1">
        <v>805518</v>
      </c>
      <c r="D872" s="1" t="s">
        <v>10</v>
      </c>
      <c r="E872" s="1" t="s">
        <v>16</v>
      </c>
      <c r="F872" s="1" t="s">
        <v>12</v>
      </c>
      <c r="G872" s="1" t="s">
        <v>13</v>
      </c>
      <c r="H872" s="1" t="s">
        <v>13</v>
      </c>
      <c r="I872" s="1">
        <v>61</v>
      </c>
      <c r="J872" t="str">
        <f t="shared" si="40"/>
        <v>No</v>
      </c>
      <c r="K872" t="str">
        <f t="shared" si="41"/>
        <v>No</v>
      </c>
      <c r="L872">
        <f t="shared" si="42"/>
        <v>805518</v>
      </c>
      <c r="M872" s="1" t="str">
        <f>IF(ISBLANK(D872),_xlfn.MODE.SNGL(moras[TIPO_ASEGURAMIENTO]),D872)</f>
        <v>ASALARIADO</v>
      </c>
      <c r="N872" s="1">
        <f>IF(ISBLANK(moras[[#This Row],[EDAD]]),T893,moras[[#This Row],[EDAD]])</f>
        <v>61</v>
      </c>
    </row>
    <row r="873" spans="1:14" x14ac:dyDescent="0.35">
      <c r="A873" s="1">
        <v>872</v>
      </c>
      <c r="B873" s="1" t="s">
        <v>9</v>
      </c>
      <c r="C873" s="1">
        <v>255660</v>
      </c>
      <c r="D873" s="1" t="s">
        <v>10</v>
      </c>
      <c r="E873" s="1" t="s">
        <v>16</v>
      </c>
      <c r="F873" s="1" t="s">
        <v>12</v>
      </c>
      <c r="G873" s="1" t="s">
        <v>13</v>
      </c>
      <c r="H873" s="1" t="s">
        <v>13</v>
      </c>
      <c r="I873" s="1">
        <v>30</v>
      </c>
      <c r="J873" t="str">
        <f t="shared" si="40"/>
        <v>No</v>
      </c>
      <c r="K873" t="str">
        <f t="shared" si="41"/>
        <v>No</v>
      </c>
      <c r="L873">
        <f t="shared" si="42"/>
        <v>255660</v>
      </c>
      <c r="M873" s="1" t="str">
        <f>IF(ISBLANK(D873),_xlfn.MODE.SNGL(moras[TIPO_ASEGURAMIENTO]),D873)</f>
        <v>ASALARIADO</v>
      </c>
      <c r="N873" s="1">
        <f>IF(ISBLANK(moras[[#This Row],[EDAD]]),T894,moras[[#This Row],[EDAD]])</f>
        <v>30</v>
      </c>
    </row>
    <row r="874" spans="1:14" x14ac:dyDescent="0.35">
      <c r="A874" s="1">
        <v>873</v>
      </c>
      <c r="B874" s="1" t="s">
        <v>15</v>
      </c>
      <c r="C874" s="1">
        <v>517272</v>
      </c>
      <c r="D874" s="1" t="s">
        <v>18</v>
      </c>
      <c r="E874" s="1" t="s">
        <v>16</v>
      </c>
      <c r="F874" s="1" t="s">
        <v>12</v>
      </c>
      <c r="G874" s="1" t="s">
        <v>13</v>
      </c>
      <c r="H874" s="1" t="s">
        <v>13</v>
      </c>
      <c r="I874" s="1">
        <v>60</v>
      </c>
      <c r="J874" t="str">
        <f t="shared" si="40"/>
        <v>No</v>
      </c>
      <c r="K874" t="str">
        <f t="shared" si="41"/>
        <v>No</v>
      </c>
      <c r="L874">
        <f t="shared" si="42"/>
        <v>517272</v>
      </c>
      <c r="M874" s="1" t="str">
        <f>IF(ISBLANK(D874),_xlfn.MODE.SNGL(moras[TIPO_ASEGURAMIENTO]),D874)</f>
        <v>TRABAJADOR INDEPENDIENTE</v>
      </c>
      <c r="N874" s="1">
        <f>IF(ISBLANK(moras[[#This Row],[EDAD]]),T895,moras[[#This Row],[EDAD]])</f>
        <v>60</v>
      </c>
    </row>
    <row r="875" spans="1:14" x14ac:dyDescent="0.35">
      <c r="A875" s="1">
        <v>874</v>
      </c>
      <c r="B875" s="1" t="s">
        <v>9</v>
      </c>
      <c r="C875" s="1">
        <v>297050</v>
      </c>
      <c r="D875" s="1" t="s">
        <v>17</v>
      </c>
      <c r="E875" s="1" t="s">
        <v>16</v>
      </c>
      <c r="F875" s="1" t="s">
        <v>12</v>
      </c>
      <c r="G875" s="1" t="s">
        <v>13</v>
      </c>
      <c r="H875" s="1" t="s">
        <v>12</v>
      </c>
      <c r="I875" s="1">
        <v>37</v>
      </c>
      <c r="J875" t="str">
        <f t="shared" si="40"/>
        <v>No</v>
      </c>
      <c r="K875" t="str">
        <f t="shared" si="41"/>
        <v>No</v>
      </c>
      <c r="L875">
        <f t="shared" si="42"/>
        <v>297050</v>
      </c>
      <c r="M875" s="1" t="str">
        <f>IF(ISBLANK(D875),_xlfn.MODE.SNGL(moras[TIPO_ASEGURAMIENTO]),D875)</f>
        <v>ASEGURADO VOLUNTARIO</v>
      </c>
      <c r="N875" s="1">
        <f>IF(ISBLANK(moras[[#This Row],[EDAD]]),T896,moras[[#This Row],[EDAD]])</f>
        <v>37</v>
      </c>
    </row>
    <row r="876" spans="1:14" x14ac:dyDescent="0.35">
      <c r="A876" s="1">
        <v>875</v>
      </c>
      <c r="B876" s="1" t="s">
        <v>9</v>
      </c>
      <c r="C876" s="1">
        <v>315687</v>
      </c>
      <c r="D876" s="1" t="s">
        <v>10</v>
      </c>
      <c r="E876" s="1" t="s">
        <v>16</v>
      </c>
      <c r="F876" s="1" t="s">
        <v>12</v>
      </c>
      <c r="G876" s="1" t="s">
        <v>12</v>
      </c>
      <c r="H876" s="1" t="s">
        <v>12</v>
      </c>
      <c r="I876" s="1">
        <v>45</v>
      </c>
      <c r="J876" t="str">
        <f t="shared" si="40"/>
        <v>No</v>
      </c>
      <c r="K876" t="str">
        <f t="shared" si="41"/>
        <v>No</v>
      </c>
      <c r="L876">
        <f t="shared" si="42"/>
        <v>315687</v>
      </c>
      <c r="M876" s="1" t="str">
        <f>IF(ISBLANK(D876),_xlfn.MODE.SNGL(moras[TIPO_ASEGURAMIENTO]),D876)</f>
        <v>ASALARIADO</v>
      </c>
      <c r="N876" s="1">
        <f>IF(ISBLANK(moras[[#This Row],[EDAD]]),T897,moras[[#This Row],[EDAD]])</f>
        <v>45</v>
      </c>
    </row>
    <row r="877" spans="1:14" x14ac:dyDescent="0.35">
      <c r="A877" s="1">
        <v>876</v>
      </c>
      <c r="B877" s="1" t="s">
        <v>15</v>
      </c>
      <c r="C877" s="1">
        <v>372300</v>
      </c>
      <c r="D877" s="1" t="s">
        <v>10</v>
      </c>
      <c r="E877" s="1" t="s">
        <v>16</v>
      </c>
      <c r="F877" s="1" t="s">
        <v>12</v>
      </c>
      <c r="G877" s="1" t="s">
        <v>13</v>
      </c>
      <c r="H877" s="1" t="s">
        <v>12</v>
      </c>
      <c r="I877" s="1">
        <v>26</v>
      </c>
      <c r="J877" t="str">
        <f t="shared" si="40"/>
        <v>No</v>
      </c>
      <c r="K877" t="str">
        <f t="shared" si="41"/>
        <v>No</v>
      </c>
      <c r="L877">
        <f t="shared" si="42"/>
        <v>372300</v>
      </c>
      <c r="M877" s="1" t="str">
        <f>IF(ISBLANK(D877),_xlfn.MODE.SNGL(moras[TIPO_ASEGURAMIENTO]),D877)</f>
        <v>ASALARIADO</v>
      </c>
      <c r="N877" s="1">
        <f>IF(ISBLANK(moras[[#This Row],[EDAD]]),T898,moras[[#This Row],[EDAD]])</f>
        <v>26</v>
      </c>
    </row>
    <row r="878" spans="1:14" x14ac:dyDescent="0.35">
      <c r="A878" s="1">
        <v>877</v>
      </c>
      <c r="B878" s="1" t="s">
        <v>9</v>
      </c>
      <c r="C878" s="1">
        <v>678734.05</v>
      </c>
      <c r="D878" s="1" t="s">
        <v>10</v>
      </c>
      <c r="E878" s="1" t="s">
        <v>16</v>
      </c>
      <c r="F878" s="1" t="s">
        <v>12</v>
      </c>
      <c r="G878" s="1" t="s">
        <v>13</v>
      </c>
      <c r="H878" s="1" t="s">
        <v>13</v>
      </c>
      <c r="I878" s="1">
        <v>33</v>
      </c>
      <c r="J878" t="str">
        <f t="shared" si="40"/>
        <v>No</v>
      </c>
      <c r="K878" t="str">
        <f t="shared" si="41"/>
        <v>No</v>
      </c>
      <c r="L878">
        <f t="shared" si="42"/>
        <v>678734.05</v>
      </c>
      <c r="M878" s="1" t="str">
        <f>IF(ISBLANK(D878),_xlfn.MODE.SNGL(moras[TIPO_ASEGURAMIENTO]),D878)</f>
        <v>ASALARIADO</v>
      </c>
      <c r="N878" s="1">
        <f>IF(ISBLANK(moras[[#This Row],[EDAD]]),T899,moras[[#This Row],[EDAD]])</f>
        <v>33</v>
      </c>
    </row>
    <row r="879" spans="1:14" x14ac:dyDescent="0.35">
      <c r="A879" s="1">
        <v>878</v>
      </c>
      <c r="B879" s="1" t="s">
        <v>15</v>
      </c>
      <c r="C879" s="1">
        <v>315617</v>
      </c>
      <c r="D879" s="1" t="s">
        <v>17</v>
      </c>
      <c r="E879" s="1" t="s">
        <v>16</v>
      </c>
      <c r="F879" s="1" t="s">
        <v>12</v>
      </c>
      <c r="G879" s="1" t="s">
        <v>13</v>
      </c>
      <c r="H879" s="1" t="s">
        <v>13</v>
      </c>
      <c r="I879" s="1">
        <v>35</v>
      </c>
      <c r="J879" t="str">
        <f t="shared" si="40"/>
        <v>No</v>
      </c>
      <c r="K879" t="str">
        <f t="shared" si="41"/>
        <v>No</v>
      </c>
      <c r="L879">
        <f t="shared" si="42"/>
        <v>315617</v>
      </c>
      <c r="M879" s="1" t="str">
        <f>IF(ISBLANK(D879),_xlfn.MODE.SNGL(moras[TIPO_ASEGURAMIENTO]),D879)</f>
        <v>ASEGURADO VOLUNTARIO</v>
      </c>
      <c r="N879" s="1">
        <f>IF(ISBLANK(moras[[#This Row],[EDAD]]),T900,moras[[#This Row],[EDAD]])</f>
        <v>35</v>
      </c>
    </row>
    <row r="880" spans="1:14" x14ac:dyDescent="0.35">
      <c r="A880" s="1">
        <v>879</v>
      </c>
      <c r="B880" s="1" t="s">
        <v>9</v>
      </c>
      <c r="C880" s="1">
        <v>1455906.15</v>
      </c>
      <c r="D880" s="1" t="s">
        <v>19</v>
      </c>
      <c r="E880" s="1" t="s">
        <v>16</v>
      </c>
      <c r="F880" s="1" t="s">
        <v>12</v>
      </c>
      <c r="G880" s="1" t="s">
        <v>13</v>
      </c>
      <c r="H880" s="1" t="s">
        <v>13</v>
      </c>
      <c r="I880" s="1">
        <v>38</v>
      </c>
      <c r="J880" t="str">
        <f t="shared" si="40"/>
        <v>No</v>
      </c>
      <c r="K880" t="str">
        <f t="shared" si="41"/>
        <v>No</v>
      </c>
      <c r="L880">
        <f t="shared" si="42"/>
        <v>1455906.15</v>
      </c>
      <c r="M880" s="1" t="str">
        <f>IF(ISBLANK(D880),_xlfn.MODE.SNGL(moras[TIPO_ASEGURAMIENTO]),D880)</f>
        <v>CONVENIOS ESPECIALES DE TRABAJADORES INDEPENDIENTES</v>
      </c>
      <c r="N880" s="1">
        <f>IF(ISBLANK(moras[[#This Row],[EDAD]]),T901,moras[[#This Row],[EDAD]])</f>
        <v>38</v>
      </c>
    </row>
    <row r="881" spans="1:14" x14ac:dyDescent="0.35">
      <c r="A881" s="1">
        <v>880</v>
      </c>
      <c r="B881" s="1" t="s">
        <v>15</v>
      </c>
      <c r="C881" s="1">
        <v>166295</v>
      </c>
      <c r="D881" s="1" t="s">
        <v>10</v>
      </c>
      <c r="E881" s="1" t="s">
        <v>16</v>
      </c>
      <c r="F881" s="1" t="s">
        <v>12</v>
      </c>
      <c r="G881" s="1" t="s">
        <v>13</v>
      </c>
      <c r="H881" s="1" t="s">
        <v>13</v>
      </c>
      <c r="I881" s="1">
        <v>50</v>
      </c>
      <c r="J881" t="str">
        <f t="shared" si="40"/>
        <v>No</v>
      </c>
      <c r="K881" t="str">
        <f t="shared" si="41"/>
        <v>No</v>
      </c>
      <c r="L881">
        <f t="shared" si="42"/>
        <v>166295</v>
      </c>
      <c r="M881" s="1" t="str">
        <f>IF(ISBLANK(D881),_xlfn.MODE.SNGL(moras[TIPO_ASEGURAMIENTO]),D881)</f>
        <v>ASALARIADO</v>
      </c>
      <c r="N881" s="1">
        <f>IF(ISBLANK(moras[[#This Row],[EDAD]]),T902,moras[[#This Row],[EDAD]])</f>
        <v>50</v>
      </c>
    </row>
    <row r="882" spans="1:14" x14ac:dyDescent="0.35">
      <c r="A882" s="1">
        <v>881</v>
      </c>
      <c r="B882" s="1" t="s">
        <v>15</v>
      </c>
      <c r="C882" s="1">
        <v>5887012.5</v>
      </c>
      <c r="D882" s="1" t="s">
        <v>10</v>
      </c>
      <c r="E882" s="1" t="s">
        <v>16</v>
      </c>
      <c r="F882" s="1" t="s">
        <v>12</v>
      </c>
      <c r="G882" s="1" t="s">
        <v>13</v>
      </c>
      <c r="H882" s="1" t="s">
        <v>13</v>
      </c>
      <c r="I882" s="1">
        <v>27</v>
      </c>
      <c r="J882" t="str">
        <f t="shared" si="40"/>
        <v>Atípico</v>
      </c>
      <c r="K882" t="str">
        <f t="shared" si="41"/>
        <v>No</v>
      </c>
      <c r="L882">
        <f t="shared" si="42"/>
        <v>5887012.5</v>
      </c>
      <c r="M882" s="1" t="str">
        <f>IF(ISBLANK(D882),_xlfn.MODE.SNGL(moras[TIPO_ASEGURAMIENTO]),D882)</f>
        <v>ASALARIADO</v>
      </c>
      <c r="N882" s="1">
        <f>IF(ISBLANK(moras[[#This Row],[EDAD]]),T903,moras[[#This Row],[EDAD]])</f>
        <v>27</v>
      </c>
    </row>
    <row r="883" spans="1:14" x14ac:dyDescent="0.35">
      <c r="A883" s="1">
        <v>882</v>
      </c>
      <c r="B883" s="1" t="s">
        <v>15</v>
      </c>
      <c r="C883" s="1">
        <v>297046</v>
      </c>
      <c r="D883" s="1" t="s">
        <v>17</v>
      </c>
      <c r="E883" s="1" t="s">
        <v>16</v>
      </c>
      <c r="F883" s="1" t="s">
        <v>12</v>
      </c>
      <c r="G883" s="1" t="s">
        <v>13</v>
      </c>
      <c r="H883" s="1" t="s">
        <v>13</v>
      </c>
      <c r="I883" s="1">
        <v>61</v>
      </c>
      <c r="J883" t="str">
        <f t="shared" si="40"/>
        <v>No</v>
      </c>
      <c r="K883" t="str">
        <f t="shared" si="41"/>
        <v>No</v>
      </c>
      <c r="L883">
        <f t="shared" si="42"/>
        <v>297046</v>
      </c>
      <c r="M883" s="1" t="str">
        <f>IF(ISBLANK(D883),_xlfn.MODE.SNGL(moras[TIPO_ASEGURAMIENTO]),D883)</f>
        <v>ASEGURADO VOLUNTARIO</v>
      </c>
      <c r="N883" s="1">
        <f>IF(ISBLANK(moras[[#This Row],[EDAD]]),T904,moras[[#This Row],[EDAD]])</f>
        <v>61</v>
      </c>
    </row>
    <row r="884" spans="1:14" x14ac:dyDescent="0.35">
      <c r="A884" s="1">
        <v>883</v>
      </c>
      <c r="B884" s="1" t="s">
        <v>9</v>
      </c>
      <c r="C884" s="1">
        <v>503465</v>
      </c>
      <c r="D884" s="1" t="s">
        <v>10</v>
      </c>
      <c r="E884" s="1" t="s">
        <v>11</v>
      </c>
      <c r="F884" s="1" t="s">
        <v>12</v>
      </c>
      <c r="G884" s="1" t="s">
        <v>13</v>
      </c>
      <c r="H884" s="1" t="s">
        <v>12</v>
      </c>
      <c r="I884" s="1">
        <v>56</v>
      </c>
      <c r="J884" t="str">
        <f t="shared" si="40"/>
        <v>No</v>
      </c>
      <c r="K884" t="str">
        <f t="shared" si="41"/>
        <v>No</v>
      </c>
      <c r="L884">
        <f t="shared" si="42"/>
        <v>503465</v>
      </c>
      <c r="M884" s="1" t="str">
        <f>IF(ISBLANK(D884),_xlfn.MODE.SNGL(moras[TIPO_ASEGURAMIENTO]),D884)</f>
        <v>ASALARIADO</v>
      </c>
      <c r="N884" s="1">
        <f>IF(ISBLANK(moras[[#This Row],[EDAD]]),T905,moras[[#This Row],[EDAD]])</f>
        <v>56</v>
      </c>
    </row>
    <row r="885" spans="1:14" x14ac:dyDescent="0.35">
      <c r="A885" s="1">
        <v>884</v>
      </c>
      <c r="B885" s="1" t="s">
        <v>15</v>
      </c>
      <c r="C885" s="1">
        <v>534815.5</v>
      </c>
      <c r="D885" s="1" t="s">
        <v>10</v>
      </c>
      <c r="E885" s="1" t="s">
        <v>11</v>
      </c>
      <c r="F885" s="1" t="s">
        <v>12</v>
      </c>
      <c r="G885" s="1" t="s">
        <v>13</v>
      </c>
      <c r="H885" s="1" t="s">
        <v>13</v>
      </c>
      <c r="I885" s="1">
        <v>29</v>
      </c>
      <c r="J885" t="str">
        <f t="shared" si="40"/>
        <v>No</v>
      </c>
      <c r="K885" t="str">
        <f t="shared" si="41"/>
        <v>No</v>
      </c>
      <c r="L885">
        <f t="shared" si="42"/>
        <v>534815.5</v>
      </c>
      <c r="M885" s="1" t="str">
        <f>IF(ISBLANK(D885),_xlfn.MODE.SNGL(moras[TIPO_ASEGURAMIENTO]),D885)</f>
        <v>ASALARIADO</v>
      </c>
      <c r="N885" s="1">
        <f>IF(ISBLANK(moras[[#This Row],[EDAD]]),T906,moras[[#This Row],[EDAD]])</f>
        <v>29</v>
      </c>
    </row>
    <row r="886" spans="1:14" x14ac:dyDescent="0.35">
      <c r="A886" s="1">
        <v>885</v>
      </c>
      <c r="B886" s="1" t="s">
        <v>15</v>
      </c>
      <c r="C886" s="1">
        <v>401010</v>
      </c>
      <c r="D886" s="1" t="s">
        <v>18</v>
      </c>
      <c r="E886" s="1" t="s">
        <v>16</v>
      </c>
      <c r="F886" s="1" t="s">
        <v>12</v>
      </c>
      <c r="G886" s="1" t="s">
        <v>13</v>
      </c>
      <c r="H886" s="1" t="s">
        <v>12</v>
      </c>
      <c r="I886" s="1">
        <v>50</v>
      </c>
      <c r="J886" t="str">
        <f t="shared" si="40"/>
        <v>No</v>
      </c>
      <c r="K886" t="str">
        <f t="shared" si="41"/>
        <v>No</v>
      </c>
      <c r="L886">
        <f t="shared" si="42"/>
        <v>401010</v>
      </c>
      <c r="M886" s="1" t="str">
        <f>IF(ISBLANK(D886),_xlfn.MODE.SNGL(moras[TIPO_ASEGURAMIENTO]),D886)</f>
        <v>TRABAJADOR INDEPENDIENTE</v>
      </c>
      <c r="N886" s="1">
        <f>IF(ISBLANK(moras[[#This Row],[EDAD]]),T907,moras[[#This Row],[EDAD]])</f>
        <v>50</v>
      </c>
    </row>
    <row r="887" spans="1:14" x14ac:dyDescent="0.35">
      <c r="A887" s="1">
        <v>886</v>
      </c>
      <c r="B887" s="1" t="s">
        <v>9</v>
      </c>
      <c r="C887" s="1">
        <v>325000</v>
      </c>
      <c r="D887" s="1" t="s">
        <v>10</v>
      </c>
      <c r="E887" s="1" t="s">
        <v>16</v>
      </c>
      <c r="F887" s="1" t="s">
        <v>12</v>
      </c>
      <c r="G887" s="1" t="s">
        <v>13</v>
      </c>
      <c r="H887" s="1" t="s">
        <v>13</v>
      </c>
      <c r="I887" s="1">
        <v>37</v>
      </c>
      <c r="J887" t="str">
        <f t="shared" si="40"/>
        <v>No</v>
      </c>
      <c r="K887" t="str">
        <f t="shared" si="41"/>
        <v>No</v>
      </c>
      <c r="L887">
        <f t="shared" si="42"/>
        <v>325000</v>
      </c>
      <c r="M887" s="1" t="str">
        <f>IF(ISBLANK(D887),_xlfn.MODE.SNGL(moras[TIPO_ASEGURAMIENTO]),D887)</f>
        <v>ASALARIADO</v>
      </c>
      <c r="N887" s="1">
        <f>IF(ISBLANK(moras[[#This Row],[EDAD]]),T908,moras[[#This Row],[EDAD]])</f>
        <v>37</v>
      </c>
    </row>
    <row r="888" spans="1:14" x14ac:dyDescent="0.35">
      <c r="A888" s="1">
        <v>887</v>
      </c>
      <c r="B888" s="1" t="s">
        <v>9</v>
      </c>
      <c r="C888" s="1">
        <v>1142714</v>
      </c>
      <c r="D888" s="1" t="s">
        <v>10</v>
      </c>
      <c r="E888" s="1" t="s">
        <v>16</v>
      </c>
      <c r="F888" s="1" t="s">
        <v>12</v>
      </c>
      <c r="G888" s="1" t="s">
        <v>13</v>
      </c>
      <c r="H888" s="1" t="s">
        <v>13</v>
      </c>
      <c r="I888" s="1">
        <v>37</v>
      </c>
      <c r="J888" t="str">
        <f t="shared" si="40"/>
        <v>No</v>
      </c>
      <c r="K888" t="str">
        <f t="shared" si="41"/>
        <v>No</v>
      </c>
      <c r="L888">
        <f t="shared" si="42"/>
        <v>1142714</v>
      </c>
      <c r="M888" s="1" t="str">
        <f>IF(ISBLANK(D888),_xlfn.MODE.SNGL(moras[TIPO_ASEGURAMIENTO]),D888)</f>
        <v>ASALARIADO</v>
      </c>
      <c r="N888" s="1">
        <f>IF(ISBLANK(moras[[#This Row],[EDAD]]),T909,moras[[#This Row],[EDAD]])</f>
        <v>37</v>
      </c>
    </row>
    <row r="889" spans="1:14" x14ac:dyDescent="0.35">
      <c r="A889" s="1">
        <v>888</v>
      </c>
      <c r="B889" s="1" t="s">
        <v>9</v>
      </c>
      <c r="C889" s="1">
        <v>553642.06000000006</v>
      </c>
      <c r="D889" s="1" t="s">
        <v>10</v>
      </c>
      <c r="E889" s="1" t="s">
        <v>16</v>
      </c>
      <c r="F889" s="1" t="s">
        <v>12</v>
      </c>
      <c r="G889" s="1" t="s">
        <v>13</v>
      </c>
      <c r="H889" s="1" t="s">
        <v>13</v>
      </c>
      <c r="I889" s="1">
        <v>27</v>
      </c>
      <c r="J889" t="str">
        <f t="shared" si="40"/>
        <v>No</v>
      </c>
      <c r="K889" t="str">
        <f t="shared" si="41"/>
        <v>No</v>
      </c>
      <c r="L889">
        <f t="shared" si="42"/>
        <v>553642.06000000006</v>
      </c>
      <c r="M889" s="1" t="str">
        <f>IF(ISBLANK(D889),_xlfn.MODE.SNGL(moras[TIPO_ASEGURAMIENTO]),D889)</f>
        <v>ASALARIADO</v>
      </c>
      <c r="N889" s="1">
        <f>IF(ISBLANK(moras[[#This Row],[EDAD]]),T910,moras[[#This Row],[EDAD]])</f>
        <v>27</v>
      </c>
    </row>
    <row r="890" spans="1:14" x14ac:dyDescent="0.35">
      <c r="A890" s="1">
        <v>889</v>
      </c>
      <c r="B890" s="1" t="s">
        <v>9</v>
      </c>
      <c r="C890" s="1">
        <v>168300</v>
      </c>
      <c r="D890" s="1" t="s">
        <v>10</v>
      </c>
      <c r="E890" s="1" t="s">
        <v>16</v>
      </c>
      <c r="F890" s="1" t="s">
        <v>12</v>
      </c>
      <c r="G890" s="1" t="s">
        <v>12</v>
      </c>
      <c r="H890" s="1" t="s">
        <v>13</v>
      </c>
      <c r="I890" s="1">
        <v>23</v>
      </c>
      <c r="J890" t="str">
        <f t="shared" si="40"/>
        <v>No</v>
      </c>
      <c r="K890" t="str">
        <f t="shared" si="41"/>
        <v>No</v>
      </c>
      <c r="L890">
        <f t="shared" si="42"/>
        <v>168300</v>
      </c>
      <c r="M890" s="1" t="str">
        <f>IF(ISBLANK(D890),_xlfn.MODE.SNGL(moras[TIPO_ASEGURAMIENTO]),D890)</f>
        <v>ASALARIADO</v>
      </c>
      <c r="N890" s="1">
        <f>IF(ISBLANK(moras[[#This Row],[EDAD]]),T911,moras[[#This Row],[EDAD]])</f>
        <v>23</v>
      </c>
    </row>
    <row r="891" spans="1:14" x14ac:dyDescent="0.35">
      <c r="A891" s="1">
        <v>890</v>
      </c>
      <c r="B891" s="1" t="s">
        <v>9</v>
      </c>
      <c r="C891" s="1">
        <v>290371</v>
      </c>
      <c r="D891" s="1" t="s">
        <v>18</v>
      </c>
      <c r="E891" s="1" t="s">
        <v>16</v>
      </c>
      <c r="F891" s="1" t="s">
        <v>12</v>
      </c>
      <c r="G891" s="1" t="s">
        <v>13</v>
      </c>
      <c r="H891" s="1" t="s">
        <v>13</v>
      </c>
      <c r="I891" s="1">
        <v>34</v>
      </c>
      <c r="J891" t="str">
        <f t="shared" si="40"/>
        <v>No</v>
      </c>
      <c r="K891" t="str">
        <f t="shared" si="41"/>
        <v>No</v>
      </c>
      <c r="L891">
        <f t="shared" si="42"/>
        <v>290371</v>
      </c>
      <c r="M891" s="1" t="str">
        <f>IF(ISBLANK(D891),_xlfn.MODE.SNGL(moras[TIPO_ASEGURAMIENTO]),D891)</f>
        <v>TRABAJADOR INDEPENDIENTE</v>
      </c>
      <c r="N891" s="1">
        <f>IF(ISBLANK(moras[[#This Row],[EDAD]]),T912,moras[[#This Row],[EDAD]])</f>
        <v>34</v>
      </c>
    </row>
    <row r="892" spans="1:14" x14ac:dyDescent="0.35">
      <c r="A892" s="1">
        <v>891</v>
      </c>
      <c r="B892" s="1" t="s">
        <v>9</v>
      </c>
      <c r="C892" s="1">
        <v>2687778.85</v>
      </c>
      <c r="D892" s="1" t="s">
        <v>10</v>
      </c>
      <c r="E892" s="1" t="s">
        <v>16</v>
      </c>
      <c r="F892" s="1" t="s">
        <v>12</v>
      </c>
      <c r="G892" s="1" t="s">
        <v>13</v>
      </c>
      <c r="H892" s="1" t="s">
        <v>13</v>
      </c>
      <c r="I892" s="1">
        <v>51</v>
      </c>
      <c r="J892" t="str">
        <f t="shared" si="40"/>
        <v>Atípico</v>
      </c>
      <c r="K892" t="str">
        <f t="shared" si="41"/>
        <v>No</v>
      </c>
      <c r="L892">
        <f t="shared" si="42"/>
        <v>2687778.85</v>
      </c>
      <c r="M892" s="1" t="str">
        <f>IF(ISBLANK(D892),_xlfn.MODE.SNGL(moras[TIPO_ASEGURAMIENTO]),D892)</f>
        <v>ASALARIADO</v>
      </c>
      <c r="N892" s="1">
        <f>IF(ISBLANK(moras[[#This Row],[EDAD]]),T913,moras[[#This Row],[EDAD]])</f>
        <v>51</v>
      </c>
    </row>
    <row r="893" spans="1:14" x14ac:dyDescent="0.35">
      <c r="A893" s="1">
        <v>892</v>
      </c>
      <c r="B893" s="1" t="s">
        <v>9</v>
      </c>
      <c r="C893" s="1">
        <v>130000</v>
      </c>
      <c r="D893" s="1" t="s">
        <v>10</v>
      </c>
      <c r="E893" s="1" t="s">
        <v>16</v>
      </c>
      <c r="F893" s="1" t="s">
        <v>12</v>
      </c>
      <c r="G893" s="1" t="s">
        <v>12</v>
      </c>
      <c r="H893" s="1" t="s">
        <v>13</v>
      </c>
      <c r="I893" s="1">
        <v>22</v>
      </c>
      <c r="J893" t="str">
        <f t="shared" si="40"/>
        <v>No</v>
      </c>
      <c r="K893" t="str">
        <f t="shared" si="41"/>
        <v>No</v>
      </c>
      <c r="L893">
        <f t="shared" si="42"/>
        <v>130000</v>
      </c>
      <c r="M893" s="1" t="str">
        <f>IF(ISBLANK(D893),_xlfn.MODE.SNGL(moras[TIPO_ASEGURAMIENTO]),D893)</f>
        <v>ASALARIADO</v>
      </c>
      <c r="N893" s="1">
        <f>IF(ISBLANK(moras[[#This Row],[EDAD]]),T914,moras[[#This Row],[EDAD]])</f>
        <v>22</v>
      </c>
    </row>
    <row r="894" spans="1:14" x14ac:dyDescent="0.35">
      <c r="A894" s="1">
        <v>893</v>
      </c>
      <c r="B894" s="1" t="s">
        <v>9</v>
      </c>
      <c r="C894" s="1">
        <v>575032.5</v>
      </c>
      <c r="D894" s="1" t="s">
        <v>10</v>
      </c>
      <c r="E894" s="1" t="s">
        <v>16</v>
      </c>
      <c r="F894" s="1" t="s">
        <v>12</v>
      </c>
      <c r="G894" s="1" t="s">
        <v>13</v>
      </c>
      <c r="H894" s="1" t="s">
        <v>13</v>
      </c>
      <c r="I894" s="1">
        <v>35</v>
      </c>
      <c r="J894" t="str">
        <f t="shared" si="40"/>
        <v>No</v>
      </c>
      <c r="K894" t="str">
        <f t="shared" si="41"/>
        <v>No</v>
      </c>
      <c r="L894">
        <f t="shared" si="42"/>
        <v>575032.5</v>
      </c>
      <c r="M894" s="1" t="str">
        <f>IF(ISBLANK(D894),_xlfn.MODE.SNGL(moras[TIPO_ASEGURAMIENTO]),D894)</f>
        <v>ASALARIADO</v>
      </c>
      <c r="N894" s="1">
        <f>IF(ISBLANK(moras[[#This Row],[EDAD]]),T915,moras[[#This Row],[EDAD]])</f>
        <v>35</v>
      </c>
    </row>
    <row r="895" spans="1:14" x14ac:dyDescent="0.35">
      <c r="A895" s="1">
        <v>894</v>
      </c>
      <c r="B895" s="1" t="s">
        <v>9</v>
      </c>
      <c r="C895" s="1">
        <v>423268.13</v>
      </c>
      <c r="D895" s="1" t="s">
        <v>10</v>
      </c>
      <c r="E895" s="1" t="s">
        <v>16</v>
      </c>
      <c r="F895" s="1" t="s">
        <v>12</v>
      </c>
      <c r="G895" s="1" t="s">
        <v>13</v>
      </c>
      <c r="H895" s="1" t="s">
        <v>13</v>
      </c>
      <c r="I895" s="1">
        <v>59</v>
      </c>
      <c r="J895" t="str">
        <f t="shared" si="40"/>
        <v>No</v>
      </c>
      <c r="K895" t="str">
        <f t="shared" si="41"/>
        <v>No</v>
      </c>
      <c r="L895">
        <f t="shared" si="42"/>
        <v>423268.13</v>
      </c>
      <c r="M895" s="1" t="str">
        <f>IF(ISBLANK(D895),_xlfn.MODE.SNGL(moras[TIPO_ASEGURAMIENTO]),D895)</f>
        <v>ASALARIADO</v>
      </c>
      <c r="N895" s="1">
        <f>IF(ISBLANK(moras[[#This Row],[EDAD]]),T916,moras[[#This Row],[EDAD]])</f>
        <v>59</v>
      </c>
    </row>
    <row r="896" spans="1:14" x14ac:dyDescent="0.35">
      <c r="A896" s="1">
        <v>895</v>
      </c>
      <c r="B896" s="1" t="s">
        <v>9</v>
      </c>
      <c r="C896" s="1">
        <v>447541.9</v>
      </c>
      <c r="D896" s="1" t="s">
        <v>10</v>
      </c>
      <c r="E896" s="1" t="s">
        <v>16</v>
      </c>
      <c r="F896" s="1" t="s">
        <v>12</v>
      </c>
      <c r="G896" s="1" t="s">
        <v>12</v>
      </c>
      <c r="H896" s="1" t="s">
        <v>13</v>
      </c>
      <c r="I896" s="1">
        <v>31</v>
      </c>
      <c r="J896" t="str">
        <f t="shared" si="40"/>
        <v>No</v>
      </c>
      <c r="K896" t="str">
        <f t="shared" si="41"/>
        <v>No</v>
      </c>
      <c r="L896">
        <f t="shared" si="42"/>
        <v>447541.9</v>
      </c>
      <c r="M896" s="1" t="str">
        <f>IF(ISBLANK(D896),_xlfn.MODE.SNGL(moras[TIPO_ASEGURAMIENTO]),D896)</f>
        <v>ASALARIADO</v>
      </c>
      <c r="N896" s="1">
        <f>IF(ISBLANK(moras[[#This Row],[EDAD]]),T917,moras[[#This Row],[EDAD]])</f>
        <v>31</v>
      </c>
    </row>
    <row r="897" spans="1:14" x14ac:dyDescent="0.35">
      <c r="A897" s="1">
        <v>896</v>
      </c>
      <c r="B897" s="1" t="s">
        <v>9</v>
      </c>
      <c r="C897" s="1">
        <v>639148</v>
      </c>
      <c r="D897" s="1" t="s">
        <v>18</v>
      </c>
      <c r="E897" s="1" t="s">
        <v>16</v>
      </c>
      <c r="F897" s="1" t="s">
        <v>12</v>
      </c>
      <c r="G897" s="1" t="s">
        <v>12</v>
      </c>
      <c r="H897" s="1" t="s">
        <v>13</v>
      </c>
      <c r="I897" s="1">
        <v>70</v>
      </c>
      <c r="J897" t="str">
        <f t="shared" si="40"/>
        <v>No</v>
      </c>
      <c r="K897" t="str">
        <f t="shared" si="41"/>
        <v>No</v>
      </c>
      <c r="L897">
        <f t="shared" si="42"/>
        <v>639148</v>
      </c>
      <c r="M897" s="1" t="str">
        <f>IF(ISBLANK(D897),_xlfn.MODE.SNGL(moras[TIPO_ASEGURAMIENTO]),D897)</f>
        <v>TRABAJADOR INDEPENDIENTE</v>
      </c>
      <c r="N897" s="1">
        <f>IF(ISBLANK(moras[[#This Row],[EDAD]]),T918,moras[[#This Row],[EDAD]])</f>
        <v>70</v>
      </c>
    </row>
    <row r="898" spans="1:14" x14ac:dyDescent="0.35">
      <c r="A898" s="1">
        <v>897</v>
      </c>
      <c r="B898" s="1" t="s">
        <v>15</v>
      </c>
      <c r="C898" s="1">
        <v>406742.56</v>
      </c>
      <c r="D898" s="1" t="s">
        <v>10</v>
      </c>
      <c r="E898" s="1" t="s">
        <v>16</v>
      </c>
      <c r="F898" s="1" t="s">
        <v>12</v>
      </c>
      <c r="G898" s="1" t="s">
        <v>13</v>
      </c>
      <c r="H898" s="1" t="s">
        <v>13</v>
      </c>
      <c r="I898" s="1">
        <v>28</v>
      </c>
      <c r="J898" t="str">
        <f t="shared" ref="J898:J961" si="43">IF(1.96&lt;ABS(C898-$S$23)/$S$24,"Atípico","No")</f>
        <v>No</v>
      </c>
      <c r="K898" t="str">
        <f t="shared" ref="K898:K961" si="44">IF(1.96&lt;ABS((I898-$T$23)/$T$24),"Atípico", "No")</f>
        <v>No</v>
      </c>
      <c r="L898">
        <f t="shared" ref="L898:L961" si="45">IF(ISBLANK(C898),$S$23,C898)</f>
        <v>406742.56</v>
      </c>
      <c r="M898" s="1" t="str">
        <f>IF(ISBLANK(D898),_xlfn.MODE.SNGL(moras[TIPO_ASEGURAMIENTO]),D898)</f>
        <v>ASALARIADO</v>
      </c>
      <c r="N898" s="1">
        <f>IF(ISBLANK(moras[[#This Row],[EDAD]]),T919,moras[[#This Row],[EDAD]])</f>
        <v>28</v>
      </c>
    </row>
    <row r="899" spans="1:14" x14ac:dyDescent="0.35">
      <c r="A899" s="1">
        <v>898</v>
      </c>
      <c r="B899" s="1" t="s">
        <v>9</v>
      </c>
      <c r="C899" s="1">
        <v>356653</v>
      </c>
      <c r="D899" s="1" t="s">
        <v>18</v>
      </c>
      <c r="E899" s="1" t="s">
        <v>16</v>
      </c>
      <c r="F899" s="1" t="s">
        <v>12</v>
      </c>
      <c r="G899" s="1" t="s">
        <v>13</v>
      </c>
      <c r="H899" s="1" t="s">
        <v>12</v>
      </c>
      <c r="I899" s="1">
        <v>47</v>
      </c>
      <c r="J899" t="str">
        <f t="shared" si="43"/>
        <v>No</v>
      </c>
      <c r="K899" t="str">
        <f t="shared" si="44"/>
        <v>No</v>
      </c>
      <c r="L899">
        <f t="shared" si="45"/>
        <v>356653</v>
      </c>
      <c r="M899" s="1" t="str">
        <f>IF(ISBLANK(D899),_xlfn.MODE.SNGL(moras[TIPO_ASEGURAMIENTO]),D899)</f>
        <v>TRABAJADOR INDEPENDIENTE</v>
      </c>
      <c r="N899" s="1">
        <f>IF(ISBLANK(moras[[#This Row],[EDAD]]),T920,moras[[#This Row],[EDAD]])</f>
        <v>47</v>
      </c>
    </row>
    <row r="900" spans="1:14" x14ac:dyDescent="0.35">
      <c r="A900" s="1">
        <v>899</v>
      </c>
      <c r="B900" s="1" t="s">
        <v>9</v>
      </c>
      <c r="C900" s="1">
        <v>550000</v>
      </c>
      <c r="D900" s="1" t="s">
        <v>10</v>
      </c>
      <c r="E900" s="1" t="s">
        <v>16</v>
      </c>
      <c r="F900" s="1" t="s">
        <v>12</v>
      </c>
      <c r="G900" s="1" t="s">
        <v>13</v>
      </c>
      <c r="H900" s="1" t="s">
        <v>12</v>
      </c>
      <c r="I900" s="1">
        <v>25</v>
      </c>
      <c r="J900" t="str">
        <f t="shared" si="43"/>
        <v>No</v>
      </c>
      <c r="K900" t="str">
        <f t="shared" si="44"/>
        <v>No</v>
      </c>
      <c r="L900">
        <f t="shared" si="45"/>
        <v>550000</v>
      </c>
      <c r="M900" s="1" t="str">
        <f>IF(ISBLANK(D900),_xlfn.MODE.SNGL(moras[TIPO_ASEGURAMIENTO]),D900)</f>
        <v>ASALARIADO</v>
      </c>
      <c r="N900" s="1">
        <f>IF(ISBLANK(moras[[#This Row],[EDAD]]),T921,moras[[#This Row],[EDAD]])</f>
        <v>25</v>
      </c>
    </row>
    <row r="901" spans="1:14" x14ac:dyDescent="0.35">
      <c r="A901" s="1">
        <v>900</v>
      </c>
      <c r="B901" s="1" t="s">
        <v>9</v>
      </c>
      <c r="C901" s="1">
        <v>1813773.65</v>
      </c>
      <c r="D901" s="1" t="s">
        <v>10</v>
      </c>
      <c r="E901" s="1" t="s">
        <v>16</v>
      </c>
      <c r="F901" s="1" t="s">
        <v>12</v>
      </c>
      <c r="G901" s="1" t="s">
        <v>13</v>
      </c>
      <c r="H901" s="1" t="s">
        <v>13</v>
      </c>
      <c r="I901" s="1">
        <v>58</v>
      </c>
      <c r="J901" t="str">
        <f t="shared" si="43"/>
        <v>No</v>
      </c>
      <c r="K901" t="str">
        <f t="shared" si="44"/>
        <v>No</v>
      </c>
      <c r="L901">
        <f t="shared" si="45"/>
        <v>1813773.65</v>
      </c>
      <c r="M901" s="1" t="str">
        <f>IF(ISBLANK(D901),_xlfn.MODE.SNGL(moras[TIPO_ASEGURAMIENTO]),D901)</f>
        <v>ASALARIADO</v>
      </c>
      <c r="N901" s="1">
        <f>IF(ISBLANK(moras[[#This Row],[EDAD]]),T922,moras[[#This Row],[EDAD]])</f>
        <v>58</v>
      </c>
    </row>
    <row r="902" spans="1:14" x14ac:dyDescent="0.35">
      <c r="A902" s="1">
        <v>901</v>
      </c>
      <c r="B902" s="1" t="s">
        <v>15</v>
      </c>
      <c r="C902" s="1">
        <v>1807234</v>
      </c>
      <c r="D902" s="1" t="s">
        <v>10</v>
      </c>
      <c r="E902" s="1" t="s">
        <v>16</v>
      </c>
      <c r="F902" s="1" t="s">
        <v>12</v>
      </c>
      <c r="G902" s="1" t="s">
        <v>13</v>
      </c>
      <c r="H902" s="1" t="s">
        <v>13</v>
      </c>
      <c r="I902" s="1">
        <v>39</v>
      </c>
      <c r="J902" t="str">
        <f t="shared" si="43"/>
        <v>No</v>
      </c>
      <c r="K902" t="str">
        <f t="shared" si="44"/>
        <v>No</v>
      </c>
      <c r="L902">
        <f t="shared" si="45"/>
        <v>1807234</v>
      </c>
      <c r="M902" s="1" t="str">
        <f>IF(ISBLANK(D902),_xlfn.MODE.SNGL(moras[TIPO_ASEGURAMIENTO]),D902)</f>
        <v>ASALARIADO</v>
      </c>
      <c r="N902" s="1">
        <f>IF(ISBLANK(moras[[#This Row],[EDAD]]),T923,moras[[#This Row],[EDAD]])</f>
        <v>39</v>
      </c>
    </row>
    <row r="903" spans="1:14" x14ac:dyDescent="0.35">
      <c r="A903" s="1">
        <v>902</v>
      </c>
      <c r="B903" s="1" t="s">
        <v>9</v>
      </c>
      <c r="C903" s="1">
        <v>450000</v>
      </c>
      <c r="D903" s="1" t="s">
        <v>10</v>
      </c>
      <c r="E903" s="1" t="s">
        <v>16</v>
      </c>
      <c r="F903" s="1" t="s">
        <v>12</v>
      </c>
      <c r="G903" s="1" t="s">
        <v>13</v>
      </c>
      <c r="H903" s="1" t="s">
        <v>13</v>
      </c>
      <c r="I903" s="1">
        <v>58</v>
      </c>
      <c r="J903" t="str">
        <f t="shared" si="43"/>
        <v>No</v>
      </c>
      <c r="K903" t="str">
        <f t="shared" si="44"/>
        <v>No</v>
      </c>
      <c r="L903">
        <f t="shared" si="45"/>
        <v>450000</v>
      </c>
      <c r="M903" s="1" t="str">
        <f>IF(ISBLANK(D903),_xlfn.MODE.SNGL(moras[TIPO_ASEGURAMIENTO]),D903)</f>
        <v>ASALARIADO</v>
      </c>
      <c r="N903" s="1">
        <f>IF(ISBLANK(moras[[#This Row],[EDAD]]),T924,moras[[#This Row],[EDAD]])</f>
        <v>58</v>
      </c>
    </row>
    <row r="904" spans="1:14" x14ac:dyDescent="0.35">
      <c r="A904" s="1">
        <v>903</v>
      </c>
      <c r="B904" s="1" t="s">
        <v>15</v>
      </c>
      <c r="C904" s="1">
        <v>297046</v>
      </c>
      <c r="D904" s="1" t="s">
        <v>18</v>
      </c>
      <c r="E904" s="1" t="s">
        <v>16</v>
      </c>
      <c r="F904" s="1" t="s">
        <v>12</v>
      </c>
      <c r="G904" s="1" t="s">
        <v>13</v>
      </c>
      <c r="H904" s="1" t="s">
        <v>13</v>
      </c>
      <c r="I904" s="1">
        <v>34</v>
      </c>
      <c r="J904" t="str">
        <f t="shared" si="43"/>
        <v>No</v>
      </c>
      <c r="K904" t="str">
        <f t="shared" si="44"/>
        <v>No</v>
      </c>
      <c r="L904">
        <f t="shared" si="45"/>
        <v>297046</v>
      </c>
      <c r="M904" s="1" t="str">
        <f>IF(ISBLANK(D904),_xlfn.MODE.SNGL(moras[TIPO_ASEGURAMIENTO]),D904)</f>
        <v>TRABAJADOR INDEPENDIENTE</v>
      </c>
      <c r="N904" s="1">
        <f>IF(ISBLANK(moras[[#This Row],[EDAD]]),T925,moras[[#This Row],[EDAD]])</f>
        <v>34</v>
      </c>
    </row>
    <row r="905" spans="1:14" x14ac:dyDescent="0.35">
      <c r="A905" s="1">
        <v>904</v>
      </c>
      <c r="B905" s="1" t="s">
        <v>9</v>
      </c>
      <c r="C905" s="1">
        <v>785016.42</v>
      </c>
      <c r="D905" s="1" t="s">
        <v>10</v>
      </c>
      <c r="E905" s="1" t="s">
        <v>16</v>
      </c>
      <c r="F905" s="1" t="s">
        <v>12</v>
      </c>
      <c r="G905" s="1" t="s">
        <v>13</v>
      </c>
      <c r="H905" s="1" t="s">
        <v>13</v>
      </c>
      <c r="I905" s="1">
        <v>22</v>
      </c>
      <c r="J905" t="str">
        <f t="shared" si="43"/>
        <v>No</v>
      </c>
      <c r="K905" t="str">
        <f t="shared" si="44"/>
        <v>No</v>
      </c>
      <c r="L905">
        <f t="shared" si="45"/>
        <v>785016.42</v>
      </c>
      <c r="M905" s="1" t="str">
        <f>IF(ISBLANK(D905),_xlfn.MODE.SNGL(moras[TIPO_ASEGURAMIENTO]),D905)</f>
        <v>ASALARIADO</v>
      </c>
      <c r="N905" s="1">
        <f>IF(ISBLANK(moras[[#This Row],[EDAD]]),T926,moras[[#This Row],[EDAD]])</f>
        <v>22</v>
      </c>
    </row>
    <row r="906" spans="1:14" x14ac:dyDescent="0.35">
      <c r="A906" s="1">
        <v>905</v>
      </c>
      <c r="B906" s="1" t="s">
        <v>9</v>
      </c>
      <c r="C906" s="1">
        <v>299065</v>
      </c>
      <c r="D906" s="1" t="s">
        <v>10</v>
      </c>
      <c r="E906" s="1" t="s">
        <v>16</v>
      </c>
      <c r="F906" s="1" t="s">
        <v>12</v>
      </c>
      <c r="G906" s="1" t="s">
        <v>13</v>
      </c>
      <c r="H906" s="1" t="s">
        <v>13</v>
      </c>
      <c r="I906" s="1">
        <v>36</v>
      </c>
      <c r="J906" t="str">
        <f t="shared" si="43"/>
        <v>No</v>
      </c>
      <c r="K906" t="str">
        <f t="shared" si="44"/>
        <v>No</v>
      </c>
      <c r="L906">
        <f t="shared" si="45"/>
        <v>299065</v>
      </c>
      <c r="M906" s="1" t="str">
        <f>IF(ISBLANK(D906),_xlfn.MODE.SNGL(moras[TIPO_ASEGURAMIENTO]),D906)</f>
        <v>ASALARIADO</v>
      </c>
      <c r="N906" s="1">
        <f>IF(ISBLANK(moras[[#This Row],[EDAD]]),T927,moras[[#This Row],[EDAD]])</f>
        <v>36</v>
      </c>
    </row>
    <row r="907" spans="1:14" x14ac:dyDescent="0.35">
      <c r="A907" s="1">
        <v>906</v>
      </c>
      <c r="B907" s="1" t="s">
        <v>15</v>
      </c>
      <c r="C907" s="1">
        <v>338166</v>
      </c>
      <c r="D907" s="1" t="s">
        <v>18</v>
      </c>
      <c r="E907" s="1" t="s">
        <v>16</v>
      </c>
      <c r="F907" s="1" t="s">
        <v>12</v>
      </c>
      <c r="G907" s="1" t="s">
        <v>13</v>
      </c>
      <c r="H907" s="1" t="s">
        <v>12</v>
      </c>
      <c r="I907" s="1">
        <v>29</v>
      </c>
      <c r="J907" t="str">
        <f t="shared" si="43"/>
        <v>No</v>
      </c>
      <c r="K907" t="str">
        <f t="shared" si="44"/>
        <v>No</v>
      </c>
      <c r="L907">
        <f t="shared" si="45"/>
        <v>338166</v>
      </c>
      <c r="M907" s="1" t="str">
        <f>IF(ISBLANK(D907),_xlfn.MODE.SNGL(moras[TIPO_ASEGURAMIENTO]),D907)</f>
        <v>TRABAJADOR INDEPENDIENTE</v>
      </c>
      <c r="N907" s="1">
        <f>IF(ISBLANK(moras[[#This Row],[EDAD]]),T928,moras[[#This Row],[EDAD]])</f>
        <v>29</v>
      </c>
    </row>
    <row r="908" spans="1:14" x14ac:dyDescent="0.35">
      <c r="A908" s="1">
        <v>907</v>
      </c>
      <c r="B908" s="1" t="s">
        <v>15</v>
      </c>
      <c r="C908" s="1">
        <v>2623756.52</v>
      </c>
      <c r="D908" s="1" t="s">
        <v>10</v>
      </c>
      <c r="E908" s="1" t="s">
        <v>11</v>
      </c>
      <c r="F908" s="1" t="s">
        <v>12</v>
      </c>
      <c r="G908" s="1" t="s">
        <v>13</v>
      </c>
      <c r="H908" s="1" t="s">
        <v>13</v>
      </c>
      <c r="I908" s="1">
        <v>42</v>
      </c>
      <c r="J908" t="str">
        <f t="shared" si="43"/>
        <v>Atípico</v>
      </c>
      <c r="K908" t="str">
        <f t="shared" si="44"/>
        <v>No</v>
      </c>
      <c r="L908">
        <f t="shared" si="45"/>
        <v>2623756.52</v>
      </c>
      <c r="M908" s="1" t="str">
        <f>IF(ISBLANK(D908),_xlfn.MODE.SNGL(moras[TIPO_ASEGURAMIENTO]),D908)</f>
        <v>ASALARIADO</v>
      </c>
      <c r="N908" s="1">
        <f>IF(ISBLANK(moras[[#This Row],[EDAD]]),T929,moras[[#This Row],[EDAD]])</f>
        <v>42</v>
      </c>
    </row>
    <row r="909" spans="1:14" x14ac:dyDescent="0.35">
      <c r="A909" s="1">
        <v>908</v>
      </c>
      <c r="B909" s="1" t="s">
        <v>15</v>
      </c>
      <c r="C909" s="1">
        <v>2085526.5</v>
      </c>
      <c r="D909" s="1" t="s">
        <v>10</v>
      </c>
      <c r="E909" s="1" t="s">
        <v>11</v>
      </c>
      <c r="F909" s="1" t="s">
        <v>12</v>
      </c>
      <c r="G909" s="1" t="s">
        <v>13</v>
      </c>
      <c r="H909" s="1" t="s">
        <v>13</v>
      </c>
      <c r="I909" s="1">
        <v>56</v>
      </c>
      <c r="J909" t="str">
        <f t="shared" si="43"/>
        <v>No</v>
      </c>
      <c r="K909" t="str">
        <f t="shared" si="44"/>
        <v>No</v>
      </c>
      <c r="L909">
        <f t="shared" si="45"/>
        <v>2085526.5</v>
      </c>
      <c r="M909" s="1" t="str">
        <f>IF(ISBLANK(D909),_xlfn.MODE.SNGL(moras[TIPO_ASEGURAMIENTO]),D909)</f>
        <v>ASALARIADO</v>
      </c>
      <c r="N909" s="1">
        <f>IF(ISBLANK(moras[[#This Row],[EDAD]]),T930,moras[[#This Row],[EDAD]])</f>
        <v>56</v>
      </c>
    </row>
    <row r="910" spans="1:14" x14ac:dyDescent="0.35">
      <c r="A910" s="1">
        <v>909</v>
      </c>
      <c r="B910" s="1" t="s">
        <v>9</v>
      </c>
      <c r="C910" s="1">
        <v>930427.8</v>
      </c>
      <c r="D910" s="1" t="s">
        <v>10</v>
      </c>
      <c r="E910" s="1" t="s">
        <v>16</v>
      </c>
      <c r="F910" s="1" t="s">
        <v>12</v>
      </c>
      <c r="G910" s="1" t="s">
        <v>13</v>
      </c>
      <c r="H910" s="1" t="s">
        <v>13</v>
      </c>
      <c r="I910" s="1">
        <v>33</v>
      </c>
      <c r="J910" t="str">
        <f t="shared" si="43"/>
        <v>No</v>
      </c>
      <c r="K910" t="str">
        <f t="shared" si="44"/>
        <v>No</v>
      </c>
      <c r="L910">
        <f t="shared" si="45"/>
        <v>930427.8</v>
      </c>
      <c r="M910" s="1" t="str">
        <f>IF(ISBLANK(D910),_xlfn.MODE.SNGL(moras[TIPO_ASEGURAMIENTO]),D910)</f>
        <v>ASALARIADO</v>
      </c>
      <c r="N910" s="1">
        <f>IF(ISBLANK(moras[[#This Row],[EDAD]]),T931,moras[[#This Row],[EDAD]])</f>
        <v>33</v>
      </c>
    </row>
    <row r="911" spans="1:14" x14ac:dyDescent="0.35">
      <c r="A911" s="1">
        <v>910</v>
      </c>
      <c r="B911" s="1" t="s">
        <v>9</v>
      </c>
      <c r="C911" s="1">
        <v>150000</v>
      </c>
      <c r="D911" s="1" t="s">
        <v>10</v>
      </c>
      <c r="E911" s="1" t="s">
        <v>16</v>
      </c>
      <c r="F911" s="1" t="s">
        <v>12</v>
      </c>
      <c r="G911" s="1" t="s">
        <v>13</v>
      </c>
      <c r="H911" s="1" t="s">
        <v>13</v>
      </c>
      <c r="I911" s="1">
        <v>43</v>
      </c>
      <c r="J911" t="str">
        <f t="shared" si="43"/>
        <v>No</v>
      </c>
      <c r="K911" t="str">
        <f t="shared" si="44"/>
        <v>No</v>
      </c>
      <c r="L911">
        <f t="shared" si="45"/>
        <v>150000</v>
      </c>
      <c r="M911" s="1" t="str">
        <f>IF(ISBLANK(D911),_xlfn.MODE.SNGL(moras[TIPO_ASEGURAMIENTO]),D911)</f>
        <v>ASALARIADO</v>
      </c>
      <c r="N911" s="1">
        <f>IF(ISBLANK(moras[[#This Row],[EDAD]]),T932,moras[[#This Row],[EDAD]])</f>
        <v>43</v>
      </c>
    </row>
    <row r="912" spans="1:14" x14ac:dyDescent="0.35">
      <c r="A912" s="1">
        <v>911</v>
      </c>
      <c r="B912" s="1" t="s">
        <v>9</v>
      </c>
      <c r="C912" s="1">
        <v>299647</v>
      </c>
      <c r="D912" s="1" t="s">
        <v>17</v>
      </c>
      <c r="E912" s="1" t="s">
        <v>16</v>
      </c>
      <c r="F912" s="1" t="s">
        <v>12</v>
      </c>
      <c r="G912" s="1" t="s">
        <v>13</v>
      </c>
      <c r="H912" s="1" t="s">
        <v>13</v>
      </c>
      <c r="I912" s="1">
        <v>75</v>
      </c>
      <c r="J912" t="str">
        <f t="shared" si="43"/>
        <v>No</v>
      </c>
      <c r="K912" t="str">
        <f t="shared" si="44"/>
        <v>No</v>
      </c>
      <c r="L912">
        <f t="shared" si="45"/>
        <v>299647</v>
      </c>
      <c r="M912" s="1" t="str">
        <f>IF(ISBLANK(D912),_xlfn.MODE.SNGL(moras[TIPO_ASEGURAMIENTO]),D912)</f>
        <v>ASEGURADO VOLUNTARIO</v>
      </c>
      <c r="N912" s="1">
        <f>IF(ISBLANK(moras[[#This Row],[EDAD]]),T933,moras[[#This Row],[EDAD]])</f>
        <v>75</v>
      </c>
    </row>
    <row r="913" spans="1:14" x14ac:dyDescent="0.35">
      <c r="A913" s="1">
        <v>912</v>
      </c>
      <c r="B913" s="1" t="s">
        <v>9</v>
      </c>
      <c r="C913" s="1">
        <v>385548</v>
      </c>
      <c r="D913" s="1" t="s">
        <v>18</v>
      </c>
      <c r="E913" s="1" t="s">
        <v>16</v>
      </c>
      <c r="F913" s="1" t="s">
        <v>12</v>
      </c>
      <c r="G913" s="1" t="s">
        <v>13</v>
      </c>
      <c r="H913" s="1" t="s">
        <v>12</v>
      </c>
      <c r="I913" s="1">
        <v>66</v>
      </c>
      <c r="J913" t="str">
        <f t="shared" si="43"/>
        <v>No</v>
      </c>
      <c r="K913" t="str">
        <f t="shared" si="44"/>
        <v>No</v>
      </c>
      <c r="L913">
        <f t="shared" si="45"/>
        <v>385548</v>
      </c>
      <c r="M913" s="1" t="str">
        <f>IF(ISBLANK(D913),_xlfn.MODE.SNGL(moras[TIPO_ASEGURAMIENTO]),D913)</f>
        <v>TRABAJADOR INDEPENDIENTE</v>
      </c>
      <c r="N913" s="1">
        <f>IF(ISBLANK(moras[[#This Row],[EDAD]]),T934,moras[[#This Row],[EDAD]])</f>
        <v>66</v>
      </c>
    </row>
    <row r="914" spans="1:14" x14ac:dyDescent="0.35">
      <c r="A914" s="1">
        <v>913</v>
      </c>
      <c r="B914" s="1" t="s">
        <v>9</v>
      </c>
      <c r="C914" s="1">
        <v>2894048.26</v>
      </c>
      <c r="D914" s="1" t="s">
        <v>14</v>
      </c>
      <c r="E914" s="1" t="s">
        <v>11</v>
      </c>
      <c r="F914" s="1" t="s">
        <v>12</v>
      </c>
      <c r="G914" s="1" t="s">
        <v>13</v>
      </c>
      <c r="H914" s="1" t="s">
        <v>13</v>
      </c>
      <c r="I914" s="1">
        <v>63</v>
      </c>
      <c r="J914" t="str">
        <f t="shared" si="43"/>
        <v>Atípico</v>
      </c>
      <c r="K914" t="str">
        <f t="shared" si="44"/>
        <v>No</v>
      </c>
      <c r="L914">
        <f t="shared" si="45"/>
        <v>2894048.26</v>
      </c>
      <c r="M914" s="1" t="str">
        <f>IF(ISBLANK(D914),_xlfn.MODE.SNGL(moras[TIPO_ASEGURAMIENTO]),D914)</f>
        <v>PENSIONADOS EN SU PROPIO SISTEMA</v>
      </c>
      <c r="N914" s="1">
        <f>IF(ISBLANK(moras[[#This Row],[EDAD]]),T935,moras[[#This Row],[EDAD]])</f>
        <v>63</v>
      </c>
    </row>
    <row r="915" spans="1:14" x14ac:dyDescent="0.35">
      <c r="A915" s="1">
        <v>914</v>
      </c>
      <c r="B915" s="1" t="s">
        <v>15</v>
      </c>
      <c r="C915" s="1">
        <v>297046</v>
      </c>
      <c r="D915" s="1" t="s">
        <v>17</v>
      </c>
      <c r="E915" s="1" t="s">
        <v>16</v>
      </c>
      <c r="F915" s="1" t="s">
        <v>12</v>
      </c>
      <c r="G915" s="1" t="s">
        <v>13</v>
      </c>
      <c r="H915" s="1" t="s">
        <v>12</v>
      </c>
      <c r="I915" s="1">
        <v>60</v>
      </c>
      <c r="J915" t="str">
        <f t="shared" si="43"/>
        <v>No</v>
      </c>
      <c r="K915" t="str">
        <f t="shared" si="44"/>
        <v>No</v>
      </c>
      <c r="L915">
        <f t="shared" si="45"/>
        <v>297046</v>
      </c>
      <c r="M915" s="1" t="str">
        <f>IF(ISBLANK(D915),_xlfn.MODE.SNGL(moras[TIPO_ASEGURAMIENTO]),D915)</f>
        <v>ASEGURADO VOLUNTARIO</v>
      </c>
      <c r="N915" s="1">
        <f>IF(ISBLANK(moras[[#This Row],[EDAD]]),T936,moras[[#This Row],[EDAD]])</f>
        <v>60</v>
      </c>
    </row>
    <row r="916" spans="1:14" x14ac:dyDescent="0.35">
      <c r="A916" s="1">
        <v>915</v>
      </c>
      <c r="B916" s="1" t="s">
        <v>15</v>
      </c>
      <c r="C916" s="1">
        <v>451350</v>
      </c>
      <c r="D916" s="1" t="s">
        <v>10</v>
      </c>
      <c r="E916" s="1" t="s">
        <v>16</v>
      </c>
      <c r="F916" s="1" t="s">
        <v>12</v>
      </c>
      <c r="G916" s="1" t="s">
        <v>13</v>
      </c>
      <c r="H916" s="1" t="s">
        <v>13</v>
      </c>
      <c r="I916" s="1">
        <v>25</v>
      </c>
      <c r="J916" t="str">
        <f t="shared" si="43"/>
        <v>No</v>
      </c>
      <c r="K916" t="str">
        <f t="shared" si="44"/>
        <v>No</v>
      </c>
      <c r="L916">
        <f t="shared" si="45"/>
        <v>451350</v>
      </c>
      <c r="M916" s="1" t="str">
        <f>IF(ISBLANK(D916),_xlfn.MODE.SNGL(moras[TIPO_ASEGURAMIENTO]),D916)</f>
        <v>ASALARIADO</v>
      </c>
      <c r="N916" s="1">
        <f>IF(ISBLANK(moras[[#This Row],[EDAD]]),T937,moras[[#This Row],[EDAD]])</f>
        <v>25</v>
      </c>
    </row>
    <row r="917" spans="1:14" x14ac:dyDescent="0.35">
      <c r="A917" s="1">
        <v>916</v>
      </c>
      <c r="B917" s="1" t="s">
        <v>15</v>
      </c>
      <c r="C917" s="1">
        <v>639148</v>
      </c>
      <c r="D917" s="1" t="s">
        <v>18</v>
      </c>
      <c r="E917" s="1" t="s">
        <v>16</v>
      </c>
      <c r="F917" s="1" t="s">
        <v>12</v>
      </c>
      <c r="G917" s="1" t="s">
        <v>12</v>
      </c>
      <c r="H917" s="1" t="s">
        <v>13</v>
      </c>
      <c r="I917" s="1">
        <v>66</v>
      </c>
      <c r="J917" t="str">
        <f t="shared" si="43"/>
        <v>No</v>
      </c>
      <c r="K917" t="str">
        <f t="shared" si="44"/>
        <v>No</v>
      </c>
      <c r="L917">
        <f t="shared" si="45"/>
        <v>639148</v>
      </c>
      <c r="M917" s="1" t="str">
        <f>IF(ISBLANK(D917),_xlfn.MODE.SNGL(moras[TIPO_ASEGURAMIENTO]),D917)</f>
        <v>TRABAJADOR INDEPENDIENTE</v>
      </c>
      <c r="N917" s="1">
        <f>IF(ISBLANK(moras[[#This Row],[EDAD]]),T938,moras[[#This Row],[EDAD]])</f>
        <v>66</v>
      </c>
    </row>
    <row r="918" spans="1:14" x14ac:dyDescent="0.35">
      <c r="A918" s="1">
        <v>917</v>
      </c>
      <c r="B918" s="1" t="s">
        <v>9</v>
      </c>
      <c r="C918" s="1">
        <v>1529085.26</v>
      </c>
      <c r="D918" s="1" t="s">
        <v>10</v>
      </c>
      <c r="E918" s="1" t="s">
        <v>11</v>
      </c>
      <c r="F918" s="1" t="s">
        <v>12</v>
      </c>
      <c r="G918" s="1" t="s">
        <v>13</v>
      </c>
      <c r="H918" s="1" t="s">
        <v>13</v>
      </c>
      <c r="I918" s="1">
        <v>28</v>
      </c>
      <c r="J918" t="str">
        <f t="shared" si="43"/>
        <v>No</v>
      </c>
      <c r="K918" t="str">
        <f t="shared" si="44"/>
        <v>No</v>
      </c>
      <c r="L918">
        <f t="shared" si="45"/>
        <v>1529085.26</v>
      </c>
      <c r="M918" s="1" t="str">
        <f>IF(ISBLANK(D918),_xlfn.MODE.SNGL(moras[TIPO_ASEGURAMIENTO]),D918)</f>
        <v>ASALARIADO</v>
      </c>
      <c r="N918" s="1">
        <f>IF(ISBLANK(moras[[#This Row],[EDAD]]),T939,moras[[#This Row],[EDAD]])</f>
        <v>28</v>
      </c>
    </row>
    <row r="919" spans="1:14" x14ac:dyDescent="0.35">
      <c r="A919" s="1">
        <v>918</v>
      </c>
      <c r="B919" s="1" t="s">
        <v>9</v>
      </c>
      <c r="C919" s="1">
        <v>230212.72</v>
      </c>
      <c r="D919" s="1" t="s">
        <v>10</v>
      </c>
      <c r="E919" s="1" t="s">
        <v>16</v>
      </c>
      <c r="F919" s="1" t="s">
        <v>12</v>
      </c>
      <c r="G919" s="1" t="s">
        <v>13</v>
      </c>
      <c r="H919" s="1" t="s">
        <v>13</v>
      </c>
      <c r="I919" s="1">
        <v>20</v>
      </c>
      <c r="J919" t="str">
        <f t="shared" si="43"/>
        <v>No</v>
      </c>
      <c r="K919" t="str">
        <f t="shared" si="44"/>
        <v>No</v>
      </c>
      <c r="L919">
        <f t="shared" si="45"/>
        <v>230212.72</v>
      </c>
      <c r="M919" s="1" t="str">
        <f>IF(ISBLANK(D919),_xlfn.MODE.SNGL(moras[TIPO_ASEGURAMIENTO]),D919)</f>
        <v>ASALARIADO</v>
      </c>
      <c r="N919" s="1">
        <f>IF(ISBLANK(moras[[#This Row],[EDAD]]),T940,moras[[#This Row],[EDAD]])</f>
        <v>20</v>
      </c>
    </row>
    <row r="920" spans="1:14" x14ac:dyDescent="0.35">
      <c r="A920" s="1">
        <v>919</v>
      </c>
      <c r="B920" s="1" t="s">
        <v>9</v>
      </c>
      <c r="C920" s="1">
        <v>620245</v>
      </c>
      <c r="D920" s="1" t="s">
        <v>18</v>
      </c>
      <c r="E920" s="1" t="s">
        <v>16</v>
      </c>
      <c r="F920" s="1" t="s">
        <v>12</v>
      </c>
      <c r="G920" s="1" t="s">
        <v>13</v>
      </c>
      <c r="H920" s="1" t="s">
        <v>12</v>
      </c>
      <c r="I920" s="1">
        <v>37</v>
      </c>
      <c r="J920" t="str">
        <f t="shared" si="43"/>
        <v>No</v>
      </c>
      <c r="K920" t="str">
        <f t="shared" si="44"/>
        <v>No</v>
      </c>
      <c r="L920">
        <f t="shared" si="45"/>
        <v>620245</v>
      </c>
      <c r="M920" s="1" t="str">
        <f>IF(ISBLANK(D920),_xlfn.MODE.SNGL(moras[TIPO_ASEGURAMIENTO]),D920)</f>
        <v>TRABAJADOR INDEPENDIENTE</v>
      </c>
      <c r="N920" s="1">
        <f>IF(ISBLANK(moras[[#This Row],[EDAD]]),T941,moras[[#This Row],[EDAD]])</f>
        <v>37</v>
      </c>
    </row>
    <row r="921" spans="1:14" x14ac:dyDescent="0.35">
      <c r="A921" s="1">
        <v>920</v>
      </c>
      <c r="B921" s="1" t="s">
        <v>9</v>
      </c>
      <c r="C921" s="1">
        <v>353240</v>
      </c>
      <c r="D921" s="1" t="s">
        <v>10</v>
      </c>
      <c r="E921" s="1" t="s">
        <v>11</v>
      </c>
      <c r="F921" s="1" t="s">
        <v>12</v>
      </c>
      <c r="G921" s="1" t="s">
        <v>13</v>
      </c>
      <c r="H921" s="1" t="s">
        <v>13</v>
      </c>
      <c r="I921" s="1">
        <v>35</v>
      </c>
      <c r="J921" t="str">
        <f t="shared" si="43"/>
        <v>No</v>
      </c>
      <c r="K921" t="str">
        <f t="shared" si="44"/>
        <v>No</v>
      </c>
      <c r="L921">
        <f t="shared" si="45"/>
        <v>353240</v>
      </c>
      <c r="M921" s="1" t="str">
        <f>IF(ISBLANK(D921),_xlfn.MODE.SNGL(moras[TIPO_ASEGURAMIENTO]),D921)</f>
        <v>ASALARIADO</v>
      </c>
      <c r="N921" s="1">
        <f>IF(ISBLANK(moras[[#This Row],[EDAD]]),T942,moras[[#This Row],[EDAD]])</f>
        <v>35</v>
      </c>
    </row>
    <row r="922" spans="1:14" x14ac:dyDescent="0.35">
      <c r="A922" s="1">
        <v>921</v>
      </c>
      <c r="B922" s="1" t="s">
        <v>9</v>
      </c>
      <c r="C922" s="1">
        <v>523001.59999999998</v>
      </c>
      <c r="D922" s="1" t="s">
        <v>10</v>
      </c>
      <c r="E922" s="1" t="s">
        <v>16</v>
      </c>
      <c r="F922" s="1" t="s">
        <v>12</v>
      </c>
      <c r="G922" s="1" t="s">
        <v>13</v>
      </c>
      <c r="H922" s="1" t="s">
        <v>13</v>
      </c>
      <c r="I922" s="1">
        <v>38</v>
      </c>
      <c r="J922" t="str">
        <f t="shared" si="43"/>
        <v>No</v>
      </c>
      <c r="K922" t="str">
        <f t="shared" si="44"/>
        <v>No</v>
      </c>
      <c r="L922">
        <f t="shared" si="45"/>
        <v>523001.59999999998</v>
      </c>
      <c r="M922" s="1" t="str">
        <f>IF(ISBLANK(D922),_xlfn.MODE.SNGL(moras[TIPO_ASEGURAMIENTO]),D922)</f>
        <v>ASALARIADO</v>
      </c>
      <c r="N922" s="1">
        <f>IF(ISBLANK(moras[[#This Row],[EDAD]]),T943,moras[[#This Row],[EDAD]])</f>
        <v>38</v>
      </c>
    </row>
    <row r="923" spans="1:14" x14ac:dyDescent="0.35">
      <c r="A923" s="1">
        <v>922</v>
      </c>
      <c r="B923" s="1" t="s">
        <v>9</v>
      </c>
      <c r="C923" s="1">
        <v>477172.1</v>
      </c>
      <c r="D923" s="1" t="s">
        <v>10</v>
      </c>
      <c r="E923" s="1" t="s">
        <v>16</v>
      </c>
      <c r="F923" s="1" t="s">
        <v>12</v>
      </c>
      <c r="G923" s="1" t="s">
        <v>13</v>
      </c>
      <c r="H923" s="1" t="s">
        <v>13</v>
      </c>
      <c r="I923" s="1">
        <v>20</v>
      </c>
      <c r="J923" t="str">
        <f t="shared" si="43"/>
        <v>No</v>
      </c>
      <c r="K923" t="str">
        <f t="shared" si="44"/>
        <v>No</v>
      </c>
      <c r="L923">
        <f t="shared" si="45"/>
        <v>477172.1</v>
      </c>
      <c r="M923" s="1" t="str">
        <f>IF(ISBLANK(D923),_xlfn.MODE.SNGL(moras[TIPO_ASEGURAMIENTO]),D923)</f>
        <v>ASALARIADO</v>
      </c>
      <c r="N923" s="1">
        <f>IF(ISBLANK(moras[[#This Row],[EDAD]]),T944,moras[[#This Row],[EDAD]])</f>
        <v>20</v>
      </c>
    </row>
    <row r="924" spans="1:14" x14ac:dyDescent="0.35">
      <c r="A924" s="1">
        <v>923</v>
      </c>
      <c r="B924" s="1" t="s">
        <v>9</v>
      </c>
      <c r="C924" s="1">
        <v>297046</v>
      </c>
      <c r="D924" s="1" t="s">
        <v>18</v>
      </c>
      <c r="E924" s="1" t="s">
        <v>16</v>
      </c>
      <c r="F924" s="1" t="s">
        <v>12</v>
      </c>
      <c r="G924" s="1" t="s">
        <v>13</v>
      </c>
      <c r="H924" s="1" t="s">
        <v>13</v>
      </c>
      <c r="I924" s="1">
        <v>35</v>
      </c>
      <c r="J924" t="str">
        <f t="shared" si="43"/>
        <v>No</v>
      </c>
      <c r="K924" t="str">
        <f t="shared" si="44"/>
        <v>No</v>
      </c>
      <c r="L924">
        <f t="shared" si="45"/>
        <v>297046</v>
      </c>
      <c r="M924" s="1" t="str">
        <f>IF(ISBLANK(D924),_xlfn.MODE.SNGL(moras[TIPO_ASEGURAMIENTO]),D924)</f>
        <v>TRABAJADOR INDEPENDIENTE</v>
      </c>
      <c r="N924" s="1">
        <f>IF(ISBLANK(moras[[#This Row],[EDAD]]),T945,moras[[#This Row],[EDAD]])</f>
        <v>35</v>
      </c>
    </row>
    <row r="925" spans="1:14" x14ac:dyDescent="0.35">
      <c r="A925" s="1">
        <v>924</v>
      </c>
      <c r="B925" s="1" t="s">
        <v>9</v>
      </c>
      <c r="C925" s="1">
        <v>458557</v>
      </c>
      <c r="D925" s="1" t="s">
        <v>18</v>
      </c>
      <c r="E925" s="1" t="s">
        <v>16</v>
      </c>
      <c r="F925" s="1" t="s">
        <v>12</v>
      </c>
      <c r="G925" s="1" t="s">
        <v>12</v>
      </c>
      <c r="H925" s="1" t="s">
        <v>12</v>
      </c>
      <c r="I925" s="1">
        <v>41</v>
      </c>
      <c r="J925" t="str">
        <f t="shared" si="43"/>
        <v>No</v>
      </c>
      <c r="K925" t="str">
        <f t="shared" si="44"/>
        <v>No</v>
      </c>
      <c r="L925">
        <f t="shared" si="45"/>
        <v>458557</v>
      </c>
      <c r="M925" s="1" t="str">
        <f>IF(ISBLANK(D925),_xlfn.MODE.SNGL(moras[TIPO_ASEGURAMIENTO]),D925)</f>
        <v>TRABAJADOR INDEPENDIENTE</v>
      </c>
      <c r="N925" s="1">
        <f>IF(ISBLANK(moras[[#This Row],[EDAD]]),T946,moras[[#This Row],[EDAD]])</f>
        <v>41</v>
      </c>
    </row>
    <row r="926" spans="1:14" x14ac:dyDescent="0.35">
      <c r="A926" s="1">
        <v>925</v>
      </c>
      <c r="B926" s="1" t="s">
        <v>9</v>
      </c>
      <c r="C926" s="1">
        <v>639148</v>
      </c>
      <c r="D926" s="1" t="s">
        <v>18</v>
      </c>
      <c r="E926" s="1" t="s">
        <v>16</v>
      </c>
      <c r="F926" s="1" t="s">
        <v>12</v>
      </c>
      <c r="G926" s="1" t="s">
        <v>13</v>
      </c>
      <c r="H926" s="1" t="s">
        <v>12</v>
      </c>
      <c r="I926" s="1">
        <v>50</v>
      </c>
      <c r="J926" t="str">
        <f t="shared" si="43"/>
        <v>No</v>
      </c>
      <c r="K926" t="str">
        <f t="shared" si="44"/>
        <v>No</v>
      </c>
      <c r="L926">
        <f t="shared" si="45"/>
        <v>639148</v>
      </c>
      <c r="M926" s="1" t="str">
        <f>IF(ISBLANK(D926),_xlfn.MODE.SNGL(moras[TIPO_ASEGURAMIENTO]),D926)</f>
        <v>TRABAJADOR INDEPENDIENTE</v>
      </c>
      <c r="N926" s="1">
        <f>IF(ISBLANK(moras[[#This Row],[EDAD]]),T947,moras[[#This Row],[EDAD]])</f>
        <v>50</v>
      </c>
    </row>
    <row r="927" spans="1:14" x14ac:dyDescent="0.35">
      <c r="A927" s="1">
        <v>926</v>
      </c>
      <c r="B927" s="1" t="s">
        <v>15</v>
      </c>
      <c r="C927" s="1">
        <v>299647</v>
      </c>
      <c r="D927" s="1" t="s">
        <v>17</v>
      </c>
      <c r="E927" s="1" t="s">
        <v>16</v>
      </c>
      <c r="F927" s="1" t="s">
        <v>12</v>
      </c>
      <c r="G927" s="1" t="s">
        <v>13</v>
      </c>
      <c r="H927" s="1" t="s">
        <v>13</v>
      </c>
      <c r="I927" s="1">
        <v>68</v>
      </c>
      <c r="J927" t="str">
        <f t="shared" si="43"/>
        <v>No</v>
      </c>
      <c r="K927" t="str">
        <f t="shared" si="44"/>
        <v>No</v>
      </c>
      <c r="L927">
        <f t="shared" si="45"/>
        <v>299647</v>
      </c>
      <c r="M927" s="1" t="str">
        <f>IF(ISBLANK(D927),_xlfn.MODE.SNGL(moras[TIPO_ASEGURAMIENTO]),D927)</f>
        <v>ASEGURADO VOLUNTARIO</v>
      </c>
      <c r="N927" s="1">
        <f>IF(ISBLANK(moras[[#This Row],[EDAD]]),T948,moras[[#This Row],[EDAD]])</f>
        <v>68</v>
      </c>
    </row>
    <row r="928" spans="1:14" x14ac:dyDescent="0.35">
      <c r="A928" s="1">
        <v>927</v>
      </c>
      <c r="B928" s="1" t="s">
        <v>15</v>
      </c>
      <c r="C928" s="1">
        <v>996543.9</v>
      </c>
      <c r="D928" s="1" t="s">
        <v>10</v>
      </c>
      <c r="E928" s="1" t="s">
        <v>11</v>
      </c>
      <c r="F928" s="1" t="s">
        <v>12</v>
      </c>
      <c r="G928" s="1" t="s">
        <v>13</v>
      </c>
      <c r="H928" s="1" t="s">
        <v>13</v>
      </c>
      <c r="I928" s="1">
        <v>54</v>
      </c>
      <c r="J928" t="str">
        <f t="shared" si="43"/>
        <v>No</v>
      </c>
      <c r="K928" t="str">
        <f t="shared" si="44"/>
        <v>No</v>
      </c>
      <c r="L928">
        <f t="shared" si="45"/>
        <v>996543.9</v>
      </c>
      <c r="M928" s="1" t="str">
        <f>IF(ISBLANK(D928),_xlfn.MODE.SNGL(moras[TIPO_ASEGURAMIENTO]),D928)</f>
        <v>ASALARIADO</v>
      </c>
      <c r="N928" s="1">
        <f>IF(ISBLANK(moras[[#This Row],[EDAD]]),T949,moras[[#This Row],[EDAD]])</f>
        <v>54</v>
      </c>
    </row>
    <row r="929" spans="1:14" x14ac:dyDescent="0.35">
      <c r="A929" s="1">
        <v>928</v>
      </c>
      <c r="B929" s="1" t="s">
        <v>9</v>
      </c>
      <c r="C929" s="1">
        <v>355000</v>
      </c>
      <c r="D929" s="1" t="s">
        <v>10</v>
      </c>
      <c r="E929" s="1" t="s">
        <v>16</v>
      </c>
      <c r="F929" s="1" t="s">
        <v>12</v>
      </c>
      <c r="G929" s="1" t="s">
        <v>13</v>
      </c>
      <c r="H929" s="1" t="s">
        <v>13</v>
      </c>
      <c r="I929" s="1">
        <v>60</v>
      </c>
      <c r="J929" t="str">
        <f t="shared" si="43"/>
        <v>No</v>
      </c>
      <c r="K929" t="str">
        <f t="shared" si="44"/>
        <v>No</v>
      </c>
      <c r="L929">
        <f t="shared" si="45"/>
        <v>355000</v>
      </c>
      <c r="M929" s="1" t="str">
        <f>IF(ISBLANK(D929),_xlfn.MODE.SNGL(moras[TIPO_ASEGURAMIENTO]),D929)</f>
        <v>ASALARIADO</v>
      </c>
      <c r="N929" s="1">
        <f>IF(ISBLANK(moras[[#This Row],[EDAD]]),T950,moras[[#This Row],[EDAD]])</f>
        <v>60</v>
      </c>
    </row>
    <row r="930" spans="1:14" x14ac:dyDescent="0.35">
      <c r="A930" s="1">
        <v>929</v>
      </c>
      <c r="B930" s="1" t="s">
        <v>15</v>
      </c>
      <c r="C930" s="1">
        <v>319590</v>
      </c>
      <c r="D930" s="1" t="s">
        <v>10</v>
      </c>
      <c r="E930" s="1" t="s">
        <v>16</v>
      </c>
      <c r="F930" s="1" t="s">
        <v>12</v>
      </c>
      <c r="G930" s="1" t="s">
        <v>13</v>
      </c>
      <c r="H930" s="1" t="s">
        <v>13</v>
      </c>
      <c r="I930" s="1">
        <v>35</v>
      </c>
      <c r="J930" t="str">
        <f t="shared" si="43"/>
        <v>No</v>
      </c>
      <c r="K930" t="str">
        <f t="shared" si="44"/>
        <v>No</v>
      </c>
      <c r="L930">
        <f t="shared" si="45"/>
        <v>319590</v>
      </c>
      <c r="M930" s="1" t="str">
        <f>IF(ISBLANK(D930),_xlfn.MODE.SNGL(moras[TIPO_ASEGURAMIENTO]),D930)</f>
        <v>ASALARIADO</v>
      </c>
      <c r="N930" s="1">
        <f>IF(ISBLANK(moras[[#This Row],[EDAD]]),T951,moras[[#This Row],[EDAD]])</f>
        <v>35</v>
      </c>
    </row>
    <row r="931" spans="1:14" x14ac:dyDescent="0.35">
      <c r="A931" s="1">
        <v>930</v>
      </c>
      <c r="B931" s="1" t="s">
        <v>15</v>
      </c>
      <c r="C931" s="1">
        <v>74000</v>
      </c>
      <c r="D931" s="1" t="s">
        <v>10</v>
      </c>
      <c r="E931" s="1" t="s">
        <v>16</v>
      </c>
      <c r="F931" s="1" t="s">
        <v>12</v>
      </c>
      <c r="G931" s="1" t="s">
        <v>13</v>
      </c>
      <c r="H931" s="1" t="s">
        <v>13</v>
      </c>
      <c r="I931" s="1">
        <v>34</v>
      </c>
      <c r="J931" t="str">
        <f t="shared" si="43"/>
        <v>No</v>
      </c>
      <c r="K931" t="str">
        <f t="shared" si="44"/>
        <v>No</v>
      </c>
      <c r="L931">
        <f t="shared" si="45"/>
        <v>74000</v>
      </c>
      <c r="M931" s="1" t="str">
        <f>IF(ISBLANK(D931),_xlfn.MODE.SNGL(moras[TIPO_ASEGURAMIENTO]),D931)</f>
        <v>ASALARIADO</v>
      </c>
      <c r="N931" s="1">
        <f>IF(ISBLANK(moras[[#This Row],[EDAD]]),T952,moras[[#This Row],[EDAD]])</f>
        <v>34</v>
      </c>
    </row>
    <row r="932" spans="1:14" x14ac:dyDescent="0.35">
      <c r="A932" s="1">
        <v>931</v>
      </c>
      <c r="B932" s="1" t="s">
        <v>9</v>
      </c>
      <c r="C932" s="1">
        <v>442546.73</v>
      </c>
      <c r="D932" s="1" t="s">
        <v>10</v>
      </c>
      <c r="E932" s="1" t="s">
        <v>16</v>
      </c>
      <c r="F932" s="1" t="s">
        <v>12</v>
      </c>
      <c r="G932" s="1" t="s">
        <v>13</v>
      </c>
      <c r="H932" s="1" t="s">
        <v>13</v>
      </c>
      <c r="I932" s="1">
        <v>40</v>
      </c>
      <c r="J932" t="str">
        <f t="shared" si="43"/>
        <v>No</v>
      </c>
      <c r="K932" t="str">
        <f t="shared" si="44"/>
        <v>No</v>
      </c>
      <c r="L932">
        <f t="shared" si="45"/>
        <v>442546.73</v>
      </c>
      <c r="M932" s="1" t="str">
        <f>IF(ISBLANK(D932),_xlfn.MODE.SNGL(moras[TIPO_ASEGURAMIENTO]),D932)</f>
        <v>ASALARIADO</v>
      </c>
      <c r="N932" s="1">
        <f>IF(ISBLANK(moras[[#This Row],[EDAD]]),T953,moras[[#This Row],[EDAD]])</f>
        <v>40</v>
      </c>
    </row>
    <row r="933" spans="1:14" x14ac:dyDescent="0.35">
      <c r="A933" s="1">
        <v>932</v>
      </c>
      <c r="B933" s="1" t="s">
        <v>9</v>
      </c>
      <c r="C933" s="1">
        <v>1249086</v>
      </c>
      <c r="D933" s="1" t="s">
        <v>14</v>
      </c>
      <c r="E933" s="1" t="s">
        <v>11</v>
      </c>
      <c r="F933" s="1" t="s">
        <v>12</v>
      </c>
      <c r="G933" s="1" t="s">
        <v>13</v>
      </c>
      <c r="H933" s="1" t="s">
        <v>13</v>
      </c>
      <c r="I933" s="1">
        <v>73</v>
      </c>
      <c r="J933" t="str">
        <f t="shared" si="43"/>
        <v>No</v>
      </c>
      <c r="K933" t="str">
        <f t="shared" si="44"/>
        <v>No</v>
      </c>
      <c r="L933">
        <f t="shared" si="45"/>
        <v>1249086</v>
      </c>
      <c r="M933" s="1" t="str">
        <f>IF(ISBLANK(D933),_xlfn.MODE.SNGL(moras[TIPO_ASEGURAMIENTO]),D933)</f>
        <v>PENSIONADOS EN SU PROPIO SISTEMA</v>
      </c>
      <c r="N933" s="1">
        <f>IF(ISBLANK(moras[[#This Row],[EDAD]]),T954,moras[[#This Row],[EDAD]])</f>
        <v>73</v>
      </c>
    </row>
    <row r="934" spans="1:14" x14ac:dyDescent="0.35">
      <c r="A934" s="1">
        <v>933</v>
      </c>
      <c r="B934" s="1" t="s">
        <v>9</v>
      </c>
      <c r="C934" s="1">
        <v>505000</v>
      </c>
      <c r="D934" s="1" t="s">
        <v>10</v>
      </c>
      <c r="E934" s="1" t="s">
        <v>16</v>
      </c>
      <c r="F934" s="1" t="s">
        <v>12</v>
      </c>
      <c r="G934" s="1" t="s">
        <v>13</v>
      </c>
      <c r="H934" s="1" t="s">
        <v>13</v>
      </c>
      <c r="I934" s="1">
        <v>21</v>
      </c>
      <c r="J934" t="str">
        <f t="shared" si="43"/>
        <v>No</v>
      </c>
      <c r="K934" t="str">
        <f t="shared" si="44"/>
        <v>No</v>
      </c>
      <c r="L934">
        <f t="shared" si="45"/>
        <v>505000</v>
      </c>
      <c r="M934" s="1" t="str">
        <f>IF(ISBLANK(D934),_xlfn.MODE.SNGL(moras[TIPO_ASEGURAMIENTO]),D934)</f>
        <v>ASALARIADO</v>
      </c>
      <c r="N934" s="1">
        <f>IF(ISBLANK(moras[[#This Row],[EDAD]]),T955,moras[[#This Row],[EDAD]])</f>
        <v>21</v>
      </c>
    </row>
    <row r="935" spans="1:14" x14ac:dyDescent="0.35">
      <c r="A935" s="1">
        <v>934</v>
      </c>
      <c r="B935" s="1" t="s">
        <v>9</v>
      </c>
      <c r="C935" s="1">
        <v>2471797</v>
      </c>
      <c r="D935" s="1" t="s">
        <v>14</v>
      </c>
      <c r="E935" s="1" t="s">
        <v>11</v>
      </c>
      <c r="F935" s="1" t="s">
        <v>12</v>
      </c>
      <c r="G935" s="1" t="s">
        <v>13</v>
      </c>
      <c r="H935" s="1" t="s">
        <v>13</v>
      </c>
      <c r="I935" s="1">
        <v>78</v>
      </c>
      <c r="J935" t="str">
        <f t="shared" si="43"/>
        <v>Atípico</v>
      </c>
      <c r="K935" t="str">
        <f t="shared" si="44"/>
        <v>No</v>
      </c>
      <c r="L935">
        <f t="shared" si="45"/>
        <v>2471797</v>
      </c>
      <c r="M935" s="1" t="str">
        <f>IF(ISBLANK(D935),_xlfn.MODE.SNGL(moras[TIPO_ASEGURAMIENTO]),D935)</f>
        <v>PENSIONADOS EN SU PROPIO SISTEMA</v>
      </c>
      <c r="N935" s="1">
        <f>IF(ISBLANK(moras[[#This Row],[EDAD]]),T956,moras[[#This Row],[EDAD]])</f>
        <v>78</v>
      </c>
    </row>
    <row r="936" spans="1:14" x14ac:dyDescent="0.35">
      <c r="A936" s="1">
        <v>935</v>
      </c>
      <c r="B936" s="1" t="s">
        <v>15</v>
      </c>
      <c r="C936" s="1">
        <v>146600</v>
      </c>
      <c r="D936" s="1" t="s">
        <v>10</v>
      </c>
      <c r="E936" s="1" t="s">
        <v>16</v>
      </c>
      <c r="F936" s="1" t="s">
        <v>12</v>
      </c>
      <c r="G936" s="1" t="s">
        <v>13</v>
      </c>
      <c r="H936" s="1" t="s">
        <v>13</v>
      </c>
      <c r="I936" s="1">
        <v>36</v>
      </c>
      <c r="J936" t="str">
        <f t="shared" si="43"/>
        <v>No</v>
      </c>
      <c r="K936" t="str">
        <f t="shared" si="44"/>
        <v>No</v>
      </c>
      <c r="L936">
        <f t="shared" si="45"/>
        <v>146600</v>
      </c>
      <c r="M936" s="1" t="str">
        <f>IF(ISBLANK(D936),_xlfn.MODE.SNGL(moras[TIPO_ASEGURAMIENTO]),D936)</f>
        <v>ASALARIADO</v>
      </c>
      <c r="N936" s="1">
        <f>IF(ISBLANK(moras[[#This Row],[EDAD]]),T957,moras[[#This Row],[EDAD]])</f>
        <v>36</v>
      </c>
    </row>
    <row r="937" spans="1:14" x14ac:dyDescent="0.35">
      <c r="A937" s="1">
        <v>936</v>
      </c>
      <c r="B937" s="1" t="s">
        <v>15</v>
      </c>
      <c r="C937" s="1">
        <v>300932.62</v>
      </c>
      <c r="D937" s="1" t="s">
        <v>10</v>
      </c>
      <c r="E937" s="1" t="s">
        <v>16</v>
      </c>
      <c r="F937" s="1" t="s">
        <v>12</v>
      </c>
      <c r="G937" s="1" t="s">
        <v>13</v>
      </c>
      <c r="H937" s="1" t="s">
        <v>13</v>
      </c>
      <c r="I937" s="1">
        <v>52</v>
      </c>
      <c r="J937" t="str">
        <f t="shared" si="43"/>
        <v>No</v>
      </c>
      <c r="K937" t="str">
        <f t="shared" si="44"/>
        <v>No</v>
      </c>
      <c r="L937">
        <f t="shared" si="45"/>
        <v>300932.62</v>
      </c>
      <c r="M937" s="1" t="str">
        <f>IF(ISBLANK(D937),_xlfn.MODE.SNGL(moras[TIPO_ASEGURAMIENTO]),D937)</f>
        <v>ASALARIADO</v>
      </c>
      <c r="N937" s="1">
        <f>IF(ISBLANK(moras[[#This Row],[EDAD]]),T958,moras[[#This Row],[EDAD]])</f>
        <v>52</v>
      </c>
    </row>
    <row r="938" spans="1:14" x14ac:dyDescent="0.35">
      <c r="A938" s="1">
        <v>937</v>
      </c>
      <c r="B938" s="1" t="s">
        <v>9</v>
      </c>
      <c r="C938" s="1">
        <v>275000</v>
      </c>
      <c r="D938" s="1" t="s">
        <v>10</v>
      </c>
      <c r="E938" s="1" t="s">
        <v>16</v>
      </c>
      <c r="F938" s="1" t="s">
        <v>12</v>
      </c>
      <c r="G938" s="1" t="s">
        <v>13</v>
      </c>
      <c r="H938" s="1" t="s">
        <v>13</v>
      </c>
      <c r="I938" s="1">
        <v>42</v>
      </c>
      <c r="J938" t="str">
        <f t="shared" si="43"/>
        <v>No</v>
      </c>
      <c r="K938" t="str">
        <f t="shared" si="44"/>
        <v>No</v>
      </c>
      <c r="L938">
        <f t="shared" si="45"/>
        <v>275000</v>
      </c>
      <c r="M938" s="1" t="str">
        <f>IF(ISBLANK(D938),_xlfn.MODE.SNGL(moras[TIPO_ASEGURAMIENTO]),D938)</f>
        <v>ASALARIADO</v>
      </c>
      <c r="N938" s="1">
        <f>IF(ISBLANK(moras[[#This Row],[EDAD]]),T959,moras[[#This Row],[EDAD]])</f>
        <v>42</v>
      </c>
    </row>
    <row r="939" spans="1:14" x14ac:dyDescent="0.35">
      <c r="A939" s="1">
        <v>938</v>
      </c>
      <c r="B939" s="1" t="s">
        <v>9</v>
      </c>
      <c r="C939" s="1">
        <v>515165</v>
      </c>
      <c r="D939" s="1" t="s">
        <v>10</v>
      </c>
      <c r="E939" s="1" t="s">
        <v>16</v>
      </c>
      <c r="F939" s="1" t="s">
        <v>12</v>
      </c>
      <c r="G939" s="1" t="s">
        <v>13</v>
      </c>
      <c r="H939" s="1" t="s">
        <v>13</v>
      </c>
      <c r="I939" s="1">
        <v>46</v>
      </c>
      <c r="J939" t="str">
        <f t="shared" si="43"/>
        <v>No</v>
      </c>
      <c r="K939" t="str">
        <f t="shared" si="44"/>
        <v>No</v>
      </c>
      <c r="L939">
        <f t="shared" si="45"/>
        <v>515165</v>
      </c>
      <c r="M939" s="1" t="str">
        <f>IF(ISBLANK(D939),_xlfn.MODE.SNGL(moras[TIPO_ASEGURAMIENTO]),D939)</f>
        <v>ASALARIADO</v>
      </c>
      <c r="N939" s="1">
        <f>IF(ISBLANK(moras[[#This Row],[EDAD]]),T960,moras[[#This Row],[EDAD]])</f>
        <v>46</v>
      </c>
    </row>
    <row r="940" spans="1:14" x14ac:dyDescent="0.35">
      <c r="A940" s="1">
        <v>939</v>
      </c>
      <c r="B940" s="1" t="s">
        <v>15</v>
      </c>
      <c r="C940" s="1">
        <v>297046</v>
      </c>
      <c r="D940" s="1" t="s">
        <v>17</v>
      </c>
      <c r="E940" s="1" t="s">
        <v>16</v>
      </c>
      <c r="F940" s="1" t="s">
        <v>12</v>
      </c>
      <c r="G940" s="1" t="s">
        <v>13</v>
      </c>
      <c r="H940" s="1" t="s">
        <v>13</v>
      </c>
      <c r="I940" s="1">
        <v>56</v>
      </c>
      <c r="J940" t="str">
        <f t="shared" si="43"/>
        <v>No</v>
      </c>
      <c r="K940" t="str">
        <f t="shared" si="44"/>
        <v>No</v>
      </c>
      <c r="L940">
        <f t="shared" si="45"/>
        <v>297046</v>
      </c>
      <c r="M940" s="1" t="str">
        <f>IF(ISBLANK(D940),_xlfn.MODE.SNGL(moras[TIPO_ASEGURAMIENTO]),D940)</f>
        <v>ASEGURADO VOLUNTARIO</v>
      </c>
      <c r="N940" s="1">
        <f>IF(ISBLANK(moras[[#This Row],[EDAD]]),T961,moras[[#This Row],[EDAD]])</f>
        <v>56</v>
      </c>
    </row>
    <row r="941" spans="1:14" x14ac:dyDescent="0.35">
      <c r="A941" s="1">
        <v>940</v>
      </c>
      <c r="B941" s="1" t="s">
        <v>15</v>
      </c>
      <c r="C941" s="1">
        <v>1205262.5</v>
      </c>
      <c r="D941" s="1" t="s">
        <v>10</v>
      </c>
      <c r="E941" s="1" t="s">
        <v>11</v>
      </c>
      <c r="F941" s="1" t="s">
        <v>12</v>
      </c>
      <c r="G941" s="1" t="s">
        <v>13</v>
      </c>
      <c r="H941" s="1" t="s">
        <v>13</v>
      </c>
      <c r="I941" s="1">
        <v>31</v>
      </c>
      <c r="J941" t="str">
        <f t="shared" si="43"/>
        <v>No</v>
      </c>
      <c r="K941" t="str">
        <f t="shared" si="44"/>
        <v>No</v>
      </c>
      <c r="L941">
        <f t="shared" si="45"/>
        <v>1205262.5</v>
      </c>
      <c r="M941" s="1" t="str">
        <f>IF(ISBLANK(D941),_xlfn.MODE.SNGL(moras[TIPO_ASEGURAMIENTO]),D941)</f>
        <v>ASALARIADO</v>
      </c>
      <c r="N941" s="1">
        <f>IF(ISBLANK(moras[[#This Row],[EDAD]]),T962,moras[[#This Row],[EDAD]])</f>
        <v>31</v>
      </c>
    </row>
    <row r="942" spans="1:14" x14ac:dyDescent="0.35">
      <c r="A942" s="1">
        <v>941</v>
      </c>
      <c r="B942" s="1" t="s">
        <v>9</v>
      </c>
      <c r="C942" s="1">
        <v>1578046.6</v>
      </c>
      <c r="D942" s="1" t="s">
        <v>10</v>
      </c>
      <c r="E942" s="1" t="s">
        <v>16</v>
      </c>
      <c r="F942" s="1" t="s">
        <v>12</v>
      </c>
      <c r="G942" s="1" t="s">
        <v>13</v>
      </c>
      <c r="H942" s="1" t="s">
        <v>13</v>
      </c>
      <c r="I942" s="1">
        <v>35</v>
      </c>
      <c r="J942" t="str">
        <f t="shared" si="43"/>
        <v>No</v>
      </c>
      <c r="K942" t="str">
        <f t="shared" si="44"/>
        <v>No</v>
      </c>
      <c r="L942">
        <f t="shared" si="45"/>
        <v>1578046.6</v>
      </c>
      <c r="M942" s="1" t="str">
        <f>IF(ISBLANK(D942),_xlfn.MODE.SNGL(moras[TIPO_ASEGURAMIENTO]),D942)</f>
        <v>ASALARIADO</v>
      </c>
      <c r="N942" s="1">
        <f>IF(ISBLANK(moras[[#This Row],[EDAD]]),T963,moras[[#This Row],[EDAD]])</f>
        <v>35</v>
      </c>
    </row>
    <row r="943" spans="1:14" x14ac:dyDescent="0.35">
      <c r="A943" s="1">
        <v>942</v>
      </c>
      <c r="B943" s="1" t="s">
        <v>15</v>
      </c>
      <c r="C943" s="1">
        <v>271673.09000000003</v>
      </c>
      <c r="D943" s="1" t="s">
        <v>10</v>
      </c>
      <c r="E943" s="1" t="s">
        <v>16</v>
      </c>
      <c r="F943" s="1" t="s">
        <v>12</v>
      </c>
      <c r="G943" s="1" t="s">
        <v>13</v>
      </c>
      <c r="H943" s="1" t="s">
        <v>13</v>
      </c>
      <c r="I943" s="1">
        <v>24</v>
      </c>
      <c r="J943" t="str">
        <f t="shared" si="43"/>
        <v>No</v>
      </c>
      <c r="K943" t="str">
        <f t="shared" si="44"/>
        <v>No</v>
      </c>
      <c r="L943">
        <f t="shared" si="45"/>
        <v>271673.09000000003</v>
      </c>
      <c r="M943" s="1" t="str">
        <f>IF(ISBLANK(D943),_xlfn.MODE.SNGL(moras[TIPO_ASEGURAMIENTO]),D943)</f>
        <v>ASALARIADO</v>
      </c>
      <c r="N943" s="1">
        <f>IF(ISBLANK(moras[[#This Row],[EDAD]]),T964,moras[[#This Row],[EDAD]])</f>
        <v>24</v>
      </c>
    </row>
    <row r="944" spans="1:14" x14ac:dyDescent="0.35">
      <c r="A944" s="1">
        <v>943</v>
      </c>
      <c r="B944" s="1" t="s">
        <v>9</v>
      </c>
      <c r="C944" s="1">
        <v>297050</v>
      </c>
      <c r="D944" s="1" t="s">
        <v>17</v>
      </c>
      <c r="E944" s="1" t="s">
        <v>16</v>
      </c>
      <c r="F944" s="1" t="s">
        <v>12</v>
      </c>
      <c r="G944" s="1" t="s">
        <v>13</v>
      </c>
      <c r="H944" s="1" t="s">
        <v>13</v>
      </c>
      <c r="I944" s="1">
        <v>46</v>
      </c>
      <c r="J944" t="str">
        <f t="shared" si="43"/>
        <v>No</v>
      </c>
      <c r="K944" t="str">
        <f t="shared" si="44"/>
        <v>No</v>
      </c>
      <c r="L944">
        <f t="shared" si="45"/>
        <v>297050</v>
      </c>
      <c r="M944" s="1" t="str">
        <f>IF(ISBLANK(D944),_xlfn.MODE.SNGL(moras[TIPO_ASEGURAMIENTO]),D944)</f>
        <v>ASEGURADO VOLUNTARIO</v>
      </c>
      <c r="N944" s="1">
        <f>IF(ISBLANK(moras[[#This Row],[EDAD]]),T965,moras[[#This Row],[EDAD]])</f>
        <v>46</v>
      </c>
    </row>
    <row r="945" spans="1:14" x14ac:dyDescent="0.35">
      <c r="A945" s="1">
        <v>944</v>
      </c>
      <c r="B945" s="1" t="s">
        <v>15</v>
      </c>
      <c r="C945" s="1">
        <v>691550</v>
      </c>
      <c r="D945" s="1" t="s">
        <v>10</v>
      </c>
      <c r="E945" s="1" t="s">
        <v>16</v>
      </c>
      <c r="F945" s="1" t="s">
        <v>12</v>
      </c>
      <c r="G945" s="1" t="s">
        <v>13</v>
      </c>
      <c r="H945" s="1" t="s">
        <v>12</v>
      </c>
      <c r="I945" s="1">
        <v>43</v>
      </c>
      <c r="J945" t="str">
        <f t="shared" si="43"/>
        <v>No</v>
      </c>
      <c r="K945" t="str">
        <f t="shared" si="44"/>
        <v>No</v>
      </c>
      <c r="L945">
        <f t="shared" si="45"/>
        <v>691550</v>
      </c>
      <c r="M945" s="1" t="str">
        <f>IF(ISBLANK(D945),_xlfn.MODE.SNGL(moras[TIPO_ASEGURAMIENTO]),D945)</f>
        <v>ASALARIADO</v>
      </c>
      <c r="N945" s="1">
        <f>IF(ISBLANK(moras[[#This Row],[EDAD]]),T966,moras[[#This Row],[EDAD]])</f>
        <v>43</v>
      </c>
    </row>
    <row r="946" spans="1:14" x14ac:dyDescent="0.35">
      <c r="A946" s="1">
        <v>945</v>
      </c>
      <c r="B946" s="1" t="s">
        <v>15</v>
      </c>
      <c r="C946" s="1">
        <v>322474</v>
      </c>
      <c r="D946" s="1" t="s">
        <v>17</v>
      </c>
      <c r="E946" s="1" t="s">
        <v>16</v>
      </c>
      <c r="F946" s="1" t="s">
        <v>12</v>
      </c>
      <c r="G946" s="1" t="s">
        <v>13</v>
      </c>
      <c r="H946" s="1" t="s">
        <v>13</v>
      </c>
      <c r="I946" s="1">
        <v>28</v>
      </c>
      <c r="J946" t="str">
        <f t="shared" si="43"/>
        <v>No</v>
      </c>
      <c r="K946" t="str">
        <f t="shared" si="44"/>
        <v>No</v>
      </c>
      <c r="L946">
        <f t="shared" si="45"/>
        <v>322474</v>
      </c>
      <c r="M946" s="1" t="str">
        <f>IF(ISBLANK(D946),_xlfn.MODE.SNGL(moras[TIPO_ASEGURAMIENTO]),D946)</f>
        <v>ASEGURADO VOLUNTARIO</v>
      </c>
      <c r="N946" s="1">
        <f>IF(ISBLANK(moras[[#This Row],[EDAD]]),T967,moras[[#This Row],[EDAD]])</f>
        <v>28</v>
      </c>
    </row>
    <row r="947" spans="1:14" x14ac:dyDescent="0.35">
      <c r="A947" s="1">
        <v>946</v>
      </c>
      <c r="B947" s="1" t="s">
        <v>9</v>
      </c>
      <c r="C947" s="1">
        <v>540083</v>
      </c>
      <c r="D947" s="1" t="s">
        <v>18</v>
      </c>
      <c r="E947" s="1" t="s">
        <v>16</v>
      </c>
      <c r="F947" s="1" t="s">
        <v>12</v>
      </c>
      <c r="G947" s="1" t="s">
        <v>13</v>
      </c>
      <c r="H947" s="1" t="s">
        <v>12</v>
      </c>
      <c r="I947" s="1">
        <v>60</v>
      </c>
      <c r="J947" t="str">
        <f t="shared" si="43"/>
        <v>No</v>
      </c>
      <c r="K947" t="str">
        <f t="shared" si="44"/>
        <v>No</v>
      </c>
      <c r="L947">
        <f t="shared" si="45"/>
        <v>540083</v>
      </c>
      <c r="M947" s="1" t="str">
        <f>IF(ISBLANK(D947),_xlfn.MODE.SNGL(moras[TIPO_ASEGURAMIENTO]),D947)</f>
        <v>TRABAJADOR INDEPENDIENTE</v>
      </c>
      <c r="N947" s="1">
        <f>IF(ISBLANK(moras[[#This Row],[EDAD]]),T968,moras[[#This Row],[EDAD]])</f>
        <v>60</v>
      </c>
    </row>
    <row r="948" spans="1:14" x14ac:dyDescent="0.35">
      <c r="A948" s="1">
        <v>947</v>
      </c>
      <c r="B948" s="1" t="s">
        <v>15</v>
      </c>
      <c r="C948" s="1">
        <v>291108</v>
      </c>
      <c r="D948" s="1" t="s">
        <v>10</v>
      </c>
      <c r="E948" s="1" t="s">
        <v>16</v>
      </c>
      <c r="F948" s="1" t="s">
        <v>12</v>
      </c>
      <c r="G948" s="1" t="s">
        <v>12</v>
      </c>
      <c r="H948" s="1" t="s">
        <v>13</v>
      </c>
      <c r="I948" s="1">
        <v>40</v>
      </c>
      <c r="J948" t="str">
        <f t="shared" si="43"/>
        <v>No</v>
      </c>
      <c r="K948" t="str">
        <f t="shared" si="44"/>
        <v>No</v>
      </c>
      <c r="L948">
        <f t="shared" si="45"/>
        <v>291108</v>
      </c>
      <c r="M948" s="1" t="str">
        <f>IF(ISBLANK(D948),_xlfn.MODE.SNGL(moras[TIPO_ASEGURAMIENTO]),D948)</f>
        <v>ASALARIADO</v>
      </c>
      <c r="N948" s="1">
        <f>IF(ISBLANK(moras[[#This Row],[EDAD]]),T969,moras[[#This Row],[EDAD]])</f>
        <v>40</v>
      </c>
    </row>
    <row r="949" spans="1:14" x14ac:dyDescent="0.35">
      <c r="A949" s="1">
        <v>948</v>
      </c>
      <c r="B949" s="1" t="s">
        <v>15</v>
      </c>
      <c r="C949" s="1">
        <v>557449.5</v>
      </c>
      <c r="D949" s="1" t="s">
        <v>10</v>
      </c>
      <c r="E949" s="1" t="s">
        <v>11</v>
      </c>
      <c r="F949" s="1" t="s">
        <v>12</v>
      </c>
      <c r="G949" s="1" t="s">
        <v>13</v>
      </c>
      <c r="H949" s="1" t="s">
        <v>13</v>
      </c>
      <c r="I949" s="1">
        <v>36</v>
      </c>
      <c r="J949" t="str">
        <f t="shared" si="43"/>
        <v>No</v>
      </c>
      <c r="K949" t="str">
        <f t="shared" si="44"/>
        <v>No</v>
      </c>
      <c r="L949">
        <f t="shared" si="45"/>
        <v>557449.5</v>
      </c>
      <c r="M949" s="1" t="str">
        <f>IF(ISBLANK(D949),_xlfn.MODE.SNGL(moras[TIPO_ASEGURAMIENTO]),D949)</f>
        <v>ASALARIADO</v>
      </c>
      <c r="N949" s="1">
        <f>IF(ISBLANK(moras[[#This Row],[EDAD]]),T970,moras[[#This Row],[EDAD]])</f>
        <v>36</v>
      </c>
    </row>
    <row r="950" spans="1:14" x14ac:dyDescent="0.35">
      <c r="A950" s="1">
        <v>949</v>
      </c>
      <c r="B950" s="1" t="s">
        <v>9</v>
      </c>
      <c r="C950" s="1">
        <v>682612</v>
      </c>
      <c r="D950" s="1" t="s">
        <v>10</v>
      </c>
      <c r="E950" s="1" t="s">
        <v>16</v>
      </c>
      <c r="F950" s="1" t="s">
        <v>12</v>
      </c>
      <c r="G950" s="1" t="s">
        <v>13</v>
      </c>
      <c r="H950" s="1" t="s">
        <v>13</v>
      </c>
      <c r="I950" s="1">
        <v>31</v>
      </c>
      <c r="J950" t="str">
        <f t="shared" si="43"/>
        <v>No</v>
      </c>
      <c r="K950" t="str">
        <f t="shared" si="44"/>
        <v>No</v>
      </c>
      <c r="L950">
        <f t="shared" si="45"/>
        <v>682612</v>
      </c>
      <c r="M950" s="1" t="str">
        <f>IF(ISBLANK(D950),_xlfn.MODE.SNGL(moras[TIPO_ASEGURAMIENTO]),D950)</f>
        <v>ASALARIADO</v>
      </c>
      <c r="N950" s="1">
        <f>IF(ISBLANK(moras[[#This Row],[EDAD]]),T971,moras[[#This Row],[EDAD]])</f>
        <v>31</v>
      </c>
    </row>
    <row r="951" spans="1:14" x14ac:dyDescent="0.35">
      <c r="A951" s="1">
        <v>950</v>
      </c>
      <c r="B951" s="1" t="s">
        <v>15</v>
      </c>
      <c r="C951" s="1">
        <v>359550</v>
      </c>
      <c r="D951" s="1" t="s">
        <v>10</v>
      </c>
      <c r="E951" s="1" t="s">
        <v>16</v>
      </c>
      <c r="F951" s="1" t="s">
        <v>12</v>
      </c>
      <c r="G951" s="1" t="s">
        <v>13</v>
      </c>
      <c r="H951" s="1" t="s">
        <v>13</v>
      </c>
      <c r="I951" s="1">
        <v>54</v>
      </c>
      <c r="J951" t="str">
        <f t="shared" si="43"/>
        <v>No</v>
      </c>
      <c r="K951" t="str">
        <f t="shared" si="44"/>
        <v>No</v>
      </c>
      <c r="L951">
        <f t="shared" si="45"/>
        <v>359550</v>
      </c>
      <c r="M951" s="1" t="str">
        <f>IF(ISBLANK(D951),_xlfn.MODE.SNGL(moras[TIPO_ASEGURAMIENTO]),D951)</f>
        <v>ASALARIADO</v>
      </c>
      <c r="N951" s="1">
        <f>IF(ISBLANK(moras[[#This Row],[EDAD]]),T972,moras[[#This Row],[EDAD]])</f>
        <v>54</v>
      </c>
    </row>
    <row r="952" spans="1:14" x14ac:dyDescent="0.35">
      <c r="A952" s="1">
        <v>951</v>
      </c>
      <c r="B952" s="1" t="s">
        <v>15</v>
      </c>
      <c r="C952" s="1">
        <v>444886.15</v>
      </c>
      <c r="D952" s="1" t="s">
        <v>10</v>
      </c>
      <c r="E952" s="1" t="s">
        <v>16</v>
      </c>
      <c r="F952" s="1" t="s">
        <v>12</v>
      </c>
      <c r="G952" s="1" t="s">
        <v>13</v>
      </c>
      <c r="H952" s="1" t="s">
        <v>13</v>
      </c>
      <c r="I952" s="1">
        <v>43</v>
      </c>
      <c r="J952" t="str">
        <f t="shared" si="43"/>
        <v>No</v>
      </c>
      <c r="K952" t="str">
        <f t="shared" si="44"/>
        <v>No</v>
      </c>
      <c r="L952">
        <f t="shared" si="45"/>
        <v>444886.15</v>
      </c>
      <c r="M952" s="1" t="str">
        <f>IF(ISBLANK(D952),_xlfn.MODE.SNGL(moras[TIPO_ASEGURAMIENTO]),D952)</f>
        <v>ASALARIADO</v>
      </c>
      <c r="N952" s="1">
        <f>IF(ISBLANK(moras[[#This Row],[EDAD]]),T973,moras[[#This Row],[EDAD]])</f>
        <v>43</v>
      </c>
    </row>
    <row r="953" spans="1:14" x14ac:dyDescent="0.35">
      <c r="A953" s="1">
        <v>952</v>
      </c>
      <c r="B953" s="1" t="s">
        <v>9</v>
      </c>
      <c r="C953" s="1">
        <v>1027375.02</v>
      </c>
      <c r="D953" s="1" t="s">
        <v>14</v>
      </c>
      <c r="E953" s="1" t="s">
        <v>11</v>
      </c>
      <c r="F953" s="1" t="s">
        <v>12</v>
      </c>
      <c r="G953" s="1" t="s">
        <v>13</v>
      </c>
      <c r="H953" s="1" t="s">
        <v>13</v>
      </c>
      <c r="I953" s="1">
        <v>65</v>
      </c>
      <c r="J953" t="str">
        <f t="shared" si="43"/>
        <v>No</v>
      </c>
      <c r="K953" t="str">
        <f t="shared" si="44"/>
        <v>No</v>
      </c>
      <c r="L953">
        <f t="shared" si="45"/>
        <v>1027375.02</v>
      </c>
      <c r="M953" s="1" t="str">
        <f>IF(ISBLANK(D953),_xlfn.MODE.SNGL(moras[TIPO_ASEGURAMIENTO]),D953)</f>
        <v>PENSIONADOS EN SU PROPIO SISTEMA</v>
      </c>
      <c r="N953" s="1">
        <f>IF(ISBLANK(moras[[#This Row],[EDAD]]),T974,moras[[#This Row],[EDAD]])</f>
        <v>65</v>
      </c>
    </row>
    <row r="954" spans="1:14" x14ac:dyDescent="0.35">
      <c r="A954" s="1">
        <v>953</v>
      </c>
      <c r="B954" s="1" t="s">
        <v>9</v>
      </c>
      <c r="C954" s="1">
        <v>297046</v>
      </c>
      <c r="D954" s="1" t="s">
        <v>17</v>
      </c>
      <c r="E954" s="1" t="s">
        <v>16</v>
      </c>
      <c r="F954" s="1" t="s">
        <v>12</v>
      </c>
      <c r="G954" s="1" t="s">
        <v>13</v>
      </c>
      <c r="H954" s="1" t="s">
        <v>13</v>
      </c>
      <c r="I954" s="1">
        <v>24</v>
      </c>
      <c r="J954" t="str">
        <f t="shared" si="43"/>
        <v>No</v>
      </c>
      <c r="K954" t="str">
        <f t="shared" si="44"/>
        <v>No</v>
      </c>
      <c r="L954">
        <f t="shared" si="45"/>
        <v>297046</v>
      </c>
      <c r="M954" s="1" t="str">
        <f>IF(ISBLANK(D954),_xlfn.MODE.SNGL(moras[TIPO_ASEGURAMIENTO]),D954)</f>
        <v>ASEGURADO VOLUNTARIO</v>
      </c>
      <c r="N954" s="1">
        <f>IF(ISBLANK(moras[[#This Row],[EDAD]]),T975,moras[[#This Row],[EDAD]])</f>
        <v>24</v>
      </c>
    </row>
    <row r="955" spans="1:14" x14ac:dyDescent="0.35">
      <c r="A955" s="1">
        <v>954</v>
      </c>
      <c r="B955" s="1" t="s">
        <v>9</v>
      </c>
      <c r="C955" s="1">
        <v>266831.25</v>
      </c>
      <c r="D955" s="1" t="s">
        <v>10</v>
      </c>
      <c r="E955" s="1" t="s">
        <v>16</v>
      </c>
      <c r="F955" s="1" t="s">
        <v>12</v>
      </c>
      <c r="G955" s="1" t="s">
        <v>13</v>
      </c>
      <c r="H955" s="1" t="s">
        <v>13</v>
      </c>
      <c r="I955" s="1">
        <v>21</v>
      </c>
      <c r="J955" t="str">
        <f t="shared" si="43"/>
        <v>No</v>
      </c>
      <c r="K955" t="str">
        <f t="shared" si="44"/>
        <v>No</v>
      </c>
      <c r="L955">
        <f t="shared" si="45"/>
        <v>266831.25</v>
      </c>
      <c r="M955" s="1" t="str">
        <f>IF(ISBLANK(D955),_xlfn.MODE.SNGL(moras[TIPO_ASEGURAMIENTO]),D955)</f>
        <v>ASALARIADO</v>
      </c>
      <c r="N955" s="1">
        <f>IF(ISBLANK(moras[[#This Row],[EDAD]]),T976,moras[[#This Row],[EDAD]])</f>
        <v>21</v>
      </c>
    </row>
    <row r="956" spans="1:14" x14ac:dyDescent="0.35">
      <c r="A956" s="1">
        <v>955</v>
      </c>
      <c r="B956" s="1" t="s">
        <v>9</v>
      </c>
      <c r="C956" s="1">
        <v>943684.2</v>
      </c>
      <c r="D956" s="1" t="s">
        <v>10</v>
      </c>
      <c r="E956" s="1" t="s">
        <v>11</v>
      </c>
      <c r="F956" s="1" t="s">
        <v>12</v>
      </c>
      <c r="G956" s="1" t="s">
        <v>13</v>
      </c>
      <c r="H956" s="1" t="s">
        <v>13</v>
      </c>
      <c r="I956" s="1">
        <v>39</v>
      </c>
      <c r="J956" t="str">
        <f t="shared" si="43"/>
        <v>No</v>
      </c>
      <c r="K956" t="str">
        <f t="shared" si="44"/>
        <v>No</v>
      </c>
      <c r="L956">
        <f t="shared" si="45"/>
        <v>943684.2</v>
      </c>
      <c r="M956" s="1" t="str">
        <f>IF(ISBLANK(D956),_xlfn.MODE.SNGL(moras[TIPO_ASEGURAMIENTO]),D956)</f>
        <v>ASALARIADO</v>
      </c>
      <c r="N956" s="1">
        <f>IF(ISBLANK(moras[[#This Row],[EDAD]]),T977,moras[[#This Row],[EDAD]])</f>
        <v>39</v>
      </c>
    </row>
    <row r="957" spans="1:14" x14ac:dyDescent="0.35">
      <c r="A957" s="1">
        <v>956</v>
      </c>
      <c r="B957" s="1" t="s">
        <v>9</v>
      </c>
      <c r="C957" s="1">
        <v>814208</v>
      </c>
      <c r="D957" s="1" t="s">
        <v>18</v>
      </c>
      <c r="E957" s="1" t="s">
        <v>16</v>
      </c>
      <c r="F957" s="1" t="s">
        <v>12</v>
      </c>
      <c r="G957" s="1" t="s">
        <v>13</v>
      </c>
      <c r="H957" s="1" t="s">
        <v>13</v>
      </c>
      <c r="I957" s="1">
        <v>49</v>
      </c>
      <c r="J957" t="str">
        <f t="shared" si="43"/>
        <v>No</v>
      </c>
      <c r="K957" t="str">
        <f t="shared" si="44"/>
        <v>No</v>
      </c>
      <c r="L957">
        <f t="shared" si="45"/>
        <v>814208</v>
      </c>
      <c r="M957" s="1" t="str">
        <f>IF(ISBLANK(D957),_xlfn.MODE.SNGL(moras[TIPO_ASEGURAMIENTO]),D957)</f>
        <v>TRABAJADOR INDEPENDIENTE</v>
      </c>
      <c r="N957" s="1">
        <f>IF(ISBLANK(moras[[#This Row],[EDAD]]),T978,moras[[#This Row],[EDAD]])</f>
        <v>49</v>
      </c>
    </row>
    <row r="958" spans="1:14" x14ac:dyDescent="0.35">
      <c r="A958" s="1">
        <v>957</v>
      </c>
      <c r="B958" s="1" t="s">
        <v>9</v>
      </c>
      <c r="C958" s="1">
        <v>298155</v>
      </c>
      <c r="D958" s="1" t="s">
        <v>18</v>
      </c>
      <c r="E958" s="1" t="s">
        <v>16</v>
      </c>
      <c r="F958" s="1" t="s">
        <v>12</v>
      </c>
      <c r="G958" s="1" t="s">
        <v>13</v>
      </c>
      <c r="H958" s="1" t="s">
        <v>13</v>
      </c>
      <c r="I958" s="1">
        <v>63</v>
      </c>
      <c r="J958" t="str">
        <f t="shared" si="43"/>
        <v>No</v>
      </c>
      <c r="K958" t="str">
        <f t="shared" si="44"/>
        <v>No</v>
      </c>
      <c r="L958">
        <f t="shared" si="45"/>
        <v>298155</v>
      </c>
      <c r="M958" s="1" t="str">
        <f>IF(ISBLANK(D958),_xlfn.MODE.SNGL(moras[TIPO_ASEGURAMIENTO]),D958)</f>
        <v>TRABAJADOR INDEPENDIENTE</v>
      </c>
      <c r="N958" s="1">
        <f>IF(ISBLANK(moras[[#This Row],[EDAD]]),T979,moras[[#This Row],[EDAD]])</f>
        <v>63</v>
      </c>
    </row>
    <row r="959" spans="1:14" x14ac:dyDescent="0.35">
      <c r="A959" s="1">
        <v>958</v>
      </c>
      <c r="B959" s="1" t="s">
        <v>15</v>
      </c>
      <c r="C959" s="1">
        <v>1102583.95</v>
      </c>
      <c r="D959" s="1" t="s">
        <v>10</v>
      </c>
      <c r="E959" s="1" t="s">
        <v>16</v>
      </c>
      <c r="F959" s="1" t="s">
        <v>12</v>
      </c>
      <c r="G959" s="1" t="s">
        <v>13</v>
      </c>
      <c r="H959" s="1" t="s">
        <v>13</v>
      </c>
      <c r="I959" s="1">
        <v>36</v>
      </c>
      <c r="J959" t="str">
        <f t="shared" si="43"/>
        <v>No</v>
      </c>
      <c r="K959" t="str">
        <f t="shared" si="44"/>
        <v>No</v>
      </c>
      <c r="L959">
        <f t="shared" si="45"/>
        <v>1102583.95</v>
      </c>
      <c r="M959" s="1" t="str">
        <f>IF(ISBLANK(D959),_xlfn.MODE.SNGL(moras[TIPO_ASEGURAMIENTO]),D959)</f>
        <v>ASALARIADO</v>
      </c>
      <c r="N959" s="1">
        <f>IF(ISBLANK(moras[[#This Row],[EDAD]]),T980,moras[[#This Row],[EDAD]])</f>
        <v>36</v>
      </c>
    </row>
    <row r="960" spans="1:14" x14ac:dyDescent="0.35">
      <c r="A960" s="1">
        <v>959</v>
      </c>
      <c r="B960" s="1" t="s">
        <v>9</v>
      </c>
      <c r="C960" s="1">
        <v>326749</v>
      </c>
      <c r="D960" s="1" t="s">
        <v>17</v>
      </c>
      <c r="E960" s="1" t="s">
        <v>16</v>
      </c>
      <c r="F960" s="1" t="s">
        <v>12</v>
      </c>
      <c r="G960" s="1" t="s">
        <v>13</v>
      </c>
      <c r="H960" s="1" t="s">
        <v>13</v>
      </c>
      <c r="I960" s="1">
        <v>47</v>
      </c>
      <c r="J960" t="str">
        <f t="shared" si="43"/>
        <v>No</v>
      </c>
      <c r="K960" t="str">
        <f t="shared" si="44"/>
        <v>No</v>
      </c>
      <c r="L960">
        <f t="shared" si="45"/>
        <v>326749</v>
      </c>
      <c r="M960" s="1" t="str">
        <f>IF(ISBLANK(D960),_xlfn.MODE.SNGL(moras[TIPO_ASEGURAMIENTO]),D960)</f>
        <v>ASEGURADO VOLUNTARIO</v>
      </c>
      <c r="N960" s="1">
        <f>IF(ISBLANK(moras[[#This Row],[EDAD]]),T981,moras[[#This Row],[EDAD]])</f>
        <v>47</v>
      </c>
    </row>
    <row r="961" spans="1:14" x14ac:dyDescent="0.35">
      <c r="A961" s="1">
        <v>960</v>
      </c>
      <c r="B961" s="1" t="s">
        <v>9</v>
      </c>
      <c r="C961" s="1">
        <v>419576</v>
      </c>
      <c r="D961" s="1" t="s">
        <v>18</v>
      </c>
      <c r="E961" s="1" t="s">
        <v>16</v>
      </c>
      <c r="F961" s="1" t="s">
        <v>12</v>
      </c>
      <c r="G961" s="1" t="s">
        <v>13</v>
      </c>
      <c r="H961" s="1" t="s">
        <v>13</v>
      </c>
      <c r="I961" s="1">
        <v>59</v>
      </c>
      <c r="J961" t="str">
        <f t="shared" si="43"/>
        <v>No</v>
      </c>
      <c r="K961" t="str">
        <f t="shared" si="44"/>
        <v>No</v>
      </c>
      <c r="L961">
        <f t="shared" si="45"/>
        <v>419576</v>
      </c>
      <c r="M961" s="1" t="str">
        <f>IF(ISBLANK(D961),_xlfn.MODE.SNGL(moras[TIPO_ASEGURAMIENTO]),D961)</f>
        <v>TRABAJADOR INDEPENDIENTE</v>
      </c>
      <c r="N961" s="1">
        <f>IF(ISBLANK(moras[[#This Row],[EDAD]]),T982,moras[[#This Row],[EDAD]])</f>
        <v>59</v>
      </c>
    </row>
    <row r="962" spans="1:14" x14ac:dyDescent="0.35">
      <c r="A962" s="1">
        <v>961</v>
      </c>
      <c r="B962" s="1" t="s">
        <v>15</v>
      </c>
      <c r="C962" s="1">
        <v>1828056.75</v>
      </c>
      <c r="D962" s="1" t="s">
        <v>10</v>
      </c>
      <c r="E962" s="1" t="s">
        <v>16</v>
      </c>
      <c r="F962" s="1" t="s">
        <v>12</v>
      </c>
      <c r="G962" s="1" t="s">
        <v>13</v>
      </c>
      <c r="H962" s="1" t="s">
        <v>13</v>
      </c>
      <c r="I962" s="1">
        <v>40</v>
      </c>
      <c r="J962" t="str">
        <f t="shared" ref="J962:J1025" si="46">IF(1.96&lt;ABS(C962-$S$23)/$S$24,"Atípico","No")</f>
        <v>No</v>
      </c>
      <c r="K962" t="str">
        <f t="shared" ref="K962:K1025" si="47">IF(1.96&lt;ABS((I962-$T$23)/$T$24),"Atípico", "No")</f>
        <v>No</v>
      </c>
      <c r="L962">
        <f t="shared" ref="L962:L1025" si="48">IF(ISBLANK(C962),$S$23,C962)</f>
        <v>1828056.75</v>
      </c>
      <c r="M962" s="1" t="str">
        <f>IF(ISBLANK(D962),_xlfn.MODE.SNGL(moras[TIPO_ASEGURAMIENTO]),D962)</f>
        <v>ASALARIADO</v>
      </c>
      <c r="N962" s="1">
        <f>IF(ISBLANK(moras[[#This Row],[EDAD]]),T983,moras[[#This Row],[EDAD]])</f>
        <v>40</v>
      </c>
    </row>
    <row r="963" spans="1:14" x14ac:dyDescent="0.35">
      <c r="A963" s="1">
        <v>962</v>
      </c>
      <c r="B963" s="1" t="s">
        <v>9</v>
      </c>
      <c r="C963" s="1">
        <v>1335784.1399999999</v>
      </c>
      <c r="D963" s="1" t="s">
        <v>10</v>
      </c>
      <c r="E963" s="1" t="s">
        <v>16</v>
      </c>
      <c r="F963" s="1" t="s">
        <v>12</v>
      </c>
      <c r="G963" s="1" t="s">
        <v>13</v>
      </c>
      <c r="H963" s="1" t="s">
        <v>13</v>
      </c>
      <c r="I963" s="1">
        <v>36</v>
      </c>
      <c r="J963" t="str">
        <f t="shared" si="46"/>
        <v>No</v>
      </c>
      <c r="K963" t="str">
        <f t="shared" si="47"/>
        <v>No</v>
      </c>
      <c r="L963">
        <f t="shared" si="48"/>
        <v>1335784.1399999999</v>
      </c>
      <c r="M963" s="1" t="str">
        <f>IF(ISBLANK(D963),_xlfn.MODE.SNGL(moras[TIPO_ASEGURAMIENTO]),D963)</f>
        <v>ASALARIADO</v>
      </c>
      <c r="N963" s="1">
        <f>IF(ISBLANK(moras[[#This Row],[EDAD]]),T984,moras[[#This Row],[EDAD]])</f>
        <v>36</v>
      </c>
    </row>
    <row r="964" spans="1:14" x14ac:dyDescent="0.35">
      <c r="A964" s="1">
        <v>963</v>
      </c>
      <c r="B964" s="1" t="s">
        <v>9</v>
      </c>
      <c r="C964" s="1">
        <v>302470</v>
      </c>
      <c r="D964" s="1" t="s">
        <v>17</v>
      </c>
      <c r="E964" s="1" t="s">
        <v>16</v>
      </c>
      <c r="F964" s="1" t="s">
        <v>12</v>
      </c>
      <c r="G964" s="1" t="s">
        <v>13</v>
      </c>
      <c r="H964" s="1" t="s">
        <v>13</v>
      </c>
      <c r="I964" s="1">
        <v>43</v>
      </c>
      <c r="J964" t="str">
        <f t="shared" si="46"/>
        <v>No</v>
      </c>
      <c r="K964" t="str">
        <f t="shared" si="47"/>
        <v>No</v>
      </c>
      <c r="L964">
        <f t="shared" si="48"/>
        <v>302470</v>
      </c>
      <c r="M964" s="1" t="str">
        <f>IF(ISBLANK(D964),_xlfn.MODE.SNGL(moras[TIPO_ASEGURAMIENTO]),D964)</f>
        <v>ASEGURADO VOLUNTARIO</v>
      </c>
      <c r="N964" s="1">
        <f>IF(ISBLANK(moras[[#This Row],[EDAD]]),T985,moras[[#This Row],[EDAD]])</f>
        <v>43</v>
      </c>
    </row>
    <row r="965" spans="1:14" x14ac:dyDescent="0.35">
      <c r="A965" s="1">
        <v>964</v>
      </c>
      <c r="B965" s="1" t="s">
        <v>15</v>
      </c>
      <c r="C965" s="1">
        <v>538365</v>
      </c>
      <c r="D965" s="1" t="s">
        <v>14</v>
      </c>
      <c r="E965" s="1" t="s">
        <v>11</v>
      </c>
      <c r="F965" s="1" t="s">
        <v>12</v>
      </c>
      <c r="G965" s="1" t="s">
        <v>13</v>
      </c>
      <c r="H965" s="1" t="s">
        <v>13</v>
      </c>
      <c r="I965" s="1">
        <v>71</v>
      </c>
      <c r="J965" t="str">
        <f t="shared" si="46"/>
        <v>No</v>
      </c>
      <c r="K965" t="str">
        <f t="shared" si="47"/>
        <v>No</v>
      </c>
      <c r="L965">
        <f t="shared" si="48"/>
        <v>538365</v>
      </c>
      <c r="M965" s="1" t="str">
        <f>IF(ISBLANK(D965),_xlfn.MODE.SNGL(moras[TIPO_ASEGURAMIENTO]),D965)</f>
        <v>PENSIONADOS EN SU PROPIO SISTEMA</v>
      </c>
      <c r="N965" s="1">
        <f>IF(ISBLANK(moras[[#This Row],[EDAD]]),T986,moras[[#This Row],[EDAD]])</f>
        <v>71</v>
      </c>
    </row>
    <row r="966" spans="1:14" x14ac:dyDescent="0.35">
      <c r="A966" s="1">
        <v>965</v>
      </c>
      <c r="B966" s="1" t="s">
        <v>15</v>
      </c>
      <c r="C966" s="1">
        <v>383420.24</v>
      </c>
      <c r="D966" s="1" t="s">
        <v>10</v>
      </c>
      <c r="E966" s="1" t="s">
        <v>16</v>
      </c>
      <c r="F966" s="1" t="s">
        <v>12</v>
      </c>
      <c r="G966" s="1" t="s">
        <v>13</v>
      </c>
      <c r="H966" s="1" t="s">
        <v>13</v>
      </c>
      <c r="I966" s="1">
        <v>23</v>
      </c>
      <c r="J966" t="str">
        <f t="shared" si="46"/>
        <v>No</v>
      </c>
      <c r="K966" t="str">
        <f t="shared" si="47"/>
        <v>No</v>
      </c>
      <c r="L966">
        <f t="shared" si="48"/>
        <v>383420.24</v>
      </c>
      <c r="M966" s="1" t="str">
        <f>IF(ISBLANK(D966),_xlfn.MODE.SNGL(moras[TIPO_ASEGURAMIENTO]),D966)</f>
        <v>ASALARIADO</v>
      </c>
      <c r="N966" s="1">
        <f>IF(ISBLANK(moras[[#This Row],[EDAD]]),T987,moras[[#This Row],[EDAD]])</f>
        <v>23</v>
      </c>
    </row>
    <row r="967" spans="1:14" x14ac:dyDescent="0.35">
      <c r="A967" s="1">
        <v>966</v>
      </c>
      <c r="B967" s="1" t="s">
        <v>15</v>
      </c>
      <c r="C967" s="1">
        <v>2385230</v>
      </c>
      <c r="D967" s="1" t="s">
        <v>10</v>
      </c>
      <c r="E967" s="1" t="s">
        <v>16</v>
      </c>
      <c r="F967" s="1" t="s">
        <v>12</v>
      </c>
      <c r="G967" s="1" t="s">
        <v>13</v>
      </c>
      <c r="H967" s="1" t="s">
        <v>13</v>
      </c>
      <c r="I967" s="1">
        <v>61</v>
      </c>
      <c r="J967" t="str">
        <f t="shared" si="46"/>
        <v>Atípico</v>
      </c>
      <c r="K967" t="str">
        <f t="shared" si="47"/>
        <v>No</v>
      </c>
      <c r="L967">
        <f t="shared" si="48"/>
        <v>2385230</v>
      </c>
      <c r="M967" s="1" t="str">
        <f>IF(ISBLANK(D967),_xlfn.MODE.SNGL(moras[TIPO_ASEGURAMIENTO]),D967)</f>
        <v>ASALARIADO</v>
      </c>
      <c r="N967" s="1">
        <f>IF(ISBLANK(moras[[#This Row],[EDAD]]),T988,moras[[#This Row],[EDAD]])</f>
        <v>61</v>
      </c>
    </row>
    <row r="968" spans="1:14" x14ac:dyDescent="0.35">
      <c r="A968" s="1">
        <v>967</v>
      </c>
      <c r="B968" s="1" t="s">
        <v>15</v>
      </c>
      <c r="C968" s="1">
        <v>300018</v>
      </c>
      <c r="D968" s="1" t="s">
        <v>17</v>
      </c>
      <c r="E968" s="1" t="s">
        <v>16</v>
      </c>
      <c r="F968" s="1" t="s">
        <v>12</v>
      </c>
      <c r="G968" s="1" t="s">
        <v>13</v>
      </c>
      <c r="H968" s="1" t="s">
        <v>13</v>
      </c>
      <c r="I968" s="1">
        <v>47</v>
      </c>
      <c r="J968" t="str">
        <f t="shared" si="46"/>
        <v>No</v>
      </c>
      <c r="K968" t="str">
        <f t="shared" si="47"/>
        <v>No</v>
      </c>
      <c r="L968">
        <f t="shared" si="48"/>
        <v>300018</v>
      </c>
      <c r="M968" s="1" t="str">
        <f>IF(ISBLANK(D968),_xlfn.MODE.SNGL(moras[TIPO_ASEGURAMIENTO]),D968)</f>
        <v>ASEGURADO VOLUNTARIO</v>
      </c>
      <c r="N968" s="1">
        <f>IF(ISBLANK(moras[[#This Row],[EDAD]]),T989,moras[[#This Row],[EDAD]])</f>
        <v>47</v>
      </c>
    </row>
    <row r="969" spans="1:14" x14ac:dyDescent="0.35">
      <c r="A969" s="1">
        <v>968</v>
      </c>
      <c r="B969" s="1" t="s">
        <v>15</v>
      </c>
      <c r="C969" s="1">
        <v>309100.09999999998</v>
      </c>
      <c r="D969" s="1" t="s">
        <v>10</v>
      </c>
      <c r="E969" s="1" t="s">
        <v>16</v>
      </c>
      <c r="F969" s="1" t="s">
        <v>12</v>
      </c>
      <c r="G969" s="1" t="s">
        <v>13</v>
      </c>
      <c r="H969" s="1" t="s">
        <v>13</v>
      </c>
      <c r="I969" s="1">
        <v>20</v>
      </c>
      <c r="J969" t="str">
        <f t="shared" si="46"/>
        <v>No</v>
      </c>
      <c r="K969" t="str">
        <f t="shared" si="47"/>
        <v>No</v>
      </c>
      <c r="L969">
        <f t="shared" si="48"/>
        <v>309100.09999999998</v>
      </c>
      <c r="M969" s="1" t="str">
        <f>IF(ISBLANK(D969),_xlfn.MODE.SNGL(moras[TIPO_ASEGURAMIENTO]),D969)</f>
        <v>ASALARIADO</v>
      </c>
      <c r="N969" s="1">
        <f>IF(ISBLANK(moras[[#This Row],[EDAD]]),T990,moras[[#This Row],[EDAD]])</f>
        <v>20</v>
      </c>
    </row>
    <row r="970" spans="1:14" x14ac:dyDescent="0.35">
      <c r="A970" s="1">
        <v>969</v>
      </c>
      <c r="B970" s="1" t="s">
        <v>9</v>
      </c>
      <c r="C970" s="1">
        <v>300000</v>
      </c>
      <c r="D970" s="1" t="s">
        <v>10</v>
      </c>
      <c r="E970" s="1" t="s">
        <v>16</v>
      </c>
      <c r="F970" s="1" t="s">
        <v>12</v>
      </c>
      <c r="G970" s="1" t="s">
        <v>13</v>
      </c>
      <c r="H970" s="1" t="s">
        <v>13</v>
      </c>
      <c r="I970" s="1">
        <v>60</v>
      </c>
      <c r="J970" t="str">
        <f t="shared" si="46"/>
        <v>No</v>
      </c>
      <c r="K970" t="str">
        <f t="shared" si="47"/>
        <v>No</v>
      </c>
      <c r="L970">
        <f t="shared" si="48"/>
        <v>300000</v>
      </c>
      <c r="M970" s="1" t="str">
        <f>IF(ISBLANK(D970),_xlfn.MODE.SNGL(moras[TIPO_ASEGURAMIENTO]),D970)</f>
        <v>ASALARIADO</v>
      </c>
      <c r="N970" s="1">
        <f>IF(ISBLANK(moras[[#This Row],[EDAD]]),T991,moras[[#This Row],[EDAD]])</f>
        <v>60</v>
      </c>
    </row>
    <row r="971" spans="1:14" x14ac:dyDescent="0.35">
      <c r="A971" s="1">
        <v>970</v>
      </c>
      <c r="B971" s="1" t="s">
        <v>9</v>
      </c>
      <c r="C971" s="1">
        <v>420000</v>
      </c>
      <c r="D971" s="1" t="s">
        <v>10</v>
      </c>
      <c r="E971" s="1" t="s">
        <v>16</v>
      </c>
      <c r="F971" s="1" t="s">
        <v>12</v>
      </c>
      <c r="G971" s="1" t="s">
        <v>13</v>
      </c>
      <c r="H971" s="1" t="s">
        <v>13</v>
      </c>
      <c r="I971" s="1">
        <v>25</v>
      </c>
      <c r="J971" t="str">
        <f t="shared" si="46"/>
        <v>No</v>
      </c>
      <c r="K971" t="str">
        <f t="shared" si="47"/>
        <v>No</v>
      </c>
      <c r="L971">
        <f t="shared" si="48"/>
        <v>420000</v>
      </c>
      <c r="M971" s="1" t="str">
        <f>IF(ISBLANK(D971),_xlfn.MODE.SNGL(moras[TIPO_ASEGURAMIENTO]),D971)</f>
        <v>ASALARIADO</v>
      </c>
      <c r="N971" s="1">
        <f>IF(ISBLANK(moras[[#This Row],[EDAD]]),T992,moras[[#This Row],[EDAD]])</f>
        <v>25</v>
      </c>
    </row>
    <row r="972" spans="1:14" x14ac:dyDescent="0.35">
      <c r="A972" s="1">
        <v>971</v>
      </c>
      <c r="B972" s="1" t="s">
        <v>9</v>
      </c>
      <c r="C972" s="1">
        <v>1326988.8</v>
      </c>
      <c r="D972" s="1" t="s">
        <v>10</v>
      </c>
      <c r="E972" s="1" t="s">
        <v>11</v>
      </c>
      <c r="F972" s="1" t="s">
        <v>12</v>
      </c>
      <c r="G972" s="1" t="s">
        <v>13</v>
      </c>
      <c r="H972" s="1" t="s">
        <v>13</v>
      </c>
      <c r="I972" s="1">
        <v>38</v>
      </c>
      <c r="J972" t="str">
        <f t="shared" si="46"/>
        <v>No</v>
      </c>
      <c r="K972" t="str">
        <f t="shared" si="47"/>
        <v>No</v>
      </c>
      <c r="L972">
        <f t="shared" si="48"/>
        <v>1326988.8</v>
      </c>
      <c r="M972" s="1" t="str">
        <f>IF(ISBLANK(D972),_xlfn.MODE.SNGL(moras[TIPO_ASEGURAMIENTO]),D972)</f>
        <v>ASALARIADO</v>
      </c>
      <c r="N972" s="1">
        <f>IF(ISBLANK(moras[[#This Row],[EDAD]]),T993,moras[[#This Row],[EDAD]])</f>
        <v>38</v>
      </c>
    </row>
    <row r="973" spans="1:14" x14ac:dyDescent="0.35">
      <c r="A973" s="1">
        <v>972</v>
      </c>
      <c r="B973" s="1" t="s">
        <v>9</v>
      </c>
      <c r="C973" s="1">
        <v>405798</v>
      </c>
      <c r="D973" s="1" t="s">
        <v>18</v>
      </c>
      <c r="E973" s="1" t="s">
        <v>16</v>
      </c>
      <c r="F973" s="1" t="s">
        <v>12</v>
      </c>
      <c r="G973" s="1" t="s">
        <v>13</v>
      </c>
      <c r="H973" s="1" t="s">
        <v>12</v>
      </c>
      <c r="I973" s="1">
        <v>60</v>
      </c>
      <c r="J973" t="str">
        <f t="shared" si="46"/>
        <v>No</v>
      </c>
      <c r="K973" t="str">
        <f t="shared" si="47"/>
        <v>No</v>
      </c>
      <c r="L973">
        <f t="shared" si="48"/>
        <v>405798</v>
      </c>
      <c r="M973" s="1" t="str">
        <f>IF(ISBLANK(D973),_xlfn.MODE.SNGL(moras[TIPO_ASEGURAMIENTO]),D973)</f>
        <v>TRABAJADOR INDEPENDIENTE</v>
      </c>
      <c r="N973" s="1">
        <f>IF(ISBLANK(moras[[#This Row],[EDAD]]),T994,moras[[#This Row],[EDAD]])</f>
        <v>60</v>
      </c>
    </row>
    <row r="974" spans="1:14" x14ac:dyDescent="0.35">
      <c r="A974" s="1">
        <v>973</v>
      </c>
      <c r="B974" s="1" t="s">
        <v>15</v>
      </c>
      <c r="C974" s="1">
        <v>299647</v>
      </c>
      <c r="D974" s="1" t="s">
        <v>17</v>
      </c>
      <c r="E974" s="1" t="s">
        <v>16</v>
      </c>
      <c r="F974" s="1" t="s">
        <v>12</v>
      </c>
      <c r="G974" s="1" t="s">
        <v>13</v>
      </c>
      <c r="H974" s="1" t="s">
        <v>13</v>
      </c>
      <c r="I974" s="1">
        <v>40</v>
      </c>
      <c r="J974" t="str">
        <f t="shared" si="46"/>
        <v>No</v>
      </c>
      <c r="K974" t="str">
        <f t="shared" si="47"/>
        <v>No</v>
      </c>
      <c r="L974">
        <f t="shared" si="48"/>
        <v>299647</v>
      </c>
      <c r="M974" s="1" t="str">
        <f>IF(ISBLANK(D974),_xlfn.MODE.SNGL(moras[TIPO_ASEGURAMIENTO]),D974)</f>
        <v>ASEGURADO VOLUNTARIO</v>
      </c>
      <c r="N974" s="1">
        <f>IF(ISBLANK(moras[[#This Row],[EDAD]]),T995,moras[[#This Row],[EDAD]])</f>
        <v>40</v>
      </c>
    </row>
    <row r="975" spans="1:14" x14ac:dyDescent="0.35">
      <c r="A975" s="1">
        <v>974</v>
      </c>
      <c r="B975" s="1" t="s">
        <v>15</v>
      </c>
      <c r="C975" s="1">
        <v>837414</v>
      </c>
      <c r="D975" s="1" t="s">
        <v>18</v>
      </c>
      <c r="E975" s="1" t="s">
        <v>16</v>
      </c>
      <c r="F975" s="1" t="s">
        <v>12</v>
      </c>
      <c r="G975" s="1" t="s">
        <v>13</v>
      </c>
      <c r="H975" s="1" t="s">
        <v>13</v>
      </c>
      <c r="I975" s="1">
        <v>65</v>
      </c>
      <c r="J975" t="str">
        <f t="shared" si="46"/>
        <v>No</v>
      </c>
      <c r="K975" t="str">
        <f t="shared" si="47"/>
        <v>No</v>
      </c>
      <c r="L975">
        <f t="shared" si="48"/>
        <v>837414</v>
      </c>
      <c r="M975" s="1" t="str">
        <f>IF(ISBLANK(D975),_xlfn.MODE.SNGL(moras[TIPO_ASEGURAMIENTO]),D975)</f>
        <v>TRABAJADOR INDEPENDIENTE</v>
      </c>
      <c r="N975" s="1">
        <f>IF(ISBLANK(moras[[#This Row],[EDAD]]),T996,moras[[#This Row],[EDAD]])</f>
        <v>65</v>
      </c>
    </row>
    <row r="976" spans="1:14" x14ac:dyDescent="0.35">
      <c r="A976" s="1">
        <v>975</v>
      </c>
      <c r="B976" s="1" t="s">
        <v>9</v>
      </c>
      <c r="C976" s="1">
        <v>329119.93</v>
      </c>
      <c r="D976" s="1" t="s">
        <v>10</v>
      </c>
      <c r="E976" s="1" t="s">
        <v>16</v>
      </c>
      <c r="F976" s="1" t="s">
        <v>12</v>
      </c>
      <c r="G976" s="1" t="s">
        <v>13</v>
      </c>
      <c r="H976" s="1" t="s">
        <v>13</v>
      </c>
      <c r="I976" s="1">
        <v>28</v>
      </c>
      <c r="J976" t="str">
        <f t="shared" si="46"/>
        <v>No</v>
      </c>
      <c r="K976" t="str">
        <f t="shared" si="47"/>
        <v>No</v>
      </c>
      <c r="L976">
        <f t="shared" si="48"/>
        <v>329119.93</v>
      </c>
      <c r="M976" s="1" t="str">
        <f>IF(ISBLANK(D976),_xlfn.MODE.SNGL(moras[TIPO_ASEGURAMIENTO]),D976)</f>
        <v>ASALARIADO</v>
      </c>
      <c r="N976" s="1">
        <f>IF(ISBLANK(moras[[#This Row],[EDAD]]),T997,moras[[#This Row],[EDAD]])</f>
        <v>28</v>
      </c>
    </row>
    <row r="977" spans="1:14" x14ac:dyDescent="0.35">
      <c r="A977" s="1">
        <v>976</v>
      </c>
      <c r="B977" s="1" t="s">
        <v>9</v>
      </c>
      <c r="C977" s="1">
        <v>966467.2</v>
      </c>
      <c r="D977" s="1" t="s">
        <v>10</v>
      </c>
      <c r="E977" s="1" t="s">
        <v>16</v>
      </c>
      <c r="F977" s="1" t="s">
        <v>12</v>
      </c>
      <c r="G977" s="1" t="s">
        <v>12</v>
      </c>
      <c r="H977" s="1" t="s">
        <v>13</v>
      </c>
      <c r="I977" s="1">
        <v>29</v>
      </c>
      <c r="J977" t="str">
        <f t="shared" si="46"/>
        <v>No</v>
      </c>
      <c r="K977" t="str">
        <f t="shared" si="47"/>
        <v>No</v>
      </c>
      <c r="L977">
        <f t="shared" si="48"/>
        <v>966467.2</v>
      </c>
      <c r="M977" s="1" t="str">
        <f>IF(ISBLANK(D977),_xlfn.MODE.SNGL(moras[TIPO_ASEGURAMIENTO]),D977)</f>
        <v>ASALARIADO</v>
      </c>
      <c r="N977" s="1">
        <f>IF(ISBLANK(moras[[#This Row],[EDAD]]),T998,moras[[#This Row],[EDAD]])</f>
        <v>29</v>
      </c>
    </row>
    <row r="978" spans="1:14" x14ac:dyDescent="0.35">
      <c r="A978" s="1">
        <v>977</v>
      </c>
      <c r="B978" s="1" t="s">
        <v>15</v>
      </c>
      <c r="C978" s="1">
        <v>424747.4</v>
      </c>
      <c r="D978" s="1" t="s">
        <v>10</v>
      </c>
      <c r="E978" s="1" t="s">
        <v>16</v>
      </c>
      <c r="F978" s="1" t="s">
        <v>12</v>
      </c>
      <c r="G978" s="1" t="s">
        <v>13</v>
      </c>
      <c r="H978" s="1" t="s">
        <v>13</v>
      </c>
      <c r="I978" s="1">
        <v>49</v>
      </c>
      <c r="J978" t="str">
        <f t="shared" si="46"/>
        <v>No</v>
      </c>
      <c r="K978" t="str">
        <f t="shared" si="47"/>
        <v>No</v>
      </c>
      <c r="L978">
        <f t="shared" si="48"/>
        <v>424747.4</v>
      </c>
      <c r="M978" s="1" t="str">
        <f>IF(ISBLANK(D978),_xlfn.MODE.SNGL(moras[TIPO_ASEGURAMIENTO]),D978)</f>
        <v>ASALARIADO</v>
      </c>
      <c r="N978" s="1">
        <f>IF(ISBLANK(moras[[#This Row],[EDAD]]),T999,moras[[#This Row],[EDAD]])</f>
        <v>49</v>
      </c>
    </row>
    <row r="979" spans="1:14" x14ac:dyDescent="0.35">
      <c r="A979" s="1">
        <v>978</v>
      </c>
      <c r="B979" s="1" t="s">
        <v>15</v>
      </c>
      <c r="C979" s="1">
        <v>951165</v>
      </c>
      <c r="D979" s="1" t="s">
        <v>14</v>
      </c>
      <c r="E979" s="1" t="s">
        <v>11</v>
      </c>
      <c r="F979" s="1" t="s">
        <v>12</v>
      </c>
      <c r="G979" s="1" t="s">
        <v>13</v>
      </c>
      <c r="H979" s="1" t="s">
        <v>13</v>
      </c>
      <c r="I979" s="1">
        <v>69</v>
      </c>
      <c r="J979" t="str">
        <f t="shared" si="46"/>
        <v>No</v>
      </c>
      <c r="K979" t="str">
        <f t="shared" si="47"/>
        <v>No</v>
      </c>
      <c r="L979">
        <f t="shared" si="48"/>
        <v>951165</v>
      </c>
      <c r="M979" s="1" t="str">
        <f>IF(ISBLANK(D979),_xlfn.MODE.SNGL(moras[TIPO_ASEGURAMIENTO]),D979)</f>
        <v>PENSIONADOS EN SU PROPIO SISTEMA</v>
      </c>
      <c r="N979" s="1">
        <f>IF(ISBLANK(moras[[#This Row],[EDAD]]),T1000,moras[[#This Row],[EDAD]])</f>
        <v>69</v>
      </c>
    </row>
    <row r="980" spans="1:14" x14ac:dyDescent="0.35">
      <c r="A980" s="1">
        <v>979</v>
      </c>
      <c r="B980" s="1" t="s">
        <v>9</v>
      </c>
      <c r="C980" s="1">
        <v>480560.24</v>
      </c>
      <c r="D980" s="1" t="s">
        <v>10</v>
      </c>
      <c r="E980" s="1" t="s">
        <v>16</v>
      </c>
      <c r="F980" s="1" t="s">
        <v>12</v>
      </c>
      <c r="G980" s="1" t="s">
        <v>13</v>
      </c>
      <c r="H980" s="1" t="s">
        <v>13</v>
      </c>
      <c r="I980" s="1">
        <v>25</v>
      </c>
      <c r="J980" t="str">
        <f t="shared" si="46"/>
        <v>No</v>
      </c>
      <c r="K980" t="str">
        <f t="shared" si="47"/>
        <v>No</v>
      </c>
      <c r="L980">
        <f t="shared" si="48"/>
        <v>480560.24</v>
      </c>
      <c r="M980" s="1" t="str">
        <f>IF(ISBLANK(D980),_xlfn.MODE.SNGL(moras[TIPO_ASEGURAMIENTO]),D980)</f>
        <v>ASALARIADO</v>
      </c>
      <c r="N980" s="1">
        <f>IF(ISBLANK(moras[[#This Row],[EDAD]]),T1001,moras[[#This Row],[EDAD]])</f>
        <v>25</v>
      </c>
    </row>
    <row r="981" spans="1:14" x14ac:dyDescent="0.35">
      <c r="A981" s="1">
        <v>980</v>
      </c>
      <c r="B981" s="1" t="s">
        <v>15</v>
      </c>
      <c r="C981" s="1">
        <v>1713724</v>
      </c>
      <c r="D981" s="1" t="s">
        <v>14</v>
      </c>
      <c r="E981" s="1" t="s">
        <v>11</v>
      </c>
      <c r="F981" s="1" t="s">
        <v>12</v>
      </c>
      <c r="G981" s="1" t="s">
        <v>13</v>
      </c>
      <c r="H981" s="1" t="s">
        <v>13</v>
      </c>
      <c r="I981" s="1">
        <v>63</v>
      </c>
      <c r="J981" t="str">
        <f t="shared" si="46"/>
        <v>No</v>
      </c>
      <c r="K981" t="str">
        <f t="shared" si="47"/>
        <v>No</v>
      </c>
      <c r="L981">
        <f t="shared" si="48"/>
        <v>1713724</v>
      </c>
      <c r="M981" s="1" t="str">
        <f>IF(ISBLANK(D981),_xlfn.MODE.SNGL(moras[TIPO_ASEGURAMIENTO]),D981)</f>
        <v>PENSIONADOS EN SU PROPIO SISTEMA</v>
      </c>
      <c r="N981" s="1">
        <f>IF(ISBLANK(moras[[#This Row],[EDAD]]),T1002,moras[[#This Row],[EDAD]])</f>
        <v>63</v>
      </c>
    </row>
    <row r="982" spans="1:14" x14ac:dyDescent="0.35">
      <c r="A982" s="1">
        <v>981</v>
      </c>
      <c r="B982" s="1" t="s">
        <v>9</v>
      </c>
      <c r="C982" s="1">
        <v>848691.7</v>
      </c>
      <c r="D982" s="1" t="s">
        <v>10</v>
      </c>
      <c r="E982" s="1" t="s">
        <v>16</v>
      </c>
      <c r="F982" s="1" t="s">
        <v>12</v>
      </c>
      <c r="G982" s="1" t="s">
        <v>13</v>
      </c>
      <c r="H982" s="1" t="s">
        <v>13</v>
      </c>
      <c r="I982" s="1">
        <v>49</v>
      </c>
      <c r="J982" t="str">
        <f t="shared" si="46"/>
        <v>No</v>
      </c>
      <c r="K982" t="str">
        <f t="shared" si="47"/>
        <v>No</v>
      </c>
      <c r="L982">
        <f t="shared" si="48"/>
        <v>848691.7</v>
      </c>
      <c r="M982" s="1" t="str">
        <f>IF(ISBLANK(D982),_xlfn.MODE.SNGL(moras[TIPO_ASEGURAMIENTO]),D982)</f>
        <v>ASALARIADO</v>
      </c>
      <c r="N982" s="1">
        <f>IF(ISBLANK(moras[[#This Row],[EDAD]]),T1003,moras[[#This Row],[EDAD]])</f>
        <v>49</v>
      </c>
    </row>
    <row r="983" spans="1:14" x14ac:dyDescent="0.35">
      <c r="A983" s="1">
        <v>982</v>
      </c>
      <c r="B983" s="1" t="s">
        <v>15</v>
      </c>
      <c r="C983" s="1">
        <v>297046</v>
      </c>
      <c r="D983" s="1" t="s">
        <v>17</v>
      </c>
      <c r="E983" s="1" t="s">
        <v>16</v>
      </c>
      <c r="F983" s="1" t="s">
        <v>12</v>
      </c>
      <c r="G983" s="1" t="s">
        <v>12</v>
      </c>
      <c r="H983" s="1" t="s">
        <v>13</v>
      </c>
      <c r="I983" s="1">
        <v>51</v>
      </c>
      <c r="J983" t="str">
        <f t="shared" si="46"/>
        <v>No</v>
      </c>
      <c r="K983" t="str">
        <f t="shared" si="47"/>
        <v>No</v>
      </c>
      <c r="L983">
        <f t="shared" si="48"/>
        <v>297046</v>
      </c>
      <c r="M983" s="1" t="str">
        <f>IF(ISBLANK(D983),_xlfn.MODE.SNGL(moras[TIPO_ASEGURAMIENTO]),D983)</f>
        <v>ASEGURADO VOLUNTARIO</v>
      </c>
      <c r="N983" s="1">
        <f>IF(ISBLANK(moras[[#This Row],[EDAD]]),T1004,moras[[#This Row],[EDAD]])</f>
        <v>51</v>
      </c>
    </row>
    <row r="984" spans="1:14" x14ac:dyDescent="0.35">
      <c r="A984" s="1">
        <v>983</v>
      </c>
      <c r="B984" s="1" t="s">
        <v>9</v>
      </c>
      <c r="C984" s="1">
        <v>278030.99</v>
      </c>
      <c r="D984" s="1" t="s">
        <v>19</v>
      </c>
      <c r="E984" s="1" t="s">
        <v>16</v>
      </c>
      <c r="F984" s="1" t="s">
        <v>12</v>
      </c>
      <c r="G984" s="1" t="s">
        <v>13</v>
      </c>
      <c r="H984" s="1" t="s">
        <v>13</v>
      </c>
      <c r="I984" s="1">
        <v>30</v>
      </c>
      <c r="J984" t="str">
        <f t="shared" si="46"/>
        <v>No</v>
      </c>
      <c r="K984" t="str">
        <f t="shared" si="47"/>
        <v>No</v>
      </c>
      <c r="L984">
        <f t="shared" si="48"/>
        <v>278030.99</v>
      </c>
      <c r="M984" s="1" t="str">
        <f>IF(ISBLANK(D984),_xlfn.MODE.SNGL(moras[TIPO_ASEGURAMIENTO]),D984)</f>
        <v>CONVENIOS ESPECIALES DE TRABAJADORES INDEPENDIENTES</v>
      </c>
      <c r="N984" s="1">
        <f>IF(ISBLANK(moras[[#This Row],[EDAD]]),T1005,moras[[#This Row],[EDAD]])</f>
        <v>30</v>
      </c>
    </row>
    <row r="985" spans="1:14" x14ac:dyDescent="0.35">
      <c r="A985" s="1">
        <v>984</v>
      </c>
      <c r="B985" s="1" t="s">
        <v>15</v>
      </c>
      <c r="C985" s="1">
        <v>297045</v>
      </c>
      <c r="D985" s="1" t="s">
        <v>17</v>
      </c>
      <c r="E985" s="1" t="s">
        <v>16</v>
      </c>
      <c r="F985" s="1" t="s">
        <v>12</v>
      </c>
      <c r="G985" s="1" t="s">
        <v>13</v>
      </c>
      <c r="H985" s="1" t="s">
        <v>13</v>
      </c>
      <c r="I985" s="1">
        <v>59</v>
      </c>
      <c r="J985" t="str">
        <f t="shared" si="46"/>
        <v>No</v>
      </c>
      <c r="K985" t="str">
        <f t="shared" si="47"/>
        <v>No</v>
      </c>
      <c r="L985">
        <f t="shared" si="48"/>
        <v>297045</v>
      </c>
      <c r="M985" s="1" t="str">
        <f>IF(ISBLANK(D985),_xlfn.MODE.SNGL(moras[TIPO_ASEGURAMIENTO]),D985)</f>
        <v>ASEGURADO VOLUNTARIO</v>
      </c>
      <c r="N985" s="1">
        <f>IF(ISBLANK(moras[[#This Row],[EDAD]]),T1006,moras[[#This Row],[EDAD]])</f>
        <v>59</v>
      </c>
    </row>
    <row r="986" spans="1:14" x14ac:dyDescent="0.35">
      <c r="A986" s="1">
        <v>985</v>
      </c>
      <c r="B986" s="1" t="s">
        <v>15</v>
      </c>
      <c r="C986" s="1">
        <v>297973.5</v>
      </c>
      <c r="D986" s="1" t="s">
        <v>10</v>
      </c>
      <c r="E986" s="1" t="s">
        <v>11</v>
      </c>
      <c r="F986" s="1" t="s">
        <v>12</v>
      </c>
      <c r="G986" s="1" t="s">
        <v>13</v>
      </c>
      <c r="H986" s="1" t="s">
        <v>12</v>
      </c>
      <c r="I986" s="1">
        <v>42</v>
      </c>
      <c r="J986" t="str">
        <f t="shared" si="46"/>
        <v>No</v>
      </c>
      <c r="K986" t="str">
        <f t="shared" si="47"/>
        <v>No</v>
      </c>
      <c r="L986">
        <f t="shared" si="48"/>
        <v>297973.5</v>
      </c>
      <c r="M986" s="1" t="str">
        <f>IF(ISBLANK(D986),_xlfn.MODE.SNGL(moras[TIPO_ASEGURAMIENTO]),D986)</f>
        <v>ASALARIADO</v>
      </c>
      <c r="N986" s="1">
        <f>IF(ISBLANK(moras[[#This Row],[EDAD]]),T1007,moras[[#This Row],[EDAD]])</f>
        <v>42</v>
      </c>
    </row>
    <row r="987" spans="1:14" x14ac:dyDescent="0.35">
      <c r="A987" s="1">
        <v>986</v>
      </c>
      <c r="B987" s="1" t="s">
        <v>15</v>
      </c>
      <c r="C987" s="1">
        <v>1079349.94</v>
      </c>
      <c r="D987" s="1" t="s">
        <v>10</v>
      </c>
      <c r="E987" s="1" t="s">
        <v>16</v>
      </c>
      <c r="F987" s="1" t="s">
        <v>12</v>
      </c>
      <c r="G987" s="1" t="s">
        <v>13</v>
      </c>
      <c r="H987" s="1" t="s">
        <v>13</v>
      </c>
      <c r="I987" s="1">
        <v>37</v>
      </c>
      <c r="J987" t="str">
        <f t="shared" si="46"/>
        <v>No</v>
      </c>
      <c r="K987" t="str">
        <f t="shared" si="47"/>
        <v>No</v>
      </c>
      <c r="L987">
        <f t="shared" si="48"/>
        <v>1079349.94</v>
      </c>
      <c r="M987" s="1" t="str">
        <f>IF(ISBLANK(D987),_xlfn.MODE.SNGL(moras[TIPO_ASEGURAMIENTO]),D987)</f>
        <v>ASALARIADO</v>
      </c>
      <c r="N987" s="1">
        <f>IF(ISBLANK(moras[[#This Row],[EDAD]]),T1008,moras[[#This Row],[EDAD]])</f>
        <v>37</v>
      </c>
    </row>
    <row r="988" spans="1:14" x14ac:dyDescent="0.35">
      <c r="A988" s="1">
        <v>987</v>
      </c>
      <c r="B988" s="1" t="s">
        <v>9</v>
      </c>
      <c r="C988" s="1">
        <v>326749</v>
      </c>
      <c r="D988" s="1" t="s">
        <v>17</v>
      </c>
      <c r="E988" s="1" t="s">
        <v>16</v>
      </c>
      <c r="F988" s="1" t="s">
        <v>12</v>
      </c>
      <c r="G988" s="1" t="s">
        <v>13</v>
      </c>
      <c r="H988" s="1" t="s">
        <v>13</v>
      </c>
      <c r="I988" s="1">
        <v>56</v>
      </c>
      <c r="J988" t="str">
        <f t="shared" si="46"/>
        <v>No</v>
      </c>
      <c r="K988" t="str">
        <f t="shared" si="47"/>
        <v>No</v>
      </c>
      <c r="L988">
        <f t="shared" si="48"/>
        <v>326749</v>
      </c>
      <c r="M988" s="1" t="str">
        <f>IF(ISBLANK(D988),_xlfn.MODE.SNGL(moras[TIPO_ASEGURAMIENTO]),D988)</f>
        <v>ASEGURADO VOLUNTARIO</v>
      </c>
      <c r="N988" s="1">
        <f>IF(ISBLANK(moras[[#This Row],[EDAD]]),T1009,moras[[#This Row],[EDAD]])</f>
        <v>56</v>
      </c>
    </row>
    <row r="989" spans="1:14" x14ac:dyDescent="0.35">
      <c r="A989" s="1">
        <v>988</v>
      </c>
      <c r="B989" s="1" t="s">
        <v>9</v>
      </c>
      <c r="C989" s="1">
        <v>377926.85</v>
      </c>
      <c r="D989" s="1" t="s">
        <v>10</v>
      </c>
      <c r="E989" s="1" t="s">
        <v>16</v>
      </c>
      <c r="F989" s="1" t="s">
        <v>12</v>
      </c>
      <c r="G989" s="1" t="s">
        <v>13</v>
      </c>
      <c r="H989" s="1" t="s">
        <v>13</v>
      </c>
      <c r="I989" s="1">
        <v>22</v>
      </c>
      <c r="J989" t="str">
        <f t="shared" si="46"/>
        <v>No</v>
      </c>
      <c r="K989" t="str">
        <f t="shared" si="47"/>
        <v>No</v>
      </c>
      <c r="L989">
        <f t="shared" si="48"/>
        <v>377926.85</v>
      </c>
      <c r="M989" s="1" t="str">
        <f>IF(ISBLANK(D989),_xlfn.MODE.SNGL(moras[TIPO_ASEGURAMIENTO]),D989)</f>
        <v>ASALARIADO</v>
      </c>
      <c r="N989" s="1">
        <f>IF(ISBLANK(moras[[#This Row],[EDAD]]),T1010,moras[[#This Row],[EDAD]])</f>
        <v>22</v>
      </c>
    </row>
    <row r="990" spans="1:14" x14ac:dyDescent="0.35">
      <c r="A990" s="1">
        <v>989</v>
      </c>
      <c r="B990" s="1" t="s">
        <v>9</v>
      </c>
      <c r="C990" s="1">
        <v>324047</v>
      </c>
      <c r="D990" s="1" t="s">
        <v>18</v>
      </c>
      <c r="E990" s="1" t="s">
        <v>16</v>
      </c>
      <c r="F990" s="1" t="s">
        <v>12</v>
      </c>
      <c r="G990" s="1" t="s">
        <v>12</v>
      </c>
      <c r="H990" s="1" t="s">
        <v>12</v>
      </c>
      <c r="I990" s="1">
        <v>48</v>
      </c>
      <c r="J990" t="str">
        <f t="shared" si="46"/>
        <v>No</v>
      </c>
      <c r="K990" t="str">
        <f t="shared" si="47"/>
        <v>No</v>
      </c>
      <c r="L990">
        <f t="shared" si="48"/>
        <v>324047</v>
      </c>
      <c r="M990" s="1" t="str">
        <f>IF(ISBLANK(D990),_xlfn.MODE.SNGL(moras[TIPO_ASEGURAMIENTO]),D990)</f>
        <v>TRABAJADOR INDEPENDIENTE</v>
      </c>
      <c r="N990" s="1">
        <f>IF(ISBLANK(moras[[#This Row],[EDAD]]),T1011,moras[[#This Row],[EDAD]])</f>
        <v>48</v>
      </c>
    </row>
    <row r="991" spans="1:14" x14ac:dyDescent="0.35">
      <c r="A991" s="1">
        <v>990</v>
      </c>
      <c r="B991" s="1" t="s">
        <v>15</v>
      </c>
      <c r="C991" s="1">
        <v>374301</v>
      </c>
      <c r="D991" s="1" t="s">
        <v>18</v>
      </c>
      <c r="E991" s="1" t="s">
        <v>16</v>
      </c>
      <c r="F991" s="1" t="s">
        <v>12</v>
      </c>
      <c r="G991" s="1" t="s">
        <v>13</v>
      </c>
      <c r="H991" s="1" t="s">
        <v>13</v>
      </c>
      <c r="I991" s="1">
        <v>33</v>
      </c>
      <c r="J991" t="str">
        <f t="shared" si="46"/>
        <v>No</v>
      </c>
      <c r="K991" t="str">
        <f t="shared" si="47"/>
        <v>No</v>
      </c>
      <c r="L991">
        <f t="shared" si="48"/>
        <v>374301</v>
      </c>
      <c r="M991" s="1" t="str">
        <f>IF(ISBLANK(D991),_xlfn.MODE.SNGL(moras[TIPO_ASEGURAMIENTO]),D991)</f>
        <v>TRABAJADOR INDEPENDIENTE</v>
      </c>
      <c r="N991" s="1">
        <f>IF(ISBLANK(moras[[#This Row],[EDAD]]),T1012,moras[[#This Row],[EDAD]])</f>
        <v>33</v>
      </c>
    </row>
    <row r="992" spans="1:14" x14ac:dyDescent="0.35">
      <c r="A992" s="1">
        <v>991</v>
      </c>
      <c r="B992" s="1" t="s">
        <v>15</v>
      </c>
      <c r="C992" s="1">
        <v>297973.8</v>
      </c>
      <c r="D992" s="1" t="s">
        <v>10</v>
      </c>
      <c r="E992" s="1" t="s">
        <v>11</v>
      </c>
      <c r="F992" s="1" t="s">
        <v>12</v>
      </c>
      <c r="G992" s="1" t="s">
        <v>13</v>
      </c>
      <c r="H992" s="1" t="s">
        <v>13</v>
      </c>
      <c r="I992" s="1">
        <v>60</v>
      </c>
      <c r="J992" t="str">
        <f t="shared" si="46"/>
        <v>No</v>
      </c>
      <c r="K992" t="str">
        <f t="shared" si="47"/>
        <v>No</v>
      </c>
      <c r="L992">
        <f t="shared" si="48"/>
        <v>297973.8</v>
      </c>
      <c r="M992" s="1" t="str">
        <f>IF(ISBLANK(D992),_xlfn.MODE.SNGL(moras[TIPO_ASEGURAMIENTO]),D992)</f>
        <v>ASALARIADO</v>
      </c>
      <c r="N992" s="1">
        <f>IF(ISBLANK(moras[[#This Row],[EDAD]]),T1013,moras[[#This Row],[EDAD]])</f>
        <v>60</v>
      </c>
    </row>
    <row r="993" spans="1:14" x14ac:dyDescent="0.35">
      <c r="A993" s="1">
        <v>992</v>
      </c>
      <c r="B993" s="1" t="s">
        <v>15</v>
      </c>
      <c r="C993" s="1">
        <v>355060</v>
      </c>
      <c r="D993" s="1" t="s">
        <v>10</v>
      </c>
      <c r="E993" s="1" t="s">
        <v>16</v>
      </c>
      <c r="F993" s="1" t="s">
        <v>12</v>
      </c>
      <c r="G993" s="1" t="s">
        <v>12</v>
      </c>
      <c r="H993" s="1" t="s">
        <v>13</v>
      </c>
      <c r="I993" s="1">
        <v>56</v>
      </c>
      <c r="J993" t="str">
        <f t="shared" si="46"/>
        <v>No</v>
      </c>
      <c r="K993" t="str">
        <f t="shared" si="47"/>
        <v>No</v>
      </c>
      <c r="L993">
        <f t="shared" si="48"/>
        <v>355060</v>
      </c>
      <c r="M993" s="1" t="str">
        <f>IF(ISBLANK(D993),_xlfn.MODE.SNGL(moras[TIPO_ASEGURAMIENTO]),D993)</f>
        <v>ASALARIADO</v>
      </c>
      <c r="N993" s="1">
        <f>IF(ISBLANK(moras[[#This Row],[EDAD]]),T1014,moras[[#This Row],[EDAD]])</f>
        <v>56</v>
      </c>
    </row>
    <row r="994" spans="1:14" x14ac:dyDescent="0.35">
      <c r="A994" s="1">
        <v>993</v>
      </c>
      <c r="B994" s="1" t="s">
        <v>15</v>
      </c>
      <c r="C994" s="1">
        <v>297046</v>
      </c>
      <c r="D994" s="1" t="s">
        <v>17</v>
      </c>
      <c r="E994" s="1" t="s">
        <v>16</v>
      </c>
      <c r="F994" s="1" t="s">
        <v>12</v>
      </c>
      <c r="G994" s="1" t="s">
        <v>13</v>
      </c>
      <c r="H994" s="1" t="s">
        <v>13</v>
      </c>
      <c r="I994" s="1">
        <v>19</v>
      </c>
      <c r="J994" t="str">
        <f t="shared" si="46"/>
        <v>No</v>
      </c>
      <c r="K994" t="str">
        <f t="shared" si="47"/>
        <v>No</v>
      </c>
      <c r="L994">
        <f t="shared" si="48"/>
        <v>297046</v>
      </c>
      <c r="M994" s="1" t="str">
        <f>IF(ISBLANK(D994),_xlfn.MODE.SNGL(moras[TIPO_ASEGURAMIENTO]),D994)</f>
        <v>ASEGURADO VOLUNTARIO</v>
      </c>
      <c r="N994" s="1">
        <f>IF(ISBLANK(moras[[#This Row],[EDAD]]),T1015,moras[[#This Row],[EDAD]])</f>
        <v>19</v>
      </c>
    </row>
    <row r="995" spans="1:14" x14ac:dyDescent="0.35">
      <c r="A995" s="1">
        <v>994</v>
      </c>
      <c r="B995" s="1" t="s">
        <v>9</v>
      </c>
      <c r="C995" s="1">
        <v>342028</v>
      </c>
      <c r="D995" s="1" t="s">
        <v>10</v>
      </c>
      <c r="E995" s="1" t="s">
        <v>16</v>
      </c>
      <c r="F995" s="1" t="s">
        <v>12</v>
      </c>
      <c r="G995" s="1" t="s">
        <v>13</v>
      </c>
      <c r="H995" s="1" t="s">
        <v>13</v>
      </c>
      <c r="I995" s="1">
        <v>35</v>
      </c>
      <c r="J995" t="str">
        <f t="shared" si="46"/>
        <v>No</v>
      </c>
      <c r="K995" t="str">
        <f t="shared" si="47"/>
        <v>No</v>
      </c>
      <c r="L995">
        <f t="shared" si="48"/>
        <v>342028</v>
      </c>
      <c r="M995" s="1" t="str">
        <f>IF(ISBLANK(D995),_xlfn.MODE.SNGL(moras[TIPO_ASEGURAMIENTO]),D995)</f>
        <v>ASALARIADO</v>
      </c>
      <c r="N995" s="1">
        <f>IF(ISBLANK(moras[[#This Row],[EDAD]]),T1016,moras[[#This Row],[EDAD]])</f>
        <v>35</v>
      </c>
    </row>
    <row r="996" spans="1:14" x14ac:dyDescent="0.35">
      <c r="A996" s="1">
        <v>995</v>
      </c>
      <c r="B996" s="1" t="s">
        <v>9</v>
      </c>
      <c r="C996" s="1">
        <v>343836</v>
      </c>
      <c r="D996" s="1" t="s">
        <v>18</v>
      </c>
      <c r="E996" s="1" t="s">
        <v>16</v>
      </c>
      <c r="F996" s="1" t="s">
        <v>12</v>
      </c>
      <c r="G996" s="1" t="s">
        <v>12</v>
      </c>
      <c r="H996" s="1" t="s">
        <v>12</v>
      </c>
      <c r="I996" s="1">
        <v>40</v>
      </c>
      <c r="J996" t="str">
        <f t="shared" si="46"/>
        <v>No</v>
      </c>
      <c r="K996" t="str">
        <f t="shared" si="47"/>
        <v>No</v>
      </c>
      <c r="L996">
        <f t="shared" si="48"/>
        <v>343836</v>
      </c>
      <c r="M996" s="1" t="str">
        <f>IF(ISBLANK(D996),_xlfn.MODE.SNGL(moras[TIPO_ASEGURAMIENTO]),D996)</f>
        <v>TRABAJADOR INDEPENDIENTE</v>
      </c>
      <c r="N996" s="1">
        <f>IF(ISBLANK(moras[[#This Row],[EDAD]]),T1017,moras[[#This Row],[EDAD]])</f>
        <v>40</v>
      </c>
    </row>
    <row r="997" spans="1:14" x14ac:dyDescent="0.35">
      <c r="A997" s="1">
        <v>996</v>
      </c>
      <c r="B997" s="1" t="s">
        <v>9</v>
      </c>
      <c r="C997" s="1">
        <v>430591.65</v>
      </c>
      <c r="D997" s="1" t="s">
        <v>10</v>
      </c>
      <c r="E997" s="1" t="s">
        <v>16</v>
      </c>
      <c r="F997" s="1" t="s">
        <v>12</v>
      </c>
      <c r="G997" s="1" t="s">
        <v>13</v>
      </c>
      <c r="H997" s="1" t="s">
        <v>13</v>
      </c>
      <c r="I997" s="1">
        <v>23</v>
      </c>
      <c r="J997" t="str">
        <f t="shared" si="46"/>
        <v>No</v>
      </c>
      <c r="K997" t="str">
        <f t="shared" si="47"/>
        <v>No</v>
      </c>
      <c r="L997">
        <f t="shared" si="48"/>
        <v>430591.65</v>
      </c>
      <c r="M997" s="1" t="str">
        <f>IF(ISBLANK(D997),_xlfn.MODE.SNGL(moras[TIPO_ASEGURAMIENTO]),D997)</f>
        <v>ASALARIADO</v>
      </c>
      <c r="N997" s="1">
        <f>IF(ISBLANK(moras[[#This Row],[EDAD]]),T1018,moras[[#This Row],[EDAD]])</f>
        <v>23</v>
      </c>
    </row>
    <row r="998" spans="1:14" x14ac:dyDescent="0.35">
      <c r="A998" s="1">
        <v>997</v>
      </c>
      <c r="B998" s="1" t="s">
        <v>9</v>
      </c>
      <c r="C998" s="1">
        <v>979079.94</v>
      </c>
      <c r="D998" s="1" t="s">
        <v>10</v>
      </c>
      <c r="E998" s="1" t="s">
        <v>11</v>
      </c>
      <c r="F998" s="1" t="s">
        <v>12</v>
      </c>
      <c r="G998" s="1" t="s">
        <v>13</v>
      </c>
      <c r="H998" s="1" t="s">
        <v>13</v>
      </c>
      <c r="I998" s="1">
        <v>48</v>
      </c>
      <c r="J998" t="str">
        <f t="shared" si="46"/>
        <v>No</v>
      </c>
      <c r="K998" t="str">
        <f t="shared" si="47"/>
        <v>No</v>
      </c>
      <c r="L998">
        <f t="shared" si="48"/>
        <v>979079.94</v>
      </c>
      <c r="M998" s="1" t="str">
        <f>IF(ISBLANK(D998),_xlfn.MODE.SNGL(moras[TIPO_ASEGURAMIENTO]),D998)</f>
        <v>ASALARIADO</v>
      </c>
      <c r="N998" s="1">
        <f>IF(ISBLANK(moras[[#This Row],[EDAD]]),T1019,moras[[#This Row],[EDAD]])</f>
        <v>48</v>
      </c>
    </row>
    <row r="999" spans="1:14" x14ac:dyDescent="0.35">
      <c r="A999" s="1">
        <v>998</v>
      </c>
      <c r="B999" s="1" t="s">
        <v>15</v>
      </c>
      <c r="C999" s="1">
        <v>428662.7</v>
      </c>
      <c r="D999" s="1" t="s">
        <v>10</v>
      </c>
      <c r="E999" s="1" t="s">
        <v>16</v>
      </c>
      <c r="F999" s="1" t="s">
        <v>12</v>
      </c>
      <c r="G999" s="1" t="s">
        <v>12</v>
      </c>
      <c r="H999" s="1" t="s">
        <v>13</v>
      </c>
      <c r="I999" s="1">
        <v>45</v>
      </c>
      <c r="J999" t="str">
        <f t="shared" si="46"/>
        <v>No</v>
      </c>
      <c r="K999" t="str">
        <f t="shared" si="47"/>
        <v>No</v>
      </c>
      <c r="L999">
        <f t="shared" si="48"/>
        <v>428662.7</v>
      </c>
      <c r="M999" s="1" t="str">
        <f>IF(ISBLANK(D999),_xlfn.MODE.SNGL(moras[TIPO_ASEGURAMIENTO]),D999)</f>
        <v>ASALARIADO</v>
      </c>
      <c r="N999" s="1">
        <f>IF(ISBLANK(moras[[#This Row],[EDAD]]),T1020,moras[[#This Row],[EDAD]])</f>
        <v>45</v>
      </c>
    </row>
    <row r="1000" spans="1:14" x14ac:dyDescent="0.35">
      <c r="A1000" s="1">
        <v>999</v>
      </c>
      <c r="B1000" s="1" t="s">
        <v>9</v>
      </c>
      <c r="C1000" s="1">
        <v>278030</v>
      </c>
      <c r="D1000" s="1" t="s">
        <v>19</v>
      </c>
      <c r="E1000" s="1" t="s">
        <v>16</v>
      </c>
      <c r="F1000" s="1" t="s">
        <v>12</v>
      </c>
      <c r="G1000" s="1" t="s">
        <v>13</v>
      </c>
      <c r="H1000" s="1" t="s">
        <v>13</v>
      </c>
      <c r="I1000" s="1">
        <v>62</v>
      </c>
      <c r="J1000" t="str">
        <f t="shared" si="46"/>
        <v>No</v>
      </c>
      <c r="K1000" t="str">
        <f t="shared" si="47"/>
        <v>No</v>
      </c>
      <c r="L1000">
        <f t="shared" si="48"/>
        <v>278030</v>
      </c>
      <c r="M1000" s="1" t="str">
        <f>IF(ISBLANK(D1000),_xlfn.MODE.SNGL(moras[TIPO_ASEGURAMIENTO]),D1000)</f>
        <v>CONVENIOS ESPECIALES DE TRABAJADORES INDEPENDIENTES</v>
      </c>
      <c r="N1000" s="1">
        <f>IF(ISBLANK(moras[[#This Row],[EDAD]]),T1021,moras[[#This Row],[EDAD]])</f>
        <v>62</v>
      </c>
    </row>
    <row r="1001" spans="1:14" x14ac:dyDescent="0.35">
      <c r="A1001" s="1">
        <v>1000</v>
      </c>
      <c r="B1001" s="1" t="s">
        <v>9</v>
      </c>
      <c r="C1001" s="1">
        <v>324741.92</v>
      </c>
      <c r="D1001" s="1" t="s">
        <v>10</v>
      </c>
      <c r="E1001" s="1" t="s">
        <v>16</v>
      </c>
      <c r="F1001" s="1" t="s">
        <v>12</v>
      </c>
      <c r="G1001" s="1" t="s">
        <v>12</v>
      </c>
      <c r="H1001" s="1" t="s">
        <v>13</v>
      </c>
      <c r="I1001" s="1">
        <v>47</v>
      </c>
      <c r="J1001" t="str">
        <f t="shared" si="46"/>
        <v>No</v>
      </c>
      <c r="K1001" t="str">
        <f t="shared" si="47"/>
        <v>No</v>
      </c>
      <c r="L1001">
        <f t="shared" si="48"/>
        <v>324741.92</v>
      </c>
      <c r="M1001" s="1" t="str">
        <f>IF(ISBLANK(D1001),_xlfn.MODE.SNGL(moras[TIPO_ASEGURAMIENTO]),D1001)</f>
        <v>ASALARIADO</v>
      </c>
      <c r="N1001" s="1">
        <f>IF(ISBLANK(moras[[#This Row],[EDAD]]),T1022,moras[[#This Row],[EDAD]])</f>
        <v>47</v>
      </c>
    </row>
    <row r="1002" spans="1:14" x14ac:dyDescent="0.35">
      <c r="A1002" s="1">
        <v>1001</v>
      </c>
      <c r="B1002" s="1" t="s">
        <v>9</v>
      </c>
      <c r="C1002" s="1">
        <v>390128.11</v>
      </c>
      <c r="D1002" s="1" t="s">
        <v>10</v>
      </c>
      <c r="E1002" s="1" t="s">
        <v>16</v>
      </c>
      <c r="F1002" s="1" t="s">
        <v>12</v>
      </c>
      <c r="G1002" s="1" t="s">
        <v>13</v>
      </c>
      <c r="H1002" s="1" t="s">
        <v>13</v>
      </c>
      <c r="I1002" s="1">
        <v>30</v>
      </c>
      <c r="J1002" t="str">
        <f t="shared" si="46"/>
        <v>No</v>
      </c>
      <c r="K1002" t="str">
        <f t="shared" si="47"/>
        <v>No</v>
      </c>
      <c r="L1002">
        <f t="shared" si="48"/>
        <v>390128.11</v>
      </c>
      <c r="M1002" s="1" t="str">
        <f>IF(ISBLANK(D1002),_xlfn.MODE.SNGL(moras[TIPO_ASEGURAMIENTO]),D1002)</f>
        <v>ASALARIADO</v>
      </c>
      <c r="N1002" s="1">
        <f>IF(ISBLANK(moras[[#This Row],[EDAD]]),T1023,moras[[#This Row],[EDAD]])</f>
        <v>30</v>
      </c>
    </row>
    <row r="1003" spans="1:14" x14ac:dyDescent="0.35">
      <c r="A1003" s="1">
        <v>1002</v>
      </c>
      <c r="B1003" s="1" t="s">
        <v>9</v>
      </c>
      <c r="C1003" s="1">
        <v>713928</v>
      </c>
      <c r="D1003" s="1" t="s">
        <v>10</v>
      </c>
      <c r="E1003" s="1" t="s">
        <v>16</v>
      </c>
      <c r="F1003" s="1" t="s">
        <v>12</v>
      </c>
      <c r="G1003" s="1" t="s">
        <v>12</v>
      </c>
      <c r="H1003" s="1" t="s">
        <v>13</v>
      </c>
      <c r="I1003" s="1">
        <v>24</v>
      </c>
      <c r="J1003" t="str">
        <f t="shared" si="46"/>
        <v>No</v>
      </c>
      <c r="K1003" t="str">
        <f t="shared" si="47"/>
        <v>No</v>
      </c>
      <c r="L1003">
        <f t="shared" si="48"/>
        <v>713928</v>
      </c>
      <c r="M1003" s="1" t="str">
        <f>IF(ISBLANK(D1003),_xlfn.MODE.SNGL(moras[TIPO_ASEGURAMIENTO]),D1003)</f>
        <v>ASALARIADO</v>
      </c>
      <c r="N1003" s="1">
        <f>IF(ISBLANK(moras[[#This Row],[EDAD]]),T1024,moras[[#This Row],[EDAD]])</f>
        <v>24</v>
      </c>
    </row>
    <row r="1004" spans="1:14" x14ac:dyDescent="0.35">
      <c r="A1004" s="1">
        <v>1003</v>
      </c>
      <c r="B1004" s="1" t="s">
        <v>9</v>
      </c>
      <c r="C1004" s="1">
        <v>1077120</v>
      </c>
      <c r="D1004" s="1" t="s">
        <v>10</v>
      </c>
      <c r="E1004" s="1" t="s">
        <v>16</v>
      </c>
      <c r="F1004" s="1" t="s">
        <v>12</v>
      </c>
      <c r="G1004" s="1" t="s">
        <v>13</v>
      </c>
      <c r="H1004" s="1" t="s">
        <v>13</v>
      </c>
      <c r="I1004" s="1">
        <v>44</v>
      </c>
      <c r="J1004" t="str">
        <f t="shared" si="46"/>
        <v>No</v>
      </c>
      <c r="K1004" t="str">
        <f t="shared" si="47"/>
        <v>No</v>
      </c>
      <c r="L1004">
        <f t="shared" si="48"/>
        <v>1077120</v>
      </c>
      <c r="M1004" s="1" t="str">
        <f>IF(ISBLANK(D1004),_xlfn.MODE.SNGL(moras[TIPO_ASEGURAMIENTO]),D1004)</f>
        <v>ASALARIADO</v>
      </c>
      <c r="N1004" s="1">
        <f>IF(ISBLANK(moras[[#This Row],[EDAD]]),T1025,moras[[#This Row],[EDAD]])</f>
        <v>44</v>
      </c>
    </row>
    <row r="1005" spans="1:14" x14ac:dyDescent="0.35">
      <c r="A1005" s="1">
        <v>1004</v>
      </c>
      <c r="B1005" s="1" t="s">
        <v>15</v>
      </c>
      <c r="C1005" s="1">
        <v>433738.95</v>
      </c>
      <c r="D1005" s="1" t="s">
        <v>10</v>
      </c>
      <c r="E1005" s="1" t="s">
        <v>16</v>
      </c>
      <c r="F1005" s="1" t="s">
        <v>12</v>
      </c>
      <c r="G1005" s="1" t="s">
        <v>13</v>
      </c>
      <c r="H1005" s="1" t="s">
        <v>13</v>
      </c>
      <c r="I1005" s="1">
        <v>45</v>
      </c>
      <c r="J1005" t="str">
        <f t="shared" si="46"/>
        <v>No</v>
      </c>
      <c r="K1005" t="str">
        <f t="shared" si="47"/>
        <v>No</v>
      </c>
      <c r="L1005">
        <f t="shared" si="48"/>
        <v>433738.95</v>
      </c>
      <c r="M1005" s="1" t="str">
        <f>IF(ISBLANK(D1005),_xlfn.MODE.SNGL(moras[TIPO_ASEGURAMIENTO]),D1005)</f>
        <v>ASALARIADO</v>
      </c>
      <c r="N1005" s="1">
        <f>IF(ISBLANK(moras[[#This Row],[EDAD]]),T1026,moras[[#This Row],[EDAD]])</f>
        <v>45</v>
      </c>
    </row>
    <row r="1006" spans="1:14" x14ac:dyDescent="0.35">
      <c r="A1006" s="1">
        <v>1005</v>
      </c>
      <c r="B1006" s="1" t="s">
        <v>15</v>
      </c>
      <c r="C1006" s="1">
        <v>176387.09</v>
      </c>
      <c r="D1006" s="1" t="s">
        <v>14</v>
      </c>
      <c r="E1006" s="1" t="s">
        <v>11</v>
      </c>
      <c r="F1006" s="1" t="s">
        <v>12</v>
      </c>
      <c r="G1006" s="1" t="s">
        <v>13</v>
      </c>
      <c r="H1006" s="1" t="s">
        <v>13</v>
      </c>
      <c r="I1006" s="1">
        <v>88</v>
      </c>
      <c r="J1006" t="str">
        <f t="shared" si="46"/>
        <v>No</v>
      </c>
      <c r="K1006" t="str">
        <f t="shared" si="47"/>
        <v>No</v>
      </c>
      <c r="L1006">
        <f t="shared" si="48"/>
        <v>176387.09</v>
      </c>
      <c r="M1006" s="1" t="str">
        <f>IF(ISBLANK(D1006),_xlfn.MODE.SNGL(moras[TIPO_ASEGURAMIENTO]),D1006)</f>
        <v>PENSIONADOS EN SU PROPIO SISTEMA</v>
      </c>
      <c r="N1006" s="1">
        <f>IF(ISBLANK(moras[[#This Row],[EDAD]]),T1027,moras[[#This Row],[EDAD]])</f>
        <v>88</v>
      </c>
    </row>
    <row r="1007" spans="1:14" x14ac:dyDescent="0.35">
      <c r="A1007" s="1">
        <v>1006</v>
      </c>
      <c r="B1007" s="1" t="s">
        <v>9</v>
      </c>
      <c r="C1007" s="1">
        <v>278030</v>
      </c>
      <c r="D1007" s="1" t="s">
        <v>19</v>
      </c>
      <c r="E1007" s="1" t="s">
        <v>16</v>
      </c>
      <c r="F1007" s="1" t="s">
        <v>12</v>
      </c>
      <c r="G1007" s="1" t="s">
        <v>13</v>
      </c>
      <c r="H1007" s="1" t="s">
        <v>13</v>
      </c>
      <c r="I1007" s="1">
        <v>50</v>
      </c>
      <c r="J1007" t="str">
        <f t="shared" si="46"/>
        <v>No</v>
      </c>
      <c r="K1007" t="str">
        <f t="shared" si="47"/>
        <v>No</v>
      </c>
      <c r="L1007">
        <f t="shared" si="48"/>
        <v>278030</v>
      </c>
      <c r="M1007" s="1" t="str">
        <f>IF(ISBLANK(D1007),_xlfn.MODE.SNGL(moras[TIPO_ASEGURAMIENTO]),D1007)</f>
        <v>CONVENIOS ESPECIALES DE TRABAJADORES INDEPENDIENTES</v>
      </c>
      <c r="N1007" s="1">
        <f>IF(ISBLANK(moras[[#This Row],[EDAD]]),T1028,moras[[#This Row],[EDAD]])</f>
        <v>50</v>
      </c>
    </row>
    <row r="1008" spans="1:14" x14ac:dyDescent="0.35">
      <c r="A1008" s="1">
        <v>1007</v>
      </c>
      <c r="B1008" s="1" t="s">
        <v>15</v>
      </c>
      <c r="C1008" s="1">
        <v>1407034.2</v>
      </c>
      <c r="D1008" s="1" t="s">
        <v>10</v>
      </c>
      <c r="E1008" s="1" t="s">
        <v>16</v>
      </c>
      <c r="F1008" s="1" t="s">
        <v>12</v>
      </c>
      <c r="G1008" s="1" t="s">
        <v>13</v>
      </c>
      <c r="H1008" s="1" t="s">
        <v>13</v>
      </c>
      <c r="I1008" s="1">
        <v>31</v>
      </c>
      <c r="J1008" t="str">
        <f t="shared" si="46"/>
        <v>No</v>
      </c>
      <c r="K1008" t="str">
        <f t="shared" si="47"/>
        <v>No</v>
      </c>
      <c r="L1008">
        <f t="shared" si="48"/>
        <v>1407034.2</v>
      </c>
      <c r="M1008" s="1" t="str">
        <f>IF(ISBLANK(D1008),_xlfn.MODE.SNGL(moras[TIPO_ASEGURAMIENTO]),D1008)</f>
        <v>ASALARIADO</v>
      </c>
      <c r="N1008" s="1">
        <f>IF(ISBLANK(moras[[#This Row],[EDAD]]),T1029,moras[[#This Row],[EDAD]])</f>
        <v>31</v>
      </c>
    </row>
    <row r="1009" spans="1:14" x14ac:dyDescent="0.35">
      <c r="A1009" s="1">
        <v>1008</v>
      </c>
      <c r="B1009" s="1" t="s">
        <v>9</v>
      </c>
      <c r="C1009" s="1">
        <v>1656666.67</v>
      </c>
      <c r="D1009" s="1" t="s">
        <v>10</v>
      </c>
      <c r="E1009" s="1" t="s">
        <v>16</v>
      </c>
      <c r="F1009" s="1" t="s">
        <v>12</v>
      </c>
      <c r="G1009" s="1" t="s">
        <v>13</v>
      </c>
      <c r="H1009" s="1" t="s">
        <v>13</v>
      </c>
      <c r="I1009" s="1">
        <v>37</v>
      </c>
      <c r="J1009" t="str">
        <f t="shared" si="46"/>
        <v>No</v>
      </c>
      <c r="K1009" t="str">
        <f t="shared" si="47"/>
        <v>No</v>
      </c>
      <c r="L1009">
        <f t="shared" si="48"/>
        <v>1656666.67</v>
      </c>
      <c r="M1009" s="1" t="str">
        <f>IF(ISBLANK(D1009),_xlfn.MODE.SNGL(moras[TIPO_ASEGURAMIENTO]),D1009)</f>
        <v>ASALARIADO</v>
      </c>
      <c r="N1009" s="1">
        <f>IF(ISBLANK(moras[[#This Row],[EDAD]]),T1030,moras[[#This Row],[EDAD]])</f>
        <v>37</v>
      </c>
    </row>
    <row r="1010" spans="1:14" x14ac:dyDescent="0.35">
      <c r="A1010" s="1">
        <v>1009</v>
      </c>
      <c r="B1010" s="1" t="s">
        <v>15</v>
      </c>
      <c r="C1010" s="1">
        <v>199161</v>
      </c>
      <c r="D1010" s="1" t="s">
        <v>10</v>
      </c>
      <c r="E1010" s="1" t="s">
        <v>16</v>
      </c>
      <c r="F1010" s="1" t="s">
        <v>12</v>
      </c>
      <c r="G1010" s="1" t="s">
        <v>12</v>
      </c>
      <c r="H1010" s="1" t="s">
        <v>12</v>
      </c>
      <c r="I1010" s="1">
        <v>54</v>
      </c>
      <c r="J1010" t="str">
        <f t="shared" si="46"/>
        <v>No</v>
      </c>
      <c r="K1010" t="str">
        <f t="shared" si="47"/>
        <v>No</v>
      </c>
      <c r="L1010">
        <f t="shared" si="48"/>
        <v>199161</v>
      </c>
      <c r="M1010" s="1" t="str">
        <f>IF(ISBLANK(D1010),_xlfn.MODE.SNGL(moras[TIPO_ASEGURAMIENTO]),D1010)</f>
        <v>ASALARIADO</v>
      </c>
      <c r="N1010" s="1">
        <f>IF(ISBLANK(moras[[#This Row],[EDAD]]),T1031,moras[[#This Row],[EDAD]])</f>
        <v>54</v>
      </c>
    </row>
    <row r="1011" spans="1:14" x14ac:dyDescent="0.35">
      <c r="A1011" s="1">
        <v>1010</v>
      </c>
      <c r="B1011" s="1" t="s">
        <v>9</v>
      </c>
      <c r="C1011" s="1">
        <v>600473</v>
      </c>
      <c r="D1011" s="1" t="s">
        <v>10</v>
      </c>
      <c r="E1011" s="1" t="s">
        <v>11</v>
      </c>
      <c r="F1011" s="1" t="s">
        <v>12</v>
      </c>
      <c r="G1011" s="1" t="s">
        <v>13</v>
      </c>
      <c r="H1011" s="1" t="s">
        <v>13</v>
      </c>
      <c r="I1011" s="1">
        <v>32</v>
      </c>
      <c r="J1011" t="str">
        <f t="shared" si="46"/>
        <v>No</v>
      </c>
      <c r="K1011" t="str">
        <f t="shared" si="47"/>
        <v>No</v>
      </c>
      <c r="L1011">
        <f t="shared" si="48"/>
        <v>600473</v>
      </c>
      <c r="M1011" s="1" t="str">
        <f>IF(ISBLANK(D1011),_xlfn.MODE.SNGL(moras[TIPO_ASEGURAMIENTO]),D1011)</f>
        <v>ASALARIADO</v>
      </c>
      <c r="N1011" s="1">
        <f>IF(ISBLANK(moras[[#This Row],[EDAD]]),T1032,moras[[#This Row],[EDAD]])</f>
        <v>32</v>
      </c>
    </row>
    <row r="1012" spans="1:14" x14ac:dyDescent="0.35">
      <c r="A1012" s="1">
        <v>1011</v>
      </c>
      <c r="B1012" s="1" t="s">
        <v>9</v>
      </c>
      <c r="C1012" s="1">
        <v>544648</v>
      </c>
      <c r="D1012" s="1" t="s">
        <v>18</v>
      </c>
      <c r="E1012" s="1" t="s">
        <v>16</v>
      </c>
      <c r="F1012" s="1" t="s">
        <v>12</v>
      </c>
      <c r="G1012" s="1" t="s">
        <v>13</v>
      </c>
      <c r="H1012" s="1" t="s">
        <v>13</v>
      </c>
      <c r="I1012" s="1">
        <v>39</v>
      </c>
      <c r="J1012" t="str">
        <f t="shared" si="46"/>
        <v>No</v>
      </c>
      <c r="K1012" t="str">
        <f t="shared" si="47"/>
        <v>No</v>
      </c>
      <c r="L1012">
        <f t="shared" si="48"/>
        <v>544648</v>
      </c>
      <c r="M1012" s="1" t="str">
        <f>IF(ISBLANK(D1012),_xlfn.MODE.SNGL(moras[TIPO_ASEGURAMIENTO]),D1012)</f>
        <v>TRABAJADOR INDEPENDIENTE</v>
      </c>
      <c r="N1012" s="1">
        <f>IF(ISBLANK(moras[[#This Row],[EDAD]]),T1033,moras[[#This Row],[EDAD]])</f>
        <v>39</v>
      </c>
    </row>
    <row r="1013" spans="1:14" x14ac:dyDescent="0.35">
      <c r="A1013" s="1">
        <v>1012</v>
      </c>
      <c r="B1013" s="1" t="s">
        <v>15</v>
      </c>
      <c r="C1013" s="1">
        <v>757952.07</v>
      </c>
      <c r="D1013" s="1" t="s">
        <v>10</v>
      </c>
      <c r="E1013" s="1" t="s">
        <v>11</v>
      </c>
      <c r="F1013" s="1" t="s">
        <v>12</v>
      </c>
      <c r="G1013" s="1" t="s">
        <v>13</v>
      </c>
      <c r="H1013" s="1" t="s">
        <v>13</v>
      </c>
      <c r="I1013" s="1">
        <v>34</v>
      </c>
      <c r="J1013" t="str">
        <f t="shared" si="46"/>
        <v>No</v>
      </c>
      <c r="K1013" t="str">
        <f t="shared" si="47"/>
        <v>No</v>
      </c>
      <c r="L1013">
        <f t="shared" si="48"/>
        <v>757952.07</v>
      </c>
      <c r="M1013" s="1" t="str">
        <f>IF(ISBLANK(D1013),_xlfn.MODE.SNGL(moras[TIPO_ASEGURAMIENTO]),D1013)</f>
        <v>ASALARIADO</v>
      </c>
      <c r="N1013" s="1">
        <f>IF(ISBLANK(moras[[#This Row],[EDAD]]),T1034,moras[[#This Row],[EDAD]])</f>
        <v>34</v>
      </c>
    </row>
    <row r="1014" spans="1:14" x14ac:dyDescent="0.35">
      <c r="A1014" s="1">
        <v>1013</v>
      </c>
      <c r="B1014" s="1" t="s">
        <v>9</v>
      </c>
      <c r="C1014" s="1">
        <v>297045</v>
      </c>
      <c r="D1014" s="1" t="s">
        <v>17</v>
      </c>
      <c r="E1014" s="1" t="s">
        <v>16</v>
      </c>
      <c r="F1014" s="1" t="s">
        <v>12</v>
      </c>
      <c r="G1014" s="1" t="s">
        <v>13</v>
      </c>
      <c r="H1014" s="1" t="s">
        <v>13</v>
      </c>
      <c r="I1014" s="1">
        <v>60</v>
      </c>
      <c r="J1014" t="str">
        <f t="shared" si="46"/>
        <v>No</v>
      </c>
      <c r="K1014" t="str">
        <f t="shared" si="47"/>
        <v>No</v>
      </c>
      <c r="L1014">
        <f t="shared" si="48"/>
        <v>297045</v>
      </c>
      <c r="M1014" s="1" t="str">
        <f>IF(ISBLANK(D1014),_xlfn.MODE.SNGL(moras[TIPO_ASEGURAMIENTO]),D1014)</f>
        <v>ASEGURADO VOLUNTARIO</v>
      </c>
      <c r="N1014" s="1">
        <f>IF(ISBLANK(moras[[#This Row],[EDAD]]),T1035,moras[[#This Row],[EDAD]])</f>
        <v>60</v>
      </c>
    </row>
    <row r="1015" spans="1:14" x14ac:dyDescent="0.35">
      <c r="A1015" s="1">
        <v>1014</v>
      </c>
      <c r="B1015" s="1" t="s">
        <v>15</v>
      </c>
      <c r="C1015" s="1">
        <v>514678</v>
      </c>
      <c r="D1015" s="1" t="s">
        <v>14</v>
      </c>
      <c r="E1015" s="1" t="s">
        <v>11</v>
      </c>
      <c r="F1015" s="1" t="s">
        <v>12</v>
      </c>
      <c r="G1015" s="1" t="s">
        <v>13</v>
      </c>
      <c r="H1015" s="1" t="s">
        <v>13</v>
      </c>
      <c r="I1015" s="1">
        <v>73</v>
      </c>
      <c r="J1015" t="str">
        <f t="shared" si="46"/>
        <v>No</v>
      </c>
      <c r="K1015" t="str">
        <f t="shared" si="47"/>
        <v>No</v>
      </c>
      <c r="L1015">
        <f t="shared" si="48"/>
        <v>514678</v>
      </c>
      <c r="M1015" s="1" t="str">
        <f>IF(ISBLANK(D1015),_xlfn.MODE.SNGL(moras[TIPO_ASEGURAMIENTO]),D1015)</f>
        <v>PENSIONADOS EN SU PROPIO SISTEMA</v>
      </c>
      <c r="N1015" s="1">
        <f>IF(ISBLANK(moras[[#This Row],[EDAD]]),T1036,moras[[#This Row],[EDAD]])</f>
        <v>73</v>
      </c>
    </row>
    <row r="1016" spans="1:14" x14ac:dyDescent="0.35">
      <c r="A1016" s="1">
        <v>1015</v>
      </c>
      <c r="B1016" s="1" t="s">
        <v>9</v>
      </c>
      <c r="C1016" s="1">
        <v>207840</v>
      </c>
      <c r="D1016" s="1" t="s">
        <v>10</v>
      </c>
      <c r="E1016" s="1" t="s">
        <v>16</v>
      </c>
      <c r="F1016" s="1" t="s">
        <v>12</v>
      </c>
      <c r="G1016" s="1" t="s">
        <v>12</v>
      </c>
      <c r="H1016" s="1" t="s">
        <v>13</v>
      </c>
      <c r="I1016" s="1">
        <v>41</v>
      </c>
      <c r="J1016" t="str">
        <f t="shared" si="46"/>
        <v>No</v>
      </c>
      <c r="K1016" t="str">
        <f t="shared" si="47"/>
        <v>No</v>
      </c>
      <c r="L1016">
        <f t="shared" si="48"/>
        <v>207840</v>
      </c>
      <c r="M1016" s="1" t="str">
        <f>IF(ISBLANK(D1016),_xlfn.MODE.SNGL(moras[TIPO_ASEGURAMIENTO]),D1016)</f>
        <v>ASALARIADO</v>
      </c>
      <c r="N1016" s="1">
        <f>IF(ISBLANK(moras[[#This Row],[EDAD]]),T1037,moras[[#This Row],[EDAD]])</f>
        <v>41</v>
      </c>
    </row>
    <row r="1017" spans="1:14" x14ac:dyDescent="0.35">
      <c r="A1017" s="1">
        <v>1016</v>
      </c>
      <c r="B1017" s="1" t="s">
        <v>15</v>
      </c>
      <c r="C1017" s="1">
        <v>592970</v>
      </c>
      <c r="D1017" s="1" t="s">
        <v>10</v>
      </c>
      <c r="E1017" s="1" t="s">
        <v>11</v>
      </c>
      <c r="F1017" s="1" t="s">
        <v>12</v>
      </c>
      <c r="G1017" s="1" t="s">
        <v>13</v>
      </c>
      <c r="H1017" s="1" t="s">
        <v>12</v>
      </c>
      <c r="I1017" s="1">
        <v>37</v>
      </c>
      <c r="J1017" t="str">
        <f t="shared" si="46"/>
        <v>No</v>
      </c>
      <c r="K1017" t="str">
        <f t="shared" si="47"/>
        <v>No</v>
      </c>
      <c r="L1017">
        <f t="shared" si="48"/>
        <v>592970</v>
      </c>
      <c r="M1017" s="1" t="str">
        <f>IF(ISBLANK(D1017),_xlfn.MODE.SNGL(moras[TIPO_ASEGURAMIENTO]),D1017)</f>
        <v>ASALARIADO</v>
      </c>
      <c r="N1017" s="1">
        <f>IF(ISBLANK(moras[[#This Row],[EDAD]]),T1038,moras[[#This Row],[EDAD]])</f>
        <v>37</v>
      </c>
    </row>
    <row r="1018" spans="1:14" x14ac:dyDescent="0.35">
      <c r="A1018" s="1">
        <v>1017</v>
      </c>
      <c r="B1018" s="1" t="s">
        <v>9</v>
      </c>
      <c r="C1018" s="1">
        <v>418054</v>
      </c>
      <c r="D1018" s="1" t="s">
        <v>18</v>
      </c>
      <c r="E1018" s="1" t="s">
        <v>16</v>
      </c>
      <c r="F1018" s="1" t="s">
        <v>12</v>
      </c>
      <c r="G1018" s="1" t="s">
        <v>13</v>
      </c>
      <c r="H1018" s="1" t="s">
        <v>12</v>
      </c>
      <c r="I1018" s="1">
        <v>48</v>
      </c>
      <c r="J1018" t="str">
        <f t="shared" si="46"/>
        <v>No</v>
      </c>
      <c r="K1018" t="str">
        <f t="shared" si="47"/>
        <v>No</v>
      </c>
      <c r="L1018">
        <f t="shared" si="48"/>
        <v>418054</v>
      </c>
      <c r="M1018" s="1" t="str">
        <f>IF(ISBLANK(D1018),_xlfn.MODE.SNGL(moras[TIPO_ASEGURAMIENTO]),D1018)</f>
        <v>TRABAJADOR INDEPENDIENTE</v>
      </c>
      <c r="N1018" s="1">
        <f>IF(ISBLANK(moras[[#This Row],[EDAD]]),T1039,moras[[#This Row],[EDAD]])</f>
        <v>48</v>
      </c>
    </row>
    <row r="1019" spans="1:14" x14ac:dyDescent="0.35">
      <c r="A1019" s="1">
        <v>1018</v>
      </c>
      <c r="B1019" s="1" t="s">
        <v>9</v>
      </c>
      <c r="C1019" s="1">
        <v>140375</v>
      </c>
      <c r="D1019" s="1" t="s">
        <v>10</v>
      </c>
      <c r="E1019" s="1" t="s">
        <v>16</v>
      </c>
      <c r="F1019" s="1" t="s">
        <v>12</v>
      </c>
      <c r="G1019" s="1" t="s">
        <v>13</v>
      </c>
      <c r="H1019" s="1" t="s">
        <v>13</v>
      </c>
      <c r="I1019" s="1">
        <v>54</v>
      </c>
      <c r="J1019" t="str">
        <f t="shared" si="46"/>
        <v>No</v>
      </c>
      <c r="K1019" t="str">
        <f t="shared" si="47"/>
        <v>No</v>
      </c>
      <c r="L1019">
        <f t="shared" si="48"/>
        <v>140375</v>
      </c>
      <c r="M1019" s="1" t="str">
        <f>IF(ISBLANK(D1019),_xlfn.MODE.SNGL(moras[TIPO_ASEGURAMIENTO]),D1019)</f>
        <v>ASALARIADO</v>
      </c>
      <c r="N1019" s="1">
        <f>IF(ISBLANK(moras[[#This Row],[EDAD]]),T1040,moras[[#This Row],[EDAD]])</f>
        <v>54</v>
      </c>
    </row>
    <row r="1020" spans="1:14" x14ac:dyDescent="0.35">
      <c r="A1020" s="1">
        <v>1019</v>
      </c>
      <c r="B1020" s="1" t="s">
        <v>15</v>
      </c>
      <c r="C1020" s="1">
        <v>2152089.7000000002</v>
      </c>
      <c r="D1020" s="1" t="s">
        <v>10</v>
      </c>
      <c r="E1020" s="1" t="s">
        <v>11</v>
      </c>
      <c r="F1020" s="1" t="s">
        <v>12</v>
      </c>
      <c r="G1020" s="1" t="s">
        <v>13</v>
      </c>
      <c r="H1020" s="1" t="s">
        <v>13</v>
      </c>
      <c r="I1020" s="1">
        <v>42</v>
      </c>
      <c r="J1020" t="str">
        <f t="shared" si="46"/>
        <v>No</v>
      </c>
      <c r="K1020" t="str">
        <f t="shared" si="47"/>
        <v>No</v>
      </c>
      <c r="L1020">
        <f t="shared" si="48"/>
        <v>2152089.7000000002</v>
      </c>
      <c r="M1020" s="1" t="str">
        <f>IF(ISBLANK(D1020),_xlfn.MODE.SNGL(moras[TIPO_ASEGURAMIENTO]),D1020)</f>
        <v>ASALARIADO</v>
      </c>
      <c r="N1020" s="1">
        <f>IF(ISBLANK(moras[[#This Row],[EDAD]]),T1041,moras[[#This Row],[EDAD]])</f>
        <v>42</v>
      </c>
    </row>
    <row r="1021" spans="1:14" x14ac:dyDescent="0.35">
      <c r="A1021" s="1">
        <v>1020</v>
      </c>
      <c r="B1021" s="1" t="s">
        <v>15</v>
      </c>
      <c r="C1021" s="1">
        <v>1444541</v>
      </c>
      <c r="D1021" s="1" t="s">
        <v>14</v>
      </c>
      <c r="E1021" s="1" t="s">
        <v>11</v>
      </c>
      <c r="F1021" s="1" t="s">
        <v>12</v>
      </c>
      <c r="G1021" s="1" t="s">
        <v>13</v>
      </c>
      <c r="H1021" s="1" t="s">
        <v>13</v>
      </c>
      <c r="I1021" s="1">
        <v>69</v>
      </c>
      <c r="J1021" t="str">
        <f t="shared" si="46"/>
        <v>No</v>
      </c>
      <c r="K1021" t="str">
        <f t="shared" si="47"/>
        <v>No</v>
      </c>
      <c r="L1021">
        <f t="shared" si="48"/>
        <v>1444541</v>
      </c>
      <c r="M1021" s="1" t="str">
        <f>IF(ISBLANK(D1021),_xlfn.MODE.SNGL(moras[TIPO_ASEGURAMIENTO]),D1021)</f>
        <v>PENSIONADOS EN SU PROPIO SISTEMA</v>
      </c>
      <c r="N1021" s="1">
        <f>IF(ISBLANK(moras[[#This Row],[EDAD]]),T1042,moras[[#This Row],[EDAD]])</f>
        <v>69</v>
      </c>
    </row>
    <row r="1022" spans="1:14" x14ac:dyDescent="0.35">
      <c r="A1022" s="1">
        <v>1021</v>
      </c>
      <c r="B1022" s="1" t="s">
        <v>9</v>
      </c>
      <c r="C1022" s="1">
        <v>326749</v>
      </c>
      <c r="D1022" s="1" t="s">
        <v>18</v>
      </c>
      <c r="E1022" s="1" t="s">
        <v>16</v>
      </c>
      <c r="F1022" s="1" t="s">
        <v>12</v>
      </c>
      <c r="G1022" s="1" t="s">
        <v>13</v>
      </c>
      <c r="H1022" s="1" t="s">
        <v>12</v>
      </c>
      <c r="I1022" s="1">
        <v>58</v>
      </c>
      <c r="J1022" t="str">
        <f t="shared" si="46"/>
        <v>No</v>
      </c>
      <c r="K1022" t="str">
        <f t="shared" si="47"/>
        <v>No</v>
      </c>
      <c r="L1022">
        <f t="shared" si="48"/>
        <v>326749</v>
      </c>
      <c r="M1022" s="1" t="str">
        <f>IF(ISBLANK(D1022),_xlfn.MODE.SNGL(moras[TIPO_ASEGURAMIENTO]),D1022)</f>
        <v>TRABAJADOR INDEPENDIENTE</v>
      </c>
      <c r="N1022" s="1">
        <f>IF(ISBLANK(moras[[#This Row],[EDAD]]),T1043,moras[[#This Row],[EDAD]])</f>
        <v>58</v>
      </c>
    </row>
    <row r="1023" spans="1:14" x14ac:dyDescent="0.35">
      <c r="A1023" s="1">
        <v>1022</v>
      </c>
      <c r="B1023" s="1" t="s">
        <v>9</v>
      </c>
      <c r="C1023" s="1">
        <v>4644820.8</v>
      </c>
      <c r="D1023" s="1" t="s">
        <v>10</v>
      </c>
      <c r="E1023" s="1" t="s">
        <v>11</v>
      </c>
      <c r="F1023" s="1" t="s">
        <v>12</v>
      </c>
      <c r="G1023" s="1" t="s">
        <v>13</v>
      </c>
      <c r="H1023" s="1" t="s">
        <v>13</v>
      </c>
      <c r="I1023" s="1">
        <v>37</v>
      </c>
      <c r="J1023" t="str">
        <f t="shared" si="46"/>
        <v>Atípico</v>
      </c>
      <c r="K1023" t="str">
        <f t="shared" si="47"/>
        <v>No</v>
      </c>
      <c r="L1023">
        <f t="shared" si="48"/>
        <v>4644820.8</v>
      </c>
      <c r="M1023" s="1" t="str">
        <f>IF(ISBLANK(D1023),_xlfn.MODE.SNGL(moras[TIPO_ASEGURAMIENTO]),D1023)</f>
        <v>ASALARIADO</v>
      </c>
      <c r="N1023" s="1">
        <f>IF(ISBLANK(moras[[#This Row],[EDAD]]),T1044,moras[[#This Row],[EDAD]])</f>
        <v>37</v>
      </c>
    </row>
    <row r="1024" spans="1:14" x14ac:dyDescent="0.35">
      <c r="A1024" s="1">
        <v>1023</v>
      </c>
      <c r="B1024" s="1" t="s">
        <v>15</v>
      </c>
      <c r="C1024" s="1">
        <v>517053.85</v>
      </c>
      <c r="D1024" s="1" t="s">
        <v>10</v>
      </c>
      <c r="E1024" s="1" t="s">
        <v>16</v>
      </c>
      <c r="F1024" s="1" t="s">
        <v>12</v>
      </c>
      <c r="G1024" s="1" t="s">
        <v>13</v>
      </c>
      <c r="H1024" s="1" t="s">
        <v>12</v>
      </c>
      <c r="I1024" s="1">
        <v>28</v>
      </c>
      <c r="J1024" t="str">
        <f t="shared" si="46"/>
        <v>No</v>
      </c>
      <c r="K1024" t="str">
        <f t="shared" si="47"/>
        <v>No</v>
      </c>
      <c r="L1024">
        <f t="shared" si="48"/>
        <v>517053.85</v>
      </c>
      <c r="M1024" s="1" t="str">
        <f>IF(ISBLANK(D1024),_xlfn.MODE.SNGL(moras[TIPO_ASEGURAMIENTO]),D1024)</f>
        <v>ASALARIADO</v>
      </c>
      <c r="N1024" s="1">
        <f>IF(ISBLANK(moras[[#This Row],[EDAD]]),T1045,moras[[#This Row],[EDAD]])</f>
        <v>28</v>
      </c>
    </row>
    <row r="1025" spans="1:14" x14ac:dyDescent="0.35">
      <c r="A1025" s="1">
        <v>1024</v>
      </c>
      <c r="B1025" s="1" t="s">
        <v>9</v>
      </c>
      <c r="C1025" s="1">
        <v>3692520</v>
      </c>
      <c r="D1025" s="1" t="s">
        <v>10</v>
      </c>
      <c r="E1025" s="1" t="s">
        <v>16</v>
      </c>
      <c r="F1025" s="1" t="s">
        <v>12</v>
      </c>
      <c r="G1025" s="1" t="s">
        <v>13</v>
      </c>
      <c r="H1025" s="1" t="s">
        <v>13</v>
      </c>
      <c r="I1025" s="1">
        <v>47</v>
      </c>
      <c r="J1025" t="str">
        <f t="shared" si="46"/>
        <v>Atípico</v>
      </c>
      <c r="K1025" t="str">
        <f t="shared" si="47"/>
        <v>No</v>
      </c>
      <c r="L1025">
        <f t="shared" si="48"/>
        <v>3692520</v>
      </c>
      <c r="M1025" s="1" t="str">
        <f>IF(ISBLANK(D1025),_xlfn.MODE.SNGL(moras[TIPO_ASEGURAMIENTO]),D1025)</f>
        <v>ASALARIADO</v>
      </c>
      <c r="N1025" s="1">
        <f>IF(ISBLANK(moras[[#This Row],[EDAD]]),T1046,moras[[#This Row],[EDAD]])</f>
        <v>47</v>
      </c>
    </row>
    <row r="1026" spans="1:14" x14ac:dyDescent="0.35">
      <c r="A1026" s="1">
        <v>1025</v>
      </c>
      <c r="B1026" s="1" t="s">
        <v>9</v>
      </c>
      <c r="C1026" s="1">
        <v>333671</v>
      </c>
      <c r="D1026" s="1" t="s">
        <v>10</v>
      </c>
      <c r="E1026" s="1" t="s">
        <v>16</v>
      </c>
      <c r="F1026" s="1" t="s">
        <v>12</v>
      </c>
      <c r="G1026" s="1" t="s">
        <v>12</v>
      </c>
      <c r="H1026" s="1" t="s">
        <v>13</v>
      </c>
      <c r="I1026" s="1">
        <v>23</v>
      </c>
      <c r="J1026" t="str">
        <f t="shared" ref="J1026:J1089" si="49">IF(1.96&lt;ABS(C1026-$S$23)/$S$24,"Atípico","No")</f>
        <v>No</v>
      </c>
      <c r="K1026" t="str">
        <f t="shared" ref="K1026:K1089" si="50">IF(1.96&lt;ABS((I1026-$T$23)/$T$24),"Atípico", "No")</f>
        <v>No</v>
      </c>
      <c r="L1026">
        <f t="shared" ref="L1026:L1089" si="51">IF(ISBLANK(C1026),$S$23,C1026)</f>
        <v>333671</v>
      </c>
      <c r="M1026" s="1" t="str">
        <f>IF(ISBLANK(D1026),_xlfn.MODE.SNGL(moras[TIPO_ASEGURAMIENTO]),D1026)</f>
        <v>ASALARIADO</v>
      </c>
      <c r="N1026" s="1">
        <f>IF(ISBLANK(moras[[#This Row],[EDAD]]),T1047,moras[[#This Row],[EDAD]])</f>
        <v>23</v>
      </c>
    </row>
    <row r="1027" spans="1:14" x14ac:dyDescent="0.35">
      <c r="A1027" s="1">
        <v>1026</v>
      </c>
      <c r="B1027" s="1" t="s">
        <v>15</v>
      </c>
      <c r="C1027" s="1">
        <v>504571.88</v>
      </c>
      <c r="D1027" s="1" t="s">
        <v>10</v>
      </c>
      <c r="E1027" s="1" t="s">
        <v>16</v>
      </c>
      <c r="F1027" s="1" t="s">
        <v>12</v>
      </c>
      <c r="G1027" s="1" t="s">
        <v>13</v>
      </c>
      <c r="H1027" s="1" t="s">
        <v>13</v>
      </c>
      <c r="I1027" s="1">
        <v>31</v>
      </c>
      <c r="J1027" t="str">
        <f t="shared" si="49"/>
        <v>No</v>
      </c>
      <c r="K1027" t="str">
        <f t="shared" si="50"/>
        <v>No</v>
      </c>
      <c r="L1027">
        <f t="shared" si="51"/>
        <v>504571.88</v>
      </c>
      <c r="M1027" s="1" t="str">
        <f>IF(ISBLANK(D1027),_xlfn.MODE.SNGL(moras[TIPO_ASEGURAMIENTO]),D1027)</f>
        <v>ASALARIADO</v>
      </c>
      <c r="N1027" s="1">
        <f>IF(ISBLANK(moras[[#This Row],[EDAD]]),T1048,moras[[#This Row],[EDAD]])</f>
        <v>31</v>
      </c>
    </row>
    <row r="1028" spans="1:14" x14ac:dyDescent="0.35">
      <c r="A1028" s="1">
        <v>1027</v>
      </c>
      <c r="B1028" s="1" t="s">
        <v>15</v>
      </c>
      <c r="C1028" s="1">
        <v>264120</v>
      </c>
      <c r="D1028" s="1" t="s">
        <v>10</v>
      </c>
      <c r="E1028" s="1" t="s">
        <v>16</v>
      </c>
      <c r="F1028" s="1" t="s">
        <v>12</v>
      </c>
      <c r="G1028" s="1" t="s">
        <v>13</v>
      </c>
      <c r="H1028" s="1" t="s">
        <v>12</v>
      </c>
      <c r="I1028" s="1">
        <v>32</v>
      </c>
      <c r="J1028" t="str">
        <f t="shared" si="49"/>
        <v>No</v>
      </c>
      <c r="K1028" t="str">
        <f t="shared" si="50"/>
        <v>No</v>
      </c>
      <c r="L1028">
        <f t="shared" si="51"/>
        <v>264120</v>
      </c>
      <c r="M1028" s="1" t="str">
        <f>IF(ISBLANK(D1028),_xlfn.MODE.SNGL(moras[TIPO_ASEGURAMIENTO]),D1028)</f>
        <v>ASALARIADO</v>
      </c>
      <c r="N1028" s="1">
        <f>IF(ISBLANK(moras[[#This Row],[EDAD]]),T1049,moras[[#This Row],[EDAD]])</f>
        <v>32</v>
      </c>
    </row>
    <row r="1029" spans="1:14" x14ac:dyDescent="0.35">
      <c r="A1029" s="1">
        <v>1028</v>
      </c>
      <c r="B1029" s="1" t="s">
        <v>15</v>
      </c>
      <c r="C1029" s="1">
        <v>766575.22</v>
      </c>
      <c r="D1029" s="1" t="s">
        <v>14</v>
      </c>
      <c r="E1029" s="1" t="s">
        <v>11</v>
      </c>
      <c r="F1029" s="1" t="s">
        <v>12</v>
      </c>
      <c r="G1029" s="1" t="s">
        <v>13</v>
      </c>
      <c r="H1029" s="1" t="s">
        <v>13</v>
      </c>
      <c r="I1029" s="1">
        <v>71</v>
      </c>
      <c r="J1029" t="str">
        <f t="shared" si="49"/>
        <v>No</v>
      </c>
      <c r="K1029" t="str">
        <f t="shared" si="50"/>
        <v>No</v>
      </c>
      <c r="L1029">
        <f t="shared" si="51"/>
        <v>766575.22</v>
      </c>
      <c r="M1029" s="1" t="str">
        <f>IF(ISBLANK(D1029),_xlfn.MODE.SNGL(moras[TIPO_ASEGURAMIENTO]),D1029)</f>
        <v>PENSIONADOS EN SU PROPIO SISTEMA</v>
      </c>
      <c r="N1029" s="1">
        <f>IF(ISBLANK(moras[[#This Row],[EDAD]]),T1050,moras[[#This Row],[EDAD]])</f>
        <v>71</v>
      </c>
    </row>
    <row r="1030" spans="1:14" x14ac:dyDescent="0.35">
      <c r="A1030" s="1">
        <v>1029</v>
      </c>
      <c r="B1030" s="1" t="s">
        <v>9</v>
      </c>
      <c r="C1030" s="1">
        <v>1020006.8</v>
      </c>
      <c r="D1030" s="1" t="s">
        <v>10</v>
      </c>
      <c r="E1030" s="1" t="s">
        <v>16</v>
      </c>
      <c r="F1030" s="1" t="s">
        <v>12</v>
      </c>
      <c r="G1030" s="1" t="s">
        <v>13</v>
      </c>
      <c r="H1030" s="1" t="s">
        <v>13</v>
      </c>
      <c r="I1030" s="1">
        <v>30</v>
      </c>
      <c r="J1030" t="str">
        <f t="shared" si="49"/>
        <v>No</v>
      </c>
      <c r="K1030" t="str">
        <f t="shared" si="50"/>
        <v>No</v>
      </c>
      <c r="L1030">
        <f t="shared" si="51"/>
        <v>1020006.8</v>
      </c>
      <c r="M1030" s="1" t="str">
        <f>IF(ISBLANK(D1030),_xlfn.MODE.SNGL(moras[TIPO_ASEGURAMIENTO]),D1030)</f>
        <v>ASALARIADO</v>
      </c>
      <c r="N1030" s="1">
        <f>IF(ISBLANK(moras[[#This Row],[EDAD]]),T1051,moras[[#This Row],[EDAD]])</f>
        <v>30</v>
      </c>
    </row>
    <row r="1031" spans="1:14" x14ac:dyDescent="0.35">
      <c r="A1031" s="1">
        <v>1030</v>
      </c>
      <c r="B1031" s="1" t="s">
        <v>9</v>
      </c>
      <c r="C1031" s="1">
        <v>701742</v>
      </c>
      <c r="D1031" s="1" t="s">
        <v>10</v>
      </c>
      <c r="E1031" s="1" t="s">
        <v>11</v>
      </c>
      <c r="F1031" s="1" t="s">
        <v>12</v>
      </c>
      <c r="G1031" s="1" t="s">
        <v>13</v>
      </c>
      <c r="H1031" s="1" t="s">
        <v>13</v>
      </c>
      <c r="I1031" s="1">
        <v>30</v>
      </c>
      <c r="J1031" t="str">
        <f t="shared" si="49"/>
        <v>No</v>
      </c>
      <c r="K1031" t="str">
        <f t="shared" si="50"/>
        <v>No</v>
      </c>
      <c r="L1031">
        <f t="shared" si="51"/>
        <v>701742</v>
      </c>
      <c r="M1031" s="1" t="str">
        <f>IF(ISBLANK(D1031),_xlfn.MODE.SNGL(moras[TIPO_ASEGURAMIENTO]),D1031)</f>
        <v>ASALARIADO</v>
      </c>
      <c r="N1031" s="1">
        <f>IF(ISBLANK(moras[[#This Row],[EDAD]]),T1052,moras[[#This Row],[EDAD]])</f>
        <v>30</v>
      </c>
    </row>
    <row r="1032" spans="1:14" x14ac:dyDescent="0.35">
      <c r="A1032" s="1">
        <v>1031</v>
      </c>
      <c r="B1032" s="1" t="s">
        <v>9</v>
      </c>
      <c r="C1032" s="1">
        <v>320000</v>
      </c>
      <c r="D1032" s="1" t="s">
        <v>10</v>
      </c>
      <c r="E1032" s="1" t="s">
        <v>16</v>
      </c>
      <c r="F1032" s="1" t="s">
        <v>12</v>
      </c>
      <c r="G1032" s="1" t="s">
        <v>12</v>
      </c>
      <c r="H1032" s="1" t="s">
        <v>13</v>
      </c>
      <c r="I1032" s="1">
        <v>41</v>
      </c>
      <c r="J1032" t="str">
        <f t="shared" si="49"/>
        <v>No</v>
      </c>
      <c r="K1032" t="str">
        <f t="shared" si="50"/>
        <v>No</v>
      </c>
      <c r="L1032">
        <f t="shared" si="51"/>
        <v>320000</v>
      </c>
      <c r="M1032" s="1" t="str">
        <f>IF(ISBLANK(D1032),_xlfn.MODE.SNGL(moras[TIPO_ASEGURAMIENTO]),D1032)</f>
        <v>ASALARIADO</v>
      </c>
      <c r="N1032" s="1">
        <f>IF(ISBLANK(moras[[#This Row],[EDAD]]),T1053,moras[[#This Row],[EDAD]])</f>
        <v>41</v>
      </c>
    </row>
    <row r="1033" spans="1:14" x14ac:dyDescent="0.35">
      <c r="A1033" s="1">
        <v>1032</v>
      </c>
      <c r="B1033" s="1" t="s">
        <v>9</v>
      </c>
      <c r="C1033" s="1">
        <v>1340270.3400000001</v>
      </c>
      <c r="D1033" s="1" t="s">
        <v>10</v>
      </c>
      <c r="E1033" s="1" t="s">
        <v>16</v>
      </c>
      <c r="F1033" s="1" t="s">
        <v>12</v>
      </c>
      <c r="G1033" s="1" t="s">
        <v>13</v>
      </c>
      <c r="H1033" s="1" t="s">
        <v>13</v>
      </c>
      <c r="I1033" s="1">
        <v>32</v>
      </c>
      <c r="J1033" t="str">
        <f t="shared" si="49"/>
        <v>No</v>
      </c>
      <c r="K1033" t="str">
        <f t="shared" si="50"/>
        <v>No</v>
      </c>
      <c r="L1033">
        <f t="shared" si="51"/>
        <v>1340270.3400000001</v>
      </c>
      <c r="M1033" s="1" t="str">
        <f>IF(ISBLANK(D1033),_xlfn.MODE.SNGL(moras[TIPO_ASEGURAMIENTO]),D1033)</f>
        <v>ASALARIADO</v>
      </c>
      <c r="N1033" s="1">
        <f>IF(ISBLANK(moras[[#This Row],[EDAD]]),T1054,moras[[#This Row],[EDAD]])</f>
        <v>32</v>
      </c>
    </row>
    <row r="1034" spans="1:14" x14ac:dyDescent="0.35">
      <c r="A1034" s="1">
        <v>1033</v>
      </c>
      <c r="B1034" s="1" t="s">
        <v>9</v>
      </c>
      <c r="C1034" s="1">
        <v>639148</v>
      </c>
      <c r="D1034" s="1" t="s">
        <v>18</v>
      </c>
      <c r="E1034" s="1" t="s">
        <v>16</v>
      </c>
      <c r="F1034" s="1" t="s">
        <v>12</v>
      </c>
      <c r="G1034" s="1" t="s">
        <v>13</v>
      </c>
      <c r="H1034" s="1" t="s">
        <v>12</v>
      </c>
      <c r="I1034" s="1">
        <v>73</v>
      </c>
      <c r="J1034" t="str">
        <f t="shared" si="49"/>
        <v>No</v>
      </c>
      <c r="K1034" t="str">
        <f t="shared" si="50"/>
        <v>No</v>
      </c>
      <c r="L1034">
        <f t="shared" si="51"/>
        <v>639148</v>
      </c>
      <c r="M1034" s="1" t="str">
        <f>IF(ISBLANK(D1034),_xlfn.MODE.SNGL(moras[TIPO_ASEGURAMIENTO]),D1034)</f>
        <v>TRABAJADOR INDEPENDIENTE</v>
      </c>
      <c r="N1034" s="1">
        <f>IF(ISBLANK(moras[[#This Row],[EDAD]]),T1055,moras[[#This Row],[EDAD]])</f>
        <v>73</v>
      </c>
    </row>
    <row r="1035" spans="1:14" x14ac:dyDescent="0.35">
      <c r="A1035" s="1">
        <v>1034</v>
      </c>
      <c r="B1035" s="1" t="s">
        <v>15</v>
      </c>
      <c r="C1035" s="1">
        <v>1790761</v>
      </c>
      <c r="D1035" s="1" t="s">
        <v>10</v>
      </c>
      <c r="E1035" s="1" t="s">
        <v>11</v>
      </c>
      <c r="F1035" s="1" t="s">
        <v>12</v>
      </c>
      <c r="G1035" s="1" t="s">
        <v>13</v>
      </c>
      <c r="H1035" s="1" t="s">
        <v>12</v>
      </c>
      <c r="I1035" s="1">
        <v>54</v>
      </c>
      <c r="J1035" t="str">
        <f t="shared" si="49"/>
        <v>No</v>
      </c>
      <c r="K1035" t="str">
        <f t="shared" si="50"/>
        <v>No</v>
      </c>
      <c r="L1035">
        <f t="shared" si="51"/>
        <v>1790761</v>
      </c>
      <c r="M1035" s="1" t="str">
        <f>IF(ISBLANK(D1035),_xlfn.MODE.SNGL(moras[TIPO_ASEGURAMIENTO]),D1035)</f>
        <v>ASALARIADO</v>
      </c>
      <c r="N1035" s="1">
        <f>IF(ISBLANK(moras[[#This Row],[EDAD]]),T1056,moras[[#This Row],[EDAD]])</f>
        <v>54</v>
      </c>
    </row>
    <row r="1036" spans="1:14" x14ac:dyDescent="0.35">
      <c r="A1036" s="1">
        <v>1035</v>
      </c>
      <c r="B1036" s="1" t="s">
        <v>9</v>
      </c>
      <c r="C1036" s="1">
        <v>1170360</v>
      </c>
      <c r="D1036" s="1" t="s">
        <v>19</v>
      </c>
      <c r="E1036" s="1" t="s">
        <v>16</v>
      </c>
      <c r="F1036" s="1" t="s">
        <v>12</v>
      </c>
      <c r="G1036" s="1" t="s">
        <v>13</v>
      </c>
      <c r="H1036" s="1" t="s">
        <v>13</v>
      </c>
      <c r="I1036" s="1">
        <v>61</v>
      </c>
      <c r="J1036" t="str">
        <f t="shared" si="49"/>
        <v>No</v>
      </c>
      <c r="K1036" t="str">
        <f t="shared" si="50"/>
        <v>No</v>
      </c>
      <c r="L1036">
        <f t="shared" si="51"/>
        <v>1170360</v>
      </c>
      <c r="M1036" s="1" t="str">
        <f>IF(ISBLANK(D1036),_xlfn.MODE.SNGL(moras[TIPO_ASEGURAMIENTO]),D1036)</f>
        <v>CONVENIOS ESPECIALES DE TRABAJADORES INDEPENDIENTES</v>
      </c>
      <c r="N1036" s="1">
        <f>IF(ISBLANK(moras[[#This Row],[EDAD]]),T1057,moras[[#This Row],[EDAD]])</f>
        <v>61</v>
      </c>
    </row>
    <row r="1037" spans="1:14" x14ac:dyDescent="0.35">
      <c r="A1037" s="1">
        <v>1036</v>
      </c>
      <c r="B1037" s="1" t="s">
        <v>15</v>
      </c>
      <c r="C1037" s="1">
        <v>196106.25</v>
      </c>
      <c r="D1037" s="1" t="s">
        <v>10</v>
      </c>
      <c r="E1037" s="1" t="s">
        <v>11</v>
      </c>
      <c r="F1037" s="1" t="s">
        <v>12</v>
      </c>
      <c r="G1037" s="1" t="s">
        <v>13</v>
      </c>
      <c r="H1037" s="1" t="s">
        <v>13</v>
      </c>
      <c r="I1037" s="1">
        <v>38</v>
      </c>
      <c r="J1037" t="str">
        <f t="shared" si="49"/>
        <v>No</v>
      </c>
      <c r="K1037" t="str">
        <f t="shared" si="50"/>
        <v>No</v>
      </c>
      <c r="L1037">
        <f t="shared" si="51"/>
        <v>196106.25</v>
      </c>
      <c r="M1037" s="1" t="str">
        <f>IF(ISBLANK(D1037),_xlfn.MODE.SNGL(moras[TIPO_ASEGURAMIENTO]),D1037)</f>
        <v>ASALARIADO</v>
      </c>
      <c r="N1037" s="1">
        <f>IF(ISBLANK(moras[[#This Row],[EDAD]]),T1058,moras[[#This Row],[EDAD]])</f>
        <v>38</v>
      </c>
    </row>
    <row r="1038" spans="1:14" x14ac:dyDescent="0.35">
      <c r="A1038" s="1">
        <v>1037</v>
      </c>
      <c r="B1038" s="1" t="s">
        <v>15</v>
      </c>
      <c r="C1038" s="1">
        <v>1510021</v>
      </c>
      <c r="D1038" s="1" t="s">
        <v>10</v>
      </c>
      <c r="E1038" s="1" t="s">
        <v>11</v>
      </c>
      <c r="F1038" s="1" t="s">
        <v>12</v>
      </c>
      <c r="G1038" s="1" t="s">
        <v>13</v>
      </c>
      <c r="H1038" s="1" t="s">
        <v>12</v>
      </c>
      <c r="I1038" s="1">
        <v>46</v>
      </c>
      <c r="J1038" t="str">
        <f t="shared" si="49"/>
        <v>No</v>
      </c>
      <c r="K1038" t="str">
        <f t="shared" si="50"/>
        <v>No</v>
      </c>
      <c r="L1038">
        <f t="shared" si="51"/>
        <v>1510021</v>
      </c>
      <c r="M1038" s="1" t="str">
        <f>IF(ISBLANK(D1038),_xlfn.MODE.SNGL(moras[TIPO_ASEGURAMIENTO]),D1038)</f>
        <v>ASALARIADO</v>
      </c>
      <c r="N1038" s="1">
        <f>IF(ISBLANK(moras[[#This Row],[EDAD]]),T1059,moras[[#This Row],[EDAD]])</f>
        <v>46</v>
      </c>
    </row>
    <row r="1039" spans="1:14" x14ac:dyDescent="0.35">
      <c r="A1039" s="1">
        <v>1038</v>
      </c>
      <c r="B1039" s="1" t="s">
        <v>9</v>
      </c>
      <c r="C1039" s="1">
        <v>297058</v>
      </c>
      <c r="D1039" s="1" t="s">
        <v>17</v>
      </c>
      <c r="E1039" s="1" t="s">
        <v>16</v>
      </c>
      <c r="F1039" s="1" t="s">
        <v>13</v>
      </c>
      <c r="G1039" s="1" t="s">
        <v>13</v>
      </c>
      <c r="H1039" s="1" t="s">
        <v>12</v>
      </c>
      <c r="I1039" s="1">
        <v>43</v>
      </c>
      <c r="J1039" t="str">
        <f t="shared" si="49"/>
        <v>No</v>
      </c>
      <c r="K1039" t="str">
        <f t="shared" si="50"/>
        <v>No</v>
      </c>
      <c r="L1039">
        <f t="shared" si="51"/>
        <v>297058</v>
      </c>
      <c r="M1039" s="1" t="str">
        <f>IF(ISBLANK(D1039),_xlfn.MODE.SNGL(moras[TIPO_ASEGURAMIENTO]),D1039)</f>
        <v>ASEGURADO VOLUNTARIO</v>
      </c>
      <c r="N1039" s="1">
        <f>IF(ISBLANK(moras[[#This Row],[EDAD]]),T1060,moras[[#This Row],[EDAD]])</f>
        <v>43</v>
      </c>
    </row>
    <row r="1040" spans="1:14" x14ac:dyDescent="0.35">
      <c r="A1040" s="1">
        <v>1039</v>
      </c>
      <c r="B1040" s="1" t="s">
        <v>15</v>
      </c>
      <c r="C1040" s="1">
        <v>465916</v>
      </c>
      <c r="D1040" s="1" t="s">
        <v>10</v>
      </c>
      <c r="E1040" s="1" t="s">
        <v>11</v>
      </c>
      <c r="F1040" s="1" t="s">
        <v>12</v>
      </c>
      <c r="G1040" s="1" t="s">
        <v>13</v>
      </c>
      <c r="H1040" s="1" t="s">
        <v>13</v>
      </c>
      <c r="I1040" s="1">
        <v>36</v>
      </c>
      <c r="J1040" t="str">
        <f t="shared" si="49"/>
        <v>No</v>
      </c>
      <c r="K1040" t="str">
        <f t="shared" si="50"/>
        <v>No</v>
      </c>
      <c r="L1040">
        <f t="shared" si="51"/>
        <v>465916</v>
      </c>
      <c r="M1040" s="1" t="str">
        <f>IF(ISBLANK(D1040),_xlfn.MODE.SNGL(moras[TIPO_ASEGURAMIENTO]),D1040)</f>
        <v>ASALARIADO</v>
      </c>
      <c r="N1040" s="1">
        <f>IF(ISBLANK(moras[[#This Row],[EDAD]]),T1061,moras[[#This Row],[EDAD]])</f>
        <v>36</v>
      </c>
    </row>
    <row r="1041" spans="1:14" x14ac:dyDescent="0.35">
      <c r="A1041" s="1">
        <v>1040</v>
      </c>
      <c r="B1041" s="1" t="s">
        <v>15</v>
      </c>
      <c r="C1041" s="1">
        <v>632704.4</v>
      </c>
      <c r="D1041" s="1" t="s">
        <v>10</v>
      </c>
      <c r="E1041" s="1" t="s">
        <v>11</v>
      </c>
      <c r="F1041" s="1" t="s">
        <v>12</v>
      </c>
      <c r="G1041" s="1" t="s">
        <v>13</v>
      </c>
      <c r="H1041" s="1" t="s">
        <v>13</v>
      </c>
      <c r="I1041" s="1">
        <v>35</v>
      </c>
      <c r="J1041" t="str">
        <f t="shared" si="49"/>
        <v>No</v>
      </c>
      <c r="K1041" t="str">
        <f t="shared" si="50"/>
        <v>No</v>
      </c>
      <c r="L1041">
        <f t="shared" si="51"/>
        <v>632704.4</v>
      </c>
      <c r="M1041" s="1" t="str">
        <f>IF(ISBLANK(D1041),_xlfn.MODE.SNGL(moras[TIPO_ASEGURAMIENTO]),D1041)</f>
        <v>ASALARIADO</v>
      </c>
      <c r="N1041" s="1">
        <f>IF(ISBLANK(moras[[#This Row],[EDAD]]),T1062,moras[[#This Row],[EDAD]])</f>
        <v>35</v>
      </c>
    </row>
    <row r="1042" spans="1:14" x14ac:dyDescent="0.35">
      <c r="A1042" s="1">
        <v>1041</v>
      </c>
      <c r="B1042" s="1" t="s">
        <v>15</v>
      </c>
      <c r="C1042" s="1">
        <v>952206</v>
      </c>
      <c r="D1042" s="1" t="s">
        <v>10</v>
      </c>
      <c r="E1042" s="1" t="s">
        <v>11</v>
      </c>
      <c r="F1042" s="1" t="s">
        <v>12</v>
      </c>
      <c r="G1042" s="1" t="s">
        <v>13</v>
      </c>
      <c r="H1042" s="1" t="s">
        <v>12</v>
      </c>
      <c r="I1042" s="1">
        <v>57</v>
      </c>
      <c r="J1042" t="str">
        <f t="shared" si="49"/>
        <v>No</v>
      </c>
      <c r="K1042" t="str">
        <f t="shared" si="50"/>
        <v>No</v>
      </c>
      <c r="L1042">
        <f t="shared" si="51"/>
        <v>952206</v>
      </c>
      <c r="M1042" s="1" t="str">
        <f>IF(ISBLANK(D1042),_xlfn.MODE.SNGL(moras[TIPO_ASEGURAMIENTO]),D1042)</f>
        <v>ASALARIADO</v>
      </c>
      <c r="N1042" s="1">
        <f>IF(ISBLANK(moras[[#This Row],[EDAD]]),T1063,moras[[#This Row],[EDAD]])</f>
        <v>57</v>
      </c>
    </row>
    <row r="1043" spans="1:14" x14ac:dyDescent="0.35">
      <c r="A1043" s="1">
        <v>1042</v>
      </c>
      <c r="B1043" s="1" t="s">
        <v>9</v>
      </c>
      <c r="C1043" s="1">
        <v>1902994.84</v>
      </c>
      <c r="D1043" s="1" t="s">
        <v>10</v>
      </c>
      <c r="E1043" s="1" t="s">
        <v>11</v>
      </c>
      <c r="F1043" s="1" t="s">
        <v>12</v>
      </c>
      <c r="G1043" s="1" t="s">
        <v>13</v>
      </c>
      <c r="H1043" s="1" t="s">
        <v>13</v>
      </c>
      <c r="I1043" s="1">
        <v>40</v>
      </c>
      <c r="J1043" t="str">
        <f t="shared" si="49"/>
        <v>No</v>
      </c>
      <c r="K1043" t="str">
        <f t="shared" si="50"/>
        <v>No</v>
      </c>
      <c r="L1043">
        <f t="shared" si="51"/>
        <v>1902994.84</v>
      </c>
      <c r="M1043" s="1" t="str">
        <f>IF(ISBLANK(D1043),_xlfn.MODE.SNGL(moras[TIPO_ASEGURAMIENTO]),D1043)</f>
        <v>ASALARIADO</v>
      </c>
      <c r="N1043" s="1">
        <f>IF(ISBLANK(moras[[#This Row],[EDAD]]),T1064,moras[[#This Row],[EDAD]])</f>
        <v>40</v>
      </c>
    </row>
    <row r="1044" spans="1:14" x14ac:dyDescent="0.35">
      <c r="A1044" s="1">
        <v>1043</v>
      </c>
      <c r="B1044" s="1" t="s">
        <v>15</v>
      </c>
      <c r="C1044" s="1">
        <v>1215206.99</v>
      </c>
      <c r="D1044" s="1" t="s">
        <v>10</v>
      </c>
      <c r="E1044" s="1" t="s">
        <v>16</v>
      </c>
      <c r="F1044" s="1" t="s">
        <v>12</v>
      </c>
      <c r="G1044" s="1" t="s">
        <v>13</v>
      </c>
      <c r="H1044" s="1" t="s">
        <v>13</v>
      </c>
      <c r="I1044" s="1">
        <v>36</v>
      </c>
      <c r="J1044" t="str">
        <f t="shared" si="49"/>
        <v>No</v>
      </c>
      <c r="K1044" t="str">
        <f t="shared" si="50"/>
        <v>No</v>
      </c>
      <c r="L1044">
        <f t="shared" si="51"/>
        <v>1215206.99</v>
      </c>
      <c r="M1044" s="1" t="str">
        <f>IF(ISBLANK(D1044),_xlfn.MODE.SNGL(moras[TIPO_ASEGURAMIENTO]),D1044)</f>
        <v>ASALARIADO</v>
      </c>
      <c r="N1044" s="1">
        <f>IF(ISBLANK(moras[[#This Row],[EDAD]]),T1065,moras[[#This Row],[EDAD]])</f>
        <v>36</v>
      </c>
    </row>
    <row r="1045" spans="1:14" x14ac:dyDescent="0.35">
      <c r="A1045" s="1">
        <v>1044</v>
      </c>
      <c r="B1045" s="1" t="s">
        <v>15</v>
      </c>
      <c r="C1045" s="1">
        <v>518584.68</v>
      </c>
      <c r="D1045" s="1" t="s">
        <v>10</v>
      </c>
      <c r="E1045" s="1" t="s">
        <v>16</v>
      </c>
      <c r="F1045" s="1" t="s">
        <v>12</v>
      </c>
      <c r="G1045" s="1" t="s">
        <v>13</v>
      </c>
      <c r="H1045" s="1" t="s">
        <v>13</v>
      </c>
      <c r="I1045" s="1">
        <v>19</v>
      </c>
      <c r="J1045" t="str">
        <f t="shared" si="49"/>
        <v>No</v>
      </c>
      <c r="K1045" t="str">
        <f t="shared" si="50"/>
        <v>No</v>
      </c>
      <c r="L1045">
        <f t="shared" si="51"/>
        <v>518584.68</v>
      </c>
      <c r="M1045" s="1" t="str">
        <f>IF(ISBLANK(D1045),_xlfn.MODE.SNGL(moras[TIPO_ASEGURAMIENTO]),D1045)</f>
        <v>ASALARIADO</v>
      </c>
      <c r="N1045" s="1">
        <f>IF(ISBLANK(moras[[#This Row],[EDAD]]),T1066,moras[[#This Row],[EDAD]])</f>
        <v>19</v>
      </c>
    </row>
    <row r="1046" spans="1:14" x14ac:dyDescent="0.35">
      <c r="A1046" s="1">
        <v>1045</v>
      </c>
      <c r="B1046" s="1" t="s">
        <v>15</v>
      </c>
      <c r="C1046" s="1">
        <v>426767.25</v>
      </c>
      <c r="D1046" s="1" t="s">
        <v>10</v>
      </c>
      <c r="E1046" s="1" t="s">
        <v>16</v>
      </c>
      <c r="F1046" s="1" t="s">
        <v>12</v>
      </c>
      <c r="G1046" s="1" t="s">
        <v>13</v>
      </c>
      <c r="H1046" s="1" t="s">
        <v>13</v>
      </c>
      <c r="I1046" s="1">
        <v>27</v>
      </c>
      <c r="J1046" t="str">
        <f t="shared" si="49"/>
        <v>No</v>
      </c>
      <c r="K1046" t="str">
        <f t="shared" si="50"/>
        <v>No</v>
      </c>
      <c r="L1046">
        <f t="shared" si="51"/>
        <v>426767.25</v>
      </c>
      <c r="M1046" s="1" t="str">
        <f>IF(ISBLANK(D1046),_xlfn.MODE.SNGL(moras[TIPO_ASEGURAMIENTO]),D1046)</f>
        <v>ASALARIADO</v>
      </c>
      <c r="N1046" s="1">
        <f>IF(ISBLANK(moras[[#This Row],[EDAD]]),T1067,moras[[#This Row],[EDAD]])</f>
        <v>27</v>
      </c>
    </row>
    <row r="1047" spans="1:14" x14ac:dyDescent="0.35">
      <c r="A1047" s="1">
        <v>1046</v>
      </c>
      <c r="B1047" s="1" t="s">
        <v>9</v>
      </c>
      <c r="C1047" s="1">
        <v>325779.37</v>
      </c>
      <c r="D1047" s="1" t="s">
        <v>10</v>
      </c>
      <c r="E1047" s="1" t="s">
        <v>16</v>
      </c>
      <c r="F1047" s="1" t="s">
        <v>12</v>
      </c>
      <c r="G1047" s="1" t="s">
        <v>13</v>
      </c>
      <c r="H1047" s="1" t="s">
        <v>13</v>
      </c>
      <c r="I1047" s="1">
        <v>20</v>
      </c>
      <c r="J1047" t="str">
        <f t="shared" si="49"/>
        <v>No</v>
      </c>
      <c r="K1047" t="str">
        <f t="shared" si="50"/>
        <v>No</v>
      </c>
      <c r="L1047">
        <f t="shared" si="51"/>
        <v>325779.37</v>
      </c>
      <c r="M1047" s="1" t="str">
        <f>IF(ISBLANK(D1047),_xlfn.MODE.SNGL(moras[TIPO_ASEGURAMIENTO]),D1047)</f>
        <v>ASALARIADO</v>
      </c>
      <c r="N1047" s="1">
        <f>IF(ISBLANK(moras[[#This Row],[EDAD]]),T1068,moras[[#This Row],[EDAD]])</f>
        <v>20</v>
      </c>
    </row>
    <row r="1048" spans="1:14" x14ac:dyDescent="0.35">
      <c r="A1048" s="1">
        <v>1047</v>
      </c>
      <c r="B1048" s="1" t="s">
        <v>9</v>
      </c>
      <c r="C1048" s="1">
        <v>355776</v>
      </c>
      <c r="D1048" s="1" t="s">
        <v>10</v>
      </c>
      <c r="E1048" s="1" t="s">
        <v>16</v>
      </c>
      <c r="F1048" s="1" t="s">
        <v>12</v>
      </c>
      <c r="G1048" s="1" t="s">
        <v>13</v>
      </c>
      <c r="H1048" s="1" t="s">
        <v>13</v>
      </c>
      <c r="I1048" s="1">
        <v>22</v>
      </c>
      <c r="J1048" t="str">
        <f t="shared" si="49"/>
        <v>No</v>
      </c>
      <c r="K1048" t="str">
        <f t="shared" si="50"/>
        <v>No</v>
      </c>
      <c r="L1048">
        <f t="shared" si="51"/>
        <v>355776</v>
      </c>
      <c r="M1048" s="1" t="str">
        <f>IF(ISBLANK(D1048),_xlfn.MODE.SNGL(moras[TIPO_ASEGURAMIENTO]),D1048)</f>
        <v>ASALARIADO</v>
      </c>
      <c r="N1048" s="1">
        <f>IF(ISBLANK(moras[[#This Row],[EDAD]]),T1069,moras[[#This Row],[EDAD]])</f>
        <v>22</v>
      </c>
    </row>
    <row r="1049" spans="1:14" x14ac:dyDescent="0.35">
      <c r="A1049" s="1">
        <v>1048</v>
      </c>
      <c r="B1049" s="1" t="s">
        <v>9</v>
      </c>
      <c r="C1049" s="1">
        <v>150000</v>
      </c>
      <c r="D1049" s="1" t="s">
        <v>10</v>
      </c>
      <c r="E1049" s="1" t="s">
        <v>16</v>
      </c>
      <c r="F1049" s="1" t="s">
        <v>12</v>
      </c>
      <c r="G1049" s="1" t="s">
        <v>12</v>
      </c>
      <c r="H1049" s="1" t="s">
        <v>13</v>
      </c>
      <c r="I1049" s="1">
        <v>31</v>
      </c>
      <c r="J1049" t="str">
        <f t="shared" si="49"/>
        <v>No</v>
      </c>
      <c r="K1049" t="str">
        <f t="shared" si="50"/>
        <v>No</v>
      </c>
      <c r="L1049">
        <f t="shared" si="51"/>
        <v>150000</v>
      </c>
      <c r="M1049" s="1" t="str">
        <f>IF(ISBLANK(D1049),_xlfn.MODE.SNGL(moras[TIPO_ASEGURAMIENTO]),D1049)</f>
        <v>ASALARIADO</v>
      </c>
      <c r="N1049" s="1">
        <f>IF(ISBLANK(moras[[#This Row],[EDAD]]),T1070,moras[[#This Row],[EDAD]])</f>
        <v>31</v>
      </c>
    </row>
    <row r="1050" spans="1:14" x14ac:dyDescent="0.35">
      <c r="A1050" s="1">
        <v>1049</v>
      </c>
      <c r="B1050" s="1" t="s">
        <v>9</v>
      </c>
      <c r="C1050" s="1">
        <v>297429</v>
      </c>
      <c r="D1050" s="1" t="s">
        <v>18</v>
      </c>
      <c r="E1050" s="1" t="s">
        <v>16</v>
      </c>
      <c r="F1050" s="1" t="s">
        <v>12</v>
      </c>
      <c r="G1050" s="1" t="s">
        <v>13</v>
      </c>
      <c r="H1050" s="1" t="s">
        <v>12</v>
      </c>
      <c r="I1050" s="1">
        <v>28</v>
      </c>
      <c r="J1050" t="str">
        <f t="shared" si="49"/>
        <v>No</v>
      </c>
      <c r="K1050" t="str">
        <f t="shared" si="50"/>
        <v>No</v>
      </c>
      <c r="L1050">
        <f t="shared" si="51"/>
        <v>297429</v>
      </c>
      <c r="M1050" s="1" t="str">
        <f>IF(ISBLANK(D1050),_xlfn.MODE.SNGL(moras[TIPO_ASEGURAMIENTO]),D1050)</f>
        <v>TRABAJADOR INDEPENDIENTE</v>
      </c>
      <c r="N1050" s="1">
        <f>IF(ISBLANK(moras[[#This Row],[EDAD]]),T1071,moras[[#This Row],[EDAD]])</f>
        <v>28</v>
      </c>
    </row>
    <row r="1051" spans="1:14" x14ac:dyDescent="0.35">
      <c r="A1051" s="1">
        <v>1050</v>
      </c>
      <c r="B1051" s="1" t="s">
        <v>9</v>
      </c>
      <c r="C1051" s="1">
        <v>327400</v>
      </c>
      <c r="D1051" s="1" t="s">
        <v>10</v>
      </c>
      <c r="E1051" s="1" t="s">
        <v>16</v>
      </c>
      <c r="F1051" s="1" t="s">
        <v>12</v>
      </c>
      <c r="G1051" s="1" t="s">
        <v>13</v>
      </c>
      <c r="H1051" s="1" t="s">
        <v>13</v>
      </c>
      <c r="I1051" s="1">
        <v>27</v>
      </c>
      <c r="J1051" t="str">
        <f t="shared" si="49"/>
        <v>No</v>
      </c>
      <c r="K1051" t="str">
        <f t="shared" si="50"/>
        <v>No</v>
      </c>
      <c r="L1051">
        <f t="shared" si="51"/>
        <v>327400</v>
      </c>
      <c r="M1051" s="1" t="str">
        <f>IF(ISBLANK(D1051),_xlfn.MODE.SNGL(moras[TIPO_ASEGURAMIENTO]),D1051)</f>
        <v>ASALARIADO</v>
      </c>
      <c r="N1051" s="1">
        <f>IF(ISBLANK(moras[[#This Row],[EDAD]]),T1072,moras[[#This Row],[EDAD]])</f>
        <v>27</v>
      </c>
    </row>
    <row r="1052" spans="1:14" x14ac:dyDescent="0.35">
      <c r="A1052" s="1">
        <v>1051</v>
      </c>
      <c r="B1052" s="1" t="s">
        <v>9</v>
      </c>
      <c r="C1052" s="1">
        <v>4742229.6399999997</v>
      </c>
      <c r="D1052" s="1" t="s">
        <v>10</v>
      </c>
      <c r="E1052" s="1" t="s">
        <v>16</v>
      </c>
      <c r="F1052" s="1" t="s">
        <v>12</v>
      </c>
      <c r="G1052" s="1" t="s">
        <v>13</v>
      </c>
      <c r="H1052" s="1" t="s">
        <v>13</v>
      </c>
      <c r="I1052" s="1">
        <v>49</v>
      </c>
      <c r="J1052" t="str">
        <f t="shared" si="49"/>
        <v>Atípico</v>
      </c>
      <c r="K1052" t="str">
        <f t="shared" si="50"/>
        <v>No</v>
      </c>
      <c r="L1052">
        <f t="shared" si="51"/>
        <v>4742229.6399999997</v>
      </c>
      <c r="M1052" s="1" t="str">
        <f>IF(ISBLANK(D1052),_xlfn.MODE.SNGL(moras[TIPO_ASEGURAMIENTO]),D1052)</f>
        <v>ASALARIADO</v>
      </c>
      <c r="N1052" s="1">
        <f>IF(ISBLANK(moras[[#This Row],[EDAD]]),T1073,moras[[#This Row],[EDAD]])</f>
        <v>49</v>
      </c>
    </row>
    <row r="1053" spans="1:14" x14ac:dyDescent="0.35">
      <c r="A1053" s="1">
        <v>1052</v>
      </c>
      <c r="B1053" s="1" t="s">
        <v>15</v>
      </c>
      <c r="C1053" s="1">
        <v>396057</v>
      </c>
      <c r="D1053" s="1" t="s">
        <v>18</v>
      </c>
      <c r="E1053" s="1" t="s">
        <v>16</v>
      </c>
      <c r="F1053" s="1" t="s">
        <v>12</v>
      </c>
      <c r="G1053" s="1" t="s">
        <v>13</v>
      </c>
      <c r="H1053" s="1" t="s">
        <v>13</v>
      </c>
      <c r="I1053" s="1">
        <v>19</v>
      </c>
      <c r="J1053" t="str">
        <f t="shared" si="49"/>
        <v>No</v>
      </c>
      <c r="K1053" t="str">
        <f t="shared" si="50"/>
        <v>No</v>
      </c>
      <c r="L1053">
        <f t="shared" si="51"/>
        <v>396057</v>
      </c>
      <c r="M1053" s="1" t="str">
        <f>IF(ISBLANK(D1053),_xlfn.MODE.SNGL(moras[TIPO_ASEGURAMIENTO]),D1053)</f>
        <v>TRABAJADOR INDEPENDIENTE</v>
      </c>
      <c r="N1053" s="1">
        <f>IF(ISBLANK(moras[[#This Row],[EDAD]]),T1074,moras[[#This Row],[EDAD]])</f>
        <v>19</v>
      </c>
    </row>
    <row r="1054" spans="1:14" x14ac:dyDescent="0.35">
      <c r="A1054" s="1">
        <v>1053</v>
      </c>
      <c r="B1054" s="1" t="s">
        <v>9</v>
      </c>
      <c r="C1054" s="1">
        <v>1492126.5</v>
      </c>
      <c r="D1054" s="1" t="s">
        <v>10</v>
      </c>
      <c r="E1054" s="1" t="s">
        <v>11</v>
      </c>
      <c r="F1054" s="1" t="s">
        <v>12</v>
      </c>
      <c r="G1054" s="1" t="s">
        <v>13</v>
      </c>
      <c r="H1054" s="1" t="s">
        <v>13</v>
      </c>
      <c r="I1054" s="1">
        <v>41</v>
      </c>
      <c r="J1054" t="str">
        <f t="shared" si="49"/>
        <v>No</v>
      </c>
      <c r="K1054" t="str">
        <f t="shared" si="50"/>
        <v>No</v>
      </c>
      <c r="L1054">
        <f t="shared" si="51"/>
        <v>1492126.5</v>
      </c>
      <c r="M1054" s="1" t="str">
        <f>IF(ISBLANK(D1054),_xlfn.MODE.SNGL(moras[TIPO_ASEGURAMIENTO]),D1054)</f>
        <v>ASALARIADO</v>
      </c>
      <c r="N1054" s="1">
        <f>IF(ISBLANK(moras[[#This Row],[EDAD]]),T1075,moras[[#This Row],[EDAD]])</f>
        <v>41</v>
      </c>
    </row>
    <row r="1055" spans="1:14" x14ac:dyDescent="0.35">
      <c r="A1055" s="1">
        <v>1054</v>
      </c>
      <c r="B1055" s="1" t="s">
        <v>9</v>
      </c>
      <c r="C1055" s="1">
        <v>1301239</v>
      </c>
      <c r="D1055" s="1" t="s">
        <v>14</v>
      </c>
      <c r="E1055" s="1" t="s">
        <v>11</v>
      </c>
      <c r="F1055" s="1" t="s">
        <v>12</v>
      </c>
      <c r="G1055" s="1" t="s">
        <v>13</v>
      </c>
      <c r="H1055" s="1" t="s">
        <v>13</v>
      </c>
      <c r="I1055" s="1">
        <v>76</v>
      </c>
      <c r="J1055" t="str">
        <f t="shared" si="49"/>
        <v>No</v>
      </c>
      <c r="K1055" t="str">
        <f t="shared" si="50"/>
        <v>No</v>
      </c>
      <c r="L1055">
        <f t="shared" si="51"/>
        <v>1301239</v>
      </c>
      <c r="M1055" s="1" t="str">
        <f>IF(ISBLANK(D1055),_xlfn.MODE.SNGL(moras[TIPO_ASEGURAMIENTO]),D1055)</f>
        <v>PENSIONADOS EN SU PROPIO SISTEMA</v>
      </c>
      <c r="N1055" s="1">
        <f>IF(ISBLANK(moras[[#This Row],[EDAD]]),T1076,moras[[#This Row],[EDAD]])</f>
        <v>76</v>
      </c>
    </row>
    <row r="1056" spans="1:14" x14ac:dyDescent="0.35">
      <c r="A1056" s="1">
        <v>1055</v>
      </c>
      <c r="B1056" s="1" t="s">
        <v>15</v>
      </c>
      <c r="C1056" s="1">
        <v>359544.27</v>
      </c>
      <c r="D1056" s="1" t="s">
        <v>21</v>
      </c>
      <c r="E1056" s="1" t="s">
        <v>16</v>
      </c>
      <c r="F1056" s="1" t="s">
        <v>12</v>
      </c>
      <c r="G1056" s="1" t="s">
        <v>12</v>
      </c>
      <c r="H1056" s="1" t="s">
        <v>13</v>
      </c>
      <c r="I1056" s="1">
        <v>26</v>
      </c>
      <c r="J1056" t="str">
        <f t="shared" si="49"/>
        <v>No</v>
      </c>
      <c r="K1056" t="str">
        <f t="shared" si="50"/>
        <v>No</v>
      </c>
      <c r="L1056">
        <f t="shared" si="51"/>
        <v>359544.27</v>
      </c>
      <c r="M1056" s="1" t="str">
        <f>IF(ISBLANK(D1056),_xlfn.MODE.SNGL(moras[TIPO_ASEGURAMIENTO]),D1056)</f>
        <v>CONVENIOS ESPECIALES DE ASEGURADOS VOLUNTARIOS</v>
      </c>
      <c r="N1056" s="1">
        <f>IF(ISBLANK(moras[[#This Row],[EDAD]]),T1077,moras[[#This Row],[EDAD]])</f>
        <v>26</v>
      </c>
    </row>
    <row r="1057" spans="1:14" x14ac:dyDescent="0.35">
      <c r="A1057" s="1">
        <v>1056</v>
      </c>
      <c r="B1057" s="1" t="s">
        <v>15</v>
      </c>
      <c r="C1057" s="1">
        <v>297110</v>
      </c>
      <c r="D1057" s="1" t="s">
        <v>18</v>
      </c>
      <c r="E1057" s="1" t="s">
        <v>16</v>
      </c>
      <c r="F1057" s="1" t="s">
        <v>12</v>
      </c>
      <c r="G1057" s="1" t="s">
        <v>13</v>
      </c>
      <c r="H1057" s="1" t="s">
        <v>12</v>
      </c>
      <c r="I1057" s="1">
        <v>35</v>
      </c>
      <c r="J1057" t="str">
        <f t="shared" si="49"/>
        <v>No</v>
      </c>
      <c r="K1057" t="str">
        <f t="shared" si="50"/>
        <v>No</v>
      </c>
      <c r="L1057">
        <f t="shared" si="51"/>
        <v>297110</v>
      </c>
      <c r="M1057" s="1" t="str">
        <f>IF(ISBLANK(D1057),_xlfn.MODE.SNGL(moras[TIPO_ASEGURAMIENTO]),D1057)</f>
        <v>TRABAJADOR INDEPENDIENTE</v>
      </c>
      <c r="N1057" s="1">
        <f>IF(ISBLANK(moras[[#This Row],[EDAD]]),T1078,moras[[#This Row],[EDAD]])</f>
        <v>35</v>
      </c>
    </row>
    <row r="1058" spans="1:14" x14ac:dyDescent="0.35">
      <c r="A1058" s="1">
        <v>1057</v>
      </c>
      <c r="B1058" s="1" t="s">
        <v>15</v>
      </c>
      <c r="C1058" s="1">
        <v>467500.65</v>
      </c>
      <c r="D1058" s="1" t="s">
        <v>10</v>
      </c>
      <c r="E1058" s="1" t="s">
        <v>16</v>
      </c>
      <c r="F1058" s="1" t="s">
        <v>12</v>
      </c>
      <c r="G1058" s="1" t="s">
        <v>13</v>
      </c>
      <c r="H1058" s="1" t="s">
        <v>13</v>
      </c>
      <c r="I1058" s="1">
        <v>43</v>
      </c>
      <c r="J1058" t="str">
        <f t="shared" si="49"/>
        <v>No</v>
      </c>
      <c r="K1058" t="str">
        <f t="shared" si="50"/>
        <v>No</v>
      </c>
      <c r="L1058">
        <f t="shared" si="51"/>
        <v>467500.65</v>
      </c>
      <c r="M1058" s="1" t="str">
        <f>IF(ISBLANK(D1058),_xlfn.MODE.SNGL(moras[TIPO_ASEGURAMIENTO]),D1058)</f>
        <v>ASALARIADO</v>
      </c>
      <c r="N1058" s="1">
        <f>IF(ISBLANK(moras[[#This Row],[EDAD]]),T1079,moras[[#This Row],[EDAD]])</f>
        <v>43</v>
      </c>
    </row>
    <row r="1059" spans="1:14" x14ac:dyDescent="0.35">
      <c r="A1059" s="1">
        <v>1058</v>
      </c>
      <c r="B1059" s="1" t="s">
        <v>15</v>
      </c>
      <c r="C1059" s="1">
        <v>297046</v>
      </c>
      <c r="D1059" s="1" t="s">
        <v>17</v>
      </c>
      <c r="E1059" s="1" t="s">
        <v>16</v>
      </c>
      <c r="F1059" s="1" t="s">
        <v>12</v>
      </c>
      <c r="G1059" s="1" t="s">
        <v>12</v>
      </c>
      <c r="H1059" s="1" t="s">
        <v>13</v>
      </c>
      <c r="I1059" s="1">
        <v>22</v>
      </c>
      <c r="J1059" t="str">
        <f t="shared" si="49"/>
        <v>No</v>
      </c>
      <c r="K1059" t="str">
        <f t="shared" si="50"/>
        <v>No</v>
      </c>
      <c r="L1059">
        <f t="shared" si="51"/>
        <v>297046</v>
      </c>
      <c r="M1059" s="1" t="str">
        <f>IF(ISBLANK(D1059),_xlfn.MODE.SNGL(moras[TIPO_ASEGURAMIENTO]),D1059)</f>
        <v>ASEGURADO VOLUNTARIO</v>
      </c>
      <c r="N1059" s="1">
        <f>IF(ISBLANK(moras[[#This Row],[EDAD]]),T1080,moras[[#This Row],[EDAD]])</f>
        <v>22</v>
      </c>
    </row>
    <row r="1060" spans="1:14" x14ac:dyDescent="0.35">
      <c r="A1060" s="1">
        <v>1059</v>
      </c>
      <c r="B1060" s="1" t="s">
        <v>9</v>
      </c>
      <c r="C1060" s="1">
        <v>276964.83</v>
      </c>
      <c r="D1060" s="1" t="s">
        <v>10</v>
      </c>
      <c r="E1060" s="1" t="s">
        <v>16</v>
      </c>
      <c r="F1060" s="1" t="s">
        <v>12</v>
      </c>
      <c r="G1060" s="1" t="s">
        <v>13</v>
      </c>
      <c r="H1060" s="1" t="s">
        <v>13</v>
      </c>
      <c r="I1060" s="1">
        <v>58</v>
      </c>
      <c r="J1060" t="str">
        <f t="shared" si="49"/>
        <v>No</v>
      </c>
      <c r="K1060" t="str">
        <f t="shared" si="50"/>
        <v>No</v>
      </c>
      <c r="L1060">
        <f t="shared" si="51"/>
        <v>276964.83</v>
      </c>
      <c r="M1060" s="1" t="str">
        <f>IF(ISBLANK(D1060),_xlfn.MODE.SNGL(moras[TIPO_ASEGURAMIENTO]),D1060)</f>
        <v>ASALARIADO</v>
      </c>
      <c r="N1060" s="1">
        <f>IF(ISBLANK(moras[[#This Row],[EDAD]]),T1081,moras[[#This Row],[EDAD]])</f>
        <v>58</v>
      </c>
    </row>
    <row r="1061" spans="1:14" x14ac:dyDescent="0.35">
      <c r="A1061" s="1">
        <v>1060</v>
      </c>
      <c r="B1061" s="1" t="s">
        <v>9</v>
      </c>
      <c r="C1061" s="1">
        <v>360000</v>
      </c>
      <c r="D1061" s="1" t="s">
        <v>10</v>
      </c>
      <c r="E1061" s="1" t="s">
        <v>16</v>
      </c>
      <c r="F1061" s="1" t="s">
        <v>12</v>
      </c>
      <c r="G1061" s="1" t="s">
        <v>13</v>
      </c>
      <c r="H1061" s="1" t="s">
        <v>13</v>
      </c>
      <c r="I1061" s="1">
        <v>40</v>
      </c>
      <c r="J1061" t="str">
        <f t="shared" si="49"/>
        <v>No</v>
      </c>
      <c r="K1061" t="str">
        <f t="shared" si="50"/>
        <v>No</v>
      </c>
      <c r="L1061">
        <f t="shared" si="51"/>
        <v>360000</v>
      </c>
      <c r="M1061" s="1" t="str">
        <f>IF(ISBLANK(D1061),_xlfn.MODE.SNGL(moras[TIPO_ASEGURAMIENTO]),D1061)</f>
        <v>ASALARIADO</v>
      </c>
      <c r="N1061" s="1">
        <f>IF(ISBLANK(moras[[#This Row],[EDAD]]),T1082,moras[[#This Row],[EDAD]])</f>
        <v>40</v>
      </c>
    </row>
    <row r="1062" spans="1:14" x14ac:dyDescent="0.35">
      <c r="A1062" s="1">
        <v>1061</v>
      </c>
      <c r="B1062" s="1" t="s">
        <v>9</v>
      </c>
      <c r="C1062" s="1">
        <v>491540.23</v>
      </c>
      <c r="D1062" s="1" t="s">
        <v>10</v>
      </c>
      <c r="E1062" s="1" t="s">
        <v>16</v>
      </c>
      <c r="F1062" s="1" t="s">
        <v>12</v>
      </c>
      <c r="G1062" s="1" t="s">
        <v>13</v>
      </c>
      <c r="H1062" s="1" t="s">
        <v>13</v>
      </c>
      <c r="I1062" s="1">
        <v>50</v>
      </c>
      <c r="J1062" t="str">
        <f t="shared" si="49"/>
        <v>No</v>
      </c>
      <c r="K1062" t="str">
        <f t="shared" si="50"/>
        <v>No</v>
      </c>
      <c r="L1062">
        <f t="shared" si="51"/>
        <v>491540.23</v>
      </c>
      <c r="M1062" s="1" t="str">
        <f>IF(ISBLANK(D1062),_xlfn.MODE.SNGL(moras[TIPO_ASEGURAMIENTO]),D1062)</f>
        <v>ASALARIADO</v>
      </c>
      <c r="N1062" s="1">
        <f>IF(ISBLANK(moras[[#This Row],[EDAD]]),T1083,moras[[#This Row],[EDAD]])</f>
        <v>50</v>
      </c>
    </row>
    <row r="1063" spans="1:14" x14ac:dyDescent="0.35">
      <c r="A1063" s="1">
        <v>1062</v>
      </c>
      <c r="B1063" s="1" t="s">
        <v>15</v>
      </c>
      <c r="C1063" s="1">
        <v>307401</v>
      </c>
      <c r="D1063" s="1" t="s">
        <v>10</v>
      </c>
      <c r="E1063" s="1" t="s">
        <v>11</v>
      </c>
      <c r="F1063" s="1" t="s">
        <v>12</v>
      </c>
      <c r="G1063" s="1" t="s">
        <v>13</v>
      </c>
      <c r="H1063" s="1" t="s">
        <v>12</v>
      </c>
      <c r="I1063" s="1">
        <v>28</v>
      </c>
      <c r="J1063" t="str">
        <f t="shared" si="49"/>
        <v>No</v>
      </c>
      <c r="K1063" t="str">
        <f t="shared" si="50"/>
        <v>No</v>
      </c>
      <c r="L1063">
        <f t="shared" si="51"/>
        <v>307401</v>
      </c>
      <c r="M1063" s="1" t="str">
        <f>IF(ISBLANK(D1063),_xlfn.MODE.SNGL(moras[TIPO_ASEGURAMIENTO]),D1063)</f>
        <v>ASALARIADO</v>
      </c>
      <c r="N1063" s="1">
        <f>IF(ISBLANK(moras[[#This Row],[EDAD]]),T1084,moras[[#This Row],[EDAD]])</f>
        <v>28</v>
      </c>
    </row>
    <row r="1064" spans="1:14" x14ac:dyDescent="0.35">
      <c r="A1064" s="1">
        <v>1063</v>
      </c>
      <c r="B1064" s="1" t="s">
        <v>9</v>
      </c>
      <c r="C1064" s="1">
        <v>141510.22</v>
      </c>
      <c r="D1064" s="1" t="s">
        <v>14</v>
      </c>
      <c r="E1064" s="1" t="s">
        <v>11</v>
      </c>
      <c r="F1064" s="1" t="s">
        <v>12</v>
      </c>
      <c r="G1064" s="1" t="s">
        <v>13</v>
      </c>
      <c r="H1064" s="1" t="s">
        <v>13</v>
      </c>
      <c r="I1064" s="1">
        <v>90</v>
      </c>
      <c r="J1064" t="str">
        <f t="shared" si="49"/>
        <v>No</v>
      </c>
      <c r="K1064" t="str">
        <f t="shared" si="50"/>
        <v>No</v>
      </c>
      <c r="L1064">
        <f t="shared" si="51"/>
        <v>141510.22</v>
      </c>
      <c r="M1064" s="1" t="str">
        <f>IF(ISBLANK(D1064),_xlfn.MODE.SNGL(moras[TIPO_ASEGURAMIENTO]),D1064)</f>
        <v>PENSIONADOS EN SU PROPIO SISTEMA</v>
      </c>
      <c r="N1064" s="1">
        <f>IF(ISBLANK(moras[[#This Row],[EDAD]]),T1085,moras[[#This Row],[EDAD]])</f>
        <v>90</v>
      </c>
    </row>
    <row r="1065" spans="1:14" x14ac:dyDescent="0.35">
      <c r="A1065" s="1">
        <v>1064</v>
      </c>
      <c r="B1065" s="1" t="s">
        <v>15</v>
      </c>
      <c r="C1065" s="1">
        <v>721809</v>
      </c>
      <c r="D1065" s="1" t="s">
        <v>10</v>
      </c>
      <c r="E1065" s="1" t="s">
        <v>11</v>
      </c>
      <c r="F1065" s="1" t="s">
        <v>12</v>
      </c>
      <c r="G1065" s="1" t="s">
        <v>13</v>
      </c>
      <c r="H1065" s="1" t="s">
        <v>12</v>
      </c>
      <c r="I1065" s="1">
        <v>46</v>
      </c>
      <c r="J1065" t="str">
        <f t="shared" si="49"/>
        <v>No</v>
      </c>
      <c r="K1065" t="str">
        <f t="shared" si="50"/>
        <v>No</v>
      </c>
      <c r="L1065">
        <f t="shared" si="51"/>
        <v>721809</v>
      </c>
      <c r="M1065" s="1" t="str">
        <f>IF(ISBLANK(D1065),_xlfn.MODE.SNGL(moras[TIPO_ASEGURAMIENTO]),D1065)</f>
        <v>ASALARIADO</v>
      </c>
      <c r="N1065" s="1">
        <f>IF(ISBLANK(moras[[#This Row],[EDAD]]),T1086,moras[[#This Row],[EDAD]])</f>
        <v>46</v>
      </c>
    </row>
    <row r="1066" spans="1:14" x14ac:dyDescent="0.35">
      <c r="A1066" s="1">
        <v>1065</v>
      </c>
      <c r="B1066" s="1" t="s">
        <v>9</v>
      </c>
      <c r="C1066" s="1">
        <v>363793</v>
      </c>
      <c r="D1066" s="1" t="s">
        <v>10</v>
      </c>
      <c r="E1066" s="1" t="s">
        <v>16</v>
      </c>
      <c r="F1066" s="1" t="s">
        <v>12</v>
      </c>
      <c r="G1066" s="1" t="s">
        <v>12</v>
      </c>
      <c r="H1066" s="1" t="s">
        <v>13</v>
      </c>
      <c r="I1066" s="1">
        <v>51</v>
      </c>
      <c r="J1066" t="str">
        <f t="shared" si="49"/>
        <v>No</v>
      </c>
      <c r="K1066" t="str">
        <f t="shared" si="50"/>
        <v>No</v>
      </c>
      <c r="L1066">
        <f t="shared" si="51"/>
        <v>363793</v>
      </c>
      <c r="M1066" s="1" t="str">
        <f>IF(ISBLANK(D1066),_xlfn.MODE.SNGL(moras[TIPO_ASEGURAMIENTO]),D1066)</f>
        <v>ASALARIADO</v>
      </c>
      <c r="N1066" s="1">
        <f>IF(ISBLANK(moras[[#This Row],[EDAD]]),T1087,moras[[#This Row],[EDAD]])</f>
        <v>51</v>
      </c>
    </row>
    <row r="1067" spans="1:14" x14ac:dyDescent="0.35">
      <c r="A1067" s="1">
        <v>1066</v>
      </c>
      <c r="B1067" s="1" t="s">
        <v>9</v>
      </c>
      <c r="C1067" s="1">
        <v>592200</v>
      </c>
      <c r="D1067" s="1" t="s">
        <v>10</v>
      </c>
      <c r="E1067" s="1" t="s">
        <v>16</v>
      </c>
      <c r="F1067" s="1" t="s">
        <v>12</v>
      </c>
      <c r="G1067" s="1" t="s">
        <v>12</v>
      </c>
      <c r="H1067" s="1" t="s">
        <v>13</v>
      </c>
      <c r="I1067" s="1">
        <v>53</v>
      </c>
      <c r="J1067" t="str">
        <f t="shared" si="49"/>
        <v>No</v>
      </c>
      <c r="K1067" t="str">
        <f t="shared" si="50"/>
        <v>No</v>
      </c>
      <c r="L1067">
        <f t="shared" si="51"/>
        <v>592200</v>
      </c>
      <c r="M1067" s="1" t="str">
        <f>IF(ISBLANK(D1067),_xlfn.MODE.SNGL(moras[TIPO_ASEGURAMIENTO]),D1067)</f>
        <v>ASALARIADO</v>
      </c>
      <c r="N1067" s="1">
        <f>IF(ISBLANK(moras[[#This Row],[EDAD]]),T1088,moras[[#This Row],[EDAD]])</f>
        <v>53</v>
      </c>
    </row>
    <row r="1068" spans="1:14" x14ac:dyDescent="0.35">
      <c r="A1068" s="1">
        <v>1067</v>
      </c>
      <c r="B1068" s="1" t="s">
        <v>15</v>
      </c>
      <c r="C1068" s="1">
        <v>2196851</v>
      </c>
      <c r="D1068" s="1" t="s">
        <v>10</v>
      </c>
      <c r="E1068" s="1" t="s">
        <v>16</v>
      </c>
      <c r="F1068" s="1" t="s">
        <v>12</v>
      </c>
      <c r="G1068" s="1" t="s">
        <v>13</v>
      </c>
      <c r="H1068" s="1" t="s">
        <v>13</v>
      </c>
      <c r="I1068" s="1">
        <v>41</v>
      </c>
      <c r="J1068" t="str">
        <f t="shared" si="49"/>
        <v>No</v>
      </c>
      <c r="K1068" t="str">
        <f t="shared" si="50"/>
        <v>No</v>
      </c>
      <c r="L1068">
        <f t="shared" si="51"/>
        <v>2196851</v>
      </c>
      <c r="M1068" s="1" t="str">
        <f>IF(ISBLANK(D1068),_xlfn.MODE.SNGL(moras[TIPO_ASEGURAMIENTO]),D1068)</f>
        <v>ASALARIADO</v>
      </c>
      <c r="N1068" s="1">
        <f>IF(ISBLANK(moras[[#This Row],[EDAD]]),T1089,moras[[#This Row],[EDAD]])</f>
        <v>41</v>
      </c>
    </row>
    <row r="1069" spans="1:14" x14ac:dyDescent="0.35">
      <c r="A1069" s="1">
        <v>1068</v>
      </c>
      <c r="B1069" s="1" t="s">
        <v>9</v>
      </c>
      <c r="C1069" s="1">
        <v>495108.62</v>
      </c>
      <c r="D1069" s="1" t="s">
        <v>10</v>
      </c>
      <c r="E1069" s="1" t="s">
        <v>11</v>
      </c>
      <c r="F1069" s="1" t="s">
        <v>12</v>
      </c>
      <c r="G1069" s="1" t="s">
        <v>13</v>
      </c>
      <c r="H1069" s="1" t="s">
        <v>13</v>
      </c>
      <c r="I1069" s="1">
        <v>25</v>
      </c>
      <c r="J1069" t="str">
        <f t="shared" si="49"/>
        <v>No</v>
      </c>
      <c r="K1069" t="str">
        <f t="shared" si="50"/>
        <v>No</v>
      </c>
      <c r="L1069">
        <f t="shared" si="51"/>
        <v>495108.62</v>
      </c>
      <c r="M1069" s="1" t="str">
        <f>IF(ISBLANK(D1069),_xlfn.MODE.SNGL(moras[TIPO_ASEGURAMIENTO]),D1069)</f>
        <v>ASALARIADO</v>
      </c>
      <c r="N1069" s="1">
        <f>IF(ISBLANK(moras[[#This Row],[EDAD]]),T1090,moras[[#This Row],[EDAD]])</f>
        <v>25</v>
      </c>
    </row>
    <row r="1070" spans="1:14" x14ac:dyDescent="0.35">
      <c r="A1070" s="1">
        <v>1069</v>
      </c>
      <c r="B1070" s="1" t="s">
        <v>15</v>
      </c>
      <c r="C1070" s="1">
        <v>380000</v>
      </c>
      <c r="D1070" s="1" t="s">
        <v>10</v>
      </c>
      <c r="E1070" s="1" t="s">
        <v>16</v>
      </c>
      <c r="F1070" s="1" t="s">
        <v>12</v>
      </c>
      <c r="G1070" s="1" t="s">
        <v>13</v>
      </c>
      <c r="H1070" s="1" t="s">
        <v>13</v>
      </c>
      <c r="I1070" s="1">
        <v>57</v>
      </c>
      <c r="J1070" t="str">
        <f t="shared" si="49"/>
        <v>No</v>
      </c>
      <c r="K1070" t="str">
        <f t="shared" si="50"/>
        <v>No</v>
      </c>
      <c r="L1070">
        <f t="shared" si="51"/>
        <v>380000</v>
      </c>
      <c r="M1070" s="1" t="str">
        <f>IF(ISBLANK(D1070),_xlfn.MODE.SNGL(moras[TIPO_ASEGURAMIENTO]),D1070)</f>
        <v>ASALARIADO</v>
      </c>
      <c r="N1070" s="1">
        <f>IF(ISBLANK(moras[[#This Row],[EDAD]]),T1091,moras[[#This Row],[EDAD]])</f>
        <v>57</v>
      </c>
    </row>
    <row r="1071" spans="1:14" x14ac:dyDescent="0.35">
      <c r="A1071" s="1">
        <v>1070</v>
      </c>
      <c r="B1071" s="1" t="s">
        <v>15</v>
      </c>
      <c r="C1071" s="1">
        <v>2183054.04</v>
      </c>
      <c r="D1071" s="1" t="s">
        <v>10</v>
      </c>
      <c r="E1071" s="1" t="s">
        <v>16</v>
      </c>
      <c r="F1071" s="1" t="s">
        <v>12</v>
      </c>
      <c r="G1071" s="1" t="s">
        <v>13</v>
      </c>
      <c r="H1071" s="1" t="s">
        <v>13</v>
      </c>
      <c r="I1071" s="1">
        <v>32</v>
      </c>
      <c r="J1071" t="str">
        <f t="shared" si="49"/>
        <v>No</v>
      </c>
      <c r="K1071" t="str">
        <f t="shared" si="50"/>
        <v>No</v>
      </c>
      <c r="L1071">
        <f t="shared" si="51"/>
        <v>2183054.04</v>
      </c>
      <c r="M1071" s="1" t="str">
        <f>IF(ISBLANK(D1071),_xlfn.MODE.SNGL(moras[TIPO_ASEGURAMIENTO]),D1071)</f>
        <v>ASALARIADO</v>
      </c>
      <c r="N1071" s="1">
        <f>IF(ISBLANK(moras[[#This Row],[EDAD]]),T1092,moras[[#This Row],[EDAD]])</f>
        <v>32</v>
      </c>
    </row>
    <row r="1072" spans="1:14" x14ac:dyDescent="0.35">
      <c r="A1072" s="1">
        <v>1071</v>
      </c>
      <c r="B1072" s="1" t="s">
        <v>9</v>
      </c>
      <c r="C1072" s="1">
        <v>651535</v>
      </c>
      <c r="D1072" s="1" t="s">
        <v>10</v>
      </c>
      <c r="E1072" s="1" t="s">
        <v>16</v>
      </c>
      <c r="F1072" s="1" t="s">
        <v>12</v>
      </c>
      <c r="G1072" s="1" t="s">
        <v>13</v>
      </c>
      <c r="H1072" s="1" t="s">
        <v>13</v>
      </c>
      <c r="I1072" s="1">
        <v>34</v>
      </c>
      <c r="J1072" t="str">
        <f t="shared" si="49"/>
        <v>No</v>
      </c>
      <c r="K1072" t="str">
        <f t="shared" si="50"/>
        <v>No</v>
      </c>
      <c r="L1072">
        <f t="shared" si="51"/>
        <v>651535</v>
      </c>
      <c r="M1072" s="1" t="str">
        <f>IF(ISBLANK(D1072),_xlfn.MODE.SNGL(moras[TIPO_ASEGURAMIENTO]),D1072)</f>
        <v>ASALARIADO</v>
      </c>
      <c r="N1072" s="1">
        <f>IF(ISBLANK(moras[[#This Row],[EDAD]]),T1093,moras[[#This Row],[EDAD]])</f>
        <v>34</v>
      </c>
    </row>
    <row r="1073" spans="1:14" x14ac:dyDescent="0.35">
      <c r="A1073" s="1">
        <v>1072</v>
      </c>
      <c r="B1073" s="1" t="s">
        <v>15</v>
      </c>
      <c r="C1073" s="1">
        <v>278030</v>
      </c>
      <c r="D1073" s="1" t="s">
        <v>19</v>
      </c>
      <c r="E1073" s="1" t="s">
        <v>16</v>
      </c>
      <c r="F1073" s="1" t="s">
        <v>12</v>
      </c>
      <c r="G1073" s="1" t="s">
        <v>13</v>
      </c>
      <c r="H1073" s="1" t="s">
        <v>13</v>
      </c>
      <c r="I1073" s="1">
        <v>29</v>
      </c>
      <c r="J1073" t="str">
        <f t="shared" si="49"/>
        <v>No</v>
      </c>
      <c r="K1073" t="str">
        <f t="shared" si="50"/>
        <v>No</v>
      </c>
      <c r="L1073">
        <f t="shared" si="51"/>
        <v>278030</v>
      </c>
      <c r="M1073" s="1" t="str">
        <f>IF(ISBLANK(D1073),_xlfn.MODE.SNGL(moras[TIPO_ASEGURAMIENTO]),D1073)</f>
        <v>CONVENIOS ESPECIALES DE TRABAJADORES INDEPENDIENTES</v>
      </c>
      <c r="N1073" s="1">
        <f>IF(ISBLANK(moras[[#This Row],[EDAD]]),T1094,moras[[#This Row],[EDAD]])</f>
        <v>29</v>
      </c>
    </row>
    <row r="1074" spans="1:14" x14ac:dyDescent="0.35">
      <c r="A1074" s="1">
        <v>1073</v>
      </c>
      <c r="B1074" s="1" t="s">
        <v>9</v>
      </c>
      <c r="C1074" s="1">
        <v>299647</v>
      </c>
      <c r="D1074" s="1" t="s">
        <v>17</v>
      </c>
      <c r="E1074" s="1" t="s">
        <v>16</v>
      </c>
      <c r="F1074" s="1" t="s">
        <v>12</v>
      </c>
      <c r="G1074" s="1" t="s">
        <v>13</v>
      </c>
      <c r="H1074" s="1" t="s">
        <v>13</v>
      </c>
      <c r="I1074" s="1">
        <v>64</v>
      </c>
      <c r="J1074" t="str">
        <f t="shared" si="49"/>
        <v>No</v>
      </c>
      <c r="K1074" t="str">
        <f t="shared" si="50"/>
        <v>No</v>
      </c>
      <c r="L1074">
        <f t="shared" si="51"/>
        <v>299647</v>
      </c>
      <c r="M1074" s="1" t="str">
        <f>IF(ISBLANK(D1074),_xlfn.MODE.SNGL(moras[TIPO_ASEGURAMIENTO]),D1074)</f>
        <v>ASEGURADO VOLUNTARIO</v>
      </c>
      <c r="N1074" s="1">
        <f>IF(ISBLANK(moras[[#This Row],[EDAD]]),T1095,moras[[#This Row],[EDAD]])</f>
        <v>64</v>
      </c>
    </row>
    <row r="1075" spans="1:14" x14ac:dyDescent="0.35">
      <c r="A1075" s="1">
        <v>1074</v>
      </c>
      <c r="B1075" s="1" t="s">
        <v>15</v>
      </c>
      <c r="C1075" s="1">
        <v>347520</v>
      </c>
      <c r="D1075" s="1" t="s">
        <v>10</v>
      </c>
      <c r="E1075" s="1" t="s">
        <v>16</v>
      </c>
      <c r="F1075" s="1" t="s">
        <v>12</v>
      </c>
      <c r="G1075" s="1" t="s">
        <v>13</v>
      </c>
      <c r="H1075" s="1" t="s">
        <v>13</v>
      </c>
      <c r="I1075" s="1">
        <v>35</v>
      </c>
      <c r="J1075" t="str">
        <f t="shared" si="49"/>
        <v>No</v>
      </c>
      <c r="K1075" t="str">
        <f t="shared" si="50"/>
        <v>No</v>
      </c>
      <c r="L1075">
        <f t="shared" si="51"/>
        <v>347520</v>
      </c>
      <c r="M1075" s="1" t="str">
        <f>IF(ISBLANK(D1075),_xlfn.MODE.SNGL(moras[TIPO_ASEGURAMIENTO]),D1075)</f>
        <v>ASALARIADO</v>
      </c>
      <c r="N1075" s="1">
        <f>IF(ISBLANK(moras[[#This Row],[EDAD]]),T1096,moras[[#This Row],[EDAD]])</f>
        <v>35</v>
      </c>
    </row>
    <row r="1076" spans="1:14" x14ac:dyDescent="0.35">
      <c r="A1076" s="1">
        <v>1075</v>
      </c>
      <c r="B1076" s="1" t="s">
        <v>9</v>
      </c>
      <c r="C1076" s="1">
        <v>594640</v>
      </c>
      <c r="D1076" s="1" t="s">
        <v>10</v>
      </c>
      <c r="E1076" s="1" t="s">
        <v>16</v>
      </c>
      <c r="F1076" s="1" t="s">
        <v>12</v>
      </c>
      <c r="G1076" s="1" t="s">
        <v>13</v>
      </c>
      <c r="H1076" s="1" t="s">
        <v>13</v>
      </c>
      <c r="I1076" s="1">
        <v>36</v>
      </c>
      <c r="J1076" t="str">
        <f t="shared" si="49"/>
        <v>No</v>
      </c>
      <c r="K1076" t="str">
        <f t="shared" si="50"/>
        <v>No</v>
      </c>
      <c r="L1076">
        <f t="shared" si="51"/>
        <v>594640</v>
      </c>
      <c r="M1076" s="1" t="str">
        <f>IF(ISBLANK(D1076),_xlfn.MODE.SNGL(moras[TIPO_ASEGURAMIENTO]),D1076)</f>
        <v>ASALARIADO</v>
      </c>
      <c r="N1076" s="1">
        <f>IF(ISBLANK(moras[[#This Row],[EDAD]]),T1097,moras[[#This Row],[EDAD]])</f>
        <v>36</v>
      </c>
    </row>
    <row r="1077" spans="1:14" x14ac:dyDescent="0.35">
      <c r="A1077" s="1">
        <v>1076</v>
      </c>
      <c r="B1077" s="1" t="s">
        <v>9</v>
      </c>
      <c r="C1077" s="1">
        <v>207858</v>
      </c>
      <c r="D1077" s="1" t="s">
        <v>10</v>
      </c>
      <c r="E1077" s="1" t="s">
        <v>16</v>
      </c>
      <c r="F1077" s="1" t="s">
        <v>12</v>
      </c>
      <c r="G1077" s="1" t="s">
        <v>13</v>
      </c>
      <c r="H1077" s="1" t="s">
        <v>13</v>
      </c>
      <c r="I1077" s="1">
        <v>55</v>
      </c>
      <c r="J1077" t="str">
        <f t="shared" si="49"/>
        <v>No</v>
      </c>
      <c r="K1077" t="str">
        <f t="shared" si="50"/>
        <v>No</v>
      </c>
      <c r="L1077">
        <f t="shared" si="51"/>
        <v>207858</v>
      </c>
      <c r="M1077" s="1" t="str">
        <f>IF(ISBLANK(D1077),_xlfn.MODE.SNGL(moras[TIPO_ASEGURAMIENTO]),D1077)</f>
        <v>ASALARIADO</v>
      </c>
      <c r="N1077" s="1">
        <f>IF(ISBLANK(moras[[#This Row],[EDAD]]),T1098,moras[[#This Row],[EDAD]])</f>
        <v>55</v>
      </c>
    </row>
    <row r="1078" spans="1:14" x14ac:dyDescent="0.35">
      <c r="A1078" s="1">
        <v>1077</v>
      </c>
      <c r="B1078" s="1" t="s">
        <v>9</v>
      </c>
      <c r="C1078" s="1">
        <v>3211392</v>
      </c>
      <c r="D1078" s="1" t="s">
        <v>10</v>
      </c>
      <c r="E1078" s="1" t="s">
        <v>11</v>
      </c>
      <c r="F1078" s="1" t="s">
        <v>12</v>
      </c>
      <c r="G1078" s="1" t="s">
        <v>13</v>
      </c>
      <c r="H1078" s="1" t="s">
        <v>13</v>
      </c>
      <c r="I1078" s="1">
        <v>60</v>
      </c>
      <c r="J1078" t="str">
        <f t="shared" si="49"/>
        <v>Atípico</v>
      </c>
      <c r="K1078" t="str">
        <f t="shared" si="50"/>
        <v>No</v>
      </c>
      <c r="L1078">
        <f t="shared" si="51"/>
        <v>3211392</v>
      </c>
      <c r="M1078" s="1" t="str">
        <f>IF(ISBLANK(D1078),_xlfn.MODE.SNGL(moras[TIPO_ASEGURAMIENTO]),D1078)</f>
        <v>ASALARIADO</v>
      </c>
      <c r="N1078" s="1">
        <f>IF(ISBLANK(moras[[#This Row],[EDAD]]),T1099,moras[[#This Row],[EDAD]])</f>
        <v>60</v>
      </c>
    </row>
    <row r="1079" spans="1:14" x14ac:dyDescent="0.35">
      <c r="A1079" s="1">
        <v>1078</v>
      </c>
      <c r="B1079" s="1" t="s">
        <v>9</v>
      </c>
      <c r="C1079" s="1">
        <v>631550.63</v>
      </c>
      <c r="D1079" s="1" t="s">
        <v>10</v>
      </c>
      <c r="E1079" s="1" t="s">
        <v>16</v>
      </c>
      <c r="F1079" s="1" t="s">
        <v>12</v>
      </c>
      <c r="G1079" s="1" t="s">
        <v>13</v>
      </c>
      <c r="H1079" s="1" t="s">
        <v>13</v>
      </c>
      <c r="I1079" s="1">
        <v>38</v>
      </c>
      <c r="J1079" t="str">
        <f t="shared" si="49"/>
        <v>No</v>
      </c>
      <c r="K1079" t="str">
        <f t="shared" si="50"/>
        <v>No</v>
      </c>
      <c r="L1079">
        <f t="shared" si="51"/>
        <v>631550.63</v>
      </c>
      <c r="M1079" s="1" t="str">
        <f>IF(ISBLANK(D1079),_xlfn.MODE.SNGL(moras[TIPO_ASEGURAMIENTO]),D1079)</f>
        <v>ASALARIADO</v>
      </c>
      <c r="N1079" s="1">
        <f>IF(ISBLANK(moras[[#This Row],[EDAD]]),T1100,moras[[#This Row],[EDAD]])</f>
        <v>38</v>
      </c>
    </row>
    <row r="1080" spans="1:14" x14ac:dyDescent="0.35">
      <c r="A1080" s="1">
        <v>1079</v>
      </c>
      <c r="B1080" s="1" t="s">
        <v>9</v>
      </c>
      <c r="C1080" s="1">
        <v>374222.12</v>
      </c>
      <c r="D1080" s="1" t="s">
        <v>10</v>
      </c>
      <c r="E1080" s="1" t="s">
        <v>16</v>
      </c>
      <c r="F1080" s="1" t="s">
        <v>12</v>
      </c>
      <c r="G1080" s="1" t="s">
        <v>13</v>
      </c>
      <c r="H1080" s="1" t="s">
        <v>13</v>
      </c>
      <c r="I1080" s="1">
        <v>31</v>
      </c>
      <c r="J1080" t="str">
        <f t="shared" si="49"/>
        <v>No</v>
      </c>
      <c r="K1080" t="str">
        <f t="shared" si="50"/>
        <v>No</v>
      </c>
      <c r="L1080">
        <f t="shared" si="51"/>
        <v>374222.12</v>
      </c>
      <c r="M1080" s="1" t="str">
        <f>IF(ISBLANK(D1080),_xlfn.MODE.SNGL(moras[TIPO_ASEGURAMIENTO]),D1080)</f>
        <v>ASALARIADO</v>
      </c>
      <c r="N1080" s="1">
        <f>IF(ISBLANK(moras[[#This Row],[EDAD]]),T1101,moras[[#This Row],[EDAD]])</f>
        <v>31</v>
      </c>
    </row>
    <row r="1081" spans="1:14" x14ac:dyDescent="0.35">
      <c r="A1081" s="1">
        <v>1080</v>
      </c>
      <c r="B1081" s="1" t="s">
        <v>15</v>
      </c>
      <c r="C1081" s="1">
        <v>338166</v>
      </c>
      <c r="D1081" s="1" t="s">
        <v>17</v>
      </c>
      <c r="E1081" s="1" t="s">
        <v>16</v>
      </c>
      <c r="F1081" s="1" t="s">
        <v>12</v>
      </c>
      <c r="G1081" s="1" t="s">
        <v>13</v>
      </c>
      <c r="H1081" s="1" t="s">
        <v>13</v>
      </c>
      <c r="I1081" s="1">
        <v>63</v>
      </c>
      <c r="J1081" t="str">
        <f t="shared" si="49"/>
        <v>No</v>
      </c>
      <c r="K1081" t="str">
        <f t="shared" si="50"/>
        <v>No</v>
      </c>
      <c r="L1081">
        <f t="shared" si="51"/>
        <v>338166</v>
      </c>
      <c r="M1081" s="1" t="str">
        <f>IF(ISBLANK(D1081),_xlfn.MODE.SNGL(moras[TIPO_ASEGURAMIENTO]),D1081)</f>
        <v>ASEGURADO VOLUNTARIO</v>
      </c>
      <c r="N1081" s="1">
        <f>IF(ISBLANK(moras[[#This Row],[EDAD]]),T1102,moras[[#This Row],[EDAD]])</f>
        <v>63</v>
      </c>
    </row>
    <row r="1082" spans="1:14" x14ac:dyDescent="0.35">
      <c r="A1082" s="1">
        <v>1081</v>
      </c>
      <c r="B1082" s="1" t="s">
        <v>15</v>
      </c>
      <c r="C1082" s="1">
        <v>180000</v>
      </c>
      <c r="D1082" s="1" t="s">
        <v>10</v>
      </c>
      <c r="E1082" s="1" t="s">
        <v>16</v>
      </c>
      <c r="F1082" s="1" t="s">
        <v>12</v>
      </c>
      <c r="G1082" s="1" t="s">
        <v>12</v>
      </c>
      <c r="H1082" s="1" t="s">
        <v>13</v>
      </c>
      <c r="I1082" s="1">
        <v>78</v>
      </c>
      <c r="J1082" t="str">
        <f t="shared" si="49"/>
        <v>No</v>
      </c>
      <c r="K1082" t="str">
        <f t="shared" si="50"/>
        <v>No</v>
      </c>
      <c r="L1082">
        <f t="shared" si="51"/>
        <v>180000</v>
      </c>
      <c r="M1082" s="1" t="str">
        <f>IF(ISBLANK(D1082),_xlfn.MODE.SNGL(moras[TIPO_ASEGURAMIENTO]),D1082)</f>
        <v>ASALARIADO</v>
      </c>
      <c r="N1082" s="1">
        <f>IF(ISBLANK(moras[[#This Row],[EDAD]]),T1103,moras[[#This Row],[EDAD]])</f>
        <v>78</v>
      </c>
    </row>
    <row r="1083" spans="1:14" x14ac:dyDescent="0.35">
      <c r="A1083" s="1">
        <v>1082</v>
      </c>
      <c r="B1083" s="1" t="s">
        <v>15</v>
      </c>
      <c r="C1083" s="1">
        <v>582638</v>
      </c>
      <c r="D1083" s="1" t="s">
        <v>18</v>
      </c>
      <c r="E1083" s="1" t="s">
        <v>16</v>
      </c>
      <c r="F1083" s="1" t="s">
        <v>12</v>
      </c>
      <c r="G1083" s="1" t="s">
        <v>12</v>
      </c>
      <c r="H1083" s="1" t="s">
        <v>12</v>
      </c>
      <c r="I1083" s="1">
        <v>60</v>
      </c>
      <c r="J1083" t="str">
        <f t="shared" si="49"/>
        <v>No</v>
      </c>
      <c r="K1083" t="str">
        <f t="shared" si="50"/>
        <v>No</v>
      </c>
      <c r="L1083">
        <f t="shared" si="51"/>
        <v>582638</v>
      </c>
      <c r="M1083" s="1" t="str">
        <f>IF(ISBLANK(D1083),_xlfn.MODE.SNGL(moras[TIPO_ASEGURAMIENTO]),D1083)</f>
        <v>TRABAJADOR INDEPENDIENTE</v>
      </c>
      <c r="N1083" s="1">
        <f>IF(ISBLANK(moras[[#This Row],[EDAD]]),T1104,moras[[#This Row],[EDAD]])</f>
        <v>60</v>
      </c>
    </row>
    <row r="1084" spans="1:14" x14ac:dyDescent="0.35">
      <c r="A1084" s="1">
        <v>1083</v>
      </c>
      <c r="B1084" s="1" t="s">
        <v>15</v>
      </c>
      <c r="C1084" s="1">
        <v>818240.4</v>
      </c>
      <c r="D1084" s="1" t="s">
        <v>10</v>
      </c>
      <c r="E1084" s="1" t="s">
        <v>16</v>
      </c>
      <c r="F1084" s="1" t="s">
        <v>12</v>
      </c>
      <c r="G1084" s="1" t="s">
        <v>13</v>
      </c>
      <c r="H1084" s="1" t="s">
        <v>13</v>
      </c>
      <c r="I1084" s="1">
        <v>26</v>
      </c>
      <c r="J1084" t="str">
        <f t="shared" si="49"/>
        <v>No</v>
      </c>
      <c r="K1084" t="str">
        <f t="shared" si="50"/>
        <v>No</v>
      </c>
      <c r="L1084">
        <f t="shared" si="51"/>
        <v>818240.4</v>
      </c>
      <c r="M1084" s="1" t="str">
        <f>IF(ISBLANK(D1084),_xlfn.MODE.SNGL(moras[TIPO_ASEGURAMIENTO]),D1084)</f>
        <v>ASALARIADO</v>
      </c>
      <c r="N1084" s="1">
        <f>IF(ISBLANK(moras[[#This Row],[EDAD]]),T1105,moras[[#This Row],[EDAD]])</f>
        <v>26</v>
      </c>
    </row>
    <row r="1085" spans="1:14" x14ac:dyDescent="0.35">
      <c r="A1085" s="1">
        <v>1084</v>
      </c>
      <c r="B1085" s="1" t="s">
        <v>15</v>
      </c>
      <c r="C1085" s="1">
        <v>317915</v>
      </c>
      <c r="D1085" s="1" t="s">
        <v>10</v>
      </c>
      <c r="E1085" s="1" t="s">
        <v>16</v>
      </c>
      <c r="F1085" s="1" t="s">
        <v>12</v>
      </c>
      <c r="G1085" s="1" t="s">
        <v>13</v>
      </c>
      <c r="H1085" s="1" t="s">
        <v>13</v>
      </c>
      <c r="I1085" s="1">
        <v>41</v>
      </c>
      <c r="J1085" t="str">
        <f t="shared" si="49"/>
        <v>No</v>
      </c>
      <c r="K1085" t="str">
        <f t="shared" si="50"/>
        <v>No</v>
      </c>
      <c r="L1085">
        <f t="shared" si="51"/>
        <v>317915</v>
      </c>
      <c r="M1085" s="1" t="str">
        <f>IF(ISBLANK(D1085),_xlfn.MODE.SNGL(moras[TIPO_ASEGURAMIENTO]),D1085)</f>
        <v>ASALARIADO</v>
      </c>
      <c r="N1085" s="1">
        <f>IF(ISBLANK(moras[[#This Row],[EDAD]]),T1106,moras[[#This Row],[EDAD]])</f>
        <v>41</v>
      </c>
    </row>
    <row r="1086" spans="1:14" x14ac:dyDescent="0.35">
      <c r="A1086" s="1">
        <v>1085</v>
      </c>
      <c r="B1086" s="1" t="s">
        <v>9</v>
      </c>
      <c r="C1086" s="1">
        <v>449694.75</v>
      </c>
      <c r="D1086" s="1" t="s">
        <v>10</v>
      </c>
      <c r="E1086" s="1" t="s">
        <v>16</v>
      </c>
      <c r="F1086" s="1" t="s">
        <v>12</v>
      </c>
      <c r="G1086" s="1" t="s">
        <v>13</v>
      </c>
      <c r="H1086" s="1" t="s">
        <v>13</v>
      </c>
      <c r="I1086" s="1">
        <v>21</v>
      </c>
      <c r="J1086" t="str">
        <f t="shared" si="49"/>
        <v>No</v>
      </c>
      <c r="K1086" t="str">
        <f t="shared" si="50"/>
        <v>No</v>
      </c>
      <c r="L1086">
        <f t="shared" si="51"/>
        <v>449694.75</v>
      </c>
      <c r="M1086" s="1" t="str">
        <f>IF(ISBLANK(D1086),_xlfn.MODE.SNGL(moras[TIPO_ASEGURAMIENTO]),D1086)</f>
        <v>ASALARIADO</v>
      </c>
      <c r="N1086" s="1">
        <f>IF(ISBLANK(moras[[#This Row],[EDAD]]),T1107,moras[[#This Row],[EDAD]])</f>
        <v>21</v>
      </c>
    </row>
    <row r="1087" spans="1:14" x14ac:dyDescent="0.35">
      <c r="A1087" s="1">
        <v>1086</v>
      </c>
      <c r="B1087" s="1" t="s">
        <v>15</v>
      </c>
      <c r="C1087" s="1">
        <v>607000</v>
      </c>
      <c r="D1087" s="1" t="s">
        <v>10</v>
      </c>
      <c r="E1087" s="1" t="s">
        <v>16</v>
      </c>
      <c r="F1087" s="1" t="s">
        <v>12</v>
      </c>
      <c r="G1087" s="1" t="s">
        <v>13</v>
      </c>
      <c r="H1087" s="1" t="s">
        <v>13</v>
      </c>
      <c r="I1087" s="1">
        <v>41</v>
      </c>
      <c r="J1087" t="str">
        <f t="shared" si="49"/>
        <v>No</v>
      </c>
      <c r="K1087" t="str">
        <f t="shared" si="50"/>
        <v>No</v>
      </c>
      <c r="L1087">
        <f t="shared" si="51"/>
        <v>607000</v>
      </c>
      <c r="M1087" s="1" t="str">
        <f>IF(ISBLANK(D1087),_xlfn.MODE.SNGL(moras[TIPO_ASEGURAMIENTO]),D1087)</f>
        <v>ASALARIADO</v>
      </c>
      <c r="N1087" s="1">
        <f>IF(ISBLANK(moras[[#This Row],[EDAD]]),T1108,moras[[#This Row],[EDAD]])</f>
        <v>41</v>
      </c>
    </row>
    <row r="1088" spans="1:14" x14ac:dyDescent="0.35">
      <c r="A1088" s="1">
        <v>1087</v>
      </c>
      <c r="B1088" s="1" t="s">
        <v>9</v>
      </c>
      <c r="C1088" s="1">
        <v>302470</v>
      </c>
      <c r="D1088" s="1" t="s">
        <v>18</v>
      </c>
      <c r="E1088" s="1" t="s">
        <v>16</v>
      </c>
      <c r="F1088" s="1" t="s">
        <v>12</v>
      </c>
      <c r="G1088" s="1" t="s">
        <v>13</v>
      </c>
      <c r="H1088" s="1" t="s">
        <v>12</v>
      </c>
      <c r="I1088" s="1">
        <v>31</v>
      </c>
      <c r="J1088" t="str">
        <f t="shared" si="49"/>
        <v>No</v>
      </c>
      <c r="K1088" t="str">
        <f t="shared" si="50"/>
        <v>No</v>
      </c>
      <c r="L1088">
        <f t="shared" si="51"/>
        <v>302470</v>
      </c>
      <c r="M1088" s="1" t="str">
        <f>IF(ISBLANK(D1088),_xlfn.MODE.SNGL(moras[TIPO_ASEGURAMIENTO]),D1088)</f>
        <v>TRABAJADOR INDEPENDIENTE</v>
      </c>
      <c r="N1088" s="1">
        <f>IF(ISBLANK(moras[[#This Row],[EDAD]]),T1109,moras[[#This Row],[EDAD]])</f>
        <v>31</v>
      </c>
    </row>
    <row r="1089" spans="1:14" x14ac:dyDescent="0.35">
      <c r="A1089" s="1">
        <v>1088</v>
      </c>
      <c r="B1089" s="1" t="s">
        <v>9</v>
      </c>
      <c r="C1089" s="1">
        <v>300000</v>
      </c>
      <c r="D1089" s="1" t="s">
        <v>10</v>
      </c>
      <c r="E1089" s="1" t="s">
        <v>16</v>
      </c>
      <c r="F1089" s="1" t="s">
        <v>12</v>
      </c>
      <c r="G1089" s="1" t="s">
        <v>13</v>
      </c>
      <c r="H1089" s="1" t="s">
        <v>13</v>
      </c>
      <c r="I1089" s="1">
        <v>58</v>
      </c>
      <c r="J1089" t="str">
        <f t="shared" si="49"/>
        <v>No</v>
      </c>
      <c r="K1089" t="str">
        <f t="shared" si="50"/>
        <v>No</v>
      </c>
      <c r="L1089">
        <f t="shared" si="51"/>
        <v>300000</v>
      </c>
      <c r="M1089" s="1" t="str">
        <f>IF(ISBLANK(D1089),_xlfn.MODE.SNGL(moras[TIPO_ASEGURAMIENTO]),D1089)</f>
        <v>ASALARIADO</v>
      </c>
      <c r="N1089" s="1">
        <f>IF(ISBLANK(moras[[#This Row],[EDAD]]),T1110,moras[[#This Row],[EDAD]])</f>
        <v>58</v>
      </c>
    </row>
    <row r="1090" spans="1:14" x14ac:dyDescent="0.35">
      <c r="A1090" s="1">
        <v>1089</v>
      </c>
      <c r="B1090" s="1" t="s">
        <v>9</v>
      </c>
      <c r="C1090" s="1">
        <v>359543</v>
      </c>
      <c r="D1090" s="1" t="s">
        <v>10</v>
      </c>
      <c r="E1090" s="1" t="s">
        <v>16</v>
      </c>
      <c r="F1090" s="1" t="s">
        <v>12</v>
      </c>
      <c r="G1090" s="1" t="s">
        <v>13</v>
      </c>
      <c r="H1090" s="1" t="s">
        <v>13</v>
      </c>
      <c r="I1090" s="1">
        <v>20</v>
      </c>
      <c r="J1090" t="str">
        <f t="shared" ref="J1090:J1153" si="52">IF(1.96&lt;ABS(C1090-$S$23)/$S$24,"Atípico","No")</f>
        <v>No</v>
      </c>
      <c r="K1090" t="str">
        <f t="shared" ref="K1090:K1153" si="53">IF(1.96&lt;ABS((I1090-$T$23)/$T$24),"Atípico", "No")</f>
        <v>No</v>
      </c>
      <c r="L1090">
        <f t="shared" ref="L1090:L1153" si="54">IF(ISBLANK(C1090),$S$23,C1090)</f>
        <v>359543</v>
      </c>
      <c r="M1090" s="1" t="str">
        <f>IF(ISBLANK(D1090),_xlfn.MODE.SNGL(moras[TIPO_ASEGURAMIENTO]),D1090)</f>
        <v>ASALARIADO</v>
      </c>
      <c r="N1090" s="1">
        <f>IF(ISBLANK(moras[[#This Row],[EDAD]]),T1111,moras[[#This Row],[EDAD]])</f>
        <v>20</v>
      </c>
    </row>
    <row r="1091" spans="1:14" x14ac:dyDescent="0.35">
      <c r="A1091" s="1">
        <v>1090</v>
      </c>
      <c r="B1091" s="1" t="s">
        <v>15</v>
      </c>
      <c r="C1091" s="1">
        <v>717302</v>
      </c>
      <c r="D1091" s="1" t="s">
        <v>10</v>
      </c>
      <c r="E1091" s="1" t="s">
        <v>16</v>
      </c>
      <c r="F1091" s="1" t="s">
        <v>12</v>
      </c>
      <c r="G1091" s="1" t="s">
        <v>13</v>
      </c>
      <c r="H1091" s="1" t="s">
        <v>13</v>
      </c>
      <c r="I1091" s="1">
        <v>42</v>
      </c>
      <c r="J1091" t="str">
        <f t="shared" si="52"/>
        <v>No</v>
      </c>
      <c r="K1091" t="str">
        <f t="shared" si="53"/>
        <v>No</v>
      </c>
      <c r="L1091">
        <f t="shared" si="54"/>
        <v>717302</v>
      </c>
      <c r="M1091" s="1" t="str">
        <f>IF(ISBLANK(D1091),_xlfn.MODE.SNGL(moras[TIPO_ASEGURAMIENTO]),D1091)</f>
        <v>ASALARIADO</v>
      </c>
      <c r="N1091" s="1">
        <f>IF(ISBLANK(moras[[#This Row],[EDAD]]),T1112,moras[[#This Row],[EDAD]])</f>
        <v>42</v>
      </c>
    </row>
    <row r="1092" spans="1:14" x14ac:dyDescent="0.35">
      <c r="A1092" s="1">
        <v>1091</v>
      </c>
      <c r="B1092" s="1" t="s">
        <v>9</v>
      </c>
      <c r="C1092" s="1">
        <v>301597.40000000002</v>
      </c>
      <c r="D1092" s="1" t="s">
        <v>10</v>
      </c>
      <c r="E1092" s="1" t="s">
        <v>16</v>
      </c>
      <c r="F1092" s="1" t="s">
        <v>12</v>
      </c>
      <c r="G1092" s="1" t="s">
        <v>12</v>
      </c>
      <c r="H1092" s="1" t="s">
        <v>13</v>
      </c>
      <c r="I1092" s="1">
        <v>46</v>
      </c>
      <c r="J1092" t="str">
        <f t="shared" si="52"/>
        <v>No</v>
      </c>
      <c r="K1092" t="str">
        <f t="shared" si="53"/>
        <v>No</v>
      </c>
      <c r="L1092">
        <f t="shared" si="54"/>
        <v>301597.40000000002</v>
      </c>
      <c r="M1092" s="1" t="str">
        <f>IF(ISBLANK(D1092),_xlfn.MODE.SNGL(moras[TIPO_ASEGURAMIENTO]),D1092)</f>
        <v>ASALARIADO</v>
      </c>
      <c r="N1092" s="1">
        <f>IF(ISBLANK(moras[[#This Row],[EDAD]]),T1113,moras[[#This Row],[EDAD]])</f>
        <v>46</v>
      </c>
    </row>
    <row r="1093" spans="1:14" x14ac:dyDescent="0.35">
      <c r="A1093" s="1">
        <v>1092</v>
      </c>
      <c r="B1093" s="1" t="s">
        <v>15</v>
      </c>
      <c r="C1093" s="1">
        <v>297046</v>
      </c>
      <c r="D1093" s="1" t="s">
        <v>17</v>
      </c>
      <c r="E1093" s="1" t="s">
        <v>16</v>
      </c>
      <c r="F1093" s="1" t="s">
        <v>12</v>
      </c>
      <c r="G1093" s="1" t="s">
        <v>13</v>
      </c>
      <c r="H1093" s="1" t="s">
        <v>13</v>
      </c>
      <c r="I1093" s="1">
        <v>34</v>
      </c>
      <c r="J1093" t="str">
        <f t="shared" si="52"/>
        <v>No</v>
      </c>
      <c r="K1093" t="str">
        <f t="shared" si="53"/>
        <v>No</v>
      </c>
      <c r="L1093">
        <f t="shared" si="54"/>
        <v>297046</v>
      </c>
      <c r="M1093" s="1" t="str">
        <f>IF(ISBLANK(D1093),_xlfn.MODE.SNGL(moras[TIPO_ASEGURAMIENTO]),D1093)</f>
        <v>ASEGURADO VOLUNTARIO</v>
      </c>
      <c r="N1093" s="1">
        <f>IF(ISBLANK(moras[[#This Row],[EDAD]]),T1114,moras[[#This Row],[EDAD]])</f>
        <v>34</v>
      </c>
    </row>
    <row r="1094" spans="1:14" x14ac:dyDescent="0.35">
      <c r="A1094" s="1">
        <v>1093</v>
      </c>
      <c r="B1094" s="1" t="s">
        <v>9</v>
      </c>
      <c r="C1094" s="1">
        <v>700000</v>
      </c>
      <c r="D1094" s="1" t="s">
        <v>10</v>
      </c>
      <c r="E1094" s="1" t="s">
        <v>16</v>
      </c>
      <c r="F1094" s="1" t="s">
        <v>12</v>
      </c>
      <c r="G1094" s="1" t="s">
        <v>13</v>
      </c>
      <c r="H1094" s="1" t="s">
        <v>13</v>
      </c>
      <c r="I1094" s="1">
        <v>22</v>
      </c>
      <c r="J1094" t="str">
        <f t="shared" si="52"/>
        <v>No</v>
      </c>
      <c r="K1094" t="str">
        <f t="shared" si="53"/>
        <v>No</v>
      </c>
      <c r="L1094">
        <f t="shared" si="54"/>
        <v>700000</v>
      </c>
      <c r="M1094" s="1" t="str">
        <f>IF(ISBLANK(D1094),_xlfn.MODE.SNGL(moras[TIPO_ASEGURAMIENTO]),D1094)</f>
        <v>ASALARIADO</v>
      </c>
      <c r="N1094" s="1">
        <f>IF(ISBLANK(moras[[#This Row],[EDAD]]),T1115,moras[[#This Row],[EDAD]])</f>
        <v>22</v>
      </c>
    </row>
    <row r="1095" spans="1:14" x14ac:dyDescent="0.35">
      <c r="A1095" s="1">
        <v>1094</v>
      </c>
      <c r="B1095" s="1" t="s">
        <v>15</v>
      </c>
      <c r="C1095" s="1">
        <v>384000</v>
      </c>
      <c r="D1095" s="1" t="s">
        <v>10</v>
      </c>
      <c r="E1095" s="1" t="s">
        <v>16</v>
      </c>
      <c r="F1095" s="1" t="s">
        <v>12</v>
      </c>
      <c r="G1095" s="1" t="s">
        <v>13</v>
      </c>
      <c r="H1095" s="1" t="s">
        <v>13</v>
      </c>
      <c r="I1095" s="1">
        <v>48</v>
      </c>
      <c r="J1095" t="str">
        <f t="shared" si="52"/>
        <v>No</v>
      </c>
      <c r="K1095" t="str">
        <f t="shared" si="53"/>
        <v>No</v>
      </c>
      <c r="L1095">
        <f t="shared" si="54"/>
        <v>384000</v>
      </c>
      <c r="M1095" s="1" t="str">
        <f>IF(ISBLANK(D1095),_xlfn.MODE.SNGL(moras[TIPO_ASEGURAMIENTO]),D1095)</f>
        <v>ASALARIADO</v>
      </c>
      <c r="N1095" s="1">
        <f>IF(ISBLANK(moras[[#This Row],[EDAD]]),T1116,moras[[#This Row],[EDAD]])</f>
        <v>48</v>
      </c>
    </row>
    <row r="1096" spans="1:14" x14ac:dyDescent="0.35">
      <c r="A1096" s="1">
        <v>1095</v>
      </c>
      <c r="B1096" s="1" t="s">
        <v>9</v>
      </c>
      <c r="C1096" s="1">
        <v>783349.9</v>
      </c>
      <c r="D1096" s="1" t="s">
        <v>10</v>
      </c>
      <c r="E1096" s="1" t="s">
        <v>11</v>
      </c>
      <c r="F1096" s="1" t="s">
        <v>12</v>
      </c>
      <c r="G1096" s="1" t="s">
        <v>13</v>
      </c>
      <c r="H1096" s="1" t="s">
        <v>13</v>
      </c>
      <c r="I1096" s="1">
        <v>45</v>
      </c>
      <c r="J1096" t="str">
        <f t="shared" si="52"/>
        <v>No</v>
      </c>
      <c r="K1096" t="str">
        <f t="shared" si="53"/>
        <v>No</v>
      </c>
      <c r="L1096">
        <f t="shared" si="54"/>
        <v>783349.9</v>
      </c>
      <c r="M1096" s="1" t="str">
        <f>IF(ISBLANK(D1096),_xlfn.MODE.SNGL(moras[TIPO_ASEGURAMIENTO]),D1096)</f>
        <v>ASALARIADO</v>
      </c>
      <c r="N1096" s="1">
        <f>IF(ISBLANK(moras[[#This Row],[EDAD]]),T1117,moras[[#This Row],[EDAD]])</f>
        <v>45</v>
      </c>
    </row>
    <row r="1097" spans="1:14" x14ac:dyDescent="0.35">
      <c r="A1097" s="1">
        <v>1096</v>
      </c>
      <c r="B1097" s="1" t="s">
        <v>9</v>
      </c>
      <c r="C1097" s="1">
        <v>1615550.07</v>
      </c>
      <c r="D1097" s="1" t="s">
        <v>10</v>
      </c>
      <c r="E1097" s="1" t="s">
        <v>16</v>
      </c>
      <c r="F1097" s="1" t="s">
        <v>12</v>
      </c>
      <c r="G1097" s="1" t="s">
        <v>13</v>
      </c>
      <c r="H1097" s="1" t="s">
        <v>12</v>
      </c>
      <c r="I1097" s="1">
        <v>37</v>
      </c>
      <c r="J1097" t="str">
        <f t="shared" si="52"/>
        <v>No</v>
      </c>
      <c r="K1097" t="str">
        <f t="shared" si="53"/>
        <v>No</v>
      </c>
      <c r="L1097">
        <f t="shared" si="54"/>
        <v>1615550.07</v>
      </c>
      <c r="M1097" s="1" t="str">
        <f>IF(ISBLANK(D1097),_xlfn.MODE.SNGL(moras[TIPO_ASEGURAMIENTO]),D1097)</f>
        <v>ASALARIADO</v>
      </c>
      <c r="N1097" s="1">
        <f>IF(ISBLANK(moras[[#This Row],[EDAD]]),T1118,moras[[#This Row],[EDAD]])</f>
        <v>37</v>
      </c>
    </row>
    <row r="1098" spans="1:14" x14ac:dyDescent="0.35">
      <c r="A1098" s="1">
        <v>1097</v>
      </c>
      <c r="B1098" s="1" t="s">
        <v>15</v>
      </c>
      <c r="C1098" s="1">
        <v>247663</v>
      </c>
      <c r="D1098" s="1" t="s">
        <v>10</v>
      </c>
      <c r="E1098" s="1" t="s">
        <v>16</v>
      </c>
      <c r="F1098" s="1" t="s">
        <v>12</v>
      </c>
      <c r="G1098" s="1" t="s">
        <v>13</v>
      </c>
      <c r="H1098" s="1" t="s">
        <v>13</v>
      </c>
      <c r="I1098" s="1">
        <v>19</v>
      </c>
      <c r="J1098" t="str">
        <f t="shared" si="52"/>
        <v>No</v>
      </c>
      <c r="K1098" t="str">
        <f t="shared" si="53"/>
        <v>No</v>
      </c>
      <c r="L1098">
        <f t="shared" si="54"/>
        <v>247663</v>
      </c>
      <c r="M1098" s="1" t="str">
        <f>IF(ISBLANK(D1098),_xlfn.MODE.SNGL(moras[TIPO_ASEGURAMIENTO]),D1098)</f>
        <v>ASALARIADO</v>
      </c>
      <c r="N1098" s="1">
        <f>IF(ISBLANK(moras[[#This Row],[EDAD]]),T1119,moras[[#This Row],[EDAD]])</f>
        <v>19</v>
      </c>
    </row>
    <row r="1099" spans="1:14" x14ac:dyDescent="0.35">
      <c r="A1099" s="1">
        <v>1098</v>
      </c>
      <c r="B1099" s="1" t="s">
        <v>15</v>
      </c>
      <c r="C1099" s="1">
        <v>1267616.3899999999</v>
      </c>
      <c r="D1099" s="1" t="s">
        <v>10</v>
      </c>
      <c r="E1099" s="1" t="s">
        <v>16</v>
      </c>
      <c r="F1099" s="1" t="s">
        <v>12</v>
      </c>
      <c r="G1099" s="1" t="s">
        <v>13</v>
      </c>
      <c r="H1099" s="1" t="s">
        <v>13</v>
      </c>
      <c r="I1099" s="1">
        <v>35</v>
      </c>
      <c r="J1099" t="str">
        <f t="shared" si="52"/>
        <v>No</v>
      </c>
      <c r="K1099" t="str">
        <f t="shared" si="53"/>
        <v>No</v>
      </c>
      <c r="L1099">
        <f t="shared" si="54"/>
        <v>1267616.3899999999</v>
      </c>
      <c r="M1099" s="1" t="str">
        <f>IF(ISBLANK(D1099),_xlfn.MODE.SNGL(moras[TIPO_ASEGURAMIENTO]),D1099)</f>
        <v>ASALARIADO</v>
      </c>
      <c r="N1099" s="1">
        <f>IF(ISBLANK(moras[[#This Row],[EDAD]]),T1120,moras[[#This Row],[EDAD]])</f>
        <v>35</v>
      </c>
    </row>
    <row r="1100" spans="1:14" x14ac:dyDescent="0.35">
      <c r="A1100" s="1">
        <v>1099</v>
      </c>
      <c r="B1100" s="1" t="s">
        <v>9</v>
      </c>
      <c r="C1100" s="1">
        <v>377999</v>
      </c>
      <c r="D1100" s="1" t="s">
        <v>18</v>
      </c>
      <c r="E1100" s="1" t="s">
        <v>16</v>
      </c>
      <c r="F1100" s="1" t="s">
        <v>12</v>
      </c>
      <c r="G1100" s="1" t="s">
        <v>13</v>
      </c>
      <c r="H1100" s="1" t="s">
        <v>12</v>
      </c>
      <c r="I1100" s="1">
        <v>37</v>
      </c>
      <c r="J1100" t="str">
        <f t="shared" si="52"/>
        <v>No</v>
      </c>
      <c r="K1100" t="str">
        <f t="shared" si="53"/>
        <v>No</v>
      </c>
      <c r="L1100">
        <f t="shared" si="54"/>
        <v>377999</v>
      </c>
      <c r="M1100" s="1" t="str">
        <f>IF(ISBLANK(D1100),_xlfn.MODE.SNGL(moras[TIPO_ASEGURAMIENTO]),D1100)</f>
        <v>TRABAJADOR INDEPENDIENTE</v>
      </c>
      <c r="N1100" s="1">
        <f>IF(ISBLANK(moras[[#This Row],[EDAD]]),T1121,moras[[#This Row],[EDAD]])</f>
        <v>37</v>
      </c>
    </row>
    <row r="1101" spans="1:14" x14ac:dyDescent="0.35">
      <c r="A1101" s="1">
        <v>1100</v>
      </c>
      <c r="B1101" s="1" t="s">
        <v>15</v>
      </c>
      <c r="C1101" s="1">
        <v>297044</v>
      </c>
      <c r="D1101" s="1" t="s">
        <v>17</v>
      </c>
      <c r="E1101" s="1" t="s">
        <v>16</v>
      </c>
      <c r="F1101" s="1" t="s">
        <v>12</v>
      </c>
      <c r="G1101" s="1" t="s">
        <v>13</v>
      </c>
      <c r="H1101" s="1" t="s">
        <v>13</v>
      </c>
      <c r="I1101" s="1">
        <v>53</v>
      </c>
      <c r="J1101" t="str">
        <f t="shared" si="52"/>
        <v>No</v>
      </c>
      <c r="K1101" t="str">
        <f t="shared" si="53"/>
        <v>No</v>
      </c>
      <c r="L1101">
        <f t="shared" si="54"/>
        <v>297044</v>
      </c>
      <c r="M1101" s="1" t="str">
        <f>IF(ISBLANK(D1101),_xlfn.MODE.SNGL(moras[TIPO_ASEGURAMIENTO]),D1101)</f>
        <v>ASEGURADO VOLUNTARIO</v>
      </c>
      <c r="N1101" s="1">
        <f>IF(ISBLANK(moras[[#This Row],[EDAD]]),T1122,moras[[#This Row],[EDAD]])</f>
        <v>53</v>
      </c>
    </row>
    <row r="1102" spans="1:14" x14ac:dyDescent="0.35">
      <c r="A1102" s="1">
        <v>1101</v>
      </c>
      <c r="B1102" s="1" t="s">
        <v>9</v>
      </c>
      <c r="C1102" s="1">
        <v>278030</v>
      </c>
      <c r="D1102" s="1" t="s">
        <v>19</v>
      </c>
      <c r="E1102" s="1" t="s">
        <v>16</v>
      </c>
      <c r="F1102" s="1" t="s">
        <v>12</v>
      </c>
      <c r="G1102" s="1" t="s">
        <v>13</v>
      </c>
      <c r="H1102" s="1" t="s">
        <v>13</v>
      </c>
      <c r="I1102" s="1">
        <v>24</v>
      </c>
      <c r="J1102" t="str">
        <f t="shared" si="52"/>
        <v>No</v>
      </c>
      <c r="K1102" t="str">
        <f t="shared" si="53"/>
        <v>No</v>
      </c>
      <c r="L1102">
        <f t="shared" si="54"/>
        <v>278030</v>
      </c>
      <c r="M1102" s="1" t="str">
        <f>IF(ISBLANK(D1102),_xlfn.MODE.SNGL(moras[TIPO_ASEGURAMIENTO]),D1102)</f>
        <v>CONVENIOS ESPECIALES DE TRABAJADORES INDEPENDIENTES</v>
      </c>
      <c r="N1102" s="1">
        <f>IF(ISBLANK(moras[[#This Row],[EDAD]]),T1123,moras[[#This Row],[EDAD]])</f>
        <v>24</v>
      </c>
    </row>
    <row r="1103" spans="1:14" x14ac:dyDescent="0.35">
      <c r="A1103" s="1">
        <v>1102</v>
      </c>
      <c r="B1103" s="1" t="s">
        <v>9</v>
      </c>
      <c r="C1103" s="1">
        <v>297045</v>
      </c>
      <c r="D1103" s="1" t="s">
        <v>18</v>
      </c>
      <c r="E1103" s="1" t="s">
        <v>16</v>
      </c>
      <c r="F1103" s="1" t="s">
        <v>12</v>
      </c>
      <c r="G1103" s="1" t="s">
        <v>13</v>
      </c>
      <c r="H1103" s="1" t="s">
        <v>12</v>
      </c>
      <c r="I1103" s="1">
        <v>33</v>
      </c>
      <c r="J1103" t="str">
        <f t="shared" si="52"/>
        <v>No</v>
      </c>
      <c r="K1103" t="str">
        <f t="shared" si="53"/>
        <v>No</v>
      </c>
      <c r="L1103">
        <f t="shared" si="54"/>
        <v>297045</v>
      </c>
      <c r="M1103" s="1" t="str">
        <f>IF(ISBLANK(D1103),_xlfn.MODE.SNGL(moras[TIPO_ASEGURAMIENTO]),D1103)</f>
        <v>TRABAJADOR INDEPENDIENTE</v>
      </c>
      <c r="N1103" s="1">
        <f>IF(ISBLANK(moras[[#This Row],[EDAD]]),T1124,moras[[#This Row],[EDAD]])</f>
        <v>33</v>
      </c>
    </row>
    <row r="1104" spans="1:14" x14ac:dyDescent="0.35">
      <c r="A1104" s="1">
        <v>1103</v>
      </c>
      <c r="B1104" s="1" t="s">
        <v>9</v>
      </c>
      <c r="C1104" s="1">
        <v>239460</v>
      </c>
      <c r="D1104" s="1" t="s">
        <v>10</v>
      </c>
      <c r="E1104" s="1" t="s">
        <v>16</v>
      </c>
      <c r="F1104" s="1" t="s">
        <v>12</v>
      </c>
      <c r="G1104" s="1" t="s">
        <v>13</v>
      </c>
      <c r="H1104" s="1" t="s">
        <v>13</v>
      </c>
      <c r="I1104" s="1">
        <v>26</v>
      </c>
      <c r="J1104" t="str">
        <f t="shared" si="52"/>
        <v>No</v>
      </c>
      <c r="K1104" t="str">
        <f t="shared" si="53"/>
        <v>No</v>
      </c>
      <c r="L1104">
        <f t="shared" si="54"/>
        <v>239460</v>
      </c>
      <c r="M1104" s="1" t="str">
        <f>IF(ISBLANK(D1104),_xlfn.MODE.SNGL(moras[TIPO_ASEGURAMIENTO]),D1104)</f>
        <v>ASALARIADO</v>
      </c>
      <c r="N1104" s="1">
        <f>IF(ISBLANK(moras[[#This Row],[EDAD]]),T1125,moras[[#This Row],[EDAD]])</f>
        <v>26</v>
      </c>
    </row>
    <row r="1105" spans="1:14" x14ac:dyDescent="0.35">
      <c r="A1105" s="1">
        <v>1104</v>
      </c>
      <c r="B1105" s="1" t="s">
        <v>9</v>
      </c>
      <c r="C1105" s="1">
        <v>331181</v>
      </c>
      <c r="D1105" s="1" t="s">
        <v>18</v>
      </c>
      <c r="E1105" s="1" t="s">
        <v>16</v>
      </c>
      <c r="F1105" s="1" t="s">
        <v>12</v>
      </c>
      <c r="G1105" s="1" t="s">
        <v>12</v>
      </c>
      <c r="H1105" s="1" t="s">
        <v>12</v>
      </c>
      <c r="I1105" s="1">
        <v>30</v>
      </c>
      <c r="J1105" t="str">
        <f t="shared" si="52"/>
        <v>No</v>
      </c>
      <c r="K1105" t="str">
        <f t="shared" si="53"/>
        <v>No</v>
      </c>
      <c r="L1105">
        <f t="shared" si="54"/>
        <v>331181</v>
      </c>
      <c r="M1105" s="1" t="str">
        <f>IF(ISBLANK(D1105),_xlfn.MODE.SNGL(moras[TIPO_ASEGURAMIENTO]),D1105)</f>
        <v>TRABAJADOR INDEPENDIENTE</v>
      </c>
      <c r="N1105" s="1">
        <f>IF(ISBLANK(moras[[#This Row],[EDAD]]),T1126,moras[[#This Row],[EDAD]])</f>
        <v>30</v>
      </c>
    </row>
    <row r="1106" spans="1:14" x14ac:dyDescent="0.35">
      <c r="A1106" s="1">
        <v>1105</v>
      </c>
      <c r="B1106" s="1" t="s">
        <v>9</v>
      </c>
      <c r="C1106" s="1">
        <v>580840.93999999994</v>
      </c>
      <c r="D1106" s="1" t="s">
        <v>10</v>
      </c>
      <c r="E1106" s="1" t="s">
        <v>16</v>
      </c>
      <c r="F1106" s="1" t="s">
        <v>12</v>
      </c>
      <c r="G1106" s="1" t="s">
        <v>13</v>
      </c>
      <c r="H1106" s="1" t="s">
        <v>13</v>
      </c>
      <c r="I1106" s="1">
        <v>37</v>
      </c>
      <c r="J1106" t="str">
        <f t="shared" si="52"/>
        <v>No</v>
      </c>
      <c r="K1106" t="str">
        <f t="shared" si="53"/>
        <v>No</v>
      </c>
      <c r="L1106">
        <f t="shared" si="54"/>
        <v>580840.93999999994</v>
      </c>
      <c r="M1106" s="1" t="str">
        <f>IF(ISBLANK(D1106),_xlfn.MODE.SNGL(moras[TIPO_ASEGURAMIENTO]),D1106)</f>
        <v>ASALARIADO</v>
      </c>
      <c r="N1106" s="1">
        <f>IF(ISBLANK(moras[[#This Row],[EDAD]]),T1127,moras[[#This Row],[EDAD]])</f>
        <v>37</v>
      </c>
    </row>
    <row r="1107" spans="1:14" x14ac:dyDescent="0.35">
      <c r="A1107" s="1">
        <v>1106</v>
      </c>
      <c r="B1107" s="1" t="s">
        <v>15</v>
      </c>
      <c r="C1107" s="1">
        <v>850000</v>
      </c>
      <c r="D1107" s="1" t="s">
        <v>10</v>
      </c>
      <c r="E1107" s="1" t="s">
        <v>16</v>
      </c>
      <c r="F1107" s="1" t="s">
        <v>12</v>
      </c>
      <c r="G1107" s="1" t="s">
        <v>13</v>
      </c>
      <c r="H1107" s="1" t="s">
        <v>13</v>
      </c>
      <c r="I1107" s="1">
        <v>38</v>
      </c>
      <c r="J1107" t="str">
        <f t="shared" si="52"/>
        <v>No</v>
      </c>
      <c r="K1107" t="str">
        <f t="shared" si="53"/>
        <v>No</v>
      </c>
      <c r="L1107">
        <f t="shared" si="54"/>
        <v>850000</v>
      </c>
      <c r="M1107" s="1" t="str">
        <f>IF(ISBLANK(D1107),_xlfn.MODE.SNGL(moras[TIPO_ASEGURAMIENTO]),D1107)</f>
        <v>ASALARIADO</v>
      </c>
      <c r="N1107" s="1">
        <f>IF(ISBLANK(moras[[#This Row],[EDAD]]),T1128,moras[[#This Row],[EDAD]])</f>
        <v>38</v>
      </c>
    </row>
    <row r="1108" spans="1:14" x14ac:dyDescent="0.35">
      <c r="A1108" s="1">
        <v>1107</v>
      </c>
      <c r="B1108" s="1" t="s">
        <v>9</v>
      </c>
      <c r="C1108" s="1">
        <v>367500</v>
      </c>
      <c r="D1108" s="1" t="s">
        <v>10</v>
      </c>
      <c r="E1108" s="1" t="s">
        <v>16</v>
      </c>
      <c r="F1108" s="1" t="s">
        <v>12</v>
      </c>
      <c r="G1108" s="1" t="s">
        <v>13</v>
      </c>
      <c r="H1108" s="1" t="s">
        <v>13</v>
      </c>
      <c r="I1108" s="1">
        <v>32</v>
      </c>
      <c r="J1108" t="str">
        <f t="shared" si="52"/>
        <v>No</v>
      </c>
      <c r="K1108" t="str">
        <f t="shared" si="53"/>
        <v>No</v>
      </c>
      <c r="L1108">
        <f t="shared" si="54"/>
        <v>367500</v>
      </c>
      <c r="M1108" s="1" t="str">
        <f>IF(ISBLANK(D1108),_xlfn.MODE.SNGL(moras[TIPO_ASEGURAMIENTO]),D1108)</f>
        <v>ASALARIADO</v>
      </c>
      <c r="N1108" s="1">
        <f>IF(ISBLANK(moras[[#This Row],[EDAD]]),T1129,moras[[#This Row],[EDAD]])</f>
        <v>32</v>
      </c>
    </row>
    <row r="1109" spans="1:14" x14ac:dyDescent="0.35">
      <c r="A1109" s="1">
        <v>1108</v>
      </c>
      <c r="B1109" s="1" t="s">
        <v>9</v>
      </c>
      <c r="C1109" s="1">
        <v>594092</v>
      </c>
      <c r="D1109" s="1" t="s">
        <v>18</v>
      </c>
      <c r="E1109" s="1" t="s">
        <v>16</v>
      </c>
      <c r="F1109" s="1" t="s">
        <v>12</v>
      </c>
      <c r="G1109" s="1" t="s">
        <v>13</v>
      </c>
      <c r="H1109" s="1" t="s">
        <v>13</v>
      </c>
      <c r="I1109" s="1">
        <v>62</v>
      </c>
      <c r="J1109" t="str">
        <f t="shared" si="52"/>
        <v>No</v>
      </c>
      <c r="K1109" t="str">
        <f t="shared" si="53"/>
        <v>No</v>
      </c>
      <c r="L1109">
        <f t="shared" si="54"/>
        <v>594092</v>
      </c>
      <c r="M1109" s="1" t="str">
        <f>IF(ISBLANK(D1109),_xlfn.MODE.SNGL(moras[TIPO_ASEGURAMIENTO]),D1109)</f>
        <v>TRABAJADOR INDEPENDIENTE</v>
      </c>
      <c r="N1109" s="1">
        <f>IF(ISBLANK(moras[[#This Row],[EDAD]]),T1130,moras[[#This Row],[EDAD]])</f>
        <v>62</v>
      </c>
    </row>
    <row r="1110" spans="1:14" x14ac:dyDescent="0.35">
      <c r="A1110" s="1">
        <v>1109</v>
      </c>
      <c r="B1110" s="1" t="s">
        <v>15</v>
      </c>
      <c r="C1110" s="1">
        <v>297046</v>
      </c>
      <c r="D1110" s="1" t="s">
        <v>18</v>
      </c>
      <c r="E1110" s="1" t="s">
        <v>16</v>
      </c>
      <c r="F1110" s="1" t="s">
        <v>12</v>
      </c>
      <c r="G1110" s="1" t="s">
        <v>13</v>
      </c>
      <c r="H1110" s="1" t="s">
        <v>13</v>
      </c>
      <c r="I1110" s="1">
        <v>33</v>
      </c>
      <c r="J1110" t="str">
        <f t="shared" si="52"/>
        <v>No</v>
      </c>
      <c r="K1110" t="str">
        <f t="shared" si="53"/>
        <v>No</v>
      </c>
      <c r="L1110">
        <f t="shared" si="54"/>
        <v>297046</v>
      </c>
      <c r="M1110" s="1" t="str">
        <f>IF(ISBLANK(D1110),_xlfn.MODE.SNGL(moras[TIPO_ASEGURAMIENTO]),D1110)</f>
        <v>TRABAJADOR INDEPENDIENTE</v>
      </c>
      <c r="N1110" s="1">
        <f>IF(ISBLANK(moras[[#This Row],[EDAD]]),T1131,moras[[#This Row],[EDAD]])</f>
        <v>33</v>
      </c>
    </row>
    <row r="1111" spans="1:14" x14ac:dyDescent="0.35">
      <c r="A1111" s="1">
        <v>1110</v>
      </c>
      <c r="B1111" s="1" t="s">
        <v>9</v>
      </c>
      <c r="C1111" s="1">
        <v>429000</v>
      </c>
      <c r="D1111" s="1" t="s">
        <v>10</v>
      </c>
      <c r="E1111" s="1" t="s">
        <v>16</v>
      </c>
      <c r="F1111" s="1" t="s">
        <v>12</v>
      </c>
      <c r="G1111" s="1" t="s">
        <v>12</v>
      </c>
      <c r="H1111" s="1" t="s">
        <v>13</v>
      </c>
      <c r="I1111" s="1">
        <v>53</v>
      </c>
      <c r="J1111" t="str">
        <f t="shared" si="52"/>
        <v>No</v>
      </c>
      <c r="K1111" t="str">
        <f t="shared" si="53"/>
        <v>No</v>
      </c>
      <c r="L1111">
        <f t="shared" si="54"/>
        <v>429000</v>
      </c>
      <c r="M1111" s="1" t="str">
        <f>IF(ISBLANK(D1111),_xlfn.MODE.SNGL(moras[TIPO_ASEGURAMIENTO]),D1111)</f>
        <v>ASALARIADO</v>
      </c>
      <c r="N1111" s="1">
        <f>IF(ISBLANK(moras[[#This Row],[EDAD]]),T1132,moras[[#This Row],[EDAD]])</f>
        <v>53</v>
      </c>
    </row>
    <row r="1112" spans="1:14" x14ac:dyDescent="0.35">
      <c r="A1112" s="1">
        <v>1111</v>
      </c>
      <c r="B1112" s="1" t="s">
        <v>9</v>
      </c>
      <c r="C1112" s="1">
        <v>460742.68</v>
      </c>
      <c r="D1112" s="1" t="s">
        <v>10</v>
      </c>
      <c r="E1112" s="1" t="s">
        <v>16</v>
      </c>
      <c r="F1112" s="1" t="s">
        <v>12</v>
      </c>
      <c r="G1112" s="1" t="s">
        <v>13</v>
      </c>
      <c r="H1112" s="1" t="s">
        <v>13</v>
      </c>
      <c r="I1112" s="1">
        <v>34</v>
      </c>
      <c r="J1112" t="str">
        <f t="shared" si="52"/>
        <v>No</v>
      </c>
      <c r="K1112" t="str">
        <f t="shared" si="53"/>
        <v>No</v>
      </c>
      <c r="L1112">
        <f t="shared" si="54"/>
        <v>460742.68</v>
      </c>
      <c r="M1112" s="1" t="str">
        <f>IF(ISBLANK(D1112),_xlfn.MODE.SNGL(moras[TIPO_ASEGURAMIENTO]),D1112)</f>
        <v>ASALARIADO</v>
      </c>
      <c r="N1112" s="1">
        <f>IF(ISBLANK(moras[[#This Row],[EDAD]]),T1133,moras[[#This Row],[EDAD]])</f>
        <v>34</v>
      </c>
    </row>
    <row r="1113" spans="1:14" x14ac:dyDescent="0.35">
      <c r="A1113" s="1">
        <v>1112</v>
      </c>
      <c r="B1113" s="1" t="s">
        <v>15</v>
      </c>
      <c r="C1113" s="1">
        <v>469397.06</v>
      </c>
      <c r="D1113" s="1" t="s">
        <v>10</v>
      </c>
      <c r="E1113" s="1" t="s">
        <v>16</v>
      </c>
      <c r="F1113" s="1" t="s">
        <v>12</v>
      </c>
      <c r="G1113" s="1" t="s">
        <v>13</v>
      </c>
      <c r="H1113" s="1" t="s">
        <v>13</v>
      </c>
      <c r="I1113" s="1">
        <v>21</v>
      </c>
      <c r="J1113" t="str">
        <f t="shared" si="52"/>
        <v>No</v>
      </c>
      <c r="K1113" t="str">
        <f t="shared" si="53"/>
        <v>No</v>
      </c>
      <c r="L1113">
        <f t="shared" si="54"/>
        <v>469397.06</v>
      </c>
      <c r="M1113" s="1" t="str">
        <f>IF(ISBLANK(D1113),_xlfn.MODE.SNGL(moras[TIPO_ASEGURAMIENTO]),D1113)</f>
        <v>ASALARIADO</v>
      </c>
      <c r="N1113" s="1">
        <f>IF(ISBLANK(moras[[#This Row],[EDAD]]),T1134,moras[[#This Row],[EDAD]])</f>
        <v>21</v>
      </c>
    </row>
    <row r="1114" spans="1:14" x14ac:dyDescent="0.35">
      <c r="A1114" s="1">
        <v>1113</v>
      </c>
      <c r="B1114" s="1" t="s">
        <v>9</v>
      </c>
      <c r="C1114" s="1">
        <v>509509</v>
      </c>
      <c r="D1114" s="1" t="s">
        <v>18</v>
      </c>
      <c r="E1114" s="1" t="s">
        <v>16</v>
      </c>
      <c r="F1114" s="1" t="s">
        <v>12</v>
      </c>
      <c r="G1114" s="1" t="s">
        <v>13</v>
      </c>
      <c r="H1114" s="1" t="s">
        <v>12</v>
      </c>
      <c r="I1114" s="1">
        <v>48</v>
      </c>
      <c r="J1114" t="str">
        <f t="shared" si="52"/>
        <v>No</v>
      </c>
      <c r="K1114" t="str">
        <f t="shared" si="53"/>
        <v>No</v>
      </c>
      <c r="L1114">
        <f t="shared" si="54"/>
        <v>509509</v>
      </c>
      <c r="M1114" s="1" t="str">
        <f>IF(ISBLANK(D1114),_xlfn.MODE.SNGL(moras[TIPO_ASEGURAMIENTO]),D1114)</f>
        <v>TRABAJADOR INDEPENDIENTE</v>
      </c>
      <c r="N1114" s="1">
        <f>IF(ISBLANK(moras[[#This Row],[EDAD]]),T1135,moras[[#This Row],[EDAD]])</f>
        <v>48</v>
      </c>
    </row>
    <row r="1115" spans="1:14" x14ac:dyDescent="0.35">
      <c r="A1115" s="1">
        <v>1114</v>
      </c>
      <c r="B1115" s="1" t="s">
        <v>15</v>
      </c>
      <c r="C1115" s="1">
        <v>297046</v>
      </c>
      <c r="D1115" s="1" t="s">
        <v>17</v>
      </c>
      <c r="E1115" s="1" t="s">
        <v>16</v>
      </c>
      <c r="F1115" s="1" t="s">
        <v>12</v>
      </c>
      <c r="G1115" s="1" t="s">
        <v>13</v>
      </c>
      <c r="H1115" s="1" t="s">
        <v>13</v>
      </c>
      <c r="I1115" s="1">
        <v>43</v>
      </c>
      <c r="J1115" t="str">
        <f t="shared" si="52"/>
        <v>No</v>
      </c>
      <c r="K1115" t="str">
        <f t="shared" si="53"/>
        <v>No</v>
      </c>
      <c r="L1115">
        <f t="shared" si="54"/>
        <v>297046</v>
      </c>
      <c r="M1115" s="1" t="str">
        <f>IF(ISBLANK(D1115),_xlfn.MODE.SNGL(moras[TIPO_ASEGURAMIENTO]),D1115)</f>
        <v>ASEGURADO VOLUNTARIO</v>
      </c>
      <c r="N1115" s="1">
        <f>IF(ISBLANK(moras[[#This Row],[EDAD]]),T1136,moras[[#This Row],[EDAD]])</f>
        <v>43</v>
      </c>
    </row>
    <row r="1116" spans="1:14" x14ac:dyDescent="0.35">
      <c r="A1116" s="1">
        <v>1115</v>
      </c>
      <c r="B1116" s="1" t="s">
        <v>15</v>
      </c>
      <c r="C1116" s="1">
        <v>326036</v>
      </c>
      <c r="D1116" s="1" t="s">
        <v>10</v>
      </c>
      <c r="E1116" s="1" t="s">
        <v>16</v>
      </c>
      <c r="F1116" s="1" t="s">
        <v>12</v>
      </c>
      <c r="G1116" s="1" t="s">
        <v>13</v>
      </c>
      <c r="H1116" s="1" t="s">
        <v>12</v>
      </c>
      <c r="I1116" s="1">
        <v>54</v>
      </c>
      <c r="J1116" t="str">
        <f t="shared" si="52"/>
        <v>No</v>
      </c>
      <c r="K1116" t="str">
        <f t="shared" si="53"/>
        <v>No</v>
      </c>
      <c r="L1116">
        <f t="shared" si="54"/>
        <v>326036</v>
      </c>
      <c r="M1116" s="1" t="str">
        <f>IF(ISBLANK(D1116),_xlfn.MODE.SNGL(moras[TIPO_ASEGURAMIENTO]),D1116)</f>
        <v>ASALARIADO</v>
      </c>
      <c r="N1116" s="1">
        <f>IF(ISBLANK(moras[[#This Row],[EDAD]]),T1137,moras[[#This Row],[EDAD]])</f>
        <v>54</v>
      </c>
    </row>
    <row r="1117" spans="1:14" x14ac:dyDescent="0.35">
      <c r="A1117" s="1">
        <v>1116</v>
      </c>
      <c r="B1117" s="1" t="s">
        <v>9</v>
      </c>
      <c r="C1117" s="1">
        <v>297046</v>
      </c>
      <c r="D1117" s="1" t="s">
        <v>18</v>
      </c>
      <c r="E1117" s="1" t="s">
        <v>16</v>
      </c>
      <c r="F1117" s="1" t="s">
        <v>12</v>
      </c>
      <c r="G1117" s="1" t="s">
        <v>13</v>
      </c>
      <c r="H1117" s="1" t="s">
        <v>13</v>
      </c>
      <c r="I1117" s="1">
        <v>53</v>
      </c>
      <c r="J1117" t="str">
        <f t="shared" si="52"/>
        <v>No</v>
      </c>
      <c r="K1117" t="str">
        <f t="shared" si="53"/>
        <v>No</v>
      </c>
      <c r="L1117">
        <f t="shared" si="54"/>
        <v>297046</v>
      </c>
      <c r="M1117" s="1" t="str">
        <f>IF(ISBLANK(D1117),_xlfn.MODE.SNGL(moras[TIPO_ASEGURAMIENTO]),D1117)</f>
        <v>TRABAJADOR INDEPENDIENTE</v>
      </c>
      <c r="N1117" s="1">
        <f>IF(ISBLANK(moras[[#This Row],[EDAD]]),T1138,moras[[#This Row],[EDAD]])</f>
        <v>53</v>
      </c>
    </row>
    <row r="1118" spans="1:14" x14ac:dyDescent="0.35">
      <c r="A1118" s="1">
        <v>1117</v>
      </c>
      <c r="B1118" s="1" t="s">
        <v>9</v>
      </c>
      <c r="C1118" s="1">
        <v>425000</v>
      </c>
      <c r="D1118" s="1" t="s">
        <v>10</v>
      </c>
      <c r="E1118" s="1" t="s">
        <v>16</v>
      </c>
      <c r="F1118" s="1" t="s">
        <v>12</v>
      </c>
      <c r="G1118" s="1" t="s">
        <v>13</v>
      </c>
      <c r="H1118" s="1" t="s">
        <v>13</v>
      </c>
      <c r="I1118" s="1">
        <v>20</v>
      </c>
      <c r="J1118" t="str">
        <f t="shared" si="52"/>
        <v>No</v>
      </c>
      <c r="K1118" t="str">
        <f t="shared" si="53"/>
        <v>No</v>
      </c>
      <c r="L1118">
        <f t="shared" si="54"/>
        <v>425000</v>
      </c>
      <c r="M1118" s="1" t="str">
        <f>IF(ISBLANK(D1118),_xlfn.MODE.SNGL(moras[TIPO_ASEGURAMIENTO]),D1118)</f>
        <v>ASALARIADO</v>
      </c>
      <c r="N1118" s="1">
        <f>IF(ISBLANK(moras[[#This Row],[EDAD]]),T1139,moras[[#This Row],[EDAD]])</f>
        <v>20</v>
      </c>
    </row>
    <row r="1119" spans="1:14" x14ac:dyDescent="0.35">
      <c r="A1119" s="1">
        <v>1118</v>
      </c>
      <c r="B1119" s="1" t="s">
        <v>9</v>
      </c>
      <c r="C1119" s="1">
        <v>1427100.52</v>
      </c>
      <c r="D1119" s="1" t="s">
        <v>10</v>
      </c>
      <c r="E1119" s="1" t="s">
        <v>11</v>
      </c>
      <c r="F1119" s="1" t="s">
        <v>12</v>
      </c>
      <c r="G1119" s="1" t="s">
        <v>13</v>
      </c>
      <c r="H1119" s="1" t="s">
        <v>13</v>
      </c>
      <c r="I1119" s="1">
        <v>44</v>
      </c>
      <c r="J1119" t="str">
        <f t="shared" si="52"/>
        <v>No</v>
      </c>
      <c r="K1119" t="str">
        <f t="shared" si="53"/>
        <v>No</v>
      </c>
      <c r="L1119">
        <f t="shared" si="54"/>
        <v>1427100.52</v>
      </c>
      <c r="M1119" s="1" t="str">
        <f>IF(ISBLANK(D1119),_xlfn.MODE.SNGL(moras[TIPO_ASEGURAMIENTO]),D1119)</f>
        <v>ASALARIADO</v>
      </c>
      <c r="N1119" s="1">
        <f>IF(ISBLANK(moras[[#This Row],[EDAD]]),T1140,moras[[#This Row],[EDAD]])</f>
        <v>44</v>
      </c>
    </row>
    <row r="1120" spans="1:14" x14ac:dyDescent="0.35">
      <c r="A1120" s="1">
        <v>1119</v>
      </c>
      <c r="B1120" s="1" t="s">
        <v>9</v>
      </c>
      <c r="C1120" s="1">
        <v>321287</v>
      </c>
      <c r="D1120" s="1" t="s">
        <v>17</v>
      </c>
      <c r="E1120" s="1" t="s">
        <v>16</v>
      </c>
      <c r="F1120" s="1" t="s">
        <v>12</v>
      </c>
      <c r="G1120" s="1" t="s">
        <v>13</v>
      </c>
      <c r="H1120" s="1" t="s">
        <v>13</v>
      </c>
      <c r="I1120" s="1">
        <v>54</v>
      </c>
      <c r="J1120" t="str">
        <f t="shared" si="52"/>
        <v>No</v>
      </c>
      <c r="K1120" t="str">
        <f t="shared" si="53"/>
        <v>No</v>
      </c>
      <c r="L1120">
        <f t="shared" si="54"/>
        <v>321287</v>
      </c>
      <c r="M1120" s="1" t="str">
        <f>IF(ISBLANK(D1120),_xlfn.MODE.SNGL(moras[TIPO_ASEGURAMIENTO]),D1120)</f>
        <v>ASEGURADO VOLUNTARIO</v>
      </c>
      <c r="N1120" s="1">
        <f>IF(ISBLANK(moras[[#This Row],[EDAD]]),T1141,moras[[#This Row],[EDAD]])</f>
        <v>54</v>
      </c>
    </row>
    <row r="1121" spans="1:14" x14ac:dyDescent="0.35">
      <c r="A1121" s="1">
        <v>1120</v>
      </c>
      <c r="B1121" s="1" t="s">
        <v>9</v>
      </c>
      <c r="C1121" s="1">
        <v>610142</v>
      </c>
      <c r="D1121" s="1" t="s">
        <v>18</v>
      </c>
      <c r="E1121" s="1" t="s">
        <v>16</v>
      </c>
      <c r="F1121" s="1" t="s">
        <v>12</v>
      </c>
      <c r="G1121" s="1" t="s">
        <v>13</v>
      </c>
      <c r="H1121" s="1" t="s">
        <v>13</v>
      </c>
      <c r="I1121" s="1">
        <v>61</v>
      </c>
      <c r="J1121" t="str">
        <f t="shared" si="52"/>
        <v>No</v>
      </c>
      <c r="K1121" t="str">
        <f t="shared" si="53"/>
        <v>No</v>
      </c>
      <c r="L1121">
        <f t="shared" si="54"/>
        <v>610142</v>
      </c>
      <c r="M1121" s="1" t="str">
        <f>IF(ISBLANK(D1121),_xlfn.MODE.SNGL(moras[TIPO_ASEGURAMIENTO]),D1121)</f>
        <v>TRABAJADOR INDEPENDIENTE</v>
      </c>
      <c r="N1121" s="1">
        <f>IF(ISBLANK(moras[[#This Row],[EDAD]]),T1142,moras[[#This Row],[EDAD]])</f>
        <v>61</v>
      </c>
    </row>
    <row r="1122" spans="1:14" x14ac:dyDescent="0.35">
      <c r="A1122" s="1">
        <v>1121</v>
      </c>
      <c r="B1122" s="1" t="s">
        <v>9</v>
      </c>
      <c r="C1122" s="1">
        <v>1602501</v>
      </c>
      <c r="D1122" s="1" t="s">
        <v>14</v>
      </c>
      <c r="E1122" s="1" t="s">
        <v>11</v>
      </c>
      <c r="F1122" s="1" t="s">
        <v>12</v>
      </c>
      <c r="G1122" s="1" t="s">
        <v>13</v>
      </c>
      <c r="H1122" s="1" t="s">
        <v>13</v>
      </c>
      <c r="I1122" s="1">
        <v>60</v>
      </c>
      <c r="J1122" t="str">
        <f t="shared" si="52"/>
        <v>No</v>
      </c>
      <c r="K1122" t="str">
        <f t="shared" si="53"/>
        <v>No</v>
      </c>
      <c r="L1122">
        <f t="shared" si="54"/>
        <v>1602501</v>
      </c>
      <c r="M1122" s="1" t="str">
        <f>IF(ISBLANK(D1122),_xlfn.MODE.SNGL(moras[TIPO_ASEGURAMIENTO]),D1122)</f>
        <v>PENSIONADOS EN SU PROPIO SISTEMA</v>
      </c>
      <c r="N1122" s="1">
        <f>IF(ISBLANK(moras[[#This Row],[EDAD]]),T1143,moras[[#This Row],[EDAD]])</f>
        <v>60</v>
      </c>
    </row>
    <row r="1123" spans="1:14" x14ac:dyDescent="0.35">
      <c r="A1123" s="1">
        <v>1122</v>
      </c>
      <c r="B1123" s="1" t="s">
        <v>9</v>
      </c>
      <c r="C1123" s="1">
        <v>440086.31</v>
      </c>
      <c r="D1123" s="1" t="s">
        <v>10</v>
      </c>
      <c r="E1123" s="1" t="s">
        <v>16</v>
      </c>
      <c r="F1123" s="1" t="s">
        <v>12</v>
      </c>
      <c r="G1123" s="1" t="s">
        <v>13</v>
      </c>
      <c r="H1123" s="1" t="s">
        <v>13</v>
      </c>
      <c r="I1123" s="1">
        <v>53</v>
      </c>
      <c r="J1123" t="str">
        <f t="shared" si="52"/>
        <v>No</v>
      </c>
      <c r="K1123" t="str">
        <f t="shared" si="53"/>
        <v>No</v>
      </c>
      <c r="L1123">
        <f t="shared" si="54"/>
        <v>440086.31</v>
      </c>
      <c r="M1123" s="1" t="str">
        <f>IF(ISBLANK(D1123),_xlfn.MODE.SNGL(moras[TIPO_ASEGURAMIENTO]),D1123)</f>
        <v>ASALARIADO</v>
      </c>
      <c r="N1123" s="1">
        <f>IF(ISBLANK(moras[[#This Row],[EDAD]]),T1144,moras[[#This Row],[EDAD]])</f>
        <v>53</v>
      </c>
    </row>
    <row r="1124" spans="1:14" x14ac:dyDescent="0.35">
      <c r="A1124" s="1">
        <v>1123</v>
      </c>
      <c r="B1124" s="1" t="s">
        <v>9</v>
      </c>
      <c r="C1124" s="1">
        <v>812849</v>
      </c>
      <c r="D1124" s="1" t="s">
        <v>17</v>
      </c>
      <c r="E1124" s="1" t="s">
        <v>16</v>
      </c>
      <c r="F1124" s="1" t="s">
        <v>12</v>
      </c>
      <c r="G1124" s="1" t="s">
        <v>12</v>
      </c>
      <c r="H1124" s="1" t="s">
        <v>13</v>
      </c>
      <c r="I1124" s="1">
        <v>74</v>
      </c>
      <c r="J1124" t="str">
        <f t="shared" si="52"/>
        <v>No</v>
      </c>
      <c r="K1124" t="str">
        <f t="shared" si="53"/>
        <v>No</v>
      </c>
      <c r="L1124">
        <f t="shared" si="54"/>
        <v>812849</v>
      </c>
      <c r="M1124" s="1" t="str">
        <f>IF(ISBLANK(D1124),_xlfn.MODE.SNGL(moras[TIPO_ASEGURAMIENTO]),D1124)</f>
        <v>ASEGURADO VOLUNTARIO</v>
      </c>
      <c r="N1124" s="1">
        <f>IF(ISBLANK(moras[[#This Row],[EDAD]]),T1145,moras[[#This Row],[EDAD]])</f>
        <v>74</v>
      </c>
    </row>
    <row r="1125" spans="1:14" x14ac:dyDescent="0.35">
      <c r="A1125" s="1">
        <v>1124</v>
      </c>
      <c r="B1125" s="1" t="s">
        <v>9</v>
      </c>
      <c r="C1125" s="1">
        <v>449060</v>
      </c>
      <c r="D1125" s="1" t="s">
        <v>10</v>
      </c>
      <c r="E1125" s="1" t="s">
        <v>11</v>
      </c>
      <c r="F1125" s="1" t="s">
        <v>12</v>
      </c>
      <c r="G1125" s="1" t="s">
        <v>13</v>
      </c>
      <c r="H1125" s="1" t="s">
        <v>12</v>
      </c>
      <c r="I1125" s="1">
        <v>58</v>
      </c>
      <c r="J1125" t="str">
        <f t="shared" si="52"/>
        <v>No</v>
      </c>
      <c r="K1125" t="str">
        <f t="shared" si="53"/>
        <v>No</v>
      </c>
      <c r="L1125">
        <f t="shared" si="54"/>
        <v>449060</v>
      </c>
      <c r="M1125" s="1" t="str">
        <f>IF(ISBLANK(D1125),_xlfn.MODE.SNGL(moras[TIPO_ASEGURAMIENTO]),D1125)</f>
        <v>ASALARIADO</v>
      </c>
      <c r="N1125" s="1">
        <f>IF(ISBLANK(moras[[#This Row],[EDAD]]),T1146,moras[[#This Row],[EDAD]])</f>
        <v>58</v>
      </c>
    </row>
    <row r="1126" spans="1:14" x14ac:dyDescent="0.35">
      <c r="A1126" s="1">
        <v>1125</v>
      </c>
      <c r="B1126" s="1" t="s">
        <v>9</v>
      </c>
      <c r="C1126" s="1">
        <v>326753</v>
      </c>
      <c r="D1126" s="1" t="s">
        <v>17</v>
      </c>
      <c r="E1126" s="1" t="s">
        <v>16</v>
      </c>
      <c r="F1126" s="1" t="s">
        <v>12</v>
      </c>
      <c r="G1126" s="1" t="s">
        <v>13</v>
      </c>
      <c r="H1126" s="1" t="s">
        <v>13</v>
      </c>
      <c r="I1126" s="1">
        <v>42</v>
      </c>
      <c r="J1126" t="str">
        <f t="shared" si="52"/>
        <v>No</v>
      </c>
      <c r="K1126" t="str">
        <f t="shared" si="53"/>
        <v>No</v>
      </c>
      <c r="L1126">
        <f t="shared" si="54"/>
        <v>326753</v>
      </c>
      <c r="M1126" s="1" t="str">
        <f>IF(ISBLANK(D1126),_xlfn.MODE.SNGL(moras[TIPO_ASEGURAMIENTO]),D1126)</f>
        <v>ASEGURADO VOLUNTARIO</v>
      </c>
      <c r="N1126" s="1">
        <f>IF(ISBLANK(moras[[#This Row],[EDAD]]),T1147,moras[[#This Row],[EDAD]])</f>
        <v>42</v>
      </c>
    </row>
    <row r="1127" spans="1:14" x14ac:dyDescent="0.35">
      <c r="A1127" s="1">
        <v>1126</v>
      </c>
      <c r="B1127" s="1" t="s">
        <v>9</v>
      </c>
      <c r="C1127" s="1">
        <v>364062.51</v>
      </c>
      <c r="D1127" s="1" t="s">
        <v>10</v>
      </c>
      <c r="E1127" s="1" t="s">
        <v>16</v>
      </c>
      <c r="F1127" s="1" t="s">
        <v>12</v>
      </c>
      <c r="G1127" s="1" t="s">
        <v>13</v>
      </c>
      <c r="H1127" s="1" t="s">
        <v>13</v>
      </c>
      <c r="I1127" s="1">
        <v>27</v>
      </c>
      <c r="J1127" t="str">
        <f t="shared" si="52"/>
        <v>No</v>
      </c>
      <c r="K1127" t="str">
        <f t="shared" si="53"/>
        <v>No</v>
      </c>
      <c r="L1127">
        <f t="shared" si="54"/>
        <v>364062.51</v>
      </c>
      <c r="M1127" s="1" t="str">
        <f>IF(ISBLANK(D1127),_xlfn.MODE.SNGL(moras[TIPO_ASEGURAMIENTO]),D1127)</f>
        <v>ASALARIADO</v>
      </c>
      <c r="N1127" s="1">
        <f>IF(ISBLANK(moras[[#This Row],[EDAD]]),T1148,moras[[#This Row],[EDAD]])</f>
        <v>27</v>
      </c>
    </row>
    <row r="1128" spans="1:14" x14ac:dyDescent="0.35">
      <c r="A1128" s="1">
        <v>1127</v>
      </c>
      <c r="B1128" s="1" t="s">
        <v>9</v>
      </c>
      <c r="C1128" s="1">
        <v>278030.99</v>
      </c>
      <c r="D1128" s="1" t="s">
        <v>19</v>
      </c>
      <c r="E1128" s="1" t="s">
        <v>16</v>
      </c>
      <c r="F1128" s="1" t="s">
        <v>12</v>
      </c>
      <c r="G1128" s="1" t="s">
        <v>13</v>
      </c>
      <c r="H1128" s="1" t="s">
        <v>13</v>
      </c>
      <c r="I1128" s="1">
        <v>31</v>
      </c>
      <c r="J1128" t="str">
        <f t="shared" si="52"/>
        <v>No</v>
      </c>
      <c r="K1128" t="str">
        <f t="shared" si="53"/>
        <v>No</v>
      </c>
      <c r="L1128">
        <f t="shared" si="54"/>
        <v>278030.99</v>
      </c>
      <c r="M1128" s="1" t="str">
        <f>IF(ISBLANK(D1128),_xlfn.MODE.SNGL(moras[TIPO_ASEGURAMIENTO]),D1128)</f>
        <v>CONVENIOS ESPECIALES DE TRABAJADORES INDEPENDIENTES</v>
      </c>
      <c r="N1128" s="1">
        <f>IF(ISBLANK(moras[[#This Row],[EDAD]]),T1149,moras[[#This Row],[EDAD]])</f>
        <v>31</v>
      </c>
    </row>
    <row r="1129" spans="1:14" x14ac:dyDescent="0.35">
      <c r="A1129" s="1">
        <v>1128</v>
      </c>
      <c r="B1129" s="1" t="s">
        <v>9</v>
      </c>
      <c r="C1129" s="1">
        <v>876640.38</v>
      </c>
      <c r="D1129" s="1" t="s">
        <v>10</v>
      </c>
      <c r="E1129" s="1" t="s">
        <v>16</v>
      </c>
      <c r="F1129" s="1" t="s">
        <v>12</v>
      </c>
      <c r="G1129" s="1" t="s">
        <v>13</v>
      </c>
      <c r="H1129" s="1" t="s">
        <v>13</v>
      </c>
      <c r="I1129" s="1">
        <v>49</v>
      </c>
      <c r="J1129" t="str">
        <f t="shared" si="52"/>
        <v>No</v>
      </c>
      <c r="K1129" t="str">
        <f t="shared" si="53"/>
        <v>No</v>
      </c>
      <c r="L1129">
        <f t="shared" si="54"/>
        <v>876640.38</v>
      </c>
      <c r="M1129" s="1" t="str">
        <f>IF(ISBLANK(D1129),_xlfn.MODE.SNGL(moras[TIPO_ASEGURAMIENTO]),D1129)</f>
        <v>ASALARIADO</v>
      </c>
      <c r="N1129" s="1">
        <f>IF(ISBLANK(moras[[#This Row],[EDAD]]),T1150,moras[[#This Row],[EDAD]])</f>
        <v>49</v>
      </c>
    </row>
    <row r="1130" spans="1:14" x14ac:dyDescent="0.35">
      <c r="A1130" s="1">
        <v>1129</v>
      </c>
      <c r="B1130" s="1" t="s">
        <v>9</v>
      </c>
      <c r="C1130" s="1">
        <v>288203</v>
      </c>
      <c r="D1130" s="1" t="s">
        <v>10</v>
      </c>
      <c r="E1130" s="1" t="s">
        <v>11</v>
      </c>
      <c r="F1130" s="1" t="s">
        <v>12</v>
      </c>
      <c r="G1130" s="1" t="s">
        <v>13</v>
      </c>
      <c r="H1130" s="1" t="s">
        <v>12</v>
      </c>
      <c r="I1130" s="1">
        <v>26</v>
      </c>
      <c r="J1130" t="str">
        <f t="shared" si="52"/>
        <v>No</v>
      </c>
      <c r="K1130" t="str">
        <f t="shared" si="53"/>
        <v>No</v>
      </c>
      <c r="L1130">
        <f t="shared" si="54"/>
        <v>288203</v>
      </c>
      <c r="M1130" s="1" t="str">
        <f>IF(ISBLANK(D1130),_xlfn.MODE.SNGL(moras[TIPO_ASEGURAMIENTO]),D1130)</f>
        <v>ASALARIADO</v>
      </c>
      <c r="N1130" s="1">
        <f>IF(ISBLANK(moras[[#This Row],[EDAD]]),T1151,moras[[#This Row],[EDAD]])</f>
        <v>26</v>
      </c>
    </row>
    <row r="1131" spans="1:14" x14ac:dyDescent="0.35">
      <c r="A1131" s="1">
        <v>1130</v>
      </c>
      <c r="B1131" s="1" t="s">
        <v>9</v>
      </c>
      <c r="C1131" s="1">
        <v>51450.83</v>
      </c>
      <c r="D1131" s="1" t="s">
        <v>10</v>
      </c>
      <c r="E1131" s="1" t="s">
        <v>16</v>
      </c>
      <c r="F1131" s="1" t="s">
        <v>12</v>
      </c>
      <c r="G1131" s="1" t="s">
        <v>12</v>
      </c>
      <c r="H1131" s="1" t="s">
        <v>13</v>
      </c>
      <c r="I1131" s="1">
        <v>50</v>
      </c>
      <c r="J1131" t="str">
        <f t="shared" si="52"/>
        <v>No</v>
      </c>
      <c r="K1131" t="str">
        <f t="shared" si="53"/>
        <v>No</v>
      </c>
      <c r="L1131">
        <f t="shared" si="54"/>
        <v>51450.83</v>
      </c>
      <c r="M1131" s="1" t="str">
        <f>IF(ISBLANK(D1131),_xlfn.MODE.SNGL(moras[TIPO_ASEGURAMIENTO]),D1131)</f>
        <v>ASALARIADO</v>
      </c>
      <c r="N1131" s="1">
        <f>IF(ISBLANK(moras[[#This Row],[EDAD]]),T1152,moras[[#This Row],[EDAD]])</f>
        <v>50</v>
      </c>
    </row>
    <row r="1132" spans="1:14" x14ac:dyDescent="0.35">
      <c r="A1132" s="1">
        <v>1131</v>
      </c>
      <c r="B1132" s="1" t="s">
        <v>9</v>
      </c>
      <c r="C1132" s="1">
        <v>538446.65</v>
      </c>
      <c r="D1132" s="1" t="s">
        <v>10</v>
      </c>
      <c r="E1132" s="1" t="s">
        <v>16</v>
      </c>
      <c r="F1132" s="1" t="s">
        <v>12</v>
      </c>
      <c r="G1132" s="1" t="s">
        <v>13</v>
      </c>
      <c r="H1132" s="1" t="s">
        <v>13</v>
      </c>
      <c r="I1132" s="1">
        <v>28</v>
      </c>
      <c r="J1132" t="str">
        <f t="shared" si="52"/>
        <v>No</v>
      </c>
      <c r="K1132" t="str">
        <f t="shared" si="53"/>
        <v>No</v>
      </c>
      <c r="L1132">
        <f t="shared" si="54"/>
        <v>538446.65</v>
      </c>
      <c r="M1132" s="1" t="str">
        <f>IF(ISBLANK(D1132),_xlfn.MODE.SNGL(moras[TIPO_ASEGURAMIENTO]),D1132)</f>
        <v>ASALARIADO</v>
      </c>
      <c r="N1132" s="1">
        <f>IF(ISBLANK(moras[[#This Row],[EDAD]]),T1153,moras[[#This Row],[EDAD]])</f>
        <v>28</v>
      </c>
    </row>
    <row r="1133" spans="1:14" x14ac:dyDescent="0.35">
      <c r="A1133" s="1">
        <v>1132</v>
      </c>
      <c r="B1133" s="1" t="s">
        <v>15</v>
      </c>
      <c r="C1133" s="1">
        <v>198257.15</v>
      </c>
      <c r="D1133" s="1" t="s">
        <v>14</v>
      </c>
      <c r="E1133" s="1" t="s">
        <v>11</v>
      </c>
      <c r="F1133" s="1" t="s">
        <v>12</v>
      </c>
      <c r="G1133" s="1" t="s">
        <v>13</v>
      </c>
      <c r="H1133" s="1" t="s">
        <v>13</v>
      </c>
      <c r="I1133" s="1">
        <v>97</v>
      </c>
      <c r="J1133" t="str">
        <f t="shared" si="52"/>
        <v>No</v>
      </c>
      <c r="K1133" t="str">
        <f t="shared" si="53"/>
        <v>No</v>
      </c>
      <c r="L1133">
        <f t="shared" si="54"/>
        <v>198257.15</v>
      </c>
      <c r="M1133" s="1" t="str">
        <f>IF(ISBLANK(D1133),_xlfn.MODE.SNGL(moras[TIPO_ASEGURAMIENTO]),D1133)</f>
        <v>PENSIONADOS EN SU PROPIO SISTEMA</v>
      </c>
      <c r="N1133" s="1">
        <f>IF(ISBLANK(moras[[#This Row],[EDAD]]),T1154,moras[[#This Row],[EDAD]])</f>
        <v>97</v>
      </c>
    </row>
    <row r="1134" spans="1:14" x14ac:dyDescent="0.35">
      <c r="A1134" s="1">
        <v>1133</v>
      </c>
      <c r="B1134" s="1" t="s">
        <v>9</v>
      </c>
      <c r="C1134" s="1">
        <v>278030</v>
      </c>
      <c r="D1134" s="1" t="s">
        <v>19</v>
      </c>
      <c r="E1134" s="1" t="s">
        <v>16</v>
      </c>
      <c r="F1134" s="1" t="s">
        <v>12</v>
      </c>
      <c r="G1134" s="1" t="s">
        <v>12</v>
      </c>
      <c r="H1134" s="1" t="s">
        <v>13</v>
      </c>
      <c r="I1134" s="1">
        <v>39</v>
      </c>
      <c r="J1134" t="str">
        <f t="shared" si="52"/>
        <v>No</v>
      </c>
      <c r="K1134" t="str">
        <f t="shared" si="53"/>
        <v>No</v>
      </c>
      <c r="L1134">
        <f t="shared" si="54"/>
        <v>278030</v>
      </c>
      <c r="M1134" s="1" t="str">
        <f>IF(ISBLANK(D1134),_xlfn.MODE.SNGL(moras[TIPO_ASEGURAMIENTO]),D1134)</f>
        <v>CONVENIOS ESPECIALES DE TRABAJADORES INDEPENDIENTES</v>
      </c>
      <c r="N1134" s="1">
        <f>IF(ISBLANK(moras[[#This Row],[EDAD]]),T1155,moras[[#This Row],[EDAD]])</f>
        <v>39</v>
      </c>
    </row>
    <row r="1135" spans="1:14" x14ac:dyDescent="0.35">
      <c r="A1135" s="1">
        <v>1134</v>
      </c>
      <c r="B1135" s="1" t="s">
        <v>9</v>
      </c>
      <c r="C1135" s="1">
        <v>636889</v>
      </c>
      <c r="D1135" s="1" t="s">
        <v>18</v>
      </c>
      <c r="E1135" s="1" t="s">
        <v>16</v>
      </c>
      <c r="F1135" s="1" t="s">
        <v>12</v>
      </c>
      <c r="G1135" s="1" t="s">
        <v>13</v>
      </c>
      <c r="H1135" s="1" t="s">
        <v>12</v>
      </c>
      <c r="I1135" s="1">
        <v>49</v>
      </c>
      <c r="J1135" t="str">
        <f t="shared" si="52"/>
        <v>No</v>
      </c>
      <c r="K1135" t="str">
        <f t="shared" si="53"/>
        <v>No</v>
      </c>
      <c r="L1135">
        <f t="shared" si="54"/>
        <v>636889</v>
      </c>
      <c r="M1135" s="1" t="str">
        <f>IF(ISBLANK(D1135),_xlfn.MODE.SNGL(moras[TIPO_ASEGURAMIENTO]),D1135)</f>
        <v>TRABAJADOR INDEPENDIENTE</v>
      </c>
      <c r="N1135" s="1">
        <f>IF(ISBLANK(moras[[#This Row],[EDAD]]),T1156,moras[[#This Row],[EDAD]])</f>
        <v>49</v>
      </c>
    </row>
    <row r="1136" spans="1:14" x14ac:dyDescent="0.35">
      <c r="A1136" s="1">
        <v>1135</v>
      </c>
      <c r="B1136" s="1" t="s">
        <v>9</v>
      </c>
      <c r="C1136" s="1">
        <v>600000</v>
      </c>
      <c r="D1136" s="1" t="s">
        <v>10</v>
      </c>
      <c r="E1136" s="1" t="s">
        <v>16</v>
      </c>
      <c r="F1136" s="1" t="s">
        <v>12</v>
      </c>
      <c r="G1136" s="1" t="s">
        <v>12</v>
      </c>
      <c r="H1136" s="1" t="s">
        <v>12</v>
      </c>
      <c r="I1136" s="1">
        <v>58</v>
      </c>
      <c r="J1136" t="str">
        <f t="shared" si="52"/>
        <v>No</v>
      </c>
      <c r="K1136" t="str">
        <f t="shared" si="53"/>
        <v>No</v>
      </c>
      <c r="L1136">
        <f t="shared" si="54"/>
        <v>600000</v>
      </c>
      <c r="M1136" s="1" t="str">
        <f>IF(ISBLANK(D1136),_xlfn.MODE.SNGL(moras[TIPO_ASEGURAMIENTO]),D1136)</f>
        <v>ASALARIADO</v>
      </c>
      <c r="N1136" s="1">
        <f>IF(ISBLANK(moras[[#This Row],[EDAD]]),T1157,moras[[#This Row],[EDAD]])</f>
        <v>58</v>
      </c>
    </row>
    <row r="1137" spans="1:14" x14ac:dyDescent="0.35">
      <c r="A1137" s="1">
        <v>1136</v>
      </c>
      <c r="B1137" s="1" t="s">
        <v>15</v>
      </c>
      <c r="C1137" s="1">
        <v>297139</v>
      </c>
      <c r="D1137" s="1" t="s">
        <v>17</v>
      </c>
      <c r="E1137" s="1" t="s">
        <v>16</v>
      </c>
      <c r="F1137" s="1" t="s">
        <v>13</v>
      </c>
      <c r="G1137" s="1" t="s">
        <v>13</v>
      </c>
      <c r="H1137" s="1" t="s">
        <v>12</v>
      </c>
      <c r="I1137" s="1">
        <v>41</v>
      </c>
      <c r="J1137" t="str">
        <f t="shared" si="52"/>
        <v>No</v>
      </c>
      <c r="K1137" t="str">
        <f t="shared" si="53"/>
        <v>No</v>
      </c>
      <c r="L1137">
        <f t="shared" si="54"/>
        <v>297139</v>
      </c>
      <c r="M1137" s="1" t="str">
        <f>IF(ISBLANK(D1137),_xlfn.MODE.SNGL(moras[TIPO_ASEGURAMIENTO]),D1137)</f>
        <v>ASEGURADO VOLUNTARIO</v>
      </c>
      <c r="N1137" s="1">
        <f>IF(ISBLANK(moras[[#This Row],[EDAD]]),T1158,moras[[#This Row],[EDAD]])</f>
        <v>41</v>
      </c>
    </row>
    <row r="1138" spans="1:14" x14ac:dyDescent="0.35">
      <c r="A1138" s="1">
        <v>1137</v>
      </c>
      <c r="B1138" s="1" t="s">
        <v>15</v>
      </c>
      <c r="C1138" s="1">
        <v>277000</v>
      </c>
      <c r="D1138" s="1" t="s">
        <v>10</v>
      </c>
      <c r="E1138" s="1" t="s">
        <v>16</v>
      </c>
      <c r="F1138" s="1" t="s">
        <v>12</v>
      </c>
      <c r="G1138" s="1" t="s">
        <v>13</v>
      </c>
      <c r="H1138" s="1" t="s">
        <v>13</v>
      </c>
      <c r="I1138" s="1">
        <v>46</v>
      </c>
      <c r="J1138" t="str">
        <f t="shared" si="52"/>
        <v>No</v>
      </c>
      <c r="K1138" t="str">
        <f t="shared" si="53"/>
        <v>No</v>
      </c>
      <c r="L1138">
        <f t="shared" si="54"/>
        <v>277000</v>
      </c>
      <c r="M1138" s="1" t="str">
        <f>IF(ISBLANK(D1138),_xlfn.MODE.SNGL(moras[TIPO_ASEGURAMIENTO]),D1138)</f>
        <v>ASALARIADO</v>
      </c>
      <c r="N1138" s="1">
        <f>IF(ISBLANK(moras[[#This Row],[EDAD]]),T1159,moras[[#This Row],[EDAD]])</f>
        <v>46</v>
      </c>
    </row>
    <row r="1139" spans="1:14" x14ac:dyDescent="0.35">
      <c r="A1139" s="1">
        <v>1138</v>
      </c>
      <c r="B1139" s="1" t="s">
        <v>9</v>
      </c>
      <c r="C1139" s="1">
        <v>635014</v>
      </c>
      <c r="D1139" s="1" t="s">
        <v>18</v>
      </c>
      <c r="E1139" s="1" t="s">
        <v>16</v>
      </c>
      <c r="F1139" s="1" t="s">
        <v>12</v>
      </c>
      <c r="G1139" s="1" t="s">
        <v>13</v>
      </c>
      <c r="H1139" s="1" t="s">
        <v>13</v>
      </c>
      <c r="I1139" s="1">
        <v>51</v>
      </c>
      <c r="J1139" t="str">
        <f t="shared" si="52"/>
        <v>No</v>
      </c>
      <c r="K1139" t="str">
        <f t="shared" si="53"/>
        <v>No</v>
      </c>
      <c r="L1139">
        <f t="shared" si="54"/>
        <v>635014</v>
      </c>
      <c r="M1139" s="1" t="str">
        <f>IF(ISBLANK(D1139),_xlfn.MODE.SNGL(moras[TIPO_ASEGURAMIENTO]),D1139)</f>
        <v>TRABAJADOR INDEPENDIENTE</v>
      </c>
      <c r="N1139" s="1">
        <f>IF(ISBLANK(moras[[#This Row],[EDAD]]),T1160,moras[[#This Row],[EDAD]])</f>
        <v>51</v>
      </c>
    </row>
    <row r="1140" spans="1:14" x14ac:dyDescent="0.35">
      <c r="A1140" s="1">
        <v>1139</v>
      </c>
      <c r="B1140" s="1" t="s">
        <v>9</v>
      </c>
      <c r="C1140" s="1">
        <v>79912</v>
      </c>
      <c r="D1140" s="1" t="s">
        <v>10</v>
      </c>
      <c r="E1140" s="1" t="s">
        <v>16</v>
      </c>
      <c r="F1140" s="1" t="s">
        <v>12</v>
      </c>
      <c r="G1140" s="1" t="s">
        <v>13</v>
      </c>
      <c r="H1140" s="1" t="s">
        <v>13</v>
      </c>
      <c r="I1140" s="1">
        <v>19</v>
      </c>
      <c r="J1140" t="str">
        <f t="shared" si="52"/>
        <v>No</v>
      </c>
      <c r="K1140" t="str">
        <f t="shared" si="53"/>
        <v>No</v>
      </c>
      <c r="L1140">
        <f t="shared" si="54"/>
        <v>79912</v>
      </c>
      <c r="M1140" s="1" t="str">
        <f>IF(ISBLANK(D1140),_xlfn.MODE.SNGL(moras[TIPO_ASEGURAMIENTO]),D1140)</f>
        <v>ASALARIADO</v>
      </c>
      <c r="N1140" s="1">
        <f>IF(ISBLANK(moras[[#This Row],[EDAD]]),T1161,moras[[#This Row],[EDAD]])</f>
        <v>19</v>
      </c>
    </row>
    <row r="1141" spans="1:14" x14ac:dyDescent="0.35">
      <c r="A1141" s="1">
        <v>1140</v>
      </c>
      <c r="B1141" s="1" t="s">
        <v>9</v>
      </c>
      <c r="C1141" s="1">
        <v>393512.27</v>
      </c>
      <c r="D1141" s="1" t="s">
        <v>10</v>
      </c>
      <c r="E1141" s="1" t="s">
        <v>16</v>
      </c>
      <c r="F1141" s="1" t="s">
        <v>12</v>
      </c>
      <c r="G1141" s="1" t="s">
        <v>13</v>
      </c>
      <c r="H1141" s="1" t="s">
        <v>13</v>
      </c>
      <c r="I1141" s="1">
        <v>44</v>
      </c>
      <c r="J1141" t="str">
        <f t="shared" si="52"/>
        <v>No</v>
      </c>
      <c r="K1141" t="str">
        <f t="shared" si="53"/>
        <v>No</v>
      </c>
      <c r="L1141">
        <f t="shared" si="54"/>
        <v>393512.27</v>
      </c>
      <c r="M1141" s="1" t="str">
        <f>IF(ISBLANK(D1141),_xlfn.MODE.SNGL(moras[TIPO_ASEGURAMIENTO]),D1141)</f>
        <v>ASALARIADO</v>
      </c>
      <c r="N1141" s="1">
        <f>IF(ISBLANK(moras[[#This Row],[EDAD]]),T1162,moras[[#This Row],[EDAD]])</f>
        <v>44</v>
      </c>
    </row>
    <row r="1142" spans="1:14" x14ac:dyDescent="0.35">
      <c r="A1142" s="1">
        <v>1141</v>
      </c>
      <c r="B1142" s="1" t="s">
        <v>15</v>
      </c>
      <c r="C1142" s="1">
        <v>297046</v>
      </c>
      <c r="D1142" s="1" t="s">
        <v>17</v>
      </c>
      <c r="E1142" s="1" t="s">
        <v>16</v>
      </c>
      <c r="F1142" s="1" t="s">
        <v>12</v>
      </c>
      <c r="G1142" s="1" t="s">
        <v>13</v>
      </c>
      <c r="H1142" s="1" t="s">
        <v>12</v>
      </c>
      <c r="I1142" s="1">
        <v>21</v>
      </c>
      <c r="J1142" t="str">
        <f t="shared" si="52"/>
        <v>No</v>
      </c>
      <c r="K1142" t="str">
        <f t="shared" si="53"/>
        <v>No</v>
      </c>
      <c r="L1142">
        <f t="shared" si="54"/>
        <v>297046</v>
      </c>
      <c r="M1142" s="1" t="str">
        <f>IF(ISBLANK(D1142),_xlfn.MODE.SNGL(moras[TIPO_ASEGURAMIENTO]),D1142)</f>
        <v>ASEGURADO VOLUNTARIO</v>
      </c>
      <c r="N1142" s="1">
        <f>IF(ISBLANK(moras[[#This Row],[EDAD]]),T1163,moras[[#This Row],[EDAD]])</f>
        <v>21</v>
      </c>
    </row>
    <row r="1143" spans="1:14" x14ac:dyDescent="0.35">
      <c r="A1143" s="1">
        <v>1142</v>
      </c>
      <c r="B1143" s="1" t="s">
        <v>15</v>
      </c>
      <c r="C1143" s="1">
        <v>125736.88</v>
      </c>
      <c r="D1143" s="1" t="s">
        <v>10</v>
      </c>
      <c r="E1143" s="1" t="s">
        <v>11</v>
      </c>
      <c r="F1143" s="1" t="s">
        <v>12</v>
      </c>
      <c r="G1143" s="1" t="s">
        <v>13</v>
      </c>
      <c r="H1143" s="1" t="s">
        <v>13</v>
      </c>
      <c r="I1143" s="1">
        <v>34</v>
      </c>
      <c r="J1143" t="str">
        <f t="shared" si="52"/>
        <v>No</v>
      </c>
      <c r="K1143" t="str">
        <f t="shared" si="53"/>
        <v>No</v>
      </c>
      <c r="L1143">
        <f t="shared" si="54"/>
        <v>125736.88</v>
      </c>
      <c r="M1143" s="1" t="str">
        <f>IF(ISBLANK(D1143),_xlfn.MODE.SNGL(moras[TIPO_ASEGURAMIENTO]),D1143)</f>
        <v>ASALARIADO</v>
      </c>
      <c r="N1143" s="1">
        <f>IF(ISBLANK(moras[[#This Row],[EDAD]]),T1164,moras[[#This Row],[EDAD]])</f>
        <v>34</v>
      </c>
    </row>
    <row r="1144" spans="1:14" x14ac:dyDescent="0.35">
      <c r="A1144" s="1">
        <v>1143</v>
      </c>
      <c r="B1144" s="1" t="s">
        <v>9</v>
      </c>
      <c r="C1144" s="1">
        <v>1279854.5</v>
      </c>
      <c r="D1144" s="1" t="s">
        <v>10</v>
      </c>
      <c r="E1144" s="1" t="s">
        <v>11</v>
      </c>
      <c r="F1144" s="1" t="s">
        <v>12</v>
      </c>
      <c r="G1144" s="1" t="s">
        <v>13</v>
      </c>
      <c r="H1144" s="1" t="s">
        <v>13</v>
      </c>
      <c r="I1144" s="1">
        <v>39</v>
      </c>
      <c r="J1144" t="str">
        <f t="shared" si="52"/>
        <v>No</v>
      </c>
      <c r="K1144" t="str">
        <f t="shared" si="53"/>
        <v>No</v>
      </c>
      <c r="L1144">
        <f t="shared" si="54"/>
        <v>1279854.5</v>
      </c>
      <c r="M1144" s="1" t="str">
        <f>IF(ISBLANK(D1144),_xlfn.MODE.SNGL(moras[TIPO_ASEGURAMIENTO]),D1144)</f>
        <v>ASALARIADO</v>
      </c>
      <c r="N1144" s="1">
        <f>IF(ISBLANK(moras[[#This Row],[EDAD]]),T1165,moras[[#This Row],[EDAD]])</f>
        <v>39</v>
      </c>
    </row>
    <row r="1145" spans="1:14" x14ac:dyDescent="0.35">
      <c r="A1145" s="1">
        <v>1144</v>
      </c>
      <c r="B1145" s="1" t="s">
        <v>15</v>
      </c>
      <c r="C1145" s="1">
        <v>385000</v>
      </c>
      <c r="D1145" s="1" t="s">
        <v>10</v>
      </c>
      <c r="E1145" s="1" t="s">
        <v>16</v>
      </c>
      <c r="F1145" s="1" t="s">
        <v>12</v>
      </c>
      <c r="G1145" s="1" t="s">
        <v>13</v>
      </c>
      <c r="H1145" s="1" t="s">
        <v>13</v>
      </c>
      <c r="I1145" s="1">
        <v>25</v>
      </c>
      <c r="J1145" t="str">
        <f t="shared" si="52"/>
        <v>No</v>
      </c>
      <c r="K1145" t="str">
        <f t="shared" si="53"/>
        <v>No</v>
      </c>
      <c r="L1145">
        <f t="shared" si="54"/>
        <v>385000</v>
      </c>
      <c r="M1145" s="1" t="str">
        <f>IF(ISBLANK(D1145),_xlfn.MODE.SNGL(moras[TIPO_ASEGURAMIENTO]),D1145)</f>
        <v>ASALARIADO</v>
      </c>
      <c r="N1145" s="1">
        <f>IF(ISBLANK(moras[[#This Row],[EDAD]]),T1166,moras[[#This Row],[EDAD]])</f>
        <v>25</v>
      </c>
    </row>
    <row r="1146" spans="1:14" x14ac:dyDescent="0.35">
      <c r="A1146" s="1">
        <v>1145</v>
      </c>
      <c r="B1146" s="1" t="s">
        <v>9</v>
      </c>
      <c r="C1146" s="1">
        <v>555522</v>
      </c>
      <c r="D1146" s="1" t="s">
        <v>10</v>
      </c>
      <c r="E1146" s="1" t="s">
        <v>16</v>
      </c>
      <c r="F1146" s="1" t="s">
        <v>12</v>
      </c>
      <c r="G1146" s="1" t="s">
        <v>13</v>
      </c>
      <c r="H1146" s="1" t="s">
        <v>13</v>
      </c>
      <c r="I1146" s="1">
        <v>53</v>
      </c>
      <c r="J1146" t="str">
        <f t="shared" si="52"/>
        <v>No</v>
      </c>
      <c r="K1146" t="str">
        <f t="shared" si="53"/>
        <v>No</v>
      </c>
      <c r="L1146">
        <f t="shared" si="54"/>
        <v>555522</v>
      </c>
      <c r="M1146" s="1" t="str">
        <f>IF(ISBLANK(D1146),_xlfn.MODE.SNGL(moras[TIPO_ASEGURAMIENTO]),D1146)</f>
        <v>ASALARIADO</v>
      </c>
      <c r="N1146" s="1">
        <f>IF(ISBLANK(moras[[#This Row],[EDAD]]),T1167,moras[[#This Row],[EDAD]])</f>
        <v>53</v>
      </c>
    </row>
    <row r="1147" spans="1:14" x14ac:dyDescent="0.35">
      <c r="A1147" s="1">
        <v>1146</v>
      </c>
      <c r="B1147" s="1" t="s">
        <v>9</v>
      </c>
      <c r="C1147" s="1">
        <v>1190185.8999999999</v>
      </c>
      <c r="D1147" s="1" t="s">
        <v>10</v>
      </c>
      <c r="E1147" s="1" t="s">
        <v>11</v>
      </c>
      <c r="F1147" s="1" t="s">
        <v>12</v>
      </c>
      <c r="G1147" s="1" t="s">
        <v>13</v>
      </c>
      <c r="H1147" s="1" t="s">
        <v>13</v>
      </c>
      <c r="I1147" s="1">
        <v>44</v>
      </c>
      <c r="J1147" t="str">
        <f t="shared" si="52"/>
        <v>No</v>
      </c>
      <c r="K1147" t="str">
        <f t="shared" si="53"/>
        <v>No</v>
      </c>
      <c r="L1147">
        <f t="shared" si="54"/>
        <v>1190185.8999999999</v>
      </c>
      <c r="M1147" s="1" t="str">
        <f>IF(ISBLANK(D1147),_xlfn.MODE.SNGL(moras[TIPO_ASEGURAMIENTO]),D1147)</f>
        <v>ASALARIADO</v>
      </c>
      <c r="N1147" s="1">
        <f>IF(ISBLANK(moras[[#This Row],[EDAD]]),T1168,moras[[#This Row],[EDAD]])</f>
        <v>44</v>
      </c>
    </row>
    <row r="1148" spans="1:14" x14ac:dyDescent="0.35">
      <c r="A1148" s="1">
        <v>1147</v>
      </c>
      <c r="B1148" s="1" t="s">
        <v>15</v>
      </c>
      <c r="C1148" s="1">
        <v>550590.5</v>
      </c>
      <c r="D1148" s="1" t="s">
        <v>10</v>
      </c>
      <c r="E1148" s="1" t="s">
        <v>11</v>
      </c>
      <c r="F1148" s="1" t="s">
        <v>12</v>
      </c>
      <c r="G1148" s="1" t="s">
        <v>13</v>
      </c>
      <c r="H1148" s="1" t="s">
        <v>13</v>
      </c>
      <c r="I1148" s="1">
        <v>26</v>
      </c>
      <c r="J1148" t="str">
        <f t="shared" si="52"/>
        <v>No</v>
      </c>
      <c r="K1148" t="str">
        <f t="shared" si="53"/>
        <v>No</v>
      </c>
      <c r="L1148">
        <f t="shared" si="54"/>
        <v>550590.5</v>
      </c>
      <c r="M1148" s="1" t="str">
        <f>IF(ISBLANK(D1148),_xlfn.MODE.SNGL(moras[TIPO_ASEGURAMIENTO]),D1148)</f>
        <v>ASALARIADO</v>
      </c>
      <c r="N1148" s="1">
        <f>IF(ISBLANK(moras[[#This Row],[EDAD]]),T1169,moras[[#This Row],[EDAD]])</f>
        <v>26</v>
      </c>
    </row>
    <row r="1149" spans="1:14" x14ac:dyDescent="0.35">
      <c r="A1149" s="1">
        <v>1148</v>
      </c>
      <c r="B1149" s="1" t="s">
        <v>9</v>
      </c>
      <c r="C1149" s="1">
        <v>297046</v>
      </c>
      <c r="D1149" s="1" t="s">
        <v>18</v>
      </c>
      <c r="E1149" s="1" t="s">
        <v>16</v>
      </c>
      <c r="F1149" s="1" t="s">
        <v>12</v>
      </c>
      <c r="G1149" s="1" t="s">
        <v>13</v>
      </c>
      <c r="H1149" s="1" t="s">
        <v>13</v>
      </c>
      <c r="I1149" s="1">
        <v>50</v>
      </c>
      <c r="J1149" t="str">
        <f t="shared" si="52"/>
        <v>No</v>
      </c>
      <c r="K1149" t="str">
        <f t="shared" si="53"/>
        <v>No</v>
      </c>
      <c r="L1149">
        <f t="shared" si="54"/>
        <v>297046</v>
      </c>
      <c r="M1149" s="1" t="str">
        <f>IF(ISBLANK(D1149),_xlfn.MODE.SNGL(moras[TIPO_ASEGURAMIENTO]),D1149)</f>
        <v>TRABAJADOR INDEPENDIENTE</v>
      </c>
      <c r="N1149" s="1">
        <f>IF(ISBLANK(moras[[#This Row],[EDAD]]),T1170,moras[[#This Row],[EDAD]])</f>
        <v>50</v>
      </c>
    </row>
    <row r="1150" spans="1:14" x14ac:dyDescent="0.35">
      <c r="A1150" s="1">
        <v>1149</v>
      </c>
      <c r="B1150" s="1" t="s">
        <v>15</v>
      </c>
      <c r="C1150" s="1">
        <v>475006</v>
      </c>
      <c r="D1150" s="1" t="s">
        <v>10</v>
      </c>
      <c r="E1150" s="1" t="s">
        <v>16</v>
      </c>
      <c r="F1150" s="1" t="s">
        <v>12</v>
      </c>
      <c r="G1150" s="1" t="s">
        <v>13</v>
      </c>
      <c r="H1150" s="1" t="s">
        <v>13</v>
      </c>
      <c r="I1150" s="1">
        <v>24</v>
      </c>
      <c r="J1150" t="str">
        <f t="shared" si="52"/>
        <v>No</v>
      </c>
      <c r="K1150" t="str">
        <f t="shared" si="53"/>
        <v>No</v>
      </c>
      <c r="L1150">
        <f t="shared" si="54"/>
        <v>475006</v>
      </c>
      <c r="M1150" s="1" t="str">
        <f>IF(ISBLANK(D1150),_xlfn.MODE.SNGL(moras[TIPO_ASEGURAMIENTO]),D1150)</f>
        <v>ASALARIADO</v>
      </c>
      <c r="N1150" s="1">
        <f>IF(ISBLANK(moras[[#This Row],[EDAD]]),T1171,moras[[#This Row],[EDAD]])</f>
        <v>24</v>
      </c>
    </row>
    <row r="1151" spans="1:14" x14ac:dyDescent="0.35">
      <c r="A1151" s="1">
        <v>1150</v>
      </c>
      <c r="B1151" s="1" t="s">
        <v>15</v>
      </c>
      <c r="C1151" s="1">
        <v>356649</v>
      </c>
      <c r="D1151" s="1" t="s">
        <v>18</v>
      </c>
      <c r="E1151" s="1" t="s">
        <v>16</v>
      </c>
      <c r="F1151" s="1" t="s">
        <v>12</v>
      </c>
      <c r="G1151" s="1" t="s">
        <v>13</v>
      </c>
      <c r="H1151" s="1" t="s">
        <v>12</v>
      </c>
      <c r="I1151" s="1">
        <v>48</v>
      </c>
      <c r="J1151" t="str">
        <f t="shared" si="52"/>
        <v>No</v>
      </c>
      <c r="K1151" t="str">
        <f t="shared" si="53"/>
        <v>No</v>
      </c>
      <c r="L1151">
        <f t="shared" si="54"/>
        <v>356649</v>
      </c>
      <c r="M1151" s="1" t="str">
        <f>IF(ISBLANK(D1151),_xlfn.MODE.SNGL(moras[TIPO_ASEGURAMIENTO]),D1151)</f>
        <v>TRABAJADOR INDEPENDIENTE</v>
      </c>
      <c r="N1151" s="1">
        <f>IF(ISBLANK(moras[[#This Row],[EDAD]]),T1172,moras[[#This Row],[EDAD]])</f>
        <v>48</v>
      </c>
    </row>
    <row r="1152" spans="1:14" x14ac:dyDescent="0.35">
      <c r="A1152" s="1">
        <v>1151</v>
      </c>
      <c r="B1152" s="1" t="s">
        <v>9</v>
      </c>
      <c r="C1152" s="1">
        <v>278030</v>
      </c>
      <c r="D1152" s="1" t="s">
        <v>19</v>
      </c>
      <c r="E1152" s="1" t="s">
        <v>16</v>
      </c>
      <c r="F1152" s="1" t="s">
        <v>12</v>
      </c>
      <c r="G1152" s="1" t="s">
        <v>13</v>
      </c>
      <c r="H1152" s="1" t="s">
        <v>13</v>
      </c>
      <c r="I1152" s="1">
        <v>38</v>
      </c>
      <c r="J1152" t="str">
        <f t="shared" si="52"/>
        <v>No</v>
      </c>
      <c r="K1152" t="str">
        <f t="shared" si="53"/>
        <v>No</v>
      </c>
      <c r="L1152">
        <f t="shared" si="54"/>
        <v>278030</v>
      </c>
      <c r="M1152" s="1" t="str">
        <f>IF(ISBLANK(D1152),_xlfn.MODE.SNGL(moras[TIPO_ASEGURAMIENTO]),D1152)</f>
        <v>CONVENIOS ESPECIALES DE TRABAJADORES INDEPENDIENTES</v>
      </c>
      <c r="N1152" s="1">
        <f>IF(ISBLANK(moras[[#This Row],[EDAD]]),T1173,moras[[#This Row],[EDAD]])</f>
        <v>38</v>
      </c>
    </row>
    <row r="1153" spans="1:14" x14ac:dyDescent="0.35">
      <c r="A1153" s="1">
        <v>1152</v>
      </c>
      <c r="B1153" s="1" t="s">
        <v>15</v>
      </c>
      <c r="C1153" s="1">
        <v>290000</v>
      </c>
      <c r="D1153" s="1" t="s">
        <v>10</v>
      </c>
      <c r="E1153" s="1" t="s">
        <v>16</v>
      </c>
      <c r="F1153" s="1" t="s">
        <v>12</v>
      </c>
      <c r="G1153" s="1" t="s">
        <v>13</v>
      </c>
      <c r="H1153" s="1" t="s">
        <v>13</v>
      </c>
      <c r="I1153" s="1">
        <v>57</v>
      </c>
      <c r="J1153" t="str">
        <f t="shared" si="52"/>
        <v>No</v>
      </c>
      <c r="K1153" t="str">
        <f t="shared" si="53"/>
        <v>No</v>
      </c>
      <c r="L1153">
        <f t="shared" si="54"/>
        <v>290000</v>
      </c>
      <c r="M1153" s="1" t="str">
        <f>IF(ISBLANK(D1153),_xlfn.MODE.SNGL(moras[TIPO_ASEGURAMIENTO]),D1153)</f>
        <v>ASALARIADO</v>
      </c>
      <c r="N1153" s="1">
        <f>IF(ISBLANK(moras[[#This Row],[EDAD]]),T1174,moras[[#This Row],[EDAD]])</f>
        <v>57</v>
      </c>
    </row>
    <row r="1154" spans="1:14" x14ac:dyDescent="0.35">
      <c r="A1154" s="1">
        <v>1153</v>
      </c>
      <c r="B1154" s="1" t="s">
        <v>15</v>
      </c>
      <c r="C1154" s="1">
        <v>1122731</v>
      </c>
      <c r="D1154" s="1" t="s">
        <v>14</v>
      </c>
      <c r="E1154" s="1" t="s">
        <v>11</v>
      </c>
      <c r="F1154" s="1" t="s">
        <v>12</v>
      </c>
      <c r="G1154" s="1" t="s">
        <v>13</v>
      </c>
      <c r="H1154" s="1" t="s">
        <v>13</v>
      </c>
      <c r="I1154" s="1">
        <v>63</v>
      </c>
      <c r="J1154" t="str">
        <f t="shared" ref="J1154:J1217" si="55">IF(1.96&lt;ABS(C1154-$S$23)/$S$24,"Atípico","No")</f>
        <v>No</v>
      </c>
      <c r="K1154" t="str">
        <f t="shared" ref="K1154:K1217" si="56">IF(1.96&lt;ABS((I1154-$T$23)/$T$24),"Atípico", "No")</f>
        <v>No</v>
      </c>
      <c r="L1154">
        <f t="shared" ref="L1154:L1217" si="57">IF(ISBLANK(C1154),$S$23,C1154)</f>
        <v>1122731</v>
      </c>
      <c r="M1154" s="1" t="str">
        <f>IF(ISBLANK(D1154),_xlfn.MODE.SNGL(moras[TIPO_ASEGURAMIENTO]),D1154)</f>
        <v>PENSIONADOS EN SU PROPIO SISTEMA</v>
      </c>
      <c r="N1154" s="1">
        <f>IF(ISBLANK(moras[[#This Row],[EDAD]]),T1175,moras[[#This Row],[EDAD]])</f>
        <v>63</v>
      </c>
    </row>
    <row r="1155" spans="1:14" x14ac:dyDescent="0.35">
      <c r="A1155" s="1">
        <v>1154</v>
      </c>
      <c r="B1155" s="1" t="s">
        <v>15</v>
      </c>
      <c r="C1155" s="1">
        <v>1551166.5</v>
      </c>
      <c r="D1155" s="1" t="s">
        <v>10</v>
      </c>
      <c r="E1155" s="1" t="s">
        <v>11</v>
      </c>
      <c r="F1155" s="1" t="s">
        <v>12</v>
      </c>
      <c r="G1155" s="1" t="s">
        <v>13</v>
      </c>
      <c r="H1155" s="1" t="s">
        <v>13</v>
      </c>
      <c r="I1155" s="1">
        <v>31</v>
      </c>
      <c r="J1155" t="str">
        <f t="shared" si="55"/>
        <v>No</v>
      </c>
      <c r="K1155" t="str">
        <f t="shared" si="56"/>
        <v>No</v>
      </c>
      <c r="L1155">
        <f t="shared" si="57"/>
        <v>1551166.5</v>
      </c>
      <c r="M1155" s="1" t="str">
        <f>IF(ISBLANK(D1155),_xlfn.MODE.SNGL(moras[TIPO_ASEGURAMIENTO]),D1155)</f>
        <v>ASALARIADO</v>
      </c>
      <c r="N1155" s="1">
        <f>IF(ISBLANK(moras[[#This Row],[EDAD]]),T1176,moras[[#This Row],[EDAD]])</f>
        <v>31</v>
      </c>
    </row>
    <row r="1156" spans="1:14" x14ac:dyDescent="0.35">
      <c r="A1156" s="1">
        <v>1155</v>
      </c>
      <c r="B1156" s="1" t="s">
        <v>15</v>
      </c>
      <c r="C1156" s="1">
        <v>479260</v>
      </c>
      <c r="D1156" s="1" t="s">
        <v>10</v>
      </c>
      <c r="E1156" s="1" t="s">
        <v>16</v>
      </c>
      <c r="F1156" s="1" t="s">
        <v>12</v>
      </c>
      <c r="G1156" s="1" t="s">
        <v>13</v>
      </c>
      <c r="H1156" s="1" t="s">
        <v>13</v>
      </c>
      <c r="I1156" s="1">
        <v>28</v>
      </c>
      <c r="J1156" t="str">
        <f t="shared" si="55"/>
        <v>No</v>
      </c>
      <c r="K1156" t="str">
        <f t="shared" si="56"/>
        <v>No</v>
      </c>
      <c r="L1156">
        <f t="shared" si="57"/>
        <v>479260</v>
      </c>
      <c r="M1156" s="1" t="str">
        <f>IF(ISBLANK(D1156),_xlfn.MODE.SNGL(moras[TIPO_ASEGURAMIENTO]),D1156)</f>
        <v>ASALARIADO</v>
      </c>
      <c r="N1156" s="1">
        <f>IF(ISBLANK(moras[[#This Row],[EDAD]]),T1177,moras[[#This Row],[EDAD]])</f>
        <v>28</v>
      </c>
    </row>
    <row r="1157" spans="1:14" x14ac:dyDescent="0.35">
      <c r="A1157" s="1">
        <v>1156</v>
      </c>
      <c r="B1157" s="1" t="s">
        <v>15</v>
      </c>
      <c r="C1157" s="1">
        <v>1235915</v>
      </c>
      <c r="D1157" s="1" t="s">
        <v>14</v>
      </c>
      <c r="E1157" s="1" t="s">
        <v>11</v>
      </c>
      <c r="F1157" s="1" t="s">
        <v>12</v>
      </c>
      <c r="G1157" s="1" t="s">
        <v>13</v>
      </c>
      <c r="H1157" s="1" t="s">
        <v>13</v>
      </c>
      <c r="I1157" s="1">
        <v>64</v>
      </c>
      <c r="J1157" t="str">
        <f t="shared" si="55"/>
        <v>No</v>
      </c>
      <c r="K1157" t="str">
        <f t="shared" si="56"/>
        <v>No</v>
      </c>
      <c r="L1157">
        <f t="shared" si="57"/>
        <v>1235915</v>
      </c>
      <c r="M1157" s="1" t="str">
        <f>IF(ISBLANK(D1157),_xlfn.MODE.SNGL(moras[TIPO_ASEGURAMIENTO]),D1157)</f>
        <v>PENSIONADOS EN SU PROPIO SISTEMA</v>
      </c>
      <c r="N1157" s="1">
        <f>IF(ISBLANK(moras[[#This Row],[EDAD]]),T1178,moras[[#This Row],[EDAD]])</f>
        <v>64</v>
      </c>
    </row>
    <row r="1158" spans="1:14" x14ac:dyDescent="0.35">
      <c r="A1158" s="1">
        <v>1157</v>
      </c>
      <c r="B1158" s="1" t="s">
        <v>9</v>
      </c>
      <c r="C1158" s="1">
        <v>454230.29</v>
      </c>
      <c r="D1158" s="1" t="s">
        <v>10</v>
      </c>
      <c r="E1158" s="1" t="s">
        <v>11</v>
      </c>
      <c r="F1158" s="1" t="s">
        <v>12</v>
      </c>
      <c r="G1158" s="1" t="s">
        <v>13</v>
      </c>
      <c r="H1158" s="1" t="s">
        <v>13</v>
      </c>
      <c r="I1158" s="1">
        <v>42</v>
      </c>
      <c r="J1158" t="str">
        <f t="shared" si="55"/>
        <v>No</v>
      </c>
      <c r="K1158" t="str">
        <f t="shared" si="56"/>
        <v>No</v>
      </c>
      <c r="L1158">
        <f t="shared" si="57"/>
        <v>454230.29</v>
      </c>
      <c r="M1158" s="1" t="str">
        <f>IF(ISBLANK(D1158),_xlfn.MODE.SNGL(moras[TIPO_ASEGURAMIENTO]),D1158)</f>
        <v>ASALARIADO</v>
      </c>
      <c r="N1158" s="1">
        <f>IF(ISBLANK(moras[[#This Row],[EDAD]]),T1179,moras[[#This Row],[EDAD]])</f>
        <v>42</v>
      </c>
    </row>
    <row r="1159" spans="1:14" x14ac:dyDescent="0.35">
      <c r="A1159" s="1">
        <v>1158</v>
      </c>
      <c r="B1159" s="1" t="s">
        <v>9</v>
      </c>
      <c r="C1159" s="1">
        <v>767326.7</v>
      </c>
      <c r="D1159" s="1" t="s">
        <v>10</v>
      </c>
      <c r="E1159" s="1" t="s">
        <v>11</v>
      </c>
      <c r="F1159" s="1" t="s">
        <v>12</v>
      </c>
      <c r="G1159" s="1" t="s">
        <v>13</v>
      </c>
      <c r="H1159" s="1" t="s">
        <v>13</v>
      </c>
      <c r="I1159" s="1">
        <v>37</v>
      </c>
      <c r="J1159" t="str">
        <f t="shared" si="55"/>
        <v>No</v>
      </c>
      <c r="K1159" t="str">
        <f t="shared" si="56"/>
        <v>No</v>
      </c>
      <c r="L1159">
        <f t="shared" si="57"/>
        <v>767326.7</v>
      </c>
      <c r="M1159" s="1" t="str">
        <f>IF(ISBLANK(D1159),_xlfn.MODE.SNGL(moras[TIPO_ASEGURAMIENTO]),D1159)</f>
        <v>ASALARIADO</v>
      </c>
      <c r="N1159" s="1">
        <f>IF(ISBLANK(moras[[#This Row],[EDAD]]),T1180,moras[[#This Row],[EDAD]])</f>
        <v>37</v>
      </c>
    </row>
    <row r="1160" spans="1:14" x14ac:dyDescent="0.35">
      <c r="A1160" s="1">
        <v>1159</v>
      </c>
      <c r="B1160" s="1" t="s">
        <v>9</v>
      </c>
      <c r="C1160" s="1">
        <v>322474</v>
      </c>
      <c r="D1160" s="1" t="s">
        <v>18</v>
      </c>
      <c r="E1160" s="1" t="s">
        <v>16</v>
      </c>
      <c r="F1160" s="1" t="s">
        <v>12</v>
      </c>
      <c r="G1160" s="1" t="s">
        <v>13</v>
      </c>
      <c r="H1160" s="1" t="s">
        <v>12</v>
      </c>
      <c r="I1160" s="1">
        <v>28</v>
      </c>
      <c r="J1160" t="str">
        <f t="shared" si="55"/>
        <v>No</v>
      </c>
      <c r="K1160" t="str">
        <f t="shared" si="56"/>
        <v>No</v>
      </c>
      <c r="L1160">
        <f t="shared" si="57"/>
        <v>322474</v>
      </c>
      <c r="M1160" s="1" t="str">
        <f>IF(ISBLANK(D1160),_xlfn.MODE.SNGL(moras[TIPO_ASEGURAMIENTO]),D1160)</f>
        <v>TRABAJADOR INDEPENDIENTE</v>
      </c>
      <c r="N1160" s="1">
        <f>IF(ISBLANK(moras[[#This Row],[EDAD]]),T1181,moras[[#This Row],[EDAD]])</f>
        <v>28</v>
      </c>
    </row>
    <row r="1161" spans="1:14" x14ac:dyDescent="0.35">
      <c r="A1161" s="1">
        <v>1160</v>
      </c>
      <c r="B1161" s="1" t="s">
        <v>15</v>
      </c>
      <c r="C1161" s="1">
        <v>400000</v>
      </c>
      <c r="D1161" s="1" t="s">
        <v>10</v>
      </c>
      <c r="E1161" s="1" t="s">
        <v>16</v>
      </c>
      <c r="F1161" s="1" t="s">
        <v>12</v>
      </c>
      <c r="G1161" s="1" t="s">
        <v>13</v>
      </c>
      <c r="H1161" s="1" t="s">
        <v>12</v>
      </c>
      <c r="I1161" s="1">
        <v>37</v>
      </c>
      <c r="J1161" t="str">
        <f t="shared" si="55"/>
        <v>No</v>
      </c>
      <c r="K1161" t="str">
        <f t="shared" si="56"/>
        <v>No</v>
      </c>
      <c r="L1161">
        <f t="shared" si="57"/>
        <v>400000</v>
      </c>
      <c r="M1161" s="1" t="str">
        <f>IF(ISBLANK(D1161),_xlfn.MODE.SNGL(moras[TIPO_ASEGURAMIENTO]),D1161)</f>
        <v>ASALARIADO</v>
      </c>
      <c r="N1161" s="1">
        <f>IF(ISBLANK(moras[[#This Row],[EDAD]]),T1182,moras[[#This Row],[EDAD]])</f>
        <v>37</v>
      </c>
    </row>
    <row r="1162" spans="1:14" x14ac:dyDescent="0.35">
      <c r="A1162" s="1">
        <v>1161</v>
      </c>
      <c r="B1162" s="1" t="s">
        <v>9</v>
      </c>
      <c r="C1162" s="1">
        <v>445799.84</v>
      </c>
      <c r="D1162" s="1" t="s">
        <v>10</v>
      </c>
      <c r="E1162" s="1" t="s">
        <v>16</v>
      </c>
      <c r="F1162" s="1" t="s">
        <v>12</v>
      </c>
      <c r="G1162" s="1" t="s">
        <v>12</v>
      </c>
      <c r="H1162" s="1" t="s">
        <v>13</v>
      </c>
      <c r="I1162" s="1">
        <v>34</v>
      </c>
      <c r="J1162" t="str">
        <f t="shared" si="55"/>
        <v>No</v>
      </c>
      <c r="K1162" t="str">
        <f t="shared" si="56"/>
        <v>No</v>
      </c>
      <c r="L1162">
        <f t="shared" si="57"/>
        <v>445799.84</v>
      </c>
      <c r="M1162" s="1" t="str">
        <f>IF(ISBLANK(D1162),_xlfn.MODE.SNGL(moras[TIPO_ASEGURAMIENTO]),D1162)</f>
        <v>ASALARIADO</v>
      </c>
      <c r="N1162" s="1">
        <f>IF(ISBLANK(moras[[#This Row],[EDAD]]),T1183,moras[[#This Row],[EDAD]])</f>
        <v>34</v>
      </c>
    </row>
    <row r="1163" spans="1:14" x14ac:dyDescent="0.35">
      <c r="A1163" s="1">
        <v>1162</v>
      </c>
      <c r="B1163" s="1" t="s">
        <v>9</v>
      </c>
      <c r="C1163" s="1">
        <v>297046</v>
      </c>
      <c r="D1163" s="1" t="s">
        <v>17</v>
      </c>
      <c r="E1163" s="1" t="s">
        <v>16</v>
      </c>
      <c r="F1163" s="1" t="s">
        <v>12</v>
      </c>
      <c r="G1163" s="1" t="s">
        <v>13</v>
      </c>
      <c r="H1163" s="1" t="s">
        <v>13</v>
      </c>
      <c r="I1163" s="1">
        <v>48</v>
      </c>
      <c r="J1163" t="str">
        <f t="shared" si="55"/>
        <v>No</v>
      </c>
      <c r="K1163" t="str">
        <f t="shared" si="56"/>
        <v>No</v>
      </c>
      <c r="L1163">
        <f t="shared" si="57"/>
        <v>297046</v>
      </c>
      <c r="M1163" s="1" t="str">
        <f>IF(ISBLANK(D1163),_xlfn.MODE.SNGL(moras[TIPO_ASEGURAMIENTO]),D1163)</f>
        <v>ASEGURADO VOLUNTARIO</v>
      </c>
      <c r="N1163" s="1">
        <f>IF(ISBLANK(moras[[#This Row],[EDAD]]),T1184,moras[[#This Row],[EDAD]])</f>
        <v>48</v>
      </c>
    </row>
    <row r="1164" spans="1:14" x14ac:dyDescent="0.35">
      <c r="A1164" s="1">
        <v>1163</v>
      </c>
      <c r="B1164" s="1" t="s">
        <v>15</v>
      </c>
      <c r="C1164" s="1">
        <v>627720.31000000006</v>
      </c>
      <c r="D1164" s="1" t="s">
        <v>10</v>
      </c>
      <c r="E1164" s="1" t="s">
        <v>16</v>
      </c>
      <c r="F1164" s="1" t="s">
        <v>12</v>
      </c>
      <c r="G1164" s="1" t="s">
        <v>13</v>
      </c>
      <c r="H1164" s="1" t="s">
        <v>13</v>
      </c>
      <c r="I1164" s="1">
        <v>20</v>
      </c>
      <c r="J1164" t="str">
        <f t="shared" si="55"/>
        <v>No</v>
      </c>
      <c r="K1164" t="str">
        <f t="shared" si="56"/>
        <v>No</v>
      </c>
      <c r="L1164">
        <f t="shared" si="57"/>
        <v>627720.31000000006</v>
      </c>
      <c r="M1164" s="1" t="str">
        <f>IF(ISBLANK(D1164),_xlfn.MODE.SNGL(moras[TIPO_ASEGURAMIENTO]),D1164)</f>
        <v>ASALARIADO</v>
      </c>
      <c r="N1164" s="1">
        <f>IF(ISBLANK(moras[[#This Row],[EDAD]]),T1185,moras[[#This Row],[EDAD]])</f>
        <v>20</v>
      </c>
    </row>
    <row r="1165" spans="1:14" x14ac:dyDescent="0.35">
      <c r="A1165" s="1">
        <v>1164</v>
      </c>
      <c r="B1165" s="1" t="s">
        <v>9</v>
      </c>
      <c r="C1165" s="1">
        <v>540000</v>
      </c>
      <c r="D1165" s="1" t="s">
        <v>10</v>
      </c>
      <c r="E1165" s="1" t="s">
        <v>16</v>
      </c>
      <c r="F1165" s="1" t="s">
        <v>12</v>
      </c>
      <c r="G1165" s="1" t="s">
        <v>13</v>
      </c>
      <c r="H1165" s="1" t="s">
        <v>13</v>
      </c>
      <c r="I1165" s="1">
        <v>28</v>
      </c>
      <c r="J1165" t="str">
        <f t="shared" si="55"/>
        <v>No</v>
      </c>
      <c r="K1165" t="str">
        <f t="shared" si="56"/>
        <v>No</v>
      </c>
      <c r="L1165">
        <f t="shared" si="57"/>
        <v>540000</v>
      </c>
      <c r="M1165" s="1" t="str">
        <f>IF(ISBLANK(D1165),_xlfn.MODE.SNGL(moras[TIPO_ASEGURAMIENTO]),D1165)</f>
        <v>ASALARIADO</v>
      </c>
      <c r="N1165" s="1">
        <f>IF(ISBLANK(moras[[#This Row],[EDAD]]),T1186,moras[[#This Row],[EDAD]])</f>
        <v>28</v>
      </c>
    </row>
    <row r="1166" spans="1:14" x14ac:dyDescent="0.35">
      <c r="A1166" s="1">
        <v>1165</v>
      </c>
      <c r="B1166" s="1" t="s">
        <v>15</v>
      </c>
      <c r="C1166" s="1">
        <v>475832.5</v>
      </c>
      <c r="D1166" s="1" t="s">
        <v>10</v>
      </c>
      <c r="E1166" s="1" t="s">
        <v>16</v>
      </c>
      <c r="F1166" s="1" t="s">
        <v>12</v>
      </c>
      <c r="G1166" s="1" t="s">
        <v>13</v>
      </c>
      <c r="H1166" s="1" t="s">
        <v>13</v>
      </c>
      <c r="I1166" s="1">
        <v>26</v>
      </c>
      <c r="J1166" t="str">
        <f t="shared" si="55"/>
        <v>No</v>
      </c>
      <c r="K1166" t="str">
        <f t="shared" si="56"/>
        <v>No</v>
      </c>
      <c r="L1166">
        <f t="shared" si="57"/>
        <v>475832.5</v>
      </c>
      <c r="M1166" s="1" t="str">
        <f>IF(ISBLANK(D1166),_xlfn.MODE.SNGL(moras[TIPO_ASEGURAMIENTO]),D1166)</f>
        <v>ASALARIADO</v>
      </c>
      <c r="N1166" s="1">
        <f>IF(ISBLANK(moras[[#This Row],[EDAD]]),T1187,moras[[#This Row],[EDAD]])</f>
        <v>26</v>
      </c>
    </row>
    <row r="1167" spans="1:14" x14ac:dyDescent="0.35">
      <c r="A1167" s="1">
        <v>1166</v>
      </c>
      <c r="B1167" s="1" t="s">
        <v>9</v>
      </c>
      <c r="C1167" s="1">
        <v>324516.38</v>
      </c>
      <c r="D1167" s="1" t="s">
        <v>10</v>
      </c>
      <c r="E1167" s="1" t="s">
        <v>11</v>
      </c>
      <c r="F1167" s="1" t="s">
        <v>12</v>
      </c>
      <c r="G1167" s="1" t="s">
        <v>13</v>
      </c>
      <c r="H1167" s="1" t="s">
        <v>13</v>
      </c>
      <c r="I1167" s="1">
        <v>54</v>
      </c>
      <c r="J1167" t="str">
        <f t="shared" si="55"/>
        <v>No</v>
      </c>
      <c r="K1167" t="str">
        <f t="shared" si="56"/>
        <v>No</v>
      </c>
      <c r="L1167">
        <f t="shared" si="57"/>
        <v>324516.38</v>
      </c>
      <c r="M1167" s="1" t="str">
        <f>IF(ISBLANK(D1167),_xlfn.MODE.SNGL(moras[TIPO_ASEGURAMIENTO]),D1167)</f>
        <v>ASALARIADO</v>
      </c>
      <c r="N1167" s="1">
        <f>IF(ISBLANK(moras[[#This Row],[EDAD]]),T1188,moras[[#This Row],[EDAD]])</f>
        <v>54</v>
      </c>
    </row>
    <row r="1168" spans="1:14" x14ac:dyDescent="0.35">
      <c r="A1168" s="1">
        <v>1167</v>
      </c>
      <c r="B1168" s="1" t="s">
        <v>15</v>
      </c>
      <c r="C1168" s="1">
        <v>3300500</v>
      </c>
      <c r="D1168" s="1" t="s">
        <v>10</v>
      </c>
      <c r="E1168" s="1" t="s">
        <v>16</v>
      </c>
      <c r="F1168" s="1" t="s">
        <v>12</v>
      </c>
      <c r="G1168" s="1" t="s">
        <v>13</v>
      </c>
      <c r="H1168" s="1" t="s">
        <v>13</v>
      </c>
      <c r="I1168" s="1">
        <v>48</v>
      </c>
      <c r="J1168" t="str">
        <f t="shared" si="55"/>
        <v>Atípico</v>
      </c>
      <c r="K1168" t="str">
        <f t="shared" si="56"/>
        <v>No</v>
      </c>
      <c r="L1168">
        <f t="shared" si="57"/>
        <v>3300500</v>
      </c>
      <c r="M1168" s="1" t="str">
        <f>IF(ISBLANK(D1168),_xlfn.MODE.SNGL(moras[TIPO_ASEGURAMIENTO]),D1168)</f>
        <v>ASALARIADO</v>
      </c>
      <c r="N1168" s="1">
        <f>IF(ISBLANK(moras[[#This Row],[EDAD]]),T1189,moras[[#This Row],[EDAD]])</f>
        <v>48</v>
      </c>
    </row>
    <row r="1169" spans="1:14" x14ac:dyDescent="0.35">
      <c r="A1169" s="1">
        <v>1168</v>
      </c>
      <c r="B1169" s="1" t="s">
        <v>9</v>
      </c>
      <c r="C1169" s="1">
        <v>387626</v>
      </c>
      <c r="D1169" s="1" t="s">
        <v>18</v>
      </c>
      <c r="E1169" s="1" t="s">
        <v>16</v>
      </c>
      <c r="F1169" s="1" t="s">
        <v>12</v>
      </c>
      <c r="G1169" s="1" t="s">
        <v>13</v>
      </c>
      <c r="H1169" s="1" t="s">
        <v>12</v>
      </c>
      <c r="I1169" s="1">
        <v>32</v>
      </c>
      <c r="J1169" t="str">
        <f t="shared" si="55"/>
        <v>No</v>
      </c>
      <c r="K1169" t="str">
        <f t="shared" si="56"/>
        <v>No</v>
      </c>
      <c r="L1169">
        <f t="shared" si="57"/>
        <v>387626</v>
      </c>
      <c r="M1169" s="1" t="str">
        <f>IF(ISBLANK(D1169),_xlfn.MODE.SNGL(moras[TIPO_ASEGURAMIENTO]),D1169)</f>
        <v>TRABAJADOR INDEPENDIENTE</v>
      </c>
      <c r="N1169" s="1">
        <f>IF(ISBLANK(moras[[#This Row],[EDAD]]),T1190,moras[[#This Row],[EDAD]])</f>
        <v>32</v>
      </c>
    </row>
    <row r="1170" spans="1:14" x14ac:dyDescent="0.35">
      <c r="A1170" s="1">
        <v>1169</v>
      </c>
      <c r="B1170" s="1" t="s">
        <v>9</v>
      </c>
      <c r="C1170" s="1">
        <v>802029</v>
      </c>
      <c r="D1170" s="1" t="s">
        <v>18</v>
      </c>
      <c r="E1170" s="1" t="s">
        <v>16</v>
      </c>
      <c r="F1170" s="1" t="s">
        <v>12</v>
      </c>
      <c r="G1170" s="1" t="s">
        <v>13</v>
      </c>
      <c r="H1170" s="1" t="s">
        <v>13</v>
      </c>
      <c r="I1170" s="1">
        <v>60</v>
      </c>
      <c r="J1170" t="str">
        <f t="shared" si="55"/>
        <v>No</v>
      </c>
      <c r="K1170" t="str">
        <f t="shared" si="56"/>
        <v>No</v>
      </c>
      <c r="L1170">
        <f t="shared" si="57"/>
        <v>802029</v>
      </c>
      <c r="M1170" s="1" t="str">
        <f>IF(ISBLANK(D1170),_xlfn.MODE.SNGL(moras[TIPO_ASEGURAMIENTO]),D1170)</f>
        <v>TRABAJADOR INDEPENDIENTE</v>
      </c>
      <c r="N1170" s="1">
        <f>IF(ISBLANK(moras[[#This Row],[EDAD]]),T1191,moras[[#This Row],[EDAD]])</f>
        <v>60</v>
      </c>
    </row>
    <row r="1171" spans="1:14" x14ac:dyDescent="0.35">
      <c r="A1171" s="1">
        <v>1170</v>
      </c>
      <c r="B1171" s="1" t="s">
        <v>9</v>
      </c>
      <c r="C1171" s="1">
        <v>331171</v>
      </c>
      <c r="D1171" s="1" t="s">
        <v>10</v>
      </c>
      <c r="E1171" s="1" t="s">
        <v>16</v>
      </c>
      <c r="F1171" s="1" t="s">
        <v>12</v>
      </c>
      <c r="G1171" s="1" t="s">
        <v>13</v>
      </c>
      <c r="H1171" s="1" t="s">
        <v>13</v>
      </c>
      <c r="I1171" s="1">
        <v>47</v>
      </c>
      <c r="J1171" t="str">
        <f t="shared" si="55"/>
        <v>No</v>
      </c>
      <c r="K1171" t="str">
        <f t="shared" si="56"/>
        <v>No</v>
      </c>
      <c r="L1171">
        <f t="shared" si="57"/>
        <v>331171</v>
      </c>
      <c r="M1171" s="1" t="str">
        <f>IF(ISBLANK(D1171),_xlfn.MODE.SNGL(moras[TIPO_ASEGURAMIENTO]),D1171)</f>
        <v>ASALARIADO</v>
      </c>
      <c r="N1171" s="1">
        <f>IF(ISBLANK(moras[[#This Row],[EDAD]]),T1192,moras[[#This Row],[EDAD]])</f>
        <v>47</v>
      </c>
    </row>
    <row r="1172" spans="1:14" x14ac:dyDescent="0.35">
      <c r="A1172" s="1">
        <v>1171</v>
      </c>
      <c r="B1172" s="1" t="s">
        <v>9</v>
      </c>
      <c r="C1172" s="1">
        <v>3652052.72</v>
      </c>
      <c r="D1172" s="1" t="s">
        <v>14</v>
      </c>
      <c r="E1172" s="1" t="s">
        <v>11</v>
      </c>
      <c r="F1172" s="1" t="s">
        <v>12</v>
      </c>
      <c r="G1172" s="1" t="s">
        <v>13</v>
      </c>
      <c r="H1172" s="1" t="s">
        <v>13</v>
      </c>
      <c r="I1172" s="1">
        <v>67</v>
      </c>
      <c r="J1172" t="str">
        <f t="shared" si="55"/>
        <v>Atípico</v>
      </c>
      <c r="K1172" t="str">
        <f t="shared" si="56"/>
        <v>No</v>
      </c>
      <c r="L1172">
        <f t="shared" si="57"/>
        <v>3652052.72</v>
      </c>
      <c r="M1172" s="1" t="str">
        <f>IF(ISBLANK(D1172),_xlfn.MODE.SNGL(moras[TIPO_ASEGURAMIENTO]),D1172)</f>
        <v>PENSIONADOS EN SU PROPIO SISTEMA</v>
      </c>
      <c r="N1172" s="1">
        <f>IF(ISBLANK(moras[[#This Row],[EDAD]]),T1193,moras[[#This Row],[EDAD]])</f>
        <v>67</v>
      </c>
    </row>
    <row r="1173" spans="1:14" x14ac:dyDescent="0.35">
      <c r="A1173" s="1">
        <v>1172</v>
      </c>
      <c r="B1173" s="1" t="s">
        <v>9</v>
      </c>
      <c r="C1173" s="1">
        <v>2036980.28</v>
      </c>
      <c r="D1173" s="1" t="s">
        <v>10</v>
      </c>
      <c r="E1173" s="1" t="s">
        <v>16</v>
      </c>
      <c r="F1173" s="1" t="s">
        <v>12</v>
      </c>
      <c r="G1173" s="1" t="s">
        <v>13</v>
      </c>
      <c r="H1173" s="1" t="s">
        <v>13</v>
      </c>
      <c r="I1173" s="1">
        <v>36</v>
      </c>
      <c r="J1173" t="str">
        <f t="shared" si="55"/>
        <v>No</v>
      </c>
      <c r="K1173" t="str">
        <f t="shared" si="56"/>
        <v>No</v>
      </c>
      <c r="L1173">
        <f t="shared" si="57"/>
        <v>2036980.28</v>
      </c>
      <c r="M1173" s="1" t="str">
        <f>IF(ISBLANK(D1173),_xlfn.MODE.SNGL(moras[TIPO_ASEGURAMIENTO]),D1173)</f>
        <v>ASALARIADO</v>
      </c>
      <c r="N1173" s="1">
        <f>IF(ISBLANK(moras[[#This Row],[EDAD]]),T1194,moras[[#This Row],[EDAD]])</f>
        <v>36</v>
      </c>
    </row>
    <row r="1174" spans="1:14" x14ac:dyDescent="0.35">
      <c r="A1174" s="1">
        <v>1173</v>
      </c>
      <c r="B1174" s="1" t="s">
        <v>9</v>
      </c>
      <c r="C1174" s="1">
        <v>279463.71999999997</v>
      </c>
      <c r="D1174" s="1" t="s">
        <v>14</v>
      </c>
      <c r="E1174" s="1" t="s">
        <v>11</v>
      </c>
      <c r="F1174" s="1" t="s">
        <v>12</v>
      </c>
      <c r="G1174" s="1" t="s">
        <v>13</v>
      </c>
      <c r="H1174" s="1" t="s">
        <v>13</v>
      </c>
      <c r="I1174" s="1">
        <v>72</v>
      </c>
      <c r="J1174" t="str">
        <f t="shared" si="55"/>
        <v>No</v>
      </c>
      <c r="K1174" t="str">
        <f t="shared" si="56"/>
        <v>No</v>
      </c>
      <c r="L1174">
        <f t="shared" si="57"/>
        <v>279463.71999999997</v>
      </c>
      <c r="M1174" s="1" t="str">
        <f>IF(ISBLANK(D1174),_xlfn.MODE.SNGL(moras[TIPO_ASEGURAMIENTO]),D1174)</f>
        <v>PENSIONADOS EN SU PROPIO SISTEMA</v>
      </c>
      <c r="N1174" s="1">
        <f>IF(ISBLANK(moras[[#This Row],[EDAD]]),T1195,moras[[#This Row],[EDAD]])</f>
        <v>72</v>
      </c>
    </row>
    <row r="1175" spans="1:14" x14ac:dyDescent="0.35">
      <c r="A1175" s="1">
        <v>1174</v>
      </c>
      <c r="B1175" s="1" t="s">
        <v>9</v>
      </c>
      <c r="C1175" s="1">
        <v>170013.99</v>
      </c>
      <c r="D1175" s="1" t="s">
        <v>10</v>
      </c>
      <c r="E1175" s="1" t="s">
        <v>16</v>
      </c>
      <c r="F1175" s="1" t="s">
        <v>12</v>
      </c>
      <c r="G1175" s="1" t="s">
        <v>13</v>
      </c>
      <c r="H1175" s="1" t="s">
        <v>13</v>
      </c>
      <c r="I1175" s="1">
        <v>40</v>
      </c>
      <c r="J1175" t="str">
        <f t="shared" si="55"/>
        <v>No</v>
      </c>
      <c r="K1175" t="str">
        <f t="shared" si="56"/>
        <v>No</v>
      </c>
      <c r="L1175">
        <f t="shared" si="57"/>
        <v>170013.99</v>
      </c>
      <c r="M1175" s="1" t="str">
        <f>IF(ISBLANK(D1175),_xlfn.MODE.SNGL(moras[TIPO_ASEGURAMIENTO]),D1175)</f>
        <v>ASALARIADO</v>
      </c>
      <c r="N1175" s="1">
        <f>IF(ISBLANK(moras[[#This Row],[EDAD]]),T1196,moras[[#This Row],[EDAD]])</f>
        <v>40</v>
      </c>
    </row>
    <row r="1176" spans="1:14" x14ac:dyDescent="0.35">
      <c r="A1176" s="1">
        <v>1175</v>
      </c>
      <c r="B1176" s="1" t="s">
        <v>15</v>
      </c>
      <c r="C1176" s="1">
        <v>307580</v>
      </c>
      <c r="D1176" s="1" t="s">
        <v>10</v>
      </c>
      <c r="E1176" s="1" t="s">
        <v>16</v>
      </c>
      <c r="F1176" s="1" t="s">
        <v>12</v>
      </c>
      <c r="G1176" s="1" t="s">
        <v>13</v>
      </c>
      <c r="H1176" s="1" t="s">
        <v>13</v>
      </c>
      <c r="I1176" s="1">
        <v>19</v>
      </c>
      <c r="J1176" t="str">
        <f t="shared" si="55"/>
        <v>No</v>
      </c>
      <c r="K1176" t="str">
        <f t="shared" si="56"/>
        <v>No</v>
      </c>
      <c r="L1176">
        <f t="shared" si="57"/>
        <v>307580</v>
      </c>
      <c r="M1176" s="1" t="str">
        <f>IF(ISBLANK(D1176),_xlfn.MODE.SNGL(moras[TIPO_ASEGURAMIENTO]),D1176)</f>
        <v>ASALARIADO</v>
      </c>
      <c r="N1176" s="1">
        <f>IF(ISBLANK(moras[[#This Row],[EDAD]]),T1197,moras[[#This Row],[EDAD]])</f>
        <v>19</v>
      </c>
    </row>
    <row r="1177" spans="1:14" x14ac:dyDescent="0.35">
      <c r="A1177" s="1">
        <v>1176</v>
      </c>
      <c r="B1177" s="1" t="s">
        <v>9</v>
      </c>
      <c r="C1177" s="1">
        <v>729689.4</v>
      </c>
      <c r="D1177" s="1" t="s">
        <v>10</v>
      </c>
      <c r="E1177" s="1" t="s">
        <v>16</v>
      </c>
      <c r="F1177" s="1" t="s">
        <v>12</v>
      </c>
      <c r="G1177" s="1" t="s">
        <v>12</v>
      </c>
      <c r="H1177" s="1" t="s">
        <v>13</v>
      </c>
      <c r="I1177" s="1">
        <v>38</v>
      </c>
      <c r="J1177" t="str">
        <f t="shared" si="55"/>
        <v>No</v>
      </c>
      <c r="K1177" t="str">
        <f t="shared" si="56"/>
        <v>No</v>
      </c>
      <c r="L1177">
        <f t="shared" si="57"/>
        <v>729689.4</v>
      </c>
      <c r="M1177" s="1" t="str">
        <f>IF(ISBLANK(D1177),_xlfn.MODE.SNGL(moras[TIPO_ASEGURAMIENTO]),D1177)</f>
        <v>ASALARIADO</v>
      </c>
      <c r="N1177" s="1">
        <f>IF(ISBLANK(moras[[#This Row],[EDAD]]),T1198,moras[[#This Row],[EDAD]])</f>
        <v>38</v>
      </c>
    </row>
    <row r="1178" spans="1:14" x14ac:dyDescent="0.35">
      <c r="A1178" s="1">
        <v>1177</v>
      </c>
      <c r="B1178" s="1" t="s">
        <v>15</v>
      </c>
      <c r="C1178" s="1">
        <v>287862.75</v>
      </c>
      <c r="D1178" s="1" t="s">
        <v>10</v>
      </c>
      <c r="E1178" s="1" t="s">
        <v>11</v>
      </c>
      <c r="F1178" s="1" t="s">
        <v>12</v>
      </c>
      <c r="G1178" s="1" t="s">
        <v>13</v>
      </c>
      <c r="H1178" s="1" t="s">
        <v>13</v>
      </c>
      <c r="I1178" s="1">
        <v>56</v>
      </c>
      <c r="J1178" t="str">
        <f t="shared" si="55"/>
        <v>No</v>
      </c>
      <c r="K1178" t="str">
        <f t="shared" si="56"/>
        <v>No</v>
      </c>
      <c r="L1178">
        <f t="shared" si="57"/>
        <v>287862.75</v>
      </c>
      <c r="M1178" s="1" t="str">
        <f>IF(ISBLANK(D1178),_xlfn.MODE.SNGL(moras[TIPO_ASEGURAMIENTO]),D1178)</f>
        <v>ASALARIADO</v>
      </c>
      <c r="N1178" s="1">
        <f>IF(ISBLANK(moras[[#This Row],[EDAD]]),T1199,moras[[#This Row],[EDAD]])</f>
        <v>56</v>
      </c>
    </row>
    <row r="1179" spans="1:14" x14ac:dyDescent="0.35">
      <c r="A1179" s="1">
        <v>1178</v>
      </c>
      <c r="B1179" s="1" t="s">
        <v>9</v>
      </c>
      <c r="C1179" s="1">
        <v>420583.35</v>
      </c>
      <c r="D1179" s="1" t="s">
        <v>10</v>
      </c>
      <c r="E1179" s="1" t="s">
        <v>16</v>
      </c>
      <c r="F1179" s="1" t="s">
        <v>12</v>
      </c>
      <c r="G1179" s="1" t="s">
        <v>13</v>
      </c>
      <c r="H1179" s="1" t="s">
        <v>13</v>
      </c>
      <c r="I1179" s="1">
        <v>42</v>
      </c>
      <c r="J1179" t="str">
        <f t="shared" si="55"/>
        <v>No</v>
      </c>
      <c r="K1179" t="str">
        <f t="shared" si="56"/>
        <v>No</v>
      </c>
      <c r="L1179">
        <f t="shared" si="57"/>
        <v>420583.35</v>
      </c>
      <c r="M1179" s="1" t="str">
        <f>IF(ISBLANK(D1179),_xlfn.MODE.SNGL(moras[TIPO_ASEGURAMIENTO]),D1179)</f>
        <v>ASALARIADO</v>
      </c>
      <c r="N1179" s="1">
        <f>IF(ISBLANK(moras[[#This Row],[EDAD]]),T1200,moras[[#This Row],[EDAD]])</f>
        <v>42</v>
      </c>
    </row>
    <row r="1180" spans="1:14" x14ac:dyDescent="0.35">
      <c r="A1180" s="1">
        <v>1179</v>
      </c>
      <c r="B1180" s="1" t="s">
        <v>15</v>
      </c>
      <c r="C1180" s="1">
        <v>716640</v>
      </c>
      <c r="D1180" s="1" t="s">
        <v>10</v>
      </c>
      <c r="E1180" s="1" t="s">
        <v>16</v>
      </c>
      <c r="F1180" s="1" t="s">
        <v>12</v>
      </c>
      <c r="G1180" s="1" t="s">
        <v>13</v>
      </c>
      <c r="H1180" s="1" t="s">
        <v>13</v>
      </c>
      <c r="I1180" s="1">
        <v>31</v>
      </c>
      <c r="J1180" t="str">
        <f t="shared" si="55"/>
        <v>No</v>
      </c>
      <c r="K1180" t="str">
        <f t="shared" si="56"/>
        <v>No</v>
      </c>
      <c r="L1180">
        <f t="shared" si="57"/>
        <v>716640</v>
      </c>
      <c r="M1180" s="1" t="str">
        <f>IF(ISBLANK(D1180),_xlfn.MODE.SNGL(moras[TIPO_ASEGURAMIENTO]),D1180)</f>
        <v>ASALARIADO</v>
      </c>
      <c r="N1180" s="1">
        <f>IF(ISBLANK(moras[[#This Row],[EDAD]]),T1201,moras[[#This Row],[EDAD]])</f>
        <v>31</v>
      </c>
    </row>
    <row r="1181" spans="1:14" x14ac:dyDescent="0.35">
      <c r="A1181" s="1">
        <v>1180</v>
      </c>
      <c r="B1181" s="1" t="s">
        <v>9</v>
      </c>
      <c r="C1181" s="1">
        <v>330000</v>
      </c>
      <c r="D1181" s="1" t="s">
        <v>10</v>
      </c>
      <c r="E1181" s="1" t="s">
        <v>16</v>
      </c>
      <c r="F1181" s="1" t="s">
        <v>12</v>
      </c>
      <c r="G1181" s="1" t="s">
        <v>12</v>
      </c>
      <c r="H1181" s="1" t="s">
        <v>12</v>
      </c>
      <c r="I1181" s="1">
        <v>56</v>
      </c>
      <c r="J1181" t="str">
        <f t="shared" si="55"/>
        <v>No</v>
      </c>
      <c r="K1181" t="str">
        <f t="shared" si="56"/>
        <v>No</v>
      </c>
      <c r="L1181">
        <f t="shared" si="57"/>
        <v>330000</v>
      </c>
      <c r="M1181" s="1" t="str">
        <f>IF(ISBLANK(D1181),_xlfn.MODE.SNGL(moras[TIPO_ASEGURAMIENTO]),D1181)</f>
        <v>ASALARIADO</v>
      </c>
      <c r="N1181" s="1">
        <f>IF(ISBLANK(moras[[#This Row],[EDAD]]),T1202,moras[[#This Row],[EDAD]])</f>
        <v>56</v>
      </c>
    </row>
    <row r="1182" spans="1:14" x14ac:dyDescent="0.35">
      <c r="A1182" s="1">
        <v>1181</v>
      </c>
      <c r="B1182" s="1" t="s">
        <v>9</v>
      </c>
      <c r="C1182" s="1">
        <v>389716.32</v>
      </c>
      <c r="D1182" s="1" t="s">
        <v>10</v>
      </c>
      <c r="E1182" s="1" t="s">
        <v>16</v>
      </c>
      <c r="F1182" s="1" t="s">
        <v>12</v>
      </c>
      <c r="G1182" s="1" t="s">
        <v>13</v>
      </c>
      <c r="H1182" s="1" t="s">
        <v>13</v>
      </c>
      <c r="I1182" s="1">
        <v>50</v>
      </c>
      <c r="J1182" t="str">
        <f t="shared" si="55"/>
        <v>No</v>
      </c>
      <c r="K1182" t="str">
        <f t="shared" si="56"/>
        <v>No</v>
      </c>
      <c r="L1182">
        <f t="shared" si="57"/>
        <v>389716.32</v>
      </c>
      <c r="M1182" s="1" t="str">
        <f>IF(ISBLANK(D1182),_xlfn.MODE.SNGL(moras[TIPO_ASEGURAMIENTO]),D1182)</f>
        <v>ASALARIADO</v>
      </c>
      <c r="N1182" s="1">
        <f>IF(ISBLANK(moras[[#This Row],[EDAD]]),T1203,moras[[#This Row],[EDAD]])</f>
        <v>50</v>
      </c>
    </row>
    <row r="1183" spans="1:14" x14ac:dyDescent="0.35">
      <c r="A1183" s="1">
        <v>1182</v>
      </c>
      <c r="B1183" s="1" t="s">
        <v>15</v>
      </c>
      <c r="C1183" s="1">
        <v>297046</v>
      </c>
      <c r="D1183" s="1" t="s">
        <v>17</v>
      </c>
      <c r="E1183" s="1" t="s">
        <v>16</v>
      </c>
      <c r="F1183" s="1" t="s">
        <v>12</v>
      </c>
      <c r="G1183" s="1" t="s">
        <v>13</v>
      </c>
      <c r="H1183" s="1" t="s">
        <v>13</v>
      </c>
      <c r="I1183" s="1">
        <v>42</v>
      </c>
      <c r="J1183" t="str">
        <f t="shared" si="55"/>
        <v>No</v>
      </c>
      <c r="K1183" t="str">
        <f t="shared" si="56"/>
        <v>No</v>
      </c>
      <c r="L1183">
        <f t="shared" si="57"/>
        <v>297046</v>
      </c>
      <c r="M1183" s="1" t="str">
        <f>IF(ISBLANK(D1183),_xlfn.MODE.SNGL(moras[TIPO_ASEGURAMIENTO]),D1183)</f>
        <v>ASEGURADO VOLUNTARIO</v>
      </c>
      <c r="N1183" s="1">
        <f>IF(ISBLANK(moras[[#This Row],[EDAD]]),T1204,moras[[#This Row],[EDAD]])</f>
        <v>42</v>
      </c>
    </row>
    <row r="1184" spans="1:14" x14ac:dyDescent="0.35">
      <c r="A1184" s="1">
        <v>1183</v>
      </c>
      <c r="B1184" s="1" t="s">
        <v>15</v>
      </c>
      <c r="C1184" s="1">
        <v>299647</v>
      </c>
      <c r="D1184" s="1" t="s">
        <v>17</v>
      </c>
      <c r="E1184" s="1" t="s">
        <v>16</v>
      </c>
      <c r="F1184" s="1" t="s">
        <v>12</v>
      </c>
      <c r="G1184" s="1" t="s">
        <v>13</v>
      </c>
      <c r="H1184" s="1" t="s">
        <v>13</v>
      </c>
      <c r="I1184" s="1">
        <v>83</v>
      </c>
      <c r="J1184" t="str">
        <f t="shared" si="55"/>
        <v>No</v>
      </c>
      <c r="K1184" t="str">
        <f t="shared" si="56"/>
        <v>No</v>
      </c>
      <c r="L1184">
        <f t="shared" si="57"/>
        <v>299647</v>
      </c>
      <c r="M1184" s="1" t="str">
        <f>IF(ISBLANK(D1184),_xlfn.MODE.SNGL(moras[TIPO_ASEGURAMIENTO]),D1184)</f>
        <v>ASEGURADO VOLUNTARIO</v>
      </c>
      <c r="N1184" s="1">
        <f>IF(ISBLANK(moras[[#This Row],[EDAD]]),T1205,moras[[#This Row],[EDAD]])</f>
        <v>83</v>
      </c>
    </row>
    <row r="1185" spans="1:14" x14ac:dyDescent="0.35">
      <c r="A1185" s="1">
        <v>1184</v>
      </c>
      <c r="B1185" s="1" t="s">
        <v>15</v>
      </c>
      <c r="C1185" s="1">
        <v>530654.96</v>
      </c>
      <c r="D1185" s="1" t="s">
        <v>10</v>
      </c>
      <c r="E1185" s="1" t="s">
        <v>16</v>
      </c>
      <c r="F1185" s="1" t="s">
        <v>12</v>
      </c>
      <c r="G1185" s="1" t="s">
        <v>13</v>
      </c>
      <c r="H1185" s="1" t="s">
        <v>13</v>
      </c>
      <c r="I1185" s="1">
        <v>26</v>
      </c>
      <c r="J1185" t="str">
        <f t="shared" si="55"/>
        <v>No</v>
      </c>
      <c r="K1185" t="str">
        <f t="shared" si="56"/>
        <v>No</v>
      </c>
      <c r="L1185">
        <f t="shared" si="57"/>
        <v>530654.96</v>
      </c>
      <c r="M1185" s="1" t="str">
        <f>IF(ISBLANK(D1185),_xlfn.MODE.SNGL(moras[TIPO_ASEGURAMIENTO]),D1185)</f>
        <v>ASALARIADO</v>
      </c>
      <c r="N1185" s="1">
        <f>IF(ISBLANK(moras[[#This Row],[EDAD]]),T1206,moras[[#This Row],[EDAD]])</f>
        <v>26</v>
      </c>
    </row>
    <row r="1186" spans="1:14" x14ac:dyDescent="0.35">
      <c r="A1186" s="1">
        <v>1185</v>
      </c>
      <c r="B1186" s="1" t="s">
        <v>15</v>
      </c>
      <c r="C1186" s="1">
        <v>580000</v>
      </c>
      <c r="D1186" s="1" t="s">
        <v>10</v>
      </c>
      <c r="E1186" s="1" t="s">
        <v>16</v>
      </c>
      <c r="F1186" s="1" t="s">
        <v>12</v>
      </c>
      <c r="G1186" s="1" t="s">
        <v>13</v>
      </c>
      <c r="H1186" s="1" t="s">
        <v>13</v>
      </c>
      <c r="I1186" s="1">
        <v>29</v>
      </c>
      <c r="J1186" t="str">
        <f t="shared" si="55"/>
        <v>No</v>
      </c>
      <c r="K1186" t="str">
        <f t="shared" si="56"/>
        <v>No</v>
      </c>
      <c r="L1186">
        <f t="shared" si="57"/>
        <v>580000</v>
      </c>
      <c r="M1186" s="1" t="str">
        <f>IF(ISBLANK(D1186),_xlfn.MODE.SNGL(moras[TIPO_ASEGURAMIENTO]),D1186)</f>
        <v>ASALARIADO</v>
      </c>
      <c r="N1186" s="1">
        <f>IF(ISBLANK(moras[[#This Row],[EDAD]]),T1207,moras[[#This Row],[EDAD]])</f>
        <v>29</v>
      </c>
    </row>
    <row r="1187" spans="1:14" x14ac:dyDescent="0.35">
      <c r="A1187" s="1">
        <v>1186</v>
      </c>
      <c r="B1187" s="1" t="s">
        <v>15</v>
      </c>
      <c r="C1187" s="1">
        <v>590156.81999999995</v>
      </c>
      <c r="D1187" s="1" t="s">
        <v>10</v>
      </c>
      <c r="E1187" s="1" t="s">
        <v>16</v>
      </c>
      <c r="F1187" s="1" t="s">
        <v>12</v>
      </c>
      <c r="G1187" s="1" t="s">
        <v>13</v>
      </c>
      <c r="H1187" s="1" t="s">
        <v>13</v>
      </c>
      <c r="I1187" s="1">
        <v>27</v>
      </c>
      <c r="J1187" t="str">
        <f t="shared" si="55"/>
        <v>No</v>
      </c>
      <c r="K1187" t="str">
        <f t="shared" si="56"/>
        <v>No</v>
      </c>
      <c r="L1187">
        <f t="shared" si="57"/>
        <v>590156.81999999995</v>
      </c>
      <c r="M1187" s="1" t="str">
        <f>IF(ISBLANK(D1187),_xlfn.MODE.SNGL(moras[TIPO_ASEGURAMIENTO]),D1187)</f>
        <v>ASALARIADO</v>
      </c>
      <c r="N1187" s="1">
        <f>IF(ISBLANK(moras[[#This Row],[EDAD]]),T1208,moras[[#This Row],[EDAD]])</f>
        <v>27</v>
      </c>
    </row>
    <row r="1188" spans="1:14" x14ac:dyDescent="0.35">
      <c r="A1188" s="1">
        <v>1187</v>
      </c>
      <c r="B1188" s="1" t="s">
        <v>15</v>
      </c>
      <c r="C1188" s="1">
        <v>1136716.6599999999</v>
      </c>
      <c r="D1188" s="1" t="s">
        <v>10</v>
      </c>
      <c r="E1188" s="1" t="s">
        <v>16</v>
      </c>
      <c r="F1188" s="1" t="s">
        <v>12</v>
      </c>
      <c r="G1188" s="1" t="s">
        <v>13</v>
      </c>
      <c r="H1188" s="1" t="s">
        <v>13</v>
      </c>
      <c r="I1188" s="1">
        <v>27</v>
      </c>
      <c r="J1188" t="str">
        <f t="shared" si="55"/>
        <v>No</v>
      </c>
      <c r="K1188" t="str">
        <f t="shared" si="56"/>
        <v>No</v>
      </c>
      <c r="L1188">
        <f t="shared" si="57"/>
        <v>1136716.6599999999</v>
      </c>
      <c r="M1188" s="1" t="str">
        <f>IF(ISBLANK(D1188),_xlfn.MODE.SNGL(moras[TIPO_ASEGURAMIENTO]),D1188)</f>
        <v>ASALARIADO</v>
      </c>
      <c r="N1188" s="1">
        <f>IF(ISBLANK(moras[[#This Row],[EDAD]]),T1209,moras[[#This Row],[EDAD]])</f>
        <v>27</v>
      </c>
    </row>
    <row r="1189" spans="1:14" x14ac:dyDescent="0.35">
      <c r="A1189" s="1">
        <v>1188</v>
      </c>
      <c r="B1189" s="1" t="s">
        <v>9</v>
      </c>
      <c r="C1189" s="1">
        <v>458557</v>
      </c>
      <c r="D1189" s="1" t="s">
        <v>18</v>
      </c>
      <c r="E1189" s="1" t="s">
        <v>16</v>
      </c>
      <c r="F1189" s="1" t="s">
        <v>12</v>
      </c>
      <c r="G1189" s="1" t="s">
        <v>13</v>
      </c>
      <c r="H1189" s="1" t="s">
        <v>13</v>
      </c>
      <c r="I1189" s="1">
        <v>42</v>
      </c>
      <c r="J1189" t="str">
        <f t="shared" si="55"/>
        <v>No</v>
      </c>
      <c r="K1189" t="str">
        <f t="shared" si="56"/>
        <v>No</v>
      </c>
      <c r="L1189">
        <f t="shared" si="57"/>
        <v>458557</v>
      </c>
      <c r="M1189" s="1" t="str">
        <f>IF(ISBLANK(D1189),_xlfn.MODE.SNGL(moras[TIPO_ASEGURAMIENTO]),D1189)</f>
        <v>TRABAJADOR INDEPENDIENTE</v>
      </c>
      <c r="N1189" s="1">
        <f>IF(ISBLANK(moras[[#This Row],[EDAD]]),T1210,moras[[#This Row],[EDAD]])</f>
        <v>42</v>
      </c>
    </row>
    <row r="1190" spans="1:14" x14ac:dyDescent="0.35">
      <c r="A1190" s="1">
        <v>1189</v>
      </c>
      <c r="B1190" s="1" t="s">
        <v>9</v>
      </c>
      <c r="C1190" s="1">
        <v>1273490.6299999999</v>
      </c>
      <c r="D1190" s="1" t="s">
        <v>10</v>
      </c>
      <c r="E1190" s="1" t="s">
        <v>16</v>
      </c>
      <c r="F1190" s="1" t="s">
        <v>12</v>
      </c>
      <c r="G1190" s="1" t="s">
        <v>13</v>
      </c>
      <c r="H1190" s="1" t="s">
        <v>13</v>
      </c>
      <c r="I1190" s="1">
        <v>27</v>
      </c>
      <c r="J1190" t="str">
        <f t="shared" si="55"/>
        <v>No</v>
      </c>
      <c r="K1190" t="str">
        <f t="shared" si="56"/>
        <v>No</v>
      </c>
      <c r="L1190">
        <f t="shared" si="57"/>
        <v>1273490.6299999999</v>
      </c>
      <c r="M1190" s="1" t="str">
        <f>IF(ISBLANK(D1190),_xlfn.MODE.SNGL(moras[TIPO_ASEGURAMIENTO]),D1190)</f>
        <v>ASALARIADO</v>
      </c>
      <c r="N1190" s="1">
        <f>IF(ISBLANK(moras[[#This Row],[EDAD]]),T1211,moras[[#This Row],[EDAD]])</f>
        <v>27</v>
      </c>
    </row>
    <row r="1191" spans="1:14" x14ac:dyDescent="0.35">
      <c r="A1191" s="1">
        <v>1190</v>
      </c>
      <c r="B1191" s="1" t="s">
        <v>9</v>
      </c>
      <c r="C1191" s="1">
        <v>403983</v>
      </c>
      <c r="D1191" s="1" t="s">
        <v>18</v>
      </c>
      <c r="E1191" s="1" t="s">
        <v>16</v>
      </c>
      <c r="F1191" s="1" t="s">
        <v>12</v>
      </c>
      <c r="G1191" s="1" t="s">
        <v>13</v>
      </c>
      <c r="H1191" s="1" t="s">
        <v>12</v>
      </c>
      <c r="I1191" s="1">
        <v>43</v>
      </c>
      <c r="J1191" t="str">
        <f t="shared" si="55"/>
        <v>No</v>
      </c>
      <c r="K1191" t="str">
        <f t="shared" si="56"/>
        <v>No</v>
      </c>
      <c r="L1191">
        <f t="shared" si="57"/>
        <v>403983</v>
      </c>
      <c r="M1191" s="1" t="str">
        <f>IF(ISBLANK(D1191),_xlfn.MODE.SNGL(moras[TIPO_ASEGURAMIENTO]),D1191)</f>
        <v>TRABAJADOR INDEPENDIENTE</v>
      </c>
      <c r="N1191" s="1">
        <f>IF(ISBLANK(moras[[#This Row],[EDAD]]),T1212,moras[[#This Row],[EDAD]])</f>
        <v>43</v>
      </c>
    </row>
    <row r="1192" spans="1:14" x14ac:dyDescent="0.35">
      <c r="A1192" s="1">
        <v>1191</v>
      </c>
      <c r="B1192" s="1" t="s">
        <v>9</v>
      </c>
      <c r="C1192" s="1">
        <v>1646695</v>
      </c>
      <c r="D1192" s="1" t="s">
        <v>10</v>
      </c>
      <c r="E1192" s="1" t="s">
        <v>11</v>
      </c>
      <c r="F1192" s="1" t="s">
        <v>12</v>
      </c>
      <c r="G1192" s="1" t="s">
        <v>13</v>
      </c>
      <c r="H1192" s="1" t="s">
        <v>12</v>
      </c>
      <c r="I1192" s="1">
        <v>54</v>
      </c>
      <c r="J1192" t="str">
        <f t="shared" si="55"/>
        <v>No</v>
      </c>
      <c r="K1192" t="str">
        <f t="shared" si="56"/>
        <v>No</v>
      </c>
      <c r="L1192">
        <f t="shared" si="57"/>
        <v>1646695</v>
      </c>
      <c r="M1192" s="1" t="str">
        <f>IF(ISBLANK(D1192),_xlfn.MODE.SNGL(moras[TIPO_ASEGURAMIENTO]),D1192)</f>
        <v>ASALARIADO</v>
      </c>
      <c r="N1192" s="1">
        <f>IF(ISBLANK(moras[[#This Row],[EDAD]]),T1213,moras[[#This Row],[EDAD]])</f>
        <v>54</v>
      </c>
    </row>
    <row r="1193" spans="1:14" x14ac:dyDescent="0.35">
      <c r="A1193" s="1">
        <v>1192</v>
      </c>
      <c r="B1193" s="1" t="s">
        <v>15</v>
      </c>
      <c r="C1193" s="1">
        <v>634764</v>
      </c>
      <c r="D1193" s="1" t="s">
        <v>14</v>
      </c>
      <c r="E1193" s="1" t="s">
        <v>11</v>
      </c>
      <c r="F1193" s="1" t="s">
        <v>12</v>
      </c>
      <c r="G1193" s="1" t="s">
        <v>13</v>
      </c>
      <c r="H1193" s="1" t="s">
        <v>13</v>
      </c>
      <c r="I1193" s="1">
        <v>69</v>
      </c>
      <c r="J1193" t="str">
        <f t="shared" si="55"/>
        <v>No</v>
      </c>
      <c r="K1193" t="str">
        <f t="shared" si="56"/>
        <v>No</v>
      </c>
      <c r="L1193">
        <f t="shared" si="57"/>
        <v>634764</v>
      </c>
      <c r="M1193" s="1" t="str">
        <f>IF(ISBLANK(D1193),_xlfn.MODE.SNGL(moras[TIPO_ASEGURAMIENTO]),D1193)</f>
        <v>PENSIONADOS EN SU PROPIO SISTEMA</v>
      </c>
      <c r="N1193" s="1">
        <f>IF(ISBLANK(moras[[#This Row],[EDAD]]),T1214,moras[[#This Row],[EDAD]])</f>
        <v>69</v>
      </c>
    </row>
    <row r="1194" spans="1:14" x14ac:dyDescent="0.35">
      <c r="A1194" s="1">
        <v>1193</v>
      </c>
      <c r="B1194" s="1" t="s">
        <v>9</v>
      </c>
      <c r="C1194" s="1">
        <v>303131</v>
      </c>
      <c r="D1194" s="1" t="s">
        <v>14</v>
      </c>
      <c r="E1194" s="1" t="s">
        <v>11</v>
      </c>
      <c r="F1194" s="1" t="s">
        <v>12</v>
      </c>
      <c r="G1194" s="1" t="s">
        <v>13</v>
      </c>
      <c r="H1194" s="1" t="s">
        <v>13</v>
      </c>
      <c r="I1194" s="1">
        <v>88</v>
      </c>
      <c r="J1194" t="str">
        <f t="shared" si="55"/>
        <v>No</v>
      </c>
      <c r="K1194" t="str">
        <f t="shared" si="56"/>
        <v>No</v>
      </c>
      <c r="L1194">
        <f t="shared" si="57"/>
        <v>303131</v>
      </c>
      <c r="M1194" s="1" t="str">
        <f>IF(ISBLANK(D1194),_xlfn.MODE.SNGL(moras[TIPO_ASEGURAMIENTO]),D1194)</f>
        <v>PENSIONADOS EN SU PROPIO SISTEMA</v>
      </c>
      <c r="N1194" s="1">
        <f>IF(ISBLANK(moras[[#This Row],[EDAD]]),T1215,moras[[#This Row],[EDAD]])</f>
        <v>88</v>
      </c>
    </row>
    <row r="1195" spans="1:14" x14ac:dyDescent="0.35">
      <c r="A1195" s="1">
        <v>1194</v>
      </c>
      <c r="B1195" s="1" t="s">
        <v>15</v>
      </c>
      <c r="C1195" s="1">
        <v>298751</v>
      </c>
      <c r="D1195" s="1" t="s">
        <v>18</v>
      </c>
      <c r="E1195" s="1" t="s">
        <v>16</v>
      </c>
      <c r="F1195" s="1" t="s">
        <v>12</v>
      </c>
      <c r="G1195" s="1" t="s">
        <v>13</v>
      </c>
      <c r="H1195" s="1" t="s">
        <v>12</v>
      </c>
      <c r="I1195" s="1">
        <v>36</v>
      </c>
      <c r="J1195" t="str">
        <f t="shared" si="55"/>
        <v>No</v>
      </c>
      <c r="K1195" t="str">
        <f t="shared" si="56"/>
        <v>No</v>
      </c>
      <c r="L1195">
        <f t="shared" si="57"/>
        <v>298751</v>
      </c>
      <c r="M1195" s="1" t="str">
        <f>IF(ISBLANK(D1195),_xlfn.MODE.SNGL(moras[TIPO_ASEGURAMIENTO]),D1195)</f>
        <v>TRABAJADOR INDEPENDIENTE</v>
      </c>
      <c r="N1195" s="1">
        <f>IF(ISBLANK(moras[[#This Row],[EDAD]]),T1216,moras[[#This Row],[EDAD]])</f>
        <v>36</v>
      </c>
    </row>
    <row r="1196" spans="1:14" x14ac:dyDescent="0.35">
      <c r="A1196" s="1">
        <v>1195</v>
      </c>
      <c r="B1196" s="1" t="s">
        <v>15</v>
      </c>
      <c r="C1196" s="1">
        <v>220000</v>
      </c>
      <c r="D1196" s="1" t="s">
        <v>10</v>
      </c>
      <c r="E1196" s="1" t="s">
        <v>16</v>
      </c>
      <c r="F1196" s="1" t="s">
        <v>12</v>
      </c>
      <c r="G1196" s="1" t="s">
        <v>13</v>
      </c>
      <c r="H1196" s="1" t="s">
        <v>13</v>
      </c>
      <c r="I1196" s="1">
        <v>25</v>
      </c>
      <c r="J1196" t="str">
        <f t="shared" si="55"/>
        <v>No</v>
      </c>
      <c r="K1196" t="str">
        <f t="shared" si="56"/>
        <v>No</v>
      </c>
      <c r="L1196">
        <f t="shared" si="57"/>
        <v>220000</v>
      </c>
      <c r="M1196" s="1" t="str">
        <f>IF(ISBLANK(D1196),_xlfn.MODE.SNGL(moras[TIPO_ASEGURAMIENTO]),D1196)</f>
        <v>ASALARIADO</v>
      </c>
      <c r="N1196" s="1">
        <f>IF(ISBLANK(moras[[#This Row],[EDAD]]),T1217,moras[[#This Row],[EDAD]])</f>
        <v>25</v>
      </c>
    </row>
    <row r="1197" spans="1:14" x14ac:dyDescent="0.35">
      <c r="A1197" s="1">
        <v>1196</v>
      </c>
      <c r="B1197" s="1" t="s">
        <v>9</v>
      </c>
      <c r="C1197" s="1">
        <v>446228</v>
      </c>
      <c r="D1197" s="1" t="s">
        <v>10</v>
      </c>
      <c r="E1197" s="1" t="s">
        <v>16</v>
      </c>
      <c r="F1197" s="1" t="s">
        <v>12</v>
      </c>
      <c r="G1197" s="1" t="s">
        <v>13</v>
      </c>
      <c r="H1197" s="1" t="s">
        <v>13</v>
      </c>
      <c r="I1197" s="1">
        <v>30</v>
      </c>
      <c r="J1197" t="str">
        <f t="shared" si="55"/>
        <v>No</v>
      </c>
      <c r="K1197" t="str">
        <f t="shared" si="56"/>
        <v>No</v>
      </c>
      <c r="L1197">
        <f t="shared" si="57"/>
        <v>446228</v>
      </c>
      <c r="M1197" s="1" t="str">
        <f>IF(ISBLANK(D1197),_xlfn.MODE.SNGL(moras[TIPO_ASEGURAMIENTO]),D1197)</f>
        <v>ASALARIADO</v>
      </c>
      <c r="N1197" s="1">
        <f>IF(ISBLANK(moras[[#This Row],[EDAD]]),T1218,moras[[#This Row],[EDAD]])</f>
        <v>30</v>
      </c>
    </row>
    <row r="1198" spans="1:14" x14ac:dyDescent="0.35">
      <c r="A1198" s="1">
        <v>1197</v>
      </c>
      <c r="B1198" s="1" t="s">
        <v>9</v>
      </c>
      <c r="C1198" s="1">
        <v>24000</v>
      </c>
      <c r="D1198" s="1" t="s">
        <v>10</v>
      </c>
      <c r="E1198" s="1" t="s">
        <v>16</v>
      </c>
      <c r="F1198" s="1" t="s">
        <v>12</v>
      </c>
      <c r="G1198" s="1" t="s">
        <v>12</v>
      </c>
      <c r="H1198" s="1" t="s">
        <v>13</v>
      </c>
      <c r="I1198" s="1">
        <v>35</v>
      </c>
      <c r="J1198" t="str">
        <f t="shared" si="55"/>
        <v>No</v>
      </c>
      <c r="K1198" t="str">
        <f t="shared" si="56"/>
        <v>No</v>
      </c>
      <c r="L1198">
        <f t="shared" si="57"/>
        <v>24000</v>
      </c>
      <c r="M1198" s="1" t="str">
        <f>IF(ISBLANK(D1198),_xlfn.MODE.SNGL(moras[TIPO_ASEGURAMIENTO]),D1198)</f>
        <v>ASALARIADO</v>
      </c>
      <c r="N1198" s="1">
        <f>IF(ISBLANK(moras[[#This Row],[EDAD]]),T1219,moras[[#This Row],[EDAD]])</f>
        <v>35</v>
      </c>
    </row>
    <row r="1199" spans="1:14" x14ac:dyDescent="0.35">
      <c r="A1199" s="1">
        <v>1198</v>
      </c>
      <c r="B1199" s="1" t="s">
        <v>9</v>
      </c>
      <c r="C1199" s="1">
        <v>120159.3</v>
      </c>
      <c r="D1199" s="1" t="s">
        <v>10</v>
      </c>
      <c r="E1199" s="1" t="s">
        <v>16</v>
      </c>
      <c r="F1199" s="1" t="s">
        <v>12</v>
      </c>
      <c r="G1199" s="1" t="s">
        <v>13</v>
      </c>
      <c r="H1199" s="1" t="s">
        <v>13</v>
      </c>
      <c r="I1199" s="1">
        <v>66</v>
      </c>
      <c r="J1199" t="str">
        <f t="shared" si="55"/>
        <v>No</v>
      </c>
      <c r="K1199" t="str">
        <f t="shared" si="56"/>
        <v>No</v>
      </c>
      <c r="L1199">
        <f t="shared" si="57"/>
        <v>120159.3</v>
      </c>
      <c r="M1199" s="1" t="str">
        <f>IF(ISBLANK(D1199),_xlfn.MODE.SNGL(moras[TIPO_ASEGURAMIENTO]),D1199)</f>
        <v>ASALARIADO</v>
      </c>
      <c r="N1199" s="1">
        <f>IF(ISBLANK(moras[[#This Row],[EDAD]]),T1220,moras[[#This Row],[EDAD]])</f>
        <v>66</v>
      </c>
    </row>
    <row r="1200" spans="1:14" x14ac:dyDescent="0.35">
      <c r="A1200" s="1">
        <v>1199</v>
      </c>
      <c r="B1200" s="1" t="s">
        <v>9</v>
      </c>
      <c r="C1200" s="1">
        <v>296822.51</v>
      </c>
      <c r="D1200" s="1" t="s">
        <v>10</v>
      </c>
      <c r="E1200" s="1" t="s">
        <v>16</v>
      </c>
      <c r="F1200" s="1" t="s">
        <v>12</v>
      </c>
      <c r="G1200" s="1" t="s">
        <v>12</v>
      </c>
      <c r="H1200" s="1" t="s">
        <v>13</v>
      </c>
      <c r="I1200" s="1">
        <v>27</v>
      </c>
      <c r="J1200" t="str">
        <f t="shared" si="55"/>
        <v>No</v>
      </c>
      <c r="K1200" t="str">
        <f t="shared" si="56"/>
        <v>No</v>
      </c>
      <c r="L1200">
        <f t="shared" si="57"/>
        <v>296822.51</v>
      </c>
      <c r="M1200" s="1" t="str">
        <f>IF(ISBLANK(D1200),_xlfn.MODE.SNGL(moras[TIPO_ASEGURAMIENTO]),D1200)</f>
        <v>ASALARIADO</v>
      </c>
      <c r="N1200" s="1">
        <f>IF(ISBLANK(moras[[#This Row],[EDAD]]),T1221,moras[[#This Row],[EDAD]])</f>
        <v>27</v>
      </c>
    </row>
    <row r="1201" spans="1:14" x14ac:dyDescent="0.35">
      <c r="A1201" s="1">
        <v>1200</v>
      </c>
      <c r="B1201" s="1" t="s">
        <v>15</v>
      </c>
      <c r="C1201" s="1">
        <v>278031</v>
      </c>
      <c r="D1201" s="1" t="s">
        <v>17</v>
      </c>
      <c r="E1201" s="1" t="s">
        <v>16</v>
      </c>
      <c r="F1201" s="1" t="s">
        <v>12</v>
      </c>
      <c r="G1201" s="1" t="s">
        <v>13</v>
      </c>
      <c r="H1201" s="1" t="s">
        <v>12</v>
      </c>
      <c r="I1201" s="1">
        <v>46</v>
      </c>
      <c r="J1201" t="str">
        <f t="shared" si="55"/>
        <v>No</v>
      </c>
      <c r="K1201" t="str">
        <f t="shared" si="56"/>
        <v>No</v>
      </c>
      <c r="L1201">
        <f t="shared" si="57"/>
        <v>278031</v>
      </c>
      <c r="M1201" s="1" t="str">
        <f>IF(ISBLANK(D1201),_xlfn.MODE.SNGL(moras[TIPO_ASEGURAMIENTO]),D1201)</f>
        <v>ASEGURADO VOLUNTARIO</v>
      </c>
      <c r="N1201" s="1">
        <f>IF(ISBLANK(moras[[#This Row],[EDAD]]),T1222,moras[[#This Row],[EDAD]])</f>
        <v>46</v>
      </c>
    </row>
    <row r="1202" spans="1:14" x14ac:dyDescent="0.35">
      <c r="A1202" s="1">
        <v>1201</v>
      </c>
      <c r="B1202" s="1" t="s">
        <v>9</v>
      </c>
      <c r="C1202" s="1">
        <v>305704</v>
      </c>
      <c r="D1202" s="1" t="s">
        <v>18</v>
      </c>
      <c r="E1202" s="1" t="s">
        <v>16</v>
      </c>
      <c r="F1202" s="1" t="s">
        <v>12</v>
      </c>
      <c r="G1202" s="1" t="s">
        <v>13</v>
      </c>
      <c r="H1202" s="1" t="s">
        <v>12</v>
      </c>
      <c r="I1202" s="1">
        <v>62</v>
      </c>
      <c r="J1202" t="str">
        <f t="shared" si="55"/>
        <v>No</v>
      </c>
      <c r="K1202" t="str">
        <f t="shared" si="56"/>
        <v>No</v>
      </c>
      <c r="L1202">
        <f t="shared" si="57"/>
        <v>305704</v>
      </c>
      <c r="M1202" s="1" t="str">
        <f>IF(ISBLANK(D1202),_xlfn.MODE.SNGL(moras[TIPO_ASEGURAMIENTO]),D1202)</f>
        <v>TRABAJADOR INDEPENDIENTE</v>
      </c>
      <c r="N1202" s="1">
        <f>IF(ISBLANK(moras[[#This Row],[EDAD]]),T1223,moras[[#This Row],[EDAD]])</f>
        <v>62</v>
      </c>
    </row>
    <row r="1203" spans="1:14" x14ac:dyDescent="0.35">
      <c r="A1203" s="1">
        <v>1202</v>
      </c>
      <c r="B1203" s="1" t="s">
        <v>15</v>
      </c>
      <c r="C1203" s="1">
        <v>164917</v>
      </c>
      <c r="D1203" s="1" t="s">
        <v>10</v>
      </c>
      <c r="E1203" s="1" t="s">
        <v>11</v>
      </c>
      <c r="F1203" s="1" t="s">
        <v>12</v>
      </c>
      <c r="G1203" s="1" t="s">
        <v>13</v>
      </c>
      <c r="H1203" s="1" t="s">
        <v>13</v>
      </c>
      <c r="I1203" s="1">
        <v>42</v>
      </c>
      <c r="J1203" t="str">
        <f t="shared" si="55"/>
        <v>No</v>
      </c>
      <c r="K1203" t="str">
        <f t="shared" si="56"/>
        <v>No</v>
      </c>
      <c r="L1203">
        <f t="shared" si="57"/>
        <v>164917</v>
      </c>
      <c r="M1203" s="1" t="str">
        <f>IF(ISBLANK(D1203),_xlfn.MODE.SNGL(moras[TIPO_ASEGURAMIENTO]),D1203)</f>
        <v>ASALARIADO</v>
      </c>
      <c r="N1203" s="1">
        <f>IF(ISBLANK(moras[[#This Row],[EDAD]]),T1224,moras[[#This Row],[EDAD]])</f>
        <v>42</v>
      </c>
    </row>
    <row r="1204" spans="1:14" x14ac:dyDescent="0.35">
      <c r="A1204" s="1">
        <v>1203</v>
      </c>
      <c r="B1204" s="1" t="s">
        <v>9</v>
      </c>
      <c r="C1204" s="1">
        <v>278030</v>
      </c>
      <c r="D1204" s="1" t="s">
        <v>19</v>
      </c>
      <c r="E1204" s="1" t="s">
        <v>16</v>
      </c>
      <c r="F1204" s="1" t="s">
        <v>12</v>
      </c>
      <c r="G1204" s="1" t="s">
        <v>13</v>
      </c>
      <c r="H1204" s="1" t="s">
        <v>12</v>
      </c>
      <c r="I1204" s="1">
        <v>68</v>
      </c>
      <c r="J1204" t="str">
        <f t="shared" si="55"/>
        <v>No</v>
      </c>
      <c r="K1204" t="str">
        <f t="shared" si="56"/>
        <v>No</v>
      </c>
      <c r="L1204">
        <f t="shared" si="57"/>
        <v>278030</v>
      </c>
      <c r="M1204" s="1" t="str">
        <f>IF(ISBLANK(D1204),_xlfn.MODE.SNGL(moras[TIPO_ASEGURAMIENTO]),D1204)</f>
        <v>CONVENIOS ESPECIALES DE TRABAJADORES INDEPENDIENTES</v>
      </c>
      <c r="N1204" s="1">
        <f>IF(ISBLANK(moras[[#This Row],[EDAD]]),T1225,moras[[#This Row],[EDAD]])</f>
        <v>68</v>
      </c>
    </row>
    <row r="1205" spans="1:14" x14ac:dyDescent="0.35">
      <c r="A1205" s="1">
        <v>1204</v>
      </c>
      <c r="B1205" s="1" t="s">
        <v>9</v>
      </c>
      <c r="C1205" s="1">
        <v>297046</v>
      </c>
      <c r="D1205" s="1" t="s">
        <v>18</v>
      </c>
      <c r="E1205" s="1" t="s">
        <v>16</v>
      </c>
      <c r="F1205" s="1" t="s">
        <v>12</v>
      </c>
      <c r="G1205" s="1" t="s">
        <v>12</v>
      </c>
      <c r="H1205" s="1" t="s">
        <v>12</v>
      </c>
      <c r="I1205" s="1">
        <v>51</v>
      </c>
      <c r="J1205" t="str">
        <f t="shared" si="55"/>
        <v>No</v>
      </c>
      <c r="K1205" t="str">
        <f t="shared" si="56"/>
        <v>No</v>
      </c>
      <c r="L1205">
        <f t="shared" si="57"/>
        <v>297046</v>
      </c>
      <c r="M1205" s="1" t="str">
        <f>IF(ISBLANK(D1205),_xlfn.MODE.SNGL(moras[TIPO_ASEGURAMIENTO]),D1205)</f>
        <v>TRABAJADOR INDEPENDIENTE</v>
      </c>
      <c r="N1205" s="1">
        <f>IF(ISBLANK(moras[[#This Row],[EDAD]]),T1226,moras[[#This Row],[EDAD]])</f>
        <v>51</v>
      </c>
    </row>
    <row r="1206" spans="1:14" x14ac:dyDescent="0.35">
      <c r="A1206" s="1">
        <v>1205</v>
      </c>
      <c r="B1206" s="1" t="s">
        <v>9</v>
      </c>
      <c r="C1206" s="1">
        <v>1489400.5</v>
      </c>
      <c r="D1206" s="1" t="s">
        <v>10</v>
      </c>
      <c r="E1206" s="1" t="s">
        <v>11</v>
      </c>
      <c r="F1206" s="1" t="s">
        <v>12</v>
      </c>
      <c r="G1206" s="1" t="s">
        <v>13</v>
      </c>
      <c r="H1206" s="1" t="s">
        <v>13</v>
      </c>
      <c r="I1206" s="1">
        <v>33</v>
      </c>
      <c r="J1206" t="str">
        <f t="shared" si="55"/>
        <v>No</v>
      </c>
      <c r="K1206" t="str">
        <f t="shared" si="56"/>
        <v>No</v>
      </c>
      <c r="L1206">
        <f t="shared" si="57"/>
        <v>1489400.5</v>
      </c>
      <c r="M1206" s="1" t="str">
        <f>IF(ISBLANK(D1206),_xlfn.MODE.SNGL(moras[TIPO_ASEGURAMIENTO]),D1206)</f>
        <v>ASALARIADO</v>
      </c>
      <c r="N1206" s="1">
        <f>IF(ISBLANK(moras[[#This Row],[EDAD]]),T1227,moras[[#This Row],[EDAD]])</f>
        <v>33</v>
      </c>
    </row>
    <row r="1207" spans="1:14" x14ac:dyDescent="0.35">
      <c r="A1207" s="1">
        <v>1206</v>
      </c>
      <c r="B1207" s="1" t="s">
        <v>9</v>
      </c>
      <c r="C1207" s="1">
        <v>355741</v>
      </c>
      <c r="D1207" s="1" t="s">
        <v>18</v>
      </c>
      <c r="E1207" s="1" t="s">
        <v>16</v>
      </c>
      <c r="F1207" s="1" t="s">
        <v>12</v>
      </c>
      <c r="G1207" s="1" t="s">
        <v>13</v>
      </c>
      <c r="H1207" s="1" t="s">
        <v>12</v>
      </c>
      <c r="I1207" s="1">
        <v>66</v>
      </c>
      <c r="J1207" t="str">
        <f t="shared" si="55"/>
        <v>No</v>
      </c>
      <c r="K1207" t="str">
        <f t="shared" si="56"/>
        <v>No</v>
      </c>
      <c r="L1207">
        <f t="shared" si="57"/>
        <v>355741</v>
      </c>
      <c r="M1207" s="1" t="str">
        <f>IF(ISBLANK(D1207),_xlfn.MODE.SNGL(moras[TIPO_ASEGURAMIENTO]),D1207)</f>
        <v>TRABAJADOR INDEPENDIENTE</v>
      </c>
      <c r="N1207" s="1">
        <f>IF(ISBLANK(moras[[#This Row],[EDAD]]),T1228,moras[[#This Row],[EDAD]])</f>
        <v>66</v>
      </c>
    </row>
    <row r="1208" spans="1:14" x14ac:dyDescent="0.35">
      <c r="A1208" s="1">
        <v>1207</v>
      </c>
      <c r="B1208" s="1" t="s">
        <v>15</v>
      </c>
      <c r="C1208" s="1">
        <v>314828.5</v>
      </c>
      <c r="D1208" s="1" t="s">
        <v>10</v>
      </c>
      <c r="E1208" s="1" t="s">
        <v>16</v>
      </c>
      <c r="F1208" s="1" t="s">
        <v>12</v>
      </c>
      <c r="G1208" s="1" t="s">
        <v>12</v>
      </c>
      <c r="H1208" s="1" t="s">
        <v>13</v>
      </c>
      <c r="I1208" s="1">
        <v>22</v>
      </c>
      <c r="J1208" t="str">
        <f t="shared" si="55"/>
        <v>No</v>
      </c>
      <c r="K1208" t="str">
        <f t="shared" si="56"/>
        <v>No</v>
      </c>
      <c r="L1208">
        <f t="shared" si="57"/>
        <v>314828.5</v>
      </c>
      <c r="M1208" s="1" t="str">
        <f>IF(ISBLANK(D1208),_xlfn.MODE.SNGL(moras[TIPO_ASEGURAMIENTO]),D1208)</f>
        <v>ASALARIADO</v>
      </c>
      <c r="N1208" s="1">
        <f>IF(ISBLANK(moras[[#This Row],[EDAD]]),T1229,moras[[#This Row],[EDAD]])</f>
        <v>22</v>
      </c>
    </row>
    <row r="1209" spans="1:14" x14ac:dyDescent="0.35">
      <c r="A1209" s="1">
        <v>1208</v>
      </c>
      <c r="B1209" s="1" t="s">
        <v>15</v>
      </c>
      <c r="C1209" s="1">
        <v>297045</v>
      </c>
      <c r="D1209" s="1" t="s">
        <v>17</v>
      </c>
      <c r="E1209" s="1" t="s">
        <v>16</v>
      </c>
      <c r="F1209" s="1" t="s">
        <v>12</v>
      </c>
      <c r="G1209" s="1" t="s">
        <v>13</v>
      </c>
      <c r="H1209" s="1" t="s">
        <v>13</v>
      </c>
      <c r="I1209" s="1">
        <v>49</v>
      </c>
      <c r="J1209" t="str">
        <f t="shared" si="55"/>
        <v>No</v>
      </c>
      <c r="K1209" t="str">
        <f t="shared" si="56"/>
        <v>No</v>
      </c>
      <c r="L1209">
        <f t="shared" si="57"/>
        <v>297045</v>
      </c>
      <c r="M1209" s="1" t="str">
        <f>IF(ISBLANK(D1209),_xlfn.MODE.SNGL(moras[TIPO_ASEGURAMIENTO]),D1209)</f>
        <v>ASEGURADO VOLUNTARIO</v>
      </c>
      <c r="N1209" s="1">
        <f>IF(ISBLANK(moras[[#This Row],[EDAD]]),T1230,moras[[#This Row],[EDAD]])</f>
        <v>49</v>
      </c>
    </row>
    <row r="1210" spans="1:14" x14ac:dyDescent="0.35">
      <c r="A1210" s="1">
        <v>1209</v>
      </c>
      <c r="B1210" s="1" t="s">
        <v>9</v>
      </c>
      <c r="C1210" s="1">
        <v>3355438.16</v>
      </c>
      <c r="D1210" s="1" t="s">
        <v>10</v>
      </c>
      <c r="E1210" s="1" t="s">
        <v>11</v>
      </c>
      <c r="F1210" s="1" t="s">
        <v>12</v>
      </c>
      <c r="G1210" s="1" t="s">
        <v>13</v>
      </c>
      <c r="H1210" s="1" t="s">
        <v>13</v>
      </c>
      <c r="I1210" s="1">
        <v>34</v>
      </c>
      <c r="J1210" t="str">
        <f t="shared" si="55"/>
        <v>Atípico</v>
      </c>
      <c r="K1210" t="str">
        <f t="shared" si="56"/>
        <v>No</v>
      </c>
      <c r="L1210">
        <f t="shared" si="57"/>
        <v>3355438.16</v>
      </c>
      <c r="M1210" s="1" t="str">
        <f>IF(ISBLANK(D1210),_xlfn.MODE.SNGL(moras[TIPO_ASEGURAMIENTO]),D1210)</f>
        <v>ASALARIADO</v>
      </c>
      <c r="N1210" s="1">
        <f>IF(ISBLANK(moras[[#This Row],[EDAD]]),T1231,moras[[#This Row],[EDAD]])</f>
        <v>34</v>
      </c>
    </row>
    <row r="1211" spans="1:14" x14ac:dyDescent="0.35">
      <c r="A1211" s="1">
        <v>1210</v>
      </c>
      <c r="B1211" s="1" t="s">
        <v>9</v>
      </c>
      <c r="C1211" s="1">
        <v>278030</v>
      </c>
      <c r="D1211" s="1" t="s">
        <v>19</v>
      </c>
      <c r="E1211" s="1" t="s">
        <v>16</v>
      </c>
      <c r="F1211" s="1" t="s">
        <v>12</v>
      </c>
      <c r="G1211" s="1" t="s">
        <v>13</v>
      </c>
      <c r="H1211" s="1" t="s">
        <v>13</v>
      </c>
      <c r="I1211" s="1">
        <v>42</v>
      </c>
      <c r="J1211" t="str">
        <f t="shared" si="55"/>
        <v>No</v>
      </c>
      <c r="K1211" t="str">
        <f t="shared" si="56"/>
        <v>No</v>
      </c>
      <c r="L1211">
        <f t="shared" si="57"/>
        <v>278030</v>
      </c>
      <c r="M1211" s="1" t="str">
        <f>IF(ISBLANK(D1211),_xlfn.MODE.SNGL(moras[TIPO_ASEGURAMIENTO]),D1211)</f>
        <v>CONVENIOS ESPECIALES DE TRABAJADORES INDEPENDIENTES</v>
      </c>
      <c r="N1211" s="1">
        <f>IF(ISBLANK(moras[[#This Row],[EDAD]]),T1232,moras[[#This Row],[EDAD]])</f>
        <v>42</v>
      </c>
    </row>
    <row r="1212" spans="1:14" x14ac:dyDescent="0.35">
      <c r="A1212" s="1">
        <v>1211</v>
      </c>
      <c r="B1212" s="1" t="s">
        <v>9</v>
      </c>
      <c r="C1212" s="1">
        <v>1177801</v>
      </c>
      <c r="D1212" s="1" t="s">
        <v>14</v>
      </c>
      <c r="E1212" s="1" t="s">
        <v>11</v>
      </c>
      <c r="F1212" s="1" t="s">
        <v>12</v>
      </c>
      <c r="G1212" s="1" t="s">
        <v>13</v>
      </c>
      <c r="H1212" s="1" t="s">
        <v>13</v>
      </c>
      <c r="I1212" s="1">
        <v>82</v>
      </c>
      <c r="J1212" t="str">
        <f t="shared" si="55"/>
        <v>No</v>
      </c>
      <c r="K1212" t="str">
        <f t="shared" si="56"/>
        <v>No</v>
      </c>
      <c r="L1212">
        <f t="shared" si="57"/>
        <v>1177801</v>
      </c>
      <c r="M1212" s="1" t="str">
        <f>IF(ISBLANK(D1212),_xlfn.MODE.SNGL(moras[TIPO_ASEGURAMIENTO]),D1212)</f>
        <v>PENSIONADOS EN SU PROPIO SISTEMA</v>
      </c>
      <c r="N1212" s="1">
        <f>IF(ISBLANK(moras[[#This Row],[EDAD]]),T1233,moras[[#This Row],[EDAD]])</f>
        <v>82</v>
      </c>
    </row>
    <row r="1213" spans="1:14" x14ac:dyDescent="0.35">
      <c r="A1213" s="1">
        <v>1212</v>
      </c>
      <c r="B1213" s="1" t="s">
        <v>9</v>
      </c>
      <c r="C1213" s="1">
        <v>297046</v>
      </c>
      <c r="D1213" s="1" t="s">
        <v>18</v>
      </c>
      <c r="E1213" s="1" t="s">
        <v>16</v>
      </c>
      <c r="F1213" s="1" t="s">
        <v>12</v>
      </c>
      <c r="G1213" s="1" t="s">
        <v>13</v>
      </c>
      <c r="H1213" s="1" t="s">
        <v>13</v>
      </c>
      <c r="I1213" s="1">
        <v>38</v>
      </c>
      <c r="J1213" t="str">
        <f t="shared" si="55"/>
        <v>No</v>
      </c>
      <c r="K1213" t="str">
        <f t="shared" si="56"/>
        <v>No</v>
      </c>
      <c r="L1213">
        <f t="shared" si="57"/>
        <v>297046</v>
      </c>
      <c r="M1213" s="1" t="str">
        <f>IF(ISBLANK(D1213),_xlfn.MODE.SNGL(moras[TIPO_ASEGURAMIENTO]),D1213)</f>
        <v>TRABAJADOR INDEPENDIENTE</v>
      </c>
      <c r="N1213" s="1">
        <f>IF(ISBLANK(moras[[#This Row],[EDAD]]),T1234,moras[[#This Row],[EDAD]])</f>
        <v>38</v>
      </c>
    </row>
    <row r="1214" spans="1:14" x14ac:dyDescent="0.35">
      <c r="A1214" s="1">
        <v>1213</v>
      </c>
      <c r="B1214" s="1" t="s">
        <v>9</v>
      </c>
      <c r="C1214" s="1">
        <v>278030</v>
      </c>
      <c r="D1214" s="1" t="s">
        <v>19</v>
      </c>
      <c r="E1214" s="1" t="s">
        <v>16</v>
      </c>
      <c r="F1214" s="1" t="s">
        <v>12</v>
      </c>
      <c r="G1214" s="1" t="s">
        <v>13</v>
      </c>
      <c r="H1214" s="1" t="s">
        <v>13</v>
      </c>
      <c r="I1214" s="1">
        <v>64</v>
      </c>
      <c r="J1214" t="str">
        <f t="shared" si="55"/>
        <v>No</v>
      </c>
      <c r="K1214" t="str">
        <f t="shared" si="56"/>
        <v>No</v>
      </c>
      <c r="L1214">
        <f t="shared" si="57"/>
        <v>278030</v>
      </c>
      <c r="M1214" s="1" t="str">
        <f>IF(ISBLANK(D1214),_xlfn.MODE.SNGL(moras[TIPO_ASEGURAMIENTO]),D1214)</f>
        <v>CONVENIOS ESPECIALES DE TRABAJADORES INDEPENDIENTES</v>
      </c>
      <c r="N1214" s="1">
        <f>IF(ISBLANK(moras[[#This Row],[EDAD]]),T1235,moras[[#This Row],[EDAD]])</f>
        <v>64</v>
      </c>
    </row>
    <row r="1215" spans="1:14" x14ac:dyDescent="0.35">
      <c r="A1215" s="1">
        <v>1214</v>
      </c>
      <c r="B1215" s="1" t="s">
        <v>9</v>
      </c>
      <c r="C1215" s="1">
        <v>3580557</v>
      </c>
      <c r="D1215" s="1" t="s">
        <v>14</v>
      </c>
      <c r="E1215" s="1" t="s">
        <v>11</v>
      </c>
      <c r="F1215" s="1" t="s">
        <v>12</v>
      </c>
      <c r="G1215" s="1" t="s">
        <v>13</v>
      </c>
      <c r="H1215" s="1" t="s">
        <v>13</v>
      </c>
      <c r="I1215" s="1">
        <v>82</v>
      </c>
      <c r="J1215" t="str">
        <f t="shared" si="55"/>
        <v>Atípico</v>
      </c>
      <c r="K1215" t="str">
        <f t="shared" si="56"/>
        <v>No</v>
      </c>
      <c r="L1215">
        <f t="shared" si="57"/>
        <v>3580557</v>
      </c>
      <c r="M1215" s="1" t="str">
        <f>IF(ISBLANK(D1215),_xlfn.MODE.SNGL(moras[TIPO_ASEGURAMIENTO]),D1215)</f>
        <v>PENSIONADOS EN SU PROPIO SISTEMA</v>
      </c>
      <c r="N1215" s="1">
        <f>IF(ISBLANK(moras[[#This Row],[EDAD]]),T1236,moras[[#This Row],[EDAD]])</f>
        <v>82</v>
      </c>
    </row>
    <row r="1216" spans="1:14" x14ac:dyDescent="0.35">
      <c r="A1216" s="1">
        <v>1215</v>
      </c>
      <c r="B1216" s="1" t="s">
        <v>9</v>
      </c>
      <c r="C1216" s="1">
        <v>159780</v>
      </c>
      <c r="D1216" s="1" t="s">
        <v>10</v>
      </c>
      <c r="E1216" s="1" t="s">
        <v>16</v>
      </c>
      <c r="F1216" s="1" t="s">
        <v>12</v>
      </c>
      <c r="G1216" s="1" t="s">
        <v>12</v>
      </c>
      <c r="H1216" s="1" t="s">
        <v>12</v>
      </c>
      <c r="I1216" s="1">
        <v>37</v>
      </c>
      <c r="J1216" t="str">
        <f t="shared" si="55"/>
        <v>No</v>
      </c>
      <c r="K1216" t="str">
        <f t="shared" si="56"/>
        <v>No</v>
      </c>
      <c r="L1216">
        <f t="shared" si="57"/>
        <v>159780</v>
      </c>
      <c r="M1216" s="1" t="str">
        <f>IF(ISBLANK(D1216),_xlfn.MODE.SNGL(moras[TIPO_ASEGURAMIENTO]),D1216)</f>
        <v>ASALARIADO</v>
      </c>
      <c r="N1216" s="1">
        <f>IF(ISBLANK(moras[[#This Row],[EDAD]]),T1237,moras[[#This Row],[EDAD]])</f>
        <v>37</v>
      </c>
    </row>
    <row r="1217" spans="1:14" x14ac:dyDescent="0.35">
      <c r="A1217" s="1">
        <v>1216</v>
      </c>
      <c r="B1217" s="1" t="s">
        <v>9</v>
      </c>
      <c r="C1217" s="1">
        <v>592110</v>
      </c>
      <c r="D1217" s="1" t="s">
        <v>10</v>
      </c>
      <c r="E1217" s="1" t="s">
        <v>16</v>
      </c>
      <c r="F1217" s="1" t="s">
        <v>12</v>
      </c>
      <c r="G1217" s="1" t="s">
        <v>13</v>
      </c>
      <c r="H1217" s="1" t="s">
        <v>13</v>
      </c>
      <c r="I1217" s="1">
        <v>21</v>
      </c>
      <c r="J1217" t="str">
        <f t="shared" si="55"/>
        <v>No</v>
      </c>
      <c r="K1217" t="str">
        <f t="shared" si="56"/>
        <v>No</v>
      </c>
      <c r="L1217">
        <f t="shared" si="57"/>
        <v>592110</v>
      </c>
      <c r="M1217" s="1" t="str">
        <f>IF(ISBLANK(D1217),_xlfn.MODE.SNGL(moras[TIPO_ASEGURAMIENTO]),D1217)</f>
        <v>ASALARIADO</v>
      </c>
      <c r="N1217" s="1">
        <f>IF(ISBLANK(moras[[#This Row],[EDAD]]),T1238,moras[[#This Row],[EDAD]])</f>
        <v>21</v>
      </c>
    </row>
    <row r="1218" spans="1:14" x14ac:dyDescent="0.35">
      <c r="A1218" s="1">
        <v>1217</v>
      </c>
      <c r="B1218" s="1" t="s">
        <v>9</v>
      </c>
      <c r="C1218" s="1">
        <v>640705.61</v>
      </c>
      <c r="D1218" s="1" t="s">
        <v>10</v>
      </c>
      <c r="E1218" s="1" t="s">
        <v>16</v>
      </c>
      <c r="F1218" s="1" t="s">
        <v>12</v>
      </c>
      <c r="G1218" s="1" t="s">
        <v>12</v>
      </c>
      <c r="H1218" s="1" t="s">
        <v>13</v>
      </c>
      <c r="I1218" s="1">
        <v>25</v>
      </c>
      <c r="J1218" t="str">
        <f t="shared" ref="J1218:J1281" si="58">IF(1.96&lt;ABS(C1218-$S$23)/$S$24,"Atípico","No")</f>
        <v>No</v>
      </c>
      <c r="K1218" t="str">
        <f t="shared" ref="K1218:K1281" si="59">IF(1.96&lt;ABS((I1218-$T$23)/$T$24),"Atípico", "No")</f>
        <v>No</v>
      </c>
      <c r="L1218">
        <f t="shared" ref="L1218:L1281" si="60">IF(ISBLANK(C1218),$S$23,C1218)</f>
        <v>640705.61</v>
      </c>
      <c r="M1218" s="1" t="str">
        <f>IF(ISBLANK(D1218),_xlfn.MODE.SNGL(moras[TIPO_ASEGURAMIENTO]),D1218)</f>
        <v>ASALARIADO</v>
      </c>
      <c r="N1218" s="1">
        <f>IF(ISBLANK(moras[[#This Row],[EDAD]]),T1239,moras[[#This Row],[EDAD]])</f>
        <v>25</v>
      </c>
    </row>
    <row r="1219" spans="1:14" x14ac:dyDescent="0.35">
      <c r="A1219" s="1">
        <v>1218</v>
      </c>
      <c r="B1219" s="1" t="s">
        <v>9</v>
      </c>
      <c r="C1219" s="1">
        <v>3000000</v>
      </c>
      <c r="D1219" s="1" t="s">
        <v>10</v>
      </c>
      <c r="E1219" s="1" t="s">
        <v>16</v>
      </c>
      <c r="F1219" s="1" t="s">
        <v>12</v>
      </c>
      <c r="G1219" s="1" t="s">
        <v>13</v>
      </c>
      <c r="H1219" s="1" t="s">
        <v>13</v>
      </c>
      <c r="I1219" s="1">
        <v>53</v>
      </c>
      <c r="J1219" t="str">
        <f t="shared" si="58"/>
        <v>Atípico</v>
      </c>
      <c r="K1219" t="str">
        <f t="shared" si="59"/>
        <v>No</v>
      </c>
      <c r="L1219">
        <f t="shared" si="60"/>
        <v>3000000</v>
      </c>
      <c r="M1219" s="1" t="str">
        <f>IF(ISBLANK(D1219),_xlfn.MODE.SNGL(moras[TIPO_ASEGURAMIENTO]),D1219)</f>
        <v>ASALARIADO</v>
      </c>
      <c r="N1219" s="1">
        <f>IF(ISBLANK(moras[[#This Row],[EDAD]]),T1240,moras[[#This Row],[EDAD]])</f>
        <v>53</v>
      </c>
    </row>
    <row r="1220" spans="1:14" x14ac:dyDescent="0.35">
      <c r="A1220" s="1">
        <v>1219</v>
      </c>
      <c r="B1220" s="1" t="s">
        <v>9</v>
      </c>
      <c r="C1220" s="1">
        <v>286990.48</v>
      </c>
      <c r="D1220" s="1" t="s">
        <v>10</v>
      </c>
      <c r="E1220" s="1" t="s">
        <v>16</v>
      </c>
      <c r="F1220" s="1" t="s">
        <v>12</v>
      </c>
      <c r="G1220" s="1" t="s">
        <v>13</v>
      </c>
      <c r="H1220" s="1" t="s">
        <v>13</v>
      </c>
      <c r="I1220" s="1">
        <v>20</v>
      </c>
      <c r="J1220" t="str">
        <f t="shared" si="58"/>
        <v>No</v>
      </c>
      <c r="K1220" t="str">
        <f t="shared" si="59"/>
        <v>No</v>
      </c>
      <c r="L1220">
        <f t="shared" si="60"/>
        <v>286990.48</v>
      </c>
      <c r="M1220" s="1" t="str">
        <f>IF(ISBLANK(D1220),_xlfn.MODE.SNGL(moras[TIPO_ASEGURAMIENTO]),D1220)</f>
        <v>ASALARIADO</v>
      </c>
      <c r="N1220" s="1">
        <f>IF(ISBLANK(moras[[#This Row],[EDAD]]),T1241,moras[[#This Row],[EDAD]])</f>
        <v>20</v>
      </c>
    </row>
    <row r="1221" spans="1:14" x14ac:dyDescent="0.35">
      <c r="A1221" s="1">
        <v>1220</v>
      </c>
      <c r="B1221" s="1" t="s">
        <v>15</v>
      </c>
      <c r="C1221" s="1">
        <v>297046</v>
      </c>
      <c r="D1221" s="1" t="s">
        <v>17</v>
      </c>
      <c r="E1221" s="1" t="s">
        <v>16</v>
      </c>
      <c r="F1221" s="1" t="s">
        <v>12</v>
      </c>
      <c r="G1221" s="1" t="s">
        <v>12</v>
      </c>
      <c r="H1221" s="1" t="s">
        <v>13</v>
      </c>
      <c r="I1221" s="1">
        <v>19</v>
      </c>
      <c r="J1221" t="str">
        <f t="shared" si="58"/>
        <v>No</v>
      </c>
      <c r="K1221" t="str">
        <f t="shared" si="59"/>
        <v>No</v>
      </c>
      <c r="L1221">
        <f t="shared" si="60"/>
        <v>297046</v>
      </c>
      <c r="M1221" s="1" t="str">
        <f>IF(ISBLANK(D1221),_xlfn.MODE.SNGL(moras[TIPO_ASEGURAMIENTO]),D1221)</f>
        <v>ASEGURADO VOLUNTARIO</v>
      </c>
      <c r="N1221" s="1">
        <f>IF(ISBLANK(moras[[#This Row],[EDAD]]),T1242,moras[[#This Row],[EDAD]])</f>
        <v>19</v>
      </c>
    </row>
    <row r="1222" spans="1:14" x14ac:dyDescent="0.35">
      <c r="A1222" s="1">
        <v>1221</v>
      </c>
      <c r="B1222" s="1" t="s">
        <v>15</v>
      </c>
      <c r="C1222" s="1">
        <v>486139.05</v>
      </c>
      <c r="D1222" s="1" t="s">
        <v>10</v>
      </c>
      <c r="E1222" s="1" t="s">
        <v>16</v>
      </c>
      <c r="F1222" s="1" t="s">
        <v>12</v>
      </c>
      <c r="G1222" s="1" t="s">
        <v>13</v>
      </c>
      <c r="H1222" s="1" t="s">
        <v>13</v>
      </c>
      <c r="I1222" s="1">
        <v>48</v>
      </c>
      <c r="J1222" t="str">
        <f t="shared" si="58"/>
        <v>No</v>
      </c>
      <c r="K1222" t="str">
        <f t="shared" si="59"/>
        <v>No</v>
      </c>
      <c r="L1222">
        <f t="shared" si="60"/>
        <v>486139.05</v>
      </c>
      <c r="M1222" s="1" t="str">
        <f>IF(ISBLANK(D1222),_xlfn.MODE.SNGL(moras[TIPO_ASEGURAMIENTO]),D1222)</f>
        <v>ASALARIADO</v>
      </c>
      <c r="N1222" s="1">
        <f>IF(ISBLANK(moras[[#This Row],[EDAD]]),T1243,moras[[#This Row],[EDAD]])</f>
        <v>48</v>
      </c>
    </row>
    <row r="1223" spans="1:14" x14ac:dyDescent="0.35">
      <c r="A1223" s="1">
        <v>1222</v>
      </c>
      <c r="B1223" s="1" t="s">
        <v>9</v>
      </c>
      <c r="C1223" s="1">
        <v>404181.98</v>
      </c>
      <c r="D1223" s="1" t="s">
        <v>10</v>
      </c>
      <c r="E1223" s="1" t="s">
        <v>16</v>
      </c>
      <c r="F1223" s="1" t="s">
        <v>12</v>
      </c>
      <c r="G1223" s="1" t="s">
        <v>12</v>
      </c>
      <c r="H1223" s="1" t="s">
        <v>13</v>
      </c>
      <c r="I1223" s="1">
        <v>57</v>
      </c>
      <c r="J1223" t="str">
        <f t="shared" si="58"/>
        <v>No</v>
      </c>
      <c r="K1223" t="str">
        <f t="shared" si="59"/>
        <v>No</v>
      </c>
      <c r="L1223">
        <f t="shared" si="60"/>
        <v>404181.98</v>
      </c>
      <c r="M1223" s="1" t="str">
        <f>IF(ISBLANK(D1223),_xlfn.MODE.SNGL(moras[TIPO_ASEGURAMIENTO]),D1223)</f>
        <v>ASALARIADO</v>
      </c>
      <c r="N1223" s="1">
        <f>IF(ISBLANK(moras[[#This Row],[EDAD]]),T1244,moras[[#This Row],[EDAD]])</f>
        <v>57</v>
      </c>
    </row>
    <row r="1224" spans="1:14" x14ac:dyDescent="0.35">
      <c r="A1224" s="1">
        <v>1223</v>
      </c>
      <c r="B1224" s="1" t="s">
        <v>9</v>
      </c>
      <c r="C1224" s="1">
        <v>297046</v>
      </c>
      <c r="D1224" s="1" t="s">
        <v>17</v>
      </c>
      <c r="E1224" s="1" t="s">
        <v>16</v>
      </c>
      <c r="F1224" s="1" t="s">
        <v>12</v>
      </c>
      <c r="G1224" s="1" t="s">
        <v>13</v>
      </c>
      <c r="H1224" s="1" t="s">
        <v>13</v>
      </c>
      <c r="I1224" s="1">
        <v>31</v>
      </c>
      <c r="J1224" t="str">
        <f t="shared" si="58"/>
        <v>No</v>
      </c>
      <c r="K1224" t="str">
        <f t="shared" si="59"/>
        <v>No</v>
      </c>
      <c r="L1224">
        <f t="shared" si="60"/>
        <v>297046</v>
      </c>
      <c r="M1224" s="1" t="str">
        <f>IF(ISBLANK(D1224),_xlfn.MODE.SNGL(moras[TIPO_ASEGURAMIENTO]),D1224)</f>
        <v>ASEGURADO VOLUNTARIO</v>
      </c>
      <c r="N1224" s="1">
        <f>IF(ISBLANK(moras[[#This Row],[EDAD]]),T1245,moras[[#This Row],[EDAD]])</f>
        <v>31</v>
      </c>
    </row>
    <row r="1225" spans="1:14" x14ac:dyDescent="0.35">
      <c r="A1225" s="1">
        <v>1224</v>
      </c>
      <c r="B1225" s="1" t="s">
        <v>15</v>
      </c>
      <c r="C1225" s="1">
        <v>227097.48</v>
      </c>
      <c r="D1225" s="1" t="s">
        <v>10</v>
      </c>
      <c r="E1225" s="1" t="s">
        <v>16</v>
      </c>
      <c r="F1225" s="1" t="s">
        <v>12</v>
      </c>
      <c r="G1225" s="1" t="s">
        <v>13</v>
      </c>
      <c r="H1225" s="1" t="s">
        <v>13</v>
      </c>
      <c r="I1225" s="1">
        <v>36</v>
      </c>
      <c r="J1225" t="str">
        <f t="shared" si="58"/>
        <v>No</v>
      </c>
      <c r="K1225" t="str">
        <f t="shared" si="59"/>
        <v>No</v>
      </c>
      <c r="L1225">
        <f t="shared" si="60"/>
        <v>227097.48</v>
      </c>
      <c r="M1225" s="1" t="str">
        <f>IF(ISBLANK(D1225),_xlfn.MODE.SNGL(moras[TIPO_ASEGURAMIENTO]),D1225)</f>
        <v>ASALARIADO</v>
      </c>
      <c r="N1225" s="1">
        <f>IF(ISBLANK(moras[[#This Row],[EDAD]]),T1246,moras[[#This Row],[EDAD]])</f>
        <v>36</v>
      </c>
    </row>
    <row r="1226" spans="1:14" x14ac:dyDescent="0.35">
      <c r="A1226" s="1">
        <v>1225</v>
      </c>
      <c r="B1226" s="1" t="s">
        <v>9</v>
      </c>
      <c r="C1226" s="1">
        <v>415869</v>
      </c>
      <c r="D1226" s="1" t="s">
        <v>18</v>
      </c>
      <c r="E1226" s="1" t="s">
        <v>16</v>
      </c>
      <c r="F1226" s="1" t="s">
        <v>12</v>
      </c>
      <c r="G1226" s="1" t="s">
        <v>12</v>
      </c>
      <c r="H1226" s="1" t="s">
        <v>12</v>
      </c>
      <c r="I1226" s="1">
        <v>61</v>
      </c>
      <c r="J1226" t="str">
        <f t="shared" si="58"/>
        <v>No</v>
      </c>
      <c r="K1226" t="str">
        <f t="shared" si="59"/>
        <v>No</v>
      </c>
      <c r="L1226">
        <f t="shared" si="60"/>
        <v>415869</v>
      </c>
      <c r="M1226" s="1" t="str">
        <f>IF(ISBLANK(D1226),_xlfn.MODE.SNGL(moras[TIPO_ASEGURAMIENTO]),D1226)</f>
        <v>TRABAJADOR INDEPENDIENTE</v>
      </c>
      <c r="N1226" s="1">
        <f>IF(ISBLANK(moras[[#This Row],[EDAD]]),T1247,moras[[#This Row],[EDAD]])</f>
        <v>61</v>
      </c>
    </row>
    <row r="1227" spans="1:14" x14ac:dyDescent="0.35">
      <c r="A1227" s="1">
        <v>1226</v>
      </c>
      <c r="B1227" s="1" t="s">
        <v>15</v>
      </c>
      <c r="C1227" s="1">
        <v>418017</v>
      </c>
      <c r="D1227" s="1" t="s">
        <v>10</v>
      </c>
      <c r="E1227" s="1" t="s">
        <v>16</v>
      </c>
      <c r="F1227" s="1" t="s">
        <v>12</v>
      </c>
      <c r="G1227" s="1" t="s">
        <v>13</v>
      </c>
      <c r="H1227" s="1" t="s">
        <v>13</v>
      </c>
      <c r="I1227" s="1">
        <v>33</v>
      </c>
      <c r="J1227" t="str">
        <f t="shared" si="58"/>
        <v>No</v>
      </c>
      <c r="K1227" t="str">
        <f t="shared" si="59"/>
        <v>No</v>
      </c>
      <c r="L1227">
        <f t="shared" si="60"/>
        <v>418017</v>
      </c>
      <c r="M1227" s="1" t="str">
        <f>IF(ISBLANK(D1227),_xlfn.MODE.SNGL(moras[TIPO_ASEGURAMIENTO]),D1227)</f>
        <v>ASALARIADO</v>
      </c>
      <c r="N1227" s="1">
        <f>IF(ISBLANK(moras[[#This Row],[EDAD]]),T1248,moras[[#This Row],[EDAD]])</f>
        <v>33</v>
      </c>
    </row>
    <row r="1228" spans="1:14" x14ac:dyDescent="0.35">
      <c r="A1228" s="1">
        <v>1227</v>
      </c>
      <c r="B1228" s="1" t="s">
        <v>9</v>
      </c>
      <c r="C1228" s="1">
        <v>403320.12</v>
      </c>
      <c r="D1228" s="1" t="s">
        <v>10</v>
      </c>
      <c r="E1228" s="1" t="s">
        <v>16</v>
      </c>
      <c r="F1228" s="1" t="s">
        <v>12</v>
      </c>
      <c r="G1228" s="1" t="s">
        <v>13</v>
      </c>
      <c r="H1228" s="1" t="s">
        <v>13</v>
      </c>
      <c r="I1228" s="1">
        <v>40</v>
      </c>
      <c r="J1228" t="str">
        <f t="shared" si="58"/>
        <v>No</v>
      </c>
      <c r="K1228" t="str">
        <f t="shared" si="59"/>
        <v>No</v>
      </c>
      <c r="L1228">
        <f t="shared" si="60"/>
        <v>403320.12</v>
      </c>
      <c r="M1228" s="1" t="str">
        <f>IF(ISBLANK(D1228),_xlfn.MODE.SNGL(moras[TIPO_ASEGURAMIENTO]),D1228)</f>
        <v>ASALARIADO</v>
      </c>
      <c r="N1228" s="1">
        <f>IF(ISBLANK(moras[[#This Row],[EDAD]]),T1249,moras[[#This Row],[EDAD]])</f>
        <v>40</v>
      </c>
    </row>
    <row r="1229" spans="1:14" x14ac:dyDescent="0.35">
      <c r="A1229" s="1">
        <v>1228</v>
      </c>
      <c r="B1229" s="1" t="s">
        <v>15</v>
      </c>
      <c r="C1229" s="1">
        <v>293611</v>
      </c>
      <c r="D1229" s="1" t="s">
        <v>18</v>
      </c>
      <c r="E1229" s="1" t="s">
        <v>16</v>
      </c>
      <c r="F1229" s="1" t="s">
        <v>12</v>
      </c>
      <c r="G1229" s="1" t="s">
        <v>13</v>
      </c>
      <c r="H1229" s="1" t="s">
        <v>13</v>
      </c>
      <c r="I1229" s="1">
        <v>29</v>
      </c>
      <c r="J1229" t="str">
        <f t="shared" si="58"/>
        <v>No</v>
      </c>
      <c r="K1229" t="str">
        <f t="shared" si="59"/>
        <v>No</v>
      </c>
      <c r="L1229">
        <f t="shared" si="60"/>
        <v>293611</v>
      </c>
      <c r="M1229" s="1" t="str">
        <f>IF(ISBLANK(D1229),_xlfn.MODE.SNGL(moras[TIPO_ASEGURAMIENTO]),D1229)</f>
        <v>TRABAJADOR INDEPENDIENTE</v>
      </c>
      <c r="N1229" s="1">
        <f>IF(ISBLANK(moras[[#This Row],[EDAD]]),T1250,moras[[#This Row],[EDAD]])</f>
        <v>29</v>
      </c>
    </row>
    <row r="1230" spans="1:14" x14ac:dyDescent="0.35">
      <c r="A1230" s="1">
        <v>1229</v>
      </c>
      <c r="B1230" s="1" t="s">
        <v>9</v>
      </c>
      <c r="C1230" s="1">
        <v>404463</v>
      </c>
      <c r="D1230" s="1" t="s">
        <v>18</v>
      </c>
      <c r="E1230" s="1" t="s">
        <v>16</v>
      </c>
      <c r="F1230" s="1" t="s">
        <v>12</v>
      </c>
      <c r="G1230" s="1" t="s">
        <v>13</v>
      </c>
      <c r="H1230" s="1" t="s">
        <v>12</v>
      </c>
      <c r="I1230" s="1">
        <v>57</v>
      </c>
      <c r="J1230" t="str">
        <f t="shared" si="58"/>
        <v>No</v>
      </c>
      <c r="K1230" t="str">
        <f t="shared" si="59"/>
        <v>No</v>
      </c>
      <c r="L1230">
        <f t="shared" si="60"/>
        <v>404463</v>
      </c>
      <c r="M1230" s="1" t="str">
        <f>IF(ISBLANK(D1230),_xlfn.MODE.SNGL(moras[TIPO_ASEGURAMIENTO]),D1230)</f>
        <v>TRABAJADOR INDEPENDIENTE</v>
      </c>
      <c r="N1230" s="1">
        <f>IF(ISBLANK(moras[[#This Row],[EDAD]]),T1251,moras[[#This Row],[EDAD]])</f>
        <v>57</v>
      </c>
    </row>
    <row r="1231" spans="1:14" x14ac:dyDescent="0.35">
      <c r="A1231" s="1">
        <v>1230</v>
      </c>
      <c r="B1231" s="1" t="s">
        <v>9</v>
      </c>
      <c r="C1231" s="1">
        <v>790612.8</v>
      </c>
      <c r="D1231" s="1" t="s">
        <v>10</v>
      </c>
      <c r="E1231" s="1" t="s">
        <v>16</v>
      </c>
      <c r="F1231" s="1" t="s">
        <v>12</v>
      </c>
      <c r="G1231" s="1" t="s">
        <v>13</v>
      </c>
      <c r="H1231" s="1" t="s">
        <v>13</v>
      </c>
      <c r="I1231" s="1">
        <v>45</v>
      </c>
      <c r="J1231" t="str">
        <f t="shared" si="58"/>
        <v>No</v>
      </c>
      <c r="K1231" t="str">
        <f t="shared" si="59"/>
        <v>No</v>
      </c>
      <c r="L1231">
        <f t="shared" si="60"/>
        <v>790612.8</v>
      </c>
      <c r="M1231" s="1" t="str">
        <f>IF(ISBLANK(D1231),_xlfn.MODE.SNGL(moras[TIPO_ASEGURAMIENTO]),D1231)</f>
        <v>ASALARIADO</v>
      </c>
      <c r="N1231" s="1">
        <f>IF(ISBLANK(moras[[#This Row],[EDAD]]),T1252,moras[[#This Row],[EDAD]])</f>
        <v>45</v>
      </c>
    </row>
    <row r="1232" spans="1:14" x14ac:dyDescent="0.35">
      <c r="A1232" s="1">
        <v>1231</v>
      </c>
      <c r="B1232" s="1" t="s">
        <v>15</v>
      </c>
      <c r="C1232" s="1">
        <v>351475.79</v>
      </c>
      <c r="D1232" s="1" t="s">
        <v>10</v>
      </c>
      <c r="E1232" s="1" t="s">
        <v>16</v>
      </c>
      <c r="F1232" s="1" t="s">
        <v>12</v>
      </c>
      <c r="G1232" s="1" t="s">
        <v>13</v>
      </c>
      <c r="H1232" s="1" t="s">
        <v>13</v>
      </c>
      <c r="I1232" s="1">
        <v>33</v>
      </c>
      <c r="J1232" t="str">
        <f t="shared" si="58"/>
        <v>No</v>
      </c>
      <c r="K1232" t="str">
        <f t="shared" si="59"/>
        <v>No</v>
      </c>
      <c r="L1232">
        <f t="shared" si="60"/>
        <v>351475.79</v>
      </c>
      <c r="M1232" s="1" t="str">
        <f>IF(ISBLANK(D1232),_xlfn.MODE.SNGL(moras[TIPO_ASEGURAMIENTO]),D1232)</f>
        <v>ASALARIADO</v>
      </c>
      <c r="N1232" s="1">
        <f>IF(ISBLANK(moras[[#This Row],[EDAD]]),T1253,moras[[#This Row],[EDAD]])</f>
        <v>33</v>
      </c>
    </row>
    <row r="1233" spans="1:14" x14ac:dyDescent="0.35">
      <c r="A1233" s="1">
        <v>1232</v>
      </c>
      <c r="B1233" s="1" t="s">
        <v>9</v>
      </c>
      <c r="C1233" s="1">
        <v>140000</v>
      </c>
      <c r="D1233" s="1" t="s">
        <v>10</v>
      </c>
      <c r="E1233" s="1" t="s">
        <v>16</v>
      </c>
      <c r="F1233" s="1" t="s">
        <v>12</v>
      </c>
      <c r="G1233" s="1" t="s">
        <v>13</v>
      </c>
      <c r="H1233" s="1" t="s">
        <v>13</v>
      </c>
      <c r="I1233" s="1">
        <v>24</v>
      </c>
      <c r="J1233" t="str">
        <f t="shared" si="58"/>
        <v>No</v>
      </c>
      <c r="K1233" t="str">
        <f t="shared" si="59"/>
        <v>No</v>
      </c>
      <c r="L1233">
        <f t="shared" si="60"/>
        <v>140000</v>
      </c>
      <c r="M1233" s="1" t="str">
        <f>IF(ISBLANK(D1233),_xlfn.MODE.SNGL(moras[TIPO_ASEGURAMIENTO]),D1233)</f>
        <v>ASALARIADO</v>
      </c>
      <c r="N1233" s="1">
        <f>IF(ISBLANK(moras[[#This Row],[EDAD]]),T1254,moras[[#This Row],[EDAD]])</f>
        <v>24</v>
      </c>
    </row>
    <row r="1234" spans="1:14" x14ac:dyDescent="0.35">
      <c r="A1234" s="1">
        <v>1233</v>
      </c>
      <c r="B1234" s="1" t="s">
        <v>9</v>
      </c>
      <c r="C1234" s="1">
        <v>367656</v>
      </c>
      <c r="D1234" s="1" t="s">
        <v>10</v>
      </c>
      <c r="E1234" s="1" t="s">
        <v>16</v>
      </c>
      <c r="F1234" s="1" t="s">
        <v>12</v>
      </c>
      <c r="G1234" s="1" t="s">
        <v>13</v>
      </c>
      <c r="H1234" s="1" t="s">
        <v>13</v>
      </c>
      <c r="I1234" s="1">
        <v>46</v>
      </c>
      <c r="J1234" t="str">
        <f t="shared" si="58"/>
        <v>No</v>
      </c>
      <c r="K1234" t="str">
        <f t="shared" si="59"/>
        <v>No</v>
      </c>
      <c r="L1234">
        <f t="shared" si="60"/>
        <v>367656</v>
      </c>
      <c r="M1234" s="1" t="str">
        <f>IF(ISBLANK(D1234),_xlfn.MODE.SNGL(moras[TIPO_ASEGURAMIENTO]),D1234)</f>
        <v>ASALARIADO</v>
      </c>
      <c r="N1234" s="1">
        <f>IF(ISBLANK(moras[[#This Row],[EDAD]]),T1255,moras[[#This Row],[EDAD]])</f>
        <v>46</v>
      </c>
    </row>
    <row r="1235" spans="1:14" x14ac:dyDescent="0.35">
      <c r="A1235" s="1">
        <v>1234</v>
      </c>
      <c r="B1235" s="1" t="s">
        <v>9</v>
      </c>
      <c r="C1235" s="1">
        <v>437356.05</v>
      </c>
      <c r="D1235" s="1" t="s">
        <v>10</v>
      </c>
      <c r="E1235" s="1" t="s">
        <v>16</v>
      </c>
      <c r="F1235" s="1" t="s">
        <v>12</v>
      </c>
      <c r="G1235" s="1" t="s">
        <v>12</v>
      </c>
      <c r="H1235" s="1" t="s">
        <v>13</v>
      </c>
      <c r="I1235" s="1">
        <v>29</v>
      </c>
      <c r="J1235" t="str">
        <f t="shared" si="58"/>
        <v>No</v>
      </c>
      <c r="K1235" t="str">
        <f t="shared" si="59"/>
        <v>No</v>
      </c>
      <c r="L1235">
        <f t="shared" si="60"/>
        <v>437356.05</v>
      </c>
      <c r="M1235" s="1" t="str">
        <f>IF(ISBLANK(D1235),_xlfn.MODE.SNGL(moras[TIPO_ASEGURAMIENTO]),D1235)</f>
        <v>ASALARIADO</v>
      </c>
      <c r="N1235" s="1">
        <f>IF(ISBLANK(moras[[#This Row],[EDAD]]),T1256,moras[[#This Row],[EDAD]])</f>
        <v>29</v>
      </c>
    </row>
    <row r="1236" spans="1:14" x14ac:dyDescent="0.35">
      <c r="A1236" s="1">
        <v>1235</v>
      </c>
      <c r="B1236" s="1" t="s">
        <v>15</v>
      </c>
      <c r="C1236" s="1">
        <v>650000</v>
      </c>
      <c r="D1236" s="1" t="s">
        <v>10</v>
      </c>
      <c r="E1236" s="1" t="s">
        <v>16</v>
      </c>
      <c r="F1236" s="1" t="s">
        <v>12</v>
      </c>
      <c r="G1236" s="1" t="s">
        <v>13</v>
      </c>
      <c r="H1236" s="1" t="s">
        <v>13</v>
      </c>
      <c r="I1236" s="1">
        <v>39</v>
      </c>
      <c r="J1236" t="str">
        <f t="shared" si="58"/>
        <v>No</v>
      </c>
      <c r="K1236" t="str">
        <f t="shared" si="59"/>
        <v>No</v>
      </c>
      <c r="L1236">
        <f t="shared" si="60"/>
        <v>650000</v>
      </c>
      <c r="M1236" s="1" t="str">
        <f>IF(ISBLANK(D1236),_xlfn.MODE.SNGL(moras[TIPO_ASEGURAMIENTO]),D1236)</f>
        <v>ASALARIADO</v>
      </c>
      <c r="N1236" s="1">
        <f>IF(ISBLANK(moras[[#This Row],[EDAD]]),T1257,moras[[#This Row],[EDAD]])</f>
        <v>39</v>
      </c>
    </row>
    <row r="1237" spans="1:14" x14ac:dyDescent="0.35">
      <c r="A1237" s="1">
        <v>1236</v>
      </c>
      <c r="B1237" s="1" t="s">
        <v>9</v>
      </c>
      <c r="C1237" s="1">
        <v>297046</v>
      </c>
      <c r="D1237" s="1" t="s">
        <v>18</v>
      </c>
      <c r="E1237" s="1" t="s">
        <v>16</v>
      </c>
      <c r="F1237" s="1" t="s">
        <v>12</v>
      </c>
      <c r="G1237" s="1" t="s">
        <v>13</v>
      </c>
      <c r="H1237" s="1" t="s">
        <v>12</v>
      </c>
      <c r="I1237" s="1">
        <v>30</v>
      </c>
      <c r="J1237" t="str">
        <f t="shared" si="58"/>
        <v>No</v>
      </c>
      <c r="K1237" t="str">
        <f t="shared" si="59"/>
        <v>No</v>
      </c>
      <c r="L1237">
        <f t="shared" si="60"/>
        <v>297046</v>
      </c>
      <c r="M1237" s="1" t="str">
        <f>IF(ISBLANK(D1237),_xlfn.MODE.SNGL(moras[TIPO_ASEGURAMIENTO]),D1237)</f>
        <v>TRABAJADOR INDEPENDIENTE</v>
      </c>
      <c r="N1237" s="1">
        <f>IF(ISBLANK(moras[[#This Row],[EDAD]]),T1258,moras[[#This Row],[EDAD]])</f>
        <v>30</v>
      </c>
    </row>
    <row r="1238" spans="1:14" x14ac:dyDescent="0.35">
      <c r="A1238" s="1">
        <v>1237</v>
      </c>
      <c r="B1238" s="1" t="s">
        <v>15</v>
      </c>
      <c r="C1238" s="1">
        <v>694194</v>
      </c>
      <c r="D1238" s="1" t="s">
        <v>10</v>
      </c>
      <c r="E1238" s="1" t="s">
        <v>11</v>
      </c>
      <c r="F1238" s="1" t="s">
        <v>12</v>
      </c>
      <c r="G1238" s="1" t="s">
        <v>13</v>
      </c>
      <c r="H1238" s="1" t="s">
        <v>13</v>
      </c>
      <c r="I1238" s="1">
        <v>33</v>
      </c>
      <c r="J1238" t="str">
        <f t="shared" si="58"/>
        <v>No</v>
      </c>
      <c r="K1238" t="str">
        <f t="shared" si="59"/>
        <v>No</v>
      </c>
      <c r="L1238">
        <f t="shared" si="60"/>
        <v>694194</v>
      </c>
      <c r="M1238" s="1" t="str">
        <f>IF(ISBLANK(D1238),_xlfn.MODE.SNGL(moras[TIPO_ASEGURAMIENTO]),D1238)</f>
        <v>ASALARIADO</v>
      </c>
      <c r="N1238" s="1">
        <f>IF(ISBLANK(moras[[#This Row],[EDAD]]),T1259,moras[[#This Row],[EDAD]])</f>
        <v>33</v>
      </c>
    </row>
    <row r="1239" spans="1:14" x14ac:dyDescent="0.35">
      <c r="A1239" s="1">
        <v>1238</v>
      </c>
      <c r="B1239" s="1" t="s">
        <v>9</v>
      </c>
      <c r="C1239" s="1">
        <v>297046</v>
      </c>
      <c r="D1239" s="1" t="s">
        <v>17</v>
      </c>
      <c r="E1239" s="1" t="s">
        <v>16</v>
      </c>
      <c r="F1239" s="1" t="s">
        <v>12</v>
      </c>
      <c r="G1239" s="1" t="s">
        <v>12</v>
      </c>
      <c r="H1239" s="1" t="s">
        <v>13</v>
      </c>
      <c r="I1239" s="1">
        <v>26</v>
      </c>
      <c r="J1239" t="str">
        <f t="shared" si="58"/>
        <v>No</v>
      </c>
      <c r="K1239" t="str">
        <f t="shared" si="59"/>
        <v>No</v>
      </c>
      <c r="L1239">
        <f t="shared" si="60"/>
        <v>297046</v>
      </c>
      <c r="M1239" s="1" t="str">
        <f>IF(ISBLANK(D1239),_xlfn.MODE.SNGL(moras[TIPO_ASEGURAMIENTO]),D1239)</f>
        <v>ASEGURADO VOLUNTARIO</v>
      </c>
      <c r="N1239" s="1">
        <f>IF(ISBLANK(moras[[#This Row],[EDAD]]),T1260,moras[[#This Row],[EDAD]])</f>
        <v>26</v>
      </c>
    </row>
    <row r="1240" spans="1:14" x14ac:dyDescent="0.35">
      <c r="A1240" s="1">
        <v>1239</v>
      </c>
      <c r="B1240" s="1" t="s">
        <v>15</v>
      </c>
      <c r="C1240" s="1">
        <v>1990669.08</v>
      </c>
      <c r="D1240" s="1" t="s">
        <v>10</v>
      </c>
      <c r="E1240" s="1" t="s">
        <v>11</v>
      </c>
      <c r="F1240" s="1" t="s">
        <v>12</v>
      </c>
      <c r="G1240" s="1" t="s">
        <v>13</v>
      </c>
      <c r="H1240" s="1" t="s">
        <v>13</v>
      </c>
      <c r="I1240" s="1">
        <v>38</v>
      </c>
      <c r="J1240" t="str">
        <f t="shared" si="58"/>
        <v>No</v>
      </c>
      <c r="K1240" t="str">
        <f t="shared" si="59"/>
        <v>No</v>
      </c>
      <c r="L1240">
        <f t="shared" si="60"/>
        <v>1990669.08</v>
      </c>
      <c r="M1240" s="1" t="str">
        <f>IF(ISBLANK(D1240),_xlfn.MODE.SNGL(moras[TIPO_ASEGURAMIENTO]),D1240)</f>
        <v>ASALARIADO</v>
      </c>
      <c r="N1240" s="1">
        <f>IF(ISBLANK(moras[[#This Row],[EDAD]]),T1261,moras[[#This Row],[EDAD]])</f>
        <v>38</v>
      </c>
    </row>
    <row r="1241" spans="1:14" x14ac:dyDescent="0.35">
      <c r="A1241" s="1">
        <v>1240</v>
      </c>
      <c r="B1241" s="1" t="s">
        <v>9</v>
      </c>
      <c r="C1241" s="1">
        <v>716480.5</v>
      </c>
      <c r="D1241" s="1" t="s">
        <v>10</v>
      </c>
      <c r="E1241" s="1" t="s">
        <v>11</v>
      </c>
      <c r="F1241" s="1" t="s">
        <v>12</v>
      </c>
      <c r="G1241" s="1" t="s">
        <v>13</v>
      </c>
      <c r="H1241" s="1" t="s">
        <v>13</v>
      </c>
      <c r="I1241" s="1">
        <v>59</v>
      </c>
      <c r="J1241" t="str">
        <f t="shared" si="58"/>
        <v>No</v>
      </c>
      <c r="K1241" t="str">
        <f t="shared" si="59"/>
        <v>No</v>
      </c>
      <c r="L1241">
        <f t="shared" si="60"/>
        <v>716480.5</v>
      </c>
      <c r="M1241" s="1" t="str">
        <f>IF(ISBLANK(D1241),_xlfn.MODE.SNGL(moras[TIPO_ASEGURAMIENTO]),D1241)</f>
        <v>ASALARIADO</v>
      </c>
      <c r="N1241" s="1">
        <f>IF(ISBLANK(moras[[#This Row],[EDAD]]),T1262,moras[[#This Row],[EDAD]])</f>
        <v>59</v>
      </c>
    </row>
    <row r="1242" spans="1:14" x14ac:dyDescent="0.35">
      <c r="A1242" s="1">
        <v>1241</v>
      </c>
      <c r="B1242" s="1" t="s">
        <v>9</v>
      </c>
      <c r="C1242" s="1">
        <v>629602.69999999995</v>
      </c>
      <c r="D1242" s="1" t="s">
        <v>10</v>
      </c>
      <c r="E1242" s="1" t="s">
        <v>16</v>
      </c>
      <c r="F1242" s="1" t="s">
        <v>12</v>
      </c>
      <c r="G1242" s="1" t="s">
        <v>13</v>
      </c>
      <c r="H1242" s="1" t="s">
        <v>13</v>
      </c>
      <c r="I1242" s="1">
        <v>36</v>
      </c>
      <c r="J1242" t="str">
        <f t="shared" si="58"/>
        <v>No</v>
      </c>
      <c r="K1242" t="str">
        <f t="shared" si="59"/>
        <v>No</v>
      </c>
      <c r="L1242">
        <f t="shared" si="60"/>
        <v>629602.69999999995</v>
      </c>
      <c r="M1242" s="1" t="str">
        <f>IF(ISBLANK(D1242),_xlfn.MODE.SNGL(moras[TIPO_ASEGURAMIENTO]),D1242)</f>
        <v>ASALARIADO</v>
      </c>
      <c r="N1242" s="1">
        <f>IF(ISBLANK(moras[[#This Row],[EDAD]]),T1263,moras[[#This Row],[EDAD]])</f>
        <v>36</v>
      </c>
    </row>
    <row r="1243" spans="1:14" x14ac:dyDescent="0.35">
      <c r="A1243" s="1">
        <v>1242</v>
      </c>
      <c r="B1243" s="1" t="s">
        <v>15</v>
      </c>
      <c r="C1243" s="1">
        <v>139857.5</v>
      </c>
      <c r="D1243" s="1" t="s">
        <v>10</v>
      </c>
      <c r="E1243" s="1" t="s">
        <v>16</v>
      </c>
      <c r="F1243" s="1" t="s">
        <v>12</v>
      </c>
      <c r="G1243" s="1" t="s">
        <v>13</v>
      </c>
      <c r="H1243" s="1" t="s">
        <v>13</v>
      </c>
      <c r="I1243" s="1">
        <v>33</v>
      </c>
      <c r="J1243" t="str">
        <f t="shared" si="58"/>
        <v>No</v>
      </c>
      <c r="K1243" t="str">
        <f t="shared" si="59"/>
        <v>No</v>
      </c>
      <c r="L1243">
        <f t="shared" si="60"/>
        <v>139857.5</v>
      </c>
      <c r="M1243" s="1" t="str">
        <f>IF(ISBLANK(D1243),_xlfn.MODE.SNGL(moras[TIPO_ASEGURAMIENTO]),D1243)</f>
        <v>ASALARIADO</v>
      </c>
      <c r="N1243" s="1">
        <f>IF(ISBLANK(moras[[#This Row],[EDAD]]),T1264,moras[[#This Row],[EDAD]])</f>
        <v>33</v>
      </c>
    </row>
    <row r="1244" spans="1:14" x14ac:dyDescent="0.35">
      <c r="A1244" s="1">
        <v>1243</v>
      </c>
      <c r="B1244" s="1" t="s">
        <v>15</v>
      </c>
      <c r="C1244" s="1">
        <v>627456</v>
      </c>
      <c r="D1244" s="1" t="s">
        <v>10</v>
      </c>
      <c r="E1244" s="1" t="s">
        <v>16</v>
      </c>
      <c r="F1244" s="1" t="s">
        <v>12</v>
      </c>
      <c r="G1244" s="1" t="s">
        <v>13</v>
      </c>
      <c r="H1244" s="1" t="s">
        <v>13</v>
      </c>
      <c r="I1244" s="1">
        <v>50</v>
      </c>
      <c r="J1244" t="str">
        <f t="shared" si="58"/>
        <v>No</v>
      </c>
      <c r="K1244" t="str">
        <f t="shared" si="59"/>
        <v>No</v>
      </c>
      <c r="L1244">
        <f t="shared" si="60"/>
        <v>627456</v>
      </c>
      <c r="M1244" s="1" t="str">
        <f>IF(ISBLANK(D1244),_xlfn.MODE.SNGL(moras[TIPO_ASEGURAMIENTO]),D1244)</f>
        <v>ASALARIADO</v>
      </c>
      <c r="N1244" s="1">
        <f>IF(ISBLANK(moras[[#This Row],[EDAD]]),T1265,moras[[#This Row],[EDAD]])</f>
        <v>50</v>
      </c>
    </row>
    <row r="1245" spans="1:14" x14ac:dyDescent="0.35">
      <c r="A1245" s="1">
        <v>1244</v>
      </c>
      <c r="B1245" s="1" t="s">
        <v>9</v>
      </c>
      <c r="C1245" s="1">
        <v>387148.05</v>
      </c>
      <c r="D1245" s="1" t="s">
        <v>10</v>
      </c>
      <c r="E1245" s="1" t="s">
        <v>16</v>
      </c>
      <c r="F1245" s="1" t="s">
        <v>12</v>
      </c>
      <c r="G1245" s="1" t="s">
        <v>13</v>
      </c>
      <c r="H1245" s="1" t="s">
        <v>13</v>
      </c>
      <c r="I1245" s="1">
        <v>61</v>
      </c>
      <c r="J1245" t="str">
        <f t="shared" si="58"/>
        <v>No</v>
      </c>
      <c r="K1245" t="str">
        <f t="shared" si="59"/>
        <v>No</v>
      </c>
      <c r="L1245">
        <f t="shared" si="60"/>
        <v>387148.05</v>
      </c>
      <c r="M1245" s="1" t="str">
        <f>IF(ISBLANK(D1245),_xlfn.MODE.SNGL(moras[TIPO_ASEGURAMIENTO]),D1245)</f>
        <v>ASALARIADO</v>
      </c>
      <c r="N1245" s="1">
        <f>IF(ISBLANK(moras[[#This Row],[EDAD]]),T1266,moras[[#This Row],[EDAD]])</f>
        <v>61</v>
      </c>
    </row>
    <row r="1246" spans="1:14" x14ac:dyDescent="0.35">
      <c r="A1246" s="1">
        <v>1245</v>
      </c>
      <c r="B1246" s="1" t="s">
        <v>9</v>
      </c>
      <c r="C1246" s="1">
        <v>1021093.09</v>
      </c>
      <c r="D1246" s="1" t="s">
        <v>10</v>
      </c>
      <c r="E1246" s="1" t="s">
        <v>16</v>
      </c>
      <c r="F1246" s="1" t="s">
        <v>12</v>
      </c>
      <c r="G1246" s="1" t="s">
        <v>13</v>
      </c>
      <c r="H1246" s="1" t="s">
        <v>13</v>
      </c>
      <c r="I1246" s="1">
        <v>61</v>
      </c>
      <c r="J1246" t="str">
        <f t="shared" si="58"/>
        <v>No</v>
      </c>
      <c r="K1246" t="str">
        <f t="shared" si="59"/>
        <v>No</v>
      </c>
      <c r="L1246">
        <f t="shared" si="60"/>
        <v>1021093.09</v>
      </c>
      <c r="M1246" s="1" t="str">
        <f>IF(ISBLANK(D1246),_xlfn.MODE.SNGL(moras[TIPO_ASEGURAMIENTO]),D1246)</f>
        <v>ASALARIADO</v>
      </c>
      <c r="N1246" s="1">
        <f>IF(ISBLANK(moras[[#This Row],[EDAD]]),T1267,moras[[#This Row],[EDAD]])</f>
        <v>61</v>
      </c>
    </row>
    <row r="1247" spans="1:14" x14ac:dyDescent="0.35">
      <c r="A1247" s="1">
        <v>1246</v>
      </c>
      <c r="B1247" s="1" t="s">
        <v>9</v>
      </c>
      <c r="C1247" s="1">
        <v>350000</v>
      </c>
      <c r="D1247" s="1" t="s">
        <v>10</v>
      </c>
      <c r="E1247" s="1" t="s">
        <v>16</v>
      </c>
      <c r="F1247" s="1" t="s">
        <v>12</v>
      </c>
      <c r="G1247" s="1" t="s">
        <v>13</v>
      </c>
      <c r="H1247" s="1" t="s">
        <v>13</v>
      </c>
      <c r="I1247" s="1">
        <v>38</v>
      </c>
      <c r="J1247" t="str">
        <f t="shared" si="58"/>
        <v>No</v>
      </c>
      <c r="K1247" t="str">
        <f t="shared" si="59"/>
        <v>No</v>
      </c>
      <c r="L1247">
        <f t="shared" si="60"/>
        <v>350000</v>
      </c>
      <c r="M1247" s="1" t="str">
        <f>IF(ISBLANK(D1247),_xlfn.MODE.SNGL(moras[TIPO_ASEGURAMIENTO]),D1247)</f>
        <v>ASALARIADO</v>
      </c>
      <c r="N1247" s="1">
        <f>IF(ISBLANK(moras[[#This Row],[EDAD]]),T1268,moras[[#This Row],[EDAD]])</f>
        <v>38</v>
      </c>
    </row>
    <row r="1248" spans="1:14" x14ac:dyDescent="0.35">
      <c r="A1248" s="1">
        <v>1247</v>
      </c>
      <c r="B1248" s="1" t="s">
        <v>9</v>
      </c>
      <c r="C1248" s="1">
        <v>260000</v>
      </c>
      <c r="D1248" s="1" t="s">
        <v>10</v>
      </c>
      <c r="E1248" s="1" t="s">
        <v>16</v>
      </c>
      <c r="F1248" s="1" t="s">
        <v>12</v>
      </c>
      <c r="G1248" s="1" t="s">
        <v>13</v>
      </c>
      <c r="H1248" s="1" t="s">
        <v>12</v>
      </c>
      <c r="I1248" s="1">
        <v>40</v>
      </c>
      <c r="J1248" t="str">
        <f t="shared" si="58"/>
        <v>No</v>
      </c>
      <c r="K1248" t="str">
        <f t="shared" si="59"/>
        <v>No</v>
      </c>
      <c r="L1248">
        <f t="shared" si="60"/>
        <v>260000</v>
      </c>
      <c r="M1248" s="1" t="str">
        <f>IF(ISBLANK(D1248),_xlfn.MODE.SNGL(moras[TIPO_ASEGURAMIENTO]),D1248)</f>
        <v>ASALARIADO</v>
      </c>
      <c r="N1248" s="1">
        <f>IF(ISBLANK(moras[[#This Row],[EDAD]]),T1269,moras[[#This Row],[EDAD]])</f>
        <v>40</v>
      </c>
    </row>
    <row r="1249" spans="1:14" x14ac:dyDescent="0.35">
      <c r="A1249" s="1">
        <v>1248</v>
      </c>
      <c r="B1249" s="1" t="s">
        <v>9</v>
      </c>
      <c r="C1249" s="1">
        <v>2276454.04</v>
      </c>
      <c r="D1249" s="1" t="s">
        <v>10</v>
      </c>
      <c r="E1249" s="1" t="s">
        <v>16</v>
      </c>
      <c r="F1249" s="1" t="s">
        <v>12</v>
      </c>
      <c r="G1249" s="1" t="s">
        <v>13</v>
      </c>
      <c r="H1249" s="1" t="s">
        <v>13</v>
      </c>
      <c r="I1249" s="1">
        <v>49</v>
      </c>
      <c r="J1249" t="str">
        <f t="shared" si="58"/>
        <v>Atípico</v>
      </c>
      <c r="K1249" t="str">
        <f t="shared" si="59"/>
        <v>No</v>
      </c>
      <c r="L1249">
        <f t="shared" si="60"/>
        <v>2276454.04</v>
      </c>
      <c r="M1249" s="1" t="str">
        <f>IF(ISBLANK(D1249),_xlfn.MODE.SNGL(moras[TIPO_ASEGURAMIENTO]),D1249)</f>
        <v>ASALARIADO</v>
      </c>
      <c r="N1249" s="1">
        <f>IF(ISBLANK(moras[[#This Row],[EDAD]]),T1270,moras[[#This Row],[EDAD]])</f>
        <v>49</v>
      </c>
    </row>
    <row r="1250" spans="1:14" x14ac:dyDescent="0.35">
      <c r="A1250" s="1">
        <v>1249</v>
      </c>
      <c r="B1250" s="1" t="s">
        <v>15</v>
      </c>
      <c r="C1250" s="1">
        <v>278030</v>
      </c>
      <c r="D1250" s="1" t="s">
        <v>17</v>
      </c>
      <c r="E1250" s="1" t="s">
        <v>16</v>
      </c>
      <c r="F1250" s="1" t="s">
        <v>12</v>
      </c>
      <c r="G1250" s="1" t="s">
        <v>12</v>
      </c>
      <c r="H1250" s="1" t="s">
        <v>13</v>
      </c>
      <c r="I1250" s="1">
        <v>67</v>
      </c>
      <c r="J1250" t="str">
        <f t="shared" si="58"/>
        <v>No</v>
      </c>
      <c r="K1250" t="str">
        <f t="shared" si="59"/>
        <v>No</v>
      </c>
      <c r="L1250">
        <f t="shared" si="60"/>
        <v>278030</v>
      </c>
      <c r="M1250" s="1" t="str">
        <f>IF(ISBLANK(D1250),_xlfn.MODE.SNGL(moras[TIPO_ASEGURAMIENTO]),D1250)</f>
        <v>ASEGURADO VOLUNTARIO</v>
      </c>
      <c r="N1250" s="1">
        <f>IF(ISBLANK(moras[[#This Row],[EDAD]]),T1271,moras[[#This Row],[EDAD]])</f>
        <v>67</v>
      </c>
    </row>
    <row r="1251" spans="1:14" x14ac:dyDescent="0.35">
      <c r="A1251" s="1">
        <v>1250</v>
      </c>
      <c r="B1251" s="1" t="s">
        <v>15</v>
      </c>
      <c r="C1251" s="1">
        <v>346913</v>
      </c>
      <c r="D1251" s="1" t="s">
        <v>10</v>
      </c>
      <c r="E1251" s="1" t="s">
        <v>16</v>
      </c>
      <c r="F1251" s="1" t="s">
        <v>12</v>
      </c>
      <c r="G1251" s="1" t="s">
        <v>13</v>
      </c>
      <c r="H1251" s="1" t="s">
        <v>13</v>
      </c>
      <c r="I1251" s="1">
        <v>52</v>
      </c>
      <c r="J1251" t="str">
        <f t="shared" si="58"/>
        <v>No</v>
      </c>
      <c r="K1251" t="str">
        <f t="shared" si="59"/>
        <v>No</v>
      </c>
      <c r="L1251">
        <f t="shared" si="60"/>
        <v>346913</v>
      </c>
      <c r="M1251" s="1" t="str">
        <f>IF(ISBLANK(D1251),_xlfn.MODE.SNGL(moras[TIPO_ASEGURAMIENTO]),D1251)</f>
        <v>ASALARIADO</v>
      </c>
      <c r="N1251" s="1">
        <f>IF(ISBLANK(moras[[#This Row],[EDAD]]),T1272,moras[[#This Row],[EDAD]])</f>
        <v>52</v>
      </c>
    </row>
    <row r="1252" spans="1:14" x14ac:dyDescent="0.35">
      <c r="A1252" s="1">
        <v>1251</v>
      </c>
      <c r="B1252" s="1" t="s">
        <v>9</v>
      </c>
      <c r="C1252" s="1">
        <v>426096.65</v>
      </c>
      <c r="D1252" s="1" t="s">
        <v>10</v>
      </c>
      <c r="E1252" s="1" t="s">
        <v>16</v>
      </c>
      <c r="F1252" s="1" t="s">
        <v>12</v>
      </c>
      <c r="G1252" s="1" t="s">
        <v>13</v>
      </c>
      <c r="H1252" s="1" t="s">
        <v>13</v>
      </c>
      <c r="I1252" s="1">
        <v>63</v>
      </c>
      <c r="J1252" t="str">
        <f t="shared" si="58"/>
        <v>No</v>
      </c>
      <c r="K1252" t="str">
        <f t="shared" si="59"/>
        <v>No</v>
      </c>
      <c r="L1252">
        <f t="shared" si="60"/>
        <v>426096.65</v>
      </c>
      <c r="M1252" s="1" t="str">
        <f>IF(ISBLANK(D1252),_xlfn.MODE.SNGL(moras[TIPO_ASEGURAMIENTO]),D1252)</f>
        <v>ASALARIADO</v>
      </c>
      <c r="N1252" s="1">
        <f>IF(ISBLANK(moras[[#This Row],[EDAD]]),T1273,moras[[#This Row],[EDAD]])</f>
        <v>63</v>
      </c>
    </row>
    <row r="1253" spans="1:14" x14ac:dyDescent="0.35">
      <c r="A1253" s="1">
        <v>1252</v>
      </c>
      <c r="B1253" s="1" t="s">
        <v>15</v>
      </c>
      <c r="C1253" s="1">
        <v>251072.18</v>
      </c>
      <c r="D1253" s="1" t="s">
        <v>14</v>
      </c>
      <c r="E1253" s="1" t="s">
        <v>11</v>
      </c>
      <c r="F1253" s="1" t="s">
        <v>12</v>
      </c>
      <c r="G1253" s="1" t="s">
        <v>13</v>
      </c>
      <c r="H1253" s="1" t="s">
        <v>13</v>
      </c>
      <c r="I1253" s="1">
        <v>14</v>
      </c>
      <c r="J1253" t="str">
        <f t="shared" si="58"/>
        <v>No</v>
      </c>
      <c r="K1253" t="str">
        <f t="shared" si="59"/>
        <v>No</v>
      </c>
      <c r="L1253">
        <f t="shared" si="60"/>
        <v>251072.18</v>
      </c>
      <c r="M1253" s="1" t="str">
        <f>IF(ISBLANK(D1253),_xlfn.MODE.SNGL(moras[TIPO_ASEGURAMIENTO]),D1253)</f>
        <v>PENSIONADOS EN SU PROPIO SISTEMA</v>
      </c>
      <c r="N1253" s="1">
        <f>IF(ISBLANK(moras[[#This Row],[EDAD]]),T1274,moras[[#This Row],[EDAD]])</f>
        <v>14</v>
      </c>
    </row>
    <row r="1254" spans="1:14" x14ac:dyDescent="0.35">
      <c r="A1254" s="1">
        <v>1253</v>
      </c>
      <c r="B1254" s="1" t="s">
        <v>15</v>
      </c>
      <c r="C1254" s="1">
        <v>747594</v>
      </c>
      <c r="D1254" s="1" t="s">
        <v>10</v>
      </c>
      <c r="E1254" s="1" t="s">
        <v>11</v>
      </c>
      <c r="F1254" s="1" t="s">
        <v>12</v>
      </c>
      <c r="G1254" s="1" t="s">
        <v>13</v>
      </c>
      <c r="H1254" s="1" t="s">
        <v>13</v>
      </c>
      <c r="I1254" s="1">
        <v>31</v>
      </c>
      <c r="J1254" t="str">
        <f t="shared" si="58"/>
        <v>No</v>
      </c>
      <c r="K1254" t="str">
        <f t="shared" si="59"/>
        <v>No</v>
      </c>
      <c r="L1254">
        <f t="shared" si="60"/>
        <v>747594</v>
      </c>
      <c r="M1254" s="1" t="str">
        <f>IF(ISBLANK(D1254),_xlfn.MODE.SNGL(moras[TIPO_ASEGURAMIENTO]),D1254)</f>
        <v>ASALARIADO</v>
      </c>
      <c r="N1254" s="1">
        <f>IF(ISBLANK(moras[[#This Row],[EDAD]]),T1275,moras[[#This Row],[EDAD]])</f>
        <v>31</v>
      </c>
    </row>
    <row r="1255" spans="1:14" x14ac:dyDescent="0.35">
      <c r="A1255" s="1">
        <v>1254</v>
      </c>
      <c r="B1255" s="1" t="s">
        <v>9</v>
      </c>
      <c r="C1255" s="1">
        <v>593740.05000000005</v>
      </c>
      <c r="D1255" s="1" t="s">
        <v>10</v>
      </c>
      <c r="E1255" s="1" t="s">
        <v>16</v>
      </c>
      <c r="F1255" s="1" t="s">
        <v>12</v>
      </c>
      <c r="G1255" s="1" t="s">
        <v>13</v>
      </c>
      <c r="H1255" s="1" t="s">
        <v>13</v>
      </c>
      <c r="I1255" s="1">
        <v>26</v>
      </c>
      <c r="J1255" t="str">
        <f t="shared" si="58"/>
        <v>No</v>
      </c>
      <c r="K1255" t="str">
        <f t="shared" si="59"/>
        <v>No</v>
      </c>
      <c r="L1255">
        <f t="shared" si="60"/>
        <v>593740.05000000005</v>
      </c>
      <c r="M1255" s="1" t="str">
        <f>IF(ISBLANK(D1255),_xlfn.MODE.SNGL(moras[TIPO_ASEGURAMIENTO]),D1255)</f>
        <v>ASALARIADO</v>
      </c>
      <c r="N1255" s="1">
        <f>IF(ISBLANK(moras[[#This Row],[EDAD]]),T1276,moras[[#This Row],[EDAD]])</f>
        <v>26</v>
      </c>
    </row>
    <row r="1256" spans="1:14" x14ac:dyDescent="0.35">
      <c r="A1256" s="1">
        <v>1255</v>
      </c>
      <c r="B1256" s="1" t="s">
        <v>9</v>
      </c>
      <c r="C1256" s="1">
        <v>714425</v>
      </c>
      <c r="D1256" s="1" t="s">
        <v>10</v>
      </c>
      <c r="E1256" s="1" t="s">
        <v>16</v>
      </c>
      <c r="F1256" s="1" t="s">
        <v>12</v>
      </c>
      <c r="G1256" s="1" t="s">
        <v>13</v>
      </c>
      <c r="H1256" s="1" t="s">
        <v>13</v>
      </c>
      <c r="I1256" s="1">
        <v>33</v>
      </c>
      <c r="J1256" t="str">
        <f t="shared" si="58"/>
        <v>No</v>
      </c>
      <c r="K1256" t="str">
        <f t="shared" si="59"/>
        <v>No</v>
      </c>
      <c r="L1256">
        <f t="shared" si="60"/>
        <v>714425</v>
      </c>
      <c r="M1256" s="1" t="str">
        <f>IF(ISBLANK(D1256),_xlfn.MODE.SNGL(moras[TIPO_ASEGURAMIENTO]),D1256)</f>
        <v>ASALARIADO</v>
      </c>
      <c r="N1256" s="1">
        <f>IF(ISBLANK(moras[[#This Row],[EDAD]]),T1277,moras[[#This Row],[EDAD]])</f>
        <v>33</v>
      </c>
    </row>
    <row r="1257" spans="1:14" x14ac:dyDescent="0.35">
      <c r="A1257" s="1">
        <v>1256</v>
      </c>
      <c r="B1257" s="1" t="s">
        <v>9</v>
      </c>
      <c r="C1257" s="1">
        <v>1176482.04</v>
      </c>
      <c r="D1257" s="1" t="s">
        <v>10</v>
      </c>
      <c r="E1257" s="1" t="s">
        <v>16</v>
      </c>
      <c r="F1257" s="1" t="s">
        <v>12</v>
      </c>
      <c r="G1257" s="1" t="s">
        <v>13</v>
      </c>
      <c r="H1257" s="1" t="s">
        <v>13</v>
      </c>
      <c r="I1257" s="1">
        <v>52</v>
      </c>
      <c r="J1257" t="str">
        <f t="shared" si="58"/>
        <v>No</v>
      </c>
      <c r="K1257" t="str">
        <f t="shared" si="59"/>
        <v>No</v>
      </c>
      <c r="L1257">
        <f t="shared" si="60"/>
        <v>1176482.04</v>
      </c>
      <c r="M1257" s="1" t="str">
        <f>IF(ISBLANK(D1257),_xlfn.MODE.SNGL(moras[TIPO_ASEGURAMIENTO]),D1257)</f>
        <v>ASALARIADO</v>
      </c>
      <c r="N1257" s="1">
        <f>IF(ISBLANK(moras[[#This Row],[EDAD]]),T1278,moras[[#This Row],[EDAD]])</f>
        <v>52</v>
      </c>
    </row>
    <row r="1258" spans="1:14" x14ac:dyDescent="0.35">
      <c r="A1258" s="1">
        <v>1257</v>
      </c>
      <c r="B1258" s="1" t="s">
        <v>9</v>
      </c>
      <c r="C1258" s="1">
        <v>1006388.25</v>
      </c>
      <c r="D1258" s="1" t="s">
        <v>10</v>
      </c>
      <c r="E1258" s="1" t="s">
        <v>16</v>
      </c>
      <c r="F1258" s="1" t="s">
        <v>12</v>
      </c>
      <c r="G1258" s="1" t="s">
        <v>13</v>
      </c>
      <c r="H1258" s="1" t="s">
        <v>13</v>
      </c>
      <c r="I1258" s="1">
        <v>52</v>
      </c>
      <c r="J1258" t="str">
        <f t="shared" si="58"/>
        <v>No</v>
      </c>
      <c r="K1258" t="str">
        <f t="shared" si="59"/>
        <v>No</v>
      </c>
      <c r="L1258">
        <f t="shared" si="60"/>
        <v>1006388.25</v>
      </c>
      <c r="M1258" s="1" t="str">
        <f>IF(ISBLANK(D1258),_xlfn.MODE.SNGL(moras[TIPO_ASEGURAMIENTO]),D1258)</f>
        <v>ASALARIADO</v>
      </c>
      <c r="N1258" s="1">
        <f>IF(ISBLANK(moras[[#This Row],[EDAD]]),T1279,moras[[#This Row],[EDAD]])</f>
        <v>52</v>
      </c>
    </row>
    <row r="1259" spans="1:14" x14ac:dyDescent="0.35">
      <c r="A1259" s="1">
        <v>1258</v>
      </c>
      <c r="B1259" s="1" t="s">
        <v>9</v>
      </c>
      <c r="C1259" s="1">
        <v>278035</v>
      </c>
      <c r="D1259" s="1" t="s">
        <v>18</v>
      </c>
      <c r="E1259" s="1" t="s">
        <v>16</v>
      </c>
      <c r="F1259" s="1" t="s">
        <v>12</v>
      </c>
      <c r="G1259" s="1" t="s">
        <v>13</v>
      </c>
      <c r="H1259" s="1" t="s">
        <v>13</v>
      </c>
      <c r="I1259" s="1">
        <v>32</v>
      </c>
      <c r="J1259" t="str">
        <f t="shared" si="58"/>
        <v>No</v>
      </c>
      <c r="K1259" t="str">
        <f t="shared" si="59"/>
        <v>No</v>
      </c>
      <c r="L1259">
        <f t="shared" si="60"/>
        <v>278035</v>
      </c>
      <c r="M1259" s="1" t="str">
        <f>IF(ISBLANK(D1259),_xlfn.MODE.SNGL(moras[TIPO_ASEGURAMIENTO]),D1259)</f>
        <v>TRABAJADOR INDEPENDIENTE</v>
      </c>
      <c r="N1259" s="1">
        <f>IF(ISBLANK(moras[[#This Row],[EDAD]]),T1280,moras[[#This Row],[EDAD]])</f>
        <v>32</v>
      </c>
    </row>
    <row r="1260" spans="1:14" x14ac:dyDescent="0.35">
      <c r="A1260" s="1">
        <v>1259</v>
      </c>
      <c r="B1260" s="1" t="s">
        <v>15</v>
      </c>
      <c r="C1260" s="1">
        <v>353398.58</v>
      </c>
      <c r="D1260" s="1" t="s">
        <v>10</v>
      </c>
      <c r="E1260" s="1" t="s">
        <v>16</v>
      </c>
      <c r="F1260" s="1" t="s">
        <v>12</v>
      </c>
      <c r="G1260" s="1" t="s">
        <v>13</v>
      </c>
      <c r="H1260" s="1" t="s">
        <v>13</v>
      </c>
      <c r="I1260" s="1">
        <v>27</v>
      </c>
      <c r="J1260" t="str">
        <f t="shared" si="58"/>
        <v>No</v>
      </c>
      <c r="K1260" t="str">
        <f t="shared" si="59"/>
        <v>No</v>
      </c>
      <c r="L1260">
        <f t="shared" si="60"/>
        <v>353398.58</v>
      </c>
      <c r="M1260" s="1" t="str">
        <f>IF(ISBLANK(D1260),_xlfn.MODE.SNGL(moras[TIPO_ASEGURAMIENTO]),D1260)</f>
        <v>ASALARIADO</v>
      </c>
      <c r="N1260" s="1">
        <f>IF(ISBLANK(moras[[#This Row],[EDAD]]),T1281,moras[[#This Row],[EDAD]])</f>
        <v>27</v>
      </c>
    </row>
    <row r="1261" spans="1:14" x14ac:dyDescent="0.35">
      <c r="A1261" s="1">
        <v>1260</v>
      </c>
      <c r="B1261" s="1" t="s">
        <v>9</v>
      </c>
      <c r="C1261" s="1">
        <v>278030</v>
      </c>
      <c r="D1261" s="1" t="s">
        <v>19</v>
      </c>
      <c r="E1261" s="1" t="s">
        <v>16</v>
      </c>
      <c r="F1261" s="1" t="s">
        <v>12</v>
      </c>
      <c r="G1261" s="1" t="s">
        <v>13</v>
      </c>
      <c r="H1261" s="1" t="s">
        <v>13</v>
      </c>
      <c r="I1261" s="1">
        <v>68</v>
      </c>
      <c r="J1261" t="str">
        <f t="shared" si="58"/>
        <v>No</v>
      </c>
      <c r="K1261" t="str">
        <f t="shared" si="59"/>
        <v>No</v>
      </c>
      <c r="L1261">
        <f t="shared" si="60"/>
        <v>278030</v>
      </c>
      <c r="M1261" s="1" t="str">
        <f>IF(ISBLANK(D1261),_xlfn.MODE.SNGL(moras[TIPO_ASEGURAMIENTO]),D1261)</f>
        <v>CONVENIOS ESPECIALES DE TRABAJADORES INDEPENDIENTES</v>
      </c>
      <c r="N1261" s="1">
        <f>IF(ISBLANK(moras[[#This Row],[EDAD]]),T1282,moras[[#This Row],[EDAD]])</f>
        <v>68</v>
      </c>
    </row>
    <row r="1262" spans="1:14" x14ac:dyDescent="0.35">
      <c r="A1262" s="1">
        <v>1261</v>
      </c>
      <c r="B1262" s="1" t="s">
        <v>9</v>
      </c>
      <c r="C1262" s="1">
        <v>531911.06000000006</v>
      </c>
      <c r="D1262" s="1" t="s">
        <v>10</v>
      </c>
      <c r="E1262" s="1" t="s">
        <v>16</v>
      </c>
      <c r="F1262" s="1" t="s">
        <v>12</v>
      </c>
      <c r="G1262" s="1" t="s">
        <v>13</v>
      </c>
      <c r="H1262" s="1" t="s">
        <v>13</v>
      </c>
      <c r="I1262" s="1">
        <v>27</v>
      </c>
      <c r="J1262" t="str">
        <f t="shared" si="58"/>
        <v>No</v>
      </c>
      <c r="K1262" t="str">
        <f t="shared" si="59"/>
        <v>No</v>
      </c>
      <c r="L1262">
        <f t="shared" si="60"/>
        <v>531911.06000000006</v>
      </c>
      <c r="M1262" s="1" t="str">
        <f>IF(ISBLANK(D1262),_xlfn.MODE.SNGL(moras[TIPO_ASEGURAMIENTO]),D1262)</f>
        <v>ASALARIADO</v>
      </c>
      <c r="N1262" s="1">
        <f>IF(ISBLANK(moras[[#This Row],[EDAD]]),T1283,moras[[#This Row],[EDAD]])</f>
        <v>27</v>
      </c>
    </row>
    <row r="1263" spans="1:14" x14ac:dyDescent="0.35">
      <c r="A1263" s="1">
        <v>1262</v>
      </c>
      <c r="B1263" s="1" t="s">
        <v>15</v>
      </c>
      <c r="C1263" s="1">
        <v>273622</v>
      </c>
      <c r="D1263" s="1" t="s">
        <v>10</v>
      </c>
      <c r="E1263" s="1" t="s">
        <v>16</v>
      </c>
      <c r="F1263" s="1" t="s">
        <v>12</v>
      </c>
      <c r="G1263" s="1" t="s">
        <v>13</v>
      </c>
      <c r="H1263" s="1" t="s">
        <v>13</v>
      </c>
      <c r="I1263" s="1">
        <v>47</v>
      </c>
      <c r="J1263" t="str">
        <f t="shared" si="58"/>
        <v>No</v>
      </c>
      <c r="K1263" t="str">
        <f t="shared" si="59"/>
        <v>No</v>
      </c>
      <c r="L1263">
        <f t="shared" si="60"/>
        <v>273622</v>
      </c>
      <c r="M1263" s="1" t="str">
        <f>IF(ISBLANK(D1263),_xlfn.MODE.SNGL(moras[TIPO_ASEGURAMIENTO]),D1263)</f>
        <v>ASALARIADO</v>
      </c>
      <c r="N1263" s="1">
        <f>IF(ISBLANK(moras[[#This Row],[EDAD]]),T1284,moras[[#This Row],[EDAD]])</f>
        <v>47</v>
      </c>
    </row>
    <row r="1264" spans="1:14" x14ac:dyDescent="0.35">
      <c r="A1264" s="1">
        <v>1263</v>
      </c>
      <c r="B1264" s="1" t="s">
        <v>9</v>
      </c>
      <c r="C1264" s="1">
        <v>347320</v>
      </c>
      <c r="D1264" s="1" t="s">
        <v>10</v>
      </c>
      <c r="E1264" s="1" t="s">
        <v>16</v>
      </c>
      <c r="F1264" s="1" t="s">
        <v>12</v>
      </c>
      <c r="G1264" s="1" t="s">
        <v>12</v>
      </c>
      <c r="H1264" s="1" t="s">
        <v>13</v>
      </c>
      <c r="I1264" s="1">
        <v>42</v>
      </c>
      <c r="J1264" t="str">
        <f t="shared" si="58"/>
        <v>No</v>
      </c>
      <c r="K1264" t="str">
        <f t="shared" si="59"/>
        <v>No</v>
      </c>
      <c r="L1264">
        <f t="shared" si="60"/>
        <v>347320</v>
      </c>
      <c r="M1264" s="1" t="str">
        <f>IF(ISBLANK(D1264),_xlfn.MODE.SNGL(moras[TIPO_ASEGURAMIENTO]),D1264)</f>
        <v>ASALARIADO</v>
      </c>
      <c r="N1264" s="1">
        <f>IF(ISBLANK(moras[[#This Row],[EDAD]]),T1285,moras[[#This Row],[EDAD]])</f>
        <v>42</v>
      </c>
    </row>
    <row r="1265" spans="1:14" x14ac:dyDescent="0.35">
      <c r="A1265" s="1">
        <v>1264</v>
      </c>
      <c r="B1265" s="1" t="s">
        <v>15</v>
      </c>
      <c r="C1265" s="1">
        <v>1124791.5</v>
      </c>
      <c r="D1265" s="1" t="s">
        <v>10</v>
      </c>
      <c r="E1265" s="1" t="s">
        <v>16</v>
      </c>
      <c r="F1265" s="1" t="s">
        <v>12</v>
      </c>
      <c r="G1265" s="1" t="s">
        <v>13</v>
      </c>
      <c r="H1265" s="1" t="s">
        <v>13</v>
      </c>
      <c r="I1265" s="1">
        <v>28</v>
      </c>
      <c r="J1265" t="str">
        <f t="shared" si="58"/>
        <v>No</v>
      </c>
      <c r="K1265" t="str">
        <f t="shared" si="59"/>
        <v>No</v>
      </c>
      <c r="L1265">
        <f t="shared" si="60"/>
        <v>1124791.5</v>
      </c>
      <c r="M1265" s="1" t="str">
        <f>IF(ISBLANK(D1265),_xlfn.MODE.SNGL(moras[TIPO_ASEGURAMIENTO]),D1265)</f>
        <v>ASALARIADO</v>
      </c>
      <c r="N1265" s="1">
        <f>IF(ISBLANK(moras[[#This Row],[EDAD]]),T1286,moras[[#This Row],[EDAD]])</f>
        <v>28</v>
      </c>
    </row>
    <row r="1266" spans="1:14" x14ac:dyDescent="0.35">
      <c r="A1266" s="1">
        <v>1265</v>
      </c>
      <c r="B1266" s="1" t="s">
        <v>15</v>
      </c>
      <c r="C1266" s="1">
        <v>205000</v>
      </c>
      <c r="D1266" s="1" t="s">
        <v>10</v>
      </c>
      <c r="E1266" s="1" t="s">
        <v>16</v>
      </c>
      <c r="F1266" s="1" t="s">
        <v>12</v>
      </c>
      <c r="G1266" s="1" t="s">
        <v>13</v>
      </c>
      <c r="H1266" s="1" t="s">
        <v>13</v>
      </c>
      <c r="I1266" s="1">
        <v>45</v>
      </c>
      <c r="J1266" t="str">
        <f t="shared" si="58"/>
        <v>No</v>
      </c>
      <c r="K1266" t="str">
        <f t="shared" si="59"/>
        <v>No</v>
      </c>
      <c r="L1266">
        <f t="shared" si="60"/>
        <v>205000</v>
      </c>
      <c r="M1266" s="1" t="str">
        <f>IF(ISBLANK(D1266),_xlfn.MODE.SNGL(moras[TIPO_ASEGURAMIENTO]),D1266)</f>
        <v>ASALARIADO</v>
      </c>
      <c r="N1266" s="1">
        <f>IF(ISBLANK(moras[[#This Row],[EDAD]]),T1287,moras[[#This Row],[EDAD]])</f>
        <v>45</v>
      </c>
    </row>
    <row r="1267" spans="1:14" x14ac:dyDescent="0.35">
      <c r="A1267" s="1">
        <v>1266</v>
      </c>
      <c r="B1267" s="1" t="s">
        <v>15</v>
      </c>
      <c r="C1267" s="1">
        <v>630000</v>
      </c>
      <c r="D1267" s="1" t="s">
        <v>10</v>
      </c>
      <c r="E1267" s="1" t="s">
        <v>16</v>
      </c>
      <c r="F1267" s="1" t="s">
        <v>12</v>
      </c>
      <c r="G1267" s="1" t="s">
        <v>13</v>
      </c>
      <c r="H1267" s="1" t="s">
        <v>13</v>
      </c>
      <c r="I1267" s="1">
        <v>64</v>
      </c>
      <c r="J1267" t="str">
        <f t="shared" si="58"/>
        <v>No</v>
      </c>
      <c r="K1267" t="str">
        <f t="shared" si="59"/>
        <v>No</v>
      </c>
      <c r="L1267">
        <f t="shared" si="60"/>
        <v>630000</v>
      </c>
      <c r="M1267" s="1" t="str">
        <f>IF(ISBLANK(D1267),_xlfn.MODE.SNGL(moras[TIPO_ASEGURAMIENTO]),D1267)</f>
        <v>ASALARIADO</v>
      </c>
      <c r="N1267" s="1">
        <f>IF(ISBLANK(moras[[#This Row],[EDAD]]),T1288,moras[[#This Row],[EDAD]])</f>
        <v>64</v>
      </c>
    </row>
    <row r="1268" spans="1:14" x14ac:dyDescent="0.35">
      <c r="A1268" s="1">
        <v>1267</v>
      </c>
      <c r="B1268" s="1" t="s">
        <v>9</v>
      </c>
      <c r="C1268" s="1">
        <v>920750</v>
      </c>
      <c r="D1268" s="1" t="s">
        <v>10</v>
      </c>
      <c r="E1268" s="1" t="s">
        <v>16</v>
      </c>
      <c r="F1268" s="1" t="s">
        <v>12</v>
      </c>
      <c r="G1268" s="1" t="s">
        <v>13</v>
      </c>
      <c r="H1268" s="1" t="s">
        <v>12</v>
      </c>
      <c r="I1268" s="1">
        <v>46</v>
      </c>
      <c r="J1268" t="str">
        <f t="shared" si="58"/>
        <v>No</v>
      </c>
      <c r="K1268" t="str">
        <f t="shared" si="59"/>
        <v>No</v>
      </c>
      <c r="L1268">
        <f t="shared" si="60"/>
        <v>920750</v>
      </c>
      <c r="M1268" s="1" t="str">
        <f>IF(ISBLANK(D1268),_xlfn.MODE.SNGL(moras[TIPO_ASEGURAMIENTO]),D1268)</f>
        <v>ASALARIADO</v>
      </c>
      <c r="N1268" s="1">
        <f>IF(ISBLANK(moras[[#This Row],[EDAD]]),T1289,moras[[#This Row],[EDAD]])</f>
        <v>46</v>
      </c>
    </row>
    <row r="1269" spans="1:14" x14ac:dyDescent="0.35">
      <c r="A1269" s="1">
        <v>1268</v>
      </c>
      <c r="B1269" s="1" t="s">
        <v>9</v>
      </c>
      <c r="C1269" s="1">
        <v>703681</v>
      </c>
      <c r="D1269" s="1" t="s">
        <v>10</v>
      </c>
      <c r="E1269" s="1" t="s">
        <v>16</v>
      </c>
      <c r="F1269" s="1" t="s">
        <v>12</v>
      </c>
      <c r="G1269" s="1" t="s">
        <v>13</v>
      </c>
      <c r="H1269" s="1" t="s">
        <v>13</v>
      </c>
      <c r="I1269" s="1">
        <v>32</v>
      </c>
      <c r="J1269" t="str">
        <f t="shared" si="58"/>
        <v>No</v>
      </c>
      <c r="K1269" t="str">
        <f t="shared" si="59"/>
        <v>No</v>
      </c>
      <c r="L1269">
        <f t="shared" si="60"/>
        <v>703681</v>
      </c>
      <c r="M1269" s="1" t="str">
        <f>IF(ISBLANK(D1269),_xlfn.MODE.SNGL(moras[TIPO_ASEGURAMIENTO]),D1269)</f>
        <v>ASALARIADO</v>
      </c>
      <c r="N1269" s="1">
        <f>IF(ISBLANK(moras[[#This Row],[EDAD]]),T1290,moras[[#This Row],[EDAD]])</f>
        <v>32</v>
      </c>
    </row>
    <row r="1270" spans="1:14" x14ac:dyDescent="0.35">
      <c r="A1270" s="1">
        <v>1269</v>
      </c>
      <c r="B1270" s="1" t="s">
        <v>15</v>
      </c>
      <c r="C1270" s="1">
        <v>365528</v>
      </c>
      <c r="D1270" s="1" t="s">
        <v>10</v>
      </c>
      <c r="E1270" s="1" t="s">
        <v>11</v>
      </c>
      <c r="F1270" s="1" t="s">
        <v>12</v>
      </c>
      <c r="G1270" s="1" t="s">
        <v>13</v>
      </c>
      <c r="H1270" s="1" t="s">
        <v>13</v>
      </c>
      <c r="I1270" s="1">
        <v>34</v>
      </c>
      <c r="J1270" t="str">
        <f t="shared" si="58"/>
        <v>No</v>
      </c>
      <c r="K1270" t="str">
        <f t="shared" si="59"/>
        <v>No</v>
      </c>
      <c r="L1270">
        <f t="shared" si="60"/>
        <v>365528</v>
      </c>
      <c r="M1270" s="1" t="str">
        <f>IF(ISBLANK(D1270),_xlfn.MODE.SNGL(moras[TIPO_ASEGURAMIENTO]),D1270)</f>
        <v>ASALARIADO</v>
      </c>
      <c r="N1270" s="1">
        <f>IF(ISBLANK(moras[[#This Row],[EDAD]]),T1291,moras[[#This Row],[EDAD]])</f>
        <v>34</v>
      </c>
    </row>
    <row r="1271" spans="1:14" x14ac:dyDescent="0.35">
      <c r="A1271" s="1">
        <v>1270</v>
      </c>
      <c r="B1271" s="1" t="s">
        <v>9</v>
      </c>
      <c r="C1271" s="1">
        <v>305704</v>
      </c>
      <c r="D1271" s="1" t="s">
        <v>18</v>
      </c>
      <c r="E1271" s="1" t="s">
        <v>16</v>
      </c>
      <c r="F1271" s="1" t="s">
        <v>12</v>
      </c>
      <c r="G1271" s="1" t="s">
        <v>13</v>
      </c>
      <c r="H1271" s="1" t="s">
        <v>13</v>
      </c>
      <c r="I1271" s="1">
        <v>57</v>
      </c>
      <c r="J1271" t="str">
        <f t="shared" si="58"/>
        <v>No</v>
      </c>
      <c r="K1271" t="str">
        <f t="shared" si="59"/>
        <v>No</v>
      </c>
      <c r="L1271">
        <f t="shared" si="60"/>
        <v>305704</v>
      </c>
      <c r="M1271" s="1" t="str">
        <f>IF(ISBLANK(D1271),_xlfn.MODE.SNGL(moras[TIPO_ASEGURAMIENTO]),D1271)</f>
        <v>TRABAJADOR INDEPENDIENTE</v>
      </c>
      <c r="N1271" s="1">
        <f>IF(ISBLANK(moras[[#This Row],[EDAD]]),T1292,moras[[#This Row],[EDAD]])</f>
        <v>57</v>
      </c>
    </row>
    <row r="1272" spans="1:14" x14ac:dyDescent="0.35">
      <c r="A1272" s="1">
        <v>1271</v>
      </c>
      <c r="B1272" s="1" t="s">
        <v>9</v>
      </c>
      <c r="C1272" s="1">
        <v>179401.84</v>
      </c>
      <c r="D1272" s="1" t="s">
        <v>10</v>
      </c>
      <c r="E1272" s="1" t="s">
        <v>16</v>
      </c>
      <c r="F1272" s="1" t="s">
        <v>12</v>
      </c>
      <c r="G1272" s="1" t="s">
        <v>13</v>
      </c>
      <c r="H1272" s="1" t="s">
        <v>13</v>
      </c>
      <c r="I1272" s="1">
        <v>24</v>
      </c>
      <c r="J1272" t="str">
        <f t="shared" si="58"/>
        <v>No</v>
      </c>
      <c r="K1272" t="str">
        <f t="shared" si="59"/>
        <v>No</v>
      </c>
      <c r="L1272">
        <f t="shared" si="60"/>
        <v>179401.84</v>
      </c>
      <c r="M1272" s="1" t="str">
        <f>IF(ISBLANK(D1272),_xlfn.MODE.SNGL(moras[TIPO_ASEGURAMIENTO]),D1272)</f>
        <v>ASALARIADO</v>
      </c>
      <c r="N1272" s="1">
        <f>IF(ISBLANK(moras[[#This Row],[EDAD]]),T1293,moras[[#This Row],[EDAD]])</f>
        <v>24</v>
      </c>
    </row>
    <row r="1273" spans="1:14" x14ac:dyDescent="0.35">
      <c r="A1273" s="1">
        <v>1272</v>
      </c>
      <c r="B1273" s="1" t="s">
        <v>9</v>
      </c>
      <c r="C1273" s="1">
        <v>308333</v>
      </c>
      <c r="D1273" s="1" t="s">
        <v>10</v>
      </c>
      <c r="E1273" s="1" t="s">
        <v>16</v>
      </c>
      <c r="F1273" s="1" t="s">
        <v>12</v>
      </c>
      <c r="G1273" s="1" t="s">
        <v>13</v>
      </c>
      <c r="H1273" s="1" t="s">
        <v>13</v>
      </c>
      <c r="I1273" s="1">
        <v>25</v>
      </c>
      <c r="J1273" t="str">
        <f t="shared" si="58"/>
        <v>No</v>
      </c>
      <c r="K1273" t="str">
        <f t="shared" si="59"/>
        <v>No</v>
      </c>
      <c r="L1273">
        <f t="shared" si="60"/>
        <v>308333</v>
      </c>
      <c r="M1273" s="1" t="str">
        <f>IF(ISBLANK(D1273),_xlfn.MODE.SNGL(moras[TIPO_ASEGURAMIENTO]),D1273)</f>
        <v>ASALARIADO</v>
      </c>
      <c r="N1273" s="1">
        <f>IF(ISBLANK(moras[[#This Row],[EDAD]]),T1294,moras[[#This Row],[EDAD]])</f>
        <v>25</v>
      </c>
    </row>
    <row r="1274" spans="1:14" x14ac:dyDescent="0.35">
      <c r="A1274" s="1">
        <v>1273</v>
      </c>
      <c r="B1274" s="1" t="s">
        <v>9</v>
      </c>
      <c r="C1274" s="1">
        <v>2334718.75</v>
      </c>
      <c r="D1274" s="1" t="s">
        <v>10</v>
      </c>
      <c r="E1274" s="1" t="s">
        <v>16</v>
      </c>
      <c r="F1274" s="1" t="s">
        <v>12</v>
      </c>
      <c r="G1274" s="1" t="s">
        <v>13</v>
      </c>
      <c r="H1274" s="1" t="s">
        <v>13</v>
      </c>
      <c r="I1274" s="1">
        <v>33</v>
      </c>
      <c r="J1274" t="str">
        <f t="shared" si="58"/>
        <v>Atípico</v>
      </c>
      <c r="K1274" t="str">
        <f t="shared" si="59"/>
        <v>No</v>
      </c>
      <c r="L1274">
        <f t="shared" si="60"/>
        <v>2334718.75</v>
      </c>
      <c r="M1274" s="1" t="str">
        <f>IF(ISBLANK(D1274),_xlfn.MODE.SNGL(moras[TIPO_ASEGURAMIENTO]),D1274)</f>
        <v>ASALARIADO</v>
      </c>
      <c r="N1274" s="1">
        <f>IF(ISBLANK(moras[[#This Row],[EDAD]]),T1295,moras[[#This Row],[EDAD]])</f>
        <v>33</v>
      </c>
    </row>
    <row r="1275" spans="1:14" x14ac:dyDescent="0.35">
      <c r="A1275" s="1">
        <v>1274</v>
      </c>
      <c r="B1275" s="1" t="s">
        <v>15</v>
      </c>
      <c r="C1275" s="1">
        <v>1720445.3</v>
      </c>
      <c r="D1275" s="1" t="s">
        <v>10</v>
      </c>
      <c r="E1275" s="1" t="s">
        <v>11</v>
      </c>
      <c r="F1275" s="1" t="s">
        <v>12</v>
      </c>
      <c r="G1275" s="1" t="s">
        <v>13</v>
      </c>
      <c r="H1275" s="1" t="s">
        <v>13</v>
      </c>
      <c r="I1275" s="1">
        <v>43</v>
      </c>
      <c r="J1275" t="str">
        <f t="shared" si="58"/>
        <v>No</v>
      </c>
      <c r="K1275" t="str">
        <f t="shared" si="59"/>
        <v>No</v>
      </c>
      <c r="L1275">
        <f t="shared" si="60"/>
        <v>1720445.3</v>
      </c>
      <c r="M1275" s="1" t="str">
        <f>IF(ISBLANK(D1275),_xlfn.MODE.SNGL(moras[TIPO_ASEGURAMIENTO]),D1275)</f>
        <v>ASALARIADO</v>
      </c>
      <c r="N1275" s="1">
        <f>IF(ISBLANK(moras[[#This Row],[EDAD]]),T1296,moras[[#This Row],[EDAD]])</f>
        <v>43</v>
      </c>
    </row>
    <row r="1276" spans="1:14" x14ac:dyDescent="0.35">
      <c r="A1276" s="1">
        <v>1275</v>
      </c>
      <c r="B1276" s="1" t="s">
        <v>15</v>
      </c>
      <c r="C1276" s="1">
        <v>542281.48</v>
      </c>
      <c r="D1276" s="1" t="s">
        <v>10</v>
      </c>
      <c r="E1276" s="1" t="s">
        <v>16</v>
      </c>
      <c r="F1276" s="1" t="s">
        <v>12</v>
      </c>
      <c r="G1276" s="1" t="s">
        <v>13</v>
      </c>
      <c r="H1276" s="1" t="s">
        <v>13</v>
      </c>
      <c r="I1276" s="1">
        <v>36</v>
      </c>
      <c r="J1276" t="str">
        <f t="shared" si="58"/>
        <v>No</v>
      </c>
      <c r="K1276" t="str">
        <f t="shared" si="59"/>
        <v>No</v>
      </c>
      <c r="L1276">
        <f t="shared" si="60"/>
        <v>542281.48</v>
      </c>
      <c r="M1276" s="1" t="str">
        <f>IF(ISBLANK(D1276),_xlfn.MODE.SNGL(moras[TIPO_ASEGURAMIENTO]),D1276)</f>
        <v>ASALARIADO</v>
      </c>
      <c r="N1276" s="1">
        <f>IF(ISBLANK(moras[[#This Row],[EDAD]]),T1297,moras[[#This Row],[EDAD]])</f>
        <v>36</v>
      </c>
    </row>
    <row r="1277" spans="1:14" x14ac:dyDescent="0.35">
      <c r="A1277" s="1">
        <v>1276</v>
      </c>
      <c r="B1277" s="1" t="s">
        <v>9</v>
      </c>
      <c r="C1277" s="1">
        <v>486470.39</v>
      </c>
      <c r="D1277" s="1" t="s">
        <v>10</v>
      </c>
      <c r="E1277" s="1" t="s">
        <v>16</v>
      </c>
      <c r="F1277" s="1" t="s">
        <v>12</v>
      </c>
      <c r="G1277" s="1" t="s">
        <v>13</v>
      </c>
      <c r="H1277" s="1" t="s">
        <v>13</v>
      </c>
      <c r="I1277" s="1">
        <v>69</v>
      </c>
      <c r="J1277" t="str">
        <f t="shared" si="58"/>
        <v>No</v>
      </c>
      <c r="K1277" t="str">
        <f t="shared" si="59"/>
        <v>No</v>
      </c>
      <c r="L1277">
        <f t="shared" si="60"/>
        <v>486470.39</v>
      </c>
      <c r="M1277" s="1" t="str">
        <f>IF(ISBLANK(D1277),_xlfn.MODE.SNGL(moras[TIPO_ASEGURAMIENTO]),D1277)</f>
        <v>ASALARIADO</v>
      </c>
      <c r="N1277" s="1">
        <f>IF(ISBLANK(moras[[#This Row],[EDAD]]),T1298,moras[[#This Row],[EDAD]])</f>
        <v>69</v>
      </c>
    </row>
    <row r="1278" spans="1:14" x14ac:dyDescent="0.35">
      <c r="A1278" s="1">
        <v>1277</v>
      </c>
      <c r="B1278" s="1" t="s">
        <v>9</v>
      </c>
      <c r="C1278" s="1">
        <v>170502</v>
      </c>
      <c r="D1278" s="1" t="s">
        <v>10</v>
      </c>
      <c r="E1278" s="1" t="s">
        <v>16</v>
      </c>
      <c r="F1278" s="1" t="s">
        <v>12</v>
      </c>
      <c r="G1278" s="1" t="s">
        <v>12</v>
      </c>
      <c r="H1278" s="1" t="s">
        <v>12</v>
      </c>
      <c r="I1278" s="1">
        <v>52</v>
      </c>
      <c r="J1278" t="str">
        <f t="shared" si="58"/>
        <v>No</v>
      </c>
      <c r="K1278" t="str">
        <f t="shared" si="59"/>
        <v>No</v>
      </c>
      <c r="L1278">
        <f t="shared" si="60"/>
        <v>170502</v>
      </c>
      <c r="M1278" s="1" t="str">
        <f>IF(ISBLANK(D1278),_xlfn.MODE.SNGL(moras[TIPO_ASEGURAMIENTO]),D1278)</f>
        <v>ASALARIADO</v>
      </c>
      <c r="N1278" s="1">
        <f>IF(ISBLANK(moras[[#This Row],[EDAD]]),T1299,moras[[#This Row],[EDAD]])</f>
        <v>52</v>
      </c>
    </row>
    <row r="1279" spans="1:14" x14ac:dyDescent="0.35">
      <c r="A1279" s="1">
        <v>1278</v>
      </c>
      <c r="B1279" s="1" t="s">
        <v>9</v>
      </c>
      <c r="C1279" s="1">
        <v>762500</v>
      </c>
      <c r="D1279" s="1" t="s">
        <v>10</v>
      </c>
      <c r="E1279" s="1" t="s">
        <v>16</v>
      </c>
      <c r="F1279" s="1" t="s">
        <v>12</v>
      </c>
      <c r="G1279" s="1" t="s">
        <v>13</v>
      </c>
      <c r="H1279" s="1" t="s">
        <v>13</v>
      </c>
      <c r="I1279" s="1">
        <v>38</v>
      </c>
      <c r="J1279" t="str">
        <f t="shared" si="58"/>
        <v>No</v>
      </c>
      <c r="K1279" t="str">
        <f t="shared" si="59"/>
        <v>No</v>
      </c>
      <c r="L1279">
        <f t="shared" si="60"/>
        <v>762500</v>
      </c>
      <c r="M1279" s="1" t="str">
        <f>IF(ISBLANK(D1279),_xlfn.MODE.SNGL(moras[TIPO_ASEGURAMIENTO]),D1279)</f>
        <v>ASALARIADO</v>
      </c>
      <c r="N1279" s="1">
        <f>IF(ISBLANK(moras[[#This Row],[EDAD]]),T1300,moras[[#This Row],[EDAD]])</f>
        <v>38</v>
      </c>
    </row>
    <row r="1280" spans="1:14" x14ac:dyDescent="0.35">
      <c r="A1280" s="1">
        <v>1279</v>
      </c>
      <c r="B1280" s="1" t="s">
        <v>9</v>
      </c>
      <c r="C1280" s="1">
        <v>282305</v>
      </c>
      <c r="D1280" s="1" t="s">
        <v>17</v>
      </c>
      <c r="E1280" s="1" t="s">
        <v>16</v>
      </c>
      <c r="F1280" s="1" t="s">
        <v>12</v>
      </c>
      <c r="G1280" s="1" t="s">
        <v>12</v>
      </c>
      <c r="H1280" s="1" t="s">
        <v>13</v>
      </c>
      <c r="I1280" s="1">
        <v>45</v>
      </c>
      <c r="J1280" t="str">
        <f t="shared" si="58"/>
        <v>No</v>
      </c>
      <c r="K1280" t="str">
        <f t="shared" si="59"/>
        <v>No</v>
      </c>
      <c r="L1280">
        <f t="shared" si="60"/>
        <v>282305</v>
      </c>
      <c r="M1280" s="1" t="str">
        <f>IF(ISBLANK(D1280),_xlfn.MODE.SNGL(moras[TIPO_ASEGURAMIENTO]),D1280)</f>
        <v>ASEGURADO VOLUNTARIO</v>
      </c>
      <c r="N1280" s="1">
        <f>IF(ISBLANK(moras[[#This Row],[EDAD]]),T1301,moras[[#This Row],[EDAD]])</f>
        <v>45</v>
      </c>
    </row>
    <row r="1281" spans="1:14" x14ac:dyDescent="0.35">
      <c r="A1281" s="1">
        <v>1280</v>
      </c>
      <c r="B1281" s="1" t="s">
        <v>9</v>
      </c>
      <c r="C1281" s="1">
        <v>297045</v>
      </c>
      <c r="D1281" s="1" t="s">
        <v>17</v>
      </c>
      <c r="E1281" s="1" t="s">
        <v>16</v>
      </c>
      <c r="F1281" s="1" t="s">
        <v>12</v>
      </c>
      <c r="G1281" s="1" t="s">
        <v>13</v>
      </c>
      <c r="H1281" s="1" t="s">
        <v>13</v>
      </c>
      <c r="I1281" s="1">
        <v>42</v>
      </c>
      <c r="J1281" t="str">
        <f t="shared" si="58"/>
        <v>No</v>
      </c>
      <c r="K1281" t="str">
        <f t="shared" si="59"/>
        <v>No</v>
      </c>
      <c r="L1281">
        <f t="shared" si="60"/>
        <v>297045</v>
      </c>
      <c r="M1281" s="1" t="str">
        <f>IF(ISBLANK(D1281),_xlfn.MODE.SNGL(moras[TIPO_ASEGURAMIENTO]),D1281)</f>
        <v>ASEGURADO VOLUNTARIO</v>
      </c>
      <c r="N1281" s="1">
        <f>IF(ISBLANK(moras[[#This Row],[EDAD]]),T1302,moras[[#This Row],[EDAD]])</f>
        <v>42</v>
      </c>
    </row>
    <row r="1282" spans="1:14" x14ac:dyDescent="0.35">
      <c r="A1282" s="1">
        <v>1281</v>
      </c>
      <c r="B1282" s="1" t="s">
        <v>15</v>
      </c>
      <c r="C1282" s="1">
        <v>400228.96</v>
      </c>
      <c r="D1282" s="1" t="s">
        <v>10</v>
      </c>
      <c r="E1282" s="1" t="s">
        <v>16</v>
      </c>
      <c r="F1282" s="1" t="s">
        <v>12</v>
      </c>
      <c r="G1282" s="1" t="s">
        <v>13</v>
      </c>
      <c r="H1282" s="1" t="s">
        <v>13</v>
      </c>
      <c r="I1282" s="1">
        <v>44</v>
      </c>
      <c r="J1282" t="str">
        <f t="shared" ref="J1282:J1345" si="61">IF(1.96&lt;ABS(C1282-$S$23)/$S$24,"Atípico","No")</f>
        <v>No</v>
      </c>
      <c r="K1282" t="str">
        <f t="shared" ref="K1282:K1345" si="62">IF(1.96&lt;ABS((I1282-$T$23)/$T$24),"Atípico", "No")</f>
        <v>No</v>
      </c>
      <c r="L1282">
        <f t="shared" ref="L1282:L1345" si="63">IF(ISBLANK(C1282),$S$23,C1282)</f>
        <v>400228.96</v>
      </c>
      <c r="M1282" s="1" t="str">
        <f>IF(ISBLANK(D1282),_xlfn.MODE.SNGL(moras[TIPO_ASEGURAMIENTO]),D1282)</f>
        <v>ASALARIADO</v>
      </c>
      <c r="N1282" s="1">
        <f>IF(ISBLANK(moras[[#This Row],[EDAD]]),T1303,moras[[#This Row],[EDAD]])</f>
        <v>44</v>
      </c>
    </row>
    <row r="1283" spans="1:14" x14ac:dyDescent="0.35">
      <c r="A1283" s="1">
        <v>1282</v>
      </c>
      <c r="B1283" s="1" t="s">
        <v>9</v>
      </c>
      <c r="C1283" s="1">
        <v>490013.49</v>
      </c>
      <c r="D1283" s="1" t="s">
        <v>10</v>
      </c>
      <c r="E1283" s="1" t="s">
        <v>16</v>
      </c>
      <c r="F1283" s="1" t="s">
        <v>12</v>
      </c>
      <c r="G1283" s="1" t="s">
        <v>12</v>
      </c>
      <c r="H1283" s="1" t="s">
        <v>13</v>
      </c>
      <c r="I1283" s="1">
        <v>40</v>
      </c>
      <c r="J1283" t="str">
        <f t="shared" si="61"/>
        <v>No</v>
      </c>
      <c r="K1283" t="str">
        <f t="shared" si="62"/>
        <v>No</v>
      </c>
      <c r="L1283">
        <f t="shared" si="63"/>
        <v>490013.49</v>
      </c>
      <c r="M1283" s="1" t="str">
        <f>IF(ISBLANK(D1283),_xlfn.MODE.SNGL(moras[TIPO_ASEGURAMIENTO]),D1283)</f>
        <v>ASALARIADO</v>
      </c>
      <c r="N1283" s="1">
        <f>IF(ISBLANK(moras[[#This Row],[EDAD]]),T1304,moras[[#This Row],[EDAD]])</f>
        <v>40</v>
      </c>
    </row>
    <row r="1284" spans="1:14" x14ac:dyDescent="0.35">
      <c r="A1284" s="1">
        <v>1283</v>
      </c>
      <c r="B1284" s="1" t="s">
        <v>9</v>
      </c>
      <c r="C1284" s="1">
        <v>343391.57</v>
      </c>
      <c r="D1284" s="1" t="s">
        <v>10</v>
      </c>
      <c r="E1284" s="1" t="s">
        <v>16</v>
      </c>
      <c r="F1284" s="1" t="s">
        <v>12</v>
      </c>
      <c r="G1284" s="1" t="s">
        <v>13</v>
      </c>
      <c r="H1284" s="1" t="s">
        <v>13</v>
      </c>
      <c r="I1284" s="1">
        <v>36</v>
      </c>
      <c r="J1284" t="str">
        <f t="shared" si="61"/>
        <v>No</v>
      </c>
      <c r="K1284" t="str">
        <f t="shared" si="62"/>
        <v>No</v>
      </c>
      <c r="L1284">
        <f t="shared" si="63"/>
        <v>343391.57</v>
      </c>
      <c r="M1284" s="1" t="str">
        <f>IF(ISBLANK(D1284),_xlfn.MODE.SNGL(moras[TIPO_ASEGURAMIENTO]),D1284)</f>
        <v>ASALARIADO</v>
      </c>
      <c r="N1284" s="1">
        <f>IF(ISBLANK(moras[[#This Row],[EDAD]]),T1305,moras[[#This Row],[EDAD]])</f>
        <v>36</v>
      </c>
    </row>
    <row r="1285" spans="1:14" x14ac:dyDescent="0.35">
      <c r="A1285" s="1">
        <v>1284</v>
      </c>
      <c r="B1285" s="1" t="s">
        <v>15</v>
      </c>
      <c r="C1285" s="1">
        <v>332161</v>
      </c>
      <c r="D1285" s="1" t="s">
        <v>17</v>
      </c>
      <c r="E1285" s="1" t="s">
        <v>16</v>
      </c>
      <c r="F1285" s="1" t="s">
        <v>12</v>
      </c>
      <c r="G1285" s="1" t="s">
        <v>12</v>
      </c>
      <c r="H1285" s="1" t="s">
        <v>13</v>
      </c>
      <c r="I1285" s="1">
        <v>40</v>
      </c>
      <c r="J1285" t="str">
        <f t="shared" si="61"/>
        <v>No</v>
      </c>
      <c r="K1285" t="str">
        <f t="shared" si="62"/>
        <v>No</v>
      </c>
      <c r="L1285">
        <f t="shared" si="63"/>
        <v>332161</v>
      </c>
      <c r="M1285" s="1" t="str">
        <f>IF(ISBLANK(D1285),_xlfn.MODE.SNGL(moras[TIPO_ASEGURAMIENTO]),D1285)</f>
        <v>ASEGURADO VOLUNTARIO</v>
      </c>
      <c r="N1285" s="1">
        <f>IF(ISBLANK(moras[[#This Row],[EDAD]]),T1306,moras[[#This Row],[EDAD]])</f>
        <v>40</v>
      </c>
    </row>
    <row r="1286" spans="1:14" x14ac:dyDescent="0.35">
      <c r="A1286" s="1">
        <v>1285</v>
      </c>
      <c r="B1286" s="1" t="s">
        <v>9</v>
      </c>
      <c r="C1286" s="1">
        <v>1083336.99</v>
      </c>
      <c r="D1286" s="1" t="s">
        <v>10</v>
      </c>
      <c r="E1286" s="1" t="s">
        <v>16</v>
      </c>
      <c r="F1286" s="1" t="s">
        <v>12</v>
      </c>
      <c r="G1286" s="1" t="s">
        <v>12</v>
      </c>
      <c r="H1286" s="1" t="s">
        <v>13</v>
      </c>
      <c r="I1286" s="1">
        <v>48</v>
      </c>
      <c r="J1286" t="str">
        <f t="shared" si="61"/>
        <v>No</v>
      </c>
      <c r="K1286" t="str">
        <f t="shared" si="62"/>
        <v>No</v>
      </c>
      <c r="L1286">
        <f t="shared" si="63"/>
        <v>1083336.99</v>
      </c>
      <c r="M1286" s="1" t="str">
        <f>IF(ISBLANK(D1286),_xlfn.MODE.SNGL(moras[TIPO_ASEGURAMIENTO]),D1286)</f>
        <v>ASALARIADO</v>
      </c>
      <c r="N1286" s="1">
        <f>IF(ISBLANK(moras[[#This Row],[EDAD]]),T1307,moras[[#This Row],[EDAD]])</f>
        <v>48</v>
      </c>
    </row>
    <row r="1287" spans="1:14" x14ac:dyDescent="0.35">
      <c r="A1287" s="1">
        <v>1286</v>
      </c>
      <c r="B1287" s="1" t="s">
        <v>9</v>
      </c>
      <c r="C1287" s="1">
        <v>289083.33</v>
      </c>
      <c r="D1287" s="1" t="s">
        <v>10</v>
      </c>
      <c r="E1287" s="1" t="s">
        <v>16</v>
      </c>
      <c r="F1287" s="1" t="s">
        <v>12</v>
      </c>
      <c r="G1287" s="1" t="s">
        <v>13</v>
      </c>
      <c r="H1287" s="1" t="s">
        <v>13</v>
      </c>
      <c r="I1287" s="1">
        <v>26</v>
      </c>
      <c r="J1287" t="str">
        <f t="shared" si="61"/>
        <v>No</v>
      </c>
      <c r="K1287" t="str">
        <f t="shared" si="62"/>
        <v>No</v>
      </c>
      <c r="L1287">
        <f t="shared" si="63"/>
        <v>289083.33</v>
      </c>
      <c r="M1287" s="1" t="str">
        <f>IF(ISBLANK(D1287),_xlfn.MODE.SNGL(moras[TIPO_ASEGURAMIENTO]),D1287)</f>
        <v>ASALARIADO</v>
      </c>
      <c r="N1287" s="1">
        <f>IF(ISBLANK(moras[[#This Row],[EDAD]]),T1308,moras[[#This Row],[EDAD]])</f>
        <v>26</v>
      </c>
    </row>
    <row r="1288" spans="1:14" x14ac:dyDescent="0.35">
      <c r="A1288" s="1">
        <v>1287</v>
      </c>
      <c r="B1288" s="1" t="s">
        <v>15</v>
      </c>
      <c r="C1288" s="1">
        <v>377634.82</v>
      </c>
      <c r="D1288" s="1" t="s">
        <v>10</v>
      </c>
      <c r="E1288" s="1" t="s">
        <v>16</v>
      </c>
      <c r="F1288" s="1" t="s">
        <v>12</v>
      </c>
      <c r="G1288" s="1" t="s">
        <v>13</v>
      </c>
      <c r="H1288" s="1" t="s">
        <v>13</v>
      </c>
      <c r="I1288" s="1">
        <v>23</v>
      </c>
      <c r="J1288" t="str">
        <f t="shared" si="61"/>
        <v>No</v>
      </c>
      <c r="K1288" t="str">
        <f t="shared" si="62"/>
        <v>No</v>
      </c>
      <c r="L1288">
        <f t="shared" si="63"/>
        <v>377634.82</v>
      </c>
      <c r="M1288" s="1" t="str">
        <f>IF(ISBLANK(D1288),_xlfn.MODE.SNGL(moras[TIPO_ASEGURAMIENTO]),D1288)</f>
        <v>ASALARIADO</v>
      </c>
      <c r="N1288" s="1">
        <f>IF(ISBLANK(moras[[#This Row],[EDAD]]),T1309,moras[[#This Row],[EDAD]])</f>
        <v>23</v>
      </c>
    </row>
    <row r="1289" spans="1:14" x14ac:dyDescent="0.35">
      <c r="A1289" s="1">
        <v>1288</v>
      </c>
      <c r="B1289" s="1" t="s">
        <v>9</v>
      </c>
      <c r="C1289" s="1">
        <v>278030</v>
      </c>
      <c r="D1289" s="1" t="s">
        <v>19</v>
      </c>
      <c r="E1289" s="1" t="s">
        <v>16</v>
      </c>
      <c r="F1289" s="1" t="s">
        <v>12</v>
      </c>
      <c r="G1289" s="1" t="s">
        <v>13</v>
      </c>
      <c r="H1289" s="1" t="s">
        <v>13</v>
      </c>
      <c r="I1289" s="1">
        <v>56</v>
      </c>
      <c r="J1289" t="str">
        <f t="shared" si="61"/>
        <v>No</v>
      </c>
      <c r="K1289" t="str">
        <f t="shared" si="62"/>
        <v>No</v>
      </c>
      <c r="L1289">
        <f t="shared" si="63"/>
        <v>278030</v>
      </c>
      <c r="M1289" s="1" t="str">
        <f>IF(ISBLANK(D1289),_xlfn.MODE.SNGL(moras[TIPO_ASEGURAMIENTO]),D1289)</f>
        <v>CONVENIOS ESPECIALES DE TRABAJADORES INDEPENDIENTES</v>
      </c>
      <c r="N1289" s="1">
        <f>IF(ISBLANK(moras[[#This Row],[EDAD]]),T1310,moras[[#This Row],[EDAD]])</f>
        <v>56</v>
      </c>
    </row>
    <row r="1290" spans="1:14" x14ac:dyDescent="0.35">
      <c r="A1290" s="1">
        <v>1289</v>
      </c>
      <c r="B1290" s="1" t="s">
        <v>15</v>
      </c>
      <c r="C1290" s="1">
        <v>297046</v>
      </c>
      <c r="D1290" s="1" t="s">
        <v>18</v>
      </c>
      <c r="E1290" s="1" t="s">
        <v>16</v>
      </c>
      <c r="F1290" s="1" t="s">
        <v>12</v>
      </c>
      <c r="G1290" s="1" t="s">
        <v>13</v>
      </c>
      <c r="H1290" s="1" t="s">
        <v>13</v>
      </c>
      <c r="I1290" s="1">
        <v>40</v>
      </c>
      <c r="J1290" t="str">
        <f t="shared" si="61"/>
        <v>No</v>
      </c>
      <c r="K1290" t="str">
        <f t="shared" si="62"/>
        <v>No</v>
      </c>
      <c r="L1290">
        <f t="shared" si="63"/>
        <v>297046</v>
      </c>
      <c r="M1290" s="1" t="str">
        <f>IF(ISBLANK(D1290),_xlfn.MODE.SNGL(moras[TIPO_ASEGURAMIENTO]),D1290)</f>
        <v>TRABAJADOR INDEPENDIENTE</v>
      </c>
      <c r="N1290" s="1">
        <f>IF(ISBLANK(moras[[#This Row],[EDAD]]),T1311,moras[[#This Row],[EDAD]])</f>
        <v>40</v>
      </c>
    </row>
    <row r="1291" spans="1:14" x14ac:dyDescent="0.35">
      <c r="A1291" s="1">
        <v>1290</v>
      </c>
      <c r="B1291" s="1" t="s">
        <v>9</v>
      </c>
      <c r="C1291" s="1">
        <v>382136</v>
      </c>
      <c r="D1291" s="1" t="s">
        <v>18</v>
      </c>
      <c r="E1291" s="1" t="s">
        <v>16</v>
      </c>
      <c r="F1291" s="1" t="s">
        <v>12</v>
      </c>
      <c r="G1291" s="1" t="s">
        <v>12</v>
      </c>
      <c r="H1291" s="1" t="s">
        <v>12</v>
      </c>
      <c r="I1291" s="1">
        <v>55</v>
      </c>
      <c r="J1291" t="str">
        <f t="shared" si="61"/>
        <v>No</v>
      </c>
      <c r="K1291" t="str">
        <f t="shared" si="62"/>
        <v>No</v>
      </c>
      <c r="L1291">
        <f t="shared" si="63"/>
        <v>382136</v>
      </c>
      <c r="M1291" s="1" t="str">
        <f>IF(ISBLANK(D1291),_xlfn.MODE.SNGL(moras[TIPO_ASEGURAMIENTO]),D1291)</f>
        <v>TRABAJADOR INDEPENDIENTE</v>
      </c>
      <c r="N1291" s="1">
        <f>IF(ISBLANK(moras[[#This Row],[EDAD]]),T1312,moras[[#This Row],[EDAD]])</f>
        <v>55</v>
      </c>
    </row>
    <row r="1292" spans="1:14" x14ac:dyDescent="0.35">
      <c r="A1292" s="1">
        <v>1291</v>
      </c>
      <c r="B1292" s="1" t="s">
        <v>9</v>
      </c>
      <c r="C1292" s="1">
        <v>609030</v>
      </c>
      <c r="D1292" s="1" t="s">
        <v>18</v>
      </c>
      <c r="E1292" s="1" t="s">
        <v>16</v>
      </c>
      <c r="F1292" s="1" t="s">
        <v>12</v>
      </c>
      <c r="G1292" s="1" t="s">
        <v>13</v>
      </c>
      <c r="H1292" s="1" t="s">
        <v>12</v>
      </c>
      <c r="I1292" s="1">
        <v>57</v>
      </c>
      <c r="J1292" t="str">
        <f t="shared" si="61"/>
        <v>No</v>
      </c>
      <c r="K1292" t="str">
        <f t="shared" si="62"/>
        <v>No</v>
      </c>
      <c r="L1292">
        <f t="shared" si="63"/>
        <v>609030</v>
      </c>
      <c r="M1292" s="1" t="str">
        <f>IF(ISBLANK(D1292),_xlfn.MODE.SNGL(moras[TIPO_ASEGURAMIENTO]),D1292)</f>
        <v>TRABAJADOR INDEPENDIENTE</v>
      </c>
      <c r="N1292" s="1">
        <f>IF(ISBLANK(moras[[#This Row],[EDAD]]),T1313,moras[[#This Row],[EDAD]])</f>
        <v>57</v>
      </c>
    </row>
    <row r="1293" spans="1:14" x14ac:dyDescent="0.35">
      <c r="A1293" s="1">
        <v>1292</v>
      </c>
      <c r="B1293" s="1" t="s">
        <v>9</v>
      </c>
      <c r="C1293" s="1">
        <v>465239</v>
      </c>
      <c r="D1293" s="1" t="s">
        <v>18</v>
      </c>
      <c r="E1293" s="1" t="s">
        <v>16</v>
      </c>
      <c r="F1293" s="1" t="s">
        <v>12</v>
      </c>
      <c r="G1293" s="1" t="s">
        <v>13</v>
      </c>
      <c r="H1293" s="1" t="s">
        <v>12</v>
      </c>
      <c r="I1293" s="1">
        <v>36</v>
      </c>
      <c r="J1293" t="str">
        <f t="shared" si="61"/>
        <v>No</v>
      </c>
      <c r="K1293" t="str">
        <f t="shared" si="62"/>
        <v>No</v>
      </c>
      <c r="L1293">
        <f t="shared" si="63"/>
        <v>465239</v>
      </c>
      <c r="M1293" s="1" t="str">
        <f>IF(ISBLANK(D1293),_xlfn.MODE.SNGL(moras[TIPO_ASEGURAMIENTO]),D1293)</f>
        <v>TRABAJADOR INDEPENDIENTE</v>
      </c>
      <c r="N1293" s="1">
        <f>IF(ISBLANK(moras[[#This Row],[EDAD]]),T1314,moras[[#This Row],[EDAD]])</f>
        <v>36</v>
      </c>
    </row>
    <row r="1294" spans="1:14" x14ac:dyDescent="0.35">
      <c r="A1294" s="1">
        <v>1293</v>
      </c>
      <c r="B1294" s="1" t="s">
        <v>9</v>
      </c>
      <c r="C1294" s="1">
        <v>449243.84</v>
      </c>
      <c r="D1294" s="1" t="s">
        <v>10</v>
      </c>
      <c r="E1294" s="1" t="s">
        <v>16</v>
      </c>
      <c r="F1294" s="1" t="s">
        <v>12</v>
      </c>
      <c r="G1294" s="1" t="s">
        <v>13</v>
      </c>
      <c r="H1294" s="1" t="s">
        <v>13</v>
      </c>
      <c r="I1294" s="1">
        <v>34</v>
      </c>
      <c r="J1294" t="str">
        <f t="shared" si="61"/>
        <v>No</v>
      </c>
      <c r="K1294" t="str">
        <f t="shared" si="62"/>
        <v>No</v>
      </c>
      <c r="L1294">
        <f t="shared" si="63"/>
        <v>449243.84</v>
      </c>
      <c r="M1294" s="1" t="str">
        <f>IF(ISBLANK(D1294),_xlfn.MODE.SNGL(moras[TIPO_ASEGURAMIENTO]),D1294)</f>
        <v>ASALARIADO</v>
      </c>
      <c r="N1294" s="1">
        <f>IF(ISBLANK(moras[[#This Row],[EDAD]]),T1315,moras[[#This Row],[EDAD]])</f>
        <v>34</v>
      </c>
    </row>
    <row r="1295" spans="1:14" x14ac:dyDescent="0.35">
      <c r="A1295" s="1">
        <v>1294</v>
      </c>
      <c r="B1295" s="1" t="s">
        <v>9</v>
      </c>
      <c r="C1295" s="1">
        <v>60000</v>
      </c>
      <c r="D1295" s="1" t="s">
        <v>10</v>
      </c>
      <c r="E1295" s="1" t="s">
        <v>16</v>
      </c>
      <c r="F1295" s="1" t="s">
        <v>12</v>
      </c>
      <c r="G1295" s="1" t="s">
        <v>13</v>
      </c>
      <c r="H1295" s="1" t="s">
        <v>12</v>
      </c>
      <c r="I1295" s="1">
        <v>18</v>
      </c>
      <c r="J1295" t="str">
        <f t="shared" si="61"/>
        <v>No</v>
      </c>
      <c r="K1295" t="str">
        <f t="shared" si="62"/>
        <v>No</v>
      </c>
      <c r="L1295">
        <f t="shared" si="63"/>
        <v>60000</v>
      </c>
      <c r="M1295" s="1" t="str">
        <f>IF(ISBLANK(D1295),_xlfn.MODE.SNGL(moras[TIPO_ASEGURAMIENTO]),D1295)</f>
        <v>ASALARIADO</v>
      </c>
      <c r="N1295" s="1">
        <f>IF(ISBLANK(moras[[#This Row],[EDAD]]),T1316,moras[[#This Row],[EDAD]])</f>
        <v>18</v>
      </c>
    </row>
    <row r="1296" spans="1:14" x14ac:dyDescent="0.35">
      <c r="A1296" s="1">
        <v>1295</v>
      </c>
      <c r="B1296" s="1" t="s">
        <v>9</v>
      </c>
      <c r="C1296" s="1">
        <v>395499</v>
      </c>
      <c r="D1296" s="1" t="s">
        <v>10</v>
      </c>
      <c r="E1296" s="1" t="s">
        <v>16</v>
      </c>
      <c r="F1296" s="1" t="s">
        <v>12</v>
      </c>
      <c r="G1296" s="1" t="s">
        <v>13</v>
      </c>
      <c r="H1296" s="1" t="s">
        <v>13</v>
      </c>
      <c r="I1296" s="1">
        <v>27</v>
      </c>
      <c r="J1296" t="str">
        <f t="shared" si="61"/>
        <v>No</v>
      </c>
      <c r="K1296" t="str">
        <f t="shared" si="62"/>
        <v>No</v>
      </c>
      <c r="L1296">
        <f t="shared" si="63"/>
        <v>395499</v>
      </c>
      <c r="M1296" s="1" t="str">
        <f>IF(ISBLANK(D1296),_xlfn.MODE.SNGL(moras[TIPO_ASEGURAMIENTO]),D1296)</f>
        <v>ASALARIADO</v>
      </c>
      <c r="N1296" s="1">
        <f>IF(ISBLANK(moras[[#This Row],[EDAD]]),T1317,moras[[#This Row],[EDAD]])</f>
        <v>27</v>
      </c>
    </row>
    <row r="1297" spans="1:14" x14ac:dyDescent="0.35">
      <c r="A1297" s="1">
        <v>1296</v>
      </c>
      <c r="B1297" s="1" t="s">
        <v>15</v>
      </c>
      <c r="C1297" s="1">
        <v>382136</v>
      </c>
      <c r="D1297" s="1" t="s">
        <v>18</v>
      </c>
      <c r="E1297" s="1" t="s">
        <v>16</v>
      </c>
      <c r="F1297" s="1" t="s">
        <v>12</v>
      </c>
      <c r="G1297" s="1" t="s">
        <v>13</v>
      </c>
      <c r="H1297" s="1" t="s">
        <v>12</v>
      </c>
      <c r="I1297" s="1">
        <v>62</v>
      </c>
      <c r="J1297" t="str">
        <f t="shared" si="61"/>
        <v>No</v>
      </c>
      <c r="K1297" t="str">
        <f t="shared" si="62"/>
        <v>No</v>
      </c>
      <c r="L1297">
        <f t="shared" si="63"/>
        <v>382136</v>
      </c>
      <c r="M1297" s="1" t="str">
        <f>IF(ISBLANK(D1297),_xlfn.MODE.SNGL(moras[TIPO_ASEGURAMIENTO]),D1297)</f>
        <v>TRABAJADOR INDEPENDIENTE</v>
      </c>
      <c r="N1297" s="1">
        <f>IF(ISBLANK(moras[[#This Row],[EDAD]]),T1318,moras[[#This Row],[EDAD]])</f>
        <v>62</v>
      </c>
    </row>
    <row r="1298" spans="1:14" x14ac:dyDescent="0.35">
      <c r="A1298" s="1">
        <v>1297</v>
      </c>
      <c r="B1298" s="1" t="s">
        <v>15</v>
      </c>
      <c r="C1298" s="1">
        <v>558849</v>
      </c>
      <c r="D1298" s="1" t="s">
        <v>10</v>
      </c>
      <c r="E1298" s="1" t="s">
        <v>11</v>
      </c>
      <c r="F1298" s="1" t="s">
        <v>12</v>
      </c>
      <c r="G1298" s="1" t="s">
        <v>13</v>
      </c>
      <c r="H1298" s="1" t="s">
        <v>13</v>
      </c>
      <c r="I1298" s="1">
        <v>33</v>
      </c>
      <c r="J1298" t="str">
        <f t="shared" si="61"/>
        <v>No</v>
      </c>
      <c r="K1298" t="str">
        <f t="shared" si="62"/>
        <v>No</v>
      </c>
      <c r="L1298">
        <f t="shared" si="63"/>
        <v>558849</v>
      </c>
      <c r="M1298" s="1" t="str">
        <f>IF(ISBLANK(D1298),_xlfn.MODE.SNGL(moras[TIPO_ASEGURAMIENTO]),D1298)</f>
        <v>ASALARIADO</v>
      </c>
      <c r="N1298" s="1">
        <f>IF(ISBLANK(moras[[#This Row],[EDAD]]),T1319,moras[[#This Row],[EDAD]])</f>
        <v>33</v>
      </c>
    </row>
    <row r="1299" spans="1:14" x14ac:dyDescent="0.35">
      <c r="A1299" s="1">
        <v>1298</v>
      </c>
      <c r="B1299" s="1" t="s">
        <v>9</v>
      </c>
      <c r="C1299" s="1">
        <v>300000</v>
      </c>
      <c r="D1299" s="1" t="s">
        <v>10</v>
      </c>
      <c r="E1299" s="1" t="s">
        <v>16</v>
      </c>
      <c r="F1299" s="1" t="s">
        <v>12</v>
      </c>
      <c r="G1299" s="1" t="s">
        <v>12</v>
      </c>
      <c r="H1299" s="1" t="s">
        <v>13</v>
      </c>
      <c r="I1299" s="1">
        <v>36</v>
      </c>
      <c r="J1299" t="str">
        <f t="shared" si="61"/>
        <v>No</v>
      </c>
      <c r="K1299" t="str">
        <f t="shared" si="62"/>
        <v>No</v>
      </c>
      <c r="L1299">
        <f t="shared" si="63"/>
        <v>300000</v>
      </c>
      <c r="M1299" s="1" t="str">
        <f>IF(ISBLANK(D1299),_xlfn.MODE.SNGL(moras[TIPO_ASEGURAMIENTO]),D1299)</f>
        <v>ASALARIADO</v>
      </c>
      <c r="N1299" s="1">
        <f>IF(ISBLANK(moras[[#This Row],[EDAD]]),T1320,moras[[#This Row],[EDAD]])</f>
        <v>36</v>
      </c>
    </row>
    <row r="1300" spans="1:14" x14ac:dyDescent="0.35">
      <c r="A1300" s="1">
        <v>1299</v>
      </c>
      <c r="B1300" s="1" t="s">
        <v>15</v>
      </c>
      <c r="C1300" s="1">
        <v>280000</v>
      </c>
      <c r="D1300" s="1" t="s">
        <v>10</v>
      </c>
      <c r="E1300" s="1" t="s">
        <v>16</v>
      </c>
      <c r="F1300" s="1" t="s">
        <v>12</v>
      </c>
      <c r="G1300" s="1" t="s">
        <v>13</v>
      </c>
      <c r="H1300" s="1" t="s">
        <v>13</v>
      </c>
      <c r="I1300" s="1">
        <v>33</v>
      </c>
      <c r="J1300" t="str">
        <f t="shared" si="61"/>
        <v>No</v>
      </c>
      <c r="K1300" t="str">
        <f t="shared" si="62"/>
        <v>No</v>
      </c>
      <c r="L1300">
        <f t="shared" si="63"/>
        <v>280000</v>
      </c>
      <c r="M1300" s="1" t="str">
        <f>IF(ISBLANK(D1300),_xlfn.MODE.SNGL(moras[TIPO_ASEGURAMIENTO]),D1300)</f>
        <v>ASALARIADO</v>
      </c>
      <c r="N1300" s="1">
        <f>IF(ISBLANK(moras[[#This Row],[EDAD]]),T1321,moras[[#This Row],[EDAD]])</f>
        <v>33</v>
      </c>
    </row>
    <row r="1301" spans="1:14" x14ac:dyDescent="0.35">
      <c r="A1301" s="1">
        <v>1300</v>
      </c>
      <c r="B1301" s="1" t="s">
        <v>15</v>
      </c>
      <c r="C1301" s="1">
        <v>448387.72</v>
      </c>
      <c r="D1301" s="1" t="s">
        <v>10</v>
      </c>
      <c r="E1301" s="1" t="s">
        <v>16</v>
      </c>
      <c r="F1301" s="1" t="s">
        <v>12</v>
      </c>
      <c r="G1301" s="1" t="s">
        <v>13</v>
      </c>
      <c r="H1301" s="1" t="s">
        <v>13</v>
      </c>
      <c r="I1301" s="1">
        <v>49</v>
      </c>
      <c r="J1301" t="str">
        <f t="shared" si="61"/>
        <v>No</v>
      </c>
      <c r="K1301" t="str">
        <f t="shared" si="62"/>
        <v>No</v>
      </c>
      <c r="L1301">
        <f t="shared" si="63"/>
        <v>448387.72</v>
      </c>
      <c r="M1301" s="1" t="str">
        <f>IF(ISBLANK(D1301),_xlfn.MODE.SNGL(moras[TIPO_ASEGURAMIENTO]),D1301)</f>
        <v>ASALARIADO</v>
      </c>
      <c r="N1301" s="1">
        <f>IF(ISBLANK(moras[[#This Row],[EDAD]]),T1322,moras[[#This Row],[EDAD]])</f>
        <v>49</v>
      </c>
    </row>
    <row r="1302" spans="1:14" x14ac:dyDescent="0.35">
      <c r="A1302" s="1">
        <v>1301</v>
      </c>
      <c r="B1302" s="1" t="s">
        <v>15</v>
      </c>
      <c r="C1302" s="1">
        <v>302470</v>
      </c>
      <c r="D1302" s="1" t="s">
        <v>17</v>
      </c>
      <c r="E1302" s="1" t="s">
        <v>16</v>
      </c>
      <c r="F1302" s="1" t="s">
        <v>12</v>
      </c>
      <c r="G1302" s="1" t="s">
        <v>12</v>
      </c>
      <c r="H1302" s="1" t="s">
        <v>13</v>
      </c>
      <c r="I1302" s="1">
        <v>29</v>
      </c>
      <c r="J1302" t="str">
        <f t="shared" si="61"/>
        <v>No</v>
      </c>
      <c r="K1302" t="str">
        <f t="shared" si="62"/>
        <v>No</v>
      </c>
      <c r="L1302">
        <f t="shared" si="63"/>
        <v>302470</v>
      </c>
      <c r="M1302" s="1" t="str">
        <f>IF(ISBLANK(D1302),_xlfn.MODE.SNGL(moras[TIPO_ASEGURAMIENTO]),D1302)</f>
        <v>ASEGURADO VOLUNTARIO</v>
      </c>
      <c r="N1302" s="1">
        <f>IF(ISBLANK(moras[[#This Row],[EDAD]]),T1323,moras[[#This Row],[EDAD]])</f>
        <v>29</v>
      </c>
    </row>
    <row r="1303" spans="1:14" x14ac:dyDescent="0.35">
      <c r="A1303" s="1">
        <v>1302</v>
      </c>
      <c r="B1303" s="1" t="s">
        <v>15</v>
      </c>
      <c r="C1303" s="1">
        <v>195143</v>
      </c>
      <c r="D1303" s="1" t="s">
        <v>10</v>
      </c>
      <c r="E1303" s="1" t="s">
        <v>11</v>
      </c>
      <c r="F1303" s="1" t="s">
        <v>12</v>
      </c>
      <c r="G1303" s="1" t="s">
        <v>13</v>
      </c>
      <c r="H1303" s="1" t="s">
        <v>13</v>
      </c>
      <c r="I1303" s="1">
        <v>39</v>
      </c>
      <c r="J1303" t="str">
        <f t="shared" si="61"/>
        <v>No</v>
      </c>
      <c r="K1303" t="str">
        <f t="shared" si="62"/>
        <v>No</v>
      </c>
      <c r="L1303">
        <f t="shared" si="63"/>
        <v>195143</v>
      </c>
      <c r="M1303" s="1" t="str">
        <f>IF(ISBLANK(D1303),_xlfn.MODE.SNGL(moras[TIPO_ASEGURAMIENTO]),D1303)</f>
        <v>ASALARIADO</v>
      </c>
      <c r="N1303" s="1">
        <f>IF(ISBLANK(moras[[#This Row],[EDAD]]),T1324,moras[[#This Row],[EDAD]])</f>
        <v>39</v>
      </c>
    </row>
    <row r="1304" spans="1:14" x14ac:dyDescent="0.35">
      <c r="A1304" s="1">
        <v>1303</v>
      </c>
      <c r="B1304" s="1" t="s">
        <v>9</v>
      </c>
      <c r="C1304" s="1">
        <v>513383.02</v>
      </c>
      <c r="D1304" s="1" t="s">
        <v>10</v>
      </c>
      <c r="E1304" s="1" t="s">
        <v>16</v>
      </c>
      <c r="F1304" s="1" t="s">
        <v>12</v>
      </c>
      <c r="G1304" s="1" t="s">
        <v>13</v>
      </c>
      <c r="H1304" s="1" t="s">
        <v>13</v>
      </c>
      <c r="I1304" s="1">
        <v>42</v>
      </c>
      <c r="J1304" t="str">
        <f t="shared" si="61"/>
        <v>No</v>
      </c>
      <c r="K1304" t="str">
        <f t="shared" si="62"/>
        <v>No</v>
      </c>
      <c r="L1304">
        <f t="shared" si="63"/>
        <v>513383.02</v>
      </c>
      <c r="M1304" s="1" t="str">
        <f>IF(ISBLANK(D1304),_xlfn.MODE.SNGL(moras[TIPO_ASEGURAMIENTO]),D1304)</f>
        <v>ASALARIADO</v>
      </c>
      <c r="N1304" s="1">
        <f>IF(ISBLANK(moras[[#This Row],[EDAD]]),T1325,moras[[#This Row],[EDAD]])</f>
        <v>42</v>
      </c>
    </row>
    <row r="1305" spans="1:14" x14ac:dyDescent="0.35">
      <c r="A1305" s="1">
        <v>1304</v>
      </c>
      <c r="B1305" s="1" t="s">
        <v>9</v>
      </c>
      <c r="C1305" s="1">
        <v>278030</v>
      </c>
      <c r="D1305" s="1" t="s">
        <v>19</v>
      </c>
      <c r="E1305" s="1" t="s">
        <v>16</v>
      </c>
      <c r="F1305" s="1" t="s">
        <v>12</v>
      </c>
      <c r="G1305" s="1" t="s">
        <v>13</v>
      </c>
      <c r="H1305" s="1" t="s">
        <v>13</v>
      </c>
      <c r="I1305" s="1">
        <v>61</v>
      </c>
      <c r="J1305" t="str">
        <f t="shared" si="61"/>
        <v>No</v>
      </c>
      <c r="K1305" t="str">
        <f t="shared" si="62"/>
        <v>No</v>
      </c>
      <c r="L1305">
        <f t="shared" si="63"/>
        <v>278030</v>
      </c>
      <c r="M1305" s="1" t="str">
        <f>IF(ISBLANK(D1305),_xlfn.MODE.SNGL(moras[TIPO_ASEGURAMIENTO]),D1305)</f>
        <v>CONVENIOS ESPECIALES DE TRABAJADORES INDEPENDIENTES</v>
      </c>
      <c r="N1305" s="1">
        <f>IF(ISBLANK(moras[[#This Row],[EDAD]]),T1326,moras[[#This Row],[EDAD]])</f>
        <v>61</v>
      </c>
    </row>
    <row r="1306" spans="1:14" x14ac:dyDescent="0.35">
      <c r="A1306" s="1">
        <v>1305</v>
      </c>
      <c r="B1306" s="1" t="s">
        <v>9</v>
      </c>
      <c r="C1306" s="1">
        <v>343390</v>
      </c>
      <c r="D1306" s="1" t="s">
        <v>10</v>
      </c>
      <c r="E1306" s="1" t="s">
        <v>16</v>
      </c>
      <c r="F1306" s="1" t="s">
        <v>12</v>
      </c>
      <c r="G1306" s="1" t="s">
        <v>13</v>
      </c>
      <c r="H1306" s="1" t="s">
        <v>13</v>
      </c>
      <c r="I1306" s="1">
        <v>28</v>
      </c>
      <c r="J1306" t="str">
        <f t="shared" si="61"/>
        <v>No</v>
      </c>
      <c r="K1306" t="str">
        <f t="shared" si="62"/>
        <v>No</v>
      </c>
      <c r="L1306">
        <f t="shared" si="63"/>
        <v>343390</v>
      </c>
      <c r="M1306" s="1" t="str">
        <f>IF(ISBLANK(D1306),_xlfn.MODE.SNGL(moras[TIPO_ASEGURAMIENTO]),D1306)</f>
        <v>ASALARIADO</v>
      </c>
      <c r="N1306" s="1">
        <f>IF(ISBLANK(moras[[#This Row],[EDAD]]),T1327,moras[[#This Row],[EDAD]])</f>
        <v>28</v>
      </c>
    </row>
    <row r="1307" spans="1:14" x14ac:dyDescent="0.35">
      <c r="A1307" s="1">
        <v>1306</v>
      </c>
      <c r="B1307" s="1" t="s">
        <v>15</v>
      </c>
      <c r="C1307" s="1">
        <v>1204805.5900000001</v>
      </c>
      <c r="D1307" s="1" t="s">
        <v>10</v>
      </c>
      <c r="E1307" s="1" t="s">
        <v>16</v>
      </c>
      <c r="F1307" s="1" t="s">
        <v>12</v>
      </c>
      <c r="G1307" s="1" t="s">
        <v>13</v>
      </c>
      <c r="H1307" s="1" t="s">
        <v>13</v>
      </c>
      <c r="I1307" s="1">
        <v>41</v>
      </c>
      <c r="J1307" t="str">
        <f t="shared" si="61"/>
        <v>No</v>
      </c>
      <c r="K1307" t="str">
        <f t="shared" si="62"/>
        <v>No</v>
      </c>
      <c r="L1307">
        <f t="shared" si="63"/>
        <v>1204805.5900000001</v>
      </c>
      <c r="M1307" s="1" t="str">
        <f>IF(ISBLANK(D1307),_xlfn.MODE.SNGL(moras[TIPO_ASEGURAMIENTO]),D1307)</f>
        <v>ASALARIADO</v>
      </c>
      <c r="N1307" s="1">
        <f>IF(ISBLANK(moras[[#This Row],[EDAD]]),T1328,moras[[#This Row],[EDAD]])</f>
        <v>41</v>
      </c>
    </row>
    <row r="1308" spans="1:14" x14ac:dyDescent="0.35">
      <c r="A1308" s="1">
        <v>1307</v>
      </c>
      <c r="B1308" s="1" t="s">
        <v>9</v>
      </c>
      <c r="C1308" s="1">
        <v>1611500</v>
      </c>
      <c r="D1308" s="1" t="s">
        <v>10</v>
      </c>
      <c r="E1308" s="1" t="s">
        <v>16</v>
      </c>
      <c r="F1308" s="1" t="s">
        <v>12</v>
      </c>
      <c r="G1308" s="1" t="s">
        <v>13</v>
      </c>
      <c r="H1308" s="1" t="s">
        <v>13</v>
      </c>
      <c r="I1308" s="1">
        <v>26</v>
      </c>
      <c r="J1308" t="str">
        <f t="shared" si="61"/>
        <v>No</v>
      </c>
      <c r="K1308" t="str">
        <f t="shared" si="62"/>
        <v>No</v>
      </c>
      <c r="L1308">
        <f t="shared" si="63"/>
        <v>1611500</v>
      </c>
      <c r="M1308" s="1" t="str">
        <f>IF(ISBLANK(D1308),_xlfn.MODE.SNGL(moras[TIPO_ASEGURAMIENTO]),D1308)</f>
        <v>ASALARIADO</v>
      </c>
      <c r="N1308" s="1">
        <f>IF(ISBLANK(moras[[#This Row],[EDAD]]),T1329,moras[[#This Row],[EDAD]])</f>
        <v>26</v>
      </c>
    </row>
    <row r="1309" spans="1:14" x14ac:dyDescent="0.35">
      <c r="A1309" s="1">
        <v>1308</v>
      </c>
      <c r="B1309" s="1" t="s">
        <v>15</v>
      </c>
      <c r="C1309" s="1">
        <v>1047569</v>
      </c>
      <c r="D1309" s="1" t="s">
        <v>10</v>
      </c>
      <c r="E1309" s="1" t="s">
        <v>11</v>
      </c>
      <c r="F1309" s="1" t="s">
        <v>12</v>
      </c>
      <c r="G1309" s="1" t="s">
        <v>13</v>
      </c>
      <c r="H1309" s="1" t="s">
        <v>13</v>
      </c>
      <c r="I1309" s="1">
        <v>47</v>
      </c>
      <c r="J1309" t="str">
        <f t="shared" si="61"/>
        <v>No</v>
      </c>
      <c r="K1309" t="str">
        <f t="shared" si="62"/>
        <v>No</v>
      </c>
      <c r="L1309">
        <f t="shared" si="63"/>
        <v>1047569</v>
      </c>
      <c r="M1309" s="1" t="str">
        <f>IF(ISBLANK(D1309),_xlfn.MODE.SNGL(moras[TIPO_ASEGURAMIENTO]),D1309)</f>
        <v>ASALARIADO</v>
      </c>
      <c r="N1309" s="1">
        <f>IF(ISBLANK(moras[[#This Row],[EDAD]]),T1330,moras[[#This Row],[EDAD]])</f>
        <v>47</v>
      </c>
    </row>
    <row r="1310" spans="1:14" x14ac:dyDescent="0.35">
      <c r="A1310" s="1">
        <v>1309</v>
      </c>
      <c r="B1310" s="1" t="s">
        <v>9</v>
      </c>
      <c r="C1310" s="1">
        <v>526800</v>
      </c>
      <c r="D1310" s="1" t="s">
        <v>10</v>
      </c>
      <c r="E1310" s="1" t="s">
        <v>16</v>
      </c>
      <c r="F1310" s="1" t="s">
        <v>12</v>
      </c>
      <c r="G1310" s="1" t="s">
        <v>13</v>
      </c>
      <c r="H1310" s="1" t="s">
        <v>13</v>
      </c>
      <c r="I1310" s="1">
        <v>44</v>
      </c>
      <c r="J1310" t="str">
        <f t="shared" si="61"/>
        <v>No</v>
      </c>
      <c r="K1310" t="str">
        <f t="shared" si="62"/>
        <v>No</v>
      </c>
      <c r="L1310">
        <f t="shared" si="63"/>
        <v>526800</v>
      </c>
      <c r="M1310" s="1" t="str">
        <f>IF(ISBLANK(D1310),_xlfn.MODE.SNGL(moras[TIPO_ASEGURAMIENTO]),D1310)</f>
        <v>ASALARIADO</v>
      </c>
      <c r="N1310" s="1">
        <f>IF(ISBLANK(moras[[#This Row],[EDAD]]),T1331,moras[[#This Row],[EDAD]])</f>
        <v>44</v>
      </c>
    </row>
    <row r="1311" spans="1:14" x14ac:dyDescent="0.35">
      <c r="A1311" s="1">
        <v>1310</v>
      </c>
      <c r="B1311" s="1" t="s">
        <v>9</v>
      </c>
      <c r="C1311" s="1">
        <v>580021.27</v>
      </c>
      <c r="D1311" s="1" t="s">
        <v>10</v>
      </c>
      <c r="E1311" s="1" t="s">
        <v>11</v>
      </c>
      <c r="F1311" s="1" t="s">
        <v>12</v>
      </c>
      <c r="G1311" s="1" t="s">
        <v>13</v>
      </c>
      <c r="H1311" s="1" t="s">
        <v>13</v>
      </c>
      <c r="I1311" s="1">
        <v>29</v>
      </c>
      <c r="J1311" t="str">
        <f t="shared" si="61"/>
        <v>No</v>
      </c>
      <c r="K1311" t="str">
        <f t="shared" si="62"/>
        <v>No</v>
      </c>
      <c r="L1311">
        <f t="shared" si="63"/>
        <v>580021.27</v>
      </c>
      <c r="M1311" s="1" t="str">
        <f>IF(ISBLANK(D1311),_xlfn.MODE.SNGL(moras[TIPO_ASEGURAMIENTO]),D1311)</f>
        <v>ASALARIADO</v>
      </c>
      <c r="N1311" s="1">
        <f>IF(ISBLANK(moras[[#This Row],[EDAD]]),T1332,moras[[#This Row],[EDAD]])</f>
        <v>29</v>
      </c>
    </row>
    <row r="1312" spans="1:14" x14ac:dyDescent="0.35">
      <c r="A1312" s="1">
        <v>1311</v>
      </c>
      <c r="B1312" s="1" t="s">
        <v>9</v>
      </c>
      <c r="C1312" s="1">
        <v>526083.62</v>
      </c>
      <c r="D1312" s="1" t="s">
        <v>10</v>
      </c>
      <c r="E1312" s="1" t="s">
        <v>16</v>
      </c>
      <c r="F1312" s="1" t="s">
        <v>12</v>
      </c>
      <c r="G1312" s="1" t="s">
        <v>13</v>
      </c>
      <c r="H1312" s="1" t="s">
        <v>13</v>
      </c>
      <c r="I1312" s="1">
        <v>24</v>
      </c>
      <c r="J1312" t="str">
        <f t="shared" si="61"/>
        <v>No</v>
      </c>
      <c r="K1312" t="str">
        <f t="shared" si="62"/>
        <v>No</v>
      </c>
      <c r="L1312">
        <f t="shared" si="63"/>
        <v>526083.62</v>
      </c>
      <c r="M1312" s="1" t="str">
        <f>IF(ISBLANK(D1312),_xlfn.MODE.SNGL(moras[TIPO_ASEGURAMIENTO]),D1312)</f>
        <v>ASALARIADO</v>
      </c>
      <c r="N1312" s="1">
        <f>IF(ISBLANK(moras[[#This Row],[EDAD]]),T1333,moras[[#This Row],[EDAD]])</f>
        <v>24</v>
      </c>
    </row>
    <row r="1313" spans="1:14" x14ac:dyDescent="0.35">
      <c r="A1313" s="1">
        <v>1312</v>
      </c>
      <c r="B1313" s="1" t="s">
        <v>15</v>
      </c>
      <c r="C1313" s="1">
        <v>910693.65</v>
      </c>
      <c r="D1313" s="1" t="s">
        <v>10</v>
      </c>
      <c r="E1313" s="1" t="s">
        <v>11</v>
      </c>
      <c r="F1313" s="1" t="s">
        <v>12</v>
      </c>
      <c r="G1313" s="1" t="s">
        <v>13</v>
      </c>
      <c r="H1313" s="1" t="s">
        <v>13</v>
      </c>
      <c r="I1313" s="1">
        <v>40</v>
      </c>
      <c r="J1313" t="str">
        <f t="shared" si="61"/>
        <v>No</v>
      </c>
      <c r="K1313" t="str">
        <f t="shared" si="62"/>
        <v>No</v>
      </c>
      <c r="L1313">
        <f t="shared" si="63"/>
        <v>910693.65</v>
      </c>
      <c r="M1313" s="1" t="str">
        <f>IF(ISBLANK(D1313),_xlfn.MODE.SNGL(moras[TIPO_ASEGURAMIENTO]),D1313)</f>
        <v>ASALARIADO</v>
      </c>
      <c r="N1313" s="1">
        <f>IF(ISBLANK(moras[[#This Row],[EDAD]]),T1334,moras[[#This Row],[EDAD]])</f>
        <v>40</v>
      </c>
    </row>
    <row r="1314" spans="1:14" x14ac:dyDescent="0.35">
      <c r="A1314" s="1">
        <v>1313</v>
      </c>
      <c r="B1314" s="1" t="s">
        <v>9</v>
      </c>
      <c r="C1314" s="1">
        <v>493046.78</v>
      </c>
      <c r="D1314" s="1" t="s">
        <v>10</v>
      </c>
      <c r="E1314" s="1" t="s">
        <v>16</v>
      </c>
      <c r="F1314" s="1" t="s">
        <v>12</v>
      </c>
      <c r="G1314" s="1" t="s">
        <v>13</v>
      </c>
      <c r="H1314" s="1" t="s">
        <v>13</v>
      </c>
      <c r="I1314" s="1">
        <v>22</v>
      </c>
      <c r="J1314" t="str">
        <f t="shared" si="61"/>
        <v>No</v>
      </c>
      <c r="K1314" t="str">
        <f t="shared" si="62"/>
        <v>No</v>
      </c>
      <c r="L1314">
        <f t="shared" si="63"/>
        <v>493046.78</v>
      </c>
      <c r="M1314" s="1" t="str">
        <f>IF(ISBLANK(D1314),_xlfn.MODE.SNGL(moras[TIPO_ASEGURAMIENTO]),D1314)</f>
        <v>ASALARIADO</v>
      </c>
      <c r="N1314" s="1">
        <f>IF(ISBLANK(moras[[#This Row],[EDAD]]),T1335,moras[[#This Row],[EDAD]])</f>
        <v>22</v>
      </c>
    </row>
    <row r="1315" spans="1:14" x14ac:dyDescent="0.35">
      <c r="A1315" s="1">
        <v>1314</v>
      </c>
      <c r="B1315" s="1" t="s">
        <v>9</v>
      </c>
      <c r="C1315" s="1">
        <v>330798</v>
      </c>
      <c r="D1315" s="1" t="s">
        <v>18</v>
      </c>
      <c r="E1315" s="1" t="s">
        <v>16</v>
      </c>
      <c r="F1315" s="1" t="s">
        <v>12</v>
      </c>
      <c r="G1315" s="1" t="s">
        <v>13</v>
      </c>
      <c r="H1315" s="1" t="s">
        <v>13</v>
      </c>
      <c r="I1315" s="1">
        <v>33</v>
      </c>
      <c r="J1315" t="str">
        <f t="shared" si="61"/>
        <v>No</v>
      </c>
      <c r="K1315" t="str">
        <f t="shared" si="62"/>
        <v>No</v>
      </c>
      <c r="L1315">
        <f t="shared" si="63"/>
        <v>330798</v>
      </c>
      <c r="M1315" s="1" t="str">
        <f>IF(ISBLANK(D1315),_xlfn.MODE.SNGL(moras[TIPO_ASEGURAMIENTO]),D1315)</f>
        <v>TRABAJADOR INDEPENDIENTE</v>
      </c>
      <c r="N1315" s="1">
        <f>IF(ISBLANK(moras[[#This Row],[EDAD]]),T1336,moras[[#This Row],[EDAD]])</f>
        <v>33</v>
      </c>
    </row>
    <row r="1316" spans="1:14" x14ac:dyDescent="0.35">
      <c r="A1316" s="1">
        <v>1315</v>
      </c>
      <c r="B1316" s="1" t="s">
        <v>9</v>
      </c>
      <c r="C1316" s="1">
        <v>2520949.98</v>
      </c>
      <c r="D1316" s="1" t="s">
        <v>14</v>
      </c>
      <c r="E1316" s="1" t="s">
        <v>11</v>
      </c>
      <c r="F1316" s="1" t="s">
        <v>12</v>
      </c>
      <c r="G1316" s="1" t="s">
        <v>13</v>
      </c>
      <c r="H1316" s="1" t="s">
        <v>13</v>
      </c>
      <c r="I1316" s="1">
        <v>67</v>
      </c>
      <c r="J1316" t="str">
        <f t="shared" si="61"/>
        <v>Atípico</v>
      </c>
      <c r="K1316" t="str">
        <f t="shared" si="62"/>
        <v>No</v>
      </c>
      <c r="L1316">
        <f t="shared" si="63"/>
        <v>2520949.98</v>
      </c>
      <c r="M1316" s="1" t="str">
        <f>IF(ISBLANK(D1316),_xlfn.MODE.SNGL(moras[TIPO_ASEGURAMIENTO]),D1316)</f>
        <v>PENSIONADOS EN SU PROPIO SISTEMA</v>
      </c>
      <c r="N1316" s="1">
        <f>IF(ISBLANK(moras[[#This Row],[EDAD]]),T1337,moras[[#This Row],[EDAD]])</f>
        <v>67</v>
      </c>
    </row>
    <row r="1317" spans="1:14" x14ac:dyDescent="0.35">
      <c r="A1317" s="1">
        <v>1316</v>
      </c>
      <c r="B1317" s="1" t="s">
        <v>15</v>
      </c>
      <c r="C1317" s="1">
        <v>297045</v>
      </c>
      <c r="D1317" s="1" t="s">
        <v>17</v>
      </c>
      <c r="E1317" s="1" t="s">
        <v>16</v>
      </c>
      <c r="F1317" s="1" t="s">
        <v>12</v>
      </c>
      <c r="G1317" s="1" t="s">
        <v>13</v>
      </c>
      <c r="H1317" s="1" t="s">
        <v>13</v>
      </c>
      <c r="I1317" s="1">
        <v>28</v>
      </c>
      <c r="J1317" t="str">
        <f t="shared" si="61"/>
        <v>No</v>
      </c>
      <c r="K1317" t="str">
        <f t="shared" si="62"/>
        <v>No</v>
      </c>
      <c r="L1317">
        <f t="shared" si="63"/>
        <v>297045</v>
      </c>
      <c r="M1317" s="1" t="str">
        <f>IF(ISBLANK(D1317),_xlfn.MODE.SNGL(moras[TIPO_ASEGURAMIENTO]),D1317)</f>
        <v>ASEGURADO VOLUNTARIO</v>
      </c>
      <c r="N1317" s="1">
        <f>IF(ISBLANK(moras[[#This Row],[EDAD]]),T1338,moras[[#This Row],[EDAD]])</f>
        <v>28</v>
      </c>
    </row>
    <row r="1318" spans="1:14" x14ac:dyDescent="0.35">
      <c r="A1318" s="1">
        <v>1317</v>
      </c>
      <c r="B1318" s="1" t="s">
        <v>9</v>
      </c>
      <c r="C1318" s="1">
        <v>306723.3</v>
      </c>
      <c r="D1318" s="1" t="s">
        <v>10</v>
      </c>
      <c r="E1318" s="1" t="s">
        <v>16</v>
      </c>
      <c r="F1318" s="1" t="s">
        <v>12</v>
      </c>
      <c r="G1318" s="1" t="s">
        <v>12</v>
      </c>
      <c r="H1318" s="1" t="s">
        <v>13</v>
      </c>
      <c r="I1318" s="1">
        <v>41</v>
      </c>
      <c r="J1318" t="str">
        <f t="shared" si="61"/>
        <v>No</v>
      </c>
      <c r="K1318" t="str">
        <f t="shared" si="62"/>
        <v>No</v>
      </c>
      <c r="L1318">
        <f t="shared" si="63"/>
        <v>306723.3</v>
      </c>
      <c r="M1318" s="1" t="str">
        <f>IF(ISBLANK(D1318),_xlfn.MODE.SNGL(moras[TIPO_ASEGURAMIENTO]),D1318)</f>
        <v>ASALARIADO</v>
      </c>
      <c r="N1318" s="1">
        <f>IF(ISBLANK(moras[[#This Row],[EDAD]]),T1339,moras[[#This Row],[EDAD]])</f>
        <v>41</v>
      </c>
    </row>
    <row r="1319" spans="1:14" x14ac:dyDescent="0.35">
      <c r="A1319" s="1">
        <v>1318</v>
      </c>
      <c r="B1319" s="1" t="s">
        <v>15</v>
      </c>
      <c r="C1319" s="1">
        <v>300000</v>
      </c>
      <c r="D1319" s="1" t="s">
        <v>10</v>
      </c>
      <c r="E1319" s="1" t="s">
        <v>16</v>
      </c>
      <c r="F1319" s="1" t="s">
        <v>12</v>
      </c>
      <c r="G1319" s="1" t="s">
        <v>12</v>
      </c>
      <c r="H1319" s="1" t="s">
        <v>13</v>
      </c>
      <c r="I1319" s="1">
        <v>37</v>
      </c>
      <c r="J1319" t="str">
        <f t="shared" si="61"/>
        <v>No</v>
      </c>
      <c r="K1319" t="str">
        <f t="shared" si="62"/>
        <v>No</v>
      </c>
      <c r="L1319">
        <f t="shared" si="63"/>
        <v>300000</v>
      </c>
      <c r="M1319" s="1" t="str">
        <f>IF(ISBLANK(D1319),_xlfn.MODE.SNGL(moras[TIPO_ASEGURAMIENTO]),D1319)</f>
        <v>ASALARIADO</v>
      </c>
      <c r="N1319" s="1">
        <f>IF(ISBLANK(moras[[#This Row],[EDAD]]),T1340,moras[[#This Row],[EDAD]])</f>
        <v>37</v>
      </c>
    </row>
    <row r="1320" spans="1:14" x14ac:dyDescent="0.35">
      <c r="A1320" s="1">
        <v>1319</v>
      </c>
      <c r="B1320" s="1" t="s">
        <v>9</v>
      </c>
      <c r="C1320" s="1">
        <v>666854.69999999995</v>
      </c>
      <c r="D1320" s="1" t="s">
        <v>10</v>
      </c>
      <c r="E1320" s="1" t="s">
        <v>16</v>
      </c>
      <c r="F1320" s="1" t="s">
        <v>12</v>
      </c>
      <c r="G1320" s="1" t="s">
        <v>13</v>
      </c>
      <c r="H1320" s="1" t="s">
        <v>13</v>
      </c>
      <c r="I1320" s="1">
        <v>23</v>
      </c>
      <c r="J1320" t="str">
        <f t="shared" si="61"/>
        <v>No</v>
      </c>
      <c r="K1320" t="str">
        <f t="shared" si="62"/>
        <v>No</v>
      </c>
      <c r="L1320">
        <f t="shared" si="63"/>
        <v>666854.69999999995</v>
      </c>
      <c r="M1320" s="1" t="str">
        <f>IF(ISBLANK(D1320),_xlfn.MODE.SNGL(moras[TIPO_ASEGURAMIENTO]),D1320)</f>
        <v>ASALARIADO</v>
      </c>
      <c r="N1320" s="1">
        <f>IF(ISBLANK(moras[[#This Row],[EDAD]]),T1341,moras[[#This Row],[EDAD]])</f>
        <v>23</v>
      </c>
    </row>
    <row r="1321" spans="1:14" x14ac:dyDescent="0.35">
      <c r="A1321" s="1">
        <v>1320</v>
      </c>
      <c r="B1321" s="1" t="s">
        <v>15</v>
      </c>
      <c r="C1321" s="1">
        <v>397927</v>
      </c>
      <c r="D1321" s="1" t="s">
        <v>10</v>
      </c>
      <c r="E1321" s="1" t="s">
        <v>16</v>
      </c>
      <c r="F1321" s="1" t="s">
        <v>12</v>
      </c>
      <c r="G1321" s="1" t="s">
        <v>13</v>
      </c>
      <c r="H1321" s="1" t="s">
        <v>13</v>
      </c>
      <c r="I1321" s="1">
        <v>27</v>
      </c>
      <c r="J1321" t="str">
        <f t="shared" si="61"/>
        <v>No</v>
      </c>
      <c r="K1321" t="str">
        <f t="shared" si="62"/>
        <v>No</v>
      </c>
      <c r="L1321">
        <f t="shared" si="63"/>
        <v>397927</v>
      </c>
      <c r="M1321" s="1" t="str">
        <f>IF(ISBLANK(D1321),_xlfn.MODE.SNGL(moras[TIPO_ASEGURAMIENTO]),D1321)</f>
        <v>ASALARIADO</v>
      </c>
      <c r="N1321" s="1">
        <f>IF(ISBLANK(moras[[#This Row],[EDAD]]),T1342,moras[[#This Row],[EDAD]])</f>
        <v>27</v>
      </c>
    </row>
    <row r="1322" spans="1:14" x14ac:dyDescent="0.35">
      <c r="A1322" s="1">
        <v>1321</v>
      </c>
      <c r="B1322" s="1" t="s">
        <v>9</v>
      </c>
      <c r="C1322" s="1">
        <v>1214487</v>
      </c>
      <c r="D1322" s="1" t="s">
        <v>10</v>
      </c>
      <c r="E1322" s="1" t="s">
        <v>11</v>
      </c>
      <c r="F1322" s="1" t="s">
        <v>12</v>
      </c>
      <c r="G1322" s="1" t="s">
        <v>13</v>
      </c>
      <c r="H1322" s="1" t="s">
        <v>13</v>
      </c>
      <c r="I1322" s="1">
        <v>47</v>
      </c>
      <c r="J1322" t="str">
        <f t="shared" si="61"/>
        <v>No</v>
      </c>
      <c r="K1322" t="str">
        <f t="shared" si="62"/>
        <v>No</v>
      </c>
      <c r="L1322">
        <f t="shared" si="63"/>
        <v>1214487</v>
      </c>
      <c r="M1322" s="1" t="str">
        <f>IF(ISBLANK(D1322),_xlfn.MODE.SNGL(moras[TIPO_ASEGURAMIENTO]),D1322)</f>
        <v>ASALARIADO</v>
      </c>
      <c r="N1322" s="1">
        <f>IF(ISBLANK(moras[[#This Row],[EDAD]]),T1343,moras[[#This Row],[EDAD]])</f>
        <v>47</v>
      </c>
    </row>
    <row r="1323" spans="1:14" x14ac:dyDescent="0.35">
      <c r="A1323" s="1">
        <v>1322</v>
      </c>
      <c r="B1323" s="1" t="s">
        <v>15</v>
      </c>
      <c r="C1323" s="1">
        <v>778239</v>
      </c>
      <c r="D1323" s="1" t="s">
        <v>10</v>
      </c>
      <c r="E1323" s="1" t="s">
        <v>11</v>
      </c>
      <c r="F1323" s="1" t="s">
        <v>12</v>
      </c>
      <c r="G1323" s="1" t="s">
        <v>13</v>
      </c>
      <c r="H1323" s="1" t="s">
        <v>13</v>
      </c>
      <c r="I1323" s="1">
        <v>33</v>
      </c>
      <c r="J1323" t="str">
        <f t="shared" si="61"/>
        <v>No</v>
      </c>
      <c r="K1323" t="str">
        <f t="shared" si="62"/>
        <v>No</v>
      </c>
      <c r="L1323">
        <f t="shared" si="63"/>
        <v>778239</v>
      </c>
      <c r="M1323" s="1" t="str">
        <f>IF(ISBLANK(D1323),_xlfn.MODE.SNGL(moras[TIPO_ASEGURAMIENTO]),D1323)</f>
        <v>ASALARIADO</v>
      </c>
      <c r="N1323" s="1">
        <f>IF(ISBLANK(moras[[#This Row],[EDAD]]),T1344,moras[[#This Row],[EDAD]])</f>
        <v>33</v>
      </c>
    </row>
    <row r="1324" spans="1:14" x14ac:dyDescent="0.35">
      <c r="A1324" s="1">
        <v>1323</v>
      </c>
      <c r="B1324" s="1" t="s">
        <v>9</v>
      </c>
      <c r="C1324" s="1">
        <v>870468.31</v>
      </c>
      <c r="D1324" s="1" t="s">
        <v>10</v>
      </c>
      <c r="E1324" s="1" t="s">
        <v>16</v>
      </c>
      <c r="F1324" s="1" t="s">
        <v>12</v>
      </c>
      <c r="G1324" s="1" t="s">
        <v>13</v>
      </c>
      <c r="H1324" s="1" t="s">
        <v>13</v>
      </c>
      <c r="I1324" s="1">
        <v>45</v>
      </c>
      <c r="J1324" t="str">
        <f t="shared" si="61"/>
        <v>No</v>
      </c>
      <c r="K1324" t="str">
        <f t="shared" si="62"/>
        <v>No</v>
      </c>
      <c r="L1324">
        <f t="shared" si="63"/>
        <v>870468.31</v>
      </c>
      <c r="M1324" s="1" t="str">
        <f>IF(ISBLANK(D1324),_xlfn.MODE.SNGL(moras[TIPO_ASEGURAMIENTO]),D1324)</f>
        <v>ASALARIADO</v>
      </c>
      <c r="N1324" s="1">
        <f>IF(ISBLANK(moras[[#This Row],[EDAD]]),T1345,moras[[#This Row],[EDAD]])</f>
        <v>45</v>
      </c>
    </row>
    <row r="1325" spans="1:14" x14ac:dyDescent="0.35">
      <c r="A1325" s="1">
        <v>1324</v>
      </c>
      <c r="B1325" s="1" t="s">
        <v>9</v>
      </c>
      <c r="C1325" s="1">
        <v>370000</v>
      </c>
      <c r="D1325" s="1" t="s">
        <v>10</v>
      </c>
      <c r="E1325" s="1" t="s">
        <v>16</v>
      </c>
      <c r="F1325" s="1" t="s">
        <v>12</v>
      </c>
      <c r="G1325" s="1" t="s">
        <v>13</v>
      </c>
      <c r="H1325" s="1" t="s">
        <v>12</v>
      </c>
      <c r="I1325" s="1">
        <v>41</v>
      </c>
      <c r="J1325" t="str">
        <f t="shared" si="61"/>
        <v>No</v>
      </c>
      <c r="K1325" t="str">
        <f t="shared" si="62"/>
        <v>No</v>
      </c>
      <c r="L1325">
        <f t="shared" si="63"/>
        <v>370000</v>
      </c>
      <c r="M1325" s="1" t="str">
        <f>IF(ISBLANK(D1325),_xlfn.MODE.SNGL(moras[TIPO_ASEGURAMIENTO]),D1325)</f>
        <v>ASALARIADO</v>
      </c>
      <c r="N1325" s="1">
        <f>IF(ISBLANK(moras[[#This Row],[EDAD]]),T1346,moras[[#This Row],[EDAD]])</f>
        <v>41</v>
      </c>
    </row>
    <row r="1326" spans="1:14" x14ac:dyDescent="0.35">
      <c r="A1326" s="1">
        <v>1325</v>
      </c>
      <c r="B1326" s="1" t="s">
        <v>15</v>
      </c>
      <c r="C1326" s="1">
        <v>289546.95</v>
      </c>
      <c r="D1326" s="1" t="s">
        <v>10</v>
      </c>
      <c r="E1326" s="1" t="s">
        <v>16</v>
      </c>
      <c r="F1326" s="1" t="s">
        <v>12</v>
      </c>
      <c r="G1326" s="1" t="s">
        <v>13</v>
      </c>
      <c r="H1326" s="1" t="s">
        <v>12</v>
      </c>
      <c r="I1326" s="1">
        <v>22</v>
      </c>
      <c r="J1326" t="str">
        <f t="shared" si="61"/>
        <v>No</v>
      </c>
      <c r="K1326" t="str">
        <f t="shared" si="62"/>
        <v>No</v>
      </c>
      <c r="L1326">
        <f t="shared" si="63"/>
        <v>289546.95</v>
      </c>
      <c r="M1326" s="1" t="str">
        <f>IF(ISBLANK(D1326),_xlfn.MODE.SNGL(moras[TIPO_ASEGURAMIENTO]),D1326)</f>
        <v>ASALARIADO</v>
      </c>
      <c r="N1326" s="1">
        <f>IF(ISBLANK(moras[[#This Row],[EDAD]]),T1347,moras[[#This Row],[EDAD]])</f>
        <v>22</v>
      </c>
    </row>
    <row r="1327" spans="1:14" x14ac:dyDescent="0.35">
      <c r="A1327" s="1">
        <v>1326</v>
      </c>
      <c r="B1327" s="1" t="s">
        <v>9</v>
      </c>
      <c r="C1327" s="1">
        <v>278030</v>
      </c>
      <c r="D1327" s="1" t="s">
        <v>19</v>
      </c>
      <c r="E1327" s="1" t="s">
        <v>16</v>
      </c>
      <c r="F1327" s="1" t="s">
        <v>12</v>
      </c>
      <c r="G1327" s="1" t="s">
        <v>13</v>
      </c>
      <c r="H1327" s="1" t="s">
        <v>13</v>
      </c>
      <c r="I1327" s="1">
        <v>36</v>
      </c>
      <c r="J1327" t="str">
        <f t="shared" si="61"/>
        <v>No</v>
      </c>
      <c r="K1327" t="str">
        <f t="shared" si="62"/>
        <v>No</v>
      </c>
      <c r="L1327">
        <f t="shared" si="63"/>
        <v>278030</v>
      </c>
      <c r="M1327" s="1" t="str">
        <f>IF(ISBLANK(D1327),_xlfn.MODE.SNGL(moras[TIPO_ASEGURAMIENTO]),D1327)</f>
        <v>CONVENIOS ESPECIALES DE TRABAJADORES INDEPENDIENTES</v>
      </c>
      <c r="N1327" s="1">
        <f>IF(ISBLANK(moras[[#This Row],[EDAD]]),T1348,moras[[#This Row],[EDAD]])</f>
        <v>36</v>
      </c>
    </row>
    <row r="1328" spans="1:14" x14ac:dyDescent="0.35">
      <c r="A1328" s="1">
        <v>1327</v>
      </c>
      <c r="B1328" s="1" t="s">
        <v>15</v>
      </c>
      <c r="C1328" s="1">
        <v>190000</v>
      </c>
      <c r="D1328" s="1" t="s">
        <v>10</v>
      </c>
      <c r="E1328" s="1" t="s">
        <v>16</v>
      </c>
      <c r="F1328" s="1" t="s">
        <v>12</v>
      </c>
      <c r="G1328" s="1" t="s">
        <v>12</v>
      </c>
      <c r="H1328" s="1" t="s">
        <v>13</v>
      </c>
      <c r="I1328" s="1">
        <v>45</v>
      </c>
      <c r="J1328" t="str">
        <f t="shared" si="61"/>
        <v>No</v>
      </c>
      <c r="K1328" t="str">
        <f t="shared" si="62"/>
        <v>No</v>
      </c>
      <c r="L1328">
        <f t="shared" si="63"/>
        <v>190000</v>
      </c>
      <c r="M1328" s="1" t="str">
        <f>IF(ISBLANK(D1328),_xlfn.MODE.SNGL(moras[TIPO_ASEGURAMIENTO]),D1328)</f>
        <v>ASALARIADO</v>
      </c>
      <c r="N1328" s="1">
        <f>IF(ISBLANK(moras[[#This Row],[EDAD]]),T1349,moras[[#This Row],[EDAD]])</f>
        <v>45</v>
      </c>
    </row>
    <row r="1329" spans="1:14" x14ac:dyDescent="0.35">
      <c r="A1329" s="1">
        <v>1328</v>
      </c>
      <c r="B1329" s="1" t="s">
        <v>9</v>
      </c>
      <c r="C1329" s="1">
        <v>385702</v>
      </c>
      <c r="D1329" s="1" t="s">
        <v>18</v>
      </c>
      <c r="E1329" s="1" t="s">
        <v>16</v>
      </c>
      <c r="F1329" s="1" t="s">
        <v>12</v>
      </c>
      <c r="G1329" s="1" t="s">
        <v>13</v>
      </c>
      <c r="H1329" s="1" t="s">
        <v>12</v>
      </c>
      <c r="I1329" s="1">
        <v>60</v>
      </c>
      <c r="J1329" t="str">
        <f t="shared" si="61"/>
        <v>No</v>
      </c>
      <c r="K1329" t="str">
        <f t="shared" si="62"/>
        <v>No</v>
      </c>
      <c r="L1329">
        <f t="shared" si="63"/>
        <v>385702</v>
      </c>
      <c r="M1329" s="1" t="str">
        <f>IF(ISBLANK(D1329),_xlfn.MODE.SNGL(moras[TIPO_ASEGURAMIENTO]),D1329)</f>
        <v>TRABAJADOR INDEPENDIENTE</v>
      </c>
      <c r="N1329" s="1">
        <f>IF(ISBLANK(moras[[#This Row],[EDAD]]),T1350,moras[[#This Row],[EDAD]])</f>
        <v>60</v>
      </c>
    </row>
    <row r="1330" spans="1:14" x14ac:dyDescent="0.35">
      <c r="A1330" s="1">
        <v>1329</v>
      </c>
      <c r="B1330" s="1" t="s">
        <v>9</v>
      </c>
      <c r="C1330" s="1">
        <v>278030</v>
      </c>
      <c r="D1330" s="1" t="s">
        <v>19</v>
      </c>
      <c r="E1330" s="1" t="s">
        <v>16</v>
      </c>
      <c r="F1330" s="1" t="s">
        <v>12</v>
      </c>
      <c r="G1330" s="1" t="s">
        <v>12</v>
      </c>
      <c r="H1330" s="1" t="s">
        <v>13</v>
      </c>
      <c r="I1330" s="1">
        <v>37</v>
      </c>
      <c r="J1330" t="str">
        <f t="shared" si="61"/>
        <v>No</v>
      </c>
      <c r="K1330" t="str">
        <f t="shared" si="62"/>
        <v>No</v>
      </c>
      <c r="L1330">
        <f t="shared" si="63"/>
        <v>278030</v>
      </c>
      <c r="M1330" s="1" t="str">
        <f>IF(ISBLANK(D1330),_xlfn.MODE.SNGL(moras[TIPO_ASEGURAMIENTO]),D1330)</f>
        <v>CONVENIOS ESPECIALES DE TRABAJADORES INDEPENDIENTES</v>
      </c>
      <c r="N1330" s="1">
        <f>IF(ISBLANK(moras[[#This Row],[EDAD]]),T1351,moras[[#This Row],[EDAD]])</f>
        <v>37</v>
      </c>
    </row>
    <row r="1331" spans="1:14" x14ac:dyDescent="0.35">
      <c r="A1331" s="1">
        <v>1330</v>
      </c>
      <c r="B1331" s="1" t="s">
        <v>9</v>
      </c>
      <c r="C1331" s="1">
        <v>324390</v>
      </c>
      <c r="D1331" s="1" t="s">
        <v>10</v>
      </c>
      <c r="E1331" s="1" t="s">
        <v>16</v>
      </c>
      <c r="F1331" s="1" t="s">
        <v>12</v>
      </c>
      <c r="G1331" s="1" t="s">
        <v>13</v>
      </c>
      <c r="H1331" s="1" t="s">
        <v>13</v>
      </c>
      <c r="I1331" s="1">
        <v>24</v>
      </c>
      <c r="J1331" t="str">
        <f t="shared" si="61"/>
        <v>No</v>
      </c>
      <c r="K1331" t="str">
        <f t="shared" si="62"/>
        <v>No</v>
      </c>
      <c r="L1331">
        <f t="shared" si="63"/>
        <v>324390</v>
      </c>
      <c r="M1331" s="1" t="str">
        <f>IF(ISBLANK(D1331),_xlfn.MODE.SNGL(moras[TIPO_ASEGURAMIENTO]),D1331)</f>
        <v>ASALARIADO</v>
      </c>
      <c r="N1331" s="1">
        <f>IF(ISBLANK(moras[[#This Row],[EDAD]]),T1352,moras[[#This Row],[EDAD]])</f>
        <v>24</v>
      </c>
    </row>
    <row r="1332" spans="1:14" x14ac:dyDescent="0.35">
      <c r="A1332" s="1">
        <v>1331</v>
      </c>
      <c r="B1332" s="1" t="s">
        <v>15</v>
      </c>
      <c r="C1332" s="1">
        <v>2187872</v>
      </c>
      <c r="D1332" s="1" t="s">
        <v>14</v>
      </c>
      <c r="E1332" s="1" t="s">
        <v>11</v>
      </c>
      <c r="F1332" s="1" t="s">
        <v>12</v>
      </c>
      <c r="G1332" s="1" t="s">
        <v>13</v>
      </c>
      <c r="H1332" s="1" t="s">
        <v>13</v>
      </c>
      <c r="I1332" s="1">
        <v>68</v>
      </c>
      <c r="J1332" t="str">
        <f t="shared" si="61"/>
        <v>No</v>
      </c>
      <c r="K1332" t="str">
        <f t="shared" si="62"/>
        <v>No</v>
      </c>
      <c r="L1332">
        <f t="shared" si="63"/>
        <v>2187872</v>
      </c>
      <c r="M1332" s="1" t="str">
        <f>IF(ISBLANK(D1332),_xlfn.MODE.SNGL(moras[TIPO_ASEGURAMIENTO]),D1332)</f>
        <v>PENSIONADOS EN SU PROPIO SISTEMA</v>
      </c>
      <c r="N1332" s="1">
        <f>IF(ISBLANK(moras[[#This Row],[EDAD]]),T1353,moras[[#This Row],[EDAD]])</f>
        <v>68</v>
      </c>
    </row>
    <row r="1333" spans="1:14" x14ac:dyDescent="0.35">
      <c r="A1333" s="1">
        <v>1332</v>
      </c>
      <c r="B1333" s="1" t="s">
        <v>9</v>
      </c>
      <c r="C1333" s="1">
        <v>305704</v>
      </c>
      <c r="D1333" s="1" t="s">
        <v>17</v>
      </c>
      <c r="E1333" s="1" t="s">
        <v>16</v>
      </c>
      <c r="F1333" s="1" t="s">
        <v>12</v>
      </c>
      <c r="G1333" s="1" t="s">
        <v>12</v>
      </c>
      <c r="H1333" s="1" t="s">
        <v>13</v>
      </c>
      <c r="I1333" s="1">
        <v>87</v>
      </c>
      <c r="J1333" t="str">
        <f t="shared" si="61"/>
        <v>No</v>
      </c>
      <c r="K1333" t="str">
        <f t="shared" si="62"/>
        <v>No</v>
      </c>
      <c r="L1333">
        <f t="shared" si="63"/>
        <v>305704</v>
      </c>
      <c r="M1333" s="1" t="str">
        <f>IF(ISBLANK(D1333),_xlfn.MODE.SNGL(moras[TIPO_ASEGURAMIENTO]),D1333)</f>
        <v>ASEGURADO VOLUNTARIO</v>
      </c>
      <c r="N1333" s="1">
        <f>IF(ISBLANK(moras[[#This Row],[EDAD]]),T1354,moras[[#This Row],[EDAD]])</f>
        <v>87</v>
      </c>
    </row>
    <row r="1334" spans="1:14" x14ac:dyDescent="0.35">
      <c r="A1334" s="1">
        <v>1333</v>
      </c>
      <c r="B1334" s="1" t="s">
        <v>15</v>
      </c>
      <c r="C1334" s="1">
        <v>389481.25</v>
      </c>
      <c r="D1334" s="1" t="s">
        <v>10</v>
      </c>
      <c r="E1334" s="1" t="s">
        <v>16</v>
      </c>
      <c r="F1334" s="1" t="s">
        <v>12</v>
      </c>
      <c r="G1334" s="1" t="s">
        <v>12</v>
      </c>
      <c r="H1334" s="1" t="s">
        <v>13</v>
      </c>
      <c r="I1334" s="1">
        <v>45</v>
      </c>
      <c r="J1334" t="str">
        <f t="shared" si="61"/>
        <v>No</v>
      </c>
      <c r="K1334" t="str">
        <f t="shared" si="62"/>
        <v>No</v>
      </c>
      <c r="L1334">
        <f t="shared" si="63"/>
        <v>389481.25</v>
      </c>
      <c r="M1334" s="1" t="str">
        <f>IF(ISBLANK(D1334),_xlfn.MODE.SNGL(moras[TIPO_ASEGURAMIENTO]),D1334)</f>
        <v>ASALARIADO</v>
      </c>
      <c r="N1334" s="1">
        <f>IF(ISBLANK(moras[[#This Row],[EDAD]]),T1355,moras[[#This Row],[EDAD]])</f>
        <v>45</v>
      </c>
    </row>
    <row r="1335" spans="1:14" x14ac:dyDescent="0.35">
      <c r="A1335" s="1">
        <v>1334</v>
      </c>
      <c r="B1335" s="1" t="s">
        <v>9</v>
      </c>
      <c r="C1335" s="1">
        <v>450000</v>
      </c>
      <c r="D1335" s="1" t="s">
        <v>10</v>
      </c>
      <c r="E1335" s="1" t="s">
        <v>16</v>
      </c>
      <c r="F1335" s="1" t="s">
        <v>12</v>
      </c>
      <c r="G1335" s="1" t="s">
        <v>13</v>
      </c>
      <c r="H1335" s="1" t="s">
        <v>13</v>
      </c>
      <c r="I1335" s="1">
        <v>23</v>
      </c>
      <c r="J1335" t="str">
        <f t="shared" si="61"/>
        <v>No</v>
      </c>
      <c r="K1335" t="str">
        <f t="shared" si="62"/>
        <v>No</v>
      </c>
      <c r="L1335">
        <f t="shared" si="63"/>
        <v>450000</v>
      </c>
      <c r="M1335" s="1" t="str">
        <f>IF(ISBLANK(D1335),_xlfn.MODE.SNGL(moras[TIPO_ASEGURAMIENTO]),D1335)</f>
        <v>ASALARIADO</v>
      </c>
      <c r="N1335" s="1">
        <f>IF(ISBLANK(moras[[#This Row],[EDAD]]),T1356,moras[[#This Row],[EDAD]])</f>
        <v>23</v>
      </c>
    </row>
    <row r="1336" spans="1:14" x14ac:dyDescent="0.35">
      <c r="A1336" s="1">
        <v>1335</v>
      </c>
      <c r="B1336" s="1" t="s">
        <v>15</v>
      </c>
      <c r="C1336" s="1">
        <v>48989.7</v>
      </c>
      <c r="D1336" s="1" t="s">
        <v>10</v>
      </c>
      <c r="E1336" s="1" t="s">
        <v>16</v>
      </c>
      <c r="F1336" s="1" t="s">
        <v>12</v>
      </c>
      <c r="G1336" s="1" t="s">
        <v>13</v>
      </c>
      <c r="H1336" s="1" t="s">
        <v>13</v>
      </c>
      <c r="I1336" s="1">
        <v>21</v>
      </c>
      <c r="J1336" t="str">
        <f t="shared" si="61"/>
        <v>No</v>
      </c>
      <c r="K1336" t="str">
        <f t="shared" si="62"/>
        <v>No</v>
      </c>
      <c r="L1336">
        <f t="shared" si="63"/>
        <v>48989.7</v>
      </c>
      <c r="M1336" s="1" t="str">
        <f>IF(ISBLANK(D1336),_xlfn.MODE.SNGL(moras[TIPO_ASEGURAMIENTO]),D1336)</f>
        <v>ASALARIADO</v>
      </c>
      <c r="N1336" s="1">
        <f>IF(ISBLANK(moras[[#This Row],[EDAD]]),T1357,moras[[#This Row],[EDAD]])</f>
        <v>21</v>
      </c>
    </row>
    <row r="1337" spans="1:14" x14ac:dyDescent="0.35">
      <c r="A1337" s="1">
        <v>1336</v>
      </c>
      <c r="B1337" s="1" t="s">
        <v>9</v>
      </c>
      <c r="C1337" s="1">
        <v>977750</v>
      </c>
      <c r="D1337" s="1" t="s">
        <v>10</v>
      </c>
      <c r="E1337" s="1" t="s">
        <v>16</v>
      </c>
      <c r="F1337" s="1" t="s">
        <v>12</v>
      </c>
      <c r="G1337" s="1" t="s">
        <v>13</v>
      </c>
      <c r="H1337" s="1" t="s">
        <v>13</v>
      </c>
      <c r="I1337" s="1">
        <v>31</v>
      </c>
      <c r="J1337" t="str">
        <f t="shared" si="61"/>
        <v>No</v>
      </c>
      <c r="K1337" t="str">
        <f t="shared" si="62"/>
        <v>No</v>
      </c>
      <c r="L1337">
        <f t="shared" si="63"/>
        <v>977750</v>
      </c>
      <c r="M1337" s="1" t="str">
        <f>IF(ISBLANK(D1337),_xlfn.MODE.SNGL(moras[TIPO_ASEGURAMIENTO]),D1337)</f>
        <v>ASALARIADO</v>
      </c>
      <c r="N1337" s="1">
        <f>IF(ISBLANK(moras[[#This Row],[EDAD]]),T1358,moras[[#This Row],[EDAD]])</f>
        <v>31</v>
      </c>
    </row>
    <row r="1338" spans="1:14" x14ac:dyDescent="0.35">
      <c r="A1338" s="1">
        <v>1337</v>
      </c>
      <c r="B1338" s="1" t="s">
        <v>9</v>
      </c>
      <c r="C1338" s="1">
        <v>305000</v>
      </c>
      <c r="D1338" s="1" t="s">
        <v>10</v>
      </c>
      <c r="E1338" s="1" t="s">
        <v>16</v>
      </c>
      <c r="F1338" s="1" t="s">
        <v>12</v>
      </c>
      <c r="G1338" s="1" t="s">
        <v>12</v>
      </c>
      <c r="H1338" s="1" t="s">
        <v>13</v>
      </c>
      <c r="I1338" s="1">
        <v>37</v>
      </c>
      <c r="J1338" t="str">
        <f t="shared" si="61"/>
        <v>No</v>
      </c>
      <c r="K1338" t="str">
        <f t="shared" si="62"/>
        <v>No</v>
      </c>
      <c r="L1338">
        <f t="shared" si="63"/>
        <v>305000</v>
      </c>
      <c r="M1338" s="1" t="str">
        <f>IF(ISBLANK(D1338),_xlfn.MODE.SNGL(moras[TIPO_ASEGURAMIENTO]),D1338)</f>
        <v>ASALARIADO</v>
      </c>
      <c r="N1338" s="1">
        <f>IF(ISBLANK(moras[[#This Row],[EDAD]]),T1359,moras[[#This Row],[EDAD]])</f>
        <v>37</v>
      </c>
    </row>
    <row r="1339" spans="1:14" x14ac:dyDescent="0.35">
      <c r="A1339" s="1">
        <v>1338</v>
      </c>
      <c r="B1339" s="1" t="s">
        <v>15</v>
      </c>
      <c r="C1339" s="1">
        <v>297046</v>
      </c>
      <c r="D1339" s="1" t="s">
        <v>17</v>
      </c>
      <c r="E1339" s="1" t="s">
        <v>16</v>
      </c>
      <c r="F1339" s="1" t="s">
        <v>12</v>
      </c>
      <c r="G1339" s="1" t="s">
        <v>13</v>
      </c>
      <c r="H1339" s="1" t="s">
        <v>13</v>
      </c>
      <c r="I1339" s="1">
        <v>31</v>
      </c>
      <c r="J1339" t="str">
        <f t="shared" si="61"/>
        <v>No</v>
      </c>
      <c r="K1339" t="str">
        <f t="shared" si="62"/>
        <v>No</v>
      </c>
      <c r="L1339">
        <f t="shared" si="63"/>
        <v>297046</v>
      </c>
      <c r="M1339" s="1" t="str">
        <f>IF(ISBLANK(D1339),_xlfn.MODE.SNGL(moras[TIPO_ASEGURAMIENTO]),D1339)</f>
        <v>ASEGURADO VOLUNTARIO</v>
      </c>
      <c r="N1339" s="1">
        <f>IF(ISBLANK(moras[[#This Row],[EDAD]]),T1360,moras[[#This Row],[EDAD]])</f>
        <v>31</v>
      </c>
    </row>
    <row r="1340" spans="1:14" x14ac:dyDescent="0.35">
      <c r="A1340" s="1">
        <v>1339</v>
      </c>
      <c r="B1340" s="1" t="s">
        <v>9</v>
      </c>
      <c r="C1340" s="1">
        <v>65249.56</v>
      </c>
      <c r="D1340" s="1" t="s">
        <v>10</v>
      </c>
      <c r="E1340" s="1" t="s">
        <v>16</v>
      </c>
      <c r="F1340" s="1" t="s">
        <v>12</v>
      </c>
      <c r="G1340" s="1" t="s">
        <v>12</v>
      </c>
      <c r="H1340" s="1" t="s">
        <v>13</v>
      </c>
      <c r="I1340" s="1">
        <v>26</v>
      </c>
      <c r="J1340" t="str">
        <f t="shared" si="61"/>
        <v>No</v>
      </c>
      <c r="K1340" t="str">
        <f t="shared" si="62"/>
        <v>No</v>
      </c>
      <c r="L1340">
        <f t="shared" si="63"/>
        <v>65249.56</v>
      </c>
      <c r="M1340" s="1" t="str">
        <f>IF(ISBLANK(D1340),_xlfn.MODE.SNGL(moras[TIPO_ASEGURAMIENTO]),D1340)</f>
        <v>ASALARIADO</v>
      </c>
      <c r="N1340" s="1">
        <f>IF(ISBLANK(moras[[#This Row],[EDAD]]),T1361,moras[[#This Row],[EDAD]])</f>
        <v>26</v>
      </c>
    </row>
    <row r="1341" spans="1:14" x14ac:dyDescent="0.35">
      <c r="A1341" s="1">
        <v>1340</v>
      </c>
      <c r="B1341" s="1" t="s">
        <v>15</v>
      </c>
      <c r="C1341" s="1">
        <v>659264</v>
      </c>
      <c r="D1341" s="1" t="s">
        <v>10</v>
      </c>
      <c r="E1341" s="1" t="s">
        <v>11</v>
      </c>
      <c r="F1341" s="1" t="s">
        <v>12</v>
      </c>
      <c r="G1341" s="1" t="s">
        <v>13</v>
      </c>
      <c r="H1341" s="1" t="s">
        <v>13</v>
      </c>
      <c r="I1341" s="1">
        <v>40</v>
      </c>
      <c r="J1341" t="str">
        <f t="shared" si="61"/>
        <v>No</v>
      </c>
      <c r="K1341" t="str">
        <f t="shared" si="62"/>
        <v>No</v>
      </c>
      <c r="L1341">
        <f t="shared" si="63"/>
        <v>659264</v>
      </c>
      <c r="M1341" s="1" t="str">
        <f>IF(ISBLANK(D1341),_xlfn.MODE.SNGL(moras[TIPO_ASEGURAMIENTO]),D1341)</f>
        <v>ASALARIADO</v>
      </c>
      <c r="N1341" s="1">
        <f>IF(ISBLANK(moras[[#This Row],[EDAD]]),T1362,moras[[#This Row],[EDAD]])</f>
        <v>40</v>
      </c>
    </row>
    <row r="1342" spans="1:14" x14ac:dyDescent="0.35">
      <c r="A1342" s="1">
        <v>1341</v>
      </c>
      <c r="B1342" s="1" t="s">
        <v>15</v>
      </c>
      <c r="C1342" s="1">
        <v>896802.93</v>
      </c>
      <c r="D1342" s="1" t="s">
        <v>10</v>
      </c>
      <c r="E1342" s="1" t="s">
        <v>11</v>
      </c>
      <c r="F1342" s="1" t="s">
        <v>12</v>
      </c>
      <c r="G1342" s="1" t="s">
        <v>13</v>
      </c>
      <c r="H1342" s="1" t="s">
        <v>13</v>
      </c>
      <c r="I1342" s="1">
        <v>38</v>
      </c>
      <c r="J1342" t="str">
        <f t="shared" si="61"/>
        <v>No</v>
      </c>
      <c r="K1342" t="str">
        <f t="shared" si="62"/>
        <v>No</v>
      </c>
      <c r="L1342">
        <f t="shared" si="63"/>
        <v>896802.93</v>
      </c>
      <c r="M1342" s="1" t="str">
        <f>IF(ISBLANK(D1342),_xlfn.MODE.SNGL(moras[TIPO_ASEGURAMIENTO]),D1342)</f>
        <v>ASALARIADO</v>
      </c>
      <c r="N1342" s="1">
        <f>IF(ISBLANK(moras[[#This Row],[EDAD]]),T1363,moras[[#This Row],[EDAD]])</f>
        <v>38</v>
      </c>
    </row>
    <row r="1343" spans="1:14" x14ac:dyDescent="0.35">
      <c r="A1343" s="1">
        <v>1342</v>
      </c>
      <c r="B1343" s="1" t="s">
        <v>9</v>
      </c>
      <c r="C1343" s="1">
        <v>319572</v>
      </c>
      <c r="D1343" s="1" t="s">
        <v>10</v>
      </c>
      <c r="E1343" s="1" t="s">
        <v>16</v>
      </c>
      <c r="F1343" s="1" t="s">
        <v>12</v>
      </c>
      <c r="G1343" s="1" t="s">
        <v>13</v>
      </c>
      <c r="H1343" s="1" t="s">
        <v>12</v>
      </c>
      <c r="I1343" s="1">
        <v>38</v>
      </c>
      <c r="J1343" t="str">
        <f t="shared" si="61"/>
        <v>No</v>
      </c>
      <c r="K1343" t="str">
        <f t="shared" si="62"/>
        <v>No</v>
      </c>
      <c r="L1343">
        <f t="shared" si="63"/>
        <v>319572</v>
      </c>
      <c r="M1343" s="1" t="str">
        <f>IF(ISBLANK(D1343),_xlfn.MODE.SNGL(moras[TIPO_ASEGURAMIENTO]),D1343)</f>
        <v>ASALARIADO</v>
      </c>
      <c r="N1343" s="1">
        <f>IF(ISBLANK(moras[[#This Row],[EDAD]]),T1364,moras[[#This Row],[EDAD]])</f>
        <v>38</v>
      </c>
    </row>
    <row r="1344" spans="1:14" x14ac:dyDescent="0.35">
      <c r="A1344" s="1">
        <v>1343</v>
      </c>
      <c r="B1344" s="1" t="s">
        <v>9</v>
      </c>
      <c r="C1344" s="1">
        <v>629292.61</v>
      </c>
      <c r="D1344" s="1" t="s">
        <v>10</v>
      </c>
      <c r="E1344" s="1" t="s">
        <v>16</v>
      </c>
      <c r="F1344" s="1" t="s">
        <v>12</v>
      </c>
      <c r="G1344" s="1" t="s">
        <v>13</v>
      </c>
      <c r="H1344" s="1" t="s">
        <v>13</v>
      </c>
      <c r="I1344" s="1">
        <v>42</v>
      </c>
      <c r="J1344" t="str">
        <f t="shared" si="61"/>
        <v>No</v>
      </c>
      <c r="K1344" t="str">
        <f t="shared" si="62"/>
        <v>No</v>
      </c>
      <c r="L1344">
        <f t="shared" si="63"/>
        <v>629292.61</v>
      </c>
      <c r="M1344" s="1" t="str">
        <f>IF(ISBLANK(D1344),_xlfn.MODE.SNGL(moras[TIPO_ASEGURAMIENTO]),D1344)</f>
        <v>ASALARIADO</v>
      </c>
      <c r="N1344" s="1">
        <f>IF(ISBLANK(moras[[#This Row],[EDAD]]),T1365,moras[[#This Row],[EDAD]])</f>
        <v>42</v>
      </c>
    </row>
    <row r="1345" spans="1:14" x14ac:dyDescent="0.35">
      <c r="A1345" s="1">
        <v>1344</v>
      </c>
      <c r="B1345" s="1" t="s">
        <v>15</v>
      </c>
      <c r="C1345" s="1">
        <v>1408126</v>
      </c>
      <c r="D1345" s="1" t="s">
        <v>10</v>
      </c>
      <c r="E1345" s="1" t="s">
        <v>11</v>
      </c>
      <c r="F1345" s="1" t="s">
        <v>12</v>
      </c>
      <c r="G1345" s="1" t="s">
        <v>13</v>
      </c>
      <c r="H1345" s="1" t="s">
        <v>13</v>
      </c>
      <c r="I1345" s="1">
        <v>37</v>
      </c>
      <c r="J1345" t="str">
        <f t="shared" si="61"/>
        <v>No</v>
      </c>
      <c r="K1345" t="str">
        <f t="shared" si="62"/>
        <v>No</v>
      </c>
      <c r="L1345">
        <f t="shared" si="63"/>
        <v>1408126</v>
      </c>
      <c r="M1345" s="1" t="str">
        <f>IF(ISBLANK(D1345),_xlfn.MODE.SNGL(moras[TIPO_ASEGURAMIENTO]),D1345)</f>
        <v>ASALARIADO</v>
      </c>
      <c r="N1345" s="1">
        <f>IF(ISBLANK(moras[[#This Row],[EDAD]]),T1366,moras[[#This Row],[EDAD]])</f>
        <v>37</v>
      </c>
    </row>
    <row r="1346" spans="1:14" x14ac:dyDescent="0.35">
      <c r="A1346" s="1">
        <v>1345</v>
      </c>
      <c r="B1346" s="1" t="s">
        <v>9</v>
      </c>
      <c r="C1346" s="1">
        <v>1575682</v>
      </c>
      <c r="D1346" s="1" t="s">
        <v>10</v>
      </c>
      <c r="E1346" s="1" t="s">
        <v>11</v>
      </c>
      <c r="F1346" s="1" t="s">
        <v>12</v>
      </c>
      <c r="G1346" s="1" t="s">
        <v>13</v>
      </c>
      <c r="H1346" s="1" t="s">
        <v>13</v>
      </c>
      <c r="I1346" s="1">
        <v>38</v>
      </c>
      <c r="J1346" t="str">
        <f t="shared" ref="J1346:J1409" si="64">IF(1.96&lt;ABS(C1346-$S$23)/$S$24,"Atípico","No")</f>
        <v>No</v>
      </c>
      <c r="K1346" t="str">
        <f t="shared" ref="K1346:K1409" si="65">IF(1.96&lt;ABS((I1346-$T$23)/$T$24),"Atípico", "No")</f>
        <v>No</v>
      </c>
      <c r="L1346">
        <f t="shared" ref="L1346:L1409" si="66">IF(ISBLANK(C1346),$S$23,C1346)</f>
        <v>1575682</v>
      </c>
      <c r="M1346" s="1" t="str">
        <f>IF(ISBLANK(D1346),_xlfn.MODE.SNGL(moras[TIPO_ASEGURAMIENTO]),D1346)</f>
        <v>ASALARIADO</v>
      </c>
      <c r="N1346" s="1">
        <f>IF(ISBLANK(moras[[#This Row],[EDAD]]),T1367,moras[[#This Row],[EDAD]])</f>
        <v>38</v>
      </c>
    </row>
    <row r="1347" spans="1:14" x14ac:dyDescent="0.35">
      <c r="A1347" s="1">
        <v>1346</v>
      </c>
      <c r="B1347" s="1" t="s">
        <v>15</v>
      </c>
      <c r="C1347" s="1">
        <v>268333.33</v>
      </c>
      <c r="D1347" s="1" t="s">
        <v>10</v>
      </c>
      <c r="E1347" s="1" t="s">
        <v>16</v>
      </c>
      <c r="F1347" s="1" t="s">
        <v>12</v>
      </c>
      <c r="G1347" s="1" t="s">
        <v>13</v>
      </c>
      <c r="H1347" s="1" t="s">
        <v>13</v>
      </c>
      <c r="I1347" s="1">
        <v>29</v>
      </c>
      <c r="J1347" t="str">
        <f t="shared" si="64"/>
        <v>No</v>
      </c>
      <c r="K1347" t="str">
        <f t="shared" si="65"/>
        <v>No</v>
      </c>
      <c r="L1347">
        <f t="shared" si="66"/>
        <v>268333.33</v>
      </c>
      <c r="M1347" s="1" t="str">
        <f>IF(ISBLANK(D1347),_xlfn.MODE.SNGL(moras[TIPO_ASEGURAMIENTO]),D1347)</f>
        <v>ASALARIADO</v>
      </c>
      <c r="N1347" s="1">
        <f>IF(ISBLANK(moras[[#This Row],[EDAD]]),T1368,moras[[#This Row],[EDAD]])</f>
        <v>29</v>
      </c>
    </row>
    <row r="1348" spans="1:14" x14ac:dyDescent="0.35">
      <c r="A1348" s="1">
        <v>1347</v>
      </c>
      <c r="B1348" s="1" t="s">
        <v>15</v>
      </c>
      <c r="C1348" s="1">
        <v>308000</v>
      </c>
      <c r="D1348" s="1" t="s">
        <v>10</v>
      </c>
      <c r="E1348" s="1" t="s">
        <v>16</v>
      </c>
      <c r="F1348" s="1" t="s">
        <v>12</v>
      </c>
      <c r="G1348" s="1" t="s">
        <v>13</v>
      </c>
      <c r="H1348" s="1" t="s">
        <v>13</v>
      </c>
      <c r="I1348" s="1">
        <v>57</v>
      </c>
      <c r="J1348" t="str">
        <f t="shared" si="64"/>
        <v>No</v>
      </c>
      <c r="K1348" t="str">
        <f t="shared" si="65"/>
        <v>No</v>
      </c>
      <c r="L1348">
        <f t="shared" si="66"/>
        <v>308000</v>
      </c>
      <c r="M1348" s="1" t="str">
        <f>IF(ISBLANK(D1348),_xlfn.MODE.SNGL(moras[TIPO_ASEGURAMIENTO]),D1348)</f>
        <v>ASALARIADO</v>
      </c>
      <c r="N1348" s="1">
        <f>IF(ISBLANK(moras[[#This Row],[EDAD]]),T1369,moras[[#This Row],[EDAD]])</f>
        <v>57</v>
      </c>
    </row>
    <row r="1349" spans="1:14" x14ac:dyDescent="0.35">
      <c r="A1349" s="1">
        <v>1348</v>
      </c>
      <c r="B1349" s="1" t="s">
        <v>9</v>
      </c>
      <c r="C1349" s="1">
        <v>350000</v>
      </c>
      <c r="D1349" s="1" t="s">
        <v>10</v>
      </c>
      <c r="E1349" s="1" t="s">
        <v>16</v>
      </c>
      <c r="F1349" s="1" t="s">
        <v>12</v>
      </c>
      <c r="G1349" s="1" t="s">
        <v>13</v>
      </c>
      <c r="H1349" s="1" t="s">
        <v>12</v>
      </c>
      <c r="I1349" s="1">
        <v>31</v>
      </c>
      <c r="J1349" t="str">
        <f t="shared" si="64"/>
        <v>No</v>
      </c>
      <c r="K1349" t="str">
        <f t="shared" si="65"/>
        <v>No</v>
      </c>
      <c r="L1349">
        <f t="shared" si="66"/>
        <v>350000</v>
      </c>
      <c r="M1349" s="1" t="str">
        <f>IF(ISBLANK(D1349),_xlfn.MODE.SNGL(moras[TIPO_ASEGURAMIENTO]),D1349)</f>
        <v>ASALARIADO</v>
      </c>
      <c r="N1349" s="1">
        <f>IF(ISBLANK(moras[[#This Row],[EDAD]]),T1370,moras[[#This Row],[EDAD]])</f>
        <v>31</v>
      </c>
    </row>
    <row r="1350" spans="1:14" x14ac:dyDescent="0.35">
      <c r="A1350" s="1">
        <v>1349</v>
      </c>
      <c r="B1350" s="1" t="s">
        <v>15</v>
      </c>
      <c r="C1350" s="1">
        <v>590706.5</v>
      </c>
      <c r="D1350" s="1" t="s">
        <v>10</v>
      </c>
      <c r="E1350" s="1" t="s">
        <v>11</v>
      </c>
      <c r="F1350" s="1" t="s">
        <v>12</v>
      </c>
      <c r="G1350" s="1" t="s">
        <v>13</v>
      </c>
      <c r="H1350" s="1" t="s">
        <v>13</v>
      </c>
      <c r="I1350" s="1">
        <v>32</v>
      </c>
      <c r="J1350" t="str">
        <f t="shared" si="64"/>
        <v>No</v>
      </c>
      <c r="K1350" t="str">
        <f t="shared" si="65"/>
        <v>No</v>
      </c>
      <c r="L1350">
        <f t="shared" si="66"/>
        <v>590706.5</v>
      </c>
      <c r="M1350" s="1" t="str">
        <f>IF(ISBLANK(D1350),_xlfn.MODE.SNGL(moras[TIPO_ASEGURAMIENTO]),D1350)</f>
        <v>ASALARIADO</v>
      </c>
      <c r="N1350" s="1">
        <f>IF(ISBLANK(moras[[#This Row],[EDAD]]),T1371,moras[[#This Row],[EDAD]])</f>
        <v>32</v>
      </c>
    </row>
    <row r="1351" spans="1:14" x14ac:dyDescent="0.35">
      <c r="A1351" s="1">
        <v>1350</v>
      </c>
      <c r="B1351" s="1" t="s">
        <v>15</v>
      </c>
      <c r="C1351" s="1">
        <v>759928</v>
      </c>
      <c r="D1351" s="1" t="s">
        <v>14</v>
      </c>
      <c r="E1351" s="1" t="s">
        <v>11</v>
      </c>
      <c r="F1351" s="1" t="s">
        <v>12</v>
      </c>
      <c r="G1351" s="1" t="s">
        <v>13</v>
      </c>
      <c r="H1351" s="1" t="s">
        <v>13</v>
      </c>
      <c r="I1351" s="1">
        <v>78</v>
      </c>
      <c r="J1351" t="str">
        <f t="shared" si="64"/>
        <v>No</v>
      </c>
      <c r="K1351" t="str">
        <f t="shared" si="65"/>
        <v>No</v>
      </c>
      <c r="L1351">
        <f t="shared" si="66"/>
        <v>759928</v>
      </c>
      <c r="M1351" s="1" t="str">
        <f>IF(ISBLANK(D1351),_xlfn.MODE.SNGL(moras[TIPO_ASEGURAMIENTO]),D1351)</f>
        <v>PENSIONADOS EN SU PROPIO SISTEMA</v>
      </c>
      <c r="N1351" s="1">
        <f>IF(ISBLANK(moras[[#This Row],[EDAD]]),T1372,moras[[#This Row],[EDAD]])</f>
        <v>78</v>
      </c>
    </row>
    <row r="1352" spans="1:14" x14ac:dyDescent="0.35">
      <c r="A1352" s="1">
        <v>1351</v>
      </c>
      <c r="B1352" s="1" t="s">
        <v>9</v>
      </c>
      <c r="C1352" s="1">
        <v>182669.09</v>
      </c>
      <c r="D1352" s="1" t="s">
        <v>10</v>
      </c>
      <c r="E1352" s="1" t="s">
        <v>11</v>
      </c>
      <c r="F1352" s="1" t="s">
        <v>12</v>
      </c>
      <c r="G1352" s="1" t="s">
        <v>13</v>
      </c>
      <c r="H1352" s="1" t="s">
        <v>13</v>
      </c>
      <c r="I1352" s="1">
        <v>37</v>
      </c>
      <c r="J1352" t="str">
        <f t="shared" si="64"/>
        <v>No</v>
      </c>
      <c r="K1352" t="str">
        <f t="shared" si="65"/>
        <v>No</v>
      </c>
      <c r="L1352">
        <f t="shared" si="66"/>
        <v>182669.09</v>
      </c>
      <c r="M1352" s="1" t="str">
        <f>IF(ISBLANK(D1352),_xlfn.MODE.SNGL(moras[TIPO_ASEGURAMIENTO]),D1352)</f>
        <v>ASALARIADO</v>
      </c>
      <c r="N1352" s="1">
        <f>IF(ISBLANK(moras[[#This Row],[EDAD]]),T1373,moras[[#This Row],[EDAD]])</f>
        <v>37</v>
      </c>
    </row>
    <row r="1353" spans="1:14" x14ac:dyDescent="0.35">
      <c r="A1353" s="1">
        <v>1352</v>
      </c>
      <c r="B1353" s="1" t="s">
        <v>9</v>
      </c>
      <c r="C1353" s="1">
        <v>1954127</v>
      </c>
      <c r="D1353" s="1" t="s">
        <v>10</v>
      </c>
      <c r="E1353" s="1" t="s">
        <v>11</v>
      </c>
      <c r="F1353" s="1" t="s">
        <v>12</v>
      </c>
      <c r="G1353" s="1" t="s">
        <v>13</v>
      </c>
      <c r="H1353" s="1" t="s">
        <v>13</v>
      </c>
      <c r="I1353" s="1">
        <v>63</v>
      </c>
      <c r="J1353" t="str">
        <f t="shared" si="64"/>
        <v>No</v>
      </c>
      <c r="K1353" t="str">
        <f t="shared" si="65"/>
        <v>No</v>
      </c>
      <c r="L1353">
        <f t="shared" si="66"/>
        <v>1954127</v>
      </c>
      <c r="M1353" s="1" t="str">
        <f>IF(ISBLANK(D1353),_xlfn.MODE.SNGL(moras[TIPO_ASEGURAMIENTO]),D1353)</f>
        <v>ASALARIADO</v>
      </c>
      <c r="N1353" s="1">
        <f>IF(ISBLANK(moras[[#This Row],[EDAD]]),T1374,moras[[#This Row],[EDAD]])</f>
        <v>63</v>
      </c>
    </row>
    <row r="1354" spans="1:14" x14ac:dyDescent="0.35">
      <c r="A1354" s="1">
        <v>1353</v>
      </c>
      <c r="B1354" s="1" t="s">
        <v>15</v>
      </c>
      <c r="C1354" s="1">
        <v>727896.34</v>
      </c>
      <c r="D1354" s="1" t="s">
        <v>10</v>
      </c>
      <c r="E1354" s="1" t="s">
        <v>11</v>
      </c>
      <c r="F1354" s="1" t="s">
        <v>12</v>
      </c>
      <c r="G1354" s="1" t="s">
        <v>13</v>
      </c>
      <c r="H1354" s="1" t="s">
        <v>13</v>
      </c>
      <c r="I1354" s="1">
        <v>28</v>
      </c>
      <c r="J1354" t="str">
        <f t="shared" si="64"/>
        <v>No</v>
      </c>
      <c r="K1354" t="str">
        <f t="shared" si="65"/>
        <v>No</v>
      </c>
      <c r="L1354">
        <f t="shared" si="66"/>
        <v>727896.34</v>
      </c>
      <c r="M1354" s="1" t="str">
        <f>IF(ISBLANK(D1354),_xlfn.MODE.SNGL(moras[TIPO_ASEGURAMIENTO]),D1354)</f>
        <v>ASALARIADO</v>
      </c>
      <c r="N1354" s="1">
        <f>IF(ISBLANK(moras[[#This Row],[EDAD]]),T1375,moras[[#This Row],[EDAD]])</f>
        <v>28</v>
      </c>
    </row>
    <row r="1355" spans="1:14" x14ac:dyDescent="0.35">
      <c r="A1355" s="1">
        <v>1354</v>
      </c>
      <c r="B1355" s="1" t="s">
        <v>9</v>
      </c>
      <c r="C1355" s="1">
        <v>300018</v>
      </c>
      <c r="D1355" s="1" t="s">
        <v>18</v>
      </c>
      <c r="E1355" s="1" t="s">
        <v>16</v>
      </c>
      <c r="F1355" s="1" t="s">
        <v>12</v>
      </c>
      <c r="G1355" s="1" t="s">
        <v>13</v>
      </c>
      <c r="H1355" s="1" t="s">
        <v>12</v>
      </c>
      <c r="I1355" s="1">
        <v>53</v>
      </c>
      <c r="J1355" t="str">
        <f t="shared" si="64"/>
        <v>No</v>
      </c>
      <c r="K1355" t="str">
        <f t="shared" si="65"/>
        <v>No</v>
      </c>
      <c r="L1355">
        <f t="shared" si="66"/>
        <v>300018</v>
      </c>
      <c r="M1355" s="1" t="str">
        <f>IF(ISBLANK(D1355),_xlfn.MODE.SNGL(moras[TIPO_ASEGURAMIENTO]),D1355)</f>
        <v>TRABAJADOR INDEPENDIENTE</v>
      </c>
      <c r="N1355" s="1">
        <f>IF(ISBLANK(moras[[#This Row],[EDAD]]),T1376,moras[[#This Row],[EDAD]])</f>
        <v>53</v>
      </c>
    </row>
    <row r="1356" spans="1:14" x14ac:dyDescent="0.35">
      <c r="A1356" s="1">
        <v>1355</v>
      </c>
      <c r="B1356" s="1" t="s">
        <v>9</v>
      </c>
      <c r="C1356" s="1">
        <v>428100</v>
      </c>
      <c r="D1356" s="1" t="s">
        <v>10</v>
      </c>
      <c r="E1356" s="1" t="s">
        <v>11</v>
      </c>
      <c r="F1356" s="1" t="s">
        <v>12</v>
      </c>
      <c r="G1356" s="1" t="s">
        <v>13</v>
      </c>
      <c r="H1356" s="1" t="s">
        <v>13</v>
      </c>
      <c r="I1356" s="1">
        <v>22</v>
      </c>
      <c r="J1356" t="str">
        <f t="shared" si="64"/>
        <v>No</v>
      </c>
      <c r="K1356" t="str">
        <f t="shared" si="65"/>
        <v>No</v>
      </c>
      <c r="L1356">
        <f t="shared" si="66"/>
        <v>428100</v>
      </c>
      <c r="M1356" s="1" t="str">
        <f>IF(ISBLANK(D1356),_xlfn.MODE.SNGL(moras[TIPO_ASEGURAMIENTO]),D1356)</f>
        <v>ASALARIADO</v>
      </c>
      <c r="N1356" s="1">
        <f>IF(ISBLANK(moras[[#This Row],[EDAD]]),T1377,moras[[#This Row],[EDAD]])</f>
        <v>22</v>
      </c>
    </row>
    <row r="1357" spans="1:14" x14ac:dyDescent="0.35">
      <c r="A1357" s="1">
        <v>1356</v>
      </c>
      <c r="B1357" s="1" t="s">
        <v>15</v>
      </c>
      <c r="C1357" s="1">
        <v>359544.27</v>
      </c>
      <c r="D1357" s="1" t="s">
        <v>21</v>
      </c>
      <c r="E1357" s="1" t="s">
        <v>16</v>
      </c>
      <c r="F1357" s="1" t="s">
        <v>12</v>
      </c>
      <c r="G1357" s="1" t="s">
        <v>12</v>
      </c>
      <c r="H1357" s="1" t="s">
        <v>13</v>
      </c>
      <c r="I1357" s="1">
        <v>35</v>
      </c>
      <c r="J1357" t="str">
        <f t="shared" si="64"/>
        <v>No</v>
      </c>
      <c r="K1357" t="str">
        <f t="shared" si="65"/>
        <v>No</v>
      </c>
      <c r="L1357">
        <f t="shared" si="66"/>
        <v>359544.27</v>
      </c>
      <c r="M1357" s="1" t="str">
        <f>IF(ISBLANK(D1357),_xlfn.MODE.SNGL(moras[TIPO_ASEGURAMIENTO]),D1357)</f>
        <v>CONVENIOS ESPECIALES DE ASEGURADOS VOLUNTARIOS</v>
      </c>
      <c r="N1357" s="1">
        <f>IF(ISBLANK(moras[[#This Row],[EDAD]]),T1378,moras[[#This Row],[EDAD]])</f>
        <v>35</v>
      </c>
    </row>
    <row r="1358" spans="1:14" x14ac:dyDescent="0.35">
      <c r="A1358" s="1">
        <v>1357</v>
      </c>
      <c r="B1358" s="1" t="s">
        <v>15</v>
      </c>
      <c r="C1358" s="1">
        <v>297046</v>
      </c>
      <c r="D1358" s="1" t="s">
        <v>17</v>
      </c>
      <c r="E1358" s="1" t="s">
        <v>16</v>
      </c>
      <c r="F1358" s="1" t="s">
        <v>12</v>
      </c>
      <c r="G1358" s="1" t="s">
        <v>13</v>
      </c>
      <c r="H1358" s="1" t="s">
        <v>13</v>
      </c>
      <c r="I1358" s="1">
        <v>40</v>
      </c>
      <c r="J1358" t="str">
        <f t="shared" si="64"/>
        <v>No</v>
      </c>
      <c r="K1358" t="str">
        <f t="shared" si="65"/>
        <v>No</v>
      </c>
      <c r="L1358">
        <f t="shared" si="66"/>
        <v>297046</v>
      </c>
      <c r="M1358" s="1" t="str">
        <f>IF(ISBLANK(D1358),_xlfn.MODE.SNGL(moras[TIPO_ASEGURAMIENTO]),D1358)</f>
        <v>ASEGURADO VOLUNTARIO</v>
      </c>
      <c r="N1358" s="1">
        <f>IF(ISBLANK(moras[[#This Row],[EDAD]]),T1379,moras[[#This Row],[EDAD]])</f>
        <v>40</v>
      </c>
    </row>
    <row r="1359" spans="1:14" x14ac:dyDescent="0.35">
      <c r="A1359" s="1">
        <v>1358</v>
      </c>
      <c r="B1359" s="1" t="s">
        <v>9</v>
      </c>
      <c r="C1359" s="1">
        <v>589282.56000000006</v>
      </c>
      <c r="D1359" s="1" t="s">
        <v>10</v>
      </c>
      <c r="E1359" s="1" t="s">
        <v>11</v>
      </c>
      <c r="F1359" s="1" t="s">
        <v>12</v>
      </c>
      <c r="G1359" s="1" t="s">
        <v>13</v>
      </c>
      <c r="H1359" s="1" t="s">
        <v>13</v>
      </c>
      <c r="I1359" s="1">
        <v>30</v>
      </c>
      <c r="J1359" t="str">
        <f t="shared" si="64"/>
        <v>No</v>
      </c>
      <c r="K1359" t="str">
        <f t="shared" si="65"/>
        <v>No</v>
      </c>
      <c r="L1359">
        <f t="shared" si="66"/>
        <v>589282.56000000006</v>
      </c>
      <c r="M1359" s="1" t="str">
        <f>IF(ISBLANK(D1359),_xlfn.MODE.SNGL(moras[TIPO_ASEGURAMIENTO]),D1359)</f>
        <v>ASALARIADO</v>
      </c>
      <c r="N1359" s="1">
        <f>IF(ISBLANK(moras[[#This Row],[EDAD]]),T1380,moras[[#This Row],[EDAD]])</f>
        <v>30</v>
      </c>
    </row>
    <row r="1360" spans="1:14" x14ac:dyDescent="0.35">
      <c r="A1360" s="1">
        <v>1359</v>
      </c>
      <c r="B1360" s="1" t="s">
        <v>9</v>
      </c>
      <c r="C1360" s="1">
        <v>129988</v>
      </c>
      <c r="D1360" s="1" t="s">
        <v>10</v>
      </c>
      <c r="E1360" s="1" t="s">
        <v>11</v>
      </c>
      <c r="F1360" s="1" t="s">
        <v>12</v>
      </c>
      <c r="G1360" s="1" t="s">
        <v>13</v>
      </c>
      <c r="H1360" s="1" t="s">
        <v>12</v>
      </c>
      <c r="I1360" s="1">
        <v>32</v>
      </c>
      <c r="J1360" t="str">
        <f t="shared" si="64"/>
        <v>No</v>
      </c>
      <c r="K1360" t="str">
        <f t="shared" si="65"/>
        <v>No</v>
      </c>
      <c r="L1360">
        <f t="shared" si="66"/>
        <v>129988</v>
      </c>
      <c r="M1360" s="1" t="str">
        <f>IF(ISBLANK(D1360),_xlfn.MODE.SNGL(moras[TIPO_ASEGURAMIENTO]),D1360)</f>
        <v>ASALARIADO</v>
      </c>
      <c r="N1360" s="1">
        <f>IF(ISBLANK(moras[[#This Row],[EDAD]]),T1381,moras[[#This Row],[EDAD]])</f>
        <v>32</v>
      </c>
    </row>
    <row r="1361" spans="1:14" x14ac:dyDescent="0.35">
      <c r="A1361" s="1">
        <v>1360</v>
      </c>
      <c r="B1361" s="1" t="s">
        <v>9</v>
      </c>
      <c r="C1361" s="1">
        <v>417954.15</v>
      </c>
      <c r="D1361" s="1" t="s">
        <v>10</v>
      </c>
      <c r="E1361" s="1" t="s">
        <v>16</v>
      </c>
      <c r="F1361" s="1" t="s">
        <v>12</v>
      </c>
      <c r="G1361" s="1" t="s">
        <v>13</v>
      </c>
      <c r="H1361" s="1" t="s">
        <v>12</v>
      </c>
      <c r="I1361" s="1">
        <v>31</v>
      </c>
      <c r="J1361" t="str">
        <f t="shared" si="64"/>
        <v>No</v>
      </c>
      <c r="K1361" t="str">
        <f t="shared" si="65"/>
        <v>No</v>
      </c>
      <c r="L1361">
        <f t="shared" si="66"/>
        <v>417954.15</v>
      </c>
      <c r="M1361" s="1" t="str">
        <f>IF(ISBLANK(D1361),_xlfn.MODE.SNGL(moras[TIPO_ASEGURAMIENTO]),D1361)</f>
        <v>ASALARIADO</v>
      </c>
      <c r="N1361" s="1">
        <f>IF(ISBLANK(moras[[#This Row],[EDAD]]),T1382,moras[[#This Row],[EDAD]])</f>
        <v>31</v>
      </c>
    </row>
    <row r="1362" spans="1:14" x14ac:dyDescent="0.35">
      <c r="A1362" s="1">
        <v>1361</v>
      </c>
      <c r="B1362" s="1" t="s">
        <v>9</v>
      </c>
      <c r="C1362" s="1">
        <v>807282.52</v>
      </c>
      <c r="D1362" s="1" t="s">
        <v>10</v>
      </c>
      <c r="E1362" s="1" t="s">
        <v>16</v>
      </c>
      <c r="F1362" s="1" t="s">
        <v>12</v>
      </c>
      <c r="G1362" s="1" t="s">
        <v>13</v>
      </c>
      <c r="H1362" s="1" t="s">
        <v>13</v>
      </c>
      <c r="I1362" s="1">
        <v>24</v>
      </c>
      <c r="J1362" t="str">
        <f t="shared" si="64"/>
        <v>No</v>
      </c>
      <c r="K1362" t="str">
        <f t="shared" si="65"/>
        <v>No</v>
      </c>
      <c r="L1362">
        <f t="shared" si="66"/>
        <v>807282.52</v>
      </c>
      <c r="M1362" s="1" t="str">
        <f>IF(ISBLANK(D1362),_xlfn.MODE.SNGL(moras[TIPO_ASEGURAMIENTO]),D1362)</f>
        <v>ASALARIADO</v>
      </c>
      <c r="N1362" s="1">
        <f>IF(ISBLANK(moras[[#This Row],[EDAD]]),T1383,moras[[#This Row],[EDAD]])</f>
        <v>24</v>
      </c>
    </row>
    <row r="1363" spans="1:14" x14ac:dyDescent="0.35">
      <c r="A1363" s="1">
        <v>1362</v>
      </c>
      <c r="B1363" s="1" t="s">
        <v>15</v>
      </c>
      <c r="C1363" s="1">
        <v>801760</v>
      </c>
      <c r="D1363" s="1" t="s">
        <v>10</v>
      </c>
      <c r="E1363" s="1" t="s">
        <v>16</v>
      </c>
      <c r="F1363" s="1" t="s">
        <v>12</v>
      </c>
      <c r="G1363" s="1" t="s">
        <v>13</v>
      </c>
      <c r="H1363" s="1" t="s">
        <v>12</v>
      </c>
      <c r="I1363" s="1">
        <v>45</v>
      </c>
      <c r="J1363" t="str">
        <f t="shared" si="64"/>
        <v>No</v>
      </c>
      <c r="K1363" t="str">
        <f t="shared" si="65"/>
        <v>No</v>
      </c>
      <c r="L1363">
        <f t="shared" si="66"/>
        <v>801760</v>
      </c>
      <c r="M1363" s="1" t="str">
        <f>IF(ISBLANK(D1363),_xlfn.MODE.SNGL(moras[TIPO_ASEGURAMIENTO]),D1363)</f>
        <v>ASALARIADO</v>
      </c>
      <c r="N1363" s="1">
        <f>IF(ISBLANK(moras[[#This Row],[EDAD]]),T1384,moras[[#This Row],[EDAD]])</f>
        <v>45</v>
      </c>
    </row>
    <row r="1364" spans="1:14" x14ac:dyDescent="0.35">
      <c r="A1364" s="1">
        <v>1363</v>
      </c>
      <c r="B1364" s="1" t="s">
        <v>9</v>
      </c>
      <c r="C1364" s="1">
        <v>145670.5</v>
      </c>
      <c r="D1364" s="1" t="s">
        <v>10</v>
      </c>
      <c r="E1364" s="1" t="s">
        <v>16</v>
      </c>
      <c r="F1364" s="1" t="s">
        <v>12</v>
      </c>
      <c r="G1364" s="1" t="s">
        <v>13</v>
      </c>
      <c r="H1364" s="1" t="s">
        <v>13</v>
      </c>
      <c r="I1364" s="1">
        <v>51</v>
      </c>
      <c r="J1364" t="str">
        <f t="shared" si="64"/>
        <v>No</v>
      </c>
      <c r="K1364" t="str">
        <f t="shared" si="65"/>
        <v>No</v>
      </c>
      <c r="L1364">
        <f t="shared" si="66"/>
        <v>145670.5</v>
      </c>
      <c r="M1364" s="1" t="str">
        <f>IF(ISBLANK(D1364),_xlfn.MODE.SNGL(moras[TIPO_ASEGURAMIENTO]),D1364)</f>
        <v>ASALARIADO</v>
      </c>
      <c r="N1364" s="1">
        <f>IF(ISBLANK(moras[[#This Row],[EDAD]]),T1385,moras[[#This Row],[EDAD]])</f>
        <v>51</v>
      </c>
    </row>
    <row r="1365" spans="1:14" x14ac:dyDescent="0.35">
      <c r="A1365" s="1">
        <v>1364</v>
      </c>
      <c r="B1365" s="1" t="s">
        <v>15</v>
      </c>
      <c r="C1365" s="1">
        <v>337920</v>
      </c>
      <c r="D1365" s="1" t="s">
        <v>10</v>
      </c>
      <c r="E1365" s="1" t="s">
        <v>16</v>
      </c>
      <c r="F1365" s="1" t="s">
        <v>12</v>
      </c>
      <c r="G1365" s="1" t="s">
        <v>13</v>
      </c>
      <c r="H1365" s="1" t="s">
        <v>12</v>
      </c>
      <c r="I1365" s="1">
        <v>27</v>
      </c>
      <c r="J1365" t="str">
        <f t="shared" si="64"/>
        <v>No</v>
      </c>
      <c r="K1365" t="str">
        <f t="shared" si="65"/>
        <v>No</v>
      </c>
      <c r="L1365">
        <f t="shared" si="66"/>
        <v>337920</v>
      </c>
      <c r="M1365" s="1" t="str">
        <f>IF(ISBLANK(D1365),_xlfn.MODE.SNGL(moras[TIPO_ASEGURAMIENTO]),D1365)</f>
        <v>ASALARIADO</v>
      </c>
      <c r="N1365" s="1">
        <f>IF(ISBLANK(moras[[#This Row],[EDAD]]),T1386,moras[[#This Row],[EDAD]])</f>
        <v>27</v>
      </c>
    </row>
    <row r="1366" spans="1:14" x14ac:dyDescent="0.35">
      <c r="A1366" s="1">
        <v>1365</v>
      </c>
      <c r="B1366" s="1" t="s">
        <v>15</v>
      </c>
      <c r="C1366" s="1">
        <v>387279.29</v>
      </c>
      <c r="D1366" s="1" t="s">
        <v>10</v>
      </c>
      <c r="E1366" s="1" t="s">
        <v>16</v>
      </c>
      <c r="F1366" s="1" t="s">
        <v>12</v>
      </c>
      <c r="G1366" s="1" t="s">
        <v>13</v>
      </c>
      <c r="H1366" s="1" t="s">
        <v>13</v>
      </c>
      <c r="I1366" s="1">
        <v>35</v>
      </c>
      <c r="J1366" t="str">
        <f t="shared" si="64"/>
        <v>No</v>
      </c>
      <c r="K1366" t="str">
        <f t="shared" si="65"/>
        <v>No</v>
      </c>
      <c r="L1366">
        <f t="shared" si="66"/>
        <v>387279.29</v>
      </c>
      <c r="M1366" s="1" t="str">
        <f>IF(ISBLANK(D1366),_xlfn.MODE.SNGL(moras[TIPO_ASEGURAMIENTO]),D1366)</f>
        <v>ASALARIADO</v>
      </c>
      <c r="N1366" s="1">
        <f>IF(ISBLANK(moras[[#This Row],[EDAD]]),T1387,moras[[#This Row],[EDAD]])</f>
        <v>35</v>
      </c>
    </row>
    <row r="1367" spans="1:14" x14ac:dyDescent="0.35">
      <c r="A1367" s="1">
        <v>1366</v>
      </c>
      <c r="B1367" s="1" t="s">
        <v>9</v>
      </c>
      <c r="C1367" s="1">
        <v>351604</v>
      </c>
      <c r="D1367" s="1" t="s">
        <v>10</v>
      </c>
      <c r="E1367" s="1" t="s">
        <v>16</v>
      </c>
      <c r="F1367" s="1" t="s">
        <v>12</v>
      </c>
      <c r="G1367" s="1" t="s">
        <v>13</v>
      </c>
      <c r="H1367" s="1" t="s">
        <v>13</v>
      </c>
      <c r="I1367" s="1">
        <v>22</v>
      </c>
      <c r="J1367" t="str">
        <f t="shared" si="64"/>
        <v>No</v>
      </c>
      <c r="K1367" t="str">
        <f t="shared" si="65"/>
        <v>No</v>
      </c>
      <c r="L1367">
        <f t="shared" si="66"/>
        <v>351604</v>
      </c>
      <c r="M1367" s="1" t="str">
        <f>IF(ISBLANK(D1367),_xlfn.MODE.SNGL(moras[TIPO_ASEGURAMIENTO]),D1367)</f>
        <v>ASALARIADO</v>
      </c>
      <c r="N1367" s="1">
        <f>IF(ISBLANK(moras[[#This Row],[EDAD]]),T1388,moras[[#This Row],[EDAD]])</f>
        <v>22</v>
      </c>
    </row>
    <row r="1368" spans="1:14" x14ac:dyDescent="0.35">
      <c r="A1368" s="1">
        <v>1367</v>
      </c>
      <c r="B1368" s="1" t="s">
        <v>15</v>
      </c>
      <c r="C1368" s="1">
        <v>300018</v>
      </c>
      <c r="D1368" s="1" t="s">
        <v>17</v>
      </c>
      <c r="E1368" s="1" t="s">
        <v>16</v>
      </c>
      <c r="F1368" s="1" t="s">
        <v>12</v>
      </c>
      <c r="G1368" s="1" t="s">
        <v>12</v>
      </c>
      <c r="H1368" s="1" t="s">
        <v>13</v>
      </c>
      <c r="I1368" s="1">
        <v>45</v>
      </c>
      <c r="J1368" t="str">
        <f t="shared" si="64"/>
        <v>No</v>
      </c>
      <c r="K1368" t="str">
        <f t="shared" si="65"/>
        <v>No</v>
      </c>
      <c r="L1368">
        <f t="shared" si="66"/>
        <v>300018</v>
      </c>
      <c r="M1368" s="1" t="str">
        <f>IF(ISBLANK(D1368),_xlfn.MODE.SNGL(moras[TIPO_ASEGURAMIENTO]),D1368)</f>
        <v>ASEGURADO VOLUNTARIO</v>
      </c>
      <c r="N1368" s="1">
        <f>IF(ISBLANK(moras[[#This Row],[EDAD]]),T1389,moras[[#This Row],[EDAD]])</f>
        <v>45</v>
      </c>
    </row>
    <row r="1369" spans="1:14" x14ac:dyDescent="0.35">
      <c r="A1369" s="1">
        <v>1368</v>
      </c>
      <c r="B1369" s="1" t="s">
        <v>9</v>
      </c>
      <c r="C1369" s="1">
        <v>232960</v>
      </c>
      <c r="D1369" s="1" t="s">
        <v>10</v>
      </c>
      <c r="E1369" s="1" t="s">
        <v>16</v>
      </c>
      <c r="F1369" s="1" t="s">
        <v>12</v>
      </c>
      <c r="G1369" s="1" t="s">
        <v>13</v>
      </c>
      <c r="H1369" s="1" t="s">
        <v>13</v>
      </c>
      <c r="I1369" s="1">
        <v>60</v>
      </c>
      <c r="J1369" t="str">
        <f t="shared" si="64"/>
        <v>No</v>
      </c>
      <c r="K1369" t="str">
        <f t="shared" si="65"/>
        <v>No</v>
      </c>
      <c r="L1369">
        <f t="shared" si="66"/>
        <v>232960</v>
      </c>
      <c r="M1369" s="1" t="str">
        <f>IF(ISBLANK(D1369),_xlfn.MODE.SNGL(moras[TIPO_ASEGURAMIENTO]),D1369)</f>
        <v>ASALARIADO</v>
      </c>
      <c r="N1369" s="1">
        <f>IF(ISBLANK(moras[[#This Row],[EDAD]]),T1390,moras[[#This Row],[EDAD]])</f>
        <v>60</v>
      </c>
    </row>
    <row r="1370" spans="1:14" x14ac:dyDescent="0.35">
      <c r="A1370" s="1">
        <v>1369</v>
      </c>
      <c r="B1370" s="1" t="s">
        <v>15</v>
      </c>
      <c r="C1370" s="1">
        <v>297046</v>
      </c>
      <c r="D1370" s="1" t="s">
        <v>17</v>
      </c>
      <c r="E1370" s="1" t="s">
        <v>16</v>
      </c>
      <c r="F1370" s="1" t="s">
        <v>12</v>
      </c>
      <c r="G1370" s="1" t="s">
        <v>13</v>
      </c>
      <c r="H1370" s="1" t="s">
        <v>13</v>
      </c>
      <c r="I1370" s="1">
        <v>56</v>
      </c>
      <c r="J1370" t="str">
        <f t="shared" si="64"/>
        <v>No</v>
      </c>
      <c r="K1370" t="str">
        <f t="shared" si="65"/>
        <v>No</v>
      </c>
      <c r="L1370">
        <f t="shared" si="66"/>
        <v>297046</v>
      </c>
      <c r="M1370" s="1" t="str">
        <f>IF(ISBLANK(D1370),_xlfn.MODE.SNGL(moras[TIPO_ASEGURAMIENTO]),D1370)</f>
        <v>ASEGURADO VOLUNTARIO</v>
      </c>
      <c r="N1370" s="1">
        <f>IF(ISBLANK(moras[[#This Row],[EDAD]]),T1391,moras[[#This Row],[EDAD]])</f>
        <v>56</v>
      </c>
    </row>
    <row r="1371" spans="1:14" x14ac:dyDescent="0.35">
      <c r="A1371" s="1">
        <v>1370</v>
      </c>
      <c r="B1371" s="1" t="s">
        <v>9</v>
      </c>
      <c r="C1371" s="1">
        <v>683000</v>
      </c>
      <c r="D1371" s="1" t="s">
        <v>10</v>
      </c>
      <c r="E1371" s="1" t="s">
        <v>16</v>
      </c>
      <c r="F1371" s="1" t="s">
        <v>12</v>
      </c>
      <c r="G1371" s="1" t="s">
        <v>13</v>
      </c>
      <c r="H1371" s="1" t="s">
        <v>13</v>
      </c>
      <c r="I1371" s="1">
        <v>38</v>
      </c>
      <c r="J1371" t="str">
        <f t="shared" si="64"/>
        <v>No</v>
      </c>
      <c r="K1371" t="str">
        <f t="shared" si="65"/>
        <v>No</v>
      </c>
      <c r="L1371">
        <f t="shared" si="66"/>
        <v>683000</v>
      </c>
      <c r="M1371" s="1" t="str">
        <f>IF(ISBLANK(D1371),_xlfn.MODE.SNGL(moras[TIPO_ASEGURAMIENTO]),D1371)</f>
        <v>ASALARIADO</v>
      </c>
      <c r="N1371" s="1">
        <f>IF(ISBLANK(moras[[#This Row],[EDAD]]),T1392,moras[[#This Row],[EDAD]])</f>
        <v>38</v>
      </c>
    </row>
    <row r="1372" spans="1:14" x14ac:dyDescent="0.35">
      <c r="A1372" s="1">
        <v>1371</v>
      </c>
      <c r="B1372" s="1" t="s">
        <v>15</v>
      </c>
      <c r="C1372" s="1">
        <v>876520</v>
      </c>
      <c r="D1372" s="1" t="s">
        <v>10</v>
      </c>
      <c r="E1372" s="1" t="s">
        <v>16</v>
      </c>
      <c r="F1372" s="1" t="s">
        <v>12</v>
      </c>
      <c r="G1372" s="1" t="s">
        <v>13</v>
      </c>
      <c r="H1372" s="1" t="s">
        <v>13</v>
      </c>
      <c r="I1372" s="1">
        <v>32</v>
      </c>
      <c r="J1372" t="str">
        <f t="shared" si="64"/>
        <v>No</v>
      </c>
      <c r="K1372" t="str">
        <f t="shared" si="65"/>
        <v>No</v>
      </c>
      <c r="L1372">
        <f t="shared" si="66"/>
        <v>876520</v>
      </c>
      <c r="M1372" s="1" t="str">
        <f>IF(ISBLANK(D1372),_xlfn.MODE.SNGL(moras[TIPO_ASEGURAMIENTO]),D1372)</f>
        <v>ASALARIADO</v>
      </c>
      <c r="N1372" s="1">
        <f>IF(ISBLANK(moras[[#This Row],[EDAD]]),T1393,moras[[#This Row],[EDAD]])</f>
        <v>32</v>
      </c>
    </row>
    <row r="1373" spans="1:14" x14ac:dyDescent="0.35">
      <c r="A1373" s="1">
        <v>1372</v>
      </c>
      <c r="B1373" s="1" t="s">
        <v>9</v>
      </c>
      <c r="C1373" s="1">
        <v>409455</v>
      </c>
      <c r="D1373" s="1" t="s">
        <v>10</v>
      </c>
      <c r="E1373" s="1" t="s">
        <v>16</v>
      </c>
      <c r="F1373" s="1" t="s">
        <v>12</v>
      </c>
      <c r="G1373" s="1" t="s">
        <v>13</v>
      </c>
      <c r="H1373" s="1" t="s">
        <v>13</v>
      </c>
      <c r="I1373" s="1">
        <v>25</v>
      </c>
      <c r="J1373" t="str">
        <f t="shared" si="64"/>
        <v>No</v>
      </c>
      <c r="K1373" t="str">
        <f t="shared" si="65"/>
        <v>No</v>
      </c>
      <c r="L1373">
        <f t="shared" si="66"/>
        <v>409455</v>
      </c>
      <c r="M1373" s="1" t="str">
        <f>IF(ISBLANK(D1373),_xlfn.MODE.SNGL(moras[TIPO_ASEGURAMIENTO]),D1373)</f>
        <v>ASALARIADO</v>
      </c>
      <c r="N1373" s="1">
        <f>IF(ISBLANK(moras[[#This Row],[EDAD]]),T1394,moras[[#This Row],[EDAD]])</f>
        <v>25</v>
      </c>
    </row>
    <row r="1374" spans="1:14" x14ac:dyDescent="0.35">
      <c r="A1374" s="1">
        <v>1373</v>
      </c>
      <c r="B1374" s="1" t="s">
        <v>9</v>
      </c>
      <c r="C1374" s="1">
        <v>3654908.92</v>
      </c>
      <c r="D1374" s="1" t="s">
        <v>14</v>
      </c>
      <c r="E1374" s="1" t="s">
        <v>11</v>
      </c>
      <c r="F1374" s="1" t="s">
        <v>12</v>
      </c>
      <c r="G1374" s="1" t="s">
        <v>13</v>
      </c>
      <c r="H1374" s="1" t="s">
        <v>13</v>
      </c>
      <c r="I1374" s="1">
        <v>62</v>
      </c>
      <c r="J1374" t="str">
        <f t="shared" si="64"/>
        <v>Atípico</v>
      </c>
      <c r="K1374" t="str">
        <f t="shared" si="65"/>
        <v>No</v>
      </c>
      <c r="L1374">
        <f t="shared" si="66"/>
        <v>3654908.92</v>
      </c>
      <c r="M1374" s="1" t="str">
        <f>IF(ISBLANK(D1374),_xlfn.MODE.SNGL(moras[TIPO_ASEGURAMIENTO]),D1374)</f>
        <v>PENSIONADOS EN SU PROPIO SISTEMA</v>
      </c>
      <c r="N1374" s="1">
        <f>IF(ISBLANK(moras[[#This Row],[EDAD]]),T1395,moras[[#This Row],[EDAD]])</f>
        <v>62</v>
      </c>
    </row>
    <row r="1375" spans="1:14" x14ac:dyDescent="0.35">
      <c r="A1375" s="1">
        <v>1374</v>
      </c>
      <c r="B1375" s="1" t="s">
        <v>9</v>
      </c>
      <c r="C1375" s="1">
        <v>1202466.6200000001</v>
      </c>
      <c r="D1375" s="1" t="s">
        <v>10</v>
      </c>
      <c r="E1375" s="1" t="s">
        <v>16</v>
      </c>
      <c r="F1375" s="1" t="s">
        <v>12</v>
      </c>
      <c r="G1375" s="1" t="s">
        <v>13</v>
      </c>
      <c r="H1375" s="1" t="s">
        <v>13</v>
      </c>
      <c r="I1375" s="1">
        <v>39</v>
      </c>
      <c r="J1375" t="str">
        <f t="shared" si="64"/>
        <v>No</v>
      </c>
      <c r="K1375" t="str">
        <f t="shared" si="65"/>
        <v>No</v>
      </c>
      <c r="L1375">
        <f t="shared" si="66"/>
        <v>1202466.6200000001</v>
      </c>
      <c r="M1375" s="1" t="str">
        <f>IF(ISBLANK(D1375),_xlfn.MODE.SNGL(moras[TIPO_ASEGURAMIENTO]),D1375)</f>
        <v>ASALARIADO</v>
      </c>
      <c r="N1375" s="1">
        <f>IF(ISBLANK(moras[[#This Row],[EDAD]]),T1396,moras[[#This Row],[EDAD]])</f>
        <v>39</v>
      </c>
    </row>
    <row r="1376" spans="1:14" x14ac:dyDescent="0.35">
      <c r="A1376" s="1">
        <v>1375</v>
      </c>
      <c r="B1376" s="1" t="s">
        <v>15</v>
      </c>
      <c r="C1376" s="1">
        <v>297082.46999999997</v>
      </c>
      <c r="D1376" s="1" t="s">
        <v>10</v>
      </c>
      <c r="E1376" s="1" t="s">
        <v>11</v>
      </c>
      <c r="F1376" s="1" t="s">
        <v>12</v>
      </c>
      <c r="G1376" s="1" t="s">
        <v>13</v>
      </c>
      <c r="H1376" s="1" t="s">
        <v>13</v>
      </c>
      <c r="I1376" s="1">
        <v>41</v>
      </c>
      <c r="J1376" t="str">
        <f t="shared" si="64"/>
        <v>No</v>
      </c>
      <c r="K1376" t="str">
        <f t="shared" si="65"/>
        <v>No</v>
      </c>
      <c r="L1376">
        <f t="shared" si="66"/>
        <v>297082.46999999997</v>
      </c>
      <c r="M1376" s="1" t="str">
        <f>IF(ISBLANK(D1376),_xlfn.MODE.SNGL(moras[TIPO_ASEGURAMIENTO]),D1376)</f>
        <v>ASALARIADO</v>
      </c>
      <c r="N1376" s="1">
        <f>IF(ISBLANK(moras[[#This Row],[EDAD]]),T1397,moras[[#This Row],[EDAD]])</f>
        <v>41</v>
      </c>
    </row>
    <row r="1377" spans="1:14" x14ac:dyDescent="0.35">
      <c r="A1377" s="1">
        <v>1376</v>
      </c>
      <c r="B1377" s="1" t="s">
        <v>9</v>
      </c>
      <c r="C1377" s="1">
        <v>350000</v>
      </c>
      <c r="D1377" s="1" t="s">
        <v>10</v>
      </c>
      <c r="E1377" s="1" t="s">
        <v>16</v>
      </c>
      <c r="F1377" s="1" t="s">
        <v>12</v>
      </c>
      <c r="G1377" s="1" t="s">
        <v>13</v>
      </c>
      <c r="H1377" s="1" t="s">
        <v>13</v>
      </c>
      <c r="I1377" s="1">
        <v>53</v>
      </c>
      <c r="J1377" t="str">
        <f t="shared" si="64"/>
        <v>No</v>
      </c>
      <c r="K1377" t="str">
        <f t="shared" si="65"/>
        <v>No</v>
      </c>
      <c r="L1377">
        <f t="shared" si="66"/>
        <v>350000</v>
      </c>
      <c r="M1377" s="1" t="str">
        <f>IF(ISBLANK(D1377),_xlfn.MODE.SNGL(moras[TIPO_ASEGURAMIENTO]),D1377)</f>
        <v>ASALARIADO</v>
      </c>
      <c r="N1377" s="1">
        <f>IF(ISBLANK(moras[[#This Row],[EDAD]]),T1398,moras[[#This Row],[EDAD]])</f>
        <v>53</v>
      </c>
    </row>
    <row r="1378" spans="1:14" x14ac:dyDescent="0.35">
      <c r="A1378" s="1">
        <v>1377</v>
      </c>
      <c r="B1378" s="1" t="s">
        <v>15</v>
      </c>
      <c r="C1378" s="1">
        <v>243000</v>
      </c>
      <c r="D1378" s="1" t="s">
        <v>10</v>
      </c>
      <c r="E1378" s="1" t="s">
        <v>16</v>
      </c>
      <c r="F1378" s="1" t="s">
        <v>12</v>
      </c>
      <c r="G1378" s="1" t="s">
        <v>13</v>
      </c>
      <c r="H1378" s="1" t="s">
        <v>13</v>
      </c>
      <c r="I1378" s="1">
        <v>46</v>
      </c>
      <c r="J1378" t="str">
        <f t="shared" si="64"/>
        <v>No</v>
      </c>
      <c r="K1378" t="str">
        <f t="shared" si="65"/>
        <v>No</v>
      </c>
      <c r="L1378">
        <f t="shared" si="66"/>
        <v>243000</v>
      </c>
      <c r="M1378" s="1" t="str">
        <f>IF(ISBLANK(D1378),_xlfn.MODE.SNGL(moras[TIPO_ASEGURAMIENTO]),D1378)</f>
        <v>ASALARIADO</v>
      </c>
      <c r="N1378" s="1">
        <f>IF(ISBLANK(moras[[#This Row],[EDAD]]),T1399,moras[[#This Row],[EDAD]])</f>
        <v>46</v>
      </c>
    </row>
    <row r="1379" spans="1:14" x14ac:dyDescent="0.35">
      <c r="A1379" s="1">
        <v>1378</v>
      </c>
      <c r="B1379" s="1" t="s">
        <v>15</v>
      </c>
      <c r="C1379" s="1">
        <v>210000</v>
      </c>
      <c r="D1379" s="1" t="s">
        <v>10</v>
      </c>
      <c r="E1379" s="1" t="s">
        <v>16</v>
      </c>
      <c r="F1379" s="1" t="s">
        <v>12</v>
      </c>
      <c r="G1379" s="1" t="s">
        <v>12</v>
      </c>
      <c r="H1379" s="1" t="s">
        <v>13</v>
      </c>
      <c r="I1379" s="1">
        <v>38</v>
      </c>
      <c r="J1379" t="str">
        <f t="shared" si="64"/>
        <v>No</v>
      </c>
      <c r="K1379" t="str">
        <f t="shared" si="65"/>
        <v>No</v>
      </c>
      <c r="L1379">
        <f t="shared" si="66"/>
        <v>210000</v>
      </c>
      <c r="M1379" s="1" t="str">
        <f>IF(ISBLANK(D1379),_xlfn.MODE.SNGL(moras[TIPO_ASEGURAMIENTO]),D1379)</f>
        <v>ASALARIADO</v>
      </c>
      <c r="N1379" s="1">
        <f>IF(ISBLANK(moras[[#This Row],[EDAD]]),T1400,moras[[#This Row],[EDAD]])</f>
        <v>38</v>
      </c>
    </row>
    <row r="1380" spans="1:14" x14ac:dyDescent="0.35">
      <c r="A1380" s="1">
        <v>1379</v>
      </c>
      <c r="B1380" s="1" t="s">
        <v>15</v>
      </c>
      <c r="C1380" s="1">
        <v>1154739.48</v>
      </c>
      <c r="D1380" s="1" t="s">
        <v>10</v>
      </c>
      <c r="E1380" s="1" t="s">
        <v>11</v>
      </c>
      <c r="F1380" s="1" t="s">
        <v>12</v>
      </c>
      <c r="G1380" s="1" t="s">
        <v>13</v>
      </c>
      <c r="H1380" s="1" t="s">
        <v>13</v>
      </c>
      <c r="I1380" s="1">
        <v>30</v>
      </c>
      <c r="J1380" t="str">
        <f t="shared" si="64"/>
        <v>No</v>
      </c>
      <c r="K1380" t="str">
        <f t="shared" si="65"/>
        <v>No</v>
      </c>
      <c r="L1380">
        <f t="shared" si="66"/>
        <v>1154739.48</v>
      </c>
      <c r="M1380" s="1" t="str">
        <f>IF(ISBLANK(D1380),_xlfn.MODE.SNGL(moras[TIPO_ASEGURAMIENTO]),D1380)</f>
        <v>ASALARIADO</v>
      </c>
      <c r="N1380" s="1">
        <f>IF(ISBLANK(moras[[#This Row],[EDAD]]),T1401,moras[[#This Row],[EDAD]])</f>
        <v>30</v>
      </c>
    </row>
    <row r="1381" spans="1:14" x14ac:dyDescent="0.35">
      <c r="A1381" s="1">
        <v>1380</v>
      </c>
      <c r="B1381" s="1" t="s">
        <v>9</v>
      </c>
      <c r="C1381" s="1">
        <v>305704</v>
      </c>
      <c r="D1381" s="1" t="s">
        <v>18</v>
      </c>
      <c r="E1381" s="1" t="s">
        <v>16</v>
      </c>
      <c r="F1381" s="1" t="s">
        <v>12</v>
      </c>
      <c r="G1381" s="1" t="s">
        <v>13</v>
      </c>
      <c r="H1381" s="1" t="s">
        <v>12</v>
      </c>
      <c r="I1381" s="1">
        <v>41</v>
      </c>
      <c r="J1381" t="str">
        <f t="shared" si="64"/>
        <v>No</v>
      </c>
      <c r="K1381" t="str">
        <f t="shared" si="65"/>
        <v>No</v>
      </c>
      <c r="L1381">
        <f t="shared" si="66"/>
        <v>305704</v>
      </c>
      <c r="M1381" s="1" t="str">
        <f>IF(ISBLANK(D1381),_xlfn.MODE.SNGL(moras[TIPO_ASEGURAMIENTO]),D1381)</f>
        <v>TRABAJADOR INDEPENDIENTE</v>
      </c>
      <c r="N1381" s="1">
        <f>IF(ISBLANK(moras[[#This Row],[EDAD]]),T1402,moras[[#This Row],[EDAD]])</f>
        <v>41</v>
      </c>
    </row>
    <row r="1382" spans="1:14" x14ac:dyDescent="0.35">
      <c r="A1382" s="1">
        <v>1381</v>
      </c>
      <c r="B1382" s="1" t="s">
        <v>9</v>
      </c>
      <c r="C1382" s="1">
        <v>2438887.83</v>
      </c>
      <c r="D1382" s="1" t="s">
        <v>10</v>
      </c>
      <c r="E1382" s="1" t="s">
        <v>16</v>
      </c>
      <c r="F1382" s="1" t="s">
        <v>12</v>
      </c>
      <c r="G1382" s="1" t="s">
        <v>13</v>
      </c>
      <c r="H1382" s="1" t="s">
        <v>13</v>
      </c>
      <c r="I1382" s="1">
        <v>32</v>
      </c>
      <c r="J1382" t="str">
        <f t="shared" si="64"/>
        <v>Atípico</v>
      </c>
      <c r="K1382" t="str">
        <f t="shared" si="65"/>
        <v>No</v>
      </c>
      <c r="L1382">
        <f t="shared" si="66"/>
        <v>2438887.83</v>
      </c>
      <c r="M1382" s="1" t="str">
        <f>IF(ISBLANK(D1382),_xlfn.MODE.SNGL(moras[TIPO_ASEGURAMIENTO]),D1382)</f>
        <v>ASALARIADO</v>
      </c>
      <c r="N1382" s="1">
        <f>IF(ISBLANK(moras[[#This Row],[EDAD]]),T1403,moras[[#This Row],[EDAD]])</f>
        <v>32</v>
      </c>
    </row>
    <row r="1383" spans="1:14" x14ac:dyDescent="0.35">
      <c r="A1383" s="1">
        <v>1382</v>
      </c>
      <c r="B1383" s="1" t="s">
        <v>15</v>
      </c>
      <c r="C1383" s="1">
        <v>285127</v>
      </c>
      <c r="D1383" s="1" t="s">
        <v>10</v>
      </c>
      <c r="E1383" s="1" t="s">
        <v>11</v>
      </c>
      <c r="F1383" s="1" t="s">
        <v>12</v>
      </c>
      <c r="G1383" s="1" t="s">
        <v>13</v>
      </c>
      <c r="H1383" s="1" t="s">
        <v>13</v>
      </c>
      <c r="I1383" s="1">
        <v>59</v>
      </c>
      <c r="J1383" t="str">
        <f t="shared" si="64"/>
        <v>No</v>
      </c>
      <c r="K1383" t="str">
        <f t="shared" si="65"/>
        <v>No</v>
      </c>
      <c r="L1383">
        <f t="shared" si="66"/>
        <v>285127</v>
      </c>
      <c r="M1383" s="1" t="str">
        <f>IF(ISBLANK(D1383),_xlfn.MODE.SNGL(moras[TIPO_ASEGURAMIENTO]),D1383)</f>
        <v>ASALARIADO</v>
      </c>
      <c r="N1383" s="1">
        <f>IF(ISBLANK(moras[[#This Row],[EDAD]]),T1404,moras[[#This Row],[EDAD]])</f>
        <v>59</v>
      </c>
    </row>
    <row r="1384" spans="1:14" x14ac:dyDescent="0.35">
      <c r="A1384" s="1">
        <v>1383</v>
      </c>
      <c r="B1384" s="1" t="s">
        <v>9</v>
      </c>
      <c r="C1384" s="1">
        <v>278030.99</v>
      </c>
      <c r="D1384" s="1" t="s">
        <v>19</v>
      </c>
      <c r="E1384" s="1" t="s">
        <v>16</v>
      </c>
      <c r="F1384" s="1" t="s">
        <v>12</v>
      </c>
      <c r="G1384" s="1" t="s">
        <v>13</v>
      </c>
      <c r="H1384" s="1" t="s">
        <v>13</v>
      </c>
      <c r="I1384" s="1">
        <v>52</v>
      </c>
      <c r="J1384" t="str">
        <f t="shared" si="64"/>
        <v>No</v>
      </c>
      <c r="K1384" t="str">
        <f t="shared" si="65"/>
        <v>No</v>
      </c>
      <c r="L1384">
        <f t="shared" si="66"/>
        <v>278030.99</v>
      </c>
      <c r="M1384" s="1" t="str">
        <f>IF(ISBLANK(D1384),_xlfn.MODE.SNGL(moras[TIPO_ASEGURAMIENTO]),D1384)</f>
        <v>CONVENIOS ESPECIALES DE TRABAJADORES INDEPENDIENTES</v>
      </c>
      <c r="N1384" s="1">
        <f>IF(ISBLANK(moras[[#This Row],[EDAD]]),T1405,moras[[#This Row],[EDAD]])</f>
        <v>52</v>
      </c>
    </row>
    <row r="1385" spans="1:14" x14ac:dyDescent="0.35">
      <c r="A1385" s="1">
        <v>1384</v>
      </c>
      <c r="B1385" s="1" t="s">
        <v>9</v>
      </c>
      <c r="C1385" s="1">
        <v>1580792</v>
      </c>
      <c r="D1385" s="1" t="s">
        <v>10</v>
      </c>
      <c r="E1385" s="1" t="s">
        <v>16</v>
      </c>
      <c r="F1385" s="1" t="s">
        <v>12</v>
      </c>
      <c r="G1385" s="1" t="s">
        <v>13</v>
      </c>
      <c r="H1385" s="1" t="s">
        <v>13</v>
      </c>
      <c r="I1385" s="1">
        <v>28</v>
      </c>
      <c r="J1385" t="str">
        <f t="shared" si="64"/>
        <v>No</v>
      </c>
      <c r="K1385" t="str">
        <f t="shared" si="65"/>
        <v>No</v>
      </c>
      <c r="L1385">
        <f t="shared" si="66"/>
        <v>1580792</v>
      </c>
      <c r="M1385" s="1" t="str">
        <f>IF(ISBLANK(D1385),_xlfn.MODE.SNGL(moras[TIPO_ASEGURAMIENTO]),D1385)</f>
        <v>ASALARIADO</v>
      </c>
      <c r="N1385" s="1">
        <f>IF(ISBLANK(moras[[#This Row],[EDAD]]),T1406,moras[[#This Row],[EDAD]])</f>
        <v>28</v>
      </c>
    </row>
    <row r="1386" spans="1:14" x14ac:dyDescent="0.35">
      <c r="A1386" s="1">
        <v>1385</v>
      </c>
      <c r="B1386" s="1" t="s">
        <v>15</v>
      </c>
      <c r="C1386" s="1">
        <v>297139</v>
      </c>
      <c r="D1386" s="1" t="s">
        <v>17</v>
      </c>
      <c r="E1386" s="1" t="s">
        <v>16</v>
      </c>
      <c r="F1386" s="1" t="s">
        <v>12</v>
      </c>
      <c r="G1386" s="1" t="s">
        <v>12</v>
      </c>
      <c r="H1386" s="1" t="s">
        <v>13</v>
      </c>
      <c r="I1386" s="1">
        <v>43</v>
      </c>
      <c r="J1386" t="str">
        <f t="shared" si="64"/>
        <v>No</v>
      </c>
      <c r="K1386" t="str">
        <f t="shared" si="65"/>
        <v>No</v>
      </c>
      <c r="L1386">
        <f t="shared" si="66"/>
        <v>297139</v>
      </c>
      <c r="M1386" s="1" t="str">
        <f>IF(ISBLANK(D1386),_xlfn.MODE.SNGL(moras[TIPO_ASEGURAMIENTO]),D1386)</f>
        <v>ASEGURADO VOLUNTARIO</v>
      </c>
      <c r="N1386" s="1">
        <f>IF(ISBLANK(moras[[#This Row],[EDAD]]),T1407,moras[[#This Row],[EDAD]])</f>
        <v>43</v>
      </c>
    </row>
    <row r="1387" spans="1:14" x14ac:dyDescent="0.35">
      <c r="A1387" s="1">
        <v>1386</v>
      </c>
      <c r="B1387" s="1" t="s">
        <v>15</v>
      </c>
      <c r="C1387" s="1">
        <v>297046</v>
      </c>
      <c r="D1387" s="1" t="s">
        <v>17</v>
      </c>
      <c r="E1387" s="1" t="s">
        <v>16</v>
      </c>
      <c r="F1387" s="1" t="s">
        <v>12</v>
      </c>
      <c r="G1387" s="1" t="s">
        <v>13</v>
      </c>
      <c r="H1387" s="1" t="s">
        <v>13</v>
      </c>
      <c r="I1387" s="1">
        <v>64</v>
      </c>
      <c r="J1387" t="str">
        <f t="shared" si="64"/>
        <v>No</v>
      </c>
      <c r="K1387" t="str">
        <f t="shared" si="65"/>
        <v>No</v>
      </c>
      <c r="L1387">
        <f t="shared" si="66"/>
        <v>297046</v>
      </c>
      <c r="M1387" s="1" t="str">
        <f>IF(ISBLANK(D1387),_xlfn.MODE.SNGL(moras[TIPO_ASEGURAMIENTO]),D1387)</f>
        <v>ASEGURADO VOLUNTARIO</v>
      </c>
      <c r="N1387" s="1">
        <f>IF(ISBLANK(moras[[#This Row],[EDAD]]),T1408,moras[[#This Row],[EDAD]])</f>
        <v>64</v>
      </c>
    </row>
    <row r="1388" spans="1:14" x14ac:dyDescent="0.35">
      <c r="A1388" s="1">
        <v>1387</v>
      </c>
      <c r="B1388" s="1" t="s">
        <v>9</v>
      </c>
      <c r="C1388" s="1">
        <v>278030</v>
      </c>
      <c r="D1388" s="1" t="s">
        <v>19</v>
      </c>
      <c r="E1388" s="1" t="s">
        <v>16</v>
      </c>
      <c r="F1388" s="1" t="s">
        <v>12</v>
      </c>
      <c r="G1388" s="1" t="s">
        <v>13</v>
      </c>
      <c r="H1388" s="1" t="s">
        <v>13</v>
      </c>
      <c r="I1388" s="1">
        <v>32</v>
      </c>
      <c r="J1388" t="str">
        <f t="shared" si="64"/>
        <v>No</v>
      </c>
      <c r="K1388" t="str">
        <f t="shared" si="65"/>
        <v>No</v>
      </c>
      <c r="L1388">
        <f t="shared" si="66"/>
        <v>278030</v>
      </c>
      <c r="M1388" s="1" t="str">
        <f>IF(ISBLANK(D1388),_xlfn.MODE.SNGL(moras[TIPO_ASEGURAMIENTO]),D1388)</f>
        <v>CONVENIOS ESPECIALES DE TRABAJADORES INDEPENDIENTES</v>
      </c>
      <c r="N1388" s="1">
        <f>IF(ISBLANK(moras[[#This Row],[EDAD]]),T1409,moras[[#This Row],[EDAD]])</f>
        <v>32</v>
      </c>
    </row>
    <row r="1389" spans="1:14" x14ac:dyDescent="0.35">
      <c r="A1389" s="1">
        <v>1388</v>
      </c>
      <c r="B1389" s="1" t="s">
        <v>9</v>
      </c>
      <c r="C1389" s="1">
        <v>580000</v>
      </c>
      <c r="D1389" s="1" t="s">
        <v>10</v>
      </c>
      <c r="E1389" s="1" t="s">
        <v>16</v>
      </c>
      <c r="F1389" s="1" t="s">
        <v>12</v>
      </c>
      <c r="G1389" s="1" t="s">
        <v>13</v>
      </c>
      <c r="H1389" s="1" t="s">
        <v>13</v>
      </c>
      <c r="I1389" s="1">
        <v>24</v>
      </c>
      <c r="J1389" t="str">
        <f t="shared" si="64"/>
        <v>No</v>
      </c>
      <c r="K1389" t="str">
        <f t="shared" si="65"/>
        <v>No</v>
      </c>
      <c r="L1389">
        <f t="shared" si="66"/>
        <v>580000</v>
      </c>
      <c r="M1389" s="1" t="str">
        <f>IF(ISBLANK(D1389),_xlfn.MODE.SNGL(moras[TIPO_ASEGURAMIENTO]),D1389)</f>
        <v>ASALARIADO</v>
      </c>
      <c r="N1389" s="1">
        <f>IF(ISBLANK(moras[[#This Row],[EDAD]]),T1410,moras[[#This Row],[EDAD]])</f>
        <v>24</v>
      </c>
    </row>
    <row r="1390" spans="1:14" x14ac:dyDescent="0.35">
      <c r="A1390" s="1">
        <v>1389</v>
      </c>
      <c r="B1390" s="1" t="s">
        <v>15</v>
      </c>
      <c r="C1390" s="1">
        <v>504976</v>
      </c>
      <c r="D1390" s="1" t="s">
        <v>18</v>
      </c>
      <c r="E1390" s="1" t="s">
        <v>16</v>
      </c>
      <c r="F1390" s="1" t="s">
        <v>12</v>
      </c>
      <c r="G1390" s="1" t="s">
        <v>13</v>
      </c>
      <c r="H1390" s="1" t="s">
        <v>13</v>
      </c>
      <c r="I1390" s="1">
        <v>36</v>
      </c>
      <c r="J1390" t="str">
        <f t="shared" si="64"/>
        <v>No</v>
      </c>
      <c r="K1390" t="str">
        <f t="shared" si="65"/>
        <v>No</v>
      </c>
      <c r="L1390">
        <f t="shared" si="66"/>
        <v>504976</v>
      </c>
      <c r="M1390" s="1" t="str">
        <f>IF(ISBLANK(D1390),_xlfn.MODE.SNGL(moras[TIPO_ASEGURAMIENTO]),D1390)</f>
        <v>TRABAJADOR INDEPENDIENTE</v>
      </c>
      <c r="N1390" s="1">
        <f>IF(ISBLANK(moras[[#This Row],[EDAD]]),T1411,moras[[#This Row],[EDAD]])</f>
        <v>36</v>
      </c>
    </row>
    <row r="1391" spans="1:14" x14ac:dyDescent="0.35">
      <c r="A1391" s="1">
        <v>1390</v>
      </c>
      <c r="B1391" s="1" t="s">
        <v>9</v>
      </c>
      <c r="C1391" s="1">
        <v>482000</v>
      </c>
      <c r="D1391" s="1" t="s">
        <v>10</v>
      </c>
      <c r="E1391" s="1" t="s">
        <v>16</v>
      </c>
      <c r="F1391" s="1" t="s">
        <v>12</v>
      </c>
      <c r="G1391" s="1" t="s">
        <v>13</v>
      </c>
      <c r="H1391" s="1" t="s">
        <v>12</v>
      </c>
      <c r="I1391" s="1">
        <v>36</v>
      </c>
      <c r="J1391" t="str">
        <f t="shared" si="64"/>
        <v>No</v>
      </c>
      <c r="K1391" t="str">
        <f t="shared" si="65"/>
        <v>No</v>
      </c>
      <c r="L1391">
        <f t="shared" si="66"/>
        <v>482000</v>
      </c>
      <c r="M1391" s="1" t="str">
        <f>IF(ISBLANK(D1391),_xlfn.MODE.SNGL(moras[TIPO_ASEGURAMIENTO]),D1391)</f>
        <v>ASALARIADO</v>
      </c>
      <c r="N1391" s="1">
        <f>IF(ISBLANK(moras[[#This Row],[EDAD]]),T1412,moras[[#This Row],[EDAD]])</f>
        <v>36</v>
      </c>
    </row>
    <row r="1392" spans="1:14" x14ac:dyDescent="0.35">
      <c r="A1392" s="1">
        <v>1391</v>
      </c>
      <c r="B1392" s="1" t="s">
        <v>9</v>
      </c>
      <c r="C1392" s="1">
        <v>639148</v>
      </c>
      <c r="D1392" s="1" t="s">
        <v>17</v>
      </c>
      <c r="E1392" s="1" t="s">
        <v>16</v>
      </c>
      <c r="F1392" s="1" t="s">
        <v>12</v>
      </c>
      <c r="G1392" s="1" t="s">
        <v>13</v>
      </c>
      <c r="H1392" s="1" t="s">
        <v>13</v>
      </c>
      <c r="I1392" s="1">
        <v>79</v>
      </c>
      <c r="J1392" t="str">
        <f t="shared" si="64"/>
        <v>No</v>
      </c>
      <c r="K1392" t="str">
        <f t="shared" si="65"/>
        <v>No</v>
      </c>
      <c r="L1392">
        <f t="shared" si="66"/>
        <v>639148</v>
      </c>
      <c r="M1392" s="1" t="str">
        <f>IF(ISBLANK(D1392),_xlfn.MODE.SNGL(moras[TIPO_ASEGURAMIENTO]),D1392)</f>
        <v>ASEGURADO VOLUNTARIO</v>
      </c>
      <c r="N1392" s="1">
        <f>IF(ISBLANK(moras[[#This Row],[EDAD]]),T1413,moras[[#This Row],[EDAD]])</f>
        <v>79</v>
      </c>
    </row>
    <row r="1393" spans="1:14" x14ac:dyDescent="0.35">
      <c r="A1393" s="1">
        <v>1392</v>
      </c>
      <c r="B1393" s="1" t="s">
        <v>9</v>
      </c>
      <c r="C1393" s="1">
        <v>263640</v>
      </c>
      <c r="D1393" s="1" t="s">
        <v>10</v>
      </c>
      <c r="E1393" s="1" t="s">
        <v>16</v>
      </c>
      <c r="F1393" s="1" t="s">
        <v>12</v>
      </c>
      <c r="G1393" s="1" t="s">
        <v>13</v>
      </c>
      <c r="H1393" s="1" t="s">
        <v>13</v>
      </c>
      <c r="I1393" s="1">
        <v>31</v>
      </c>
      <c r="J1393" t="str">
        <f t="shared" si="64"/>
        <v>No</v>
      </c>
      <c r="K1393" t="str">
        <f t="shared" si="65"/>
        <v>No</v>
      </c>
      <c r="L1393">
        <f t="shared" si="66"/>
        <v>263640</v>
      </c>
      <c r="M1393" s="1" t="str">
        <f>IF(ISBLANK(D1393),_xlfn.MODE.SNGL(moras[TIPO_ASEGURAMIENTO]),D1393)</f>
        <v>ASALARIADO</v>
      </c>
      <c r="N1393" s="1">
        <f>IF(ISBLANK(moras[[#This Row],[EDAD]]),T1414,moras[[#This Row],[EDAD]])</f>
        <v>31</v>
      </c>
    </row>
    <row r="1394" spans="1:14" x14ac:dyDescent="0.35">
      <c r="A1394" s="1">
        <v>1393</v>
      </c>
      <c r="B1394" s="1" t="s">
        <v>15</v>
      </c>
      <c r="C1394" s="1">
        <v>846529</v>
      </c>
      <c r="D1394" s="1" t="s">
        <v>10</v>
      </c>
      <c r="E1394" s="1" t="s">
        <v>11</v>
      </c>
      <c r="F1394" s="1" t="s">
        <v>12</v>
      </c>
      <c r="G1394" s="1" t="s">
        <v>13</v>
      </c>
      <c r="H1394" s="1" t="s">
        <v>13</v>
      </c>
      <c r="I1394" s="1">
        <v>28</v>
      </c>
      <c r="J1394" t="str">
        <f t="shared" si="64"/>
        <v>No</v>
      </c>
      <c r="K1394" t="str">
        <f t="shared" si="65"/>
        <v>No</v>
      </c>
      <c r="L1394">
        <f t="shared" si="66"/>
        <v>846529</v>
      </c>
      <c r="M1394" s="1" t="str">
        <f>IF(ISBLANK(D1394),_xlfn.MODE.SNGL(moras[TIPO_ASEGURAMIENTO]),D1394)</f>
        <v>ASALARIADO</v>
      </c>
      <c r="N1394" s="1">
        <f>IF(ISBLANK(moras[[#This Row],[EDAD]]),T1415,moras[[#This Row],[EDAD]])</f>
        <v>28</v>
      </c>
    </row>
    <row r="1395" spans="1:14" x14ac:dyDescent="0.35">
      <c r="A1395" s="1">
        <v>1394</v>
      </c>
      <c r="B1395" s="1" t="s">
        <v>15</v>
      </c>
      <c r="C1395" s="1">
        <v>240890.9</v>
      </c>
      <c r="D1395" s="1" t="s">
        <v>14</v>
      </c>
      <c r="E1395" s="1" t="s">
        <v>11</v>
      </c>
      <c r="F1395" s="1" t="s">
        <v>12</v>
      </c>
      <c r="G1395" s="1" t="s">
        <v>13</v>
      </c>
      <c r="H1395" s="1" t="s">
        <v>13</v>
      </c>
      <c r="I1395" s="1">
        <v>83</v>
      </c>
      <c r="J1395" t="str">
        <f t="shared" si="64"/>
        <v>No</v>
      </c>
      <c r="K1395" t="str">
        <f t="shared" si="65"/>
        <v>No</v>
      </c>
      <c r="L1395">
        <f t="shared" si="66"/>
        <v>240890.9</v>
      </c>
      <c r="M1395" s="1" t="str">
        <f>IF(ISBLANK(D1395),_xlfn.MODE.SNGL(moras[TIPO_ASEGURAMIENTO]),D1395)</f>
        <v>PENSIONADOS EN SU PROPIO SISTEMA</v>
      </c>
      <c r="N1395" s="1">
        <f>IF(ISBLANK(moras[[#This Row],[EDAD]]),T1416,moras[[#This Row],[EDAD]])</f>
        <v>83</v>
      </c>
    </row>
    <row r="1396" spans="1:14" x14ac:dyDescent="0.35">
      <c r="A1396" s="1">
        <v>1395</v>
      </c>
      <c r="B1396" s="1" t="s">
        <v>9</v>
      </c>
      <c r="C1396" s="1">
        <v>924156</v>
      </c>
      <c r="D1396" s="1" t="s">
        <v>10</v>
      </c>
      <c r="E1396" s="1" t="s">
        <v>16</v>
      </c>
      <c r="F1396" s="1" t="s">
        <v>12</v>
      </c>
      <c r="G1396" s="1" t="s">
        <v>13</v>
      </c>
      <c r="H1396" s="1" t="s">
        <v>13</v>
      </c>
      <c r="I1396" s="1">
        <v>28</v>
      </c>
      <c r="J1396" t="str">
        <f t="shared" si="64"/>
        <v>No</v>
      </c>
      <c r="K1396" t="str">
        <f t="shared" si="65"/>
        <v>No</v>
      </c>
      <c r="L1396">
        <f t="shared" si="66"/>
        <v>924156</v>
      </c>
      <c r="M1396" s="1" t="str">
        <f>IF(ISBLANK(D1396),_xlfn.MODE.SNGL(moras[TIPO_ASEGURAMIENTO]),D1396)</f>
        <v>ASALARIADO</v>
      </c>
      <c r="N1396" s="1">
        <f>IF(ISBLANK(moras[[#This Row],[EDAD]]),T1417,moras[[#This Row],[EDAD]])</f>
        <v>28</v>
      </c>
    </row>
    <row r="1397" spans="1:14" x14ac:dyDescent="0.35">
      <c r="A1397" s="1">
        <v>1396</v>
      </c>
      <c r="B1397" s="1" t="s">
        <v>15</v>
      </c>
      <c r="C1397" s="1">
        <v>1815071.5</v>
      </c>
      <c r="D1397" s="1" t="s">
        <v>10</v>
      </c>
      <c r="E1397" s="1" t="s">
        <v>11</v>
      </c>
      <c r="F1397" s="1" t="s">
        <v>12</v>
      </c>
      <c r="G1397" s="1" t="s">
        <v>13</v>
      </c>
      <c r="H1397" s="1" t="s">
        <v>13</v>
      </c>
      <c r="I1397" s="1">
        <v>35</v>
      </c>
      <c r="J1397" t="str">
        <f t="shared" si="64"/>
        <v>No</v>
      </c>
      <c r="K1397" t="str">
        <f t="shared" si="65"/>
        <v>No</v>
      </c>
      <c r="L1397">
        <f t="shared" si="66"/>
        <v>1815071.5</v>
      </c>
      <c r="M1397" s="1" t="str">
        <f>IF(ISBLANK(D1397),_xlfn.MODE.SNGL(moras[TIPO_ASEGURAMIENTO]),D1397)</f>
        <v>ASALARIADO</v>
      </c>
      <c r="N1397" s="1">
        <f>IF(ISBLANK(moras[[#This Row],[EDAD]]),T1418,moras[[#This Row],[EDAD]])</f>
        <v>35</v>
      </c>
    </row>
    <row r="1398" spans="1:14" x14ac:dyDescent="0.35">
      <c r="A1398" s="1">
        <v>1397</v>
      </c>
      <c r="B1398" s="1" t="s">
        <v>9</v>
      </c>
      <c r="C1398" s="1">
        <v>585937</v>
      </c>
      <c r="D1398" s="1" t="s">
        <v>18</v>
      </c>
      <c r="E1398" s="1" t="s">
        <v>16</v>
      </c>
      <c r="F1398" s="1" t="s">
        <v>12</v>
      </c>
      <c r="G1398" s="1" t="s">
        <v>13</v>
      </c>
      <c r="H1398" s="1" t="s">
        <v>12</v>
      </c>
      <c r="I1398" s="1">
        <v>57</v>
      </c>
      <c r="J1398" t="str">
        <f t="shared" si="64"/>
        <v>No</v>
      </c>
      <c r="K1398" t="str">
        <f t="shared" si="65"/>
        <v>No</v>
      </c>
      <c r="L1398">
        <f t="shared" si="66"/>
        <v>585937</v>
      </c>
      <c r="M1398" s="1" t="str">
        <f>IF(ISBLANK(D1398),_xlfn.MODE.SNGL(moras[TIPO_ASEGURAMIENTO]),D1398)</f>
        <v>TRABAJADOR INDEPENDIENTE</v>
      </c>
      <c r="N1398" s="1">
        <f>IF(ISBLANK(moras[[#This Row],[EDAD]]),T1419,moras[[#This Row],[EDAD]])</f>
        <v>57</v>
      </c>
    </row>
    <row r="1399" spans="1:14" x14ac:dyDescent="0.35">
      <c r="A1399" s="1">
        <v>1398</v>
      </c>
      <c r="B1399" s="1" t="s">
        <v>9</v>
      </c>
      <c r="C1399" s="1">
        <v>223702.12</v>
      </c>
      <c r="D1399" s="1" t="s">
        <v>10</v>
      </c>
      <c r="E1399" s="1" t="s">
        <v>16</v>
      </c>
      <c r="F1399" s="1" t="s">
        <v>12</v>
      </c>
      <c r="G1399" s="1" t="s">
        <v>13</v>
      </c>
      <c r="H1399" s="1" t="s">
        <v>13</v>
      </c>
      <c r="I1399" s="1">
        <v>53</v>
      </c>
      <c r="J1399" t="str">
        <f t="shared" si="64"/>
        <v>No</v>
      </c>
      <c r="K1399" t="str">
        <f t="shared" si="65"/>
        <v>No</v>
      </c>
      <c r="L1399">
        <f t="shared" si="66"/>
        <v>223702.12</v>
      </c>
      <c r="M1399" s="1" t="str">
        <f>IF(ISBLANK(D1399),_xlfn.MODE.SNGL(moras[TIPO_ASEGURAMIENTO]),D1399)</f>
        <v>ASALARIADO</v>
      </c>
      <c r="N1399" s="1">
        <f>IF(ISBLANK(moras[[#This Row],[EDAD]]),T1420,moras[[#This Row],[EDAD]])</f>
        <v>53</v>
      </c>
    </row>
    <row r="1400" spans="1:14" x14ac:dyDescent="0.35">
      <c r="A1400" s="1">
        <v>1399</v>
      </c>
      <c r="B1400" s="1" t="s">
        <v>9</v>
      </c>
      <c r="C1400" s="1">
        <v>155807.99</v>
      </c>
      <c r="D1400" s="1" t="s">
        <v>10</v>
      </c>
      <c r="E1400" s="1" t="s">
        <v>16</v>
      </c>
      <c r="F1400" s="1" t="s">
        <v>12</v>
      </c>
      <c r="G1400" s="1" t="s">
        <v>13</v>
      </c>
      <c r="H1400" s="1" t="s">
        <v>13</v>
      </c>
      <c r="I1400" s="1">
        <v>42</v>
      </c>
      <c r="J1400" t="str">
        <f t="shared" si="64"/>
        <v>No</v>
      </c>
      <c r="K1400" t="str">
        <f t="shared" si="65"/>
        <v>No</v>
      </c>
      <c r="L1400">
        <f t="shared" si="66"/>
        <v>155807.99</v>
      </c>
      <c r="M1400" s="1" t="str">
        <f>IF(ISBLANK(D1400),_xlfn.MODE.SNGL(moras[TIPO_ASEGURAMIENTO]),D1400)</f>
        <v>ASALARIADO</v>
      </c>
      <c r="N1400" s="1">
        <f>IF(ISBLANK(moras[[#This Row],[EDAD]]),T1421,moras[[#This Row],[EDAD]])</f>
        <v>42</v>
      </c>
    </row>
    <row r="1401" spans="1:14" x14ac:dyDescent="0.35">
      <c r="A1401" s="1">
        <v>1400</v>
      </c>
      <c r="B1401" s="1" t="s">
        <v>9</v>
      </c>
      <c r="C1401" s="1">
        <v>361976.88</v>
      </c>
      <c r="D1401" s="1" t="s">
        <v>10</v>
      </c>
      <c r="E1401" s="1" t="s">
        <v>16</v>
      </c>
      <c r="F1401" s="1" t="s">
        <v>12</v>
      </c>
      <c r="G1401" s="1" t="s">
        <v>13</v>
      </c>
      <c r="H1401" s="1" t="s">
        <v>13</v>
      </c>
      <c r="I1401" s="1">
        <v>48</v>
      </c>
      <c r="J1401" t="str">
        <f t="shared" si="64"/>
        <v>No</v>
      </c>
      <c r="K1401" t="str">
        <f t="shared" si="65"/>
        <v>No</v>
      </c>
      <c r="L1401">
        <f t="shared" si="66"/>
        <v>361976.88</v>
      </c>
      <c r="M1401" s="1" t="str">
        <f>IF(ISBLANK(D1401),_xlfn.MODE.SNGL(moras[TIPO_ASEGURAMIENTO]),D1401)</f>
        <v>ASALARIADO</v>
      </c>
      <c r="N1401" s="1">
        <f>IF(ISBLANK(moras[[#This Row],[EDAD]]),T1422,moras[[#This Row],[EDAD]])</f>
        <v>48</v>
      </c>
    </row>
    <row r="1402" spans="1:14" x14ac:dyDescent="0.35">
      <c r="A1402" s="1">
        <v>1401</v>
      </c>
      <c r="B1402" s="1" t="s">
        <v>9</v>
      </c>
      <c r="C1402" s="1">
        <v>573500</v>
      </c>
      <c r="D1402" s="1" t="s">
        <v>10</v>
      </c>
      <c r="E1402" s="1" t="s">
        <v>16</v>
      </c>
      <c r="F1402" s="1" t="s">
        <v>12</v>
      </c>
      <c r="G1402" s="1" t="s">
        <v>13</v>
      </c>
      <c r="H1402" s="1" t="s">
        <v>13</v>
      </c>
      <c r="I1402" s="1">
        <v>26</v>
      </c>
      <c r="J1402" t="str">
        <f t="shared" si="64"/>
        <v>No</v>
      </c>
      <c r="K1402" t="str">
        <f t="shared" si="65"/>
        <v>No</v>
      </c>
      <c r="L1402">
        <f t="shared" si="66"/>
        <v>573500</v>
      </c>
      <c r="M1402" s="1" t="str">
        <f>IF(ISBLANK(D1402),_xlfn.MODE.SNGL(moras[TIPO_ASEGURAMIENTO]),D1402)</f>
        <v>ASALARIADO</v>
      </c>
      <c r="N1402" s="1">
        <f>IF(ISBLANK(moras[[#This Row],[EDAD]]),T1423,moras[[#This Row],[EDAD]])</f>
        <v>26</v>
      </c>
    </row>
    <row r="1403" spans="1:14" x14ac:dyDescent="0.35">
      <c r="A1403" s="1">
        <v>1402</v>
      </c>
      <c r="B1403" s="1" t="s">
        <v>9</v>
      </c>
      <c r="C1403" s="1">
        <v>180000</v>
      </c>
      <c r="D1403" s="1" t="s">
        <v>10</v>
      </c>
      <c r="E1403" s="1" t="s">
        <v>16</v>
      </c>
      <c r="F1403" s="1" t="s">
        <v>12</v>
      </c>
      <c r="G1403" s="1" t="s">
        <v>13</v>
      </c>
      <c r="H1403" s="1" t="s">
        <v>12</v>
      </c>
      <c r="I1403" s="1">
        <v>47</v>
      </c>
      <c r="J1403" t="str">
        <f t="shared" si="64"/>
        <v>No</v>
      </c>
      <c r="K1403" t="str">
        <f t="shared" si="65"/>
        <v>No</v>
      </c>
      <c r="L1403">
        <f t="shared" si="66"/>
        <v>180000</v>
      </c>
      <c r="M1403" s="1" t="str">
        <f>IF(ISBLANK(D1403),_xlfn.MODE.SNGL(moras[TIPO_ASEGURAMIENTO]),D1403)</f>
        <v>ASALARIADO</v>
      </c>
      <c r="N1403" s="1">
        <f>IF(ISBLANK(moras[[#This Row],[EDAD]]),T1424,moras[[#This Row],[EDAD]])</f>
        <v>47</v>
      </c>
    </row>
    <row r="1404" spans="1:14" x14ac:dyDescent="0.35">
      <c r="A1404" s="1">
        <v>1403</v>
      </c>
      <c r="B1404" s="1" t="s">
        <v>9</v>
      </c>
      <c r="C1404" s="1">
        <v>811540</v>
      </c>
      <c r="D1404" s="1" t="s">
        <v>10</v>
      </c>
      <c r="E1404" s="1" t="s">
        <v>16</v>
      </c>
      <c r="F1404" s="1" t="s">
        <v>12</v>
      </c>
      <c r="G1404" s="1" t="s">
        <v>13</v>
      </c>
      <c r="H1404" s="1" t="s">
        <v>13</v>
      </c>
      <c r="I1404" s="1">
        <v>21</v>
      </c>
      <c r="J1404" t="str">
        <f t="shared" si="64"/>
        <v>No</v>
      </c>
      <c r="K1404" t="str">
        <f t="shared" si="65"/>
        <v>No</v>
      </c>
      <c r="L1404">
        <f t="shared" si="66"/>
        <v>811540</v>
      </c>
      <c r="M1404" s="1" t="str">
        <f>IF(ISBLANK(D1404),_xlfn.MODE.SNGL(moras[TIPO_ASEGURAMIENTO]),D1404)</f>
        <v>ASALARIADO</v>
      </c>
      <c r="N1404" s="1">
        <f>IF(ISBLANK(moras[[#This Row],[EDAD]]),T1425,moras[[#This Row],[EDAD]])</f>
        <v>21</v>
      </c>
    </row>
    <row r="1405" spans="1:14" x14ac:dyDescent="0.35">
      <c r="A1405" s="1">
        <v>1404</v>
      </c>
      <c r="B1405" s="1" t="s">
        <v>15</v>
      </c>
      <c r="C1405" s="1">
        <v>760842</v>
      </c>
      <c r="D1405" s="1" t="s">
        <v>14</v>
      </c>
      <c r="E1405" s="1" t="s">
        <v>11</v>
      </c>
      <c r="F1405" s="1" t="s">
        <v>12</v>
      </c>
      <c r="G1405" s="1" t="s">
        <v>13</v>
      </c>
      <c r="H1405" s="1" t="s">
        <v>13</v>
      </c>
      <c r="I1405" s="1">
        <v>75</v>
      </c>
      <c r="J1405" t="str">
        <f t="shared" si="64"/>
        <v>No</v>
      </c>
      <c r="K1405" t="str">
        <f t="shared" si="65"/>
        <v>No</v>
      </c>
      <c r="L1405">
        <f t="shared" si="66"/>
        <v>760842</v>
      </c>
      <c r="M1405" s="1" t="str">
        <f>IF(ISBLANK(D1405),_xlfn.MODE.SNGL(moras[TIPO_ASEGURAMIENTO]),D1405)</f>
        <v>PENSIONADOS EN SU PROPIO SISTEMA</v>
      </c>
      <c r="N1405" s="1">
        <f>IF(ISBLANK(moras[[#This Row],[EDAD]]),T1426,moras[[#This Row],[EDAD]])</f>
        <v>75</v>
      </c>
    </row>
    <row r="1406" spans="1:14" x14ac:dyDescent="0.35">
      <c r="A1406" s="1">
        <v>1405</v>
      </c>
      <c r="B1406" s="1" t="s">
        <v>9</v>
      </c>
      <c r="C1406" s="1">
        <v>1255736.08</v>
      </c>
      <c r="D1406" s="1" t="s">
        <v>10</v>
      </c>
      <c r="E1406" s="1" t="s">
        <v>16</v>
      </c>
      <c r="F1406" s="1" t="s">
        <v>12</v>
      </c>
      <c r="G1406" s="1" t="s">
        <v>13</v>
      </c>
      <c r="H1406" s="1" t="s">
        <v>13</v>
      </c>
      <c r="I1406" s="1">
        <v>41</v>
      </c>
      <c r="J1406" t="str">
        <f t="shared" si="64"/>
        <v>No</v>
      </c>
      <c r="K1406" t="str">
        <f t="shared" si="65"/>
        <v>No</v>
      </c>
      <c r="L1406">
        <f t="shared" si="66"/>
        <v>1255736.08</v>
      </c>
      <c r="M1406" s="1" t="str">
        <f>IF(ISBLANK(D1406),_xlfn.MODE.SNGL(moras[TIPO_ASEGURAMIENTO]),D1406)</f>
        <v>ASALARIADO</v>
      </c>
      <c r="N1406" s="1">
        <f>IF(ISBLANK(moras[[#This Row],[EDAD]]),T1427,moras[[#This Row],[EDAD]])</f>
        <v>41</v>
      </c>
    </row>
    <row r="1407" spans="1:14" x14ac:dyDescent="0.35">
      <c r="A1407" s="1">
        <v>1406</v>
      </c>
      <c r="B1407" s="1" t="s">
        <v>9</v>
      </c>
      <c r="C1407" s="1">
        <v>1146611.22</v>
      </c>
      <c r="D1407" s="1" t="s">
        <v>10</v>
      </c>
      <c r="E1407" s="1" t="s">
        <v>11</v>
      </c>
      <c r="F1407" s="1" t="s">
        <v>12</v>
      </c>
      <c r="G1407" s="1" t="s">
        <v>13</v>
      </c>
      <c r="H1407" s="1" t="s">
        <v>13</v>
      </c>
      <c r="I1407" s="1">
        <v>27</v>
      </c>
      <c r="J1407" t="str">
        <f t="shared" si="64"/>
        <v>No</v>
      </c>
      <c r="K1407" t="str">
        <f t="shared" si="65"/>
        <v>No</v>
      </c>
      <c r="L1407">
        <f t="shared" si="66"/>
        <v>1146611.22</v>
      </c>
      <c r="M1407" s="1" t="str">
        <f>IF(ISBLANK(D1407),_xlfn.MODE.SNGL(moras[TIPO_ASEGURAMIENTO]),D1407)</f>
        <v>ASALARIADO</v>
      </c>
      <c r="N1407" s="1">
        <f>IF(ISBLANK(moras[[#This Row],[EDAD]]),T1428,moras[[#This Row],[EDAD]])</f>
        <v>27</v>
      </c>
    </row>
    <row r="1408" spans="1:14" x14ac:dyDescent="0.35">
      <c r="A1408" s="1">
        <v>1407</v>
      </c>
      <c r="B1408" s="1" t="s">
        <v>9</v>
      </c>
      <c r="C1408" s="1">
        <v>1497172.49</v>
      </c>
      <c r="D1408" s="1" t="s">
        <v>10</v>
      </c>
      <c r="E1408" s="1" t="s">
        <v>11</v>
      </c>
      <c r="F1408" s="1" t="s">
        <v>12</v>
      </c>
      <c r="G1408" s="1" t="s">
        <v>13</v>
      </c>
      <c r="H1408" s="1" t="s">
        <v>13</v>
      </c>
      <c r="I1408" s="1">
        <v>47</v>
      </c>
      <c r="J1408" t="str">
        <f t="shared" si="64"/>
        <v>No</v>
      </c>
      <c r="K1408" t="str">
        <f t="shared" si="65"/>
        <v>No</v>
      </c>
      <c r="L1408">
        <f t="shared" si="66"/>
        <v>1497172.49</v>
      </c>
      <c r="M1408" s="1" t="str">
        <f>IF(ISBLANK(D1408),_xlfn.MODE.SNGL(moras[TIPO_ASEGURAMIENTO]),D1408)</f>
        <v>ASALARIADO</v>
      </c>
      <c r="N1408" s="1">
        <f>IF(ISBLANK(moras[[#This Row],[EDAD]]),T1429,moras[[#This Row],[EDAD]])</f>
        <v>47</v>
      </c>
    </row>
    <row r="1409" spans="1:14" x14ac:dyDescent="0.35">
      <c r="A1409" s="1">
        <v>1408</v>
      </c>
      <c r="B1409" s="1" t="s">
        <v>9</v>
      </c>
      <c r="C1409" s="1">
        <v>1372847.55</v>
      </c>
      <c r="D1409" s="1" t="s">
        <v>10</v>
      </c>
      <c r="E1409" s="1" t="s">
        <v>11</v>
      </c>
      <c r="F1409" s="1" t="s">
        <v>12</v>
      </c>
      <c r="G1409" s="1" t="s">
        <v>13</v>
      </c>
      <c r="H1409" s="1" t="s">
        <v>13</v>
      </c>
      <c r="I1409" s="1">
        <v>56</v>
      </c>
      <c r="J1409" t="str">
        <f t="shared" si="64"/>
        <v>No</v>
      </c>
      <c r="K1409" t="str">
        <f t="shared" si="65"/>
        <v>No</v>
      </c>
      <c r="L1409">
        <f t="shared" si="66"/>
        <v>1372847.55</v>
      </c>
      <c r="M1409" s="1" t="str">
        <f>IF(ISBLANK(D1409),_xlfn.MODE.SNGL(moras[TIPO_ASEGURAMIENTO]),D1409)</f>
        <v>ASALARIADO</v>
      </c>
      <c r="N1409" s="1">
        <f>IF(ISBLANK(moras[[#This Row],[EDAD]]),T1430,moras[[#This Row],[EDAD]])</f>
        <v>56</v>
      </c>
    </row>
    <row r="1410" spans="1:14" x14ac:dyDescent="0.35">
      <c r="A1410" s="1">
        <v>1409</v>
      </c>
      <c r="B1410" s="1" t="s">
        <v>15</v>
      </c>
      <c r="C1410" s="1">
        <v>830543</v>
      </c>
      <c r="D1410" s="1" t="s">
        <v>10</v>
      </c>
      <c r="E1410" s="1" t="s">
        <v>11</v>
      </c>
      <c r="F1410" s="1" t="s">
        <v>12</v>
      </c>
      <c r="G1410" s="1" t="s">
        <v>13</v>
      </c>
      <c r="H1410" s="1" t="s">
        <v>12</v>
      </c>
      <c r="I1410" s="1">
        <v>39</v>
      </c>
      <c r="J1410" t="str">
        <f t="shared" ref="J1410:J1473" si="67">IF(1.96&lt;ABS(C1410-$S$23)/$S$24,"Atípico","No")</f>
        <v>No</v>
      </c>
      <c r="K1410" t="str">
        <f t="shared" ref="K1410:K1473" si="68">IF(1.96&lt;ABS((I1410-$T$23)/$T$24),"Atípico", "No")</f>
        <v>No</v>
      </c>
      <c r="L1410">
        <f t="shared" ref="L1410:L1473" si="69">IF(ISBLANK(C1410),$S$23,C1410)</f>
        <v>830543</v>
      </c>
      <c r="M1410" s="1" t="str">
        <f>IF(ISBLANK(D1410),_xlfn.MODE.SNGL(moras[TIPO_ASEGURAMIENTO]),D1410)</f>
        <v>ASALARIADO</v>
      </c>
      <c r="N1410" s="1">
        <f>IF(ISBLANK(moras[[#This Row],[EDAD]]),T1431,moras[[#This Row],[EDAD]])</f>
        <v>39</v>
      </c>
    </row>
    <row r="1411" spans="1:14" x14ac:dyDescent="0.35">
      <c r="A1411" s="1">
        <v>1410</v>
      </c>
      <c r="B1411" s="1" t="s">
        <v>9</v>
      </c>
      <c r="C1411" s="1">
        <v>650897.42000000004</v>
      </c>
      <c r="D1411" s="1" t="s">
        <v>10</v>
      </c>
      <c r="E1411" s="1" t="s">
        <v>16</v>
      </c>
      <c r="F1411" s="1" t="s">
        <v>12</v>
      </c>
      <c r="G1411" s="1" t="s">
        <v>13</v>
      </c>
      <c r="H1411" s="1" t="s">
        <v>13</v>
      </c>
      <c r="I1411" s="1">
        <v>38</v>
      </c>
      <c r="J1411" t="str">
        <f t="shared" si="67"/>
        <v>No</v>
      </c>
      <c r="K1411" t="str">
        <f t="shared" si="68"/>
        <v>No</v>
      </c>
      <c r="L1411">
        <f t="shared" si="69"/>
        <v>650897.42000000004</v>
      </c>
      <c r="M1411" s="1" t="str">
        <f>IF(ISBLANK(D1411),_xlfn.MODE.SNGL(moras[TIPO_ASEGURAMIENTO]),D1411)</f>
        <v>ASALARIADO</v>
      </c>
      <c r="N1411" s="1">
        <f>IF(ISBLANK(moras[[#This Row],[EDAD]]),T1432,moras[[#This Row],[EDAD]])</f>
        <v>38</v>
      </c>
    </row>
    <row r="1412" spans="1:14" x14ac:dyDescent="0.35">
      <c r="A1412" s="1">
        <v>1411</v>
      </c>
      <c r="B1412" s="1" t="s">
        <v>9</v>
      </c>
      <c r="C1412" s="1">
        <v>463597.72</v>
      </c>
      <c r="D1412" s="1" t="s">
        <v>10</v>
      </c>
      <c r="E1412" s="1" t="s">
        <v>16</v>
      </c>
      <c r="F1412" s="1" t="s">
        <v>12</v>
      </c>
      <c r="G1412" s="1" t="s">
        <v>12</v>
      </c>
      <c r="H1412" s="1" t="s">
        <v>13</v>
      </c>
      <c r="I1412" s="1">
        <v>47</v>
      </c>
      <c r="J1412" t="str">
        <f t="shared" si="67"/>
        <v>No</v>
      </c>
      <c r="K1412" t="str">
        <f t="shared" si="68"/>
        <v>No</v>
      </c>
      <c r="L1412">
        <f t="shared" si="69"/>
        <v>463597.72</v>
      </c>
      <c r="M1412" s="1" t="str">
        <f>IF(ISBLANK(D1412),_xlfn.MODE.SNGL(moras[TIPO_ASEGURAMIENTO]),D1412)</f>
        <v>ASALARIADO</v>
      </c>
      <c r="N1412" s="1">
        <f>IF(ISBLANK(moras[[#This Row],[EDAD]]),T1433,moras[[#This Row],[EDAD]])</f>
        <v>47</v>
      </c>
    </row>
    <row r="1413" spans="1:14" x14ac:dyDescent="0.35">
      <c r="A1413" s="1">
        <v>1412</v>
      </c>
      <c r="B1413" s="1" t="s">
        <v>15</v>
      </c>
      <c r="C1413" s="1">
        <v>297050</v>
      </c>
      <c r="D1413" s="1" t="s">
        <v>17</v>
      </c>
      <c r="E1413" s="1" t="s">
        <v>16</v>
      </c>
      <c r="F1413" s="1" t="s">
        <v>12</v>
      </c>
      <c r="G1413" s="1" t="s">
        <v>13</v>
      </c>
      <c r="H1413" s="1" t="s">
        <v>13</v>
      </c>
      <c r="I1413" s="1">
        <v>31</v>
      </c>
      <c r="J1413" t="str">
        <f t="shared" si="67"/>
        <v>No</v>
      </c>
      <c r="K1413" t="str">
        <f t="shared" si="68"/>
        <v>No</v>
      </c>
      <c r="L1413">
        <f t="shared" si="69"/>
        <v>297050</v>
      </c>
      <c r="M1413" s="1" t="str">
        <f>IF(ISBLANK(D1413),_xlfn.MODE.SNGL(moras[TIPO_ASEGURAMIENTO]),D1413)</f>
        <v>ASEGURADO VOLUNTARIO</v>
      </c>
      <c r="N1413" s="1">
        <f>IF(ISBLANK(moras[[#This Row],[EDAD]]),T1434,moras[[#This Row],[EDAD]])</f>
        <v>31</v>
      </c>
    </row>
    <row r="1414" spans="1:14" x14ac:dyDescent="0.35">
      <c r="A1414" s="1">
        <v>1413</v>
      </c>
      <c r="B1414" s="1" t="s">
        <v>9</v>
      </c>
      <c r="C1414" s="1">
        <v>297110</v>
      </c>
      <c r="D1414" s="1" t="s">
        <v>17</v>
      </c>
      <c r="E1414" s="1" t="s">
        <v>16</v>
      </c>
      <c r="F1414" s="1" t="s">
        <v>12</v>
      </c>
      <c r="G1414" s="1" t="s">
        <v>13</v>
      </c>
      <c r="H1414" s="1" t="s">
        <v>13</v>
      </c>
      <c r="I1414" s="1">
        <v>36</v>
      </c>
      <c r="J1414" t="str">
        <f t="shared" si="67"/>
        <v>No</v>
      </c>
      <c r="K1414" t="str">
        <f t="shared" si="68"/>
        <v>No</v>
      </c>
      <c r="L1414">
        <f t="shared" si="69"/>
        <v>297110</v>
      </c>
      <c r="M1414" s="1" t="str">
        <f>IF(ISBLANK(D1414),_xlfn.MODE.SNGL(moras[TIPO_ASEGURAMIENTO]),D1414)</f>
        <v>ASEGURADO VOLUNTARIO</v>
      </c>
      <c r="N1414" s="1">
        <f>IF(ISBLANK(moras[[#This Row],[EDAD]]),T1435,moras[[#This Row],[EDAD]])</f>
        <v>36</v>
      </c>
    </row>
    <row r="1415" spans="1:14" x14ac:dyDescent="0.35">
      <c r="A1415" s="1">
        <v>1414</v>
      </c>
      <c r="B1415" s="1" t="s">
        <v>15</v>
      </c>
      <c r="C1415" s="1">
        <v>297045</v>
      </c>
      <c r="D1415" s="1" t="s">
        <v>17</v>
      </c>
      <c r="E1415" s="1" t="s">
        <v>16</v>
      </c>
      <c r="F1415" s="1" t="s">
        <v>12</v>
      </c>
      <c r="G1415" s="1" t="s">
        <v>13</v>
      </c>
      <c r="H1415" s="1" t="s">
        <v>13</v>
      </c>
      <c r="I1415" s="1">
        <v>33</v>
      </c>
      <c r="J1415" t="str">
        <f t="shared" si="67"/>
        <v>No</v>
      </c>
      <c r="K1415" t="str">
        <f t="shared" si="68"/>
        <v>No</v>
      </c>
      <c r="L1415">
        <f t="shared" si="69"/>
        <v>297045</v>
      </c>
      <c r="M1415" s="1" t="str">
        <f>IF(ISBLANK(D1415),_xlfn.MODE.SNGL(moras[TIPO_ASEGURAMIENTO]),D1415)</f>
        <v>ASEGURADO VOLUNTARIO</v>
      </c>
      <c r="N1415" s="1">
        <f>IF(ISBLANK(moras[[#This Row],[EDAD]]),T1436,moras[[#This Row],[EDAD]])</f>
        <v>33</v>
      </c>
    </row>
    <row r="1416" spans="1:14" x14ac:dyDescent="0.35">
      <c r="A1416" s="1">
        <v>1415</v>
      </c>
      <c r="B1416" s="1" t="s">
        <v>15</v>
      </c>
      <c r="C1416" s="1">
        <v>278030</v>
      </c>
      <c r="D1416" s="1" t="s">
        <v>19</v>
      </c>
      <c r="E1416" s="1" t="s">
        <v>16</v>
      </c>
      <c r="F1416" s="1" t="s">
        <v>12</v>
      </c>
      <c r="G1416" s="1" t="s">
        <v>13</v>
      </c>
      <c r="H1416" s="1" t="s">
        <v>13</v>
      </c>
      <c r="I1416" s="1">
        <v>35</v>
      </c>
      <c r="J1416" t="str">
        <f t="shared" si="67"/>
        <v>No</v>
      </c>
      <c r="K1416" t="str">
        <f t="shared" si="68"/>
        <v>No</v>
      </c>
      <c r="L1416">
        <f t="shared" si="69"/>
        <v>278030</v>
      </c>
      <c r="M1416" s="1" t="str">
        <f>IF(ISBLANK(D1416),_xlfn.MODE.SNGL(moras[TIPO_ASEGURAMIENTO]),D1416)</f>
        <v>CONVENIOS ESPECIALES DE TRABAJADORES INDEPENDIENTES</v>
      </c>
      <c r="N1416" s="1">
        <f>IF(ISBLANK(moras[[#This Row],[EDAD]]),T1437,moras[[#This Row],[EDAD]])</f>
        <v>35</v>
      </c>
    </row>
    <row r="1417" spans="1:14" x14ac:dyDescent="0.35">
      <c r="A1417" s="1">
        <v>1416</v>
      </c>
      <c r="B1417" s="1" t="s">
        <v>15</v>
      </c>
      <c r="C1417" s="1">
        <v>11580185.98</v>
      </c>
      <c r="D1417" s="1" t="s">
        <v>10</v>
      </c>
      <c r="E1417" s="1" t="s">
        <v>16</v>
      </c>
      <c r="F1417" s="1" t="s">
        <v>12</v>
      </c>
      <c r="G1417" s="1" t="s">
        <v>13</v>
      </c>
      <c r="H1417" s="1" t="s">
        <v>13</v>
      </c>
      <c r="I1417" s="1">
        <v>46</v>
      </c>
      <c r="J1417" t="str">
        <f t="shared" si="67"/>
        <v>Atípico</v>
      </c>
      <c r="K1417" t="str">
        <f t="shared" si="68"/>
        <v>No</v>
      </c>
      <c r="L1417">
        <f t="shared" si="69"/>
        <v>11580185.98</v>
      </c>
      <c r="M1417" s="1" t="str">
        <f>IF(ISBLANK(D1417),_xlfn.MODE.SNGL(moras[TIPO_ASEGURAMIENTO]),D1417)</f>
        <v>ASALARIADO</v>
      </c>
      <c r="N1417" s="1">
        <f>IF(ISBLANK(moras[[#This Row],[EDAD]]),T1438,moras[[#This Row],[EDAD]])</f>
        <v>46</v>
      </c>
    </row>
    <row r="1418" spans="1:14" x14ac:dyDescent="0.35">
      <c r="A1418" s="1">
        <v>1417</v>
      </c>
      <c r="B1418" s="1" t="s">
        <v>9</v>
      </c>
      <c r="C1418" s="1">
        <v>2007029.76</v>
      </c>
      <c r="D1418" s="1" t="s">
        <v>10</v>
      </c>
      <c r="E1418" s="1" t="s">
        <v>11</v>
      </c>
      <c r="F1418" s="1" t="s">
        <v>12</v>
      </c>
      <c r="G1418" s="1" t="s">
        <v>13</v>
      </c>
      <c r="H1418" s="1" t="s">
        <v>13</v>
      </c>
      <c r="I1418" s="1">
        <v>54</v>
      </c>
      <c r="J1418" t="str">
        <f t="shared" si="67"/>
        <v>No</v>
      </c>
      <c r="K1418" t="str">
        <f t="shared" si="68"/>
        <v>No</v>
      </c>
      <c r="L1418">
        <f t="shared" si="69"/>
        <v>2007029.76</v>
      </c>
      <c r="M1418" s="1" t="str">
        <f>IF(ISBLANK(D1418),_xlfn.MODE.SNGL(moras[TIPO_ASEGURAMIENTO]),D1418)</f>
        <v>ASALARIADO</v>
      </c>
      <c r="N1418" s="1">
        <f>IF(ISBLANK(moras[[#This Row],[EDAD]]),T1439,moras[[#This Row],[EDAD]])</f>
        <v>54</v>
      </c>
    </row>
    <row r="1419" spans="1:14" x14ac:dyDescent="0.35">
      <c r="A1419" s="1">
        <v>1418</v>
      </c>
      <c r="B1419" s="1" t="s">
        <v>9</v>
      </c>
      <c r="C1419" s="1">
        <v>740237.33</v>
      </c>
      <c r="D1419" s="1" t="s">
        <v>10</v>
      </c>
      <c r="E1419" s="1" t="s">
        <v>11</v>
      </c>
      <c r="F1419" s="1" t="s">
        <v>12</v>
      </c>
      <c r="G1419" s="1" t="s">
        <v>13</v>
      </c>
      <c r="H1419" s="1" t="s">
        <v>13</v>
      </c>
      <c r="I1419" s="1">
        <v>52</v>
      </c>
      <c r="J1419" t="str">
        <f t="shared" si="67"/>
        <v>No</v>
      </c>
      <c r="K1419" t="str">
        <f t="shared" si="68"/>
        <v>No</v>
      </c>
      <c r="L1419">
        <f t="shared" si="69"/>
        <v>740237.33</v>
      </c>
      <c r="M1419" s="1" t="str">
        <f>IF(ISBLANK(D1419),_xlfn.MODE.SNGL(moras[TIPO_ASEGURAMIENTO]),D1419)</f>
        <v>ASALARIADO</v>
      </c>
      <c r="N1419" s="1">
        <f>IF(ISBLANK(moras[[#This Row],[EDAD]]),T1440,moras[[#This Row],[EDAD]])</f>
        <v>52</v>
      </c>
    </row>
    <row r="1420" spans="1:14" x14ac:dyDescent="0.35">
      <c r="A1420" s="1">
        <v>1419</v>
      </c>
      <c r="B1420" s="1" t="s">
        <v>9</v>
      </c>
      <c r="C1420" s="1">
        <v>140000</v>
      </c>
      <c r="D1420" s="1" t="s">
        <v>10</v>
      </c>
      <c r="E1420" s="1" t="s">
        <v>16</v>
      </c>
      <c r="F1420" s="1" t="s">
        <v>12</v>
      </c>
      <c r="G1420" s="1" t="s">
        <v>13</v>
      </c>
      <c r="H1420" s="1" t="s">
        <v>13</v>
      </c>
      <c r="I1420" s="1">
        <v>42</v>
      </c>
      <c r="J1420" t="str">
        <f t="shared" si="67"/>
        <v>No</v>
      </c>
      <c r="K1420" t="str">
        <f t="shared" si="68"/>
        <v>No</v>
      </c>
      <c r="L1420">
        <f t="shared" si="69"/>
        <v>140000</v>
      </c>
      <c r="M1420" s="1" t="str">
        <f>IF(ISBLANK(D1420),_xlfn.MODE.SNGL(moras[TIPO_ASEGURAMIENTO]),D1420)</f>
        <v>ASALARIADO</v>
      </c>
      <c r="N1420" s="1">
        <f>IF(ISBLANK(moras[[#This Row],[EDAD]]),T1441,moras[[#This Row],[EDAD]])</f>
        <v>42</v>
      </c>
    </row>
    <row r="1421" spans="1:14" x14ac:dyDescent="0.35">
      <c r="A1421" s="1">
        <v>1420</v>
      </c>
      <c r="B1421" s="1" t="s">
        <v>15</v>
      </c>
      <c r="C1421" s="1">
        <v>300018</v>
      </c>
      <c r="D1421" s="1" t="s">
        <v>18</v>
      </c>
      <c r="E1421" s="1" t="s">
        <v>16</v>
      </c>
      <c r="F1421" s="1" t="s">
        <v>12</v>
      </c>
      <c r="G1421" s="1" t="s">
        <v>13</v>
      </c>
      <c r="H1421" s="1" t="s">
        <v>12</v>
      </c>
      <c r="I1421" s="1">
        <v>58</v>
      </c>
      <c r="J1421" t="str">
        <f t="shared" si="67"/>
        <v>No</v>
      </c>
      <c r="K1421" t="str">
        <f t="shared" si="68"/>
        <v>No</v>
      </c>
      <c r="L1421">
        <f t="shared" si="69"/>
        <v>300018</v>
      </c>
      <c r="M1421" s="1" t="str">
        <f>IF(ISBLANK(D1421),_xlfn.MODE.SNGL(moras[TIPO_ASEGURAMIENTO]),D1421)</f>
        <v>TRABAJADOR INDEPENDIENTE</v>
      </c>
      <c r="N1421" s="1">
        <f>IF(ISBLANK(moras[[#This Row],[EDAD]]),T1442,moras[[#This Row],[EDAD]])</f>
        <v>58</v>
      </c>
    </row>
    <row r="1422" spans="1:14" x14ac:dyDescent="0.35">
      <c r="A1422" s="1">
        <v>1421</v>
      </c>
      <c r="B1422" s="1" t="s">
        <v>15</v>
      </c>
      <c r="C1422" s="1">
        <v>297045</v>
      </c>
      <c r="D1422" s="1" t="s">
        <v>17</v>
      </c>
      <c r="E1422" s="1" t="s">
        <v>16</v>
      </c>
      <c r="F1422" s="1" t="s">
        <v>12</v>
      </c>
      <c r="G1422" s="1" t="s">
        <v>13</v>
      </c>
      <c r="H1422" s="1" t="s">
        <v>12</v>
      </c>
      <c r="I1422" s="1">
        <v>27</v>
      </c>
      <c r="J1422" t="str">
        <f t="shared" si="67"/>
        <v>No</v>
      </c>
      <c r="K1422" t="str">
        <f t="shared" si="68"/>
        <v>No</v>
      </c>
      <c r="L1422">
        <f t="shared" si="69"/>
        <v>297045</v>
      </c>
      <c r="M1422" s="1" t="str">
        <f>IF(ISBLANK(D1422),_xlfn.MODE.SNGL(moras[TIPO_ASEGURAMIENTO]),D1422)</f>
        <v>ASEGURADO VOLUNTARIO</v>
      </c>
      <c r="N1422" s="1">
        <f>IF(ISBLANK(moras[[#This Row],[EDAD]]),T1443,moras[[#This Row],[EDAD]])</f>
        <v>27</v>
      </c>
    </row>
    <row r="1423" spans="1:14" x14ac:dyDescent="0.35">
      <c r="A1423" s="1">
        <v>1422</v>
      </c>
      <c r="B1423" s="1" t="s">
        <v>9</v>
      </c>
      <c r="C1423" s="1">
        <v>266625</v>
      </c>
      <c r="D1423" s="1" t="s">
        <v>10</v>
      </c>
      <c r="E1423" s="1" t="s">
        <v>16</v>
      </c>
      <c r="F1423" s="1" t="s">
        <v>12</v>
      </c>
      <c r="G1423" s="1" t="s">
        <v>13</v>
      </c>
      <c r="H1423" s="1" t="s">
        <v>13</v>
      </c>
      <c r="I1423" s="1">
        <v>50</v>
      </c>
      <c r="J1423" t="str">
        <f t="shared" si="67"/>
        <v>No</v>
      </c>
      <c r="K1423" t="str">
        <f t="shared" si="68"/>
        <v>No</v>
      </c>
      <c r="L1423">
        <f t="shared" si="69"/>
        <v>266625</v>
      </c>
      <c r="M1423" s="1" t="str">
        <f>IF(ISBLANK(D1423),_xlfn.MODE.SNGL(moras[TIPO_ASEGURAMIENTO]),D1423)</f>
        <v>ASALARIADO</v>
      </c>
      <c r="N1423" s="1">
        <f>IF(ISBLANK(moras[[#This Row],[EDAD]]),T1444,moras[[#This Row],[EDAD]])</f>
        <v>50</v>
      </c>
    </row>
    <row r="1424" spans="1:14" x14ac:dyDescent="0.35">
      <c r="A1424" s="1">
        <v>1423</v>
      </c>
      <c r="B1424" s="1" t="s">
        <v>9</v>
      </c>
      <c r="C1424" s="1">
        <v>282305</v>
      </c>
      <c r="D1424" s="1" t="s">
        <v>18</v>
      </c>
      <c r="E1424" s="1" t="s">
        <v>16</v>
      </c>
      <c r="F1424" s="1" t="s">
        <v>12</v>
      </c>
      <c r="G1424" s="1" t="s">
        <v>13</v>
      </c>
      <c r="H1424" s="1" t="s">
        <v>12</v>
      </c>
      <c r="I1424" s="1">
        <v>34</v>
      </c>
      <c r="J1424" t="str">
        <f t="shared" si="67"/>
        <v>No</v>
      </c>
      <c r="K1424" t="str">
        <f t="shared" si="68"/>
        <v>No</v>
      </c>
      <c r="L1424">
        <f t="shared" si="69"/>
        <v>282305</v>
      </c>
      <c r="M1424" s="1" t="str">
        <f>IF(ISBLANK(D1424),_xlfn.MODE.SNGL(moras[TIPO_ASEGURAMIENTO]),D1424)</f>
        <v>TRABAJADOR INDEPENDIENTE</v>
      </c>
      <c r="N1424" s="1">
        <f>IF(ISBLANK(moras[[#This Row],[EDAD]]),T1445,moras[[#This Row],[EDAD]])</f>
        <v>34</v>
      </c>
    </row>
    <row r="1425" spans="1:14" x14ac:dyDescent="0.35">
      <c r="A1425" s="1">
        <v>1424</v>
      </c>
      <c r="B1425" s="1" t="s">
        <v>9</v>
      </c>
      <c r="C1425" s="1">
        <v>574141.48</v>
      </c>
      <c r="D1425" s="1" t="s">
        <v>10</v>
      </c>
      <c r="E1425" s="1" t="s">
        <v>16</v>
      </c>
      <c r="F1425" s="1" t="s">
        <v>12</v>
      </c>
      <c r="G1425" s="1" t="s">
        <v>13</v>
      </c>
      <c r="H1425" s="1" t="s">
        <v>13</v>
      </c>
      <c r="I1425" s="1">
        <v>22</v>
      </c>
      <c r="J1425" t="str">
        <f t="shared" si="67"/>
        <v>No</v>
      </c>
      <c r="K1425" t="str">
        <f t="shared" si="68"/>
        <v>No</v>
      </c>
      <c r="L1425">
        <f t="shared" si="69"/>
        <v>574141.48</v>
      </c>
      <c r="M1425" s="1" t="str">
        <f>IF(ISBLANK(D1425),_xlfn.MODE.SNGL(moras[TIPO_ASEGURAMIENTO]),D1425)</f>
        <v>ASALARIADO</v>
      </c>
      <c r="N1425" s="1">
        <f>IF(ISBLANK(moras[[#This Row],[EDAD]]),T1446,moras[[#This Row],[EDAD]])</f>
        <v>22</v>
      </c>
    </row>
    <row r="1426" spans="1:14" x14ac:dyDescent="0.35">
      <c r="A1426" s="1">
        <v>1425</v>
      </c>
      <c r="B1426" s="1" t="s">
        <v>15</v>
      </c>
      <c r="C1426" s="1">
        <v>2072167</v>
      </c>
      <c r="D1426" s="1" t="s">
        <v>14</v>
      </c>
      <c r="E1426" s="1" t="s">
        <v>11</v>
      </c>
      <c r="F1426" s="1" t="s">
        <v>12</v>
      </c>
      <c r="G1426" s="1" t="s">
        <v>13</v>
      </c>
      <c r="H1426" s="1" t="s">
        <v>13</v>
      </c>
      <c r="I1426" s="1">
        <v>67</v>
      </c>
      <c r="J1426" t="str">
        <f t="shared" si="67"/>
        <v>No</v>
      </c>
      <c r="K1426" t="str">
        <f t="shared" si="68"/>
        <v>No</v>
      </c>
      <c r="L1426">
        <f t="shared" si="69"/>
        <v>2072167</v>
      </c>
      <c r="M1426" s="1" t="str">
        <f>IF(ISBLANK(D1426),_xlfn.MODE.SNGL(moras[TIPO_ASEGURAMIENTO]),D1426)</f>
        <v>PENSIONADOS EN SU PROPIO SISTEMA</v>
      </c>
      <c r="N1426" s="1">
        <f>IF(ISBLANK(moras[[#This Row],[EDAD]]),T1447,moras[[#This Row],[EDAD]])</f>
        <v>67</v>
      </c>
    </row>
    <row r="1427" spans="1:14" x14ac:dyDescent="0.35">
      <c r="A1427" s="1">
        <v>1426</v>
      </c>
      <c r="B1427" s="1" t="s">
        <v>9</v>
      </c>
      <c r="C1427" s="1">
        <v>278030</v>
      </c>
      <c r="D1427" s="1" t="s">
        <v>19</v>
      </c>
      <c r="E1427" s="1" t="s">
        <v>16</v>
      </c>
      <c r="F1427" s="1" t="s">
        <v>12</v>
      </c>
      <c r="G1427" s="1" t="s">
        <v>13</v>
      </c>
      <c r="H1427" s="1" t="s">
        <v>13</v>
      </c>
      <c r="I1427" s="1">
        <v>56</v>
      </c>
      <c r="J1427" t="str">
        <f t="shared" si="67"/>
        <v>No</v>
      </c>
      <c r="K1427" t="str">
        <f t="shared" si="68"/>
        <v>No</v>
      </c>
      <c r="L1427">
        <f t="shared" si="69"/>
        <v>278030</v>
      </c>
      <c r="M1427" s="1" t="str">
        <f>IF(ISBLANK(D1427),_xlfn.MODE.SNGL(moras[TIPO_ASEGURAMIENTO]),D1427)</f>
        <v>CONVENIOS ESPECIALES DE TRABAJADORES INDEPENDIENTES</v>
      </c>
      <c r="N1427" s="1">
        <f>IF(ISBLANK(moras[[#This Row],[EDAD]]),T1448,moras[[#This Row],[EDAD]])</f>
        <v>56</v>
      </c>
    </row>
    <row r="1428" spans="1:14" x14ac:dyDescent="0.35">
      <c r="A1428" s="1">
        <v>1427</v>
      </c>
      <c r="B1428" s="1" t="s">
        <v>15</v>
      </c>
      <c r="C1428" s="1">
        <v>2166746.5</v>
      </c>
      <c r="D1428" s="1" t="s">
        <v>10</v>
      </c>
      <c r="E1428" s="1" t="s">
        <v>11</v>
      </c>
      <c r="F1428" s="1" t="s">
        <v>12</v>
      </c>
      <c r="G1428" s="1" t="s">
        <v>13</v>
      </c>
      <c r="H1428" s="1" t="s">
        <v>13</v>
      </c>
      <c r="I1428" s="1">
        <v>32</v>
      </c>
      <c r="J1428" t="str">
        <f t="shared" si="67"/>
        <v>No</v>
      </c>
      <c r="K1428" t="str">
        <f t="shared" si="68"/>
        <v>No</v>
      </c>
      <c r="L1428">
        <f t="shared" si="69"/>
        <v>2166746.5</v>
      </c>
      <c r="M1428" s="1" t="str">
        <f>IF(ISBLANK(D1428),_xlfn.MODE.SNGL(moras[TIPO_ASEGURAMIENTO]),D1428)</f>
        <v>ASALARIADO</v>
      </c>
      <c r="N1428" s="1">
        <f>IF(ISBLANK(moras[[#This Row],[EDAD]]),T1449,moras[[#This Row],[EDAD]])</f>
        <v>32</v>
      </c>
    </row>
    <row r="1429" spans="1:14" x14ac:dyDescent="0.35">
      <c r="A1429" s="1">
        <v>1428</v>
      </c>
      <c r="B1429" s="1" t="s">
        <v>15</v>
      </c>
      <c r="C1429" s="1">
        <v>532257.68999999994</v>
      </c>
      <c r="D1429" s="1" t="s">
        <v>10</v>
      </c>
      <c r="E1429" s="1" t="s">
        <v>16</v>
      </c>
      <c r="F1429" s="1" t="s">
        <v>12</v>
      </c>
      <c r="G1429" s="1" t="s">
        <v>13</v>
      </c>
      <c r="H1429" s="1" t="s">
        <v>13</v>
      </c>
      <c r="I1429" s="1">
        <v>42</v>
      </c>
      <c r="J1429" t="str">
        <f t="shared" si="67"/>
        <v>No</v>
      </c>
      <c r="K1429" t="str">
        <f t="shared" si="68"/>
        <v>No</v>
      </c>
      <c r="L1429">
        <f t="shared" si="69"/>
        <v>532257.68999999994</v>
      </c>
      <c r="M1429" s="1" t="str">
        <f>IF(ISBLANK(D1429),_xlfn.MODE.SNGL(moras[TIPO_ASEGURAMIENTO]),D1429)</f>
        <v>ASALARIADO</v>
      </c>
      <c r="N1429" s="1">
        <f>IF(ISBLANK(moras[[#This Row],[EDAD]]),T1450,moras[[#This Row],[EDAD]])</f>
        <v>42</v>
      </c>
    </row>
    <row r="1430" spans="1:14" x14ac:dyDescent="0.35">
      <c r="A1430" s="1">
        <v>1429</v>
      </c>
      <c r="B1430" s="1" t="s">
        <v>9</v>
      </c>
      <c r="C1430" s="1">
        <v>2762536.65</v>
      </c>
      <c r="D1430" s="1" t="s">
        <v>10</v>
      </c>
      <c r="E1430" s="1" t="s">
        <v>16</v>
      </c>
      <c r="F1430" s="1" t="s">
        <v>12</v>
      </c>
      <c r="G1430" s="1" t="s">
        <v>12</v>
      </c>
      <c r="H1430" s="1" t="s">
        <v>13</v>
      </c>
      <c r="I1430" s="1">
        <v>42</v>
      </c>
      <c r="J1430" t="str">
        <f t="shared" si="67"/>
        <v>Atípico</v>
      </c>
      <c r="K1430" t="str">
        <f t="shared" si="68"/>
        <v>No</v>
      </c>
      <c r="L1430">
        <f t="shared" si="69"/>
        <v>2762536.65</v>
      </c>
      <c r="M1430" s="1" t="str">
        <f>IF(ISBLANK(D1430),_xlfn.MODE.SNGL(moras[TIPO_ASEGURAMIENTO]),D1430)</f>
        <v>ASALARIADO</v>
      </c>
      <c r="N1430" s="1">
        <f>IF(ISBLANK(moras[[#This Row],[EDAD]]),T1451,moras[[#This Row],[EDAD]])</f>
        <v>42</v>
      </c>
    </row>
    <row r="1431" spans="1:14" x14ac:dyDescent="0.35">
      <c r="A1431" s="1">
        <v>1430</v>
      </c>
      <c r="B1431" s="1" t="s">
        <v>15</v>
      </c>
      <c r="C1431" s="1">
        <v>278030</v>
      </c>
      <c r="D1431" s="1" t="s">
        <v>19</v>
      </c>
      <c r="E1431" s="1" t="s">
        <v>16</v>
      </c>
      <c r="F1431" s="1" t="s">
        <v>12</v>
      </c>
      <c r="G1431" s="1" t="s">
        <v>13</v>
      </c>
      <c r="H1431" s="1" t="s">
        <v>13</v>
      </c>
      <c r="I1431" s="1">
        <v>60</v>
      </c>
      <c r="J1431" t="str">
        <f t="shared" si="67"/>
        <v>No</v>
      </c>
      <c r="K1431" t="str">
        <f t="shared" si="68"/>
        <v>No</v>
      </c>
      <c r="L1431">
        <f t="shared" si="69"/>
        <v>278030</v>
      </c>
      <c r="M1431" s="1" t="str">
        <f>IF(ISBLANK(D1431),_xlfn.MODE.SNGL(moras[TIPO_ASEGURAMIENTO]),D1431)</f>
        <v>CONVENIOS ESPECIALES DE TRABAJADORES INDEPENDIENTES</v>
      </c>
      <c r="N1431" s="1">
        <f>IF(ISBLANK(moras[[#This Row],[EDAD]]),T1452,moras[[#This Row],[EDAD]])</f>
        <v>60</v>
      </c>
    </row>
    <row r="1432" spans="1:14" x14ac:dyDescent="0.35">
      <c r="A1432" s="1">
        <v>1431</v>
      </c>
      <c r="B1432" s="1" t="s">
        <v>9</v>
      </c>
      <c r="C1432" s="1">
        <v>437183.54</v>
      </c>
      <c r="D1432" s="1" t="s">
        <v>10</v>
      </c>
      <c r="E1432" s="1" t="s">
        <v>16</v>
      </c>
      <c r="F1432" s="1" t="s">
        <v>12</v>
      </c>
      <c r="G1432" s="1" t="s">
        <v>13</v>
      </c>
      <c r="H1432" s="1" t="s">
        <v>13</v>
      </c>
      <c r="I1432" s="1">
        <v>46</v>
      </c>
      <c r="J1432" t="str">
        <f t="shared" si="67"/>
        <v>No</v>
      </c>
      <c r="K1432" t="str">
        <f t="shared" si="68"/>
        <v>No</v>
      </c>
      <c r="L1432">
        <f t="shared" si="69"/>
        <v>437183.54</v>
      </c>
      <c r="M1432" s="1" t="str">
        <f>IF(ISBLANK(D1432),_xlfn.MODE.SNGL(moras[TIPO_ASEGURAMIENTO]),D1432)</f>
        <v>ASALARIADO</v>
      </c>
      <c r="N1432" s="1">
        <f>IF(ISBLANK(moras[[#This Row],[EDAD]]),T1453,moras[[#This Row],[EDAD]])</f>
        <v>46</v>
      </c>
    </row>
    <row r="1433" spans="1:14" x14ac:dyDescent="0.35">
      <c r="A1433" s="1">
        <v>1432</v>
      </c>
      <c r="B1433" s="1" t="s">
        <v>9</v>
      </c>
      <c r="C1433" s="1">
        <v>417623.03</v>
      </c>
      <c r="D1433" s="1" t="s">
        <v>10</v>
      </c>
      <c r="E1433" s="1" t="s">
        <v>16</v>
      </c>
      <c r="F1433" s="1" t="s">
        <v>12</v>
      </c>
      <c r="G1433" s="1" t="s">
        <v>13</v>
      </c>
      <c r="H1433" s="1" t="s">
        <v>13</v>
      </c>
      <c r="I1433" s="1">
        <v>27</v>
      </c>
      <c r="J1433" t="str">
        <f t="shared" si="67"/>
        <v>No</v>
      </c>
      <c r="K1433" t="str">
        <f t="shared" si="68"/>
        <v>No</v>
      </c>
      <c r="L1433">
        <f t="shared" si="69"/>
        <v>417623.03</v>
      </c>
      <c r="M1433" s="1" t="str">
        <f>IF(ISBLANK(D1433),_xlfn.MODE.SNGL(moras[TIPO_ASEGURAMIENTO]),D1433)</f>
        <v>ASALARIADO</v>
      </c>
      <c r="N1433" s="1">
        <f>IF(ISBLANK(moras[[#This Row],[EDAD]]),T1454,moras[[#This Row],[EDAD]])</f>
        <v>27</v>
      </c>
    </row>
    <row r="1434" spans="1:14" x14ac:dyDescent="0.35">
      <c r="A1434" s="1">
        <v>1433</v>
      </c>
      <c r="B1434" s="1" t="s">
        <v>15</v>
      </c>
      <c r="C1434" s="1">
        <v>170502</v>
      </c>
      <c r="D1434" s="1" t="s">
        <v>10</v>
      </c>
      <c r="E1434" s="1" t="s">
        <v>16</v>
      </c>
      <c r="F1434" s="1" t="s">
        <v>12</v>
      </c>
      <c r="G1434" s="1" t="s">
        <v>13</v>
      </c>
      <c r="H1434" s="1" t="s">
        <v>13</v>
      </c>
      <c r="I1434" s="1">
        <v>47</v>
      </c>
      <c r="J1434" t="str">
        <f t="shared" si="67"/>
        <v>No</v>
      </c>
      <c r="K1434" t="str">
        <f t="shared" si="68"/>
        <v>No</v>
      </c>
      <c r="L1434">
        <f t="shared" si="69"/>
        <v>170502</v>
      </c>
      <c r="M1434" s="1" t="str">
        <f>IF(ISBLANK(D1434),_xlfn.MODE.SNGL(moras[TIPO_ASEGURAMIENTO]),D1434)</f>
        <v>ASALARIADO</v>
      </c>
      <c r="N1434" s="1">
        <f>IF(ISBLANK(moras[[#This Row],[EDAD]]),T1455,moras[[#This Row],[EDAD]])</f>
        <v>47</v>
      </c>
    </row>
    <row r="1435" spans="1:14" x14ac:dyDescent="0.35">
      <c r="A1435" s="1">
        <v>1434</v>
      </c>
      <c r="B1435" s="1" t="s">
        <v>9</v>
      </c>
      <c r="C1435" s="1">
        <v>573826</v>
      </c>
      <c r="D1435" s="1" t="s">
        <v>18</v>
      </c>
      <c r="E1435" s="1" t="s">
        <v>16</v>
      </c>
      <c r="F1435" s="1" t="s">
        <v>12</v>
      </c>
      <c r="G1435" s="1" t="s">
        <v>13</v>
      </c>
      <c r="H1435" s="1" t="s">
        <v>12</v>
      </c>
      <c r="I1435" s="1">
        <v>61</v>
      </c>
      <c r="J1435" t="str">
        <f t="shared" si="67"/>
        <v>No</v>
      </c>
      <c r="K1435" t="str">
        <f t="shared" si="68"/>
        <v>No</v>
      </c>
      <c r="L1435">
        <f t="shared" si="69"/>
        <v>573826</v>
      </c>
      <c r="M1435" s="1" t="str">
        <f>IF(ISBLANK(D1435),_xlfn.MODE.SNGL(moras[TIPO_ASEGURAMIENTO]),D1435)</f>
        <v>TRABAJADOR INDEPENDIENTE</v>
      </c>
      <c r="N1435" s="1">
        <f>IF(ISBLANK(moras[[#This Row],[EDAD]]),T1456,moras[[#This Row],[EDAD]])</f>
        <v>61</v>
      </c>
    </row>
    <row r="1436" spans="1:14" x14ac:dyDescent="0.35">
      <c r="A1436" s="1">
        <v>1435</v>
      </c>
      <c r="B1436" s="1" t="s">
        <v>15</v>
      </c>
      <c r="C1436" s="1">
        <v>297045</v>
      </c>
      <c r="D1436" s="1" t="s">
        <v>17</v>
      </c>
      <c r="E1436" s="1" t="s">
        <v>16</v>
      </c>
      <c r="F1436" s="1" t="s">
        <v>12</v>
      </c>
      <c r="G1436" s="1" t="s">
        <v>13</v>
      </c>
      <c r="H1436" s="1" t="s">
        <v>12</v>
      </c>
      <c r="I1436" s="1">
        <v>23</v>
      </c>
      <c r="J1436" t="str">
        <f t="shared" si="67"/>
        <v>No</v>
      </c>
      <c r="K1436" t="str">
        <f t="shared" si="68"/>
        <v>No</v>
      </c>
      <c r="L1436">
        <f t="shared" si="69"/>
        <v>297045</v>
      </c>
      <c r="M1436" s="1" t="str">
        <f>IF(ISBLANK(D1436),_xlfn.MODE.SNGL(moras[TIPO_ASEGURAMIENTO]),D1436)</f>
        <v>ASEGURADO VOLUNTARIO</v>
      </c>
      <c r="N1436" s="1">
        <f>IF(ISBLANK(moras[[#This Row],[EDAD]]),T1457,moras[[#This Row],[EDAD]])</f>
        <v>23</v>
      </c>
    </row>
    <row r="1437" spans="1:14" x14ac:dyDescent="0.35">
      <c r="A1437" s="1">
        <v>1436</v>
      </c>
      <c r="B1437" s="1" t="s">
        <v>9</v>
      </c>
      <c r="C1437" s="1">
        <v>406190.91</v>
      </c>
      <c r="D1437" s="1" t="s">
        <v>10</v>
      </c>
      <c r="E1437" s="1" t="s">
        <v>11</v>
      </c>
      <c r="F1437" s="1" t="s">
        <v>12</v>
      </c>
      <c r="G1437" s="1" t="s">
        <v>12</v>
      </c>
      <c r="H1437" s="1" t="s">
        <v>13</v>
      </c>
      <c r="I1437" s="1">
        <v>22</v>
      </c>
      <c r="J1437" t="str">
        <f t="shared" si="67"/>
        <v>No</v>
      </c>
      <c r="K1437" t="str">
        <f t="shared" si="68"/>
        <v>No</v>
      </c>
      <c r="L1437">
        <f t="shared" si="69"/>
        <v>406190.91</v>
      </c>
      <c r="M1437" s="1" t="str">
        <f>IF(ISBLANK(D1437),_xlfn.MODE.SNGL(moras[TIPO_ASEGURAMIENTO]),D1437)</f>
        <v>ASALARIADO</v>
      </c>
      <c r="N1437" s="1">
        <f>IF(ISBLANK(moras[[#This Row],[EDAD]]),T1458,moras[[#This Row],[EDAD]])</f>
        <v>22</v>
      </c>
    </row>
    <row r="1438" spans="1:14" x14ac:dyDescent="0.35">
      <c r="A1438" s="1">
        <v>1437</v>
      </c>
      <c r="B1438" s="1" t="s">
        <v>9</v>
      </c>
      <c r="C1438" s="1">
        <v>297046</v>
      </c>
      <c r="D1438" s="1" t="s">
        <v>17</v>
      </c>
      <c r="E1438" s="1" t="s">
        <v>16</v>
      </c>
      <c r="F1438" s="1" t="s">
        <v>12</v>
      </c>
      <c r="G1438" s="1" t="s">
        <v>12</v>
      </c>
      <c r="H1438" s="1" t="s">
        <v>13</v>
      </c>
      <c r="I1438" s="1">
        <v>44</v>
      </c>
      <c r="J1438" t="str">
        <f t="shared" si="67"/>
        <v>No</v>
      </c>
      <c r="K1438" t="str">
        <f t="shared" si="68"/>
        <v>No</v>
      </c>
      <c r="L1438">
        <f t="shared" si="69"/>
        <v>297046</v>
      </c>
      <c r="M1438" s="1" t="str">
        <f>IF(ISBLANK(D1438),_xlfn.MODE.SNGL(moras[TIPO_ASEGURAMIENTO]),D1438)</f>
        <v>ASEGURADO VOLUNTARIO</v>
      </c>
      <c r="N1438" s="1">
        <f>IF(ISBLANK(moras[[#This Row],[EDAD]]),T1459,moras[[#This Row],[EDAD]])</f>
        <v>44</v>
      </c>
    </row>
    <row r="1439" spans="1:14" x14ac:dyDescent="0.35">
      <c r="A1439" s="1">
        <v>1438</v>
      </c>
      <c r="B1439" s="1" t="s">
        <v>15</v>
      </c>
      <c r="C1439" s="1">
        <v>313897</v>
      </c>
      <c r="D1439" s="1" t="s">
        <v>10</v>
      </c>
      <c r="E1439" s="1" t="s">
        <v>11</v>
      </c>
      <c r="F1439" s="1" t="s">
        <v>12</v>
      </c>
      <c r="G1439" s="1" t="s">
        <v>13</v>
      </c>
      <c r="H1439" s="1" t="s">
        <v>12</v>
      </c>
      <c r="I1439" s="1">
        <v>31</v>
      </c>
      <c r="J1439" t="str">
        <f t="shared" si="67"/>
        <v>No</v>
      </c>
      <c r="K1439" t="str">
        <f t="shared" si="68"/>
        <v>No</v>
      </c>
      <c r="L1439">
        <f t="shared" si="69"/>
        <v>313897</v>
      </c>
      <c r="M1439" s="1" t="str">
        <f>IF(ISBLANK(D1439),_xlfn.MODE.SNGL(moras[TIPO_ASEGURAMIENTO]),D1439)</f>
        <v>ASALARIADO</v>
      </c>
      <c r="N1439" s="1">
        <f>IF(ISBLANK(moras[[#This Row],[EDAD]]),T1460,moras[[#This Row],[EDAD]])</f>
        <v>31</v>
      </c>
    </row>
    <row r="1440" spans="1:14" x14ac:dyDescent="0.35">
      <c r="A1440" s="1">
        <v>1439</v>
      </c>
      <c r="B1440" s="1" t="s">
        <v>15</v>
      </c>
      <c r="C1440" s="1">
        <v>496170</v>
      </c>
      <c r="D1440" s="1" t="s">
        <v>10</v>
      </c>
      <c r="E1440" s="1" t="s">
        <v>16</v>
      </c>
      <c r="F1440" s="1" t="s">
        <v>12</v>
      </c>
      <c r="G1440" s="1" t="s">
        <v>12</v>
      </c>
      <c r="H1440" s="1" t="s">
        <v>13</v>
      </c>
      <c r="I1440" s="1">
        <v>28</v>
      </c>
      <c r="J1440" t="str">
        <f t="shared" si="67"/>
        <v>No</v>
      </c>
      <c r="K1440" t="str">
        <f t="shared" si="68"/>
        <v>No</v>
      </c>
      <c r="L1440">
        <f t="shared" si="69"/>
        <v>496170</v>
      </c>
      <c r="M1440" s="1" t="str">
        <f>IF(ISBLANK(D1440),_xlfn.MODE.SNGL(moras[TIPO_ASEGURAMIENTO]),D1440)</f>
        <v>ASALARIADO</v>
      </c>
      <c r="N1440" s="1">
        <f>IF(ISBLANK(moras[[#This Row],[EDAD]]),T1461,moras[[#This Row],[EDAD]])</f>
        <v>28</v>
      </c>
    </row>
    <row r="1441" spans="1:14" x14ac:dyDescent="0.35">
      <c r="A1441" s="1">
        <v>1440</v>
      </c>
      <c r="B1441" s="1" t="s">
        <v>9</v>
      </c>
      <c r="C1441" s="1">
        <v>952596</v>
      </c>
      <c r="D1441" s="1" t="s">
        <v>10</v>
      </c>
      <c r="E1441" s="1" t="s">
        <v>16</v>
      </c>
      <c r="F1441" s="1" t="s">
        <v>12</v>
      </c>
      <c r="G1441" s="1" t="s">
        <v>13</v>
      </c>
      <c r="H1441" s="1" t="s">
        <v>13</v>
      </c>
      <c r="I1441" s="1">
        <v>61</v>
      </c>
      <c r="J1441" t="str">
        <f t="shared" si="67"/>
        <v>No</v>
      </c>
      <c r="K1441" t="str">
        <f t="shared" si="68"/>
        <v>No</v>
      </c>
      <c r="L1441">
        <f t="shared" si="69"/>
        <v>952596</v>
      </c>
      <c r="M1441" s="1" t="str">
        <f>IF(ISBLANK(D1441),_xlfn.MODE.SNGL(moras[TIPO_ASEGURAMIENTO]),D1441)</f>
        <v>ASALARIADO</v>
      </c>
      <c r="N1441" s="1">
        <f>IF(ISBLANK(moras[[#This Row],[EDAD]]),T1462,moras[[#This Row],[EDAD]])</f>
        <v>61</v>
      </c>
    </row>
    <row r="1442" spans="1:14" x14ac:dyDescent="0.35">
      <c r="A1442" s="1">
        <v>1441</v>
      </c>
      <c r="B1442" s="1" t="s">
        <v>15</v>
      </c>
      <c r="C1442" s="1">
        <v>644244</v>
      </c>
      <c r="D1442" s="1" t="s">
        <v>10</v>
      </c>
      <c r="E1442" s="1" t="s">
        <v>16</v>
      </c>
      <c r="F1442" s="1" t="s">
        <v>12</v>
      </c>
      <c r="G1442" s="1" t="s">
        <v>13</v>
      </c>
      <c r="H1442" s="1" t="s">
        <v>13</v>
      </c>
      <c r="I1442" s="1">
        <v>25</v>
      </c>
      <c r="J1442" t="str">
        <f t="shared" si="67"/>
        <v>No</v>
      </c>
      <c r="K1442" t="str">
        <f t="shared" si="68"/>
        <v>No</v>
      </c>
      <c r="L1442">
        <f t="shared" si="69"/>
        <v>644244</v>
      </c>
      <c r="M1442" s="1" t="str">
        <f>IF(ISBLANK(D1442),_xlfn.MODE.SNGL(moras[TIPO_ASEGURAMIENTO]),D1442)</f>
        <v>ASALARIADO</v>
      </c>
      <c r="N1442" s="1">
        <f>IF(ISBLANK(moras[[#This Row],[EDAD]]),T1463,moras[[#This Row],[EDAD]])</f>
        <v>25</v>
      </c>
    </row>
    <row r="1443" spans="1:14" x14ac:dyDescent="0.35">
      <c r="A1443" s="1">
        <v>1442</v>
      </c>
      <c r="B1443" s="1" t="s">
        <v>9</v>
      </c>
      <c r="C1443" s="1">
        <v>297045</v>
      </c>
      <c r="D1443" s="1" t="s">
        <v>17</v>
      </c>
      <c r="E1443" s="1" t="s">
        <v>16</v>
      </c>
      <c r="F1443" s="1" t="s">
        <v>12</v>
      </c>
      <c r="G1443" s="1" t="s">
        <v>13</v>
      </c>
      <c r="H1443" s="1" t="s">
        <v>13</v>
      </c>
      <c r="I1443" s="1">
        <v>36</v>
      </c>
      <c r="J1443" t="str">
        <f t="shared" si="67"/>
        <v>No</v>
      </c>
      <c r="K1443" t="str">
        <f t="shared" si="68"/>
        <v>No</v>
      </c>
      <c r="L1443">
        <f t="shared" si="69"/>
        <v>297045</v>
      </c>
      <c r="M1443" s="1" t="str">
        <f>IF(ISBLANK(D1443),_xlfn.MODE.SNGL(moras[TIPO_ASEGURAMIENTO]),D1443)</f>
        <v>ASEGURADO VOLUNTARIO</v>
      </c>
      <c r="N1443" s="1">
        <f>IF(ISBLANK(moras[[#This Row],[EDAD]]),T1464,moras[[#This Row],[EDAD]])</f>
        <v>36</v>
      </c>
    </row>
    <row r="1444" spans="1:14" x14ac:dyDescent="0.35">
      <c r="A1444" s="1">
        <v>1443</v>
      </c>
      <c r="B1444" s="1" t="s">
        <v>15</v>
      </c>
      <c r="C1444" s="1">
        <v>297044.99</v>
      </c>
      <c r="D1444" s="1" t="s">
        <v>19</v>
      </c>
      <c r="E1444" s="1" t="s">
        <v>16</v>
      </c>
      <c r="F1444" s="1" t="s">
        <v>12</v>
      </c>
      <c r="G1444" s="1" t="s">
        <v>12</v>
      </c>
      <c r="H1444" s="1" t="s">
        <v>13</v>
      </c>
      <c r="I1444" s="1">
        <v>56</v>
      </c>
      <c r="J1444" t="str">
        <f t="shared" si="67"/>
        <v>No</v>
      </c>
      <c r="K1444" t="str">
        <f t="shared" si="68"/>
        <v>No</v>
      </c>
      <c r="L1444">
        <f t="shared" si="69"/>
        <v>297044.99</v>
      </c>
      <c r="M1444" s="1" t="str">
        <f>IF(ISBLANK(D1444),_xlfn.MODE.SNGL(moras[TIPO_ASEGURAMIENTO]),D1444)</f>
        <v>CONVENIOS ESPECIALES DE TRABAJADORES INDEPENDIENTES</v>
      </c>
      <c r="N1444" s="1">
        <f>IF(ISBLANK(moras[[#This Row],[EDAD]]),T1465,moras[[#This Row],[EDAD]])</f>
        <v>56</v>
      </c>
    </row>
    <row r="1445" spans="1:14" x14ac:dyDescent="0.35">
      <c r="A1445" s="1">
        <v>1444</v>
      </c>
      <c r="B1445" s="1" t="s">
        <v>15</v>
      </c>
      <c r="C1445" s="1">
        <v>1591132.4</v>
      </c>
      <c r="D1445" s="1" t="s">
        <v>10</v>
      </c>
      <c r="E1445" s="1" t="s">
        <v>11</v>
      </c>
      <c r="F1445" s="1" t="s">
        <v>12</v>
      </c>
      <c r="G1445" s="1" t="s">
        <v>13</v>
      </c>
      <c r="H1445" s="1" t="s">
        <v>13</v>
      </c>
      <c r="I1445" s="1">
        <v>51</v>
      </c>
      <c r="J1445" t="str">
        <f t="shared" si="67"/>
        <v>No</v>
      </c>
      <c r="K1445" t="str">
        <f t="shared" si="68"/>
        <v>No</v>
      </c>
      <c r="L1445">
        <f t="shared" si="69"/>
        <v>1591132.4</v>
      </c>
      <c r="M1445" s="1" t="str">
        <f>IF(ISBLANK(D1445),_xlfn.MODE.SNGL(moras[TIPO_ASEGURAMIENTO]),D1445)</f>
        <v>ASALARIADO</v>
      </c>
      <c r="N1445" s="1">
        <f>IF(ISBLANK(moras[[#This Row],[EDAD]]),T1466,moras[[#This Row],[EDAD]])</f>
        <v>51</v>
      </c>
    </row>
    <row r="1446" spans="1:14" x14ac:dyDescent="0.35">
      <c r="A1446" s="1">
        <v>1445</v>
      </c>
      <c r="B1446" s="1" t="s">
        <v>9</v>
      </c>
      <c r="C1446" s="1">
        <v>130000</v>
      </c>
      <c r="D1446" s="1" t="s">
        <v>10</v>
      </c>
      <c r="E1446" s="1" t="s">
        <v>16</v>
      </c>
      <c r="F1446" s="1" t="s">
        <v>12</v>
      </c>
      <c r="G1446" s="1" t="s">
        <v>12</v>
      </c>
      <c r="H1446" s="1" t="s">
        <v>13</v>
      </c>
      <c r="I1446" s="1">
        <v>40</v>
      </c>
      <c r="J1446" t="str">
        <f t="shared" si="67"/>
        <v>No</v>
      </c>
      <c r="K1446" t="str">
        <f t="shared" si="68"/>
        <v>No</v>
      </c>
      <c r="L1446">
        <f t="shared" si="69"/>
        <v>130000</v>
      </c>
      <c r="M1446" s="1" t="str">
        <f>IF(ISBLANK(D1446),_xlfn.MODE.SNGL(moras[TIPO_ASEGURAMIENTO]),D1446)</f>
        <v>ASALARIADO</v>
      </c>
      <c r="N1446" s="1">
        <f>IF(ISBLANK(moras[[#This Row],[EDAD]]),T1467,moras[[#This Row],[EDAD]])</f>
        <v>40</v>
      </c>
    </row>
    <row r="1447" spans="1:14" x14ac:dyDescent="0.35">
      <c r="A1447" s="1">
        <v>1446</v>
      </c>
      <c r="B1447" s="1" t="s">
        <v>9</v>
      </c>
      <c r="C1447" s="1">
        <v>868191.39</v>
      </c>
      <c r="D1447" s="1" t="s">
        <v>10</v>
      </c>
      <c r="E1447" s="1" t="s">
        <v>16</v>
      </c>
      <c r="F1447" s="1" t="s">
        <v>12</v>
      </c>
      <c r="G1447" s="1" t="s">
        <v>13</v>
      </c>
      <c r="H1447" s="1" t="s">
        <v>13</v>
      </c>
      <c r="I1447" s="1">
        <v>30</v>
      </c>
      <c r="J1447" t="str">
        <f t="shared" si="67"/>
        <v>No</v>
      </c>
      <c r="K1447" t="str">
        <f t="shared" si="68"/>
        <v>No</v>
      </c>
      <c r="L1447">
        <f t="shared" si="69"/>
        <v>868191.39</v>
      </c>
      <c r="M1447" s="1" t="str">
        <f>IF(ISBLANK(D1447),_xlfn.MODE.SNGL(moras[TIPO_ASEGURAMIENTO]),D1447)</f>
        <v>ASALARIADO</v>
      </c>
      <c r="N1447" s="1">
        <f>IF(ISBLANK(moras[[#This Row],[EDAD]]),T1468,moras[[#This Row],[EDAD]])</f>
        <v>30</v>
      </c>
    </row>
    <row r="1448" spans="1:14" x14ac:dyDescent="0.35">
      <c r="A1448" s="1">
        <v>1447</v>
      </c>
      <c r="B1448" s="1" t="s">
        <v>15</v>
      </c>
      <c r="C1448" s="1">
        <v>122313.33</v>
      </c>
      <c r="D1448" s="1" t="s">
        <v>10</v>
      </c>
      <c r="E1448" s="1" t="s">
        <v>16</v>
      </c>
      <c r="F1448" s="1" t="s">
        <v>12</v>
      </c>
      <c r="G1448" s="1" t="s">
        <v>13</v>
      </c>
      <c r="H1448" s="1" t="s">
        <v>13</v>
      </c>
      <c r="I1448" s="1">
        <v>42</v>
      </c>
      <c r="J1448" t="str">
        <f t="shared" si="67"/>
        <v>No</v>
      </c>
      <c r="K1448" t="str">
        <f t="shared" si="68"/>
        <v>No</v>
      </c>
      <c r="L1448">
        <f t="shared" si="69"/>
        <v>122313.33</v>
      </c>
      <c r="M1448" s="1" t="str">
        <f>IF(ISBLANK(D1448),_xlfn.MODE.SNGL(moras[TIPO_ASEGURAMIENTO]),D1448)</f>
        <v>ASALARIADO</v>
      </c>
      <c r="N1448" s="1">
        <f>IF(ISBLANK(moras[[#This Row],[EDAD]]),T1469,moras[[#This Row],[EDAD]])</f>
        <v>42</v>
      </c>
    </row>
    <row r="1449" spans="1:14" x14ac:dyDescent="0.35">
      <c r="A1449" s="1">
        <v>1448</v>
      </c>
      <c r="B1449" s="1" t="s">
        <v>9</v>
      </c>
      <c r="C1449" s="1">
        <v>337000</v>
      </c>
      <c r="D1449" s="1" t="s">
        <v>10</v>
      </c>
      <c r="E1449" s="1" t="s">
        <v>16</v>
      </c>
      <c r="F1449" s="1" t="s">
        <v>12</v>
      </c>
      <c r="G1449" s="1" t="s">
        <v>12</v>
      </c>
      <c r="H1449" s="1" t="s">
        <v>13</v>
      </c>
      <c r="I1449" s="1">
        <v>42</v>
      </c>
      <c r="J1449" t="str">
        <f t="shared" si="67"/>
        <v>No</v>
      </c>
      <c r="K1449" t="str">
        <f t="shared" si="68"/>
        <v>No</v>
      </c>
      <c r="L1449">
        <f t="shared" si="69"/>
        <v>337000</v>
      </c>
      <c r="M1449" s="1" t="str">
        <f>IF(ISBLANK(D1449),_xlfn.MODE.SNGL(moras[TIPO_ASEGURAMIENTO]),D1449)</f>
        <v>ASALARIADO</v>
      </c>
      <c r="N1449" s="1">
        <f>IF(ISBLANK(moras[[#This Row],[EDAD]]),T1470,moras[[#This Row],[EDAD]])</f>
        <v>42</v>
      </c>
    </row>
    <row r="1450" spans="1:14" x14ac:dyDescent="0.35">
      <c r="A1450" s="1">
        <v>1449</v>
      </c>
      <c r="B1450" s="1" t="s">
        <v>15</v>
      </c>
      <c r="C1450" s="1">
        <v>1448116.5</v>
      </c>
      <c r="D1450" s="1" t="s">
        <v>10</v>
      </c>
      <c r="E1450" s="1" t="s">
        <v>11</v>
      </c>
      <c r="F1450" s="1" t="s">
        <v>12</v>
      </c>
      <c r="G1450" s="1" t="s">
        <v>13</v>
      </c>
      <c r="H1450" s="1" t="s">
        <v>13</v>
      </c>
      <c r="I1450" s="1">
        <v>42</v>
      </c>
      <c r="J1450" t="str">
        <f t="shared" si="67"/>
        <v>No</v>
      </c>
      <c r="K1450" t="str">
        <f t="shared" si="68"/>
        <v>No</v>
      </c>
      <c r="L1450">
        <f t="shared" si="69"/>
        <v>1448116.5</v>
      </c>
      <c r="M1450" s="1" t="str">
        <f>IF(ISBLANK(D1450),_xlfn.MODE.SNGL(moras[TIPO_ASEGURAMIENTO]),D1450)</f>
        <v>ASALARIADO</v>
      </c>
      <c r="N1450" s="1">
        <f>IF(ISBLANK(moras[[#This Row],[EDAD]]),T1471,moras[[#This Row],[EDAD]])</f>
        <v>42</v>
      </c>
    </row>
    <row r="1451" spans="1:14" x14ac:dyDescent="0.35">
      <c r="A1451" s="1">
        <v>1450</v>
      </c>
      <c r="B1451" s="1" t="s">
        <v>15</v>
      </c>
      <c r="C1451" s="1">
        <v>327716</v>
      </c>
      <c r="D1451" s="1" t="s">
        <v>17</v>
      </c>
      <c r="E1451" s="1" t="s">
        <v>16</v>
      </c>
      <c r="F1451" s="1" t="s">
        <v>12</v>
      </c>
      <c r="G1451" s="1" t="s">
        <v>13</v>
      </c>
      <c r="H1451" s="1" t="s">
        <v>13</v>
      </c>
      <c r="I1451" s="1">
        <v>40</v>
      </c>
      <c r="J1451" t="str">
        <f t="shared" si="67"/>
        <v>No</v>
      </c>
      <c r="K1451" t="str">
        <f t="shared" si="68"/>
        <v>No</v>
      </c>
      <c r="L1451">
        <f t="shared" si="69"/>
        <v>327716</v>
      </c>
      <c r="M1451" s="1" t="str">
        <f>IF(ISBLANK(D1451),_xlfn.MODE.SNGL(moras[TIPO_ASEGURAMIENTO]),D1451)</f>
        <v>ASEGURADO VOLUNTARIO</v>
      </c>
      <c r="N1451" s="1">
        <f>IF(ISBLANK(moras[[#This Row],[EDAD]]),T1472,moras[[#This Row],[EDAD]])</f>
        <v>40</v>
      </c>
    </row>
    <row r="1452" spans="1:14" x14ac:dyDescent="0.35">
      <c r="A1452" s="1">
        <v>1451</v>
      </c>
      <c r="B1452" s="1" t="s">
        <v>15</v>
      </c>
      <c r="C1452" s="1">
        <v>297044</v>
      </c>
      <c r="D1452" s="1" t="s">
        <v>21</v>
      </c>
      <c r="E1452" s="1" t="s">
        <v>16</v>
      </c>
      <c r="F1452" s="1" t="s">
        <v>12</v>
      </c>
      <c r="G1452" s="1" t="s">
        <v>13</v>
      </c>
      <c r="H1452" s="1" t="s">
        <v>13</v>
      </c>
      <c r="I1452" s="1">
        <v>27</v>
      </c>
      <c r="J1452" t="str">
        <f t="shared" si="67"/>
        <v>No</v>
      </c>
      <c r="K1452" t="str">
        <f t="shared" si="68"/>
        <v>No</v>
      </c>
      <c r="L1452">
        <f t="shared" si="69"/>
        <v>297044</v>
      </c>
      <c r="M1452" s="1" t="str">
        <f>IF(ISBLANK(D1452),_xlfn.MODE.SNGL(moras[TIPO_ASEGURAMIENTO]),D1452)</f>
        <v>CONVENIOS ESPECIALES DE ASEGURADOS VOLUNTARIOS</v>
      </c>
      <c r="N1452" s="1">
        <f>IF(ISBLANK(moras[[#This Row],[EDAD]]),T1473,moras[[#This Row],[EDAD]])</f>
        <v>27</v>
      </c>
    </row>
    <row r="1453" spans="1:14" x14ac:dyDescent="0.35">
      <c r="A1453" s="1">
        <v>1452</v>
      </c>
      <c r="B1453" s="1" t="s">
        <v>9</v>
      </c>
      <c r="C1453" s="1">
        <v>278030</v>
      </c>
      <c r="D1453" s="1" t="s">
        <v>19</v>
      </c>
      <c r="E1453" s="1" t="s">
        <v>16</v>
      </c>
      <c r="F1453" s="1" t="s">
        <v>12</v>
      </c>
      <c r="G1453" s="1" t="s">
        <v>13</v>
      </c>
      <c r="H1453" s="1" t="s">
        <v>13</v>
      </c>
      <c r="I1453" s="1">
        <v>48</v>
      </c>
      <c r="J1453" t="str">
        <f t="shared" si="67"/>
        <v>No</v>
      </c>
      <c r="K1453" t="str">
        <f t="shared" si="68"/>
        <v>No</v>
      </c>
      <c r="L1453">
        <f t="shared" si="69"/>
        <v>278030</v>
      </c>
      <c r="M1453" s="1" t="str">
        <f>IF(ISBLANK(D1453),_xlfn.MODE.SNGL(moras[TIPO_ASEGURAMIENTO]),D1453)</f>
        <v>CONVENIOS ESPECIALES DE TRABAJADORES INDEPENDIENTES</v>
      </c>
      <c r="N1453" s="1">
        <f>IF(ISBLANK(moras[[#This Row],[EDAD]]),T1474,moras[[#This Row],[EDAD]])</f>
        <v>48</v>
      </c>
    </row>
    <row r="1454" spans="1:14" x14ac:dyDescent="0.35">
      <c r="A1454" s="1">
        <v>1453</v>
      </c>
      <c r="B1454" s="1" t="s">
        <v>9</v>
      </c>
      <c r="C1454" s="1">
        <v>477915</v>
      </c>
      <c r="D1454" s="1" t="s">
        <v>10</v>
      </c>
      <c r="E1454" s="1" t="s">
        <v>11</v>
      </c>
      <c r="F1454" s="1" t="s">
        <v>12</v>
      </c>
      <c r="G1454" s="1" t="s">
        <v>13</v>
      </c>
      <c r="H1454" s="1" t="s">
        <v>13</v>
      </c>
      <c r="I1454" s="1">
        <v>21</v>
      </c>
      <c r="J1454" t="str">
        <f t="shared" si="67"/>
        <v>No</v>
      </c>
      <c r="K1454" t="str">
        <f t="shared" si="68"/>
        <v>No</v>
      </c>
      <c r="L1454">
        <f t="shared" si="69"/>
        <v>477915</v>
      </c>
      <c r="M1454" s="1" t="str">
        <f>IF(ISBLANK(D1454),_xlfn.MODE.SNGL(moras[TIPO_ASEGURAMIENTO]),D1454)</f>
        <v>ASALARIADO</v>
      </c>
      <c r="N1454" s="1">
        <f>IF(ISBLANK(moras[[#This Row],[EDAD]]),T1475,moras[[#This Row],[EDAD]])</f>
        <v>21</v>
      </c>
    </row>
    <row r="1455" spans="1:14" x14ac:dyDescent="0.35">
      <c r="A1455" s="1">
        <v>1454</v>
      </c>
      <c r="B1455" s="1" t="s">
        <v>9</v>
      </c>
      <c r="C1455" s="1">
        <v>5472090.3399999999</v>
      </c>
      <c r="D1455" s="1" t="s">
        <v>10</v>
      </c>
      <c r="E1455" s="1" t="s">
        <v>11</v>
      </c>
      <c r="F1455" s="1" t="s">
        <v>12</v>
      </c>
      <c r="G1455" s="1" t="s">
        <v>13</v>
      </c>
      <c r="H1455" s="1" t="s">
        <v>13</v>
      </c>
      <c r="I1455" s="1">
        <v>42</v>
      </c>
      <c r="J1455" t="str">
        <f t="shared" si="67"/>
        <v>Atípico</v>
      </c>
      <c r="K1455" t="str">
        <f t="shared" si="68"/>
        <v>No</v>
      </c>
      <c r="L1455">
        <f t="shared" si="69"/>
        <v>5472090.3399999999</v>
      </c>
      <c r="M1455" s="1" t="str">
        <f>IF(ISBLANK(D1455),_xlfn.MODE.SNGL(moras[TIPO_ASEGURAMIENTO]),D1455)</f>
        <v>ASALARIADO</v>
      </c>
      <c r="N1455" s="1">
        <f>IF(ISBLANK(moras[[#This Row],[EDAD]]),T1476,moras[[#This Row],[EDAD]])</f>
        <v>42</v>
      </c>
    </row>
    <row r="1456" spans="1:14" x14ac:dyDescent="0.35">
      <c r="A1456" s="1">
        <v>1455</v>
      </c>
      <c r="B1456" s="1" t="s">
        <v>15</v>
      </c>
      <c r="C1456" s="1">
        <v>196822.39</v>
      </c>
      <c r="D1456" s="1" t="s">
        <v>14</v>
      </c>
      <c r="E1456" s="1" t="s">
        <v>11</v>
      </c>
      <c r="F1456" s="1" t="s">
        <v>12</v>
      </c>
      <c r="G1456" s="1" t="s">
        <v>13</v>
      </c>
      <c r="H1456" s="1" t="s">
        <v>13</v>
      </c>
      <c r="I1456" s="1">
        <v>94</v>
      </c>
      <c r="J1456" t="str">
        <f t="shared" si="67"/>
        <v>No</v>
      </c>
      <c r="K1456" t="str">
        <f t="shared" si="68"/>
        <v>No</v>
      </c>
      <c r="L1456">
        <f t="shared" si="69"/>
        <v>196822.39</v>
      </c>
      <c r="M1456" s="1" t="str">
        <f>IF(ISBLANK(D1456),_xlfn.MODE.SNGL(moras[TIPO_ASEGURAMIENTO]),D1456)</f>
        <v>PENSIONADOS EN SU PROPIO SISTEMA</v>
      </c>
      <c r="N1456" s="1">
        <f>IF(ISBLANK(moras[[#This Row],[EDAD]]),T1477,moras[[#This Row],[EDAD]])</f>
        <v>94</v>
      </c>
    </row>
    <row r="1457" spans="1:14" x14ac:dyDescent="0.35">
      <c r="A1457" s="1">
        <v>1456</v>
      </c>
      <c r="B1457" s="1" t="s">
        <v>15</v>
      </c>
      <c r="C1457" s="1">
        <v>575000</v>
      </c>
      <c r="D1457" s="1" t="s">
        <v>10</v>
      </c>
      <c r="E1457" s="1" t="s">
        <v>16</v>
      </c>
      <c r="F1457" s="1" t="s">
        <v>12</v>
      </c>
      <c r="G1457" s="1" t="s">
        <v>13</v>
      </c>
      <c r="H1457" s="1" t="s">
        <v>12</v>
      </c>
      <c r="I1457" s="1">
        <v>32</v>
      </c>
      <c r="J1457" t="str">
        <f t="shared" si="67"/>
        <v>No</v>
      </c>
      <c r="K1457" t="str">
        <f t="shared" si="68"/>
        <v>No</v>
      </c>
      <c r="L1457">
        <f t="shared" si="69"/>
        <v>575000</v>
      </c>
      <c r="M1457" s="1" t="str">
        <f>IF(ISBLANK(D1457),_xlfn.MODE.SNGL(moras[TIPO_ASEGURAMIENTO]),D1457)</f>
        <v>ASALARIADO</v>
      </c>
      <c r="N1457" s="1">
        <f>IF(ISBLANK(moras[[#This Row],[EDAD]]),T1478,moras[[#This Row],[EDAD]])</f>
        <v>32</v>
      </c>
    </row>
    <row r="1458" spans="1:14" x14ac:dyDescent="0.35">
      <c r="A1458" s="1">
        <v>1457</v>
      </c>
      <c r="B1458" s="1" t="s">
        <v>15</v>
      </c>
      <c r="C1458" s="1">
        <v>298957</v>
      </c>
      <c r="D1458" s="1" t="s">
        <v>17</v>
      </c>
      <c r="E1458" s="1" t="s">
        <v>16</v>
      </c>
      <c r="F1458" s="1" t="s">
        <v>12</v>
      </c>
      <c r="G1458" s="1" t="s">
        <v>13</v>
      </c>
      <c r="H1458" s="1" t="s">
        <v>13</v>
      </c>
      <c r="I1458" s="1">
        <v>32</v>
      </c>
      <c r="J1458" t="str">
        <f t="shared" si="67"/>
        <v>No</v>
      </c>
      <c r="K1458" t="str">
        <f t="shared" si="68"/>
        <v>No</v>
      </c>
      <c r="L1458">
        <f t="shared" si="69"/>
        <v>298957</v>
      </c>
      <c r="M1458" s="1" t="str">
        <f>IF(ISBLANK(D1458),_xlfn.MODE.SNGL(moras[TIPO_ASEGURAMIENTO]),D1458)</f>
        <v>ASEGURADO VOLUNTARIO</v>
      </c>
      <c r="N1458" s="1">
        <f>IF(ISBLANK(moras[[#This Row],[EDAD]]),T1479,moras[[#This Row],[EDAD]])</f>
        <v>32</v>
      </c>
    </row>
    <row r="1459" spans="1:14" x14ac:dyDescent="0.35">
      <c r="A1459" s="1">
        <v>1458</v>
      </c>
      <c r="B1459" s="1" t="s">
        <v>15</v>
      </c>
      <c r="C1459" s="1">
        <v>75294.7</v>
      </c>
      <c r="D1459" s="1" t="s">
        <v>10</v>
      </c>
      <c r="E1459" s="1" t="s">
        <v>16</v>
      </c>
      <c r="F1459" s="1" t="s">
        <v>12</v>
      </c>
      <c r="G1459" s="1" t="s">
        <v>13</v>
      </c>
      <c r="H1459" s="1" t="s">
        <v>13</v>
      </c>
      <c r="I1459" s="1">
        <v>25</v>
      </c>
      <c r="J1459" t="str">
        <f t="shared" si="67"/>
        <v>No</v>
      </c>
      <c r="K1459" t="str">
        <f t="shared" si="68"/>
        <v>No</v>
      </c>
      <c r="L1459">
        <f t="shared" si="69"/>
        <v>75294.7</v>
      </c>
      <c r="M1459" s="1" t="str">
        <f>IF(ISBLANK(D1459),_xlfn.MODE.SNGL(moras[TIPO_ASEGURAMIENTO]),D1459)</f>
        <v>ASALARIADO</v>
      </c>
      <c r="N1459" s="1">
        <f>IF(ISBLANK(moras[[#This Row],[EDAD]]),T1480,moras[[#This Row],[EDAD]])</f>
        <v>25</v>
      </c>
    </row>
    <row r="1460" spans="1:14" x14ac:dyDescent="0.35">
      <c r="A1460" s="1">
        <v>1459</v>
      </c>
      <c r="B1460" s="1" t="s">
        <v>9</v>
      </c>
      <c r="C1460" s="1">
        <v>278030</v>
      </c>
      <c r="D1460" s="1" t="s">
        <v>19</v>
      </c>
      <c r="E1460" s="1" t="s">
        <v>16</v>
      </c>
      <c r="F1460" s="1" t="s">
        <v>12</v>
      </c>
      <c r="G1460" s="1" t="s">
        <v>13</v>
      </c>
      <c r="H1460" s="1" t="s">
        <v>13</v>
      </c>
      <c r="I1460" s="1">
        <v>61</v>
      </c>
      <c r="J1460" t="str">
        <f t="shared" si="67"/>
        <v>No</v>
      </c>
      <c r="K1460" t="str">
        <f t="shared" si="68"/>
        <v>No</v>
      </c>
      <c r="L1460">
        <f t="shared" si="69"/>
        <v>278030</v>
      </c>
      <c r="M1460" s="1" t="str">
        <f>IF(ISBLANK(D1460),_xlfn.MODE.SNGL(moras[TIPO_ASEGURAMIENTO]),D1460)</f>
        <v>CONVENIOS ESPECIALES DE TRABAJADORES INDEPENDIENTES</v>
      </c>
      <c r="N1460" s="1">
        <f>IF(ISBLANK(moras[[#This Row],[EDAD]]),T1481,moras[[#This Row],[EDAD]])</f>
        <v>61</v>
      </c>
    </row>
    <row r="1461" spans="1:14" x14ac:dyDescent="0.35">
      <c r="A1461" s="1">
        <v>1460</v>
      </c>
      <c r="B1461" s="1" t="s">
        <v>15</v>
      </c>
      <c r="C1461" s="1">
        <v>278030.99</v>
      </c>
      <c r="D1461" s="1" t="s">
        <v>19</v>
      </c>
      <c r="E1461" s="1" t="s">
        <v>16</v>
      </c>
      <c r="F1461" s="1" t="s">
        <v>12</v>
      </c>
      <c r="G1461" s="1" t="s">
        <v>13</v>
      </c>
      <c r="H1461" s="1" t="s">
        <v>13</v>
      </c>
      <c r="I1461" s="1">
        <v>34</v>
      </c>
      <c r="J1461" t="str">
        <f t="shared" si="67"/>
        <v>No</v>
      </c>
      <c r="K1461" t="str">
        <f t="shared" si="68"/>
        <v>No</v>
      </c>
      <c r="L1461">
        <f t="shared" si="69"/>
        <v>278030.99</v>
      </c>
      <c r="M1461" s="1" t="str">
        <f>IF(ISBLANK(D1461),_xlfn.MODE.SNGL(moras[TIPO_ASEGURAMIENTO]),D1461)</f>
        <v>CONVENIOS ESPECIALES DE TRABAJADORES INDEPENDIENTES</v>
      </c>
      <c r="N1461" s="1">
        <f>IF(ISBLANK(moras[[#This Row],[EDAD]]),T1482,moras[[#This Row],[EDAD]])</f>
        <v>34</v>
      </c>
    </row>
    <row r="1462" spans="1:14" x14ac:dyDescent="0.35">
      <c r="A1462" s="1">
        <v>1461</v>
      </c>
      <c r="B1462" s="1" t="s">
        <v>15</v>
      </c>
      <c r="C1462" s="1">
        <v>791499.02</v>
      </c>
      <c r="D1462" s="1" t="s">
        <v>10</v>
      </c>
      <c r="E1462" s="1" t="s">
        <v>16</v>
      </c>
      <c r="F1462" s="1" t="s">
        <v>12</v>
      </c>
      <c r="G1462" s="1" t="s">
        <v>13</v>
      </c>
      <c r="H1462" s="1" t="s">
        <v>13</v>
      </c>
      <c r="I1462" s="1">
        <v>29</v>
      </c>
      <c r="J1462" t="str">
        <f t="shared" si="67"/>
        <v>No</v>
      </c>
      <c r="K1462" t="str">
        <f t="shared" si="68"/>
        <v>No</v>
      </c>
      <c r="L1462">
        <f t="shared" si="69"/>
        <v>791499.02</v>
      </c>
      <c r="M1462" s="1" t="str">
        <f>IF(ISBLANK(D1462),_xlfn.MODE.SNGL(moras[TIPO_ASEGURAMIENTO]),D1462)</f>
        <v>ASALARIADO</v>
      </c>
      <c r="N1462" s="1">
        <f>IF(ISBLANK(moras[[#This Row],[EDAD]]),T1483,moras[[#This Row],[EDAD]])</f>
        <v>29</v>
      </c>
    </row>
    <row r="1463" spans="1:14" x14ac:dyDescent="0.35">
      <c r="A1463" s="1">
        <v>1462</v>
      </c>
      <c r="B1463" s="1" t="s">
        <v>9</v>
      </c>
      <c r="C1463" s="1">
        <v>371304</v>
      </c>
      <c r="D1463" s="1" t="s">
        <v>18</v>
      </c>
      <c r="E1463" s="1" t="s">
        <v>16</v>
      </c>
      <c r="F1463" s="1" t="s">
        <v>12</v>
      </c>
      <c r="G1463" s="1" t="s">
        <v>13</v>
      </c>
      <c r="H1463" s="1" t="s">
        <v>12</v>
      </c>
      <c r="I1463" s="1">
        <v>37</v>
      </c>
      <c r="J1463" t="str">
        <f t="shared" si="67"/>
        <v>No</v>
      </c>
      <c r="K1463" t="str">
        <f t="shared" si="68"/>
        <v>No</v>
      </c>
      <c r="L1463">
        <f t="shared" si="69"/>
        <v>371304</v>
      </c>
      <c r="M1463" s="1" t="str">
        <f>IF(ISBLANK(D1463),_xlfn.MODE.SNGL(moras[TIPO_ASEGURAMIENTO]),D1463)</f>
        <v>TRABAJADOR INDEPENDIENTE</v>
      </c>
      <c r="N1463" s="1">
        <f>IF(ISBLANK(moras[[#This Row],[EDAD]]),T1484,moras[[#This Row],[EDAD]])</f>
        <v>37</v>
      </c>
    </row>
    <row r="1464" spans="1:14" x14ac:dyDescent="0.35">
      <c r="A1464" s="1">
        <v>1463</v>
      </c>
      <c r="B1464" s="1" t="s">
        <v>15</v>
      </c>
      <c r="C1464" s="1">
        <v>1611870.5</v>
      </c>
      <c r="D1464" s="1" t="s">
        <v>10</v>
      </c>
      <c r="E1464" s="1" t="s">
        <v>11</v>
      </c>
      <c r="F1464" s="1" t="s">
        <v>12</v>
      </c>
      <c r="G1464" s="1" t="s">
        <v>13</v>
      </c>
      <c r="H1464" s="1" t="s">
        <v>13</v>
      </c>
      <c r="I1464" s="1">
        <v>33</v>
      </c>
      <c r="J1464" t="str">
        <f t="shared" si="67"/>
        <v>No</v>
      </c>
      <c r="K1464" t="str">
        <f t="shared" si="68"/>
        <v>No</v>
      </c>
      <c r="L1464">
        <f t="shared" si="69"/>
        <v>1611870.5</v>
      </c>
      <c r="M1464" s="1" t="str">
        <f>IF(ISBLANK(D1464),_xlfn.MODE.SNGL(moras[TIPO_ASEGURAMIENTO]),D1464)</f>
        <v>ASALARIADO</v>
      </c>
      <c r="N1464" s="1">
        <f>IF(ISBLANK(moras[[#This Row],[EDAD]]),T1485,moras[[#This Row],[EDAD]])</f>
        <v>33</v>
      </c>
    </row>
    <row r="1465" spans="1:14" x14ac:dyDescent="0.35">
      <c r="A1465" s="1">
        <v>1464</v>
      </c>
      <c r="B1465" s="1" t="s">
        <v>9</v>
      </c>
      <c r="C1465" s="1">
        <v>771947.42</v>
      </c>
      <c r="D1465" s="1" t="s">
        <v>10</v>
      </c>
      <c r="E1465" s="1" t="s">
        <v>16</v>
      </c>
      <c r="F1465" s="1" t="s">
        <v>12</v>
      </c>
      <c r="G1465" s="1" t="s">
        <v>13</v>
      </c>
      <c r="H1465" s="1" t="s">
        <v>13</v>
      </c>
      <c r="I1465" s="1">
        <v>40</v>
      </c>
      <c r="J1465" t="str">
        <f t="shared" si="67"/>
        <v>No</v>
      </c>
      <c r="K1465" t="str">
        <f t="shared" si="68"/>
        <v>No</v>
      </c>
      <c r="L1465">
        <f t="shared" si="69"/>
        <v>771947.42</v>
      </c>
      <c r="M1465" s="1" t="str">
        <f>IF(ISBLANK(D1465),_xlfn.MODE.SNGL(moras[TIPO_ASEGURAMIENTO]),D1465)</f>
        <v>ASALARIADO</v>
      </c>
      <c r="N1465" s="1">
        <f>IF(ISBLANK(moras[[#This Row],[EDAD]]),T1486,moras[[#This Row],[EDAD]])</f>
        <v>40</v>
      </c>
    </row>
    <row r="1466" spans="1:14" x14ac:dyDescent="0.35">
      <c r="A1466" s="1">
        <v>1465</v>
      </c>
      <c r="B1466" s="1" t="s">
        <v>9</v>
      </c>
      <c r="C1466" s="1">
        <v>278030</v>
      </c>
      <c r="D1466" s="1" t="s">
        <v>19</v>
      </c>
      <c r="E1466" s="1" t="s">
        <v>16</v>
      </c>
      <c r="F1466" s="1" t="s">
        <v>12</v>
      </c>
      <c r="G1466" s="1" t="s">
        <v>13</v>
      </c>
      <c r="H1466" s="1" t="s">
        <v>13</v>
      </c>
      <c r="I1466" s="1">
        <v>53</v>
      </c>
      <c r="J1466" t="str">
        <f t="shared" si="67"/>
        <v>No</v>
      </c>
      <c r="K1466" t="str">
        <f t="shared" si="68"/>
        <v>No</v>
      </c>
      <c r="L1466">
        <f t="shared" si="69"/>
        <v>278030</v>
      </c>
      <c r="M1466" s="1" t="str">
        <f>IF(ISBLANK(D1466),_xlfn.MODE.SNGL(moras[TIPO_ASEGURAMIENTO]),D1466)</f>
        <v>CONVENIOS ESPECIALES DE TRABAJADORES INDEPENDIENTES</v>
      </c>
      <c r="N1466" s="1">
        <f>IF(ISBLANK(moras[[#This Row],[EDAD]]),T1487,moras[[#This Row],[EDAD]])</f>
        <v>53</v>
      </c>
    </row>
    <row r="1467" spans="1:14" x14ac:dyDescent="0.35">
      <c r="A1467" s="1">
        <v>1466</v>
      </c>
      <c r="B1467" s="1" t="s">
        <v>15</v>
      </c>
      <c r="C1467" s="1">
        <v>1358025.5</v>
      </c>
      <c r="D1467" s="1" t="s">
        <v>10</v>
      </c>
      <c r="E1467" s="1" t="s">
        <v>11</v>
      </c>
      <c r="F1467" s="1" t="s">
        <v>12</v>
      </c>
      <c r="G1467" s="1" t="s">
        <v>13</v>
      </c>
      <c r="H1467" s="1" t="s">
        <v>13</v>
      </c>
      <c r="I1467" s="1">
        <v>32</v>
      </c>
      <c r="J1467" t="str">
        <f t="shared" si="67"/>
        <v>No</v>
      </c>
      <c r="K1467" t="str">
        <f t="shared" si="68"/>
        <v>No</v>
      </c>
      <c r="L1467">
        <f t="shared" si="69"/>
        <v>1358025.5</v>
      </c>
      <c r="M1467" s="1" t="str">
        <f>IF(ISBLANK(D1467),_xlfn.MODE.SNGL(moras[TIPO_ASEGURAMIENTO]),D1467)</f>
        <v>ASALARIADO</v>
      </c>
      <c r="N1467" s="1">
        <f>IF(ISBLANK(moras[[#This Row],[EDAD]]),T1488,moras[[#This Row],[EDAD]])</f>
        <v>32</v>
      </c>
    </row>
    <row r="1468" spans="1:14" x14ac:dyDescent="0.35">
      <c r="A1468" s="1">
        <v>1467</v>
      </c>
      <c r="B1468" s="1" t="s">
        <v>9</v>
      </c>
      <c r="C1468" s="1">
        <v>1049700.32</v>
      </c>
      <c r="D1468" s="1" t="s">
        <v>10</v>
      </c>
      <c r="E1468" s="1" t="s">
        <v>16</v>
      </c>
      <c r="F1468" s="1" t="s">
        <v>12</v>
      </c>
      <c r="G1468" s="1" t="s">
        <v>13</v>
      </c>
      <c r="H1468" s="1" t="s">
        <v>13</v>
      </c>
      <c r="I1468" s="1">
        <v>37</v>
      </c>
      <c r="J1468" t="str">
        <f t="shared" si="67"/>
        <v>No</v>
      </c>
      <c r="K1468" t="str">
        <f t="shared" si="68"/>
        <v>No</v>
      </c>
      <c r="L1468">
        <f t="shared" si="69"/>
        <v>1049700.32</v>
      </c>
      <c r="M1468" s="1" t="str">
        <f>IF(ISBLANK(D1468),_xlfn.MODE.SNGL(moras[TIPO_ASEGURAMIENTO]),D1468)</f>
        <v>ASALARIADO</v>
      </c>
      <c r="N1468" s="1">
        <f>IF(ISBLANK(moras[[#This Row],[EDAD]]),T1489,moras[[#This Row],[EDAD]])</f>
        <v>37</v>
      </c>
    </row>
    <row r="1469" spans="1:14" x14ac:dyDescent="0.35">
      <c r="A1469" s="1">
        <v>1468</v>
      </c>
      <c r="B1469" s="1" t="s">
        <v>9</v>
      </c>
      <c r="C1469" s="1">
        <v>311173</v>
      </c>
      <c r="D1469" s="1" t="s">
        <v>18</v>
      </c>
      <c r="E1469" s="1" t="s">
        <v>16</v>
      </c>
      <c r="F1469" s="1" t="s">
        <v>12</v>
      </c>
      <c r="G1469" s="1" t="s">
        <v>13</v>
      </c>
      <c r="H1469" s="1" t="s">
        <v>12</v>
      </c>
      <c r="I1469" s="1">
        <v>33</v>
      </c>
      <c r="J1469" t="str">
        <f t="shared" si="67"/>
        <v>No</v>
      </c>
      <c r="K1469" t="str">
        <f t="shared" si="68"/>
        <v>No</v>
      </c>
      <c r="L1469">
        <f t="shared" si="69"/>
        <v>311173</v>
      </c>
      <c r="M1469" s="1" t="str">
        <f>IF(ISBLANK(D1469),_xlfn.MODE.SNGL(moras[TIPO_ASEGURAMIENTO]),D1469)</f>
        <v>TRABAJADOR INDEPENDIENTE</v>
      </c>
      <c r="N1469" s="1">
        <f>IF(ISBLANK(moras[[#This Row],[EDAD]]),T1490,moras[[#This Row],[EDAD]])</f>
        <v>33</v>
      </c>
    </row>
    <row r="1470" spans="1:14" x14ac:dyDescent="0.35">
      <c r="A1470" s="1">
        <v>1469</v>
      </c>
      <c r="B1470" s="1" t="s">
        <v>9</v>
      </c>
      <c r="C1470" s="1">
        <v>266800</v>
      </c>
      <c r="D1470" s="1" t="s">
        <v>10</v>
      </c>
      <c r="E1470" s="1" t="s">
        <v>16</v>
      </c>
      <c r="F1470" s="1" t="s">
        <v>12</v>
      </c>
      <c r="G1470" s="1" t="s">
        <v>13</v>
      </c>
      <c r="H1470" s="1" t="s">
        <v>13</v>
      </c>
      <c r="I1470" s="1">
        <v>44</v>
      </c>
      <c r="J1470" t="str">
        <f t="shared" si="67"/>
        <v>No</v>
      </c>
      <c r="K1470" t="str">
        <f t="shared" si="68"/>
        <v>No</v>
      </c>
      <c r="L1470">
        <f t="shared" si="69"/>
        <v>266800</v>
      </c>
      <c r="M1470" s="1" t="str">
        <f>IF(ISBLANK(D1470),_xlfn.MODE.SNGL(moras[TIPO_ASEGURAMIENTO]),D1470)</f>
        <v>ASALARIADO</v>
      </c>
      <c r="N1470" s="1">
        <f>IF(ISBLANK(moras[[#This Row],[EDAD]]),T1491,moras[[#This Row],[EDAD]])</f>
        <v>44</v>
      </c>
    </row>
    <row r="1471" spans="1:14" x14ac:dyDescent="0.35">
      <c r="A1471" s="1">
        <v>1470</v>
      </c>
      <c r="B1471" s="1" t="s">
        <v>9</v>
      </c>
      <c r="C1471" s="1">
        <v>196925</v>
      </c>
      <c r="D1471" s="1" t="s">
        <v>10</v>
      </c>
      <c r="E1471" s="1" t="s">
        <v>16</v>
      </c>
      <c r="F1471" s="1" t="s">
        <v>12</v>
      </c>
      <c r="G1471" s="1" t="s">
        <v>13</v>
      </c>
      <c r="H1471" s="1" t="s">
        <v>12</v>
      </c>
      <c r="I1471" s="1">
        <v>22</v>
      </c>
      <c r="J1471" t="str">
        <f t="shared" si="67"/>
        <v>No</v>
      </c>
      <c r="K1471" t="str">
        <f t="shared" si="68"/>
        <v>No</v>
      </c>
      <c r="L1471">
        <f t="shared" si="69"/>
        <v>196925</v>
      </c>
      <c r="M1471" s="1" t="str">
        <f>IF(ISBLANK(D1471),_xlfn.MODE.SNGL(moras[TIPO_ASEGURAMIENTO]),D1471)</f>
        <v>ASALARIADO</v>
      </c>
      <c r="N1471" s="1">
        <f>IF(ISBLANK(moras[[#This Row],[EDAD]]),T1492,moras[[#This Row],[EDAD]])</f>
        <v>22</v>
      </c>
    </row>
    <row r="1472" spans="1:14" x14ac:dyDescent="0.35">
      <c r="A1472" s="1">
        <v>1471</v>
      </c>
      <c r="B1472" s="1" t="s">
        <v>9</v>
      </c>
      <c r="C1472" s="1">
        <v>342027</v>
      </c>
      <c r="D1472" s="1" t="s">
        <v>10</v>
      </c>
      <c r="E1472" s="1" t="s">
        <v>16</v>
      </c>
      <c r="F1472" s="1" t="s">
        <v>12</v>
      </c>
      <c r="G1472" s="1" t="s">
        <v>12</v>
      </c>
      <c r="H1472" s="1" t="s">
        <v>13</v>
      </c>
      <c r="I1472" s="1">
        <v>61</v>
      </c>
      <c r="J1472" t="str">
        <f t="shared" si="67"/>
        <v>No</v>
      </c>
      <c r="K1472" t="str">
        <f t="shared" si="68"/>
        <v>No</v>
      </c>
      <c r="L1472">
        <f t="shared" si="69"/>
        <v>342027</v>
      </c>
      <c r="M1472" s="1" t="str">
        <f>IF(ISBLANK(D1472),_xlfn.MODE.SNGL(moras[TIPO_ASEGURAMIENTO]),D1472)</f>
        <v>ASALARIADO</v>
      </c>
      <c r="N1472" s="1">
        <f>IF(ISBLANK(moras[[#This Row],[EDAD]]),T1493,moras[[#This Row],[EDAD]])</f>
        <v>61</v>
      </c>
    </row>
    <row r="1473" spans="1:14" x14ac:dyDescent="0.35">
      <c r="A1473" s="1">
        <v>1472</v>
      </c>
      <c r="B1473" s="1" t="s">
        <v>15</v>
      </c>
      <c r="C1473" s="1">
        <v>1104062</v>
      </c>
      <c r="D1473" s="1" t="s">
        <v>14</v>
      </c>
      <c r="E1473" s="1" t="s">
        <v>11</v>
      </c>
      <c r="F1473" s="1" t="s">
        <v>12</v>
      </c>
      <c r="G1473" s="1" t="s">
        <v>13</v>
      </c>
      <c r="H1473" s="1" t="s">
        <v>13</v>
      </c>
      <c r="I1473" s="1">
        <v>91</v>
      </c>
      <c r="J1473" t="str">
        <f t="shared" si="67"/>
        <v>No</v>
      </c>
      <c r="K1473" t="str">
        <f t="shared" si="68"/>
        <v>No</v>
      </c>
      <c r="L1473">
        <f t="shared" si="69"/>
        <v>1104062</v>
      </c>
      <c r="M1473" s="1" t="str">
        <f>IF(ISBLANK(D1473),_xlfn.MODE.SNGL(moras[TIPO_ASEGURAMIENTO]),D1473)</f>
        <v>PENSIONADOS EN SU PROPIO SISTEMA</v>
      </c>
      <c r="N1473" s="1">
        <f>IF(ISBLANK(moras[[#This Row],[EDAD]]),T1494,moras[[#This Row],[EDAD]])</f>
        <v>91</v>
      </c>
    </row>
    <row r="1474" spans="1:14" x14ac:dyDescent="0.35">
      <c r="A1474" s="1">
        <v>1473</v>
      </c>
      <c r="B1474" s="1" t="s">
        <v>9</v>
      </c>
      <c r="C1474" s="1">
        <v>155880</v>
      </c>
      <c r="D1474" s="1" t="s">
        <v>10</v>
      </c>
      <c r="E1474" s="1" t="s">
        <v>16</v>
      </c>
      <c r="F1474" s="1" t="s">
        <v>12</v>
      </c>
      <c r="G1474" s="1" t="s">
        <v>13</v>
      </c>
      <c r="H1474" s="1" t="s">
        <v>13</v>
      </c>
      <c r="I1474" s="1">
        <v>36</v>
      </c>
      <c r="J1474" t="str">
        <f t="shared" ref="J1474:J1537" si="70">IF(1.96&lt;ABS(C1474-$S$23)/$S$24,"Atípico","No")</f>
        <v>No</v>
      </c>
      <c r="K1474" t="str">
        <f t="shared" ref="K1474:K1537" si="71">IF(1.96&lt;ABS((I1474-$T$23)/$T$24),"Atípico", "No")</f>
        <v>No</v>
      </c>
      <c r="L1474">
        <f t="shared" ref="L1474:L1537" si="72">IF(ISBLANK(C1474),$S$23,C1474)</f>
        <v>155880</v>
      </c>
      <c r="M1474" s="1" t="str">
        <f>IF(ISBLANK(D1474),_xlfn.MODE.SNGL(moras[TIPO_ASEGURAMIENTO]),D1474)</f>
        <v>ASALARIADO</v>
      </c>
      <c r="N1474" s="1">
        <f>IF(ISBLANK(moras[[#This Row],[EDAD]]),T1495,moras[[#This Row],[EDAD]])</f>
        <v>36</v>
      </c>
    </row>
    <row r="1475" spans="1:14" x14ac:dyDescent="0.35">
      <c r="A1475" s="1">
        <v>1474</v>
      </c>
      <c r="B1475" s="1" t="s">
        <v>9</v>
      </c>
      <c r="C1475" s="1">
        <v>297046</v>
      </c>
      <c r="D1475" s="1" t="s">
        <v>17</v>
      </c>
      <c r="E1475" s="1" t="s">
        <v>16</v>
      </c>
      <c r="F1475" s="1" t="s">
        <v>12</v>
      </c>
      <c r="G1475" s="1" t="s">
        <v>13</v>
      </c>
      <c r="H1475" s="1" t="s">
        <v>13</v>
      </c>
      <c r="I1475" s="1">
        <v>51</v>
      </c>
      <c r="J1475" t="str">
        <f t="shared" si="70"/>
        <v>No</v>
      </c>
      <c r="K1475" t="str">
        <f t="shared" si="71"/>
        <v>No</v>
      </c>
      <c r="L1475">
        <f t="shared" si="72"/>
        <v>297046</v>
      </c>
      <c r="M1475" s="1" t="str">
        <f>IF(ISBLANK(D1475),_xlfn.MODE.SNGL(moras[TIPO_ASEGURAMIENTO]),D1475)</f>
        <v>ASEGURADO VOLUNTARIO</v>
      </c>
      <c r="N1475" s="1">
        <f>IF(ISBLANK(moras[[#This Row],[EDAD]]),T1496,moras[[#This Row],[EDAD]])</f>
        <v>51</v>
      </c>
    </row>
    <row r="1476" spans="1:14" x14ac:dyDescent="0.35">
      <c r="A1476" s="1">
        <v>1475</v>
      </c>
      <c r="B1476" s="1" t="s">
        <v>9</v>
      </c>
      <c r="C1476" s="1">
        <v>338166</v>
      </c>
      <c r="D1476" s="1" t="s">
        <v>18</v>
      </c>
      <c r="E1476" s="1" t="s">
        <v>16</v>
      </c>
      <c r="F1476" s="1" t="s">
        <v>12</v>
      </c>
      <c r="G1476" s="1" t="s">
        <v>13</v>
      </c>
      <c r="H1476" s="1" t="s">
        <v>13</v>
      </c>
      <c r="I1476" s="1">
        <v>56</v>
      </c>
      <c r="J1476" t="str">
        <f t="shared" si="70"/>
        <v>No</v>
      </c>
      <c r="K1476" t="str">
        <f t="shared" si="71"/>
        <v>No</v>
      </c>
      <c r="L1476">
        <f t="shared" si="72"/>
        <v>338166</v>
      </c>
      <c r="M1476" s="1" t="str">
        <f>IF(ISBLANK(D1476),_xlfn.MODE.SNGL(moras[TIPO_ASEGURAMIENTO]),D1476)</f>
        <v>TRABAJADOR INDEPENDIENTE</v>
      </c>
      <c r="N1476" s="1">
        <f>IF(ISBLANK(moras[[#This Row],[EDAD]]),T1497,moras[[#This Row],[EDAD]])</f>
        <v>56</v>
      </c>
    </row>
    <row r="1477" spans="1:14" x14ac:dyDescent="0.35">
      <c r="A1477" s="1">
        <v>1476</v>
      </c>
      <c r="B1477" s="1" t="s">
        <v>9</v>
      </c>
      <c r="C1477" s="1">
        <v>650000</v>
      </c>
      <c r="D1477" s="1" t="s">
        <v>10</v>
      </c>
      <c r="E1477" s="1" t="s">
        <v>16</v>
      </c>
      <c r="F1477" s="1" t="s">
        <v>12</v>
      </c>
      <c r="G1477" s="1" t="s">
        <v>13</v>
      </c>
      <c r="H1477" s="1" t="s">
        <v>12</v>
      </c>
      <c r="I1477" s="1">
        <v>31</v>
      </c>
      <c r="J1477" t="str">
        <f t="shared" si="70"/>
        <v>No</v>
      </c>
      <c r="K1477" t="str">
        <f t="shared" si="71"/>
        <v>No</v>
      </c>
      <c r="L1477">
        <f t="shared" si="72"/>
        <v>650000</v>
      </c>
      <c r="M1477" s="1" t="str">
        <f>IF(ISBLANK(D1477),_xlfn.MODE.SNGL(moras[TIPO_ASEGURAMIENTO]),D1477)</f>
        <v>ASALARIADO</v>
      </c>
      <c r="N1477" s="1">
        <f>IF(ISBLANK(moras[[#This Row],[EDAD]]),T1498,moras[[#This Row],[EDAD]])</f>
        <v>31</v>
      </c>
    </row>
    <row r="1478" spans="1:14" x14ac:dyDescent="0.35">
      <c r="A1478" s="1">
        <v>1477</v>
      </c>
      <c r="B1478" s="1" t="s">
        <v>9</v>
      </c>
      <c r="C1478" s="1">
        <v>490638.83</v>
      </c>
      <c r="D1478" s="1" t="s">
        <v>10</v>
      </c>
      <c r="E1478" s="1" t="s">
        <v>11</v>
      </c>
      <c r="F1478" s="1" t="s">
        <v>12</v>
      </c>
      <c r="G1478" s="1" t="s">
        <v>13</v>
      </c>
      <c r="H1478" s="1" t="s">
        <v>13</v>
      </c>
      <c r="I1478" s="1">
        <v>55</v>
      </c>
      <c r="J1478" t="str">
        <f t="shared" si="70"/>
        <v>No</v>
      </c>
      <c r="K1478" t="str">
        <f t="shared" si="71"/>
        <v>No</v>
      </c>
      <c r="L1478">
        <f t="shared" si="72"/>
        <v>490638.83</v>
      </c>
      <c r="M1478" s="1" t="str">
        <f>IF(ISBLANK(D1478),_xlfn.MODE.SNGL(moras[TIPO_ASEGURAMIENTO]),D1478)</f>
        <v>ASALARIADO</v>
      </c>
      <c r="N1478" s="1">
        <f>IF(ISBLANK(moras[[#This Row],[EDAD]]),T1499,moras[[#This Row],[EDAD]])</f>
        <v>55</v>
      </c>
    </row>
    <row r="1479" spans="1:14" x14ac:dyDescent="0.35">
      <c r="A1479" s="1">
        <v>1478</v>
      </c>
      <c r="B1479" s="1" t="s">
        <v>15</v>
      </c>
      <c r="C1479" s="1">
        <v>432363</v>
      </c>
      <c r="D1479" s="1" t="s">
        <v>14</v>
      </c>
      <c r="E1479" s="1" t="s">
        <v>11</v>
      </c>
      <c r="F1479" s="1" t="s">
        <v>12</v>
      </c>
      <c r="G1479" s="1" t="s">
        <v>13</v>
      </c>
      <c r="H1479" s="1" t="s">
        <v>13</v>
      </c>
      <c r="I1479" s="1">
        <v>80</v>
      </c>
      <c r="J1479" t="str">
        <f t="shared" si="70"/>
        <v>No</v>
      </c>
      <c r="K1479" t="str">
        <f t="shared" si="71"/>
        <v>No</v>
      </c>
      <c r="L1479">
        <f t="shared" si="72"/>
        <v>432363</v>
      </c>
      <c r="M1479" s="1" t="str">
        <f>IF(ISBLANK(D1479),_xlfn.MODE.SNGL(moras[TIPO_ASEGURAMIENTO]),D1479)</f>
        <v>PENSIONADOS EN SU PROPIO SISTEMA</v>
      </c>
      <c r="N1479" s="1">
        <f>IF(ISBLANK(moras[[#This Row],[EDAD]]),T1500,moras[[#This Row],[EDAD]])</f>
        <v>80</v>
      </c>
    </row>
    <row r="1480" spans="1:14" x14ac:dyDescent="0.35">
      <c r="A1480" s="1">
        <v>1479</v>
      </c>
      <c r="B1480" s="1" t="s">
        <v>9</v>
      </c>
      <c r="C1480" s="1">
        <v>360420</v>
      </c>
      <c r="D1480" s="1" t="s">
        <v>18</v>
      </c>
      <c r="E1480" s="1" t="s">
        <v>16</v>
      </c>
      <c r="F1480" s="1" t="s">
        <v>12</v>
      </c>
      <c r="G1480" s="1" t="s">
        <v>13</v>
      </c>
      <c r="H1480" s="1" t="s">
        <v>12</v>
      </c>
      <c r="I1480" s="1">
        <v>32</v>
      </c>
      <c r="J1480" t="str">
        <f t="shared" si="70"/>
        <v>No</v>
      </c>
      <c r="K1480" t="str">
        <f t="shared" si="71"/>
        <v>No</v>
      </c>
      <c r="L1480">
        <f t="shared" si="72"/>
        <v>360420</v>
      </c>
      <c r="M1480" s="1" t="str">
        <f>IF(ISBLANK(D1480),_xlfn.MODE.SNGL(moras[TIPO_ASEGURAMIENTO]),D1480)</f>
        <v>TRABAJADOR INDEPENDIENTE</v>
      </c>
      <c r="N1480" s="1">
        <f>IF(ISBLANK(moras[[#This Row],[EDAD]]),T1501,moras[[#This Row],[EDAD]])</f>
        <v>32</v>
      </c>
    </row>
    <row r="1481" spans="1:14" x14ac:dyDescent="0.35">
      <c r="A1481" s="1">
        <v>1480</v>
      </c>
      <c r="B1481" s="1" t="s">
        <v>9</v>
      </c>
      <c r="C1481" s="1">
        <v>351670.01</v>
      </c>
      <c r="D1481" s="1" t="s">
        <v>10</v>
      </c>
      <c r="E1481" s="1" t="s">
        <v>16</v>
      </c>
      <c r="F1481" s="1" t="s">
        <v>12</v>
      </c>
      <c r="G1481" s="1" t="s">
        <v>13</v>
      </c>
      <c r="H1481" s="1" t="s">
        <v>13</v>
      </c>
      <c r="I1481" s="1">
        <v>21</v>
      </c>
      <c r="J1481" t="str">
        <f t="shared" si="70"/>
        <v>No</v>
      </c>
      <c r="K1481" t="str">
        <f t="shared" si="71"/>
        <v>No</v>
      </c>
      <c r="L1481">
        <f t="shared" si="72"/>
        <v>351670.01</v>
      </c>
      <c r="M1481" s="1" t="str">
        <f>IF(ISBLANK(D1481),_xlfn.MODE.SNGL(moras[TIPO_ASEGURAMIENTO]),D1481)</f>
        <v>ASALARIADO</v>
      </c>
      <c r="N1481" s="1">
        <f>IF(ISBLANK(moras[[#This Row],[EDAD]]),T1502,moras[[#This Row],[EDAD]])</f>
        <v>21</v>
      </c>
    </row>
    <row r="1482" spans="1:14" x14ac:dyDescent="0.35">
      <c r="A1482" s="1">
        <v>1481</v>
      </c>
      <c r="B1482" s="1" t="s">
        <v>15</v>
      </c>
      <c r="C1482" s="1">
        <v>528606.29</v>
      </c>
      <c r="D1482" s="1" t="s">
        <v>10</v>
      </c>
      <c r="E1482" s="1" t="s">
        <v>11</v>
      </c>
      <c r="F1482" s="1" t="s">
        <v>12</v>
      </c>
      <c r="G1482" s="1" t="s">
        <v>13</v>
      </c>
      <c r="H1482" s="1" t="s">
        <v>13</v>
      </c>
      <c r="I1482" s="1">
        <v>29</v>
      </c>
      <c r="J1482" t="str">
        <f t="shared" si="70"/>
        <v>No</v>
      </c>
      <c r="K1482" t="str">
        <f t="shared" si="71"/>
        <v>No</v>
      </c>
      <c r="L1482">
        <f t="shared" si="72"/>
        <v>528606.29</v>
      </c>
      <c r="M1482" s="1" t="str">
        <f>IF(ISBLANK(D1482),_xlfn.MODE.SNGL(moras[TIPO_ASEGURAMIENTO]),D1482)</f>
        <v>ASALARIADO</v>
      </c>
      <c r="N1482" s="1">
        <f>IF(ISBLANK(moras[[#This Row],[EDAD]]),T1503,moras[[#This Row],[EDAD]])</f>
        <v>29</v>
      </c>
    </row>
    <row r="1483" spans="1:14" x14ac:dyDescent="0.35">
      <c r="A1483" s="1">
        <v>1482</v>
      </c>
      <c r="B1483" s="1" t="s">
        <v>15</v>
      </c>
      <c r="C1483" s="1">
        <v>2398731.5</v>
      </c>
      <c r="D1483" s="1" t="s">
        <v>10</v>
      </c>
      <c r="E1483" s="1" t="s">
        <v>11</v>
      </c>
      <c r="F1483" s="1" t="s">
        <v>12</v>
      </c>
      <c r="G1483" s="1" t="s">
        <v>13</v>
      </c>
      <c r="H1483" s="1" t="s">
        <v>13</v>
      </c>
      <c r="I1483" s="1">
        <v>29</v>
      </c>
      <c r="J1483" t="str">
        <f t="shared" si="70"/>
        <v>Atípico</v>
      </c>
      <c r="K1483" t="str">
        <f t="shared" si="71"/>
        <v>No</v>
      </c>
      <c r="L1483">
        <f t="shared" si="72"/>
        <v>2398731.5</v>
      </c>
      <c r="M1483" s="1" t="str">
        <f>IF(ISBLANK(D1483),_xlfn.MODE.SNGL(moras[TIPO_ASEGURAMIENTO]),D1483)</f>
        <v>ASALARIADO</v>
      </c>
      <c r="N1483" s="1">
        <f>IF(ISBLANK(moras[[#This Row],[EDAD]]),T1504,moras[[#This Row],[EDAD]])</f>
        <v>29</v>
      </c>
    </row>
    <row r="1484" spans="1:14" x14ac:dyDescent="0.35">
      <c r="A1484" s="1">
        <v>1483</v>
      </c>
      <c r="B1484" s="1" t="s">
        <v>9</v>
      </c>
      <c r="C1484" s="1">
        <v>327400</v>
      </c>
      <c r="D1484" s="1" t="s">
        <v>10</v>
      </c>
      <c r="E1484" s="1" t="s">
        <v>16</v>
      </c>
      <c r="F1484" s="1" t="s">
        <v>12</v>
      </c>
      <c r="G1484" s="1" t="s">
        <v>13</v>
      </c>
      <c r="H1484" s="1" t="s">
        <v>13</v>
      </c>
      <c r="I1484" s="1">
        <v>21</v>
      </c>
      <c r="J1484" t="str">
        <f t="shared" si="70"/>
        <v>No</v>
      </c>
      <c r="K1484" t="str">
        <f t="shared" si="71"/>
        <v>No</v>
      </c>
      <c r="L1484">
        <f t="shared" si="72"/>
        <v>327400</v>
      </c>
      <c r="M1484" s="1" t="str">
        <f>IF(ISBLANK(D1484),_xlfn.MODE.SNGL(moras[TIPO_ASEGURAMIENTO]),D1484)</f>
        <v>ASALARIADO</v>
      </c>
      <c r="N1484" s="1">
        <f>IF(ISBLANK(moras[[#This Row],[EDAD]]),T1505,moras[[#This Row],[EDAD]])</f>
        <v>21</v>
      </c>
    </row>
    <row r="1485" spans="1:14" x14ac:dyDescent="0.35">
      <c r="A1485" s="1">
        <v>1484</v>
      </c>
      <c r="B1485" s="1" t="s">
        <v>15</v>
      </c>
      <c r="C1485" s="1">
        <v>228749</v>
      </c>
      <c r="D1485" s="1" t="s">
        <v>10</v>
      </c>
      <c r="E1485" s="1" t="s">
        <v>11</v>
      </c>
      <c r="F1485" s="1" t="s">
        <v>12</v>
      </c>
      <c r="G1485" s="1" t="s">
        <v>13</v>
      </c>
      <c r="H1485" s="1" t="s">
        <v>12</v>
      </c>
      <c r="I1485" s="1">
        <v>56</v>
      </c>
      <c r="J1485" t="str">
        <f t="shared" si="70"/>
        <v>No</v>
      </c>
      <c r="K1485" t="str">
        <f t="shared" si="71"/>
        <v>No</v>
      </c>
      <c r="L1485">
        <f t="shared" si="72"/>
        <v>228749</v>
      </c>
      <c r="M1485" s="1" t="str">
        <f>IF(ISBLANK(D1485),_xlfn.MODE.SNGL(moras[TIPO_ASEGURAMIENTO]),D1485)</f>
        <v>ASALARIADO</v>
      </c>
      <c r="N1485" s="1">
        <f>IF(ISBLANK(moras[[#This Row],[EDAD]]),T1506,moras[[#This Row],[EDAD]])</f>
        <v>56</v>
      </c>
    </row>
    <row r="1486" spans="1:14" x14ac:dyDescent="0.35">
      <c r="A1486" s="1">
        <v>1485</v>
      </c>
      <c r="B1486" s="1" t="s">
        <v>15</v>
      </c>
      <c r="C1486" s="1">
        <v>1139623</v>
      </c>
      <c r="D1486" s="1" t="s">
        <v>14</v>
      </c>
      <c r="E1486" s="1" t="s">
        <v>11</v>
      </c>
      <c r="F1486" s="1" t="s">
        <v>12</v>
      </c>
      <c r="G1486" s="1" t="s">
        <v>13</v>
      </c>
      <c r="H1486" s="1" t="s">
        <v>13</v>
      </c>
      <c r="I1486" s="1">
        <v>78</v>
      </c>
      <c r="J1486" t="str">
        <f t="shared" si="70"/>
        <v>No</v>
      </c>
      <c r="K1486" t="str">
        <f t="shared" si="71"/>
        <v>No</v>
      </c>
      <c r="L1486">
        <f t="shared" si="72"/>
        <v>1139623</v>
      </c>
      <c r="M1486" s="1" t="str">
        <f>IF(ISBLANK(D1486),_xlfn.MODE.SNGL(moras[TIPO_ASEGURAMIENTO]),D1486)</f>
        <v>PENSIONADOS EN SU PROPIO SISTEMA</v>
      </c>
      <c r="N1486" s="1">
        <f>IF(ISBLANK(moras[[#This Row],[EDAD]]),T1507,moras[[#This Row],[EDAD]])</f>
        <v>78</v>
      </c>
    </row>
    <row r="1487" spans="1:14" x14ac:dyDescent="0.35">
      <c r="A1487" s="1">
        <v>1486</v>
      </c>
      <c r="B1487" s="1" t="s">
        <v>9</v>
      </c>
      <c r="C1487" s="1">
        <v>286145.68</v>
      </c>
      <c r="D1487" s="1" t="s">
        <v>10</v>
      </c>
      <c r="E1487" s="1" t="s">
        <v>16</v>
      </c>
      <c r="F1487" s="1" t="s">
        <v>12</v>
      </c>
      <c r="G1487" s="1" t="s">
        <v>13</v>
      </c>
      <c r="H1487" s="1" t="s">
        <v>13</v>
      </c>
      <c r="I1487" s="1">
        <v>51</v>
      </c>
      <c r="J1487" t="str">
        <f t="shared" si="70"/>
        <v>No</v>
      </c>
      <c r="K1487" t="str">
        <f t="shared" si="71"/>
        <v>No</v>
      </c>
      <c r="L1487">
        <f t="shared" si="72"/>
        <v>286145.68</v>
      </c>
      <c r="M1487" s="1" t="str">
        <f>IF(ISBLANK(D1487),_xlfn.MODE.SNGL(moras[TIPO_ASEGURAMIENTO]),D1487)</f>
        <v>ASALARIADO</v>
      </c>
      <c r="N1487" s="1">
        <f>IF(ISBLANK(moras[[#This Row],[EDAD]]),T1508,moras[[#This Row],[EDAD]])</f>
        <v>51</v>
      </c>
    </row>
    <row r="1488" spans="1:14" x14ac:dyDescent="0.35">
      <c r="A1488" s="1">
        <v>1487</v>
      </c>
      <c r="B1488" s="1" t="s">
        <v>9</v>
      </c>
      <c r="C1488" s="1">
        <v>297045</v>
      </c>
      <c r="D1488" s="1" t="s">
        <v>17</v>
      </c>
      <c r="E1488" s="1" t="s">
        <v>16</v>
      </c>
      <c r="F1488" s="1" t="s">
        <v>12</v>
      </c>
      <c r="G1488" s="1" t="s">
        <v>13</v>
      </c>
      <c r="H1488" s="1" t="s">
        <v>13</v>
      </c>
      <c r="I1488" s="1">
        <v>25</v>
      </c>
      <c r="J1488" t="str">
        <f t="shared" si="70"/>
        <v>No</v>
      </c>
      <c r="K1488" t="str">
        <f t="shared" si="71"/>
        <v>No</v>
      </c>
      <c r="L1488">
        <f t="shared" si="72"/>
        <v>297045</v>
      </c>
      <c r="M1488" s="1" t="str">
        <f>IF(ISBLANK(D1488),_xlfn.MODE.SNGL(moras[TIPO_ASEGURAMIENTO]),D1488)</f>
        <v>ASEGURADO VOLUNTARIO</v>
      </c>
      <c r="N1488" s="1">
        <f>IF(ISBLANK(moras[[#This Row],[EDAD]]),T1509,moras[[#This Row],[EDAD]])</f>
        <v>25</v>
      </c>
    </row>
    <row r="1489" spans="1:14" x14ac:dyDescent="0.35">
      <c r="A1489" s="1">
        <v>1488</v>
      </c>
      <c r="B1489" s="1" t="s">
        <v>9</v>
      </c>
      <c r="C1489" s="1">
        <v>734252.96</v>
      </c>
      <c r="D1489" s="1" t="s">
        <v>10</v>
      </c>
      <c r="E1489" s="1" t="s">
        <v>16</v>
      </c>
      <c r="F1489" s="1" t="s">
        <v>12</v>
      </c>
      <c r="G1489" s="1" t="s">
        <v>13</v>
      </c>
      <c r="H1489" s="1" t="s">
        <v>13</v>
      </c>
      <c r="I1489" s="1">
        <v>60</v>
      </c>
      <c r="J1489" t="str">
        <f t="shared" si="70"/>
        <v>No</v>
      </c>
      <c r="K1489" t="str">
        <f t="shared" si="71"/>
        <v>No</v>
      </c>
      <c r="L1489">
        <f t="shared" si="72"/>
        <v>734252.96</v>
      </c>
      <c r="M1489" s="1" t="str">
        <f>IF(ISBLANK(D1489),_xlfn.MODE.SNGL(moras[TIPO_ASEGURAMIENTO]),D1489)</f>
        <v>ASALARIADO</v>
      </c>
      <c r="N1489" s="1">
        <f>IF(ISBLANK(moras[[#This Row],[EDAD]]),T1510,moras[[#This Row],[EDAD]])</f>
        <v>60</v>
      </c>
    </row>
    <row r="1490" spans="1:14" x14ac:dyDescent="0.35">
      <c r="A1490" s="1">
        <v>1489</v>
      </c>
      <c r="B1490" s="1" t="s">
        <v>9</v>
      </c>
      <c r="C1490" s="1">
        <v>592772.23</v>
      </c>
      <c r="D1490" s="1" t="s">
        <v>10</v>
      </c>
      <c r="E1490" s="1" t="s">
        <v>11</v>
      </c>
      <c r="F1490" s="1" t="s">
        <v>12</v>
      </c>
      <c r="G1490" s="1" t="s">
        <v>13</v>
      </c>
      <c r="H1490" s="1" t="s">
        <v>13</v>
      </c>
      <c r="I1490" s="1">
        <v>25</v>
      </c>
      <c r="J1490" t="str">
        <f t="shared" si="70"/>
        <v>No</v>
      </c>
      <c r="K1490" t="str">
        <f t="shared" si="71"/>
        <v>No</v>
      </c>
      <c r="L1490">
        <f t="shared" si="72"/>
        <v>592772.23</v>
      </c>
      <c r="M1490" s="1" t="str">
        <f>IF(ISBLANK(D1490),_xlfn.MODE.SNGL(moras[TIPO_ASEGURAMIENTO]),D1490)</f>
        <v>ASALARIADO</v>
      </c>
      <c r="N1490" s="1">
        <f>IF(ISBLANK(moras[[#This Row],[EDAD]]),T1511,moras[[#This Row],[EDAD]])</f>
        <v>25</v>
      </c>
    </row>
    <row r="1491" spans="1:14" x14ac:dyDescent="0.35">
      <c r="A1491" s="1">
        <v>1490</v>
      </c>
      <c r="B1491" s="1" t="s">
        <v>9</v>
      </c>
      <c r="C1491" s="1">
        <v>303333</v>
      </c>
      <c r="D1491" s="1" t="s">
        <v>10</v>
      </c>
      <c r="E1491" s="1" t="s">
        <v>16</v>
      </c>
      <c r="F1491" s="1" t="s">
        <v>12</v>
      </c>
      <c r="G1491" s="1" t="s">
        <v>12</v>
      </c>
      <c r="H1491" s="1" t="s">
        <v>13</v>
      </c>
      <c r="I1491" s="1">
        <v>38</v>
      </c>
      <c r="J1491" t="str">
        <f t="shared" si="70"/>
        <v>No</v>
      </c>
      <c r="K1491" t="str">
        <f t="shared" si="71"/>
        <v>No</v>
      </c>
      <c r="L1491">
        <f t="shared" si="72"/>
        <v>303333</v>
      </c>
      <c r="M1491" s="1" t="str">
        <f>IF(ISBLANK(D1491),_xlfn.MODE.SNGL(moras[TIPO_ASEGURAMIENTO]),D1491)</f>
        <v>ASALARIADO</v>
      </c>
      <c r="N1491" s="1">
        <f>IF(ISBLANK(moras[[#This Row],[EDAD]]),T1512,moras[[#This Row],[EDAD]])</f>
        <v>38</v>
      </c>
    </row>
    <row r="1492" spans="1:14" x14ac:dyDescent="0.35">
      <c r="A1492" s="1">
        <v>1491</v>
      </c>
      <c r="B1492" s="1" t="s">
        <v>9</v>
      </c>
      <c r="C1492" s="1">
        <v>347135</v>
      </c>
      <c r="D1492" s="1" t="s">
        <v>17</v>
      </c>
      <c r="E1492" s="1" t="s">
        <v>16</v>
      </c>
      <c r="F1492" s="1" t="s">
        <v>12</v>
      </c>
      <c r="G1492" s="1" t="s">
        <v>13</v>
      </c>
      <c r="H1492" s="1" t="s">
        <v>13</v>
      </c>
      <c r="I1492" s="1">
        <v>54</v>
      </c>
      <c r="J1492" t="str">
        <f t="shared" si="70"/>
        <v>No</v>
      </c>
      <c r="K1492" t="str">
        <f t="shared" si="71"/>
        <v>No</v>
      </c>
      <c r="L1492">
        <f t="shared" si="72"/>
        <v>347135</v>
      </c>
      <c r="M1492" s="1" t="str">
        <f>IF(ISBLANK(D1492),_xlfn.MODE.SNGL(moras[TIPO_ASEGURAMIENTO]),D1492)</f>
        <v>ASEGURADO VOLUNTARIO</v>
      </c>
      <c r="N1492" s="1">
        <f>IF(ISBLANK(moras[[#This Row],[EDAD]]),T1513,moras[[#This Row],[EDAD]])</f>
        <v>54</v>
      </c>
    </row>
    <row r="1493" spans="1:14" x14ac:dyDescent="0.35">
      <c r="A1493" s="1">
        <v>1492</v>
      </c>
      <c r="B1493" s="1" t="s">
        <v>9</v>
      </c>
      <c r="C1493" s="1">
        <v>639148</v>
      </c>
      <c r="D1493" s="1" t="s">
        <v>18</v>
      </c>
      <c r="E1493" s="1" t="s">
        <v>16</v>
      </c>
      <c r="F1493" s="1" t="s">
        <v>12</v>
      </c>
      <c r="G1493" s="1" t="s">
        <v>13</v>
      </c>
      <c r="H1493" s="1" t="s">
        <v>13</v>
      </c>
      <c r="I1493" s="1">
        <v>63</v>
      </c>
      <c r="J1493" t="str">
        <f t="shared" si="70"/>
        <v>No</v>
      </c>
      <c r="K1493" t="str">
        <f t="shared" si="71"/>
        <v>No</v>
      </c>
      <c r="L1493">
        <f t="shared" si="72"/>
        <v>639148</v>
      </c>
      <c r="M1493" s="1" t="str">
        <f>IF(ISBLANK(D1493),_xlfn.MODE.SNGL(moras[TIPO_ASEGURAMIENTO]),D1493)</f>
        <v>TRABAJADOR INDEPENDIENTE</v>
      </c>
      <c r="N1493" s="1">
        <f>IF(ISBLANK(moras[[#This Row],[EDAD]]),T1514,moras[[#This Row],[EDAD]])</f>
        <v>63</v>
      </c>
    </row>
    <row r="1494" spans="1:14" x14ac:dyDescent="0.35">
      <c r="A1494" s="1">
        <v>1493</v>
      </c>
      <c r="B1494" s="1" t="s">
        <v>9</v>
      </c>
      <c r="C1494" s="1">
        <v>435801</v>
      </c>
      <c r="D1494" s="1" t="s">
        <v>10</v>
      </c>
      <c r="E1494" s="1" t="s">
        <v>16</v>
      </c>
      <c r="F1494" s="1" t="s">
        <v>12</v>
      </c>
      <c r="G1494" s="1" t="s">
        <v>12</v>
      </c>
      <c r="H1494" s="1" t="s">
        <v>13</v>
      </c>
      <c r="I1494" s="1">
        <v>47</v>
      </c>
      <c r="J1494" t="str">
        <f t="shared" si="70"/>
        <v>No</v>
      </c>
      <c r="K1494" t="str">
        <f t="shared" si="71"/>
        <v>No</v>
      </c>
      <c r="L1494">
        <f t="shared" si="72"/>
        <v>435801</v>
      </c>
      <c r="M1494" s="1" t="str">
        <f>IF(ISBLANK(D1494),_xlfn.MODE.SNGL(moras[TIPO_ASEGURAMIENTO]),D1494)</f>
        <v>ASALARIADO</v>
      </c>
      <c r="N1494" s="1">
        <f>IF(ISBLANK(moras[[#This Row],[EDAD]]),T1515,moras[[#This Row],[EDAD]])</f>
        <v>47</v>
      </c>
    </row>
    <row r="1495" spans="1:14" x14ac:dyDescent="0.35">
      <c r="A1495" s="1">
        <v>1494</v>
      </c>
      <c r="B1495" s="1" t="s">
        <v>9</v>
      </c>
      <c r="C1495" s="1">
        <v>484829.52</v>
      </c>
      <c r="D1495" s="1" t="s">
        <v>10</v>
      </c>
      <c r="E1495" s="1" t="s">
        <v>16</v>
      </c>
      <c r="F1495" s="1" t="s">
        <v>12</v>
      </c>
      <c r="G1495" s="1" t="s">
        <v>13</v>
      </c>
      <c r="H1495" s="1" t="s">
        <v>13</v>
      </c>
      <c r="I1495" s="1">
        <v>25</v>
      </c>
      <c r="J1495" t="str">
        <f t="shared" si="70"/>
        <v>No</v>
      </c>
      <c r="K1495" t="str">
        <f t="shared" si="71"/>
        <v>No</v>
      </c>
      <c r="L1495">
        <f t="shared" si="72"/>
        <v>484829.52</v>
      </c>
      <c r="M1495" s="1" t="str">
        <f>IF(ISBLANK(D1495),_xlfn.MODE.SNGL(moras[TIPO_ASEGURAMIENTO]),D1495)</f>
        <v>ASALARIADO</v>
      </c>
      <c r="N1495" s="1">
        <f>IF(ISBLANK(moras[[#This Row],[EDAD]]),T1516,moras[[#This Row],[EDAD]])</f>
        <v>25</v>
      </c>
    </row>
    <row r="1496" spans="1:14" x14ac:dyDescent="0.35">
      <c r="A1496" s="1">
        <v>1495</v>
      </c>
      <c r="B1496" s="1" t="s">
        <v>15</v>
      </c>
      <c r="C1496" s="1">
        <v>92366.25</v>
      </c>
      <c r="D1496" s="1" t="s">
        <v>10</v>
      </c>
      <c r="E1496" s="1" t="s">
        <v>11</v>
      </c>
      <c r="F1496" s="1" t="s">
        <v>12</v>
      </c>
      <c r="G1496" s="1" t="s">
        <v>13</v>
      </c>
      <c r="H1496" s="1" t="s">
        <v>13</v>
      </c>
      <c r="I1496" s="1">
        <v>23</v>
      </c>
      <c r="J1496" t="str">
        <f t="shared" si="70"/>
        <v>No</v>
      </c>
      <c r="K1496" t="str">
        <f t="shared" si="71"/>
        <v>No</v>
      </c>
      <c r="L1496">
        <f t="shared" si="72"/>
        <v>92366.25</v>
      </c>
      <c r="M1496" s="1" t="str">
        <f>IF(ISBLANK(D1496),_xlfn.MODE.SNGL(moras[TIPO_ASEGURAMIENTO]),D1496)</f>
        <v>ASALARIADO</v>
      </c>
      <c r="N1496" s="1">
        <f>IF(ISBLANK(moras[[#This Row],[EDAD]]),T1517,moras[[#This Row],[EDAD]])</f>
        <v>23</v>
      </c>
    </row>
    <row r="1497" spans="1:14" x14ac:dyDescent="0.35">
      <c r="A1497" s="1">
        <v>1496</v>
      </c>
      <c r="B1497" s="1" t="s">
        <v>15</v>
      </c>
      <c r="C1497" s="1">
        <v>863546</v>
      </c>
      <c r="D1497" s="1" t="s">
        <v>10</v>
      </c>
      <c r="E1497" s="1" t="s">
        <v>11</v>
      </c>
      <c r="F1497" s="1" t="s">
        <v>12</v>
      </c>
      <c r="G1497" s="1" t="s">
        <v>13</v>
      </c>
      <c r="H1497" s="1" t="s">
        <v>12</v>
      </c>
      <c r="I1497" s="1">
        <v>31</v>
      </c>
      <c r="J1497" t="str">
        <f t="shared" si="70"/>
        <v>No</v>
      </c>
      <c r="K1497" t="str">
        <f t="shared" si="71"/>
        <v>No</v>
      </c>
      <c r="L1497">
        <f t="shared" si="72"/>
        <v>863546</v>
      </c>
      <c r="M1497" s="1" t="str">
        <f>IF(ISBLANK(D1497),_xlfn.MODE.SNGL(moras[TIPO_ASEGURAMIENTO]),D1497)</f>
        <v>ASALARIADO</v>
      </c>
      <c r="N1497" s="1">
        <f>IF(ISBLANK(moras[[#This Row],[EDAD]]),T1518,moras[[#This Row],[EDAD]])</f>
        <v>31</v>
      </c>
    </row>
    <row r="1498" spans="1:14" x14ac:dyDescent="0.35">
      <c r="A1498" s="1">
        <v>1497</v>
      </c>
      <c r="B1498" s="1" t="s">
        <v>15</v>
      </c>
      <c r="C1498" s="1">
        <v>399659</v>
      </c>
      <c r="D1498" s="1" t="s">
        <v>18</v>
      </c>
      <c r="E1498" s="1" t="s">
        <v>16</v>
      </c>
      <c r="F1498" s="1" t="s">
        <v>12</v>
      </c>
      <c r="G1498" s="1" t="s">
        <v>12</v>
      </c>
      <c r="H1498" s="1" t="s">
        <v>12</v>
      </c>
      <c r="I1498" s="1">
        <v>46</v>
      </c>
      <c r="J1498" t="str">
        <f t="shared" si="70"/>
        <v>No</v>
      </c>
      <c r="K1498" t="str">
        <f t="shared" si="71"/>
        <v>No</v>
      </c>
      <c r="L1498">
        <f t="shared" si="72"/>
        <v>399659</v>
      </c>
      <c r="M1498" s="1" t="str">
        <f>IF(ISBLANK(D1498),_xlfn.MODE.SNGL(moras[TIPO_ASEGURAMIENTO]),D1498)</f>
        <v>TRABAJADOR INDEPENDIENTE</v>
      </c>
      <c r="N1498" s="1">
        <f>IF(ISBLANK(moras[[#This Row],[EDAD]]),T1519,moras[[#This Row],[EDAD]])</f>
        <v>46</v>
      </c>
    </row>
    <row r="1499" spans="1:14" x14ac:dyDescent="0.35">
      <c r="A1499" s="1">
        <v>1498</v>
      </c>
      <c r="B1499" s="1" t="s">
        <v>15</v>
      </c>
      <c r="C1499" s="1">
        <v>1940476.41</v>
      </c>
      <c r="D1499" s="1" t="s">
        <v>10</v>
      </c>
      <c r="E1499" s="1" t="s">
        <v>16</v>
      </c>
      <c r="F1499" s="1" t="s">
        <v>12</v>
      </c>
      <c r="G1499" s="1" t="s">
        <v>13</v>
      </c>
      <c r="H1499" s="1" t="s">
        <v>13</v>
      </c>
      <c r="I1499" s="1">
        <v>34</v>
      </c>
      <c r="J1499" t="str">
        <f t="shared" si="70"/>
        <v>No</v>
      </c>
      <c r="K1499" t="str">
        <f t="shared" si="71"/>
        <v>No</v>
      </c>
      <c r="L1499">
        <f t="shared" si="72"/>
        <v>1940476.41</v>
      </c>
      <c r="M1499" s="1" t="str">
        <f>IF(ISBLANK(D1499),_xlfn.MODE.SNGL(moras[TIPO_ASEGURAMIENTO]),D1499)</f>
        <v>ASALARIADO</v>
      </c>
      <c r="N1499" s="1">
        <f>IF(ISBLANK(moras[[#This Row],[EDAD]]),T1520,moras[[#This Row],[EDAD]])</f>
        <v>34</v>
      </c>
    </row>
    <row r="1500" spans="1:14" x14ac:dyDescent="0.35">
      <c r="A1500" s="1">
        <v>1499</v>
      </c>
      <c r="B1500" s="1" t="s">
        <v>15</v>
      </c>
      <c r="C1500" s="1">
        <v>571508</v>
      </c>
      <c r="D1500" s="1" t="s">
        <v>10</v>
      </c>
      <c r="E1500" s="1" t="s">
        <v>11</v>
      </c>
      <c r="F1500" s="1" t="s">
        <v>12</v>
      </c>
      <c r="G1500" s="1" t="s">
        <v>13</v>
      </c>
      <c r="H1500" s="1" t="s">
        <v>13</v>
      </c>
      <c r="I1500" s="1">
        <v>29</v>
      </c>
      <c r="J1500" t="str">
        <f t="shared" si="70"/>
        <v>No</v>
      </c>
      <c r="K1500" t="str">
        <f t="shared" si="71"/>
        <v>No</v>
      </c>
      <c r="L1500">
        <f t="shared" si="72"/>
        <v>571508</v>
      </c>
      <c r="M1500" s="1" t="str">
        <f>IF(ISBLANK(D1500),_xlfn.MODE.SNGL(moras[TIPO_ASEGURAMIENTO]),D1500)</f>
        <v>ASALARIADO</v>
      </c>
      <c r="N1500" s="1">
        <f>IF(ISBLANK(moras[[#This Row],[EDAD]]),T1521,moras[[#This Row],[EDAD]])</f>
        <v>29</v>
      </c>
    </row>
    <row r="1501" spans="1:14" x14ac:dyDescent="0.35">
      <c r="A1501" s="1">
        <v>1500</v>
      </c>
      <c r="B1501" s="1" t="s">
        <v>9</v>
      </c>
      <c r="C1501" s="1">
        <v>932109.37</v>
      </c>
      <c r="D1501" s="1" t="s">
        <v>10</v>
      </c>
      <c r="E1501" s="1" t="s">
        <v>16</v>
      </c>
      <c r="F1501" s="1" t="s">
        <v>12</v>
      </c>
      <c r="G1501" s="1" t="s">
        <v>13</v>
      </c>
      <c r="H1501" s="1" t="s">
        <v>13</v>
      </c>
      <c r="I1501" s="1">
        <v>41</v>
      </c>
      <c r="J1501" t="str">
        <f t="shared" si="70"/>
        <v>No</v>
      </c>
      <c r="K1501" t="str">
        <f t="shared" si="71"/>
        <v>No</v>
      </c>
      <c r="L1501">
        <f t="shared" si="72"/>
        <v>932109.37</v>
      </c>
      <c r="M1501" s="1" t="str">
        <f>IF(ISBLANK(D1501),_xlfn.MODE.SNGL(moras[TIPO_ASEGURAMIENTO]),D1501)</f>
        <v>ASALARIADO</v>
      </c>
      <c r="N1501" s="1">
        <f>IF(ISBLANK(moras[[#This Row],[EDAD]]),T1522,moras[[#This Row],[EDAD]])</f>
        <v>41</v>
      </c>
    </row>
    <row r="1502" spans="1:14" x14ac:dyDescent="0.35">
      <c r="A1502" s="1">
        <v>1501</v>
      </c>
      <c r="B1502" s="1" t="s">
        <v>9</v>
      </c>
      <c r="C1502" s="1">
        <v>155000</v>
      </c>
      <c r="D1502" s="1" t="s">
        <v>10</v>
      </c>
      <c r="E1502" s="1" t="s">
        <v>16</v>
      </c>
      <c r="F1502" s="1" t="s">
        <v>12</v>
      </c>
      <c r="G1502" s="1" t="s">
        <v>13</v>
      </c>
      <c r="H1502" s="1" t="s">
        <v>12</v>
      </c>
      <c r="I1502" s="1">
        <v>53</v>
      </c>
      <c r="J1502" t="str">
        <f t="shared" si="70"/>
        <v>No</v>
      </c>
      <c r="K1502" t="str">
        <f t="shared" si="71"/>
        <v>No</v>
      </c>
      <c r="L1502">
        <f t="shared" si="72"/>
        <v>155000</v>
      </c>
      <c r="M1502" s="1" t="str">
        <f>IF(ISBLANK(D1502),_xlfn.MODE.SNGL(moras[TIPO_ASEGURAMIENTO]),D1502)</f>
        <v>ASALARIADO</v>
      </c>
      <c r="N1502" s="1">
        <f>IF(ISBLANK(moras[[#This Row],[EDAD]]),T1523,moras[[#This Row],[EDAD]])</f>
        <v>53</v>
      </c>
    </row>
    <row r="1503" spans="1:14" x14ac:dyDescent="0.35">
      <c r="A1503" s="1">
        <v>1502</v>
      </c>
      <c r="B1503" s="1" t="s">
        <v>15</v>
      </c>
      <c r="C1503" s="1">
        <v>859613</v>
      </c>
      <c r="D1503" s="1" t="s">
        <v>10</v>
      </c>
      <c r="E1503" s="1" t="s">
        <v>16</v>
      </c>
      <c r="F1503" s="1" t="s">
        <v>12</v>
      </c>
      <c r="G1503" s="1" t="s">
        <v>13</v>
      </c>
      <c r="H1503" s="1" t="s">
        <v>13</v>
      </c>
      <c r="I1503" s="1">
        <v>22</v>
      </c>
      <c r="J1503" t="str">
        <f t="shared" si="70"/>
        <v>No</v>
      </c>
      <c r="K1503" t="str">
        <f t="shared" si="71"/>
        <v>No</v>
      </c>
      <c r="L1503">
        <f t="shared" si="72"/>
        <v>859613</v>
      </c>
      <c r="M1503" s="1" t="str">
        <f>IF(ISBLANK(D1503),_xlfn.MODE.SNGL(moras[TIPO_ASEGURAMIENTO]),D1503)</f>
        <v>ASALARIADO</v>
      </c>
      <c r="N1503" s="1">
        <f>IF(ISBLANK(moras[[#This Row],[EDAD]]),T1524,moras[[#This Row],[EDAD]])</f>
        <v>22</v>
      </c>
    </row>
    <row r="1504" spans="1:14" x14ac:dyDescent="0.35">
      <c r="A1504" s="1">
        <v>1503</v>
      </c>
      <c r="B1504" s="1" t="s">
        <v>15</v>
      </c>
      <c r="C1504" s="1">
        <v>159000</v>
      </c>
      <c r="D1504" s="1" t="s">
        <v>10</v>
      </c>
      <c r="E1504" s="1" t="s">
        <v>16</v>
      </c>
      <c r="F1504" s="1" t="s">
        <v>12</v>
      </c>
      <c r="G1504" s="1" t="s">
        <v>12</v>
      </c>
      <c r="H1504" s="1" t="s">
        <v>12</v>
      </c>
      <c r="I1504" s="1">
        <v>49</v>
      </c>
      <c r="J1504" t="str">
        <f t="shared" si="70"/>
        <v>No</v>
      </c>
      <c r="K1504" t="str">
        <f t="shared" si="71"/>
        <v>No</v>
      </c>
      <c r="L1504">
        <f t="shared" si="72"/>
        <v>159000</v>
      </c>
      <c r="M1504" s="1" t="str">
        <f>IF(ISBLANK(D1504),_xlfn.MODE.SNGL(moras[TIPO_ASEGURAMIENTO]),D1504)</f>
        <v>ASALARIADO</v>
      </c>
      <c r="N1504" s="1">
        <f>IF(ISBLANK(moras[[#This Row],[EDAD]]),T1525,moras[[#This Row],[EDAD]])</f>
        <v>49</v>
      </c>
    </row>
    <row r="1505" spans="1:14" x14ac:dyDescent="0.35">
      <c r="A1505" s="1">
        <v>1504</v>
      </c>
      <c r="B1505" s="1" t="s">
        <v>9</v>
      </c>
      <c r="C1505" s="1">
        <v>540083</v>
      </c>
      <c r="D1505" s="1" t="s">
        <v>18</v>
      </c>
      <c r="E1505" s="1" t="s">
        <v>16</v>
      </c>
      <c r="F1505" s="1" t="s">
        <v>12</v>
      </c>
      <c r="G1505" s="1" t="s">
        <v>13</v>
      </c>
      <c r="H1505" s="1" t="s">
        <v>12</v>
      </c>
      <c r="I1505" s="1">
        <v>60</v>
      </c>
      <c r="J1505" t="str">
        <f t="shared" si="70"/>
        <v>No</v>
      </c>
      <c r="K1505" t="str">
        <f t="shared" si="71"/>
        <v>No</v>
      </c>
      <c r="L1505">
        <f t="shared" si="72"/>
        <v>540083</v>
      </c>
      <c r="M1505" s="1" t="str">
        <f>IF(ISBLANK(D1505),_xlfn.MODE.SNGL(moras[TIPO_ASEGURAMIENTO]),D1505)</f>
        <v>TRABAJADOR INDEPENDIENTE</v>
      </c>
      <c r="N1505" s="1">
        <f>IF(ISBLANK(moras[[#This Row],[EDAD]]),T1526,moras[[#This Row],[EDAD]])</f>
        <v>60</v>
      </c>
    </row>
    <row r="1506" spans="1:14" x14ac:dyDescent="0.35">
      <c r="A1506" s="1">
        <v>1505</v>
      </c>
      <c r="B1506" s="1" t="s">
        <v>9</v>
      </c>
      <c r="C1506" s="1">
        <v>2817770</v>
      </c>
      <c r="D1506" s="1" t="s">
        <v>10</v>
      </c>
      <c r="E1506" s="1" t="s">
        <v>11</v>
      </c>
      <c r="F1506" s="1" t="s">
        <v>12</v>
      </c>
      <c r="G1506" s="1" t="s">
        <v>13</v>
      </c>
      <c r="H1506" s="1" t="s">
        <v>13</v>
      </c>
      <c r="I1506" s="1">
        <v>59</v>
      </c>
      <c r="J1506" t="str">
        <f t="shared" si="70"/>
        <v>Atípico</v>
      </c>
      <c r="K1506" t="str">
        <f t="shared" si="71"/>
        <v>No</v>
      </c>
      <c r="L1506">
        <f t="shared" si="72"/>
        <v>2817770</v>
      </c>
      <c r="M1506" s="1" t="str">
        <f>IF(ISBLANK(D1506),_xlfn.MODE.SNGL(moras[TIPO_ASEGURAMIENTO]),D1506)</f>
        <v>ASALARIADO</v>
      </c>
      <c r="N1506" s="1">
        <f>IF(ISBLANK(moras[[#This Row],[EDAD]]),T1527,moras[[#This Row],[EDAD]])</f>
        <v>59</v>
      </c>
    </row>
    <row r="1507" spans="1:14" x14ac:dyDescent="0.35">
      <c r="A1507" s="1">
        <v>1506</v>
      </c>
      <c r="B1507" s="1" t="s">
        <v>15</v>
      </c>
      <c r="C1507" s="1">
        <v>688069.8</v>
      </c>
      <c r="D1507" s="1" t="s">
        <v>10</v>
      </c>
      <c r="E1507" s="1" t="s">
        <v>16</v>
      </c>
      <c r="F1507" s="1" t="s">
        <v>12</v>
      </c>
      <c r="G1507" s="1" t="s">
        <v>12</v>
      </c>
      <c r="H1507" s="1" t="s">
        <v>13</v>
      </c>
      <c r="I1507" s="1">
        <v>25</v>
      </c>
      <c r="J1507" t="str">
        <f t="shared" si="70"/>
        <v>No</v>
      </c>
      <c r="K1507" t="str">
        <f t="shared" si="71"/>
        <v>No</v>
      </c>
      <c r="L1507">
        <f t="shared" si="72"/>
        <v>688069.8</v>
      </c>
      <c r="M1507" s="1" t="str">
        <f>IF(ISBLANK(D1507),_xlfn.MODE.SNGL(moras[TIPO_ASEGURAMIENTO]),D1507)</f>
        <v>ASALARIADO</v>
      </c>
      <c r="N1507" s="1">
        <f>IF(ISBLANK(moras[[#This Row],[EDAD]]),T1528,moras[[#This Row],[EDAD]])</f>
        <v>25</v>
      </c>
    </row>
    <row r="1508" spans="1:14" x14ac:dyDescent="0.35">
      <c r="A1508" s="1">
        <v>1507</v>
      </c>
      <c r="B1508" s="1" t="s">
        <v>15</v>
      </c>
      <c r="C1508" s="1">
        <v>361500</v>
      </c>
      <c r="D1508" s="1" t="s">
        <v>10</v>
      </c>
      <c r="E1508" s="1" t="s">
        <v>16</v>
      </c>
      <c r="F1508" s="1" t="s">
        <v>12</v>
      </c>
      <c r="G1508" s="1" t="s">
        <v>13</v>
      </c>
      <c r="H1508" s="1" t="s">
        <v>12</v>
      </c>
      <c r="I1508" s="1">
        <v>49</v>
      </c>
      <c r="J1508" t="str">
        <f t="shared" si="70"/>
        <v>No</v>
      </c>
      <c r="K1508" t="str">
        <f t="shared" si="71"/>
        <v>No</v>
      </c>
      <c r="L1508">
        <f t="shared" si="72"/>
        <v>361500</v>
      </c>
      <c r="M1508" s="1" t="str">
        <f>IF(ISBLANK(D1508),_xlfn.MODE.SNGL(moras[TIPO_ASEGURAMIENTO]),D1508)</f>
        <v>ASALARIADO</v>
      </c>
      <c r="N1508" s="1">
        <f>IF(ISBLANK(moras[[#This Row],[EDAD]]),T1529,moras[[#This Row],[EDAD]])</f>
        <v>49</v>
      </c>
    </row>
    <row r="1509" spans="1:14" x14ac:dyDescent="0.35">
      <c r="A1509" s="1">
        <v>1508</v>
      </c>
      <c r="B1509" s="1" t="s">
        <v>15</v>
      </c>
      <c r="C1509" s="1">
        <v>937245</v>
      </c>
      <c r="D1509" s="1" t="s">
        <v>18</v>
      </c>
      <c r="E1509" s="1" t="s">
        <v>16</v>
      </c>
      <c r="F1509" s="1" t="s">
        <v>12</v>
      </c>
      <c r="G1509" s="1" t="s">
        <v>13</v>
      </c>
      <c r="H1509" s="1" t="s">
        <v>12</v>
      </c>
      <c r="I1509" s="1">
        <v>61</v>
      </c>
      <c r="J1509" t="str">
        <f t="shared" si="70"/>
        <v>No</v>
      </c>
      <c r="K1509" t="str">
        <f t="shared" si="71"/>
        <v>No</v>
      </c>
      <c r="L1509">
        <f t="shared" si="72"/>
        <v>937245</v>
      </c>
      <c r="M1509" s="1" t="str">
        <f>IF(ISBLANK(D1509),_xlfn.MODE.SNGL(moras[TIPO_ASEGURAMIENTO]),D1509)</f>
        <v>TRABAJADOR INDEPENDIENTE</v>
      </c>
      <c r="N1509" s="1">
        <f>IF(ISBLANK(moras[[#This Row],[EDAD]]),T1530,moras[[#This Row],[EDAD]])</f>
        <v>61</v>
      </c>
    </row>
    <row r="1510" spans="1:14" x14ac:dyDescent="0.35">
      <c r="A1510" s="1">
        <v>1509</v>
      </c>
      <c r="B1510" s="1" t="s">
        <v>9</v>
      </c>
      <c r="C1510" s="1">
        <v>1858320</v>
      </c>
      <c r="D1510" s="1" t="s">
        <v>10</v>
      </c>
      <c r="E1510" s="1" t="s">
        <v>16</v>
      </c>
      <c r="F1510" s="1" t="s">
        <v>12</v>
      </c>
      <c r="G1510" s="1" t="s">
        <v>13</v>
      </c>
      <c r="H1510" s="1" t="s">
        <v>13</v>
      </c>
      <c r="I1510" s="1">
        <v>36</v>
      </c>
      <c r="J1510" t="str">
        <f t="shared" si="70"/>
        <v>No</v>
      </c>
      <c r="K1510" t="str">
        <f t="shared" si="71"/>
        <v>No</v>
      </c>
      <c r="L1510">
        <f t="shared" si="72"/>
        <v>1858320</v>
      </c>
      <c r="M1510" s="1" t="str">
        <f>IF(ISBLANK(D1510),_xlfn.MODE.SNGL(moras[TIPO_ASEGURAMIENTO]),D1510)</f>
        <v>ASALARIADO</v>
      </c>
      <c r="N1510" s="1">
        <f>IF(ISBLANK(moras[[#This Row],[EDAD]]),T1531,moras[[#This Row],[EDAD]])</f>
        <v>36</v>
      </c>
    </row>
    <row r="1511" spans="1:14" x14ac:dyDescent="0.35">
      <c r="A1511" s="1">
        <v>1510</v>
      </c>
      <c r="B1511" s="1" t="s">
        <v>9</v>
      </c>
      <c r="C1511" s="1">
        <v>297046</v>
      </c>
      <c r="D1511" s="1" t="s">
        <v>18</v>
      </c>
      <c r="E1511" s="1" t="s">
        <v>16</v>
      </c>
      <c r="F1511" s="1" t="s">
        <v>12</v>
      </c>
      <c r="G1511" s="1" t="s">
        <v>12</v>
      </c>
      <c r="H1511" s="1" t="s">
        <v>12</v>
      </c>
      <c r="I1511" s="1">
        <v>29</v>
      </c>
      <c r="J1511" t="str">
        <f t="shared" si="70"/>
        <v>No</v>
      </c>
      <c r="K1511" t="str">
        <f t="shared" si="71"/>
        <v>No</v>
      </c>
      <c r="L1511">
        <f t="shared" si="72"/>
        <v>297046</v>
      </c>
      <c r="M1511" s="1" t="str">
        <f>IF(ISBLANK(D1511),_xlfn.MODE.SNGL(moras[TIPO_ASEGURAMIENTO]),D1511)</f>
        <v>TRABAJADOR INDEPENDIENTE</v>
      </c>
      <c r="N1511" s="1">
        <f>IF(ISBLANK(moras[[#This Row],[EDAD]]),T1532,moras[[#This Row],[EDAD]])</f>
        <v>29</v>
      </c>
    </row>
    <row r="1512" spans="1:14" x14ac:dyDescent="0.35">
      <c r="A1512" s="1">
        <v>1511</v>
      </c>
      <c r="B1512" s="1" t="s">
        <v>9</v>
      </c>
      <c r="C1512" s="1">
        <v>546457.48</v>
      </c>
      <c r="D1512" s="1" t="s">
        <v>10</v>
      </c>
      <c r="E1512" s="1" t="s">
        <v>16</v>
      </c>
      <c r="F1512" s="1" t="s">
        <v>12</v>
      </c>
      <c r="G1512" s="1" t="s">
        <v>13</v>
      </c>
      <c r="H1512" s="1" t="s">
        <v>13</v>
      </c>
      <c r="I1512" s="1">
        <v>33</v>
      </c>
      <c r="J1512" t="str">
        <f t="shared" si="70"/>
        <v>No</v>
      </c>
      <c r="K1512" t="str">
        <f t="shared" si="71"/>
        <v>No</v>
      </c>
      <c r="L1512">
        <f t="shared" si="72"/>
        <v>546457.48</v>
      </c>
      <c r="M1512" s="1" t="str">
        <f>IF(ISBLANK(D1512),_xlfn.MODE.SNGL(moras[TIPO_ASEGURAMIENTO]),D1512)</f>
        <v>ASALARIADO</v>
      </c>
      <c r="N1512" s="1">
        <f>IF(ISBLANK(moras[[#This Row],[EDAD]]),T1533,moras[[#This Row],[EDAD]])</f>
        <v>33</v>
      </c>
    </row>
    <row r="1513" spans="1:14" x14ac:dyDescent="0.35">
      <c r="A1513" s="1">
        <v>1512</v>
      </c>
      <c r="B1513" s="1" t="s">
        <v>9</v>
      </c>
      <c r="C1513" s="1">
        <v>297044</v>
      </c>
      <c r="D1513" s="1" t="s">
        <v>19</v>
      </c>
      <c r="E1513" s="1" t="s">
        <v>16</v>
      </c>
      <c r="F1513" s="1" t="s">
        <v>12</v>
      </c>
      <c r="G1513" s="1" t="s">
        <v>13</v>
      </c>
      <c r="H1513" s="1" t="s">
        <v>13</v>
      </c>
      <c r="I1513" s="1">
        <v>61</v>
      </c>
      <c r="J1513" t="str">
        <f t="shared" si="70"/>
        <v>No</v>
      </c>
      <c r="K1513" t="str">
        <f t="shared" si="71"/>
        <v>No</v>
      </c>
      <c r="L1513">
        <f t="shared" si="72"/>
        <v>297044</v>
      </c>
      <c r="M1513" s="1" t="str">
        <f>IF(ISBLANK(D1513),_xlfn.MODE.SNGL(moras[TIPO_ASEGURAMIENTO]),D1513)</f>
        <v>CONVENIOS ESPECIALES DE TRABAJADORES INDEPENDIENTES</v>
      </c>
      <c r="N1513" s="1">
        <f>IF(ISBLANK(moras[[#This Row],[EDAD]]),T1534,moras[[#This Row],[EDAD]])</f>
        <v>61</v>
      </c>
    </row>
    <row r="1514" spans="1:14" x14ac:dyDescent="0.35">
      <c r="A1514" s="1">
        <v>1513</v>
      </c>
      <c r="B1514" s="1" t="s">
        <v>15</v>
      </c>
      <c r="C1514" s="1">
        <v>120000</v>
      </c>
      <c r="D1514" s="1" t="s">
        <v>10</v>
      </c>
      <c r="E1514" s="1" t="s">
        <v>16</v>
      </c>
      <c r="F1514" s="1" t="s">
        <v>12</v>
      </c>
      <c r="G1514" s="1" t="s">
        <v>13</v>
      </c>
      <c r="H1514" s="1" t="s">
        <v>13</v>
      </c>
      <c r="I1514" s="1">
        <v>42</v>
      </c>
      <c r="J1514" t="str">
        <f t="shared" si="70"/>
        <v>No</v>
      </c>
      <c r="K1514" t="str">
        <f t="shared" si="71"/>
        <v>No</v>
      </c>
      <c r="L1514">
        <f t="shared" si="72"/>
        <v>120000</v>
      </c>
      <c r="M1514" s="1" t="str">
        <f>IF(ISBLANK(D1514),_xlfn.MODE.SNGL(moras[TIPO_ASEGURAMIENTO]),D1514)</f>
        <v>ASALARIADO</v>
      </c>
      <c r="N1514" s="1">
        <f>IF(ISBLANK(moras[[#This Row],[EDAD]]),T1535,moras[[#This Row],[EDAD]])</f>
        <v>42</v>
      </c>
    </row>
    <row r="1515" spans="1:14" x14ac:dyDescent="0.35">
      <c r="A1515" s="1">
        <v>1514</v>
      </c>
      <c r="B1515" s="1" t="s">
        <v>15</v>
      </c>
      <c r="C1515" s="1">
        <v>1296001.6000000001</v>
      </c>
      <c r="D1515" s="1" t="s">
        <v>10</v>
      </c>
      <c r="E1515" s="1" t="s">
        <v>11</v>
      </c>
      <c r="F1515" s="1" t="s">
        <v>12</v>
      </c>
      <c r="G1515" s="1" t="s">
        <v>13</v>
      </c>
      <c r="H1515" s="1" t="s">
        <v>13</v>
      </c>
      <c r="I1515" s="1">
        <v>47</v>
      </c>
      <c r="J1515" t="str">
        <f t="shared" si="70"/>
        <v>No</v>
      </c>
      <c r="K1515" t="str">
        <f t="shared" si="71"/>
        <v>No</v>
      </c>
      <c r="L1515">
        <f t="shared" si="72"/>
        <v>1296001.6000000001</v>
      </c>
      <c r="M1515" s="1" t="str">
        <f>IF(ISBLANK(D1515),_xlfn.MODE.SNGL(moras[TIPO_ASEGURAMIENTO]),D1515)</f>
        <v>ASALARIADO</v>
      </c>
      <c r="N1515" s="1">
        <f>IF(ISBLANK(moras[[#This Row],[EDAD]]),T1536,moras[[#This Row],[EDAD]])</f>
        <v>47</v>
      </c>
    </row>
    <row r="1516" spans="1:14" x14ac:dyDescent="0.35">
      <c r="A1516" s="1">
        <v>1515</v>
      </c>
      <c r="B1516" s="1" t="s">
        <v>9</v>
      </c>
      <c r="C1516" s="1">
        <v>1346350</v>
      </c>
      <c r="D1516" s="1" t="s">
        <v>10</v>
      </c>
      <c r="E1516" s="1" t="s">
        <v>16</v>
      </c>
      <c r="F1516" s="1" t="s">
        <v>12</v>
      </c>
      <c r="G1516" s="1" t="s">
        <v>13</v>
      </c>
      <c r="H1516" s="1" t="s">
        <v>13</v>
      </c>
      <c r="I1516" s="1">
        <v>47</v>
      </c>
      <c r="J1516" t="str">
        <f t="shared" si="70"/>
        <v>No</v>
      </c>
      <c r="K1516" t="str">
        <f t="shared" si="71"/>
        <v>No</v>
      </c>
      <c r="L1516">
        <f t="shared" si="72"/>
        <v>1346350</v>
      </c>
      <c r="M1516" s="1" t="str">
        <f>IF(ISBLANK(D1516),_xlfn.MODE.SNGL(moras[TIPO_ASEGURAMIENTO]),D1516)</f>
        <v>ASALARIADO</v>
      </c>
      <c r="N1516" s="1">
        <f>IF(ISBLANK(moras[[#This Row],[EDAD]]),T1537,moras[[#This Row],[EDAD]])</f>
        <v>47</v>
      </c>
    </row>
    <row r="1517" spans="1:14" x14ac:dyDescent="0.35">
      <c r="A1517" s="1">
        <v>1516</v>
      </c>
      <c r="B1517" s="1" t="s">
        <v>15</v>
      </c>
      <c r="C1517" s="1">
        <v>1089100</v>
      </c>
      <c r="D1517" s="1" t="s">
        <v>10</v>
      </c>
      <c r="E1517" s="1" t="s">
        <v>16</v>
      </c>
      <c r="F1517" s="1" t="s">
        <v>12</v>
      </c>
      <c r="G1517" s="1" t="s">
        <v>13</v>
      </c>
      <c r="H1517" s="1" t="s">
        <v>13</v>
      </c>
      <c r="I1517" s="1">
        <v>35</v>
      </c>
      <c r="J1517" t="str">
        <f t="shared" si="70"/>
        <v>No</v>
      </c>
      <c r="K1517" t="str">
        <f t="shared" si="71"/>
        <v>No</v>
      </c>
      <c r="L1517">
        <f t="shared" si="72"/>
        <v>1089100</v>
      </c>
      <c r="M1517" s="1" t="str">
        <f>IF(ISBLANK(D1517),_xlfn.MODE.SNGL(moras[TIPO_ASEGURAMIENTO]),D1517)</f>
        <v>ASALARIADO</v>
      </c>
      <c r="N1517" s="1">
        <f>IF(ISBLANK(moras[[#This Row],[EDAD]]),T1538,moras[[#This Row],[EDAD]])</f>
        <v>35</v>
      </c>
    </row>
    <row r="1518" spans="1:14" x14ac:dyDescent="0.35">
      <c r="A1518" s="1">
        <v>1517</v>
      </c>
      <c r="B1518" s="1" t="s">
        <v>9</v>
      </c>
      <c r="C1518" s="1">
        <v>766610</v>
      </c>
      <c r="D1518" s="1" t="s">
        <v>10</v>
      </c>
      <c r="E1518" s="1" t="s">
        <v>11</v>
      </c>
      <c r="F1518" s="1" t="s">
        <v>12</v>
      </c>
      <c r="G1518" s="1" t="s">
        <v>13</v>
      </c>
      <c r="H1518" s="1" t="s">
        <v>13</v>
      </c>
      <c r="I1518" s="1">
        <v>53</v>
      </c>
      <c r="J1518" t="str">
        <f t="shared" si="70"/>
        <v>No</v>
      </c>
      <c r="K1518" t="str">
        <f t="shared" si="71"/>
        <v>No</v>
      </c>
      <c r="L1518">
        <f t="shared" si="72"/>
        <v>766610</v>
      </c>
      <c r="M1518" s="1" t="str">
        <f>IF(ISBLANK(D1518),_xlfn.MODE.SNGL(moras[TIPO_ASEGURAMIENTO]),D1518)</f>
        <v>ASALARIADO</v>
      </c>
      <c r="N1518" s="1">
        <f>IF(ISBLANK(moras[[#This Row],[EDAD]]),T1539,moras[[#This Row],[EDAD]])</f>
        <v>53</v>
      </c>
    </row>
    <row r="1519" spans="1:14" x14ac:dyDescent="0.35">
      <c r="A1519" s="1">
        <v>1518</v>
      </c>
      <c r="B1519" s="1" t="s">
        <v>15</v>
      </c>
      <c r="C1519" s="1">
        <v>727896.34</v>
      </c>
      <c r="D1519" s="1" t="s">
        <v>10</v>
      </c>
      <c r="E1519" s="1" t="s">
        <v>11</v>
      </c>
      <c r="F1519" s="1" t="s">
        <v>12</v>
      </c>
      <c r="G1519" s="1" t="s">
        <v>13</v>
      </c>
      <c r="H1519" s="1" t="s">
        <v>13</v>
      </c>
      <c r="I1519" s="1">
        <v>34</v>
      </c>
      <c r="J1519" t="str">
        <f t="shared" si="70"/>
        <v>No</v>
      </c>
      <c r="K1519" t="str">
        <f t="shared" si="71"/>
        <v>No</v>
      </c>
      <c r="L1519">
        <f t="shared" si="72"/>
        <v>727896.34</v>
      </c>
      <c r="M1519" s="1" t="str">
        <f>IF(ISBLANK(D1519),_xlfn.MODE.SNGL(moras[TIPO_ASEGURAMIENTO]),D1519)</f>
        <v>ASALARIADO</v>
      </c>
      <c r="N1519" s="1">
        <f>IF(ISBLANK(moras[[#This Row],[EDAD]]),T1540,moras[[#This Row],[EDAD]])</f>
        <v>34</v>
      </c>
    </row>
    <row r="1520" spans="1:14" x14ac:dyDescent="0.35">
      <c r="A1520" s="1">
        <v>1519</v>
      </c>
      <c r="B1520" s="1" t="s">
        <v>9</v>
      </c>
      <c r="C1520" s="1">
        <v>2577656.4700000002</v>
      </c>
      <c r="D1520" s="1" t="s">
        <v>10</v>
      </c>
      <c r="E1520" s="1" t="s">
        <v>11</v>
      </c>
      <c r="F1520" s="1" t="s">
        <v>12</v>
      </c>
      <c r="G1520" s="1" t="s">
        <v>13</v>
      </c>
      <c r="H1520" s="1" t="s">
        <v>13</v>
      </c>
      <c r="I1520" s="1">
        <v>37</v>
      </c>
      <c r="J1520" t="str">
        <f t="shared" si="70"/>
        <v>Atípico</v>
      </c>
      <c r="K1520" t="str">
        <f t="shared" si="71"/>
        <v>No</v>
      </c>
      <c r="L1520">
        <f t="shared" si="72"/>
        <v>2577656.4700000002</v>
      </c>
      <c r="M1520" s="1" t="str">
        <f>IF(ISBLANK(D1520),_xlfn.MODE.SNGL(moras[TIPO_ASEGURAMIENTO]),D1520)</f>
        <v>ASALARIADO</v>
      </c>
      <c r="N1520" s="1">
        <f>IF(ISBLANK(moras[[#This Row],[EDAD]]),T1541,moras[[#This Row],[EDAD]])</f>
        <v>37</v>
      </c>
    </row>
    <row r="1521" spans="1:14" x14ac:dyDescent="0.35">
      <c r="A1521" s="1">
        <v>1520</v>
      </c>
      <c r="B1521" s="1" t="s">
        <v>15</v>
      </c>
      <c r="C1521" s="1">
        <v>2694159.76</v>
      </c>
      <c r="D1521" s="1" t="s">
        <v>10</v>
      </c>
      <c r="E1521" s="1" t="s">
        <v>16</v>
      </c>
      <c r="F1521" s="1" t="s">
        <v>12</v>
      </c>
      <c r="G1521" s="1" t="s">
        <v>13</v>
      </c>
      <c r="H1521" s="1" t="s">
        <v>13</v>
      </c>
      <c r="I1521" s="1">
        <v>28</v>
      </c>
      <c r="J1521" t="str">
        <f t="shared" si="70"/>
        <v>Atípico</v>
      </c>
      <c r="K1521" t="str">
        <f t="shared" si="71"/>
        <v>No</v>
      </c>
      <c r="L1521">
        <f t="shared" si="72"/>
        <v>2694159.76</v>
      </c>
      <c r="M1521" s="1" t="str">
        <f>IF(ISBLANK(D1521),_xlfn.MODE.SNGL(moras[TIPO_ASEGURAMIENTO]),D1521)</f>
        <v>ASALARIADO</v>
      </c>
      <c r="N1521" s="1">
        <f>IF(ISBLANK(moras[[#This Row],[EDAD]]),T1542,moras[[#This Row],[EDAD]])</f>
        <v>28</v>
      </c>
    </row>
    <row r="1522" spans="1:14" x14ac:dyDescent="0.35">
      <c r="A1522" s="1">
        <v>1521</v>
      </c>
      <c r="B1522" s="1" t="s">
        <v>15</v>
      </c>
      <c r="C1522" s="1">
        <v>36204.74</v>
      </c>
      <c r="D1522" s="1" t="s">
        <v>10</v>
      </c>
      <c r="E1522" s="1" t="s">
        <v>11</v>
      </c>
      <c r="F1522" s="1" t="s">
        <v>12</v>
      </c>
      <c r="G1522" s="1" t="s">
        <v>13</v>
      </c>
      <c r="H1522" s="1" t="s">
        <v>13</v>
      </c>
      <c r="I1522" s="1">
        <v>32</v>
      </c>
      <c r="J1522" t="str">
        <f t="shared" si="70"/>
        <v>No</v>
      </c>
      <c r="K1522" t="str">
        <f t="shared" si="71"/>
        <v>No</v>
      </c>
      <c r="L1522">
        <f t="shared" si="72"/>
        <v>36204.74</v>
      </c>
      <c r="M1522" s="1" t="str">
        <f>IF(ISBLANK(D1522),_xlfn.MODE.SNGL(moras[TIPO_ASEGURAMIENTO]),D1522)</f>
        <v>ASALARIADO</v>
      </c>
      <c r="N1522" s="1">
        <f>IF(ISBLANK(moras[[#This Row],[EDAD]]),T1543,moras[[#This Row],[EDAD]])</f>
        <v>32</v>
      </c>
    </row>
    <row r="1523" spans="1:14" x14ac:dyDescent="0.35">
      <c r="A1523" s="1">
        <v>1522</v>
      </c>
      <c r="B1523" s="1" t="s">
        <v>15</v>
      </c>
      <c r="C1523" s="1">
        <v>300018</v>
      </c>
      <c r="D1523" s="1" t="s">
        <v>18</v>
      </c>
      <c r="E1523" s="1" t="s">
        <v>16</v>
      </c>
      <c r="F1523" s="1" t="s">
        <v>12</v>
      </c>
      <c r="G1523" s="1" t="s">
        <v>13</v>
      </c>
      <c r="H1523" s="1" t="s">
        <v>13</v>
      </c>
      <c r="I1523" s="1">
        <v>47</v>
      </c>
      <c r="J1523" t="str">
        <f t="shared" si="70"/>
        <v>No</v>
      </c>
      <c r="K1523" t="str">
        <f t="shared" si="71"/>
        <v>No</v>
      </c>
      <c r="L1523">
        <f t="shared" si="72"/>
        <v>300018</v>
      </c>
      <c r="M1523" s="1" t="str">
        <f>IF(ISBLANK(D1523),_xlfn.MODE.SNGL(moras[TIPO_ASEGURAMIENTO]),D1523)</f>
        <v>TRABAJADOR INDEPENDIENTE</v>
      </c>
      <c r="N1523" s="1">
        <f>IF(ISBLANK(moras[[#This Row],[EDAD]]),T1544,moras[[#This Row],[EDAD]])</f>
        <v>47</v>
      </c>
    </row>
    <row r="1524" spans="1:14" x14ac:dyDescent="0.35">
      <c r="A1524" s="1">
        <v>1523</v>
      </c>
      <c r="B1524" s="1" t="s">
        <v>15</v>
      </c>
      <c r="C1524" s="1">
        <v>382325</v>
      </c>
      <c r="D1524" s="1" t="s">
        <v>10</v>
      </c>
      <c r="E1524" s="1" t="s">
        <v>16</v>
      </c>
      <c r="F1524" s="1" t="s">
        <v>12</v>
      </c>
      <c r="G1524" s="1" t="s">
        <v>12</v>
      </c>
      <c r="H1524" s="1" t="s">
        <v>13</v>
      </c>
      <c r="I1524" s="1">
        <v>33</v>
      </c>
      <c r="J1524" t="str">
        <f t="shared" si="70"/>
        <v>No</v>
      </c>
      <c r="K1524" t="str">
        <f t="shared" si="71"/>
        <v>No</v>
      </c>
      <c r="L1524">
        <f t="shared" si="72"/>
        <v>382325</v>
      </c>
      <c r="M1524" s="1" t="str">
        <f>IF(ISBLANK(D1524),_xlfn.MODE.SNGL(moras[TIPO_ASEGURAMIENTO]),D1524)</f>
        <v>ASALARIADO</v>
      </c>
      <c r="N1524" s="1">
        <f>IF(ISBLANK(moras[[#This Row],[EDAD]]),T1545,moras[[#This Row],[EDAD]])</f>
        <v>33</v>
      </c>
    </row>
    <row r="1525" spans="1:14" x14ac:dyDescent="0.35">
      <c r="A1525" s="1">
        <v>1524</v>
      </c>
      <c r="B1525" s="1" t="s">
        <v>15</v>
      </c>
      <c r="C1525" s="1">
        <v>326749</v>
      </c>
      <c r="D1525" s="1" t="s">
        <v>18</v>
      </c>
      <c r="E1525" s="1" t="s">
        <v>16</v>
      </c>
      <c r="F1525" s="1" t="s">
        <v>12</v>
      </c>
      <c r="G1525" s="1" t="s">
        <v>13</v>
      </c>
      <c r="H1525" s="1" t="s">
        <v>13</v>
      </c>
      <c r="I1525" s="1">
        <v>56</v>
      </c>
      <c r="J1525" t="str">
        <f t="shared" si="70"/>
        <v>No</v>
      </c>
      <c r="K1525" t="str">
        <f t="shared" si="71"/>
        <v>No</v>
      </c>
      <c r="L1525">
        <f t="shared" si="72"/>
        <v>326749</v>
      </c>
      <c r="M1525" s="1" t="str">
        <f>IF(ISBLANK(D1525),_xlfn.MODE.SNGL(moras[TIPO_ASEGURAMIENTO]),D1525)</f>
        <v>TRABAJADOR INDEPENDIENTE</v>
      </c>
      <c r="N1525" s="1">
        <f>IF(ISBLANK(moras[[#This Row],[EDAD]]),T1546,moras[[#This Row],[EDAD]])</f>
        <v>56</v>
      </c>
    </row>
    <row r="1526" spans="1:14" x14ac:dyDescent="0.35">
      <c r="A1526" s="1">
        <v>1525</v>
      </c>
      <c r="B1526" s="1" t="s">
        <v>9</v>
      </c>
      <c r="C1526" s="1">
        <v>611036.43999999994</v>
      </c>
      <c r="D1526" s="1" t="s">
        <v>14</v>
      </c>
      <c r="E1526" s="1" t="s">
        <v>11</v>
      </c>
      <c r="F1526" s="1" t="s">
        <v>12</v>
      </c>
      <c r="G1526" s="1" t="s">
        <v>13</v>
      </c>
      <c r="H1526" s="1" t="s">
        <v>13</v>
      </c>
      <c r="I1526" s="1">
        <v>93</v>
      </c>
      <c r="J1526" t="str">
        <f t="shared" si="70"/>
        <v>No</v>
      </c>
      <c r="K1526" t="str">
        <f t="shared" si="71"/>
        <v>No</v>
      </c>
      <c r="L1526">
        <f t="shared" si="72"/>
        <v>611036.43999999994</v>
      </c>
      <c r="M1526" s="1" t="str">
        <f>IF(ISBLANK(D1526),_xlfn.MODE.SNGL(moras[TIPO_ASEGURAMIENTO]),D1526)</f>
        <v>PENSIONADOS EN SU PROPIO SISTEMA</v>
      </c>
      <c r="N1526" s="1">
        <f>IF(ISBLANK(moras[[#This Row],[EDAD]]),T1547,moras[[#This Row],[EDAD]])</f>
        <v>93</v>
      </c>
    </row>
    <row r="1527" spans="1:14" x14ac:dyDescent="0.35">
      <c r="A1527" s="1">
        <v>1526</v>
      </c>
      <c r="B1527" s="1" t="s">
        <v>15</v>
      </c>
      <c r="C1527" s="1">
        <v>278031</v>
      </c>
      <c r="D1527" s="1" t="s">
        <v>17</v>
      </c>
      <c r="E1527" s="1" t="s">
        <v>16</v>
      </c>
      <c r="F1527" s="1" t="s">
        <v>12</v>
      </c>
      <c r="G1527" s="1" t="s">
        <v>13</v>
      </c>
      <c r="H1527" s="1" t="s">
        <v>12</v>
      </c>
      <c r="I1527" s="1">
        <v>43</v>
      </c>
      <c r="J1527" t="str">
        <f t="shared" si="70"/>
        <v>No</v>
      </c>
      <c r="K1527" t="str">
        <f t="shared" si="71"/>
        <v>No</v>
      </c>
      <c r="L1527">
        <f t="shared" si="72"/>
        <v>278031</v>
      </c>
      <c r="M1527" s="1" t="str">
        <f>IF(ISBLANK(D1527),_xlfn.MODE.SNGL(moras[TIPO_ASEGURAMIENTO]),D1527)</f>
        <v>ASEGURADO VOLUNTARIO</v>
      </c>
      <c r="N1527" s="1">
        <f>IF(ISBLANK(moras[[#This Row],[EDAD]]),T1548,moras[[#This Row],[EDAD]])</f>
        <v>43</v>
      </c>
    </row>
    <row r="1528" spans="1:14" x14ac:dyDescent="0.35">
      <c r="A1528" s="1">
        <v>1527</v>
      </c>
      <c r="B1528" s="1" t="s">
        <v>9</v>
      </c>
      <c r="C1528" s="1">
        <v>275191.65000000002</v>
      </c>
      <c r="D1528" s="1" t="s">
        <v>10</v>
      </c>
      <c r="E1528" s="1" t="s">
        <v>16</v>
      </c>
      <c r="F1528" s="1" t="s">
        <v>12</v>
      </c>
      <c r="G1528" s="1" t="s">
        <v>13</v>
      </c>
      <c r="H1528" s="1" t="s">
        <v>13</v>
      </c>
      <c r="I1528" s="1">
        <v>22</v>
      </c>
      <c r="J1528" t="str">
        <f t="shared" si="70"/>
        <v>No</v>
      </c>
      <c r="K1528" t="str">
        <f t="shared" si="71"/>
        <v>No</v>
      </c>
      <c r="L1528">
        <f t="shared" si="72"/>
        <v>275191.65000000002</v>
      </c>
      <c r="M1528" s="1" t="str">
        <f>IF(ISBLANK(D1528),_xlfn.MODE.SNGL(moras[TIPO_ASEGURAMIENTO]),D1528)</f>
        <v>ASALARIADO</v>
      </c>
      <c r="N1528" s="1">
        <f>IF(ISBLANK(moras[[#This Row],[EDAD]]),T1549,moras[[#This Row],[EDAD]])</f>
        <v>22</v>
      </c>
    </row>
    <row r="1529" spans="1:14" x14ac:dyDescent="0.35">
      <c r="A1529" s="1">
        <v>1528</v>
      </c>
      <c r="B1529" s="1" t="s">
        <v>9</v>
      </c>
      <c r="C1529" s="1">
        <v>273980</v>
      </c>
      <c r="D1529" s="1" t="s">
        <v>10</v>
      </c>
      <c r="E1529" s="1" t="s">
        <v>16</v>
      </c>
      <c r="F1529" s="1" t="s">
        <v>12</v>
      </c>
      <c r="G1529" s="1" t="s">
        <v>13</v>
      </c>
      <c r="H1529" s="1" t="s">
        <v>13</v>
      </c>
      <c r="I1529" s="1">
        <v>23</v>
      </c>
      <c r="J1529" t="str">
        <f t="shared" si="70"/>
        <v>No</v>
      </c>
      <c r="K1529" t="str">
        <f t="shared" si="71"/>
        <v>No</v>
      </c>
      <c r="L1529">
        <f t="shared" si="72"/>
        <v>273980</v>
      </c>
      <c r="M1529" s="1" t="str">
        <f>IF(ISBLANK(D1529),_xlfn.MODE.SNGL(moras[TIPO_ASEGURAMIENTO]),D1529)</f>
        <v>ASALARIADO</v>
      </c>
      <c r="N1529" s="1">
        <f>IF(ISBLANK(moras[[#This Row],[EDAD]]),T1550,moras[[#This Row],[EDAD]])</f>
        <v>23</v>
      </c>
    </row>
    <row r="1530" spans="1:14" x14ac:dyDescent="0.35">
      <c r="A1530" s="1">
        <v>1529</v>
      </c>
      <c r="B1530" s="1" t="s">
        <v>15</v>
      </c>
      <c r="C1530" s="1">
        <v>1664567.5</v>
      </c>
      <c r="D1530" s="1" t="s">
        <v>10</v>
      </c>
      <c r="E1530" s="1" t="s">
        <v>11</v>
      </c>
      <c r="F1530" s="1" t="s">
        <v>12</v>
      </c>
      <c r="G1530" s="1" t="s">
        <v>13</v>
      </c>
      <c r="H1530" s="1" t="s">
        <v>13</v>
      </c>
      <c r="I1530" s="1">
        <v>45</v>
      </c>
      <c r="J1530" t="str">
        <f t="shared" si="70"/>
        <v>No</v>
      </c>
      <c r="K1530" t="str">
        <f t="shared" si="71"/>
        <v>No</v>
      </c>
      <c r="L1530">
        <f t="shared" si="72"/>
        <v>1664567.5</v>
      </c>
      <c r="M1530" s="1" t="str">
        <f>IF(ISBLANK(D1530),_xlfn.MODE.SNGL(moras[TIPO_ASEGURAMIENTO]),D1530)</f>
        <v>ASALARIADO</v>
      </c>
      <c r="N1530" s="1">
        <f>IF(ISBLANK(moras[[#This Row],[EDAD]]),T1551,moras[[#This Row],[EDAD]])</f>
        <v>45</v>
      </c>
    </row>
    <row r="1531" spans="1:14" x14ac:dyDescent="0.35">
      <c r="A1531" s="1">
        <v>1530</v>
      </c>
      <c r="B1531" s="1" t="s">
        <v>9</v>
      </c>
      <c r="C1531" s="1">
        <v>185046.87</v>
      </c>
      <c r="D1531" s="1" t="s">
        <v>10</v>
      </c>
      <c r="E1531" s="1" t="s">
        <v>11</v>
      </c>
      <c r="F1531" s="1" t="s">
        <v>12</v>
      </c>
      <c r="G1531" s="1" t="s">
        <v>13</v>
      </c>
      <c r="H1531" s="1" t="s">
        <v>13</v>
      </c>
      <c r="I1531" s="1">
        <v>25</v>
      </c>
      <c r="J1531" t="str">
        <f t="shared" si="70"/>
        <v>No</v>
      </c>
      <c r="K1531" t="str">
        <f t="shared" si="71"/>
        <v>No</v>
      </c>
      <c r="L1531">
        <f t="shared" si="72"/>
        <v>185046.87</v>
      </c>
      <c r="M1531" s="1" t="str">
        <f>IF(ISBLANK(D1531),_xlfn.MODE.SNGL(moras[TIPO_ASEGURAMIENTO]),D1531)</f>
        <v>ASALARIADO</v>
      </c>
      <c r="N1531" s="1">
        <f>IF(ISBLANK(moras[[#This Row],[EDAD]]),T1552,moras[[#This Row],[EDAD]])</f>
        <v>25</v>
      </c>
    </row>
    <row r="1532" spans="1:14" x14ac:dyDescent="0.35">
      <c r="A1532" s="1">
        <v>1531</v>
      </c>
      <c r="B1532" s="1" t="s">
        <v>9</v>
      </c>
      <c r="C1532" s="1">
        <v>634576.92000000004</v>
      </c>
      <c r="D1532" s="1" t="s">
        <v>10</v>
      </c>
      <c r="E1532" s="1" t="s">
        <v>16</v>
      </c>
      <c r="F1532" s="1" t="s">
        <v>12</v>
      </c>
      <c r="G1532" s="1" t="s">
        <v>13</v>
      </c>
      <c r="H1532" s="1" t="s">
        <v>13</v>
      </c>
      <c r="I1532" s="1">
        <v>44</v>
      </c>
      <c r="J1532" t="str">
        <f t="shared" si="70"/>
        <v>No</v>
      </c>
      <c r="K1532" t="str">
        <f t="shared" si="71"/>
        <v>No</v>
      </c>
      <c r="L1532">
        <f t="shared" si="72"/>
        <v>634576.92000000004</v>
      </c>
      <c r="M1532" s="1" t="str">
        <f>IF(ISBLANK(D1532),_xlfn.MODE.SNGL(moras[TIPO_ASEGURAMIENTO]),D1532)</f>
        <v>ASALARIADO</v>
      </c>
      <c r="N1532" s="1">
        <f>IF(ISBLANK(moras[[#This Row],[EDAD]]),T1553,moras[[#This Row],[EDAD]])</f>
        <v>44</v>
      </c>
    </row>
    <row r="1533" spans="1:14" x14ac:dyDescent="0.35">
      <c r="A1533" s="1">
        <v>1532</v>
      </c>
      <c r="B1533" s="1" t="s">
        <v>9</v>
      </c>
      <c r="C1533" s="1">
        <v>513543</v>
      </c>
      <c r="D1533" s="1" t="s">
        <v>10</v>
      </c>
      <c r="E1533" s="1" t="s">
        <v>11</v>
      </c>
      <c r="F1533" s="1" t="s">
        <v>12</v>
      </c>
      <c r="G1533" s="1" t="s">
        <v>13</v>
      </c>
      <c r="H1533" s="1" t="s">
        <v>13</v>
      </c>
      <c r="I1533" s="1">
        <v>32</v>
      </c>
      <c r="J1533" t="str">
        <f t="shared" si="70"/>
        <v>No</v>
      </c>
      <c r="K1533" t="str">
        <f t="shared" si="71"/>
        <v>No</v>
      </c>
      <c r="L1533">
        <f t="shared" si="72"/>
        <v>513543</v>
      </c>
      <c r="M1533" s="1" t="str">
        <f>IF(ISBLANK(D1533),_xlfn.MODE.SNGL(moras[TIPO_ASEGURAMIENTO]),D1533)</f>
        <v>ASALARIADO</v>
      </c>
      <c r="N1533" s="1">
        <f>IF(ISBLANK(moras[[#This Row],[EDAD]]),T1554,moras[[#This Row],[EDAD]])</f>
        <v>32</v>
      </c>
    </row>
    <row r="1534" spans="1:14" x14ac:dyDescent="0.35">
      <c r="A1534" s="1">
        <v>1533</v>
      </c>
      <c r="B1534" s="1" t="s">
        <v>15</v>
      </c>
      <c r="C1534" s="1">
        <v>383318.62</v>
      </c>
      <c r="D1534" s="1" t="s">
        <v>10</v>
      </c>
      <c r="E1534" s="1" t="s">
        <v>16</v>
      </c>
      <c r="F1534" s="1" t="s">
        <v>12</v>
      </c>
      <c r="G1534" s="1" t="s">
        <v>13</v>
      </c>
      <c r="H1534" s="1" t="s">
        <v>13</v>
      </c>
      <c r="I1534" s="1">
        <v>25</v>
      </c>
      <c r="J1534" t="str">
        <f t="shared" si="70"/>
        <v>No</v>
      </c>
      <c r="K1534" t="str">
        <f t="shared" si="71"/>
        <v>No</v>
      </c>
      <c r="L1534">
        <f t="shared" si="72"/>
        <v>383318.62</v>
      </c>
      <c r="M1534" s="1" t="str">
        <f>IF(ISBLANK(D1534),_xlfn.MODE.SNGL(moras[TIPO_ASEGURAMIENTO]),D1534)</f>
        <v>ASALARIADO</v>
      </c>
      <c r="N1534" s="1">
        <f>IF(ISBLANK(moras[[#This Row],[EDAD]]),T1555,moras[[#This Row],[EDAD]])</f>
        <v>25</v>
      </c>
    </row>
    <row r="1535" spans="1:14" x14ac:dyDescent="0.35">
      <c r="A1535" s="1">
        <v>1534</v>
      </c>
      <c r="B1535" s="1" t="s">
        <v>15</v>
      </c>
      <c r="C1535" s="1">
        <v>1161325</v>
      </c>
      <c r="D1535" s="1" t="s">
        <v>10</v>
      </c>
      <c r="E1535" s="1" t="s">
        <v>16</v>
      </c>
      <c r="F1535" s="1" t="s">
        <v>12</v>
      </c>
      <c r="G1535" s="1" t="s">
        <v>13</v>
      </c>
      <c r="H1535" s="1" t="s">
        <v>13</v>
      </c>
      <c r="I1535" s="1">
        <v>35</v>
      </c>
      <c r="J1535" t="str">
        <f t="shared" si="70"/>
        <v>No</v>
      </c>
      <c r="K1535" t="str">
        <f t="shared" si="71"/>
        <v>No</v>
      </c>
      <c r="L1535">
        <f t="shared" si="72"/>
        <v>1161325</v>
      </c>
      <c r="M1535" s="1" t="str">
        <f>IF(ISBLANK(D1535),_xlfn.MODE.SNGL(moras[TIPO_ASEGURAMIENTO]),D1535)</f>
        <v>ASALARIADO</v>
      </c>
      <c r="N1535" s="1">
        <f>IF(ISBLANK(moras[[#This Row],[EDAD]]),T1556,moras[[#This Row],[EDAD]])</f>
        <v>35</v>
      </c>
    </row>
    <row r="1536" spans="1:14" x14ac:dyDescent="0.35">
      <c r="A1536" s="1">
        <v>1535</v>
      </c>
      <c r="B1536" s="1" t="s">
        <v>15</v>
      </c>
      <c r="C1536" s="1">
        <v>297139</v>
      </c>
      <c r="D1536" s="1" t="s">
        <v>17</v>
      </c>
      <c r="E1536" s="1" t="s">
        <v>16</v>
      </c>
      <c r="F1536" s="1" t="s">
        <v>12</v>
      </c>
      <c r="G1536" s="1" t="s">
        <v>13</v>
      </c>
      <c r="H1536" s="1" t="s">
        <v>13</v>
      </c>
      <c r="I1536" s="1">
        <v>25</v>
      </c>
      <c r="J1536" t="str">
        <f t="shared" si="70"/>
        <v>No</v>
      </c>
      <c r="K1536" t="str">
        <f t="shared" si="71"/>
        <v>No</v>
      </c>
      <c r="L1536">
        <f t="shared" si="72"/>
        <v>297139</v>
      </c>
      <c r="M1536" s="1" t="str">
        <f>IF(ISBLANK(D1536),_xlfn.MODE.SNGL(moras[TIPO_ASEGURAMIENTO]),D1536)</f>
        <v>ASEGURADO VOLUNTARIO</v>
      </c>
      <c r="N1536" s="1">
        <f>IF(ISBLANK(moras[[#This Row],[EDAD]]),T1557,moras[[#This Row],[EDAD]])</f>
        <v>25</v>
      </c>
    </row>
    <row r="1537" spans="1:14" x14ac:dyDescent="0.35">
      <c r="A1537" s="1">
        <v>1536</v>
      </c>
      <c r="B1537" s="1" t="s">
        <v>9</v>
      </c>
      <c r="C1537" s="1">
        <v>278030</v>
      </c>
      <c r="D1537" s="1" t="s">
        <v>19</v>
      </c>
      <c r="E1537" s="1" t="s">
        <v>16</v>
      </c>
      <c r="F1537" s="1" t="s">
        <v>12</v>
      </c>
      <c r="G1537" s="1" t="s">
        <v>13</v>
      </c>
      <c r="H1537" s="1" t="s">
        <v>13</v>
      </c>
      <c r="I1537" s="1">
        <v>25</v>
      </c>
      <c r="J1537" t="str">
        <f t="shared" si="70"/>
        <v>No</v>
      </c>
      <c r="K1537" t="str">
        <f t="shared" si="71"/>
        <v>No</v>
      </c>
      <c r="L1537">
        <f t="shared" si="72"/>
        <v>278030</v>
      </c>
      <c r="M1537" s="1" t="str">
        <f>IF(ISBLANK(D1537),_xlfn.MODE.SNGL(moras[TIPO_ASEGURAMIENTO]),D1537)</f>
        <v>CONVENIOS ESPECIALES DE TRABAJADORES INDEPENDIENTES</v>
      </c>
      <c r="N1537" s="1">
        <f>IF(ISBLANK(moras[[#This Row],[EDAD]]),T1558,moras[[#This Row],[EDAD]])</f>
        <v>25</v>
      </c>
    </row>
    <row r="1538" spans="1:14" x14ac:dyDescent="0.35">
      <c r="A1538" s="1">
        <v>1537</v>
      </c>
      <c r="B1538" s="1" t="s">
        <v>15</v>
      </c>
      <c r="C1538" s="1">
        <v>101340</v>
      </c>
      <c r="D1538" s="1" t="s">
        <v>10</v>
      </c>
      <c r="E1538" s="1" t="s">
        <v>16</v>
      </c>
      <c r="F1538" s="1" t="s">
        <v>12</v>
      </c>
      <c r="G1538" s="1" t="s">
        <v>13</v>
      </c>
      <c r="H1538" s="1" t="s">
        <v>13</v>
      </c>
      <c r="I1538" s="1">
        <v>20</v>
      </c>
      <c r="J1538" t="str">
        <f t="shared" ref="J1538:J1601" si="73">IF(1.96&lt;ABS(C1538-$S$23)/$S$24,"Atípico","No")</f>
        <v>No</v>
      </c>
      <c r="K1538" t="str">
        <f t="shared" ref="K1538:K1601" si="74">IF(1.96&lt;ABS((I1538-$T$23)/$T$24),"Atípico", "No")</f>
        <v>No</v>
      </c>
      <c r="L1538">
        <f t="shared" ref="L1538:L1601" si="75">IF(ISBLANK(C1538),$S$23,C1538)</f>
        <v>101340</v>
      </c>
      <c r="M1538" s="1" t="str">
        <f>IF(ISBLANK(D1538),_xlfn.MODE.SNGL(moras[TIPO_ASEGURAMIENTO]),D1538)</f>
        <v>ASALARIADO</v>
      </c>
      <c r="N1538" s="1">
        <f>IF(ISBLANK(moras[[#This Row],[EDAD]]),T1559,moras[[#This Row],[EDAD]])</f>
        <v>20</v>
      </c>
    </row>
    <row r="1539" spans="1:14" x14ac:dyDescent="0.35">
      <c r="A1539" s="1">
        <v>1538</v>
      </c>
      <c r="B1539" s="1" t="s">
        <v>15</v>
      </c>
      <c r="C1539" s="1">
        <v>397630.9</v>
      </c>
      <c r="D1539" s="1" t="s">
        <v>10</v>
      </c>
      <c r="E1539" s="1" t="s">
        <v>16</v>
      </c>
      <c r="F1539" s="1" t="s">
        <v>12</v>
      </c>
      <c r="G1539" s="1" t="s">
        <v>13</v>
      </c>
      <c r="H1539" s="1" t="s">
        <v>13</v>
      </c>
      <c r="I1539" s="1">
        <v>32</v>
      </c>
      <c r="J1539" t="str">
        <f t="shared" si="73"/>
        <v>No</v>
      </c>
      <c r="K1539" t="str">
        <f t="shared" si="74"/>
        <v>No</v>
      </c>
      <c r="L1539">
        <f t="shared" si="75"/>
        <v>397630.9</v>
      </c>
      <c r="M1539" s="1" t="str">
        <f>IF(ISBLANK(D1539),_xlfn.MODE.SNGL(moras[TIPO_ASEGURAMIENTO]),D1539)</f>
        <v>ASALARIADO</v>
      </c>
      <c r="N1539" s="1">
        <f>IF(ISBLANK(moras[[#This Row],[EDAD]]),T1560,moras[[#This Row],[EDAD]])</f>
        <v>32</v>
      </c>
    </row>
    <row r="1540" spans="1:14" x14ac:dyDescent="0.35">
      <c r="A1540" s="1">
        <v>1539</v>
      </c>
      <c r="B1540" s="1" t="s">
        <v>9</v>
      </c>
      <c r="C1540" s="1">
        <v>500060</v>
      </c>
      <c r="D1540" s="1" t="s">
        <v>10</v>
      </c>
      <c r="E1540" s="1" t="s">
        <v>16</v>
      </c>
      <c r="F1540" s="1" t="s">
        <v>12</v>
      </c>
      <c r="G1540" s="1" t="s">
        <v>12</v>
      </c>
      <c r="H1540" s="1" t="s">
        <v>12</v>
      </c>
      <c r="I1540" s="1">
        <v>49</v>
      </c>
      <c r="J1540" t="str">
        <f t="shared" si="73"/>
        <v>No</v>
      </c>
      <c r="K1540" t="str">
        <f t="shared" si="74"/>
        <v>No</v>
      </c>
      <c r="L1540">
        <f t="shared" si="75"/>
        <v>500060</v>
      </c>
      <c r="M1540" s="1" t="str">
        <f>IF(ISBLANK(D1540),_xlfn.MODE.SNGL(moras[TIPO_ASEGURAMIENTO]),D1540)</f>
        <v>ASALARIADO</v>
      </c>
      <c r="N1540" s="1">
        <f>IF(ISBLANK(moras[[#This Row],[EDAD]]),T1561,moras[[#This Row],[EDAD]])</f>
        <v>49</v>
      </c>
    </row>
    <row r="1541" spans="1:14" x14ac:dyDescent="0.35">
      <c r="A1541" s="1">
        <v>1540</v>
      </c>
      <c r="B1541" s="1" t="s">
        <v>15</v>
      </c>
      <c r="C1541" s="1">
        <v>1000000</v>
      </c>
      <c r="D1541" s="1" t="s">
        <v>10</v>
      </c>
      <c r="E1541" s="1" t="s">
        <v>16</v>
      </c>
      <c r="F1541" s="1" t="s">
        <v>12</v>
      </c>
      <c r="G1541" s="1" t="s">
        <v>13</v>
      </c>
      <c r="H1541" s="1" t="s">
        <v>13</v>
      </c>
      <c r="I1541" s="1">
        <v>22</v>
      </c>
      <c r="J1541" t="str">
        <f t="shared" si="73"/>
        <v>No</v>
      </c>
      <c r="K1541" t="str">
        <f t="shared" si="74"/>
        <v>No</v>
      </c>
      <c r="L1541">
        <f t="shared" si="75"/>
        <v>1000000</v>
      </c>
      <c r="M1541" s="1" t="str">
        <f>IF(ISBLANK(D1541),_xlfn.MODE.SNGL(moras[TIPO_ASEGURAMIENTO]),D1541)</f>
        <v>ASALARIADO</v>
      </c>
      <c r="N1541" s="1">
        <f>IF(ISBLANK(moras[[#This Row],[EDAD]]),T1562,moras[[#This Row],[EDAD]])</f>
        <v>22</v>
      </c>
    </row>
    <row r="1542" spans="1:14" x14ac:dyDescent="0.35">
      <c r="A1542" s="1">
        <v>1541</v>
      </c>
      <c r="B1542" s="1" t="s">
        <v>15</v>
      </c>
      <c r="C1542" s="1">
        <v>308568</v>
      </c>
      <c r="D1542" s="1" t="s">
        <v>17</v>
      </c>
      <c r="E1542" s="1" t="s">
        <v>16</v>
      </c>
      <c r="F1542" s="1" t="s">
        <v>12</v>
      </c>
      <c r="G1542" s="1" t="s">
        <v>13</v>
      </c>
      <c r="H1542" s="1" t="s">
        <v>13</v>
      </c>
      <c r="I1542" s="1">
        <v>48</v>
      </c>
      <c r="J1542" t="str">
        <f t="shared" si="73"/>
        <v>No</v>
      </c>
      <c r="K1542" t="str">
        <f t="shared" si="74"/>
        <v>No</v>
      </c>
      <c r="L1542">
        <f t="shared" si="75"/>
        <v>308568</v>
      </c>
      <c r="M1542" s="1" t="str">
        <f>IF(ISBLANK(D1542),_xlfn.MODE.SNGL(moras[TIPO_ASEGURAMIENTO]),D1542)</f>
        <v>ASEGURADO VOLUNTARIO</v>
      </c>
      <c r="N1542" s="1">
        <f>IF(ISBLANK(moras[[#This Row],[EDAD]]),T1563,moras[[#This Row],[EDAD]])</f>
        <v>48</v>
      </c>
    </row>
    <row r="1543" spans="1:14" x14ac:dyDescent="0.35">
      <c r="A1543" s="1">
        <v>1542</v>
      </c>
      <c r="B1543" s="1" t="s">
        <v>9</v>
      </c>
      <c r="C1543" s="1">
        <v>297046</v>
      </c>
      <c r="D1543" s="1" t="s">
        <v>18</v>
      </c>
      <c r="E1543" s="1" t="s">
        <v>16</v>
      </c>
      <c r="F1543" s="1" t="s">
        <v>12</v>
      </c>
      <c r="G1543" s="1" t="s">
        <v>12</v>
      </c>
      <c r="H1543" s="1" t="s">
        <v>13</v>
      </c>
      <c r="I1543" s="1">
        <v>35</v>
      </c>
      <c r="J1543" t="str">
        <f t="shared" si="73"/>
        <v>No</v>
      </c>
      <c r="K1543" t="str">
        <f t="shared" si="74"/>
        <v>No</v>
      </c>
      <c r="L1543">
        <f t="shared" si="75"/>
        <v>297046</v>
      </c>
      <c r="M1543" s="1" t="str">
        <f>IF(ISBLANK(D1543),_xlfn.MODE.SNGL(moras[TIPO_ASEGURAMIENTO]),D1543)</f>
        <v>TRABAJADOR INDEPENDIENTE</v>
      </c>
      <c r="N1543" s="1">
        <f>IF(ISBLANK(moras[[#This Row],[EDAD]]),T1564,moras[[#This Row],[EDAD]])</f>
        <v>35</v>
      </c>
    </row>
    <row r="1544" spans="1:14" x14ac:dyDescent="0.35">
      <c r="A1544" s="1">
        <v>1543</v>
      </c>
      <c r="B1544" s="1" t="s">
        <v>9</v>
      </c>
      <c r="C1544" s="1">
        <v>297046</v>
      </c>
      <c r="D1544" s="1" t="s">
        <v>18</v>
      </c>
      <c r="E1544" s="1" t="s">
        <v>16</v>
      </c>
      <c r="F1544" s="1" t="s">
        <v>12</v>
      </c>
      <c r="G1544" s="1" t="s">
        <v>12</v>
      </c>
      <c r="H1544" s="1" t="s">
        <v>13</v>
      </c>
      <c r="I1544" s="1">
        <v>32</v>
      </c>
      <c r="J1544" t="str">
        <f t="shared" si="73"/>
        <v>No</v>
      </c>
      <c r="K1544" t="str">
        <f t="shared" si="74"/>
        <v>No</v>
      </c>
      <c r="L1544">
        <f t="shared" si="75"/>
        <v>297046</v>
      </c>
      <c r="M1544" s="1" t="str">
        <f>IF(ISBLANK(D1544),_xlfn.MODE.SNGL(moras[TIPO_ASEGURAMIENTO]),D1544)</f>
        <v>TRABAJADOR INDEPENDIENTE</v>
      </c>
      <c r="N1544" s="1">
        <f>IF(ISBLANK(moras[[#This Row],[EDAD]]),T1565,moras[[#This Row],[EDAD]])</f>
        <v>32</v>
      </c>
    </row>
    <row r="1545" spans="1:14" x14ac:dyDescent="0.35">
      <c r="A1545" s="1">
        <v>1544</v>
      </c>
      <c r="B1545" s="1" t="s">
        <v>15</v>
      </c>
      <c r="C1545" s="1">
        <v>704142.51</v>
      </c>
      <c r="D1545" s="1" t="s">
        <v>10</v>
      </c>
      <c r="E1545" s="1" t="s">
        <v>16</v>
      </c>
      <c r="F1545" s="1" t="s">
        <v>12</v>
      </c>
      <c r="G1545" s="1" t="s">
        <v>13</v>
      </c>
      <c r="H1545" s="1" t="s">
        <v>13</v>
      </c>
      <c r="I1545" s="1">
        <v>41</v>
      </c>
      <c r="J1545" t="str">
        <f t="shared" si="73"/>
        <v>No</v>
      </c>
      <c r="K1545" t="str">
        <f t="shared" si="74"/>
        <v>No</v>
      </c>
      <c r="L1545">
        <f t="shared" si="75"/>
        <v>704142.51</v>
      </c>
      <c r="M1545" s="1" t="str">
        <f>IF(ISBLANK(D1545),_xlfn.MODE.SNGL(moras[TIPO_ASEGURAMIENTO]),D1545)</f>
        <v>ASALARIADO</v>
      </c>
      <c r="N1545" s="1">
        <f>IF(ISBLANK(moras[[#This Row],[EDAD]]),T1566,moras[[#This Row],[EDAD]])</f>
        <v>41</v>
      </c>
    </row>
    <row r="1546" spans="1:14" x14ac:dyDescent="0.35">
      <c r="A1546" s="1">
        <v>1545</v>
      </c>
      <c r="B1546" s="1" t="s">
        <v>9</v>
      </c>
      <c r="C1546" s="1">
        <v>306667</v>
      </c>
      <c r="D1546" s="1" t="s">
        <v>10</v>
      </c>
      <c r="E1546" s="1" t="s">
        <v>16</v>
      </c>
      <c r="F1546" s="1" t="s">
        <v>12</v>
      </c>
      <c r="G1546" s="1" t="s">
        <v>12</v>
      </c>
      <c r="H1546" s="1" t="s">
        <v>13</v>
      </c>
      <c r="I1546" s="1">
        <v>27</v>
      </c>
      <c r="J1546" t="str">
        <f t="shared" si="73"/>
        <v>No</v>
      </c>
      <c r="K1546" t="str">
        <f t="shared" si="74"/>
        <v>No</v>
      </c>
      <c r="L1546">
        <f t="shared" si="75"/>
        <v>306667</v>
      </c>
      <c r="M1546" s="1" t="str">
        <f>IF(ISBLANK(D1546),_xlfn.MODE.SNGL(moras[TIPO_ASEGURAMIENTO]),D1546)</f>
        <v>ASALARIADO</v>
      </c>
      <c r="N1546" s="1">
        <f>IF(ISBLANK(moras[[#This Row],[EDAD]]),T1567,moras[[#This Row],[EDAD]])</f>
        <v>27</v>
      </c>
    </row>
    <row r="1547" spans="1:14" x14ac:dyDescent="0.35">
      <c r="A1547" s="1">
        <v>1546</v>
      </c>
      <c r="B1547" s="1" t="s">
        <v>15</v>
      </c>
      <c r="C1547" s="1">
        <v>639148</v>
      </c>
      <c r="D1547" s="1" t="s">
        <v>18</v>
      </c>
      <c r="E1547" s="1" t="s">
        <v>16</v>
      </c>
      <c r="F1547" s="1" t="s">
        <v>12</v>
      </c>
      <c r="G1547" s="1" t="s">
        <v>13</v>
      </c>
      <c r="H1547" s="1" t="s">
        <v>13</v>
      </c>
      <c r="I1547" s="1">
        <v>68</v>
      </c>
      <c r="J1547" t="str">
        <f t="shared" si="73"/>
        <v>No</v>
      </c>
      <c r="K1547" t="str">
        <f t="shared" si="74"/>
        <v>No</v>
      </c>
      <c r="L1547">
        <f t="shared" si="75"/>
        <v>639148</v>
      </c>
      <c r="M1547" s="1" t="str">
        <f>IF(ISBLANK(D1547),_xlfn.MODE.SNGL(moras[TIPO_ASEGURAMIENTO]),D1547)</f>
        <v>TRABAJADOR INDEPENDIENTE</v>
      </c>
      <c r="N1547" s="1">
        <f>IF(ISBLANK(moras[[#This Row],[EDAD]]),T1568,moras[[#This Row],[EDAD]])</f>
        <v>68</v>
      </c>
    </row>
    <row r="1548" spans="1:14" x14ac:dyDescent="0.35">
      <c r="A1548" s="1">
        <v>1547</v>
      </c>
      <c r="B1548" s="1" t="s">
        <v>9</v>
      </c>
      <c r="C1548" s="1">
        <v>439063.24</v>
      </c>
      <c r="D1548" s="1" t="s">
        <v>10</v>
      </c>
      <c r="E1548" s="1" t="s">
        <v>16</v>
      </c>
      <c r="F1548" s="1" t="s">
        <v>12</v>
      </c>
      <c r="G1548" s="1" t="s">
        <v>13</v>
      </c>
      <c r="H1548" s="1" t="s">
        <v>13</v>
      </c>
      <c r="I1548" s="1">
        <v>41</v>
      </c>
      <c r="J1548" t="str">
        <f t="shared" si="73"/>
        <v>No</v>
      </c>
      <c r="K1548" t="str">
        <f t="shared" si="74"/>
        <v>No</v>
      </c>
      <c r="L1548">
        <f t="shared" si="75"/>
        <v>439063.24</v>
      </c>
      <c r="M1548" s="1" t="str">
        <f>IF(ISBLANK(D1548),_xlfn.MODE.SNGL(moras[TIPO_ASEGURAMIENTO]),D1548)</f>
        <v>ASALARIADO</v>
      </c>
      <c r="N1548" s="1">
        <f>IF(ISBLANK(moras[[#This Row],[EDAD]]),T1569,moras[[#This Row],[EDAD]])</f>
        <v>41</v>
      </c>
    </row>
    <row r="1549" spans="1:14" x14ac:dyDescent="0.35">
      <c r="A1549" s="1">
        <v>1548</v>
      </c>
      <c r="B1549" s="1" t="s">
        <v>15</v>
      </c>
      <c r="C1549" s="1">
        <v>359544.27</v>
      </c>
      <c r="D1549" s="1" t="s">
        <v>21</v>
      </c>
      <c r="E1549" s="1" t="s">
        <v>16</v>
      </c>
      <c r="F1549" s="1" t="s">
        <v>12</v>
      </c>
      <c r="G1549" s="1" t="s">
        <v>12</v>
      </c>
      <c r="H1549" s="1" t="s">
        <v>13</v>
      </c>
      <c r="I1549" s="1">
        <v>59</v>
      </c>
      <c r="J1549" t="str">
        <f t="shared" si="73"/>
        <v>No</v>
      </c>
      <c r="K1549" t="str">
        <f t="shared" si="74"/>
        <v>No</v>
      </c>
      <c r="L1549">
        <f t="shared" si="75"/>
        <v>359544.27</v>
      </c>
      <c r="M1549" s="1" t="str">
        <f>IF(ISBLANK(D1549),_xlfn.MODE.SNGL(moras[TIPO_ASEGURAMIENTO]),D1549)</f>
        <v>CONVENIOS ESPECIALES DE ASEGURADOS VOLUNTARIOS</v>
      </c>
      <c r="N1549" s="1">
        <f>IF(ISBLANK(moras[[#This Row],[EDAD]]),T1570,moras[[#This Row],[EDAD]])</f>
        <v>59</v>
      </c>
    </row>
    <row r="1550" spans="1:14" x14ac:dyDescent="0.35">
      <c r="A1550" s="1">
        <v>1549</v>
      </c>
      <c r="B1550" s="1" t="s">
        <v>15</v>
      </c>
      <c r="C1550" s="1">
        <v>313256</v>
      </c>
      <c r="D1550" s="1" t="s">
        <v>10</v>
      </c>
      <c r="E1550" s="1" t="s">
        <v>16</v>
      </c>
      <c r="F1550" s="1" t="s">
        <v>12</v>
      </c>
      <c r="G1550" s="1" t="s">
        <v>12</v>
      </c>
      <c r="H1550" s="1" t="s">
        <v>13</v>
      </c>
      <c r="I1550" s="1">
        <v>34</v>
      </c>
      <c r="J1550" t="str">
        <f t="shared" si="73"/>
        <v>No</v>
      </c>
      <c r="K1550" t="str">
        <f t="shared" si="74"/>
        <v>No</v>
      </c>
      <c r="L1550">
        <f t="shared" si="75"/>
        <v>313256</v>
      </c>
      <c r="M1550" s="1" t="str">
        <f>IF(ISBLANK(D1550),_xlfn.MODE.SNGL(moras[TIPO_ASEGURAMIENTO]),D1550)</f>
        <v>ASALARIADO</v>
      </c>
      <c r="N1550" s="1">
        <f>IF(ISBLANK(moras[[#This Row],[EDAD]]),T1571,moras[[#This Row],[EDAD]])</f>
        <v>34</v>
      </c>
    </row>
    <row r="1551" spans="1:14" x14ac:dyDescent="0.35">
      <c r="A1551" s="1">
        <v>1550</v>
      </c>
      <c r="B1551" s="1" t="s">
        <v>15</v>
      </c>
      <c r="C1551" s="1">
        <v>299152</v>
      </c>
      <c r="D1551" s="1" t="s">
        <v>10</v>
      </c>
      <c r="E1551" s="1" t="s">
        <v>11</v>
      </c>
      <c r="F1551" s="1" t="s">
        <v>12</v>
      </c>
      <c r="G1551" s="1" t="s">
        <v>13</v>
      </c>
      <c r="H1551" s="1" t="s">
        <v>13</v>
      </c>
      <c r="I1551" s="1">
        <v>38</v>
      </c>
      <c r="J1551" t="str">
        <f t="shared" si="73"/>
        <v>No</v>
      </c>
      <c r="K1551" t="str">
        <f t="shared" si="74"/>
        <v>No</v>
      </c>
      <c r="L1551">
        <f t="shared" si="75"/>
        <v>299152</v>
      </c>
      <c r="M1551" s="1" t="str">
        <f>IF(ISBLANK(D1551),_xlfn.MODE.SNGL(moras[TIPO_ASEGURAMIENTO]),D1551)</f>
        <v>ASALARIADO</v>
      </c>
      <c r="N1551" s="1">
        <f>IF(ISBLANK(moras[[#This Row],[EDAD]]),T1572,moras[[#This Row],[EDAD]])</f>
        <v>38</v>
      </c>
    </row>
    <row r="1552" spans="1:14" x14ac:dyDescent="0.35">
      <c r="A1552" s="1">
        <v>1551</v>
      </c>
      <c r="B1552" s="1" t="s">
        <v>15</v>
      </c>
      <c r="C1552" s="1">
        <v>1397631</v>
      </c>
      <c r="D1552" s="1" t="s">
        <v>10</v>
      </c>
      <c r="E1552" s="1" t="s">
        <v>11</v>
      </c>
      <c r="F1552" s="1" t="s">
        <v>12</v>
      </c>
      <c r="G1552" s="1" t="s">
        <v>13</v>
      </c>
      <c r="H1552" s="1" t="s">
        <v>12</v>
      </c>
      <c r="I1552" s="1">
        <v>48</v>
      </c>
      <c r="J1552" t="str">
        <f t="shared" si="73"/>
        <v>No</v>
      </c>
      <c r="K1552" t="str">
        <f t="shared" si="74"/>
        <v>No</v>
      </c>
      <c r="L1552">
        <f t="shared" si="75"/>
        <v>1397631</v>
      </c>
      <c r="M1552" s="1" t="str">
        <f>IF(ISBLANK(D1552),_xlfn.MODE.SNGL(moras[TIPO_ASEGURAMIENTO]),D1552)</f>
        <v>ASALARIADO</v>
      </c>
      <c r="N1552" s="1">
        <f>IF(ISBLANK(moras[[#This Row],[EDAD]]),T1573,moras[[#This Row],[EDAD]])</f>
        <v>48</v>
      </c>
    </row>
    <row r="1553" spans="1:14" x14ac:dyDescent="0.35">
      <c r="A1553" s="1">
        <v>1552</v>
      </c>
      <c r="B1553" s="1" t="s">
        <v>15</v>
      </c>
      <c r="C1553" s="1">
        <v>571830.07999999996</v>
      </c>
      <c r="D1553" s="1" t="s">
        <v>10</v>
      </c>
      <c r="E1553" s="1" t="s">
        <v>16</v>
      </c>
      <c r="F1553" s="1" t="s">
        <v>12</v>
      </c>
      <c r="G1553" s="1" t="s">
        <v>12</v>
      </c>
      <c r="H1553" s="1" t="s">
        <v>13</v>
      </c>
      <c r="I1553" s="1">
        <v>33</v>
      </c>
      <c r="J1553" t="str">
        <f t="shared" si="73"/>
        <v>No</v>
      </c>
      <c r="K1553" t="str">
        <f t="shared" si="74"/>
        <v>No</v>
      </c>
      <c r="L1553">
        <f t="shared" si="75"/>
        <v>571830.07999999996</v>
      </c>
      <c r="M1553" s="1" t="str">
        <f>IF(ISBLANK(D1553),_xlfn.MODE.SNGL(moras[TIPO_ASEGURAMIENTO]),D1553)</f>
        <v>ASALARIADO</v>
      </c>
      <c r="N1553" s="1">
        <f>IF(ISBLANK(moras[[#This Row],[EDAD]]),T1574,moras[[#This Row],[EDAD]])</f>
        <v>33</v>
      </c>
    </row>
    <row r="1554" spans="1:14" x14ac:dyDescent="0.35">
      <c r="A1554" s="1">
        <v>1553</v>
      </c>
      <c r="B1554" s="1" t="s">
        <v>9</v>
      </c>
      <c r="C1554" s="1">
        <v>297046</v>
      </c>
      <c r="D1554" s="1" t="s">
        <v>17</v>
      </c>
      <c r="E1554" s="1" t="s">
        <v>16</v>
      </c>
      <c r="F1554" s="1" t="s">
        <v>12</v>
      </c>
      <c r="G1554" s="1" t="s">
        <v>13</v>
      </c>
      <c r="H1554" s="1" t="s">
        <v>13</v>
      </c>
      <c r="I1554" s="1">
        <v>49</v>
      </c>
      <c r="J1554" t="str">
        <f t="shared" si="73"/>
        <v>No</v>
      </c>
      <c r="K1554" t="str">
        <f t="shared" si="74"/>
        <v>No</v>
      </c>
      <c r="L1554">
        <f t="shared" si="75"/>
        <v>297046</v>
      </c>
      <c r="M1554" s="1" t="str">
        <f>IF(ISBLANK(D1554),_xlfn.MODE.SNGL(moras[TIPO_ASEGURAMIENTO]),D1554)</f>
        <v>ASEGURADO VOLUNTARIO</v>
      </c>
      <c r="N1554" s="1">
        <f>IF(ISBLANK(moras[[#This Row],[EDAD]]),T1575,moras[[#This Row],[EDAD]])</f>
        <v>49</v>
      </c>
    </row>
    <row r="1555" spans="1:14" x14ac:dyDescent="0.35">
      <c r="A1555" s="1">
        <v>1554</v>
      </c>
      <c r="B1555" s="1" t="s">
        <v>15</v>
      </c>
      <c r="C1555" s="1">
        <v>2401743.04</v>
      </c>
      <c r="D1555" s="1" t="s">
        <v>10</v>
      </c>
      <c r="E1555" s="1" t="s">
        <v>16</v>
      </c>
      <c r="F1555" s="1" t="s">
        <v>12</v>
      </c>
      <c r="G1555" s="1" t="s">
        <v>13</v>
      </c>
      <c r="H1555" s="1" t="s">
        <v>13</v>
      </c>
      <c r="I1555" s="1">
        <v>45</v>
      </c>
      <c r="J1555" t="str">
        <f t="shared" si="73"/>
        <v>Atípico</v>
      </c>
      <c r="K1555" t="str">
        <f t="shared" si="74"/>
        <v>No</v>
      </c>
      <c r="L1555">
        <f t="shared" si="75"/>
        <v>2401743.04</v>
      </c>
      <c r="M1555" s="1" t="str">
        <f>IF(ISBLANK(D1555),_xlfn.MODE.SNGL(moras[TIPO_ASEGURAMIENTO]),D1555)</f>
        <v>ASALARIADO</v>
      </c>
      <c r="N1555" s="1">
        <f>IF(ISBLANK(moras[[#This Row],[EDAD]]),T1576,moras[[#This Row],[EDAD]])</f>
        <v>45</v>
      </c>
    </row>
    <row r="1556" spans="1:14" x14ac:dyDescent="0.35">
      <c r="A1556" s="1">
        <v>1555</v>
      </c>
      <c r="B1556" s="1" t="s">
        <v>15</v>
      </c>
      <c r="C1556" s="1">
        <v>263473.09000000003</v>
      </c>
      <c r="D1556" s="1" t="s">
        <v>14</v>
      </c>
      <c r="E1556" s="1" t="s">
        <v>11</v>
      </c>
      <c r="F1556" s="1" t="s">
        <v>12</v>
      </c>
      <c r="G1556" s="1" t="s">
        <v>13</v>
      </c>
      <c r="H1556" s="1" t="s">
        <v>13</v>
      </c>
      <c r="I1556" s="1">
        <v>73</v>
      </c>
      <c r="J1556" t="str">
        <f t="shared" si="73"/>
        <v>No</v>
      </c>
      <c r="K1556" t="str">
        <f t="shared" si="74"/>
        <v>No</v>
      </c>
      <c r="L1556">
        <f t="shared" si="75"/>
        <v>263473.09000000003</v>
      </c>
      <c r="M1556" s="1" t="str">
        <f>IF(ISBLANK(D1556),_xlfn.MODE.SNGL(moras[TIPO_ASEGURAMIENTO]),D1556)</f>
        <v>PENSIONADOS EN SU PROPIO SISTEMA</v>
      </c>
      <c r="N1556" s="1">
        <f>IF(ISBLANK(moras[[#This Row],[EDAD]]),T1577,moras[[#This Row],[EDAD]])</f>
        <v>73</v>
      </c>
    </row>
    <row r="1557" spans="1:14" x14ac:dyDescent="0.35">
      <c r="A1557" s="1">
        <v>1556</v>
      </c>
      <c r="B1557" s="1" t="s">
        <v>9</v>
      </c>
      <c r="C1557" s="1">
        <v>764250.3</v>
      </c>
      <c r="D1557" s="1" t="s">
        <v>10</v>
      </c>
      <c r="E1557" s="1" t="s">
        <v>11</v>
      </c>
      <c r="F1557" s="1" t="s">
        <v>12</v>
      </c>
      <c r="G1557" s="1" t="s">
        <v>13</v>
      </c>
      <c r="H1557" s="1" t="s">
        <v>13</v>
      </c>
      <c r="I1557" s="1">
        <v>45</v>
      </c>
      <c r="J1557" t="str">
        <f t="shared" si="73"/>
        <v>No</v>
      </c>
      <c r="K1557" t="str">
        <f t="shared" si="74"/>
        <v>No</v>
      </c>
      <c r="L1557">
        <f t="shared" si="75"/>
        <v>764250.3</v>
      </c>
      <c r="M1557" s="1" t="str">
        <f>IF(ISBLANK(D1557),_xlfn.MODE.SNGL(moras[TIPO_ASEGURAMIENTO]),D1557)</f>
        <v>ASALARIADO</v>
      </c>
      <c r="N1557" s="1">
        <f>IF(ISBLANK(moras[[#This Row],[EDAD]]),T1578,moras[[#This Row],[EDAD]])</f>
        <v>45</v>
      </c>
    </row>
    <row r="1558" spans="1:14" x14ac:dyDescent="0.35">
      <c r="A1558" s="1">
        <v>1557</v>
      </c>
      <c r="B1558" s="1" t="s">
        <v>15</v>
      </c>
      <c r="C1558" s="1">
        <v>310124</v>
      </c>
      <c r="D1558" s="1" t="s">
        <v>18</v>
      </c>
      <c r="E1558" s="1" t="s">
        <v>16</v>
      </c>
      <c r="F1558" s="1" t="s">
        <v>13</v>
      </c>
      <c r="G1558" s="1" t="s">
        <v>13</v>
      </c>
      <c r="H1558" s="1" t="s">
        <v>13</v>
      </c>
      <c r="I1558" s="1">
        <v>36</v>
      </c>
      <c r="J1558" t="str">
        <f t="shared" si="73"/>
        <v>No</v>
      </c>
      <c r="K1558" t="str">
        <f t="shared" si="74"/>
        <v>No</v>
      </c>
      <c r="L1558">
        <f t="shared" si="75"/>
        <v>310124</v>
      </c>
      <c r="M1558" s="1" t="str">
        <f>IF(ISBLANK(D1558),_xlfn.MODE.SNGL(moras[TIPO_ASEGURAMIENTO]),D1558)</f>
        <v>TRABAJADOR INDEPENDIENTE</v>
      </c>
      <c r="N1558" s="1">
        <f>IF(ISBLANK(moras[[#This Row],[EDAD]]),T1579,moras[[#This Row],[EDAD]])</f>
        <v>36</v>
      </c>
    </row>
    <row r="1559" spans="1:14" x14ac:dyDescent="0.35">
      <c r="A1559" s="1">
        <v>1558</v>
      </c>
      <c r="B1559" s="1" t="s">
        <v>15</v>
      </c>
      <c r="C1559" s="1">
        <v>412923.5</v>
      </c>
      <c r="D1559" s="1" t="s">
        <v>10</v>
      </c>
      <c r="E1559" s="1" t="s">
        <v>11</v>
      </c>
      <c r="F1559" s="1" t="s">
        <v>12</v>
      </c>
      <c r="G1559" s="1" t="s">
        <v>13</v>
      </c>
      <c r="H1559" s="1" t="s">
        <v>13</v>
      </c>
      <c r="I1559" s="1">
        <v>30</v>
      </c>
      <c r="J1559" t="str">
        <f t="shared" si="73"/>
        <v>No</v>
      </c>
      <c r="K1559" t="str">
        <f t="shared" si="74"/>
        <v>No</v>
      </c>
      <c r="L1559">
        <f t="shared" si="75"/>
        <v>412923.5</v>
      </c>
      <c r="M1559" s="1" t="str">
        <f>IF(ISBLANK(D1559),_xlfn.MODE.SNGL(moras[TIPO_ASEGURAMIENTO]),D1559)</f>
        <v>ASALARIADO</v>
      </c>
      <c r="N1559" s="1">
        <f>IF(ISBLANK(moras[[#This Row],[EDAD]]),T1580,moras[[#This Row],[EDAD]])</f>
        <v>30</v>
      </c>
    </row>
    <row r="1560" spans="1:14" x14ac:dyDescent="0.35">
      <c r="A1560" s="1">
        <v>1559</v>
      </c>
      <c r="B1560" s="1" t="s">
        <v>9</v>
      </c>
      <c r="C1560" s="1">
        <v>639148</v>
      </c>
      <c r="D1560" s="1" t="s">
        <v>18</v>
      </c>
      <c r="E1560" s="1" t="s">
        <v>16</v>
      </c>
      <c r="F1560" s="1" t="s">
        <v>12</v>
      </c>
      <c r="G1560" s="1" t="s">
        <v>12</v>
      </c>
      <c r="H1560" s="1" t="s">
        <v>12</v>
      </c>
      <c r="I1560" s="1">
        <v>47</v>
      </c>
      <c r="J1560" t="str">
        <f t="shared" si="73"/>
        <v>No</v>
      </c>
      <c r="K1560" t="str">
        <f t="shared" si="74"/>
        <v>No</v>
      </c>
      <c r="L1560">
        <f t="shared" si="75"/>
        <v>639148</v>
      </c>
      <c r="M1560" s="1" t="str">
        <f>IF(ISBLANK(D1560),_xlfn.MODE.SNGL(moras[TIPO_ASEGURAMIENTO]),D1560)</f>
        <v>TRABAJADOR INDEPENDIENTE</v>
      </c>
      <c r="N1560" s="1">
        <f>IF(ISBLANK(moras[[#This Row],[EDAD]]),T1581,moras[[#This Row],[EDAD]])</f>
        <v>47</v>
      </c>
    </row>
    <row r="1561" spans="1:14" x14ac:dyDescent="0.35">
      <c r="A1561" s="1">
        <v>1560</v>
      </c>
      <c r="B1561" s="1" t="s">
        <v>15</v>
      </c>
      <c r="C1561" s="1">
        <v>787019</v>
      </c>
      <c r="D1561" s="1" t="s">
        <v>10</v>
      </c>
      <c r="E1561" s="1" t="s">
        <v>16</v>
      </c>
      <c r="F1561" s="1" t="s">
        <v>12</v>
      </c>
      <c r="G1561" s="1" t="s">
        <v>13</v>
      </c>
      <c r="H1561" s="1" t="s">
        <v>13</v>
      </c>
      <c r="I1561" s="1">
        <v>45</v>
      </c>
      <c r="J1561" t="str">
        <f t="shared" si="73"/>
        <v>No</v>
      </c>
      <c r="K1561" t="str">
        <f t="shared" si="74"/>
        <v>No</v>
      </c>
      <c r="L1561">
        <f t="shared" si="75"/>
        <v>787019</v>
      </c>
      <c r="M1561" s="1" t="str">
        <f>IF(ISBLANK(D1561),_xlfn.MODE.SNGL(moras[TIPO_ASEGURAMIENTO]),D1561)</f>
        <v>ASALARIADO</v>
      </c>
      <c r="N1561" s="1">
        <f>IF(ISBLANK(moras[[#This Row],[EDAD]]),T1582,moras[[#This Row],[EDAD]])</f>
        <v>45</v>
      </c>
    </row>
    <row r="1562" spans="1:14" x14ac:dyDescent="0.35">
      <c r="A1562" s="1">
        <v>1561</v>
      </c>
      <c r="B1562" s="1" t="s">
        <v>15</v>
      </c>
      <c r="C1562" s="1">
        <v>355312</v>
      </c>
      <c r="D1562" s="1" t="s">
        <v>10</v>
      </c>
      <c r="E1562" s="1" t="s">
        <v>16</v>
      </c>
      <c r="F1562" s="1" t="s">
        <v>12</v>
      </c>
      <c r="G1562" s="1" t="s">
        <v>13</v>
      </c>
      <c r="H1562" s="1" t="s">
        <v>13</v>
      </c>
      <c r="I1562" s="1">
        <v>44</v>
      </c>
      <c r="J1562" t="str">
        <f t="shared" si="73"/>
        <v>No</v>
      </c>
      <c r="K1562" t="str">
        <f t="shared" si="74"/>
        <v>No</v>
      </c>
      <c r="L1562">
        <f t="shared" si="75"/>
        <v>355312</v>
      </c>
      <c r="M1562" s="1" t="str">
        <f>IF(ISBLANK(D1562),_xlfn.MODE.SNGL(moras[TIPO_ASEGURAMIENTO]),D1562)</f>
        <v>ASALARIADO</v>
      </c>
      <c r="N1562" s="1">
        <f>IF(ISBLANK(moras[[#This Row],[EDAD]]),T1583,moras[[#This Row],[EDAD]])</f>
        <v>44</v>
      </c>
    </row>
    <row r="1563" spans="1:14" x14ac:dyDescent="0.35">
      <c r="A1563" s="1">
        <v>1562</v>
      </c>
      <c r="B1563" s="1" t="s">
        <v>9</v>
      </c>
      <c r="C1563" s="1">
        <v>399910</v>
      </c>
      <c r="D1563" s="1" t="s">
        <v>17</v>
      </c>
      <c r="E1563" s="1" t="s">
        <v>16</v>
      </c>
      <c r="F1563" s="1" t="s">
        <v>12</v>
      </c>
      <c r="G1563" s="1" t="s">
        <v>12</v>
      </c>
      <c r="H1563" s="1" t="s">
        <v>13</v>
      </c>
      <c r="I1563" s="1">
        <v>46</v>
      </c>
      <c r="J1563" t="str">
        <f t="shared" si="73"/>
        <v>No</v>
      </c>
      <c r="K1563" t="str">
        <f t="shared" si="74"/>
        <v>No</v>
      </c>
      <c r="L1563">
        <f t="shared" si="75"/>
        <v>399910</v>
      </c>
      <c r="M1563" s="1" t="str">
        <f>IF(ISBLANK(D1563),_xlfn.MODE.SNGL(moras[TIPO_ASEGURAMIENTO]),D1563)</f>
        <v>ASEGURADO VOLUNTARIO</v>
      </c>
      <c r="N1563" s="1">
        <f>IF(ISBLANK(moras[[#This Row],[EDAD]]),T1584,moras[[#This Row],[EDAD]])</f>
        <v>46</v>
      </c>
    </row>
    <row r="1564" spans="1:14" x14ac:dyDescent="0.35">
      <c r="A1564" s="1">
        <v>1563</v>
      </c>
      <c r="B1564" s="1" t="s">
        <v>15</v>
      </c>
      <c r="C1564" s="1">
        <v>500383</v>
      </c>
      <c r="D1564" s="1" t="s">
        <v>10</v>
      </c>
      <c r="E1564" s="1" t="s">
        <v>16</v>
      </c>
      <c r="F1564" s="1" t="s">
        <v>12</v>
      </c>
      <c r="G1564" s="1" t="s">
        <v>13</v>
      </c>
      <c r="H1564" s="1" t="s">
        <v>13</v>
      </c>
      <c r="I1564" s="1">
        <v>36</v>
      </c>
      <c r="J1564" t="str">
        <f t="shared" si="73"/>
        <v>No</v>
      </c>
      <c r="K1564" t="str">
        <f t="shared" si="74"/>
        <v>No</v>
      </c>
      <c r="L1564">
        <f t="shared" si="75"/>
        <v>500383</v>
      </c>
      <c r="M1564" s="1" t="str">
        <f>IF(ISBLANK(D1564),_xlfn.MODE.SNGL(moras[TIPO_ASEGURAMIENTO]),D1564)</f>
        <v>ASALARIADO</v>
      </c>
      <c r="N1564" s="1">
        <f>IF(ISBLANK(moras[[#This Row],[EDAD]]),T1585,moras[[#This Row],[EDAD]])</f>
        <v>36</v>
      </c>
    </row>
    <row r="1565" spans="1:14" x14ac:dyDescent="0.35">
      <c r="A1565" s="1">
        <v>1564</v>
      </c>
      <c r="B1565" s="1" t="s">
        <v>9</v>
      </c>
      <c r="C1565" s="1">
        <v>1069544.74</v>
      </c>
      <c r="D1565" s="1" t="s">
        <v>10</v>
      </c>
      <c r="E1565" s="1" t="s">
        <v>16</v>
      </c>
      <c r="F1565" s="1" t="s">
        <v>12</v>
      </c>
      <c r="G1565" s="1" t="s">
        <v>13</v>
      </c>
      <c r="H1565" s="1" t="s">
        <v>13</v>
      </c>
      <c r="I1565" s="1">
        <v>46</v>
      </c>
      <c r="J1565" t="str">
        <f t="shared" si="73"/>
        <v>No</v>
      </c>
      <c r="K1565" t="str">
        <f t="shared" si="74"/>
        <v>No</v>
      </c>
      <c r="L1565">
        <f t="shared" si="75"/>
        <v>1069544.74</v>
      </c>
      <c r="M1565" s="1" t="str">
        <f>IF(ISBLANK(D1565),_xlfn.MODE.SNGL(moras[TIPO_ASEGURAMIENTO]),D1565)</f>
        <v>ASALARIADO</v>
      </c>
      <c r="N1565" s="1">
        <f>IF(ISBLANK(moras[[#This Row],[EDAD]]),T1586,moras[[#This Row],[EDAD]])</f>
        <v>46</v>
      </c>
    </row>
    <row r="1566" spans="1:14" x14ac:dyDescent="0.35">
      <c r="A1566" s="1">
        <v>1565</v>
      </c>
      <c r="B1566" s="1" t="s">
        <v>15</v>
      </c>
      <c r="C1566" s="1">
        <v>284512</v>
      </c>
      <c r="D1566" s="1" t="s">
        <v>10</v>
      </c>
      <c r="E1566" s="1" t="s">
        <v>16</v>
      </c>
      <c r="F1566" s="1" t="s">
        <v>12</v>
      </c>
      <c r="G1566" s="1" t="s">
        <v>13</v>
      </c>
      <c r="H1566" s="1" t="s">
        <v>13</v>
      </c>
      <c r="I1566" s="1">
        <v>29</v>
      </c>
      <c r="J1566" t="str">
        <f t="shared" si="73"/>
        <v>No</v>
      </c>
      <c r="K1566" t="str">
        <f t="shared" si="74"/>
        <v>No</v>
      </c>
      <c r="L1566">
        <f t="shared" si="75"/>
        <v>284512</v>
      </c>
      <c r="M1566" s="1" t="str">
        <f>IF(ISBLANK(D1566),_xlfn.MODE.SNGL(moras[TIPO_ASEGURAMIENTO]),D1566)</f>
        <v>ASALARIADO</v>
      </c>
      <c r="N1566" s="1">
        <f>IF(ISBLANK(moras[[#This Row],[EDAD]]),T1587,moras[[#This Row],[EDAD]])</f>
        <v>29</v>
      </c>
    </row>
    <row r="1567" spans="1:14" x14ac:dyDescent="0.35">
      <c r="A1567" s="1">
        <v>1566</v>
      </c>
      <c r="B1567" s="1" t="s">
        <v>9</v>
      </c>
      <c r="C1567" s="1">
        <v>2900000</v>
      </c>
      <c r="D1567" s="1" t="s">
        <v>10</v>
      </c>
      <c r="E1567" s="1" t="s">
        <v>16</v>
      </c>
      <c r="F1567" s="1" t="s">
        <v>12</v>
      </c>
      <c r="G1567" s="1" t="s">
        <v>13</v>
      </c>
      <c r="H1567" s="1" t="s">
        <v>13</v>
      </c>
      <c r="I1567" s="1">
        <v>35</v>
      </c>
      <c r="J1567" t="str">
        <f t="shared" si="73"/>
        <v>Atípico</v>
      </c>
      <c r="K1567" t="str">
        <f t="shared" si="74"/>
        <v>No</v>
      </c>
      <c r="L1567">
        <f t="shared" si="75"/>
        <v>2900000</v>
      </c>
      <c r="M1567" s="1" t="str">
        <f>IF(ISBLANK(D1567),_xlfn.MODE.SNGL(moras[TIPO_ASEGURAMIENTO]),D1567)</f>
        <v>ASALARIADO</v>
      </c>
      <c r="N1567" s="1">
        <f>IF(ISBLANK(moras[[#This Row],[EDAD]]),T1588,moras[[#This Row],[EDAD]])</f>
        <v>35</v>
      </c>
    </row>
    <row r="1568" spans="1:14" x14ac:dyDescent="0.35">
      <c r="A1568" s="1">
        <v>1567</v>
      </c>
      <c r="B1568" s="1" t="s">
        <v>9</v>
      </c>
      <c r="C1568" s="1">
        <v>398327.08</v>
      </c>
      <c r="D1568" s="1" t="s">
        <v>10</v>
      </c>
      <c r="E1568" s="1" t="s">
        <v>16</v>
      </c>
      <c r="F1568" s="1" t="s">
        <v>12</v>
      </c>
      <c r="G1568" s="1" t="s">
        <v>13</v>
      </c>
      <c r="H1568" s="1" t="s">
        <v>13</v>
      </c>
      <c r="I1568" s="1">
        <v>38</v>
      </c>
      <c r="J1568" t="str">
        <f t="shared" si="73"/>
        <v>No</v>
      </c>
      <c r="K1568" t="str">
        <f t="shared" si="74"/>
        <v>No</v>
      </c>
      <c r="L1568">
        <f t="shared" si="75"/>
        <v>398327.08</v>
      </c>
      <c r="M1568" s="1" t="str">
        <f>IF(ISBLANK(D1568),_xlfn.MODE.SNGL(moras[TIPO_ASEGURAMIENTO]),D1568)</f>
        <v>ASALARIADO</v>
      </c>
      <c r="N1568" s="1">
        <f>IF(ISBLANK(moras[[#This Row],[EDAD]]),T1589,moras[[#This Row],[EDAD]])</f>
        <v>38</v>
      </c>
    </row>
    <row r="1569" spans="1:14" x14ac:dyDescent="0.35">
      <c r="A1569" s="1">
        <v>1568</v>
      </c>
      <c r="B1569" s="1" t="s">
        <v>9</v>
      </c>
      <c r="C1569" s="1">
        <v>642418.54</v>
      </c>
      <c r="D1569" s="1" t="s">
        <v>10</v>
      </c>
      <c r="E1569" s="1" t="s">
        <v>16</v>
      </c>
      <c r="F1569" s="1" t="s">
        <v>12</v>
      </c>
      <c r="G1569" s="1" t="s">
        <v>13</v>
      </c>
      <c r="H1569" s="1" t="s">
        <v>13</v>
      </c>
      <c r="I1569" s="1">
        <v>53</v>
      </c>
      <c r="J1569" t="str">
        <f t="shared" si="73"/>
        <v>No</v>
      </c>
      <c r="K1569" t="str">
        <f t="shared" si="74"/>
        <v>No</v>
      </c>
      <c r="L1569">
        <f t="shared" si="75"/>
        <v>642418.54</v>
      </c>
      <c r="M1569" s="1" t="str">
        <f>IF(ISBLANK(D1569),_xlfn.MODE.SNGL(moras[TIPO_ASEGURAMIENTO]),D1569)</f>
        <v>ASALARIADO</v>
      </c>
      <c r="N1569" s="1">
        <f>IF(ISBLANK(moras[[#This Row],[EDAD]]),T1590,moras[[#This Row],[EDAD]])</f>
        <v>53</v>
      </c>
    </row>
    <row r="1570" spans="1:14" x14ac:dyDescent="0.35">
      <c r="A1570" s="1">
        <v>1569</v>
      </c>
      <c r="B1570" s="1" t="s">
        <v>9</v>
      </c>
      <c r="C1570" s="1">
        <v>509509</v>
      </c>
      <c r="D1570" s="1" t="s">
        <v>18</v>
      </c>
      <c r="E1570" s="1" t="s">
        <v>16</v>
      </c>
      <c r="F1570" s="1" t="s">
        <v>12</v>
      </c>
      <c r="G1570" s="1" t="s">
        <v>13</v>
      </c>
      <c r="H1570" s="1" t="s">
        <v>13</v>
      </c>
      <c r="I1570" s="1">
        <v>56</v>
      </c>
      <c r="J1570" t="str">
        <f t="shared" si="73"/>
        <v>No</v>
      </c>
      <c r="K1570" t="str">
        <f t="shared" si="74"/>
        <v>No</v>
      </c>
      <c r="L1570">
        <f t="shared" si="75"/>
        <v>509509</v>
      </c>
      <c r="M1570" s="1" t="str">
        <f>IF(ISBLANK(D1570),_xlfn.MODE.SNGL(moras[TIPO_ASEGURAMIENTO]),D1570)</f>
        <v>TRABAJADOR INDEPENDIENTE</v>
      </c>
      <c r="N1570" s="1">
        <f>IF(ISBLANK(moras[[#This Row],[EDAD]]),T1591,moras[[#This Row],[EDAD]])</f>
        <v>56</v>
      </c>
    </row>
    <row r="1571" spans="1:14" x14ac:dyDescent="0.35">
      <c r="A1571" s="1">
        <v>1570</v>
      </c>
      <c r="B1571" s="1" t="s">
        <v>9</v>
      </c>
      <c r="C1571" s="1">
        <v>608941</v>
      </c>
      <c r="D1571" s="1" t="s">
        <v>18</v>
      </c>
      <c r="E1571" s="1" t="s">
        <v>16</v>
      </c>
      <c r="F1571" s="1" t="s">
        <v>12</v>
      </c>
      <c r="G1571" s="1" t="s">
        <v>13</v>
      </c>
      <c r="H1571" s="1" t="s">
        <v>12</v>
      </c>
      <c r="I1571" s="1">
        <v>57</v>
      </c>
      <c r="J1571" t="str">
        <f t="shared" si="73"/>
        <v>No</v>
      </c>
      <c r="K1571" t="str">
        <f t="shared" si="74"/>
        <v>No</v>
      </c>
      <c r="L1571">
        <f t="shared" si="75"/>
        <v>608941</v>
      </c>
      <c r="M1571" s="1" t="str">
        <f>IF(ISBLANK(D1571),_xlfn.MODE.SNGL(moras[TIPO_ASEGURAMIENTO]),D1571)</f>
        <v>TRABAJADOR INDEPENDIENTE</v>
      </c>
      <c r="N1571" s="1">
        <f>IF(ISBLANK(moras[[#This Row],[EDAD]]),T1592,moras[[#This Row],[EDAD]])</f>
        <v>57</v>
      </c>
    </row>
    <row r="1572" spans="1:14" x14ac:dyDescent="0.35">
      <c r="A1572" s="1">
        <v>1571</v>
      </c>
      <c r="B1572" s="1" t="s">
        <v>9</v>
      </c>
      <c r="C1572" s="1">
        <v>537156.98</v>
      </c>
      <c r="D1572" s="1" t="s">
        <v>10</v>
      </c>
      <c r="E1572" s="1" t="s">
        <v>16</v>
      </c>
      <c r="F1572" s="1" t="s">
        <v>12</v>
      </c>
      <c r="G1572" s="1" t="s">
        <v>13</v>
      </c>
      <c r="H1572" s="1" t="s">
        <v>13</v>
      </c>
      <c r="I1572" s="1">
        <v>21</v>
      </c>
      <c r="J1572" t="str">
        <f t="shared" si="73"/>
        <v>No</v>
      </c>
      <c r="K1572" t="str">
        <f t="shared" si="74"/>
        <v>No</v>
      </c>
      <c r="L1572">
        <f t="shared" si="75"/>
        <v>537156.98</v>
      </c>
      <c r="M1572" s="1" t="str">
        <f>IF(ISBLANK(D1572),_xlfn.MODE.SNGL(moras[TIPO_ASEGURAMIENTO]),D1572)</f>
        <v>ASALARIADO</v>
      </c>
      <c r="N1572" s="1">
        <f>IF(ISBLANK(moras[[#This Row],[EDAD]]),T1593,moras[[#This Row],[EDAD]])</f>
        <v>21</v>
      </c>
    </row>
    <row r="1573" spans="1:14" x14ac:dyDescent="0.35">
      <c r="A1573" s="1">
        <v>1572</v>
      </c>
      <c r="B1573" s="1" t="s">
        <v>15</v>
      </c>
      <c r="C1573" s="1">
        <v>1545800</v>
      </c>
      <c r="D1573" s="1" t="s">
        <v>10</v>
      </c>
      <c r="E1573" s="1" t="s">
        <v>11</v>
      </c>
      <c r="F1573" s="1" t="s">
        <v>12</v>
      </c>
      <c r="G1573" s="1" t="s">
        <v>13</v>
      </c>
      <c r="H1573" s="1" t="s">
        <v>13</v>
      </c>
      <c r="I1573" s="1">
        <v>55</v>
      </c>
      <c r="J1573" t="str">
        <f t="shared" si="73"/>
        <v>No</v>
      </c>
      <c r="K1573" t="str">
        <f t="shared" si="74"/>
        <v>No</v>
      </c>
      <c r="L1573">
        <f t="shared" si="75"/>
        <v>1545800</v>
      </c>
      <c r="M1573" s="1" t="str">
        <f>IF(ISBLANK(D1573),_xlfn.MODE.SNGL(moras[TIPO_ASEGURAMIENTO]),D1573)</f>
        <v>ASALARIADO</v>
      </c>
      <c r="N1573" s="1">
        <f>IF(ISBLANK(moras[[#This Row],[EDAD]]),T1594,moras[[#This Row],[EDAD]])</f>
        <v>55</v>
      </c>
    </row>
    <row r="1574" spans="1:14" x14ac:dyDescent="0.35">
      <c r="A1574" s="1">
        <v>1573</v>
      </c>
      <c r="B1574" s="1" t="s">
        <v>15</v>
      </c>
      <c r="C1574" s="1">
        <v>1070405</v>
      </c>
      <c r="D1574" s="1" t="s">
        <v>10</v>
      </c>
      <c r="E1574" s="1" t="s">
        <v>11</v>
      </c>
      <c r="F1574" s="1" t="s">
        <v>12</v>
      </c>
      <c r="G1574" s="1" t="s">
        <v>13</v>
      </c>
      <c r="H1574" s="1" t="s">
        <v>13</v>
      </c>
      <c r="I1574" s="1">
        <v>30</v>
      </c>
      <c r="J1574" t="str">
        <f t="shared" si="73"/>
        <v>No</v>
      </c>
      <c r="K1574" t="str">
        <f t="shared" si="74"/>
        <v>No</v>
      </c>
      <c r="L1574">
        <f t="shared" si="75"/>
        <v>1070405</v>
      </c>
      <c r="M1574" s="1" t="str">
        <f>IF(ISBLANK(D1574),_xlfn.MODE.SNGL(moras[TIPO_ASEGURAMIENTO]),D1574)</f>
        <v>ASALARIADO</v>
      </c>
      <c r="N1574" s="1">
        <f>IF(ISBLANK(moras[[#This Row],[EDAD]]),T1595,moras[[#This Row],[EDAD]])</f>
        <v>30</v>
      </c>
    </row>
    <row r="1575" spans="1:14" x14ac:dyDescent="0.35">
      <c r="A1575" s="1">
        <v>1574</v>
      </c>
      <c r="B1575" s="1" t="s">
        <v>9</v>
      </c>
      <c r="C1575" s="1">
        <v>625396</v>
      </c>
      <c r="D1575" s="1" t="s">
        <v>18</v>
      </c>
      <c r="E1575" s="1" t="s">
        <v>16</v>
      </c>
      <c r="F1575" s="1" t="s">
        <v>12</v>
      </c>
      <c r="G1575" s="1" t="s">
        <v>13</v>
      </c>
      <c r="H1575" s="1" t="s">
        <v>13</v>
      </c>
      <c r="I1575" s="1">
        <v>44</v>
      </c>
      <c r="J1575" t="str">
        <f t="shared" si="73"/>
        <v>No</v>
      </c>
      <c r="K1575" t="str">
        <f t="shared" si="74"/>
        <v>No</v>
      </c>
      <c r="L1575">
        <f t="shared" si="75"/>
        <v>625396</v>
      </c>
      <c r="M1575" s="1" t="str">
        <f>IF(ISBLANK(D1575),_xlfn.MODE.SNGL(moras[TIPO_ASEGURAMIENTO]),D1575)</f>
        <v>TRABAJADOR INDEPENDIENTE</v>
      </c>
      <c r="N1575" s="1">
        <f>IF(ISBLANK(moras[[#This Row],[EDAD]]),T1596,moras[[#This Row],[EDAD]])</f>
        <v>44</v>
      </c>
    </row>
    <row r="1576" spans="1:14" x14ac:dyDescent="0.35">
      <c r="A1576" s="1">
        <v>1575</v>
      </c>
      <c r="B1576" s="1" t="s">
        <v>15</v>
      </c>
      <c r="C1576" s="1">
        <v>925000</v>
      </c>
      <c r="D1576" s="1" t="s">
        <v>10</v>
      </c>
      <c r="E1576" s="1" t="s">
        <v>16</v>
      </c>
      <c r="F1576" s="1" t="s">
        <v>12</v>
      </c>
      <c r="G1576" s="1" t="s">
        <v>13</v>
      </c>
      <c r="H1576" s="1" t="s">
        <v>13</v>
      </c>
      <c r="I1576" s="1">
        <v>49</v>
      </c>
      <c r="J1576" t="str">
        <f t="shared" si="73"/>
        <v>No</v>
      </c>
      <c r="K1576" t="str">
        <f t="shared" si="74"/>
        <v>No</v>
      </c>
      <c r="L1576">
        <f t="shared" si="75"/>
        <v>925000</v>
      </c>
      <c r="M1576" s="1" t="str">
        <f>IF(ISBLANK(D1576),_xlfn.MODE.SNGL(moras[TIPO_ASEGURAMIENTO]),D1576)</f>
        <v>ASALARIADO</v>
      </c>
      <c r="N1576" s="1">
        <f>IF(ISBLANK(moras[[#This Row],[EDAD]]),T1597,moras[[#This Row],[EDAD]])</f>
        <v>49</v>
      </c>
    </row>
    <row r="1577" spans="1:14" x14ac:dyDescent="0.35">
      <c r="A1577" s="1">
        <v>1576</v>
      </c>
      <c r="B1577" s="1" t="s">
        <v>9</v>
      </c>
      <c r="C1577" s="1">
        <v>261897.3</v>
      </c>
      <c r="D1577" s="1" t="s">
        <v>10</v>
      </c>
      <c r="E1577" s="1" t="s">
        <v>16</v>
      </c>
      <c r="F1577" s="1" t="s">
        <v>12</v>
      </c>
      <c r="G1577" s="1" t="s">
        <v>12</v>
      </c>
      <c r="H1577" s="1" t="s">
        <v>13</v>
      </c>
      <c r="I1577" s="1">
        <v>57</v>
      </c>
      <c r="J1577" t="str">
        <f t="shared" si="73"/>
        <v>No</v>
      </c>
      <c r="K1577" t="str">
        <f t="shared" si="74"/>
        <v>No</v>
      </c>
      <c r="L1577">
        <f t="shared" si="75"/>
        <v>261897.3</v>
      </c>
      <c r="M1577" s="1" t="str">
        <f>IF(ISBLANK(D1577),_xlfn.MODE.SNGL(moras[TIPO_ASEGURAMIENTO]),D1577)</f>
        <v>ASALARIADO</v>
      </c>
      <c r="N1577" s="1">
        <f>IF(ISBLANK(moras[[#This Row],[EDAD]]),T1598,moras[[#This Row],[EDAD]])</f>
        <v>57</v>
      </c>
    </row>
    <row r="1578" spans="1:14" x14ac:dyDescent="0.35">
      <c r="A1578" s="1">
        <v>1577</v>
      </c>
      <c r="B1578" s="1" t="s">
        <v>15</v>
      </c>
      <c r="C1578" s="1">
        <v>297046</v>
      </c>
      <c r="D1578" s="1" t="s">
        <v>17</v>
      </c>
      <c r="E1578" s="1" t="s">
        <v>16</v>
      </c>
      <c r="F1578" s="1" t="s">
        <v>12</v>
      </c>
      <c r="G1578" s="1" t="s">
        <v>12</v>
      </c>
      <c r="H1578" s="1" t="s">
        <v>12</v>
      </c>
      <c r="I1578" s="1">
        <v>43</v>
      </c>
      <c r="J1578" t="str">
        <f t="shared" si="73"/>
        <v>No</v>
      </c>
      <c r="K1578" t="str">
        <f t="shared" si="74"/>
        <v>No</v>
      </c>
      <c r="L1578">
        <f t="shared" si="75"/>
        <v>297046</v>
      </c>
      <c r="M1578" s="1" t="str">
        <f>IF(ISBLANK(D1578),_xlfn.MODE.SNGL(moras[TIPO_ASEGURAMIENTO]),D1578)</f>
        <v>ASEGURADO VOLUNTARIO</v>
      </c>
      <c r="N1578" s="1">
        <f>IF(ISBLANK(moras[[#This Row],[EDAD]]),T1599,moras[[#This Row],[EDAD]])</f>
        <v>43</v>
      </c>
    </row>
    <row r="1579" spans="1:14" x14ac:dyDescent="0.35">
      <c r="A1579" s="1">
        <v>1578</v>
      </c>
      <c r="B1579" s="1" t="s">
        <v>15</v>
      </c>
      <c r="C1579" s="1">
        <v>582705.18000000005</v>
      </c>
      <c r="D1579" s="1" t="s">
        <v>10</v>
      </c>
      <c r="E1579" s="1" t="s">
        <v>16</v>
      </c>
      <c r="F1579" s="1" t="s">
        <v>12</v>
      </c>
      <c r="G1579" s="1" t="s">
        <v>13</v>
      </c>
      <c r="H1579" s="1" t="s">
        <v>13</v>
      </c>
      <c r="I1579" s="1">
        <v>30</v>
      </c>
      <c r="J1579" t="str">
        <f t="shared" si="73"/>
        <v>No</v>
      </c>
      <c r="K1579" t="str">
        <f t="shared" si="74"/>
        <v>No</v>
      </c>
      <c r="L1579">
        <f t="shared" si="75"/>
        <v>582705.18000000005</v>
      </c>
      <c r="M1579" s="1" t="str">
        <f>IF(ISBLANK(D1579),_xlfn.MODE.SNGL(moras[TIPO_ASEGURAMIENTO]),D1579)</f>
        <v>ASALARIADO</v>
      </c>
      <c r="N1579" s="1">
        <f>IF(ISBLANK(moras[[#This Row],[EDAD]]),T1600,moras[[#This Row],[EDAD]])</f>
        <v>30</v>
      </c>
    </row>
    <row r="1580" spans="1:14" x14ac:dyDescent="0.35">
      <c r="A1580" s="1">
        <v>1579</v>
      </c>
      <c r="B1580" s="1" t="s">
        <v>9</v>
      </c>
      <c r="C1580" s="1">
        <v>49684.32</v>
      </c>
      <c r="D1580" s="1" t="s">
        <v>10</v>
      </c>
      <c r="E1580" s="1" t="s">
        <v>16</v>
      </c>
      <c r="F1580" s="1" t="s">
        <v>12</v>
      </c>
      <c r="G1580" s="1" t="s">
        <v>13</v>
      </c>
      <c r="H1580" s="1" t="s">
        <v>13</v>
      </c>
      <c r="I1580" s="1">
        <v>42</v>
      </c>
      <c r="J1580" t="str">
        <f t="shared" si="73"/>
        <v>No</v>
      </c>
      <c r="K1580" t="str">
        <f t="shared" si="74"/>
        <v>No</v>
      </c>
      <c r="L1580">
        <f t="shared" si="75"/>
        <v>49684.32</v>
      </c>
      <c r="M1580" s="1" t="str">
        <f>IF(ISBLANK(D1580),_xlfn.MODE.SNGL(moras[TIPO_ASEGURAMIENTO]),D1580)</f>
        <v>ASALARIADO</v>
      </c>
      <c r="N1580" s="1">
        <f>IF(ISBLANK(moras[[#This Row],[EDAD]]),T1601,moras[[#This Row],[EDAD]])</f>
        <v>42</v>
      </c>
    </row>
    <row r="1581" spans="1:14" x14ac:dyDescent="0.35">
      <c r="A1581" s="1">
        <v>1580</v>
      </c>
      <c r="B1581" s="1" t="s">
        <v>9</v>
      </c>
      <c r="C1581" s="1">
        <v>427025</v>
      </c>
      <c r="D1581" s="1" t="s">
        <v>10</v>
      </c>
      <c r="E1581" s="1" t="s">
        <v>16</v>
      </c>
      <c r="F1581" s="1" t="s">
        <v>12</v>
      </c>
      <c r="G1581" s="1" t="s">
        <v>13</v>
      </c>
      <c r="H1581" s="1" t="s">
        <v>13</v>
      </c>
      <c r="I1581" s="1">
        <v>32</v>
      </c>
      <c r="J1581" t="str">
        <f t="shared" si="73"/>
        <v>No</v>
      </c>
      <c r="K1581" t="str">
        <f t="shared" si="74"/>
        <v>No</v>
      </c>
      <c r="L1581">
        <f t="shared" si="75"/>
        <v>427025</v>
      </c>
      <c r="M1581" s="1" t="str">
        <f>IF(ISBLANK(D1581),_xlfn.MODE.SNGL(moras[TIPO_ASEGURAMIENTO]),D1581)</f>
        <v>ASALARIADO</v>
      </c>
      <c r="N1581" s="1">
        <f>IF(ISBLANK(moras[[#This Row],[EDAD]]),T1602,moras[[#This Row],[EDAD]])</f>
        <v>32</v>
      </c>
    </row>
    <row r="1582" spans="1:14" x14ac:dyDescent="0.35">
      <c r="A1582" s="1">
        <v>1581</v>
      </c>
      <c r="B1582" s="1" t="s">
        <v>15</v>
      </c>
      <c r="C1582" s="1">
        <v>188362.97</v>
      </c>
      <c r="D1582" s="1" t="s">
        <v>10</v>
      </c>
      <c r="E1582" s="1" t="s">
        <v>16</v>
      </c>
      <c r="F1582" s="1" t="s">
        <v>12</v>
      </c>
      <c r="G1582" s="1" t="s">
        <v>13</v>
      </c>
      <c r="H1582" s="1" t="s">
        <v>13</v>
      </c>
      <c r="I1582" s="1">
        <v>34</v>
      </c>
      <c r="J1582" t="str">
        <f t="shared" si="73"/>
        <v>No</v>
      </c>
      <c r="K1582" t="str">
        <f t="shared" si="74"/>
        <v>No</v>
      </c>
      <c r="L1582">
        <f t="shared" si="75"/>
        <v>188362.97</v>
      </c>
      <c r="M1582" s="1" t="str">
        <f>IF(ISBLANK(D1582),_xlfn.MODE.SNGL(moras[TIPO_ASEGURAMIENTO]),D1582)</f>
        <v>ASALARIADO</v>
      </c>
      <c r="N1582" s="1">
        <f>IF(ISBLANK(moras[[#This Row],[EDAD]]),T1603,moras[[#This Row],[EDAD]])</f>
        <v>34</v>
      </c>
    </row>
    <row r="1583" spans="1:14" x14ac:dyDescent="0.35">
      <c r="A1583" s="1">
        <v>1582</v>
      </c>
      <c r="B1583" s="1" t="s">
        <v>9</v>
      </c>
      <c r="C1583" s="1">
        <v>527956.5</v>
      </c>
      <c r="D1583" s="1" t="s">
        <v>10</v>
      </c>
      <c r="E1583" s="1" t="s">
        <v>11</v>
      </c>
      <c r="F1583" s="1" t="s">
        <v>12</v>
      </c>
      <c r="G1583" s="1" t="s">
        <v>13</v>
      </c>
      <c r="H1583" s="1" t="s">
        <v>13</v>
      </c>
      <c r="I1583" s="1">
        <v>23</v>
      </c>
      <c r="J1583" t="str">
        <f t="shared" si="73"/>
        <v>No</v>
      </c>
      <c r="K1583" t="str">
        <f t="shared" si="74"/>
        <v>No</v>
      </c>
      <c r="L1583">
        <f t="shared" si="75"/>
        <v>527956.5</v>
      </c>
      <c r="M1583" s="1" t="str">
        <f>IF(ISBLANK(D1583),_xlfn.MODE.SNGL(moras[TIPO_ASEGURAMIENTO]),D1583)</f>
        <v>ASALARIADO</v>
      </c>
      <c r="N1583" s="1">
        <f>IF(ISBLANK(moras[[#This Row],[EDAD]]),T1604,moras[[#This Row],[EDAD]])</f>
        <v>23</v>
      </c>
    </row>
    <row r="1584" spans="1:14" x14ac:dyDescent="0.35">
      <c r="A1584" s="1">
        <v>1583</v>
      </c>
      <c r="B1584" s="1" t="s">
        <v>9</v>
      </c>
      <c r="C1584" s="1">
        <v>811305.9</v>
      </c>
      <c r="D1584" s="1" t="s">
        <v>14</v>
      </c>
      <c r="E1584" s="1" t="s">
        <v>11</v>
      </c>
      <c r="F1584" s="1" t="s">
        <v>12</v>
      </c>
      <c r="G1584" s="1" t="s">
        <v>13</v>
      </c>
      <c r="H1584" s="1" t="s">
        <v>13</v>
      </c>
      <c r="I1584" s="1">
        <v>83</v>
      </c>
      <c r="J1584" t="str">
        <f t="shared" si="73"/>
        <v>No</v>
      </c>
      <c r="K1584" t="str">
        <f t="shared" si="74"/>
        <v>No</v>
      </c>
      <c r="L1584">
        <f t="shared" si="75"/>
        <v>811305.9</v>
      </c>
      <c r="M1584" s="1" t="str">
        <f>IF(ISBLANK(D1584),_xlfn.MODE.SNGL(moras[TIPO_ASEGURAMIENTO]),D1584)</f>
        <v>PENSIONADOS EN SU PROPIO SISTEMA</v>
      </c>
      <c r="N1584" s="1">
        <f>IF(ISBLANK(moras[[#This Row],[EDAD]]),T1605,moras[[#This Row],[EDAD]])</f>
        <v>83</v>
      </c>
    </row>
    <row r="1585" spans="1:14" x14ac:dyDescent="0.35">
      <c r="A1585" s="1">
        <v>1584</v>
      </c>
      <c r="B1585" s="1" t="s">
        <v>15</v>
      </c>
      <c r="C1585" s="1">
        <v>165972.39000000001</v>
      </c>
      <c r="D1585" s="1" t="s">
        <v>10</v>
      </c>
      <c r="E1585" s="1" t="s">
        <v>16</v>
      </c>
      <c r="F1585" s="1" t="s">
        <v>12</v>
      </c>
      <c r="G1585" s="1" t="s">
        <v>12</v>
      </c>
      <c r="H1585" s="1" t="s">
        <v>13</v>
      </c>
      <c r="I1585" s="1">
        <v>28</v>
      </c>
      <c r="J1585" t="str">
        <f t="shared" si="73"/>
        <v>No</v>
      </c>
      <c r="K1585" t="str">
        <f t="shared" si="74"/>
        <v>No</v>
      </c>
      <c r="L1585">
        <f t="shared" si="75"/>
        <v>165972.39000000001</v>
      </c>
      <c r="M1585" s="1" t="str">
        <f>IF(ISBLANK(D1585),_xlfn.MODE.SNGL(moras[TIPO_ASEGURAMIENTO]),D1585)</f>
        <v>ASALARIADO</v>
      </c>
      <c r="N1585" s="1">
        <f>IF(ISBLANK(moras[[#This Row],[EDAD]]),T1606,moras[[#This Row],[EDAD]])</f>
        <v>28</v>
      </c>
    </row>
    <row r="1586" spans="1:14" x14ac:dyDescent="0.35">
      <c r="A1586" s="1">
        <v>1585</v>
      </c>
      <c r="B1586" s="1" t="s">
        <v>9</v>
      </c>
      <c r="C1586" s="1">
        <v>749651.26</v>
      </c>
      <c r="D1586" s="1" t="s">
        <v>10</v>
      </c>
      <c r="E1586" s="1" t="s">
        <v>16</v>
      </c>
      <c r="F1586" s="1" t="s">
        <v>12</v>
      </c>
      <c r="G1586" s="1" t="s">
        <v>13</v>
      </c>
      <c r="H1586" s="1" t="s">
        <v>13</v>
      </c>
      <c r="I1586" s="1">
        <v>32</v>
      </c>
      <c r="J1586" t="str">
        <f t="shared" si="73"/>
        <v>No</v>
      </c>
      <c r="K1586" t="str">
        <f t="shared" si="74"/>
        <v>No</v>
      </c>
      <c r="L1586">
        <f t="shared" si="75"/>
        <v>749651.26</v>
      </c>
      <c r="M1586" s="1" t="str">
        <f>IF(ISBLANK(D1586),_xlfn.MODE.SNGL(moras[TIPO_ASEGURAMIENTO]),D1586)</f>
        <v>ASALARIADO</v>
      </c>
      <c r="N1586" s="1">
        <f>IF(ISBLANK(moras[[#This Row],[EDAD]]),T1607,moras[[#This Row],[EDAD]])</f>
        <v>32</v>
      </c>
    </row>
    <row r="1587" spans="1:14" x14ac:dyDescent="0.35">
      <c r="A1587" s="1">
        <v>1586</v>
      </c>
      <c r="B1587" s="1" t="s">
        <v>15</v>
      </c>
      <c r="C1587" s="1">
        <v>6120159.5</v>
      </c>
      <c r="D1587" s="1" t="s">
        <v>10</v>
      </c>
      <c r="E1587" s="1" t="s">
        <v>16</v>
      </c>
      <c r="F1587" s="1" t="s">
        <v>12</v>
      </c>
      <c r="G1587" s="1" t="s">
        <v>13</v>
      </c>
      <c r="H1587" s="1" t="s">
        <v>13</v>
      </c>
      <c r="I1587" s="1">
        <v>42</v>
      </c>
      <c r="J1587" t="str">
        <f t="shared" si="73"/>
        <v>Atípico</v>
      </c>
      <c r="K1587" t="str">
        <f t="shared" si="74"/>
        <v>No</v>
      </c>
      <c r="L1587">
        <f t="shared" si="75"/>
        <v>6120159.5</v>
      </c>
      <c r="M1587" s="1" t="str">
        <f>IF(ISBLANK(D1587),_xlfn.MODE.SNGL(moras[TIPO_ASEGURAMIENTO]),D1587)</f>
        <v>ASALARIADO</v>
      </c>
      <c r="N1587" s="1">
        <f>IF(ISBLANK(moras[[#This Row],[EDAD]]),T1608,moras[[#This Row],[EDAD]])</f>
        <v>42</v>
      </c>
    </row>
    <row r="1588" spans="1:14" x14ac:dyDescent="0.35">
      <c r="A1588" s="1">
        <v>1587</v>
      </c>
      <c r="B1588" s="1" t="s">
        <v>9</v>
      </c>
      <c r="C1588" s="1">
        <v>825000</v>
      </c>
      <c r="D1588" s="1" t="s">
        <v>10</v>
      </c>
      <c r="E1588" s="1" t="s">
        <v>16</v>
      </c>
      <c r="F1588" s="1" t="s">
        <v>12</v>
      </c>
      <c r="G1588" s="1" t="s">
        <v>13</v>
      </c>
      <c r="H1588" s="1" t="s">
        <v>13</v>
      </c>
      <c r="I1588" s="1">
        <v>50</v>
      </c>
      <c r="J1588" t="str">
        <f t="shared" si="73"/>
        <v>No</v>
      </c>
      <c r="K1588" t="str">
        <f t="shared" si="74"/>
        <v>No</v>
      </c>
      <c r="L1588">
        <f t="shared" si="75"/>
        <v>825000</v>
      </c>
      <c r="M1588" s="1" t="str">
        <f>IF(ISBLANK(D1588),_xlfn.MODE.SNGL(moras[TIPO_ASEGURAMIENTO]),D1588)</f>
        <v>ASALARIADO</v>
      </c>
      <c r="N1588" s="1">
        <f>IF(ISBLANK(moras[[#This Row],[EDAD]]),T1609,moras[[#This Row],[EDAD]])</f>
        <v>50</v>
      </c>
    </row>
    <row r="1589" spans="1:14" x14ac:dyDescent="0.35">
      <c r="A1589" s="1">
        <v>1588</v>
      </c>
      <c r="B1589" s="1" t="s">
        <v>15</v>
      </c>
      <c r="C1589" s="1">
        <v>190076.47</v>
      </c>
      <c r="D1589" s="1" t="s">
        <v>10</v>
      </c>
      <c r="E1589" s="1" t="s">
        <v>16</v>
      </c>
      <c r="F1589" s="1" t="s">
        <v>12</v>
      </c>
      <c r="G1589" s="1" t="s">
        <v>13</v>
      </c>
      <c r="H1589" s="1" t="s">
        <v>13</v>
      </c>
      <c r="I1589" s="1">
        <v>26</v>
      </c>
      <c r="J1589" t="str">
        <f t="shared" si="73"/>
        <v>No</v>
      </c>
      <c r="K1589" t="str">
        <f t="shared" si="74"/>
        <v>No</v>
      </c>
      <c r="L1589">
        <f t="shared" si="75"/>
        <v>190076.47</v>
      </c>
      <c r="M1589" s="1" t="str">
        <f>IF(ISBLANK(D1589),_xlfn.MODE.SNGL(moras[TIPO_ASEGURAMIENTO]),D1589)</f>
        <v>ASALARIADO</v>
      </c>
      <c r="N1589" s="1">
        <f>IF(ISBLANK(moras[[#This Row],[EDAD]]),T1610,moras[[#This Row],[EDAD]])</f>
        <v>26</v>
      </c>
    </row>
    <row r="1590" spans="1:14" x14ac:dyDescent="0.35">
      <c r="A1590" s="1">
        <v>1589</v>
      </c>
      <c r="B1590" s="1" t="s">
        <v>15</v>
      </c>
      <c r="C1590" s="1">
        <v>300018</v>
      </c>
      <c r="D1590" s="1" t="s">
        <v>17</v>
      </c>
      <c r="E1590" s="1" t="s">
        <v>16</v>
      </c>
      <c r="F1590" s="1" t="s">
        <v>12</v>
      </c>
      <c r="G1590" s="1" t="s">
        <v>13</v>
      </c>
      <c r="H1590" s="1" t="s">
        <v>13</v>
      </c>
      <c r="I1590" s="1">
        <v>47</v>
      </c>
      <c r="J1590" t="str">
        <f t="shared" si="73"/>
        <v>No</v>
      </c>
      <c r="K1590" t="str">
        <f t="shared" si="74"/>
        <v>No</v>
      </c>
      <c r="L1590">
        <f t="shared" si="75"/>
        <v>300018</v>
      </c>
      <c r="M1590" s="1" t="str">
        <f>IF(ISBLANK(D1590),_xlfn.MODE.SNGL(moras[TIPO_ASEGURAMIENTO]),D1590)</f>
        <v>ASEGURADO VOLUNTARIO</v>
      </c>
      <c r="N1590" s="1">
        <f>IF(ISBLANK(moras[[#This Row],[EDAD]]),T1611,moras[[#This Row],[EDAD]])</f>
        <v>47</v>
      </c>
    </row>
    <row r="1591" spans="1:14" x14ac:dyDescent="0.35">
      <c r="A1591" s="1">
        <v>1590</v>
      </c>
      <c r="B1591" s="1" t="s">
        <v>15</v>
      </c>
      <c r="C1591" s="1">
        <v>657366.39</v>
      </c>
      <c r="D1591" s="1" t="s">
        <v>10</v>
      </c>
      <c r="E1591" s="1" t="s">
        <v>11</v>
      </c>
      <c r="F1591" s="1" t="s">
        <v>12</v>
      </c>
      <c r="G1591" s="1" t="s">
        <v>13</v>
      </c>
      <c r="H1591" s="1" t="s">
        <v>13</v>
      </c>
      <c r="I1591" s="1">
        <v>40</v>
      </c>
      <c r="J1591" t="str">
        <f t="shared" si="73"/>
        <v>No</v>
      </c>
      <c r="K1591" t="str">
        <f t="shared" si="74"/>
        <v>No</v>
      </c>
      <c r="L1591">
        <f t="shared" si="75"/>
        <v>657366.39</v>
      </c>
      <c r="M1591" s="1" t="str">
        <f>IF(ISBLANK(D1591),_xlfn.MODE.SNGL(moras[TIPO_ASEGURAMIENTO]),D1591)</f>
        <v>ASALARIADO</v>
      </c>
      <c r="N1591" s="1">
        <f>IF(ISBLANK(moras[[#This Row],[EDAD]]),T1612,moras[[#This Row],[EDAD]])</f>
        <v>40</v>
      </c>
    </row>
    <row r="1592" spans="1:14" x14ac:dyDescent="0.35">
      <c r="A1592" s="1">
        <v>1591</v>
      </c>
      <c r="B1592" s="1" t="s">
        <v>9</v>
      </c>
      <c r="C1592" s="1">
        <v>4107395</v>
      </c>
      <c r="D1592" s="1" t="s">
        <v>14</v>
      </c>
      <c r="E1592" s="1" t="s">
        <v>11</v>
      </c>
      <c r="F1592" s="1" t="s">
        <v>12</v>
      </c>
      <c r="G1592" s="1" t="s">
        <v>13</v>
      </c>
      <c r="H1592" s="1" t="s">
        <v>13</v>
      </c>
      <c r="I1592" s="1">
        <v>80</v>
      </c>
      <c r="J1592" t="str">
        <f t="shared" si="73"/>
        <v>Atípico</v>
      </c>
      <c r="K1592" t="str">
        <f t="shared" si="74"/>
        <v>No</v>
      </c>
      <c r="L1592">
        <f t="shared" si="75"/>
        <v>4107395</v>
      </c>
      <c r="M1592" s="1" t="str">
        <f>IF(ISBLANK(D1592),_xlfn.MODE.SNGL(moras[TIPO_ASEGURAMIENTO]),D1592)</f>
        <v>PENSIONADOS EN SU PROPIO SISTEMA</v>
      </c>
      <c r="N1592" s="1">
        <f>IF(ISBLANK(moras[[#This Row],[EDAD]]),T1613,moras[[#This Row],[EDAD]])</f>
        <v>80</v>
      </c>
    </row>
    <row r="1593" spans="1:14" x14ac:dyDescent="0.35">
      <c r="A1593" s="1">
        <v>1592</v>
      </c>
      <c r="B1593" s="1" t="s">
        <v>9</v>
      </c>
      <c r="C1593" s="1">
        <v>534683</v>
      </c>
      <c r="D1593" s="1" t="s">
        <v>18</v>
      </c>
      <c r="E1593" s="1" t="s">
        <v>16</v>
      </c>
      <c r="F1593" s="1" t="s">
        <v>12</v>
      </c>
      <c r="G1593" s="1" t="s">
        <v>13</v>
      </c>
      <c r="H1593" s="1" t="s">
        <v>13</v>
      </c>
      <c r="I1593" s="1">
        <v>48</v>
      </c>
      <c r="J1593" t="str">
        <f t="shared" si="73"/>
        <v>No</v>
      </c>
      <c r="K1593" t="str">
        <f t="shared" si="74"/>
        <v>No</v>
      </c>
      <c r="L1593">
        <f t="shared" si="75"/>
        <v>534683</v>
      </c>
      <c r="M1593" s="1" t="str">
        <f>IF(ISBLANK(D1593),_xlfn.MODE.SNGL(moras[TIPO_ASEGURAMIENTO]),D1593)</f>
        <v>TRABAJADOR INDEPENDIENTE</v>
      </c>
      <c r="N1593" s="1">
        <f>IF(ISBLANK(moras[[#This Row],[EDAD]]),T1614,moras[[#This Row],[EDAD]])</f>
        <v>48</v>
      </c>
    </row>
    <row r="1594" spans="1:14" x14ac:dyDescent="0.35">
      <c r="A1594" s="1">
        <v>1593</v>
      </c>
      <c r="B1594" s="1" t="s">
        <v>9</v>
      </c>
      <c r="C1594" s="1">
        <v>1316155</v>
      </c>
      <c r="D1594" s="1" t="s">
        <v>10</v>
      </c>
      <c r="E1594" s="1" t="s">
        <v>16</v>
      </c>
      <c r="F1594" s="1" t="s">
        <v>12</v>
      </c>
      <c r="G1594" s="1" t="s">
        <v>12</v>
      </c>
      <c r="H1594" s="1" t="s">
        <v>13</v>
      </c>
      <c r="I1594" s="1">
        <v>39</v>
      </c>
      <c r="J1594" t="str">
        <f t="shared" si="73"/>
        <v>No</v>
      </c>
      <c r="K1594" t="str">
        <f t="shared" si="74"/>
        <v>No</v>
      </c>
      <c r="L1594">
        <f t="shared" si="75"/>
        <v>1316155</v>
      </c>
      <c r="M1594" s="1" t="str">
        <f>IF(ISBLANK(D1594),_xlfn.MODE.SNGL(moras[TIPO_ASEGURAMIENTO]),D1594)</f>
        <v>ASALARIADO</v>
      </c>
      <c r="N1594" s="1">
        <f>IF(ISBLANK(moras[[#This Row],[EDAD]]),T1615,moras[[#This Row],[EDAD]])</f>
        <v>39</v>
      </c>
    </row>
    <row r="1595" spans="1:14" x14ac:dyDescent="0.35">
      <c r="A1595" s="1">
        <v>1594</v>
      </c>
      <c r="B1595" s="1" t="s">
        <v>15</v>
      </c>
      <c r="C1595" s="1">
        <v>300000</v>
      </c>
      <c r="D1595" s="1" t="s">
        <v>17</v>
      </c>
      <c r="E1595" s="1" t="s">
        <v>16</v>
      </c>
      <c r="F1595" s="1" t="s">
        <v>12</v>
      </c>
      <c r="G1595" s="1" t="s">
        <v>13</v>
      </c>
      <c r="H1595" s="1" t="s">
        <v>13</v>
      </c>
      <c r="I1595" s="1">
        <v>21</v>
      </c>
      <c r="J1595" t="str">
        <f t="shared" si="73"/>
        <v>No</v>
      </c>
      <c r="K1595" t="str">
        <f t="shared" si="74"/>
        <v>No</v>
      </c>
      <c r="L1595">
        <f t="shared" si="75"/>
        <v>300000</v>
      </c>
      <c r="M1595" s="1" t="str">
        <f>IF(ISBLANK(D1595),_xlfn.MODE.SNGL(moras[TIPO_ASEGURAMIENTO]),D1595)</f>
        <v>ASEGURADO VOLUNTARIO</v>
      </c>
      <c r="N1595" s="1">
        <f>IF(ISBLANK(moras[[#This Row],[EDAD]]),T1616,moras[[#This Row],[EDAD]])</f>
        <v>21</v>
      </c>
    </row>
    <row r="1596" spans="1:14" x14ac:dyDescent="0.35">
      <c r="A1596" s="1">
        <v>1595</v>
      </c>
      <c r="B1596" s="1" t="s">
        <v>9</v>
      </c>
      <c r="C1596" s="1">
        <v>1400000</v>
      </c>
      <c r="D1596" s="1" t="s">
        <v>10</v>
      </c>
      <c r="E1596" s="1" t="s">
        <v>16</v>
      </c>
      <c r="F1596" s="1" t="s">
        <v>12</v>
      </c>
      <c r="G1596" s="1" t="s">
        <v>13</v>
      </c>
      <c r="H1596" s="1" t="s">
        <v>13</v>
      </c>
      <c r="I1596" s="1">
        <v>34</v>
      </c>
      <c r="J1596" t="str">
        <f t="shared" si="73"/>
        <v>No</v>
      </c>
      <c r="K1596" t="str">
        <f t="shared" si="74"/>
        <v>No</v>
      </c>
      <c r="L1596">
        <f t="shared" si="75"/>
        <v>1400000</v>
      </c>
      <c r="M1596" s="1" t="str">
        <f>IF(ISBLANK(D1596),_xlfn.MODE.SNGL(moras[TIPO_ASEGURAMIENTO]),D1596)</f>
        <v>ASALARIADO</v>
      </c>
      <c r="N1596" s="1">
        <f>IF(ISBLANK(moras[[#This Row],[EDAD]]),T1617,moras[[#This Row],[EDAD]])</f>
        <v>34</v>
      </c>
    </row>
    <row r="1597" spans="1:14" x14ac:dyDescent="0.35">
      <c r="A1597" s="1">
        <v>1596</v>
      </c>
      <c r="B1597" s="1" t="s">
        <v>9</v>
      </c>
      <c r="C1597" s="1">
        <v>200000</v>
      </c>
      <c r="D1597" s="1" t="s">
        <v>10</v>
      </c>
      <c r="E1597" s="1" t="s">
        <v>16</v>
      </c>
      <c r="F1597" s="1" t="s">
        <v>12</v>
      </c>
      <c r="G1597" s="1" t="s">
        <v>13</v>
      </c>
      <c r="H1597" s="1" t="s">
        <v>13</v>
      </c>
      <c r="I1597" s="1">
        <v>32</v>
      </c>
      <c r="J1597" t="str">
        <f t="shared" si="73"/>
        <v>No</v>
      </c>
      <c r="K1597" t="str">
        <f t="shared" si="74"/>
        <v>No</v>
      </c>
      <c r="L1597">
        <f t="shared" si="75"/>
        <v>200000</v>
      </c>
      <c r="M1597" s="1" t="str">
        <f>IF(ISBLANK(D1597),_xlfn.MODE.SNGL(moras[TIPO_ASEGURAMIENTO]),D1597)</f>
        <v>ASALARIADO</v>
      </c>
      <c r="N1597" s="1">
        <f>IF(ISBLANK(moras[[#This Row],[EDAD]]),T1618,moras[[#This Row],[EDAD]])</f>
        <v>32</v>
      </c>
    </row>
    <row r="1598" spans="1:14" x14ac:dyDescent="0.35">
      <c r="A1598" s="1">
        <v>1597</v>
      </c>
      <c r="B1598" s="1" t="s">
        <v>15</v>
      </c>
      <c r="C1598" s="1">
        <v>216423.45</v>
      </c>
      <c r="D1598" s="1" t="s">
        <v>10</v>
      </c>
      <c r="E1598" s="1" t="s">
        <v>16</v>
      </c>
      <c r="F1598" s="1" t="s">
        <v>12</v>
      </c>
      <c r="G1598" s="1" t="s">
        <v>13</v>
      </c>
      <c r="H1598" s="1" t="s">
        <v>13</v>
      </c>
      <c r="I1598" s="1">
        <v>28</v>
      </c>
      <c r="J1598" t="str">
        <f t="shared" si="73"/>
        <v>No</v>
      </c>
      <c r="K1598" t="str">
        <f t="shared" si="74"/>
        <v>No</v>
      </c>
      <c r="L1598">
        <f t="shared" si="75"/>
        <v>216423.45</v>
      </c>
      <c r="M1598" s="1" t="str">
        <f>IF(ISBLANK(D1598),_xlfn.MODE.SNGL(moras[TIPO_ASEGURAMIENTO]),D1598)</f>
        <v>ASALARIADO</v>
      </c>
      <c r="N1598" s="1">
        <f>IF(ISBLANK(moras[[#This Row],[EDAD]]),T1619,moras[[#This Row],[EDAD]])</f>
        <v>28</v>
      </c>
    </row>
    <row r="1599" spans="1:14" x14ac:dyDescent="0.35">
      <c r="A1599" s="1">
        <v>1598</v>
      </c>
      <c r="B1599" s="1" t="s">
        <v>9</v>
      </c>
      <c r="C1599" s="1">
        <v>829250</v>
      </c>
      <c r="D1599" s="1" t="s">
        <v>10</v>
      </c>
      <c r="E1599" s="1" t="s">
        <v>11</v>
      </c>
      <c r="F1599" s="1" t="s">
        <v>12</v>
      </c>
      <c r="G1599" s="1" t="s">
        <v>13</v>
      </c>
      <c r="H1599" s="1" t="s">
        <v>13</v>
      </c>
      <c r="I1599" s="1">
        <v>47</v>
      </c>
      <c r="J1599" t="str">
        <f t="shared" si="73"/>
        <v>No</v>
      </c>
      <c r="K1599" t="str">
        <f t="shared" si="74"/>
        <v>No</v>
      </c>
      <c r="L1599">
        <f t="shared" si="75"/>
        <v>829250</v>
      </c>
      <c r="M1599" s="1" t="str">
        <f>IF(ISBLANK(D1599),_xlfn.MODE.SNGL(moras[TIPO_ASEGURAMIENTO]),D1599)</f>
        <v>ASALARIADO</v>
      </c>
      <c r="N1599" s="1">
        <f>IF(ISBLANK(moras[[#This Row],[EDAD]]),T1620,moras[[#This Row],[EDAD]])</f>
        <v>47</v>
      </c>
    </row>
    <row r="1600" spans="1:14" x14ac:dyDescent="0.35">
      <c r="A1600" s="1">
        <v>1599</v>
      </c>
      <c r="B1600" s="1" t="s">
        <v>9</v>
      </c>
      <c r="C1600" s="1">
        <v>370090</v>
      </c>
      <c r="D1600" s="1" t="s">
        <v>18</v>
      </c>
      <c r="E1600" s="1" t="s">
        <v>16</v>
      </c>
      <c r="F1600" s="1" t="s">
        <v>12</v>
      </c>
      <c r="G1600" s="1" t="s">
        <v>13</v>
      </c>
      <c r="H1600" s="1" t="s">
        <v>12</v>
      </c>
      <c r="I1600" s="1">
        <v>40</v>
      </c>
      <c r="J1600" t="str">
        <f t="shared" si="73"/>
        <v>No</v>
      </c>
      <c r="K1600" t="str">
        <f t="shared" si="74"/>
        <v>No</v>
      </c>
      <c r="L1600">
        <f t="shared" si="75"/>
        <v>370090</v>
      </c>
      <c r="M1600" s="1" t="str">
        <f>IF(ISBLANK(D1600),_xlfn.MODE.SNGL(moras[TIPO_ASEGURAMIENTO]),D1600)</f>
        <v>TRABAJADOR INDEPENDIENTE</v>
      </c>
      <c r="N1600" s="1">
        <f>IF(ISBLANK(moras[[#This Row],[EDAD]]),T1621,moras[[#This Row],[EDAD]])</f>
        <v>40</v>
      </c>
    </row>
    <row r="1601" spans="1:14" x14ac:dyDescent="0.35">
      <c r="A1601" s="1">
        <v>1600</v>
      </c>
      <c r="B1601" s="1" t="s">
        <v>15</v>
      </c>
      <c r="C1601" s="1">
        <v>328127.06</v>
      </c>
      <c r="D1601" s="1" t="s">
        <v>10</v>
      </c>
      <c r="E1601" s="1" t="s">
        <v>16</v>
      </c>
      <c r="F1601" s="1" t="s">
        <v>12</v>
      </c>
      <c r="G1601" s="1" t="s">
        <v>13</v>
      </c>
      <c r="H1601" s="1" t="s">
        <v>13</v>
      </c>
      <c r="I1601" s="1">
        <v>45</v>
      </c>
      <c r="J1601" t="str">
        <f t="shared" si="73"/>
        <v>No</v>
      </c>
      <c r="K1601" t="str">
        <f t="shared" si="74"/>
        <v>No</v>
      </c>
      <c r="L1601">
        <f t="shared" si="75"/>
        <v>328127.06</v>
      </c>
      <c r="M1601" s="1" t="str">
        <f>IF(ISBLANK(D1601),_xlfn.MODE.SNGL(moras[TIPO_ASEGURAMIENTO]),D1601)</f>
        <v>ASALARIADO</v>
      </c>
      <c r="N1601" s="1">
        <f>IF(ISBLANK(moras[[#This Row],[EDAD]]),T1622,moras[[#This Row],[EDAD]])</f>
        <v>45</v>
      </c>
    </row>
    <row r="1602" spans="1:14" x14ac:dyDescent="0.35">
      <c r="A1602" s="1">
        <v>1601</v>
      </c>
      <c r="B1602" s="1" t="s">
        <v>9</v>
      </c>
      <c r="C1602" s="1">
        <v>1414186</v>
      </c>
      <c r="D1602" s="1" t="s">
        <v>10</v>
      </c>
      <c r="E1602" s="1" t="s">
        <v>11</v>
      </c>
      <c r="F1602" s="1" t="s">
        <v>12</v>
      </c>
      <c r="G1602" s="1" t="s">
        <v>13</v>
      </c>
      <c r="H1602" s="1" t="s">
        <v>12</v>
      </c>
      <c r="I1602" s="1">
        <v>50</v>
      </c>
      <c r="J1602" t="str">
        <f t="shared" ref="J1602:J1665" si="76">IF(1.96&lt;ABS(C1602-$S$23)/$S$24,"Atípico","No")</f>
        <v>No</v>
      </c>
      <c r="K1602" t="str">
        <f t="shared" ref="K1602:K1665" si="77">IF(1.96&lt;ABS((I1602-$T$23)/$T$24),"Atípico", "No")</f>
        <v>No</v>
      </c>
      <c r="L1602">
        <f t="shared" ref="L1602:L1665" si="78">IF(ISBLANK(C1602),$S$23,C1602)</f>
        <v>1414186</v>
      </c>
      <c r="M1602" s="1" t="str">
        <f>IF(ISBLANK(D1602),_xlfn.MODE.SNGL(moras[TIPO_ASEGURAMIENTO]),D1602)</f>
        <v>ASALARIADO</v>
      </c>
      <c r="N1602" s="1">
        <f>IF(ISBLANK(moras[[#This Row],[EDAD]]),T1623,moras[[#This Row],[EDAD]])</f>
        <v>50</v>
      </c>
    </row>
    <row r="1603" spans="1:14" x14ac:dyDescent="0.35">
      <c r="A1603" s="1">
        <v>1602</v>
      </c>
      <c r="B1603" s="1" t="s">
        <v>9</v>
      </c>
      <c r="C1603" s="1">
        <v>1183623.3999999999</v>
      </c>
      <c r="D1603" s="1" t="s">
        <v>10</v>
      </c>
      <c r="E1603" s="1" t="s">
        <v>11</v>
      </c>
      <c r="F1603" s="1" t="s">
        <v>12</v>
      </c>
      <c r="G1603" s="1" t="s">
        <v>13</v>
      </c>
      <c r="H1603" s="1" t="s">
        <v>13</v>
      </c>
      <c r="I1603" s="1">
        <v>41</v>
      </c>
      <c r="J1603" t="str">
        <f t="shared" si="76"/>
        <v>No</v>
      </c>
      <c r="K1603" t="str">
        <f t="shared" si="77"/>
        <v>No</v>
      </c>
      <c r="L1603">
        <f t="shared" si="78"/>
        <v>1183623.3999999999</v>
      </c>
      <c r="M1603" s="1" t="str">
        <f>IF(ISBLANK(D1603),_xlfn.MODE.SNGL(moras[TIPO_ASEGURAMIENTO]),D1603)</f>
        <v>ASALARIADO</v>
      </c>
      <c r="N1603" s="1">
        <f>IF(ISBLANK(moras[[#This Row],[EDAD]]),T1624,moras[[#This Row],[EDAD]])</f>
        <v>41</v>
      </c>
    </row>
    <row r="1604" spans="1:14" x14ac:dyDescent="0.35">
      <c r="A1604" s="1">
        <v>1603</v>
      </c>
      <c r="B1604" s="1" t="s">
        <v>15</v>
      </c>
      <c r="C1604" s="1">
        <v>43350</v>
      </c>
      <c r="D1604" s="1" t="s">
        <v>10</v>
      </c>
      <c r="E1604" s="1" t="s">
        <v>16</v>
      </c>
      <c r="F1604" s="1" t="s">
        <v>12</v>
      </c>
      <c r="G1604" s="1" t="s">
        <v>13</v>
      </c>
      <c r="H1604" s="1" t="s">
        <v>13</v>
      </c>
      <c r="I1604" s="1">
        <v>51</v>
      </c>
      <c r="J1604" t="str">
        <f t="shared" si="76"/>
        <v>No</v>
      </c>
      <c r="K1604" t="str">
        <f t="shared" si="77"/>
        <v>No</v>
      </c>
      <c r="L1604">
        <f t="shared" si="78"/>
        <v>43350</v>
      </c>
      <c r="M1604" s="1" t="str">
        <f>IF(ISBLANK(D1604),_xlfn.MODE.SNGL(moras[TIPO_ASEGURAMIENTO]),D1604)</f>
        <v>ASALARIADO</v>
      </c>
      <c r="N1604" s="1">
        <f>IF(ISBLANK(moras[[#This Row],[EDAD]]),T1625,moras[[#This Row],[EDAD]])</f>
        <v>51</v>
      </c>
    </row>
    <row r="1605" spans="1:14" x14ac:dyDescent="0.35">
      <c r="A1605" s="1">
        <v>1604</v>
      </c>
      <c r="B1605" s="1" t="s">
        <v>15</v>
      </c>
      <c r="C1605" s="1">
        <v>1063647.5</v>
      </c>
      <c r="D1605" s="1" t="s">
        <v>10</v>
      </c>
      <c r="E1605" s="1" t="s">
        <v>11</v>
      </c>
      <c r="F1605" s="1" t="s">
        <v>12</v>
      </c>
      <c r="G1605" s="1" t="s">
        <v>13</v>
      </c>
      <c r="H1605" s="1" t="s">
        <v>13</v>
      </c>
      <c r="I1605" s="1">
        <v>56</v>
      </c>
      <c r="J1605" t="str">
        <f t="shared" si="76"/>
        <v>No</v>
      </c>
      <c r="K1605" t="str">
        <f t="shared" si="77"/>
        <v>No</v>
      </c>
      <c r="L1605">
        <f t="shared" si="78"/>
        <v>1063647.5</v>
      </c>
      <c r="M1605" s="1" t="str">
        <f>IF(ISBLANK(D1605),_xlfn.MODE.SNGL(moras[TIPO_ASEGURAMIENTO]),D1605)</f>
        <v>ASALARIADO</v>
      </c>
      <c r="N1605" s="1">
        <f>IF(ISBLANK(moras[[#This Row],[EDAD]]),T1626,moras[[#This Row],[EDAD]])</f>
        <v>56</v>
      </c>
    </row>
    <row r="1606" spans="1:14" x14ac:dyDescent="0.35">
      <c r="A1606" s="1">
        <v>1605</v>
      </c>
      <c r="B1606" s="1" t="s">
        <v>15</v>
      </c>
      <c r="C1606" s="1">
        <v>297046</v>
      </c>
      <c r="D1606" s="1" t="s">
        <v>18</v>
      </c>
      <c r="E1606" s="1" t="s">
        <v>16</v>
      </c>
      <c r="F1606" s="1" t="s">
        <v>12</v>
      </c>
      <c r="G1606" s="1" t="s">
        <v>13</v>
      </c>
      <c r="H1606" s="1" t="s">
        <v>12</v>
      </c>
      <c r="I1606" s="1">
        <v>42</v>
      </c>
      <c r="J1606" t="str">
        <f t="shared" si="76"/>
        <v>No</v>
      </c>
      <c r="K1606" t="str">
        <f t="shared" si="77"/>
        <v>No</v>
      </c>
      <c r="L1606">
        <f t="shared" si="78"/>
        <v>297046</v>
      </c>
      <c r="M1606" s="1" t="str">
        <f>IF(ISBLANK(D1606),_xlfn.MODE.SNGL(moras[TIPO_ASEGURAMIENTO]),D1606)</f>
        <v>TRABAJADOR INDEPENDIENTE</v>
      </c>
      <c r="N1606" s="1">
        <f>IF(ISBLANK(moras[[#This Row],[EDAD]]),T1627,moras[[#This Row],[EDAD]])</f>
        <v>42</v>
      </c>
    </row>
    <row r="1607" spans="1:14" x14ac:dyDescent="0.35">
      <c r="A1607" s="1">
        <v>1606</v>
      </c>
      <c r="B1607" s="1" t="s">
        <v>15</v>
      </c>
      <c r="C1607" s="1">
        <v>659230</v>
      </c>
      <c r="D1607" s="1" t="s">
        <v>10</v>
      </c>
      <c r="E1607" s="1" t="s">
        <v>16</v>
      </c>
      <c r="F1607" s="1" t="s">
        <v>12</v>
      </c>
      <c r="G1607" s="1" t="s">
        <v>13</v>
      </c>
      <c r="H1607" s="1" t="s">
        <v>13</v>
      </c>
      <c r="I1607" s="1">
        <v>21</v>
      </c>
      <c r="J1607" t="str">
        <f t="shared" si="76"/>
        <v>No</v>
      </c>
      <c r="K1607" t="str">
        <f t="shared" si="77"/>
        <v>No</v>
      </c>
      <c r="L1607">
        <f t="shared" si="78"/>
        <v>659230</v>
      </c>
      <c r="M1607" s="1" t="str">
        <f>IF(ISBLANK(D1607),_xlfn.MODE.SNGL(moras[TIPO_ASEGURAMIENTO]),D1607)</f>
        <v>ASALARIADO</v>
      </c>
      <c r="N1607" s="1">
        <f>IF(ISBLANK(moras[[#This Row],[EDAD]]),T1628,moras[[#This Row],[EDAD]])</f>
        <v>21</v>
      </c>
    </row>
    <row r="1608" spans="1:14" x14ac:dyDescent="0.35">
      <c r="A1608" s="1">
        <v>1607</v>
      </c>
      <c r="B1608" s="1" t="s">
        <v>9</v>
      </c>
      <c r="C1608" s="1">
        <v>386699.62</v>
      </c>
      <c r="D1608" s="1" t="s">
        <v>10</v>
      </c>
      <c r="E1608" s="1" t="s">
        <v>16</v>
      </c>
      <c r="F1608" s="1" t="s">
        <v>12</v>
      </c>
      <c r="G1608" s="1" t="s">
        <v>13</v>
      </c>
      <c r="H1608" s="1" t="s">
        <v>13</v>
      </c>
      <c r="I1608" s="1">
        <v>58</v>
      </c>
      <c r="J1608" t="str">
        <f t="shared" si="76"/>
        <v>No</v>
      </c>
      <c r="K1608" t="str">
        <f t="shared" si="77"/>
        <v>No</v>
      </c>
      <c r="L1608">
        <f t="shared" si="78"/>
        <v>386699.62</v>
      </c>
      <c r="M1608" s="1" t="str">
        <f>IF(ISBLANK(D1608),_xlfn.MODE.SNGL(moras[TIPO_ASEGURAMIENTO]),D1608)</f>
        <v>ASALARIADO</v>
      </c>
      <c r="N1608" s="1">
        <f>IF(ISBLANK(moras[[#This Row],[EDAD]]),T1629,moras[[#This Row],[EDAD]])</f>
        <v>58</v>
      </c>
    </row>
    <row r="1609" spans="1:14" x14ac:dyDescent="0.35">
      <c r="A1609" s="1">
        <v>1608</v>
      </c>
      <c r="B1609" s="1" t="s">
        <v>15</v>
      </c>
      <c r="C1609" s="1">
        <v>400000</v>
      </c>
      <c r="D1609" s="1" t="s">
        <v>10</v>
      </c>
      <c r="E1609" s="1" t="s">
        <v>16</v>
      </c>
      <c r="F1609" s="1" t="s">
        <v>12</v>
      </c>
      <c r="G1609" s="1" t="s">
        <v>13</v>
      </c>
      <c r="H1609" s="1" t="s">
        <v>13</v>
      </c>
      <c r="I1609" s="1">
        <v>20</v>
      </c>
      <c r="J1609" t="str">
        <f t="shared" si="76"/>
        <v>No</v>
      </c>
      <c r="K1609" t="str">
        <f t="shared" si="77"/>
        <v>No</v>
      </c>
      <c r="L1609">
        <f t="shared" si="78"/>
        <v>400000</v>
      </c>
      <c r="M1609" s="1" t="str">
        <f>IF(ISBLANK(D1609),_xlfn.MODE.SNGL(moras[TIPO_ASEGURAMIENTO]),D1609)</f>
        <v>ASALARIADO</v>
      </c>
      <c r="N1609" s="1">
        <f>IF(ISBLANK(moras[[#This Row],[EDAD]]),T1630,moras[[#This Row],[EDAD]])</f>
        <v>20</v>
      </c>
    </row>
    <row r="1610" spans="1:14" x14ac:dyDescent="0.35">
      <c r="A1610" s="1">
        <v>1609</v>
      </c>
      <c r="B1610" s="1" t="s">
        <v>9</v>
      </c>
      <c r="C1610" s="1">
        <v>933004.5</v>
      </c>
      <c r="D1610" s="1" t="s">
        <v>10</v>
      </c>
      <c r="E1610" s="1" t="s">
        <v>11</v>
      </c>
      <c r="F1610" s="1" t="s">
        <v>12</v>
      </c>
      <c r="G1610" s="1" t="s">
        <v>13</v>
      </c>
      <c r="H1610" s="1" t="s">
        <v>13</v>
      </c>
      <c r="I1610" s="1">
        <v>38</v>
      </c>
      <c r="J1610" t="str">
        <f t="shared" si="76"/>
        <v>No</v>
      </c>
      <c r="K1610" t="str">
        <f t="shared" si="77"/>
        <v>No</v>
      </c>
      <c r="L1610">
        <f t="shared" si="78"/>
        <v>933004.5</v>
      </c>
      <c r="M1610" s="1" t="str">
        <f>IF(ISBLANK(D1610),_xlfn.MODE.SNGL(moras[TIPO_ASEGURAMIENTO]),D1610)</f>
        <v>ASALARIADO</v>
      </c>
      <c r="N1610" s="1">
        <f>IF(ISBLANK(moras[[#This Row],[EDAD]]),T1631,moras[[#This Row],[EDAD]])</f>
        <v>38</v>
      </c>
    </row>
    <row r="1611" spans="1:14" x14ac:dyDescent="0.35">
      <c r="A1611" s="1">
        <v>1610</v>
      </c>
      <c r="B1611" s="1" t="s">
        <v>9</v>
      </c>
      <c r="C1611" s="1">
        <v>1552521</v>
      </c>
      <c r="D1611" s="1" t="s">
        <v>10</v>
      </c>
      <c r="E1611" s="1" t="s">
        <v>11</v>
      </c>
      <c r="F1611" s="1" t="s">
        <v>12</v>
      </c>
      <c r="G1611" s="1" t="s">
        <v>13</v>
      </c>
      <c r="H1611" s="1" t="s">
        <v>12</v>
      </c>
      <c r="I1611" s="1">
        <v>38</v>
      </c>
      <c r="J1611" t="str">
        <f t="shared" si="76"/>
        <v>No</v>
      </c>
      <c r="K1611" t="str">
        <f t="shared" si="77"/>
        <v>No</v>
      </c>
      <c r="L1611">
        <f t="shared" si="78"/>
        <v>1552521</v>
      </c>
      <c r="M1611" s="1" t="str">
        <f>IF(ISBLANK(D1611),_xlfn.MODE.SNGL(moras[TIPO_ASEGURAMIENTO]),D1611)</f>
        <v>ASALARIADO</v>
      </c>
      <c r="N1611" s="1">
        <f>IF(ISBLANK(moras[[#This Row],[EDAD]]),T1632,moras[[#This Row],[EDAD]])</f>
        <v>38</v>
      </c>
    </row>
    <row r="1612" spans="1:14" x14ac:dyDescent="0.35">
      <c r="A1612" s="1">
        <v>1611</v>
      </c>
      <c r="B1612" s="1" t="s">
        <v>15</v>
      </c>
      <c r="C1612" s="1">
        <v>695944.8</v>
      </c>
      <c r="D1612" s="1" t="s">
        <v>10</v>
      </c>
      <c r="E1612" s="1" t="s">
        <v>11</v>
      </c>
      <c r="F1612" s="1" t="s">
        <v>12</v>
      </c>
      <c r="G1612" s="1" t="s">
        <v>13</v>
      </c>
      <c r="H1612" s="1" t="s">
        <v>13</v>
      </c>
      <c r="I1612" s="1">
        <v>54</v>
      </c>
      <c r="J1612" t="str">
        <f t="shared" si="76"/>
        <v>No</v>
      </c>
      <c r="K1612" t="str">
        <f t="shared" si="77"/>
        <v>No</v>
      </c>
      <c r="L1612">
        <f t="shared" si="78"/>
        <v>695944.8</v>
      </c>
      <c r="M1612" s="1" t="str">
        <f>IF(ISBLANK(D1612),_xlfn.MODE.SNGL(moras[TIPO_ASEGURAMIENTO]),D1612)</f>
        <v>ASALARIADO</v>
      </c>
      <c r="N1612" s="1">
        <f>IF(ISBLANK(moras[[#This Row],[EDAD]]),T1633,moras[[#This Row],[EDAD]])</f>
        <v>54</v>
      </c>
    </row>
    <row r="1613" spans="1:14" x14ac:dyDescent="0.35">
      <c r="A1613" s="1">
        <v>1612</v>
      </c>
      <c r="B1613" s="1" t="s">
        <v>9</v>
      </c>
      <c r="C1613" s="1">
        <v>636889</v>
      </c>
      <c r="D1613" s="1" t="s">
        <v>18</v>
      </c>
      <c r="E1613" s="1" t="s">
        <v>16</v>
      </c>
      <c r="F1613" s="1" t="s">
        <v>12</v>
      </c>
      <c r="G1613" s="1" t="s">
        <v>12</v>
      </c>
      <c r="H1613" s="1" t="s">
        <v>12</v>
      </c>
      <c r="I1613" s="1">
        <v>59</v>
      </c>
      <c r="J1613" t="str">
        <f t="shared" si="76"/>
        <v>No</v>
      </c>
      <c r="K1613" t="str">
        <f t="shared" si="77"/>
        <v>No</v>
      </c>
      <c r="L1613">
        <f t="shared" si="78"/>
        <v>636889</v>
      </c>
      <c r="M1613" s="1" t="str">
        <f>IF(ISBLANK(D1613),_xlfn.MODE.SNGL(moras[TIPO_ASEGURAMIENTO]),D1613)</f>
        <v>TRABAJADOR INDEPENDIENTE</v>
      </c>
      <c r="N1613" s="1">
        <f>IF(ISBLANK(moras[[#This Row],[EDAD]]),T1634,moras[[#This Row],[EDAD]])</f>
        <v>59</v>
      </c>
    </row>
    <row r="1614" spans="1:14" x14ac:dyDescent="0.35">
      <c r="A1614" s="1">
        <v>1613</v>
      </c>
      <c r="B1614" s="1" t="s">
        <v>15</v>
      </c>
      <c r="C1614" s="1">
        <v>374751</v>
      </c>
      <c r="D1614" s="1" t="s">
        <v>10</v>
      </c>
      <c r="E1614" s="1" t="s">
        <v>11</v>
      </c>
      <c r="F1614" s="1" t="s">
        <v>12</v>
      </c>
      <c r="G1614" s="1" t="s">
        <v>13</v>
      </c>
      <c r="H1614" s="1" t="s">
        <v>13</v>
      </c>
      <c r="I1614" s="1">
        <v>58</v>
      </c>
      <c r="J1614" t="str">
        <f t="shared" si="76"/>
        <v>No</v>
      </c>
      <c r="K1614" t="str">
        <f t="shared" si="77"/>
        <v>No</v>
      </c>
      <c r="L1614">
        <f t="shared" si="78"/>
        <v>374751</v>
      </c>
      <c r="M1614" s="1" t="str">
        <f>IF(ISBLANK(D1614),_xlfn.MODE.SNGL(moras[TIPO_ASEGURAMIENTO]),D1614)</f>
        <v>ASALARIADO</v>
      </c>
      <c r="N1614" s="1">
        <f>IF(ISBLANK(moras[[#This Row],[EDAD]]),T1635,moras[[#This Row],[EDAD]])</f>
        <v>58</v>
      </c>
    </row>
    <row r="1615" spans="1:14" x14ac:dyDescent="0.35">
      <c r="A1615" s="1">
        <v>1614</v>
      </c>
      <c r="B1615" s="1" t="s">
        <v>9</v>
      </c>
      <c r="C1615" s="1">
        <v>299644.2</v>
      </c>
      <c r="D1615" s="1" t="s">
        <v>10</v>
      </c>
      <c r="E1615" s="1" t="s">
        <v>16</v>
      </c>
      <c r="F1615" s="1" t="s">
        <v>12</v>
      </c>
      <c r="G1615" s="1" t="s">
        <v>13</v>
      </c>
      <c r="H1615" s="1" t="s">
        <v>13</v>
      </c>
      <c r="I1615" s="1">
        <v>43</v>
      </c>
      <c r="J1615" t="str">
        <f t="shared" si="76"/>
        <v>No</v>
      </c>
      <c r="K1615" t="str">
        <f t="shared" si="77"/>
        <v>No</v>
      </c>
      <c r="L1615">
        <f t="shared" si="78"/>
        <v>299644.2</v>
      </c>
      <c r="M1615" s="1" t="str">
        <f>IF(ISBLANK(D1615),_xlfn.MODE.SNGL(moras[TIPO_ASEGURAMIENTO]),D1615)</f>
        <v>ASALARIADO</v>
      </c>
      <c r="N1615" s="1">
        <f>IF(ISBLANK(moras[[#This Row],[EDAD]]),T1636,moras[[#This Row],[EDAD]])</f>
        <v>43</v>
      </c>
    </row>
    <row r="1616" spans="1:14" x14ac:dyDescent="0.35">
      <c r="A1616" s="1">
        <v>1615</v>
      </c>
      <c r="B1616" s="1" t="s">
        <v>15</v>
      </c>
      <c r="C1616" s="1">
        <v>462759.86</v>
      </c>
      <c r="D1616" s="1" t="s">
        <v>10</v>
      </c>
      <c r="E1616" s="1" t="s">
        <v>16</v>
      </c>
      <c r="F1616" s="1" t="s">
        <v>12</v>
      </c>
      <c r="G1616" s="1" t="s">
        <v>13</v>
      </c>
      <c r="H1616" s="1" t="s">
        <v>13</v>
      </c>
      <c r="I1616" s="1">
        <v>57</v>
      </c>
      <c r="J1616" t="str">
        <f t="shared" si="76"/>
        <v>No</v>
      </c>
      <c r="K1616" t="str">
        <f t="shared" si="77"/>
        <v>No</v>
      </c>
      <c r="L1616">
        <f t="shared" si="78"/>
        <v>462759.86</v>
      </c>
      <c r="M1616" s="1" t="str">
        <f>IF(ISBLANK(D1616),_xlfn.MODE.SNGL(moras[TIPO_ASEGURAMIENTO]),D1616)</f>
        <v>ASALARIADO</v>
      </c>
      <c r="N1616" s="1">
        <f>IF(ISBLANK(moras[[#This Row],[EDAD]]),T1637,moras[[#This Row],[EDAD]])</f>
        <v>57</v>
      </c>
    </row>
    <row r="1617" spans="1:14" x14ac:dyDescent="0.35">
      <c r="A1617" s="1">
        <v>1616</v>
      </c>
      <c r="B1617" s="1" t="s">
        <v>9</v>
      </c>
      <c r="C1617" s="1">
        <v>516873</v>
      </c>
      <c r="D1617" s="1" t="s">
        <v>18</v>
      </c>
      <c r="E1617" s="1" t="s">
        <v>16</v>
      </c>
      <c r="F1617" s="1" t="s">
        <v>12</v>
      </c>
      <c r="G1617" s="1" t="s">
        <v>13</v>
      </c>
      <c r="H1617" s="1" t="s">
        <v>13</v>
      </c>
      <c r="I1617" s="1">
        <v>45</v>
      </c>
      <c r="J1617" t="str">
        <f t="shared" si="76"/>
        <v>No</v>
      </c>
      <c r="K1617" t="str">
        <f t="shared" si="77"/>
        <v>No</v>
      </c>
      <c r="L1617">
        <f t="shared" si="78"/>
        <v>516873</v>
      </c>
      <c r="M1617" s="1" t="str">
        <f>IF(ISBLANK(D1617),_xlfn.MODE.SNGL(moras[TIPO_ASEGURAMIENTO]),D1617)</f>
        <v>TRABAJADOR INDEPENDIENTE</v>
      </c>
      <c r="N1617" s="1">
        <f>IF(ISBLANK(moras[[#This Row],[EDAD]]),T1638,moras[[#This Row],[EDAD]])</f>
        <v>45</v>
      </c>
    </row>
    <row r="1618" spans="1:14" x14ac:dyDescent="0.35">
      <c r="A1618" s="1">
        <v>1617</v>
      </c>
      <c r="B1618" s="1" t="s">
        <v>15</v>
      </c>
      <c r="C1618" s="1">
        <v>732301.32</v>
      </c>
      <c r="D1618" s="1" t="s">
        <v>10</v>
      </c>
      <c r="E1618" s="1" t="s">
        <v>16</v>
      </c>
      <c r="F1618" s="1" t="s">
        <v>12</v>
      </c>
      <c r="G1618" s="1" t="s">
        <v>13</v>
      </c>
      <c r="H1618" s="1" t="s">
        <v>13</v>
      </c>
      <c r="I1618" s="1">
        <v>44</v>
      </c>
      <c r="J1618" t="str">
        <f t="shared" si="76"/>
        <v>No</v>
      </c>
      <c r="K1618" t="str">
        <f t="shared" si="77"/>
        <v>No</v>
      </c>
      <c r="L1618">
        <f t="shared" si="78"/>
        <v>732301.32</v>
      </c>
      <c r="M1618" s="1" t="str">
        <f>IF(ISBLANK(D1618),_xlfn.MODE.SNGL(moras[TIPO_ASEGURAMIENTO]),D1618)</f>
        <v>ASALARIADO</v>
      </c>
      <c r="N1618" s="1">
        <f>IF(ISBLANK(moras[[#This Row],[EDAD]]),T1639,moras[[#This Row],[EDAD]])</f>
        <v>44</v>
      </c>
    </row>
    <row r="1619" spans="1:14" x14ac:dyDescent="0.35">
      <c r="A1619" s="1">
        <v>1618</v>
      </c>
      <c r="B1619" s="1" t="s">
        <v>9</v>
      </c>
      <c r="C1619" s="1">
        <v>298018</v>
      </c>
      <c r="D1619" s="1" t="s">
        <v>18</v>
      </c>
      <c r="E1619" s="1" t="s">
        <v>16</v>
      </c>
      <c r="F1619" s="1" t="s">
        <v>12</v>
      </c>
      <c r="G1619" s="1" t="s">
        <v>13</v>
      </c>
      <c r="H1619" s="1" t="s">
        <v>12</v>
      </c>
      <c r="I1619" s="1">
        <v>26</v>
      </c>
      <c r="J1619" t="str">
        <f t="shared" si="76"/>
        <v>No</v>
      </c>
      <c r="K1619" t="str">
        <f t="shared" si="77"/>
        <v>No</v>
      </c>
      <c r="L1619">
        <f t="shared" si="78"/>
        <v>298018</v>
      </c>
      <c r="M1619" s="1" t="str">
        <f>IF(ISBLANK(D1619),_xlfn.MODE.SNGL(moras[TIPO_ASEGURAMIENTO]),D1619)</f>
        <v>TRABAJADOR INDEPENDIENTE</v>
      </c>
      <c r="N1619" s="1">
        <f>IF(ISBLANK(moras[[#This Row],[EDAD]]),T1640,moras[[#This Row],[EDAD]])</f>
        <v>26</v>
      </c>
    </row>
    <row r="1620" spans="1:14" x14ac:dyDescent="0.35">
      <c r="A1620" s="1">
        <v>1619</v>
      </c>
      <c r="B1620" s="1" t="s">
        <v>15</v>
      </c>
      <c r="C1620" s="1">
        <v>297046</v>
      </c>
      <c r="D1620" s="1" t="s">
        <v>17</v>
      </c>
      <c r="E1620" s="1" t="s">
        <v>16</v>
      </c>
      <c r="F1620" s="1" t="s">
        <v>12</v>
      </c>
      <c r="G1620" s="1" t="s">
        <v>13</v>
      </c>
      <c r="H1620" s="1" t="s">
        <v>13</v>
      </c>
      <c r="I1620" s="1">
        <v>58</v>
      </c>
      <c r="J1620" t="str">
        <f t="shared" si="76"/>
        <v>No</v>
      </c>
      <c r="K1620" t="str">
        <f t="shared" si="77"/>
        <v>No</v>
      </c>
      <c r="L1620">
        <f t="shared" si="78"/>
        <v>297046</v>
      </c>
      <c r="M1620" s="1" t="str">
        <f>IF(ISBLANK(D1620),_xlfn.MODE.SNGL(moras[TIPO_ASEGURAMIENTO]),D1620)</f>
        <v>ASEGURADO VOLUNTARIO</v>
      </c>
      <c r="N1620" s="1">
        <f>IF(ISBLANK(moras[[#This Row],[EDAD]]),T1641,moras[[#This Row],[EDAD]])</f>
        <v>58</v>
      </c>
    </row>
    <row r="1621" spans="1:14" x14ac:dyDescent="0.35">
      <c r="A1621" s="1">
        <v>1620</v>
      </c>
      <c r="B1621" s="1" t="s">
        <v>15</v>
      </c>
      <c r="C1621" s="1">
        <v>282216</v>
      </c>
      <c r="D1621" s="1" t="s">
        <v>10</v>
      </c>
      <c r="E1621" s="1" t="s">
        <v>16</v>
      </c>
      <c r="F1621" s="1" t="s">
        <v>12</v>
      </c>
      <c r="G1621" s="1" t="s">
        <v>12</v>
      </c>
      <c r="H1621" s="1" t="s">
        <v>13</v>
      </c>
      <c r="I1621" s="1">
        <v>22</v>
      </c>
      <c r="J1621" t="str">
        <f t="shared" si="76"/>
        <v>No</v>
      </c>
      <c r="K1621" t="str">
        <f t="shared" si="77"/>
        <v>No</v>
      </c>
      <c r="L1621">
        <f t="shared" si="78"/>
        <v>282216</v>
      </c>
      <c r="M1621" s="1" t="str">
        <f>IF(ISBLANK(D1621),_xlfn.MODE.SNGL(moras[TIPO_ASEGURAMIENTO]),D1621)</f>
        <v>ASALARIADO</v>
      </c>
      <c r="N1621" s="1">
        <f>IF(ISBLANK(moras[[#This Row],[EDAD]]),T1642,moras[[#This Row],[EDAD]])</f>
        <v>22</v>
      </c>
    </row>
    <row r="1622" spans="1:14" x14ac:dyDescent="0.35">
      <c r="A1622" s="1">
        <v>1621</v>
      </c>
      <c r="B1622" s="1" t="s">
        <v>9</v>
      </c>
      <c r="C1622" s="1">
        <v>838586.07</v>
      </c>
      <c r="D1622" s="1" t="s">
        <v>10</v>
      </c>
      <c r="E1622" s="1" t="s">
        <v>11</v>
      </c>
      <c r="F1622" s="1" t="s">
        <v>12</v>
      </c>
      <c r="G1622" s="1" t="s">
        <v>13</v>
      </c>
      <c r="H1622" s="1" t="s">
        <v>13</v>
      </c>
      <c r="I1622" s="1">
        <v>31</v>
      </c>
      <c r="J1622" t="str">
        <f t="shared" si="76"/>
        <v>No</v>
      </c>
      <c r="K1622" t="str">
        <f t="shared" si="77"/>
        <v>No</v>
      </c>
      <c r="L1622">
        <f t="shared" si="78"/>
        <v>838586.07</v>
      </c>
      <c r="M1622" s="1" t="str">
        <f>IF(ISBLANK(D1622),_xlfn.MODE.SNGL(moras[TIPO_ASEGURAMIENTO]),D1622)</f>
        <v>ASALARIADO</v>
      </c>
      <c r="N1622" s="1">
        <f>IF(ISBLANK(moras[[#This Row],[EDAD]]),T1643,moras[[#This Row],[EDAD]])</f>
        <v>31</v>
      </c>
    </row>
    <row r="1623" spans="1:14" x14ac:dyDescent="0.35">
      <c r="A1623" s="1">
        <v>1622</v>
      </c>
      <c r="B1623" s="1" t="s">
        <v>9</v>
      </c>
      <c r="C1623" s="1">
        <v>774142.69</v>
      </c>
      <c r="D1623" s="1" t="s">
        <v>10</v>
      </c>
      <c r="E1623" s="1" t="s">
        <v>16</v>
      </c>
      <c r="F1623" s="1" t="s">
        <v>12</v>
      </c>
      <c r="G1623" s="1" t="s">
        <v>13</v>
      </c>
      <c r="H1623" s="1" t="s">
        <v>13</v>
      </c>
      <c r="I1623" s="1">
        <v>41</v>
      </c>
      <c r="J1623" t="str">
        <f t="shared" si="76"/>
        <v>No</v>
      </c>
      <c r="K1623" t="str">
        <f t="shared" si="77"/>
        <v>No</v>
      </c>
      <c r="L1623">
        <f t="shared" si="78"/>
        <v>774142.69</v>
      </c>
      <c r="M1623" s="1" t="str">
        <f>IF(ISBLANK(D1623),_xlfn.MODE.SNGL(moras[TIPO_ASEGURAMIENTO]),D1623)</f>
        <v>ASALARIADO</v>
      </c>
      <c r="N1623" s="1">
        <f>IF(ISBLANK(moras[[#This Row],[EDAD]]),T1644,moras[[#This Row],[EDAD]])</f>
        <v>41</v>
      </c>
    </row>
    <row r="1624" spans="1:14" x14ac:dyDescent="0.35">
      <c r="A1624" s="1">
        <v>1623</v>
      </c>
      <c r="B1624" s="1" t="s">
        <v>9</v>
      </c>
      <c r="C1624" s="1">
        <v>297429</v>
      </c>
      <c r="D1624" s="1" t="s">
        <v>18</v>
      </c>
      <c r="E1624" s="1" t="s">
        <v>16</v>
      </c>
      <c r="F1624" s="1" t="s">
        <v>12</v>
      </c>
      <c r="G1624" s="1" t="s">
        <v>13</v>
      </c>
      <c r="H1624" s="1" t="s">
        <v>12</v>
      </c>
      <c r="I1624" s="1">
        <v>52</v>
      </c>
      <c r="J1624" t="str">
        <f t="shared" si="76"/>
        <v>No</v>
      </c>
      <c r="K1624" t="str">
        <f t="shared" si="77"/>
        <v>No</v>
      </c>
      <c r="L1624">
        <f t="shared" si="78"/>
        <v>297429</v>
      </c>
      <c r="M1624" s="1" t="str">
        <f>IF(ISBLANK(D1624),_xlfn.MODE.SNGL(moras[TIPO_ASEGURAMIENTO]),D1624)</f>
        <v>TRABAJADOR INDEPENDIENTE</v>
      </c>
      <c r="N1624" s="1">
        <f>IF(ISBLANK(moras[[#This Row],[EDAD]]),T1645,moras[[#This Row],[EDAD]])</f>
        <v>52</v>
      </c>
    </row>
    <row r="1625" spans="1:14" x14ac:dyDescent="0.35">
      <c r="A1625" s="1">
        <v>1624</v>
      </c>
      <c r="B1625" s="1" t="s">
        <v>15</v>
      </c>
      <c r="C1625" s="1">
        <v>283588.21999999997</v>
      </c>
      <c r="D1625" s="1" t="s">
        <v>10</v>
      </c>
      <c r="E1625" s="1" t="s">
        <v>16</v>
      </c>
      <c r="F1625" s="1" t="s">
        <v>12</v>
      </c>
      <c r="G1625" s="1" t="s">
        <v>13</v>
      </c>
      <c r="H1625" s="1" t="s">
        <v>13</v>
      </c>
      <c r="I1625" s="1">
        <v>29</v>
      </c>
      <c r="J1625" t="str">
        <f t="shared" si="76"/>
        <v>No</v>
      </c>
      <c r="K1625" t="str">
        <f t="shared" si="77"/>
        <v>No</v>
      </c>
      <c r="L1625">
        <f t="shared" si="78"/>
        <v>283588.21999999997</v>
      </c>
      <c r="M1625" s="1" t="str">
        <f>IF(ISBLANK(D1625),_xlfn.MODE.SNGL(moras[TIPO_ASEGURAMIENTO]),D1625)</f>
        <v>ASALARIADO</v>
      </c>
      <c r="N1625" s="1">
        <f>IF(ISBLANK(moras[[#This Row],[EDAD]]),T1646,moras[[#This Row],[EDAD]])</f>
        <v>29</v>
      </c>
    </row>
    <row r="1626" spans="1:14" x14ac:dyDescent="0.35">
      <c r="A1626" s="1">
        <v>1625</v>
      </c>
      <c r="B1626" s="1" t="s">
        <v>9</v>
      </c>
      <c r="C1626" s="1">
        <v>1357187.5</v>
      </c>
      <c r="D1626" s="1" t="s">
        <v>10</v>
      </c>
      <c r="E1626" s="1" t="s">
        <v>16</v>
      </c>
      <c r="F1626" s="1" t="s">
        <v>12</v>
      </c>
      <c r="G1626" s="1" t="s">
        <v>13</v>
      </c>
      <c r="H1626" s="1" t="s">
        <v>13</v>
      </c>
      <c r="I1626" s="1">
        <v>36</v>
      </c>
      <c r="J1626" t="str">
        <f t="shared" si="76"/>
        <v>No</v>
      </c>
      <c r="K1626" t="str">
        <f t="shared" si="77"/>
        <v>No</v>
      </c>
      <c r="L1626">
        <f t="shared" si="78"/>
        <v>1357187.5</v>
      </c>
      <c r="M1626" s="1" t="str">
        <f>IF(ISBLANK(D1626),_xlfn.MODE.SNGL(moras[TIPO_ASEGURAMIENTO]),D1626)</f>
        <v>ASALARIADO</v>
      </c>
      <c r="N1626" s="1">
        <f>IF(ISBLANK(moras[[#This Row],[EDAD]]),T1647,moras[[#This Row],[EDAD]])</f>
        <v>36</v>
      </c>
    </row>
    <row r="1627" spans="1:14" x14ac:dyDescent="0.35">
      <c r="A1627" s="1">
        <v>1626</v>
      </c>
      <c r="B1627" s="1" t="s">
        <v>15</v>
      </c>
      <c r="C1627" s="1">
        <v>546794.78</v>
      </c>
      <c r="D1627" s="1" t="s">
        <v>10</v>
      </c>
      <c r="E1627" s="1" t="s">
        <v>16</v>
      </c>
      <c r="F1627" s="1" t="s">
        <v>12</v>
      </c>
      <c r="G1627" s="1" t="s">
        <v>13</v>
      </c>
      <c r="H1627" s="1" t="s">
        <v>13</v>
      </c>
      <c r="I1627" s="1">
        <v>41</v>
      </c>
      <c r="J1627" t="str">
        <f t="shared" si="76"/>
        <v>No</v>
      </c>
      <c r="K1627" t="str">
        <f t="shared" si="77"/>
        <v>No</v>
      </c>
      <c r="L1627">
        <f t="shared" si="78"/>
        <v>546794.78</v>
      </c>
      <c r="M1627" s="1" t="str">
        <f>IF(ISBLANK(D1627),_xlfn.MODE.SNGL(moras[TIPO_ASEGURAMIENTO]),D1627)</f>
        <v>ASALARIADO</v>
      </c>
      <c r="N1627" s="1">
        <f>IF(ISBLANK(moras[[#This Row],[EDAD]]),T1648,moras[[#This Row],[EDAD]])</f>
        <v>41</v>
      </c>
    </row>
    <row r="1628" spans="1:14" x14ac:dyDescent="0.35">
      <c r="A1628" s="1">
        <v>1627</v>
      </c>
      <c r="B1628" s="1" t="s">
        <v>15</v>
      </c>
      <c r="C1628" s="1">
        <v>442840</v>
      </c>
      <c r="D1628" s="1" t="s">
        <v>10</v>
      </c>
      <c r="E1628" s="1" t="s">
        <v>11</v>
      </c>
      <c r="F1628" s="1" t="s">
        <v>12</v>
      </c>
      <c r="G1628" s="1" t="s">
        <v>13</v>
      </c>
      <c r="H1628" s="1" t="s">
        <v>12</v>
      </c>
      <c r="I1628" s="1">
        <v>46</v>
      </c>
      <c r="J1628" t="str">
        <f t="shared" si="76"/>
        <v>No</v>
      </c>
      <c r="K1628" t="str">
        <f t="shared" si="77"/>
        <v>No</v>
      </c>
      <c r="L1628">
        <f t="shared" si="78"/>
        <v>442840</v>
      </c>
      <c r="M1628" s="1" t="str">
        <f>IF(ISBLANK(D1628),_xlfn.MODE.SNGL(moras[TIPO_ASEGURAMIENTO]),D1628)</f>
        <v>ASALARIADO</v>
      </c>
      <c r="N1628" s="1">
        <f>IF(ISBLANK(moras[[#This Row],[EDAD]]),T1649,moras[[#This Row],[EDAD]])</f>
        <v>46</v>
      </c>
    </row>
    <row r="1629" spans="1:14" x14ac:dyDescent="0.35">
      <c r="A1629" s="1">
        <v>1628</v>
      </c>
      <c r="B1629" s="1" t="s">
        <v>15</v>
      </c>
      <c r="C1629" s="1">
        <v>299441</v>
      </c>
      <c r="D1629" s="1" t="s">
        <v>18</v>
      </c>
      <c r="E1629" s="1" t="s">
        <v>16</v>
      </c>
      <c r="F1629" s="1" t="s">
        <v>12</v>
      </c>
      <c r="G1629" s="1" t="s">
        <v>13</v>
      </c>
      <c r="H1629" s="1" t="s">
        <v>13</v>
      </c>
      <c r="I1629" s="1">
        <v>45</v>
      </c>
      <c r="J1629" t="str">
        <f t="shared" si="76"/>
        <v>No</v>
      </c>
      <c r="K1629" t="str">
        <f t="shared" si="77"/>
        <v>No</v>
      </c>
      <c r="L1629">
        <f t="shared" si="78"/>
        <v>299441</v>
      </c>
      <c r="M1629" s="1" t="str">
        <f>IF(ISBLANK(D1629),_xlfn.MODE.SNGL(moras[TIPO_ASEGURAMIENTO]),D1629)</f>
        <v>TRABAJADOR INDEPENDIENTE</v>
      </c>
      <c r="N1629" s="1">
        <f>IF(ISBLANK(moras[[#This Row],[EDAD]]),T1650,moras[[#This Row],[EDAD]])</f>
        <v>45</v>
      </c>
    </row>
    <row r="1630" spans="1:14" x14ac:dyDescent="0.35">
      <c r="A1630" s="1">
        <v>1629</v>
      </c>
      <c r="B1630" s="1" t="s">
        <v>9</v>
      </c>
      <c r="C1630" s="1">
        <v>297045</v>
      </c>
      <c r="D1630" s="1" t="s">
        <v>17</v>
      </c>
      <c r="E1630" s="1" t="s">
        <v>16</v>
      </c>
      <c r="F1630" s="1" t="s">
        <v>13</v>
      </c>
      <c r="G1630" s="1" t="s">
        <v>13</v>
      </c>
      <c r="H1630" s="1" t="s">
        <v>12</v>
      </c>
      <c r="I1630" s="1">
        <v>70</v>
      </c>
      <c r="J1630" t="str">
        <f t="shared" si="76"/>
        <v>No</v>
      </c>
      <c r="K1630" t="str">
        <f t="shared" si="77"/>
        <v>No</v>
      </c>
      <c r="L1630">
        <f t="shared" si="78"/>
        <v>297045</v>
      </c>
      <c r="M1630" s="1" t="str">
        <f>IF(ISBLANK(D1630),_xlfn.MODE.SNGL(moras[TIPO_ASEGURAMIENTO]),D1630)</f>
        <v>ASEGURADO VOLUNTARIO</v>
      </c>
      <c r="N1630" s="1">
        <f>IF(ISBLANK(moras[[#This Row],[EDAD]]),T1651,moras[[#This Row],[EDAD]])</f>
        <v>70</v>
      </c>
    </row>
    <row r="1631" spans="1:14" x14ac:dyDescent="0.35">
      <c r="A1631" s="1">
        <v>1630</v>
      </c>
      <c r="B1631" s="1" t="s">
        <v>9</v>
      </c>
      <c r="C1631" s="1">
        <v>299647</v>
      </c>
      <c r="D1631" s="1" t="s">
        <v>17</v>
      </c>
      <c r="E1631" s="1" t="s">
        <v>16</v>
      </c>
      <c r="F1631" s="1" t="s">
        <v>12</v>
      </c>
      <c r="G1631" s="1" t="s">
        <v>13</v>
      </c>
      <c r="H1631" s="1" t="s">
        <v>13</v>
      </c>
      <c r="I1631" s="1">
        <v>78</v>
      </c>
      <c r="J1631" t="str">
        <f t="shared" si="76"/>
        <v>No</v>
      </c>
      <c r="K1631" t="str">
        <f t="shared" si="77"/>
        <v>No</v>
      </c>
      <c r="L1631">
        <f t="shared" si="78"/>
        <v>299647</v>
      </c>
      <c r="M1631" s="1" t="str">
        <f>IF(ISBLANK(D1631),_xlfn.MODE.SNGL(moras[TIPO_ASEGURAMIENTO]),D1631)</f>
        <v>ASEGURADO VOLUNTARIO</v>
      </c>
      <c r="N1631" s="1">
        <f>IF(ISBLANK(moras[[#This Row],[EDAD]]),T1652,moras[[#This Row],[EDAD]])</f>
        <v>78</v>
      </c>
    </row>
    <row r="1632" spans="1:14" x14ac:dyDescent="0.35">
      <c r="A1632" s="1">
        <v>1631</v>
      </c>
      <c r="B1632" s="1" t="s">
        <v>15</v>
      </c>
      <c r="C1632" s="1">
        <v>581394</v>
      </c>
      <c r="D1632" s="1" t="s">
        <v>10</v>
      </c>
      <c r="E1632" s="1" t="s">
        <v>11</v>
      </c>
      <c r="F1632" s="1" t="s">
        <v>12</v>
      </c>
      <c r="G1632" s="1" t="s">
        <v>13</v>
      </c>
      <c r="H1632" s="1" t="s">
        <v>12</v>
      </c>
      <c r="I1632" s="1">
        <v>30</v>
      </c>
      <c r="J1632" t="str">
        <f t="shared" si="76"/>
        <v>No</v>
      </c>
      <c r="K1632" t="str">
        <f t="shared" si="77"/>
        <v>No</v>
      </c>
      <c r="L1632">
        <f t="shared" si="78"/>
        <v>581394</v>
      </c>
      <c r="M1632" s="1" t="str">
        <f>IF(ISBLANK(D1632),_xlfn.MODE.SNGL(moras[TIPO_ASEGURAMIENTO]),D1632)</f>
        <v>ASALARIADO</v>
      </c>
      <c r="N1632" s="1">
        <f>IF(ISBLANK(moras[[#This Row],[EDAD]]),T1653,moras[[#This Row],[EDAD]])</f>
        <v>30</v>
      </c>
    </row>
    <row r="1633" spans="1:14" x14ac:dyDescent="0.35">
      <c r="A1633" s="1">
        <v>1632</v>
      </c>
      <c r="B1633" s="1" t="s">
        <v>9</v>
      </c>
      <c r="C1633" s="1">
        <v>335195.53000000003</v>
      </c>
      <c r="D1633" s="1" t="s">
        <v>10</v>
      </c>
      <c r="E1633" s="1" t="s">
        <v>16</v>
      </c>
      <c r="F1633" s="1" t="s">
        <v>12</v>
      </c>
      <c r="G1633" s="1" t="s">
        <v>13</v>
      </c>
      <c r="H1633" s="1" t="s">
        <v>12</v>
      </c>
      <c r="I1633" s="1">
        <v>47</v>
      </c>
      <c r="J1633" t="str">
        <f t="shared" si="76"/>
        <v>No</v>
      </c>
      <c r="K1633" t="str">
        <f t="shared" si="77"/>
        <v>No</v>
      </c>
      <c r="L1633">
        <f t="shared" si="78"/>
        <v>335195.53000000003</v>
      </c>
      <c r="M1633" s="1" t="str">
        <f>IF(ISBLANK(D1633),_xlfn.MODE.SNGL(moras[TIPO_ASEGURAMIENTO]),D1633)</f>
        <v>ASALARIADO</v>
      </c>
      <c r="N1633" s="1">
        <f>IF(ISBLANK(moras[[#This Row],[EDAD]]),T1654,moras[[#This Row],[EDAD]])</f>
        <v>47</v>
      </c>
    </row>
    <row r="1634" spans="1:14" x14ac:dyDescent="0.35">
      <c r="A1634" s="1">
        <v>1633</v>
      </c>
      <c r="B1634" s="1" t="s">
        <v>9</v>
      </c>
      <c r="C1634" s="1">
        <v>412441</v>
      </c>
      <c r="D1634" s="1" t="s">
        <v>10</v>
      </c>
      <c r="E1634" s="1" t="s">
        <v>16</v>
      </c>
      <c r="F1634" s="1" t="s">
        <v>12</v>
      </c>
      <c r="G1634" s="1" t="s">
        <v>13</v>
      </c>
      <c r="H1634" s="1" t="s">
        <v>13</v>
      </c>
      <c r="I1634" s="1">
        <v>57</v>
      </c>
      <c r="J1634" t="str">
        <f t="shared" si="76"/>
        <v>No</v>
      </c>
      <c r="K1634" t="str">
        <f t="shared" si="77"/>
        <v>No</v>
      </c>
      <c r="L1634">
        <f t="shared" si="78"/>
        <v>412441</v>
      </c>
      <c r="M1634" s="1" t="str">
        <f>IF(ISBLANK(D1634),_xlfn.MODE.SNGL(moras[TIPO_ASEGURAMIENTO]),D1634)</f>
        <v>ASALARIADO</v>
      </c>
      <c r="N1634" s="1">
        <f>IF(ISBLANK(moras[[#This Row],[EDAD]]),T1655,moras[[#This Row],[EDAD]])</f>
        <v>57</v>
      </c>
    </row>
    <row r="1635" spans="1:14" x14ac:dyDescent="0.35">
      <c r="A1635" s="1">
        <v>1634</v>
      </c>
      <c r="B1635" s="1" t="s">
        <v>15</v>
      </c>
      <c r="C1635" s="1">
        <v>297044</v>
      </c>
      <c r="D1635" s="1" t="s">
        <v>10</v>
      </c>
      <c r="E1635" s="1" t="s">
        <v>16</v>
      </c>
      <c r="F1635" s="1" t="s">
        <v>12</v>
      </c>
      <c r="G1635" s="1" t="s">
        <v>13</v>
      </c>
      <c r="H1635" s="1" t="s">
        <v>13</v>
      </c>
      <c r="I1635" s="1">
        <v>32</v>
      </c>
      <c r="J1635" t="str">
        <f t="shared" si="76"/>
        <v>No</v>
      </c>
      <c r="K1635" t="str">
        <f t="shared" si="77"/>
        <v>No</v>
      </c>
      <c r="L1635">
        <f t="shared" si="78"/>
        <v>297044</v>
      </c>
      <c r="M1635" s="1" t="str">
        <f>IF(ISBLANK(D1635),_xlfn.MODE.SNGL(moras[TIPO_ASEGURAMIENTO]),D1635)</f>
        <v>ASALARIADO</v>
      </c>
      <c r="N1635" s="1">
        <f>IF(ISBLANK(moras[[#This Row],[EDAD]]),T1656,moras[[#This Row],[EDAD]])</f>
        <v>32</v>
      </c>
    </row>
    <row r="1636" spans="1:14" x14ac:dyDescent="0.35">
      <c r="A1636" s="1">
        <v>1635</v>
      </c>
      <c r="B1636" s="1" t="s">
        <v>15</v>
      </c>
      <c r="C1636" s="1">
        <v>400000</v>
      </c>
      <c r="D1636" s="1" t="s">
        <v>10</v>
      </c>
      <c r="E1636" s="1" t="s">
        <v>16</v>
      </c>
      <c r="F1636" s="1" t="s">
        <v>12</v>
      </c>
      <c r="G1636" s="1" t="s">
        <v>13</v>
      </c>
      <c r="H1636" s="1" t="s">
        <v>13</v>
      </c>
      <c r="I1636" s="1">
        <v>36</v>
      </c>
      <c r="J1636" t="str">
        <f t="shared" si="76"/>
        <v>No</v>
      </c>
      <c r="K1636" t="str">
        <f t="shared" si="77"/>
        <v>No</v>
      </c>
      <c r="L1636">
        <f t="shared" si="78"/>
        <v>400000</v>
      </c>
      <c r="M1636" s="1" t="str">
        <f>IF(ISBLANK(D1636),_xlfn.MODE.SNGL(moras[TIPO_ASEGURAMIENTO]),D1636)</f>
        <v>ASALARIADO</v>
      </c>
      <c r="N1636" s="1">
        <f>IF(ISBLANK(moras[[#This Row],[EDAD]]),T1657,moras[[#This Row],[EDAD]])</f>
        <v>36</v>
      </c>
    </row>
    <row r="1637" spans="1:14" x14ac:dyDescent="0.35">
      <c r="A1637" s="1">
        <v>1636</v>
      </c>
      <c r="B1637" s="1" t="s">
        <v>9</v>
      </c>
      <c r="C1637" s="1">
        <v>676443.1</v>
      </c>
      <c r="D1637" s="1" t="s">
        <v>10</v>
      </c>
      <c r="E1637" s="1" t="s">
        <v>16</v>
      </c>
      <c r="F1637" s="1" t="s">
        <v>12</v>
      </c>
      <c r="G1637" s="1" t="s">
        <v>13</v>
      </c>
      <c r="H1637" s="1" t="s">
        <v>13</v>
      </c>
      <c r="I1637" s="1">
        <v>38</v>
      </c>
      <c r="J1637" t="str">
        <f t="shared" si="76"/>
        <v>No</v>
      </c>
      <c r="K1637" t="str">
        <f t="shared" si="77"/>
        <v>No</v>
      </c>
      <c r="L1637">
        <f t="shared" si="78"/>
        <v>676443.1</v>
      </c>
      <c r="M1637" s="1" t="str">
        <f>IF(ISBLANK(D1637),_xlfn.MODE.SNGL(moras[TIPO_ASEGURAMIENTO]),D1637)</f>
        <v>ASALARIADO</v>
      </c>
      <c r="N1637" s="1">
        <f>IF(ISBLANK(moras[[#This Row],[EDAD]]),T1658,moras[[#This Row],[EDAD]])</f>
        <v>38</v>
      </c>
    </row>
    <row r="1638" spans="1:14" x14ac:dyDescent="0.35">
      <c r="A1638" s="1">
        <v>1637</v>
      </c>
      <c r="B1638" s="1" t="s">
        <v>9</v>
      </c>
      <c r="C1638" s="1">
        <v>12160184</v>
      </c>
      <c r="D1638" s="1" t="s">
        <v>10</v>
      </c>
      <c r="E1638" s="1" t="s">
        <v>16</v>
      </c>
      <c r="F1638" s="1" t="s">
        <v>12</v>
      </c>
      <c r="G1638" s="1" t="s">
        <v>13</v>
      </c>
      <c r="H1638" s="1" t="s">
        <v>13</v>
      </c>
      <c r="I1638" s="1">
        <v>52</v>
      </c>
      <c r="J1638" t="str">
        <f t="shared" si="76"/>
        <v>Atípico</v>
      </c>
      <c r="K1638" t="str">
        <f t="shared" si="77"/>
        <v>No</v>
      </c>
      <c r="L1638">
        <f t="shared" si="78"/>
        <v>12160184</v>
      </c>
      <c r="M1638" s="1" t="str">
        <f>IF(ISBLANK(D1638),_xlfn.MODE.SNGL(moras[TIPO_ASEGURAMIENTO]),D1638)</f>
        <v>ASALARIADO</v>
      </c>
      <c r="N1638" s="1">
        <f>IF(ISBLANK(moras[[#This Row],[EDAD]]),T1659,moras[[#This Row],[EDAD]])</f>
        <v>52</v>
      </c>
    </row>
    <row r="1639" spans="1:14" x14ac:dyDescent="0.35">
      <c r="A1639" s="1">
        <v>1638</v>
      </c>
      <c r="B1639" s="1" t="s">
        <v>9</v>
      </c>
      <c r="C1639" s="1">
        <v>509509</v>
      </c>
      <c r="D1639" s="1" t="s">
        <v>18</v>
      </c>
      <c r="E1639" s="1" t="s">
        <v>16</v>
      </c>
      <c r="F1639" s="1" t="s">
        <v>12</v>
      </c>
      <c r="G1639" s="1" t="s">
        <v>12</v>
      </c>
      <c r="H1639" s="1" t="s">
        <v>12</v>
      </c>
      <c r="I1639" s="1">
        <v>38</v>
      </c>
      <c r="J1639" t="str">
        <f t="shared" si="76"/>
        <v>No</v>
      </c>
      <c r="K1639" t="str">
        <f t="shared" si="77"/>
        <v>No</v>
      </c>
      <c r="L1639">
        <f t="shared" si="78"/>
        <v>509509</v>
      </c>
      <c r="M1639" s="1" t="str">
        <f>IF(ISBLANK(D1639),_xlfn.MODE.SNGL(moras[TIPO_ASEGURAMIENTO]),D1639)</f>
        <v>TRABAJADOR INDEPENDIENTE</v>
      </c>
      <c r="N1639" s="1">
        <f>IF(ISBLANK(moras[[#This Row],[EDAD]]),T1660,moras[[#This Row],[EDAD]])</f>
        <v>38</v>
      </c>
    </row>
    <row r="1640" spans="1:14" x14ac:dyDescent="0.35">
      <c r="A1640" s="1">
        <v>1639</v>
      </c>
      <c r="B1640" s="1" t="s">
        <v>9</v>
      </c>
      <c r="C1640" s="1">
        <v>356653</v>
      </c>
      <c r="D1640" s="1" t="s">
        <v>18</v>
      </c>
      <c r="E1640" s="1" t="s">
        <v>16</v>
      </c>
      <c r="F1640" s="1" t="s">
        <v>12</v>
      </c>
      <c r="G1640" s="1" t="s">
        <v>12</v>
      </c>
      <c r="H1640" s="1" t="s">
        <v>12</v>
      </c>
      <c r="I1640" s="1">
        <v>51</v>
      </c>
      <c r="J1640" t="str">
        <f t="shared" si="76"/>
        <v>No</v>
      </c>
      <c r="K1640" t="str">
        <f t="shared" si="77"/>
        <v>No</v>
      </c>
      <c r="L1640">
        <f t="shared" si="78"/>
        <v>356653</v>
      </c>
      <c r="M1640" s="1" t="str">
        <f>IF(ISBLANK(D1640),_xlfn.MODE.SNGL(moras[TIPO_ASEGURAMIENTO]),D1640)</f>
        <v>TRABAJADOR INDEPENDIENTE</v>
      </c>
      <c r="N1640" s="1">
        <f>IF(ISBLANK(moras[[#This Row],[EDAD]]),T1661,moras[[#This Row],[EDAD]])</f>
        <v>51</v>
      </c>
    </row>
    <row r="1641" spans="1:14" x14ac:dyDescent="0.35">
      <c r="A1641" s="1">
        <v>1640</v>
      </c>
      <c r="B1641" s="1" t="s">
        <v>15</v>
      </c>
      <c r="C1641" s="1">
        <v>219280</v>
      </c>
      <c r="D1641" s="1" t="s">
        <v>10</v>
      </c>
      <c r="E1641" s="1" t="s">
        <v>11</v>
      </c>
      <c r="F1641" s="1" t="s">
        <v>12</v>
      </c>
      <c r="G1641" s="1" t="s">
        <v>13</v>
      </c>
      <c r="H1641" s="1" t="s">
        <v>13</v>
      </c>
      <c r="I1641" s="1">
        <v>26</v>
      </c>
      <c r="J1641" t="str">
        <f t="shared" si="76"/>
        <v>No</v>
      </c>
      <c r="K1641" t="str">
        <f t="shared" si="77"/>
        <v>No</v>
      </c>
      <c r="L1641">
        <f t="shared" si="78"/>
        <v>219280</v>
      </c>
      <c r="M1641" s="1" t="str">
        <f>IF(ISBLANK(D1641),_xlfn.MODE.SNGL(moras[TIPO_ASEGURAMIENTO]),D1641)</f>
        <v>ASALARIADO</v>
      </c>
      <c r="N1641" s="1">
        <f>IF(ISBLANK(moras[[#This Row],[EDAD]]),T1662,moras[[#This Row],[EDAD]])</f>
        <v>26</v>
      </c>
    </row>
    <row r="1642" spans="1:14" x14ac:dyDescent="0.35">
      <c r="A1642" s="1">
        <v>1641</v>
      </c>
      <c r="B1642" s="1" t="s">
        <v>9</v>
      </c>
      <c r="C1642" s="1">
        <v>245006.35</v>
      </c>
      <c r="D1642" s="1" t="s">
        <v>10</v>
      </c>
      <c r="E1642" s="1" t="s">
        <v>16</v>
      </c>
      <c r="F1642" s="1" t="s">
        <v>12</v>
      </c>
      <c r="G1642" s="1" t="s">
        <v>13</v>
      </c>
      <c r="H1642" s="1" t="s">
        <v>13</v>
      </c>
      <c r="I1642" s="1">
        <v>61</v>
      </c>
      <c r="J1642" t="str">
        <f t="shared" si="76"/>
        <v>No</v>
      </c>
      <c r="K1642" t="str">
        <f t="shared" si="77"/>
        <v>No</v>
      </c>
      <c r="L1642">
        <f t="shared" si="78"/>
        <v>245006.35</v>
      </c>
      <c r="M1642" s="1" t="str">
        <f>IF(ISBLANK(D1642),_xlfn.MODE.SNGL(moras[TIPO_ASEGURAMIENTO]),D1642)</f>
        <v>ASALARIADO</v>
      </c>
      <c r="N1642" s="1">
        <f>IF(ISBLANK(moras[[#This Row],[EDAD]]),T1663,moras[[#This Row],[EDAD]])</f>
        <v>61</v>
      </c>
    </row>
    <row r="1643" spans="1:14" x14ac:dyDescent="0.35">
      <c r="A1643" s="1">
        <v>1642</v>
      </c>
      <c r="B1643" s="1" t="s">
        <v>9</v>
      </c>
      <c r="C1643" s="1">
        <v>359544.27</v>
      </c>
      <c r="D1643" s="1" t="s">
        <v>18</v>
      </c>
      <c r="E1643" s="1" t="s">
        <v>16</v>
      </c>
      <c r="F1643" s="1" t="s">
        <v>12</v>
      </c>
      <c r="G1643" s="1" t="s">
        <v>13</v>
      </c>
      <c r="H1643" s="1" t="s">
        <v>13</v>
      </c>
      <c r="I1643" s="1">
        <v>29</v>
      </c>
      <c r="J1643" t="str">
        <f t="shared" si="76"/>
        <v>No</v>
      </c>
      <c r="K1643" t="str">
        <f t="shared" si="77"/>
        <v>No</v>
      </c>
      <c r="L1643">
        <f t="shared" si="78"/>
        <v>359544.27</v>
      </c>
      <c r="M1643" s="1" t="str">
        <f>IF(ISBLANK(D1643),_xlfn.MODE.SNGL(moras[TIPO_ASEGURAMIENTO]),D1643)</f>
        <v>TRABAJADOR INDEPENDIENTE</v>
      </c>
      <c r="N1643" s="1">
        <f>IF(ISBLANK(moras[[#This Row],[EDAD]]),T1664,moras[[#This Row],[EDAD]])</f>
        <v>29</v>
      </c>
    </row>
    <row r="1644" spans="1:14" x14ac:dyDescent="0.35">
      <c r="A1644" s="1">
        <v>1643</v>
      </c>
      <c r="B1644" s="1" t="s">
        <v>15</v>
      </c>
      <c r="C1644" s="1">
        <v>88243.75</v>
      </c>
      <c r="D1644" s="1" t="s">
        <v>14</v>
      </c>
      <c r="E1644" s="1" t="s">
        <v>11</v>
      </c>
      <c r="F1644" s="1" t="s">
        <v>12</v>
      </c>
      <c r="G1644" s="1" t="s">
        <v>13</v>
      </c>
      <c r="H1644" s="1" t="s">
        <v>13</v>
      </c>
      <c r="I1644" s="1">
        <v>92</v>
      </c>
      <c r="J1644" t="str">
        <f t="shared" si="76"/>
        <v>No</v>
      </c>
      <c r="K1644" t="str">
        <f t="shared" si="77"/>
        <v>No</v>
      </c>
      <c r="L1644">
        <f t="shared" si="78"/>
        <v>88243.75</v>
      </c>
      <c r="M1644" s="1" t="str">
        <f>IF(ISBLANK(D1644),_xlfn.MODE.SNGL(moras[TIPO_ASEGURAMIENTO]),D1644)</f>
        <v>PENSIONADOS EN SU PROPIO SISTEMA</v>
      </c>
      <c r="N1644" s="1">
        <f>IF(ISBLANK(moras[[#This Row],[EDAD]]),T1665,moras[[#This Row],[EDAD]])</f>
        <v>92</v>
      </c>
    </row>
    <row r="1645" spans="1:14" x14ac:dyDescent="0.35">
      <c r="A1645" s="1">
        <v>1644</v>
      </c>
      <c r="B1645" s="1" t="s">
        <v>9</v>
      </c>
      <c r="C1645" s="1">
        <v>297045</v>
      </c>
      <c r="D1645" s="1" t="s">
        <v>17</v>
      </c>
      <c r="E1645" s="1" t="s">
        <v>16</v>
      </c>
      <c r="F1645" s="1" t="s">
        <v>12</v>
      </c>
      <c r="G1645" s="1" t="s">
        <v>13</v>
      </c>
      <c r="H1645" s="1" t="s">
        <v>13</v>
      </c>
      <c r="I1645" s="1">
        <v>35</v>
      </c>
      <c r="J1645" t="str">
        <f t="shared" si="76"/>
        <v>No</v>
      </c>
      <c r="K1645" t="str">
        <f t="shared" si="77"/>
        <v>No</v>
      </c>
      <c r="L1645">
        <f t="shared" si="78"/>
        <v>297045</v>
      </c>
      <c r="M1645" s="1" t="str">
        <f>IF(ISBLANK(D1645),_xlfn.MODE.SNGL(moras[TIPO_ASEGURAMIENTO]),D1645)</f>
        <v>ASEGURADO VOLUNTARIO</v>
      </c>
      <c r="N1645" s="1">
        <f>IF(ISBLANK(moras[[#This Row],[EDAD]]),T1666,moras[[#This Row],[EDAD]])</f>
        <v>35</v>
      </c>
    </row>
    <row r="1646" spans="1:14" x14ac:dyDescent="0.35">
      <c r="A1646" s="1">
        <v>1645</v>
      </c>
      <c r="B1646" s="1" t="s">
        <v>9</v>
      </c>
      <c r="C1646" s="1">
        <v>852982.67</v>
      </c>
      <c r="D1646" s="1" t="s">
        <v>10</v>
      </c>
      <c r="E1646" s="1" t="s">
        <v>16</v>
      </c>
      <c r="F1646" s="1" t="s">
        <v>12</v>
      </c>
      <c r="G1646" s="1" t="s">
        <v>13</v>
      </c>
      <c r="H1646" s="1" t="s">
        <v>13</v>
      </c>
      <c r="I1646" s="1">
        <v>31</v>
      </c>
      <c r="J1646" t="str">
        <f t="shared" si="76"/>
        <v>No</v>
      </c>
      <c r="K1646" t="str">
        <f t="shared" si="77"/>
        <v>No</v>
      </c>
      <c r="L1646">
        <f t="shared" si="78"/>
        <v>852982.67</v>
      </c>
      <c r="M1646" s="1" t="str">
        <f>IF(ISBLANK(D1646),_xlfn.MODE.SNGL(moras[TIPO_ASEGURAMIENTO]),D1646)</f>
        <v>ASALARIADO</v>
      </c>
      <c r="N1646" s="1">
        <f>IF(ISBLANK(moras[[#This Row],[EDAD]]),T1667,moras[[#This Row],[EDAD]])</f>
        <v>31</v>
      </c>
    </row>
    <row r="1647" spans="1:14" x14ac:dyDescent="0.35">
      <c r="A1647" s="1">
        <v>1646</v>
      </c>
      <c r="B1647" s="1" t="s">
        <v>9</v>
      </c>
      <c r="C1647" s="1">
        <v>251559</v>
      </c>
      <c r="D1647" s="1" t="s">
        <v>10</v>
      </c>
      <c r="E1647" s="1" t="s">
        <v>16</v>
      </c>
      <c r="F1647" s="1" t="s">
        <v>12</v>
      </c>
      <c r="G1647" s="1" t="s">
        <v>12</v>
      </c>
      <c r="H1647" s="1" t="s">
        <v>13</v>
      </c>
      <c r="I1647" s="1">
        <v>20</v>
      </c>
      <c r="J1647" t="str">
        <f t="shared" si="76"/>
        <v>No</v>
      </c>
      <c r="K1647" t="str">
        <f t="shared" si="77"/>
        <v>No</v>
      </c>
      <c r="L1647">
        <f t="shared" si="78"/>
        <v>251559</v>
      </c>
      <c r="M1647" s="1" t="str">
        <f>IF(ISBLANK(D1647),_xlfn.MODE.SNGL(moras[TIPO_ASEGURAMIENTO]),D1647)</f>
        <v>ASALARIADO</v>
      </c>
      <c r="N1647" s="1">
        <f>IF(ISBLANK(moras[[#This Row],[EDAD]]),T1668,moras[[#This Row],[EDAD]])</f>
        <v>20</v>
      </c>
    </row>
    <row r="1648" spans="1:14" x14ac:dyDescent="0.35">
      <c r="A1648" s="1">
        <v>1647</v>
      </c>
      <c r="B1648" s="1" t="s">
        <v>9</v>
      </c>
      <c r="C1648" s="1">
        <v>3255213.87</v>
      </c>
      <c r="D1648" s="1" t="s">
        <v>21</v>
      </c>
      <c r="E1648" s="1" t="s">
        <v>16</v>
      </c>
      <c r="F1648" s="1" t="s">
        <v>12</v>
      </c>
      <c r="G1648" s="1" t="s">
        <v>13</v>
      </c>
      <c r="H1648" s="1" t="s">
        <v>13</v>
      </c>
      <c r="I1648" s="1">
        <v>58</v>
      </c>
      <c r="J1648" t="str">
        <f t="shared" si="76"/>
        <v>Atípico</v>
      </c>
      <c r="K1648" t="str">
        <f t="shared" si="77"/>
        <v>No</v>
      </c>
      <c r="L1648">
        <f t="shared" si="78"/>
        <v>3255213.87</v>
      </c>
      <c r="M1648" s="1" t="str">
        <f>IF(ISBLANK(D1648),_xlfn.MODE.SNGL(moras[TIPO_ASEGURAMIENTO]),D1648)</f>
        <v>CONVENIOS ESPECIALES DE ASEGURADOS VOLUNTARIOS</v>
      </c>
      <c r="N1648" s="1">
        <f>IF(ISBLANK(moras[[#This Row],[EDAD]]),T1669,moras[[#This Row],[EDAD]])</f>
        <v>58</v>
      </c>
    </row>
    <row r="1649" spans="1:14" x14ac:dyDescent="0.35">
      <c r="A1649" s="1">
        <v>1648</v>
      </c>
      <c r="B1649" s="1" t="s">
        <v>15</v>
      </c>
      <c r="C1649" s="1">
        <v>790843.09</v>
      </c>
      <c r="D1649" s="1" t="s">
        <v>10</v>
      </c>
      <c r="E1649" s="1" t="s">
        <v>16</v>
      </c>
      <c r="F1649" s="1" t="s">
        <v>12</v>
      </c>
      <c r="G1649" s="1" t="s">
        <v>13</v>
      </c>
      <c r="H1649" s="1" t="s">
        <v>13</v>
      </c>
      <c r="I1649" s="1">
        <v>37</v>
      </c>
      <c r="J1649" t="str">
        <f t="shared" si="76"/>
        <v>No</v>
      </c>
      <c r="K1649" t="str">
        <f t="shared" si="77"/>
        <v>No</v>
      </c>
      <c r="L1649">
        <f t="shared" si="78"/>
        <v>790843.09</v>
      </c>
      <c r="M1649" s="1" t="str">
        <f>IF(ISBLANK(D1649),_xlfn.MODE.SNGL(moras[TIPO_ASEGURAMIENTO]),D1649)</f>
        <v>ASALARIADO</v>
      </c>
      <c r="N1649" s="1">
        <f>IF(ISBLANK(moras[[#This Row],[EDAD]]),T1670,moras[[#This Row],[EDAD]])</f>
        <v>37</v>
      </c>
    </row>
    <row r="1650" spans="1:14" x14ac:dyDescent="0.35">
      <c r="A1650" s="1">
        <v>1649</v>
      </c>
      <c r="B1650" s="1" t="s">
        <v>9</v>
      </c>
      <c r="C1650" s="1">
        <v>1129271</v>
      </c>
      <c r="D1650" s="1" t="s">
        <v>10</v>
      </c>
      <c r="E1650" s="1" t="s">
        <v>11</v>
      </c>
      <c r="F1650" s="1" t="s">
        <v>12</v>
      </c>
      <c r="G1650" s="1" t="s">
        <v>13</v>
      </c>
      <c r="H1650" s="1" t="s">
        <v>13</v>
      </c>
      <c r="I1650" s="1">
        <v>32</v>
      </c>
      <c r="J1650" t="str">
        <f t="shared" si="76"/>
        <v>No</v>
      </c>
      <c r="K1650" t="str">
        <f t="shared" si="77"/>
        <v>No</v>
      </c>
      <c r="L1650">
        <f t="shared" si="78"/>
        <v>1129271</v>
      </c>
      <c r="M1650" s="1" t="str">
        <f>IF(ISBLANK(D1650),_xlfn.MODE.SNGL(moras[TIPO_ASEGURAMIENTO]),D1650)</f>
        <v>ASALARIADO</v>
      </c>
      <c r="N1650" s="1">
        <f>IF(ISBLANK(moras[[#This Row],[EDAD]]),T1671,moras[[#This Row],[EDAD]])</f>
        <v>32</v>
      </c>
    </row>
    <row r="1651" spans="1:14" x14ac:dyDescent="0.35">
      <c r="A1651" s="1">
        <v>1650</v>
      </c>
      <c r="B1651" s="1" t="s">
        <v>9</v>
      </c>
      <c r="C1651" s="1">
        <v>87500</v>
      </c>
      <c r="D1651" s="1" t="s">
        <v>10</v>
      </c>
      <c r="E1651" s="1" t="s">
        <v>16</v>
      </c>
      <c r="F1651" s="1" t="s">
        <v>12</v>
      </c>
      <c r="G1651" s="1" t="s">
        <v>13</v>
      </c>
      <c r="H1651" s="1" t="s">
        <v>13</v>
      </c>
      <c r="I1651" s="1">
        <v>25</v>
      </c>
      <c r="J1651" t="str">
        <f t="shared" si="76"/>
        <v>No</v>
      </c>
      <c r="K1651" t="str">
        <f t="shared" si="77"/>
        <v>No</v>
      </c>
      <c r="L1651">
        <f t="shared" si="78"/>
        <v>87500</v>
      </c>
      <c r="M1651" s="1" t="str">
        <f>IF(ISBLANK(D1651),_xlfn.MODE.SNGL(moras[TIPO_ASEGURAMIENTO]),D1651)</f>
        <v>ASALARIADO</v>
      </c>
      <c r="N1651" s="1">
        <f>IF(ISBLANK(moras[[#This Row],[EDAD]]),T1672,moras[[#This Row],[EDAD]])</f>
        <v>25</v>
      </c>
    </row>
    <row r="1652" spans="1:14" x14ac:dyDescent="0.35">
      <c r="A1652" s="1">
        <v>1651</v>
      </c>
      <c r="B1652" s="1" t="s">
        <v>15</v>
      </c>
      <c r="C1652" s="1">
        <v>480000</v>
      </c>
      <c r="D1652" s="1" t="s">
        <v>10</v>
      </c>
      <c r="E1652" s="1" t="s">
        <v>16</v>
      </c>
      <c r="F1652" s="1" t="s">
        <v>12</v>
      </c>
      <c r="G1652" s="1" t="s">
        <v>13</v>
      </c>
      <c r="H1652" s="1" t="s">
        <v>13</v>
      </c>
      <c r="I1652" s="1">
        <v>24</v>
      </c>
      <c r="J1652" t="str">
        <f t="shared" si="76"/>
        <v>No</v>
      </c>
      <c r="K1652" t="str">
        <f t="shared" si="77"/>
        <v>No</v>
      </c>
      <c r="L1652">
        <f t="shared" si="78"/>
        <v>480000</v>
      </c>
      <c r="M1652" s="1" t="str">
        <f>IF(ISBLANK(D1652),_xlfn.MODE.SNGL(moras[TIPO_ASEGURAMIENTO]),D1652)</f>
        <v>ASALARIADO</v>
      </c>
      <c r="N1652" s="1">
        <f>IF(ISBLANK(moras[[#This Row],[EDAD]]),T1673,moras[[#This Row],[EDAD]])</f>
        <v>24</v>
      </c>
    </row>
    <row r="1653" spans="1:14" x14ac:dyDescent="0.35">
      <c r="A1653" s="1">
        <v>1652</v>
      </c>
      <c r="B1653" s="1" t="s">
        <v>15</v>
      </c>
      <c r="C1653" s="1">
        <v>299647</v>
      </c>
      <c r="D1653" s="1" t="s">
        <v>17</v>
      </c>
      <c r="E1653" s="1" t="s">
        <v>16</v>
      </c>
      <c r="F1653" s="1" t="s">
        <v>12</v>
      </c>
      <c r="G1653" s="1" t="s">
        <v>13</v>
      </c>
      <c r="H1653" s="1" t="s">
        <v>13</v>
      </c>
      <c r="I1653" s="1">
        <v>60</v>
      </c>
      <c r="J1653" t="str">
        <f t="shared" si="76"/>
        <v>No</v>
      </c>
      <c r="K1653" t="str">
        <f t="shared" si="77"/>
        <v>No</v>
      </c>
      <c r="L1653">
        <f t="shared" si="78"/>
        <v>299647</v>
      </c>
      <c r="M1653" s="1" t="str">
        <f>IF(ISBLANK(D1653),_xlfn.MODE.SNGL(moras[TIPO_ASEGURAMIENTO]),D1653)</f>
        <v>ASEGURADO VOLUNTARIO</v>
      </c>
      <c r="N1653" s="1">
        <f>IF(ISBLANK(moras[[#This Row],[EDAD]]),T1674,moras[[#This Row],[EDAD]])</f>
        <v>60</v>
      </c>
    </row>
    <row r="1654" spans="1:14" x14ac:dyDescent="0.35">
      <c r="A1654" s="1">
        <v>1653</v>
      </c>
      <c r="B1654" s="1" t="s">
        <v>9</v>
      </c>
      <c r="C1654" s="1">
        <v>278030.99</v>
      </c>
      <c r="D1654" s="1" t="s">
        <v>19</v>
      </c>
      <c r="E1654" s="1" t="s">
        <v>16</v>
      </c>
      <c r="F1654" s="1" t="s">
        <v>12</v>
      </c>
      <c r="G1654" s="1" t="s">
        <v>13</v>
      </c>
      <c r="H1654" s="1" t="s">
        <v>13</v>
      </c>
      <c r="I1654" s="1">
        <v>27</v>
      </c>
      <c r="J1654" t="str">
        <f t="shared" si="76"/>
        <v>No</v>
      </c>
      <c r="K1654" t="str">
        <f t="shared" si="77"/>
        <v>No</v>
      </c>
      <c r="L1654">
        <f t="shared" si="78"/>
        <v>278030.99</v>
      </c>
      <c r="M1654" s="1" t="str">
        <f>IF(ISBLANK(D1654),_xlfn.MODE.SNGL(moras[TIPO_ASEGURAMIENTO]),D1654)</f>
        <v>CONVENIOS ESPECIALES DE TRABAJADORES INDEPENDIENTES</v>
      </c>
      <c r="N1654" s="1">
        <f>IF(ISBLANK(moras[[#This Row],[EDAD]]),T1675,moras[[#This Row],[EDAD]])</f>
        <v>27</v>
      </c>
    </row>
    <row r="1655" spans="1:14" x14ac:dyDescent="0.35">
      <c r="A1655" s="1">
        <v>1654</v>
      </c>
      <c r="B1655" s="1" t="s">
        <v>9</v>
      </c>
      <c r="C1655" s="1">
        <v>3350588.86</v>
      </c>
      <c r="D1655" s="1" t="s">
        <v>10</v>
      </c>
      <c r="E1655" s="1" t="s">
        <v>16</v>
      </c>
      <c r="F1655" s="1" t="s">
        <v>12</v>
      </c>
      <c r="G1655" s="1" t="s">
        <v>13</v>
      </c>
      <c r="H1655" s="1" t="s">
        <v>13</v>
      </c>
      <c r="I1655" s="1">
        <v>38</v>
      </c>
      <c r="J1655" t="str">
        <f t="shared" si="76"/>
        <v>Atípico</v>
      </c>
      <c r="K1655" t="str">
        <f t="shared" si="77"/>
        <v>No</v>
      </c>
      <c r="L1655">
        <f t="shared" si="78"/>
        <v>3350588.86</v>
      </c>
      <c r="M1655" s="1" t="str">
        <f>IF(ISBLANK(D1655),_xlfn.MODE.SNGL(moras[TIPO_ASEGURAMIENTO]),D1655)</f>
        <v>ASALARIADO</v>
      </c>
      <c r="N1655" s="1">
        <f>IF(ISBLANK(moras[[#This Row],[EDAD]]),T1676,moras[[#This Row],[EDAD]])</f>
        <v>38</v>
      </c>
    </row>
    <row r="1656" spans="1:14" x14ac:dyDescent="0.35">
      <c r="A1656" s="1">
        <v>1655</v>
      </c>
      <c r="B1656" s="1" t="s">
        <v>9</v>
      </c>
      <c r="C1656" s="1">
        <v>2349011</v>
      </c>
      <c r="D1656" s="1" t="s">
        <v>10</v>
      </c>
      <c r="E1656" s="1" t="s">
        <v>16</v>
      </c>
      <c r="F1656" s="1" t="s">
        <v>12</v>
      </c>
      <c r="G1656" s="1" t="s">
        <v>13</v>
      </c>
      <c r="H1656" s="1" t="s">
        <v>13</v>
      </c>
      <c r="I1656" s="1">
        <v>36</v>
      </c>
      <c r="J1656" t="str">
        <f t="shared" si="76"/>
        <v>Atípico</v>
      </c>
      <c r="K1656" t="str">
        <f t="shared" si="77"/>
        <v>No</v>
      </c>
      <c r="L1656">
        <f t="shared" si="78"/>
        <v>2349011</v>
      </c>
      <c r="M1656" s="1" t="str">
        <f>IF(ISBLANK(D1656),_xlfn.MODE.SNGL(moras[TIPO_ASEGURAMIENTO]),D1656)</f>
        <v>ASALARIADO</v>
      </c>
      <c r="N1656" s="1">
        <f>IF(ISBLANK(moras[[#This Row],[EDAD]]),T1677,moras[[#This Row],[EDAD]])</f>
        <v>36</v>
      </c>
    </row>
    <row r="1657" spans="1:14" x14ac:dyDescent="0.35">
      <c r="A1657" s="1">
        <v>1656</v>
      </c>
      <c r="B1657" s="1" t="s">
        <v>9</v>
      </c>
      <c r="C1657" s="1">
        <v>1108537.5</v>
      </c>
      <c r="D1657" s="1" t="s">
        <v>10</v>
      </c>
      <c r="E1657" s="1" t="s">
        <v>16</v>
      </c>
      <c r="F1657" s="1" t="s">
        <v>12</v>
      </c>
      <c r="G1657" s="1" t="s">
        <v>13</v>
      </c>
      <c r="H1657" s="1" t="s">
        <v>13</v>
      </c>
      <c r="I1657" s="1">
        <v>45</v>
      </c>
      <c r="J1657" t="str">
        <f t="shared" si="76"/>
        <v>No</v>
      </c>
      <c r="K1657" t="str">
        <f t="shared" si="77"/>
        <v>No</v>
      </c>
      <c r="L1657">
        <f t="shared" si="78"/>
        <v>1108537.5</v>
      </c>
      <c r="M1657" s="1" t="str">
        <f>IF(ISBLANK(D1657),_xlfn.MODE.SNGL(moras[TIPO_ASEGURAMIENTO]),D1657)</f>
        <v>ASALARIADO</v>
      </c>
      <c r="N1657" s="1">
        <f>IF(ISBLANK(moras[[#This Row],[EDAD]]),T1678,moras[[#This Row],[EDAD]])</f>
        <v>45</v>
      </c>
    </row>
    <row r="1658" spans="1:14" x14ac:dyDescent="0.35">
      <c r="A1658" s="1">
        <v>1657</v>
      </c>
      <c r="B1658" s="1" t="s">
        <v>15</v>
      </c>
      <c r="C1658" s="1">
        <v>600414.9</v>
      </c>
      <c r="D1658" s="1" t="s">
        <v>10</v>
      </c>
      <c r="E1658" s="1" t="s">
        <v>16</v>
      </c>
      <c r="F1658" s="1" t="s">
        <v>12</v>
      </c>
      <c r="G1658" s="1" t="s">
        <v>13</v>
      </c>
      <c r="H1658" s="1" t="s">
        <v>12</v>
      </c>
      <c r="I1658" s="1">
        <v>21</v>
      </c>
      <c r="J1658" t="str">
        <f t="shared" si="76"/>
        <v>No</v>
      </c>
      <c r="K1658" t="str">
        <f t="shared" si="77"/>
        <v>No</v>
      </c>
      <c r="L1658">
        <f t="shared" si="78"/>
        <v>600414.9</v>
      </c>
      <c r="M1658" s="1" t="str">
        <f>IF(ISBLANK(D1658),_xlfn.MODE.SNGL(moras[TIPO_ASEGURAMIENTO]),D1658)</f>
        <v>ASALARIADO</v>
      </c>
      <c r="N1658" s="1">
        <f>IF(ISBLANK(moras[[#This Row],[EDAD]]),T1679,moras[[#This Row],[EDAD]])</f>
        <v>21</v>
      </c>
    </row>
    <row r="1659" spans="1:14" x14ac:dyDescent="0.35">
      <c r="A1659" s="1">
        <v>1658</v>
      </c>
      <c r="B1659" s="1" t="s">
        <v>9</v>
      </c>
      <c r="C1659" s="1">
        <v>418000</v>
      </c>
      <c r="D1659" s="1" t="s">
        <v>10</v>
      </c>
      <c r="E1659" s="1" t="s">
        <v>16</v>
      </c>
      <c r="F1659" s="1" t="s">
        <v>12</v>
      </c>
      <c r="G1659" s="1" t="s">
        <v>13</v>
      </c>
      <c r="H1659" s="1" t="s">
        <v>13</v>
      </c>
      <c r="I1659" s="1">
        <v>51</v>
      </c>
      <c r="J1659" t="str">
        <f t="shared" si="76"/>
        <v>No</v>
      </c>
      <c r="K1659" t="str">
        <f t="shared" si="77"/>
        <v>No</v>
      </c>
      <c r="L1659">
        <f t="shared" si="78"/>
        <v>418000</v>
      </c>
      <c r="M1659" s="1" t="str">
        <f>IF(ISBLANK(D1659),_xlfn.MODE.SNGL(moras[TIPO_ASEGURAMIENTO]),D1659)</f>
        <v>ASALARIADO</v>
      </c>
      <c r="N1659" s="1">
        <f>IF(ISBLANK(moras[[#This Row],[EDAD]]),T1680,moras[[#This Row],[EDAD]])</f>
        <v>51</v>
      </c>
    </row>
    <row r="1660" spans="1:14" x14ac:dyDescent="0.35">
      <c r="A1660" s="1">
        <v>1659</v>
      </c>
      <c r="B1660" s="1" t="s">
        <v>9</v>
      </c>
      <c r="C1660" s="1">
        <v>287787</v>
      </c>
      <c r="D1660" s="1" t="s">
        <v>10</v>
      </c>
      <c r="E1660" s="1" t="s">
        <v>16</v>
      </c>
      <c r="F1660" s="1" t="s">
        <v>12</v>
      </c>
      <c r="G1660" s="1" t="s">
        <v>13</v>
      </c>
      <c r="H1660" s="1" t="s">
        <v>13</v>
      </c>
      <c r="I1660" s="1">
        <v>19</v>
      </c>
      <c r="J1660" t="str">
        <f t="shared" si="76"/>
        <v>No</v>
      </c>
      <c r="K1660" t="str">
        <f t="shared" si="77"/>
        <v>No</v>
      </c>
      <c r="L1660">
        <f t="shared" si="78"/>
        <v>287787</v>
      </c>
      <c r="M1660" s="1" t="str">
        <f>IF(ISBLANK(D1660),_xlfn.MODE.SNGL(moras[TIPO_ASEGURAMIENTO]),D1660)</f>
        <v>ASALARIADO</v>
      </c>
      <c r="N1660" s="1">
        <f>IF(ISBLANK(moras[[#This Row],[EDAD]]),T1681,moras[[#This Row],[EDAD]])</f>
        <v>19</v>
      </c>
    </row>
    <row r="1661" spans="1:14" x14ac:dyDescent="0.35">
      <c r="A1661" s="1">
        <v>1660</v>
      </c>
      <c r="B1661" s="1" t="s">
        <v>15</v>
      </c>
      <c r="C1661" s="1">
        <v>538738.04</v>
      </c>
      <c r="D1661" s="1" t="s">
        <v>10</v>
      </c>
      <c r="E1661" s="1" t="s">
        <v>16</v>
      </c>
      <c r="F1661" s="1" t="s">
        <v>12</v>
      </c>
      <c r="G1661" s="1" t="s">
        <v>13</v>
      </c>
      <c r="H1661" s="1" t="s">
        <v>13</v>
      </c>
      <c r="I1661" s="1">
        <v>36</v>
      </c>
      <c r="J1661" t="str">
        <f t="shared" si="76"/>
        <v>No</v>
      </c>
      <c r="K1661" t="str">
        <f t="shared" si="77"/>
        <v>No</v>
      </c>
      <c r="L1661">
        <f t="shared" si="78"/>
        <v>538738.04</v>
      </c>
      <c r="M1661" s="1" t="str">
        <f>IF(ISBLANK(D1661),_xlfn.MODE.SNGL(moras[TIPO_ASEGURAMIENTO]),D1661)</f>
        <v>ASALARIADO</v>
      </c>
      <c r="N1661" s="1">
        <f>IF(ISBLANK(moras[[#This Row],[EDAD]]),T1682,moras[[#This Row],[EDAD]])</f>
        <v>36</v>
      </c>
    </row>
    <row r="1662" spans="1:14" x14ac:dyDescent="0.35">
      <c r="A1662" s="1">
        <v>1661</v>
      </c>
      <c r="B1662" s="1" t="s">
        <v>9</v>
      </c>
      <c r="C1662" s="1">
        <v>597533.32999999996</v>
      </c>
      <c r="D1662" s="1" t="s">
        <v>10</v>
      </c>
      <c r="E1662" s="1" t="s">
        <v>16</v>
      </c>
      <c r="F1662" s="1" t="s">
        <v>12</v>
      </c>
      <c r="G1662" s="1" t="s">
        <v>12</v>
      </c>
      <c r="H1662" s="1" t="s">
        <v>13</v>
      </c>
      <c r="I1662" s="1">
        <v>30</v>
      </c>
      <c r="J1662" t="str">
        <f t="shared" si="76"/>
        <v>No</v>
      </c>
      <c r="K1662" t="str">
        <f t="shared" si="77"/>
        <v>No</v>
      </c>
      <c r="L1662">
        <f t="shared" si="78"/>
        <v>597533.32999999996</v>
      </c>
      <c r="M1662" s="1" t="str">
        <f>IF(ISBLANK(D1662),_xlfn.MODE.SNGL(moras[TIPO_ASEGURAMIENTO]),D1662)</f>
        <v>ASALARIADO</v>
      </c>
      <c r="N1662" s="1">
        <f>IF(ISBLANK(moras[[#This Row],[EDAD]]),T1683,moras[[#This Row],[EDAD]])</f>
        <v>30</v>
      </c>
    </row>
    <row r="1663" spans="1:14" x14ac:dyDescent="0.35">
      <c r="A1663" s="1">
        <v>1662</v>
      </c>
      <c r="B1663" s="1" t="s">
        <v>15</v>
      </c>
      <c r="C1663" s="1">
        <v>619489</v>
      </c>
      <c r="D1663" s="1" t="s">
        <v>10</v>
      </c>
      <c r="E1663" s="1" t="s">
        <v>11</v>
      </c>
      <c r="F1663" s="1" t="s">
        <v>12</v>
      </c>
      <c r="G1663" s="1" t="s">
        <v>13</v>
      </c>
      <c r="H1663" s="1" t="s">
        <v>13</v>
      </c>
      <c r="I1663" s="1">
        <v>37</v>
      </c>
      <c r="J1663" t="str">
        <f t="shared" si="76"/>
        <v>No</v>
      </c>
      <c r="K1663" t="str">
        <f t="shared" si="77"/>
        <v>No</v>
      </c>
      <c r="L1663">
        <f t="shared" si="78"/>
        <v>619489</v>
      </c>
      <c r="M1663" s="1" t="str">
        <f>IF(ISBLANK(D1663),_xlfn.MODE.SNGL(moras[TIPO_ASEGURAMIENTO]),D1663)</f>
        <v>ASALARIADO</v>
      </c>
      <c r="N1663" s="1">
        <f>IF(ISBLANK(moras[[#This Row],[EDAD]]),T1684,moras[[#This Row],[EDAD]])</f>
        <v>37</v>
      </c>
    </row>
    <row r="1664" spans="1:14" x14ac:dyDescent="0.35">
      <c r="A1664" s="1">
        <v>1663</v>
      </c>
      <c r="B1664" s="1" t="s">
        <v>15</v>
      </c>
      <c r="C1664" s="1">
        <v>278032</v>
      </c>
      <c r="D1664" s="1" t="s">
        <v>17</v>
      </c>
      <c r="E1664" s="1" t="s">
        <v>16</v>
      </c>
      <c r="F1664" s="1" t="s">
        <v>12</v>
      </c>
      <c r="G1664" s="1" t="s">
        <v>13</v>
      </c>
      <c r="H1664" s="1" t="s">
        <v>13</v>
      </c>
      <c r="I1664" s="1">
        <v>45</v>
      </c>
      <c r="J1664" t="str">
        <f t="shared" si="76"/>
        <v>No</v>
      </c>
      <c r="K1664" t="str">
        <f t="shared" si="77"/>
        <v>No</v>
      </c>
      <c r="L1664">
        <f t="shared" si="78"/>
        <v>278032</v>
      </c>
      <c r="M1664" s="1" t="str">
        <f>IF(ISBLANK(D1664),_xlfn.MODE.SNGL(moras[TIPO_ASEGURAMIENTO]),D1664)</f>
        <v>ASEGURADO VOLUNTARIO</v>
      </c>
      <c r="N1664" s="1">
        <f>IF(ISBLANK(moras[[#This Row],[EDAD]]),T1685,moras[[#This Row],[EDAD]])</f>
        <v>45</v>
      </c>
    </row>
    <row r="1665" spans="1:14" x14ac:dyDescent="0.35">
      <c r="A1665" s="1">
        <v>1664</v>
      </c>
      <c r="B1665" s="1" t="s">
        <v>15</v>
      </c>
      <c r="C1665" s="1">
        <v>297650</v>
      </c>
      <c r="D1665" s="1" t="s">
        <v>10</v>
      </c>
      <c r="E1665" s="1" t="s">
        <v>16</v>
      </c>
      <c r="F1665" s="1" t="s">
        <v>12</v>
      </c>
      <c r="G1665" s="1" t="s">
        <v>12</v>
      </c>
      <c r="H1665" s="1" t="s">
        <v>12</v>
      </c>
      <c r="I1665" s="1">
        <v>39</v>
      </c>
      <c r="J1665" t="str">
        <f t="shared" si="76"/>
        <v>No</v>
      </c>
      <c r="K1665" t="str">
        <f t="shared" si="77"/>
        <v>No</v>
      </c>
      <c r="L1665">
        <f t="shared" si="78"/>
        <v>297650</v>
      </c>
      <c r="M1665" s="1" t="str">
        <f>IF(ISBLANK(D1665),_xlfn.MODE.SNGL(moras[TIPO_ASEGURAMIENTO]),D1665)</f>
        <v>ASALARIADO</v>
      </c>
      <c r="N1665" s="1">
        <f>IF(ISBLANK(moras[[#This Row],[EDAD]]),T1686,moras[[#This Row],[EDAD]])</f>
        <v>39</v>
      </c>
    </row>
    <row r="1666" spans="1:14" x14ac:dyDescent="0.35">
      <c r="A1666" s="1">
        <v>1665</v>
      </c>
      <c r="B1666" s="1" t="s">
        <v>9</v>
      </c>
      <c r="C1666" s="1">
        <v>266312</v>
      </c>
      <c r="D1666" s="1" t="s">
        <v>10</v>
      </c>
      <c r="E1666" s="1" t="s">
        <v>16</v>
      </c>
      <c r="F1666" s="1" t="s">
        <v>12</v>
      </c>
      <c r="G1666" s="1" t="s">
        <v>13</v>
      </c>
      <c r="H1666" s="1" t="s">
        <v>13</v>
      </c>
      <c r="I1666" s="1">
        <v>29</v>
      </c>
      <c r="J1666" t="str">
        <f t="shared" ref="J1666:J1729" si="79">IF(1.96&lt;ABS(C1666-$S$23)/$S$24,"Atípico","No")</f>
        <v>No</v>
      </c>
      <c r="K1666" t="str">
        <f t="shared" ref="K1666:K1729" si="80">IF(1.96&lt;ABS((I1666-$T$23)/$T$24),"Atípico", "No")</f>
        <v>No</v>
      </c>
      <c r="L1666">
        <f t="shared" ref="L1666:L1729" si="81">IF(ISBLANK(C1666),$S$23,C1666)</f>
        <v>266312</v>
      </c>
      <c r="M1666" s="1" t="str">
        <f>IF(ISBLANK(D1666),_xlfn.MODE.SNGL(moras[TIPO_ASEGURAMIENTO]),D1666)</f>
        <v>ASALARIADO</v>
      </c>
      <c r="N1666" s="1">
        <f>IF(ISBLANK(moras[[#This Row],[EDAD]]),T1687,moras[[#This Row],[EDAD]])</f>
        <v>29</v>
      </c>
    </row>
    <row r="1667" spans="1:14" x14ac:dyDescent="0.35">
      <c r="A1667" s="1">
        <v>1666</v>
      </c>
      <c r="B1667" s="1" t="s">
        <v>9</v>
      </c>
      <c r="C1667" s="1">
        <v>403764.18</v>
      </c>
      <c r="D1667" s="1" t="s">
        <v>10</v>
      </c>
      <c r="E1667" s="1" t="s">
        <v>16</v>
      </c>
      <c r="F1667" s="1" t="s">
        <v>12</v>
      </c>
      <c r="G1667" s="1" t="s">
        <v>13</v>
      </c>
      <c r="H1667" s="1" t="s">
        <v>13</v>
      </c>
      <c r="I1667" s="1">
        <v>31</v>
      </c>
      <c r="J1667" t="str">
        <f t="shared" si="79"/>
        <v>No</v>
      </c>
      <c r="K1667" t="str">
        <f t="shared" si="80"/>
        <v>No</v>
      </c>
      <c r="L1667">
        <f t="shared" si="81"/>
        <v>403764.18</v>
      </c>
      <c r="M1667" s="1" t="str">
        <f>IF(ISBLANK(D1667),_xlfn.MODE.SNGL(moras[TIPO_ASEGURAMIENTO]),D1667)</f>
        <v>ASALARIADO</v>
      </c>
      <c r="N1667" s="1">
        <f>IF(ISBLANK(moras[[#This Row],[EDAD]]),T1688,moras[[#This Row],[EDAD]])</f>
        <v>31</v>
      </c>
    </row>
    <row r="1668" spans="1:14" x14ac:dyDescent="0.35">
      <c r="A1668" s="1">
        <v>1667</v>
      </c>
      <c r="B1668" s="1" t="s">
        <v>9</v>
      </c>
      <c r="C1668" s="1">
        <v>440373</v>
      </c>
      <c r="D1668" s="1" t="s">
        <v>10</v>
      </c>
      <c r="E1668" s="1" t="s">
        <v>11</v>
      </c>
      <c r="F1668" s="1" t="s">
        <v>12</v>
      </c>
      <c r="G1668" s="1" t="s">
        <v>12</v>
      </c>
      <c r="H1668" s="1" t="s">
        <v>13</v>
      </c>
      <c r="I1668" s="1">
        <v>27</v>
      </c>
      <c r="J1668" t="str">
        <f t="shared" si="79"/>
        <v>No</v>
      </c>
      <c r="K1668" t="str">
        <f t="shared" si="80"/>
        <v>No</v>
      </c>
      <c r="L1668">
        <f t="shared" si="81"/>
        <v>440373</v>
      </c>
      <c r="M1668" s="1" t="str">
        <f>IF(ISBLANK(D1668),_xlfn.MODE.SNGL(moras[TIPO_ASEGURAMIENTO]),D1668)</f>
        <v>ASALARIADO</v>
      </c>
      <c r="N1668" s="1">
        <f>IF(ISBLANK(moras[[#This Row],[EDAD]]),T1689,moras[[#This Row],[EDAD]])</f>
        <v>27</v>
      </c>
    </row>
    <row r="1669" spans="1:14" x14ac:dyDescent="0.35">
      <c r="A1669" s="1">
        <v>1668</v>
      </c>
      <c r="B1669" s="1" t="s">
        <v>15</v>
      </c>
      <c r="C1669" s="1">
        <v>381211.3</v>
      </c>
      <c r="D1669" s="1" t="s">
        <v>14</v>
      </c>
      <c r="E1669" s="1" t="s">
        <v>11</v>
      </c>
      <c r="F1669" s="1" t="s">
        <v>12</v>
      </c>
      <c r="G1669" s="1" t="s">
        <v>13</v>
      </c>
      <c r="H1669" s="1" t="s">
        <v>13</v>
      </c>
      <c r="I1669" s="1">
        <v>66</v>
      </c>
      <c r="J1669" t="str">
        <f t="shared" si="79"/>
        <v>No</v>
      </c>
      <c r="K1669" t="str">
        <f t="shared" si="80"/>
        <v>No</v>
      </c>
      <c r="L1669">
        <f t="shared" si="81"/>
        <v>381211.3</v>
      </c>
      <c r="M1669" s="1" t="str">
        <f>IF(ISBLANK(D1669),_xlfn.MODE.SNGL(moras[TIPO_ASEGURAMIENTO]),D1669)</f>
        <v>PENSIONADOS EN SU PROPIO SISTEMA</v>
      </c>
      <c r="N1669" s="1">
        <f>IF(ISBLANK(moras[[#This Row],[EDAD]]),T1690,moras[[#This Row],[EDAD]])</f>
        <v>66</v>
      </c>
    </row>
    <row r="1670" spans="1:14" x14ac:dyDescent="0.35">
      <c r="A1670" s="1">
        <v>1669</v>
      </c>
      <c r="B1670" s="1" t="s">
        <v>15</v>
      </c>
      <c r="C1670" s="1">
        <v>908129</v>
      </c>
      <c r="D1670" s="1" t="s">
        <v>10</v>
      </c>
      <c r="E1670" s="1" t="s">
        <v>11</v>
      </c>
      <c r="F1670" s="1" t="s">
        <v>12</v>
      </c>
      <c r="G1670" s="1" t="s">
        <v>13</v>
      </c>
      <c r="H1670" s="1" t="s">
        <v>12</v>
      </c>
      <c r="I1670" s="1">
        <v>49</v>
      </c>
      <c r="J1670" t="str">
        <f t="shared" si="79"/>
        <v>No</v>
      </c>
      <c r="K1670" t="str">
        <f t="shared" si="80"/>
        <v>No</v>
      </c>
      <c r="L1670">
        <f t="shared" si="81"/>
        <v>908129</v>
      </c>
      <c r="M1670" s="1" t="str">
        <f>IF(ISBLANK(D1670),_xlfn.MODE.SNGL(moras[TIPO_ASEGURAMIENTO]),D1670)</f>
        <v>ASALARIADO</v>
      </c>
      <c r="N1670" s="1">
        <f>IF(ISBLANK(moras[[#This Row],[EDAD]]),T1691,moras[[#This Row],[EDAD]])</f>
        <v>49</v>
      </c>
    </row>
    <row r="1671" spans="1:14" x14ac:dyDescent="0.35">
      <c r="A1671" s="1">
        <v>1670</v>
      </c>
      <c r="B1671" s="1" t="s">
        <v>9</v>
      </c>
      <c r="C1671" s="1">
        <v>131198</v>
      </c>
      <c r="D1671" s="1" t="s">
        <v>10</v>
      </c>
      <c r="E1671" s="1" t="s">
        <v>16</v>
      </c>
      <c r="F1671" s="1" t="s">
        <v>12</v>
      </c>
      <c r="G1671" s="1" t="s">
        <v>13</v>
      </c>
      <c r="H1671" s="1" t="s">
        <v>13</v>
      </c>
      <c r="I1671" s="1">
        <v>20</v>
      </c>
      <c r="J1671" t="str">
        <f t="shared" si="79"/>
        <v>No</v>
      </c>
      <c r="K1671" t="str">
        <f t="shared" si="80"/>
        <v>No</v>
      </c>
      <c r="L1671">
        <f t="shared" si="81"/>
        <v>131198</v>
      </c>
      <c r="M1671" s="1" t="str">
        <f>IF(ISBLANK(D1671),_xlfn.MODE.SNGL(moras[TIPO_ASEGURAMIENTO]),D1671)</f>
        <v>ASALARIADO</v>
      </c>
      <c r="N1671" s="1">
        <f>IF(ISBLANK(moras[[#This Row],[EDAD]]),T1692,moras[[#This Row],[EDAD]])</f>
        <v>20</v>
      </c>
    </row>
    <row r="1672" spans="1:14" x14ac:dyDescent="0.35">
      <c r="A1672" s="1">
        <v>1671</v>
      </c>
      <c r="B1672" s="1" t="s">
        <v>15</v>
      </c>
      <c r="C1672" s="1">
        <v>582921.03</v>
      </c>
      <c r="D1672" s="1" t="s">
        <v>10</v>
      </c>
      <c r="E1672" s="1" t="s">
        <v>16</v>
      </c>
      <c r="F1672" s="1" t="s">
        <v>12</v>
      </c>
      <c r="G1672" s="1" t="s">
        <v>13</v>
      </c>
      <c r="H1672" s="1" t="s">
        <v>13</v>
      </c>
      <c r="I1672" s="1">
        <v>31</v>
      </c>
      <c r="J1672" t="str">
        <f t="shared" si="79"/>
        <v>No</v>
      </c>
      <c r="K1672" t="str">
        <f t="shared" si="80"/>
        <v>No</v>
      </c>
      <c r="L1672">
        <f t="shared" si="81"/>
        <v>582921.03</v>
      </c>
      <c r="M1672" s="1" t="str">
        <f>IF(ISBLANK(D1672),_xlfn.MODE.SNGL(moras[TIPO_ASEGURAMIENTO]),D1672)</f>
        <v>ASALARIADO</v>
      </c>
      <c r="N1672" s="1">
        <f>IF(ISBLANK(moras[[#This Row],[EDAD]]),T1693,moras[[#This Row],[EDAD]])</f>
        <v>31</v>
      </c>
    </row>
    <row r="1673" spans="1:14" x14ac:dyDescent="0.35">
      <c r="A1673" s="1">
        <v>1672</v>
      </c>
      <c r="B1673" s="1" t="s">
        <v>9</v>
      </c>
      <c r="C1673" s="1">
        <v>251103.9</v>
      </c>
      <c r="D1673" s="1" t="s">
        <v>10</v>
      </c>
      <c r="E1673" s="1" t="s">
        <v>16</v>
      </c>
      <c r="F1673" s="1" t="s">
        <v>12</v>
      </c>
      <c r="G1673" s="1" t="s">
        <v>13</v>
      </c>
      <c r="H1673" s="1" t="s">
        <v>13</v>
      </c>
      <c r="I1673" s="1">
        <v>19</v>
      </c>
      <c r="J1673" t="str">
        <f t="shared" si="79"/>
        <v>No</v>
      </c>
      <c r="K1673" t="str">
        <f t="shared" si="80"/>
        <v>No</v>
      </c>
      <c r="L1673">
        <f t="shared" si="81"/>
        <v>251103.9</v>
      </c>
      <c r="M1673" s="1" t="str">
        <f>IF(ISBLANK(D1673),_xlfn.MODE.SNGL(moras[TIPO_ASEGURAMIENTO]),D1673)</f>
        <v>ASALARIADO</v>
      </c>
      <c r="N1673" s="1">
        <f>IF(ISBLANK(moras[[#This Row],[EDAD]]),T1694,moras[[#This Row],[EDAD]])</f>
        <v>19</v>
      </c>
    </row>
    <row r="1674" spans="1:14" x14ac:dyDescent="0.35">
      <c r="A1674" s="1">
        <v>1673</v>
      </c>
      <c r="B1674" s="1" t="s">
        <v>15</v>
      </c>
      <c r="C1674" s="1">
        <v>297046</v>
      </c>
      <c r="D1674" s="1" t="s">
        <v>17</v>
      </c>
      <c r="E1674" s="1" t="s">
        <v>16</v>
      </c>
      <c r="F1674" s="1" t="s">
        <v>12</v>
      </c>
      <c r="G1674" s="1" t="s">
        <v>13</v>
      </c>
      <c r="H1674" s="1" t="s">
        <v>13</v>
      </c>
      <c r="I1674" s="1">
        <v>38</v>
      </c>
      <c r="J1674" t="str">
        <f t="shared" si="79"/>
        <v>No</v>
      </c>
      <c r="K1674" t="str">
        <f t="shared" si="80"/>
        <v>No</v>
      </c>
      <c r="L1674">
        <f t="shared" si="81"/>
        <v>297046</v>
      </c>
      <c r="M1674" s="1" t="str">
        <f>IF(ISBLANK(D1674),_xlfn.MODE.SNGL(moras[TIPO_ASEGURAMIENTO]),D1674)</f>
        <v>ASEGURADO VOLUNTARIO</v>
      </c>
      <c r="N1674" s="1">
        <f>IF(ISBLANK(moras[[#This Row],[EDAD]]),T1695,moras[[#This Row],[EDAD]])</f>
        <v>38</v>
      </c>
    </row>
    <row r="1675" spans="1:14" x14ac:dyDescent="0.35">
      <c r="A1675" s="1">
        <v>1674</v>
      </c>
      <c r="B1675" s="1" t="s">
        <v>15</v>
      </c>
      <c r="C1675" s="1">
        <v>278030.99</v>
      </c>
      <c r="D1675" s="1" t="s">
        <v>17</v>
      </c>
      <c r="E1675" s="1" t="s">
        <v>16</v>
      </c>
      <c r="F1675" s="1" t="s">
        <v>12</v>
      </c>
      <c r="G1675" s="1" t="s">
        <v>12</v>
      </c>
      <c r="H1675" s="1" t="s">
        <v>13</v>
      </c>
      <c r="I1675" s="1">
        <v>44</v>
      </c>
      <c r="J1675" t="str">
        <f t="shared" si="79"/>
        <v>No</v>
      </c>
      <c r="K1675" t="str">
        <f t="shared" si="80"/>
        <v>No</v>
      </c>
      <c r="L1675">
        <f t="shared" si="81"/>
        <v>278030.99</v>
      </c>
      <c r="M1675" s="1" t="str">
        <f>IF(ISBLANK(D1675),_xlfn.MODE.SNGL(moras[TIPO_ASEGURAMIENTO]),D1675)</f>
        <v>ASEGURADO VOLUNTARIO</v>
      </c>
      <c r="N1675" s="1">
        <f>IF(ISBLANK(moras[[#This Row],[EDAD]]),T1696,moras[[#This Row],[EDAD]])</f>
        <v>44</v>
      </c>
    </row>
    <row r="1676" spans="1:14" x14ac:dyDescent="0.35">
      <c r="A1676" s="1">
        <v>1675</v>
      </c>
      <c r="B1676" s="1" t="s">
        <v>15</v>
      </c>
      <c r="C1676" s="1">
        <v>373396</v>
      </c>
      <c r="D1676" s="1" t="s">
        <v>10</v>
      </c>
      <c r="E1676" s="1" t="s">
        <v>11</v>
      </c>
      <c r="F1676" s="1" t="s">
        <v>12</v>
      </c>
      <c r="G1676" s="1" t="s">
        <v>13</v>
      </c>
      <c r="H1676" s="1" t="s">
        <v>13</v>
      </c>
      <c r="I1676" s="1">
        <v>29</v>
      </c>
      <c r="J1676" t="str">
        <f t="shared" si="79"/>
        <v>No</v>
      </c>
      <c r="K1676" t="str">
        <f t="shared" si="80"/>
        <v>No</v>
      </c>
      <c r="L1676">
        <f t="shared" si="81"/>
        <v>373396</v>
      </c>
      <c r="M1676" s="1" t="str">
        <f>IF(ISBLANK(D1676),_xlfn.MODE.SNGL(moras[TIPO_ASEGURAMIENTO]),D1676)</f>
        <v>ASALARIADO</v>
      </c>
      <c r="N1676" s="1">
        <f>IF(ISBLANK(moras[[#This Row],[EDAD]]),T1697,moras[[#This Row],[EDAD]])</f>
        <v>29</v>
      </c>
    </row>
    <row r="1677" spans="1:14" x14ac:dyDescent="0.35">
      <c r="A1677" s="1">
        <v>1676</v>
      </c>
      <c r="B1677" s="1" t="s">
        <v>9</v>
      </c>
      <c r="C1677" s="1">
        <v>297110</v>
      </c>
      <c r="D1677" s="1" t="s">
        <v>18</v>
      </c>
      <c r="E1677" s="1" t="s">
        <v>16</v>
      </c>
      <c r="F1677" s="1" t="s">
        <v>12</v>
      </c>
      <c r="G1677" s="1" t="s">
        <v>13</v>
      </c>
      <c r="H1677" s="1" t="s">
        <v>12</v>
      </c>
      <c r="I1677" s="1">
        <v>35</v>
      </c>
      <c r="J1677" t="str">
        <f t="shared" si="79"/>
        <v>No</v>
      </c>
      <c r="K1677" t="str">
        <f t="shared" si="80"/>
        <v>No</v>
      </c>
      <c r="L1677">
        <f t="shared" si="81"/>
        <v>297110</v>
      </c>
      <c r="M1677" s="1" t="str">
        <f>IF(ISBLANK(D1677),_xlfn.MODE.SNGL(moras[TIPO_ASEGURAMIENTO]),D1677)</f>
        <v>TRABAJADOR INDEPENDIENTE</v>
      </c>
      <c r="N1677" s="1">
        <f>IF(ISBLANK(moras[[#This Row],[EDAD]]),T1698,moras[[#This Row],[EDAD]])</f>
        <v>35</v>
      </c>
    </row>
    <row r="1678" spans="1:14" x14ac:dyDescent="0.35">
      <c r="A1678" s="1">
        <v>1677</v>
      </c>
      <c r="B1678" s="1" t="s">
        <v>9</v>
      </c>
      <c r="C1678" s="1">
        <v>296000</v>
      </c>
      <c r="D1678" s="1" t="s">
        <v>10</v>
      </c>
      <c r="E1678" s="1" t="s">
        <v>16</v>
      </c>
      <c r="F1678" s="1" t="s">
        <v>12</v>
      </c>
      <c r="G1678" s="1" t="s">
        <v>13</v>
      </c>
      <c r="H1678" s="1" t="s">
        <v>13</v>
      </c>
      <c r="I1678" s="1">
        <v>28</v>
      </c>
      <c r="J1678" t="str">
        <f t="shared" si="79"/>
        <v>No</v>
      </c>
      <c r="K1678" t="str">
        <f t="shared" si="80"/>
        <v>No</v>
      </c>
      <c r="L1678">
        <f t="shared" si="81"/>
        <v>296000</v>
      </c>
      <c r="M1678" s="1" t="str">
        <f>IF(ISBLANK(D1678),_xlfn.MODE.SNGL(moras[TIPO_ASEGURAMIENTO]),D1678)</f>
        <v>ASALARIADO</v>
      </c>
      <c r="N1678" s="1">
        <f>IF(ISBLANK(moras[[#This Row],[EDAD]]),T1699,moras[[#This Row],[EDAD]])</f>
        <v>28</v>
      </c>
    </row>
    <row r="1679" spans="1:14" x14ac:dyDescent="0.35">
      <c r="A1679" s="1">
        <v>1678</v>
      </c>
      <c r="B1679" s="1" t="s">
        <v>9</v>
      </c>
      <c r="C1679" s="1">
        <v>424103</v>
      </c>
      <c r="D1679" s="1" t="s">
        <v>18</v>
      </c>
      <c r="E1679" s="1" t="s">
        <v>16</v>
      </c>
      <c r="F1679" s="1" t="s">
        <v>12</v>
      </c>
      <c r="G1679" s="1" t="s">
        <v>13</v>
      </c>
      <c r="H1679" s="1" t="s">
        <v>12</v>
      </c>
      <c r="I1679" s="1">
        <v>35</v>
      </c>
      <c r="J1679" t="str">
        <f t="shared" si="79"/>
        <v>No</v>
      </c>
      <c r="K1679" t="str">
        <f t="shared" si="80"/>
        <v>No</v>
      </c>
      <c r="L1679">
        <f t="shared" si="81"/>
        <v>424103</v>
      </c>
      <c r="M1679" s="1" t="str">
        <f>IF(ISBLANK(D1679),_xlfn.MODE.SNGL(moras[TIPO_ASEGURAMIENTO]),D1679)</f>
        <v>TRABAJADOR INDEPENDIENTE</v>
      </c>
      <c r="N1679" s="1">
        <f>IF(ISBLANK(moras[[#This Row],[EDAD]]),T1700,moras[[#This Row],[EDAD]])</f>
        <v>35</v>
      </c>
    </row>
    <row r="1680" spans="1:14" x14ac:dyDescent="0.35">
      <c r="A1680" s="1">
        <v>1679</v>
      </c>
      <c r="B1680" s="1" t="s">
        <v>9</v>
      </c>
      <c r="C1680" s="1">
        <v>11000</v>
      </c>
      <c r="D1680" s="1" t="s">
        <v>10</v>
      </c>
      <c r="E1680" s="1" t="s">
        <v>16</v>
      </c>
      <c r="F1680" s="1" t="s">
        <v>12</v>
      </c>
      <c r="G1680" s="1" t="s">
        <v>13</v>
      </c>
      <c r="H1680" s="1" t="s">
        <v>12</v>
      </c>
      <c r="I1680" s="1">
        <v>32</v>
      </c>
      <c r="J1680" t="str">
        <f t="shared" si="79"/>
        <v>No</v>
      </c>
      <c r="K1680" t="str">
        <f t="shared" si="80"/>
        <v>No</v>
      </c>
      <c r="L1680">
        <f t="shared" si="81"/>
        <v>11000</v>
      </c>
      <c r="M1680" s="1" t="str">
        <f>IF(ISBLANK(D1680),_xlfn.MODE.SNGL(moras[TIPO_ASEGURAMIENTO]),D1680)</f>
        <v>ASALARIADO</v>
      </c>
      <c r="N1680" s="1">
        <f>IF(ISBLANK(moras[[#This Row],[EDAD]]),T1701,moras[[#This Row],[EDAD]])</f>
        <v>32</v>
      </c>
    </row>
    <row r="1681" spans="1:14" x14ac:dyDescent="0.35">
      <c r="A1681" s="1">
        <v>1680</v>
      </c>
      <c r="B1681" s="1" t="s">
        <v>9</v>
      </c>
      <c r="C1681" s="1">
        <v>365500</v>
      </c>
      <c r="D1681" s="1" t="s">
        <v>10</v>
      </c>
      <c r="E1681" s="1" t="s">
        <v>16</v>
      </c>
      <c r="F1681" s="1" t="s">
        <v>12</v>
      </c>
      <c r="G1681" s="1" t="s">
        <v>13</v>
      </c>
      <c r="H1681" s="1" t="s">
        <v>13</v>
      </c>
      <c r="I1681" s="1">
        <v>32</v>
      </c>
      <c r="J1681" t="str">
        <f t="shared" si="79"/>
        <v>No</v>
      </c>
      <c r="K1681" t="str">
        <f t="shared" si="80"/>
        <v>No</v>
      </c>
      <c r="L1681">
        <f t="shared" si="81"/>
        <v>365500</v>
      </c>
      <c r="M1681" s="1" t="str">
        <f>IF(ISBLANK(D1681),_xlfn.MODE.SNGL(moras[TIPO_ASEGURAMIENTO]),D1681)</f>
        <v>ASALARIADO</v>
      </c>
      <c r="N1681" s="1">
        <f>IF(ISBLANK(moras[[#This Row],[EDAD]]),T1702,moras[[#This Row],[EDAD]])</f>
        <v>32</v>
      </c>
    </row>
    <row r="1682" spans="1:14" x14ac:dyDescent="0.35">
      <c r="A1682" s="1">
        <v>1681</v>
      </c>
      <c r="B1682" s="1" t="s">
        <v>9</v>
      </c>
      <c r="C1682" s="1">
        <v>25600</v>
      </c>
      <c r="D1682" s="1" t="s">
        <v>10</v>
      </c>
      <c r="E1682" s="1" t="s">
        <v>16</v>
      </c>
      <c r="F1682" s="1" t="s">
        <v>12</v>
      </c>
      <c r="G1682" s="1" t="s">
        <v>12</v>
      </c>
      <c r="H1682" s="1" t="s">
        <v>12</v>
      </c>
      <c r="I1682" s="1">
        <v>45</v>
      </c>
      <c r="J1682" t="str">
        <f t="shared" si="79"/>
        <v>No</v>
      </c>
      <c r="K1682" t="str">
        <f t="shared" si="80"/>
        <v>No</v>
      </c>
      <c r="L1682">
        <f t="shared" si="81"/>
        <v>25600</v>
      </c>
      <c r="M1682" s="1" t="str">
        <f>IF(ISBLANK(D1682),_xlfn.MODE.SNGL(moras[TIPO_ASEGURAMIENTO]),D1682)</f>
        <v>ASALARIADO</v>
      </c>
      <c r="N1682" s="1">
        <f>IF(ISBLANK(moras[[#This Row],[EDAD]]),T1703,moras[[#This Row],[EDAD]])</f>
        <v>45</v>
      </c>
    </row>
    <row r="1683" spans="1:14" x14ac:dyDescent="0.35">
      <c r="A1683" s="1">
        <v>1682</v>
      </c>
      <c r="B1683" s="1" t="s">
        <v>9</v>
      </c>
      <c r="C1683" s="1">
        <v>276964.47999999998</v>
      </c>
      <c r="D1683" s="1" t="s">
        <v>10</v>
      </c>
      <c r="E1683" s="1" t="s">
        <v>16</v>
      </c>
      <c r="F1683" s="1" t="s">
        <v>12</v>
      </c>
      <c r="G1683" s="1" t="s">
        <v>13</v>
      </c>
      <c r="H1683" s="1" t="s">
        <v>13</v>
      </c>
      <c r="I1683" s="1">
        <v>25</v>
      </c>
      <c r="J1683" t="str">
        <f t="shared" si="79"/>
        <v>No</v>
      </c>
      <c r="K1683" t="str">
        <f t="shared" si="80"/>
        <v>No</v>
      </c>
      <c r="L1683">
        <f t="shared" si="81"/>
        <v>276964.47999999998</v>
      </c>
      <c r="M1683" s="1" t="str">
        <f>IF(ISBLANK(D1683),_xlfn.MODE.SNGL(moras[TIPO_ASEGURAMIENTO]),D1683)</f>
        <v>ASALARIADO</v>
      </c>
      <c r="N1683" s="1">
        <f>IF(ISBLANK(moras[[#This Row],[EDAD]]),T1704,moras[[#This Row],[EDAD]])</f>
        <v>25</v>
      </c>
    </row>
    <row r="1684" spans="1:14" x14ac:dyDescent="0.35">
      <c r="A1684" s="1">
        <v>1683</v>
      </c>
      <c r="B1684" s="1" t="s">
        <v>9</v>
      </c>
      <c r="C1684" s="1">
        <v>103846.15</v>
      </c>
      <c r="D1684" s="1" t="s">
        <v>10</v>
      </c>
      <c r="E1684" s="1" t="s">
        <v>16</v>
      </c>
      <c r="F1684" s="1" t="s">
        <v>12</v>
      </c>
      <c r="G1684" s="1" t="s">
        <v>13</v>
      </c>
      <c r="H1684" s="1" t="s">
        <v>13</v>
      </c>
      <c r="I1684" s="1">
        <v>58</v>
      </c>
      <c r="J1684" t="str">
        <f t="shared" si="79"/>
        <v>No</v>
      </c>
      <c r="K1684" t="str">
        <f t="shared" si="80"/>
        <v>No</v>
      </c>
      <c r="L1684">
        <f t="shared" si="81"/>
        <v>103846.15</v>
      </c>
      <c r="M1684" s="1" t="str">
        <f>IF(ISBLANK(D1684),_xlfn.MODE.SNGL(moras[TIPO_ASEGURAMIENTO]),D1684)</f>
        <v>ASALARIADO</v>
      </c>
      <c r="N1684" s="1">
        <f>IF(ISBLANK(moras[[#This Row],[EDAD]]),T1705,moras[[#This Row],[EDAD]])</f>
        <v>58</v>
      </c>
    </row>
    <row r="1685" spans="1:14" x14ac:dyDescent="0.35">
      <c r="A1685" s="1">
        <v>1684</v>
      </c>
      <c r="B1685" s="1" t="s">
        <v>9</v>
      </c>
      <c r="C1685" s="1">
        <v>249691.35</v>
      </c>
      <c r="D1685" s="1" t="s">
        <v>10</v>
      </c>
      <c r="E1685" s="1" t="s">
        <v>16</v>
      </c>
      <c r="F1685" s="1" t="s">
        <v>12</v>
      </c>
      <c r="G1685" s="1" t="s">
        <v>13</v>
      </c>
      <c r="H1685" s="1" t="s">
        <v>13</v>
      </c>
      <c r="I1685" s="1">
        <v>24</v>
      </c>
      <c r="J1685" t="str">
        <f t="shared" si="79"/>
        <v>No</v>
      </c>
      <c r="K1685" t="str">
        <f t="shared" si="80"/>
        <v>No</v>
      </c>
      <c r="L1685">
        <f t="shared" si="81"/>
        <v>249691.35</v>
      </c>
      <c r="M1685" s="1" t="str">
        <f>IF(ISBLANK(D1685),_xlfn.MODE.SNGL(moras[TIPO_ASEGURAMIENTO]),D1685)</f>
        <v>ASALARIADO</v>
      </c>
      <c r="N1685" s="1">
        <f>IF(ISBLANK(moras[[#This Row],[EDAD]]),T1706,moras[[#This Row],[EDAD]])</f>
        <v>24</v>
      </c>
    </row>
    <row r="1686" spans="1:14" x14ac:dyDescent="0.35">
      <c r="A1686" s="1">
        <v>1685</v>
      </c>
      <c r="B1686" s="1" t="s">
        <v>9</v>
      </c>
      <c r="C1686" s="1">
        <v>306480.65999999997</v>
      </c>
      <c r="D1686" s="1" t="s">
        <v>10</v>
      </c>
      <c r="E1686" s="1" t="s">
        <v>11</v>
      </c>
      <c r="F1686" s="1" t="s">
        <v>12</v>
      </c>
      <c r="G1686" s="1" t="s">
        <v>13</v>
      </c>
      <c r="H1686" s="1" t="s">
        <v>13</v>
      </c>
      <c r="I1686" s="1">
        <v>25</v>
      </c>
      <c r="J1686" t="str">
        <f t="shared" si="79"/>
        <v>No</v>
      </c>
      <c r="K1686" t="str">
        <f t="shared" si="80"/>
        <v>No</v>
      </c>
      <c r="L1686">
        <f t="shared" si="81"/>
        <v>306480.65999999997</v>
      </c>
      <c r="M1686" s="1" t="str">
        <f>IF(ISBLANK(D1686),_xlfn.MODE.SNGL(moras[TIPO_ASEGURAMIENTO]),D1686)</f>
        <v>ASALARIADO</v>
      </c>
      <c r="N1686" s="1">
        <f>IF(ISBLANK(moras[[#This Row],[EDAD]]),T1707,moras[[#This Row],[EDAD]])</f>
        <v>25</v>
      </c>
    </row>
    <row r="1687" spans="1:14" x14ac:dyDescent="0.35">
      <c r="A1687" s="1">
        <v>1686</v>
      </c>
      <c r="B1687" s="1" t="s">
        <v>9</v>
      </c>
      <c r="C1687" s="1">
        <v>280000</v>
      </c>
      <c r="D1687" s="1" t="s">
        <v>10</v>
      </c>
      <c r="E1687" s="1" t="s">
        <v>16</v>
      </c>
      <c r="F1687" s="1" t="s">
        <v>12</v>
      </c>
      <c r="G1687" s="1" t="s">
        <v>13</v>
      </c>
      <c r="H1687" s="1" t="s">
        <v>13</v>
      </c>
      <c r="I1687" s="1">
        <v>85</v>
      </c>
      <c r="J1687" t="str">
        <f t="shared" si="79"/>
        <v>No</v>
      </c>
      <c r="K1687" t="str">
        <f t="shared" si="80"/>
        <v>No</v>
      </c>
      <c r="L1687">
        <f t="shared" si="81"/>
        <v>280000</v>
      </c>
      <c r="M1687" s="1" t="str">
        <f>IF(ISBLANK(D1687),_xlfn.MODE.SNGL(moras[TIPO_ASEGURAMIENTO]),D1687)</f>
        <v>ASALARIADO</v>
      </c>
      <c r="N1687" s="1">
        <f>IF(ISBLANK(moras[[#This Row],[EDAD]]),T1708,moras[[#This Row],[EDAD]])</f>
        <v>85</v>
      </c>
    </row>
    <row r="1688" spans="1:14" x14ac:dyDescent="0.35">
      <c r="A1688" s="1">
        <v>1687</v>
      </c>
      <c r="B1688" s="1" t="s">
        <v>9</v>
      </c>
      <c r="C1688" s="1">
        <v>165000</v>
      </c>
      <c r="D1688" s="1" t="s">
        <v>10</v>
      </c>
      <c r="E1688" s="1" t="s">
        <v>16</v>
      </c>
      <c r="F1688" s="1" t="s">
        <v>12</v>
      </c>
      <c r="G1688" s="1" t="s">
        <v>13</v>
      </c>
      <c r="H1688" s="1" t="s">
        <v>13</v>
      </c>
      <c r="I1688" s="1">
        <v>38</v>
      </c>
      <c r="J1688" t="str">
        <f t="shared" si="79"/>
        <v>No</v>
      </c>
      <c r="K1688" t="str">
        <f t="shared" si="80"/>
        <v>No</v>
      </c>
      <c r="L1688">
        <f t="shared" si="81"/>
        <v>165000</v>
      </c>
      <c r="M1688" s="1" t="str">
        <f>IF(ISBLANK(D1688),_xlfn.MODE.SNGL(moras[TIPO_ASEGURAMIENTO]),D1688)</f>
        <v>ASALARIADO</v>
      </c>
      <c r="N1688" s="1">
        <f>IF(ISBLANK(moras[[#This Row],[EDAD]]),T1709,moras[[#This Row],[EDAD]])</f>
        <v>38</v>
      </c>
    </row>
    <row r="1689" spans="1:14" x14ac:dyDescent="0.35">
      <c r="A1689" s="1">
        <v>1688</v>
      </c>
      <c r="B1689" s="1" t="s">
        <v>15</v>
      </c>
      <c r="C1689" s="1">
        <v>296265.63</v>
      </c>
      <c r="D1689" s="1" t="s">
        <v>10</v>
      </c>
      <c r="E1689" s="1" t="s">
        <v>16</v>
      </c>
      <c r="F1689" s="1" t="s">
        <v>12</v>
      </c>
      <c r="G1689" s="1" t="s">
        <v>13</v>
      </c>
      <c r="H1689" s="1" t="s">
        <v>12</v>
      </c>
      <c r="I1689" s="1">
        <v>38</v>
      </c>
      <c r="J1689" t="str">
        <f t="shared" si="79"/>
        <v>No</v>
      </c>
      <c r="K1689" t="str">
        <f t="shared" si="80"/>
        <v>No</v>
      </c>
      <c r="L1689">
        <f t="shared" si="81"/>
        <v>296265.63</v>
      </c>
      <c r="M1689" s="1" t="str">
        <f>IF(ISBLANK(D1689),_xlfn.MODE.SNGL(moras[TIPO_ASEGURAMIENTO]),D1689)</f>
        <v>ASALARIADO</v>
      </c>
      <c r="N1689" s="1">
        <f>IF(ISBLANK(moras[[#This Row],[EDAD]]),T1710,moras[[#This Row],[EDAD]])</f>
        <v>38</v>
      </c>
    </row>
    <row r="1690" spans="1:14" x14ac:dyDescent="0.35">
      <c r="A1690" s="1">
        <v>1689</v>
      </c>
      <c r="B1690" s="1" t="s">
        <v>15</v>
      </c>
      <c r="C1690" s="1">
        <v>1766548</v>
      </c>
      <c r="D1690" s="1" t="s">
        <v>10</v>
      </c>
      <c r="E1690" s="1" t="s">
        <v>16</v>
      </c>
      <c r="F1690" s="1" t="s">
        <v>12</v>
      </c>
      <c r="G1690" s="1" t="s">
        <v>13</v>
      </c>
      <c r="H1690" s="1" t="s">
        <v>13</v>
      </c>
      <c r="I1690" s="1">
        <v>32</v>
      </c>
      <c r="J1690" t="str">
        <f t="shared" si="79"/>
        <v>No</v>
      </c>
      <c r="K1690" t="str">
        <f t="shared" si="80"/>
        <v>No</v>
      </c>
      <c r="L1690">
        <f t="shared" si="81"/>
        <v>1766548</v>
      </c>
      <c r="M1690" s="1" t="str">
        <f>IF(ISBLANK(D1690),_xlfn.MODE.SNGL(moras[TIPO_ASEGURAMIENTO]),D1690)</f>
        <v>ASALARIADO</v>
      </c>
      <c r="N1690" s="1">
        <f>IF(ISBLANK(moras[[#This Row],[EDAD]]),T1711,moras[[#This Row],[EDAD]])</f>
        <v>32</v>
      </c>
    </row>
    <row r="1691" spans="1:14" x14ac:dyDescent="0.35">
      <c r="A1691" s="1">
        <v>1690</v>
      </c>
      <c r="B1691" s="1" t="s">
        <v>9</v>
      </c>
      <c r="C1691" s="1">
        <v>297046</v>
      </c>
      <c r="D1691" s="1" t="s">
        <v>17</v>
      </c>
      <c r="E1691" s="1" t="s">
        <v>16</v>
      </c>
      <c r="F1691" s="1" t="s">
        <v>12</v>
      </c>
      <c r="G1691" s="1" t="s">
        <v>13</v>
      </c>
      <c r="H1691" s="1" t="s">
        <v>13</v>
      </c>
      <c r="I1691" s="1">
        <v>21</v>
      </c>
      <c r="J1691" t="str">
        <f t="shared" si="79"/>
        <v>No</v>
      </c>
      <c r="K1691" t="str">
        <f t="shared" si="80"/>
        <v>No</v>
      </c>
      <c r="L1691">
        <f t="shared" si="81"/>
        <v>297046</v>
      </c>
      <c r="M1691" s="1" t="str">
        <f>IF(ISBLANK(D1691),_xlfn.MODE.SNGL(moras[TIPO_ASEGURAMIENTO]),D1691)</f>
        <v>ASEGURADO VOLUNTARIO</v>
      </c>
      <c r="N1691" s="1">
        <f>IF(ISBLANK(moras[[#This Row],[EDAD]]),T1712,moras[[#This Row],[EDAD]])</f>
        <v>21</v>
      </c>
    </row>
    <row r="1692" spans="1:14" x14ac:dyDescent="0.35">
      <c r="A1692" s="1">
        <v>1691</v>
      </c>
      <c r="B1692" s="1" t="s">
        <v>9</v>
      </c>
      <c r="C1692" s="1">
        <v>278030</v>
      </c>
      <c r="D1692" s="1" t="s">
        <v>19</v>
      </c>
      <c r="E1692" s="1" t="s">
        <v>16</v>
      </c>
      <c r="F1692" s="1" t="s">
        <v>12</v>
      </c>
      <c r="G1692" s="1" t="s">
        <v>13</v>
      </c>
      <c r="H1692" s="1" t="s">
        <v>13</v>
      </c>
      <c r="I1692" s="1">
        <v>36</v>
      </c>
      <c r="J1692" t="str">
        <f t="shared" si="79"/>
        <v>No</v>
      </c>
      <c r="K1692" t="str">
        <f t="shared" si="80"/>
        <v>No</v>
      </c>
      <c r="L1692">
        <f t="shared" si="81"/>
        <v>278030</v>
      </c>
      <c r="M1692" s="1" t="str">
        <f>IF(ISBLANK(D1692),_xlfn.MODE.SNGL(moras[TIPO_ASEGURAMIENTO]),D1692)</f>
        <v>CONVENIOS ESPECIALES DE TRABAJADORES INDEPENDIENTES</v>
      </c>
      <c r="N1692" s="1">
        <f>IF(ISBLANK(moras[[#This Row],[EDAD]]),T1713,moras[[#This Row],[EDAD]])</f>
        <v>36</v>
      </c>
    </row>
    <row r="1693" spans="1:14" x14ac:dyDescent="0.35">
      <c r="A1693" s="1">
        <v>1692</v>
      </c>
      <c r="B1693" s="1" t="s">
        <v>9</v>
      </c>
      <c r="C1693" s="1">
        <v>838098</v>
      </c>
      <c r="D1693" s="1" t="s">
        <v>10</v>
      </c>
      <c r="E1693" s="1" t="s">
        <v>16</v>
      </c>
      <c r="F1693" s="1" t="s">
        <v>12</v>
      </c>
      <c r="G1693" s="1" t="s">
        <v>13</v>
      </c>
      <c r="H1693" s="1" t="s">
        <v>13</v>
      </c>
      <c r="I1693" s="1">
        <v>40</v>
      </c>
      <c r="J1693" t="str">
        <f t="shared" si="79"/>
        <v>No</v>
      </c>
      <c r="K1693" t="str">
        <f t="shared" si="80"/>
        <v>No</v>
      </c>
      <c r="L1693">
        <f t="shared" si="81"/>
        <v>838098</v>
      </c>
      <c r="M1693" s="1" t="str">
        <f>IF(ISBLANK(D1693),_xlfn.MODE.SNGL(moras[TIPO_ASEGURAMIENTO]),D1693)</f>
        <v>ASALARIADO</v>
      </c>
      <c r="N1693" s="1">
        <f>IF(ISBLANK(moras[[#This Row],[EDAD]]),T1714,moras[[#This Row],[EDAD]])</f>
        <v>40</v>
      </c>
    </row>
    <row r="1694" spans="1:14" x14ac:dyDescent="0.35">
      <c r="A1694" s="1">
        <v>1693</v>
      </c>
      <c r="B1694" s="1" t="s">
        <v>9</v>
      </c>
      <c r="C1694" s="1">
        <v>594092</v>
      </c>
      <c r="D1694" s="1" t="s">
        <v>18</v>
      </c>
      <c r="E1694" s="1" t="s">
        <v>16</v>
      </c>
      <c r="F1694" s="1" t="s">
        <v>12</v>
      </c>
      <c r="G1694" s="1" t="s">
        <v>13</v>
      </c>
      <c r="H1694" s="1" t="s">
        <v>13</v>
      </c>
      <c r="I1694" s="1">
        <v>68</v>
      </c>
      <c r="J1694" t="str">
        <f t="shared" si="79"/>
        <v>No</v>
      </c>
      <c r="K1694" t="str">
        <f t="shared" si="80"/>
        <v>No</v>
      </c>
      <c r="L1694">
        <f t="shared" si="81"/>
        <v>594092</v>
      </c>
      <c r="M1694" s="1" t="str">
        <f>IF(ISBLANK(D1694),_xlfn.MODE.SNGL(moras[TIPO_ASEGURAMIENTO]),D1694)</f>
        <v>TRABAJADOR INDEPENDIENTE</v>
      </c>
      <c r="N1694" s="1">
        <f>IF(ISBLANK(moras[[#This Row],[EDAD]]),T1715,moras[[#This Row],[EDAD]])</f>
        <v>68</v>
      </c>
    </row>
    <row r="1695" spans="1:14" x14ac:dyDescent="0.35">
      <c r="A1695" s="1">
        <v>1694</v>
      </c>
      <c r="B1695" s="1" t="s">
        <v>15</v>
      </c>
      <c r="C1695" s="1">
        <v>615805.6</v>
      </c>
      <c r="D1695" s="1" t="s">
        <v>10</v>
      </c>
      <c r="E1695" s="1" t="s">
        <v>16</v>
      </c>
      <c r="F1695" s="1" t="s">
        <v>12</v>
      </c>
      <c r="G1695" s="1" t="s">
        <v>13</v>
      </c>
      <c r="H1695" s="1" t="s">
        <v>13</v>
      </c>
      <c r="I1695" s="1">
        <v>29</v>
      </c>
      <c r="J1695" t="str">
        <f t="shared" si="79"/>
        <v>No</v>
      </c>
      <c r="K1695" t="str">
        <f t="shared" si="80"/>
        <v>No</v>
      </c>
      <c r="L1695">
        <f t="shared" si="81"/>
        <v>615805.6</v>
      </c>
      <c r="M1695" s="1" t="str">
        <f>IF(ISBLANK(D1695),_xlfn.MODE.SNGL(moras[TIPO_ASEGURAMIENTO]),D1695)</f>
        <v>ASALARIADO</v>
      </c>
      <c r="N1695" s="1">
        <f>IF(ISBLANK(moras[[#This Row],[EDAD]]),T1716,moras[[#This Row],[EDAD]])</f>
        <v>29</v>
      </c>
    </row>
    <row r="1696" spans="1:14" x14ac:dyDescent="0.35">
      <c r="A1696" s="1">
        <v>1695</v>
      </c>
      <c r="B1696" s="1" t="s">
        <v>9</v>
      </c>
      <c r="C1696" s="1">
        <v>625322.5</v>
      </c>
      <c r="D1696" s="1" t="s">
        <v>10</v>
      </c>
      <c r="E1696" s="1" t="s">
        <v>16</v>
      </c>
      <c r="F1696" s="1" t="s">
        <v>12</v>
      </c>
      <c r="G1696" s="1" t="s">
        <v>13</v>
      </c>
      <c r="H1696" s="1" t="s">
        <v>13</v>
      </c>
      <c r="I1696" s="1">
        <v>54</v>
      </c>
      <c r="J1696" t="str">
        <f t="shared" si="79"/>
        <v>No</v>
      </c>
      <c r="K1696" t="str">
        <f t="shared" si="80"/>
        <v>No</v>
      </c>
      <c r="L1696">
        <f t="shared" si="81"/>
        <v>625322.5</v>
      </c>
      <c r="M1696" s="1" t="str">
        <f>IF(ISBLANK(D1696),_xlfn.MODE.SNGL(moras[TIPO_ASEGURAMIENTO]),D1696)</f>
        <v>ASALARIADO</v>
      </c>
      <c r="N1696" s="1">
        <f>IF(ISBLANK(moras[[#This Row],[EDAD]]),T1717,moras[[#This Row],[EDAD]])</f>
        <v>54</v>
      </c>
    </row>
    <row r="1697" spans="1:14" x14ac:dyDescent="0.35">
      <c r="A1697" s="1">
        <v>1696</v>
      </c>
      <c r="B1697" s="1" t="s">
        <v>9</v>
      </c>
      <c r="C1697" s="1">
        <v>364086</v>
      </c>
      <c r="D1697" s="1" t="s">
        <v>18</v>
      </c>
      <c r="E1697" s="1" t="s">
        <v>16</v>
      </c>
      <c r="F1697" s="1" t="s">
        <v>12</v>
      </c>
      <c r="G1697" s="1" t="s">
        <v>12</v>
      </c>
      <c r="H1697" s="1" t="s">
        <v>12</v>
      </c>
      <c r="I1697" s="1">
        <v>31</v>
      </c>
      <c r="J1697" t="str">
        <f t="shared" si="79"/>
        <v>No</v>
      </c>
      <c r="K1697" t="str">
        <f t="shared" si="80"/>
        <v>No</v>
      </c>
      <c r="L1697">
        <f t="shared" si="81"/>
        <v>364086</v>
      </c>
      <c r="M1697" s="1" t="str">
        <f>IF(ISBLANK(D1697),_xlfn.MODE.SNGL(moras[TIPO_ASEGURAMIENTO]),D1697)</f>
        <v>TRABAJADOR INDEPENDIENTE</v>
      </c>
      <c r="N1697" s="1">
        <f>IF(ISBLANK(moras[[#This Row],[EDAD]]),T1718,moras[[#This Row],[EDAD]])</f>
        <v>31</v>
      </c>
    </row>
    <row r="1698" spans="1:14" x14ac:dyDescent="0.35">
      <c r="A1698" s="1">
        <v>1697</v>
      </c>
      <c r="B1698" s="1" t="s">
        <v>9</v>
      </c>
      <c r="C1698" s="1">
        <v>976390</v>
      </c>
      <c r="D1698" s="1" t="s">
        <v>10</v>
      </c>
      <c r="E1698" s="1" t="s">
        <v>11</v>
      </c>
      <c r="F1698" s="1" t="s">
        <v>12</v>
      </c>
      <c r="G1698" s="1" t="s">
        <v>13</v>
      </c>
      <c r="H1698" s="1" t="s">
        <v>13</v>
      </c>
      <c r="I1698" s="1">
        <v>32</v>
      </c>
      <c r="J1698" t="str">
        <f t="shared" si="79"/>
        <v>No</v>
      </c>
      <c r="K1698" t="str">
        <f t="shared" si="80"/>
        <v>No</v>
      </c>
      <c r="L1698">
        <f t="shared" si="81"/>
        <v>976390</v>
      </c>
      <c r="M1698" s="1" t="str">
        <f>IF(ISBLANK(D1698),_xlfn.MODE.SNGL(moras[TIPO_ASEGURAMIENTO]),D1698)</f>
        <v>ASALARIADO</v>
      </c>
      <c r="N1698" s="1">
        <f>IF(ISBLANK(moras[[#This Row],[EDAD]]),T1719,moras[[#This Row],[EDAD]])</f>
        <v>32</v>
      </c>
    </row>
    <row r="1699" spans="1:14" x14ac:dyDescent="0.35">
      <c r="A1699" s="1">
        <v>1698</v>
      </c>
      <c r="B1699" s="1" t="s">
        <v>9</v>
      </c>
      <c r="C1699" s="1">
        <v>297046</v>
      </c>
      <c r="D1699" s="1" t="s">
        <v>17</v>
      </c>
      <c r="E1699" s="1" t="s">
        <v>16</v>
      </c>
      <c r="F1699" s="1" t="s">
        <v>12</v>
      </c>
      <c r="G1699" s="1" t="s">
        <v>13</v>
      </c>
      <c r="H1699" s="1" t="s">
        <v>13</v>
      </c>
      <c r="I1699" s="1">
        <v>42</v>
      </c>
      <c r="J1699" t="str">
        <f t="shared" si="79"/>
        <v>No</v>
      </c>
      <c r="K1699" t="str">
        <f t="shared" si="80"/>
        <v>No</v>
      </c>
      <c r="L1699">
        <f t="shared" si="81"/>
        <v>297046</v>
      </c>
      <c r="M1699" s="1" t="str">
        <f>IF(ISBLANK(D1699),_xlfn.MODE.SNGL(moras[TIPO_ASEGURAMIENTO]),D1699)</f>
        <v>ASEGURADO VOLUNTARIO</v>
      </c>
      <c r="N1699" s="1">
        <f>IF(ISBLANK(moras[[#This Row],[EDAD]]),T1720,moras[[#This Row],[EDAD]])</f>
        <v>42</v>
      </c>
    </row>
    <row r="1700" spans="1:14" x14ac:dyDescent="0.35">
      <c r="A1700" s="1">
        <v>1699</v>
      </c>
      <c r="B1700" s="1" t="s">
        <v>15</v>
      </c>
      <c r="C1700" s="1">
        <v>3108698.61</v>
      </c>
      <c r="D1700" s="1" t="s">
        <v>10</v>
      </c>
      <c r="E1700" s="1" t="s">
        <v>16</v>
      </c>
      <c r="F1700" s="1" t="s">
        <v>12</v>
      </c>
      <c r="G1700" s="1" t="s">
        <v>13</v>
      </c>
      <c r="H1700" s="1" t="s">
        <v>13</v>
      </c>
      <c r="I1700" s="1">
        <v>37</v>
      </c>
      <c r="J1700" t="str">
        <f t="shared" si="79"/>
        <v>Atípico</v>
      </c>
      <c r="K1700" t="str">
        <f t="shared" si="80"/>
        <v>No</v>
      </c>
      <c r="L1700">
        <f t="shared" si="81"/>
        <v>3108698.61</v>
      </c>
      <c r="M1700" s="1" t="str">
        <f>IF(ISBLANK(D1700),_xlfn.MODE.SNGL(moras[TIPO_ASEGURAMIENTO]),D1700)</f>
        <v>ASALARIADO</v>
      </c>
      <c r="N1700" s="1">
        <f>IF(ISBLANK(moras[[#This Row],[EDAD]]),T1721,moras[[#This Row],[EDAD]])</f>
        <v>37</v>
      </c>
    </row>
    <row r="1701" spans="1:14" x14ac:dyDescent="0.35">
      <c r="A1701" s="1">
        <v>1700</v>
      </c>
      <c r="B1701" s="1" t="s">
        <v>9</v>
      </c>
      <c r="C1701" s="1">
        <v>309927.25</v>
      </c>
      <c r="D1701" s="1" t="s">
        <v>10</v>
      </c>
      <c r="E1701" s="1" t="s">
        <v>16</v>
      </c>
      <c r="F1701" s="1" t="s">
        <v>12</v>
      </c>
      <c r="G1701" s="1" t="s">
        <v>13</v>
      </c>
      <c r="H1701" s="1" t="s">
        <v>13</v>
      </c>
      <c r="I1701" s="1">
        <v>18</v>
      </c>
      <c r="J1701" t="str">
        <f t="shared" si="79"/>
        <v>No</v>
      </c>
      <c r="K1701" t="str">
        <f t="shared" si="80"/>
        <v>No</v>
      </c>
      <c r="L1701">
        <f t="shared" si="81"/>
        <v>309927.25</v>
      </c>
      <c r="M1701" s="1" t="str">
        <f>IF(ISBLANK(D1701),_xlfn.MODE.SNGL(moras[TIPO_ASEGURAMIENTO]),D1701)</f>
        <v>ASALARIADO</v>
      </c>
      <c r="N1701" s="1">
        <f>IF(ISBLANK(moras[[#This Row],[EDAD]]),T1722,moras[[#This Row],[EDAD]])</f>
        <v>18</v>
      </c>
    </row>
    <row r="1702" spans="1:14" x14ac:dyDescent="0.35">
      <c r="A1702" s="1">
        <v>1701</v>
      </c>
      <c r="B1702" s="1" t="s">
        <v>15</v>
      </c>
      <c r="C1702" s="1">
        <v>370905</v>
      </c>
      <c r="D1702" s="1" t="s">
        <v>10</v>
      </c>
      <c r="E1702" s="1" t="s">
        <v>11</v>
      </c>
      <c r="F1702" s="1" t="s">
        <v>12</v>
      </c>
      <c r="G1702" s="1" t="s">
        <v>13</v>
      </c>
      <c r="H1702" s="1" t="s">
        <v>13</v>
      </c>
      <c r="I1702" s="1">
        <v>27</v>
      </c>
      <c r="J1702" t="str">
        <f t="shared" si="79"/>
        <v>No</v>
      </c>
      <c r="K1702" t="str">
        <f t="shared" si="80"/>
        <v>No</v>
      </c>
      <c r="L1702">
        <f t="shared" si="81"/>
        <v>370905</v>
      </c>
      <c r="M1702" s="1" t="str">
        <f>IF(ISBLANK(D1702),_xlfn.MODE.SNGL(moras[TIPO_ASEGURAMIENTO]),D1702)</f>
        <v>ASALARIADO</v>
      </c>
      <c r="N1702" s="1">
        <f>IF(ISBLANK(moras[[#This Row],[EDAD]]),T1723,moras[[#This Row],[EDAD]])</f>
        <v>27</v>
      </c>
    </row>
    <row r="1703" spans="1:14" x14ac:dyDescent="0.35">
      <c r="A1703" s="1">
        <v>1702</v>
      </c>
      <c r="B1703" s="1" t="s">
        <v>9</v>
      </c>
      <c r="C1703" s="1">
        <v>352000</v>
      </c>
      <c r="D1703" s="1" t="s">
        <v>10</v>
      </c>
      <c r="E1703" s="1" t="s">
        <v>16</v>
      </c>
      <c r="F1703" s="1" t="s">
        <v>12</v>
      </c>
      <c r="G1703" s="1" t="s">
        <v>13</v>
      </c>
      <c r="H1703" s="1" t="s">
        <v>13</v>
      </c>
      <c r="I1703" s="1">
        <v>28</v>
      </c>
      <c r="J1703" t="str">
        <f t="shared" si="79"/>
        <v>No</v>
      </c>
      <c r="K1703" t="str">
        <f t="shared" si="80"/>
        <v>No</v>
      </c>
      <c r="L1703">
        <f t="shared" si="81"/>
        <v>352000</v>
      </c>
      <c r="M1703" s="1" t="str">
        <f>IF(ISBLANK(D1703),_xlfn.MODE.SNGL(moras[TIPO_ASEGURAMIENTO]),D1703)</f>
        <v>ASALARIADO</v>
      </c>
      <c r="N1703" s="1">
        <f>IF(ISBLANK(moras[[#This Row],[EDAD]]),T1724,moras[[#This Row],[EDAD]])</f>
        <v>28</v>
      </c>
    </row>
    <row r="1704" spans="1:14" x14ac:dyDescent="0.35">
      <c r="A1704" s="1">
        <v>1703</v>
      </c>
      <c r="B1704" s="1" t="s">
        <v>9</v>
      </c>
      <c r="C1704" s="1">
        <v>390899.95</v>
      </c>
      <c r="D1704" s="1" t="s">
        <v>10</v>
      </c>
      <c r="E1704" s="1" t="s">
        <v>16</v>
      </c>
      <c r="F1704" s="1" t="s">
        <v>12</v>
      </c>
      <c r="G1704" s="1" t="s">
        <v>13</v>
      </c>
      <c r="H1704" s="1" t="s">
        <v>13</v>
      </c>
      <c r="I1704" s="1">
        <v>61</v>
      </c>
      <c r="J1704" t="str">
        <f t="shared" si="79"/>
        <v>No</v>
      </c>
      <c r="K1704" t="str">
        <f t="shared" si="80"/>
        <v>No</v>
      </c>
      <c r="L1704">
        <f t="shared" si="81"/>
        <v>390899.95</v>
      </c>
      <c r="M1704" s="1" t="str">
        <f>IF(ISBLANK(D1704),_xlfn.MODE.SNGL(moras[TIPO_ASEGURAMIENTO]),D1704)</f>
        <v>ASALARIADO</v>
      </c>
      <c r="N1704" s="1">
        <f>IF(ISBLANK(moras[[#This Row],[EDAD]]),T1725,moras[[#This Row],[EDAD]])</f>
        <v>61</v>
      </c>
    </row>
    <row r="1705" spans="1:14" x14ac:dyDescent="0.35">
      <c r="A1705" s="1">
        <v>1704</v>
      </c>
      <c r="B1705" s="1" t="s">
        <v>15</v>
      </c>
      <c r="C1705" s="1">
        <v>460692.92</v>
      </c>
      <c r="D1705" s="1" t="s">
        <v>10</v>
      </c>
      <c r="E1705" s="1" t="s">
        <v>16</v>
      </c>
      <c r="F1705" s="1" t="s">
        <v>12</v>
      </c>
      <c r="G1705" s="1" t="s">
        <v>13</v>
      </c>
      <c r="H1705" s="1" t="s">
        <v>13</v>
      </c>
      <c r="I1705" s="1">
        <v>22</v>
      </c>
      <c r="J1705" t="str">
        <f t="shared" si="79"/>
        <v>No</v>
      </c>
      <c r="K1705" t="str">
        <f t="shared" si="80"/>
        <v>No</v>
      </c>
      <c r="L1705">
        <f t="shared" si="81"/>
        <v>460692.92</v>
      </c>
      <c r="M1705" s="1" t="str">
        <f>IF(ISBLANK(D1705),_xlfn.MODE.SNGL(moras[TIPO_ASEGURAMIENTO]),D1705)</f>
        <v>ASALARIADO</v>
      </c>
      <c r="N1705" s="1">
        <f>IF(ISBLANK(moras[[#This Row],[EDAD]]),T1726,moras[[#This Row],[EDAD]])</f>
        <v>22</v>
      </c>
    </row>
    <row r="1706" spans="1:14" x14ac:dyDescent="0.35">
      <c r="A1706" s="1">
        <v>1705</v>
      </c>
      <c r="B1706" s="1" t="s">
        <v>15</v>
      </c>
      <c r="C1706" s="1">
        <v>484267.8</v>
      </c>
      <c r="D1706" s="1" t="s">
        <v>14</v>
      </c>
      <c r="E1706" s="1" t="s">
        <v>11</v>
      </c>
      <c r="F1706" s="1" t="s">
        <v>12</v>
      </c>
      <c r="G1706" s="1" t="s">
        <v>13</v>
      </c>
      <c r="H1706" s="1" t="s">
        <v>13</v>
      </c>
      <c r="I1706" s="1">
        <v>84</v>
      </c>
      <c r="J1706" t="str">
        <f t="shared" si="79"/>
        <v>No</v>
      </c>
      <c r="K1706" t="str">
        <f t="shared" si="80"/>
        <v>No</v>
      </c>
      <c r="L1706">
        <f t="shared" si="81"/>
        <v>484267.8</v>
      </c>
      <c r="M1706" s="1" t="str">
        <f>IF(ISBLANK(D1706),_xlfn.MODE.SNGL(moras[TIPO_ASEGURAMIENTO]),D1706)</f>
        <v>PENSIONADOS EN SU PROPIO SISTEMA</v>
      </c>
      <c r="N1706" s="1">
        <f>IF(ISBLANK(moras[[#This Row],[EDAD]]),T1727,moras[[#This Row],[EDAD]])</f>
        <v>84</v>
      </c>
    </row>
    <row r="1707" spans="1:14" x14ac:dyDescent="0.35">
      <c r="A1707" s="1">
        <v>1706</v>
      </c>
      <c r="B1707" s="1" t="s">
        <v>9</v>
      </c>
      <c r="C1707" s="1">
        <v>724116.7</v>
      </c>
      <c r="D1707" s="1" t="s">
        <v>10</v>
      </c>
      <c r="E1707" s="1" t="s">
        <v>11</v>
      </c>
      <c r="F1707" s="1" t="s">
        <v>12</v>
      </c>
      <c r="G1707" s="1" t="s">
        <v>13</v>
      </c>
      <c r="H1707" s="1" t="s">
        <v>13</v>
      </c>
      <c r="I1707" s="1">
        <v>56</v>
      </c>
      <c r="J1707" t="str">
        <f t="shared" si="79"/>
        <v>No</v>
      </c>
      <c r="K1707" t="str">
        <f t="shared" si="80"/>
        <v>No</v>
      </c>
      <c r="L1707">
        <f t="shared" si="81"/>
        <v>724116.7</v>
      </c>
      <c r="M1707" s="1" t="str">
        <f>IF(ISBLANK(D1707),_xlfn.MODE.SNGL(moras[TIPO_ASEGURAMIENTO]),D1707)</f>
        <v>ASALARIADO</v>
      </c>
      <c r="N1707" s="1">
        <f>IF(ISBLANK(moras[[#This Row],[EDAD]]),T1728,moras[[#This Row],[EDAD]])</f>
        <v>56</v>
      </c>
    </row>
    <row r="1708" spans="1:14" x14ac:dyDescent="0.35">
      <c r="A1708" s="1">
        <v>1707</v>
      </c>
      <c r="B1708" s="1" t="s">
        <v>9</v>
      </c>
      <c r="C1708" s="1">
        <v>620713</v>
      </c>
      <c r="D1708" s="1" t="s">
        <v>18</v>
      </c>
      <c r="E1708" s="1" t="s">
        <v>16</v>
      </c>
      <c r="F1708" s="1" t="s">
        <v>12</v>
      </c>
      <c r="G1708" s="1" t="s">
        <v>13</v>
      </c>
      <c r="H1708" s="1" t="s">
        <v>12</v>
      </c>
      <c r="I1708" s="1">
        <v>43</v>
      </c>
      <c r="J1708" t="str">
        <f t="shared" si="79"/>
        <v>No</v>
      </c>
      <c r="K1708" t="str">
        <f t="shared" si="80"/>
        <v>No</v>
      </c>
      <c r="L1708">
        <f t="shared" si="81"/>
        <v>620713</v>
      </c>
      <c r="M1708" s="1" t="str">
        <f>IF(ISBLANK(D1708),_xlfn.MODE.SNGL(moras[TIPO_ASEGURAMIENTO]),D1708)</f>
        <v>TRABAJADOR INDEPENDIENTE</v>
      </c>
      <c r="N1708" s="1">
        <f>IF(ISBLANK(moras[[#This Row],[EDAD]]),T1729,moras[[#This Row],[EDAD]])</f>
        <v>43</v>
      </c>
    </row>
    <row r="1709" spans="1:14" x14ac:dyDescent="0.35">
      <c r="A1709" s="1">
        <v>1708</v>
      </c>
      <c r="B1709" s="1" t="s">
        <v>9</v>
      </c>
      <c r="C1709" s="1">
        <v>297044</v>
      </c>
      <c r="D1709" s="1" t="s">
        <v>10</v>
      </c>
      <c r="E1709" s="1" t="s">
        <v>16</v>
      </c>
      <c r="F1709" s="1" t="s">
        <v>12</v>
      </c>
      <c r="G1709" s="1" t="s">
        <v>13</v>
      </c>
      <c r="H1709" s="1" t="s">
        <v>13</v>
      </c>
      <c r="I1709" s="1">
        <v>28</v>
      </c>
      <c r="J1709" t="str">
        <f t="shared" si="79"/>
        <v>No</v>
      </c>
      <c r="K1709" t="str">
        <f t="shared" si="80"/>
        <v>No</v>
      </c>
      <c r="L1709">
        <f t="shared" si="81"/>
        <v>297044</v>
      </c>
      <c r="M1709" s="1" t="str">
        <f>IF(ISBLANK(D1709),_xlfn.MODE.SNGL(moras[TIPO_ASEGURAMIENTO]),D1709)</f>
        <v>ASALARIADO</v>
      </c>
      <c r="N1709" s="1">
        <f>IF(ISBLANK(moras[[#This Row],[EDAD]]),T1730,moras[[#This Row],[EDAD]])</f>
        <v>28</v>
      </c>
    </row>
    <row r="1710" spans="1:14" x14ac:dyDescent="0.35">
      <c r="A1710" s="1">
        <v>1709</v>
      </c>
      <c r="B1710" s="1" t="s">
        <v>9</v>
      </c>
      <c r="C1710" s="1">
        <v>170439.67999999999</v>
      </c>
      <c r="D1710" s="1" t="s">
        <v>10</v>
      </c>
      <c r="E1710" s="1" t="s">
        <v>16</v>
      </c>
      <c r="F1710" s="1" t="s">
        <v>12</v>
      </c>
      <c r="G1710" s="1" t="s">
        <v>13</v>
      </c>
      <c r="H1710" s="1" t="s">
        <v>12</v>
      </c>
      <c r="I1710" s="1">
        <v>24</v>
      </c>
      <c r="J1710" t="str">
        <f t="shared" si="79"/>
        <v>No</v>
      </c>
      <c r="K1710" t="str">
        <f t="shared" si="80"/>
        <v>No</v>
      </c>
      <c r="L1710">
        <f t="shared" si="81"/>
        <v>170439.67999999999</v>
      </c>
      <c r="M1710" s="1" t="str">
        <f>IF(ISBLANK(D1710),_xlfn.MODE.SNGL(moras[TIPO_ASEGURAMIENTO]),D1710)</f>
        <v>ASALARIADO</v>
      </c>
      <c r="N1710" s="1">
        <f>IF(ISBLANK(moras[[#This Row],[EDAD]]),T1731,moras[[#This Row],[EDAD]])</f>
        <v>24</v>
      </c>
    </row>
    <row r="1711" spans="1:14" x14ac:dyDescent="0.35">
      <c r="A1711" s="1">
        <v>1710</v>
      </c>
      <c r="B1711" s="1" t="s">
        <v>9</v>
      </c>
      <c r="C1711" s="1">
        <v>94935</v>
      </c>
      <c r="D1711" s="1" t="s">
        <v>10</v>
      </c>
      <c r="E1711" s="1" t="s">
        <v>16</v>
      </c>
      <c r="F1711" s="1" t="s">
        <v>12</v>
      </c>
      <c r="G1711" s="1" t="s">
        <v>13</v>
      </c>
      <c r="H1711" s="1" t="s">
        <v>13</v>
      </c>
      <c r="I1711" s="1">
        <v>24</v>
      </c>
      <c r="J1711" t="str">
        <f t="shared" si="79"/>
        <v>No</v>
      </c>
      <c r="K1711" t="str">
        <f t="shared" si="80"/>
        <v>No</v>
      </c>
      <c r="L1711">
        <f t="shared" si="81"/>
        <v>94935</v>
      </c>
      <c r="M1711" s="1" t="str">
        <f>IF(ISBLANK(D1711),_xlfn.MODE.SNGL(moras[TIPO_ASEGURAMIENTO]),D1711)</f>
        <v>ASALARIADO</v>
      </c>
      <c r="N1711" s="1">
        <f>IF(ISBLANK(moras[[#This Row],[EDAD]]),T1732,moras[[#This Row],[EDAD]])</f>
        <v>24</v>
      </c>
    </row>
    <row r="1712" spans="1:14" x14ac:dyDescent="0.35">
      <c r="A1712" s="1">
        <v>1711</v>
      </c>
      <c r="B1712" s="1" t="s">
        <v>15</v>
      </c>
      <c r="C1712" s="1">
        <v>374966.22</v>
      </c>
      <c r="D1712" s="1" t="s">
        <v>14</v>
      </c>
      <c r="E1712" s="1" t="s">
        <v>11</v>
      </c>
      <c r="F1712" s="1" t="s">
        <v>12</v>
      </c>
      <c r="G1712" s="1" t="s">
        <v>13</v>
      </c>
      <c r="H1712" s="1" t="s">
        <v>13</v>
      </c>
      <c r="I1712" s="1">
        <v>85</v>
      </c>
      <c r="J1712" t="str">
        <f t="shared" si="79"/>
        <v>No</v>
      </c>
      <c r="K1712" t="str">
        <f t="shared" si="80"/>
        <v>No</v>
      </c>
      <c r="L1712">
        <f t="shared" si="81"/>
        <v>374966.22</v>
      </c>
      <c r="M1712" s="1" t="str">
        <f>IF(ISBLANK(D1712),_xlfn.MODE.SNGL(moras[TIPO_ASEGURAMIENTO]),D1712)</f>
        <v>PENSIONADOS EN SU PROPIO SISTEMA</v>
      </c>
      <c r="N1712" s="1">
        <f>IF(ISBLANK(moras[[#This Row],[EDAD]]),T1733,moras[[#This Row],[EDAD]])</f>
        <v>85</v>
      </c>
    </row>
    <row r="1713" spans="1:14" x14ac:dyDescent="0.35">
      <c r="A1713" s="1">
        <v>1712</v>
      </c>
      <c r="B1713" s="1" t="s">
        <v>15</v>
      </c>
      <c r="C1713" s="1">
        <v>787800</v>
      </c>
      <c r="D1713" s="1" t="s">
        <v>10</v>
      </c>
      <c r="E1713" s="1" t="s">
        <v>16</v>
      </c>
      <c r="F1713" s="1" t="s">
        <v>12</v>
      </c>
      <c r="G1713" s="1" t="s">
        <v>13</v>
      </c>
      <c r="H1713" s="1" t="s">
        <v>12</v>
      </c>
      <c r="I1713" s="1">
        <v>29</v>
      </c>
      <c r="J1713" t="str">
        <f t="shared" si="79"/>
        <v>No</v>
      </c>
      <c r="K1713" t="str">
        <f t="shared" si="80"/>
        <v>No</v>
      </c>
      <c r="L1713">
        <f t="shared" si="81"/>
        <v>787800</v>
      </c>
      <c r="M1713" s="1" t="str">
        <f>IF(ISBLANK(D1713),_xlfn.MODE.SNGL(moras[TIPO_ASEGURAMIENTO]),D1713)</f>
        <v>ASALARIADO</v>
      </c>
      <c r="N1713" s="1">
        <f>IF(ISBLANK(moras[[#This Row],[EDAD]]),T1734,moras[[#This Row],[EDAD]])</f>
        <v>29</v>
      </c>
    </row>
    <row r="1714" spans="1:14" x14ac:dyDescent="0.35">
      <c r="A1714" s="1">
        <v>1713</v>
      </c>
      <c r="B1714" s="1" t="s">
        <v>15</v>
      </c>
      <c r="C1714" s="1">
        <v>1292205.2</v>
      </c>
      <c r="D1714" s="1" t="s">
        <v>10</v>
      </c>
      <c r="E1714" s="1" t="s">
        <v>11</v>
      </c>
      <c r="F1714" s="1" t="s">
        <v>12</v>
      </c>
      <c r="G1714" s="1" t="s">
        <v>13</v>
      </c>
      <c r="H1714" s="1" t="s">
        <v>13</v>
      </c>
      <c r="I1714" s="1">
        <v>50</v>
      </c>
      <c r="J1714" t="str">
        <f t="shared" si="79"/>
        <v>No</v>
      </c>
      <c r="K1714" t="str">
        <f t="shared" si="80"/>
        <v>No</v>
      </c>
      <c r="L1714">
        <f t="shared" si="81"/>
        <v>1292205.2</v>
      </c>
      <c r="M1714" s="1" t="str">
        <f>IF(ISBLANK(D1714),_xlfn.MODE.SNGL(moras[TIPO_ASEGURAMIENTO]),D1714)</f>
        <v>ASALARIADO</v>
      </c>
      <c r="N1714" s="1">
        <f>IF(ISBLANK(moras[[#This Row],[EDAD]]),T1735,moras[[#This Row],[EDAD]])</f>
        <v>50</v>
      </c>
    </row>
    <row r="1715" spans="1:14" x14ac:dyDescent="0.35">
      <c r="A1715" s="1">
        <v>1714</v>
      </c>
      <c r="B1715" s="1" t="s">
        <v>15</v>
      </c>
      <c r="C1715" s="1">
        <v>278030.99</v>
      </c>
      <c r="D1715" s="1" t="s">
        <v>19</v>
      </c>
      <c r="E1715" s="1" t="s">
        <v>16</v>
      </c>
      <c r="F1715" s="1" t="s">
        <v>12</v>
      </c>
      <c r="G1715" s="1" t="s">
        <v>13</v>
      </c>
      <c r="H1715" s="1" t="s">
        <v>13</v>
      </c>
      <c r="I1715" s="1">
        <v>44</v>
      </c>
      <c r="J1715" t="str">
        <f t="shared" si="79"/>
        <v>No</v>
      </c>
      <c r="K1715" t="str">
        <f t="shared" si="80"/>
        <v>No</v>
      </c>
      <c r="L1715">
        <f t="shared" si="81"/>
        <v>278030.99</v>
      </c>
      <c r="M1715" s="1" t="str">
        <f>IF(ISBLANK(D1715),_xlfn.MODE.SNGL(moras[TIPO_ASEGURAMIENTO]),D1715)</f>
        <v>CONVENIOS ESPECIALES DE TRABAJADORES INDEPENDIENTES</v>
      </c>
      <c r="N1715" s="1">
        <f>IF(ISBLANK(moras[[#This Row],[EDAD]]),T1736,moras[[#This Row],[EDAD]])</f>
        <v>44</v>
      </c>
    </row>
    <row r="1716" spans="1:14" x14ac:dyDescent="0.35">
      <c r="A1716" s="1">
        <v>1715</v>
      </c>
      <c r="B1716" s="1" t="s">
        <v>9</v>
      </c>
      <c r="C1716" s="1">
        <v>513333</v>
      </c>
      <c r="D1716" s="1" t="s">
        <v>10</v>
      </c>
      <c r="E1716" s="1" t="s">
        <v>16</v>
      </c>
      <c r="F1716" s="1" t="s">
        <v>12</v>
      </c>
      <c r="G1716" s="1" t="s">
        <v>13</v>
      </c>
      <c r="H1716" s="1" t="s">
        <v>13</v>
      </c>
      <c r="I1716" s="1">
        <v>55</v>
      </c>
      <c r="J1716" t="str">
        <f t="shared" si="79"/>
        <v>No</v>
      </c>
      <c r="K1716" t="str">
        <f t="shared" si="80"/>
        <v>No</v>
      </c>
      <c r="L1716">
        <f t="shared" si="81"/>
        <v>513333</v>
      </c>
      <c r="M1716" s="1" t="str">
        <f>IF(ISBLANK(D1716),_xlfn.MODE.SNGL(moras[TIPO_ASEGURAMIENTO]),D1716)</f>
        <v>ASALARIADO</v>
      </c>
      <c r="N1716" s="1">
        <f>IF(ISBLANK(moras[[#This Row],[EDAD]]),T1737,moras[[#This Row],[EDAD]])</f>
        <v>55</v>
      </c>
    </row>
    <row r="1717" spans="1:14" x14ac:dyDescent="0.35">
      <c r="A1717" s="1">
        <v>1716</v>
      </c>
      <c r="B1717" s="1" t="s">
        <v>9</v>
      </c>
      <c r="C1717" s="1">
        <v>703205</v>
      </c>
      <c r="D1717" s="1" t="s">
        <v>14</v>
      </c>
      <c r="E1717" s="1" t="s">
        <v>11</v>
      </c>
      <c r="F1717" s="1" t="s">
        <v>12</v>
      </c>
      <c r="G1717" s="1" t="s">
        <v>13</v>
      </c>
      <c r="H1717" s="1" t="s">
        <v>13</v>
      </c>
      <c r="I1717" s="1">
        <v>81</v>
      </c>
      <c r="J1717" t="str">
        <f t="shared" si="79"/>
        <v>No</v>
      </c>
      <c r="K1717" t="str">
        <f t="shared" si="80"/>
        <v>No</v>
      </c>
      <c r="L1717">
        <f t="shared" si="81"/>
        <v>703205</v>
      </c>
      <c r="M1717" s="1" t="str">
        <f>IF(ISBLANK(D1717),_xlfn.MODE.SNGL(moras[TIPO_ASEGURAMIENTO]),D1717)</f>
        <v>PENSIONADOS EN SU PROPIO SISTEMA</v>
      </c>
      <c r="N1717" s="1">
        <f>IF(ISBLANK(moras[[#This Row],[EDAD]]),T1738,moras[[#This Row],[EDAD]])</f>
        <v>81</v>
      </c>
    </row>
    <row r="1718" spans="1:14" x14ac:dyDescent="0.35">
      <c r="A1718" s="1">
        <v>1717</v>
      </c>
      <c r="B1718" s="1" t="s">
        <v>9</v>
      </c>
      <c r="C1718" s="1">
        <v>300018</v>
      </c>
      <c r="D1718" s="1" t="s">
        <v>18</v>
      </c>
      <c r="E1718" s="1" t="s">
        <v>16</v>
      </c>
      <c r="F1718" s="1" t="s">
        <v>12</v>
      </c>
      <c r="G1718" s="1" t="s">
        <v>13</v>
      </c>
      <c r="H1718" s="1" t="s">
        <v>13</v>
      </c>
      <c r="I1718" s="1">
        <v>32</v>
      </c>
      <c r="J1718" t="str">
        <f t="shared" si="79"/>
        <v>No</v>
      </c>
      <c r="K1718" t="str">
        <f t="shared" si="80"/>
        <v>No</v>
      </c>
      <c r="L1718">
        <f t="shared" si="81"/>
        <v>300018</v>
      </c>
      <c r="M1718" s="1" t="str">
        <f>IF(ISBLANK(D1718),_xlfn.MODE.SNGL(moras[TIPO_ASEGURAMIENTO]),D1718)</f>
        <v>TRABAJADOR INDEPENDIENTE</v>
      </c>
      <c r="N1718" s="1">
        <f>IF(ISBLANK(moras[[#This Row],[EDAD]]),T1739,moras[[#This Row],[EDAD]])</f>
        <v>32</v>
      </c>
    </row>
    <row r="1719" spans="1:14" x14ac:dyDescent="0.35">
      <c r="A1719" s="1">
        <v>1718</v>
      </c>
      <c r="B1719" s="1" t="s">
        <v>9</v>
      </c>
      <c r="C1719" s="1">
        <v>611625</v>
      </c>
      <c r="D1719" s="1" t="s">
        <v>10</v>
      </c>
      <c r="E1719" s="1" t="s">
        <v>16</v>
      </c>
      <c r="F1719" s="1" t="s">
        <v>12</v>
      </c>
      <c r="G1719" s="1" t="s">
        <v>13</v>
      </c>
      <c r="H1719" s="1" t="s">
        <v>13</v>
      </c>
      <c r="I1719" s="1">
        <v>41</v>
      </c>
      <c r="J1719" t="str">
        <f t="shared" si="79"/>
        <v>No</v>
      </c>
      <c r="K1719" t="str">
        <f t="shared" si="80"/>
        <v>No</v>
      </c>
      <c r="L1719">
        <f t="shared" si="81"/>
        <v>611625</v>
      </c>
      <c r="M1719" s="1" t="str">
        <f>IF(ISBLANK(D1719),_xlfn.MODE.SNGL(moras[TIPO_ASEGURAMIENTO]),D1719)</f>
        <v>ASALARIADO</v>
      </c>
      <c r="N1719" s="1">
        <f>IF(ISBLANK(moras[[#This Row],[EDAD]]),T1740,moras[[#This Row],[EDAD]])</f>
        <v>41</v>
      </c>
    </row>
    <row r="1720" spans="1:14" x14ac:dyDescent="0.35">
      <c r="A1720" s="1">
        <v>1719</v>
      </c>
      <c r="B1720" s="1" t="s">
        <v>15</v>
      </c>
      <c r="C1720" s="1">
        <v>8457783.5700000003</v>
      </c>
      <c r="D1720" s="1" t="s">
        <v>10</v>
      </c>
      <c r="E1720" s="1" t="s">
        <v>16</v>
      </c>
      <c r="F1720" s="1" t="s">
        <v>12</v>
      </c>
      <c r="G1720" s="1" t="s">
        <v>12</v>
      </c>
      <c r="H1720" s="1" t="s">
        <v>13</v>
      </c>
      <c r="I1720" s="1">
        <v>55</v>
      </c>
      <c r="J1720" t="str">
        <f t="shared" si="79"/>
        <v>Atípico</v>
      </c>
      <c r="K1720" t="str">
        <f t="shared" si="80"/>
        <v>No</v>
      </c>
      <c r="L1720">
        <f t="shared" si="81"/>
        <v>8457783.5700000003</v>
      </c>
      <c r="M1720" s="1" t="str">
        <f>IF(ISBLANK(D1720),_xlfn.MODE.SNGL(moras[TIPO_ASEGURAMIENTO]),D1720)</f>
        <v>ASALARIADO</v>
      </c>
      <c r="N1720" s="1">
        <f>IF(ISBLANK(moras[[#This Row],[EDAD]]),T1741,moras[[#This Row],[EDAD]])</f>
        <v>55</v>
      </c>
    </row>
    <row r="1721" spans="1:14" x14ac:dyDescent="0.35">
      <c r="A1721" s="1">
        <v>1720</v>
      </c>
      <c r="B1721" s="1" t="s">
        <v>9</v>
      </c>
      <c r="C1721" s="1">
        <v>412400.56</v>
      </c>
      <c r="D1721" s="1" t="s">
        <v>10</v>
      </c>
      <c r="E1721" s="1" t="s">
        <v>16</v>
      </c>
      <c r="F1721" s="1" t="s">
        <v>12</v>
      </c>
      <c r="G1721" s="1" t="s">
        <v>13</v>
      </c>
      <c r="H1721" s="1" t="s">
        <v>13</v>
      </c>
      <c r="I1721" s="1">
        <v>23</v>
      </c>
      <c r="J1721" t="str">
        <f t="shared" si="79"/>
        <v>No</v>
      </c>
      <c r="K1721" t="str">
        <f t="shared" si="80"/>
        <v>No</v>
      </c>
      <c r="L1721">
        <f t="shared" si="81"/>
        <v>412400.56</v>
      </c>
      <c r="M1721" s="1" t="str">
        <f>IF(ISBLANK(D1721),_xlfn.MODE.SNGL(moras[TIPO_ASEGURAMIENTO]),D1721)</f>
        <v>ASALARIADO</v>
      </c>
      <c r="N1721" s="1">
        <f>IF(ISBLANK(moras[[#This Row],[EDAD]]),T1742,moras[[#This Row],[EDAD]])</f>
        <v>23</v>
      </c>
    </row>
    <row r="1722" spans="1:14" x14ac:dyDescent="0.35">
      <c r="A1722" s="1">
        <v>1721</v>
      </c>
      <c r="B1722" s="1" t="s">
        <v>9</v>
      </c>
      <c r="C1722" s="1">
        <v>341319</v>
      </c>
      <c r="D1722" s="1" t="s">
        <v>10</v>
      </c>
      <c r="E1722" s="1" t="s">
        <v>16</v>
      </c>
      <c r="F1722" s="1" t="s">
        <v>12</v>
      </c>
      <c r="G1722" s="1" t="s">
        <v>13</v>
      </c>
      <c r="H1722" s="1" t="s">
        <v>13</v>
      </c>
      <c r="I1722" s="1">
        <v>39</v>
      </c>
      <c r="J1722" t="str">
        <f t="shared" si="79"/>
        <v>No</v>
      </c>
      <c r="K1722" t="str">
        <f t="shared" si="80"/>
        <v>No</v>
      </c>
      <c r="L1722">
        <f t="shared" si="81"/>
        <v>341319</v>
      </c>
      <c r="M1722" s="1" t="str">
        <f>IF(ISBLANK(D1722),_xlfn.MODE.SNGL(moras[TIPO_ASEGURAMIENTO]),D1722)</f>
        <v>ASALARIADO</v>
      </c>
      <c r="N1722" s="1">
        <f>IF(ISBLANK(moras[[#This Row],[EDAD]]),T1743,moras[[#This Row],[EDAD]])</f>
        <v>39</v>
      </c>
    </row>
    <row r="1723" spans="1:14" x14ac:dyDescent="0.35">
      <c r="A1723" s="1">
        <v>1722</v>
      </c>
      <c r="B1723" s="1" t="s">
        <v>15</v>
      </c>
      <c r="C1723" s="1">
        <v>1268597</v>
      </c>
      <c r="D1723" s="1" t="s">
        <v>14</v>
      </c>
      <c r="E1723" s="1" t="s">
        <v>11</v>
      </c>
      <c r="F1723" s="1" t="s">
        <v>12</v>
      </c>
      <c r="G1723" s="1" t="s">
        <v>13</v>
      </c>
      <c r="H1723" s="1" t="s">
        <v>13</v>
      </c>
      <c r="I1723" s="1">
        <v>58</v>
      </c>
      <c r="J1723" t="str">
        <f t="shared" si="79"/>
        <v>No</v>
      </c>
      <c r="K1723" t="str">
        <f t="shared" si="80"/>
        <v>No</v>
      </c>
      <c r="L1723">
        <f t="shared" si="81"/>
        <v>1268597</v>
      </c>
      <c r="M1723" s="1" t="str">
        <f>IF(ISBLANK(D1723),_xlfn.MODE.SNGL(moras[TIPO_ASEGURAMIENTO]),D1723)</f>
        <v>PENSIONADOS EN SU PROPIO SISTEMA</v>
      </c>
      <c r="N1723" s="1">
        <f>IF(ISBLANK(moras[[#This Row],[EDAD]]),T1744,moras[[#This Row],[EDAD]])</f>
        <v>58</v>
      </c>
    </row>
    <row r="1724" spans="1:14" x14ac:dyDescent="0.35">
      <c r="A1724" s="1">
        <v>1723</v>
      </c>
      <c r="B1724" s="1" t="s">
        <v>9</v>
      </c>
      <c r="C1724" s="1">
        <v>796400.95</v>
      </c>
      <c r="D1724" s="1" t="s">
        <v>10</v>
      </c>
      <c r="E1724" s="1" t="s">
        <v>11</v>
      </c>
      <c r="F1724" s="1" t="s">
        <v>12</v>
      </c>
      <c r="G1724" s="1" t="s">
        <v>13</v>
      </c>
      <c r="H1724" s="1" t="s">
        <v>13</v>
      </c>
      <c r="I1724" s="1">
        <v>36</v>
      </c>
      <c r="J1724" t="str">
        <f t="shared" si="79"/>
        <v>No</v>
      </c>
      <c r="K1724" t="str">
        <f t="shared" si="80"/>
        <v>No</v>
      </c>
      <c r="L1724">
        <f t="shared" si="81"/>
        <v>796400.95</v>
      </c>
      <c r="M1724" s="1" t="str">
        <f>IF(ISBLANK(D1724),_xlfn.MODE.SNGL(moras[TIPO_ASEGURAMIENTO]),D1724)</f>
        <v>ASALARIADO</v>
      </c>
      <c r="N1724" s="1">
        <f>IF(ISBLANK(moras[[#This Row],[EDAD]]),T1745,moras[[#This Row],[EDAD]])</f>
        <v>36</v>
      </c>
    </row>
    <row r="1725" spans="1:14" x14ac:dyDescent="0.35">
      <c r="A1725" s="1">
        <v>1724</v>
      </c>
      <c r="B1725" s="1" t="s">
        <v>15</v>
      </c>
      <c r="C1725" s="1">
        <v>736729</v>
      </c>
      <c r="D1725" s="1" t="s">
        <v>14</v>
      </c>
      <c r="E1725" s="1" t="s">
        <v>11</v>
      </c>
      <c r="F1725" s="1" t="s">
        <v>12</v>
      </c>
      <c r="G1725" s="1" t="s">
        <v>13</v>
      </c>
      <c r="H1725" s="1" t="s">
        <v>13</v>
      </c>
      <c r="I1725" s="1">
        <v>61</v>
      </c>
      <c r="J1725" t="str">
        <f t="shared" si="79"/>
        <v>No</v>
      </c>
      <c r="K1725" t="str">
        <f t="shared" si="80"/>
        <v>No</v>
      </c>
      <c r="L1725">
        <f t="shared" si="81"/>
        <v>736729</v>
      </c>
      <c r="M1725" s="1" t="str">
        <f>IF(ISBLANK(D1725),_xlfn.MODE.SNGL(moras[TIPO_ASEGURAMIENTO]),D1725)</f>
        <v>PENSIONADOS EN SU PROPIO SISTEMA</v>
      </c>
      <c r="N1725" s="1">
        <f>IF(ISBLANK(moras[[#This Row],[EDAD]]),T1746,moras[[#This Row],[EDAD]])</f>
        <v>61</v>
      </c>
    </row>
    <row r="1726" spans="1:14" x14ac:dyDescent="0.35">
      <c r="A1726" s="1">
        <v>1725</v>
      </c>
      <c r="B1726" s="1" t="s">
        <v>9</v>
      </c>
      <c r="C1726" s="1">
        <v>393988.8</v>
      </c>
      <c r="D1726" s="1" t="s">
        <v>10</v>
      </c>
      <c r="E1726" s="1" t="s">
        <v>11</v>
      </c>
      <c r="F1726" s="1" t="s">
        <v>12</v>
      </c>
      <c r="G1726" s="1" t="s">
        <v>13</v>
      </c>
      <c r="H1726" s="1" t="s">
        <v>13</v>
      </c>
      <c r="I1726" s="1">
        <v>58</v>
      </c>
      <c r="J1726" t="str">
        <f t="shared" si="79"/>
        <v>No</v>
      </c>
      <c r="K1726" t="str">
        <f t="shared" si="80"/>
        <v>No</v>
      </c>
      <c r="L1726">
        <f t="shared" si="81"/>
        <v>393988.8</v>
      </c>
      <c r="M1726" s="1" t="str">
        <f>IF(ISBLANK(D1726),_xlfn.MODE.SNGL(moras[TIPO_ASEGURAMIENTO]),D1726)</f>
        <v>ASALARIADO</v>
      </c>
      <c r="N1726" s="1">
        <f>IF(ISBLANK(moras[[#This Row],[EDAD]]),T1747,moras[[#This Row],[EDAD]])</f>
        <v>58</v>
      </c>
    </row>
    <row r="1727" spans="1:14" x14ac:dyDescent="0.35">
      <c r="A1727" s="1">
        <v>1726</v>
      </c>
      <c r="B1727" s="1" t="s">
        <v>9</v>
      </c>
      <c r="C1727" s="1">
        <v>730846.3</v>
      </c>
      <c r="D1727" s="1" t="s">
        <v>14</v>
      </c>
      <c r="E1727" s="1" t="s">
        <v>11</v>
      </c>
      <c r="F1727" s="1" t="s">
        <v>12</v>
      </c>
      <c r="G1727" s="1" t="s">
        <v>13</v>
      </c>
      <c r="H1727" s="1" t="s">
        <v>13</v>
      </c>
      <c r="I1727" s="1">
        <v>73</v>
      </c>
      <c r="J1727" t="str">
        <f t="shared" si="79"/>
        <v>No</v>
      </c>
      <c r="K1727" t="str">
        <f t="shared" si="80"/>
        <v>No</v>
      </c>
      <c r="L1727">
        <f t="shared" si="81"/>
        <v>730846.3</v>
      </c>
      <c r="M1727" s="1" t="str">
        <f>IF(ISBLANK(D1727),_xlfn.MODE.SNGL(moras[TIPO_ASEGURAMIENTO]),D1727)</f>
        <v>PENSIONADOS EN SU PROPIO SISTEMA</v>
      </c>
      <c r="N1727" s="1">
        <f>IF(ISBLANK(moras[[#This Row],[EDAD]]),T1748,moras[[#This Row],[EDAD]])</f>
        <v>73</v>
      </c>
    </row>
    <row r="1728" spans="1:14" x14ac:dyDescent="0.35">
      <c r="A1728" s="1">
        <v>1727</v>
      </c>
      <c r="B1728" s="1" t="s">
        <v>9</v>
      </c>
      <c r="C1728" s="1">
        <v>3410000</v>
      </c>
      <c r="D1728" s="1" t="s">
        <v>10</v>
      </c>
      <c r="E1728" s="1" t="s">
        <v>16</v>
      </c>
      <c r="F1728" s="1" t="s">
        <v>12</v>
      </c>
      <c r="G1728" s="1" t="s">
        <v>13</v>
      </c>
      <c r="H1728" s="1" t="s">
        <v>13</v>
      </c>
      <c r="I1728" s="1">
        <v>49</v>
      </c>
      <c r="J1728" t="str">
        <f t="shared" si="79"/>
        <v>Atípico</v>
      </c>
      <c r="K1728" t="str">
        <f t="shared" si="80"/>
        <v>No</v>
      </c>
      <c r="L1728">
        <f t="shared" si="81"/>
        <v>3410000</v>
      </c>
      <c r="M1728" s="1" t="str">
        <f>IF(ISBLANK(D1728),_xlfn.MODE.SNGL(moras[TIPO_ASEGURAMIENTO]),D1728)</f>
        <v>ASALARIADO</v>
      </c>
      <c r="N1728" s="1">
        <f>IF(ISBLANK(moras[[#This Row],[EDAD]]),T1749,moras[[#This Row],[EDAD]])</f>
        <v>49</v>
      </c>
    </row>
    <row r="1729" spans="1:14" x14ac:dyDescent="0.35">
      <c r="A1729" s="1">
        <v>1728</v>
      </c>
      <c r="B1729" s="1" t="s">
        <v>9</v>
      </c>
      <c r="C1729" s="1">
        <v>460741.72</v>
      </c>
      <c r="D1729" s="1" t="s">
        <v>10</v>
      </c>
      <c r="E1729" s="1" t="s">
        <v>16</v>
      </c>
      <c r="F1729" s="1" t="s">
        <v>12</v>
      </c>
      <c r="G1729" s="1" t="s">
        <v>12</v>
      </c>
      <c r="H1729" s="1" t="s">
        <v>13</v>
      </c>
      <c r="I1729" s="1">
        <v>31</v>
      </c>
      <c r="J1729" t="str">
        <f t="shared" si="79"/>
        <v>No</v>
      </c>
      <c r="K1729" t="str">
        <f t="shared" si="80"/>
        <v>No</v>
      </c>
      <c r="L1729">
        <f t="shared" si="81"/>
        <v>460741.72</v>
      </c>
      <c r="M1729" s="1" t="str">
        <f>IF(ISBLANK(D1729),_xlfn.MODE.SNGL(moras[TIPO_ASEGURAMIENTO]),D1729)</f>
        <v>ASALARIADO</v>
      </c>
      <c r="N1729" s="1">
        <f>IF(ISBLANK(moras[[#This Row],[EDAD]]),T1750,moras[[#This Row],[EDAD]])</f>
        <v>31</v>
      </c>
    </row>
    <row r="1730" spans="1:14" x14ac:dyDescent="0.35">
      <c r="A1730" s="1">
        <v>1729</v>
      </c>
      <c r="B1730" s="1" t="s">
        <v>15</v>
      </c>
      <c r="C1730" s="1">
        <v>297046</v>
      </c>
      <c r="D1730" s="1" t="s">
        <v>17</v>
      </c>
      <c r="E1730" s="1" t="s">
        <v>16</v>
      </c>
      <c r="F1730" s="1" t="s">
        <v>12</v>
      </c>
      <c r="G1730" s="1" t="s">
        <v>13</v>
      </c>
      <c r="H1730" s="1" t="s">
        <v>13</v>
      </c>
      <c r="I1730" s="1">
        <v>39</v>
      </c>
      <c r="J1730" t="str">
        <f t="shared" ref="J1730:J1793" si="82">IF(1.96&lt;ABS(C1730-$S$23)/$S$24,"Atípico","No")</f>
        <v>No</v>
      </c>
      <c r="K1730" t="str">
        <f t="shared" ref="K1730:K1793" si="83">IF(1.96&lt;ABS((I1730-$T$23)/$T$24),"Atípico", "No")</f>
        <v>No</v>
      </c>
      <c r="L1730">
        <f t="shared" ref="L1730:L1793" si="84">IF(ISBLANK(C1730),$S$23,C1730)</f>
        <v>297046</v>
      </c>
      <c r="M1730" s="1" t="str">
        <f>IF(ISBLANK(D1730),_xlfn.MODE.SNGL(moras[TIPO_ASEGURAMIENTO]),D1730)</f>
        <v>ASEGURADO VOLUNTARIO</v>
      </c>
      <c r="N1730" s="1">
        <f>IF(ISBLANK(moras[[#This Row],[EDAD]]),T1751,moras[[#This Row],[EDAD]])</f>
        <v>39</v>
      </c>
    </row>
    <row r="1731" spans="1:14" x14ac:dyDescent="0.35">
      <c r="A1731" s="1">
        <v>1730</v>
      </c>
      <c r="B1731" s="1" t="s">
        <v>9</v>
      </c>
      <c r="C1731" s="1">
        <v>772177.52</v>
      </c>
      <c r="D1731" s="1" t="s">
        <v>10</v>
      </c>
      <c r="E1731" s="1" t="s">
        <v>16</v>
      </c>
      <c r="F1731" s="1" t="s">
        <v>12</v>
      </c>
      <c r="G1731" s="1" t="s">
        <v>13</v>
      </c>
      <c r="H1731" s="1" t="s">
        <v>13</v>
      </c>
      <c r="I1731" s="1">
        <v>28</v>
      </c>
      <c r="J1731" t="str">
        <f t="shared" si="82"/>
        <v>No</v>
      </c>
      <c r="K1731" t="str">
        <f t="shared" si="83"/>
        <v>No</v>
      </c>
      <c r="L1731">
        <f t="shared" si="84"/>
        <v>772177.52</v>
      </c>
      <c r="M1731" s="1" t="str">
        <f>IF(ISBLANK(D1731),_xlfn.MODE.SNGL(moras[TIPO_ASEGURAMIENTO]),D1731)</f>
        <v>ASALARIADO</v>
      </c>
      <c r="N1731" s="1">
        <f>IF(ISBLANK(moras[[#This Row],[EDAD]]),T1752,moras[[#This Row],[EDAD]])</f>
        <v>28</v>
      </c>
    </row>
    <row r="1732" spans="1:14" x14ac:dyDescent="0.35">
      <c r="A1732" s="1">
        <v>1731</v>
      </c>
      <c r="B1732" s="1" t="s">
        <v>15</v>
      </c>
      <c r="C1732" s="1">
        <v>289717</v>
      </c>
      <c r="D1732" s="1" t="s">
        <v>18</v>
      </c>
      <c r="E1732" s="1" t="s">
        <v>16</v>
      </c>
      <c r="F1732" s="1" t="s">
        <v>12</v>
      </c>
      <c r="G1732" s="1" t="s">
        <v>13</v>
      </c>
      <c r="H1732" s="1" t="s">
        <v>13</v>
      </c>
      <c r="I1732" s="1">
        <v>59</v>
      </c>
      <c r="J1732" t="str">
        <f t="shared" si="82"/>
        <v>No</v>
      </c>
      <c r="K1732" t="str">
        <f t="shared" si="83"/>
        <v>No</v>
      </c>
      <c r="L1732">
        <f t="shared" si="84"/>
        <v>289717</v>
      </c>
      <c r="M1732" s="1" t="str">
        <f>IF(ISBLANK(D1732),_xlfn.MODE.SNGL(moras[TIPO_ASEGURAMIENTO]),D1732)</f>
        <v>TRABAJADOR INDEPENDIENTE</v>
      </c>
      <c r="N1732" s="1">
        <f>IF(ISBLANK(moras[[#This Row],[EDAD]]),T1753,moras[[#This Row],[EDAD]])</f>
        <v>59</v>
      </c>
    </row>
    <row r="1733" spans="1:14" x14ac:dyDescent="0.35">
      <c r="A1733" s="1">
        <v>1732</v>
      </c>
      <c r="B1733" s="1" t="s">
        <v>15</v>
      </c>
      <c r="C1733" s="1">
        <v>380000</v>
      </c>
      <c r="D1733" s="1" t="s">
        <v>10</v>
      </c>
      <c r="E1733" s="1" t="s">
        <v>16</v>
      </c>
      <c r="F1733" s="1" t="s">
        <v>12</v>
      </c>
      <c r="G1733" s="1" t="s">
        <v>13</v>
      </c>
      <c r="H1733" s="1" t="s">
        <v>13</v>
      </c>
      <c r="I1733" s="1">
        <v>57</v>
      </c>
      <c r="J1733" t="str">
        <f t="shared" si="82"/>
        <v>No</v>
      </c>
      <c r="K1733" t="str">
        <f t="shared" si="83"/>
        <v>No</v>
      </c>
      <c r="L1733">
        <f t="shared" si="84"/>
        <v>380000</v>
      </c>
      <c r="M1733" s="1" t="str">
        <f>IF(ISBLANK(D1733),_xlfn.MODE.SNGL(moras[TIPO_ASEGURAMIENTO]),D1733)</f>
        <v>ASALARIADO</v>
      </c>
      <c r="N1733" s="1">
        <f>IF(ISBLANK(moras[[#This Row],[EDAD]]),T1754,moras[[#This Row],[EDAD]])</f>
        <v>57</v>
      </c>
    </row>
    <row r="1734" spans="1:14" x14ac:dyDescent="0.35">
      <c r="A1734" s="1">
        <v>1733</v>
      </c>
      <c r="B1734" s="1" t="s">
        <v>15</v>
      </c>
      <c r="C1734" s="1">
        <v>1156841.8400000001</v>
      </c>
      <c r="D1734" s="1" t="s">
        <v>10</v>
      </c>
      <c r="E1734" s="1" t="s">
        <v>11</v>
      </c>
      <c r="F1734" s="1" t="s">
        <v>12</v>
      </c>
      <c r="G1734" s="1" t="s">
        <v>13</v>
      </c>
      <c r="H1734" s="1" t="s">
        <v>13</v>
      </c>
      <c r="I1734" s="1">
        <v>43</v>
      </c>
      <c r="J1734" t="str">
        <f t="shared" si="82"/>
        <v>No</v>
      </c>
      <c r="K1734" t="str">
        <f t="shared" si="83"/>
        <v>No</v>
      </c>
      <c r="L1734">
        <f t="shared" si="84"/>
        <v>1156841.8400000001</v>
      </c>
      <c r="M1734" s="1" t="str">
        <f>IF(ISBLANK(D1734),_xlfn.MODE.SNGL(moras[TIPO_ASEGURAMIENTO]),D1734)</f>
        <v>ASALARIADO</v>
      </c>
      <c r="N1734" s="1">
        <f>IF(ISBLANK(moras[[#This Row],[EDAD]]),T1755,moras[[#This Row],[EDAD]])</f>
        <v>43</v>
      </c>
    </row>
    <row r="1735" spans="1:14" x14ac:dyDescent="0.35">
      <c r="A1735" s="1">
        <v>1734</v>
      </c>
      <c r="B1735" s="1" t="s">
        <v>9</v>
      </c>
      <c r="C1735" s="1">
        <v>387489.4</v>
      </c>
      <c r="D1735" s="1" t="s">
        <v>10</v>
      </c>
      <c r="E1735" s="1" t="s">
        <v>16</v>
      </c>
      <c r="F1735" s="1" t="s">
        <v>12</v>
      </c>
      <c r="G1735" s="1" t="s">
        <v>13</v>
      </c>
      <c r="H1735" s="1" t="s">
        <v>13</v>
      </c>
      <c r="I1735" s="1">
        <v>35</v>
      </c>
      <c r="J1735" t="str">
        <f t="shared" si="82"/>
        <v>No</v>
      </c>
      <c r="K1735" t="str">
        <f t="shared" si="83"/>
        <v>No</v>
      </c>
      <c r="L1735">
        <f t="shared" si="84"/>
        <v>387489.4</v>
      </c>
      <c r="M1735" s="1" t="str">
        <f>IF(ISBLANK(D1735),_xlfn.MODE.SNGL(moras[TIPO_ASEGURAMIENTO]),D1735)</f>
        <v>ASALARIADO</v>
      </c>
      <c r="N1735" s="1">
        <f>IF(ISBLANK(moras[[#This Row],[EDAD]]),T1756,moras[[#This Row],[EDAD]])</f>
        <v>35</v>
      </c>
    </row>
    <row r="1736" spans="1:14" x14ac:dyDescent="0.35">
      <c r="A1736" s="1">
        <v>1735</v>
      </c>
      <c r="B1736" s="1" t="s">
        <v>9</v>
      </c>
      <c r="C1736" s="1">
        <v>449596</v>
      </c>
      <c r="D1736" s="1" t="s">
        <v>10</v>
      </c>
      <c r="E1736" s="1" t="s">
        <v>11</v>
      </c>
      <c r="F1736" s="1" t="s">
        <v>12</v>
      </c>
      <c r="G1736" s="1" t="s">
        <v>13</v>
      </c>
      <c r="H1736" s="1" t="s">
        <v>13</v>
      </c>
      <c r="I1736" s="1">
        <v>36</v>
      </c>
      <c r="J1736" t="str">
        <f t="shared" si="82"/>
        <v>No</v>
      </c>
      <c r="K1736" t="str">
        <f t="shared" si="83"/>
        <v>No</v>
      </c>
      <c r="L1736">
        <f t="shared" si="84"/>
        <v>449596</v>
      </c>
      <c r="M1736" s="1" t="str">
        <f>IF(ISBLANK(D1736),_xlfn.MODE.SNGL(moras[TIPO_ASEGURAMIENTO]),D1736)</f>
        <v>ASALARIADO</v>
      </c>
      <c r="N1736" s="1">
        <f>IF(ISBLANK(moras[[#This Row],[EDAD]]),T1757,moras[[#This Row],[EDAD]])</f>
        <v>36</v>
      </c>
    </row>
    <row r="1737" spans="1:14" x14ac:dyDescent="0.35">
      <c r="A1737" s="1">
        <v>1736</v>
      </c>
      <c r="B1737" s="1" t="s">
        <v>9</v>
      </c>
      <c r="C1737" s="1">
        <v>477300</v>
      </c>
      <c r="D1737" s="1" t="s">
        <v>10</v>
      </c>
      <c r="E1737" s="1" t="s">
        <v>16</v>
      </c>
      <c r="F1737" s="1" t="s">
        <v>12</v>
      </c>
      <c r="G1737" s="1" t="s">
        <v>13</v>
      </c>
      <c r="H1737" s="1" t="s">
        <v>13</v>
      </c>
      <c r="I1737" s="1">
        <v>63</v>
      </c>
      <c r="J1737" t="str">
        <f t="shared" si="82"/>
        <v>No</v>
      </c>
      <c r="K1737" t="str">
        <f t="shared" si="83"/>
        <v>No</v>
      </c>
      <c r="L1737">
        <f t="shared" si="84"/>
        <v>477300</v>
      </c>
      <c r="M1737" s="1" t="str">
        <f>IF(ISBLANK(D1737),_xlfn.MODE.SNGL(moras[TIPO_ASEGURAMIENTO]),D1737)</f>
        <v>ASALARIADO</v>
      </c>
      <c r="N1737" s="1">
        <f>IF(ISBLANK(moras[[#This Row],[EDAD]]),T1758,moras[[#This Row],[EDAD]])</f>
        <v>63</v>
      </c>
    </row>
    <row r="1738" spans="1:14" x14ac:dyDescent="0.35">
      <c r="A1738" s="1">
        <v>1737</v>
      </c>
      <c r="B1738" s="1" t="s">
        <v>9</v>
      </c>
      <c r="C1738" s="1">
        <v>425703.55</v>
      </c>
      <c r="D1738" s="1" t="s">
        <v>10</v>
      </c>
      <c r="E1738" s="1" t="s">
        <v>16</v>
      </c>
      <c r="F1738" s="1" t="s">
        <v>12</v>
      </c>
      <c r="G1738" s="1" t="s">
        <v>13</v>
      </c>
      <c r="H1738" s="1" t="s">
        <v>13</v>
      </c>
      <c r="I1738" s="1">
        <v>44</v>
      </c>
      <c r="J1738" t="str">
        <f t="shared" si="82"/>
        <v>No</v>
      </c>
      <c r="K1738" t="str">
        <f t="shared" si="83"/>
        <v>No</v>
      </c>
      <c r="L1738">
        <f t="shared" si="84"/>
        <v>425703.55</v>
      </c>
      <c r="M1738" s="1" t="str">
        <f>IF(ISBLANK(D1738),_xlfn.MODE.SNGL(moras[TIPO_ASEGURAMIENTO]),D1738)</f>
        <v>ASALARIADO</v>
      </c>
      <c r="N1738" s="1">
        <f>IF(ISBLANK(moras[[#This Row],[EDAD]]),T1759,moras[[#This Row],[EDAD]])</f>
        <v>44</v>
      </c>
    </row>
    <row r="1739" spans="1:14" x14ac:dyDescent="0.35">
      <c r="A1739" s="1">
        <v>1738</v>
      </c>
      <c r="B1739" s="1" t="s">
        <v>9</v>
      </c>
      <c r="C1739" s="1">
        <v>871427.3</v>
      </c>
      <c r="D1739" s="1" t="s">
        <v>10</v>
      </c>
      <c r="E1739" s="1" t="s">
        <v>16</v>
      </c>
      <c r="F1739" s="1" t="s">
        <v>12</v>
      </c>
      <c r="G1739" s="1" t="s">
        <v>13</v>
      </c>
      <c r="H1739" s="1" t="s">
        <v>13</v>
      </c>
      <c r="I1739" s="1">
        <v>51</v>
      </c>
      <c r="J1739" t="str">
        <f t="shared" si="82"/>
        <v>No</v>
      </c>
      <c r="K1739" t="str">
        <f t="shared" si="83"/>
        <v>No</v>
      </c>
      <c r="L1739">
        <f t="shared" si="84"/>
        <v>871427.3</v>
      </c>
      <c r="M1739" s="1" t="str">
        <f>IF(ISBLANK(D1739),_xlfn.MODE.SNGL(moras[TIPO_ASEGURAMIENTO]),D1739)</f>
        <v>ASALARIADO</v>
      </c>
      <c r="N1739" s="1">
        <f>IF(ISBLANK(moras[[#This Row],[EDAD]]),T1760,moras[[#This Row],[EDAD]])</f>
        <v>51</v>
      </c>
    </row>
    <row r="1740" spans="1:14" x14ac:dyDescent="0.35">
      <c r="A1740" s="1">
        <v>1739</v>
      </c>
      <c r="B1740" s="1" t="s">
        <v>9</v>
      </c>
      <c r="C1740" s="1">
        <v>368750</v>
      </c>
      <c r="D1740" s="1" t="s">
        <v>10</v>
      </c>
      <c r="E1740" s="1" t="s">
        <v>16</v>
      </c>
      <c r="F1740" s="1" t="s">
        <v>12</v>
      </c>
      <c r="G1740" s="1" t="s">
        <v>13</v>
      </c>
      <c r="H1740" s="1" t="s">
        <v>13</v>
      </c>
      <c r="I1740" s="1">
        <v>41</v>
      </c>
      <c r="J1740" t="str">
        <f t="shared" si="82"/>
        <v>No</v>
      </c>
      <c r="K1740" t="str">
        <f t="shared" si="83"/>
        <v>No</v>
      </c>
      <c r="L1740">
        <f t="shared" si="84"/>
        <v>368750</v>
      </c>
      <c r="M1740" s="1" t="str">
        <f>IF(ISBLANK(D1740),_xlfn.MODE.SNGL(moras[TIPO_ASEGURAMIENTO]),D1740)</f>
        <v>ASALARIADO</v>
      </c>
      <c r="N1740" s="1">
        <f>IF(ISBLANK(moras[[#This Row],[EDAD]]),T1761,moras[[#This Row],[EDAD]])</f>
        <v>41</v>
      </c>
    </row>
    <row r="1741" spans="1:14" x14ac:dyDescent="0.35">
      <c r="A1741" s="1">
        <v>1740</v>
      </c>
      <c r="B1741" s="1" t="s">
        <v>9</v>
      </c>
      <c r="C1741" s="1">
        <v>744158.02</v>
      </c>
      <c r="D1741" s="1" t="s">
        <v>10</v>
      </c>
      <c r="E1741" s="1" t="s">
        <v>11</v>
      </c>
      <c r="F1741" s="1" t="s">
        <v>12</v>
      </c>
      <c r="G1741" s="1" t="s">
        <v>13</v>
      </c>
      <c r="H1741" s="1" t="s">
        <v>13</v>
      </c>
      <c r="I1741" s="1">
        <v>26</v>
      </c>
      <c r="J1741" t="str">
        <f t="shared" si="82"/>
        <v>No</v>
      </c>
      <c r="K1741" t="str">
        <f t="shared" si="83"/>
        <v>No</v>
      </c>
      <c r="L1741">
        <f t="shared" si="84"/>
        <v>744158.02</v>
      </c>
      <c r="M1741" s="1" t="str">
        <f>IF(ISBLANK(D1741),_xlfn.MODE.SNGL(moras[TIPO_ASEGURAMIENTO]),D1741)</f>
        <v>ASALARIADO</v>
      </c>
      <c r="N1741" s="1">
        <f>IF(ISBLANK(moras[[#This Row],[EDAD]]),T1762,moras[[#This Row],[EDAD]])</f>
        <v>26</v>
      </c>
    </row>
    <row r="1742" spans="1:14" x14ac:dyDescent="0.35">
      <c r="A1742" s="1">
        <v>1741</v>
      </c>
      <c r="B1742" s="1" t="s">
        <v>9</v>
      </c>
      <c r="C1742" s="1">
        <v>280000</v>
      </c>
      <c r="D1742" s="1" t="s">
        <v>10</v>
      </c>
      <c r="E1742" s="1" t="s">
        <v>16</v>
      </c>
      <c r="F1742" s="1" t="s">
        <v>12</v>
      </c>
      <c r="G1742" s="1" t="s">
        <v>13</v>
      </c>
      <c r="H1742" s="1" t="s">
        <v>12</v>
      </c>
      <c r="I1742" s="1">
        <v>56</v>
      </c>
      <c r="J1742" t="str">
        <f t="shared" si="82"/>
        <v>No</v>
      </c>
      <c r="K1742" t="str">
        <f t="shared" si="83"/>
        <v>No</v>
      </c>
      <c r="L1742">
        <f t="shared" si="84"/>
        <v>280000</v>
      </c>
      <c r="M1742" s="1" t="str">
        <f>IF(ISBLANK(D1742),_xlfn.MODE.SNGL(moras[TIPO_ASEGURAMIENTO]),D1742)</f>
        <v>ASALARIADO</v>
      </c>
      <c r="N1742" s="1">
        <f>IF(ISBLANK(moras[[#This Row],[EDAD]]),T1763,moras[[#This Row],[EDAD]])</f>
        <v>56</v>
      </c>
    </row>
    <row r="1743" spans="1:14" x14ac:dyDescent="0.35">
      <c r="A1743" s="1">
        <v>1742</v>
      </c>
      <c r="B1743" s="1" t="s">
        <v>9</v>
      </c>
      <c r="C1743" s="1">
        <v>382584.15</v>
      </c>
      <c r="D1743" s="1" t="s">
        <v>10</v>
      </c>
      <c r="E1743" s="1" t="s">
        <v>11</v>
      </c>
      <c r="F1743" s="1" t="s">
        <v>12</v>
      </c>
      <c r="G1743" s="1" t="s">
        <v>13</v>
      </c>
      <c r="H1743" s="1" t="s">
        <v>13</v>
      </c>
      <c r="I1743" s="1">
        <v>47</v>
      </c>
      <c r="J1743" t="str">
        <f t="shared" si="82"/>
        <v>No</v>
      </c>
      <c r="K1743" t="str">
        <f t="shared" si="83"/>
        <v>No</v>
      </c>
      <c r="L1743">
        <f t="shared" si="84"/>
        <v>382584.15</v>
      </c>
      <c r="M1743" s="1" t="str">
        <f>IF(ISBLANK(D1743),_xlfn.MODE.SNGL(moras[TIPO_ASEGURAMIENTO]),D1743)</f>
        <v>ASALARIADO</v>
      </c>
      <c r="N1743" s="1">
        <f>IF(ISBLANK(moras[[#This Row],[EDAD]]),T1764,moras[[#This Row],[EDAD]])</f>
        <v>47</v>
      </c>
    </row>
    <row r="1744" spans="1:14" x14ac:dyDescent="0.35">
      <c r="A1744" s="1">
        <v>1743</v>
      </c>
      <c r="B1744" s="1" t="s">
        <v>15</v>
      </c>
      <c r="C1744" s="1">
        <v>1275440.5</v>
      </c>
      <c r="D1744" s="1" t="s">
        <v>10</v>
      </c>
      <c r="E1744" s="1" t="s">
        <v>11</v>
      </c>
      <c r="F1744" s="1" t="s">
        <v>12</v>
      </c>
      <c r="G1744" s="1" t="s">
        <v>13</v>
      </c>
      <c r="H1744" s="1" t="s">
        <v>13</v>
      </c>
      <c r="I1744" s="1">
        <v>58</v>
      </c>
      <c r="J1744" t="str">
        <f t="shared" si="82"/>
        <v>No</v>
      </c>
      <c r="K1744" t="str">
        <f t="shared" si="83"/>
        <v>No</v>
      </c>
      <c r="L1744">
        <f t="shared" si="84"/>
        <v>1275440.5</v>
      </c>
      <c r="M1744" s="1" t="str">
        <f>IF(ISBLANK(D1744),_xlfn.MODE.SNGL(moras[TIPO_ASEGURAMIENTO]),D1744)</f>
        <v>ASALARIADO</v>
      </c>
      <c r="N1744" s="1">
        <f>IF(ISBLANK(moras[[#This Row],[EDAD]]),T1765,moras[[#This Row],[EDAD]])</f>
        <v>58</v>
      </c>
    </row>
    <row r="1745" spans="1:14" x14ac:dyDescent="0.35">
      <c r="A1745" s="1">
        <v>1744</v>
      </c>
      <c r="B1745" s="1" t="s">
        <v>15</v>
      </c>
      <c r="C1745" s="1">
        <v>1566046.1</v>
      </c>
      <c r="D1745" s="1" t="s">
        <v>10</v>
      </c>
      <c r="E1745" s="1" t="s">
        <v>11</v>
      </c>
      <c r="F1745" s="1" t="s">
        <v>12</v>
      </c>
      <c r="G1745" s="1" t="s">
        <v>13</v>
      </c>
      <c r="H1745" s="1" t="s">
        <v>13</v>
      </c>
      <c r="I1745" s="1">
        <v>28</v>
      </c>
      <c r="J1745" t="str">
        <f t="shared" si="82"/>
        <v>No</v>
      </c>
      <c r="K1745" t="str">
        <f t="shared" si="83"/>
        <v>No</v>
      </c>
      <c r="L1745">
        <f t="shared" si="84"/>
        <v>1566046.1</v>
      </c>
      <c r="M1745" s="1" t="str">
        <f>IF(ISBLANK(D1745),_xlfn.MODE.SNGL(moras[TIPO_ASEGURAMIENTO]),D1745)</f>
        <v>ASALARIADO</v>
      </c>
      <c r="N1745" s="1">
        <f>IF(ISBLANK(moras[[#This Row],[EDAD]]),T1766,moras[[#This Row],[EDAD]])</f>
        <v>28</v>
      </c>
    </row>
    <row r="1746" spans="1:14" x14ac:dyDescent="0.35">
      <c r="A1746" s="1">
        <v>1745</v>
      </c>
      <c r="B1746" s="1" t="s">
        <v>15</v>
      </c>
      <c r="C1746" s="1">
        <v>477915</v>
      </c>
      <c r="D1746" s="1" t="s">
        <v>10</v>
      </c>
      <c r="E1746" s="1" t="s">
        <v>11</v>
      </c>
      <c r="F1746" s="1" t="s">
        <v>12</v>
      </c>
      <c r="G1746" s="1" t="s">
        <v>13</v>
      </c>
      <c r="H1746" s="1" t="s">
        <v>13</v>
      </c>
      <c r="I1746" s="1">
        <v>29</v>
      </c>
      <c r="J1746" t="str">
        <f t="shared" si="82"/>
        <v>No</v>
      </c>
      <c r="K1746" t="str">
        <f t="shared" si="83"/>
        <v>No</v>
      </c>
      <c r="L1746">
        <f t="shared" si="84"/>
        <v>477915</v>
      </c>
      <c r="M1746" s="1" t="str">
        <f>IF(ISBLANK(D1746),_xlfn.MODE.SNGL(moras[TIPO_ASEGURAMIENTO]),D1746)</f>
        <v>ASALARIADO</v>
      </c>
      <c r="N1746" s="1">
        <f>IF(ISBLANK(moras[[#This Row],[EDAD]]),T1767,moras[[#This Row],[EDAD]])</f>
        <v>29</v>
      </c>
    </row>
    <row r="1747" spans="1:14" x14ac:dyDescent="0.35">
      <c r="A1747" s="1">
        <v>1746</v>
      </c>
      <c r="B1747" s="1" t="s">
        <v>9</v>
      </c>
      <c r="C1747" s="1">
        <v>389617</v>
      </c>
      <c r="D1747" s="1" t="s">
        <v>10</v>
      </c>
      <c r="E1747" s="1" t="s">
        <v>16</v>
      </c>
      <c r="F1747" s="1" t="s">
        <v>12</v>
      </c>
      <c r="G1747" s="1" t="s">
        <v>13</v>
      </c>
      <c r="H1747" s="1" t="s">
        <v>13</v>
      </c>
      <c r="I1747" s="1">
        <v>61</v>
      </c>
      <c r="J1747" t="str">
        <f t="shared" si="82"/>
        <v>No</v>
      </c>
      <c r="K1747" t="str">
        <f t="shared" si="83"/>
        <v>No</v>
      </c>
      <c r="L1747">
        <f t="shared" si="84"/>
        <v>389617</v>
      </c>
      <c r="M1747" s="1" t="str">
        <f>IF(ISBLANK(D1747),_xlfn.MODE.SNGL(moras[TIPO_ASEGURAMIENTO]),D1747)</f>
        <v>ASALARIADO</v>
      </c>
      <c r="N1747" s="1">
        <f>IF(ISBLANK(moras[[#This Row],[EDAD]]),T1768,moras[[#This Row],[EDAD]])</f>
        <v>61</v>
      </c>
    </row>
    <row r="1748" spans="1:14" x14ac:dyDescent="0.35">
      <c r="A1748" s="1">
        <v>1747</v>
      </c>
      <c r="B1748" s="1" t="s">
        <v>15</v>
      </c>
      <c r="C1748" s="1">
        <v>3312186.43</v>
      </c>
      <c r="D1748" s="1" t="s">
        <v>10</v>
      </c>
      <c r="E1748" s="1" t="s">
        <v>11</v>
      </c>
      <c r="F1748" s="1" t="s">
        <v>12</v>
      </c>
      <c r="G1748" s="1" t="s">
        <v>13</v>
      </c>
      <c r="H1748" s="1" t="s">
        <v>13</v>
      </c>
      <c r="I1748" s="1">
        <v>41</v>
      </c>
      <c r="J1748" t="str">
        <f t="shared" si="82"/>
        <v>Atípico</v>
      </c>
      <c r="K1748" t="str">
        <f t="shared" si="83"/>
        <v>No</v>
      </c>
      <c r="L1748">
        <f t="shared" si="84"/>
        <v>3312186.43</v>
      </c>
      <c r="M1748" s="1" t="str">
        <f>IF(ISBLANK(D1748),_xlfn.MODE.SNGL(moras[TIPO_ASEGURAMIENTO]),D1748)</f>
        <v>ASALARIADO</v>
      </c>
      <c r="N1748" s="1">
        <f>IF(ISBLANK(moras[[#This Row],[EDAD]]),T1769,moras[[#This Row],[EDAD]])</f>
        <v>41</v>
      </c>
    </row>
    <row r="1749" spans="1:14" x14ac:dyDescent="0.35">
      <c r="A1749" s="1">
        <v>1748</v>
      </c>
      <c r="B1749" s="1" t="s">
        <v>9</v>
      </c>
      <c r="C1749" s="1">
        <v>331181</v>
      </c>
      <c r="D1749" s="1" t="s">
        <v>18</v>
      </c>
      <c r="E1749" s="1" t="s">
        <v>16</v>
      </c>
      <c r="F1749" s="1" t="s">
        <v>12</v>
      </c>
      <c r="G1749" s="1" t="s">
        <v>13</v>
      </c>
      <c r="H1749" s="1" t="s">
        <v>12</v>
      </c>
      <c r="I1749" s="1">
        <v>57</v>
      </c>
      <c r="J1749" t="str">
        <f t="shared" si="82"/>
        <v>No</v>
      </c>
      <c r="K1749" t="str">
        <f t="shared" si="83"/>
        <v>No</v>
      </c>
      <c r="L1749">
        <f t="shared" si="84"/>
        <v>331181</v>
      </c>
      <c r="M1749" s="1" t="str">
        <f>IF(ISBLANK(D1749),_xlfn.MODE.SNGL(moras[TIPO_ASEGURAMIENTO]),D1749)</f>
        <v>TRABAJADOR INDEPENDIENTE</v>
      </c>
      <c r="N1749" s="1">
        <f>IF(ISBLANK(moras[[#This Row],[EDAD]]),T1770,moras[[#This Row],[EDAD]])</f>
        <v>57</v>
      </c>
    </row>
    <row r="1750" spans="1:14" x14ac:dyDescent="0.35">
      <c r="A1750" s="1">
        <v>1749</v>
      </c>
      <c r="B1750" s="1" t="s">
        <v>9</v>
      </c>
      <c r="C1750" s="1">
        <v>196000</v>
      </c>
      <c r="D1750" s="1" t="s">
        <v>10</v>
      </c>
      <c r="E1750" s="1" t="s">
        <v>16</v>
      </c>
      <c r="F1750" s="1" t="s">
        <v>12</v>
      </c>
      <c r="G1750" s="1" t="s">
        <v>13</v>
      </c>
      <c r="H1750" s="1" t="s">
        <v>13</v>
      </c>
      <c r="I1750" s="1">
        <v>52</v>
      </c>
      <c r="J1750" t="str">
        <f t="shared" si="82"/>
        <v>No</v>
      </c>
      <c r="K1750" t="str">
        <f t="shared" si="83"/>
        <v>No</v>
      </c>
      <c r="L1750">
        <f t="shared" si="84"/>
        <v>196000</v>
      </c>
      <c r="M1750" s="1" t="str">
        <f>IF(ISBLANK(D1750),_xlfn.MODE.SNGL(moras[TIPO_ASEGURAMIENTO]),D1750)</f>
        <v>ASALARIADO</v>
      </c>
      <c r="N1750" s="1">
        <f>IF(ISBLANK(moras[[#This Row],[EDAD]]),T1771,moras[[#This Row],[EDAD]])</f>
        <v>52</v>
      </c>
    </row>
    <row r="1751" spans="1:14" x14ac:dyDescent="0.35">
      <c r="A1751" s="1">
        <v>1750</v>
      </c>
      <c r="B1751" s="1" t="s">
        <v>9</v>
      </c>
      <c r="C1751" s="1">
        <v>430000</v>
      </c>
      <c r="D1751" s="1" t="s">
        <v>10</v>
      </c>
      <c r="E1751" s="1" t="s">
        <v>16</v>
      </c>
      <c r="F1751" s="1" t="s">
        <v>12</v>
      </c>
      <c r="G1751" s="1" t="s">
        <v>13</v>
      </c>
      <c r="H1751" s="1" t="s">
        <v>13</v>
      </c>
      <c r="I1751" s="1">
        <v>39</v>
      </c>
      <c r="J1751" t="str">
        <f t="shared" si="82"/>
        <v>No</v>
      </c>
      <c r="K1751" t="str">
        <f t="shared" si="83"/>
        <v>No</v>
      </c>
      <c r="L1751">
        <f t="shared" si="84"/>
        <v>430000</v>
      </c>
      <c r="M1751" s="1" t="str">
        <f>IF(ISBLANK(D1751),_xlfn.MODE.SNGL(moras[TIPO_ASEGURAMIENTO]),D1751)</f>
        <v>ASALARIADO</v>
      </c>
      <c r="N1751" s="1">
        <f>IF(ISBLANK(moras[[#This Row],[EDAD]]),T1772,moras[[#This Row],[EDAD]])</f>
        <v>39</v>
      </c>
    </row>
    <row r="1752" spans="1:14" x14ac:dyDescent="0.35">
      <c r="A1752" s="1">
        <v>1751</v>
      </c>
      <c r="B1752" s="1" t="s">
        <v>15</v>
      </c>
      <c r="C1752" s="1">
        <v>340000</v>
      </c>
      <c r="D1752" s="1" t="s">
        <v>10</v>
      </c>
      <c r="E1752" s="1" t="s">
        <v>16</v>
      </c>
      <c r="F1752" s="1" t="s">
        <v>12</v>
      </c>
      <c r="G1752" s="1" t="s">
        <v>13</v>
      </c>
      <c r="H1752" s="1" t="s">
        <v>13</v>
      </c>
      <c r="I1752" s="1">
        <v>26</v>
      </c>
      <c r="J1752" t="str">
        <f t="shared" si="82"/>
        <v>No</v>
      </c>
      <c r="K1752" t="str">
        <f t="shared" si="83"/>
        <v>No</v>
      </c>
      <c r="L1752">
        <f t="shared" si="84"/>
        <v>340000</v>
      </c>
      <c r="M1752" s="1" t="str">
        <f>IF(ISBLANK(D1752),_xlfn.MODE.SNGL(moras[TIPO_ASEGURAMIENTO]),D1752)</f>
        <v>ASALARIADO</v>
      </c>
      <c r="N1752" s="1">
        <f>IF(ISBLANK(moras[[#This Row],[EDAD]]),T1773,moras[[#This Row],[EDAD]])</f>
        <v>26</v>
      </c>
    </row>
    <row r="1753" spans="1:14" x14ac:dyDescent="0.35">
      <c r="A1753" s="1">
        <v>1752</v>
      </c>
      <c r="B1753" s="1" t="s">
        <v>15</v>
      </c>
      <c r="C1753" s="1">
        <v>1183227.01</v>
      </c>
      <c r="D1753" s="1" t="s">
        <v>10</v>
      </c>
      <c r="E1753" s="1" t="s">
        <v>16</v>
      </c>
      <c r="F1753" s="1" t="s">
        <v>12</v>
      </c>
      <c r="G1753" s="1" t="s">
        <v>13</v>
      </c>
      <c r="H1753" s="1" t="s">
        <v>13</v>
      </c>
      <c r="I1753" s="1">
        <v>32</v>
      </c>
      <c r="J1753" t="str">
        <f t="shared" si="82"/>
        <v>No</v>
      </c>
      <c r="K1753" t="str">
        <f t="shared" si="83"/>
        <v>No</v>
      </c>
      <c r="L1753">
        <f t="shared" si="84"/>
        <v>1183227.01</v>
      </c>
      <c r="M1753" s="1" t="str">
        <f>IF(ISBLANK(D1753),_xlfn.MODE.SNGL(moras[TIPO_ASEGURAMIENTO]),D1753)</f>
        <v>ASALARIADO</v>
      </c>
      <c r="N1753" s="1">
        <f>IF(ISBLANK(moras[[#This Row],[EDAD]]),T1774,moras[[#This Row],[EDAD]])</f>
        <v>32</v>
      </c>
    </row>
    <row r="1754" spans="1:14" x14ac:dyDescent="0.35">
      <c r="A1754" s="1">
        <v>1753</v>
      </c>
      <c r="B1754" s="1" t="s">
        <v>15</v>
      </c>
      <c r="C1754" s="1">
        <v>392375</v>
      </c>
      <c r="D1754" s="1" t="s">
        <v>10</v>
      </c>
      <c r="E1754" s="1" t="s">
        <v>16</v>
      </c>
      <c r="F1754" s="1" t="s">
        <v>12</v>
      </c>
      <c r="G1754" s="1" t="s">
        <v>13</v>
      </c>
      <c r="H1754" s="1" t="s">
        <v>13</v>
      </c>
      <c r="I1754" s="1">
        <v>33</v>
      </c>
      <c r="J1754" t="str">
        <f t="shared" si="82"/>
        <v>No</v>
      </c>
      <c r="K1754" t="str">
        <f t="shared" si="83"/>
        <v>No</v>
      </c>
      <c r="L1754">
        <f t="shared" si="84"/>
        <v>392375</v>
      </c>
      <c r="M1754" s="1" t="str">
        <f>IF(ISBLANK(D1754),_xlfn.MODE.SNGL(moras[TIPO_ASEGURAMIENTO]),D1754)</f>
        <v>ASALARIADO</v>
      </c>
      <c r="N1754" s="1">
        <f>IF(ISBLANK(moras[[#This Row],[EDAD]]),T1775,moras[[#This Row],[EDAD]])</f>
        <v>33</v>
      </c>
    </row>
    <row r="1755" spans="1:14" x14ac:dyDescent="0.35">
      <c r="A1755" s="1">
        <v>1754</v>
      </c>
      <c r="B1755" s="1" t="s">
        <v>15</v>
      </c>
      <c r="C1755" s="1">
        <v>278030</v>
      </c>
      <c r="D1755" s="1" t="s">
        <v>19</v>
      </c>
      <c r="E1755" s="1" t="s">
        <v>16</v>
      </c>
      <c r="F1755" s="1" t="s">
        <v>12</v>
      </c>
      <c r="G1755" s="1" t="s">
        <v>13</v>
      </c>
      <c r="H1755" s="1" t="s">
        <v>13</v>
      </c>
      <c r="I1755" s="1">
        <v>53</v>
      </c>
      <c r="J1755" t="str">
        <f t="shared" si="82"/>
        <v>No</v>
      </c>
      <c r="K1755" t="str">
        <f t="shared" si="83"/>
        <v>No</v>
      </c>
      <c r="L1755">
        <f t="shared" si="84"/>
        <v>278030</v>
      </c>
      <c r="M1755" s="1" t="str">
        <f>IF(ISBLANK(D1755),_xlfn.MODE.SNGL(moras[TIPO_ASEGURAMIENTO]),D1755)</f>
        <v>CONVENIOS ESPECIALES DE TRABAJADORES INDEPENDIENTES</v>
      </c>
      <c r="N1755" s="1">
        <f>IF(ISBLANK(moras[[#This Row],[EDAD]]),T1776,moras[[#This Row],[EDAD]])</f>
        <v>53</v>
      </c>
    </row>
    <row r="1756" spans="1:14" x14ac:dyDescent="0.35">
      <c r="A1756" s="1">
        <v>1755</v>
      </c>
      <c r="B1756" s="1" t="s">
        <v>15</v>
      </c>
      <c r="C1756" s="1">
        <v>436448</v>
      </c>
      <c r="D1756" s="1" t="s">
        <v>18</v>
      </c>
      <c r="E1756" s="1" t="s">
        <v>16</v>
      </c>
      <c r="F1756" s="1" t="s">
        <v>12</v>
      </c>
      <c r="G1756" s="1" t="s">
        <v>13</v>
      </c>
      <c r="H1756" s="1" t="s">
        <v>13</v>
      </c>
      <c r="I1756" s="1">
        <v>37</v>
      </c>
      <c r="J1756" t="str">
        <f t="shared" si="82"/>
        <v>No</v>
      </c>
      <c r="K1756" t="str">
        <f t="shared" si="83"/>
        <v>No</v>
      </c>
      <c r="L1756">
        <f t="shared" si="84"/>
        <v>436448</v>
      </c>
      <c r="M1756" s="1" t="str">
        <f>IF(ISBLANK(D1756),_xlfn.MODE.SNGL(moras[TIPO_ASEGURAMIENTO]),D1756)</f>
        <v>TRABAJADOR INDEPENDIENTE</v>
      </c>
      <c r="N1756" s="1">
        <f>IF(ISBLANK(moras[[#This Row],[EDAD]]),T1777,moras[[#This Row],[EDAD]])</f>
        <v>37</v>
      </c>
    </row>
    <row r="1757" spans="1:14" x14ac:dyDescent="0.35">
      <c r="A1757" s="1">
        <v>1756</v>
      </c>
      <c r="B1757" s="1" t="s">
        <v>9</v>
      </c>
      <c r="C1757" s="1">
        <v>219381.52</v>
      </c>
      <c r="D1757" s="1" t="s">
        <v>10</v>
      </c>
      <c r="E1757" s="1" t="s">
        <v>16</v>
      </c>
      <c r="F1757" s="1" t="s">
        <v>12</v>
      </c>
      <c r="G1757" s="1" t="s">
        <v>12</v>
      </c>
      <c r="H1757" s="1" t="s">
        <v>13</v>
      </c>
      <c r="I1757" s="1">
        <v>53</v>
      </c>
      <c r="J1757" t="str">
        <f t="shared" si="82"/>
        <v>No</v>
      </c>
      <c r="K1757" t="str">
        <f t="shared" si="83"/>
        <v>No</v>
      </c>
      <c r="L1757">
        <f t="shared" si="84"/>
        <v>219381.52</v>
      </c>
      <c r="M1757" s="1" t="str">
        <f>IF(ISBLANK(D1757),_xlfn.MODE.SNGL(moras[TIPO_ASEGURAMIENTO]),D1757)</f>
        <v>ASALARIADO</v>
      </c>
      <c r="N1757" s="1">
        <f>IF(ISBLANK(moras[[#This Row],[EDAD]]),T1778,moras[[#This Row],[EDAD]])</f>
        <v>53</v>
      </c>
    </row>
    <row r="1758" spans="1:14" x14ac:dyDescent="0.35">
      <c r="A1758" s="1">
        <v>1757</v>
      </c>
      <c r="B1758" s="1" t="s">
        <v>15</v>
      </c>
      <c r="C1758" s="1">
        <v>359500</v>
      </c>
      <c r="D1758" s="1" t="s">
        <v>10</v>
      </c>
      <c r="E1758" s="1" t="s">
        <v>16</v>
      </c>
      <c r="F1758" s="1" t="s">
        <v>12</v>
      </c>
      <c r="G1758" s="1" t="s">
        <v>13</v>
      </c>
      <c r="H1758" s="1" t="s">
        <v>13</v>
      </c>
      <c r="I1758" s="1">
        <v>41</v>
      </c>
      <c r="J1758" t="str">
        <f t="shared" si="82"/>
        <v>No</v>
      </c>
      <c r="K1758" t="str">
        <f t="shared" si="83"/>
        <v>No</v>
      </c>
      <c r="L1758">
        <f t="shared" si="84"/>
        <v>359500</v>
      </c>
      <c r="M1758" s="1" t="str">
        <f>IF(ISBLANK(D1758),_xlfn.MODE.SNGL(moras[TIPO_ASEGURAMIENTO]),D1758)</f>
        <v>ASALARIADO</v>
      </c>
      <c r="N1758" s="1">
        <f>IF(ISBLANK(moras[[#This Row],[EDAD]]),T1779,moras[[#This Row],[EDAD]])</f>
        <v>41</v>
      </c>
    </row>
    <row r="1759" spans="1:14" x14ac:dyDescent="0.35">
      <c r="A1759" s="1">
        <v>1758</v>
      </c>
      <c r="B1759" s="1" t="s">
        <v>9</v>
      </c>
      <c r="C1759" s="1">
        <v>300018</v>
      </c>
      <c r="D1759" s="1" t="s">
        <v>18</v>
      </c>
      <c r="E1759" s="1" t="s">
        <v>16</v>
      </c>
      <c r="F1759" s="1" t="s">
        <v>12</v>
      </c>
      <c r="G1759" s="1" t="s">
        <v>13</v>
      </c>
      <c r="H1759" s="1" t="s">
        <v>12</v>
      </c>
      <c r="I1759" s="1">
        <v>62</v>
      </c>
      <c r="J1759" t="str">
        <f t="shared" si="82"/>
        <v>No</v>
      </c>
      <c r="K1759" t="str">
        <f t="shared" si="83"/>
        <v>No</v>
      </c>
      <c r="L1759">
        <f t="shared" si="84"/>
        <v>300018</v>
      </c>
      <c r="M1759" s="1" t="str">
        <f>IF(ISBLANK(D1759),_xlfn.MODE.SNGL(moras[TIPO_ASEGURAMIENTO]),D1759)</f>
        <v>TRABAJADOR INDEPENDIENTE</v>
      </c>
      <c r="N1759" s="1">
        <f>IF(ISBLANK(moras[[#This Row],[EDAD]]),T1780,moras[[#This Row],[EDAD]])</f>
        <v>62</v>
      </c>
    </row>
    <row r="1760" spans="1:14" x14ac:dyDescent="0.35">
      <c r="A1760" s="1">
        <v>1759</v>
      </c>
      <c r="B1760" s="1" t="s">
        <v>9</v>
      </c>
      <c r="C1760" s="1">
        <v>300018</v>
      </c>
      <c r="D1760" s="1" t="s">
        <v>17</v>
      </c>
      <c r="E1760" s="1" t="s">
        <v>16</v>
      </c>
      <c r="F1760" s="1" t="s">
        <v>12</v>
      </c>
      <c r="G1760" s="1" t="s">
        <v>13</v>
      </c>
      <c r="H1760" s="1" t="s">
        <v>13</v>
      </c>
      <c r="I1760" s="1">
        <v>60</v>
      </c>
      <c r="J1760" t="str">
        <f t="shared" si="82"/>
        <v>No</v>
      </c>
      <c r="K1760" t="str">
        <f t="shared" si="83"/>
        <v>No</v>
      </c>
      <c r="L1760">
        <f t="shared" si="84"/>
        <v>300018</v>
      </c>
      <c r="M1760" s="1" t="str">
        <f>IF(ISBLANK(D1760),_xlfn.MODE.SNGL(moras[TIPO_ASEGURAMIENTO]),D1760)</f>
        <v>ASEGURADO VOLUNTARIO</v>
      </c>
      <c r="N1760" s="1">
        <f>IF(ISBLANK(moras[[#This Row],[EDAD]]),T1781,moras[[#This Row],[EDAD]])</f>
        <v>60</v>
      </c>
    </row>
    <row r="1761" spans="1:14" x14ac:dyDescent="0.35">
      <c r="A1761" s="1">
        <v>1760</v>
      </c>
      <c r="B1761" s="1" t="s">
        <v>9</v>
      </c>
      <c r="C1761" s="1">
        <v>297046</v>
      </c>
      <c r="D1761" s="1" t="s">
        <v>17</v>
      </c>
      <c r="E1761" s="1" t="s">
        <v>16</v>
      </c>
      <c r="F1761" s="1" t="s">
        <v>12</v>
      </c>
      <c r="G1761" s="1" t="s">
        <v>13</v>
      </c>
      <c r="H1761" s="1" t="s">
        <v>13</v>
      </c>
      <c r="I1761" s="1">
        <v>68</v>
      </c>
      <c r="J1761" t="str">
        <f t="shared" si="82"/>
        <v>No</v>
      </c>
      <c r="K1761" t="str">
        <f t="shared" si="83"/>
        <v>No</v>
      </c>
      <c r="L1761">
        <f t="shared" si="84"/>
        <v>297046</v>
      </c>
      <c r="M1761" s="1" t="str">
        <f>IF(ISBLANK(D1761),_xlfn.MODE.SNGL(moras[TIPO_ASEGURAMIENTO]),D1761)</f>
        <v>ASEGURADO VOLUNTARIO</v>
      </c>
      <c r="N1761" s="1">
        <f>IF(ISBLANK(moras[[#This Row],[EDAD]]),T1782,moras[[#This Row],[EDAD]])</f>
        <v>68</v>
      </c>
    </row>
    <row r="1762" spans="1:14" x14ac:dyDescent="0.35">
      <c r="A1762" s="1">
        <v>1761</v>
      </c>
      <c r="B1762" s="1" t="s">
        <v>9</v>
      </c>
      <c r="C1762" s="1">
        <v>425916.67</v>
      </c>
      <c r="D1762" s="1" t="s">
        <v>10</v>
      </c>
      <c r="E1762" s="1" t="s">
        <v>16</v>
      </c>
      <c r="F1762" s="1" t="s">
        <v>12</v>
      </c>
      <c r="G1762" s="1" t="s">
        <v>13</v>
      </c>
      <c r="H1762" s="1" t="s">
        <v>13</v>
      </c>
      <c r="I1762" s="1">
        <v>22</v>
      </c>
      <c r="J1762" t="str">
        <f t="shared" si="82"/>
        <v>No</v>
      </c>
      <c r="K1762" t="str">
        <f t="shared" si="83"/>
        <v>No</v>
      </c>
      <c r="L1762">
        <f t="shared" si="84"/>
        <v>425916.67</v>
      </c>
      <c r="M1762" s="1" t="str">
        <f>IF(ISBLANK(D1762),_xlfn.MODE.SNGL(moras[TIPO_ASEGURAMIENTO]),D1762)</f>
        <v>ASALARIADO</v>
      </c>
      <c r="N1762" s="1">
        <f>IF(ISBLANK(moras[[#This Row],[EDAD]]),T1783,moras[[#This Row],[EDAD]])</f>
        <v>22</v>
      </c>
    </row>
    <row r="1763" spans="1:14" x14ac:dyDescent="0.35">
      <c r="A1763" s="1">
        <v>1762</v>
      </c>
      <c r="B1763" s="1" t="s">
        <v>15</v>
      </c>
      <c r="C1763" s="1">
        <v>318064</v>
      </c>
      <c r="D1763" s="1" t="s">
        <v>18</v>
      </c>
      <c r="E1763" s="1" t="s">
        <v>16</v>
      </c>
      <c r="F1763" s="1" t="s">
        <v>12</v>
      </c>
      <c r="G1763" s="1" t="s">
        <v>13</v>
      </c>
      <c r="H1763" s="1" t="s">
        <v>12</v>
      </c>
      <c r="I1763" s="1">
        <v>38</v>
      </c>
      <c r="J1763" t="str">
        <f t="shared" si="82"/>
        <v>No</v>
      </c>
      <c r="K1763" t="str">
        <f t="shared" si="83"/>
        <v>No</v>
      </c>
      <c r="L1763">
        <f t="shared" si="84"/>
        <v>318064</v>
      </c>
      <c r="M1763" s="1" t="str">
        <f>IF(ISBLANK(D1763),_xlfn.MODE.SNGL(moras[TIPO_ASEGURAMIENTO]),D1763)</f>
        <v>TRABAJADOR INDEPENDIENTE</v>
      </c>
      <c r="N1763" s="1">
        <f>IF(ISBLANK(moras[[#This Row],[EDAD]]),T1784,moras[[#This Row],[EDAD]])</f>
        <v>38</v>
      </c>
    </row>
    <row r="1764" spans="1:14" x14ac:dyDescent="0.35">
      <c r="A1764" s="1">
        <v>1763</v>
      </c>
      <c r="B1764" s="1" t="s">
        <v>9</v>
      </c>
      <c r="C1764" s="1">
        <v>949245.1</v>
      </c>
      <c r="D1764" s="1" t="s">
        <v>10</v>
      </c>
      <c r="E1764" s="1" t="s">
        <v>11</v>
      </c>
      <c r="F1764" s="1" t="s">
        <v>12</v>
      </c>
      <c r="G1764" s="1" t="s">
        <v>13</v>
      </c>
      <c r="H1764" s="1" t="s">
        <v>13</v>
      </c>
      <c r="I1764" s="1">
        <v>44</v>
      </c>
      <c r="J1764" t="str">
        <f t="shared" si="82"/>
        <v>No</v>
      </c>
      <c r="K1764" t="str">
        <f t="shared" si="83"/>
        <v>No</v>
      </c>
      <c r="L1764">
        <f t="shared" si="84"/>
        <v>949245.1</v>
      </c>
      <c r="M1764" s="1" t="str">
        <f>IF(ISBLANK(D1764),_xlfn.MODE.SNGL(moras[TIPO_ASEGURAMIENTO]),D1764)</f>
        <v>ASALARIADO</v>
      </c>
      <c r="N1764" s="1">
        <f>IF(ISBLANK(moras[[#This Row],[EDAD]]),T1785,moras[[#This Row],[EDAD]])</f>
        <v>44</v>
      </c>
    </row>
    <row r="1765" spans="1:14" x14ac:dyDescent="0.35">
      <c r="A1765" s="1">
        <v>1764</v>
      </c>
      <c r="B1765" s="1" t="s">
        <v>9</v>
      </c>
      <c r="C1765" s="1">
        <v>329608</v>
      </c>
      <c r="D1765" s="1" t="s">
        <v>18</v>
      </c>
      <c r="E1765" s="1" t="s">
        <v>16</v>
      </c>
      <c r="F1765" s="1" t="s">
        <v>12</v>
      </c>
      <c r="G1765" s="1" t="s">
        <v>13</v>
      </c>
      <c r="H1765" s="1" t="s">
        <v>13</v>
      </c>
      <c r="I1765" s="1">
        <v>44</v>
      </c>
      <c r="J1765" t="str">
        <f t="shared" si="82"/>
        <v>No</v>
      </c>
      <c r="K1765" t="str">
        <f t="shared" si="83"/>
        <v>No</v>
      </c>
      <c r="L1765">
        <f t="shared" si="84"/>
        <v>329608</v>
      </c>
      <c r="M1765" s="1" t="str">
        <f>IF(ISBLANK(D1765),_xlfn.MODE.SNGL(moras[TIPO_ASEGURAMIENTO]),D1765)</f>
        <v>TRABAJADOR INDEPENDIENTE</v>
      </c>
      <c r="N1765" s="1">
        <f>IF(ISBLANK(moras[[#This Row],[EDAD]]),T1786,moras[[#This Row],[EDAD]])</f>
        <v>44</v>
      </c>
    </row>
    <row r="1766" spans="1:14" x14ac:dyDescent="0.35">
      <c r="A1766" s="1">
        <v>1765</v>
      </c>
      <c r="B1766" s="1" t="s">
        <v>15</v>
      </c>
      <c r="C1766" s="1">
        <v>339188.14</v>
      </c>
      <c r="D1766" s="1" t="s">
        <v>10</v>
      </c>
      <c r="E1766" s="1" t="s">
        <v>16</v>
      </c>
      <c r="F1766" s="1" t="s">
        <v>12</v>
      </c>
      <c r="G1766" s="1" t="s">
        <v>13</v>
      </c>
      <c r="H1766" s="1" t="s">
        <v>13</v>
      </c>
      <c r="I1766" s="1">
        <v>24</v>
      </c>
      <c r="J1766" t="str">
        <f t="shared" si="82"/>
        <v>No</v>
      </c>
      <c r="K1766" t="str">
        <f t="shared" si="83"/>
        <v>No</v>
      </c>
      <c r="L1766">
        <f t="shared" si="84"/>
        <v>339188.14</v>
      </c>
      <c r="M1766" s="1" t="str">
        <f>IF(ISBLANK(D1766),_xlfn.MODE.SNGL(moras[TIPO_ASEGURAMIENTO]),D1766)</f>
        <v>ASALARIADO</v>
      </c>
      <c r="N1766" s="1">
        <f>IF(ISBLANK(moras[[#This Row],[EDAD]]),T1787,moras[[#This Row],[EDAD]])</f>
        <v>24</v>
      </c>
    </row>
    <row r="1767" spans="1:14" x14ac:dyDescent="0.35">
      <c r="A1767" s="1">
        <v>1766</v>
      </c>
      <c r="B1767" s="1" t="s">
        <v>15</v>
      </c>
      <c r="C1767" s="1">
        <v>377760.6</v>
      </c>
      <c r="D1767" s="1" t="s">
        <v>10</v>
      </c>
      <c r="E1767" s="1" t="s">
        <v>16</v>
      </c>
      <c r="F1767" s="1" t="s">
        <v>12</v>
      </c>
      <c r="G1767" s="1" t="s">
        <v>13</v>
      </c>
      <c r="H1767" s="1" t="s">
        <v>13</v>
      </c>
      <c r="I1767" s="1">
        <v>19</v>
      </c>
      <c r="J1767" t="str">
        <f t="shared" si="82"/>
        <v>No</v>
      </c>
      <c r="K1767" t="str">
        <f t="shared" si="83"/>
        <v>No</v>
      </c>
      <c r="L1767">
        <f t="shared" si="84"/>
        <v>377760.6</v>
      </c>
      <c r="M1767" s="1" t="str">
        <f>IF(ISBLANK(D1767),_xlfn.MODE.SNGL(moras[TIPO_ASEGURAMIENTO]),D1767)</f>
        <v>ASALARIADO</v>
      </c>
      <c r="N1767" s="1">
        <f>IF(ISBLANK(moras[[#This Row],[EDAD]]),T1788,moras[[#This Row],[EDAD]])</f>
        <v>19</v>
      </c>
    </row>
    <row r="1768" spans="1:14" x14ac:dyDescent="0.35">
      <c r="A1768" s="1">
        <v>1767</v>
      </c>
      <c r="B1768" s="1" t="s">
        <v>9</v>
      </c>
      <c r="C1768" s="1">
        <v>300010</v>
      </c>
      <c r="D1768" s="1" t="s">
        <v>17</v>
      </c>
      <c r="E1768" s="1" t="s">
        <v>16</v>
      </c>
      <c r="F1768" s="1" t="s">
        <v>12</v>
      </c>
      <c r="G1768" s="1" t="s">
        <v>13</v>
      </c>
      <c r="H1768" s="1" t="s">
        <v>13</v>
      </c>
      <c r="I1768" s="1">
        <v>44</v>
      </c>
      <c r="J1768" t="str">
        <f t="shared" si="82"/>
        <v>No</v>
      </c>
      <c r="K1768" t="str">
        <f t="shared" si="83"/>
        <v>No</v>
      </c>
      <c r="L1768">
        <f t="shared" si="84"/>
        <v>300010</v>
      </c>
      <c r="M1768" s="1" t="str">
        <f>IF(ISBLANK(D1768),_xlfn.MODE.SNGL(moras[TIPO_ASEGURAMIENTO]),D1768)</f>
        <v>ASEGURADO VOLUNTARIO</v>
      </c>
      <c r="N1768" s="1">
        <f>IF(ISBLANK(moras[[#This Row],[EDAD]]),T1789,moras[[#This Row],[EDAD]])</f>
        <v>44</v>
      </c>
    </row>
    <row r="1769" spans="1:14" x14ac:dyDescent="0.35">
      <c r="A1769" s="1">
        <v>1768</v>
      </c>
      <c r="B1769" s="1" t="s">
        <v>15</v>
      </c>
      <c r="C1769" s="1">
        <v>360000</v>
      </c>
      <c r="D1769" s="1" t="s">
        <v>10</v>
      </c>
      <c r="E1769" s="1" t="s">
        <v>16</v>
      </c>
      <c r="F1769" s="1" t="s">
        <v>12</v>
      </c>
      <c r="G1769" s="1" t="s">
        <v>13</v>
      </c>
      <c r="H1769" s="1" t="s">
        <v>13</v>
      </c>
      <c r="I1769" s="1">
        <v>23</v>
      </c>
      <c r="J1769" t="str">
        <f t="shared" si="82"/>
        <v>No</v>
      </c>
      <c r="K1769" t="str">
        <f t="shared" si="83"/>
        <v>No</v>
      </c>
      <c r="L1769">
        <f t="shared" si="84"/>
        <v>360000</v>
      </c>
      <c r="M1769" s="1" t="str">
        <f>IF(ISBLANK(D1769),_xlfn.MODE.SNGL(moras[TIPO_ASEGURAMIENTO]),D1769)</f>
        <v>ASALARIADO</v>
      </c>
      <c r="N1769" s="1">
        <f>IF(ISBLANK(moras[[#This Row],[EDAD]]),T1790,moras[[#This Row],[EDAD]])</f>
        <v>23</v>
      </c>
    </row>
    <row r="1770" spans="1:14" x14ac:dyDescent="0.35">
      <c r="A1770" s="1">
        <v>1769</v>
      </c>
      <c r="B1770" s="1" t="s">
        <v>9</v>
      </c>
      <c r="C1770" s="1">
        <v>305704</v>
      </c>
      <c r="D1770" s="1" t="s">
        <v>17</v>
      </c>
      <c r="E1770" s="1" t="s">
        <v>16</v>
      </c>
      <c r="F1770" s="1" t="s">
        <v>12</v>
      </c>
      <c r="G1770" s="1" t="s">
        <v>13</v>
      </c>
      <c r="H1770" s="1" t="s">
        <v>13</v>
      </c>
      <c r="I1770" s="1">
        <v>60</v>
      </c>
      <c r="J1770" t="str">
        <f t="shared" si="82"/>
        <v>No</v>
      </c>
      <c r="K1770" t="str">
        <f t="shared" si="83"/>
        <v>No</v>
      </c>
      <c r="L1770">
        <f t="shared" si="84"/>
        <v>305704</v>
      </c>
      <c r="M1770" s="1" t="str">
        <f>IF(ISBLANK(D1770),_xlfn.MODE.SNGL(moras[TIPO_ASEGURAMIENTO]),D1770)</f>
        <v>ASEGURADO VOLUNTARIO</v>
      </c>
      <c r="N1770" s="1">
        <f>IF(ISBLANK(moras[[#This Row],[EDAD]]),T1791,moras[[#This Row],[EDAD]])</f>
        <v>60</v>
      </c>
    </row>
    <row r="1771" spans="1:14" x14ac:dyDescent="0.35">
      <c r="A1771" s="1">
        <v>1770</v>
      </c>
      <c r="B1771" s="1" t="s">
        <v>9</v>
      </c>
      <c r="C1771" s="1">
        <v>349670.3</v>
      </c>
      <c r="D1771" s="1" t="s">
        <v>10</v>
      </c>
      <c r="E1771" s="1" t="s">
        <v>16</v>
      </c>
      <c r="F1771" s="1" t="s">
        <v>12</v>
      </c>
      <c r="G1771" s="1" t="s">
        <v>13</v>
      </c>
      <c r="H1771" s="1" t="s">
        <v>13</v>
      </c>
      <c r="I1771" s="1">
        <v>32</v>
      </c>
      <c r="J1771" t="str">
        <f t="shared" si="82"/>
        <v>No</v>
      </c>
      <c r="K1771" t="str">
        <f t="shared" si="83"/>
        <v>No</v>
      </c>
      <c r="L1771">
        <f t="shared" si="84"/>
        <v>349670.3</v>
      </c>
      <c r="M1771" s="1" t="str">
        <f>IF(ISBLANK(D1771),_xlfn.MODE.SNGL(moras[TIPO_ASEGURAMIENTO]),D1771)</f>
        <v>ASALARIADO</v>
      </c>
      <c r="N1771" s="1">
        <f>IF(ISBLANK(moras[[#This Row],[EDAD]]),T1792,moras[[#This Row],[EDAD]])</f>
        <v>32</v>
      </c>
    </row>
    <row r="1772" spans="1:14" x14ac:dyDescent="0.35">
      <c r="A1772" s="1">
        <v>1771</v>
      </c>
      <c r="B1772" s="1" t="s">
        <v>9</v>
      </c>
      <c r="C1772" s="1">
        <v>381385.92</v>
      </c>
      <c r="D1772" s="1" t="s">
        <v>10</v>
      </c>
      <c r="E1772" s="1" t="s">
        <v>16</v>
      </c>
      <c r="F1772" s="1" t="s">
        <v>12</v>
      </c>
      <c r="G1772" s="1" t="s">
        <v>13</v>
      </c>
      <c r="H1772" s="1" t="s">
        <v>13</v>
      </c>
      <c r="I1772" s="1">
        <v>43</v>
      </c>
      <c r="J1772" t="str">
        <f t="shared" si="82"/>
        <v>No</v>
      </c>
      <c r="K1772" t="str">
        <f t="shared" si="83"/>
        <v>No</v>
      </c>
      <c r="L1772">
        <f t="shared" si="84"/>
        <v>381385.92</v>
      </c>
      <c r="M1772" s="1" t="str">
        <f>IF(ISBLANK(D1772),_xlfn.MODE.SNGL(moras[TIPO_ASEGURAMIENTO]),D1772)</f>
        <v>ASALARIADO</v>
      </c>
      <c r="N1772" s="1">
        <f>IF(ISBLANK(moras[[#This Row],[EDAD]]),T1793,moras[[#This Row],[EDAD]])</f>
        <v>43</v>
      </c>
    </row>
    <row r="1773" spans="1:14" x14ac:dyDescent="0.35">
      <c r="A1773" s="1">
        <v>1772</v>
      </c>
      <c r="B1773" s="1" t="s">
        <v>9</v>
      </c>
      <c r="C1773" s="1">
        <v>1272000</v>
      </c>
      <c r="D1773" s="1" t="s">
        <v>10</v>
      </c>
      <c r="E1773" s="1" t="s">
        <v>16</v>
      </c>
      <c r="F1773" s="1" t="s">
        <v>12</v>
      </c>
      <c r="G1773" s="1" t="s">
        <v>13</v>
      </c>
      <c r="H1773" s="1" t="s">
        <v>13</v>
      </c>
      <c r="I1773" s="1">
        <v>32</v>
      </c>
      <c r="J1773" t="str">
        <f t="shared" si="82"/>
        <v>No</v>
      </c>
      <c r="K1773" t="str">
        <f t="shared" si="83"/>
        <v>No</v>
      </c>
      <c r="L1773">
        <f t="shared" si="84"/>
        <v>1272000</v>
      </c>
      <c r="M1773" s="1" t="str">
        <f>IF(ISBLANK(D1773),_xlfn.MODE.SNGL(moras[TIPO_ASEGURAMIENTO]),D1773)</f>
        <v>ASALARIADO</v>
      </c>
      <c r="N1773" s="1">
        <f>IF(ISBLANK(moras[[#This Row],[EDAD]]),T1794,moras[[#This Row],[EDAD]])</f>
        <v>32</v>
      </c>
    </row>
    <row r="1774" spans="1:14" x14ac:dyDescent="0.35">
      <c r="A1774" s="1">
        <v>1773</v>
      </c>
      <c r="B1774" s="1" t="s">
        <v>9</v>
      </c>
      <c r="C1774" s="1">
        <v>297046</v>
      </c>
      <c r="D1774" s="1" t="s">
        <v>17</v>
      </c>
      <c r="E1774" s="1" t="s">
        <v>16</v>
      </c>
      <c r="F1774" s="1" t="s">
        <v>13</v>
      </c>
      <c r="G1774" s="1" t="s">
        <v>13</v>
      </c>
      <c r="H1774" s="1" t="s">
        <v>12</v>
      </c>
      <c r="I1774" s="1">
        <v>73</v>
      </c>
      <c r="J1774" t="str">
        <f t="shared" si="82"/>
        <v>No</v>
      </c>
      <c r="K1774" t="str">
        <f t="shared" si="83"/>
        <v>No</v>
      </c>
      <c r="L1774">
        <f t="shared" si="84"/>
        <v>297046</v>
      </c>
      <c r="M1774" s="1" t="str">
        <f>IF(ISBLANK(D1774),_xlfn.MODE.SNGL(moras[TIPO_ASEGURAMIENTO]),D1774)</f>
        <v>ASEGURADO VOLUNTARIO</v>
      </c>
      <c r="N1774" s="1">
        <f>IF(ISBLANK(moras[[#This Row],[EDAD]]),T1795,moras[[#This Row],[EDAD]])</f>
        <v>73</v>
      </c>
    </row>
    <row r="1775" spans="1:14" x14ac:dyDescent="0.35">
      <c r="A1775" s="1">
        <v>1774</v>
      </c>
      <c r="B1775" s="1" t="s">
        <v>9</v>
      </c>
      <c r="C1775" s="1">
        <v>343391</v>
      </c>
      <c r="D1775" s="1" t="s">
        <v>10</v>
      </c>
      <c r="E1775" s="1" t="s">
        <v>16</v>
      </c>
      <c r="F1775" s="1" t="s">
        <v>12</v>
      </c>
      <c r="G1775" s="1" t="s">
        <v>13</v>
      </c>
      <c r="H1775" s="1" t="s">
        <v>13</v>
      </c>
      <c r="I1775" s="1">
        <v>70</v>
      </c>
      <c r="J1775" t="str">
        <f t="shared" si="82"/>
        <v>No</v>
      </c>
      <c r="K1775" t="str">
        <f t="shared" si="83"/>
        <v>No</v>
      </c>
      <c r="L1775">
        <f t="shared" si="84"/>
        <v>343391</v>
      </c>
      <c r="M1775" s="1" t="str">
        <f>IF(ISBLANK(D1775),_xlfn.MODE.SNGL(moras[TIPO_ASEGURAMIENTO]),D1775)</f>
        <v>ASALARIADO</v>
      </c>
      <c r="N1775" s="1">
        <f>IF(ISBLANK(moras[[#This Row],[EDAD]]),T1796,moras[[#This Row],[EDAD]])</f>
        <v>70</v>
      </c>
    </row>
    <row r="1776" spans="1:14" x14ac:dyDescent="0.35">
      <c r="A1776" s="1">
        <v>1775</v>
      </c>
      <c r="B1776" s="1" t="s">
        <v>9</v>
      </c>
      <c r="C1776" s="1">
        <v>1662042.88</v>
      </c>
      <c r="D1776" s="1" t="s">
        <v>10</v>
      </c>
      <c r="E1776" s="1" t="s">
        <v>11</v>
      </c>
      <c r="F1776" s="1" t="s">
        <v>12</v>
      </c>
      <c r="G1776" s="1" t="s">
        <v>13</v>
      </c>
      <c r="H1776" s="1" t="s">
        <v>13</v>
      </c>
      <c r="I1776" s="1">
        <v>57</v>
      </c>
      <c r="J1776" t="str">
        <f t="shared" si="82"/>
        <v>No</v>
      </c>
      <c r="K1776" t="str">
        <f t="shared" si="83"/>
        <v>No</v>
      </c>
      <c r="L1776">
        <f t="shared" si="84"/>
        <v>1662042.88</v>
      </c>
      <c r="M1776" s="1" t="str">
        <f>IF(ISBLANK(D1776),_xlfn.MODE.SNGL(moras[TIPO_ASEGURAMIENTO]),D1776)</f>
        <v>ASALARIADO</v>
      </c>
      <c r="N1776" s="1">
        <f>IF(ISBLANK(moras[[#This Row],[EDAD]]),T1797,moras[[#This Row],[EDAD]])</f>
        <v>57</v>
      </c>
    </row>
    <row r="1777" spans="1:14" x14ac:dyDescent="0.35">
      <c r="A1777" s="1">
        <v>1776</v>
      </c>
      <c r="B1777" s="1" t="s">
        <v>9</v>
      </c>
      <c r="C1777" s="1">
        <v>50000</v>
      </c>
      <c r="D1777" s="1" t="s">
        <v>10</v>
      </c>
      <c r="E1777" s="1" t="s">
        <v>16</v>
      </c>
      <c r="F1777" s="1" t="s">
        <v>12</v>
      </c>
      <c r="G1777" s="1" t="s">
        <v>13</v>
      </c>
      <c r="H1777" s="1" t="s">
        <v>13</v>
      </c>
      <c r="I1777" s="1">
        <v>29</v>
      </c>
      <c r="J1777" t="str">
        <f t="shared" si="82"/>
        <v>No</v>
      </c>
      <c r="K1777" t="str">
        <f t="shared" si="83"/>
        <v>No</v>
      </c>
      <c r="L1777">
        <f t="shared" si="84"/>
        <v>50000</v>
      </c>
      <c r="M1777" s="1" t="str">
        <f>IF(ISBLANK(D1777),_xlfn.MODE.SNGL(moras[TIPO_ASEGURAMIENTO]),D1777)</f>
        <v>ASALARIADO</v>
      </c>
      <c r="N1777" s="1">
        <f>IF(ISBLANK(moras[[#This Row],[EDAD]]),T1798,moras[[#This Row],[EDAD]])</f>
        <v>29</v>
      </c>
    </row>
    <row r="1778" spans="1:14" x14ac:dyDescent="0.35">
      <c r="A1778" s="1">
        <v>1777</v>
      </c>
      <c r="B1778" s="1" t="s">
        <v>15</v>
      </c>
      <c r="C1778" s="1">
        <v>376500</v>
      </c>
      <c r="D1778" s="1" t="s">
        <v>10</v>
      </c>
      <c r="E1778" s="1" t="s">
        <v>16</v>
      </c>
      <c r="F1778" s="1" t="s">
        <v>12</v>
      </c>
      <c r="G1778" s="1" t="s">
        <v>12</v>
      </c>
      <c r="H1778" s="1" t="s">
        <v>13</v>
      </c>
      <c r="I1778" s="1">
        <v>28</v>
      </c>
      <c r="J1778" t="str">
        <f t="shared" si="82"/>
        <v>No</v>
      </c>
      <c r="K1778" t="str">
        <f t="shared" si="83"/>
        <v>No</v>
      </c>
      <c r="L1778">
        <f t="shared" si="84"/>
        <v>376500</v>
      </c>
      <c r="M1778" s="1" t="str">
        <f>IF(ISBLANK(D1778),_xlfn.MODE.SNGL(moras[TIPO_ASEGURAMIENTO]),D1778)</f>
        <v>ASALARIADO</v>
      </c>
      <c r="N1778" s="1">
        <f>IF(ISBLANK(moras[[#This Row],[EDAD]]),T1799,moras[[#This Row],[EDAD]])</f>
        <v>28</v>
      </c>
    </row>
    <row r="1779" spans="1:14" x14ac:dyDescent="0.35">
      <c r="A1779" s="1">
        <v>1778</v>
      </c>
      <c r="B1779" s="1" t="s">
        <v>9</v>
      </c>
      <c r="C1779" s="1">
        <v>1099863.75</v>
      </c>
      <c r="D1779" s="1" t="s">
        <v>10</v>
      </c>
      <c r="E1779" s="1" t="s">
        <v>11</v>
      </c>
      <c r="F1779" s="1" t="s">
        <v>12</v>
      </c>
      <c r="G1779" s="1" t="s">
        <v>13</v>
      </c>
      <c r="H1779" s="1" t="s">
        <v>13</v>
      </c>
      <c r="I1779" s="1">
        <v>40</v>
      </c>
      <c r="J1779" t="str">
        <f t="shared" si="82"/>
        <v>No</v>
      </c>
      <c r="K1779" t="str">
        <f t="shared" si="83"/>
        <v>No</v>
      </c>
      <c r="L1779">
        <f t="shared" si="84"/>
        <v>1099863.75</v>
      </c>
      <c r="M1779" s="1" t="str">
        <f>IF(ISBLANK(D1779),_xlfn.MODE.SNGL(moras[TIPO_ASEGURAMIENTO]),D1779)</f>
        <v>ASALARIADO</v>
      </c>
      <c r="N1779" s="1">
        <f>IF(ISBLANK(moras[[#This Row],[EDAD]]),T1800,moras[[#This Row],[EDAD]])</f>
        <v>40</v>
      </c>
    </row>
    <row r="1780" spans="1:14" x14ac:dyDescent="0.35">
      <c r="A1780" s="1">
        <v>1779</v>
      </c>
      <c r="B1780" s="1" t="s">
        <v>15</v>
      </c>
      <c r="C1780" s="1">
        <v>420000</v>
      </c>
      <c r="D1780" s="1" t="s">
        <v>10</v>
      </c>
      <c r="E1780" s="1" t="s">
        <v>16</v>
      </c>
      <c r="F1780" s="1" t="s">
        <v>12</v>
      </c>
      <c r="G1780" s="1" t="s">
        <v>13</v>
      </c>
      <c r="H1780" s="1" t="s">
        <v>13</v>
      </c>
      <c r="I1780" s="1">
        <v>25</v>
      </c>
      <c r="J1780" t="str">
        <f t="shared" si="82"/>
        <v>No</v>
      </c>
      <c r="K1780" t="str">
        <f t="shared" si="83"/>
        <v>No</v>
      </c>
      <c r="L1780">
        <f t="shared" si="84"/>
        <v>420000</v>
      </c>
      <c r="M1780" s="1" t="str">
        <f>IF(ISBLANK(D1780),_xlfn.MODE.SNGL(moras[TIPO_ASEGURAMIENTO]),D1780)</f>
        <v>ASALARIADO</v>
      </c>
      <c r="N1780" s="1">
        <f>IF(ISBLANK(moras[[#This Row],[EDAD]]),T1801,moras[[#This Row],[EDAD]])</f>
        <v>25</v>
      </c>
    </row>
    <row r="1781" spans="1:14" x14ac:dyDescent="0.35">
      <c r="A1781" s="1">
        <v>1780</v>
      </c>
      <c r="B1781" s="1" t="s">
        <v>9</v>
      </c>
      <c r="C1781" s="1">
        <v>480747.21</v>
      </c>
      <c r="D1781" s="1" t="s">
        <v>10</v>
      </c>
      <c r="E1781" s="1" t="s">
        <v>16</v>
      </c>
      <c r="F1781" s="1" t="s">
        <v>12</v>
      </c>
      <c r="G1781" s="1" t="s">
        <v>13</v>
      </c>
      <c r="H1781" s="1" t="s">
        <v>13</v>
      </c>
      <c r="I1781" s="1">
        <v>62</v>
      </c>
      <c r="J1781" t="str">
        <f t="shared" si="82"/>
        <v>No</v>
      </c>
      <c r="K1781" t="str">
        <f t="shared" si="83"/>
        <v>No</v>
      </c>
      <c r="L1781">
        <f t="shared" si="84"/>
        <v>480747.21</v>
      </c>
      <c r="M1781" s="1" t="str">
        <f>IF(ISBLANK(D1781),_xlfn.MODE.SNGL(moras[TIPO_ASEGURAMIENTO]),D1781)</f>
        <v>ASALARIADO</v>
      </c>
      <c r="N1781" s="1">
        <f>IF(ISBLANK(moras[[#This Row],[EDAD]]),T1802,moras[[#This Row],[EDAD]])</f>
        <v>62</v>
      </c>
    </row>
    <row r="1782" spans="1:14" x14ac:dyDescent="0.35">
      <c r="A1782" s="1">
        <v>1781</v>
      </c>
      <c r="B1782" s="1" t="s">
        <v>9</v>
      </c>
      <c r="C1782" s="1">
        <v>401499.84</v>
      </c>
      <c r="D1782" s="1" t="s">
        <v>10</v>
      </c>
      <c r="E1782" s="1" t="s">
        <v>16</v>
      </c>
      <c r="F1782" s="1" t="s">
        <v>12</v>
      </c>
      <c r="G1782" s="1" t="s">
        <v>13</v>
      </c>
      <c r="H1782" s="1" t="s">
        <v>13</v>
      </c>
      <c r="I1782" s="1">
        <v>32</v>
      </c>
      <c r="J1782" t="str">
        <f t="shared" si="82"/>
        <v>No</v>
      </c>
      <c r="K1782" t="str">
        <f t="shared" si="83"/>
        <v>No</v>
      </c>
      <c r="L1782">
        <f t="shared" si="84"/>
        <v>401499.84</v>
      </c>
      <c r="M1782" s="1" t="str">
        <f>IF(ISBLANK(D1782),_xlfn.MODE.SNGL(moras[TIPO_ASEGURAMIENTO]),D1782)</f>
        <v>ASALARIADO</v>
      </c>
      <c r="N1782" s="1">
        <f>IF(ISBLANK(moras[[#This Row],[EDAD]]),T1803,moras[[#This Row],[EDAD]])</f>
        <v>32</v>
      </c>
    </row>
    <row r="1783" spans="1:14" x14ac:dyDescent="0.35">
      <c r="A1783" s="1">
        <v>1782</v>
      </c>
      <c r="B1783" s="1" t="s">
        <v>9</v>
      </c>
      <c r="C1783" s="1">
        <v>297046</v>
      </c>
      <c r="D1783" s="1" t="s">
        <v>18</v>
      </c>
      <c r="E1783" s="1" t="s">
        <v>16</v>
      </c>
      <c r="F1783" s="1" t="s">
        <v>12</v>
      </c>
      <c r="G1783" s="1" t="s">
        <v>13</v>
      </c>
      <c r="H1783" s="1" t="s">
        <v>12</v>
      </c>
      <c r="I1783" s="1">
        <v>34</v>
      </c>
      <c r="J1783" t="str">
        <f t="shared" si="82"/>
        <v>No</v>
      </c>
      <c r="K1783" t="str">
        <f t="shared" si="83"/>
        <v>No</v>
      </c>
      <c r="L1783">
        <f t="shared" si="84"/>
        <v>297046</v>
      </c>
      <c r="M1783" s="1" t="str">
        <f>IF(ISBLANK(D1783),_xlfn.MODE.SNGL(moras[TIPO_ASEGURAMIENTO]),D1783)</f>
        <v>TRABAJADOR INDEPENDIENTE</v>
      </c>
      <c r="N1783" s="1">
        <f>IF(ISBLANK(moras[[#This Row],[EDAD]]),T1804,moras[[#This Row],[EDAD]])</f>
        <v>34</v>
      </c>
    </row>
    <row r="1784" spans="1:14" x14ac:dyDescent="0.35">
      <c r="A1784" s="1">
        <v>1783</v>
      </c>
      <c r="B1784" s="1" t="s">
        <v>15</v>
      </c>
      <c r="C1784" s="1">
        <v>580000</v>
      </c>
      <c r="D1784" s="1" t="s">
        <v>10</v>
      </c>
      <c r="E1784" s="1" t="s">
        <v>16</v>
      </c>
      <c r="F1784" s="1" t="s">
        <v>12</v>
      </c>
      <c r="G1784" s="1" t="s">
        <v>13</v>
      </c>
      <c r="H1784" s="1" t="s">
        <v>13</v>
      </c>
      <c r="I1784" s="1">
        <v>21</v>
      </c>
      <c r="J1784" t="str">
        <f t="shared" si="82"/>
        <v>No</v>
      </c>
      <c r="K1784" t="str">
        <f t="shared" si="83"/>
        <v>No</v>
      </c>
      <c r="L1784">
        <f t="shared" si="84"/>
        <v>580000</v>
      </c>
      <c r="M1784" s="1" t="str">
        <f>IF(ISBLANK(D1784),_xlfn.MODE.SNGL(moras[TIPO_ASEGURAMIENTO]),D1784)</f>
        <v>ASALARIADO</v>
      </c>
      <c r="N1784" s="1">
        <f>IF(ISBLANK(moras[[#This Row],[EDAD]]),T1805,moras[[#This Row],[EDAD]])</f>
        <v>21</v>
      </c>
    </row>
    <row r="1785" spans="1:14" x14ac:dyDescent="0.35">
      <c r="A1785" s="1">
        <v>1784</v>
      </c>
      <c r="B1785" s="1" t="s">
        <v>9</v>
      </c>
      <c r="C1785" s="1">
        <v>319574</v>
      </c>
      <c r="D1785" s="1" t="s">
        <v>10</v>
      </c>
      <c r="E1785" s="1" t="s">
        <v>16</v>
      </c>
      <c r="F1785" s="1" t="s">
        <v>12</v>
      </c>
      <c r="G1785" s="1" t="s">
        <v>12</v>
      </c>
      <c r="H1785" s="1" t="s">
        <v>12</v>
      </c>
      <c r="I1785" s="1">
        <v>43</v>
      </c>
      <c r="J1785" t="str">
        <f t="shared" si="82"/>
        <v>No</v>
      </c>
      <c r="K1785" t="str">
        <f t="shared" si="83"/>
        <v>No</v>
      </c>
      <c r="L1785">
        <f t="shared" si="84"/>
        <v>319574</v>
      </c>
      <c r="M1785" s="1" t="str">
        <f>IF(ISBLANK(D1785),_xlfn.MODE.SNGL(moras[TIPO_ASEGURAMIENTO]),D1785)</f>
        <v>ASALARIADO</v>
      </c>
      <c r="N1785" s="1">
        <f>IF(ISBLANK(moras[[#This Row],[EDAD]]),T1806,moras[[#This Row],[EDAD]])</f>
        <v>43</v>
      </c>
    </row>
    <row r="1786" spans="1:14" x14ac:dyDescent="0.35">
      <c r="A1786" s="1">
        <v>1785</v>
      </c>
      <c r="B1786" s="1" t="s">
        <v>15</v>
      </c>
      <c r="C1786" s="1">
        <v>297719</v>
      </c>
      <c r="D1786" s="1" t="s">
        <v>17</v>
      </c>
      <c r="E1786" s="1" t="s">
        <v>16</v>
      </c>
      <c r="F1786" s="1" t="s">
        <v>12</v>
      </c>
      <c r="G1786" s="1" t="s">
        <v>12</v>
      </c>
      <c r="H1786" s="1" t="s">
        <v>13</v>
      </c>
      <c r="I1786" s="1">
        <v>43</v>
      </c>
      <c r="J1786" t="str">
        <f t="shared" si="82"/>
        <v>No</v>
      </c>
      <c r="K1786" t="str">
        <f t="shared" si="83"/>
        <v>No</v>
      </c>
      <c r="L1786">
        <f t="shared" si="84"/>
        <v>297719</v>
      </c>
      <c r="M1786" s="1" t="str">
        <f>IF(ISBLANK(D1786),_xlfn.MODE.SNGL(moras[TIPO_ASEGURAMIENTO]),D1786)</f>
        <v>ASEGURADO VOLUNTARIO</v>
      </c>
      <c r="N1786" s="1">
        <f>IF(ISBLANK(moras[[#This Row],[EDAD]]),T1807,moras[[#This Row],[EDAD]])</f>
        <v>43</v>
      </c>
    </row>
    <row r="1787" spans="1:14" x14ac:dyDescent="0.35">
      <c r="A1787" s="1">
        <v>1786</v>
      </c>
      <c r="B1787" s="1" t="s">
        <v>9</v>
      </c>
      <c r="C1787" s="1">
        <v>297046</v>
      </c>
      <c r="D1787" s="1" t="s">
        <v>17</v>
      </c>
      <c r="E1787" s="1" t="s">
        <v>16</v>
      </c>
      <c r="F1787" s="1" t="s">
        <v>12</v>
      </c>
      <c r="G1787" s="1" t="s">
        <v>13</v>
      </c>
      <c r="H1787" s="1" t="s">
        <v>13</v>
      </c>
      <c r="I1787" s="1">
        <v>41</v>
      </c>
      <c r="J1787" t="str">
        <f t="shared" si="82"/>
        <v>No</v>
      </c>
      <c r="K1787" t="str">
        <f t="shared" si="83"/>
        <v>No</v>
      </c>
      <c r="L1787">
        <f t="shared" si="84"/>
        <v>297046</v>
      </c>
      <c r="M1787" s="1" t="str">
        <f>IF(ISBLANK(D1787),_xlfn.MODE.SNGL(moras[TIPO_ASEGURAMIENTO]),D1787)</f>
        <v>ASEGURADO VOLUNTARIO</v>
      </c>
      <c r="N1787" s="1">
        <f>IF(ISBLANK(moras[[#This Row],[EDAD]]),T1808,moras[[#This Row],[EDAD]])</f>
        <v>41</v>
      </c>
    </row>
    <row r="1788" spans="1:14" x14ac:dyDescent="0.35">
      <c r="A1788" s="1">
        <v>1787</v>
      </c>
      <c r="B1788" s="1" t="s">
        <v>9</v>
      </c>
      <c r="C1788" s="1">
        <v>1578033.17</v>
      </c>
      <c r="D1788" s="1" t="s">
        <v>10</v>
      </c>
      <c r="E1788" s="1" t="s">
        <v>11</v>
      </c>
      <c r="F1788" s="1" t="s">
        <v>12</v>
      </c>
      <c r="G1788" s="1" t="s">
        <v>13</v>
      </c>
      <c r="H1788" s="1" t="s">
        <v>13</v>
      </c>
      <c r="I1788" s="1">
        <v>50</v>
      </c>
      <c r="J1788" t="str">
        <f t="shared" si="82"/>
        <v>No</v>
      </c>
      <c r="K1788" t="str">
        <f t="shared" si="83"/>
        <v>No</v>
      </c>
      <c r="L1788">
        <f t="shared" si="84"/>
        <v>1578033.17</v>
      </c>
      <c r="M1788" s="1" t="str">
        <f>IF(ISBLANK(D1788),_xlfn.MODE.SNGL(moras[TIPO_ASEGURAMIENTO]),D1788)</f>
        <v>ASALARIADO</v>
      </c>
      <c r="N1788" s="1">
        <f>IF(ISBLANK(moras[[#This Row],[EDAD]]),T1809,moras[[#This Row],[EDAD]])</f>
        <v>50</v>
      </c>
    </row>
    <row r="1789" spans="1:14" x14ac:dyDescent="0.35">
      <c r="A1789" s="1">
        <v>1788</v>
      </c>
      <c r="B1789" s="1" t="s">
        <v>15</v>
      </c>
      <c r="C1789" s="1">
        <v>361421</v>
      </c>
      <c r="D1789" s="1" t="s">
        <v>18</v>
      </c>
      <c r="E1789" s="1" t="s">
        <v>16</v>
      </c>
      <c r="F1789" s="1" t="s">
        <v>12</v>
      </c>
      <c r="G1789" s="1" t="s">
        <v>12</v>
      </c>
      <c r="H1789" s="1" t="s">
        <v>13</v>
      </c>
      <c r="I1789" s="1">
        <v>56</v>
      </c>
      <c r="J1789" t="str">
        <f t="shared" si="82"/>
        <v>No</v>
      </c>
      <c r="K1789" t="str">
        <f t="shared" si="83"/>
        <v>No</v>
      </c>
      <c r="L1789">
        <f t="shared" si="84"/>
        <v>361421</v>
      </c>
      <c r="M1789" s="1" t="str">
        <f>IF(ISBLANK(D1789),_xlfn.MODE.SNGL(moras[TIPO_ASEGURAMIENTO]),D1789)</f>
        <v>TRABAJADOR INDEPENDIENTE</v>
      </c>
      <c r="N1789" s="1">
        <f>IF(ISBLANK(moras[[#This Row],[EDAD]]),T1810,moras[[#This Row],[EDAD]])</f>
        <v>56</v>
      </c>
    </row>
    <row r="1790" spans="1:14" x14ac:dyDescent="0.35">
      <c r="A1790" s="1">
        <v>1789</v>
      </c>
      <c r="B1790" s="1" t="s">
        <v>15</v>
      </c>
      <c r="C1790" s="1">
        <v>1431628</v>
      </c>
      <c r="D1790" s="1" t="s">
        <v>10</v>
      </c>
      <c r="E1790" s="1" t="s">
        <v>11</v>
      </c>
      <c r="F1790" s="1" t="s">
        <v>12</v>
      </c>
      <c r="G1790" s="1" t="s">
        <v>13</v>
      </c>
      <c r="H1790" s="1" t="s">
        <v>12</v>
      </c>
      <c r="I1790" s="1">
        <v>37</v>
      </c>
      <c r="J1790" t="str">
        <f t="shared" si="82"/>
        <v>No</v>
      </c>
      <c r="K1790" t="str">
        <f t="shared" si="83"/>
        <v>No</v>
      </c>
      <c r="L1790">
        <f t="shared" si="84"/>
        <v>1431628</v>
      </c>
      <c r="M1790" s="1" t="str">
        <f>IF(ISBLANK(D1790),_xlfn.MODE.SNGL(moras[TIPO_ASEGURAMIENTO]),D1790)</f>
        <v>ASALARIADO</v>
      </c>
      <c r="N1790" s="1">
        <f>IF(ISBLANK(moras[[#This Row],[EDAD]]),T1811,moras[[#This Row],[EDAD]])</f>
        <v>37</v>
      </c>
    </row>
    <row r="1791" spans="1:14" x14ac:dyDescent="0.35">
      <c r="A1791" s="1">
        <v>1790</v>
      </c>
      <c r="B1791" s="1" t="s">
        <v>9</v>
      </c>
      <c r="C1791" s="1">
        <v>554862.32999999996</v>
      </c>
      <c r="D1791" s="1" t="s">
        <v>10</v>
      </c>
      <c r="E1791" s="1" t="s">
        <v>16</v>
      </c>
      <c r="F1791" s="1" t="s">
        <v>12</v>
      </c>
      <c r="G1791" s="1" t="s">
        <v>13</v>
      </c>
      <c r="H1791" s="1" t="s">
        <v>13</v>
      </c>
      <c r="I1791" s="1">
        <v>56</v>
      </c>
      <c r="J1791" t="str">
        <f t="shared" si="82"/>
        <v>No</v>
      </c>
      <c r="K1791" t="str">
        <f t="shared" si="83"/>
        <v>No</v>
      </c>
      <c r="L1791">
        <f t="shared" si="84"/>
        <v>554862.32999999996</v>
      </c>
      <c r="M1791" s="1" t="str">
        <f>IF(ISBLANK(D1791),_xlfn.MODE.SNGL(moras[TIPO_ASEGURAMIENTO]),D1791)</f>
        <v>ASALARIADO</v>
      </c>
      <c r="N1791" s="1">
        <f>IF(ISBLANK(moras[[#This Row],[EDAD]]),T1812,moras[[#This Row],[EDAD]])</f>
        <v>56</v>
      </c>
    </row>
    <row r="1792" spans="1:14" x14ac:dyDescent="0.35">
      <c r="A1792" s="1">
        <v>1791</v>
      </c>
      <c r="B1792" s="1" t="s">
        <v>9</v>
      </c>
      <c r="C1792" s="1">
        <v>200000</v>
      </c>
      <c r="D1792" s="1" t="s">
        <v>10</v>
      </c>
      <c r="E1792" s="1" t="s">
        <v>16</v>
      </c>
      <c r="F1792" s="1" t="s">
        <v>12</v>
      </c>
      <c r="G1792" s="1" t="s">
        <v>13</v>
      </c>
      <c r="H1792" s="1" t="s">
        <v>12</v>
      </c>
      <c r="I1792" s="1">
        <v>27</v>
      </c>
      <c r="J1792" t="str">
        <f t="shared" si="82"/>
        <v>No</v>
      </c>
      <c r="K1792" t="str">
        <f t="shared" si="83"/>
        <v>No</v>
      </c>
      <c r="L1792">
        <f t="shared" si="84"/>
        <v>200000</v>
      </c>
      <c r="M1792" s="1" t="str">
        <f>IF(ISBLANK(D1792),_xlfn.MODE.SNGL(moras[TIPO_ASEGURAMIENTO]),D1792)</f>
        <v>ASALARIADO</v>
      </c>
      <c r="N1792" s="1">
        <f>IF(ISBLANK(moras[[#This Row],[EDAD]]),T1813,moras[[#This Row],[EDAD]])</f>
        <v>27</v>
      </c>
    </row>
    <row r="1793" spans="1:14" x14ac:dyDescent="0.35">
      <c r="A1793" s="1">
        <v>1792</v>
      </c>
      <c r="B1793" s="1" t="s">
        <v>9</v>
      </c>
      <c r="C1793" s="1">
        <v>2534444.9500000002</v>
      </c>
      <c r="D1793" s="1" t="s">
        <v>10</v>
      </c>
      <c r="E1793" s="1" t="s">
        <v>11</v>
      </c>
      <c r="F1793" s="1" t="s">
        <v>12</v>
      </c>
      <c r="G1793" s="1" t="s">
        <v>13</v>
      </c>
      <c r="H1793" s="1" t="s">
        <v>13</v>
      </c>
      <c r="I1793" s="1">
        <v>38</v>
      </c>
      <c r="J1793" t="str">
        <f t="shared" si="82"/>
        <v>Atípico</v>
      </c>
      <c r="K1793" t="str">
        <f t="shared" si="83"/>
        <v>No</v>
      </c>
      <c r="L1793">
        <f t="shared" si="84"/>
        <v>2534444.9500000002</v>
      </c>
      <c r="M1793" s="1" t="str">
        <f>IF(ISBLANK(D1793),_xlfn.MODE.SNGL(moras[TIPO_ASEGURAMIENTO]),D1793)</f>
        <v>ASALARIADO</v>
      </c>
      <c r="N1793" s="1">
        <f>IF(ISBLANK(moras[[#This Row],[EDAD]]),T1814,moras[[#This Row],[EDAD]])</f>
        <v>38</v>
      </c>
    </row>
    <row r="1794" spans="1:14" x14ac:dyDescent="0.35">
      <c r="A1794" s="1">
        <v>1793</v>
      </c>
      <c r="B1794" s="1" t="s">
        <v>9</v>
      </c>
      <c r="C1794" s="1">
        <v>253000</v>
      </c>
      <c r="D1794" s="1" t="s">
        <v>10</v>
      </c>
      <c r="E1794" s="1" t="s">
        <v>16</v>
      </c>
      <c r="F1794" s="1" t="s">
        <v>12</v>
      </c>
      <c r="G1794" s="1" t="s">
        <v>13</v>
      </c>
      <c r="H1794" s="1" t="s">
        <v>13</v>
      </c>
      <c r="I1794" s="1">
        <v>48</v>
      </c>
      <c r="J1794" t="str">
        <f t="shared" ref="J1794:J1857" si="85">IF(1.96&lt;ABS(C1794-$S$23)/$S$24,"Atípico","No")</f>
        <v>No</v>
      </c>
      <c r="K1794" t="str">
        <f t="shared" ref="K1794:K1857" si="86">IF(1.96&lt;ABS((I1794-$T$23)/$T$24),"Atípico", "No")</f>
        <v>No</v>
      </c>
      <c r="L1794">
        <f t="shared" ref="L1794:L1857" si="87">IF(ISBLANK(C1794),$S$23,C1794)</f>
        <v>253000</v>
      </c>
      <c r="M1794" s="1" t="str">
        <f>IF(ISBLANK(D1794),_xlfn.MODE.SNGL(moras[TIPO_ASEGURAMIENTO]),D1794)</f>
        <v>ASALARIADO</v>
      </c>
      <c r="N1794" s="1">
        <f>IF(ISBLANK(moras[[#This Row],[EDAD]]),T1815,moras[[#This Row],[EDAD]])</f>
        <v>48</v>
      </c>
    </row>
    <row r="1795" spans="1:14" x14ac:dyDescent="0.35">
      <c r="A1795" s="1">
        <v>1794</v>
      </c>
      <c r="B1795" s="1" t="s">
        <v>15</v>
      </c>
      <c r="C1795" s="1">
        <v>325925</v>
      </c>
      <c r="D1795" s="1" t="s">
        <v>18</v>
      </c>
      <c r="E1795" s="1" t="s">
        <v>16</v>
      </c>
      <c r="F1795" s="1" t="s">
        <v>12</v>
      </c>
      <c r="G1795" s="1" t="s">
        <v>13</v>
      </c>
      <c r="H1795" s="1" t="s">
        <v>13</v>
      </c>
      <c r="I1795" s="1">
        <v>64</v>
      </c>
      <c r="J1795" t="str">
        <f t="shared" si="85"/>
        <v>No</v>
      </c>
      <c r="K1795" t="str">
        <f t="shared" si="86"/>
        <v>No</v>
      </c>
      <c r="L1795">
        <f t="shared" si="87"/>
        <v>325925</v>
      </c>
      <c r="M1795" s="1" t="str">
        <f>IF(ISBLANK(D1795),_xlfn.MODE.SNGL(moras[TIPO_ASEGURAMIENTO]),D1795)</f>
        <v>TRABAJADOR INDEPENDIENTE</v>
      </c>
      <c r="N1795" s="1">
        <f>IF(ISBLANK(moras[[#This Row],[EDAD]]),T1816,moras[[#This Row],[EDAD]])</f>
        <v>64</v>
      </c>
    </row>
    <row r="1796" spans="1:14" x14ac:dyDescent="0.35">
      <c r="A1796" s="1">
        <v>1795</v>
      </c>
      <c r="B1796" s="1" t="s">
        <v>15</v>
      </c>
      <c r="C1796" s="1">
        <v>200000</v>
      </c>
      <c r="D1796" s="1" t="s">
        <v>10</v>
      </c>
      <c r="E1796" s="1" t="s">
        <v>16</v>
      </c>
      <c r="F1796" s="1" t="s">
        <v>12</v>
      </c>
      <c r="G1796" s="1" t="s">
        <v>12</v>
      </c>
      <c r="H1796" s="1" t="s">
        <v>13</v>
      </c>
      <c r="I1796" s="1">
        <v>59</v>
      </c>
      <c r="J1796" t="str">
        <f t="shared" si="85"/>
        <v>No</v>
      </c>
      <c r="K1796" t="str">
        <f t="shared" si="86"/>
        <v>No</v>
      </c>
      <c r="L1796">
        <f t="shared" si="87"/>
        <v>200000</v>
      </c>
      <c r="M1796" s="1" t="str">
        <f>IF(ISBLANK(D1796),_xlfn.MODE.SNGL(moras[TIPO_ASEGURAMIENTO]),D1796)</f>
        <v>ASALARIADO</v>
      </c>
      <c r="N1796" s="1">
        <f>IF(ISBLANK(moras[[#This Row],[EDAD]]),T1817,moras[[#This Row],[EDAD]])</f>
        <v>59</v>
      </c>
    </row>
    <row r="1797" spans="1:14" x14ac:dyDescent="0.35">
      <c r="A1797" s="1">
        <v>1796</v>
      </c>
      <c r="B1797" s="1" t="s">
        <v>9</v>
      </c>
      <c r="C1797" s="1">
        <v>329794</v>
      </c>
      <c r="D1797" s="1" t="s">
        <v>18</v>
      </c>
      <c r="E1797" s="1" t="s">
        <v>16</v>
      </c>
      <c r="F1797" s="1" t="s">
        <v>12</v>
      </c>
      <c r="G1797" s="1" t="s">
        <v>13</v>
      </c>
      <c r="H1797" s="1" t="s">
        <v>12</v>
      </c>
      <c r="I1797" s="1">
        <v>41</v>
      </c>
      <c r="J1797" t="str">
        <f t="shared" si="85"/>
        <v>No</v>
      </c>
      <c r="K1797" t="str">
        <f t="shared" si="86"/>
        <v>No</v>
      </c>
      <c r="L1797">
        <f t="shared" si="87"/>
        <v>329794</v>
      </c>
      <c r="M1797" s="1" t="str">
        <f>IF(ISBLANK(D1797),_xlfn.MODE.SNGL(moras[TIPO_ASEGURAMIENTO]),D1797)</f>
        <v>TRABAJADOR INDEPENDIENTE</v>
      </c>
      <c r="N1797" s="1">
        <f>IF(ISBLANK(moras[[#This Row],[EDAD]]),T1818,moras[[#This Row],[EDAD]])</f>
        <v>41</v>
      </c>
    </row>
    <row r="1798" spans="1:14" x14ac:dyDescent="0.35">
      <c r="A1798" s="1">
        <v>1797</v>
      </c>
      <c r="B1798" s="1" t="s">
        <v>9</v>
      </c>
      <c r="C1798" s="1">
        <v>3702872.8</v>
      </c>
      <c r="D1798" s="1" t="s">
        <v>10</v>
      </c>
      <c r="E1798" s="1" t="s">
        <v>11</v>
      </c>
      <c r="F1798" s="1" t="s">
        <v>12</v>
      </c>
      <c r="G1798" s="1" t="s">
        <v>13</v>
      </c>
      <c r="H1798" s="1" t="s">
        <v>13</v>
      </c>
      <c r="I1798" s="1">
        <v>46</v>
      </c>
      <c r="J1798" t="str">
        <f t="shared" si="85"/>
        <v>Atípico</v>
      </c>
      <c r="K1798" t="str">
        <f t="shared" si="86"/>
        <v>No</v>
      </c>
      <c r="L1798">
        <f t="shared" si="87"/>
        <v>3702872.8</v>
      </c>
      <c r="M1798" s="1" t="str">
        <f>IF(ISBLANK(D1798),_xlfn.MODE.SNGL(moras[TIPO_ASEGURAMIENTO]),D1798)</f>
        <v>ASALARIADO</v>
      </c>
      <c r="N1798" s="1">
        <f>IF(ISBLANK(moras[[#This Row],[EDAD]]),T1819,moras[[#This Row],[EDAD]])</f>
        <v>46</v>
      </c>
    </row>
    <row r="1799" spans="1:14" x14ac:dyDescent="0.35">
      <c r="A1799" s="1">
        <v>1798</v>
      </c>
      <c r="B1799" s="1" t="s">
        <v>15</v>
      </c>
      <c r="C1799" s="1">
        <v>1229350</v>
      </c>
      <c r="D1799" s="1" t="s">
        <v>10</v>
      </c>
      <c r="E1799" s="1" t="s">
        <v>16</v>
      </c>
      <c r="F1799" s="1" t="s">
        <v>12</v>
      </c>
      <c r="G1799" s="1" t="s">
        <v>13</v>
      </c>
      <c r="H1799" s="1" t="s">
        <v>13</v>
      </c>
      <c r="I1799" s="1">
        <v>33</v>
      </c>
      <c r="J1799" t="str">
        <f t="shared" si="85"/>
        <v>No</v>
      </c>
      <c r="K1799" t="str">
        <f t="shared" si="86"/>
        <v>No</v>
      </c>
      <c r="L1799">
        <f t="shared" si="87"/>
        <v>1229350</v>
      </c>
      <c r="M1799" s="1" t="str">
        <f>IF(ISBLANK(D1799),_xlfn.MODE.SNGL(moras[TIPO_ASEGURAMIENTO]),D1799)</f>
        <v>ASALARIADO</v>
      </c>
      <c r="N1799" s="1">
        <f>IF(ISBLANK(moras[[#This Row],[EDAD]]),T1820,moras[[#This Row],[EDAD]])</f>
        <v>33</v>
      </c>
    </row>
    <row r="1800" spans="1:14" x14ac:dyDescent="0.35">
      <c r="A1800" s="1">
        <v>1799</v>
      </c>
      <c r="B1800" s="1" t="s">
        <v>9</v>
      </c>
      <c r="C1800" s="1">
        <v>300000</v>
      </c>
      <c r="D1800" s="1" t="s">
        <v>10</v>
      </c>
      <c r="E1800" s="1" t="s">
        <v>16</v>
      </c>
      <c r="F1800" s="1" t="s">
        <v>12</v>
      </c>
      <c r="G1800" s="1" t="s">
        <v>13</v>
      </c>
      <c r="H1800" s="1" t="s">
        <v>13</v>
      </c>
      <c r="I1800" s="1">
        <v>26</v>
      </c>
      <c r="J1800" t="str">
        <f t="shared" si="85"/>
        <v>No</v>
      </c>
      <c r="K1800" t="str">
        <f t="shared" si="86"/>
        <v>No</v>
      </c>
      <c r="L1800">
        <f t="shared" si="87"/>
        <v>300000</v>
      </c>
      <c r="M1800" s="1" t="str">
        <f>IF(ISBLANK(D1800),_xlfn.MODE.SNGL(moras[TIPO_ASEGURAMIENTO]),D1800)</f>
        <v>ASALARIADO</v>
      </c>
      <c r="N1800" s="1">
        <f>IF(ISBLANK(moras[[#This Row],[EDAD]]),T1821,moras[[#This Row],[EDAD]])</f>
        <v>26</v>
      </c>
    </row>
    <row r="1801" spans="1:14" x14ac:dyDescent="0.35">
      <c r="A1801" s="1">
        <v>1800</v>
      </c>
      <c r="B1801" s="1" t="s">
        <v>9</v>
      </c>
      <c r="C1801" s="1">
        <v>298155</v>
      </c>
      <c r="D1801" s="1" t="s">
        <v>18</v>
      </c>
      <c r="E1801" s="1" t="s">
        <v>16</v>
      </c>
      <c r="F1801" s="1" t="s">
        <v>12</v>
      </c>
      <c r="G1801" s="1" t="s">
        <v>13</v>
      </c>
      <c r="H1801" s="1" t="s">
        <v>13</v>
      </c>
      <c r="I1801" s="1">
        <v>29</v>
      </c>
      <c r="J1801" t="str">
        <f t="shared" si="85"/>
        <v>No</v>
      </c>
      <c r="K1801" t="str">
        <f t="shared" si="86"/>
        <v>No</v>
      </c>
      <c r="L1801">
        <f t="shared" si="87"/>
        <v>298155</v>
      </c>
      <c r="M1801" s="1" t="str">
        <f>IF(ISBLANK(D1801),_xlfn.MODE.SNGL(moras[TIPO_ASEGURAMIENTO]),D1801)</f>
        <v>TRABAJADOR INDEPENDIENTE</v>
      </c>
      <c r="N1801" s="1">
        <f>IF(ISBLANK(moras[[#This Row],[EDAD]]),T1822,moras[[#This Row],[EDAD]])</f>
        <v>29</v>
      </c>
    </row>
    <row r="1802" spans="1:14" x14ac:dyDescent="0.35">
      <c r="A1802" s="1">
        <v>1801</v>
      </c>
      <c r="B1802" s="1" t="s">
        <v>15</v>
      </c>
      <c r="C1802" s="1">
        <v>761027.05</v>
      </c>
      <c r="D1802" s="1" t="s">
        <v>10</v>
      </c>
      <c r="E1802" s="1" t="s">
        <v>11</v>
      </c>
      <c r="F1802" s="1" t="s">
        <v>12</v>
      </c>
      <c r="G1802" s="1" t="s">
        <v>13</v>
      </c>
      <c r="H1802" s="1" t="s">
        <v>13</v>
      </c>
      <c r="I1802" s="1">
        <v>28</v>
      </c>
      <c r="J1802" t="str">
        <f t="shared" si="85"/>
        <v>No</v>
      </c>
      <c r="K1802" t="str">
        <f t="shared" si="86"/>
        <v>No</v>
      </c>
      <c r="L1802">
        <f t="shared" si="87"/>
        <v>761027.05</v>
      </c>
      <c r="M1802" s="1" t="str">
        <f>IF(ISBLANK(D1802),_xlfn.MODE.SNGL(moras[TIPO_ASEGURAMIENTO]),D1802)</f>
        <v>ASALARIADO</v>
      </c>
      <c r="N1802" s="1">
        <f>IF(ISBLANK(moras[[#This Row],[EDAD]]),T1823,moras[[#This Row],[EDAD]])</f>
        <v>28</v>
      </c>
    </row>
    <row r="1803" spans="1:14" x14ac:dyDescent="0.35">
      <c r="A1803" s="1">
        <v>1802</v>
      </c>
      <c r="B1803" s="1" t="s">
        <v>9</v>
      </c>
      <c r="C1803" s="1">
        <v>347539.5</v>
      </c>
      <c r="D1803" s="1" t="s">
        <v>10</v>
      </c>
      <c r="E1803" s="1" t="s">
        <v>16</v>
      </c>
      <c r="F1803" s="1" t="s">
        <v>12</v>
      </c>
      <c r="G1803" s="1" t="s">
        <v>13</v>
      </c>
      <c r="H1803" s="1" t="s">
        <v>13</v>
      </c>
      <c r="I1803" s="1">
        <v>28</v>
      </c>
      <c r="J1803" t="str">
        <f t="shared" si="85"/>
        <v>No</v>
      </c>
      <c r="K1803" t="str">
        <f t="shared" si="86"/>
        <v>No</v>
      </c>
      <c r="L1803">
        <f t="shared" si="87"/>
        <v>347539.5</v>
      </c>
      <c r="M1803" s="1" t="str">
        <f>IF(ISBLANK(D1803),_xlfn.MODE.SNGL(moras[TIPO_ASEGURAMIENTO]),D1803)</f>
        <v>ASALARIADO</v>
      </c>
      <c r="N1803" s="1">
        <f>IF(ISBLANK(moras[[#This Row],[EDAD]]),T1824,moras[[#This Row],[EDAD]])</f>
        <v>28</v>
      </c>
    </row>
    <row r="1804" spans="1:14" x14ac:dyDescent="0.35">
      <c r="A1804" s="1">
        <v>1803</v>
      </c>
      <c r="B1804" s="1" t="s">
        <v>15</v>
      </c>
      <c r="C1804" s="1">
        <v>319574</v>
      </c>
      <c r="D1804" s="1" t="s">
        <v>10</v>
      </c>
      <c r="E1804" s="1" t="s">
        <v>16</v>
      </c>
      <c r="F1804" s="1" t="s">
        <v>12</v>
      </c>
      <c r="G1804" s="1" t="s">
        <v>12</v>
      </c>
      <c r="H1804" s="1" t="s">
        <v>13</v>
      </c>
      <c r="I1804" s="1">
        <v>30</v>
      </c>
      <c r="J1804" t="str">
        <f t="shared" si="85"/>
        <v>No</v>
      </c>
      <c r="K1804" t="str">
        <f t="shared" si="86"/>
        <v>No</v>
      </c>
      <c r="L1804">
        <f t="shared" si="87"/>
        <v>319574</v>
      </c>
      <c r="M1804" s="1" t="str">
        <f>IF(ISBLANK(D1804),_xlfn.MODE.SNGL(moras[TIPO_ASEGURAMIENTO]),D1804)</f>
        <v>ASALARIADO</v>
      </c>
      <c r="N1804" s="1">
        <f>IF(ISBLANK(moras[[#This Row],[EDAD]]),T1825,moras[[#This Row],[EDAD]])</f>
        <v>30</v>
      </c>
    </row>
    <row r="1805" spans="1:14" x14ac:dyDescent="0.35">
      <c r="A1805" s="1">
        <v>1804</v>
      </c>
      <c r="B1805" s="1" t="s">
        <v>9</v>
      </c>
      <c r="C1805" s="1">
        <v>352782.75</v>
      </c>
      <c r="D1805" s="1" t="s">
        <v>10</v>
      </c>
      <c r="E1805" s="1" t="s">
        <v>16</v>
      </c>
      <c r="F1805" s="1" t="s">
        <v>12</v>
      </c>
      <c r="G1805" s="1" t="s">
        <v>12</v>
      </c>
      <c r="H1805" s="1" t="s">
        <v>13</v>
      </c>
      <c r="I1805" s="1">
        <v>27</v>
      </c>
      <c r="J1805" t="str">
        <f t="shared" si="85"/>
        <v>No</v>
      </c>
      <c r="K1805" t="str">
        <f t="shared" si="86"/>
        <v>No</v>
      </c>
      <c r="L1805">
        <f t="shared" si="87"/>
        <v>352782.75</v>
      </c>
      <c r="M1805" s="1" t="str">
        <f>IF(ISBLANK(D1805),_xlfn.MODE.SNGL(moras[TIPO_ASEGURAMIENTO]),D1805)</f>
        <v>ASALARIADO</v>
      </c>
      <c r="N1805" s="1">
        <f>IF(ISBLANK(moras[[#This Row],[EDAD]]),T1826,moras[[#This Row],[EDAD]])</f>
        <v>27</v>
      </c>
    </row>
    <row r="1806" spans="1:14" x14ac:dyDescent="0.35">
      <c r="A1806" s="1">
        <v>1805</v>
      </c>
      <c r="B1806" s="1" t="s">
        <v>9</v>
      </c>
      <c r="C1806" s="1">
        <v>453413.8</v>
      </c>
      <c r="D1806" s="1" t="s">
        <v>10</v>
      </c>
      <c r="E1806" s="1" t="s">
        <v>16</v>
      </c>
      <c r="F1806" s="1" t="s">
        <v>12</v>
      </c>
      <c r="G1806" s="1" t="s">
        <v>13</v>
      </c>
      <c r="H1806" s="1" t="s">
        <v>13</v>
      </c>
      <c r="I1806" s="1">
        <v>52</v>
      </c>
      <c r="J1806" t="str">
        <f t="shared" si="85"/>
        <v>No</v>
      </c>
      <c r="K1806" t="str">
        <f t="shared" si="86"/>
        <v>No</v>
      </c>
      <c r="L1806">
        <f t="shared" si="87"/>
        <v>453413.8</v>
      </c>
      <c r="M1806" s="1" t="str">
        <f>IF(ISBLANK(D1806),_xlfn.MODE.SNGL(moras[TIPO_ASEGURAMIENTO]),D1806)</f>
        <v>ASALARIADO</v>
      </c>
      <c r="N1806" s="1">
        <f>IF(ISBLANK(moras[[#This Row],[EDAD]]),T1827,moras[[#This Row],[EDAD]])</f>
        <v>52</v>
      </c>
    </row>
    <row r="1807" spans="1:14" x14ac:dyDescent="0.35">
      <c r="A1807" s="1">
        <v>1806</v>
      </c>
      <c r="B1807" s="1" t="s">
        <v>15</v>
      </c>
      <c r="C1807" s="1">
        <v>329950</v>
      </c>
      <c r="D1807" s="1" t="s">
        <v>18</v>
      </c>
      <c r="E1807" s="1" t="s">
        <v>16</v>
      </c>
      <c r="F1807" s="1" t="s">
        <v>12</v>
      </c>
      <c r="G1807" s="1" t="s">
        <v>13</v>
      </c>
      <c r="H1807" s="1" t="s">
        <v>12</v>
      </c>
      <c r="I1807" s="1">
        <v>43</v>
      </c>
      <c r="J1807" t="str">
        <f t="shared" si="85"/>
        <v>No</v>
      </c>
      <c r="K1807" t="str">
        <f t="shared" si="86"/>
        <v>No</v>
      </c>
      <c r="L1807">
        <f t="shared" si="87"/>
        <v>329950</v>
      </c>
      <c r="M1807" s="1" t="str">
        <f>IF(ISBLANK(D1807),_xlfn.MODE.SNGL(moras[TIPO_ASEGURAMIENTO]),D1807)</f>
        <v>TRABAJADOR INDEPENDIENTE</v>
      </c>
      <c r="N1807" s="1">
        <f>IF(ISBLANK(moras[[#This Row],[EDAD]]),T1828,moras[[#This Row],[EDAD]])</f>
        <v>43</v>
      </c>
    </row>
    <row r="1808" spans="1:14" x14ac:dyDescent="0.35">
      <c r="A1808" s="1">
        <v>1807</v>
      </c>
      <c r="B1808" s="1" t="s">
        <v>9</v>
      </c>
      <c r="C1808" s="1">
        <v>734449.38</v>
      </c>
      <c r="D1808" s="1" t="s">
        <v>10</v>
      </c>
      <c r="E1808" s="1" t="s">
        <v>11</v>
      </c>
      <c r="F1808" s="1" t="s">
        <v>12</v>
      </c>
      <c r="G1808" s="1" t="s">
        <v>13</v>
      </c>
      <c r="H1808" s="1" t="s">
        <v>13</v>
      </c>
      <c r="I1808" s="1">
        <v>24</v>
      </c>
      <c r="J1808" t="str">
        <f t="shared" si="85"/>
        <v>No</v>
      </c>
      <c r="K1808" t="str">
        <f t="shared" si="86"/>
        <v>No</v>
      </c>
      <c r="L1808">
        <f t="shared" si="87"/>
        <v>734449.38</v>
      </c>
      <c r="M1808" s="1" t="str">
        <f>IF(ISBLANK(D1808),_xlfn.MODE.SNGL(moras[TIPO_ASEGURAMIENTO]),D1808)</f>
        <v>ASALARIADO</v>
      </c>
      <c r="N1808" s="1">
        <f>IF(ISBLANK(moras[[#This Row],[EDAD]]),T1829,moras[[#This Row],[EDAD]])</f>
        <v>24</v>
      </c>
    </row>
    <row r="1809" spans="1:14" x14ac:dyDescent="0.35">
      <c r="A1809" s="1">
        <v>1808</v>
      </c>
      <c r="B1809" s="1" t="s">
        <v>9</v>
      </c>
      <c r="C1809" s="1">
        <v>746380.68</v>
      </c>
      <c r="D1809" s="1" t="s">
        <v>10</v>
      </c>
      <c r="E1809" s="1" t="s">
        <v>16</v>
      </c>
      <c r="F1809" s="1" t="s">
        <v>12</v>
      </c>
      <c r="G1809" s="1" t="s">
        <v>13</v>
      </c>
      <c r="H1809" s="1" t="s">
        <v>13</v>
      </c>
      <c r="I1809" s="1">
        <v>37</v>
      </c>
      <c r="J1809" t="str">
        <f t="shared" si="85"/>
        <v>No</v>
      </c>
      <c r="K1809" t="str">
        <f t="shared" si="86"/>
        <v>No</v>
      </c>
      <c r="L1809">
        <f t="shared" si="87"/>
        <v>746380.68</v>
      </c>
      <c r="M1809" s="1" t="str">
        <f>IF(ISBLANK(D1809),_xlfn.MODE.SNGL(moras[TIPO_ASEGURAMIENTO]),D1809)</f>
        <v>ASALARIADO</v>
      </c>
      <c r="N1809" s="1">
        <f>IF(ISBLANK(moras[[#This Row],[EDAD]]),T1830,moras[[#This Row],[EDAD]])</f>
        <v>37</v>
      </c>
    </row>
    <row r="1810" spans="1:14" x14ac:dyDescent="0.35">
      <c r="A1810" s="1">
        <v>1809</v>
      </c>
      <c r="B1810" s="1" t="s">
        <v>15</v>
      </c>
      <c r="C1810" s="1">
        <v>420000</v>
      </c>
      <c r="D1810" s="1" t="s">
        <v>10</v>
      </c>
      <c r="E1810" s="1" t="s">
        <v>16</v>
      </c>
      <c r="F1810" s="1" t="s">
        <v>12</v>
      </c>
      <c r="G1810" s="1" t="s">
        <v>13</v>
      </c>
      <c r="H1810" s="1" t="s">
        <v>13</v>
      </c>
      <c r="I1810" s="1">
        <v>29</v>
      </c>
      <c r="J1810" t="str">
        <f t="shared" si="85"/>
        <v>No</v>
      </c>
      <c r="K1810" t="str">
        <f t="shared" si="86"/>
        <v>No</v>
      </c>
      <c r="L1810">
        <f t="shared" si="87"/>
        <v>420000</v>
      </c>
      <c r="M1810" s="1" t="str">
        <f>IF(ISBLANK(D1810),_xlfn.MODE.SNGL(moras[TIPO_ASEGURAMIENTO]),D1810)</f>
        <v>ASALARIADO</v>
      </c>
      <c r="N1810" s="1">
        <f>IF(ISBLANK(moras[[#This Row],[EDAD]]),T1831,moras[[#This Row],[EDAD]])</f>
        <v>29</v>
      </c>
    </row>
    <row r="1811" spans="1:14" x14ac:dyDescent="0.35">
      <c r="A1811" s="1">
        <v>1810</v>
      </c>
      <c r="B1811" s="1" t="s">
        <v>9</v>
      </c>
      <c r="C1811" s="1">
        <v>829520</v>
      </c>
      <c r="D1811" s="1" t="s">
        <v>10</v>
      </c>
      <c r="E1811" s="1" t="s">
        <v>16</v>
      </c>
      <c r="F1811" s="1" t="s">
        <v>12</v>
      </c>
      <c r="G1811" s="1" t="s">
        <v>13</v>
      </c>
      <c r="H1811" s="1" t="s">
        <v>13</v>
      </c>
      <c r="I1811" s="1">
        <v>61</v>
      </c>
      <c r="J1811" t="str">
        <f t="shared" si="85"/>
        <v>No</v>
      </c>
      <c r="K1811" t="str">
        <f t="shared" si="86"/>
        <v>No</v>
      </c>
      <c r="L1811">
        <f t="shared" si="87"/>
        <v>829520</v>
      </c>
      <c r="M1811" s="1" t="str">
        <f>IF(ISBLANK(D1811),_xlfn.MODE.SNGL(moras[TIPO_ASEGURAMIENTO]),D1811)</f>
        <v>ASALARIADO</v>
      </c>
      <c r="N1811" s="1">
        <f>IF(ISBLANK(moras[[#This Row],[EDAD]]),T1832,moras[[#This Row],[EDAD]])</f>
        <v>61</v>
      </c>
    </row>
    <row r="1812" spans="1:14" x14ac:dyDescent="0.35">
      <c r="A1812" s="1">
        <v>1811</v>
      </c>
      <c r="B1812" s="1" t="s">
        <v>15</v>
      </c>
      <c r="C1812" s="1">
        <v>297046</v>
      </c>
      <c r="D1812" s="1" t="s">
        <v>17</v>
      </c>
      <c r="E1812" s="1" t="s">
        <v>16</v>
      </c>
      <c r="F1812" s="1" t="s">
        <v>12</v>
      </c>
      <c r="G1812" s="1" t="s">
        <v>13</v>
      </c>
      <c r="H1812" s="1" t="s">
        <v>13</v>
      </c>
      <c r="I1812" s="1">
        <v>53</v>
      </c>
      <c r="J1812" t="str">
        <f t="shared" si="85"/>
        <v>No</v>
      </c>
      <c r="K1812" t="str">
        <f t="shared" si="86"/>
        <v>No</v>
      </c>
      <c r="L1812">
        <f t="shared" si="87"/>
        <v>297046</v>
      </c>
      <c r="M1812" s="1" t="str">
        <f>IF(ISBLANK(D1812),_xlfn.MODE.SNGL(moras[TIPO_ASEGURAMIENTO]),D1812)</f>
        <v>ASEGURADO VOLUNTARIO</v>
      </c>
      <c r="N1812" s="1">
        <f>IF(ISBLANK(moras[[#This Row],[EDAD]]),T1833,moras[[#This Row],[EDAD]])</f>
        <v>53</v>
      </c>
    </row>
    <row r="1813" spans="1:14" x14ac:dyDescent="0.35">
      <c r="A1813" s="1">
        <v>1812</v>
      </c>
      <c r="B1813" s="1" t="s">
        <v>9</v>
      </c>
      <c r="C1813" s="1">
        <v>2921803.69</v>
      </c>
      <c r="D1813" s="1" t="s">
        <v>10</v>
      </c>
      <c r="E1813" s="1" t="s">
        <v>16</v>
      </c>
      <c r="F1813" s="1" t="s">
        <v>12</v>
      </c>
      <c r="G1813" s="1" t="s">
        <v>13</v>
      </c>
      <c r="H1813" s="1" t="s">
        <v>13</v>
      </c>
      <c r="I1813" s="1">
        <v>38</v>
      </c>
      <c r="J1813" t="str">
        <f t="shared" si="85"/>
        <v>Atípico</v>
      </c>
      <c r="K1813" t="str">
        <f t="shared" si="86"/>
        <v>No</v>
      </c>
      <c r="L1813">
        <f t="shared" si="87"/>
        <v>2921803.69</v>
      </c>
      <c r="M1813" s="1" t="str">
        <f>IF(ISBLANK(D1813),_xlfn.MODE.SNGL(moras[TIPO_ASEGURAMIENTO]),D1813)</f>
        <v>ASALARIADO</v>
      </c>
      <c r="N1813" s="1">
        <f>IF(ISBLANK(moras[[#This Row],[EDAD]]),T1834,moras[[#This Row],[EDAD]])</f>
        <v>38</v>
      </c>
    </row>
    <row r="1814" spans="1:14" x14ac:dyDescent="0.35">
      <c r="A1814" s="1">
        <v>1813</v>
      </c>
      <c r="B1814" s="1" t="s">
        <v>9</v>
      </c>
      <c r="C1814" s="1">
        <v>299647</v>
      </c>
      <c r="D1814" s="1" t="s">
        <v>17</v>
      </c>
      <c r="E1814" s="1" t="s">
        <v>16</v>
      </c>
      <c r="F1814" s="1" t="s">
        <v>12</v>
      </c>
      <c r="G1814" s="1" t="s">
        <v>13</v>
      </c>
      <c r="H1814" s="1" t="s">
        <v>13</v>
      </c>
      <c r="I1814" s="1">
        <v>58</v>
      </c>
      <c r="J1814" t="str">
        <f t="shared" si="85"/>
        <v>No</v>
      </c>
      <c r="K1814" t="str">
        <f t="shared" si="86"/>
        <v>No</v>
      </c>
      <c r="L1814">
        <f t="shared" si="87"/>
        <v>299647</v>
      </c>
      <c r="M1814" s="1" t="str">
        <f>IF(ISBLANK(D1814),_xlfn.MODE.SNGL(moras[TIPO_ASEGURAMIENTO]),D1814)</f>
        <v>ASEGURADO VOLUNTARIO</v>
      </c>
      <c r="N1814" s="1">
        <f>IF(ISBLANK(moras[[#This Row],[EDAD]]),T1835,moras[[#This Row],[EDAD]])</f>
        <v>58</v>
      </c>
    </row>
    <row r="1815" spans="1:14" x14ac:dyDescent="0.35">
      <c r="A1815" s="1">
        <v>1814</v>
      </c>
      <c r="B1815" s="1" t="s">
        <v>15</v>
      </c>
      <c r="C1815" s="1">
        <v>385548</v>
      </c>
      <c r="D1815" s="1" t="s">
        <v>17</v>
      </c>
      <c r="E1815" s="1" t="s">
        <v>16</v>
      </c>
      <c r="F1815" s="1" t="s">
        <v>12</v>
      </c>
      <c r="G1815" s="1" t="s">
        <v>12</v>
      </c>
      <c r="H1815" s="1" t="s">
        <v>13</v>
      </c>
      <c r="I1815" s="1">
        <v>55</v>
      </c>
      <c r="J1815" t="str">
        <f t="shared" si="85"/>
        <v>No</v>
      </c>
      <c r="K1815" t="str">
        <f t="shared" si="86"/>
        <v>No</v>
      </c>
      <c r="L1815">
        <f t="shared" si="87"/>
        <v>385548</v>
      </c>
      <c r="M1815" s="1" t="str">
        <f>IF(ISBLANK(D1815),_xlfn.MODE.SNGL(moras[TIPO_ASEGURAMIENTO]),D1815)</f>
        <v>ASEGURADO VOLUNTARIO</v>
      </c>
      <c r="N1815" s="1">
        <f>IF(ISBLANK(moras[[#This Row],[EDAD]]),T1836,moras[[#This Row],[EDAD]])</f>
        <v>55</v>
      </c>
    </row>
    <row r="1816" spans="1:14" x14ac:dyDescent="0.35">
      <c r="A1816" s="1">
        <v>1815</v>
      </c>
      <c r="B1816" s="1" t="s">
        <v>15</v>
      </c>
      <c r="C1816" s="1">
        <v>639148</v>
      </c>
      <c r="D1816" s="1" t="s">
        <v>18</v>
      </c>
      <c r="E1816" s="1" t="s">
        <v>16</v>
      </c>
      <c r="F1816" s="1" t="s">
        <v>12</v>
      </c>
      <c r="G1816" s="1" t="s">
        <v>13</v>
      </c>
      <c r="H1816" s="1" t="s">
        <v>13</v>
      </c>
      <c r="I1816" s="1">
        <v>34</v>
      </c>
      <c r="J1816" t="str">
        <f t="shared" si="85"/>
        <v>No</v>
      </c>
      <c r="K1816" t="str">
        <f t="shared" si="86"/>
        <v>No</v>
      </c>
      <c r="L1816">
        <f t="shared" si="87"/>
        <v>639148</v>
      </c>
      <c r="M1816" s="1" t="str">
        <f>IF(ISBLANK(D1816),_xlfn.MODE.SNGL(moras[TIPO_ASEGURAMIENTO]),D1816)</f>
        <v>TRABAJADOR INDEPENDIENTE</v>
      </c>
      <c r="N1816" s="1">
        <f>IF(ISBLANK(moras[[#This Row],[EDAD]]),T1837,moras[[#This Row],[EDAD]])</f>
        <v>34</v>
      </c>
    </row>
    <row r="1817" spans="1:14" x14ac:dyDescent="0.35">
      <c r="A1817" s="1">
        <v>1816</v>
      </c>
      <c r="B1817" s="1" t="s">
        <v>9</v>
      </c>
      <c r="C1817" s="1">
        <v>202600.91</v>
      </c>
      <c r="D1817" s="1" t="s">
        <v>10</v>
      </c>
      <c r="E1817" s="1" t="s">
        <v>16</v>
      </c>
      <c r="F1817" s="1" t="s">
        <v>12</v>
      </c>
      <c r="G1817" s="1" t="s">
        <v>13</v>
      </c>
      <c r="H1817" s="1" t="s">
        <v>13</v>
      </c>
      <c r="I1817" s="1">
        <v>40</v>
      </c>
      <c r="J1817" t="str">
        <f t="shared" si="85"/>
        <v>No</v>
      </c>
      <c r="K1817" t="str">
        <f t="shared" si="86"/>
        <v>No</v>
      </c>
      <c r="L1817">
        <f t="shared" si="87"/>
        <v>202600.91</v>
      </c>
      <c r="M1817" s="1" t="str">
        <f>IF(ISBLANK(D1817),_xlfn.MODE.SNGL(moras[TIPO_ASEGURAMIENTO]),D1817)</f>
        <v>ASALARIADO</v>
      </c>
      <c r="N1817" s="1">
        <f>IF(ISBLANK(moras[[#This Row],[EDAD]]),T1838,moras[[#This Row],[EDAD]])</f>
        <v>40</v>
      </c>
    </row>
    <row r="1818" spans="1:14" x14ac:dyDescent="0.35">
      <c r="A1818" s="1">
        <v>1817</v>
      </c>
      <c r="B1818" s="1" t="s">
        <v>9</v>
      </c>
      <c r="C1818" s="1">
        <v>594092</v>
      </c>
      <c r="D1818" s="1" t="s">
        <v>18</v>
      </c>
      <c r="E1818" s="1" t="s">
        <v>16</v>
      </c>
      <c r="F1818" s="1" t="s">
        <v>12</v>
      </c>
      <c r="G1818" s="1" t="s">
        <v>13</v>
      </c>
      <c r="H1818" s="1" t="s">
        <v>12</v>
      </c>
      <c r="I1818" s="1">
        <v>61</v>
      </c>
      <c r="J1818" t="str">
        <f t="shared" si="85"/>
        <v>No</v>
      </c>
      <c r="K1818" t="str">
        <f t="shared" si="86"/>
        <v>No</v>
      </c>
      <c r="L1818">
        <f t="shared" si="87"/>
        <v>594092</v>
      </c>
      <c r="M1818" s="1" t="str">
        <f>IF(ISBLANK(D1818),_xlfn.MODE.SNGL(moras[TIPO_ASEGURAMIENTO]),D1818)</f>
        <v>TRABAJADOR INDEPENDIENTE</v>
      </c>
      <c r="N1818" s="1">
        <f>IF(ISBLANK(moras[[#This Row],[EDAD]]),T1839,moras[[#This Row],[EDAD]])</f>
        <v>61</v>
      </c>
    </row>
    <row r="1819" spans="1:14" x14ac:dyDescent="0.35">
      <c r="A1819" s="1">
        <v>1818</v>
      </c>
      <c r="B1819" s="1" t="s">
        <v>15</v>
      </c>
      <c r="C1819" s="1">
        <v>347514</v>
      </c>
      <c r="D1819" s="1" t="s">
        <v>10</v>
      </c>
      <c r="E1819" s="1" t="s">
        <v>16</v>
      </c>
      <c r="F1819" s="1" t="s">
        <v>12</v>
      </c>
      <c r="G1819" s="1" t="s">
        <v>13</v>
      </c>
      <c r="H1819" s="1" t="s">
        <v>12</v>
      </c>
      <c r="I1819" s="1">
        <v>20</v>
      </c>
      <c r="J1819" t="str">
        <f t="shared" si="85"/>
        <v>No</v>
      </c>
      <c r="K1819" t="str">
        <f t="shared" si="86"/>
        <v>No</v>
      </c>
      <c r="L1819">
        <f t="shared" si="87"/>
        <v>347514</v>
      </c>
      <c r="M1819" s="1" t="str">
        <f>IF(ISBLANK(D1819),_xlfn.MODE.SNGL(moras[TIPO_ASEGURAMIENTO]),D1819)</f>
        <v>ASALARIADO</v>
      </c>
      <c r="N1819" s="1">
        <f>IF(ISBLANK(moras[[#This Row],[EDAD]]),T1840,moras[[#This Row],[EDAD]])</f>
        <v>20</v>
      </c>
    </row>
    <row r="1820" spans="1:14" x14ac:dyDescent="0.35">
      <c r="A1820" s="1">
        <v>1819</v>
      </c>
      <c r="B1820" s="1" t="s">
        <v>9</v>
      </c>
      <c r="C1820" s="1">
        <v>356858</v>
      </c>
      <c r="D1820" s="1" t="s">
        <v>18</v>
      </c>
      <c r="E1820" s="1" t="s">
        <v>16</v>
      </c>
      <c r="F1820" s="1" t="s">
        <v>12</v>
      </c>
      <c r="G1820" s="1" t="s">
        <v>13</v>
      </c>
      <c r="H1820" s="1" t="s">
        <v>12</v>
      </c>
      <c r="I1820" s="1">
        <v>42</v>
      </c>
      <c r="J1820" t="str">
        <f t="shared" si="85"/>
        <v>No</v>
      </c>
      <c r="K1820" t="str">
        <f t="shared" si="86"/>
        <v>No</v>
      </c>
      <c r="L1820">
        <f t="shared" si="87"/>
        <v>356858</v>
      </c>
      <c r="M1820" s="1" t="str">
        <f>IF(ISBLANK(D1820),_xlfn.MODE.SNGL(moras[TIPO_ASEGURAMIENTO]),D1820)</f>
        <v>TRABAJADOR INDEPENDIENTE</v>
      </c>
      <c r="N1820" s="1">
        <f>IF(ISBLANK(moras[[#This Row],[EDAD]]),T1841,moras[[#This Row],[EDAD]])</f>
        <v>42</v>
      </c>
    </row>
    <row r="1821" spans="1:14" x14ac:dyDescent="0.35">
      <c r="A1821" s="1">
        <v>1820</v>
      </c>
      <c r="B1821" s="1" t="s">
        <v>9</v>
      </c>
      <c r="C1821" s="1">
        <v>387953</v>
      </c>
      <c r="D1821" s="1" t="s">
        <v>18</v>
      </c>
      <c r="E1821" s="1" t="s">
        <v>16</v>
      </c>
      <c r="F1821" s="1" t="s">
        <v>13</v>
      </c>
      <c r="G1821" s="1" t="s">
        <v>13</v>
      </c>
      <c r="H1821" s="1" t="s">
        <v>12</v>
      </c>
      <c r="I1821" s="1">
        <v>32</v>
      </c>
      <c r="J1821" t="str">
        <f t="shared" si="85"/>
        <v>No</v>
      </c>
      <c r="K1821" t="str">
        <f t="shared" si="86"/>
        <v>No</v>
      </c>
      <c r="L1821">
        <f t="shared" si="87"/>
        <v>387953</v>
      </c>
      <c r="M1821" s="1" t="str">
        <f>IF(ISBLANK(D1821),_xlfn.MODE.SNGL(moras[TIPO_ASEGURAMIENTO]),D1821)</f>
        <v>TRABAJADOR INDEPENDIENTE</v>
      </c>
      <c r="N1821" s="1">
        <f>IF(ISBLANK(moras[[#This Row],[EDAD]]),T1842,moras[[#This Row],[EDAD]])</f>
        <v>32</v>
      </c>
    </row>
    <row r="1822" spans="1:14" x14ac:dyDescent="0.35">
      <c r="A1822" s="1">
        <v>1821</v>
      </c>
      <c r="B1822" s="1" t="s">
        <v>9</v>
      </c>
      <c r="C1822" s="1">
        <v>1742310</v>
      </c>
      <c r="D1822" s="1" t="s">
        <v>10</v>
      </c>
      <c r="E1822" s="1" t="s">
        <v>16</v>
      </c>
      <c r="F1822" s="1" t="s">
        <v>12</v>
      </c>
      <c r="G1822" s="1" t="s">
        <v>13</v>
      </c>
      <c r="H1822" s="1" t="s">
        <v>13</v>
      </c>
      <c r="I1822" s="1">
        <v>28</v>
      </c>
      <c r="J1822" t="str">
        <f t="shared" si="85"/>
        <v>No</v>
      </c>
      <c r="K1822" t="str">
        <f t="shared" si="86"/>
        <v>No</v>
      </c>
      <c r="L1822">
        <f t="shared" si="87"/>
        <v>1742310</v>
      </c>
      <c r="M1822" s="1" t="str">
        <f>IF(ISBLANK(D1822),_xlfn.MODE.SNGL(moras[TIPO_ASEGURAMIENTO]),D1822)</f>
        <v>ASALARIADO</v>
      </c>
      <c r="N1822" s="1">
        <f>IF(ISBLANK(moras[[#This Row],[EDAD]]),T1843,moras[[#This Row],[EDAD]])</f>
        <v>28</v>
      </c>
    </row>
    <row r="1823" spans="1:14" x14ac:dyDescent="0.35">
      <c r="A1823" s="1">
        <v>1822</v>
      </c>
      <c r="B1823" s="1" t="s">
        <v>9</v>
      </c>
      <c r="C1823" s="1">
        <v>550000</v>
      </c>
      <c r="D1823" s="1" t="s">
        <v>10</v>
      </c>
      <c r="E1823" s="1" t="s">
        <v>16</v>
      </c>
      <c r="F1823" s="1" t="s">
        <v>12</v>
      </c>
      <c r="G1823" s="1" t="s">
        <v>13</v>
      </c>
      <c r="H1823" s="1" t="s">
        <v>13</v>
      </c>
      <c r="I1823" s="1">
        <v>28</v>
      </c>
      <c r="J1823" t="str">
        <f t="shared" si="85"/>
        <v>No</v>
      </c>
      <c r="K1823" t="str">
        <f t="shared" si="86"/>
        <v>No</v>
      </c>
      <c r="L1823">
        <f t="shared" si="87"/>
        <v>550000</v>
      </c>
      <c r="M1823" s="1" t="str">
        <f>IF(ISBLANK(D1823),_xlfn.MODE.SNGL(moras[TIPO_ASEGURAMIENTO]),D1823)</f>
        <v>ASALARIADO</v>
      </c>
      <c r="N1823" s="1">
        <f>IF(ISBLANK(moras[[#This Row],[EDAD]]),T1844,moras[[#This Row],[EDAD]])</f>
        <v>28</v>
      </c>
    </row>
    <row r="1824" spans="1:14" x14ac:dyDescent="0.35">
      <c r="A1824" s="1">
        <v>1823</v>
      </c>
      <c r="B1824" s="1" t="s">
        <v>9</v>
      </c>
      <c r="C1824" s="1">
        <v>1524359</v>
      </c>
      <c r="D1824" s="1" t="s">
        <v>10</v>
      </c>
      <c r="E1824" s="1" t="s">
        <v>11</v>
      </c>
      <c r="F1824" s="1" t="s">
        <v>12</v>
      </c>
      <c r="G1824" s="1" t="s">
        <v>13</v>
      </c>
      <c r="H1824" s="1" t="s">
        <v>12</v>
      </c>
      <c r="I1824" s="1">
        <v>51</v>
      </c>
      <c r="J1824" t="str">
        <f t="shared" si="85"/>
        <v>No</v>
      </c>
      <c r="K1824" t="str">
        <f t="shared" si="86"/>
        <v>No</v>
      </c>
      <c r="L1824">
        <f t="shared" si="87"/>
        <v>1524359</v>
      </c>
      <c r="M1824" s="1" t="str">
        <f>IF(ISBLANK(D1824),_xlfn.MODE.SNGL(moras[TIPO_ASEGURAMIENTO]),D1824)</f>
        <v>ASALARIADO</v>
      </c>
      <c r="N1824" s="1">
        <f>IF(ISBLANK(moras[[#This Row],[EDAD]]),T1845,moras[[#This Row],[EDAD]])</f>
        <v>51</v>
      </c>
    </row>
    <row r="1825" spans="1:14" x14ac:dyDescent="0.35">
      <c r="A1825" s="1">
        <v>1824</v>
      </c>
      <c r="B1825" s="1" t="s">
        <v>15</v>
      </c>
      <c r="C1825" s="1">
        <v>50000</v>
      </c>
      <c r="D1825" s="1" t="s">
        <v>10</v>
      </c>
      <c r="E1825" s="1" t="s">
        <v>16</v>
      </c>
      <c r="F1825" s="1" t="s">
        <v>12</v>
      </c>
      <c r="G1825" s="1" t="s">
        <v>12</v>
      </c>
      <c r="H1825" s="1" t="s">
        <v>13</v>
      </c>
      <c r="I1825" s="1">
        <v>35</v>
      </c>
      <c r="J1825" t="str">
        <f t="shared" si="85"/>
        <v>No</v>
      </c>
      <c r="K1825" t="str">
        <f t="shared" si="86"/>
        <v>No</v>
      </c>
      <c r="L1825">
        <f t="shared" si="87"/>
        <v>50000</v>
      </c>
      <c r="M1825" s="1" t="str">
        <f>IF(ISBLANK(D1825),_xlfn.MODE.SNGL(moras[TIPO_ASEGURAMIENTO]),D1825)</f>
        <v>ASALARIADO</v>
      </c>
      <c r="N1825" s="1">
        <f>IF(ISBLANK(moras[[#This Row],[EDAD]]),T1846,moras[[#This Row],[EDAD]])</f>
        <v>35</v>
      </c>
    </row>
    <row r="1826" spans="1:14" x14ac:dyDescent="0.35">
      <c r="A1826" s="1">
        <v>1825</v>
      </c>
      <c r="B1826" s="1" t="s">
        <v>15</v>
      </c>
      <c r="C1826" s="1">
        <v>310124</v>
      </c>
      <c r="D1826" s="1" t="s">
        <v>17</v>
      </c>
      <c r="E1826" s="1" t="s">
        <v>16</v>
      </c>
      <c r="F1826" s="1" t="s">
        <v>12</v>
      </c>
      <c r="G1826" s="1" t="s">
        <v>13</v>
      </c>
      <c r="H1826" s="1" t="s">
        <v>12</v>
      </c>
      <c r="I1826" s="1">
        <v>32</v>
      </c>
      <c r="J1826" t="str">
        <f t="shared" si="85"/>
        <v>No</v>
      </c>
      <c r="K1826" t="str">
        <f t="shared" si="86"/>
        <v>No</v>
      </c>
      <c r="L1826">
        <f t="shared" si="87"/>
        <v>310124</v>
      </c>
      <c r="M1826" s="1" t="str">
        <f>IF(ISBLANK(D1826),_xlfn.MODE.SNGL(moras[TIPO_ASEGURAMIENTO]),D1826)</f>
        <v>ASEGURADO VOLUNTARIO</v>
      </c>
      <c r="N1826" s="1">
        <f>IF(ISBLANK(moras[[#This Row],[EDAD]]),T1847,moras[[#This Row],[EDAD]])</f>
        <v>32</v>
      </c>
    </row>
    <row r="1827" spans="1:14" x14ac:dyDescent="0.35">
      <c r="A1827" s="1">
        <v>1826</v>
      </c>
      <c r="B1827" s="1" t="s">
        <v>9</v>
      </c>
      <c r="C1827" s="1">
        <v>216200</v>
      </c>
      <c r="D1827" s="1" t="s">
        <v>10</v>
      </c>
      <c r="E1827" s="1" t="s">
        <v>16</v>
      </c>
      <c r="F1827" s="1" t="s">
        <v>12</v>
      </c>
      <c r="G1827" s="1" t="s">
        <v>12</v>
      </c>
      <c r="H1827" s="1" t="s">
        <v>12</v>
      </c>
      <c r="I1827" s="1">
        <v>29</v>
      </c>
      <c r="J1827" t="str">
        <f t="shared" si="85"/>
        <v>No</v>
      </c>
      <c r="K1827" t="str">
        <f t="shared" si="86"/>
        <v>No</v>
      </c>
      <c r="L1827">
        <f t="shared" si="87"/>
        <v>216200</v>
      </c>
      <c r="M1827" s="1" t="str">
        <f>IF(ISBLANK(D1827),_xlfn.MODE.SNGL(moras[TIPO_ASEGURAMIENTO]),D1827)</f>
        <v>ASALARIADO</v>
      </c>
      <c r="N1827" s="1">
        <f>IF(ISBLANK(moras[[#This Row],[EDAD]]),T1848,moras[[#This Row],[EDAD]])</f>
        <v>29</v>
      </c>
    </row>
    <row r="1828" spans="1:14" x14ac:dyDescent="0.35">
      <c r="A1828" s="1">
        <v>1827</v>
      </c>
      <c r="B1828" s="1" t="s">
        <v>15</v>
      </c>
      <c r="C1828" s="1">
        <v>577181</v>
      </c>
      <c r="D1828" s="1" t="s">
        <v>10</v>
      </c>
      <c r="E1828" s="1" t="s">
        <v>11</v>
      </c>
      <c r="F1828" s="1" t="s">
        <v>12</v>
      </c>
      <c r="G1828" s="1" t="s">
        <v>13</v>
      </c>
      <c r="H1828" s="1" t="s">
        <v>12</v>
      </c>
      <c r="I1828" s="1">
        <v>55</v>
      </c>
      <c r="J1828" t="str">
        <f t="shared" si="85"/>
        <v>No</v>
      </c>
      <c r="K1828" t="str">
        <f t="shared" si="86"/>
        <v>No</v>
      </c>
      <c r="L1828">
        <f t="shared" si="87"/>
        <v>577181</v>
      </c>
      <c r="M1828" s="1" t="str">
        <f>IF(ISBLANK(D1828),_xlfn.MODE.SNGL(moras[TIPO_ASEGURAMIENTO]),D1828)</f>
        <v>ASALARIADO</v>
      </c>
      <c r="N1828" s="1">
        <f>IF(ISBLANK(moras[[#This Row],[EDAD]]),T1849,moras[[#This Row],[EDAD]])</f>
        <v>55</v>
      </c>
    </row>
    <row r="1829" spans="1:14" x14ac:dyDescent="0.35">
      <c r="A1829" s="1">
        <v>1828</v>
      </c>
      <c r="B1829" s="1" t="s">
        <v>15</v>
      </c>
      <c r="C1829" s="1">
        <v>719873.23</v>
      </c>
      <c r="D1829" s="1" t="s">
        <v>10</v>
      </c>
      <c r="E1829" s="1" t="s">
        <v>16</v>
      </c>
      <c r="F1829" s="1" t="s">
        <v>12</v>
      </c>
      <c r="G1829" s="1" t="s">
        <v>13</v>
      </c>
      <c r="H1829" s="1" t="s">
        <v>13</v>
      </c>
      <c r="I1829" s="1">
        <v>26</v>
      </c>
      <c r="J1829" t="str">
        <f t="shared" si="85"/>
        <v>No</v>
      </c>
      <c r="K1829" t="str">
        <f t="shared" si="86"/>
        <v>No</v>
      </c>
      <c r="L1829">
        <f t="shared" si="87"/>
        <v>719873.23</v>
      </c>
      <c r="M1829" s="1" t="str">
        <f>IF(ISBLANK(D1829),_xlfn.MODE.SNGL(moras[TIPO_ASEGURAMIENTO]),D1829)</f>
        <v>ASALARIADO</v>
      </c>
      <c r="N1829" s="1">
        <f>IF(ISBLANK(moras[[#This Row],[EDAD]]),T1850,moras[[#This Row],[EDAD]])</f>
        <v>26</v>
      </c>
    </row>
    <row r="1830" spans="1:14" x14ac:dyDescent="0.35">
      <c r="A1830" s="1">
        <v>1829</v>
      </c>
      <c r="B1830" s="1" t="s">
        <v>15</v>
      </c>
      <c r="C1830" s="1">
        <v>625201.97</v>
      </c>
      <c r="D1830" s="1" t="s">
        <v>10</v>
      </c>
      <c r="E1830" s="1" t="s">
        <v>16</v>
      </c>
      <c r="F1830" s="1" t="s">
        <v>12</v>
      </c>
      <c r="G1830" s="1" t="s">
        <v>13</v>
      </c>
      <c r="H1830" s="1" t="s">
        <v>13</v>
      </c>
      <c r="I1830" s="1">
        <v>24</v>
      </c>
      <c r="J1830" t="str">
        <f t="shared" si="85"/>
        <v>No</v>
      </c>
      <c r="K1830" t="str">
        <f t="shared" si="86"/>
        <v>No</v>
      </c>
      <c r="L1830">
        <f t="shared" si="87"/>
        <v>625201.97</v>
      </c>
      <c r="M1830" s="1" t="str">
        <f>IF(ISBLANK(D1830),_xlfn.MODE.SNGL(moras[TIPO_ASEGURAMIENTO]),D1830)</f>
        <v>ASALARIADO</v>
      </c>
      <c r="N1830" s="1">
        <f>IF(ISBLANK(moras[[#This Row],[EDAD]]),T1851,moras[[#This Row],[EDAD]])</f>
        <v>24</v>
      </c>
    </row>
    <row r="1831" spans="1:14" x14ac:dyDescent="0.35">
      <c r="A1831" s="1">
        <v>1830</v>
      </c>
      <c r="B1831" s="1" t="s">
        <v>9</v>
      </c>
      <c r="C1831" s="1">
        <v>294101</v>
      </c>
      <c r="D1831" s="1" t="s">
        <v>10</v>
      </c>
      <c r="E1831" s="1" t="s">
        <v>16</v>
      </c>
      <c r="F1831" s="1" t="s">
        <v>12</v>
      </c>
      <c r="G1831" s="1" t="s">
        <v>13</v>
      </c>
      <c r="H1831" s="1" t="s">
        <v>13</v>
      </c>
      <c r="I1831" s="1">
        <v>25</v>
      </c>
      <c r="J1831" t="str">
        <f t="shared" si="85"/>
        <v>No</v>
      </c>
      <c r="K1831" t="str">
        <f t="shared" si="86"/>
        <v>No</v>
      </c>
      <c r="L1831">
        <f t="shared" si="87"/>
        <v>294101</v>
      </c>
      <c r="M1831" s="1" t="str">
        <f>IF(ISBLANK(D1831),_xlfn.MODE.SNGL(moras[TIPO_ASEGURAMIENTO]),D1831)</f>
        <v>ASALARIADO</v>
      </c>
      <c r="N1831" s="1">
        <f>IF(ISBLANK(moras[[#This Row],[EDAD]]),T1852,moras[[#This Row],[EDAD]])</f>
        <v>25</v>
      </c>
    </row>
    <row r="1832" spans="1:14" x14ac:dyDescent="0.35">
      <c r="A1832" s="1">
        <v>1831</v>
      </c>
      <c r="B1832" s="1" t="s">
        <v>15</v>
      </c>
      <c r="C1832" s="1">
        <v>278272</v>
      </c>
      <c r="D1832" s="1" t="s">
        <v>17</v>
      </c>
      <c r="E1832" s="1" t="s">
        <v>16</v>
      </c>
      <c r="F1832" s="1" t="s">
        <v>12</v>
      </c>
      <c r="G1832" s="1" t="s">
        <v>13</v>
      </c>
      <c r="H1832" s="1" t="s">
        <v>13</v>
      </c>
      <c r="I1832" s="1">
        <v>25</v>
      </c>
      <c r="J1832" t="str">
        <f t="shared" si="85"/>
        <v>No</v>
      </c>
      <c r="K1832" t="str">
        <f t="shared" si="86"/>
        <v>No</v>
      </c>
      <c r="L1832">
        <f t="shared" si="87"/>
        <v>278272</v>
      </c>
      <c r="M1832" s="1" t="str">
        <f>IF(ISBLANK(D1832),_xlfn.MODE.SNGL(moras[TIPO_ASEGURAMIENTO]),D1832)</f>
        <v>ASEGURADO VOLUNTARIO</v>
      </c>
      <c r="N1832" s="1">
        <f>IF(ISBLANK(moras[[#This Row],[EDAD]]),T1853,moras[[#This Row],[EDAD]])</f>
        <v>25</v>
      </c>
    </row>
    <row r="1833" spans="1:14" x14ac:dyDescent="0.35">
      <c r="A1833" s="1">
        <v>1832</v>
      </c>
      <c r="B1833" s="1" t="s">
        <v>15</v>
      </c>
      <c r="C1833" s="1">
        <v>370275</v>
      </c>
      <c r="D1833" s="1" t="s">
        <v>10</v>
      </c>
      <c r="E1833" s="1" t="s">
        <v>16</v>
      </c>
      <c r="F1833" s="1" t="s">
        <v>12</v>
      </c>
      <c r="G1833" s="1" t="s">
        <v>13</v>
      </c>
      <c r="H1833" s="1" t="s">
        <v>13</v>
      </c>
      <c r="I1833" s="1">
        <v>36</v>
      </c>
      <c r="J1833" t="str">
        <f t="shared" si="85"/>
        <v>No</v>
      </c>
      <c r="K1833" t="str">
        <f t="shared" si="86"/>
        <v>No</v>
      </c>
      <c r="L1833">
        <f t="shared" si="87"/>
        <v>370275</v>
      </c>
      <c r="M1833" s="1" t="str">
        <f>IF(ISBLANK(D1833),_xlfn.MODE.SNGL(moras[TIPO_ASEGURAMIENTO]),D1833)</f>
        <v>ASALARIADO</v>
      </c>
      <c r="N1833" s="1">
        <f>IF(ISBLANK(moras[[#This Row],[EDAD]]),T1854,moras[[#This Row],[EDAD]])</f>
        <v>36</v>
      </c>
    </row>
    <row r="1834" spans="1:14" x14ac:dyDescent="0.35">
      <c r="A1834" s="1">
        <v>1833</v>
      </c>
      <c r="B1834" s="1" t="s">
        <v>9</v>
      </c>
      <c r="C1834" s="1">
        <v>503329.68</v>
      </c>
      <c r="D1834" s="1" t="s">
        <v>10</v>
      </c>
      <c r="E1834" s="1" t="s">
        <v>16</v>
      </c>
      <c r="F1834" s="1" t="s">
        <v>12</v>
      </c>
      <c r="G1834" s="1" t="s">
        <v>12</v>
      </c>
      <c r="H1834" s="1" t="s">
        <v>13</v>
      </c>
      <c r="I1834" s="1">
        <v>26</v>
      </c>
      <c r="J1834" t="str">
        <f t="shared" si="85"/>
        <v>No</v>
      </c>
      <c r="K1834" t="str">
        <f t="shared" si="86"/>
        <v>No</v>
      </c>
      <c r="L1834">
        <f t="shared" si="87"/>
        <v>503329.68</v>
      </c>
      <c r="M1834" s="1" t="str">
        <f>IF(ISBLANK(D1834),_xlfn.MODE.SNGL(moras[TIPO_ASEGURAMIENTO]),D1834)</f>
        <v>ASALARIADO</v>
      </c>
      <c r="N1834" s="1">
        <f>IF(ISBLANK(moras[[#This Row],[EDAD]]),T1855,moras[[#This Row],[EDAD]])</f>
        <v>26</v>
      </c>
    </row>
    <row r="1835" spans="1:14" x14ac:dyDescent="0.35">
      <c r="A1835" s="1">
        <v>1834</v>
      </c>
      <c r="B1835" s="1" t="s">
        <v>9</v>
      </c>
      <c r="C1835" s="1">
        <v>432986.25</v>
      </c>
      <c r="D1835" s="1" t="s">
        <v>10</v>
      </c>
      <c r="E1835" s="1" t="s">
        <v>16</v>
      </c>
      <c r="F1835" s="1" t="s">
        <v>12</v>
      </c>
      <c r="G1835" s="1" t="s">
        <v>12</v>
      </c>
      <c r="H1835" s="1" t="s">
        <v>13</v>
      </c>
      <c r="I1835" s="1">
        <v>45</v>
      </c>
      <c r="J1835" t="str">
        <f t="shared" si="85"/>
        <v>No</v>
      </c>
      <c r="K1835" t="str">
        <f t="shared" si="86"/>
        <v>No</v>
      </c>
      <c r="L1835">
        <f t="shared" si="87"/>
        <v>432986.25</v>
      </c>
      <c r="M1835" s="1" t="str">
        <f>IF(ISBLANK(D1835),_xlfn.MODE.SNGL(moras[TIPO_ASEGURAMIENTO]),D1835)</f>
        <v>ASALARIADO</v>
      </c>
      <c r="N1835" s="1">
        <f>IF(ISBLANK(moras[[#This Row],[EDAD]]),T1856,moras[[#This Row],[EDAD]])</f>
        <v>45</v>
      </c>
    </row>
    <row r="1836" spans="1:14" x14ac:dyDescent="0.35">
      <c r="A1836" s="1">
        <v>1835</v>
      </c>
      <c r="B1836" s="1" t="s">
        <v>9</v>
      </c>
      <c r="C1836" s="1">
        <v>346480</v>
      </c>
      <c r="D1836" s="1" t="s">
        <v>10</v>
      </c>
      <c r="E1836" s="1" t="s">
        <v>16</v>
      </c>
      <c r="F1836" s="1" t="s">
        <v>12</v>
      </c>
      <c r="G1836" s="1" t="s">
        <v>13</v>
      </c>
      <c r="H1836" s="1" t="s">
        <v>13</v>
      </c>
      <c r="I1836" s="1">
        <v>25</v>
      </c>
      <c r="J1836" t="str">
        <f t="shared" si="85"/>
        <v>No</v>
      </c>
      <c r="K1836" t="str">
        <f t="shared" si="86"/>
        <v>No</v>
      </c>
      <c r="L1836">
        <f t="shared" si="87"/>
        <v>346480</v>
      </c>
      <c r="M1836" s="1" t="str">
        <f>IF(ISBLANK(D1836),_xlfn.MODE.SNGL(moras[TIPO_ASEGURAMIENTO]),D1836)</f>
        <v>ASALARIADO</v>
      </c>
      <c r="N1836" s="1">
        <f>IF(ISBLANK(moras[[#This Row],[EDAD]]),T1857,moras[[#This Row],[EDAD]])</f>
        <v>25</v>
      </c>
    </row>
    <row r="1837" spans="1:14" x14ac:dyDescent="0.35">
      <c r="A1837" s="1">
        <v>1836</v>
      </c>
      <c r="B1837" s="1" t="s">
        <v>9</v>
      </c>
      <c r="C1837" s="1">
        <v>903246</v>
      </c>
      <c r="D1837" s="1" t="s">
        <v>10</v>
      </c>
      <c r="E1837" s="1" t="s">
        <v>11</v>
      </c>
      <c r="F1837" s="1" t="s">
        <v>12</v>
      </c>
      <c r="G1837" s="1" t="s">
        <v>13</v>
      </c>
      <c r="H1837" s="1" t="s">
        <v>13</v>
      </c>
      <c r="I1837" s="1">
        <v>34</v>
      </c>
      <c r="J1837" t="str">
        <f t="shared" si="85"/>
        <v>No</v>
      </c>
      <c r="K1837" t="str">
        <f t="shared" si="86"/>
        <v>No</v>
      </c>
      <c r="L1837">
        <f t="shared" si="87"/>
        <v>903246</v>
      </c>
      <c r="M1837" s="1" t="str">
        <f>IF(ISBLANK(D1837),_xlfn.MODE.SNGL(moras[TIPO_ASEGURAMIENTO]),D1837)</f>
        <v>ASALARIADO</v>
      </c>
      <c r="N1837" s="1">
        <f>IF(ISBLANK(moras[[#This Row],[EDAD]]),T1858,moras[[#This Row],[EDAD]])</f>
        <v>34</v>
      </c>
    </row>
    <row r="1838" spans="1:14" x14ac:dyDescent="0.35">
      <c r="A1838" s="1">
        <v>1837</v>
      </c>
      <c r="B1838" s="1" t="s">
        <v>9</v>
      </c>
      <c r="C1838" s="1">
        <v>320283</v>
      </c>
      <c r="D1838" s="1" t="s">
        <v>18</v>
      </c>
      <c r="E1838" s="1" t="s">
        <v>16</v>
      </c>
      <c r="F1838" s="1" t="s">
        <v>12</v>
      </c>
      <c r="G1838" s="1" t="s">
        <v>13</v>
      </c>
      <c r="H1838" s="1" t="s">
        <v>12</v>
      </c>
      <c r="I1838" s="1">
        <v>24</v>
      </c>
      <c r="J1838" t="str">
        <f t="shared" si="85"/>
        <v>No</v>
      </c>
      <c r="K1838" t="str">
        <f t="shared" si="86"/>
        <v>No</v>
      </c>
      <c r="L1838">
        <f t="shared" si="87"/>
        <v>320283</v>
      </c>
      <c r="M1838" s="1" t="str">
        <f>IF(ISBLANK(D1838),_xlfn.MODE.SNGL(moras[TIPO_ASEGURAMIENTO]),D1838)</f>
        <v>TRABAJADOR INDEPENDIENTE</v>
      </c>
      <c r="N1838" s="1">
        <f>IF(ISBLANK(moras[[#This Row],[EDAD]]),T1859,moras[[#This Row],[EDAD]])</f>
        <v>24</v>
      </c>
    </row>
    <row r="1839" spans="1:14" x14ac:dyDescent="0.35">
      <c r="A1839" s="1">
        <v>1838</v>
      </c>
      <c r="B1839" s="1" t="s">
        <v>15</v>
      </c>
      <c r="C1839" s="1">
        <v>297045</v>
      </c>
      <c r="D1839" s="1" t="s">
        <v>17</v>
      </c>
      <c r="E1839" s="1" t="s">
        <v>16</v>
      </c>
      <c r="F1839" s="1" t="s">
        <v>12</v>
      </c>
      <c r="G1839" s="1" t="s">
        <v>13</v>
      </c>
      <c r="H1839" s="1" t="s">
        <v>13</v>
      </c>
      <c r="I1839" s="1">
        <v>41</v>
      </c>
      <c r="J1839" t="str">
        <f t="shared" si="85"/>
        <v>No</v>
      </c>
      <c r="K1839" t="str">
        <f t="shared" si="86"/>
        <v>No</v>
      </c>
      <c r="L1839">
        <f t="shared" si="87"/>
        <v>297045</v>
      </c>
      <c r="M1839" s="1" t="str">
        <f>IF(ISBLANK(D1839),_xlfn.MODE.SNGL(moras[TIPO_ASEGURAMIENTO]),D1839)</f>
        <v>ASEGURADO VOLUNTARIO</v>
      </c>
      <c r="N1839" s="1">
        <f>IF(ISBLANK(moras[[#This Row],[EDAD]]),T1860,moras[[#This Row],[EDAD]])</f>
        <v>41</v>
      </c>
    </row>
    <row r="1840" spans="1:14" x14ac:dyDescent="0.35">
      <c r="A1840" s="1">
        <v>1839</v>
      </c>
      <c r="B1840" s="1" t="s">
        <v>15</v>
      </c>
      <c r="C1840" s="1">
        <v>1019557</v>
      </c>
      <c r="D1840" s="1" t="s">
        <v>10</v>
      </c>
      <c r="E1840" s="1" t="s">
        <v>11</v>
      </c>
      <c r="F1840" s="1" t="s">
        <v>12</v>
      </c>
      <c r="G1840" s="1" t="s">
        <v>13</v>
      </c>
      <c r="H1840" s="1" t="s">
        <v>13</v>
      </c>
      <c r="I1840" s="1">
        <v>33</v>
      </c>
      <c r="J1840" t="str">
        <f t="shared" si="85"/>
        <v>No</v>
      </c>
      <c r="K1840" t="str">
        <f t="shared" si="86"/>
        <v>No</v>
      </c>
      <c r="L1840">
        <f t="shared" si="87"/>
        <v>1019557</v>
      </c>
      <c r="M1840" s="1" t="str">
        <f>IF(ISBLANK(D1840),_xlfn.MODE.SNGL(moras[TIPO_ASEGURAMIENTO]),D1840)</f>
        <v>ASALARIADO</v>
      </c>
      <c r="N1840" s="1">
        <f>IF(ISBLANK(moras[[#This Row],[EDAD]]),T1861,moras[[#This Row],[EDAD]])</f>
        <v>33</v>
      </c>
    </row>
    <row r="1841" spans="1:14" x14ac:dyDescent="0.35">
      <c r="A1841" s="1">
        <v>1840</v>
      </c>
      <c r="B1841" s="1" t="s">
        <v>9</v>
      </c>
      <c r="C1841" s="1">
        <v>370440.66</v>
      </c>
      <c r="D1841" s="1" t="s">
        <v>10</v>
      </c>
      <c r="E1841" s="1" t="s">
        <v>16</v>
      </c>
      <c r="F1841" s="1" t="s">
        <v>12</v>
      </c>
      <c r="G1841" s="1" t="s">
        <v>13</v>
      </c>
      <c r="H1841" s="1" t="s">
        <v>13</v>
      </c>
      <c r="I1841" s="1">
        <v>42</v>
      </c>
      <c r="J1841" t="str">
        <f t="shared" si="85"/>
        <v>No</v>
      </c>
      <c r="K1841" t="str">
        <f t="shared" si="86"/>
        <v>No</v>
      </c>
      <c r="L1841">
        <f t="shared" si="87"/>
        <v>370440.66</v>
      </c>
      <c r="M1841" s="1" t="str">
        <f>IF(ISBLANK(D1841),_xlfn.MODE.SNGL(moras[TIPO_ASEGURAMIENTO]),D1841)</f>
        <v>ASALARIADO</v>
      </c>
      <c r="N1841" s="1">
        <f>IF(ISBLANK(moras[[#This Row],[EDAD]]),T1862,moras[[#This Row],[EDAD]])</f>
        <v>42</v>
      </c>
    </row>
    <row r="1842" spans="1:14" x14ac:dyDescent="0.35">
      <c r="A1842" s="1">
        <v>1841</v>
      </c>
      <c r="B1842" s="1" t="s">
        <v>15</v>
      </c>
      <c r="C1842" s="1">
        <v>133838</v>
      </c>
      <c r="D1842" s="1" t="s">
        <v>10</v>
      </c>
      <c r="E1842" s="1" t="s">
        <v>16</v>
      </c>
      <c r="F1842" s="1" t="s">
        <v>12</v>
      </c>
      <c r="G1842" s="1" t="s">
        <v>13</v>
      </c>
      <c r="H1842" s="1" t="s">
        <v>13</v>
      </c>
      <c r="I1842" s="1">
        <v>53</v>
      </c>
      <c r="J1842" t="str">
        <f t="shared" si="85"/>
        <v>No</v>
      </c>
      <c r="K1842" t="str">
        <f t="shared" si="86"/>
        <v>No</v>
      </c>
      <c r="L1842">
        <f t="shared" si="87"/>
        <v>133838</v>
      </c>
      <c r="M1842" s="1" t="str">
        <f>IF(ISBLANK(D1842),_xlfn.MODE.SNGL(moras[TIPO_ASEGURAMIENTO]),D1842)</f>
        <v>ASALARIADO</v>
      </c>
      <c r="N1842" s="1">
        <f>IF(ISBLANK(moras[[#This Row],[EDAD]]),T1863,moras[[#This Row],[EDAD]])</f>
        <v>53</v>
      </c>
    </row>
    <row r="1843" spans="1:14" x14ac:dyDescent="0.35">
      <c r="A1843" s="1">
        <v>1842</v>
      </c>
      <c r="B1843" s="1" t="s">
        <v>9</v>
      </c>
      <c r="C1843" s="1">
        <v>1578511.16</v>
      </c>
      <c r="D1843" s="1" t="s">
        <v>10</v>
      </c>
      <c r="E1843" s="1" t="s">
        <v>16</v>
      </c>
      <c r="F1843" s="1" t="s">
        <v>12</v>
      </c>
      <c r="G1843" s="1" t="s">
        <v>13</v>
      </c>
      <c r="H1843" s="1" t="s">
        <v>13</v>
      </c>
      <c r="I1843" s="1">
        <v>36</v>
      </c>
      <c r="J1843" t="str">
        <f t="shared" si="85"/>
        <v>No</v>
      </c>
      <c r="K1843" t="str">
        <f t="shared" si="86"/>
        <v>No</v>
      </c>
      <c r="L1843">
        <f t="shared" si="87"/>
        <v>1578511.16</v>
      </c>
      <c r="M1843" s="1" t="str">
        <f>IF(ISBLANK(D1843),_xlfn.MODE.SNGL(moras[TIPO_ASEGURAMIENTO]),D1843)</f>
        <v>ASALARIADO</v>
      </c>
      <c r="N1843" s="1">
        <f>IF(ISBLANK(moras[[#This Row],[EDAD]]),T1864,moras[[#This Row],[EDAD]])</f>
        <v>36</v>
      </c>
    </row>
    <row r="1844" spans="1:14" x14ac:dyDescent="0.35">
      <c r="A1844" s="1">
        <v>1843</v>
      </c>
      <c r="B1844" s="1" t="s">
        <v>9</v>
      </c>
      <c r="C1844" s="1">
        <v>639148</v>
      </c>
      <c r="D1844" s="1" t="s">
        <v>18</v>
      </c>
      <c r="E1844" s="1" t="s">
        <v>16</v>
      </c>
      <c r="F1844" s="1" t="s">
        <v>12</v>
      </c>
      <c r="G1844" s="1" t="s">
        <v>13</v>
      </c>
      <c r="H1844" s="1" t="s">
        <v>13</v>
      </c>
      <c r="I1844" s="1">
        <v>45</v>
      </c>
      <c r="J1844" t="str">
        <f t="shared" si="85"/>
        <v>No</v>
      </c>
      <c r="K1844" t="str">
        <f t="shared" si="86"/>
        <v>No</v>
      </c>
      <c r="L1844">
        <f t="shared" si="87"/>
        <v>639148</v>
      </c>
      <c r="M1844" s="1" t="str">
        <f>IF(ISBLANK(D1844),_xlfn.MODE.SNGL(moras[TIPO_ASEGURAMIENTO]),D1844)</f>
        <v>TRABAJADOR INDEPENDIENTE</v>
      </c>
      <c r="N1844" s="1">
        <f>IF(ISBLANK(moras[[#This Row],[EDAD]]),T1865,moras[[#This Row],[EDAD]])</f>
        <v>45</v>
      </c>
    </row>
    <row r="1845" spans="1:14" x14ac:dyDescent="0.35">
      <c r="A1845" s="1">
        <v>1844</v>
      </c>
      <c r="B1845" s="1" t="s">
        <v>9</v>
      </c>
      <c r="C1845" s="1">
        <v>300018</v>
      </c>
      <c r="D1845" s="1" t="s">
        <v>18</v>
      </c>
      <c r="E1845" s="1" t="s">
        <v>16</v>
      </c>
      <c r="F1845" s="1" t="s">
        <v>12</v>
      </c>
      <c r="G1845" s="1" t="s">
        <v>13</v>
      </c>
      <c r="H1845" s="1" t="s">
        <v>12</v>
      </c>
      <c r="I1845" s="1">
        <v>42</v>
      </c>
      <c r="J1845" t="str">
        <f t="shared" si="85"/>
        <v>No</v>
      </c>
      <c r="K1845" t="str">
        <f t="shared" si="86"/>
        <v>No</v>
      </c>
      <c r="L1845">
        <f t="shared" si="87"/>
        <v>300018</v>
      </c>
      <c r="M1845" s="1" t="str">
        <f>IF(ISBLANK(D1845),_xlfn.MODE.SNGL(moras[TIPO_ASEGURAMIENTO]),D1845)</f>
        <v>TRABAJADOR INDEPENDIENTE</v>
      </c>
      <c r="N1845" s="1">
        <f>IF(ISBLANK(moras[[#This Row],[EDAD]]),T1866,moras[[#This Row],[EDAD]])</f>
        <v>42</v>
      </c>
    </row>
    <row r="1846" spans="1:14" x14ac:dyDescent="0.35">
      <c r="A1846" s="1">
        <v>1845</v>
      </c>
      <c r="B1846" s="1" t="s">
        <v>15</v>
      </c>
      <c r="C1846" s="1">
        <v>390000</v>
      </c>
      <c r="D1846" s="1" t="s">
        <v>10</v>
      </c>
      <c r="E1846" s="1" t="s">
        <v>16</v>
      </c>
      <c r="F1846" s="1" t="s">
        <v>12</v>
      </c>
      <c r="G1846" s="1" t="s">
        <v>13</v>
      </c>
      <c r="H1846" s="1" t="s">
        <v>13</v>
      </c>
      <c r="I1846" s="1">
        <v>32</v>
      </c>
      <c r="J1846" t="str">
        <f t="shared" si="85"/>
        <v>No</v>
      </c>
      <c r="K1846" t="str">
        <f t="shared" si="86"/>
        <v>No</v>
      </c>
      <c r="L1846">
        <f t="shared" si="87"/>
        <v>390000</v>
      </c>
      <c r="M1846" s="1" t="str">
        <f>IF(ISBLANK(D1846),_xlfn.MODE.SNGL(moras[TIPO_ASEGURAMIENTO]),D1846)</f>
        <v>ASALARIADO</v>
      </c>
      <c r="N1846" s="1">
        <f>IF(ISBLANK(moras[[#This Row],[EDAD]]),T1867,moras[[#This Row],[EDAD]])</f>
        <v>32</v>
      </c>
    </row>
    <row r="1847" spans="1:14" x14ac:dyDescent="0.35">
      <c r="A1847" s="1">
        <v>1846</v>
      </c>
      <c r="B1847" s="1" t="s">
        <v>9</v>
      </c>
      <c r="C1847" s="1">
        <v>299784</v>
      </c>
      <c r="D1847" s="1" t="s">
        <v>17</v>
      </c>
      <c r="E1847" s="1" t="s">
        <v>16</v>
      </c>
      <c r="F1847" s="1" t="s">
        <v>12</v>
      </c>
      <c r="G1847" s="1" t="s">
        <v>13</v>
      </c>
      <c r="H1847" s="1" t="s">
        <v>13</v>
      </c>
      <c r="I1847" s="1">
        <v>59</v>
      </c>
      <c r="J1847" t="str">
        <f t="shared" si="85"/>
        <v>No</v>
      </c>
      <c r="K1847" t="str">
        <f t="shared" si="86"/>
        <v>No</v>
      </c>
      <c r="L1847">
        <f t="shared" si="87"/>
        <v>299784</v>
      </c>
      <c r="M1847" s="1" t="str">
        <f>IF(ISBLANK(D1847),_xlfn.MODE.SNGL(moras[TIPO_ASEGURAMIENTO]),D1847)</f>
        <v>ASEGURADO VOLUNTARIO</v>
      </c>
      <c r="N1847" s="1">
        <f>IF(ISBLANK(moras[[#This Row],[EDAD]]),T1868,moras[[#This Row],[EDAD]])</f>
        <v>59</v>
      </c>
    </row>
    <row r="1848" spans="1:14" x14ac:dyDescent="0.35">
      <c r="A1848" s="1">
        <v>1847</v>
      </c>
      <c r="B1848" s="1" t="s">
        <v>9</v>
      </c>
      <c r="C1848" s="1">
        <v>648421</v>
      </c>
      <c r="D1848" s="1" t="s">
        <v>10</v>
      </c>
      <c r="E1848" s="1" t="s">
        <v>16</v>
      </c>
      <c r="F1848" s="1" t="s">
        <v>12</v>
      </c>
      <c r="G1848" s="1" t="s">
        <v>13</v>
      </c>
      <c r="H1848" s="1" t="s">
        <v>13</v>
      </c>
      <c r="I1848" s="1">
        <v>53</v>
      </c>
      <c r="J1848" t="str">
        <f t="shared" si="85"/>
        <v>No</v>
      </c>
      <c r="K1848" t="str">
        <f t="shared" si="86"/>
        <v>No</v>
      </c>
      <c r="L1848">
        <f t="shared" si="87"/>
        <v>648421</v>
      </c>
      <c r="M1848" s="1" t="str">
        <f>IF(ISBLANK(D1848),_xlfn.MODE.SNGL(moras[TIPO_ASEGURAMIENTO]),D1848)</f>
        <v>ASALARIADO</v>
      </c>
      <c r="N1848" s="1">
        <f>IF(ISBLANK(moras[[#This Row],[EDAD]]),T1869,moras[[#This Row],[EDAD]])</f>
        <v>53</v>
      </c>
    </row>
    <row r="1849" spans="1:14" x14ac:dyDescent="0.35">
      <c r="A1849" s="1">
        <v>1848</v>
      </c>
      <c r="B1849" s="1" t="s">
        <v>15</v>
      </c>
      <c r="C1849" s="1">
        <v>298018</v>
      </c>
      <c r="D1849" s="1" t="s">
        <v>18</v>
      </c>
      <c r="E1849" s="1" t="s">
        <v>16</v>
      </c>
      <c r="F1849" s="1" t="s">
        <v>12</v>
      </c>
      <c r="G1849" s="1" t="s">
        <v>13</v>
      </c>
      <c r="H1849" s="1" t="s">
        <v>12</v>
      </c>
      <c r="I1849" s="1">
        <v>54</v>
      </c>
      <c r="J1849" t="str">
        <f t="shared" si="85"/>
        <v>No</v>
      </c>
      <c r="K1849" t="str">
        <f t="shared" si="86"/>
        <v>No</v>
      </c>
      <c r="L1849">
        <f t="shared" si="87"/>
        <v>298018</v>
      </c>
      <c r="M1849" s="1" t="str">
        <f>IF(ISBLANK(D1849),_xlfn.MODE.SNGL(moras[TIPO_ASEGURAMIENTO]),D1849)</f>
        <v>TRABAJADOR INDEPENDIENTE</v>
      </c>
      <c r="N1849" s="1">
        <f>IF(ISBLANK(moras[[#This Row],[EDAD]]),T1870,moras[[#This Row],[EDAD]])</f>
        <v>54</v>
      </c>
    </row>
    <row r="1850" spans="1:14" x14ac:dyDescent="0.35">
      <c r="A1850" s="1">
        <v>1849</v>
      </c>
      <c r="B1850" s="1" t="s">
        <v>15</v>
      </c>
      <c r="C1850" s="1">
        <v>299046</v>
      </c>
      <c r="D1850" s="1" t="s">
        <v>18</v>
      </c>
      <c r="E1850" s="1" t="s">
        <v>16</v>
      </c>
      <c r="F1850" s="1" t="s">
        <v>12</v>
      </c>
      <c r="G1850" s="1" t="s">
        <v>12</v>
      </c>
      <c r="H1850" s="1" t="s">
        <v>13</v>
      </c>
      <c r="I1850" s="1">
        <v>40</v>
      </c>
      <c r="J1850" t="str">
        <f t="shared" si="85"/>
        <v>No</v>
      </c>
      <c r="K1850" t="str">
        <f t="shared" si="86"/>
        <v>No</v>
      </c>
      <c r="L1850">
        <f t="shared" si="87"/>
        <v>299046</v>
      </c>
      <c r="M1850" s="1" t="str">
        <f>IF(ISBLANK(D1850),_xlfn.MODE.SNGL(moras[TIPO_ASEGURAMIENTO]),D1850)</f>
        <v>TRABAJADOR INDEPENDIENTE</v>
      </c>
      <c r="N1850" s="1">
        <f>IF(ISBLANK(moras[[#This Row],[EDAD]]),T1871,moras[[#This Row],[EDAD]])</f>
        <v>40</v>
      </c>
    </row>
    <row r="1851" spans="1:14" x14ac:dyDescent="0.35">
      <c r="A1851" s="1">
        <v>1850</v>
      </c>
      <c r="B1851" s="1" t="s">
        <v>9</v>
      </c>
      <c r="C1851" s="1">
        <v>472038</v>
      </c>
      <c r="D1851" s="1" t="s">
        <v>10</v>
      </c>
      <c r="E1851" s="1" t="s">
        <v>16</v>
      </c>
      <c r="F1851" s="1" t="s">
        <v>12</v>
      </c>
      <c r="G1851" s="1" t="s">
        <v>13</v>
      </c>
      <c r="H1851" s="1" t="s">
        <v>13</v>
      </c>
      <c r="I1851" s="1">
        <v>28</v>
      </c>
      <c r="J1851" t="str">
        <f t="shared" si="85"/>
        <v>No</v>
      </c>
      <c r="K1851" t="str">
        <f t="shared" si="86"/>
        <v>No</v>
      </c>
      <c r="L1851">
        <f t="shared" si="87"/>
        <v>472038</v>
      </c>
      <c r="M1851" s="1" t="str">
        <f>IF(ISBLANK(D1851),_xlfn.MODE.SNGL(moras[TIPO_ASEGURAMIENTO]),D1851)</f>
        <v>ASALARIADO</v>
      </c>
      <c r="N1851" s="1">
        <f>IF(ISBLANK(moras[[#This Row],[EDAD]]),T1872,moras[[#This Row],[EDAD]])</f>
        <v>28</v>
      </c>
    </row>
    <row r="1852" spans="1:14" x14ac:dyDescent="0.35">
      <c r="A1852" s="1">
        <v>1851</v>
      </c>
      <c r="B1852" s="1" t="s">
        <v>9</v>
      </c>
      <c r="C1852" s="1">
        <v>1509803.5</v>
      </c>
      <c r="D1852" s="1" t="s">
        <v>10</v>
      </c>
      <c r="E1852" s="1" t="s">
        <v>11</v>
      </c>
      <c r="F1852" s="1" t="s">
        <v>12</v>
      </c>
      <c r="G1852" s="1" t="s">
        <v>13</v>
      </c>
      <c r="H1852" s="1" t="s">
        <v>13</v>
      </c>
      <c r="I1852" s="1">
        <v>34</v>
      </c>
      <c r="J1852" t="str">
        <f t="shared" si="85"/>
        <v>No</v>
      </c>
      <c r="K1852" t="str">
        <f t="shared" si="86"/>
        <v>No</v>
      </c>
      <c r="L1852">
        <f t="shared" si="87"/>
        <v>1509803.5</v>
      </c>
      <c r="M1852" s="1" t="str">
        <f>IF(ISBLANK(D1852),_xlfn.MODE.SNGL(moras[TIPO_ASEGURAMIENTO]),D1852)</f>
        <v>ASALARIADO</v>
      </c>
      <c r="N1852" s="1">
        <f>IF(ISBLANK(moras[[#This Row],[EDAD]]),T1873,moras[[#This Row],[EDAD]])</f>
        <v>34</v>
      </c>
    </row>
    <row r="1853" spans="1:14" x14ac:dyDescent="0.35">
      <c r="A1853" s="1">
        <v>1852</v>
      </c>
      <c r="B1853" s="1" t="s">
        <v>15</v>
      </c>
      <c r="C1853" s="1">
        <v>278030</v>
      </c>
      <c r="D1853" s="1" t="s">
        <v>17</v>
      </c>
      <c r="E1853" s="1" t="s">
        <v>16</v>
      </c>
      <c r="F1853" s="1" t="s">
        <v>12</v>
      </c>
      <c r="G1853" s="1" t="s">
        <v>13</v>
      </c>
      <c r="H1853" s="1" t="s">
        <v>13</v>
      </c>
      <c r="I1853" s="1">
        <v>37</v>
      </c>
      <c r="J1853" t="str">
        <f t="shared" si="85"/>
        <v>No</v>
      </c>
      <c r="K1853" t="str">
        <f t="shared" si="86"/>
        <v>No</v>
      </c>
      <c r="L1853">
        <f t="shared" si="87"/>
        <v>278030</v>
      </c>
      <c r="M1853" s="1" t="str">
        <f>IF(ISBLANK(D1853),_xlfn.MODE.SNGL(moras[TIPO_ASEGURAMIENTO]),D1853)</f>
        <v>ASEGURADO VOLUNTARIO</v>
      </c>
      <c r="N1853" s="1">
        <f>IF(ISBLANK(moras[[#This Row],[EDAD]]),T1874,moras[[#This Row],[EDAD]])</f>
        <v>37</v>
      </c>
    </row>
    <row r="1854" spans="1:14" x14ac:dyDescent="0.35">
      <c r="A1854" s="1">
        <v>1853</v>
      </c>
      <c r="B1854" s="1" t="s">
        <v>15</v>
      </c>
      <c r="C1854" s="1">
        <v>259800</v>
      </c>
      <c r="D1854" s="1" t="s">
        <v>10</v>
      </c>
      <c r="E1854" s="1" t="s">
        <v>16</v>
      </c>
      <c r="F1854" s="1" t="s">
        <v>12</v>
      </c>
      <c r="G1854" s="1" t="s">
        <v>13</v>
      </c>
      <c r="H1854" s="1" t="s">
        <v>13</v>
      </c>
      <c r="I1854" s="1">
        <v>38</v>
      </c>
      <c r="J1854" t="str">
        <f t="shared" si="85"/>
        <v>No</v>
      </c>
      <c r="K1854" t="str">
        <f t="shared" si="86"/>
        <v>No</v>
      </c>
      <c r="L1854">
        <f t="shared" si="87"/>
        <v>259800</v>
      </c>
      <c r="M1854" s="1" t="str">
        <f>IF(ISBLANK(D1854),_xlfn.MODE.SNGL(moras[TIPO_ASEGURAMIENTO]),D1854)</f>
        <v>ASALARIADO</v>
      </c>
      <c r="N1854" s="1">
        <f>IF(ISBLANK(moras[[#This Row],[EDAD]]),T1875,moras[[#This Row],[EDAD]])</f>
        <v>38</v>
      </c>
    </row>
    <row r="1855" spans="1:14" x14ac:dyDescent="0.35">
      <c r="A1855" s="1">
        <v>1854</v>
      </c>
      <c r="B1855" s="1" t="s">
        <v>9</v>
      </c>
      <c r="C1855" s="1">
        <v>973600</v>
      </c>
      <c r="D1855" s="1" t="s">
        <v>10</v>
      </c>
      <c r="E1855" s="1" t="s">
        <v>16</v>
      </c>
      <c r="F1855" s="1" t="s">
        <v>12</v>
      </c>
      <c r="G1855" s="1" t="s">
        <v>13</v>
      </c>
      <c r="H1855" s="1" t="s">
        <v>13</v>
      </c>
      <c r="I1855" s="1">
        <v>25</v>
      </c>
      <c r="J1855" t="str">
        <f t="shared" si="85"/>
        <v>No</v>
      </c>
      <c r="K1855" t="str">
        <f t="shared" si="86"/>
        <v>No</v>
      </c>
      <c r="L1855">
        <f t="shared" si="87"/>
        <v>973600</v>
      </c>
      <c r="M1855" s="1" t="str">
        <f>IF(ISBLANK(D1855),_xlfn.MODE.SNGL(moras[TIPO_ASEGURAMIENTO]),D1855)</f>
        <v>ASALARIADO</v>
      </c>
      <c r="N1855" s="1">
        <f>IF(ISBLANK(moras[[#This Row],[EDAD]]),T1876,moras[[#This Row],[EDAD]])</f>
        <v>25</v>
      </c>
    </row>
    <row r="1856" spans="1:14" x14ac:dyDescent="0.35">
      <c r="A1856" s="1">
        <v>1855</v>
      </c>
      <c r="B1856" s="1" t="s">
        <v>9</v>
      </c>
      <c r="C1856" s="1">
        <v>4853991.51</v>
      </c>
      <c r="D1856" s="1" t="s">
        <v>10</v>
      </c>
      <c r="E1856" s="1" t="s">
        <v>16</v>
      </c>
      <c r="F1856" s="1" t="s">
        <v>12</v>
      </c>
      <c r="G1856" s="1" t="s">
        <v>13</v>
      </c>
      <c r="H1856" s="1" t="s">
        <v>13</v>
      </c>
      <c r="I1856" s="1">
        <v>43</v>
      </c>
      <c r="J1856" t="str">
        <f t="shared" si="85"/>
        <v>Atípico</v>
      </c>
      <c r="K1856" t="str">
        <f t="shared" si="86"/>
        <v>No</v>
      </c>
      <c r="L1856">
        <f t="shared" si="87"/>
        <v>4853991.51</v>
      </c>
      <c r="M1856" s="1" t="str">
        <f>IF(ISBLANK(D1856),_xlfn.MODE.SNGL(moras[TIPO_ASEGURAMIENTO]),D1856)</f>
        <v>ASALARIADO</v>
      </c>
      <c r="N1856" s="1">
        <f>IF(ISBLANK(moras[[#This Row],[EDAD]]),T1877,moras[[#This Row],[EDAD]])</f>
        <v>43</v>
      </c>
    </row>
    <row r="1857" spans="1:14" x14ac:dyDescent="0.35">
      <c r="A1857" s="1">
        <v>1856</v>
      </c>
      <c r="B1857" s="1" t="s">
        <v>9</v>
      </c>
      <c r="C1857" s="1">
        <v>849678</v>
      </c>
      <c r="D1857" s="1" t="s">
        <v>18</v>
      </c>
      <c r="E1857" s="1" t="s">
        <v>16</v>
      </c>
      <c r="F1857" s="1" t="s">
        <v>12</v>
      </c>
      <c r="G1857" s="1" t="s">
        <v>13</v>
      </c>
      <c r="H1857" s="1" t="s">
        <v>12</v>
      </c>
      <c r="I1857" s="1">
        <v>51</v>
      </c>
      <c r="J1857" t="str">
        <f t="shared" si="85"/>
        <v>No</v>
      </c>
      <c r="K1857" t="str">
        <f t="shared" si="86"/>
        <v>No</v>
      </c>
      <c r="L1857">
        <f t="shared" si="87"/>
        <v>849678</v>
      </c>
      <c r="M1857" s="1" t="str">
        <f>IF(ISBLANK(D1857),_xlfn.MODE.SNGL(moras[TIPO_ASEGURAMIENTO]),D1857)</f>
        <v>TRABAJADOR INDEPENDIENTE</v>
      </c>
      <c r="N1857" s="1">
        <f>IF(ISBLANK(moras[[#This Row],[EDAD]]),T1878,moras[[#This Row],[EDAD]])</f>
        <v>51</v>
      </c>
    </row>
    <row r="1858" spans="1:14" x14ac:dyDescent="0.35">
      <c r="A1858" s="1">
        <v>1857</v>
      </c>
      <c r="B1858" s="1" t="s">
        <v>9</v>
      </c>
      <c r="C1858" s="1">
        <v>200000</v>
      </c>
      <c r="D1858" s="1" t="s">
        <v>10</v>
      </c>
      <c r="E1858" s="1" t="s">
        <v>16</v>
      </c>
      <c r="F1858" s="1" t="s">
        <v>12</v>
      </c>
      <c r="G1858" s="1" t="s">
        <v>13</v>
      </c>
      <c r="H1858" s="1" t="s">
        <v>12</v>
      </c>
      <c r="I1858" s="1">
        <v>58</v>
      </c>
      <c r="J1858" t="str">
        <f t="shared" ref="J1858:J1921" si="88">IF(1.96&lt;ABS(C1858-$S$23)/$S$24,"Atípico","No")</f>
        <v>No</v>
      </c>
      <c r="K1858" t="str">
        <f t="shared" ref="K1858:K1921" si="89">IF(1.96&lt;ABS((I1858-$T$23)/$T$24),"Atípico", "No")</f>
        <v>No</v>
      </c>
      <c r="L1858">
        <f t="shared" ref="L1858:L1921" si="90">IF(ISBLANK(C1858),$S$23,C1858)</f>
        <v>200000</v>
      </c>
      <c r="M1858" s="1" t="str">
        <f>IF(ISBLANK(D1858),_xlfn.MODE.SNGL(moras[TIPO_ASEGURAMIENTO]),D1858)</f>
        <v>ASALARIADO</v>
      </c>
      <c r="N1858" s="1">
        <f>IF(ISBLANK(moras[[#This Row],[EDAD]]),T1879,moras[[#This Row],[EDAD]])</f>
        <v>58</v>
      </c>
    </row>
    <row r="1859" spans="1:14" x14ac:dyDescent="0.35">
      <c r="A1859" s="1">
        <v>1858</v>
      </c>
      <c r="B1859" s="1" t="s">
        <v>9</v>
      </c>
      <c r="C1859" s="1">
        <v>1842399.71</v>
      </c>
      <c r="D1859" s="1" t="s">
        <v>10</v>
      </c>
      <c r="E1859" s="1" t="s">
        <v>11</v>
      </c>
      <c r="F1859" s="1" t="s">
        <v>12</v>
      </c>
      <c r="G1859" s="1" t="s">
        <v>13</v>
      </c>
      <c r="H1859" s="1" t="s">
        <v>13</v>
      </c>
      <c r="I1859" s="1">
        <v>51</v>
      </c>
      <c r="J1859" t="str">
        <f t="shared" si="88"/>
        <v>No</v>
      </c>
      <c r="K1859" t="str">
        <f t="shared" si="89"/>
        <v>No</v>
      </c>
      <c r="L1859">
        <f t="shared" si="90"/>
        <v>1842399.71</v>
      </c>
      <c r="M1859" s="1" t="str">
        <f>IF(ISBLANK(D1859),_xlfn.MODE.SNGL(moras[TIPO_ASEGURAMIENTO]),D1859)</f>
        <v>ASALARIADO</v>
      </c>
      <c r="N1859" s="1">
        <f>IF(ISBLANK(moras[[#This Row],[EDAD]]),T1880,moras[[#This Row],[EDAD]])</f>
        <v>51</v>
      </c>
    </row>
    <row r="1860" spans="1:14" x14ac:dyDescent="0.35">
      <c r="A1860" s="1">
        <v>1859</v>
      </c>
      <c r="B1860" s="1" t="s">
        <v>9</v>
      </c>
      <c r="C1860" s="1">
        <v>30310</v>
      </c>
      <c r="D1860" s="1" t="s">
        <v>10</v>
      </c>
      <c r="E1860" s="1" t="s">
        <v>16</v>
      </c>
      <c r="F1860" s="1" t="s">
        <v>12</v>
      </c>
      <c r="G1860" s="1" t="s">
        <v>13</v>
      </c>
      <c r="H1860" s="1" t="s">
        <v>12</v>
      </c>
      <c r="I1860" s="1">
        <v>34</v>
      </c>
      <c r="J1860" t="str">
        <f t="shared" si="88"/>
        <v>No</v>
      </c>
      <c r="K1860" t="str">
        <f t="shared" si="89"/>
        <v>No</v>
      </c>
      <c r="L1860">
        <f t="shared" si="90"/>
        <v>30310</v>
      </c>
      <c r="M1860" s="1" t="str">
        <f>IF(ISBLANK(D1860),_xlfn.MODE.SNGL(moras[TIPO_ASEGURAMIENTO]),D1860)</f>
        <v>ASALARIADO</v>
      </c>
      <c r="N1860" s="1">
        <f>IF(ISBLANK(moras[[#This Row],[EDAD]]),T1881,moras[[#This Row],[EDAD]])</f>
        <v>34</v>
      </c>
    </row>
    <row r="1861" spans="1:14" x14ac:dyDescent="0.35">
      <c r="A1861" s="1">
        <v>1860</v>
      </c>
      <c r="B1861" s="1" t="s">
        <v>15</v>
      </c>
      <c r="C1861" s="1">
        <v>359545</v>
      </c>
      <c r="D1861" s="1" t="s">
        <v>10</v>
      </c>
      <c r="E1861" s="1" t="s">
        <v>16</v>
      </c>
      <c r="F1861" s="1" t="s">
        <v>12</v>
      </c>
      <c r="G1861" s="1" t="s">
        <v>13</v>
      </c>
      <c r="H1861" s="1" t="s">
        <v>13</v>
      </c>
      <c r="I1861" s="1">
        <v>27</v>
      </c>
      <c r="J1861" t="str">
        <f t="shared" si="88"/>
        <v>No</v>
      </c>
      <c r="K1861" t="str">
        <f t="shared" si="89"/>
        <v>No</v>
      </c>
      <c r="L1861">
        <f t="shared" si="90"/>
        <v>359545</v>
      </c>
      <c r="M1861" s="1" t="str">
        <f>IF(ISBLANK(D1861),_xlfn.MODE.SNGL(moras[TIPO_ASEGURAMIENTO]),D1861)</f>
        <v>ASALARIADO</v>
      </c>
      <c r="N1861" s="1">
        <f>IF(ISBLANK(moras[[#This Row],[EDAD]]),T1882,moras[[#This Row],[EDAD]])</f>
        <v>27</v>
      </c>
    </row>
    <row r="1862" spans="1:14" x14ac:dyDescent="0.35">
      <c r="A1862" s="1">
        <v>1861</v>
      </c>
      <c r="B1862" s="1" t="s">
        <v>9</v>
      </c>
      <c r="C1862" s="1">
        <v>555920.49</v>
      </c>
      <c r="D1862" s="1" t="s">
        <v>10</v>
      </c>
      <c r="E1862" s="1" t="s">
        <v>16</v>
      </c>
      <c r="F1862" s="1" t="s">
        <v>12</v>
      </c>
      <c r="G1862" s="1" t="s">
        <v>12</v>
      </c>
      <c r="H1862" s="1" t="s">
        <v>13</v>
      </c>
      <c r="I1862" s="1">
        <v>47</v>
      </c>
      <c r="J1862" t="str">
        <f t="shared" si="88"/>
        <v>No</v>
      </c>
      <c r="K1862" t="str">
        <f t="shared" si="89"/>
        <v>No</v>
      </c>
      <c r="L1862">
        <f t="shared" si="90"/>
        <v>555920.49</v>
      </c>
      <c r="M1862" s="1" t="str">
        <f>IF(ISBLANK(D1862),_xlfn.MODE.SNGL(moras[TIPO_ASEGURAMIENTO]),D1862)</f>
        <v>ASALARIADO</v>
      </c>
      <c r="N1862" s="1">
        <f>IF(ISBLANK(moras[[#This Row],[EDAD]]),T1883,moras[[#This Row],[EDAD]])</f>
        <v>47</v>
      </c>
    </row>
    <row r="1863" spans="1:14" x14ac:dyDescent="0.35">
      <c r="A1863" s="1">
        <v>1862</v>
      </c>
      <c r="B1863" s="1" t="s">
        <v>15</v>
      </c>
      <c r="C1863" s="1">
        <v>297046</v>
      </c>
      <c r="D1863" s="1" t="s">
        <v>18</v>
      </c>
      <c r="E1863" s="1" t="s">
        <v>16</v>
      </c>
      <c r="F1863" s="1" t="s">
        <v>12</v>
      </c>
      <c r="G1863" s="1" t="s">
        <v>13</v>
      </c>
      <c r="H1863" s="1" t="s">
        <v>12</v>
      </c>
      <c r="I1863" s="1">
        <v>25</v>
      </c>
      <c r="J1863" t="str">
        <f t="shared" si="88"/>
        <v>No</v>
      </c>
      <c r="K1863" t="str">
        <f t="shared" si="89"/>
        <v>No</v>
      </c>
      <c r="L1863">
        <f t="shared" si="90"/>
        <v>297046</v>
      </c>
      <c r="M1863" s="1" t="str">
        <f>IF(ISBLANK(D1863),_xlfn.MODE.SNGL(moras[TIPO_ASEGURAMIENTO]),D1863)</f>
        <v>TRABAJADOR INDEPENDIENTE</v>
      </c>
      <c r="N1863" s="1">
        <f>IF(ISBLANK(moras[[#This Row],[EDAD]]),T1884,moras[[#This Row],[EDAD]])</f>
        <v>25</v>
      </c>
    </row>
    <row r="1864" spans="1:14" x14ac:dyDescent="0.35">
      <c r="A1864" s="1">
        <v>1863</v>
      </c>
      <c r="B1864" s="1" t="s">
        <v>9</v>
      </c>
      <c r="C1864" s="1">
        <v>317915.58</v>
      </c>
      <c r="D1864" s="1" t="s">
        <v>10</v>
      </c>
      <c r="E1864" s="1" t="s">
        <v>16</v>
      </c>
      <c r="F1864" s="1" t="s">
        <v>12</v>
      </c>
      <c r="G1864" s="1" t="s">
        <v>13</v>
      </c>
      <c r="H1864" s="1" t="s">
        <v>13</v>
      </c>
      <c r="I1864" s="1">
        <v>49</v>
      </c>
      <c r="J1864" t="str">
        <f t="shared" si="88"/>
        <v>No</v>
      </c>
      <c r="K1864" t="str">
        <f t="shared" si="89"/>
        <v>No</v>
      </c>
      <c r="L1864">
        <f t="shared" si="90"/>
        <v>317915.58</v>
      </c>
      <c r="M1864" s="1" t="str">
        <f>IF(ISBLANK(D1864),_xlfn.MODE.SNGL(moras[TIPO_ASEGURAMIENTO]),D1864)</f>
        <v>ASALARIADO</v>
      </c>
      <c r="N1864" s="1">
        <f>IF(ISBLANK(moras[[#This Row],[EDAD]]),T1885,moras[[#This Row],[EDAD]])</f>
        <v>49</v>
      </c>
    </row>
    <row r="1865" spans="1:14" x14ac:dyDescent="0.35">
      <c r="A1865" s="1">
        <v>1864</v>
      </c>
      <c r="B1865" s="1" t="s">
        <v>9</v>
      </c>
      <c r="C1865" s="1">
        <v>297045</v>
      </c>
      <c r="D1865" s="1" t="s">
        <v>17</v>
      </c>
      <c r="E1865" s="1" t="s">
        <v>16</v>
      </c>
      <c r="F1865" s="1" t="s">
        <v>12</v>
      </c>
      <c r="G1865" s="1" t="s">
        <v>13</v>
      </c>
      <c r="H1865" s="1" t="s">
        <v>12</v>
      </c>
      <c r="I1865" s="1">
        <v>49</v>
      </c>
      <c r="J1865" t="str">
        <f t="shared" si="88"/>
        <v>No</v>
      </c>
      <c r="K1865" t="str">
        <f t="shared" si="89"/>
        <v>No</v>
      </c>
      <c r="L1865">
        <f t="shared" si="90"/>
        <v>297045</v>
      </c>
      <c r="M1865" s="1" t="str">
        <f>IF(ISBLANK(D1865),_xlfn.MODE.SNGL(moras[TIPO_ASEGURAMIENTO]),D1865)</f>
        <v>ASEGURADO VOLUNTARIO</v>
      </c>
      <c r="N1865" s="1">
        <f>IF(ISBLANK(moras[[#This Row],[EDAD]]),T1886,moras[[#This Row],[EDAD]])</f>
        <v>49</v>
      </c>
    </row>
    <row r="1866" spans="1:14" x14ac:dyDescent="0.35">
      <c r="A1866" s="1">
        <v>1865</v>
      </c>
      <c r="B1866" s="1" t="s">
        <v>15</v>
      </c>
      <c r="C1866" s="1">
        <v>1094119.6000000001</v>
      </c>
      <c r="D1866" s="1" t="s">
        <v>10</v>
      </c>
      <c r="E1866" s="1" t="s">
        <v>11</v>
      </c>
      <c r="F1866" s="1" t="s">
        <v>12</v>
      </c>
      <c r="G1866" s="1" t="s">
        <v>13</v>
      </c>
      <c r="H1866" s="1" t="s">
        <v>13</v>
      </c>
      <c r="I1866" s="1">
        <v>49</v>
      </c>
      <c r="J1866" t="str">
        <f t="shared" si="88"/>
        <v>No</v>
      </c>
      <c r="K1866" t="str">
        <f t="shared" si="89"/>
        <v>No</v>
      </c>
      <c r="L1866">
        <f t="shared" si="90"/>
        <v>1094119.6000000001</v>
      </c>
      <c r="M1866" s="1" t="str">
        <f>IF(ISBLANK(D1866),_xlfn.MODE.SNGL(moras[TIPO_ASEGURAMIENTO]),D1866)</f>
        <v>ASALARIADO</v>
      </c>
      <c r="N1866" s="1">
        <f>IF(ISBLANK(moras[[#This Row],[EDAD]]),T1887,moras[[#This Row],[EDAD]])</f>
        <v>49</v>
      </c>
    </row>
    <row r="1867" spans="1:14" x14ac:dyDescent="0.35">
      <c r="A1867" s="1">
        <v>1866</v>
      </c>
      <c r="B1867" s="1" t="s">
        <v>9</v>
      </c>
      <c r="C1867" s="1">
        <v>276587</v>
      </c>
      <c r="D1867" s="1" t="s">
        <v>10</v>
      </c>
      <c r="E1867" s="1" t="s">
        <v>16</v>
      </c>
      <c r="F1867" s="1" t="s">
        <v>12</v>
      </c>
      <c r="G1867" s="1" t="s">
        <v>13</v>
      </c>
      <c r="H1867" s="1" t="s">
        <v>13</v>
      </c>
      <c r="I1867" s="1">
        <v>34</v>
      </c>
      <c r="J1867" t="str">
        <f t="shared" si="88"/>
        <v>No</v>
      </c>
      <c r="K1867" t="str">
        <f t="shared" si="89"/>
        <v>No</v>
      </c>
      <c r="L1867">
        <f t="shared" si="90"/>
        <v>276587</v>
      </c>
      <c r="M1867" s="1" t="str">
        <f>IF(ISBLANK(D1867),_xlfn.MODE.SNGL(moras[TIPO_ASEGURAMIENTO]),D1867)</f>
        <v>ASALARIADO</v>
      </c>
      <c r="N1867" s="1">
        <f>IF(ISBLANK(moras[[#This Row],[EDAD]]),T1888,moras[[#This Row],[EDAD]])</f>
        <v>34</v>
      </c>
    </row>
    <row r="1868" spans="1:14" x14ac:dyDescent="0.35">
      <c r="A1868" s="1">
        <v>1867</v>
      </c>
      <c r="B1868" s="1" t="s">
        <v>9</v>
      </c>
      <c r="C1868" s="1">
        <v>918351.77</v>
      </c>
      <c r="D1868" s="1" t="s">
        <v>10</v>
      </c>
      <c r="E1868" s="1" t="s">
        <v>16</v>
      </c>
      <c r="F1868" s="1" t="s">
        <v>12</v>
      </c>
      <c r="G1868" s="1" t="s">
        <v>13</v>
      </c>
      <c r="H1868" s="1" t="s">
        <v>13</v>
      </c>
      <c r="I1868" s="1">
        <v>33</v>
      </c>
      <c r="J1868" t="str">
        <f t="shared" si="88"/>
        <v>No</v>
      </c>
      <c r="K1868" t="str">
        <f t="shared" si="89"/>
        <v>No</v>
      </c>
      <c r="L1868">
        <f t="shared" si="90"/>
        <v>918351.77</v>
      </c>
      <c r="M1868" s="1" t="str">
        <f>IF(ISBLANK(D1868),_xlfn.MODE.SNGL(moras[TIPO_ASEGURAMIENTO]),D1868)</f>
        <v>ASALARIADO</v>
      </c>
      <c r="N1868" s="1">
        <f>IF(ISBLANK(moras[[#This Row],[EDAD]]),T1889,moras[[#This Row],[EDAD]])</f>
        <v>33</v>
      </c>
    </row>
    <row r="1869" spans="1:14" x14ac:dyDescent="0.35">
      <c r="A1869" s="1">
        <v>1868</v>
      </c>
      <c r="B1869" s="1" t="s">
        <v>9</v>
      </c>
      <c r="C1869" s="1">
        <v>639148</v>
      </c>
      <c r="D1869" s="1" t="s">
        <v>18</v>
      </c>
      <c r="E1869" s="1" t="s">
        <v>16</v>
      </c>
      <c r="F1869" s="1" t="s">
        <v>12</v>
      </c>
      <c r="G1869" s="1" t="s">
        <v>13</v>
      </c>
      <c r="H1869" s="1" t="s">
        <v>12</v>
      </c>
      <c r="I1869" s="1">
        <v>57</v>
      </c>
      <c r="J1869" t="str">
        <f t="shared" si="88"/>
        <v>No</v>
      </c>
      <c r="K1869" t="str">
        <f t="shared" si="89"/>
        <v>No</v>
      </c>
      <c r="L1869">
        <f t="shared" si="90"/>
        <v>639148</v>
      </c>
      <c r="M1869" s="1" t="str">
        <f>IF(ISBLANK(D1869),_xlfn.MODE.SNGL(moras[TIPO_ASEGURAMIENTO]),D1869)</f>
        <v>TRABAJADOR INDEPENDIENTE</v>
      </c>
      <c r="N1869" s="1">
        <f>IF(ISBLANK(moras[[#This Row],[EDAD]]),T1890,moras[[#This Row],[EDAD]])</f>
        <v>57</v>
      </c>
    </row>
    <row r="1870" spans="1:14" x14ac:dyDescent="0.35">
      <c r="A1870" s="1">
        <v>1869</v>
      </c>
      <c r="B1870" s="1" t="s">
        <v>9</v>
      </c>
      <c r="C1870" s="1">
        <v>414225.5</v>
      </c>
      <c r="D1870" s="1" t="s">
        <v>10</v>
      </c>
      <c r="E1870" s="1" t="s">
        <v>16</v>
      </c>
      <c r="F1870" s="1" t="s">
        <v>12</v>
      </c>
      <c r="G1870" s="1" t="s">
        <v>13</v>
      </c>
      <c r="H1870" s="1" t="s">
        <v>13</v>
      </c>
      <c r="I1870" s="1">
        <v>63</v>
      </c>
      <c r="J1870" t="str">
        <f t="shared" si="88"/>
        <v>No</v>
      </c>
      <c r="K1870" t="str">
        <f t="shared" si="89"/>
        <v>No</v>
      </c>
      <c r="L1870">
        <f t="shared" si="90"/>
        <v>414225.5</v>
      </c>
      <c r="M1870" s="1" t="str">
        <f>IF(ISBLANK(D1870),_xlfn.MODE.SNGL(moras[TIPO_ASEGURAMIENTO]),D1870)</f>
        <v>ASALARIADO</v>
      </c>
      <c r="N1870" s="1">
        <f>IF(ISBLANK(moras[[#This Row],[EDAD]]),T1891,moras[[#This Row],[EDAD]])</f>
        <v>63</v>
      </c>
    </row>
    <row r="1871" spans="1:14" x14ac:dyDescent="0.35">
      <c r="A1871" s="1">
        <v>1870</v>
      </c>
      <c r="B1871" s="1" t="s">
        <v>9</v>
      </c>
      <c r="C1871" s="1">
        <v>85219.45</v>
      </c>
      <c r="D1871" s="1" t="s">
        <v>10</v>
      </c>
      <c r="E1871" s="1" t="s">
        <v>16</v>
      </c>
      <c r="F1871" s="1" t="s">
        <v>12</v>
      </c>
      <c r="G1871" s="1" t="s">
        <v>13</v>
      </c>
      <c r="H1871" s="1" t="s">
        <v>13</v>
      </c>
      <c r="I1871" s="1">
        <v>47</v>
      </c>
      <c r="J1871" t="str">
        <f t="shared" si="88"/>
        <v>No</v>
      </c>
      <c r="K1871" t="str">
        <f t="shared" si="89"/>
        <v>No</v>
      </c>
      <c r="L1871">
        <f t="shared" si="90"/>
        <v>85219.45</v>
      </c>
      <c r="M1871" s="1" t="str">
        <f>IF(ISBLANK(D1871),_xlfn.MODE.SNGL(moras[TIPO_ASEGURAMIENTO]),D1871)</f>
        <v>ASALARIADO</v>
      </c>
      <c r="N1871" s="1">
        <f>IF(ISBLANK(moras[[#This Row],[EDAD]]),T1892,moras[[#This Row],[EDAD]])</f>
        <v>47</v>
      </c>
    </row>
    <row r="1872" spans="1:14" x14ac:dyDescent="0.35">
      <c r="A1872" s="1">
        <v>1871</v>
      </c>
      <c r="B1872" s="1" t="s">
        <v>9</v>
      </c>
      <c r="C1872" s="1">
        <v>399647</v>
      </c>
      <c r="D1872" s="1" t="s">
        <v>18</v>
      </c>
      <c r="E1872" s="1" t="s">
        <v>16</v>
      </c>
      <c r="F1872" s="1" t="s">
        <v>12</v>
      </c>
      <c r="G1872" s="1" t="s">
        <v>13</v>
      </c>
      <c r="H1872" s="1" t="s">
        <v>13</v>
      </c>
      <c r="I1872" s="1">
        <v>58</v>
      </c>
      <c r="J1872" t="str">
        <f t="shared" si="88"/>
        <v>No</v>
      </c>
      <c r="K1872" t="str">
        <f t="shared" si="89"/>
        <v>No</v>
      </c>
      <c r="L1872">
        <f t="shared" si="90"/>
        <v>399647</v>
      </c>
      <c r="M1872" s="1" t="str">
        <f>IF(ISBLANK(D1872),_xlfn.MODE.SNGL(moras[TIPO_ASEGURAMIENTO]),D1872)</f>
        <v>TRABAJADOR INDEPENDIENTE</v>
      </c>
      <c r="N1872" s="1">
        <f>IF(ISBLANK(moras[[#This Row],[EDAD]]),T1893,moras[[#This Row],[EDAD]])</f>
        <v>58</v>
      </c>
    </row>
    <row r="1873" spans="1:14" x14ac:dyDescent="0.35">
      <c r="A1873" s="1">
        <v>1872</v>
      </c>
      <c r="B1873" s="1" t="s">
        <v>15</v>
      </c>
      <c r="C1873" s="1">
        <v>574387.6</v>
      </c>
      <c r="D1873" s="1" t="s">
        <v>10</v>
      </c>
      <c r="E1873" s="1" t="s">
        <v>11</v>
      </c>
      <c r="F1873" s="1" t="s">
        <v>12</v>
      </c>
      <c r="G1873" s="1" t="s">
        <v>13</v>
      </c>
      <c r="H1873" s="1" t="s">
        <v>13</v>
      </c>
      <c r="I1873" s="1">
        <v>54</v>
      </c>
      <c r="J1873" t="str">
        <f t="shared" si="88"/>
        <v>No</v>
      </c>
      <c r="K1873" t="str">
        <f t="shared" si="89"/>
        <v>No</v>
      </c>
      <c r="L1873">
        <f t="shared" si="90"/>
        <v>574387.6</v>
      </c>
      <c r="M1873" s="1" t="str">
        <f>IF(ISBLANK(D1873),_xlfn.MODE.SNGL(moras[TIPO_ASEGURAMIENTO]),D1873)</f>
        <v>ASALARIADO</v>
      </c>
      <c r="N1873" s="1">
        <f>IF(ISBLANK(moras[[#This Row],[EDAD]]),T1894,moras[[#This Row],[EDAD]])</f>
        <v>54</v>
      </c>
    </row>
    <row r="1874" spans="1:14" x14ac:dyDescent="0.35">
      <c r="A1874" s="1">
        <v>1873</v>
      </c>
      <c r="B1874" s="1" t="s">
        <v>15</v>
      </c>
      <c r="C1874" s="1">
        <v>550988.74</v>
      </c>
      <c r="D1874" s="1" t="s">
        <v>10</v>
      </c>
      <c r="E1874" s="1" t="s">
        <v>11</v>
      </c>
      <c r="F1874" s="1" t="s">
        <v>12</v>
      </c>
      <c r="G1874" s="1" t="s">
        <v>13</v>
      </c>
      <c r="H1874" s="1" t="s">
        <v>13</v>
      </c>
      <c r="I1874" s="1">
        <v>47</v>
      </c>
      <c r="J1874" t="str">
        <f t="shared" si="88"/>
        <v>No</v>
      </c>
      <c r="K1874" t="str">
        <f t="shared" si="89"/>
        <v>No</v>
      </c>
      <c r="L1874">
        <f t="shared" si="90"/>
        <v>550988.74</v>
      </c>
      <c r="M1874" s="1" t="str">
        <f>IF(ISBLANK(D1874),_xlfn.MODE.SNGL(moras[TIPO_ASEGURAMIENTO]),D1874)</f>
        <v>ASALARIADO</v>
      </c>
      <c r="N1874" s="1">
        <f>IF(ISBLANK(moras[[#This Row],[EDAD]]),T1895,moras[[#This Row],[EDAD]])</f>
        <v>47</v>
      </c>
    </row>
    <row r="1875" spans="1:14" x14ac:dyDescent="0.35">
      <c r="A1875" s="1">
        <v>1874</v>
      </c>
      <c r="B1875" s="1" t="s">
        <v>9</v>
      </c>
      <c r="C1875" s="1">
        <v>738540</v>
      </c>
      <c r="D1875" s="1" t="s">
        <v>10</v>
      </c>
      <c r="E1875" s="1" t="s">
        <v>16</v>
      </c>
      <c r="F1875" s="1" t="s">
        <v>12</v>
      </c>
      <c r="G1875" s="1" t="s">
        <v>13</v>
      </c>
      <c r="H1875" s="1" t="s">
        <v>13</v>
      </c>
      <c r="I1875" s="1">
        <v>36</v>
      </c>
      <c r="J1875" t="str">
        <f t="shared" si="88"/>
        <v>No</v>
      </c>
      <c r="K1875" t="str">
        <f t="shared" si="89"/>
        <v>No</v>
      </c>
      <c r="L1875">
        <f t="shared" si="90"/>
        <v>738540</v>
      </c>
      <c r="M1875" s="1" t="str">
        <f>IF(ISBLANK(D1875),_xlfn.MODE.SNGL(moras[TIPO_ASEGURAMIENTO]),D1875)</f>
        <v>ASALARIADO</v>
      </c>
      <c r="N1875" s="1">
        <f>IF(ISBLANK(moras[[#This Row],[EDAD]]),T1896,moras[[#This Row],[EDAD]])</f>
        <v>36</v>
      </c>
    </row>
    <row r="1876" spans="1:14" x14ac:dyDescent="0.35">
      <c r="A1876" s="1">
        <v>1875</v>
      </c>
      <c r="B1876" s="1" t="s">
        <v>15</v>
      </c>
      <c r="C1876" s="1">
        <v>955500</v>
      </c>
      <c r="D1876" s="1" t="s">
        <v>10</v>
      </c>
      <c r="E1876" s="1" t="s">
        <v>16</v>
      </c>
      <c r="F1876" s="1" t="s">
        <v>12</v>
      </c>
      <c r="G1876" s="1" t="s">
        <v>13</v>
      </c>
      <c r="H1876" s="1" t="s">
        <v>13</v>
      </c>
      <c r="I1876" s="1">
        <v>45</v>
      </c>
      <c r="J1876" t="str">
        <f t="shared" si="88"/>
        <v>No</v>
      </c>
      <c r="K1876" t="str">
        <f t="shared" si="89"/>
        <v>No</v>
      </c>
      <c r="L1876">
        <f t="shared" si="90"/>
        <v>955500</v>
      </c>
      <c r="M1876" s="1" t="str">
        <f>IF(ISBLANK(D1876),_xlfn.MODE.SNGL(moras[TIPO_ASEGURAMIENTO]),D1876)</f>
        <v>ASALARIADO</v>
      </c>
      <c r="N1876" s="1">
        <f>IF(ISBLANK(moras[[#This Row],[EDAD]]),T1897,moras[[#This Row],[EDAD]])</f>
        <v>45</v>
      </c>
    </row>
    <row r="1877" spans="1:14" x14ac:dyDescent="0.35">
      <c r="A1877" s="1">
        <v>1876</v>
      </c>
      <c r="B1877" s="1" t="s">
        <v>9</v>
      </c>
      <c r="C1877" s="1">
        <v>522287.6</v>
      </c>
      <c r="D1877" s="1" t="s">
        <v>10</v>
      </c>
      <c r="E1877" s="1" t="s">
        <v>16</v>
      </c>
      <c r="F1877" s="1" t="s">
        <v>12</v>
      </c>
      <c r="G1877" s="1" t="s">
        <v>13</v>
      </c>
      <c r="H1877" s="1" t="s">
        <v>13</v>
      </c>
      <c r="I1877" s="1">
        <v>36</v>
      </c>
      <c r="J1877" t="str">
        <f t="shared" si="88"/>
        <v>No</v>
      </c>
      <c r="K1877" t="str">
        <f t="shared" si="89"/>
        <v>No</v>
      </c>
      <c r="L1877">
        <f t="shared" si="90"/>
        <v>522287.6</v>
      </c>
      <c r="M1877" s="1" t="str">
        <f>IF(ISBLANK(D1877),_xlfn.MODE.SNGL(moras[TIPO_ASEGURAMIENTO]),D1877)</f>
        <v>ASALARIADO</v>
      </c>
      <c r="N1877" s="1">
        <f>IF(ISBLANK(moras[[#This Row],[EDAD]]),T1898,moras[[#This Row],[EDAD]])</f>
        <v>36</v>
      </c>
    </row>
    <row r="1878" spans="1:14" x14ac:dyDescent="0.35">
      <c r="A1878" s="1">
        <v>1877</v>
      </c>
      <c r="B1878" s="1" t="s">
        <v>15</v>
      </c>
      <c r="C1878" s="1">
        <v>342968.37</v>
      </c>
      <c r="D1878" s="1" t="s">
        <v>10</v>
      </c>
      <c r="E1878" s="1" t="s">
        <v>16</v>
      </c>
      <c r="F1878" s="1" t="s">
        <v>12</v>
      </c>
      <c r="G1878" s="1" t="s">
        <v>13</v>
      </c>
      <c r="H1878" s="1" t="s">
        <v>13</v>
      </c>
      <c r="I1878" s="1">
        <v>43</v>
      </c>
      <c r="J1878" t="str">
        <f t="shared" si="88"/>
        <v>No</v>
      </c>
      <c r="K1878" t="str">
        <f t="shared" si="89"/>
        <v>No</v>
      </c>
      <c r="L1878">
        <f t="shared" si="90"/>
        <v>342968.37</v>
      </c>
      <c r="M1878" s="1" t="str">
        <f>IF(ISBLANK(D1878),_xlfn.MODE.SNGL(moras[TIPO_ASEGURAMIENTO]),D1878)</f>
        <v>ASALARIADO</v>
      </c>
      <c r="N1878" s="1">
        <f>IF(ISBLANK(moras[[#This Row],[EDAD]]),T1899,moras[[#This Row],[EDAD]])</f>
        <v>43</v>
      </c>
    </row>
    <row r="1879" spans="1:14" x14ac:dyDescent="0.35">
      <c r="A1879" s="1">
        <v>1878</v>
      </c>
      <c r="B1879" s="1" t="s">
        <v>15</v>
      </c>
      <c r="C1879" s="1">
        <v>619612</v>
      </c>
      <c r="D1879" s="1" t="s">
        <v>18</v>
      </c>
      <c r="E1879" s="1" t="s">
        <v>16</v>
      </c>
      <c r="F1879" s="1" t="s">
        <v>12</v>
      </c>
      <c r="G1879" s="1" t="s">
        <v>13</v>
      </c>
      <c r="H1879" s="1" t="s">
        <v>13</v>
      </c>
      <c r="I1879" s="1">
        <v>40</v>
      </c>
      <c r="J1879" t="str">
        <f t="shared" si="88"/>
        <v>No</v>
      </c>
      <c r="K1879" t="str">
        <f t="shared" si="89"/>
        <v>No</v>
      </c>
      <c r="L1879">
        <f t="shared" si="90"/>
        <v>619612</v>
      </c>
      <c r="M1879" s="1" t="str">
        <f>IF(ISBLANK(D1879),_xlfn.MODE.SNGL(moras[TIPO_ASEGURAMIENTO]),D1879)</f>
        <v>TRABAJADOR INDEPENDIENTE</v>
      </c>
      <c r="N1879" s="1">
        <f>IF(ISBLANK(moras[[#This Row],[EDAD]]),T1900,moras[[#This Row],[EDAD]])</f>
        <v>40</v>
      </c>
    </row>
    <row r="1880" spans="1:14" x14ac:dyDescent="0.35">
      <c r="A1880" s="1">
        <v>1879</v>
      </c>
      <c r="B1880" s="1" t="s">
        <v>9</v>
      </c>
      <c r="C1880" s="1">
        <v>952753.45</v>
      </c>
      <c r="D1880" s="1" t="s">
        <v>14</v>
      </c>
      <c r="E1880" s="1" t="s">
        <v>11</v>
      </c>
      <c r="F1880" s="1" t="s">
        <v>12</v>
      </c>
      <c r="G1880" s="1" t="s">
        <v>13</v>
      </c>
      <c r="H1880" s="1" t="s">
        <v>13</v>
      </c>
      <c r="I1880" s="1">
        <v>86</v>
      </c>
      <c r="J1880" t="str">
        <f t="shared" si="88"/>
        <v>No</v>
      </c>
      <c r="K1880" t="str">
        <f t="shared" si="89"/>
        <v>No</v>
      </c>
      <c r="L1880">
        <f t="shared" si="90"/>
        <v>952753.45</v>
      </c>
      <c r="M1880" s="1" t="str">
        <f>IF(ISBLANK(D1880),_xlfn.MODE.SNGL(moras[TIPO_ASEGURAMIENTO]),D1880)</f>
        <v>PENSIONADOS EN SU PROPIO SISTEMA</v>
      </c>
      <c r="N1880" s="1">
        <f>IF(ISBLANK(moras[[#This Row],[EDAD]]),T1901,moras[[#This Row],[EDAD]])</f>
        <v>86</v>
      </c>
    </row>
    <row r="1881" spans="1:14" x14ac:dyDescent="0.35">
      <c r="A1881" s="1">
        <v>1880</v>
      </c>
      <c r="B1881" s="1" t="s">
        <v>15</v>
      </c>
      <c r="C1881" s="1">
        <v>422091</v>
      </c>
      <c r="D1881" s="1" t="s">
        <v>18</v>
      </c>
      <c r="E1881" s="1" t="s">
        <v>16</v>
      </c>
      <c r="F1881" s="1" t="s">
        <v>12</v>
      </c>
      <c r="G1881" s="1" t="s">
        <v>13</v>
      </c>
      <c r="H1881" s="1" t="s">
        <v>13</v>
      </c>
      <c r="I1881" s="1">
        <v>36</v>
      </c>
      <c r="J1881" t="str">
        <f t="shared" si="88"/>
        <v>No</v>
      </c>
      <c r="K1881" t="str">
        <f t="shared" si="89"/>
        <v>No</v>
      </c>
      <c r="L1881">
        <f t="shared" si="90"/>
        <v>422091</v>
      </c>
      <c r="M1881" s="1" t="str">
        <f>IF(ISBLANK(D1881),_xlfn.MODE.SNGL(moras[TIPO_ASEGURAMIENTO]),D1881)</f>
        <v>TRABAJADOR INDEPENDIENTE</v>
      </c>
      <c r="N1881" s="1">
        <f>IF(ISBLANK(moras[[#This Row],[EDAD]]),T1902,moras[[#This Row],[EDAD]])</f>
        <v>36</v>
      </c>
    </row>
    <row r="1882" spans="1:14" x14ac:dyDescent="0.35">
      <c r="A1882" s="1">
        <v>1881</v>
      </c>
      <c r="B1882" s="1" t="s">
        <v>9</v>
      </c>
      <c r="C1882" s="1">
        <v>150000</v>
      </c>
      <c r="D1882" s="1" t="s">
        <v>10</v>
      </c>
      <c r="E1882" s="1" t="s">
        <v>16</v>
      </c>
      <c r="F1882" s="1" t="s">
        <v>12</v>
      </c>
      <c r="G1882" s="1" t="s">
        <v>13</v>
      </c>
      <c r="H1882" s="1" t="s">
        <v>13</v>
      </c>
      <c r="I1882" s="1">
        <v>73</v>
      </c>
      <c r="J1882" t="str">
        <f t="shared" si="88"/>
        <v>No</v>
      </c>
      <c r="K1882" t="str">
        <f t="shared" si="89"/>
        <v>No</v>
      </c>
      <c r="L1882">
        <f t="shared" si="90"/>
        <v>150000</v>
      </c>
      <c r="M1882" s="1" t="str">
        <f>IF(ISBLANK(D1882),_xlfn.MODE.SNGL(moras[TIPO_ASEGURAMIENTO]),D1882)</f>
        <v>ASALARIADO</v>
      </c>
      <c r="N1882" s="1">
        <f>IF(ISBLANK(moras[[#This Row],[EDAD]]),T1903,moras[[#This Row],[EDAD]])</f>
        <v>73</v>
      </c>
    </row>
    <row r="1883" spans="1:14" x14ac:dyDescent="0.35">
      <c r="A1883" s="1">
        <v>1882</v>
      </c>
      <c r="B1883" s="1" t="s">
        <v>9</v>
      </c>
      <c r="C1883" s="1">
        <v>10500</v>
      </c>
      <c r="D1883" s="1" t="s">
        <v>10</v>
      </c>
      <c r="E1883" s="1" t="s">
        <v>16</v>
      </c>
      <c r="F1883" s="1" t="s">
        <v>12</v>
      </c>
      <c r="G1883" s="1" t="s">
        <v>12</v>
      </c>
      <c r="H1883" s="1" t="s">
        <v>13</v>
      </c>
      <c r="I1883" s="1">
        <v>29</v>
      </c>
      <c r="J1883" t="str">
        <f t="shared" si="88"/>
        <v>No</v>
      </c>
      <c r="K1883" t="str">
        <f t="shared" si="89"/>
        <v>No</v>
      </c>
      <c r="L1883">
        <f t="shared" si="90"/>
        <v>10500</v>
      </c>
      <c r="M1883" s="1" t="str">
        <f>IF(ISBLANK(D1883),_xlfn.MODE.SNGL(moras[TIPO_ASEGURAMIENTO]),D1883)</f>
        <v>ASALARIADO</v>
      </c>
      <c r="N1883" s="1">
        <f>IF(ISBLANK(moras[[#This Row],[EDAD]]),T1904,moras[[#This Row],[EDAD]])</f>
        <v>29</v>
      </c>
    </row>
    <row r="1884" spans="1:14" x14ac:dyDescent="0.35">
      <c r="A1884" s="1">
        <v>1883</v>
      </c>
      <c r="B1884" s="1" t="s">
        <v>9</v>
      </c>
      <c r="C1884" s="1">
        <v>278030.99</v>
      </c>
      <c r="D1884" s="1" t="s">
        <v>19</v>
      </c>
      <c r="E1884" s="1" t="s">
        <v>16</v>
      </c>
      <c r="F1884" s="1" t="s">
        <v>12</v>
      </c>
      <c r="G1884" s="1" t="s">
        <v>13</v>
      </c>
      <c r="H1884" s="1" t="s">
        <v>13</v>
      </c>
      <c r="I1884" s="1">
        <v>37</v>
      </c>
      <c r="J1884" t="str">
        <f t="shared" si="88"/>
        <v>No</v>
      </c>
      <c r="K1884" t="str">
        <f t="shared" si="89"/>
        <v>No</v>
      </c>
      <c r="L1884">
        <f t="shared" si="90"/>
        <v>278030.99</v>
      </c>
      <c r="M1884" s="1" t="str">
        <f>IF(ISBLANK(D1884),_xlfn.MODE.SNGL(moras[TIPO_ASEGURAMIENTO]),D1884)</f>
        <v>CONVENIOS ESPECIALES DE TRABAJADORES INDEPENDIENTES</v>
      </c>
      <c r="N1884" s="1">
        <f>IF(ISBLANK(moras[[#This Row],[EDAD]]),T1905,moras[[#This Row],[EDAD]])</f>
        <v>37</v>
      </c>
    </row>
    <row r="1885" spans="1:14" x14ac:dyDescent="0.35">
      <c r="A1885" s="1">
        <v>1884</v>
      </c>
      <c r="B1885" s="1" t="s">
        <v>15</v>
      </c>
      <c r="C1885" s="1">
        <v>756240</v>
      </c>
      <c r="D1885" s="1" t="s">
        <v>10</v>
      </c>
      <c r="E1885" s="1" t="s">
        <v>11</v>
      </c>
      <c r="F1885" s="1" t="s">
        <v>12</v>
      </c>
      <c r="G1885" s="1" t="s">
        <v>13</v>
      </c>
      <c r="H1885" s="1" t="s">
        <v>12</v>
      </c>
      <c r="I1885" s="1">
        <v>64</v>
      </c>
      <c r="J1885" t="str">
        <f t="shared" si="88"/>
        <v>No</v>
      </c>
      <c r="K1885" t="str">
        <f t="shared" si="89"/>
        <v>No</v>
      </c>
      <c r="L1885">
        <f t="shared" si="90"/>
        <v>756240</v>
      </c>
      <c r="M1885" s="1" t="str">
        <f>IF(ISBLANK(D1885),_xlfn.MODE.SNGL(moras[TIPO_ASEGURAMIENTO]),D1885)</f>
        <v>ASALARIADO</v>
      </c>
      <c r="N1885" s="1">
        <f>IF(ISBLANK(moras[[#This Row],[EDAD]]),T1906,moras[[#This Row],[EDAD]])</f>
        <v>64</v>
      </c>
    </row>
    <row r="1886" spans="1:14" x14ac:dyDescent="0.35">
      <c r="A1886" s="1">
        <v>1885</v>
      </c>
      <c r="B1886" s="1" t="s">
        <v>9</v>
      </c>
      <c r="C1886" s="1">
        <v>600000</v>
      </c>
      <c r="D1886" s="1" t="s">
        <v>10</v>
      </c>
      <c r="E1886" s="1" t="s">
        <v>16</v>
      </c>
      <c r="F1886" s="1" t="s">
        <v>12</v>
      </c>
      <c r="G1886" s="1" t="s">
        <v>13</v>
      </c>
      <c r="H1886" s="1" t="s">
        <v>12</v>
      </c>
      <c r="I1886" s="1">
        <v>53</v>
      </c>
      <c r="J1886" t="str">
        <f t="shared" si="88"/>
        <v>No</v>
      </c>
      <c r="K1886" t="str">
        <f t="shared" si="89"/>
        <v>No</v>
      </c>
      <c r="L1886">
        <f t="shared" si="90"/>
        <v>600000</v>
      </c>
      <c r="M1886" s="1" t="str">
        <f>IF(ISBLANK(D1886),_xlfn.MODE.SNGL(moras[TIPO_ASEGURAMIENTO]),D1886)</f>
        <v>ASALARIADO</v>
      </c>
      <c r="N1886" s="1">
        <f>IF(ISBLANK(moras[[#This Row],[EDAD]]),T1907,moras[[#This Row],[EDAD]])</f>
        <v>53</v>
      </c>
    </row>
    <row r="1887" spans="1:14" x14ac:dyDescent="0.35">
      <c r="A1887" s="1">
        <v>1886</v>
      </c>
      <c r="B1887" s="1" t="s">
        <v>9</v>
      </c>
      <c r="C1887" s="1">
        <v>359544.27</v>
      </c>
      <c r="D1887" s="1" t="s">
        <v>21</v>
      </c>
      <c r="E1887" s="1" t="s">
        <v>16</v>
      </c>
      <c r="F1887" s="1" t="s">
        <v>12</v>
      </c>
      <c r="G1887" s="1" t="s">
        <v>12</v>
      </c>
      <c r="H1887" s="1" t="s">
        <v>13</v>
      </c>
      <c r="I1887" s="1">
        <v>26</v>
      </c>
      <c r="J1887" t="str">
        <f t="shared" si="88"/>
        <v>No</v>
      </c>
      <c r="K1887" t="str">
        <f t="shared" si="89"/>
        <v>No</v>
      </c>
      <c r="L1887">
        <f t="shared" si="90"/>
        <v>359544.27</v>
      </c>
      <c r="M1887" s="1" t="str">
        <f>IF(ISBLANK(D1887),_xlfn.MODE.SNGL(moras[TIPO_ASEGURAMIENTO]),D1887)</f>
        <v>CONVENIOS ESPECIALES DE ASEGURADOS VOLUNTARIOS</v>
      </c>
      <c r="N1887" s="1">
        <f>IF(ISBLANK(moras[[#This Row],[EDAD]]),T1908,moras[[#This Row],[EDAD]])</f>
        <v>26</v>
      </c>
    </row>
    <row r="1888" spans="1:14" x14ac:dyDescent="0.35">
      <c r="A1888" s="1">
        <v>1887</v>
      </c>
      <c r="B1888" s="1" t="s">
        <v>9</v>
      </c>
      <c r="C1888" s="1">
        <v>529650</v>
      </c>
      <c r="D1888" s="1" t="s">
        <v>10</v>
      </c>
      <c r="E1888" s="1" t="s">
        <v>16</v>
      </c>
      <c r="F1888" s="1" t="s">
        <v>12</v>
      </c>
      <c r="G1888" s="1" t="s">
        <v>13</v>
      </c>
      <c r="H1888" s="1" t="s">
        <v>13</v>
      </c>
      <c r="I1888" s="1">
        <v>55</v>
      </c>
      <c r="J1888" t="str">
        <f t="shared" si="88"/>
        <v>No</v>
      </c>
      <c r="K1888" t="str">
        <f t="shared" si="89"/>
        <v>No</v>
      </c>
      <c r="L1888">
        <f t="shared" si="90"/>
        <v>529650</v>
      </c>
      <c r="M1888" s="1" t="str">
        <f>IF(ISBLANK(D1888),_xlfn.MODE.SNGL(moras[TIPO_ASEGURAMIENTO]),D1888)</f>
        <v>ASALARIADO</v>
      </c>
      <c r="N1888" s="1">
        <f>IF(ISBLANK(moras[[#This Row],[EDAD]]),T1909,moras[[#This Row],[EDAD]])</f>
        <v>55</v>
      </c>
    </row>
    <row r="1889" spans="1:14" x14ac:dyDescent="0.35">
      <c r="A1889" s="1">
        <v>1888</v>
      </c>
      <c r="B1889" s="1" t="s">
        <v>9</v>
      </c>
      <c r="C1889" s="1">
        <v>406966.63</v>
      </c>
      <c r="D1889" s="1" t="s">
        <v>10</v>
      </c>
      <c r="E1889" s="1" t="s">
        <v>16</v>
      </c>
      <c r="F1889" s="1" t="s">
        <v>12</v>
      </c>
      <c r="G1889" s="1" t="s">
        <v>13</v>
      </c>
      <c r="H1889" s="1" t="s">
        <v>13</v>
      </c>
      <c r="I1889" s="1">
        <v>37</v>
      </c>
      <c r="J1889" t="str">
        <f t="shared" si="88"/>
        <v>No</v>
      </c>
      <c r="K1889" t="str">
        <f t="shared" si="89"/>
        <v>No</v>
      </c>
      <c r="L1889">
        <f t="shared" si="90"/>
        <v>406966.63</v>
      </c>
      <c r="M1889" s="1" t="str">
        <f>IF(ISBLANK(D1889),_xlfn.MODE.SNGL(moras[TIPO_ASEGURAMIENTO]),D1889)</f>
        <v>ASALARIADO</v>
      </c>
      <c r="N1889" s="1">
        <f>IF(ISBLANK(moras[[#This Row],[EDAD]]),T1910,moras[[#This Row],[EDAD]])</f>
        <v>37</v>
      </c>
    </row>
    <row r="1890" spans="1:14" x14ac:dyDescent="0.35">
      <c r="A1890" s="1">
        <v>1889</v>
      </c>
      <c r="B1890" s="1" t="s">
        <v>9</v>
      </c>
      <c r="C1890" s="1">
        <v>185000</v>
      </c>
      <c r="D1890" s="1" t="s">
        <v>10</v>
      </c>
      <c r="E1890" s="1" t="s">
        <v>16</v>
      </c>
      <c r="F1890" s="1" t="s">
        <v>12</v>
      </c>
      <c r="G1890" s="1" t="s">
        <v>13</v>
      </c>
      <c r="H1890" s="1" t="s">
        <v>13</v>
      </c>
      <c r="I1890" s="1">
        <v>36</v>
      </c>
      <c r="J1890" t="str">
        <f t="shared" si="88"/>
        <v>No</v>
      </c>
      <c r="K1890" t="str">
        <f t="shared" si="89"/>
        <v>No</v>
      </c>
      <c r="L1890">
        <f t="shared" si="90"/>
        <v>185000</v>
      </c>
      <c r="M1890" s="1" t="str">
        <f>IF(ISBLANK(D1890),_xlfn.MODE.SNGL(moras[TIPO_ASEGURAMIENTO]),D1890)</f>
        <v>ASALARIADO</v>
      </c>
      <c r="N1890" s="1">
        <f>IF(ISBLANK(moras[[#This Row],[EDAD]]),T1911,moras[[#This Row],[EDAD]])</f>
        <v>36</v>
      </c>
    </row>
    <row r="1891" spans="1:14" x14ac:dyDescent="0.35">
      <c r="A1891" s="1">
        <v>1890</v>
      </c>
      <c r="B1891" s="1" t="s">
        <v>15</v>
      </c>
      <c r="C1891" s="1">
        <v>299152.38</v>
      </c>
      <c r="D1891" s="1" t="s">
        <v>10</v>
      </c>
      <c r="E1891" s="1" t="s">
        <v>11</v>
      </c>
      <c r="F1891" s="1" t="s">
        <v>12</v>
      </c>
      <c r="G1891" s="1" t="s">
        <v>13</v>
      </c>
      <c r="H1891" s="1" t="s">
        <v>13</v>
      </c>
      <c r="I1891" s="1">
        <v>36</v>
      </c>
      <c r="J1891" t="str">
        <f t="shared" si="88"/>
        <v>No</v>
      </c>
      <c r="K1891" t="str">
        <f t="shared" si="89"/>
        <v>No</v>
      </c>
      <c r="L1891">
        <f t="shared" si="90"/>
        <v>299152.38</v>
      </c>
      <c r="M1891" s="1" t="str">
        <f>IF(ISBLANK(D1891),_xlfn.MODE.SNGL(moras[TIPO_ASEGURAMIENTO]),D1891)</f>
        <v>ASALARIADO</v>
      </c>
      <c r="N1891" s="1">
        <f>IF(ISBLANK(moras[[#This Row],[EDAD]]),T1912,moras[[#This Row],[EDAD]])</f>
        <v>36</v>
      </c>
    </row>
    <row r="1892" spans="1:14" x14ac:dyDescent="0.35">
      <c r="A1892" s="1">
        <v>1891</v>
      </c>
      <c r="B1892" s="1" t="s">
        <v>9</v>
      </c>
      <c r="C1892" s="1">
        <v>170502</v>
      </c>
      <c r="D1892" s="1" t="s">
        <v>10</v>
      </c>
      <c r="E1892" s="1" t="s">
        <v>16</v>
      </c>
      <c r="F1892" s="1" t="s">
        <v>12</v>
      </c>
      <c r="G1892" s="1" t="s">
        <v>13</v>
      </c>
      <c r="H1892" s="1" t="s">
        <v>13</v>
      </c>
      <c r="I1892" s="1">
        <v>64</v>
      </c>
      <c r="J1892" t="str">
        <f t="shared" si="88"/>
        <v>No</v>
      </c>
      <c r="K1892" t="str">
        <f t="shared" si="89"/>
        <v>No</v>
      </c>
      <c r="L1892">
        <f t="shared" si="90"/>
        <v>170502</v>
      </c>
      <c r="M1892" s="1" t="str">
        <f>IF(ISBLANK(D1892),_xlfn.MODE.SNGL(moras[TIPO_ASEGURAMIENTO]),D1892)</f>
        <v>ASALARIADO</v>
      </c>
      <c r="N1892" s="1">
        <f>IF(ISBLANK(moras[[#This Row],[EDAD]]),T1913,moras[[#This Row],[EDAD]])</f>
        <v>64</v>
      </c>
    </row>
    <row r="1893" spans="1:14" x14ac:dyDescent="0.35">
      <c r="A1893" s="1">
        <v>1892</v>
      </c>
      <c r="B1893" s="1" t="s">
        <v>15</v>
      </c>
      <c r="C1893" s="1">
        <v>758880</v>
      </c>
      <c r="D1893" s="1" t="s">
        <v>10</v>
      </c>
      <c r="E1893" s="1" t="s">
        <v>16</v>
      </c>
      <c r="F1893" s="1" t="s">
        <v>12</v>
      </c>
      <c r="G1893" s="1" t="s">
        <v>13</v>
      </c>
      <c r="H1893" s="1" t="s">
        <v>13</v>
      </c>
      <c r="I1893" s="1">
        <v>27</v>
      </c>
      <c r="J1893" t="str">
        <f t="shared" si="88"/>
        <v>No</v>
      </c>
      <c r="K1893" t="str">
        <f t="shared" si="89"/>
        <v>No</v>
      </c>
      <c r="L1893">
        <f t="shared" si="90"/>
        <v>758880</v>
      </c>
      <c r="M1893" s="1" t="str">
        <f>IF(ISBLANK(D1893),_xlfn.MODE.SNGL(moras[TIPO_ASEGURAMIENTO]),D1893)</f>
        <v>ASALARIADO</v>
      </c>
      <c r="N1893" s="1">
        <f>IF(ISBLANK(moras[[#This Row],[EDAD]]),T1914,moras[[#This Row],[EDAD]])</f>
        <v>27</v>
      </c>
    </row>
    <row r="1894" spans="1:14" x14ac:dyDescent="0.35">
      <c r="A1894" s="1">
        <v>1893</v>
      </c>
      <c r="B1894" s="1" t="s">
        <v>15</v>
      </c>
      <c r="C1894" s="1">
        <v>345600</v>
      </c>
      <c r="D1894" s="1" t="s">
        <v>10</v>
      </c>
      <c r="E1894" s="1" t="s">
        <v>16</v>
      </c>
      <c r="F1894" s="1" t="s">
        <v>12</v>
      </c>
      <c r="G1894" s="1" t="s">
        <v>13</v>
      </c>
      <c r="H1894" s="1" t="s">
        <v>13</v>
      </c>
      <c r="I1894" s="1">
        <v>23</v>
      </c>
      <c r="J1894" t="str">
        <f t="shared" si="88"/>
        <v>No</v>
      </c>
      <c r="K1894" t="str">
        <f t="shared" si="89"/>
        <v>No</v>
      </c>
      <c r="L1894">
        <f t="shared" si="90"/>
        <v>345600</v>
      </c>
      <c r="M1894" s="1" t="str">
        <f>IF(ISBLANK(D1894),_xlfn.MODE.SNGL(moras[TIPO_ASEGURAMIENTO]),D1894)</f>
        <v>ASALARIADO</v>
      </c>
      <c r="N1894" s="1">
        <f>IF(ISBLANK(moras[[#This Row],[EDAD]]),T1915,moras[[#This Row],[EDAD]])</f>
        <v>23</v>
      </c>
    </row>
    <row r="1895" spans="1:14" x14ac:dyDescent="0.35">
      <c r="A1895" s="1">
        <v>1894</v>
      </c>
      <c r="B1895" s="1" t="s">
        <v>9</v>
      </c>
      <c r="C1895" s="1">
        <v>309333.33</v>
      </c>
      <c r="D1895" s="1" t="s">
        <v>10</v>
      </c>
      <c r="E1895" s="1" t="s">
        <v>16</v>
      </c>
      <c r="F1895" s="1" t="s">
        <v>12</v>
      </c>
      <c r="G1895" s="1" t="s">
        <v>13</v>
      </c>
      <c r="H1895" s="1" t="s">
        <v>12</v>
      </c>
      <c r="I1895" s="1">
        <v>61</v>
      </c>
      <c r="J1895" t="str">
        <f t="shared" si="88"/>
        <v>No</v>
      </c>
      <c r="K1895" t="str">
        <f t="shared" si="89"/>
        <v>No</v>
      </c>
      <c r="L1895">
        <f t="shared" si="90"/>
        <v>309333.33</v>
      </c>
      <c r="M1895" s="1" t="str">
        <f>IF(ISBLANK(D1895),_xlfn.MODE.SNGL(moras[TIPO_ASEGURAMIENTO]),D1895)</f>
        <v>ASALARIADO</v>
      </c>
      <c r="N1895" s="1">
        <f>IF(ISBLANK(moras[[#This Row],[EDAD]]),T1916,moras[[#This Row],[EDAD]])</f>
        <v>61</v>
      </c>
    </row>
    <row r="1896" spans="1:14" x14ac:dyDescent="0.35">
      <c r="A1896" s="1">
        <v>1895</v>
      </c>
      <c r="B1896" s="1" t="s">
        <v>15</v>
      </c>
      <c r="C1896" s="1">
        <v>1188000</v>
      </c>
      <c r="D1896" s="1" t="s">
        <v>10</v>
      </c>
      <c r="E1896" s="1" t="s">
        <v>16</v>
      </c>
      <c r="F1896" s="1" t="s">
        <v>12</v>
      </c>
      <c r="G1896" s="1" t="s">
        <v>13</v>
      </c>
      <c r="H1896" s="1" t="s">
        <v>13</v>
      </c>
      <c r="I1896" s="1">
        <v>27</v>
      </c>
      <c r="J1896" t="str">
        <f t="shared" si="88"/>
        <v>No</v>
      </c>
      <c r="K1896" t="str">
        <f t="shared" si="89"/>
        <v>No</v>
      </c>
      <c r="L1896">
        <f t="shared" si="90"/>
        <v>1188000</v>
      </c>
      <c r="M1896" s="1" t="str">
        <f>IF(ISBLANK(D1896),_xlfn.MODE.SNGL(moras[TIPO_ASEGURAMIENTO]),D1896)</f>
        <v>ASALARIADO</v>
      </c>
      <c r="N1896" s="1">
        <f>IF(ISBLANK(moras[[#This Row],[EDAD]]),T1917,moras[[#This Row],[EDAD]])</f>
        <v>27</v>
      </c>
    </row>
    <row r="1897" spans="1:14" x14ac:dyDescent="0.35">
      <c r="A1897" s="1">
        <v>1896</v>
      </c>
      <c r="B1897" s="1" t="s">
        <v>15</v>
      </c>
      <c r="C1897" s="1">
        <v>4442960.54</v>
      </c>
      <c r="D1897" s="1" t="s">
        <v>10</v>
      </c>
      <c r="E1897" s="1" t="s">
        <v>16</v>
      </c>
      <c r="F1897" s="1" t="s">
        <v>12</v>
      </c>
      <c r="G1897" s="1" t="s">
        <v>13</v>
      </c>
      <c r="H1897" s="1" t="s">
        <v>13</v>
      </c>
      <c r="I1897" s="1">
        <v>34</v>
      </c>
      <c r="J1897" t="str">
        <f t="shared" si="88"/>
        <v>Atípico</v>
      </c>
      <c r="K1897" t="str">
        <f t="shared" si="89"/>
        <v>No</v>
      </c>
      <c r="L1897">
        <f t="shared" si="90"/>
        <v>4442960.54</v>
      </c>
      <c r="M1897" s="1" t="str">
        <f>IF(ISBLANK(D1897),_xlfn.MODE.SNGL(moras[TIPO_ASEGURAMIENTO]),D1897)</f>
        <v>ASALARIADO</v>
      </c>
      <c r="N1897" s="1">
        <f>IF(ISBLANK(moras[[#This Row],[EDAD]]),T1918,moras[[#This Row],[EDAD]])</f>
        <v>34</v>
      </c>
    </row>
    <row r="1898" spans="1:14" x14ac:dyDescent="0.35">
      <c r="A1898" s="1">
        <v>1897</v>
      </c>
      <c r="B1898" s="1" t="s">
        <v>9</v>
      </c>
      <c r="C1898" s="1">
        <v>451891</v>
      </c>
      <c r="D1898" s="1" t="s">
        <v>18</v>
      </c>
      <c r="E1898" s="1" t="s">
        <v>16</v>
      </c>
      <c r="F1898" s="1" t="s">
        <v>12</v>
      </c>
      <c r="G1898" s="1" t="s">
        <v>13</v>
      </c>
      <c r="H1898" s="1" t="s">
        <v>12</v>
      </c>
      <c r="I1898" s="1">
        <v>46</v>
      </c>
      <c r="J1898" t="str">
        <f t="shared" si="88"/>
        <v>No</v>
      </c>
      <c r="K1898" t="str">
        <f t="shared" si="89"/>
        <v>No</v>
      </c>
      <c r="L1898">
        <f t="shared" si="90"/>
        <v>451891</v>
      </c>
      <c r="M1898" s="1" t="str">
        <f>IF(ISBLANK(D1898),_xlfn.MODE.SNGL(moras[TIPO_ASEGURAMIENTO]),D1898)</f>
        <v>TRABAJADOR INDEPENDIENTE</v>
      </c>
      <c r="N1898" s="1">
        <f>IF(ISBLANK(moras[[#This Row],[EDAD]]),T1919,moras[[#This Row],[EDAD]])</f>
        <v>46</v>
      </c>
    </row>
    <row r="1899" spans="1:14" x14ac:dyDescent="0.35">
      <c r="A1899" s="1">
        <v>1898</v>
      </c>
      <c r="B1899" s="1" t="s">
        <v>15</v>
      </c>
      <c r="C1899" s="1">
        <v>1103237</v>
      </c>
      <c r="D1899" s="1" t="s">
        <v>10</v>
      </c>
      <c r="E1899" s="1" t="s">
        <v>11</v>
      </c>
      <c r="F1899" s="1" t="s">
        <v>12</v>
      </c>
      <c r="G1899" s="1" t="s">
        <v>13</v>
      </c>
      <c r="H1899" s="1" t="s">
        <v>12</v>
      </c>
      <c r="I1899" s="1">
        <v>30</v>
      </c>
      <c r="J1899" t="str">
        <f t="shared" si="88"/>
        <v>No</v>
      </c>
      <c r="K1899" t="str">
        <f t="shared" si="89"/>
        <v>No</v>
      </c>
      <c r="L1899">
        <f t="shared" si="90"/>
        <v>1103237</v>
      </c>
      <c r="M1899" s="1" t="str">
        <f>IF(ISBLANK(D1899),_xlfn.MODE.SNGL(moras[TIPO_ASEGURAMIENTO]),D1899)</f>
        <v>ASALARIADO</v>
      </c>
      <c r="N1899" s="1">
        <f>IF(ISBLANK(moras[[#This Row],[EDAD]]),T1920,moras[[#This Row],[EDAD]])</f>
        <v>30</v>
      </c>
    </row>
    <row r="1900" spans="1:14" x14ac:dyDescent="0.35">
      <c r="A1900" s="1">
        <v>1899</v>
      </c>
      <c r="B1900" s="1" t="s">
        <v>9</v>
      </c>
      <c r="C1900" s="1">
        <v>387468</v>
      </c>
      <c r="D1900" s="1" t="s">
        <v>10</v>
      </c>
      <c r="E1900" s="1" t="s">
        <v>11</v>
      </c>
      <c r="F1900" s="1" t="s">
        <v>12</v>
      </c>
      <c r="G1900" s="1" t="s">
        <v>13</v>
      </c>
      <c r="H1900" s="1" t="s">
        <v>13</v>
      </c>
      <c r="I1900" s="1">
        <v>32</v>
      </c>
      <c r="J1900" t="str">
        <f t="shared" si="88"/>
        <v>No</v>
      </c>
      <c r="K1900" t="str">
        <f t="shared" si="89"/>
        <v>No</v>
      </c>
      <c r="L1900">
        <f t="shared" si="90"/>
        <v>387468</v>
      </c>
      <c r="M1900" s="1" t="str">
        <f>IF(ISBLANK(D1900),_xlfn.MODE.SNGL(moras[TIPO_ASEGURAMIENTO]),D1900)</f>
        <v>ASALARIADO</v>
      </c>
      <c r="N1900" s="1">
        <f>IF(ISBLANK(moras[[#This Row],[EDAD]]),T1921,moras[[#This Row],[EDAD]])</f>
        <v>32</v>
      </c>
    </row>
    <row r="1901" spans="1:14" x14ac:dyDescent="0.35">
      <c r="A1901" s="1">
        <v>1900</v>
      </c>
      <c r="B1901" s="1" t="s">
        <v>15</v>
      </c>
      <c r="C1901" s="1">
        <v>594092</v>
      </c>
      <c r="D1901" s="1" t="s">
        <v>18</v>
      </c>
      <c r="E1901" s="1" t="s">
        <v>16</v>
      </c>
      <c r="F1901" s="1" t="s">
        <v>12</v>
      </c>
      <c r="G1901" s="1" t="s">
        <v>13</v>
      </c>
      <c r="H1901" s="1" t="s">
        <v>13</v>
      </c>
      <c r="I1901" s="1">
        <v>57</v>
      </c>
      <c r="J1901" t="str">
        <f t="shared" si="88"/>
        <v>No</v>
      </c>
      <c r="K1901" t="str">
        <f t="shared" si="89"/>
        <v>No</v>
      </c>
      <c r="L1901">
        <f t="shared" si="90"/>
        <v>594092</v>
      </c>
      <c r="M1901" s="1" t="str">
        <f>IF(ISBLANK(D1901),_xlfn.MODE.SNGL(moras[TIPO_ASEGURAMIENTO]),D1901)</f>
        <v>TRABAJADOR INDEPENDIENTE</v>
      </c>
      <c r="N1901" s="1">
        <f>IF(ISBLANK(moras[[#This Row],[EDAD]]),T1922,moras[[#This Row],[EDAD]])</f>
        <v>57</v>
      </c>
    </row>
    <row r="1902" spans="1:14" x14ac:dyDescent="0.35">
      <c r="A1902" s="1">
        <v>1901</v>
      </c>
      <c r="B1902" s="1" t="s">
        <v>15</v>
      </c>
      <c r="C1902" s="1">
        <v>299647</v>
      </c>
      <c r="D1902" s="1" t="s">
        <v>17</v>
      </c>
      <c r="E1902" s="1" t="s">
        <v>16</v>
      </c>
      <c r="F1902" s="1" t="s">
        <v>12</v>
      </c>
      <c r="G1902" s="1" t="s">
        <v>13</v>
      </c>
      <c r="H1902" s="1" t="s">
        <v>13</v>
      </c>
      <c r="I1902" s="1">
        <v>78</v>
      </c>
      <c r="J1902" t="str">
        <f t="shared" si="88"/>
        <v>No</v>
      </c>
      <c r="K1902" t="str">
        <f t="shared" si="89"/>
        <v>No</v>
      </c>
      <c r="L1902">
        <f t="shared" si="90"/>
        <v>299647</v>
      </c>
      <c r="M1902" s="1" t="str">
        <f>IF(ISBLANK(D1902),_xlfn.MODE.SNGL(moras[TIPO_ASEGURAMIENTO]),D1902)</f>
        <v>ASEGURADO VOLUNTARIO</v>
      </c>
      <c r="N1902" s="1">
        <f>IF(ISBLANK(moras[[#This Row],[EDAD]]),T1923,moras[[#This Row],[EDAD]])</f>
        <v>78</v>
      </c>
    </row>
    <row r="1903" spans="1:14" x14ac:dyDescent="0.35">
      <c r="A1903" s="1">
        <v>1902</v>
      </c>
      <c r="B1903" s="1" t="s">
        <v>9</v>
      </c>
      <c r="C1903" s="1">
        <v>340566</v>
      </c>
      <c r="D1903" s="1" t="s">
        <v>18</v>
      </c>
      <c r="E1903" s="1" t="s">
        <v>16</v>
      </c>
      <c r="F1903" s="1" t="s">
        <v>12</v>
      </c>
      <c r="G1903" s="1" t="s">
        <v>12</v>
      </c>
      <c r="H1903" s="1" t="s">
        <v>13</v>
      </c>
      <c r="I1903" s="1">
        <v>32</v>
      </c>
      <c r="J1903" t="str">
        <f t="shared" si="88"/>
        <v>No</v>
      </c>
      <c r="K1903" t="str">
        <f t="shared" si="89"/>
        <v>No</v>
      </c>
      <c r="L1903">
        <f t="shared" si="90"/>
        <v>340566</v>
      </c>
      <c r="M1903" s="1" t="str">
        <f>IF(ISBLANK(D1903),_xlfn.MODE.SNGL(moras[TIPO_ASEGURAMIENTO]),D1903)</f>
        <v>TRABAJADOR INDEPENDIENTE</v>
      </c>
      <c r="N1903" s="1">
        <f>IF(ISBLANK(moras[[#This Row],[EDAD]]),T1924,moras[[#This Row],[EDAD]])</f>
        <v>32</v>
      </c>
    </row>
    <row r="1904" spans="1:14" x14ac:dyDescent="0.35">
      <c r="A1904" s="1">
        <v>1903</v>
      </c>
      <c r="B1904" s="1" t="s">
        <v>9</v>
      </c>
      <c r="C1904" s="1">
        <v>539000</v>
      </c>
      <c r="D1904" s="1" t="s">
        <v>10</v>
      </c>
      <c r="E1904" s="1" t="s">
        <v>16</v>
      </c>
      <c r="F1904" s="1" t="s">
        <v>12</v>
      </c>
      <c r="G1904" s="1" t="s">
        <v>12</v>
      </c>
      <c r="H1904" s="1" t="s">
        <v>13</v>
      </c>
      <c r="I1904" s="1">
        <v>36</v>
      </c>
      <c r="J1904" t="str">
        <f t="shared" si="88"/>
        <v>No</v>
      </c>
      <c r="K1904" t="str">
        <f t="shared" si="89"/>
        <v>No</v>
      </c>
      <c r="L1904">
        <f t="shared" si="90"/>
        <v>539000</v>
      </c>
      <c r="M1904" s="1" t="str">
        <f>IF(ISBLANK(D1904),_xlfn.MODE.SNGL(moras[TIPO_ASEGURAMIENTO]),D1904)</f>
        <v>ASALARIADO</v>
      </c>
      <c r="N1904" s="1">
        <f>IF(ISBLANK(moras[[#This Row],[EDAD]]),T1925,moras[[#This Row],[EDAD]])</f>
        <v>36</v>
      </c>
    </row>
    <row r="1905" spans="1:14" x14ac:dyDescent="0.35">
      <c r="A1905" s="1">
        <v>1904</v>
      </c>
      <c r="B1905" s="1" t="s">
        <v>15</v>
      </c>
      <c r="C1905" s="1">
        <v>298155</v>
      </c>
      <c r="D1905" s="1" t="s">
        <v>17</v>
      </c>
      <c r="E1905" s="1" t="s">
        <v>16</v>
      </c>
      <c r="F1905" s="1" t="s">
        <v>12</v>
      </c>
      <c r="G1905" s="1" t="s">
        <v>13</v>
      </c>
      <c r="H1905" s="1" t="s">
        <v>12</v>
      </c>
      <c r="I1905" s="1">
        <v>54</v>
      </c>
      <c r="J1905" t="str">
        <f t="shared" si="88"/>
        <v>No</v>
      </c>
      <c r="K1905" t="str">
        <f t="shared" si="89"/>
        <v>No</v>
      </c>
      <c r="L1905">
        <f t="shared" si="90"/>
        <v>298155</v>
      </c>
      <c r="M1905" s="1" t="str">
        <f>IF(ISBLANK(D1905),_xlfn.MODE.SNGL(moras[TIPO_ASEGURAMIENTO]),D1905)</f>
        <v>ASEGURADO VOLUNTARIO</v>
      </c>
      <c r="N1905" s="1">
        <f>IF(ISBLANK(moras[[#This Row],[EDAD]]),T1926,moras[[#This Row],[EDAD]])</f>
        <v>54</v>
      </c>
    </row>
    <row r="1906" spans="1:14" x14ac:dyDescent="0.35">
      <c r="A1906" s="1">
        <v>1905</v>
      </c>
      <c r="B1906" s="1" t="s">
        <v>9</v>
      </c>
      <c r="C1906" s="1">
        <v>278030</v>
      </c>
      <c r="D1906" s="1" t="s">
        <v>19</v>
      </c>
      <c r="E1906" s="1" t="s">
        <v>16</v>
      </c>
      <c r="F1906" s="1" t="s">
        <v>12</v>
      </c>
      <c r="G1906" s="1" t="s">
        <v>12</v>
      </c>
      <c r="H1906" s="1" t="s">
        <v>13</v>
      </c>
      <c r="I1906" s="1">
        <v>54</v>
      </c>
      <c r="J1906" t="str">
        <f t="shared" si="88"/>
        <v>No</v>
      </c>
      <c r="K1906" t="str">
        <f t="shared" si="89"/>
        <v>No</v>
      </c>
      <c r="L1906">
        <f t="shared" si="90"/>
        <v>278030</v>
      </c>
      <c r="M1906" s="1" t="str">
        <f>IF(ISBLANK(D1906),_xlfn.MODE.SNGL(moras[TIPO_ASEGURAMIENTO]),D1906)</f>
        <v>CONVENIOS ESPECIALES DE TRABAJADORES INDEPENDIENTES</v>
      </c>
      <c r="N1906" s="1">
        <f>IF(ISBLANK(moras[[#This Row],[EDAD]]),T1927,moras[[#This Row],[EDAD]])</f>
        <v>54</v>
      </c>
    </row>
    <row r="1907" spans="1:14" x14ac:dyDescent="0.35">
      <c r="A1907" s="1">
        <v>1906</v>
      </c>
      <c r="B1907" s="1" t="s">
        <v>15</v>
      </c>
      <c r="C1907" s="1">
        <v>653122.46</v>
      </c>
      <c r="D1907" s="1" t="s">
        <v>10</v>
      </c>
      <c r="E1907" s="1" t="s">
        <v>16</v>
      </c>
      <c r="F1907" s="1" t="s">
        <v>12</v>
      </c>
      <c r="G1907" s="1" t="s">
        <v>13</v>
      </c>
      <c r="H1907" s="1" t="s">
        <v>13</v>
      </c>
      <c r="I1907" s="1">
        <v>29</v>
      </c>
      <c r="J1907" t="str">
        <f t="shared" si="88"/>
        <v>No</v>
      </c>
      <c r="K1907" t="str">
        <f t="shared" si="89"/>
        <v>No</v>
      </c>
      <c r="L1907">
        <f t="shared" si="90"/>
        <v>653122.46</v>
      </c>
      <c r="M1907" s="1" t="str">
        <f>IF(ISBLANK(D1907),_xlfn.MODE.SNGL(moras[TIPO_ASEGURAMIENTO]),D1907)</f>
        <v>ASALARIADO</v>
      </c>
      <c r="N1907" s="1">
        <f>IF(ISBLANK(moras[[#This Row],[EDAD]]),T1928,moras[[#This Row],[EDAD]])</f>
        <v>29</v>
      </c>
    </row>
    <row r="1908" spans="1:14" x14ac:dyDescent="0.35">
      <c r="A1908" s="1">
        <v>1907</v>
      </c>
      <c r="B1908" s="1" t="s">
        <v>15</v>
      </c>
      <c r="C1908" s="1">
        <v>899559</v>
      </c>
      <c r="D1908" s="1" t="s">
        <v>10</v>
      </c>
      <c r="E1908" s="1" t="s">
        <v>11</v>
      </c>
      <c r="F1908" s="1" t="s">
        <v>12</v>
      </c>
      <c r="G1908" s="1" t="s">
        <v>13</v>
      </c>
      <c r="H1908" s="1" t="s">
        <v>13</v>
      </c>
      <c r="I1908" s="1">
        <v>51</v>
      </c>
      <c r="J1908" t="str">
        <f t="shared" si="88"/>
        <v>No</v>
      </c>
      <c r="K1908" t="str">
        <f t="shared" si="89"/>
        <v>No</v>
      </c>
      <c r="L1908">
        <f t="shared" si="90"/>
        <v>899559</v>
      </c>
      <c r="M1908" s="1" t="str">
        <f>IF(ISBLANK(D1908),_xlfn.MODE.SNGL(moras[TIPO_ASEGURAMIENTO]),D1908)</f>
        <v>ASALARIADO</v>
      </c>
      <c r="N1908" s="1">
        <f>IF(ISBLANK(moras[[#This Row],[EDAD]]),T1929,moras[[#This Row],[EDAD]])</f>
        <v>51</v>
      </c>
    </row>
    <row r="1909" spans="1:14" x14ac:dyDescent="0.35">
      <c r="A1909" s="1">
        <v>1908</v>
      </c>
      <c r="B1909" s="1" t="s">
        <v>9</v>
      </c>
      <c r="C1909" s="1">
        <v>374003.1</v>
      </c>
      <c r="D1909" s="1" t="s">
        <v>10</v>
      </c>
      <c r="E1909" s="1" t="s">
        <v>16</v>
      </c>
      <c r="F1909" s="1" t="s">
        <v>12</v>
      </c>
      <c r="G1909" s="1" t="s">
        <v>13</v>
      </c>
      <c r="H1909" s="1" t="s">
        <v>13</v>
      </c>
      <c r="I1909" s="1">
        <v>38</v>
      </c>
      <c r="J1909" t="str">
        <f t="shared" si="88"/>
        <v>No</v>
      </c>
      <c r="K1909" t="str">
        <f t="shared" si="89"/>
        <v>No</v>
      </c>
      <c r="L1909">
        <f t="shared" si="90"/>
        <v>374003.1</v>
      </c>
      <c r="M1909" s="1" t="str">
        <f>IF(ISBLANK(D1909),_xlfn.MODE.SNGL(moras[TIPO_ASEGURAMIENTO]),D1909)</f>
        <v>ASALARIADO</v>
      </c>
      <c r="N1909" s="1">
        <f>IF(ISBLANK(moras[[#This Row],[EDAD]]),T1930,moras[[#This Row],[EDAD]])</f>
        <v>38</v>
      </c>
    </row>
    <row r="1910" spans="1:14" x14ac:dyDescent="0.35">
      <c r="A1910" s="1">
        <v>1909</v>
      </c>
      <c r="B1910" s="1" t="s">
        <v>9</v>
      </c>
      <c r="C1910" s="1">
        <v>297046</v>
      </c>
      <c r="D1910" s="1" t="s">
        <v>17</v>
      </c>
      <c r="E1910" s="1" t="s">
        <v>16</v>
      </c>
      <c r="F1910" s="1" t="s">
        <v>12</v>
      </c>
      <c r="G1910" s="1" t="s">
        <v>13</v>
      </c>
      <c r="H1910" s="1" t="s">
        <v>13</v>
      </c>
      <c r="I1910" s="1">
        <v>67</v>
      </c>
      <c r="J1910" t="str">
        <f t="shared" si="88"/>
        <v>No</v>
      </c>
      <c r="K1910" t="str">
        <f t="shared" si="89"/>
        <v>No</v>
      </c>
      <c r="L1910">
        <f t="shared" si="90"/>
        <v>297046</v>
      </c>
      <c r="M1910" s="1" t="str">
        <f>IF(ISBLANK(D1910),_xlfn.MODE.SNGL(moras[TIPO_ASEGURAMIENTO]),D1910)</f>
        <v>ASEGURADO VOLUNTARIO</v>
      </c>
      <c r="N1910" s="1">
        <f>IF(ISBLANK(moras[[#This Row],[EDAD]]),T1931,moras[[#This Row],[EDAD]])</f>
        <v>67</v>
      </c>
    </row>
    <row r="1911" spans="1:14" x14ac:dyDescent="0.35">
      <c r="A1911" s="1">
        <v>1910</v>
      </c>
      <c r="B1911" s="1" t="s">
        <v>15</v>
      </c>
      <c r="C1911" s="1">
        <v>1150000</v>
      </c>
      <c r="D1911" s="1" t="s">
        <v>10</v>
      </c>
      <c r="E1911" s="1" t="s">
        <v>16</v>
      </c>
      <c r="F1911" s="1" t="s">
        <v>12</v>
      </c>
      <c r="G1911" s="1" t="s">
        <v>13</v>
      </c>
      <c r="H1911" s="1" t="s">
        <v>13</v>
      </c>
      <c r="I1911" s="1">
        <v>32</v>
      </c>
      <c r="J1911" t="str">
        <f t="shared" si="88"/>
        <v>No</v>
      </c>
      <c r="K1911" t="str">
        <f t="shared" si="89"/>
        <v>No</v>
      </c>
      <c r="L1911">
        <f t="shared" si="90"/>
        <v>1150000</v>
      </c>
      <c r="M1911" s="1" t="str">
        <f>IF(ISBLANK(D1911),_xlfn.MODE.SNGL(moras[TIPO_ASEGURAMIENTO]),D1911)</f>
        <v>ASALARIADO</v>
      </c>
      <c r="N1911" s="1">
        <f>IF(ISBLANK(moras[[#This Row],[EDAD]]),T1932,moras[[#This Row],[EDAD]])</f>
        <v>32</v>
      </c>
    </row>
    <row r="1912" spans="1:14" x14ac:dyDescent="0.35">
      <c r="A1912" s="1">
        <v>1911</v>
      </c>
      <c r="B1912" s="1" t="s">
        <v>9</v>
      </c>
      <c r="C1912" s="1">
        <v>51833.33</v>
      </c>
      <c r="D1912" s="1" t="s">
        <v>10</v>
      </c>
      <c r="E1912" s="1" t="s">
        <v>16</v>
      </c>
      <c r="F1912" s="1" t="s">
        <v>12</v>
      </c>
      <c r="G1912" s="1" t="s">
        <v>13</v>
      </c>
      <c r="H1912" s="1" t="s">
        <v>13</v>
      </c>
      <c r="I1912" s="1">
        <v>37</v>
      </c>
      <c r="J1912" t="str">
        <f t="shared" si="88"/>
        <v>No</v>
      </c>
      <c r="K1912" t="str">
        <f t="shared" si="89"/>
        <v>No</v>
      </c>
      <c r="L1912">
        <f t="shared" si="90"/>
        <v>51833.33</v>
      </c>
      <c r="M1912" s="1" t="str">
        <f>IF(ISBLANK(D1912),_xlfn.MODE.SNGL(moras[TIPO_ASEGURAMIENTO]),D1912)</f>
        <v>ASALARIADO</v>
      </c>
      <c r="N1912" s="1">
        <f>IF(ISBLANK(moras[[#This Row],[EDAD]]),T1933,moras[[#This Row],[EDAD]])</f>
        <v>37</v>
      </c>
    </row>
    <row r="1913" spans="1:14" x14ac:dyDescent="0.35">
      <c r="A1913" s="1">
        <v>1912</v>
      </c>
      <c r="B1913" s="1" t="s">
        <v>9</v>
      </c>
      <c r="C1913" s="1">
        <v>225024.95</v>
      </c>
      <c r="D1913" s="1" t="s">
        <v>10</v>
      </c>
      <c r="E1913" s="1" t="s">
        <v>16</v>
      </c>
      <c r="F1913" s="1" t="s">
        <v>12</v>
      </c>
      <c r="G1913" s="1" t="s">
        <v>13</v>
      </c>
      <c r="H1913" s="1" t="s">
        <v>13</v>
      </c>
      <c r="I1913" s="1">
        <v>19</v>
      </c>
      <c r="J1913" t="str">
        <f t="shared" si="88"/>
        <v>No</v>
      </c>
      <c r="K1913" t="str">
        <f t="shared" si="89"/>
        <v>No</v>
      </c>
      <c r="L1913">
        <f t="shared" si="90"/>
        <v>225024.95</v>
      </c>
      <c r="M1913" s="1" t="str">
        <f>IF(ISBLANK(D1913),_xlfn.MODE.SNGL(moras[TIPO_ASEGURAMIENTO]),D1913)</f>
        <v>ASALARIADO</v>
      </c>
      <c r="N1913" s="1">
        <f>IF(ISBLANK(moras[[#This Row],[EDAD]]),T1934,moras[[#This Row],[EDAD]])</f>
        <v>19</v>
      </c>
    </row>
    <row r="1914" spans="1:14" x14ac:dyDescent="0.35">
      <c r="A1914" s="1">
        <v>1913</v>
      </c>
      <c r="B1914" s="1" t="s">
        <v>9</v>
      </c>
      <c r="C1914" s="1">
        <v>704330</v>
      </c>
      <c r="D1914" s="1" t="s">
        <v>10</v>
      </c>
      <c r="E1914" s="1" t="s">
        <v>11</v>
      </c>
      <c r="F1914" s="1" t="s">
        <v>12</v>
      </c>
      <c r="G1914" s="1" t="s">
        <v>13</v>
      </c>
      <c r="H1914" s="1" t="s">
        <v>13</v>
      </c>
      <c r="I1914" s="1">
        <v>32</v>
      </c>
      <c r="J1914" t="str">
        <f t="shared" si="88"/>
        <v>No</v>
      </c>
      <c r="K1914" t="str">
        <f t="shared" si="89"/>
        <v>No</v>
      </c>
      <c r="L1914">
        <f t="shared" si="90"/>
        <v>704330</v>
      </c>
      <c r="M1914" s="1" t="str">
        <f>IF(ISBLANK(D1914),_xlfn.MODE.SNGL(moras[TIPO_ASEGURAMIENTO]),D1914)</f>
        <v>ASALARIADO</v>
      </c>
      <c r="N1914" s="1">
        <f>IF(ISBLANK(moras[[#This Row],[EDAD]]),T1935,moras[[#This Row],[EDAD]])</f>
        <v>32</v>
      </c>
    </row>
    <row r="1915" spans="1:14" x14ac:dyDescent="0.35">
      <c r="A1915" s="1">
        <v>1914</v>
      </c>
      <c r="B1915" s="1" t="s">
        <v>15</v>
      </c>
      <c r="C1915" s="1">
        <v>277520</v>
      </c>
      <c r="D1915" s="1" t="s">
        <v>10</v>
      </c>
      <c r="E1915" s="1" t="s">
        <v>16</v>
      </c>
      <c r="F1915" s="1" t="s">
        <v>12</v>
      </c>
      <c r="G1915" s="1" t="s">
        <v>12</v>
      </c>
      <c r="H1915" s="1" t="s">
        <v>13</v>
      </c>
      <c r="I1915" s="1">
        <v>46</v>
      </c>
      <c r="J1915" t="str">
        <f t="shared" si="88"/>
        <v>No</v>
      </c>
      <c r="K1915" t="str">
        <f t="shared" si="89"/>
        <v>No</v>
      </c>
      <c r="L1915">
        <f t="shared" si="90"/>
        <v>277520</v>
      </c>
      <c r="M1915" s="1" t="str">
        <f>IF(ISBLANK(D1915),_xlfn.MODE.SNGL(moras[TIPO_ASEGURAMIENTO]),D1915)</f>
        <v>ASALARIADO</v>
      </c>
      <c r="N1915" s="1">
        <f>IF(ISBLANK(moras[[#This Row],[EDAD]]),T1936,moras[[#This Row],[EDAD]])</f>
        <v>46</v>
      </c>
    </row>
    <row r="1916" spans="1:14" x14ac:dyDescent="0.35">
      <c r="A1916" s="1">
        <v>1915</v>
      </c>
      <c r="B1916" s="1" t="s">
        <v>15</v>
      </c>
      <c r="C1916" s="1">
        <v>1610392</v>
      </c>
      <c r="D1916" s="1" t="s">
        <v>10</v>
      </c>
      <c r="E1916" s="1" t="s">
        <v>11</v>
      </c>
      <c r="F1916" s="1" t="s">
        <v>12</v>
      </c>
      <c r="G1916" s="1" t="s">
        <v>13</v>
      </c>
      <c r="H1916" s="1" t="s">
        <v>13</v>
      </c>
      <c r="I1916" s="1">
        <v>46</v>
      </c>
      <c r="J1916" t="str">
        <f t="shared" si="88"/>
        <v>No</v>
      </c>
      <c r="K1916" t="str">
        <f t="shared" si="89"/>
        <v>No</v>
      </c>
      <c r="L1916">
        <f t="shared" si="90"/>
        <v>1610392</v>
      </c>
      <c r="M1916" s="1" t="str">
        <f>IF(ISBLANK(D1916),_xlfn.MODE.SNGL(moras[TIPO_ASEGURAMIENTO]),D1916)</f>
        <v>ASALARIADO</v>
      </c>
      <c r="N1916" s="1">
        <f>IF(ISBLANK(moras[[#This Row],[EDAD]]),T1937,moras[[#This Row],[EDAD]])</f>
        <v>46</v>
      </c>
    </row>
    <row r="1917" spans="1:14" x14ac:dyDescent="0.35">
      <c r="A1917" s="1">
        <v>1916</v>
      </c>
      <c r="B1917" s="1" t="s">
        <v>15</v>
      </c>
      <c r="C1917" s="1">
        <v>280000</v>
      </c>
      <c r="D1917" s="1" t="s">
        <v>10</v>
      </c>
      <c r="E1917" s="1" t="s">
        <v>16</v>
      </c>
      <c r="F1917" s="1" t="s">
        <v>12</v>
      </c>
      <c r="G1917" s="1" t="s">
        <v>13</v>
      </c>
      <c r="H1917" s="1" t="s">
        <v>13</v>
      </c>
      <c r="I1917" s="1">
        <v>38</v>
      </c>
      <c r="J1917" t="str">
        <f t="shared" si="88"/>
        <v>No</v>
      </c>
      <c r="K1917" t="str">
        <f t="shared" si="89"/>
        <v>No</v>
      </c>
      <c r="L1917">
        <f t="shared" si="90"/>
        <v>280000</v>
      </c>
      <c r="M1917" s="1" t="str">
        <f>IF(ISBLANK(D1917),_xlfn.MODE.SNGL(moras[TIPO_ASEGURAMIENTO]),D1917)</f>
        <v>ASALARIADO</v>
      </c>
      <c r="N1917" s="1">
        <f>IF(ISBLANK(moras[[#This Row],[EDAD]]),T1938,moras[[#This Row],[EDAD]])</f>
        <v>38</v>
      </c>
    </row>
    <row r="1918" spans="1:14" x14ac:dyDescent="0.35">
      <c r="A1918" s="1">
        <v>1917</v>
      </c>
      <c r="B1918" s="1" t="s">
        <v>9</v>
      </c>
      <c r="C1918" s="1">
        <v>322500</v>
      </c>
      <c r="D1918" s="1" t="s">
        <v>10</v>
      </c>
      <c r="E1918" s="1" t="s">
        <v>16</v>
      </c>
      <c r="F1918" s="1" t="s">
        <v>12</v>
      </c>
      <c r="G1918" s="1" t="s">
        <v>13</v>
      </c>
      <c r="H1918" s="1" t="s">
        <v>12</v>
      </c>
      <c r="I1918" s="1">
        <v>46</v>
      </c>
      <c r="J1918" t="str">
        <f t="shared" si="88"/>
        <v>No</v>
      </c>
      <c r="K1918" t="str">
        <f t="shared" si="89"/>
        <v>No</v>
      </c>
      <c r="L1918">
        <f t="shared" si="90"/>
        <v>322500</v>
      </c>
      <c r="M1918" s="1" t="str">
        <f>IF(ISBLANK(D1918),_xlfn.MODE.SNGL(moras[TIPO_ASEGURAMIENTO]),D1918)</f>
        <v>ASALARIADO</v>
      </c>
      <c r="N1918" s="1">
        <f>IF(ISBLANK(moras[[#This Row],[EDAD]]),T1939,moras[[#This Row],[EDAD]])</f>
        <v>46</v>
      </c>
    </row>
    <row r="1919" spans="1:14" x14ac:dyDescent="0.35">
      <c r="A1919" s="1">
        <v>1918</v>
      </c>
      <c r="B1919" s="1" t="s">
        <v>9</v>
      </c>
      <c r="C1919" s="1">
        <v>3599311.8</v>
      </c>
      <c r="D1919" s="1" t="s">
        <v>10</v>
      </c>
      <c r="E1919" s="1" t="s">
        <v>11</v>
      </c>
      <c r="F1919" s="1" t="s">
        <v>12</v>
      </c>
      <c r="G1919" s="1" t="s">
        <v>13</v>
      </c>
      <c r="H1919" s="1" t="s">
        <v>13</v>
      </c>
      <c r="I1919" s="1">
        <v>60</v>
      </c>
      <c r="J1919" t="str">
        <f t="shared" si="88"/>
        <v>Atípico</v>
      </c>
      <c r="K1919" t="str">
        <f t="shared" si="89"/>
        <v>No</v>
      </c>
      <c r="L1919">
        <f t="shared" si="90"/>
        <v>3599311.8</v>
      </c>
      <c r="M1919" s="1" t="str">
        <f>IF(ISBLANK(D1919),_xlfn.MODE.SNGL(moras[TIPO_ASEGURAMIENTO]),D1919)</f>
        <v>ASALARIADO</v>
      </c>
      <c r="N1919" s="1">
        <f>IF(ISBLANK(moras[[#This Row],[EDAD]]),T1940,moras[[#This Row],[EDAD]])</f>
        <v>60</v>
      </c>
    </row>
    <row r="1920" spans="1:14" x14ac:dyDescent="0.35">
      <c r="A1920" s="1">
        <v>1919</v>
      </c>
      <c r="B1920" s="1" t="s">
        <v>15</v>
      </c>
      <c r="C1920" s="1">
        <v>512557.9</v>
      </c>
      <c r="D1920" s="1" t="s">
        <v>10</v>
      </c>
      <c r="E1920" s="1" t="s">
        <v>16</v>
      </c>
      <c r="F1920" s="1" t="s">
        <v>12</v>
      </c>
      <c r="G1920" s="1" t="s">
        <v>13</v>
      </c>
      <c r="H1920" s="1" t="s">
        <v>13</v>
      </c>
      <c r="I1920" s="1">
        <v>35</v>
      </c>
      <c r="J1920" t="str">
        <f t="shared" si="88"/>
        <v>No</v>
      </c>
      <c r="K1920" t="str">
        <f t="shared" si="89"/>
        <v>No</v>
      </c>
      <c r="L1920">
        <f t="shared" si="90"/>
        <v>512557.9</v>
      </c>
      <c r="M1920" s="1" t="str">
        <f>IF(ISBLANK(D1920),_xlfn.MODE.SNGL(moras[TIPO_ASEGURAMIENTO]),D1920)</f>
        <v>ASALARIADO</v>
      </c>
      <c r="N1920" s="1">
        <f>IF(ISBLANK(moras[[#This Row],[EDAD]]),T1941,moras[[#This Row],[EDAD]])</f>
        <v>35</v>
      </c>
    </row>
    <row r="1921" spans="1:14" x14ac:dyDescent="0.35">
      <c r="A1921" s="1">
        <v>1920</v>
      </c>
      <c r="B1921" s="1" t="s">
        <v>15</v>
      </c>
      <c r="C1921" s="1">
        <v>500000</v>
      </c>
      <c r="D1921" s="1" t="s">
        <v>10</v>
      </c>
      <c r="E1921" s="1" t="s">
        <v>16</v>
      </c>
      <c r="F1921" s="1" t="s">
        <v>12</v>
      </c>
      <c r="G1921" s="1" t="s">
        <v>13</v>
      </c>
      <c r="H1921" s="1" t="s">
        <v>13</v>
      </c>
      <c r="I1921" s="1">
        <v>57</v>
      </c>
      <c r="J1921" t="str">
        <f t="shared" si="88"/>
        <v>No</v>
      </c>
      <c r="K1921" t="str">
        <f t="shared" si="89"/>
        <v>No</v>
      </c>
      <c r="L1921">
        <f t="shared" si="90"/>
        <v>500000</v>
      </c>
      <c r="M1921" s="1" t="str">
        <f>IF(ISBLANK(D1921),_xlfn.MODE.SNGL(moras[TIPO_ASEGURAMIENTO]),D1921)</f>
        <v>ASALARIADO</v>
      </c>
      <c r="N1921" s="1">
        <f>IF(ISBLANK(moras[[#This Row],[EDAD]]),T1942,moras[[#This Row],[EDAD]])</f>
        <v>57</v>
      </c>
    </row>
    <row r="1922" spans="1:14" x14ac:dyDescent="0.35">
      <c r="A1922" s="1">
        <v>1921</v>
      </c>
      <c r="B1922" s="1" t="s">
        <v>9</v>
      </c>
      <c r="C1922" s="1">
        <v>1744445</v>
      </c>
      <c r="D1922" s="1" t="s">
        <v>10</v>
      </c>
      <c r="E1922" s="1" t="s">
        <v>11</v>
      </c>
      <c r="F1922" s="1" t="s">
        <v>12</v>
      </c>
      <c r="G1922" s="1" t="s">
        <v>13</v>
      </c>
      <c r="H1922" s="1" t="s">
        <v>13</v>
      </c>
      <c r="I1922" s="1">
        <v>40</v>
      </c>
      <c r="J1922" t="str">
        <f t="shared" ref="J1922:J1985" si="91">IF(1.96&lt;ABS(C1922-$S$23)/$S$24,"Atípico","No")</f>
        <v>No</v>
      </c>
      <c r="K1922" t="str">
        <f t="shared" ref="K1922:K1985" si="92">IF(1.96&lt;ABS((I1922-$T$23)/$T$24),"Atípico", "No")</f>
        <v>No</v>
      </c>
      <c r="L1922">
        <f t="shared" ref="L1922:L1985" si="93">IF(ISBLANK(C1922),$S$23,C1922)</f>
        <v>1744445</v>
      </c>
      <c r="M1922" s="1" t="str">
        <f>IF(ISBLANK(D1922),_xlfn.MODE.SNGL(moras[TIPO_ASEGURAMIENTO]),D1922)</f>
        <v>ASALARIADO</v>
      </c>
      <c r="N1922" s="1">
        <f>IF(ISBLANK(moras[[#This Row],[EDAD]]),T1943,moras[[#This Row],[EDAD]])</f>
        <v>40</v>
      </c>
    </row>
    <row r="1923" spans="1:14" x14ac:dyDescent="0.35">
      <c r="A1923" s="1">
        <v>1922</v>
      </c>
      <c r="B1923" s="1" t="s">
        <v>15</v>
      </c>
      <c r="C1923" s="1">
        <v>357576.42</v>
      </c>
      <c r="D1923" s="1" t="s">
        <v>10</v>
      </c>
      <c r="E1923" s="1" t="s">
        <v>16</v>
      </c>
      <c r="F1923" s="1" t="s">
        <v>12</v>
      </c>
      <c r="G1923" s="1" t="s">
        <v>13</v>
      </c>
      <c r="H1923" s="1" t="s">
        <v>13</v>
      </c>
      <c r="I1923" s="1">
        <v>35</v>
      </c>
      <c r="J1923" t="str">
        <f t="shared" si="91"/>
        <v>No</v>
      </c>
      <c r="K1923" t="str">
        <f t="shared" si="92"/>
        <v>No</v>
      </c>
      <c r="L1923">
        <f t="shared" si="93"/>
        <v>357576.42</v>
      </c>
      <c r="M1923" s="1" t="str">
        <f>IF(ISBLANK(D1923),_xlfn.MODE.SNGL(moras[TIPO_ASEGURAMIENTO]),D1923)</f>
        <v>ASALARIADO</v>
      </c>
      <c r="N1923" s="1">
        <f>IF(ISBLANK(moras[[#This Row],[EDAD]]),T1944,moras[[#This Row],[EDAD]])</f>
        <v>35</v>
      </c>
    </row>
    <row r="1924" spans="1:14" x14ac:dyDescent="0.35">
      <c r="A1924" s="1">
        <v>1923</v>
      </c>
      <c r="B1924" s="1" t="s">
        <v>9</v>
      </c>
      <c r="C1924" s="1">
        <v>2724750</v>
      </c>
      <c r="D1924" s="1" t="s">
        <v>10</v>
      </c>
      <c r="E1924" s="1" t="s">
        <v>16</v>
      </c>
      <c r="F1924" s="1" t="s">
        <v>12</v>
      </c>
      <c r="G1924" s="1" t="s">
        <v>13</v>
      </c>
      <c r="H1924" s="1" t="s">
        <v>13</v>
      </c>
      <c r="I1924" s="1">
        <v>25</v>
      </c>
      <c r="J1924" t="str">
        <f t="shared" si="91"/>
        <v>Atípico</v>
      </c>
      <c r="K1924" t="str">
        <f t="shared" si="92"/>
        <v>No</v>
      </c>
      <c r="L1924">
        <f t="shared" si="93"/>
        <v>2724750</v>
      </c>
      <c r="M1924" s="1" t="str">
        <f>IF(ISBLANK(D1924),_xlfn.MODE.SNGL(moras[TIPO_ASEGURAMIENTO]),D1924)</f>
        <v>ASALARIADO</v>
      </c>
      <c r="N1924" s="1">
        <f>IF(ISBLANK(moras[[#This Row],[EDAD]]),T1945,moras[[#This Row],[EDAD]])</f>
        <v>25</v>
      </c>
    </row>
    <row r="1925" spans="1:14" x14ac:dyDescent="0.35">
      <c r="A1925" s="1">
        <v>1924</v>
      </c>
      <c r="B1925" s="1" t="s">
        <v>9</v>
      </c>
      <c r="C1925" s="1">
        <v>655672</v>
      </c>
      <c r="D1925" s="1" t="s">
        <v>17</v>
      </c>
      <c r="E1925" s="1" t="s">
        <v>16</v>
      </c>
      <c r="F1925" s="1" t="s">
        <v>12</v>
      </c>
      <c r="G1925" s="1" t="s">
        <v>13</v>
      </c>
      <c r="H1925" s="1" t="s">
        <v>13</v>
      </c>
      <c r="I1925" s="1">
        <v>58</v>
      </c>
      <c r="J1925" t="str">
        <f t="shared" si="91"/>
        <v>No</v>
      </c>
      <c r="K1925" t="str">
        <f t="shared" si="92"/>
        <v>No</v>
      </c>
      <c r="L1925">
        <f t="shared" si="93"/>
        <v>655672</v>
      </c>
      <c r="M1925" s="1" t="str">
        <f>IF(ISBLANK(D1925),_xlfn.MODE.SNGL(moras[TIPO_ASEGURAMIENTO]),D1925)</f>
        <v>ASEGURADO VOLUNTARIO</v>
      </c>
      <c r="N1925" s="1">
        <f>IF(ISBLANK(moras[[#This Row],[EDAD]]),T1946,moras[[#This Row],[EDAD]])</f>
        <v>58</v>
      </c>
    </row>
    <row r="1926" spans="1:14" x14ac:dyDescent="0.35">
      <c r="A1926" s="1">
        <v>1925</v>
      </c>
      <c r="B1926" s="1" t="s">
        <v>9</v>
      </c>
      <c r="C1926" s="1">
        <v>1257384</v>
      </c>
      <c r="D1926" s="1" t="s">
        <v>14</v>
      </c>
      <c r="E1926" s="1" t="s">
        <v>11</v>
      </c>
      <c r="F1926" s="1" t="s">
        <v>12</v>
      </c>
      <c r="G1926" s="1" t="s">
        <v>13</v>
      </c>
      <c r="H1926" s="1" t="s">
        <v>13</v>
      </c>
      <c r="I1926" s="1">
        <v>68</v>
      </c>
      <c r="J1926" t="str">
        <f t="shared" si="91"/>
        <v>No</v>
      </c>
      <c r="K1926" t="str">
        <f t="shared" si="92"/>
        <v>No</v>
      </c>
      <c r="L1926">
        <f t="shared" si="93"/>
        <v>1257384</v>
      </c>
      <c r="M1926" s="1" t="str">
        <f>IF(ISBLANK(D1926),_xlfn.MODE.SNGL(moras[TIPO_ASEGURAMIENTO]),D1926)</f>
        <v>PENSIONADOS EN SU PROPIO SISTEMA</v>
      </c>
      <c r="N1926" s="1">
        <f>IF(ISBLANK(moras[[#This Row],[EDAD]]),T1947,moras[[#This Row],[EDAD]])</f>
        <v>68</v>
      </c>
    </row>
    <row r="1927" spans="1:14" x14ac:dyDescent="0.35">
      <c r="A1927" s="1">
        <v>1926</v>
      </c>
      <c r="B1927" s="1" t="s">
        <v>9</v>
      </c>
      <c r="C1927" s="1">
        <v>385460.82</v>
      </c>
      <c r="D1927" s="1" t="s">
        <v>10</v>
      </c>
      <c r="E1927" s="1" t="s">
        <v>16</v>
      </c>
      <c r="F1927" s="1" t="s">
        <v>12</v>
      </c>
      <c r="G1927" s="1" t="s">
        <v>13</v>
      </c>
      <c r="H1927" s="1" t="s">
        <v>13</v>
      </c>
      <c r="I1927" s="1">
        <v>20</v>
      </c>
      <c r="J1927" t="str">
        <f t="shared" si="91"/>
        <v>No</v>
      </c>
      <c r="K1927" t="str">
        <f t="shared" si="92"/>
        <v>No</v>
      </c>
      <c r="L1927">
        <f t="shared" si="93"/>
        <v>385460.82</v>
      </c>
      <c r="M1927" s="1" t="str">
        <f>IF(ISBLANK(D1927),_xlfn.MODE.SNGL(moras[TIPO_ASEGURAMIENTO]),D1927)</f>
        <v>ASALARIADO</v>
      </c>
      <c r="N1927" s="1">
        <f>IF(ISBLANK(moras[[#This Row],[EDAD]]),T1948,moras[[#This Row],[EDAD]])</f>
        <v>20</v>
      </c>
    </row>
    <row r="1928" spans="1:14" x14ac:dyDescent="0.35">
      <c r="A1928" s="1">
        <v>1927</v>
      </c>
      <c r="B1928" s="1" t="s">
        <v>9</v>
      </c>
      <c r="C1928" s="1">
        <v>454461.58</v>
      </c>
      <c r="D1928" s="1" t="s">
        <v>10</v>
      </c>
      <c r="E1928" s="1" t="s">
        <v>16</v>
      </c>
      <c r="F1928" s="1" t="s">
        <v>12</v>
      </c>
      <c r="G1928" s="1" t="s">
        <v>13</v>
      </c>
      <c r="H1928" s="1" t="s">
        <v>12</v>
      </c>
      <c r="I1928" s="1">
        <v>29</v>
      </c>
      <c r="J1928" t="str">
        <f t="shared" si="91"/>
        <v>No</v>
      </c>
      <c r="K1928" t="str">
        <f t="shared" si="92"/>
        <v>No</v>
      </c>
      <c r="L1928">
        <f t="shared" si="93"/>
        <v>454461.58</v>
      </c>
      <c r="M1928" s="1" t="str">
        <f>IF(ISBLANK(D1928),_xlfn.MODE.SNGL(moras[TIPO_ASEGURAMIENTO]),D1928)</f>
        <v>ASALARIADO</v>
      </c>
      <c r="N1928" s="1">
        <f>IF(ISBLANK(moras[[#This Row],[EDAD]]),T1949,moras[[#This Row],[EDAD]])</f>
        <v>29</v>
      </c>
    </row>
    <row r="1929" spans="1:14" x14ac:dyDescent="0.35">
      <c r="A1929" s="1">
        <v>1928</v>
      </c>
      <c r="B1929" s="1" t="s">
        <v>15</v>
      </c>
      <c r="C1929" s="1">
        <v>277402</v>
      </c>
      <c r="D1929" s="1" t="s">
        <v>10</v>
      </c>
      <c r="E1929" s="1" t="s">
        <v>16</v>
      </c>
      <c r="F1929" s="1" t="s">
        <v>12</v>
      </c>
      <c r="G1929" s="1" t="s">
        <v>13</v>
      </c>
      <c r="H1929" s="1" t="s">
        <v>13</v>
      </c>
      <c r="I1929" s="1">
        <v>41</v>
      </c>
      <c r="J1929" t="str">
        <f t="shared" si="91"/>
        <v>No</v>
      </c>
      <c r="K1929" t="str">
        <f t="shared" si="92"/>
        <v>No</v>
      </c>
      <c r="L1929">
        <f t="shared" si="93"/>
        <v>277402</v>
      </c>
      <c r="M1929" s="1" t="str">
        <f>IF(ISBLANK(D1929),_xlfn.MODE.SNGL(moras[TIPO_ASEGURAMIENTO]),D1929)</f>
        <v>ASALARIADO</v>
      </c>
      <c r="N1929" s="1">
        <f>IF(ISBLANK(moras[[#This Row],[EDAD]]),T1950,moras[[#This Row],[EDAD]])</f>
        <v>41</v>
      </c>
    </row>
    <row r="1930" spans="1:14" x14ac:dyDescent="0.35">
      <c r="A1930" s="1">
        <v>1929</v>
      </c>
      <c r="B1930" s="1" t="s">
        <v>9</v>
      </c>
      <c r="C1930" s="1">
        <v>297046</v>
      </c>
      <c r="D1930" s="1" t="s">
        <v>18</v>
      </c>
      <c r="E1930" s="1" t="s">
        <v>16</v>
      </c>
      <c r="F1930" s="1" t="s">
        <v>12</v>
      </c>
      <c r="G1930" s="1" t="s">
        <v>13</v>
      </c>
      <c r="H1930" s="1" t="s">
        <v>12</v>
      </c>
      <c r="I1930" s="1">
        <v>27</v>
      </c>
      <c r="J1930" t="str">
        <f t="shared" si="91"/>
        <v>No</v>
      </c>
      <c r="K1930" t="str">
        <f t="shared" si="92"/>
        <v>No</v>
      </c>
      <c r="L1930">
        <f t="shared" si="93"/>
        <v>297046</v>
      </c>
      <c r="M1930" s="1" t="str">
        <f>IF(ISBLANK(D1930),_xlfn.MODE.SNGL(moras[TIPO_ASEGURAMIENTO]),D1930)</f>
        <v>TRABAJADOR INDEPENDIENTE</v>
      </c>
      <c r="N1930" s="1">
        <f>IF(ISBLANK(moras[[#This Row],[EDAD]]),T1951,moras[[#This Row],[EDAD]])</f>
        <v>27</v>
      </c>
    </row>
    <row r="1931" spans="1:14" x14ac:dyDescent="0.35">
      <c r="A1931" s="1">
        <v>1930</v>
      </c>
      <c r="B1931" s="1" t="s">
        <v>9</v>
      </c>
      <c r="C1931" s="1">
        <v>1541263.51</v>
      </c>
      <c r="D1931" s="1" t="s">
        <v>10</v>
      </c>
      <c r="E1931" s="1" t="s">
        <v>16</v>
      </c>
      <c r="F1931" s="1" t="s">
        <v>12</v>
      </c>
      <c r="G1931" s="1" t="s">
        <v>13</v>
      </c>
      <c r="H1931" s="1" t="s">
        <v>13</v>
      </c>
      <c r="I1931" s="1">
        <v>46</v>
      </c>
      <c r="J1931" t="str">
        <f t="shared" si="91"/>
        <v>No</v>
      </c>
      <c r="K1931" t="str">
        <f t="shared" si="92"/>
        <v>No</v>
      </c>
      <c r="L1931">
        <f t="shared" si="93"/>
        <v>1541263.51</v>
      </c>
      <c r="M1931" s="1" t="str">
        <f>IF(ISBLANK(D1931),_xlfn.MODE.SNGL(moras[TIPO_ASEGURAMIENTO]),D1931)</f>
        <v>ASALARIADO</v>
      </c>
      <c r="N1931" s="1">
        <f>IF(ISBLANK(moras[[#This Row],[EDAD]]),T1952,moras[[#This Row],[EDAD]])</f>
        <v>46</v>
      </c>
    </row>
    <row r="1932" spans="1:14" x14ac:dyDescent="0.35">
      <c r="A1932" s="1">
        <v>1931</v>
      </c>
      <c r="B1932" s="1" t="s">
        <v>15</v>
      </c>
      <c r="C1932" s="1">
        <v>1017485</v>
      </c>
      <c r="D1932" s="1" t="s">
        <v>18</v>
      </c>
      <c r="E1932" s="1" t="s">
        <v>16</v>
      </c>
      <c r="F1932" s="1" t="s">
        <v>12</v>
      </c>
      <c r="G1932" s="1" t="s">
        <v>13</v>
      </c>
      <c r="H1932" s="1" t="s">
        <v>13</v>
      </c>
      <c r="I1932" s="1">
        <v>53</v>
      </c>
      <c r="J1932" t="str">
        <f t="shared" si="91"/>
        <v>No</v>
      </c>
      <c r="K1932" t="str">
        <f t="shared" si="92"/>
        <v>No</v>
      </c>
      <c r="L1932">
        <f t="shared" si="93"/>
        <v>1017485</v>
      </c>
      <c r="M1932" s="1" t="str">
        <f>IF(ISBLANK(D1932),_xlfn.MODE.SNGL(moras[TIPO_ASEGURAMIENTO]),D1932)</f>
        <v>TRABAJADOR INDEPENDIENTE</v>
      </c>
      <c r="N1932" s="1">
        <f>IF(ISBLANK(moras[[#This Row],[EDAD]]),T1953,moras[[#This Row],[EDAD]])</f>
        <v>53</v>
      </c>
    </row>
    <row r="1933" spans="1:14" x14ac:dyDescent="0.35">
      <c r="A1933" s="1">
        <v>1932</v>
      </c>
      <c r="B1933" s="1" t="s">
        <v>9</v>
      </c>
      <c r="C1933" s="1">
        <v>1854952.25</v>
      </c>
      <c r="D1933" s="1" t="s">
        <v>10</v>
      </c>
      <c r="E1933" s="1" t="s">
        <v>16</v>
      </c>
      <c r="F1933" s="1" t="s">
        <v>12</v>
      </c>
      <c r="G1933" s="1" t="s">
        <v>13</v>
      </c>
      <c r="H1933" s="1" t="s">
        <v>13</v>
      </c>
      <c r="I1933" s="1">
        <v>33</v>
      </c>
      <c r="J1933" t="str">
        <f t="shared" si="91"/>
        <v>No</v>
      </c>
      <c r="K1933" t="str">
        <f t="shared" si="92"/>
        <v>No</v>
      </c>
      <c r="L1933">
        <f t="shared" si="93"/>
        <v>1854952.25</v>
      </c>
      <c r="M1933" s="1" t="str">
        <f>IF(ISBLANK(D1933),_xlfn.MODE.SNGL(moras[TIPO_ASEGURAMIENTO]),D1933)</f>
        <v>ASALARIADO</v>
      </c>
      <c r="N1933" s="1">
        <f>IF(ISBLANK(moras[[#This Row],[EDAD]]),T1954,moras[[#This Row],[EDAD]])</f>
        <v>33</v>
      </c>
    </row>
    <row r="1934" spans="1:14" x14ac:dyDescent="0.35">
      <c r="A1934" s="1">
        <v>1933</v>
      </c>
      <c r="B1934" s="1" t="s">
        <v>9</v>
      </c>
      <c r="C1934" s="1">
        <v>315617</v>
      </c>
      <c r="D1934" s="1" t="s">
        <v>17</v>
      </c>
      <c r="E1934" s="1" t="s">
        <v>16</v>
      </c>
      <c r="F1934" s="1" t="s">
        <v>12</v>
      </c>
      <c r="G1934" s="1" t="s">
        <v>13</v>
      </c>
      <c r="H1934" s="1" t="s">
        <v>13</v>
      </c>
      <c r="I1934" s="1">
        <v>56</v>
      </c>
      <c r="J1934" t="str">
        <f t="shared" si="91"/>
        <v>No</v>
      </c>
      <c r="K1934" t="str">
        <f t="shared" si="92"/>
        <v>No</v>
      </c>
      <c r="L1934">
        <f t="shared" si="93"/>
        <v>315617</v>
      </c>
      <c r="M1934" s="1" t="str">
        <f>IF(ISBLANK(D1934),_xlfn.MODE.SNGL(moras[TIPO_ASEGURAMIENTO]),D1934)</f>
        <v>ASEGURADO VOLUNTARIO</v>
      </c>
      <c r="N1934" s="1">
        <f>IF(ISBLANK(moras[[#This Row],[EDAD]]),T1955,moras[[#This Row],[EDAD]])</f>
        <v>56</v>
      </c>
    </row>
    <row r="1935" spans="1:14" x14ac:dyDescent="0.35">
      <c r="A1935" s="1">
        <v>1934</v>
      </c>
      <c r="B1935" s="1" t="s">
        <v>15</v>
      </c>
      <c r="C1935" s="1">
        <v>310124</v>
      </c>
      <c r="D1935" s="1" t="s">
        <v>18</v>
      </c>
      <c r="E1935" s="1" t="s">
        <v>16</v>
      </c>
      <c r="F1935" s="1" t="s">
        <v>12</v>
      </c>
      <c r="G1935" s="1" t="s">
        <v>13</v>
      </c>
      <c r="H1935" s="1" t="s">
        <v>12</v>
      </c>
      <c r="I1935" s="1">
        <v>59</v>
      </c>
      <c r="J1935" t="str">
        <f t="shared" si="91"/>
        <v>No</v>
      </c>
      <c r="K1935" t="str">
        <f t="shared" si="92"/>
        <v>No</v>
      </c>
      <c r="L1935">
        <f t="shared" si="93"/>
        <v>310124</v>
      </c>
      <c r="M1935" s="1" t="str">
        <f>IF(ISBLANK(D1935),_xlfn.MODE.SNGL(moras[TIPO_ASEGURAMIENTO]),D1935)</f>
        <v>TRABAJADOR INDEPENDIENTE</v>
      </c>
      <c r="N1935" s="1">
        <f>IF(ISBLANK(moras[[#This Row],[EDAD]]),T1956,moras[[#This Row],[EDAD]])</f>
        <v>59</v>
      </c>
    </row>
    <row r="1936" spans="1:14" x14ac:dyDescent="0.35">
      <c r="A1936" s="1">
        <v>1935</v>
      </c>
      <c r="B1936" s="1" t="s">
        <v>9</v>
      </c>
      <c r="C1936" s="1">
        <v>240000</v>
      </c>
      <c r="D1936" s="1" t="s">
        <v>10</v>
      </c>
      <c r="E1936" s="1" t="s">
        <v>16</v>
      </c>
      <c r="F1936" s="1" t="s">
        <v>12</v>
      </c>
      <c r="G1936" s="1" t="s">
        <v>13</v>
      </c>
      <c r="H1936" s="1" t="s">
        <v>13</v>
      </c>
      <c r="I1936" s="1">
        <v>39</v>
      </c>
      <c r="J1936" t="str">
        <f t="shared" si="91"/>
        <v>No</v>
      </c>
      <c r="K1936" t="str">
        <f t="shared" si="92"/>
        <v>No</v>
      </c>
      <c r="L1936">
        <f t="shared" si="93"/>
        <v>240000</v>
      </c>
      <c r="M1936" s="1" t="str">
        <f>IF(ISBLANK(D1936),_xlfn.MODE.SNGL(moras[TIPO_ASEGURAMIENTO]),D1936)</f>
        <v>ASALARIADO</v>
      </c>
      <c r="N1936" s="1">
        <f>IF(ISBLANK(moras[[#This Row],[EDAD]]),T1957,moras[[#This Row],[EDAD]])</f>
        <v>39</v>
      </c>
    </row>
    <row r="1937" spans="1:14" x14ac:dyDescent="0.35">
      <c r="A1937" s="1">
        <v>1936</v>
      </c>
      <c r="B1937" s="1" t="s">
        <v>15</v>
      </c>
      <c r="C1937" s="1">
        <v>446061.6</v>
      </c>
      <c r="D1937" s="1" t="s">
        <v>10</v>
      </c>
      <c r="E1937" s="1" t="s">
        <v>16</v>
      </c>
      <c r="F1937" s="1" t="s">
        <v>12</v>
      </c>
      <c r="G1937" s="1" t="s">
        <v>13</v>
      </c>
      <c r="H1937" s="1" t="s">
        <v>12</v>
      </c>
      <c r="I1937" s="1">
        <v>59</v>
      </c>
      <c r="J1937" t="str">
        <f t="shared" si="91"/>
        <v>No</v>
      </c>
      <c r="K1937" t="str">
        <f t="shared" si="92"/>
        <v>No</v>
      </c>
      <c r="L1937">
        <f t="shared" si="93"/>
        <v>446061.6</v>
      </c>
      <c r="M1937" s="1" t="str">
        <f>IF(ISBLANK(D1937),_xlfn.MODE.SNGL(moras[TIPO_ASEGURAMIENTO]),D1937)</f>
        <v>ASALARIADO</v>
      </c>
      <c r="N1937" s="1">
        <f>IF(ISBLANK(moras[[#This Row],[EDAD]]),T1958,moras[[#This Row],[EDAD]])</f>
        <v>59</v>
      </c>
    </row>
    <row r="1938" spans="1:14" x14ac:dyDescent="0.35">
      <c r="A1938" s="1">
        <v>1937</v>
      </c>
      <c r="B1938" s="1" t="s">
        <v>9</v>
      </c>
      <c r="C1938" s="1">
        <v>566297</v>
      </c>
      <c r="D1938" s="1" t="s">
        <v>18</v>
      </c>
      <c r="E1938" s="1" t="s">
        <v>16</v>
      </c>
      <c r="F1938" s="1" t="s">
        <v>12</v>
      </c>
      <c r="G1938" s="1" t="s">
        <v>13</v>
      </c>
      <c r="H1938" s="1" t="s">
        <v>13</v>
      </c>
      <c r="I1938" s="1">
        <v>49</v>
      </c>
      <c r="J1938" t="str">
        <f t="shared" si="91"/>
        <v>No</v>
      </c>
      <c r="K1938" t="str">
        <f t="shared" si="92"/>
        <v>No</v>
      </c>
      <c r="L1938">
        <f t="shared" si="93"/>
        <v>566297</v>
      </c>
      <c r="M1938" s="1" t="str">
        <f>IF(ISBLANK(D1938),_xlfn.MODE.SNGL(moras[TIPO_ASEGURAMIENTO]),D1938)</f>
        <v>TRABAJADOR INDEPENDIENTE</v>
      </c>
      <c r="N1938" s="1">
        <f>IF(ISBLANK(moras[[#This Row],[EDAD]]),T1959,moras[[#This Row],[EDAD]])</f>
        <v>49</v>
      </c>
    </row>
    <row r="1939" spans="1:14" x14ac:dyDescent="0.35">
      <c r="A1939" s="1">
        <v>1938</v>
      </c>
      <c r="B1939" s="1" t="s">
        <v>15</v>
      </c>
      <c r="C1939" s="1">
        <v>50000</v>
      </c>
      <c r="D1939" s="1" t="s">
        <v>10</v>
      </c>
      <c r="E1939" s="1" t="s">
        <v>16</v>
      </c>
      <c r="F1939" s="1" t="s">
        <v>12</v>
      </c>
      <c r="G1939" s="1" t="s">
        <v>13</v>
      </c>
      <c r="H1939" s="1" t="s">
        <v>12</v>
      </c>
      <c r="I1939" s="1">
        <v>21</v>
      </c>
      <c r="J1939" t="str">
        <f t="shared" si="91"/>
        <v>No</v>
      </c>
      <c r="K1939" t="str">
        <f t="shared" si="92"/>
        <v>No</v>
      </c>
      <c r="L1939">
        <f t="shared" si="93"/>
        <v>50000</v>
      </c>
      <c r="M1939" s="1" t="str">
        <f>IF(ISBLANK(D1939),_xlfn.MODE.SNGL(moras[TIPO_ASEGURAMIENTO]),D1939)</f>
        <v>ASALARIADO</v>
      </c>
      <c r="N1939" s="1">
        <f>IF(ISBLANK(moras[[#This Row],[EDAD]]),T1960,moras[[#This Row],[EDAD]])</f>
        <v>21</v>
      </c>
    </row>
    <row r="1940" spans="1:14" x14ac:dyDescent="0.35">
      <c r="A1940" s="1">
        <v>1939</v>
      </c>
      <c r="B1940" s="1" t="s">
        <v>15</v>
      </c>
      <c r="C1940" s="1">
        <v>394998</v>
      </c>
      <c r="D1940" s="1" t="s">
        <v>10</v>
      </c>
      <c r="E1940" s="1" t="s">
        <v>16</v>
      </c>
      <c r="F1940" s="1" t="s">
        <v>12</v>
      </c>
      <c r="G1940" s="1" t="s">
        <v>13</v>
      </c>
      <c r="H1940" s="1" t="s">
        <v>13</v>
      </c>
      <c r="I1940" s="1">
        <v>29</v>
      </c>
      <c r="J1940" t="str">
        <f t="shared" si="91"/>
        <v>No</v>
      </c>
      <c r="K1940" t="str">
        <f t="shared" si="92"/>
        <v>No</v>
      </c>
      <c r="L1940">
        <f t="shared" si="93"/>
        <v>394998</v>
      </c>
      <c r="M1940" s="1" t="str">
        <f>IF(ISBLANK(D1940),_xlfn.MODE.SNGL(moras[TIPO_ASEGURAMIENTO]),D1940)</f>
        <v>ASALARIADO</v>
      </c>
      <c r="N1940" s="1">
        <f>IF(ISBLANK(moras[[#This Row],[EDAD]]),T1961,moras[[#This Row],[EDAD]])</f>
        <v>29</v>
      </c>
    </row>
    <row r="1941" spans="1:14" x14ac:dyDescent="0.35">
      <c r="A1941" s="1">
        <v>1940</v>
      </c>
      <c r="B1941" s="1" t="s">
        <v>15</v>
      </c>
      <c r="C1941" s="1">
        <v>320000</v>
      </c>
      <c r="D1941" s="1" t="s">
        <v>10</v>
      </c>
      <c r="E1941" s="1" t="s">
        <v>16</v>
      </c>
      <c r="F1941" s="1" t="s">
        <v>12</v>
      </c>
      <c r="G1941" s="1" t="s">
        <v>13</v>
      </c>
      <c r="H1941" s="1" t="s">
        <v>13</v>
      </c>
      <c r="I1941" s="1">
        <v>27</v>
      </c>
      <c r="J1941" t="str">
        <f t="shared" si="91"/>
        <v>No</v>
      </c>
      <c r="K1941" t="str">
        <f t="shared" si="92"/>
        <v>No</v>
      </c>
      <c r="L1941">
        <f t="shared" si="93"/>
        <v>320000</v>
      </c>
      <c r="M1941" s="1" t="str">
        <f>IF(ISBLANK(D1941),_xlfn.MODE.SNGL(moras[TIPO_ASEGURAMIENTO]),D1941)</f>
        <v>ASALARIADO</v>
      </c>
      <c r="N1941" s="1">
        <f>IF(ISBLANK(moras[[#This Row],[EDAD]]),T1962,moras[[#This Row],[EDAD]])</f>
        <v>27</v>
      </c>
    </row>
    <row r="1942" spans="1:14" x14ac:dyDescent="0.35">
      <c r="A1942" s="1">
        <v>1941</v>
      </c>
      <c r="B1942" s="1" t="s">
        <v>9</v>
      </c>
      <c r="C1942" s="1">
        <v>953728.87</v>
      </c>
      <c r="D1942" s="1" t="s">
        <v>10</v>
      </c>
      <c r="E1942" s="1" t="s">
        <v>16</v>
      </c>
      <c r="F1942" s="1" t="s">
        <v>12</v>
      </c>
      <c r="G1942" s="1" t="s">
        <v>13</v>
      </c>
      <c r="H1942" s="1" t="s">
        <v>13</v>
      </c>
      <c r="I1942" s="1">
        <v>60</v>
      </c>
      <c r="J1942" t="str">
        <f t="shared" si="91"/>
        <v>No</v>
      </c>
      <c r="K1942" t="str">
        <f t="shared" si="92"/>
        <v>No</v>
      </c>
      <c r="L1942">
        <f t="shared" si="93"/>
        <v>953728.87</v>
      </c>
      <c r="M1942" s="1" t="str">
        <f>IF(ISBLANK(D1942),_xlfn.MODE.SNGL(moras[TIPO_ASEGURAMIENTO]),D1942)</f>
        <v>ASALARIADO</v>
      </c>
      <c r="N1942" s="1">
        <f>IF(ISBLANK(moras[[#This Row],[EDAD]]),T1963,moras[[#This Row],[EDAD]])</f>
        <v>60</v>
      </c>
    </row>
    <row r="1943" spans="1:14" x14ac:dyDescent="0.35">
      <c r="A1943" s="1">
        <v>1942</v>
      </c>
      <c r="B1943" s="1" t="s">
        <v>9</v>
      </c>
      <c r="C1943" s="1">
        <v>507443.6</v>
      </c>
      <c r="D1943" s="1" t="s">
        <v>10</v>
      </c>
      <c r="E1943" s="1" t="s">
        <v>16</v>
      </c>
      <c r="F1943" s="1" t="s">
        <v>12</v>
      </c>
      <c r="G1943" s="1" t="s">
        <v>13</v>
      </c>
      <c r="H1943" s="1" t="s">
        <v>13</v>
      </c>
      <c r="I1943" s="1">
        <v>20</v>
      </c>
      <c r="J1943" t="str">
        <f t="shared" si="91"/>
        <v>No</v>
      </c>
      <c r="K1943" t="str">
        <f t="shared" si="92"/>
        <v>No</v>
      </c>
      <c r="L1943">
        <f t="shared" si="93"/>
        <v>507443.6</v>
      </c>
      <c r="M1943" s="1" t="str">
        <f>IF(ISBLANK(D1943),_xlfn.MODE.SNGL(moras[TIPO_ASEGURAMIENTO]),D1943)</f>
        <v>ASALARIADO</v>
      </c>
      <c r="N1943" s="1">
        <f>IF(ISBLANK(moras[[#This Row],[EDAD]]),T1964,moras[[#This Row],[EDAD]])</f>
        <v>20</v>
      </c>
    </row>
    <row r="1944" spans="1:14" x14ac:dyDescent="0.35">
      <c r="A1944" s="1">
        <v>1943</v>
      </c>
      <c r="B1944" s="1" t="s">
        <v>15</v>
      </c>
      <c r="C1944" s="1">
        <v>995680</v>
      </c>
      <c r="D1944" s="1" t="s">
        <v>10</v>
      </c>
      <c r="E1944" s="1" t="s">
        <v>11</v>
      </c>
      <c r="F1944" s="1" t="s">
        <v>12</v>
      </c>
      <c r="G1944" s="1" t="s">
        <v>13</v>
      </c>
      <c r="H1944" s="1" t="s">
        <v>13</v>
      </c>
      <c r="I1944" s="1">
        <v>35</v>
      </c>
      <c r="J1944" t="str">
        <f t="shared" si="91"/>
        <v>No</v>
      </c>
      <c r="K1944" t="str">
        <f t="shared" si="92"/>
        <v>No</v>
      </c>
      <c r="L1944">
        <f t="shared" si="93"/>
        <v>995680</v>
      </c>
      <c r="M1944" s="1" t="str">
        <f>IF(ISBLANK(D1944),_xlfn.MODE.SNGL(moras[TIPO_ASEGURAMIENTO]),D1944)</f>
        <v>ASALARIADO</v>
      </c>
      <c r="N1944" s="1">
        <f>IF(ISBLANK(moras[[#This Row],[EDAD]]),T1965,moras[[#This Row],[EDAD]])</f>
        <v>35</v>
      </c>
    </row>
    <row r="1945" spans="1:14" x14ac:dyDescent="0.35">
      <c r="A1945" s="1">
        <v>1944</v>
      </c>
      <c r="B1945" s="1" t="s">
        <v>9</v>
      </c>
      <c r="C1945" s="1">
        <v>278030</v>
      </c>
      <c r="D1945" s="1" t="s">
        <v>19</v>
      </c>
      <c r="E1945" s="1" t="s">
        <v>16</v>
      </c>
      <c r="F1945" s="1" t="s">
        <v>12</v>
      </c>
      <c r="G1945" s="1" t="s">
        <v>13</v>
      </c>
      <c r="H1945" s="1" t="s">
        <v>13</v>
      </c>
      <c r="I1945" s="1">
        <v>64</v>
      </c>
      <c r="J1945" t="str">
        <f t="shared" si="91"/>
        <v>No</v>
      </c>
      <c r="K1945" t="str">
        <f t="shared" si="92"/>
        <v>No</v>
      </c>
      <c r="L1945">
        <f t="shared" si="93"/>
        <v>278030</v>
      </c>
      <c r="M1945" s="1" t="str">
        <f>IF(ISBLANK(D1945),_xlfn.MODE.SNGL(moras[TIPO_ASEGURAMIENTO]),D1945)</f>
        <v>CONVENIOS ESPECIALES DE TRABAJADORES INDEPENDIENTES</v>
      </c>
      <c r="N1945" s="1">
        <f>IF(ISBLANK(moras[[#This Row],[EDAD]]),T1966,moras[[#This Row],[EDAD]])</f>
        <v>64</v>
      </c>
    </row>
    <row r="1946" spans="1:14" x14ac:dyDescent="0.35">
      <c r="A1946" s="1">
        <v>1945</v>
      </c>
      <c r="B1946" s="1" t="s">
        <v>9</v>
      </c>
      <c r="C1946" s="1">
        <v>340100.8</v>
      </c>
      <c r="D1946" s="1" t="s">
        <v>10</v>
      </c>
      <c r="E1946" s="1" t="s">
        <v>16</v>
      </c>
      <c r="F1946" s="1" t="s">
        <v>12</v>
      </c>
      <c r="G1946" s="1" t="s">
        <v>13</v>
      </c>
      <c r="H1946" s="1" t="s">
        <v>13</v>
      </c>
      <c r="I1946" s="1">
        <v>22</v>
      </c>
      <c r="J1946" t="str">
        <f t="shared" si="91"/>
        <v>No</v>
      </c>
      <c r="K1946" t="str">
        <f t="shared" si="92"/>
        <v>No</v>
      </c>
      <c r="L1946">
        <f t="shared" si="93"/>
        <v>340100.8</v>
      </c>
      <c r="M1946" s="1" t="str">
        <f>IF(ISBLANK(D1946),_xlfn.MODE.SNGL(moras[TIPO_ASEGURAMIENTO]),D1946)</f>
        <v>ASALARIADO</v>
      </c>
      <c r="N1946" s="1">
        <f>IF(ISBLANK(moras[[#This Row],[EDAD]]),T1967,moras[[#This Row],[EDAD]])</f>
        <v>22</v>
      </c>
    </row>
    <row r="1947" spans="1:14" x14ac:dyDescent="0.35">
      <c r="A1947" s="1">
        <v>1946</v>
      </c>
      <c r="B1947" s="1" t="s">
        <v>9</v>
      </c>
      <c r="C1947" s="1">
        <v>889976.5</v>
      </c>
      <c r="D1947" s="1" t="s">
        <v>10</v>
      </c>
      <c r="E1947" s="1" t="s">
        <v>11</v>
      </c>
      <c r="F1947" s="1" t="s">
        <v>12</v>
      </c>
      <c r="G1947" s="1" t="s">
        <v>13</v>
      </c>
      <c r="H1947" s="1" t="s">
        <v>13</v>
      </c>
      <c r="I1947" s="1">
        <v>30</v>
      </c>
      <c r="J1947" t="str">
        <f t="shared" si="91"/>
        <v>No</v>
      </c>
      <c r="K1947" t="str">
        <f t="shared" si="92"/>
        <v>No</v>
      </c>
      <c r="L1947">
        <f t="shared" si="93"/>
        <v>889976.5</v>
      </c>
      <c r="M1947" s="1" t="str">
        <f>IF(ISBLANK(D1947),_xlfn.MODE.SNGL(moras[TIPO_ASEGURAMIENTO]),D1947)</f>
        <v>ASALARIADO</v>
      </c>
      <c r="N1947" s="1">
        <f>IF(ISBLANK(moras[[#This Row],[EDAD]]),T1968,moras[[#This Row],[EDAD]])</f>
        <v>30</v>
      </c>
    </row>
    <row r="1948" spans="1:14" x14ac:dyDescent="0.35">
      <c r="A1948" s="1">
        <v>1947</v>
      </c>
      <c r="B1948" s="1" t="s">
        <v>9</v>
      </c>
      <c r="C1948" s="1">
        <v>558420.11</v>
      </c>
      <c r="D1948" s="1" t="s">
        <v>10</v>
      </c>
      <c r="E1948" s="1" t="s">
        <v>16</v>
      </c>
      <c r="F1948" s="1" t="s">
        <v>12</v>
      </c>
      <c r="G1948" s="1" t="s">
        <v>13</v>
      </c>
      <c r="H1948" s="1" t="s">
        <v>13</v>
      </c>
      <c r="I1948" s="1">
        <v>26</v>
      </c>
      <c r="J1948" t="str">
        <f t="shared" si="91"/>
        <v>No</v>
      </c>
      <c r="K1948" t="str">
        <f t="shared" si="92"/>
        <v>No</v>
      </c>
      <c r="L1948">
        <f t="shared" si="93"/>
        <v>558420.11</v>
      </c>
      <c r="M1948" s="1" t="str">
        <f>IF(ISBLANK(D1948),_xlfn.MODE.SNGL(moras[TIPO_ASEGURAMIENTO]),D1948)</f>
        <v>ASALARIADO</v>
      </c>
      <c r="N1948" s="1">
        <f>IF(ISBLANK(moras[[#This Row],[EDAD]]),T1969,moras[[#This Row],[EDAD]])</f>
        <v>26</v>
      </c>
    </row>
    <row r="1949" spans="1:14" x14ac:dyDescent="0.35">
      <c r="A1949" s="1">
        <v>1948</v>
      </c>
      <c r="B1949" s="1" t="s">
        <v>9</v>
      </c>
      <c r="C1949" s="1">
        <v>478452</v>
      </c>
      <c r="D1949" s="1" t="s">
        <v>18</v>
      </c>
      <c r="E1949" s="1" t="s">
        <v>16</v>
      </c>
      <c r="F1949" s="1" t="s">
        <v>12</v>
      </c>
      <c r="G1949" s="1" t="s">
        <v>12</v>
      </c>
      <c r="H1949" s="1" t="s">
        <v>13</v>
      </c>
      <c r="I1949" s="1">
        <v>49</v>
      </c>
      <c r="J1949" t="str">
        <f t="shared" si="91"/>
        <v>No</v>
      </c>
      <c r="K1949" t="str">
        <f t="shared" si="92"/>
        <v>No</v>
      </c>
      <c r="L1949">
        <f t="shared" si="93"/>
        <v>478452</v>
      </c>
      <c r="M1949" s="1" t="str">
        <f>IF(ISBLANK(D1949),_xlfn.MODE.SNGL(moras[TIPO_ASEGURAMIENTO]),D1949)</f>
        <v>TRABAJADOR INDEPENDIENTE</v>
      </c>
      <c r="N1949" s="1">
        <f>IF(ISBLANK(moras[[#This Row],[EDAD]]),T1970,moras[[#This Row],[EDAD]])</f>
        <v>49</v>
      </c>
    </row>
    <row r="1950" spans="1:14" x14ac:dyDescent="0.35">
      <c r="A1950" s="1">
        <v>1949</v>
      </c>
      <c r="B1950" s="1" t="s">
        <v>15</v>
      </c>
      <c r="C1950" s="1">
        <v>594092</v>
      </c>
      <c r="D1950" s="1" t="s">
        <v>18</v>
      </c>
      <c r="E1950" s="1" t="s">
        <v>16</v>
      </c>
      <c r="F1950" s="1" t="s">
        <v>12</v>
      </c>
      <c r="G1950" s="1" t="s">
        <v>13</v>
      </c>
      <c r="H1950" s="1" t="s">
        <v>12</v>
      </c>
      <c r="I1950" s="1">
        <v>54</v>
      </c>
      <c r="J1950" t="str">
        <f t="shared" si="91"/>
        <v>No</v>
      </c>
      <c r="K1950" t="str">
        <f t="shared" si="92"/>
        <v>No</v>
      </c>
      <c r="L1950">
        <f t="shared" si="93"/>
        <v>594092</v>
      </c>
      <c r="M1950" s="1" t="str">
        <f>IF(ISBLANK(D1950),_xlfn.MODE.SNGL(moras[TIPO_ASEGURAMIENTO]),D1950)</f>
        <v>TRABAJADOR INDEPENDIENTE</v>
      </c>
      <c r="N1950" s="1">
        <f>IF(ISBLANK(moras[[#This Row],[EDAD]]),T1971,moras[[#This Row],[EDAD]])</f>
        <v>54</v>
      </c>
    </row>
    <row r="1951" spans="1:14" x14ac:dyDescent="0.35">
      <c r="A1951" s="1">
        <v>1950</v>
      </c>
      <c r="B1951" s="1" t="s">
        <v>15</v>
      </c>
      <c r="C1951" s="1">
        <v>1281095</v>
      </c>
      <c r="D1951" s="1" t="s">
        <v>10</v>
      </c>
      <c r="E1951" s="1" t="s">
        <v>11</v>
      </c>
      <c r="F1951" s="1" t="s">
        <v>12</v>
      </c>
      <c r="G1951" s="1" t="s">
        <v>13</v>
      </c>
      <c r="H1951" s="1" t="s">
        <v>12</v>
      </c>
      <c r="I1951" s="1">
        <v>43</v>
      </c>
      <c r="J1951" t="str">
        <f t="shared" si="91"/>
        <v>No</v>
      </c>
      <c r="K1951" t="str">
        <f t="shared" si="92"/>
        <v>No</v>
      </c>
      <c r="L1951">
        <f t="shared" si="93"/>
        <v>1281095</v>
      </c>
      <c r="M1951" s="1" t="str">
        <f>IF(ISBLANK(D1951),_xlfn.MODE.SNGL(moras[TIPO_ASEGURAMIENTO]),D1951)</f>
        <v>ASALARIADO</v>
      </c>
      <c r="N1951" s="1">
        <f>IF(ISBLANK(moras[[#This Row],[EDAD]]),T1972,moras[[#This Row],[EDAD]])</f>
        <v>43</v>
      </c>
    </row>
    <row r="1952" spans="1:14" x14ac:dyDescent="0.35">
      <c r="A1952" s="1">
        <v>1951</v>
      </c>
      <c r="B1952" s="1" t="s">
        <v>9</v>
      </c>
      <c r="C1952" s="1">
        <v>610146</v>
      </c>
      <c r="D1952" s="1" t="s">
        <v>17</v>
      </c>
      <c r="E1952" s="1" t="s">
        <v>16</v>
      </c>
      <c r="F1952" s="1" t="s">
        <v>12</v>
      </c>
      <c r="G1952" s="1" t="s">
        <v>13</v>
      </c>
      <c r="H1952" s="1" t="s">
        <v>13</v>
      </c>
      <c r="I1952" s="1">
        <v>49</v>
      </c>
      <c r="J1952" t="str">
        <f t="shared" si="91"/>
        <v>No</v>
      </c>
      <c r="K1952" t="str">
        <f t="shared" si="92"/>
        <v>No</v>
      </c>
      <c r="L1952">
        <f t="shared" si="93"/>
        <v>610146</v>
      </c>
      <c r="M1952" s="1" t="str">
        <f>IF(ISBLANK(D1952),_xlfn.MODE.SNGL(moras[TIPO_ASEGURAMIENTO]),D1952)</f>
        <v>ASEGURADO VOLUNTARIO</v>
      </c>
      <c r="N1952" s="1">
        <f>IF(ISBLANK(moras[[#This Row],[EDAD]]),T1973,moras[[#This Row],[EDAD]])</f>
        <v>49</v>
      </c>
    </row>
    <row r="1953" spans="1:14" x14ac:dyDescent="0.35">
      <c r="A1953" s="1">
        <v>1952</v>
      </c>
      <c r="B1953" s="1" t="s">
        <v>9</v>
      </c>
      <c r="C1953" s="1">
        <v>278030</v>
      </c>
      <c r="D1953" s="1" t="s">
        <v>19</v>
      </c>
      <c r="E1953" s="1" t="s">
        <v>16</v>
      </c>
      <c r="F1953" s="1" t="s">
        <v>12</v>
      </c>
      <c r="G1953" s="1" t="s">
        <v>13</v>
      </c>
      <c r="H1953" s="1" t="s">
        <v>13</v>
      </c>
      <c r="I1953" s="1">
        <v>55</v>
      </c>
      <c r="J1953" t="str">
        <f t="shared" si="91"/>
        <v>No</v>
      </c>
      <c r="K1953" t="str">
        <f t="shared" si="92"/>
        <v>No</v>
      </c>
      <c r="L1953">
        <f t="shared" si="93"/>
        <v>278030</v>
      </c>
      <c r="M1953" s="1" t="str">
        <f>IF(ISBLANK(D1953),_xlfn.MODE.SNGL(moras[TIPO_ASEGURAMIENTO]),D1953)</f>
        <v>CONVENIOS ESPECIALES DE TRABAJADORES INDEPENDIENTES</v>
      </c>
      <c r="N1953" s="1">
        <f>IF(ISBLANK(moras[[#This Row],[EDAD]]),T1974,moras[[#This Row],[EDAD]])</f>
        <v>55</v>
      </c>
    </row>
    <row r="1954" spans="1:14" x14ac:dyDescent="0.35">
      <c r="A1954" s="1">
        <v>1953</v>
      </c>
      <c r="B1954" s="1" t="s">
        <v>15</v>
      </c>
      <c r="C1954" s="1">
        <v>752666</v>
      </c>
      <c r="D1954" s="1" t="s">
        <v>10</v>
      </c>
      <c r="E1954" s="1" t="s">
        <v>16</v>
      </c>
      <c r="F1954" s="1" t="s">
        <v>12</v>
      </c>
      <c r="G1954" s="1" t="s">
        <v>13</v>
      </c>
      <c r="H1954" s="1" t="s">
        <v>13</v>
      </c>
      <c r="I1954" s="1">
        <v>31</v>
      </c>
      <c r="J1954" t="str">
        <f t="shared" si="91"/>
        <v>No</v>
      </c>
      <c r="K1954" t="str">
        <f t="shared" si="92"/>
        <v>No</v>
      </c>
      <c r="L1954">
        <f t="shared" si="93"/>
        <v>752666</v>
      </c>
      <c r="M1954" s="1" t="str">
        <f>IF(ISBLANK(D1954),_xlfn.MODE.SNGL(moras[TIPO_ASEGURAMIENTO]),D1954)</f>
        <v>ASALARIADO</v>
      </c>
      <c r="N1954" s="1">
        <f>IF(ISBLANK(moras[[#This Row],[EDAD]]),T1975,moras[[#This Row],[EDAD]])</f>
        <v>31</v>
      </c>
    </row>
    <row r="1955" spans="1:14" x14ac:dyDescent="0.35">
      <c r="A1955" s="1">
        <v>1954</v>
      </c>
      <c r="B1955" s="1" t="s">
        <v>9</v>
      </c>
      <c r="C1955" s="1">
        <v>96000</v>
      </c>
      <c r="D1955" s="1" t="s">
        <v>10</v>
      </c>
      <c r="E1955" s="1" t="s">
        <v>16</v>
      </c>
      <c r="F1955" s="1" t="s">
        <v>12</v>
      </c>
      <c r="G1955" s="1" t="s">
        <v>12</v>
      </c>
      <c r="H1955" s="1" t="s">
        <v>13</v>
      </c>
      <c r="I1955" s="1">
        <v>47</v>
      </c>
      <c r="J1955" t="str">
        <f t="shared" si="91"/>
        <v>No</v>
      </c>
      <c r="K1955" t="str">
        <f t="shared" si="92"/>
        <v>No</v>
      </c>
      <c r="L1955">
        <f t="shared" si="93"/>
        <v>96000</v>
      </c>
      <c r="M1955" s="1" t="str">
        <f>IF(ISBLANK(D1955),_xlfn.MODE.SNGL(moras[TIPO_ASEGURAMIENTO]),D1955)</f>
        <v>ASALARIADO</v>
      </c>
      <c r="N1955" s="1">
        <f>IF(ISBLANK(moras[[#This Row],[EDAD]]),T1976,moras[[#This Row],[EDAD]])</f>
        <v>47</v>
      </c>
    </row>
    <row r="1956" spans="1:14" x14ac:dyDescent="0.35">
      <c r="A1956" s="1">
        <v>1955</v>
      </c>
      <c r="B1956" s="1" t="s">
        <v>15</v>
      </c>
      <c r="C1956" s="1">
        <v>363604.49</v>
      </c>
      <c r="D1956" s="1" t="s">
        <v>10</v>
      </c>
      <c r="E1956" s="1" t="s">
        <v>16</v>
      </c>
      <c r="F1956" s="1" t="s">
        <v>12</v>
      </c>
      <c r="G1956" s="1" t="s">
        <v>13</v>
      </c>
      <c r="H1956" s="1" t="s">
        <v>13</v>
      </c>
      <c r="I1956" s="1">
        <v>21</v>
      </c>
      <c r="J1956" t="str">
        <f t="shared" si="91"/>
        <v>No</v>
      </c>
      <c r="K1956" t="str">
        <f t="shared" si="92"/>
        <v>No</v>
      </c>
      <c r="L1956">
        <f t="shared" si="93"/>
        <v>363604.49</v>
      </c>
      <c r="M1956" s="1" t="str">
        <f>IF(ISBLANK(D1956),_xlfn.MODE.SNGL(moras[TIPO_ASEGURAMIENTO]),D1956)</f>
        <v>ASALARIADO</v>
      </c>
      <c r="N1956" s="1">
        <f>IF(ISBLANK(moras[[#This Row],[EDAD]]),T1977,moras[[#This Row],[EDAD]])</f>
        <v>21</v>
      </c>
    </row>
    <row r="1957" spans="1:14" x14ac:dyDescent="0.35">
      <c r="A1957" s="1">
        <v>1956</v>
      </c>
      <c r="B1957" s="1" t="s">
        <v>9</v>
      </c>
      <c r="C1957" s="1">
        <v>1094727.6000000001</v>
      </c>
      <c r="D1957" s="1" t="s">
        <v>14</v>
      </c>
      <c r="E1957" s="1" t="s">
        <v>11</v>
      </c>
      <c r="F1957" s="1" t="s">
        <v>12</v>
      </c>
      <c r="G1957" s="1" t="s">
        <v>13</v>
      </c>
      <c r="H1957" s="1" t="s">
        <v>13</v>
      </c>
      <c r="I1957" s="1">
        <v>70</v>
      </c>
      <c r="J1957" t="str">
        <f t="shared" si="91"/>
        <v>No</v>
      </c>
      <c r="K1957" t="str">
        <f t="shared" si="92"/>
        <v>No</v>
      </c>
      <c r="L1957">
        <f t="shared" si="93"/>
        <v>1094727.6000000001</v>
      </c>
      <c r="M1957" s="1" t="str">
        <f>IF(ISBLANK(D1957),_xlfn.MODE.SNGL(moras[TIPO_ASEGURAMIENTO]),D1957)</f>
        <v>PENSIONADOS EN SU PROPIO SISTEMA</v>
      </c>
      <c r="N1957" s="1">
        <f>IF(ISBLANK(moras[[#This Row],[EDAD]]),T1978,moras[[#This Row],[EDAD]])</f>
        <v>70</v>
      </c>
    </row>
    <row r="1958" spans="1:14" x14ac:dyDescent="0.35">
      <c r="A1958" s="1">
        <v>1957</v>
      </c>
      <c r="B1958" s="1" t="s">
        <v>15</v>
      </c>
      <c r="C1958" s="1">
        <v>297046</v>
      </c>
      <c r="D1958" s="1" t="s">
        <v>17</v>
      </c>
      <c r="E1958" s="1" t="s">
        <v>16</v>
      </c>
      <c r="F1958" s="1" t="s">
        <v>12</v>
      </c>
      <c r="G1958" s="1" t="s">
        <v>13</v>
      </c>
      <c r="H1958" s="1" t="s">
        <v>13</v>
      </c>
      <c r="I1958" s="1">
        <v>25</v>
      </c>
      <c r="J1958" t="str">
        <f t="shared" si="91"/>
        <v>No</v>
      </c>
      <c r="K1958" t="str">
        <f t="shared" si="92"/>
        <v>No</v>
      </c>
      <c r="L1958">
        <f t="shared" si="93"/>
        <v>297046</v>
      </c>
      <c r="M1958" s="1" t="str">
        <f>IF(ISBLANK(D1958),_xlfn.MODE.SNGL(moras[TIPO_ASEGURAMIENTO]),D1958)</f>
        <v>ASEGURADO VOLUNTARIO</v>
      </c>
      <c r="N1958" s="1">
        <f>IF(ISBLANK(moras[[#This Row],[EDAD]]),T1979,moras[[#This Row],[EDAD]])</f>
        <v>25</v>
      </c>
    </row>
    <row r="1959" spans="1:14" x14ac:dyDescent="0.35">
      <c r="A1959" s="1">
        <v>1958</v>
      </c>
      <c r="B1959" s="1" t="s">
        <v>9</v>
      </c>
      <c r="C1959" s="1">
        <v>297046</v>
      </c>
      <c r="D1959" s="1" t="s">
        <v>17</v>
      </c>
      <c r="E1959" s="1" t="s">
        <v>16</v>
      </c>
      <c r="F1959" s="1" t="s">
        <v>12</v>
      </c>
      <c r="G1959" s="1" t="s">
        <v>13</v>
      </c>
      <c r="H1959" s="1" t="s">
        <v>13</v>
      </c>
      <c r="I1959" s="1">
        <v>45</v>
      </c>
      <c r="J1959" t="str">
        <f t="shared" si="91"/>
        <v>No</v>
      </c>
      <c r="K1959" t="str">
        <f t="shared" si="92"/>
        <v>No</v>
      </c>
      <c r="L1959">
        <f t="shared" si="93"/>
        <v>297046</v>
      </c>
      <c r="M1959" s="1" t="str">
        <f>IF(ISBLANK(D1959),_xlfn.MODE.SNGL(moras[TIPO_ASEGURAMIENTO]),D1959)</f>
        <v>ASEGURADO VOLUNTARIO</v>
      </c>
      <c r="N1959" s="1">
        <f>IF(ISBLANK(moras[[#This Row],[EDAD]]),T1980,moras[[#This Row],[EDAD]])</f>
        <v>45</v>
      </c>
    </row>
    <row r="1960" spans="1:14" x14ac:dyDescent="0.35">
      <c r="A1960" s="1">
        <v>1959</v>
      </c>
      <c r="B1960" s="1" t="s">
        <v>15</v>
      </c>
      <c r="C1960" s="1">
        <v>350899.48</v>
      </c>
      <c r="D1960" s="1" t="s">
        <v>10</v>
      </c>
      <c r="E1960" s="1" t="s">
        <v>16</v>
      </c>
      <c r="F1960" s="1" t="s">
        <v>12</v>
      </c>
      <c r="G1960" s="1" t="s">
        <v>12</v>
      </c>
      <c r="H1960" s="1" t="s">
        <v>13</v>
      </c>
      <c r="I1960" s="1">
        <v>38</v>
      </c>
      <c r="J1960" t="str">
        <f t="shared" si="91"/>
        <v>No</v>
      </c>
      <c r="K1960" t="str">
        <f t="shared" si="92"/>
        <v>No</v>
      </c>
      <c r="L1960">
        <f t="shared" si="93"/>
        <v>350899.48</v>
      </c>
      <c r="M1960" s="1" t="str">
        <f>IF(ISBLANK(D1960),_xlfn.MODE.SNGL(moras[TIPO_ASEGURAMIENTO]),D1960)</f>
        <v>ASALARIADO</v>
      </c>
      <c r="N1960" s="1">
        <f>IF(ISBLANK(moras[[#This Row],[EDAD]]),T1981,moras[[#This Row],[EDAD]])</f>
        <v>38</v>
      </c>
    </row>
    <row r="1961" spans="1:14" x14ac:dyDescent="0.35">
      <c r="A1961" s="1">
        <v>1960</v>
      </c>
      <c r="B1961" s="1" t="s">
        <v>9</v>
      </c>
      <c r="C1961" s="1">
        <v>639148</v>
      </c>
      <c r="D1961" s="1" t="s">
        <v>18</v>
      </c>
      <c r="E1961" s="1" t="s">
        <v>16</v>
      </c>
      <c r="F1961" s="1" t="s">
        <v>12</v>
      </c>
      <c r="G1961" s="1" t="s">
        <v>13</v>
      </c>
      <c r="H1961" s="1" t="s">
        <v>12</v>
      </c>
      <c r="I1961" s="1">
        <v>50</v>
      </c>
      <c r="J1961" t="str">
        <f t="shared" si="91"/>
        <v>No</v>
      </c>
      <c r="K1961" t="str">
        <f t="shared" si="92"/>
        <v>No</v>
      </c>
      <c r="L1961">
        <f t="shared" si="93"/>
        <v>639148</v>
      </c>
      <c r="M1961" s="1" t="str">
        <f>IF(ISBLANK(D1961),_xlfn.MODE.SNGL(moras[TIPO_ASEGURAMIENTO]),D1961)</f>
        <v>TRABAJADOR INDEPENDIENTE</v>
      </c>
      <c r="N1961" s="1">
        <f>IF(ISBLANK(moras[[#This Row],[EDAD]]),T1982,moras[[#This Row],[EDAD]])</f>
        <v>50</v>
      </c>
    </row>
    <row r="1962" spans="1:14" x14ac:dyDescent="0.35">
      <c r="A1962" s="1">
        <v>1961</v>
      </c>
      <c r="B1962" s="1" t="s">
        <v>15</v>
      </c>
      <c r="C1962" s="1">
        <v>798237</v>
      </c>
      <c r="D1962" s="1" t="s">
        <v>10</v>
      </c>
      <c r="E1962" s="1" t="s">
        <v>11</v>
      </c>
      <c r="F1962" s="1" t="s">
        <v>12</v>
      </c>
      <c r="G1962" s="1" t="s">
        <v>13</v>
      </c>
      <c r="H1962" s="1" t="s">
        <v>12</v>
      </c>
      <c r="I1962" s="1">
        <v>36</v>
      </c>
      <c r="J1962" t="str">
        <f t="shared" si="91"/>
        <v>No</v>
      </c>
      <c r="K1962" t="str">
        <f t="shared" si="92"/>
        <v>No</v>
      </c>
      <c r="L1962">
        <f t="shared" si="93"/>
        <v>798237</v>
      </c>
      <c r="M1962" s="1" t="str">
        <f>IF(ISBLANK(D1962),_xlfn.MODE.SNGL(moras[TIPO_ASEGURAMIENTO]),D1962)</f>
        <v>ASALARIADO</v>
      </c>
      <c r="N1962" s="1">
        <f>IF(ISBLANK(moras[[#This Row],[EDAD]]),T1983,moras[[#This Row],[EDAD]])</f>
        <v>36</v>
      </c>
    </row>
    <row r="1963" spans="1:14" x14ac:dyDescent="0.35">
      <c r="A1963" s="1">
        <v>1962</v>
      </c>
      <c r="B1963" s="1" t="s">
        <v>9</v>
      </c>
      <c r="C1963" s="1">
        <v>445567</v>
      </c>
      <c r="D1963" s="1" t="s">
        <v>18</v>
      </c>
      <c r="E1963" s="1" t="s">
        <v>16</v>
      </c>
      <c r="F1963" s="1" t="s">
        <v>12</v>
      </c>
      <c r="G1963" s="1" t="s">
        <v>13</v>
      </c>
      <c r="H1963" s="1" t="s">
        <v>12</v>
      </c>
      <c r="I1963" s="1">
        <v>33</v>
      </c>
      <c r="J1963" t="str">
        <f t="shared" si="91"/>
        <v>No</v>
      </c>
      <c r="K1963" t="str">
        <f t="shared" si="92"/>
        <v>No</v>
      </c>
      <c r="L1963">
        <f t="shared" si="93"/>
        <v>445567</v>
      </c>
      <c r="M1963" s="1" t="str">
        <f>IF(ISBLANK(D1963),_xlfn.MODE.SNGL(moras[TIPO_ASEGURAMIENTO]),D1963)</f>
        <v>TRABAJADOR INDEPENDIENTE</v>
      </c>
      <c r="N1963" s="1">
        <f>IF(ISBLANK(moras[[#This Row],[EDAD]]),T1984,moras[[#This Row],[EDAD]])</f>
        <v>33</v>
      </c>
    </row>
    <row r="1964" spans="1:14" x14ac:dyDescent="0.35">
      <c r="A1964" s="1">
        <v>1963</v>
      </c>
      <c r="B1964" s="1" t="s">
        <v>9</v>
      </c>
      <c r="C1964" s="1">
        <v>537540</v>
      </c>
      <c r="D1964" s="1" t="s">
        <v>10</v>
      </c>
      <c r="E1964" s="1" t="s">
        <v>16</v>
      </c>
      <c r="F1964" s="1" t="s">
        <v>12</v>
      </c>
      <c r="G1964" s="1" t="s">
        <v>13</v>
      </c>
      <c r="H1964" s="1" t="s">
        <v>13</v>
      </c>
      <c r="I1964" s="1">
        <v>36</v>
      </c>
      <c r="J1964" t="str">
        <f t="shared" si="91"/>
        <v>No</v>
      </c>
      <c r="K1964" t="str">
        <f t="shared" si="92"/>
        <v>No</v>
      </c>
      <c r="L1964">
        <f t="shared" si="93"/>
        <v>537540</v>
      </c>
      <c r="M1964" s="1" t="str">
        <f>IF(ISBLANK(D1964),_xlfn.MODE.SNGL(moras[TIPO_ASEGURAMIENTO]),D1964)</f>
        <v>ASALARIADO</v>
      </c>
      <c r="N1964" s="1">
        <f>IF(ISBLANK(moras[[#This Row],[EDAD]]),T1985,moras[[#This Row],[EDAD]])</f>
        <v>36</v>
      </c>
    </row>
    <row r="1965" spans="1:14" x14ac:dyDescent="0.35">
      <c r="A1965" s="1">
        <v>1964</v>
      </c>
      <c r="B1965" s="1" t="s">
        <v>9</v>
      </c>
      <c r="C1965" s="1">
        <v>300018</v>
      </c>
      <c r="D1965" s="1" t="s">
        <v>18</v>
      </c>
      <c r="E1965" s="1" t="s">
        <v>16</v>
      </c>
      <c r="F1965" s="1" t="s">
        <v>12</v>
      </c>
      <c r="G1965" s="1" t="s">
        <v>13</v>
      </c>
      <c r="H1965" s="1" t="s">
        <v>13</v>
      </c>
      <c r="I1965" s="1">
        <v>71</v>
      </c>
      <c r="J1965" t="str">
        <f t="shared" si="91"/>
        <v>No</v>
      </c>
      <c r="K1965" t="str">
        <f t="shared" si="92"/>
        <v>No</v>
      </c>
      <c r="L1965">
        <f t="shared" si="93"/>
        <v>300018</v>
      </c>
      <c r="M1965" s="1" t="str">
        <f>IF(ISBLANK(D1965),_xlfn.MODE.SNGL(moras[TIPO_ASEGURAMIENTO]),D1965)</f>
        <v>TRABAJADOR INDEPENDIENTE</v>
      </c>
      <c r="N1965" s="1">
        <f>IF(ISBLANK(moras[[#This Row],[EDAD]]),T1986,moras[[#This Row],[EDAD]])</f>
        <v>71</v>
      </c>
    </row>
    <row r="1966" spans="1:14" x14ac:dyDescent="0.35">
      <c r="A1966" s="1">
        <v>1965</v>
      </c>
      <c r="B1966" s="1" t="s">
        <v>9</v>
      </c>
      <c r="C1966" s="1">
        <v>1500808.75</v>
      </c>
      <c r="D1966" s="1" t="s">
        <v>10</v>
      </c>
      <c r="E1966" s="1" t="s">
        <v>16</v>
      </c>
      <c r="F1966" s="1" t="s">
        <v>12</v>
      </c>
      <c r="G1966" s="1" t="s">
        <v>13</v>
      </c>
      <c r="H1966" s="1" t="s">
        <v>13</v>
      </c>
      <c r="I1966" s="1">
        <v>37</v>
      </c>
      <c r="J1966" t="str">
        <f t="shared" si="91"/>
        <v>No</v>
      </c>
      <c r="K1966" t="str">
        <f t="shared" si="92"/>
        <v>No</v>
      </c>
      <c r="L1966">
        <f t="shared" si="93"/>
        <v>1500808.75</v>
      </c>
      <c r="M1966" s="1" t="str">
        <f>IF(ISBLANK(D1966),_xlfn.MODE.SNGL(moras[TIPO_ASEGURAMIENTO]),D1966)</f>
        <v>ASALARIADO</v>
      </c>
      <c r="N1966" s="1">
        <f>IF(ISBLANK(moras[[#This Row],[EDAD]]),T1987,moras[[#This Row],[EDAD]])</f>
        <v>37</v>
      </c>
    </row>
    <row r="1967" spans="1:14" x14ac:dyDescent="0.35">
      <c r="A1967" s="1">
        <v>1966</v>
      </c>
      <c r="B1967" s="1" t="s">
        <v>15</v>
      </c>
      <c r="C1967" s="1">
        <v>285000</v>
      </c>
      <c r="D1967" s="1" t="s">
        <v>10</v>
      </c>
      <c r="E1967" s="1" t="s">
        <v>16</v>
      </c>
      <c r="F1967" s="1" t="s">
        <v>12</v>
      </c>
      <c r="G1967" s="1" t="s">
        <v>13</v>
      </c>
      <c r="H1967" s="1" t="s">
        <v>13</v>
      </c>
      <c r="I1967" s="1">
        <v>27</v>
      </c>
      <c r="J1967" t="str">
        <f t="shared" si="91"/>
        <v>No</v>
      </c>
      <c r="K1967" t="str">
        <f t="shared" si="92"/>
        <v>No</v>
      </c>
      <c r="L1967">
        <f t="shared" si="93"/>
        <v>285000</v>
      </c>
      <c r="M1967" s="1" t="str">
        <f>IF(ISBLANK(D1967),_xlfn.MODE.SNGL(moras[TIPO_ASEGURAMIENTO]),D1967)</f>
        <v>ASALARIADO</v>
      </c>
      <c r="N1967" s="1">
        <f>IF(ISBLANK(moras[[#This Row],[EDAD]]),T1988,moras[[#This Row],[EDAD]])</f>
        <v>27</v>
      </c>
    </row>
    <row r="1968" spans="1:14" x14ac:dyDescent="0.35">
      <c r="A1968" s="1">
        <v>1967</v>
      </c>
      <c r="B1968" s="1" t="s">
        <v>9</v>
      </c>
      <c r="C1968" s="1">
        <v>282305</v>
      </c>
      <c r="D1968" s="1" t="s">
        <v>18</v>
      </c>
      <c r="E1968" s="1" t="s">
        <v>16</v>
      </c>
      <c r="F1968" s="1" t="s">
        <v>12</v>
      </c>
      <c r="G1968" s="1" t="s">
        <v>13</v>
      </c>
      <c r="H1968" s="1" t="s">
        <v>13</v>
      </c>
      <c r="I1968" s="1">
        <v>29</v>
      </c>
      <c r="J1968" t="str">
        <f t="shared" si="91"/>
        <v>No</v>
      </c>
      <c r="K1968" t="str">
        <f t="shared" si="92"/>
        <v>No</v>
      </c>
      <c r="L1968">
        <f t="shared" si="93"/>
        <v>282305</v>
      </c>
      <c r="M1968" s="1" t="str">
        <f>IF(ISBLANK(D1968),_xlfn.MODE.SNGL(moras[TIPO_ASEGURAMIENTO]),D1968)</f>
        <v>TRABAJADOR INDEPENDIENTE</v>
      </c>
      <c r="N1968" s="1">
        <f>IF(ISBLANK(moras[[#This Row],[EDAD]]),T1989,moras[[#This Row],[EDAD]])</f>
        <v>29</v>
      </c>
    </row>
    <row r="1969" spans="1:14" x14ac:dyDescent="0.35">
      <c r="A1969" s="1">
        <v>1968</v>
      </c>
      <c r="B1969" s="1" t="s">
        <v>9</v>
      </c>
      <c r="C1969" s="1">
        <v>2546628.4</v>
      </c>
      <c r="D1969" s="1" t="s">
        <v>10</v>
      </c>
      <c r="E1969" s="1" t="s">
        <v>11</v>
      </c>
      <c r="F1969" s="1" t="s">
        <v>12</v>
      </c>
      <c r="G1969" s="1" t="s">
        <v>13</v>
      </c>
      <c r="H1969" s="1" t="s">
        <v>13</v>
      </c>
      <c r="I1969" s="1">
        <v>59</v>
      </c>
      <c r="J1969" t="str">
        <f t="shared" si="91"/>
        <v>Atípico</v>
      </c>
      <c r="K1969" t="str">
        <f t="shared" si="92"/>
        <v>No</v>
      </c>
      <c r="L1969">
        <f t="shared" si="93"/>
        <v>2546628.4</v>
      </c>
      <c r="M1969" s="1" t="str">
        <f>IF(ISBLANK(D1969),_xlfn.MODE.SNGL(moras[TIPO_ASEGURAMIENTO]),D1969)</f>
        <v>ASALARIADO</v>
      </c>
      <c r="N1969" s="1">
        <f>IF(ISBLANK(moras[[#This Row],[EDAD]]),T1990,moras[[#This Row],[EDAD]])</f>
        <v>59</v>
      </c>
    </row>
    <row r="1970" spans="1:14" x14ac:dyDescent="0.35">
      <c r="A1970" s="1">
        <v>1969</v>
      </c>
      <c r="B1970" s="1" t="s">
        <v>9</v>
      </c>
      <c r="C1970" s="1">
        <v>461935.5</v>
      </c>
      <c r="D1970" s="1" t="s">
        <v>10</v>
      </c>
      <c r="E1970" s="1" t="s">
        <v>16</v>
      </c>
      <c r="F1970" s="1" t="s">
        <v>12</v>
      </c>
      <c r="G1970" s="1" t="s">
        <v>13</v>
      </c>
      <c r="H1970" s="1" t="s">
        <v>13</v>
      </c>
      <c r="I1970" s="1">
        <v>28</v>
      </c>
      <c r="J1970" t="str">
        <f t="shared" si="91"/>
        <v>No</v>
      </c>
      <c r="K1970" t="str">
        <f t="shared" si="92"/>
        <v>No</v>
      </c>
      <c r="L1970">
        <f t="shared" si="93"/>
        <v>461935.5</v>
      </c>
      <c r="M1970" s="1" t="str">
        <f>IF(ISBLANK(D1970),_xlfn.MODE.SNGL(moras[TIPO_ASEGURAMIENTO]),D1970)</f>
        <v>ASALARIADO</v>
      </c>
      <c r="N1970" s="1">
        <f>IF(ISBLANK(moras[[#This Row],[EDAD]]),T1991,moras[[#This Row],[EDAD]])</f>
        <v>28</v>
      </c>
    </row>
    <row r="1971" spans="1:14" x14ac:dyDescent="0.35">
      <c r="A1971" s="1">
        <v>1970</v>
      </c>
      <c r="B1971" s="1" t="s">
        <v>15</v>
      </c>
      <c r="C1971" s="1">
        <v>212356.1</v>
      </c>
      <c r="D1971" s="1" t="s">
        <v>10</v>
      </c>
      <c r="E1971" s="1" t="s">
        <v>16</v>
      </c>
      <c r="F1971" s="1" t="s">
        <v>12</v>
      </c>
      <c r="G1971" s="1" t="s">
        <v>13</v>
      </c>
      <c r="H1971" s="1" t="s">
        <v>13</v>
      </c>
      <c r="I1971" s="1">
        <v>27</v>
      </c>
      <c r="J1971" t="str">
        <f t="shared" si="91"/>
        <v>No</v>
      </c>
      <c r="K1971" t="str">
        <f t="shared" si="92"/>
        <v>No</v>
      </c>
      <c r="L1971">
        <f t="shared" si="93"/>
        <v>212356.1</v>
      </c>
      <c r="M1971" s="1" t="str">
        <f>IF(ISBLANK(D1971),_xlfn.MODE.SNGL(moras[TIPO_ASEGURAMIENTO]),D1971)</f>
        <v>ASALARIADO</v>
      </c>
      <c r="N1971" s="1">
        <f>IF(ISBLANK(moras[[#This Row],[EDAD]]),T1992,moras[[#This Row],[EDAD]])</f>
        <v>27</v>
      </c>
    </row>
    <row r="1972" spans="1:14" x14ac:dyDescent="0.35">
      <c r="A1972" s="1">
        <v>1971</v>
      </c>
      <c r="B1972" s="1" t="s">
        <v>9</v>
      </c>
      <c r="C1972" s="1">
        <v>297046</v>
      </c>
      <c r="D1972" s="1" t="s">
        <v>18</v>
      </c>
      <c r="E1972" s="1" t="s">
        <v>16</v>
      </c>
      <c r="F1972" s="1" t="s">
        <v>12</v>
      </c>
      <c r="G1972" s="1" t="s">
        <v>13</v>
      </c>
      <c r="H1972" s="1" t="s">
        <v>12</v>
      </c>
      <c r="I1972" s="1">
        <v>38</v>
      </c>
      <c r="J1972" t="str">
        <f t="shared" si="91"/>
        <v>No</v>
      </c>
      <c r="K1972" t="str">
        <f t="shared" si="92"/>
        <v>No</v>
      </c>
      <c r="L1972">
        <f t="shared" si="93"/>
        <v>297046</v>
      </c>
      <c r="M1972" s="1" t="str">
        <f>IF(ISBLANK(D1972),_xlfn.MODE.SNGL(moras[TIPO_ASEGURAMIENTO]),D1972)</f>
        <v>TRABAJADOR INDEPENDIENTE</v>
      </c>
      <c r="N1972" s="1">
        <f>IF(ISBLANK(moras[[#This Row],[EDAD]]),T1993,moras[[#This Row],[EDAD]])</f>
        <v>38</v>
      </c>
    </row>
    <row r="1973" spans="1:14" x14ac:dyDescent="0.35">
      <c r="A1973" s="1">
        <v>1972</v>
      </c>
      <c r="B1973" s="1" t="s">
        <v>15</v>
      </c>
      <c r="C1973" s="1">
        <v>367734</v>
      </c>
      <c r="D1973" s="1" t="s">
        <v>18</v>
      </c>
      <c r="E1973" s="1" t="s">
        <v>16</v>
      </c>
      <c r="F1973" s="1" t="s">
        <v>12</v>
      </c>
      <c r="G1973" s="1" t="s">
        <v>13</v>
      </c>
      <c r="H1973" s="1" t="s">
        <v>13</v>
      </c>
      <c r="I1973" s="1">
        <v>45</v>
      </c>
      <c r="J1973" t="str">
        <f t="shared" si="91"/>
        <v>No</v>
      </c>
      <c r="K1973" t="str">
        <f t="shared" si="92"/>
        <v>No</v>
      </c>
      <c r="L1973">
        <f t="shared" si="93"/>
        <v>367734</v>
      </c>
      <c r="M1973" s="1" t="str">
        <f>IF(ISBLANK(D1973),_xlfn.MODE.SNGL(moras[TIPO_ASEGURAMIENTO]),D1973)</f>
        <v>TRABAJADOR INDEPENDIENTE</v>
      </c>
      <c r="N1973" s="1">
        <f>IF(ISBLANK(moras[[#This Row],[EDAD]]),T1994,moras[[#This Row],[EDAD]])</f>
        <v>45</v>
      </c>
    </row>
    <row r="1974" spans="1:14" x14ac:dyDescent="0.35">
      <c r="A1974" s="1">
        <v>1973</v>
      </c>
      <c r="B1974" s="1" t="s">
        <v>15</v>
      </c>
      <c r="C1974" s="1">
        <v>355311.3</v>
      </c>
      <c r="D1974" s="1" t="s">
        <v>10</v>
      </c>
      <c r="E1974" s="1" t="s">
        <v>11</v>
      </c>
      <c r="F1974" s="1" t="s">
        <v>12</v>
      </c>
      <c r="G1974" s="1" t="s">
        <v>13</v>
      </c>
      <c r="H1974" s="1" t="s">
        <v>13</v>
      </c>
      <c r="I1974" s="1">
        <v>46</v>
      </c>
      <c r="J1974" t="str">
        <f t="shared" si="91"/>
        <v>No</v>
      </c>
      <c r="K1974" t="str">
        <f t="shared" si="92"/>
        <v>No</v>
      </c>
      <c r="L1974">
        <f t="shared" si="93"/>
        <v>355311.3</v>
      </c>
      <c r="M1974" s="1" t="str">
        <f>IF(ISBLANK(D1974),_xlfn.MODE.SNGL(moras[TIPO_ASEGURAMIENTO]),D1974)</f>
        <v>ASALARIADO</v>
      </c>
      <c r="N1974" s="1">
        <f>IF(ISBLANK(moras[[#This Row],[EDAD]]),T1995,moras[[#This Row],[EDAD]])</f>
        <v>46</v>
      </c>
    </row>
    <row r="1975" spans="1:14" x14ac:dyDescent="0.35">
      <c r="A1975" s="1">
        <v>1974</v>
      </c>
      <c r="B1975" s="1" t="s">
        <v>9</v>
      </c>
      <c r="C1975" s="1">
        <v>4340894</v>
      </c>
      <c r="D1975" s="1" t="s">
        <v>14</v>
      </c>
      <c r="E1975" s="1" t="s">
        <v>11</v>
      </c>
      <c r="F1975" s="1" t="s">
        <v>12</v>
      </c>
      <c r="G1975" s="1" t="s">
        <v>13</v>
      </c>
      <c r="H1975" s="1" t="s">
        <v>13</v>
      </c>
      <c r="I1975" s="1">
        <v>54</v>
      </c>
      <c r="J1975" t="str">
        <f t="shared" si="91"/>
        <v>Atípico</v>
      </c>
      <c r="K1975" t="str">
        <f t="shared" si="92"/>
        <v>No</v>
      </c>
      <c r="L1975">
        <f t="shared" si="93"/>
        <v>4340894</v>
      </c>
      <c r="M1975" s="1" t="str">
        <f>IF(ISBLANK(D1975),_xlfn.MODE.SNGL(moras[TIPO_ASEGURAMIENTO]),D1975)</f>
        <v>PENSIONADOS EN SU PROPIO SISTEMA</v>
      </c>
      <c r="N1975" s="1">
        <f>IF(ISBLANK(moras[[#This Row],[EDAD]]),T1996,moras[[#This Row],[EDAD]])</f>
        <v>54</v>
      </c>
    </row>
    <row r="1976" spans="1:14" x14ac:dyDescent="0.35">
      <c r="A1976" s="1">
        <v>1975</v>
      </c>
      <c r="B1976" s="1" t="s">
        <v>15</v>
      </c>
      <c r="C1976" s="1">
        <v>300056</v>
      </c>
      <c r="D1976" s="1" t="s">
        <v>14</v>
      </c>
      <c r="E1976" s="1" t="s">
        <v>11</v>
      </c>
      <c r="F1976" s="1" t="s">
        <v>12</v>
      </c>
      <c r="G1976" s="1" t="s">
        <v>13</v>
      </c>
      <c r="H1976" s="1" t="s">
        <v>13</v>
      </c>
      <c r="I1976" s="1">
        <v>60</v>
      </c>
      <c r="J1976" t="str">
        <f t="shared" si="91"/>
        <v>No</v>
      </c>
      <c r="K1976" t="str">
        <f t="shared" si="92"/>
        <v>No</v>
      </c>
      <c r="L1976">
        <f t="shared" si="93"/>
        <v>300056</v>
      </c>
      <c r="M1976" s="1" t="str">
        <f>IF(ISBLANK(D1976),_xlfn.MODE.SNGL(moras[TIPO_ASEGURAMIENTO]),D1976)</f>
        <v>PENSIONADOS EN SU PROPIO SISTEMA</v>
      </c>
      <c r="N1976" s="1">
        <f>IF(ISBLANK(moras[[#This Row],[EDAD]]),T1997,moras[[#This Row],[EDAD]])</f>
        <v>60</v>
      </c>
    </row>
    <row r="1977" spans="1:14" x14ac:dyDescent="0.35">
      <c r="A1977" s="1">
        <v>1976</v>
      </c>
      <c r="B1977" s="1" t="s">
        <v>9</v>
      </c>
      <c r="C1977" s="1">
        <v>222597.23</v>
      </c>
      <c r="D1977" s="1" t="s">
        <v>10</v>
      </c>
      <c r="E1977" s="1" t="s">
        <v>16</v>
      </c>
      <c r="F1977" s="1" t="s">
        <v>12</v>
      </c>
      <c r="G1977" s="1" t="s">
        <v>13</v>
      </c>
      <c r="H1977" s="1" t="s">
        <v>13</v>
      </c>
      <c r="I1977" s="1">
        <v>23</v>
      </c>
      <c r="J1977" t="str">
        <f t="shared" si="91"/>
        <v>No</v>
      </c>
      <c r="K1977" t="str">
        <f t="shared" si="92"/>
        <v>No</v>
      </c>
      <c r="L1977">
        <f t="shared" si="93"/>
        <v>222597.23</v>
      </c>
      <c r="M1977" s="1" t="str">
        <f>IF(ISBLANK(D1977),_xlfn.MODE.SNGL(moras[TIPO_ASEGURAMIENTO]),D1977)</f>
        <v>ASALARIADO</v>
      </c>
      <c r="N1977" s="1">
        <f>IF(ISBLANK(moras[[#This Row],[EDAD]]),T1998,moras[[#This Row],[EDAD]])</f>
        <v>23</v>
      </c>
    </row>
    <row r="1978" spans="1:14" x14ac:dyDescent="0.35">
      <c r="A1978" s="1">
        <v>1977</v>
      </c>
      <c r="B1978" s="1" t="s">
        <v>9</v>
      </c>
      <c r="C1978" s="1">
        <v>409746</v>
      </c>
      <c r="D1978" s="1" t="s">
        <v>18</v>
      </c>
      <c r="E1978" s="1" t="s">
        <v>16</v>
      </c>
      <c r="F1978" s="1" t="s">
        <v>12</v>
      </c>
      <c r="G1978" s="1" t="s">
        <v>13</v>
      </c>
      <c r="H1978" s="1" t="s">
        <v>12</v>
      </c>
      <c r="I1978" s="1">
        <v>30</v>
      </c>
      <c r="J1978" t="str">
        <f t="shared" si="91"/>
        <v>No</v>
      </c>
      <c r="K1978" t="str">
        <f t="shared" si="92"/>
        <v>No</v>
      </c>
      <c r="L1978">
        <f t="shared" si="93"/>
        <v>409746</v>
      </c>
      <c r="M1978" s="1" t="str">
        <f>IF(ISBLANK(D1978),_xlfn.MODE.SNGL(moras[TIPO_ASEGURAMIENTO]),D1978)</f>
        <v>TRABAJADOR INDEPENDIENTE</v>
      </c>
      <c r="N1978" s="1">
        <f>IF(ISBLANK(moras[[#This Row],[EDAD]]),T1999,moras[[#This Row],[EDAD]])</f>
        <v>30</v>
      </c>
    </row>
    <row r="1979" spans="1:14" x14ac:dyDescent="0.35">
      <c r="A1979" s="1">
        <v>1978</v>
      </c>
      <c r="B1979" s="1" t="s">
        <v>9</v>
      </c>
      <c r="C1979" s="1">
        <v>346474.5</v>
      </c>
      <c r="D1979" s="1" t="s">
        <v>10</v>
      </c>
      <c r="E1979" s="1" t="s">
        <v>16</v>
      </c>
      <c r="F1979" s="1" t="s">
        <v>12</v>
      </c>
      <c r="G1979" s="1" t="s">
        <v>13</v>
      </c>
      <c r="H1979" s="1" t="s">
        <v>13</v>
      </c>
      <c r="I1979" s="1">
        <v>28</v>
      </c>
      <c r="J1979" t="str">
        <f t="shared" si="91"/>
        <v>No</v>
      </c>
      <c r="K1979" t="str">
        <f t="shared" si="92"/>
        <v>No</v>
      </c>
      <c r="L1979">
        <f t="shared" si="93"/>
        <v>346474.5</v>
      </c>
      <c r="M1979" s="1" t="str">
        <f>IF(ISBLANK(D1979),_xlfn.MODE.SNGL(moras[TIPO_ASEGURAMIENTO]),D1979)</f>
        <v>ASALARIADO</v>
      </c>
      <c r="N1979" s="1">
        <f>IF(ISBLANK(moras[[#This Row],[EDAD]]),T2000,moras[[#This Row],[EDAD]])</f>
        <v>28</v>
      </c>
    </row>
    <row r="1980" spans="1:14" x14ac:dyDescent="0.35">
      <c r="A1980" s="1">
        <v>1979</v>
      </c>
      <c r="B1980" s="1" t="s">
        <v>9</v>
      </c>
      <c r="C1980" s="1">
        <v>278030</v>
      </c>
      <c r="D1980" s="1" t="s">
        <v>19</v>
      </c>
      <c r="E1980" s="1" t="s">
        <v>16</v>
      </c>
      <c r="F1980" s="1" t="s">
        <v>12</v>
      </c>
      <c r="G1980" s="1" t="s">
        <v>13</v>
      </c>
      <c r="H1980" s="1" t="s">
        <v>13</v>
      </c>
      <c r="I1980" s="1">
        <v>86</v>
      </c>
      <c r="J1980" t="str">
        <f t="shared" si="91"/>
        <v>No</v>
      </c>
      <c r="K1980" t="str">
        <f t="shared" si="92"/>
        <v>No</v>
      </c>
      <c r="L1980">
        <f t="shared" si="93"/>
        <v>278030</v>
      </c>
      <c r="M1980" s="1" t="str">
        <f>IF(ISBLANK(D1980),_xlfn.MODE.SNGL(moras[TIPO_ASEGURAMIENTO]),D1980)</f>
        <v>CONVENIOS ESPECIALES DE TRABAJADORES INDEPENDIENTES</v>
      </c>
      <c r="N1980" s="1">
        <f>IF(ISBLANK(moras[[#This Row],[EDAD]]),T2001,moras[[#This Row],[EDAD]])</f>
        <v>86</v>
      </c>
    </row>
    <row r="1981" spans="1:14" x14ac:dyDescent="0.35">
      <c r="A1981" s="1">
        <v>1980</v>
      </c>
      <c r="B1981" s="1" t="s">
        <v>9</v>
      </c>
      <c r="C1981" s="1">
        <v>278030.99</v>
      </c>
      <c r="D1981" s="1" t="s">
        <v>19</v>
      </c>
      <c r="E1981" s="1" t="s">
        <v>16</v>
      </c>
      <c r="F1981" s="1" t="s">
        <v>12</v>
      </c>
      <c r="G1981" s="1" t="s">
        <v>13</v>
      </c>
      <c r="H1981" s="1" t="s">
        <v>13</v>
      </c>
      <c r="I1981" s="1">
        <v>27</v>
      </c>
      <c r="J1981" t="str">
        <f t="shared" si="91"/>
        <v>No</v>
      </c>
      <c r="K1981" t="str">
        <f t="shared" si="92"/>
        <v>No</v>
      </c>
      <c r="L1981">
        <f t="shared" si="93"/>
        <v>278030.99</v>
      </c>
      <c r="M1981" s="1" t="str">
        <f>IF(ISBLANK(D1981),_xlfn.MODE.SNGL(moras[TIPO_ASEGURAMIENTO]),D1981)</f>
        <v>CONVENIOS ESPECIALES DE TRABAJADORES INDEPENDIENTES</v>
      </c>
      <c r="N1981" s="1">
        <f>IF(ISBLANK(moras[[#This Row],[EDAD]]),T2002,moras[[#This Row],[EDAD]])</f>
        <v>27</v>
      </c>
    </row>
    <row r="1982" spans="1:14" x14ac:dyDescent="0.35">
      <c r="A1982" s="1">
        <v>1981</v>
      </c>
      <c r="B1982" s="1" t="s">
        <v>9</v>
      </c>
      <c r="C1982" s="1">
        <v>530000</v>
      </c>
      <c r="D1982" s="1" t="s">
        <v>10</v>
      </c>
      <c r="E1982" s="1" t="s">
        <v>16</v>
      </c>
      <c r="F1982" s="1" t="s">
        <v>12</v>
      </c>
      <c r="G1982" s="1" t="s">
        <v>13</v>
      </c>
      <c r="H1982" s="1" t="s">
        <v>13</v>
      </c>
      <c r="I1982" s="1">
        <v>24</v>
      </c>
      <c r="J1982" t="str">
        <f t="shared" si="91"/>
        <v>No</v>
      </c>
      <c r="K1982" t="str">
        <f t="shared" si="92"/>
        <v>No</v>
      </c>
      <c r="L1982">
        <f t="shared" si="93"/>
        <v>530000</v>
      </c>
      <c r="M1982" s="1" t="str">
        <f>IF(ISBLANK(D1982),_xlfn.MODE.SNGL(moras[TIPO_ASEGURAMIENTO]),D1982)</f>
        <v>ASALARIADO</v>
      </c>
      <c r="N1982" s="1">
        <f>IF(ISBLANK(moras[[#This Row],[EDAD]]),T2003,moras[[#This Row],[EDAD]])</f>
        <v>24</v>
      </c>
    </row>
    <row r="1983" spans="1:14" x14ac:dyDescent="0.35">
      <c r="A1983" s="1">
        <v>1982</v>
      </c>
      <c r="B1983" s="1" t="s">
        <v>15</v>
      </c>
      <c r="C1983" s="1">
        <v>1583743</v>
      </c>
      <c r="D1983" s="1" t="s">
        <v>10</v>
      </c>
      <c r="E1983" s="1" t="s">
        <v>11</v>
      </c>
      <c r="F1983" s="1" t="s">
        <v>12</v>
      </c>
      <c r="G1983" s="1" t="s">
        <v>13</v>
      </c>
      <c r="H1983" s="1" t="s">
        <v>13</v>
      </c>
      <c r="I1983" s="1">
        <v>58</v>
      </c>
      <c r="J1983" t="str">
        <f t="shared" si="91"/>
        <v>No</v>
      </c>
      <c r="K1983" t="str">
        <f t="shared" si="92"/>
        <v>No</v>
      </c>
      <c r="L1983">
        <f t="shared" si="93"/>
        <v>1583743</v>
      </c>
      <c r="M1983" s="1" t="str">
        <f>IF(ISBLANK(D1983),_xlfn.MODE.SNGL(moras[TIPO_ASEGURAMIENTO]),D1983)</f>
        <v>ASALARIADO</v>
      </c>
      <c r="N1983" s="1">
        <f>IF(ISBLANK(moras[[#This Row],[EDAD]]),T2004,moras[[#This Row],[EDAD]])</f>
        <v>58</v>
      </c>
    </row>
    <row r="1984" spans="1:14" x14ac:dyDescent="0.35">
      <c r="A1984" s="1">
        <v>1983</v>
      </c>
      <c r="B1984" s="1" t="s">
        <v>15</v>
      </c>
      <c r="C1984" s="1">
        <v>1178626</v>
      </c>
      <c r="D1984" s="1" t="s">
        <v>10</v>
      </c>
      <c r="E1984" s="1" t="s">
        <v>11</v>
      </c>
      <c r="F1984" s="1" t="s">
        <v>12</v>
      </c>
      <c r="G1984" s="1" t="s">
        <v>13</v>
      </c>
      <c r="H1984" s="1" t="s">
        <v>13</v>
      </c>
      <c r="I1984" s="1">
        <v>36</v>
      </c>
      <c r="J1984" t="str">
        <f t="shared" si="91"/>
        <v>No</v>
      </c>
      <c r="K1984" t="str">
        <f t="shared" si="92"/>
        <v>No</v>
      </c>
      <c r="L1984">
        <f t="shared" si="93"/>
        <v>1178626</v>
      </c>
      <c r="M1984" s="1" t="str">
        <f>IF(ISBLANK(D1984),_xlfn.MODE.SNGL(moras[TIPO_ASEGURAMIENTO]),D1984)</f>
        <v>ASALARIADO</v>
      </c>
      <c r="N1984" s="1">
        <f>IF(ISBLANK(moras[[#This Row],[EDAD]]),T2005,moras[[#This Row],[EDAD]])</f>
        <v>36</v>
      </c>
    </row>
    <row r="1985" spans="1:14" x14ac:dyDescent="0.35">
      <c r="A1985" s="1">
        <v>1984</v>
      </c>
      <c r="B1985" s="1" t="s">
        <v>9</v>
      </c>
      <c r="C1985" s="1">
        <v>297045</v>
      </c>
      <c r="D1985" s="1" t="s">
        <v>17</v>
      </c>
      <c r="E1985" s="1" t="s">
        <v>16</v>
      </c>
      <c r="F1985" s="1" t="s">
        <v>12</v>
      </c>
      <c r="G1985" s="1" t="s">
        <v>13</v>
      </c>
      <c r="H1985" s="1" t="s">
        <v>13</v>
      </c>
      <c r="I1985" s="1">
        <v>78</v>
      </c>
      <c r="J1985" t="str">
        <f t="shared" si="91"/>
        <v>No</v>
      </c>
      <c r="K1985" t="str">
        <f t="shared" si="92"/>
        <v>No</v>
      </c>
      <c r="L1985">
        <f t="shared" si="93"/>
        <v>297045</v>
      </c>
      <c r="M1985" s="1" t="str">
        <f>IF(ISBLANK(D1985),_xlfn.MODE.SNGL(moras[TIPO_ASEGURAMIENTO]),D1985)</f>
        <v>ASEGURADO VOLUNTARIO</v>
      </c>
      <c r="N1985" s="1">
        <f>IF(ISBLANK(moras[[#This Row],[EDAD]]),T2006,moras[[#This Row],[EDAD]])</f>
        <v>78</v>
      </c>
    </row>
    <row r="1986" spans="1:14" x14ac:dyDescent="0.35">
      <c r="A1986" s="1">
        <v>1985</v>
      </c>
      <c r="B1986" s="1" t="s">
        <v>15</v>
      </c>
      <c r="C1986" s="1">
        <v>484699.48</v>
      </c>
      <c r="D1986" s="1" t="s">
        <v>10</v>
      </c>
      <c r="E1986" s="1" t="s">
        <v>16</v>
      </c>
      <c r="F1986" s="1" t="s">
        <v>12</v>
      </c>
      <c r="G1986" s="1" t="s">
        <v>13</v>
      </c>
      <c r="H1986" s="1" t="s">
        <v>13</v>
      </c>
      <c r="I1986" s="1">
        <v>21</v>
      </c>
      <c r="J1986" t="str">
        <f t="shared" ref="J1986:J2049" si="94">IF(1.96&lt;ABS(C1986-$S$23)/$S$24,"Atípico","No")</f>
        <v>No</v>
      </c>
      <c r="K1986" t="str">
        <f t="shared" ref="K1986:K2049" si="95">IF(1.96&lt;ABS((I1986-$T$23)/$T$24),"Atípico", "No")</f>
        <v>No</v>
      </c>
      <c r="L1986">
        <f t="shared" ref="L1986:L2049" si="96">IF(ISBLANK(C1986),$S$23,C1986)</f>
        <v>484699.48</v>
      </c>
      <c r="M1986" s="1" t="str">
        <f>IF(ISBLANK(D1986),_xlfn.MODE.SNGL(moras[TIPO_ASEGURAMIENTO]),D1986)</f>
        <v>ASALARIADO</v>
      </c>
      <c r="N1986" s="1">
        <f>IF(ISBLANK(moras[[#This Row],[EDAD]]),T2007,moras[[#This Row],[EDAD]])</f>
        <v>21</v>
      </c>
    </row>
    <row r="1987" spans="1:14" x14ac:dyDescent="0.35">
      <c r="A1987" s="1">
        <v>1986</v>
      </c>
      <c r="B1987" s="1" t="s">
        <v>9</v>
      </c>
      <c r="C1987" s="1">
        <v>1782316</v>
      </c>
      <c r="D1987" s="1" t="s">
        <v>10</v>
      </c>
      <c r="E1987" s="1" t="s">
        <v>11</v>
      </c>
      <c r="F1987" s="1" t="s">
        <v>12</v>
      </c>
      <c r="G1987" s="1" t="s">
        <v>13</v>
      </c>
      <c r="H1987" s="1" t="s">
        <v>12</v>
      </c>
      <c r="I1987" s="1">
        <v>50</v>
      </c>
      <c r="J1987" t="str">
        <f t="shared" si="94"/>
        <v>No</v>
      </c>
      <c r="K1987" t="str">
        <f t="shared" si="95"/>
        <v>No</v>
      </c>
      <c r="L1987">
        <f t="shared" si="96"/>
        <v>1782316</v>
      </c>
      <c r="M1987" s="1" t="str">
        <f>IF(ISBLANK(D1987),_xlfn.MODE.SNGL(moras[TIPO_ASEGURAMIENTO]),D1987)</f>
        <v>ASALARIADO</v>
      </c>
      <c r="N1987" s="1">
        <f>IF(ISBLANK(moras[[#This Row],[EDAD]]),T2008,moras[[#This Row],[EDAD]])</f>
        <v>50</v>
      </c>
    </row>
    <row r="1988" spans="1:14" x14ac:dyDescent="0.35">
      <c r="A1988" s="1">
        <v>1987</v>
      </c>
      <c r="B1988" s="1" t="s">
        <v>15</v>
      </c>
      <c r="C1988" s="1">
        <v>454673.58</v>
      </c>
      <c r="D1988" s="1" t="s">
        <v>10</v>
      </c>
      <c r="E1988" s="1" t="s">
        <v>16</v>
      </c>
      <c r="F1988" s="1" t="s">
        <v>12</v>
      </c>
      <c r="G1988" s="1" t="s">
        <v>13</v>
      </c>
      <c r="H1988" s="1" t="s">
        <v>13</v>
      </c>
      <c r="I1988" s="1">
        <v>39</v>
      </c>
      <c r="J1988" t="str">
        <f t="shared" si="94"/>
        <v>No</v>
      </c>
      <c r="K1988" t="str">
        <f t="shared" si="95"/>
        <v>No</v>
      </c>
      <c r="L1988">
        <f t="shared" si="96"/>
        <v>454673.58</v>
      </c>
      <c r="M1988" s="1" t="str">
        <f>IF(ISBLANK(D1988),_xlfn.MODE.SNGL(moras[TIPO_ASEGURAMIENTO]),D1988)</f>
        <v>ASALARIADO</v>
      </c>
      <c r="N1988" s="1">
        <f>IF(ISBLANK(moras[[#This Row],[EDAD]]),T2009,moras[[#This Row],[EDAD]])</f>
        <v>39</v>
      </c>
    </row>
    <row r="1989" spans="1:14" x14ac:dyDescent="0.35">
      <c r="A1989" s="1">
        <v>1988</v>
      </c>
      <c r="B1989" s="1" t="s">
        <v>15</v>
      </c>
      <c r="C1989" s="1">
        <v>120000</v>
      </c>
      <c r="D1989" s="1" t="s">
        <v>10</v>
      </c>
      <c r="E1989" s="1" t="s">
        <v>16</v>
      </c>
      <c r="F1989" s="1" t="s">
        <v>12</v>
      </c>
      <c r="G1989" s="1" t="s">
        <v>13</v>
      </c>
      <c r="H1989" s="1" t="s">
        <v>13</v>
      </c>
      <c r="I1989" s="1">
        <v>32</v>
      </c>
      <c r="J1989" t="str">
        <f t="shared" si="94"/>
        <v>No</v>
      </c>
      <c r="K1989" t="str">
        <f t="shared" si="95"/>
        <v>No</v>
      </c>
      <c r="L1989">
        <f t="shared" si="96"/>
        <v>120000</v>
      </c>
      <c r="M1989" s="1" t="str">
        <f>IF(ISBLANK(D1989),_xlfn.MODE.SNGL(moras[TIPO_ASEGURAMIENTO]),D1989)</f>
        <v>ASALARIADO</v>
      </c>
      <c r="N1989" s="1">
        <f>IF(ISBLANK(moras[[#This Row],[EDAD]]),T2010,moras[[#This Row],[EDAD]])</f>
        <v>32</v>
      </c>
    </row>
    <row r="1990" spans="1:14" x14ac:dyDescent="0.35">
      <c r="A1990" s="1">
        <v>1989</v>
      </c>
      <c r="B1990" s="1" t="s">
        <v>9</v>
      </c>
      <c r="C1990" s="1">
        <v>513274</v>
      </c>
      <c r="D1990" s="1" t="s">
        <v>10</v>
      </c>
      <c r="E1990" s="1" t="s">
        <v>11</v>
      </c>
      <c r="F1990" s="1" t="s">
        <v>12</v>
      </c>
      <c r="G1990" s="1" t="s">
        <v>13</v>
      </c>
      <c r="H1990" s="1" t="s">
        <v>13</v>
      </c>
      <c r="I1990" s="1">
        <v>57</v>
      </c>
      <c r="J1990" t="str">
        <f t="shared" si="94"/>
        <v>No</v>
      </c>
      <c r="K1990" t="str">
        <f t="shared" si="95"/>
        <v>No</v>
      </c>
      <c r="L1990">
        <f t="shared" si="96"/>
        <v>513274</v>
      </c>
      <c r="M1990" s="1" t="str">
        <f>IF(ISBLANK(D1990),_xlfn.MODE.SNGL(moras[TIPO_ASEGURAMIENTO]),D1990)</f>
        <v>ASALARIADO</v>
      </c>
      <c r="N1990" s="1">
        <f>IF(ISBLANK(moras[[#This Row],[EDAD]]),T2011,moras[[#This Row],[EDAD]])</f>
        <v>57</v>
      </c>
    </row>
    <row r="1991" spans="1:14" x14ac:dyDescent="0.35">
      <c r="A1991" s="1">
        <v>1990</v>
      </c>
      <c r="B1991" s="1" t="s">
        <v>15</v>
      </c>
      <c r="C1991" s="1">
        <v>457059</v>
      </c>
      <c r="D1991" s="1" t="s">
        <v>10</v>
      </c>
      <c r="E1991" s="1" t="s">
        <v>11</v>
      </c>
      <c r="F1991" s="1" t="s">
        <v>12</v>
      </c>
      <c r="G1991" s="1" t="s">
        <v>13</v>
      </c>
      <c r="H1991" s="1" t="s">
        <v>12</v>
      </c>
      <c r="I1991" s="1">
        <v>59</v>
      </c>
      <c r="J1991" t="str">
        <f t="shared" si="94"/>
        <v>No</v>
      </c>
      <c r="K1991" t="str">
        <f t="shared" si="95"/>
        <v>No</v>
      </c>
      <c r="L1991">
        <f t="shared" si="96"/>
        <v>457059</v>
      </c>
      <c r="M1991" s="1" t="str">
        <f>IF(ISBLANK(D1991),_xlfn.MODE.SNGL(moras[TIPO_ASEGURAMIENTO]),D1991)</f>
        <v>ASALARIADO</v>
      </c>
      <c r="N1991" s="1">
        <f>IF(ISBLANK(moras[[#This Row],[EDAD]]),T2012,moras[[#This Row],[EDAD]])</f>
        <v>59</v>
      </c>
    </row>
    <row r="1992" spans="1:14" x14ac:dyDescent="0.35">
      <c r="A1992" s="1">
        <v>1991</v>
      </c>
      <c r="B1992" s="1" t="s">
        <v>15</v>
      </c>
      <c r="C1992" s="1">
        <v>1708013</v>
      </c>
      <c r="D1992" s="1" t="s">
        <v>14</v>
      </c>
      <c r="E1992" s="1" t="s">
        <v>11</v>
      </c>
      <c r="F1992" s="1" t="s">
        <v>12</v>
      </c>
      <c r="G1992" s="1" t="s">
        <v>13</v>
      </c>
      <c r="H1992" s="1" t="s">
        <v>13</v>
      </c>
      <c r="I1992" s="1">
        <v>57</v>
      </c>
      <c r="J1992" t="str">
        <f t="shared" si="94"/>
        <v>No</v>
      </c>
      <c r="K1992" t="str">
        <f t="shared" si="95"/>
        <v>No</v>
      </c>
      <c r="L1992">
        <f t="shared" si="96"/>
        <v>1708013</v>
      </c>
      <c r="M1992" s="1" t="str">
        <f>IF(ISBLANK(D1992),_xlfn.MODE.SNGL(moras[TIPO_ASEGURAMIENTO]),D1992)</f>
        <v>PENSIONADOS EN SU PROPIO SISTEMA</v>
      </c>
      <c r="N1992" s="1">
        <f>IF(ISBLANK(moras[[#This Row],[EDAD]]),T2013,moras[[#This Row],[EDAD]])</f>
        <v>57</v>
      </c>
    </row>
    <row r="1993" spans="1:14" x14ac:dyDescent="0.35">
      <c r="A1993" s="1">
        <v>1992</v>
      </c>
      <c r="B1993" s="1" t="s">
        <v>9</v>
      </c>
      <c r="C1993" s="1">
        <v>362989.67</v>
      </c>
      <c r="D1993" s="1" t="s">
        <v>10</v>
      </c>
      <c r="E1993" s="1" t="s">
        <v>16</v>
      </c>
      <c r="F1993" s="1" t="s">
        <v>12</v>
      </c>
      <c r="G1993" s="1" t="s">
        <v>13</v>
      </c>
      <c r="H1993" s="1" t="s">
        <v>13</v>
      </c>
      <c r="I1993" s="1">
        <v>20</v>
      </c>
      <c r="J1993" t="str">
        <f t="shared" si="94"/>
        <v>No</v>
      </c>
      <c r="K1993" t="str">
        <f t="shared" si="95"/>
        <v>No</v>
      </c>
      <c r="L1993">
        <f t="shared" si="96"/>
        <v>362989.67</v>
      </c>
      <c r="M1993" s="1" t="str">
        <f>IF(ISBLANK(D1993),_xlfn.MODE.SNGL(moras[TIPO_ASEGURAMIENTO]),D1993)</f>
        <v>ASALARIADO</v>
      </c>
      <c r="N1993" s="1">
        <f>IF(ISBLANK(moras[[#This Row],[EDAD]]),T2014,moras[[#This Row],[EDAD]])</f>
        <v>20</v>
      </c>
    </row>
    <row r="1994" spans="1:14" x14ac:dyDescent="0.35">
      <c r="A1994" s="1">
        <v>1993</v>
      </c>
      <c r="B1994" s="1" t="s">
        <v>9</v>
      </c>
      <c r="C1994" s="1">
        <v>393714</v>
      </c>
      <c r="D1994" s="1" t="s">
        <v>10</v>
      </c>
      <c r="E1994" s="1" t="s">
        <v>16</v>
      </c>
      <c r="F1994" s="1" t="s">
        <v>12</v>
      </c>
      <c r="G1994" s="1" t="s">
        <v>13</v>
      </c>
      <c r="H1994" s="1" t="s">
        <v>13</v>
      </c>
      <c r="I1994" s="1">
        <v>48</v>
      </c>
      <c r="J1994" t="str">
        <f t="shared" si="94"/>
        <v>No</v>
      </c>
      <c r="K1994" t="str">
        <f t="shared" si="95"/>
        <v>No</v>
      </c>
      <c r="L1994">
        <f t="shared" si="96"/>
        <v>393714</v>
      </c>
      <c r="M1994" s="1" t="str">
        <f>IF(ISBLANK(D1994),_xlfn.MODE.SNGL(moras[TIPO_ASEGURAMIENTO]),D1994)</f>
        <v>ASALARIADO</v>
      </c>
      <c r="N1994" s="1">
        <f>IF(ISBLANK(moras[[#This Row],[EDAD]]),T2015,moras[[#This Row],[EDAD]])</f>
        <v>48</v>
      </c>
    </row>
    <row r="1995" spans="1:14" x14ac:dyDescent="0.35">
      <c r="A1995" s="1">
        <v>1994</v>
      </c>
      <c r="B1995" s="1" t="s">
        <v>9</v>
      </c>
      <c r="C1995" s="1">
        <v>444719</v>
      </c>
      <c r="D1995" s="1" t="s">
        <v>18</v>
      </c>
      <c r="E1995" s="1" t="s">
        <v>16</v>
      </c>
      <c r="F1995" s="1" t="s">
        <v>12</v>
      </c>
      <c r="G1995" s="1" t="s">
        <v>13</v>
      </c>
      <c r="H1995" s="1" t="s">
        <v>12</v>
      </c>
      <c r="I1995" s="1">
        <v>36</v>
      </c>
      <c r="J1995" t="str">
        <f t="shared" si="94"/>
        <v>No</v>
      </c>
      <c r="K1995" t="str">
        <f t="shared" si="95"/>
        <v>No</v>
      </c>
      <c r="L1995">
        <f t="shared" si="96"/>
        <v>444719</v>
      </c>
      <c r="M1995" s="1" t="str">
        <f>IF(ISBLANK(D1995),_xlfn.MODE.SNGL(moras[TIPO_ASEGURAMIENTO]),D1995)</f>
        <v>TRABAJADOR INDEPENDIENTE</v>
      </c>
      <c r="N1995" s="1">
        <f>IF(ISBLANK(moras[[#This Row],[EDAD]]),T2016,moras[[#This Row],[EDAD]])</f>
        <v>36</v>
      </c>
    </row>
    <row r="1996" spans="1:14" x14ac:dyDescent="0.35">
      <c r="A1996" s="1">
        <v>1995</v>
      </c>
      <c r="B1996" s="1" t="s">
        <v>9</v>
      </c>
      <c r="C1996" s="1">
        <v>1352723.7</v>
      </c>
      <c r="D1996" s="1" t="s">
        <v>10</v>
      </c>
      <c r="E1996" s="1" t="s">
        <v>11</v>
      </c>
      <c r="F1996" s="1" t="s">
        <v>12</v>
      </c>
      <c r="G1996" s="1" t="s">
        <v>13</v>
      </c>
      <c r="H1996" s="1" t="s">
        <v>13</v>
      </c>
      <c r="I1996" s="1">
        <v>29</v>
      </c>
      <c r="J1996" t="str">
        <f t="shared" si="94"/>
        <v>No</v>
      </c>
      <c r="K1996" t="str">
        <f t="shared" si="95"/>
        <v>No</v>
      </c>
      <c r="L1996">
        <f t="shared" si="96"/>
        <v>1352723.7</v>
      </c>
      <c r="M1996" s="1" t="str">
        <f>IF(ISBLANK(D1996),_xlfn.MODE.SNGL(moras[TIPO_ASEGURAMIENTO]),D1996)</f>
        <v>ASALARIADO</v>
      </c>
      <c r="N1996" s="1">
        <f>IF(ISBLANK(moras[[#This Row],[EDAD]]),T2017,moras[[#This Row],[EDAD]])</f>
        <v>29</v>
      </c>
    </row>
    <row r="1997" spans="1:14" x14ac:dyDescent="0.35">
      <c r="A1997" s="1">
        <v>1996</v>
      </c>
      <c r="B1997" s="1" t="s">
        <v>9</v>
      </c>
      <c r="C1997" s="1">
        <v>299647</v>
      </c>
      <c r="D1997" s="1" t="s">
        <v>18</v>
      </c>
      <c r="E1997" s="1" t="s">
        <v>16</v>
      </c>
      <c r="F1997" s="1" t="s">
        <v>12</v>
      </c>
      <c r="G1997" s="1" t="s">
        <v>13</v>
      </c>
      <c r="H1997" s="1" t="s">
        <v>12</v>
      </c>
      <c r="I1997" s="1">
        <v>38</v>
      </c>
      <c r="J1997" t="str">
        <f t="shared" si="94"/>
        <v>No</v>
      </c>
      <c r="K1997" t="str">
        <f t="shared" si="95"/>
        <v>No</v>
      </c>
      <c r="L1997">
        <f t="shared" si="96"/>
        <v>299647</v>
      </c>
      <c r="M1997" s="1" t="str">
        <f>IF(ISBLANK(D1997),_xlfn.MODE.SNGL(moras[TIPO_ASEGURAMIENTO]),D1997)</f>
        <v>TRABAJADOR INDEPENDIENTE</v>
      </c>
      <c r="N1997" s="1">
        <f>IF(ISBLANK(moras[[#This Row],[EDAD]]),T2018,moras[[#This Row],[EDAD]])</f>
        <v>38</v>
      </c>
    </row>
    <row r="1998" spans="1:14" x14ac:dyDescent="0.35">
      <c r="A1998" s="1">
        <v>1997</v>
      </c>
      <c r="B1998" s="1" t="s">
        <v>15</v>
      </c>
      <c r="C1998" s="1">
        <v>141509.48000000001</v>
      </c>
      <c r="D1998" s="1" t="s">
        <v>14</v>
      </c>
      <c r="E1998" s="1" t="s">
        <v>11</v>
      </c>
      <c r="F1998" s="1" t="s">
        <v>12</v>
      </c>
      <c r="G1998" s="1" t="s">
        <v>13</v>
      </c>
      <c r="H1998" s="1" t="s">
        <v>13</v>
      </c>
      <c r="I1998" s="1">
        <v>91</v>
      </c>
      <c r="J1998" t="str">
        <f t="shared" si="94"/>
        <v>No</v>
      </c>
      <c r="K1998" t="str">
        <f t="shared" si="95"/>
        <v>No</v>
      </c>
      <c r="L1998">
        <f t="shared" si="96"/>
        <v>141509.48000000001</v>
      </c>
      <c r="M1998" s="1" t="str">
        <f>IF(ISBLANK(D1998),_xlfn.MODE.SNGL(moras[TIPO_ASEGURAMIENTO]),D1998)</f>
        <v>PENSIONADOS EN SU PROPIO SISTEMA</v>
      </c>
      <c r="N1998" s="1">
        <f>IF(ISBLANK(moras[[#This Row],[EDAD]]),T2019,moras[[#This Row],[EDAD]])</f>
        <v>91</v>
      </c>
    </row>
    <row r="1999" spans="1:14" x14ac:dyDescent="0.35">
      <c r="A1999" s="1">
        <v>1998</v>
      </c>
      <c r="B1999" s="1" t="s">
        <v>15</v>
      </c>
      <c r="C1999" s="1">
        <v>350000</v>
      </c>
      <c r="D1999" s="1" t="s">
        <v>10</v>
      </c>
      <c r="E1999" s="1" t="s">
        <v>11</v>
      </c>
      <c r="F1999" s="1" t="s">
        <v>12</v>
      </c>
      <c r="G1999" s="1" t="s">
        <v>13</v>
      </c>
      <c r="H1999" s="1" t="s">
        <v>13</v>
      </c>
      <c r="I1999" s="1">
        <v>41</v>
      </c>
      <c r="J1999" t="str">
        <f t="shared" si="94"/>
        <v>No</v>
      </c>
      <c r="K1999" t="str">
        <f t="shared" si="95"/>
        <v>No</v>
      </c>
      <c r="L1999">
        <f t="shared" si="96"/>
        <v>350000</v>
      </c>
      <c r="M1999" s="1" t="str">
        <f>IF(ISBLANK(D1999),_xlfn.MODE.SNGL(moras[TIPO_ASEGURAMIENTO]),D1999)</f>
        <v>ASALARIADO</v>
      </c>
      <c r="N1999" s="1">
        <f>IF(ISBLANK(moras[[#This Row],[EDAD]]),T2020,moras[[#This Row],[EDAD]])</f>
        <v>41</v>
      </c>
    </row>
    <row r="2000" spans="1:14" x14ac:dyDescent="0.35">
      <c r="A2000" s="1">
        <v>1999</v>
      </c>
      <c r="B2000" s="1" t="s">
        <v>15</v>
      </c>
      <c r="C2000" s="1">
        <v>127421.8</v>
      </c>
      <c r="D2000" s="1" t="s">
        <v>10</v>
      </c>
      <c r="E2000" s="1" t="s">
        <v>16</v>
      </c>
      <c r="F2000" s="1" t="s">
        <v>12</v>
      </c>
      <c r="G2000" s="1" t="s">
        <v>13</v>
      </c>
      <c r="H2000" s="1" t="s">
        <v>13</v>
      </c>
      <c r="I2000" s="1">
        <v>25</v>
      </c>
      <c r="J2000" t="str">
        <f t="shared" si="94"/>
        <v>No</v>
      </c>
      <c r="K2000" t="str">
        <f t="shared" si="95"/>
        <v>No</v>
      </c>
      <c r="L2000">
        <f t="shared" si="96"/>
        <v>127421.8</v>
      </c>
      <c r="M2000" s="1" t="str">
        <f>IF(ISBLANK(D2000),_xlfn.MODE.SNGL(moras[TIPO_ASEGURAMIENTO]),D2000)</f>
        <v>ASALARIADO</v>
      </c>
      <c r="N2000" s="1">
        <f>IF(ISBLANK(moras[[#This Row],[EDAD]]),T2021,moras[[#This Row],[EDAD]])</f>
        <v>25</v>
      </c>
    </row>
    <row r="2001" spans="1:14" x14ac:dyDescent="0.35">
      <c r="A2001" s="1">
        <v>2000</v>
      </c>
      <c r="B2001" s="1" t="s">
        <v>9</v>
      </c>
      <c r="C2001" s="1">
        <v>266719</v>
      </c>
      <c r="D2001" s="1" t="s">
        <v>10</v>
      </c>
      <c r="E2001" s="1" t="s">
        <v>16</v>
      </c>
      <c r="F2001" s="1" t="s">
        <v>12</v>
      </c>
      <c r="G2001" s="1" t="s">
        <v>13</v>
      </c>
      <c r="H2001" s="1" t="s">
        <v>13</v>
      </c>
      <c r="I2001" s="1">
        <v>36</v>
      </c>
      <c r="J2001" t="str">
        <f t="shared" si="94"/>
        <v>No</v>
      </c>
      <c r="K2001" t="str">
        <f t="shared" si="95"/>
        <v>No</v>
      </c>
      <c r="L2001">
        <f t="shared" si="96"/>
        <v>266719</v>
      </c>
      <c r="M2001" s="1" t="str">
        <f>IF(ISBLANK(D2001),_xlfn.MODE.SNGL(moras[TIPO_ASEGURAMIENTO]),D2001)</f>
        <v>ASALARIADO</v>
      </c>
      <c r="N2001" s="1">
        <f>IF(ISBLANK(moras[[#This Row],[EDAD]]),T2022,moras[[#This Row],[EDAD]])</f>
        <v>36</v>
      </c>
    </row>
    <row r="2002" spans="1:14" x14ac:dyDescent="0.35">
      <c r="A2002" s="1">
        <v>2001</v>
      </c>
      <c r="B2002" s="1" t="s">
        <v>15</v>
      </c>
      <c r="C2002" s="1">
        <v>766198.68</v>
      </c>
      <c r="D2002" s="1" t="s">
        <v>10</v>
      </c>
      <c r="E2002" s="1" t="s">
        <v>11</v>
      </c>
      <c r="F2002" s="1" t="s">
        <v>12</v>
      </c>
      <c r="G2002" s="1" t="s">
        <v>12</v>
      </c>
      <c r="H2002" s="1" t="s">
        <v>13</v>
      </c>
      <c r="I2002" s="1">
        <v>36</v>
      </c>
      <c r="J2002" t="str">
        <f t="shared" si="94"/>
        <v>No</v>
      </c>
      <c r="K2002" t="str">
        <f t="shared" si="95"/>
        <v>No</v>
      </c>
      <c r="L2002">
        <f t="shared" si="96"/>
        <v>766198.68</v>
      </c>
      <c r="M2002" s="1" t="str">
        <f>IF(ISBLANK(D2002),_xlfn.MODE.SNGL(moras[TIPO_ASEGURAMIENTO]),D2002)</f>
        <v>ASALARIADO</v>
      </c>
      <c r="N2002" s="1">
        <f>IF(ISBLANK(moras[[#This Row],[EDAD]]),T2023,moras[[#This Row],[EDAD]])</f>
        <v>36</v>
      </c>
    </row>
    <row r="2003" spans="1:14" x14ac:dyDescent="0.35">
      <c r="A2003" s="1">
        <v>2002</v>
      </c>
      <c r="B2003" s="1" t="s">
        <v>9</v>
      </c>
      <c r="C2003" s="1">
        <v>1528849.72</v>
      </c>
      <c r="D2003" s="1" t="s">
        <v>10</v>
      </c>
      <c r="E2003" s="1" t="s">
        <v>11</v>
      </c>
      <c r="F2003" s="1" t="s">
        <v>12</v>
      </c>
      <c r="G2003" s="1" t="s">
        <v>13</v>
      </c>
      <c r="H2003" s="1" t="s">
        <v>13</v>
      </c>
      <c r="I2003" s="1">
        <v>45</v>
      </c>
      <c r="J2003" t="str">
        <f t="shared" si="94"/>
        <v>No</v>
      </c>
      <c r="K2003" t="str">
        <f t="shared" si="95"/>
        <v>No</v>
      </c>
      <c r="L2003">
        <f t="shared" si="96"/>
        <v>1528849.72</v>
      </c>
      <c r="M2003" s="1" t="str">
        <f>IF(ISBLANK(D2003),_xlfn.MODE.SNGL(moras[TIPO_ASEGURAMIENTO]),D2003)</f>
        <v>ASALARIADO</v>
      </c>
      <c r="N2003" s="1">
        <f>IF(ISBLANK(moras[[#This Row],[EDAD]]),T2024,moras[[#This Row],[EDAD]])</f>
        <v>45</v>
      </c>
    </row>
    <row r="2004" spans="1:14" x14ac:dyDescent="0.35">
      <c r="A2004" s="1">
        <v>2003</v>
      </c>
      <c r="B2004" s="1" t="s">
        <v>9</v>
      </c>
      <c r="C2004" s="1">
        <v>297047</v>
      </c>
      <c r="D2004" s="1" t="s">
        <v>18</v>
      </c>
      <c r="E2004" s="1" t="s">
        <v>16</v>
      </c>
      <c r="F2004" s="1" t="s">
        <v>12</v>
      </c>
      <c r="G2004" s="1" t="s">
        <v>13</v>
      </c>
      <c r="H2004" s="1" t="s">
        <v>13</v>
      </c>
      <c r="I2004" s="1">
        <v>59</v>
      </c>
      <c r="J2004" t="str">
        <f t="shared" si="94"/>
        <v>No</v>
      </c>
      <c r="K2004" t="str">
        <f t="shared" si="95"/>
        <v>No</v>
      </c>
      <c r="L2004">
        <f t="shared" si="96"/>
        <v>297047</v>
      </c>
      <c r="M2004" s="1" t="str">
        <f>IF(ISBLANK(D2004),_xlfn.MODE.SNGL(moras[TIPO_ASEGURAMIENTO]),D2004)</f>
        <v>TRABAJADOR INDEPENDIENTE</v>
      </c>
      <c r="N2004" s="1">
        <f>IF(ISBLANK(moras[[#This Row],[EDAD]]),T2025,moras[[#This Row],[EDAD]])</f>
        <v>59</v>
      </c>
    </row>
    <row r="2005" spans="1:14" x14ac:dyDescent="0.35">
      <c r="A2005" s="1">
        <v>2004</v>
      </c>
      <c r="B2005" s="1" t="s">
        <v>15</v>
      </c>
      <c r="C2005" s="1">
        <v>50000</v>
      </c>
      <c r="D2005" s="1" t="s">
        <v>10</v>
      </c>
      <c r="E2005" s="1" t="s">
        <v>16</v>
      </c>
      <c r="F2005" s="1" t="s">
        <v>12</v>
      </c>
      <c r="G2005" s="1" t="s">
        <v>13</v>
      </c>
      <c r="H2005" s="1" t="s">
        <v>13</v>
      </c>
      <c r="I2005" s="1">
        <v>40</v>
      </c>
      <c r="J2005" t="str">
        <f t="shared" si="94"/>
        <v>No</v>
      </c>
      <c r="K2005" t="str">
        <f t="shared" si="95"/>
        <v>No</v>
      </c>
      <c r="L2005">
        <f t="shared" si="96"/>
        <v>50000</v>
      </c>
      <c r="M2005" s="1" t="str">
        <f>IF(ISBLANK(D2005),_xlfn.MODE.SNGL(moras[TIPO_ASEGURAMIENTO]),D2005)</f>
        <v>ASALARIADO</v>
      </c>
      <c r="N2005" s="1">
        <f>IF(ISBLANK(moras[[#This Row],[EDAD]]),T2026,moras[[#This Row],[EDAD]])</f>
        <v>40</v>
      </c>
    </row>
    <row r="2006" spans="1:14" x14ac:dyDescent="0.35">
      <c r="A2006" s="1">
        <v>2005</v>
      </c>
      <c r="B2006" s="1" t="s">
        <v>9</v>
      </c>
      <c r="C2006" s="1">
        <v>379361</v>
      </c>
      <c r="D2006" s="1" t="s">
        <v>10</v>
      </c>
      <c r="E2006" s="1" t="s">
        <v>16</v>
      </c>
      <c r="F2006" s="1" t="s">
        <v>12</v>
      </c>
      <c r="G2006" s="1" t="s">
        <v>13</v>
      </c>
      <c r="H2006" s="1" t="s">
        <v>13</v>
      </c>
      <c r="I2006" s="1">
        <v>39</v>
      </c>
      <c r="J2006" t="str">
        <f t="shared" si="94"/>
        <v>No</v>
      </c>
      <c r="K2006" t="str">
        <f t="shared" si="95"/>
        <v>No</v>
      </c>
      <c r="L2006">
        <f t="shared" si="96"/>
        <v>379361</v>
      </c>
      <c r="M2006" s="1" t="str">
        <f>IF(ISBLANK(D2006),_xlfn.MODE.SNGL(moras[TIPO_ASEGURAMIENTO]),D2006)</f>
        <v>ASALARIADO</v>
      </c>
      <c r="N2006" s="1">
        <f>IF(ISBLANK(moras[[#This Row],[EDAD]]),T2027,moras[[#This Row],[EDAD]])</f>
        <v>39</v>
      </c>
    </row>
    <row r="2007" spans="1:14" x14ac:dyDescent="0.35">
      <c r="A2007" s="1">
        <v>2006</v>
      </c>
      <c r="B2007" s="1" t="s">
        <v>9</v>
      </c>
      <c r="C2007" s="1">
        <v>594388.81000000006</v>
      </c>
      <c r="D2007" s="1" t="s">
        <v>10</v>
      </c>
      <c r="E2007" s="1" t="s">
        <v>16</v>
      </c>
      <c r="F2007" s="1" t="s">
        <v>12</v>
      </c>
      <c r="G2007" s="1" t="s">
        <v>13</v>
      </c>
      <c r="H2007" s="1" t="s">
        <v>13</v>
      </c>
      <c r="I2007" s="1">
        <v>24</v>
      </c>
      <c r="J2007" t="str">
        <f t="shared" si="94"/>
        <v>No</v>
      </c>
      <c r="K2007" t="str">
        <f t="shared" si="95"/>
        <v>No</v>
      </c>
      <c r="L2007">
        <f t="shared" si="96"/>
        <v>594388.81000000006</v>
      </c>
      <c r="M2007" s="1" t="str">
        <f>IF(ISBLANK(D2007),_xlfn.MODE.SNGL(moras[TIPO_ASEGURAMIENTO]),D2007)</f>
        <v>ASALARIADO</v>
      </c>
      <c r="N2007" s="1">
        <f>IF(ISBLANK(moras[[#This Row],[EDAD]]),T2028,moras[[#This Row],[EDAD]])</f>
        <v>24</v>
      </c>
    </row>
    <row r="2008" spans="1:14" x14ac:dyDescent="0.35">
      <c r="A2008" s="1">
        <v>2007</v>
      </c>
      <c r="B2008" s="1" t="s">
        <v>15</v>
      </c>
      <c r="C2008" s="1">
        <v>354029.89</v>
      </c>
      <c r="D2008" s="1" t="s">
        <v>10</v>
      </c>
      <c r="E2008" s="1" t="s">
        <v>16</v>
      </c>
      <c r="F2008" s="1" t="s">
        <v>12</v>
      </c>
      <c r="G2008" s="1" t="s">
        <v>13</v>
      </c>
      <c r="H2008" s="1" t="s">
        <v>13</v>
      </c>
      <c r="I2008" s="1">
        <v>33</v>
      </c>
      <c r="J2008" t="str">
        <f t="shared" si="94"/>
        <v>No</v>
      </c>
      <c r="K2008" t="str">
        <f t="shared" si="95"/>
        <v>No</v>
      </c>
      <c r="L2008">
        <f t="shared" si="96"/>
        <v>354029.89</v>
      </c>
      <c r="M2008" s="1" t="str">
        <f>IF(ISBLANK(D2008),_xlfn.MODE.SNGL(moras[TIPO_ASEGURAMIENTO]),D2008)</f>
        <v>ASALARIADO</v>
      </c>
      <c r="N2008" s="1">
        <f>IF(ISBLANK(moras[[#This Row],[EDAD]]),T2029,moras[[#This Row],[EDAD]])</f>
        <v>33</v>
      </c>
    </row>
    <row r="2009" spans="1:14" x14ac:dyDescent="0.35">
      <c r="A2009" s="1">
        <v>2008</v>
      </c>
      <c r="B2009" s="1" t="s">
        <v>9</v>
      </c>
      <c r="C2009" s="1">
        <v>342027</v>
      </c>
      <c r="D2009" s="1" t="s">
        <v>10</v>
      </c>
      <c r="E2009" s="1" t="s">
        <v>16</v>
      </c>
      <c r="F2009" s="1" t="s">
        <v>12</v>
      </c>
      <c r="G2009" s="1" t="s">
        <v>13</v>
      </c>
      <c r="H2009" s="1" t="s">
        <v>13</v>
      </c>
      <c r="I2009" s="1">
        <v>53</v>
      </c>
      <c r="J2009" t="str">
        <f t="shared" si="94"/>
        <v>No</v>
      </c>
      <c r="K2009" t="str">
        <f t="shared" si="95"/>
        <v>No</v>
      </c>
      <c r="L2009">
        <f t="shared" si="96"/>
        <v>342027</v>
      </c>
      <c r="M2009" s="1" t="str">
        <f>IF(ISBLANK(D2009),_xlfn.MODE.SNGL(moras[TIPO_ASEGURAMIENTO]),D2009)</f>
        <v>ASALARIADO</v>
      </c>
      <c r="N2009" s="1">
        <f>IF(ISBLANK(moras[[#This Row],[EDAD]]),T2030,moras[[#This Row],[EDAD]])</f>
        <v>53</v>
      </c>
    </row>
    <row r="2010" spans="1:14" x14ac:dyDescent="0.35">
      <c r="A2010" s="1">
        <v>2009</v>
      </c>
      <c r="B2010" s="1" t="s">
        <v>15</v>
      </c>
      <c r="C2010" s="1">
        <v>1059620</v>
      </c>
      <c r="D2010" s="1" t="s">
        <v>17</v>
      </c>
      <c r="E2010" s="1" t="s">
        <v>16</v>
      </c>
      <c r="F2010" s="1" t="s">
        <v>12</v>
      </c>
      <c r="G2010" s="1" t="s">
        <v>12</v>
      </c>
      <c r="H2010" s="1" t="s">
        <v>13</v>
      </c>
      <c r="I2010" s="1">
        <v>76</v>
      </c>
      <c r="J2010" t="str">
        <f t="shared" si="94"/>
        <v>No</v>
      </c>
      <c r="K2010" t="str">
        <f t="shared" si="95"/>
        <v>No</v>
      </c>
      <c r="L2010">
        <f t="shared" si="96"/>
        <v>1059620</v>
      </c>
      <c r="M2010" s="1" t="str">
        <f>IF(ISBLANK(D2010),_xlfn.MODE.SNGL(moras[TIPO_ASEGURAMIENTO]),D2010)</f>
        <v>ASEGURADO VOLUNTARIO</v>
      </c>
      <c r="N2010" s="1">
        <f>IF(ISBLANK(moras[[#This Row],[EDAD]]),T2031,moras[[#This Row],[EDAD]])</f>
        <v>76</v>
      </c>
    </row>
    <row r="2011" spans="1:14" x14ac:dyDescent="0.35">
      <c r="A2011" s="1">
        <v>2010</v>
      </c>
      <c r="B2011" s="1" t="s">
        <v>15</v>
      </c>
      <c r="C2011" s="1">
        <v>233537.36</v>
      </c>
      <c r="D2011" s="1" t="s">
        <v>10</v>
      </c>
      <c r="E2011" s="1" t="s">
        <v>16</v>
      </c>
      <c r="F2011" s="1" t="s">
        <v>12</v>
      </c>
      <c r="G2011" s="1" t="s">
        <v>13</v>
      </c>
      <c r="H2011" s="1" t="s">
        <v>13</v>
      </c>
      <c r="I2011" s="1">
        <v>33</v>
      </c>
      <c r="J2011" t="str">
        <f t="shared" si="94"/>
        <v>No</v>
      </c>
      <c r="K2011" t="str">
        <f t="shared" si="95"/>
        <v>No</v>
      </c>
      <c r="L2011">
        <f t="shared" si="96"/>
        <v>233537.36</v>
      </c>
      <c r="M2011" s="1" t="str">
        <f>IF(ISBLANK(D2011),_xlfn.MODE.SNGL(moras[TIPO_ASEGURAMIENTO]),D2011)</f>
        <v>ASALARIADO</v>
      </c>
      <c r="N2011" s="1">
        <f>IF(ISBLANK(moras[[#This Row],[EDAD]]),T2032,moras[[#This Row],[EDAD]])</f>
        <v>33</v>
      </c>
    </row>
    <row r="2012" spans="1:14" x14ac:dyDescent="0.35">
      <c r="A2012" s="1">
        <v>2011</v>
      </c>
      <c r="B2012" s="1" t="s">
        <v>9</v>
      </c>
      <c r="C2012" s="1">
        <v>2161351.1</v>
      </c>
      <c r="D2012" s="1" t="s">
        <v>10</v>
      </c>
      <c r="E2012" s="1" t="s">
        <v>11</v>
      </c>
      <c r="F2012" s="1" t="s">
        <v>12</v>
      </c>
      <c r="G2012" s="1" t="s">
        <v>13</v>
      </c>
      <c r="H2012" s="1" t="s">
        <v>13</v>
      </c>
      <c r="I2012" s="1">
        <v>56</v>
      </c>
      <c r="J2012" t="str">
        <f t="shared" si="94"/>
        <v>No</v>
      </c>
      <c r="K2012" t="str">
        <f t="shared" si="95"/>
        <v>No</v>
      </c>
      <c r="L2012">
        <f t="shared" si="96"/>
        <v>2161351.1</v>
      </c>
      <c r="M2012" s="1" t="str">
        <f>IF(ISBLANK(D2012),_xlfn.MODE.SNGL(moras[TIPO_ASEGURAMIENTO]),D2012)</f>
        <v>ASALARIADO</v>
      </c>
      <c r="N2012" s="1">
        <f>IF(ISBLANK(moras[[#This Row],[EDAD]]),T2033,moras[[#This Row],[EDAD]])</f>
        <v>56</v>
      </c>
    </row>
    <row r="2013" spans="1:14" x14ac:dyDescent="0.35">
      <c r="A2013" s="1">
        <v>2012</v>
      </c>
      <c r="B2013" s="1" t="s">
        <v>9</v>
      </c>
      <c r="C2013" s="1">
        <v>158034.53</v>
      </c>
      <c r="D2013" s="1" t="s">
        <v>10</v>
      </c>
      <c r="E2013" s="1" t="s">
        <v>16</v>
      </c>
      <c r="F2013" s="1" t="s">
        <v>12</v>
      </c>
      <c r="G2013" s="1" t="s">
        <v>12</v>
      </c>
      <c r="H2013" s="1" t="s">
        <v>12</v>
      </c>
      <c r="I2013" s="1">
        <v>34</v>
      </c>
      <c r="J2013" t="str">
        <f t="shared" si="94"/>
        <v>No</v>
      </c>
      <c r="K2013" t="str">
        <f t="shared" si="95"/>
        <v>No</v>
      </c>
      <c r="L2013">
        <f t="shared" si="96"/>
        <v>158034.53</v>
      </c>
      <c r="M2013" s="1" t="str">
        <f>IF(ISBLANK(D2013),_xlfn.MODE.SNGL(moras[TIPO_ASEGURAMIENTO]),D2013)</f>
        <v>ASALARIADO</v>
      </c>
      <c r="N2013" s="1">
        <f>IF(ISBLANK(moras[[#This Row],[EDAD]]),T2034,moras[[#This Row],[EDAD]])</f>
        <v>34</v>
      </c>
    </row>
    <row r="2014" spans="1:14" x14ac:dyDescent="0.35">
      <c r="A2014" s="1">
        <v>2013</v>
      </c>
      <c r="B2014" s="1" t="s">
        <v>9</v>
      </c>
      <c r="C2014" s="1">
        <v>433085</v>
      </c>
      <c r="D2014" s="1" t="s">
        <v>18</v>
      </c>
      <c r="E2014" s="1" t="s">
        <v>16</v>
      </c>
      <c r="F2014" s="1" t="s">
        <v>12</v>
      </c>
      <c r="G2014" s="1" t="s">
        <v>13</v>
      </c>
      <c r="H2014" s="1" t="s">
        <v>12</v>
      </c>
      <c r="I2014" s="1">
        <v>46</v>
      </c>
      <c r="J2014" t="str">
        <f t="shared" si="94"/>
        <v>No</v>
      </c>
      <c r="K2014" t="str">
        <f t="shared" si="95"/>
        <v>No</v>
      </c>
      <c r="L2014">
        <f t="shared" si="96"/>
        <v>433085</v>
      </c>
      <c r="M2014" s="1" t="str">
        <f>IF(ISBLANK(D2014),_xlfn.MODE.SNGL(moras[TIPO_ASEGURAMIENTO]),D2014)</f>
        <v>TRABAJADOR INDEPENDIENTE</v>
      </c>
      <c r="N2014" s="1">
        <f>IF(ISBLANK(moras[[#This Row],[EDAD]]),T2035,moras[[#This Row],[EDAD]])</f>
        <v>46</v>
      </c>
    </row>
    <row r="2015" spans="1:14" x14ac:dyDescent="0.35">
      <c r="A2015" s="1">
        <v>2014</v>
      </c>
      <c r="B2015" s="1" t="s">
        <v>9</v>
      </c>
      <c r="C2015" s="1">
        <v>765111.68</v>
      </c>
      <c r="D2015" s="1" t="s">
        <v>14</v>
      </c>
      <c r="E2015" s="1" t="s">
        <v>11</v>
      </c>
      <c r="F2015" s="1" t="s">
        <v>12</v>
      </c>
      <c r="G2015" s="1" t="s">
        <v>13</v>
      </c>
      <c r="H2015" s="1" t="s">
        <v>13</v>
      </c>
      <c r="I2015" s="1">
        <v>62</v>
      </c>
      <c r="J2015" t="str">
        <f t="shared" si="94"/>
        <v>No</v>
      </c>
      <c r="K2015" t="str">
        <f t="shared" si="95"/>
        <v>No</v>
      </c>
      <c r="L2015">
        <f t="shared" si="96"/>
        <v>765111.68</v>
      </c>
      <c r="M2015" s="1" t="str">
        <f>IF(ISBLANK(D2015),_xlfn.MODE.SNGL(moras[TIPO_ASEGURAMIENTO]),D2015)</f>
        <v>PENSIONADOS EN SU PROPIO SISTEMA</v>
      </c>
      <c r="N2015" s="1">
        <f>IF(ISBLANK(moras[[#This Row],[EDAD]]),T2036,moras[[#This Row],[EDAD]])</f>
        <v>62</v>
      </c>
    </row>
    <row r="2016" spans="1:14" x14ac:dyDescent="0.35">
      <c r="A2016" s="1">
        <v>2015</v>
      </c>
      <c r="B2016" s="1" t="s">
        <v>9</v>
      </c>
      <c r="C2016" s="1">
        <v>175000</v>
      </c>
      <c r="D2016" s="1" t="s">
        <v>10</v>
      </c>
      <c r="E2016" s="1" t="s">
        <v>16</v>
      </c>
      <c r="F2016" s="1" t="s">
        <v>12</v>
      </c>
      <c r="G2016" s="1" t="s">
        <v>13</v>
      </c>
      <c r="H2016" s="1" t="s">
        <v>13</v>
      </c>
      <c r="I2016" s="1">
        <v>39</v>
      </c>
      <c r="J2016" t="str">
        <f t="shared" si="94"/>
        <v>No</v>
      </c>
      <c r="K2016" t="str">
        <f t="shared" si="95"/>
        <v>No</v>
      </c>
      <c r="L2016">
        <f t="shared" si="96"/>
        <v>175000</v>
      </c>
      <c r="M2016" s="1" t="str">
        <f>IF(ISBLANK(D2016),_xlfn.MODE.SNGL(moras[TIPO_ASEGURAMIENTO]),D2016)</f>
        <v>ASALARIADO</v>
      </c>
      <c r="N2016" s="1">
        <f>IF(ISBLANK(moras[[#This Row],[EDAD]]),T2037,moras[[#This Row],[EDAD]])</f>
        <v>39</v>
      </c>
    </row>
    <row r="2017" spans="1:14" x14ac:dyDescent="0.35">
      <c r="A2017" s="1">
        <v>2016</v>
      </c>
      <c r="B2017" s="1" t="s">
        <v>9</v>
      </c>
      <c r="C2017" s="1">
        <v>611409</v>
      </c>
      <c r="D2017" s="1" t="s">
        <v>18</v>
      </c>
      <c r="E2017" s="1" t="s">
        <v>16</v>
      </c>
      <c r="F2017" s="1" t="s">
        <v>12</v>
      </c>
      <c r="G2017" s="1" t="s">
        <v>13</v>
      </c>
      <c r="H2017" s="1" t="s">
        <v>12</v>
      </c>
      <c r="I2017" s="1">
        <v>68</v>
      </c>
      <c r="J2017" t="str">
        <f t="shared" si="94"/>
        <v>No</v>
      </c>
      <c r="K2017" t="str">
        <f t="shared" si="95"/>
        <v>No</v>
      </c>
      <c r="L2017">
        <f t="shared" si="96"/>
        <v>611409</v>
      </c>
      <c r="M2017" s="1" t="str">
        <f>IF(ISBLANK(D2017),_xlfn.MODE.SNGL(moras[TIPO_ASEGURAMIENTO]),D2017)</f>
        <v>TRABAJADOR INDEPENDIENTE</v>
      </c>
      <c r="N2017" s="1">
        <f>IF(ISBLANK(moras[[#This Row],[EDAD]]),T2038,moras[[#This Row],[EDAD]])</f>
        <v>68</v>
      </c>
    </row>
    <row r="2018" spans="1:14" x14ac:dyDescent="0.35">
      <c r="A2018" s="1">
        <v>2017</v>
      </c>
      <c r="B2018" s="1" t="s">
        <v>9</v>
      </c>
      <c r="C2018" s="1">
        <v>405473.29</v>
      </c>
      <c r="D2018" s="1" t="s">
        <v>10</v>
      </c>
      <c r="E2018" s="1" t="s">
        <v>16</v>
      </c>
      <c r="F2018" s="1" t="s">
        <v>12</v>
      </c>
      <c r="G2018" s="1" t="s">
        <v>12</v>
      </c>
      <c r="H2018" s="1" t="s">
        <v>13</v>
      </c>
      <c r="I2018" s="1">
        <v>29</v>
      </c>
      <c r="J2018" t="str">
        <f t="shared" si="94"/>
        <v>No</v>
      </c>
      <c r="K2018" t="str">
        <f t="shared" si="95"/>
        <v>No</v>
      </c>
      <c r="L2018">
        <f t="shared" si="96"/>
        <v>405473.29</v>
      </c>
      <c r="M2018" s="1" t="str">
        <f>IF(ISBLANK(D2018),_xlfn.MODE.SNGL(moras[TIPO_ASEGURAMIENTO]),D2018)</f>
        <v>ASALARIADO</v>
      </c>
      <c r="N2018" s="1">
        <f>IF(ISBLANK(moras[[#This Row],[EDAD]]),T2039,moras[[#This Row],[EDAD]])</f>
        <v>29</v>
      </c>
    </row>
    <row r="2019" spans="1:14" x14ac:dyDescent="0.35">
      <c r="A2019" s="1">
        <v>2018</v>
      </c>
      <c r="B2019" s="1" t="s">
        <v>15</v>
      </c>
      <c r="C2019" s="1">
        <v>297046</v>
      </c>
      <c r="D2019" s="1" t="s">
        <v>17</v>
      </c>
      <c r="E2019" s="1" t="s">
        <v>16</v>
      </c>
      <c r="F2019" s="1" t="s">
        <v>13</v>
      </c>
      <c r="G2019" s="1" t="s">
        <v>13</v>
      </c>
      <c r="H2019" s="1" t="s">
        <v>12</v>
      </c>
      <c r="I2019" s="1">
        <v>27</v>
      </c>
      <c r="J2019" t="str">
        <f t="shared" si="94"/>
        <v>No</v>
      </c>
      <c r="K2019" t="str">
        <f t="shared" si="95"/>
        <v>No</v>
      </c>
      <c r="L2019">
        <f t="shared" si="96"/>
        <v>297046</v>
      </c>
      <c r="M2019" s="1" t="str">
        <f>IF(ISBLANK(D2019),_xlfn.MODE.SNGL(moras[TIPO_ASEGURAMIENTO]),D2019)</f>
        <v>ASEGURADO VOLUNTARIO</v>
      </c>
      <c r="N2019" s="1">
        <f>IF(ISBLANK(moras[[#This Row],[EDAD]]),T2040,moras[[#This Row],[EDAD]])</f>
        <v>27</v>
      </c>
    </row>
    <row r="2020" spans="1:14" x14ac:dyDescent="0.35">
      <c r="A2020" s="1">
        <v>2019</v>
      </c>
      <c r="B2020" s="1" t="s">
        <v>15</v>
      </c>
      <c r="C2020" s="1">
        <v>297046</v>
      </c>
      <c r="D2020" s="1" t="s">
        <v>17</v>
      </c>
      <c r="E2020" s="1" t="s">
        <v>16</v>
      </c>
      <c r="F2020" s="1" t="s">
        <v>12</v>
      </c>
      <c r="G2020" s="1" t="s">
        <v>13</v>
      </c>
      <c r="H2020" s="1" t="s">
        <v>13</v>
      </c>
      <c r="I2020" s="1">
        <v>26</v>
      </c>
      <c r="J2020" t="str">
        <f t="shared" si="94"/>
        <v>No</v>
      </c>
      <c r="K2020" t="str">
        <f t="shared" si="95"/>
        <v>No</v>
      </c>
      <c r="L2020">
        <f t="shared" si="96"/>
        <v>297046</v>
      </c>
      <c r="M2020" s="1" t="str">
        <f>IF(ISBLANK(D2020),_xlfn.MODE.SNGL(moras[TIPO_ASEGURAMIENTO]),D2020)</f>
        <v>ASEGURADO VOLUNTARIO</v>
      </c>
      <c r="N2020" s="1">
        <f>IF(ISBLANK(moras[[#This Row],[EDAD]]),T2041,moras[[#This Row],[EDAD]])</f>
        <v>26</v>
      </c>
    </row>
    <row r="2021" spans="1:14" x14ac:dyDescent="0.35">
      <c r="A2021" s="1">
        <v>2020</v>
      </c>
      <c r="B2021" s="1" t="s">
        <v>15</v>
      </c>
      <c r="C2021" s="1">
        <v>970529.5</v>
      </c>
      <c r="D2021" s="1" t="s">
        <v>10</v>
      </c>
      <c r="E2021" s="1" t="s">
        <v>11</v>
      </c>
      <c r="F2021" s="1" t="s">
        <v>12</v>
      </c>
      <c r="G2021" s="1" t="s">
        <v>13</v>
      </c>
      <c r="H2021" s="1" t="s">
        <v>13</v>
      </c>
      <c r="I2021" s="1">
        <v>37</v>
      </c>
      <c r="J2021" t="str">
        <f t="shared" si="94"/>
        <v>No</v>
      </c>
      <c r="K2021" t="str">
        <f t="shared" si="95"/>
        <v>No</v>
      </c>
      <c r="L2021">
        <f t="shared" si="96"/>
        <v>970529.5</v>
      </c>
      <c r="M2021" s="1" t="str">
        <f>IF(ISBLANK(D2021),_xlfn.MODE.SNGL(moras[TIPO_ASEGURAMIENTO]),D2021)</f>
        <v>ASALARIADO</v>
      </c>
      <c r="N2021" s="1">
        <f>IF(ISBLANK(moras[[#This Row],[EDAD]]),T2042,moras[[#This Row],[EDAD]])</f>
        <v>37</v>
      </c>
    </row>
    <row r="2022" spans="1:14" x14ac:dyDescent="0.35">
      <c r="A2022" s="1">
        <v>2021</v>
      </c>
      <c r="B2022" s="1" t="s">
        <v>15</v>
      </c>
      <c r="C2022" s="1">
        <v>1789161.05</v>
      </c>
      <c r="D2022" s="1" t="s">
        <v>10</v>
      </c>
      <c r="E2022" s="1" t="s">
        <v>11</v>
      </c>
      <c r="F2022" s="1" t="s">
        <v>12</v>
      </c>
      <c r="G2022" s="1" t="s">
        <v>13</v>
      </c>
      <c r="H2022" s="1" t="s">
        <v>13</v>
      </c>
      <c r="I2022" s="1">
        <v>41</v>
      </c>
      <c r="J2022" t="str">
        <f t="shared" si="94"/>
        <v>No</v>
      </c>
      <c r="K2022" t="str">
        <f t="shared" si="95"/>
        <v>No</v>
      </c>
      <c r="L2022">
        <f t="shared" si="96"/>
        <v>1789161.05</v>
      </c>
      <c r="M2022" s="1" t="str">
        <f>IF(ISBLANK(D2022),_xlfn.MODE.SNGL(moras[TIPO_ASEGURAMIENTO]),D2022)</f>
        <v>ASALARIADO</v>
      </c>
      <c r="N2022" s="1">
        <f>IF(ISBLANK(moras[[#This Row],[EDAD]]),T2043,moras[[#This Row],[EDAD]])</f>
        <v>41</v>
      </c>
    </row>
    <row r="2023" spans="1:14" x14ac:dyDescent="0.35">
      <c r="A2023" s="1">
        <v>2022</v>
      </c>
      <c r="B2023" s="1" t="s">
        <v>9</v>
      </c>
      <c r="C2023" s="1">
        <v>417000</v>
      </c>
      <c r="D2023" s="1" t="s">
        <v>10</v>
      </c>
      <c r="E2023" s="1" t="s">
        <v>16</v>
      </c>
      <c r="F2023" s="1" t="s">
        <v>12</v>
      </c>
      <c r="G2023" s="1" t="s">
        <v>13</v>
      </c>
      <c r="H2023" s="1" t="s">
        <v>13</v>
      </c>
      <c r="I2023" s="1">
        <v>42</v>
      </c>
      <c r="J2023" t="str">
        <f t="shared" si="94"/>
        <v>No</v>
      </c>
      <c r="K2023" t="str">
        <f t="shared" si="95"/>
        <v>No</v>
      </c>
      <c r="L2023">
        <f t="shared" si="96"/>
        <v>417000</v>
      </c>
      <c r="M2023" s="1" t="str">
        <f>IF(ISBLANK(D2023),_xlfn.MODE.SNGL(moras[TIPO_ASEGURAMIENTO]),D2023)</f>
        <v>ASALARIADO</v>
      </c>
      <c r="N2023" s="1">
        <f>IF(ISBLANK(moras[[#This Row],[EDAD]]),T2044,moras[[#This Row],[EDAD]])</f>
        <v>42</v>
      </c>
    </row>
    <row r="2024" spans="1:14" x14ac:dyDescent="0.35">
      <c r="A2024" s="1">
        <v>2023</v>
      </c>
      <c r="B2024" s="1" t="s">
        <v>9</v>
      </c>
      <c r="C2024" s="1">
        <v>500000</v>
      </c>
      <c r="D2024" s="1" t="s">
        <v>18</v>
      </c>
      <c r="E2024" s="1" t="s">
        <v>16</v>
      </c>
      <c r="F2024" s="1" t="s">
        <v>12</v>
      </c>
      <c r="G2024" s="1" t="s">
        <v>13</v>
      </c>
      <c r="H2024" s="1" t="s">
        <v>13</v>
      </c>
      <c r="I2024" s="1">
        <v>31</v>
      </c>
      <c r="J2024" t="str">
        <f t="shared" si="94"/>
        <v>No</v>
      </c>
      <c r="K2024" t="str">
        <f t="shared" si="95"/>
        <v>No</v>
      </c>
      <c r="L2024">
        <f t="shared" si="96"/>
        <v>500000</v>
      </c>
      <c r="M2024" s="1" t="str">
        <f>IF(ISBLANK(D2024),_xlfn.MODE.SNGL(moras[TIPO_ASEGURAMIENTO]),D2024)</f>
        <v>TRABAJADOR INDEPENDIENTE</v>
      </c>
      <c r="N2024" s="1">
        <f>IF(ISBLANK(moras[[#This Row],[EDAD]]),T2045,moras[[#This Row],[EDAD]])</f>
        <v>31</v>
      </c>
    </row>
    <row r="2025" spans="1:14" x14ac:dyDescent="0.35">
      <c r="A2025" s="1">
        <v>2024</v>
      </c>
      <c r="B2025" s="1" t="s">
        <v>9</v>
      </c>
      <c r="C2025" s="1">
        <v>351360</v>
      </c>
      <c r="D2025" s="1" t="s">
        <v>10</v>
      </c>
      <c r="E2025" s="1" t="s">
        <v>16</v>
      </c>
      <c r="F2025" s="1" t="s">
        <v>12</v>
      </c>
      <c r="G2025" s="1" t="s">
        <v>13</v>
      </c>
      <c r="H2025" s="1" t="s">
        <v>12</v>
      </c>
      <c r="I2025" s="1">
        <v>61</v>
      </c>
      <c r="J2025" t="str">
        <f t="shared" si="94"/>
        <v>No</v>
      </c>
      <c r="K2025" t="str">
        <f t="shared" si="95"/>
        <v>No</v>
      </c>
      <c r="L2025">
        <f t="shared" si="96"/>
        <v>351360</v>
      </c>
      <c r="M2025" s="1" t="str">
        <f>IF(ISBLANK(D2025),_xlfn.MODE.SNGL(moras[TIPO_ASEGURAMIENTO]),D2025)</f>
        <v>ASALARIADO</v>
      </c>
      <c r="N2025" s="1">
        <f>IF(ISBLANK(moras[[#This Row],[EDAD]]),T2046,moras[[#This Row],[EDAD]])</f>
        <v>61</v>
      </c>
    </row>
    <row r="2026" spans="1:14" x14ac:dyDescent="0.35">
      <c r="A2026" s="1">
        <v>2025</v>
      </c>
      <c r="B2026" s="1" t="s">
        <v>15</v>
      </c>
      <c r="C2026" s="1">
        <v>297046</v>
      </c>
      <c r="D2026" s="1" t="s">
        <v>17</v>
      </c>
      <c r="E2026" s="1" t="s">
        <v>16</v>
      </c>
      <c r="F2026" s="1" t="s">
        <v>13</v>
      </c>
      <c r="G2026" s="1" t="s">
        <v>13</v>
      </c>
      <c r="H2026" s="1" t="s">
        <v>12</v>
      </c>
      <c r="I2026" s="1">
        <v>54</v>
      </c>
      <c r="J2026" t="str">
        <f t="shared" si="94"/>
        <v>No</v>
      </c>
      <c r="K2026" t="str">
        <f t="shared" si="95"/>
        <v>No</v>
      </c>
      <c r="L2026">
        <f t="shared" si="96"/>
        <v>297046</v>
      </c>
      <c r="M2026" s="1" t="str">
        <f>IF(ISBLANK(D2026),_xlfn.MODE.SNGL(moras[TIPO_ASEGURAMIENTO]),D2026)</f>
        <v>ASEGURADO VOLUNTARIO</v>
      </c>
      <c r="N2026" s="1">
        <f>IF(ISBLANK(moras[[#This Row],[EDAD]]),T2047,moras[[#This Row],[EDAD]])</f>
        <v>54</v>
      </c>
    </row>
    <row r="2027" spans="1:14" x14ac:dyDescent="0.35">
      <c r="A2027" s="1">
        <v>2026</v>
      </c>
      <c r="B2027" s="1" t="s">
        <v>15</v>
      </c>
      <c r="C2027" s="1">
        <v>297042</v>
      </c>
      <c r="D2027" s="1" t="s">
        <v>18</v>
      </c>
      <c r="E2027" s="1" t="s">
        <v>16</v>
      </c>
      <c r="F2027" s="1" t="s">
        <v>12</v>
      </c>
      <c r="G2027" s="1" t="s">
        <v>13</v>
      </c>
      <c r="H2027" s="1" t="s">
        <v>13</v>
      </c>
      <c r="I2027" s="1">
        <v>25</v>
      </c>
      <c r="J2027" t="str">
        <f t="shared" si="94"/>
        <v>No</v>
      </c>
      <c r="K2027" t="str">
        <f t="shared" si="95"/>
        <v>No</v>
      </c>
      <c r="L2027">
        <f t="shared" si="96"/>
        <v>297042</v>
      </c>
      <c r="M2027" s="1" t="str">
        <f>IF(ISBLANK(D2027),_xlfn.MODE.SNGL(moras[TIPO_ASEGURAMIENTO]),D2027)</f>
        <v>TRABAJADOR INDEPENDIENTE</v>
      </c>
      <c r="N2027" s="1">
        <f>IF(ISBLANK(moras[[#This Row],[EDAD]]),T2048,moras[[#This Row],[EDAD]])</f>
        <v>25</v>
      </c>
    </row>
    <row r="2028" spans="1:14" x14ac:dyDescent="0.35">
      <c r="A2028" s="1">
        <v>2027</v>
      </c>
      <c r="B2028" s="1" t="s">
        <v>9</v>
      </c>
      <c r="C2028" s="1">
        <v>356455</v>
      </c>
      <c r="D2028" s="1" t="s">
        <v>18</v>
      </c>
      <c r="E2028" s="1" t="s">
        <v>16</v>
      </c>
      <c r="F2028" s="1" t="s">
        <v>12</v>
      </c>
      <c r="G2028" s="1" t="s">
        <v>13</v>
      </c>
      <c r="H2028" s="1" t="s">
        <v>12</v>
      </c>
      <c r="I2028" s="1">
        <v>55</v>
      </c>
      <c r="J2028" t="str">
        <f t="shared" si="94"/>
        <v>No</v>
      </c>
      <c r="K2028" t="str">
        <f t="shared" si="95"/>
        <v>No</v>
      </c>
      <c r="L2028">
        <f t="shared" si="96"/>
        <v>356455</v>
      </c>
      <c r="M2028" s="1" t="str">
        <f>IF(ISBLANK(D2028),_xlfn.MODE.SNGL(moras[TIPO_ASEGURAMIENTO]),D2028)</f>
        <v>TRABAJADOR INDEPENDIENTE</v>
      </c>
      <c r="N2028" s="1">
        <f>IF(ISBLANK(moras[[#This Row],[EDAD]]),T2049,moras[[#This Row],[EDAD]])</f>
        <v>55</v>
      </c>
    </row>
    <row r="2029" spans="1:14" x14ac:dyDescent="0.35">
      <c r="A2029" s="1">
        <v>2028</v>
      </c>
      <c r="B2029" s="1" t="s">
        <v>15</v>
      </c>
      <c r="C2029" s="1">
        <v>369338.24</v>
      </c>
      <c r="D2029" s="1" t="s">
        <v>10</v>
      </c>
      <c r="E2029" s="1" t="s">
        <v>16</v>
      </c>
      <c r="F2029" s="1" t="s">
        <v>12</v>
      </c>
      <c r="G2029" s="1" t="s">
        <v>13</v>
      </c>
      <c r="H2029" s="1" t="s">
        <v>13</v>
      </c>
      <c r="I2029" s="1">
        <v>48</v>
      </c>
      <c r="J2029" t="str">
        <f t="shared" si="94"/>
        <v>No</v>
      </c>
      <c r="K2029" t="str">
        <f t="shared" si="95"/>
        <v>No</v>
      </c>
      <c r="L2029">
        <f t="shared" si="96"/>
        <v>369338.24</v>
      </c>
      <c r="M2029" s="1" t="str">
        <f>IF(ISBLANK(D2029),_xlfn.MODE.SNGL(moras[TIPO_ASEGURAMIENTO]),D2029)</f>
        <v>ASALARIADO</v>
      </c>
      <c r="N2029" s="1">
        <f>IF(ISBLANK(moras[[#This Row],[EDAD]]),T2050,moras[[#This Row],[EDAD]])</f>
        <v>48</v>
      </c>
    </row>
    <row r="2030" spans="1:14" x14ac:dyDescent="0.35">
      <c r="A2030" s="1">
        <v>2029</v>
      </c>
      <c r="B2030" s="1" t="s">
        <v>15</v>
      </c>
      <c r="C2030" s="1">
        <v>299837</v>
      </c>
      <c r="D2030" s="1" t="s">
        <v>17</v>
      </c>
      <c r="E2030" s="1" t="s">
        <v>16</v>
      </c>
      <c r="F2030" s="1" t="s">
        <v>13</v>
      </c>
      <c r="G2030" s="1" t="s">
        <v>12</v>
      </c>
      <c r="H2030" s="1" t="s">
        <v>13</v>
      </c>
      <c r="I2030" s="1">
        <v>52</v>
      </c>
      <c r="J2030" t="str">
        <f t="shared" si="94"/>
        <v>No</v>
      </c>
      <c r="K2030" t="str">
        <f t="shared" si="95"/>
        <v>No</v>
      </c>
      <c r="L2030">
        <f t="shared" si="96"/>
        <v>299837</v>
      </c>
      <c r="M2030" s="1" t="str">
        <f>IF(ISBLANK(D2030),_xlfn.MODE.SNGL(moras[TIPO_ASEGURAMIENTO]),D2030)</f>
        <v>ASEGURADO VOLUNTARIO</v>
      </c>
      <c r="N2030" s="1">
        <f>IF(ISBLANK(moras[[#This Row],[EDAD]]),T2051,moras[[#This Row],[EDAD]])</f>
        <v>52</v>
      </c>
    </row>
    <row r="2031" spans="1:14" x14ac:dyDescent="0.35">
      <c r="A2031" s="1">
        <v>2030</v>
      </c>
      <c r="B2031" s="1" t="s">
        <v>15</v>
      </c>
      <c r="C2031" s="1">
        <v>267366</v>
      </c>
      <c r="D2031" s="1" t="s">
        <v>10</v>
      </c>
      <c r="E2031" s="1" t="s">
        <v>16</v>
      </c>
      <c r="F2031" s="1" t="s">
        <v>12</v>
      </c>
      <c r="G2031" s="1" t="s">
        <v>13</v>
      </c>
      <c r="H2031" s="1" t="s">
        <v>13</v>
      </c>
      <c r="I2031" s="1">
        <v>27</v>
      </c>
      <c r="J2031" t="str">
        <f t="shared" si="94"/>
        <v>No</v>
      </c>
      <c r="K2031" t="str">
        <f t="shared" si="95"/>
        <v>No</v>
      </c>
      <c r="L2031">
        <f t="shared" si="96"/>
        <v>267366</v>
      </c>
      <c r="M2031" s="1" t="str">
        <f>IF(ISBLANK(D2031),_xlfn.MODE.SNGL(moras[TIPO_ASEGURAMIENTO]),D2031)</f>
        <v>ASALARIADO</v>
      </c>
      <c r="N2031" s="1">
        <f>IF(ISBLANK(moras[[#This Row],[EDAD]]),T2052,moras[[#This Row],[EDAD]])</f>
        <v>27</v>
      </c>
    </row>
    <row r="2032" spans="1:14" x14ac:dyDescent="0.35">
      <c r="A2032" s="1">
        <v>2031</v>
      </c>
      <c r="B2032" s="1" t="s">
        <v>9</v>
      </c>
      <c r="C2032" s="1">
        <v>340000</v>
      </c>
      <c r="D2032" s="1" t="s">
        <v>10</v>
      </c>
      <c r="E2032" s="1" t="s">
        <v>16</v>
      </c>
      <c r="F2032" s="1" t="s">
        <v>12</v>
      </c>
      <c r="G2032" s="1" t="s">
        <v>13</v>
      </c>
      <c r="H2032" s="1" t="s">
        <v>13</v>
      </c>
      <c r="I2032" s="1">
        <v>40</v>
      </c>
      <c r="J2032" t="str">
        <f t="shared" si="94"/>
        <v>No</v>
      </c>
      <c r="K2032" t="str">
        <f t="shared" si="95"/>
        <v>No</v>
      </c>
      <c r="L2032">
        <f t="shared" si="96"/>
        <v>340000</v>
      </c>
      <c r="M2032" s="1" t="str">
        <f>IF(ISBLANK(D2032),_xlfn.MODE.SNGL(moras[TIPO_ASEGURAMIENTO]),D2032)</f>
        <v>ASALARIADO</v>
      </c>
      <c r="N2032" s="1">
        <f>IF(ISBLANK(moras[[#This Row],[EDAD]]),T2053,moras[[#This Row],[EDAD]])</f>
        <v>40</v>
      </c>
    </row>
    <row r="2033" spans="1:14" x14ac:dyDescent="0.35">
      <c r="A2033" s="1">
        <v>2032</v>
      </c>
      <c r="B2033" s="1" t="s">
        <v>9</v>
      </c>
      <c r="C2033" s="1">
        <v>505930</v>
      </c>
      <c r="D2033" s="1" t="s">
        <v>10</v>
      </c>
      <c r="E2033" s="1" t="s">
        <v>16</v>
      </c>
      <c r="F2033" s="1" t="s">
        <v>12</v>
      </c>
      <c r="G2033" s="1" t="s">
        <v>13</v>
      </c>
      <c r="H2033" s="1" t="s">
        <v>13</v>
      </c>
      <c r="I2033" s="1">
        <v>20</v>
      </c>
      <c r="J2033" t="str">
        <f t="shared" si="94"/>
        <v>No</v>
      </c>
      <c r="K2033" t="str">
        <f t="shared" si="95"/>
        <v>No</v>
      </c>
      <c r="L2033">
        <f t="shared" si="96"/>
        <v>505930</v>
      </c>
      <c r="M2033" s="1" t="str">
        <f>IF(ISBLANK(D2033),_xlfn.MODE.SNGL(moras[TIPO_ASEGURAMIENTO]),D2033)</f>
        <v>ASALARIADO</v>
      </c>
      <c r="N2033" s="1">
        <f>IF(ISBLANK(moras[[#This Row],[EDAD]]),T2054,moras[[#This Row],[EDAD]])</f>
        <v>20</v>
      </c>
    </row>
    <row r="2034" spans="1:14" x14ac:dyDescent="0.35">
      <c r="A2034" s="1">
        <v>2033</v>
      </c>
      <c r="B2034" s="1" t="s">
        <v>9</v>
      </c>
      <c r="C2034" s="1">
        <v>275658</v>
      </c>
      <c r="D2034" s="1" t="s">
        <v>10</v>
      </c>
      <c r="E2034" s="1" t="s">
        <v>16</v>
      </c>
      <c r="F2034" s="1" t="s">
        <v>12</v>
      </c>
      <c r="G2034" s="1" t="s">
        <v>12</v>
      </c>
      <c r="H2034" s="1" t="s">
        <v>13</v>
      </c>
      <c r="I2034" s="1">
        <v>52</v>
      </c>
      <c r="J2034" t="str">
        <f t="shared" si="94"/>
        <v>No</v>
      </c>
      <c r="K2034" t="str">
        <f t="shared" si="95"/>
        <v>No</v>
      </c>
      <c r="L2034">
        <f t="shared" si="96"/>
        <v>275658</v>
      </c>
      <c r="M2034" s="1" t="str">
        <f>IF(ISBLANK(D2034),_xlfn.MODE.SNGL(moras[TIPO_ASEGURAMIENTO]),D2034)</f>
        <v>ASALARIADO</v>
      </c>
      <c r="N2034" s="1">
        <f>IF(ISBLANK(moras[[#This Row],[EDAD]]),T2055,moras[[#This Row],[EDAD]])</f>
        <v>52</v>
      </c>
    </row>
    <row r="2035" spans="1:14" x14ac:dyDescent="0.35">
      <c r="A2035" s="1">
        <v>2034</v>
      </c>
      <c r="B2035" s="1" t="s">
        <v>9</v>
      </c>
      <c r="C2035" s="1">
        <v>278035</v>
      </c>
      <c r="D2035" s="1" t="s">
        <v>18</v>
      </c>
      <c r="E2035" s="1" t="s">
        <v>16</v>
      </c>
      <c r="F2035" s="1" t="s">
        <v>12</v>
      </c>
      <c r="G2035" s="1" t="s">
        <v>13</v>
      </c>
      <c r="H2035" s="1" t="s">
        <v>13</v>
      </c>
      <c r="I2035" s="1">
        <v>28</v>
      </c>
      <c r="J2035" t="str">
        <f t="shared" si="94"/>
        <v>No</v>
      </c>
      <c r="K2035" t="str">
        <f t="shared" si="95"/>
        <v>No</v>
      </c>
      <c r="L2035">
        <f t="shared" si="96"/>
        <v>278035</v>
      </c>
      <c r="M2035" s="1" t="str">
        <f>IF(ISBLANK(D2035),_xlfn.MODE.SNGL(moras[TIPO_ASEGURAMIENTO]),D2035)</f>
        <v>TRABAJADOR INDEPENDIENTE</v>
      </c>
      <c r="N2035" s="1">
        <f>IF(ISBLANK(moras[[#This Row],[EDAD]]),T2056,moras[[#This Row],[EDAD]])</f>
        <v>28</v>
      </c>
    </row>
    <row r="2036" spans="1:14" x14ac:dyDescent="0.35">
      <c r="A2036" s="1">
        <v>2035</v>
      </c>
      <c r="B2036" s="1" t="s">
        <v>15</v>
      </c>
      <c r="C2036" s="1">
        <v>1546084</v>
      </c>
      <c r="D2036" s="1" t="s">
        <v>10</v>
      </c>
      <c r="E2036" s="1" t="s">
        <v>11</v>
      </c>
      <c r="F2036" s="1" t="s">
        <v>12</v>
      </c>
      <c r="G2036" s="1" t="s">
        <v>13</v>
      </c>
      <c r="H2036" s="1" t="s">
        <v>13</v>
      </c>
      <c r="I2036" s="1">
        <v>47</v>
      </c>
      <c r="J2036" t="str">
        <f t="shared" si="94"/>
        <v>No</v>
      </c>
      <c r="K2036" t="str">
        <f t="shared" si="95"/>
        <v>No</v>
      </c>
      <c r="L2036">
        <f t="shared" si="96"/>
        <v>1546084</v>
      </c>
      <c r="M2036" s="1" t="str">
        <f>IF(ISBLANK(D2036),_xlfn.MODE.SNGL(moras[TIPO_ASEGURAMIENTO]),D2036)</f>
        <v>ASALARIADO</v>
      </c>
      <c r="N2036" s="1">
        <f>IF(ISBLANK(moras[[#This Row],[EDAD]]),T2057,moras[[#This Row],[EDAD]])</f>
        <v>47</v>
      </c>
    </row>
    <row r="2037" spans="1:14" x14ac:dyDescent="0.35">
      <c r="A2037" s="1">
        <v>2036</v>
      </c>
      <c r="B2037" s="1" t="s">
        <v>9</v>
      </c>
      <c r="C2037" s="1">
        <v>810097</v>
      </c>
      <c r="D2037" s="1" t="s">
        <v>10</v>
      </c>
      <c r="E2037" s="1" t="s">
        <v>16</v>
      </c>
      <c r="F2037" s="1" t="s">
        <v>12</v>
      </c>
      <c r="G2037" s="1" t="s">
        <v>13</v>
      </c>
      <c r="H2037" s="1" t="s">
        <v>13</v>
      </c>
      <c r="I2037" s="1">
        <v>31</v>
      </c>
      <c r="J2037" t="str">
        <f t="shared" si="94"/>
        <v>No</v>
      </c>
      <c r="K2037" t="str">
        <f t="shared" si="95"/>
        <v>No</v>
      </c>
      <c r="L2037">
        <f t="shared" si="96"/>
        <v>810097</v>
      </c>
      <c r="M2037" s="1" t="str">
        <f>IF(ISBLANK(D2037),_xlfn.MODE.SNGL(moras[TIPO_ASEGURAMIENTO]),D2037)</f>
        <v>ASALARIADO</v>
      </c>
      <c r="N2037" s="1">
        <f>IF(ISBLANK(moras[[#This Row],[EDAD]]),T2058,moras[[#This Row],[EDAD]])</f>
        <v>31</v>
      </c>
    </row>
    <row r="2038" spans="1:14" x14ac:dyDescent="0.35">
      <c r="A2038" s="1">
        <v>2037</v>
      </c>
      <c r="B2038" s="1" t="s">
        <v>9</v>
      </c>
      <c r="C2038" s="1">
        <v>1068679.67</v>
      </c>
      <c r="D2038" s="1" t="s">
        <v>10</v>
      </c>
      <c r="E2038" s="1" t="s">
        <v>11</v>
      </c>
      <c r="F2038" s="1" t="s">
        <v>12</v>
      </c>
      <c r="G2038" s="1" t="s">
        <v>13</v>
      </c>
      <c r="H2038" s="1" t="s">
        <v>13</v>
      </c>
      <c r="I2038" s="1">
        <v>28</v>
      </c>
      <c r="J2038" t="str">
        <f t="shared" si="94"/>
        <v>No</v>
      </c>
      <c r="K2038" t="str">
        <f t="shared" si="95"/>
        <v>No</v>
      </c>
      <c r="L2038">
        <f t="shared" si="96"/>
        <v>1068679.67</v>
      </c>
      <c r="M2038" s="1" t="str">
        <f>IF(ISBLANK(D2038),_xlfn.MODE.SNGL(moras[TIPO_ASEGURAMIENTO]),D2038)</f>
        <v>ASALARIADO</v>
      </c>
      <c r="N2038" s="1">
        <f>IF(ISBLANK(moras[[#This Row],[EDAD]]),T2059,moras[[#This Row],[EDAD]])</f>
        <v>28</v>
      </c>
    </row>
    <row r="2039" spans="1:14" x14ac:dyDescent="0.35">
      <c r="A2039" s="1">
        <v>2038</v>
      </c>
      <c r="B2039" s="1" t="s">
        <v>15</v>
      </c>
      <c r="C2039" s="1">
        <v>1511481</v>
      </c>
      <c r="D2039" s="1" t="s">
        <v>14</v>
      </c>
      <c r="E2039" s="1" t="s">
        <v>11</v>
      </c>
      <c r="F2039" s="1" t="s">
        <v>12</v>
      </c>
      <c r="G2039" s="1" t="s">
        <v>13</v>
      </c>
      <c r="H2039" s="1" t="s">
        <v>13</v>
      </c>
      <c r="I2039" s="1">
        <v>69</v>
      </c>
      <c r="J2039" t="str">
        <f t="shared" si="94"/>
        <v>No</v>
      </c>
      <c r="K2039" t="str">
        <f t="shared" si="95"/>
        <v>No</v>
      </c>
      <c r="L2039">
        <f t="shared" si="96"/>
        <v>1511481</v>
      </c>
      <c r="M2039" s="1" t="str">
        <f>IF(ISBLANK(D2039),_xlfn.MODE.SNGL(moras[TIPO_ASEGURAMIENTO]),D2039)</f>
        <v>PENSIONADOS EN SU PROPIO SISTEMA</v>
      </c>
      <c r="N2039" s="1">
        <f>IF(ISBLANK(moras[[#This Row],[EDAD]]),T2060,moras[[#This Row],[EDAD]])</f>
        <v>69</v>
      </c>
    </row>
    <row r="2040" spans="1:14" x14ac:dyDescent="0.35">
      <c r="A2040" s="1">
        <v>2039</v>
      </c>
      <c r="B2040" s="1" t="s">
        <v>9</v>
      </c>
      <c r="C2040" s="1">
        <v>360000</v>
      </c>
      <c r="D2040" s="1" t="s">
        <v>10</v>
      </c>
      <c r="E2040" s="1" t="s">
        <v>16</v>
      </c>
      <c r="F2040" s="1" t="s">
        <v>12</v>
      </c>
      <c r="G2040" s="1" t="s">
        <v>13</v>
      </c>
      <c r="H2040" s="1" t="s">
        <v>13</v>
      </c>
      <c r="I2040" s="1">
        <v>49</v>
      </c>
      <c r="J2040" t="str">
        <f t="shared" si="94"/>
        <v>No</v>
      </c>
      <c r="K2040" t="str">
        <f t="shared" si="95"/>
        <v>No</v>
      </c>
      <c r="L2040">
        <f t="shared" si="96"/>
        <v>360000</v>
      </c>
      <c r="M2040" s="1" t="str">
        <f>IF(ISBLANK(D2040),_xlfn.MODE.SNGL(moras[TIPO_ASEGURAMIENTO]),D2040)</f>
        <v>ASALARIADO</v>
      </c>
      <c r="N2040" s="1">
        <f>IF(ISBLANK(moras[[#This Row],[EDAD]]),T2061,moras[[#This Row],[EDAD]])</f>
        <v>49</v>
      </c>
    </row>
    <row r="2041" spans="1:14" x14ac:dyDescent="0.35">
      <c r="A2041" s="1">
        <v>2040</v>
      </c>
      <c r="B2041" s="1" t="s">
        <v>9</v>
      </c>
      <c r="C2041" s="1">
        <v>639148</v>
      </c>
      <c r="D2041" s="1" t="s">
        <v>18</v>
      </c>
      <c r="E2041" s="1" t="s">
        <v>16</v>
      </c>
      <c r="F2041" s="1" t="s">
        <v>12</v>
      </c>
      <c r="G2041" s="1" t="s">
        <v>13</v>
      </c>
      <c r="H2041" s="1" t="s">
        <v>13</v>
      </c>
      <c r="I2041" s="1">
        <v>54</v>
      </c>
      <c r="J2041" t="str">
        <f t="shared" si="94"/>
        <v>No</v>
      </c>
      <c r="K2041" t="str">
        <f t="shared" si="95"/>
        <v>No</v>
      </c>
      <c r="L2041">
        <f t="shared" si="96"/>
        <v>639148</v>
      </c>
      <c r="M2041" s="1" t="str">
        <f>IF(ISBLANK(D2041),_xlfn.MODE.SNGL(moras[TIPO_ASEGURAMIENTO]),D2041)</f>
        <v>TRABAJADOR INDEPENDIENTE</v>
      </c>
      <c r="N2041" s="1">
        <f>IF(ISBLANK(moras[[#This Row],[EDAD]]),T2062,moras[[#This Row],[EDAD]])</f>
        <v>54</v>
      </c>
    </row>
    <row r="2042" spans="1:14" x14ac:dyDescent="0.35">
      <c r="A2042" s="1">
        <v>2041</v>
      </c>
      <c r="B2042" s="1" t="s">
        <v>9</v>
      </c>
      <c r="C2042" s="1">
        <v>300277.90000000002</v>
      </c>
      <c r="D2042" s="1" t="s">
        <v>10</v>
      </c>
      <c r="E2042" s="1" t="s">
        <v>16</v>
      </c>
      <c r="F2042" s="1" t="s">
        <v>12</v>
      </c>
      <c r="G2042" s="1" t="s">
        <v>12</v>
      </c>
      <c r="H2042" s="1" t="s">
        <v>13</v>
      </c>
      <c r="I2042" s="1">
        <v>39</v>
      </c>
      <c r="J2042" t="str">
        <f t="shared" si="94"/>
        <v>No</v>
      </c>
      <c r="K2042" t="str">
        <f t="shared" si="95"/>
        <v>No</v>
      </c>
      <c r="L2042">
        <f t="shared" si="96"/>
        <v>300277.90000000002</v>
      </c>
      <c r="M2042" s="1" t="str">
        <f>IF(ISBLANK(D2042),_xlfn.MODE.SNGL(moras[TIPO_ASEGURAMIENTO]),D2042)</f>
        <v>ASALARIADO</v>
      </c>
      <c r="N2042" s="1">
        <f>IF(ISBLANK(moras[[#This Row],[EDAD]]),T2063,moras[[#This Row],[EDAD]])</f>
        <v>39</v>
      </c>
    </row>
    <row r="2043" spans="1:14" x14ac:dyDescent="0.35">
      <c r="A2043" s="1">
        <v>2042</v>
      </c>
      <c r="B2043" s="1" t="s">
        <v>9</v>
      </c>
      <c r="C2043" s="1">
        <v>505376</v>
      </c>
      <c r="D2043" s="1" t="s">
        <v>10</v>
      </c>
      <c r="E2043" s="1" t="s">
        <v>11</v>
      </c>
      <c r="F2043" s="1" t="s">
        <v>12</v>
      </c>
      <c r="G2043" s="1" t="s">
        <v>13</v>
      </c>
      <c r="H2043" s="1" t="s">
        <v>12</v>
      </c>
      <c r="I2043" s="1">
        <v>29</v>
      </c>
      <c r="J2043" t="str">
        <f t="shared" si="94"/>
        <v>No</v>
      </c>
      <c r="K2043" t="str">
        <f t="shared" si="95"/>
        <v>No</v>
      </c>
      <c r="L2043">
        <f t="shared" si="96"/>
        <v>505376</v>
      </c>
      <c r="M2043" s="1" t="str">
        <f>IF(ISBLANK(D2043),_xlfn.MODE.SNGL(moras[TIPO_ASEGURAMIENTO]),D2043)</f>
        <v>ASALARIADO</v>
      </c>
      <c r="N2043" s="1">
        <f>IF(ISBLANK(moras[[#This Row],[EDAD]]),T2064,moras[[#This Row],[EDAD]])</f>
        <v>29</v>
      </c>
    </row>
    <row r="2044" spans="1:14" x14ac:dyDescent="0.35">
      <c r="A2044" s="1">
        <v>2043</v>
      </c>
      <c r="B2044" s="1" t="s">
        <v>15</v>
      </c>
      <c r="C2044" s="1">
        <v>26956.799999999999</v>
      </c>
      <c r="D2044" s="1" t="s">
        <v>10</v>
      </c>
      <c r="E2044" s="1" t="s">
        <v>16</v>
      </c>
      <c r="F2044" s="1" t="s">
        <v>12</v>
      </c>
      <c r="G2044" s="1" t="s">
        <v>13</v>
      </c>
      <c r="H2044" s="1" t="s">
        <v>13</v>
      </c>
      <c r="I2044" s="1">
        <v>28</v>
      </c>
      <c r="J2044" t="str">
        <f t="shared" si="94"/>
        <v>No</v>
      </c>
      <c r="K2044" t="str">
        <f t="shared" si="95"/>
        <v>No</v>
      </c>
      <c r="L2044">
        <f t="shared" si="96"/>
        <v>26956.799999999999</v>
      </c>
      <c r="M2044" s="1" t="str">
        <f>IF(ISBLANK(D2044),_xlfn.MODE.SNGL(moras[TIPO_ASEGURAMIENTO]),D2044)</f>
        <v>ASALARIADO</v>
      </c>
      <c r="N2044" s="1">
        <f>IF(ISBLANK(moras[[#This Row],[EDAD]]),T2065,moras[[#This Row],[EDAD]])</f>
        <v>28</v>
      </c>
    </row>
    <row r="2045" spans="1:14" x14ac:dyDescent="0.35">
      <c r="A2045" s="1">
        <v>2044</v>
      </c>
      <c r="B2045" s="1" t="s">
        <v>9</v>
      </c>
      <c r="C2045" s="1">
        <v>366000</v>
      </c>
      <c r="D2045" s="1" t="s">
        <v>10</v>
      </c>
      <c r="E2045" s="1" t="s">
        <v>16</v>
      </c>
      <c r="F2045" s="1" t="s">
        <v>12</v>
      </c>
      <c r="G2045" s="1" t="s">
        <v>13</v>
      </c>
      <c r="H2045" s="1" t="s">
        <v>13</v>
      </c>
      <c r="I2045" s="1">
        <v>51</v>
      </c>
      <c r="J2045" t="str">
        <f t="shared" si="94"/>
        <v>No</v>
      </c>
      <c r="K2045" t="str">
        <f t="shared" si="95"/>
        <v>No</v>
      </c>
      <c r="L2045">
        <f t="shared" si="96"/>
        <v>366000</v>
      </c>
      <c r="M2045" s="1" t="str">
        <f>IF(ISBLANK(D2045),_xlfn.MODE.SNGL(moras[TIPO_ASEGURAMIENTO]),D2045)</f>
        <v>ASALARIADO</v>
      </c>
      <c r="N2045" s="1">
        <f>IF(ISBLANK(moras[[#This Row],[EDAD]]),T2066,moras[[#This Row],[EDAD]])</f>
        <v>51</v>
      </c>
    </row>
    <row r="2046" spans="1:14" x14ac:dyDescent="0.35">
      <c r="A2046" s="1">
        <v>2045</v>
      </c>
      <c r="B2046" s="1" t="s">
        <v>9</v>
      </c>
      <c r="C2046" s="1">
        <v>357240.53</v>
      </c>
      <c r="D2046" s="1" t="s">
        <v>10</v>
      </c>
      <c r="E2046" s="1" t="s">
        <v>16</v>
      </c>
      <c r="F2046" s="1" t="s">
        <v>12</v>
      </c>
      <c r="G2046" s="1" t="s">
        <v>13</v>
      </c>
      <c r="H2046" s="1" t="s">
        <v>13</v>
      </c>
      <c r="I2046" s="1">
        <v>21</v>
      </c>
      <c r="J2046" t="str">
        <f t="shared" si="94"/>
        <v>No</v>
      </c>
      <c r="K2046" t="str">
        <f t="shared" si="95"/>
        <v>No</v>
      </c>
      <c r="L2046">
        <f t="shared" si="96"/>
        <v>357240.53</v>
      </c>
      <c r="M2046" s="1" t="str">
        <f>IF(ISBLANK(D2046),_xlfn.MODE.SNGL(moras[TIPO_ASEGURAMIENTO]),D2046)</f>
        <v>ASALARIADO</v>
      </c>
      <c r="N2046" s="1">
        <f>IF(ISBLANK(moras[[#This Row],[EDAD]]),T2067,moras[[#This Row],[EDAD]])</f>
        <v>21</v>
      </c>
    </row>
    <row r="2047" spans="1:14" x14ac:dyDescent="0.35">
      <c r="A2047" s="1">
        <v>2046</v>
      </c>
      <c r="B2047" s="1" t="s">
        <v>9</v>
      </c>
      <c r="C2047" s="1">
        <v>310124</v>
      </c>
      <c r="D2047" s="1" t="s">
        <v>18</v>
      </c>
      <c r="E2047" s="1" t="s">
        <v>16</v>
      </c>
      <c r="F2047" s="1" t="s">
        <v>12</v>
      </c>
      <c r="G2047" s="1" t="s">
        <v>13</v>
      </c>
      <c r="H2047" s="1" t="s">
        <v>12</v>
      </c>
      <c r="I2047" s="1">
        <v>66</v>
      </c>
      <c r="J2047" t="str">
        <f t="shared" si="94"/>
        <v>No</v>
      </c>
      <c r="K2047" t="str">
        <f t="shared" si="95"/>
        <v>No</v>
      </c>
      <c r="L2047">
        <f t="shared" si="96"/>
        <v>310124</v>
      </c>
      <c r="M2047" s="1" t="str">
        <f>IF(ISBLANK(D2047),_xlfn.MODE.SNGL(moras[TIPO_ASEGURAMIENTO]),D2047)</f>
        <v>TRABAJADOR INDEPENDIENTE</v>
      </c>
      <c r="N2047" s="1">
        <f>IF(ISBLANK(moras[[#This Row],[EDAD]]),T2068,moras[[#This Row],[EDAD]])</f>
        <v>66</v>
      </c>
    </row>
    <row r="2048" spans="1:14" x14ac:dyDescent="0.35">
      <c r="A2048" s="1">
        <v>2047</v>
      </c>
      <c r="B2048" s="1" t="s">
        <v>9</v>
      </c>
      <c r="C2048" s="1">
        <v>505875.11</v>
      </c>
      <c r="D2048" s="1" t="s">
        <v>10</v>
      </c>
      <c r="E2048" s="1" t="s">
        <v>16</v>
      </c>
      <c r="F2048" s="1" t="s">
        <v>12</v>
      </c>
      <c r="G2048" s="1" t="s">
        <v>13</v>
      </c>
      <c r="H2048" s="1" t="s">
        <v>13</v>
      </c>
      <c r="I2048" s="1">
        <v>29</v>
      </c>
      <c r="J2048" t="str">
        <f t="shared" si="94"/>
        <v>No</v>
      </c>
      <c r="K2048" t="str">
        <f t="shared" si="95"/>
        <v>No</v>
      </c>
      <c r="L2048">
        <f t="shared" si="96"/>
        <v>505875.11</v>
      </c>
      <c r="M2048" s="1" t="str">
        <f>IF(ISBLANK(D2048),_xlfn.MODE.SNGL(moras[TIPO_ASEGURAMIENTO]),D2048)</f>
        <v>ASALARIADO</v>
      </c>
      <c r="N2048" s="1">
        <f>IF(ISBLANK(moras[[#This Row],[EDAD]]),T2069,moras[[#This Row],[EDAD]])</f>
        <v>29</v>
      </c>
    </row>
    <row r="2049" spans="1:14" x14ac:dyDescent="0.35">
      <c r="A2049" s="1">
        <v>2048</v>
      </c>
      <c r="B2049" s="1" t="s">
        <v>9</v>
      </c>
      <c r="C2049" s="1">
        <v>344041.81</v>
      </c>
      <c r="D2049" s="1" t="s">
        <v>10</v>
      </c>
      <c r="E2049" s="1" t="s">
        <v>16</v>
      </c>
      <c r="F2049" s="1" t="s">
        <v>12</v>
      </c>
      <c r="G2049" s="1" t="s">
        <v>13</v>
      </c>
      <c r="H2049" s="1" t="s">
        <v>13</v>
      </c>
      <c r="I2049" s="1">
        <v>23</v>
      </c>
      <c r="J2049" t="str">
        <f t="shared" si="94"/>
        <v>No</v>
      </c>
      <c r="K2049" t="str">
        <f t="shared" si="95"/>
        <v>No</v>
      </c>
      <c r="L2049">
        <f t="shared" si="96"/>
        <v>344041.81</v>
      </c>
      <c r="M2049" s="1" t="str">
        <f>IF(ISBLANK(D2049),_xlfn.MODE.SNGL(moras[TIPO_ASEGURAMIENTO]),D2049)</f>
        <v>ASALARIADO</v>
      </c>
      <c r="N2049" s="1">
        <f>IF(ISBLANK(moras[[#This Row],[EDAD]]),T2070,moras[[#This Row],[EDAD]])</f>
        <v>23</v>
      </c>
    </row>
    <row r="2050" spans="1:14" x14ac:dyDescent="0.35">
      <c r="A2050" s="1">
        <v>2049</v>
      </c>
      <c r="B2050" s="1" t="s">
        <v>15</v>
      </c>
      <c r="C2050" s="1">
        <v>731044</v>
      </c>
      <c r="D2050" s="1" t="s">
        <v>10</v>
      </c>
      <c r="E2050" s="1" t="s">
        <v>11</v>
      </c>
      <c r="F2050" s="1" t="s">
        <v>12</v>
      </c>
      <c r="G2050" s="1" t="s">
        <v>13</v>
      </c>
      <c r="H2050" s="1" t="s">
        <v>12</v>
      </c>
      <c r="I2050" s="1">
        <v>36</v>
      </c>
      <c r="J2050" t="str">
        <f t="shared" ref="J2050:J2113" si="97">IF(1.96&lt;ABS(C2050-$S$23)/$S$24,"Atípico","No")</f>
        <v>No</v>
      </c>
      <c r="K2050" t="str">
        <f t="shared" ref="K2050:K2113" si="98">IF(1.96&lt;ABS((I2050-$T$23)/$T$24),"Atípico", "No")</f>
        <v>No</v>
      </c>
      <c r="L2050">
        <f t="shared" ref="L2050:L2113" si="99">IF(ISBLANK(C2050),$S$23,C2050)</f>
        <v>731044</v>
      </c>
      <c r="M2050" s="1" t="str">
        <f>IF(ISBLANK(D2050),_xlfn.MODE.SNGL(moras[TIPO_ASEGURAMIENTO]),D2050)</f>
        <v>ASALARIADO</v>
      </c>
      <c r="N2050" s="1">
        <f>IF(ISBLANK(moras[[#This Row],[EDAD]]),T2071,moras[[#This Row],[EDAD]])</f>
        <v>36</v>
      </c>
    </row>
    <row r="2051" spans="1:14" x14ac:dyDescent="0.35">
      <c r="A2051" s="1">
        <v>2050</v>
      </c>
      <c r="B2051" s="1" t="s">
        <v>15</v>
      </c>
      <c r="C2051" s="1">
        <v>3026789.5</v>
      </c>
      <c r="D2051" s="1" t="s">
        <v>10</v>
      </c>
      <c r="E2051" s="1" t="s">
        <v>11</v>
      </c>
      <c r="F2051" s="1" t="s">
        <v>12</v>
      </c>
      <c r="G2051" s="1" t="s">
        <v>13</v>
      </c>
      <c r="H2051" s="1" t="s">
        <v>13</v>
      </c>
      <c r="I2051" s="1">
        <v>58</v>
      </c>
      <c r="J2051" t="str">
        <f t="shared" si="97"/>
        <v>Atípico</v>
      </c>
      <c r="K2051" t="str">
        <f t="shared" si="98"/>
        <v>No</v>
      </c>
      <c r="L2051">
        <f t="shared" si="99"/>
        <v>3026789.5</v>
      </c>
      <c r="M2051" s="1" t="str">
        <f>IF(ISBLANK(D2051),_xlfn.MODE.SNGL(moras[TIPO_ASEGURAMIENTO]),D2051)</f>
        <v>ASALARIADO</v>
      </c>
      <c r="N2051" s="1">
        <f>IF(ISBLANK(moras[[#This Row],[EDAD]]),T2072,moras[[#This Row],[EDAD]])</f>
        <v>58</v>
      </c>
    </row>
    <row r="2052" spans="1:14" x14ac:dyDescent="0.35">
      <c r="A2052" s="1">
        <v>2051</v>
      </c>
      <c r="B2052" s="1" t="s">
        <v>15</v>
      </c>
      <c r="C2052" s="1">
        <v>791106.77</v>
      </c>
      <c r="D2052" s="1" t="s">
        <v>10</v>
      </c>
      <c r="E2052" s="1" t="s">
        <v>16</v>
      </c>
      <c r="F2052" s="1" t="s">
        <v>12</v>
      </c>
      <c r="G2052" s="1" t="s">
        <v>13</v>
      </c>
      <c r="H2052" s="1" t="s">
        <v>13</v>
      </c>
      <c r="I2052" s="1">
        <v>48</v>
      </c>
      <c r="J2052" t="str">
        <f t="shared" si="97"/>
        <v>No</v>
      </c>
      <c r="K2052" t="str">
        <f t="shared" si="98"/>
        <v>No</v>
      </c>
      <c r="L2052">
        <f t="shared" si="99"/>
        <v>791106.77</v>
      </c>
      <c r="M2052" s="1" t="str">
        <f>IF(ISBLANK(D2052),_xlfn.MODE.SNGL(moras[TIPO_ASEGURAMIENTO]),D2052)</f>
        <v>ASALARIADO</v>
      </c>
      <c r="N2052" s="1">
        <f>IF(ISBLANK(moras[[#This Row],[EDAD]]),T2073,moras[[#This Row],[EDAD]])</f>
        <v>48</v>
      </c>
    </row>
    <row r="2053" spans="1:14" x14ac:dyDescent="0.35">
      <c r="A2053" s="1">
        <v>2052</v>
      </c>
      <c r="B2053" s="1" t="s">
        <v>15</v>
      </c>
      <c r="C2053" s="1">
        <v>112068.94</v>
      </c>
      <c r="D2053" s="1" t="s">
        <v>14</v>
      </c>
      <c r="E2053" s="1" t="s">
        <v>11</v>
      </c>
      <c r="F2053" s="1" t="s">
        <v>12</v>
      </c>
      <c r="G2053" s="1" t="s">
        <v>13</v>
      </c>
      <c r="H2053" s="1" t="s">
        <v>13</v>
      </c>
      <c r="I2053" s="1">
        <v>68</v>
      </c>
      <c r="J2053" t="str">
        <f t="shared" si="97"/>
        <v>No</v>
      </c>
      <c r="K2053" t="str">
        <f t="shared" si="98"/>
        <v>No</v>
      </c>
      <c r="L2053">
        <f t="shared" si="99"/>
        <v>112068.94</v>
      </c>
      <c r="M2053" s="1" t="str">
        <f>IF(ISBLANK(D2053),_xlfn.MODE.SNGL(moras[TIPO_ASEGURAMIENTO]),D2053)</f>
        <v>PENSIONADOS EN SU PROPIO SISTEMA</v>
      </c>
      <c r="N2053" s="1">
        <f>IF(ISBLANK(moras[[#This Row],[EDAD]]),T2074,moras[[#This Row],[EDAD]])</f>
        <v>68</v>
      </c>
    </row>
    <row r="2054" spans="1:14" x14ac:dyDescent="0.35">
      <c r="A2054" s="1">
        <v>2053</v>
      </c>
      <c r="B2054" s="1" t="s">
        <v>9</v>
      </c>
      <c r="C2054" s="1">
        <v>297046</v>
      </c>
      <c r="D2054" s="1" t="s">
        <v>17</v>
      </c>
      <c r="E2054" s="1" t="s">
        <v>16</v>
      </c>
      <c r="F2054" s="1" t="s">
        <v>12</v>
      </c>
      <c r="G2054" s="1" t="s">
        <v>13</v>
      </c>
      <c r="H2054" s="1" t="s">
        <v>12</v>
      </c>
      <c r="I2054" s="1">
        <v>31</v>
      </c>
      <c r="J2054" t="str">
        <f t="shared" si="97"/>
        <v>No</v>
      </c>
      <c r="K2054" t="str">
        <f t="shared" si="98"/>
        <v>No</v>
      </c>
      <c r="L2054">
        <f t="shared" si="99"/>
        <v>297046</v>
      </c>
      <c r="M2054" s="1" t="str">
        <f>IF(ISBLANK(D2054),_xlfn.MODE.SNGL(moras[TIPO_ASEGURAMIENTO]),D2054)</f>
        <v>ASEGURADO VOLUNTARIO</v>
      </c>
      <c r="N2054" s="1">
        <f>IF(ISBLANK(moras[[#This Row],[EDAD]]),T2075,moras[[#This Row],[EDAD]])</f>
        <v>31</v>
      </c>
    </row>
    <row r="2055" spans="1:14" x14ac:dyDescent="0.35">
      <c r="A2055" s="1">
        <v>2054</v>
      </c>
      <c r="B2055" s="1" t="s">
        <v>15</v>
      </c>
      <c r="C2055" s="1">
        <v>2024000</v>
      </c>
      <c r="D2055" s="1" t="s">
        <v>10</v>
      </c>
      <c r="E2055" s="1" t="s">
        <v>16</v>
      </c>
      <c r="F2055" s="1" t="s">
        <v>12</v>
      </c>
      <c r="G2055" s="1" t="s">
        <v>13</v>
      </c>
      <c r="H2055" s="1" t="s">
        <v>13</v>
      </c>
      <c r="I2055" s="1">
        <v>26</v>
      </c>
      <c r="J2055" t="str">
        <f t="shared" si="97"/>
        <v>No</v>
      </c>
      <c r="K2055" t="str">
        <f t="shared" si="98"/>
        <v>No</v>
      </c>
      <c r="L2055">
        <f t="shared" si="99"/>
        <v>2024000</v>
      </c>
      <c r="M2055" s="1" t="str">
        <f>IF(ISBLANK(D2055),_xlfn.MODE.SNGL(moras[TIPO_ASEGURAMIENTO]),D2055)</f>
        <v>ASALARIADO</v>
      </c>
      <c r="N2055" s="1">
        <f>IF(ISBLANK(moras[[#This Row],[EDAD]]),T2076,moras[[#This Row],[EDAD]])</f>
        <v>26</v>
      </c>
    </row>
    <row r="2056" spans="1:14" x14ac:dyDescent="0.35">
      <c r="A2056" s="1">
        <v>2055</v>
      </c>
      <c r="B2056" s="1" t="s">
        <v>15</v>
      </c>
      <c r="C2056" s="1">
        <v>220000</v>
      </c>
      <c r="D2056" s="1" t="s">
        <v>10</v>
      </c>
      <c r="E2056" s="1" t="s">
        <v>16</v>
      </c>
      <c r="F2056" s="1" t="s">
        <v>12</v>
      </c>
      <c r="G2056" s="1" t="s">
        <v>13</v>
      </c>
      <c r="H2056" s="1" t="s">
        <v>13</v>
      </c>
      <c r="I2056" s="1">
        <v>24</v>
      </c>
      <c r="J2056" t="str">
        <f t="shared" si="97"/>
        <v>No</v>
      </c>
      <c r="K2056" t="str">
        <f t="shared" si="98"/>
        <v>No</v>
      </c>
      <c r="L2056">
        <f t="shared" si="99"/>
        <v>220000</v>
      </c>
      <c r="M2056" s="1" t="str">
        <f>IF(ISBLANK(D2056),_xlfn.MODE.SNGL(moras[TIPO_ASEGURAMIENTO]),D2056)</f>
        <v>ASALARIADO</v>
      </c>
      <c r="N2056" s="1">
        <f>IF(ISBLANK(moras[[#This Row],[EDAD]]),T2077,moras[[#This Row],[EDAD]])</f>
        <v>24</v>
      </c>
    </row>
    <row r="2057" spans="1:14" x14ac:dyDescent="0.35">
      <c r="A2057" s="1">
        <v>2056</v>
      </c>
      <c r="B2057" s="1" t="s">
        <v>9</v>
      </c>
      <c r="C2057" s="1">
        <v>297659</v>
      </c>
      <c r="D2057" s="1" t="s">
        <v>18</v>
      </c>
      <c r="E2057" s="1" t="s">
        <v>16</v>
      </c>
      <c r="F2057" s="1" t="s">
        <v>12</v>
      </c>
      <c r="G2057" s="1" t="s">
        <v>13</v>
      </c>
      <c r="H2057" s="1" t="s">
        <v>13</v>
      </c>
      <c r="I2057" s="1">
        <v>60</v>
      </c>
      <c r="J2057" t="str">
        <f t="shared" si="97"/>
        <v>No</v>
      </c>
      <c r="K2057" t="str">
        <f t="shared" si="98"/>
        <v>No</v>
      </c>
      <c r="L2057">
        <f t="shared" si="99"/>
        <v>297659</v>
      </c>
      <c r="M2057" s="1" t="str">
        <f>IF(ISBLANK(D2057),_xlfn.MODE.SNGL(moras[TIPO_ASEGURAMIENTO]),D2057)</f>
        <v>TRABAJADOR INDEPENDIENTE</v>
      </c>
      <c r="N2057" s="1">
        <f>IF(ISBLANK(moras[[#This Row],[EDAD]]),T2078,moras[[#This Row],[EDAD]])</f>
        <v>60</v>
      </c>
    </row>
    <row r="2058" spans="1:14" x14ac:dyDescent="0.35">
      <c r="A2058" s="1">
        <v>2057</v>
      </c>
      <c r="B2058" s="1" t="s">
        <v>15</v>
      </c>
      <c r="C2058" s="1">
        <v>1286116</v>
      </c>
      <c r="D2058" s="1" t="s">
        <v>10</v>
      </c>
      <c r="E2058" s="1" t="s">
        <v>11</v>
      </c>
      <c r="F2058" s="1" t="s">
        <v>12</v>
      </c>
      <c r="G2058" s="1" t="s">
        <v>13</v>
      </c>
      <c r="H2058" s="1" t="s">
        <v>12</v>
      </c>
      <c r="I2058" s="1">
        <v>51</v>
      </c>
      <c r="J2058" t="str">
        <f t="shared" si="97"/>
        <v>No</v>
      </c>
      <c r="K2058" t="str">
        <f t="shared" si="98"/>
        <v>No</v>
      </c>
      <c r="L2058">
        <f t="shared" si="99"/>
        <v>1286116</v>
      </c>
      <c r="M2058" s="1" t="str">
        <f>IF(ISBLANK(D2058),_xlfn.MODE.SNGL(moras[TIPO_ASEGURAMIENTO]),D2058)</f>
        <v>ASALARIADO</v>
      </c>
      <c r="N2058" s="1">
        <f>IF(ISBLANK(moras[[#This Row],[EDAD]]),T2079,moras[[#This Row],[EDAD]])</f>
        <v>51</v>
      </c>
    </row>
    <row r="2059" spans="1:14" x14ac:dyDescent="0.35">
      <c r="A2059" s="1">
        <v>2058</v>
      </c>
      <c r="B2059" s="1" t="s">
        <v>9</v>
      </c>
      <c r="C2059" s="1">
        <v>180800</v>
      </c>
      <c r="D2059" s="1" t="s">
        <v>10</v>
      </c>
      <c r="E2059" s="1" t="s">
        <v>16</v>
      </c>
      <c r="F2059" s="1" t="s">
        <v>12</v>
      </c>
      <c r="G2059" s="1" t="s">
        <v>13</v>
      </c>
      <c r="H2059" s="1" t="s">
        <v>12</v>
      </c>
      <c r="I2059" s="1">
        <v>35</v>
      </c>
      <c r="J2059" t="str">
        <f t="shared" si="97"/>
        <v>No</v>
      </c>
      <c r="K2059" t="str">
        <f t="shared" si="98"/>
        <v>No</v>
      </c>
      <c r="L2059">
        <f t="shared" si="99"/>
        <v>180800</v>
      </c>
      <c r="M2059" s="1" t="str">
        <f>IF(ISBLANK(D2059),_xlfn.MODE.SNGL(moras[TIPO_ASEGURAMIENTO]),D2059)</f>
        <v>ASALARIADO</v>
      </c>
      <c r="N2059" s="1">
        <f>IF(ISBLANK(moras[[#This Row],[EDAD]]),T2080,moras[[#This Row],[EDAD]])</f>
        <v>35</v>
      </c>
    </row>
    <row r="2060" spans="1:14" x14ac:dyDescent="0.35">
      <c r="A2060" s="1">
        <v>2059</v>
      </c>
      <c r="B2060" s="1" t="s">
        <v>9</v>
      </c>
      <c r="C2060" s="1">
        <v>334141</v>
      </c>
      <c r="D2060" s="1" t="s">
        <v>18</v>
      </c>
      <c r="E2060" s="1" t="s">
        <v>16</v>
      </c>
      <c r="F2060" s="1" t="s">
        <v>12</v>
      </c>
      <c r="G2060" s="1" t="s">
        <v>13</v>
      </c>
      <c r="H2060" s="1" t="s">
        <v>12</v>
      </c>
      <c r="I2060" s="1">
        <v>38</v>
      </c>
      <c r="J2060" t="str">
        <f t="shared" si="97"/>
        <v>No</v>
      </c>
      <c r="K2060" t="str">
        <f t="shared" si="98"/>
        <v>No</v>
      </c>
      <c r="L2060">
        <f t="shared" si="99"/>
        <v>334141</v>
      </c>
      <c r="M2060" s="1" t="str">
        <f>IF(ISBLANK(D2060),_xlfn.MODE.SNGL(moras[TIPO_ASEGURAMIENTO]),D2060)</f>
        <v>TRABAJADOR INDEPENDIENTE</v>
      </c>
      <c r="N2060" s="1">
        <f>IF(ISBLANK(moras[[#This Row],[EDAD]]),T2081,moras[[#This Row],[EDAD]])</f>
        <v>38</v>
      </c>
    </row>
    <row r="2061" spans="1:14" x14ac:dyDescent="0.35">
      <c r="A2061" s="1">
        <v>2060</v>
      </c>
      <c r="B2061" s="1" t="s">
        <v>15</v>
      </c>
      <c r="C2061" s="1">
        <v>356549.6</v>
      </c>
      <c r="D2061" s="1" t="s">
        <v>10</v>
      </c>
      <c r="E2061" s="1" t="s">
        <v>16</v>
      </c>
      <c r="F2061" s="1" t="s">
        <v>12</v>
      </c>
      <c r="G2061" s="1" t="s">
        <v>13</v>
      </c>
      <c r="H2061" s="1" t="s">
        <v>12</v>
      </c>
      <c r="I2061" s="1">
        <v>43</v>
      </c>
      <c r="J2061" t="str">
        <f t="shared" si="97"/>
        <v>No</v>
      </c>
      <c r="K2061" t="str">
        <f t="shared" si="98"/>
        <v>No</v>
      </c>
      <c r="L2061">
        <f t="shared" si="99"/>
        <v>356549.6</v>
      </c>
      <c r="M2061" s="1" t="str">
        <f>IF(ISBLANK(D2061),_xlfn.MODE.SNGL(moras[TIPO_ASEGURAMIENTO]),D2061)</f>
        <v>ASALARIADO</v>
      </c>
      <c r="N2061" s="1">
        <f>IF(ISBLANK(moras[[#This Row],[EDAD]]),T2082,moras[[#This Row],[EDAD]])</f>
        <v>43</v>
      </c>
    </row>
    <row r="2062" spans="1:14" x14ac:dyDescent="0.35">
      <c r="A2062" s="1">
        <v>2061</v>
      </c>
      <c r="B2062" s="1" t="s">
        <v>9</v>
      </c>
      <c r="C2062" s="1">
        <v>526441.80000000005</v>
      </c>
      <c r="D2062" s="1" t="s">
        <v>10</v>
      </c>
      <c r="E2062" s="1" t="s">
        <v>16</v>
      </c>
      <c r="F2062" s="1" t="s">
        <v>12</v>
      </c>
      <c r="G2062" s="1" t="s">
        <v>13</v>
      </c>
      <c r="H2062" s="1" t="s">
        <v>13</v>
      </c>
      <c r="I2062" s="1">
        <v>43</v>
      </c>
      <c r="J2062" t="str">
        <f t="shared" si="97"/>
        <v>No</v>
      </c>
      <c r="K2062" t="str">
        <f t="shared" si="98"/>
        <v>No</v>
      </c>
      <c r="L2062">
        <f t="shared" si="99"/>
        <v>526441.80000000005</v>
      </c>
      <c r="M2062" s="1" t="str">
        <f>IF(ISBLANK(D2062),_xlfn.MODE.SNGL(moras[TIPO_ASEGURAMIENTO]),D2062)</f>
        <v>ASALARIADO</v>
      </c>
      <c r="N2062" s="1">
        <f>IF(ISBLANK(moras[[#This Row],[EDAD]]),T2083,moras[[#This Row],[EDAD]])</f>
        <v>43</v>
      </c>
    </row>
    <row r="2063" spans="1:14" x14ac:dyDescent="0.35">
      <c r="A2063" s="1">
        <v>2062</v>
      </c>
      <c r="B2063" s="1" t="s">
        <v>15</v>
      </c>
      <c r="C2063" s="1">
        <v>297046</v>
      </c>
      <c r="D2063" s="1" t="s">
        <v>17</v>
      </c>
      <c r="E2063" s="1" t="s">
        <v>16</v>
      </c>
      <c r="F2063" s="1" t="s">
        <v>12</v>
      </c>
      <c r="G2063" s="1" t="s">
        <v>13</v>
      </c>
      <c r="H2063" s="1" t="s">
        <v>13</v>
      </c>
      <c r="I2063" s="1">
        <v>30</v>
      </c>
      <c r="J2063" t="str">
        <f t="shared" si="97"/>
        <v>No</v>
      </c>
      <c r="K2063" t="str">
        <f t="shared" si="98"/>
        <v>No</v>
      </c>
      <c r="L2063">
        <f t="shared" si="99"/>
        <v>297046</v>
      </c>
      <c r="M2063" s="1" t="str">
        <f>IF(ISBLANK(D2063),_xlfn.MODE.SNGL(moras[TIPO_ASEGURAMIENTO]),D2063)</f>
        <v>ASEGURADO VOLUNTARIO</v>
      </c>
      <c r="N2063" s="1">
        <f>IF(ISBLANK(moras[[#This Row],[EDAD]]),T2084,moras[[#This Row],[EDAD]])</f>
        <v>30</v>
      </c>
    </row>
    <row r="2064" spans="1:14" x14ac:dyDescent="0.35">
      <c r="A2064" s="1">
        <v>2063</v>
      </c>
      <c r="B2064" s="1" t="s">
        <v>15</v>
      </c>
      <c r="C2064" s="1">
        <v>269640.95</v>
      </c>
      <c r="D2064" s="1" t="s">
        <v>10</v>
      </c>
      <c r="E2064" s="1" t="s">
        <v>16</v>
      </c>
      <c r="F2064" s="1" t="s">
        <v>12</v>
      </c>
      <c r="G2064" s="1" t="s">
        <v>13</v>
      </c>
      <c r="H2064" s="1" t="s">
        <v>13</v>
      </c>
      <c r="I2064" s="1">
        <v>26</v>
      </c>
      <c r="J2064" t="str">
        <f t="shared" si="97"/>
        <v>No</v>
      </c>
      <c r="K2064" t="str">
        <f t="shared" si="98"/>
        <v>No</v>
      </c>
      <c r="L2064">
        <f t="shared" si="99"/>
        <v>269640.95</v>
      </c>
      <c r="M2064" s="1" t="str">
        <f>IF(ISBLANK(D2064),_xlfn.MODE.SNGL(moras[TIPO_ASEGURAMIENTO]),D2064)</f>
        <v>ASALARIADO</v>
      </c>
      <c r="N2064" s="1">
        <f>IF(ISBLANK(moras[[#This Row],[EDAD]]),T2085,moras[[#This Row],[EDAD]])</f>
        <v>26</v>
      </c>
    </row>
    <row r="2065" spans="1:14" x14ac:dyDescent="0.35">
      <c r="A2065" s="1">
        <v>2064</v>
      </c>
      <c r="B2065" s="1" t="s">
        <v>9</v>
      </c>
      <c r="C2065" s="1">
        <v>601793</v>
      </c>
      <c r="D2065" s="1" t="s">
        <v>10</v>
      </c>
      <c r="E2065" s="1" t="s">
        <v>11</v>
      </c>
      <c r="F2065" s="1" t="s">
        <v>12</v>
      </c>
      <c r="G2065" s="1" t="s">
        <v>13</v>
      </c>
      <c r="H2065" s="1" t="s">
        <v>13</v>
      </c>
      <c r="I2065" s="1">
        <v>58</v>
      </c>
      <c r="J2065" t="str">
        <f t="shared" si="97"/>
        <v>No</v>
      </c>
      <c r="K2065" t="str">
        <f t="shared" si="98"/>
        <v>No</v>
      </c>
      <c r="L2065">
        <f t="shared" si="99"/>
        <v>601793</v>
      </c>
      <c r="M2065" s="1" t="str">
        <f>IF(ISBLANK(D2065),_xlfn.MODE.SNGL(moras[TIPO_ASEGURAMIENTO]),D2065)</f>
        <v>ASALARIADO</v>
      </c>
      <c r="N2065" s="1">
        <f>IF(ISBLANK(moras[[#This Row],[EDAD]]),T2086,moras[[#This Row],[EDAD]])</f>
        <v>58</v>
      </c>
    </row>
    <row r="2066" spans="1:14" x14ac:dyDescent="0.35">
      <c r="A2066" s="1">
        <v>2065</v>
      </c>
      <c r="B2066" s="1" t="s">
        <v>15</v>
      </c>
      <c r="C2066" s="1">
        <v>1000000</v>
      </c>
      <c r="D2066" s="1" t="s">
        <v>10</v>
      </c>
      <c r="E2066" s="1" t="s">
        <v>16</v>
      </c>
      <c r="F2066" s="1" t="s">
        <v>12</v>
      </c>
      <c r="G2066" s="1" t="s">
        <v>13</v>
      </c>
      <c r="H2066" s="1" t="s">
        <v>13</v>
      </c>
      <c r="I2066" s="1">
        <v>23</v>
      </c>
      <c r="J2066" t="str">
        <f t="shared" si="97"/>
        <v>No</v>
      </c>
      <c r="K2066" t="str">
        <f t="shared" si="98"/>
        <v>No</v>
      </c>
      <c r="L2066">
        <f t="shared" si="99"/>
        <v>1000000</v>
      </c>
      <c r="M2066" s="1" t="str">
        <f>IF(ISBLANK(D2066),_xlfn.MODE.SNGL(moras[TIPO_ASEGURAMIENTO]),D2066)</f>
        <v>ASALARIADO</v>
      </c>
      <c r="N2066" s="1">
        <f>IF(ISBLANK(moras[[#This Row],[EDAD]]),T2087,moras[[#This Row],[EDAD]])</f>
        <v>23</v>
      </c>
    </row>
    <row r="2067" spans="1:14" x14ac:dyDescent="0.35">
      <c r="A2067" s="1">
        <v>2066</v>
      </c>
      <c r="B2067" s="1" t="s">
        <v>9</v>
      </c>
      <c r="C2067" s="1">
        <v>255672</v>
      </c>
      <c r="D2067" s="1" t="s">
        <v>10</v>
      </c>
      <c r="E2067" s="1" t="s">
        <v>16</v>
      </c>
      <c r="F2067" s="1" t="s">
        <v>12</v>
      </c>
      <c r="G2067" s="1" t="s">
        <v>13</v>
      </c>
      <c r="H2067" s="1" t="s">
        <v>13</v>
      </c>
      <c r="I2067" s="1">
        <v>50</v>
      </c>
      <c r="J2067" t="str">
        <f t="shared" si="97"/>
        <v>No</v>
      </c>
      <c r="K2067" t="str">
        <f t="shared" si="98"/>
        <v>No</v>
      </c>
      <c r="L2067">
        <f t="shared" si="99"/>
        <v>255672</v>
      </c>
      <c r="M2067" s="1" t="str">
        <f>IF(ISBLANK(D2067),_xlfn.MODE.SNGL(moras[TIPO_ASEGURAMIENTO]),D2067)</f>
        <v>ASALARIADO</v>
      </c>
      <c r="N2067" s="1">
        <f>IF(ISBLANK(moras[[#This Row],[EDAD]]),T2088,moras[[#This Row],[EDAD]])</f>
        <v>50</v>
      </c>
    </row>
    <row r="2068" spans="1:14" x14ac:dyDescent="0.35">
      <c r="A2068" s="1">
        <v>2067</v>
      </c>
      <c r="B2068" s="1" t="s">
        <v>9</v>
      </c>
      <c r="C2068" s="1">
        <v>69361.600000000006</v>
      </c>
      <c r="D2068" s="1" t="s">
        <v>10</v>
      </c>
      <c r="E2068" s="1" t="s">
        <v>16</v>
      </c>
      <c r="F2068" s="1" t="s">
        <v>12</v>
      </c>
      <c r="G2068" s="1" t="s">
        <v>13</v>
      </c>
      <c r="H2068" s="1" t="s">
        <v>13</v>
      </c>
      <c r="I2068" s="1">
        <v>60</v>
      </c>
      <c r="J2068" t="str">
        <f t="shared" si="97"/>
        <v>No</v>
      </c>
      <c r="K2068" t="str">
        <f t="shared" si="98"/>
        <v>No</v>
      </c>
      <c r="L2068">
        <f t="shared" si="99"/>
        <v>69361.600000000006</v>
      </c>
      <c r="M2068" s="1" t="str">
        <f>IF(ISBLANK(D2068),_xlfn.MODE.SNGL(moras[TIPO_ASEGURAMIENTO]),D2068)</f>
        <v>ASALARIADO</v>
      </c>
      <c r="N2068" s="1">
        <f>IF(ISBLANK(moras[[#This Row],[EDAD]]),T2089,moras[[#This Row],[EDAD]])</f>
        <v>60</v>
      </c>
    </row>
    <row r="2069" spans="1:14" x14ac:dyDescent="0.35">
      <c r="A2069" s="1">
        <v>2068</v>
      </c>
      <c r="B2069" s="1" t="s">
        <v>9</v>
      </c>
      <c r="C2069" s="1">
        <v>326749</v>
      </c>
      <c r="D2069" s="1" t="s">
        <v>18</v>
      </c>
      <c r="E2069" s="1" t="s">
        <v>16</v>
      </c>
      <c r="F2069" s="1" t="s">
        <v>12</v>
      </c>
      <c r="G2069" s="1" t="s">
        <v>13</v>
      </c>
      <c r="H2069" s="1" t="s">
        <v>12</v>
      </c>
      <c r="I2069" s="1">
        <v>36</v>
      </c>
      <c r="J2069" t="str">
        <f t="shared" si="97"/>
        <v>No</v>
      </c>
      <c r="K2069" t="str">
        <f t="shared" si="98"/>
        <v>No</v>
      </c>
      <c r="L2069">
        <f t="shared" si="99"/>
        <v>326749</v>
      </c>
      <c r="M2069" s="1" t="str">
        <f>IF(ISBLANK(D2069),_xlfn.MODE.SNGL(moras[TIPO_ASEGURAMIENTO]),D2069)</f>
        <v>TRABAJADOR INDEPENDIENTE</v>
      </c>
      <c r="N2069" s="1">
        <f>IF(ISBLANK(moras[[#This Row],[EDAD]]),T2090,moras[[#This Row],[EDAD]])</f>
        <v>36</v>
      </c>
    </row>
    <row r="2070" spans="1:14" x14ac:dyDescent="0.35">
      <c r="A2070" s="1">
        <v>2069</v>
      </c>
      <c r="B2070" s="1" t="s">
        <v>15</v>
      </c>
      <c r="C2070" s="1">
        <v>319576</v>
      </c>
      <c r="D2070" s="1" t="s">
        <v>10</v>
      </c>
      <c r="E2070" s="1" t="s">
        <v>16</v>
      </c>
      <c r="F2070" s="1" t="s">
        <v>12</v>
      </c>
      <c r="G2070" s="1" t="s">
        <v>13</v>
      </c>
      <c r="H2070" s="1" t="s">
        <v>13</v>
      </c>
      <c r="I2070" s="1">
        <v>44</v>
      </c>
      <c r="J2070" t="str">
        <f t="shared" si="97"/>
        <v>No</v>
      </c>
      <c r="K2070" t="str">
        <f t="shared" si="98"/>
        <v>No</v>
      </c>
      <c r="L2070">
        <f t="shared" si="99"/>
        <v>319576</v>
      </c>
      <c r="M2070" s="1" t="str">
        <f>IF(ISBLANK(D2070),_xlfn.MODE.SNGL(moras[TIPO_ASEGURAMIENTO]),D2070)</f>
        <v>ASALARIADO</v>
      </c>
      <c r="N2070" s="1">
        <f>IF(ISBLANK(moras[[#This Row],[EDAD]]),T2091,moras[[#This Row],[EDAD]])</f>
        <v>44</v>
      </c>
    </row>
    <row r="2071" spans="1:14" x14ac:dyDescent="0.35">
      <c r="A2071" s="1">
        <v>2070</v>
      </c>
      <c r="B2071" s="1" t="s">
        <v>9</v>
      </c>
      <c r="C2071" s="1">
        <v>278030.99</v>
      </c>
      <c r="D2071" s="1" t="s">
        <v>19</v>
      </c>
      <c r="E2071" s="1" t="s">
        <v>16</v>
      </c>
      <c r="F2071" s="1" t="s">
        <v>12</v>
      </c>
      <c r="G2071" s="1" t="s">
        <v>13</v>
      </c>
      <c r="H2071" s="1" t="s">
        <v>13</v>
      </c>
      <c r="I2071" s="1">
        <v>43</v>
      </c>
      <c r="J2071" t="str">
        <f t="shared" si="97"/>
        <v>No</v>
      </c>
      <c r="K2071" t="str">
        <f t="shared" si="98"/>
        <v>No</v>
      </c>
      <c r="L2071">
        <f t="shared" si="99"/>
        <v>278030.99</v>
      </c>
      <c r="M2071" s="1" t="str">
        <f>IF(ISBLANK(D2071),_xlfn.MODE.SNGL(moras[TIPO_ASEGURAMIENTO]),D2071)</f>
        <v>CONVENIOS ESPECIALES DE TRABAJADORES INDEPENDIENTES</v>
      </c>
      <c r="N2071" s="1">
        <f>IF(ISBLANK(moras[[#This Row],[EDAD]]),T2092,moras[[#This Row],[EDAD]])</f>
        <v>43</v>
      </c>
    </row>
    <row r="2072" spans="1:14" x14ac:dyDescent="0.35">
      <c r="A2072" s="1">
        <v>2071</v>
      </c>
      <c r="B2072" s="1" t="s">
        <v>15</v>
      </c>
      <c r="C2072" s="1">
        <v>400000</v>
      </c>
      <c r="D2072" s="1" t="s">
        <v>10</v>
      </c>
      <c r="E2072" s="1" t="s">
        <v>16</v>
      </c>
      <c r="F2072" s="1" t="s">
        <v>12</v>
      </c>
      <c r="G2072" s="1" t="s">
        <v>13</v>
      </c>
      <c r="H2072" s="1" t="s">
        <v>13</v>
      </c>
      <c r="I2072" s="1">
        <v>40</v>
      </c>
      <c r="J2072" t="str">
        <f t="shared" si="97"/>
        <v>No</v>
      </c>
      <c r="K2072" t="str">
        <f t="shared" si="98"/>
        <v>No</v>
      </c>
      <c r="L2072">
        <f t="shared" si="99"/>
        <v>400000</v>
      </c>
      <c r="M2072" s="1" t="str">
        <f>IF(ISBLANK(D2072),_xlfn.MODE.SNGL(moras[TIPO_ASEGURAMIENTO]),D2072)</f>
        <v>ASALARIADO</v>
      </c>
      <c r="N2072" s="1">
        <f>IF(ISBLANK(moras[[#This Row],[EDAD]]),T2093,moras[[#This Row],[EDAD]])</f>
        <v>40</v>
      </c>
    </row>
    <row r="2073" spans="1:14" x14ac:dyDescent="0.35">
      <c r="A2073" s="1">
        <v>2072</v>
      </c>
      <c r="B2073" s="1" t="s">
        <v>9</v>
      </c>
      <c r="C2073" s="1">
        <v>328192</v>
      </c>
      <c r="D2073" s="1" t="s">
        <v>18</v>
      </c>
      <c r="E2073" s="1" t="s">
        <v>16</v>
      </c>
      <c r="F2073" s="1" t="s">
        <v>12</v>
      </c>
      <c r="G2073" s="1" t="s">
        <v>13</v>
      </c>
      <c r="H2073" s="1" t="s">
        <v>12</v>
      </c>
      <c r="I2073" s="1">
        <v>43</v>
      </c>
      <c r="J2073" t="str">
        <f t="shared" si="97"/>
        <v>No</v>
      </c>
      <c r="K2073" t="str">
        <f t="shared" si="98"/>
        <v>No</v>
      </c>
      <c r="L2073">
        <f t="shared" si="99"/>
        <v>328192</v>
      </c>
      <c r="M2073" s="1" t="str">
        <f>IF(ISBLANK(D2073),_xlfn.MODE.SNGL(moras[TIPO_ASEGURAMIENTO]),D2073)</f>
        <v>TRABAJADOR INDEPENDIENTE</v>
      </c>
      <c r="N2073" s="1">
        <f>IF(ISBLANK(moras[[#This Row],[EDAD]]),T2094,moras[[#This Row],[EDAD]])</f>
        <v>43</v>
      </c>
    </row>
    <row r="2074" spans="1:14" x14ac:dyDescent="0.35">
      <c r="A2074" s="1">
        <v>2073</v>
      </c>
      <c r="B2074" s="1" t="s">
        <v>15</v>
      </c>
      <c r="C2074" s="1">
        <v>1314059</v>
      </c>
      <c r="D2074" s="1" t="s">
        <v>14</v>
      </c>
      <c r="E2074" s="1" t="s">
        <v>11</v>
      </c>
      <c r="F2074" s="1" t="s">
        <v>12</v>
      </c>
      <c r="G2074" s="1" t="s">
        <v>13</v>
      </c>
      <c r="H2074" s="1" t="s">
        <v>13</v>
      </c>
      <c r="I2074" s="1">
        <v>67</v>
      </c>
      <c r="J2074" t="str">
        <f t="shared" si="97"/>
        <v>No</v>
      </c>
      <c r="K2074" t="str">
        <f t="shared" si="98"/>
        <v>No</v>
      </c>
      <c r="L2074">
        <f t="shared" si="99"/>
        <v>1314059</v>
      </c>
      <c r="M2074" s="1" t="str">
        <f>IF(ISBLANK(D2074),_xlfn.MODE.SNGL(moras[TIPO_ASEGURAMIENTO]),D2074)</f>
        <v>PENSIONADOS EN SU PROPIO SISTEMA</v>
      </c>
      <c r="N2074" s="1">
        <f>IF(ISBLANK(moras[[#This Row],[EDAD]]),T2095,moras[[#This Row],[EDAD]])</f>
        <v>67</v>
      </c>
    </row>
    <row r="2075" spans="1:14" x14ac:dyDescent="0.35">
      <c r="A2075" s="1">
        <v>2074</v>
      </c>
      <c r="B2075" s="1" t="s">
        <v>15</v>
      </c>
      <c r="C2075" s="1">
        <v>300018</v>
      </c>
      <c r="D2075" s="1" t="s">
        <v>17</v>
      </c>
      <c r="E2075" s="1" t="s">
        <v>16</v>
      </c>
      <c r="F2075" s="1" t="s">
        <v>12</v>
      </c>
      <c r="G2075" s="1" t="s">
        <v>13</v>
      </c>
      <c r="H2075" s="1" t="s">
        <v>13</v>
      </c>
      <c r="I2075" s="1">
        <v>59</v>
      </c>
      <c r="J2075" t="str">
        <f t="shared" si="97"/>
        <v>No</v>
      </c>
      <c r="K2075" t="str">
        <f t="shared" si="98"/>
        <v>No</v>
      </c>
      <c r="L2075">
        <f t="shared" si="99"/>
        <v>300018</v>
      </c>
      <c r="M2075" s="1" t="str">
        <f>IF(ISBLANK(D2075),_xlfn.MODE.SNGL(moras[TIPO_ASEGURAMIENTO]),D2075)</f>
        <v>ASEGURADO VOLUNTARIO</v>
      </c>
      <c r="N2075" s="1">
        <f>IF(ISBLANK(moras[[#This Row],[EDAD]]),T2096,moras[[#This Row],[EDAD]])</f>
        <v>59</v>
      </c>
    </row>
    <row r="2076" spans="1:14" x14ac:dyDescent="0.35">
      <c r="A2076" s="1">
        <v>2075</v>
      </c>
      <c r="B2076" s="1" t="s">
        <v>15</v>
      </c>
      <c r="C2076" s="1">
        <v>400000</v>
      </c>
      <c r="D2076" s="1" t="s">
        <v>10</v>
      </c>
      <c r="E2076" s="1" t="s">
        <v>16</v>
      </c>
      <c r="F2076" s="1" t="s">
        <v>12</v>
      </c>
      <c r="G2076" s="1" t="s">
        <v>13</v>
      </c>
      <c r="H2076" s="1" t="s">
        <v>13</v>
      </c>
      <c r="I2076" s="1">
        <v>35</v>
      </c>
      <c r="J2076" t="str">
        <f t="shared" si="97"/>
        <v>No</v>
      </c>
      <c r="K2076" t="str">
        <f t="shared" si="98"/>
        <v>No</v>
      </c>
      <c r="L2076">
        <f t="shared" si="99"/>
        <v>400000</v>
      </c>
      <c r="M2076" s="1" t="str">
        <f>IF(ISBLANK(D2076),_xlfn.MODE.SNGL(moras[TIPO_ASEGURAMIENTO]),D2076)</f>
        <v>ASALARIADO</v>
      </c>
      <c r="N2076" s="1">
        <f>IF(ISBLANK(moras[[#This Row],[EDAD]]),T2097,moras[[#This Row],[EDAD]])</f>
        <v>35</v>
      </c>
    </row>
    <row r="2077" spans="1:14" x14ac:dyDescent="0.35">
      <c r="A2077" s="1">
        <v>2076</v>
      </c>
      <c r="B2077" s="1" t="s">
        <v>9</v>
      </c>
      <c r="C2077" s="1">
        <v>550000</v>
      </c>
      <c r="D2077" s="1" t="s">
        <v>10</v>
      </c>
      <c r="E2077" s="1" t="s">
        <v>16</v>
      </c>
      <c r="F2077" s="1" t="s">
        <v>12</v>
      </c>
      <c r="G2077" s="1" t="s">
        <v>13</v>
      </c>
      <c r="H2077" s="1" t="s">
        <v>13</v>
      </c>
      <c r="I2077" s="1">
        <v>25</v>
      </c>
      <c r="J2077" t="str">
        <f t="shared" si="97"/>
        <v>No</v>
      </c>
      <c r="K2077" t="str">
        <f t="shared" si="98"/>
        <v>No</v>
      </c>
      <c r="L2077">
        <f t="shared" si="99"/>
        <v>550000</v>
      </c>
      <c r="M2077" s="1" t="str">
        <f>IF(ISBLANK(D2077),_xlfn.MODE.SNGL(moras[TIPO_ASEGURAMIENTO]),D2077)</f>
        <v>ASALARIADO</v>
      </c>
      <c r="N2077" s="1">
        <f>IF(ISBLANK(moras[[#This Row],[EDAD]]),T2098,moras[[#This Row],[EDAD]])</f>
        <v>25</v>
      </c>
    </row>
    <row r="2078" spans="1:14" x14ac:dyDescent="0.35">
      <c r="A2078" s="1">
        <v>2077</v>
      </c>
      <c r="B2078" s="1" t="s">
        <v>15</v>
      </c>
      <c r="C2078" s="1">
        <v>686170</v>
      </c>
      <c r="D2078" s="1" t="s">
        <v>18</v>
      </c>
      <c r="E2078" s="1" t="s">
        <v>16</v>
      </c>
      <c r="F2078" s="1" t="s">
        <v>12</v>
      </c>
      <c r="G2078" s="1" t="s">
        <v>13</v>
      </c>
      <c r="H2078" s="1" t="s">
        <v>12</v>
      </c>
      <c r="I2078" s="1">
        <v>43</v>
      </c>
      <c r="J2078" t="str">
        <f t="shared" si="97"/>
        <v>No</v>
      </c>
      <c r="K2078" t="str">
        <f t="shared" si="98"/>
        <v>No</v>
      </c>
      <c r="L2078">
        <f t="shared" si="99"/>
        <v>686170</v>
      </c>
      <c r="M2078" s="1" t="str">
        <f>IF(ISBLANK(D2078),_xlfn.MODE.SNGL(moras[TIPO_ASEGURAMIENTO]),D2078)</f>
        <v>TRABAJADOR INDEPENDIENTE</v>
      </c>
      <c r="N2078" s="1">
        <f>IF(ISBLANK(moras[[#This Row],[EDAD]]),T2099,moras[[#This Row],[EDAD]])</f>
        <v>43</v>
      </c>
    </row>
    <row r="2079" spans="1:14" x14ac:dyDescent="0.35">
      <c r="A2079" s="1">
        <v>2078</v>
      </c>
      <c r="B2079" s="1" t="s">
        <v>15</v>
      </c>
      <c r="C2079" s="1">
        <v>161550</v>
      </c>
      <c r="D2079" s="1" t="s">
        <v>10</v>
      </c>
      <c r="E2079" s="1" t="s">
        <v>16</v>
      </c>
      <c r="F2079" s="1" t="s">
        <v>12</v>
      </c>
      <c r="G2079" s="1" t="s">
        <v>13</v>
      </c>
      <c r="H2079" s="1" t="s">
        <v>13</v>
      </c>
      <c r="I2079" s="1">
        <v>39</v>
      </c>
      <c r="J2079" t="str">
        <f t="shared" si="97"/>
        <v>No</v>
      </c>
      <c r="K2079" t="str">
        <f t="shared" si="98"/>
        <v>No</v>
      </c>
      <c r="L2079">
        <f t="shared" si="99"/>
        <v>161550</v>
      </c>
      <c r="M2079" s="1" t="str">
        <f>IF(ISBLANK(D2079),_xlfn.MODE.SNGL(moras[TIPO_ASEGURAMIENTO]),D2079)</f>
        <v>ASALARIADO</v>
      </c>
      <c r="N2079" s="1">
        <f>IF(ISBLANK(moras[[#This Row],[EDAD]]),T2100,moras[[#This Row],[EDAD]])</f>
        <v>39</v>
      </c>
    </row>
    <row r="2080" spans="1:14" x14ac:dyDescent="0.35">
      <c r="A2080" s="1">
        <v>2079</v>
      </c>
      <c r="B2080" s="1" t="s">
        <v>9</v>
      </c>
      <c r="C2080" s="1">
        <v>1038456</v>
      </c>
      <c r="D2080" s="1" t="s">
        <v>10</v>
      </c>
      <c r="E2080" s="1" t="s">
        <v>16</v>
      </c>
      <c r="F2080" s="1" t="s">
        <v>12</v>
      </c>
      <c r="G2080" s="1" t="s">
        <v>13</v>
      </c>
      <c r="H2080" s="1" t="s">
        <v>13</v>
      </c>
      <c r="I2080" s="1">
        <v>36</v>
      </c>
      <c r="J2080" t="str">
        <f t="shared" si="97"/>
        <v>No</v>
      </c>
      <c r="K2080" t="str">
        <f t="shared" si="98"/>
        <v>No</v>
      </c>
      <c r="L2080">
        <f t="shared" si="99"/>
        <v>1038456</v>
      </c>
      <c r="M2080" s="1" t="str">
        <f>IF(ISBLANK(D2080),_xlfn.MODE.SNGL(moras[TIPO_ASEGURAMIENTO]),D2080)</f>
        <v>ASALARIADO</v>
      </c>
      <c r="N2080" s="1">
        <f>IF(ISBLANK(moras[[#This Row],[EDAD]]),T2101,moras[[#This Row],[EDAD]])</f>
        <v>36</v>
      </c>
    </row>
    <row r="2081" spans="1:14" x14ac:dyDescent="0.35">
      <c r="A2081" s="1">
        <v>2080</v>
      </c>
      <c r="B2081" s="1" t="s">
        <v>9</v>
      </c>
      <c r="C2081" s="1">
        <v>685653.34</v>
      </c>
      <c r="D2081" s="1" t="s">
        <v>10</v>
      </c>
      <c r="E2081" s="1" t="s">
        <v>16</v>
      </c>
      <c r="F2081" s="1" t="s">
        <v>12</v>
      </c>
      <c r="G2081" s="1" t="s">
        <v>13</v>
      </c>
      <c r="H2081" s="1" t="s">
        <v>13</v>
      </c>
      <c r="I2081" s="1">
        <v>44</v>
      </c>
      <c r="J2081" t="str">
        <f t="shared" si="97"/>
        <v>No</v>
      </c>
      <c r="K2081" t="str">
        <f t="shared" si="98"/>
        <v>No</v>
      </c>
      <c r="L2081">
        <f t="shared" si="99"/>
        <v>685653.34</v>
      </c>
      <c r="M2081" s="1" t="str">
        <f>IF(ISBLANK(D2081),_xlfn.MODE.SNGL(moras[TIPO_ASEGURAMIENTO]),D2081)</f>
        <v>ASALARIADO</v>
      </c>
      <c r="N2081" s="1">
        <f>IF(ISBLANK(moras[[#This Row],[EDAD]]),T2102,moras[[#This Row],[EDAD]])</f>
        <v>44</v>
      </c>
    </row>
    <row r="2082" spans="1:14" x14ac:dyDescent="0.35">
      <c r="A2082" s="1">
        <v>2081</v>
      </c>
      <c r="B2082" s="1" t="s">
        <v>9</v>
      </c>
      <c r="C2082" s="1">
        <v>594092</v>
      </c>
      <c r="D2082" s="1" t="s">
        <v>18</v>
      </c>
      <c r="E2082" s="1" t="s">
        <v>16</v>
      </c>
      <c r="F2082" s="1" t="s">
        <v>12</v>
      </c>
      <c r="G2082" s="1" t="s">
        <v>12</v>
      </c>
      <c r="H2082" s="1" t="s">
        <v>13</v>
      </c>
      <c r="I2082" s="1">
        <v>55</v>
      </c>
      <c r="J2082" t="str">
        <f t="shared" si="97"/>
        <v>No</v>
      </c>
      <c r="K2082" t="str">
        <f t="shared" si="98"/>
        <v>No</v>
      </c>
      <c r="L2082">
        <f t="shared" si="99"/>
        <v>594092</v>
      </c>
      <c r="M2082" s="1" t="str">
        <f>IF(ISBLANK(D2082),_xlfn.MODE.SNGL(moras[TIPO_ASEGURAMIENTO]),D2082)</f>
        <v>TRABAJADOR INDEPENDIENTE</v>
      </c>
      <c r="N2082" s="1">
        <f>IF(ISBLANK(moras[[#This Row],[EDAD]]),T2103,moras[[#This Row],[EDAD]])</f>
        <v>55</v>
      </c>
    </row>
    <row r="2083" spans="1:14" x14ac:dyDescent="0.35">
      <c r="A2083" s="1">
        <v>2082</v>
      </c>
      <c r="B2083" s="1" t="s">
        <v>9</v>
      </c>
      <c r="C2083" s="1">
        <v>457059</v>
      </c>
      <c r="D2083" s="1" t="s">
        <v>10</v>
      </c>
      <c r="E2083" s="1" t="s">
        <v>11</v>
      </c>
      <c r="F2083" s="1" t="s">
        <v>12</v>
      </c>
      <c r="G2083" s="1" t="s">
        <v>13</v>
      </c>
      <c r="H2083" s="1" t="s">
        <v>12</v>
      </c>
      <c r="I2083" s="1">
        <v>44</v>
      </c>
      <c r="J2083" t="str">
        <f t="shared" si="97"/>
        <v>No</v>
      </c>
      <c r="K2083" t="str">
        <f t="shared" si="98"/>
        <v>No</v>
      </c>
      <c r="L2083">
        <f t="shared" si="99"/>
        <v>457059</v>
      </c>
      <c r="M2083" s="1" t="str">
        <f>IF(ISBLANK(D2083),_xlfn.MODE.SNGL(moras[TIPO_ASEGURAMIENTO]),D2083)</f>
        <v>ASALARIADO</v>
      </c>
      <c r="N2083" s="1">
        <f>IF(ISBLANK(moras[[#This Row],[EDAD]]),T2104,moras[[#This Row],[EDAD]])</f>
        <v>44</v>
      </c>
    </row>
    <row r="2084" spans="1:14" x14ac:dyDescent="0.35">
      <c r="A2084" s="1">
        <v>2083</v>
      </c>
      <c r="B2084" s="1" t="s">
        <v>9</v>
      </c>
      <c r="C2084" s="1">
        <v>250000</v>
      </c>
      <c r="D2084" s="1" t="s">
        <v>10</v>
      </c>
      <c r="E2084" s="1" t="s">
        <v>16</v>
      </c>
      <c r="F2084" s="1" t="s">
        <v>12</v>
      </c>
      <c r="G2084" s="1" t="s">
        <v>12</v>
      </c>
      <c r="H2084" s="1" t="s">
        <v>12</v>
      </c>
      <c r="I2084" s="1">
        <v>47</v>
      </c>
      <c r="J2084" t="str">
        <f t="shared" si="97"/>
        <v>No</v>
      </c>
      <c r="K2084" t="str">
        <f t="shared" si="98"/>
        <v>No</v>
      </c>
      <c r="L2084">
        <f t="shared" si="99"/>
        <v>250000</v>
      </c>
      <c r="M2084" s="1" t="str">
        <f>IF(ISBLANK(D2084),_xlfn.MODE.SNGL(moras[TIPO_ASEGURAMIENTO]),D2084)</f>
        <v>ASALARIADO</v>
      </c>
      <c r="N2084" s="1">
        <f>IF(ISBLANK(moras[[#This Row],[EDAD]]),T2105,moras[[#This Row],[EDAD]])</f>
        <v>47</v>
      </c>
    </row>
    <row r="2085" spans="1:14" x14ac:dyDescent="0.35">
      <c r="A2085" s="1">
        <v>2084</v>
      </c>
      <c r="B2085" s="1" t="s">
        <v>15</v>
      </c>
      <c r="C2085" s="1">
        <v>356600</v>
      </c>
      <c r="D2085" s="1" t="s">
        <v>10</v>
      </c>
      <c r="E2085" s="1" t="s">
        <v>16</v>
      </c>
      <c r="F2085" s="1" t="s">
        <v>12</v>
      </c>
      <c r="G2085" s="1" t="s">
        <v>13</v>
      </c>
      <c r="H2085" s="1" t="s">
        <v>13</v>
      </c>
      <c r="I2085" s="1">
        <v>49</v>
      </c>
      <c r="J2085" t="str">
        <f t="shared" si="97"/>
        <v>No</v>
      </c>
      <c r="K2085" t="str">
        <f t="shared" si="98"/>
        <v>No</v>
      </c>
      <c r="L2085">
        <f t="shared" si="99"/>
        <v>356600</v>
      </c>
      <c r="M2085" s="1" t="str">
        <f>IF(ISBLANK(D2085),_xlfn.MODE.SNGL(moras[TIPO_ASEGURAMIENTO]),D2085)</f>
        <v>ASALARIADO</v>
      </c>
      <c r="N2085" s="1">
        <f>IF(ISBLANK(moras[[#This Row],[EDAD]]),T2106,moras[[#This Row],[EDAD]])</f>
        <v>49</v>
      </c>
    </row>
    <row r="2086" spans="1:14" x14ac:dyDescent="0.35">
      <c r="A2086" s="1">
        <v>2085</v>
      </c>
      <c r="B2086" s="1" t="s">
        <v>9</v>
      </c>
      <c r="C2086" s="1">
        <v>3983343</v>
      </c>
      <c r="D2086" s="1" t="s">
        <v>14</v>
      </c>
      <c r="E2086" s="1" t="s">
        <v>11</v>
      </c>
      <c r="F2086" s="1" t="s">
        <v>12</v>
      </c>
      <c r="G2086" s="1" t="s">
        <v>13</v>
      </c>
      <c r="H2086" s="1" t="s">
        <v>13</v>
      </c>
      <c r="I2086" s="1">
        <v>69</v>
      </c>
      <c r="J2086" t="str">
        <f t="shared" si="97"/>
        <v>Atípico</v>
      </c>
      <c r="K2086" t="str">
        <f t="shared" si="98"/>
        <v>No</v>
      </c>
      <c r="L2086">
        <f t="shared" si="99"/>
        <v>3983343</v>
      </c>
      <c r="M2086" s="1" t="str">
        <f>IF(ISBLANK(D2086),_xlfn.MODE.SNGL(moras[TIPO_ASEGURAMIENTO]),D2086)</f>
        <v>PENSIONADOS EN SU PROPIO SISTEMA</v>
      </c>
      <c r="N2086" s="1">
        <f>IF(ISBLANK(moras[[#This Row],[EDAD]]),T2107,moras[[#This Row],[EDAD]])</f>
        <v>69</v>
      </c>
    </row>
    <row r="2087" spans="1:14" x14ac:dyDescent="0.35">
      <c r="A2087" s="1">
        <v>2086</v>
      </c>
      <c r="B2087" s="1" t="s">
        <v>9</v>
      </c>
      <c r="C2087" s="1">
        <v>300000</v>
      </c>
      <c r="D2087" s="1" t="s">
        <v>10</v>
      </c>
      <c r="E2087" s="1" t="s">
        <v>16</v>
      </c>
      <c r="F2087" s="1" t="s">
        <v>12</v>
      </c>
      <c r="G2087" s="1" t="s">
        <v>13</v>
      </c>
      <c r="H2087" s="1" t="s">
        <v>13</v>
      </c>
      <c r="I2087" s="1">
        <v>20</v>
      </c>
      <c r="J2087" t="str">
        <f t="shared" si="97"/>
        <v>No</v>
      </c>
      <c r="K2087" t="str">
        <f t="shared" si="98"/>
        <v>No</v>
      </c>
      <c r="L2087">
        <f t="shared" si="99"/>
        <v>300000</v>
      </c>
      <c r="M2087" s="1" t="str">
        <f>IF(ISBLANK(D2087),_xlfn.MODE.SNGL(moras[TIPO_ASEGURAMIENTO]),D2087)</f>
        <v>ASALARIADO</v>
      </c>
      <c r="N2087" s="1">
        <f>IF(ISBLANK(moras[[#This Row],[EDAD]]),T2108,moras[[#This Row],[EDAD]])</f>
        <v>20</v>
      </c>
    </row>
    <row r="2088" spans="1:14" x14ac:dyDescent="0.35">
      <c r="A2088" s="1">
        <v>2087</v>
      </c>
      <c r="B2088" s="1" t="s">
        <v>9</v>
      </c>
      <c r="C2088" s="1">
        <v>110000</v>
      </c>
      <c r="D2088" s="1" t="s">
        <v>10</v>
      </c>
      <c r="E2088" s="1" t="s">
        <v>16</v>
      </c>
      <c r="F2088" s="1" t="s">
        <v>12</v>
      </c>
      <c r="G2088" s="1" t="s">
        <v>13</v>
      </c>
      <c r="H2088" s="1" t="s">
        <v>12</v>
      </c>
      <c r="I2088" s="1">
        <v>57</v>
      </c>
      <c r="J2088" t="str">
        <f t="shared" si="97"/>
        <v>No</v>
      </c>
      <c r="K2088" t="str">
        <f t="shared" si="98"/>
        <v>No</v>
      </c>
      <c r="L2088">
        <f t="shared" si="99"/>
        <v>110000</v>
      </c>
      <c r="M2088" s="1" t="str">
        <f>IF(ISBLANK(D2088),_xlfn.MODE.SNGL(moras[TIPO_ASEGURAMIENTO]),D2088)</f>
        <v>ASALARIADO</v>
      </c>
      <c r="N2088" s="1">
        <f>IF(ISBLANK(moras[[#This Row],[EDAD]]),T2109,moras[[#This Row],[EDAD]])</f>
        <v>57</v>
      </c>
    </row>
    <row r="2089" spans="1:14" x14ac:dyDescent="0.35">
      <c r="A2089" s="1">
        <v>2088</v>
      </c>
      <c r="B2089" s="1" t="s">
        <v>15</v>
      </c>
      <c r="C2089" s="1">
        <v>799650</v>
      </c>
      <c r="D2089" s="1" t="s">
        <v>10</v>
      </c>
      <c r="E2089" s="1" t="s">
        <v>16</v>
      </c>
      <c r="F2089" s="1" t="s">
        <v>12</v>
      </c>
      <c r="G2089" s="1" t="s">
        <v>13</v>
      </c>
      <c r="H2089" s="1" t="s">
        <v>13</v>
      </c>
      <c r="I2089" s="1">
        <v>25</v>
      </c>
      <c r="J2089" t="str">
        <f t="shared" si="97"/>
        <v>No</v>
      </c>
      <c r="K2089" t="str">
        <f t="shared" si="98"/>
        <v>No</v>
      </c>
      <c r="L2089">
        <f t="shared" si="99"/>
        <v>799650</v>
      </c>
      <c r="M2089" s="1" t="str">
        <f>IF(ISBLANK(D2089),_xlfn.MODE.SNGL(moras[TIPO_ASEGURAMIENTO]),D2089)</f>
        <v>ASALARIADO</v>
      </c>
      <c r="N2089" s="1">
        <f>IF(ISBLANK(moras[[#This Row],[EDAD]]),T2110,moras[[#This Row],[EDAD]])</f>
        <v>25</v>
      </c>
    </row>
    <row r="2090" spans="1:14" x14ac:dyDescent="0.35">
      <c r="A2090" s="1">
        <v>2089</v>
      </c>
      <c r="B2090" s="1" t="s">
        <v>15</v>
      </c>
      <c r="C2090" s="1">
        <v>488750</v>
      </c>
      <c r="D2090" s="1" t="s">
        <v>10</v>
      </c>
      <c r="E2090" s="1" t="s">
        <v>16</v>
      </c>
      <c r="F2090" s="1" t="s">
        <v>12</v>
      </c>
      <c r="G2090" s="1" t="s">
        <v>13</v>
      </c>
      <c r="H2090" s="1" t="s">
        <v>13</v>
      </c>
      <c r="I2090" s="1">
        <v>24</v>
      </c>
      <c r="J2090" t="str">
        <f t="shared" si="97"/>
        <v>No</v>
      </c>
      <c r="K2090" t="str">
        <f t="shared" si="98"/>
        <v>No</v>
      </c>
      <c r="L2090">
        <f t="shared" si="99"/>
        <v>488750</v>
      </c>
      <c r="M2090" s="1" t="str">
        <f>IF(ISBLANK(D2090),_xlfn.MODE.SNGL(moras[TIPO_ASEGURAMIENTO]),D2090)</f>
        <v>ASALARIADO</v>
      </c>
      <c r="N2090" s="1">
        <f>IF(ISBLANK(moras[[#This Row],[EDAD]]),T2111,moras[[#This Row],[EDAD]])</f>
        <v>24</v>
      </c>
    </row>
    <row r="2091" spans="1:14" x14ac:dyDescent="0.35">
      <c r="A2091" s="1">
        <v>2090</v>
      </c>
      <c r="B2091" s="1" t="s">
        <v>9</v>
      </c>
      <c r="C2091" s="1">
        <v>2038867</v>
      </c>
      <c r="D2091" s="1" t="s">
        <v>10</v>
      </c>
      <c r="E2091" s="1" t="s">
        <v>16</v>
      </c>
      <c r="F2091" s="1" t="s">
        <v>12</v>
      </c>
      <c r="G2091" s="1" t="s">
        <v>13</v>
      </c>
      <c r="H2091" s="1" t="s">
        <v>13</v>
      </c>
      <c r="I2091" s="1">
        <v>34</v>
      </c>
      <c r="J2091" t="str">
        <f t="shared" si="97"/>
        <v>No</v>
      </c>
      <c r="K2091" t="str">
        <f t="shared" si="98"/>
        <v>No</v>
      </c>
      <c r="L2091">
        <f t="shared" si="99"/>
        <v>2038867</v>
      </c>
      <c r="M2091" s="1" t="str">
        <f>IF(ISBLANK(D2091),_xlfn.MODE.SNGL(moras[TIPO_ASEGURAMIENTO]),D2091)</f>
        <v>ASALARIADO</v>
      </c>
      <c r="N2091" s="1">
        <f>IF(ISBLANK(moras[[#This Row],[EDAD]]),T2112,moras[[#This Row],[EDAD]])</f>
        <v>34</v>
      </c>
    </row>
    <row r="2092" spans="1:14" x14ac:dyDescent="0.35">
      <c r="A2092" s="1">
        <v>2091</v>
      </c>
      <c r="B2092" s="1" t="s">
        <v>15</v>
      </c>
      <c r="C2092" s="1">
        <v>793930.98</v>
      </c>
      <c r="D2092" s="1" t="s">
        <v>10</v>
      </c>
      <c r="E2092" s="1" t="s">
        <v>11</v>
      </c>
      <c r="F2092" s="1" t="s">
        <v>12</v>
      </c>
      <c r="G2092" s="1" t="s">
        <v>13</v>
      </c>
      <c r="H2092" s="1" t="s">
        <v>13</v>
      </c>
      <c r="I2092" s="1">
        <v>35</v>
      </c>
      <c r="J2092" t="str">
        <f t="shared" si="97"/>
        <v>No</v>
      </c>
      <c r="K2092" t="str">
        <f t="shared" si="98"/>
        <v>No</v>
      </c>
      <c r="L2092">
        <f t="shared" si="99"/>
        <v>793930.98</v>
      </c>
      <c r="M2092" s="1" t="str">
        <f>IF(ISBLANK(D2092),_xlfn.MODE.SNGL(moras[TIPO_ASEGURAMIENTO]),D2092)</f>
        <v>ASALARIADO</v>
      </c>
      <c r="N2092" s="1">
        <f>IF(ISBLANK(moras[[#This Row],[EDAD]]),T2113,moras[[#This Row],[EDAD]])</f>
        <v>35</v>
      </c>
    </row>
    <row r="2093" spans="1:14" x14ac:dyDescent="0.35">
      <c r="A2093" s="1">
        <v>2092</v>
      </c>
      <c r="B2093" s="1" t="s">
        <v>9</v>
      </c>
      <c r="C2093" s="1">
        <v>452337.26</v>
      </c>
      <c r="D2093" s="1" t="s">
        <v>10</v>
      </c>
      <c r="E2093" s="1" t="s">
        <v>16</v>
      </c>
      <c r="F2093" s="1" t="s">
        <v>12</v>
      </c>
      <c r="G2093" s="1" t="s">
        <v>13</v>
      </c>
      <c r="H2093" s="1" t="s">
        <v>13</v>
      </c>
      <c r="I2093" s="1">
        <v>40</v>
      </c>
      <c r="J2093" t="str">
        <f t="shared" si="97"/>
        <v>No</v>
      </c>
      <c r="K2093" t="str">
        <f t="shared" si="98"/>
        <v>No</v>
      </c>
      <c r="L2093">
        <f t="shared" si="99"/>
        <v>452337.26</v>
      </c>
      <c r="M2093" s="1" t="str">
        <f>IF(ISBLANK(D2093),_xlfn.MODE.SNGL(moras[TIPO_ASEGURAMIENTO]),D2093)</f>
        <v>ASALARIADO</v>
      </c>
      <c r="N2093" s="1">
        <f>IF(ISBLANK(moras[[#This Row],[EDAD]]),T2114,moras[[#This Row],[EDAD]])</f>
        <v>40</v>
      </c>
    </row>
    <row r="2094" spans="1:14" x14ac:dyDescent="0.35">
      <c r="A2094" s="1">
        <v>2093</v>
      </c>
      <c r="B2094" s="1" t="s">
        <v>9</v>
      </c>
      <c r="C2094" s="1">
        <v>401258.65</v>
      </c>
      <c r="D2094" s="1" t="s">
        <v>10</v>
      </c>
      <c r="E2094" s="1" t="s">
        <v>16</v>
      </c>
      <c r="F2094" s="1" t="s">
        <v>12</v>
      </c>
      <c r="G2094" s="1" t="s">
        <v>13</v>
      </c>
      <c r="H2094" s="1" t="s">
        <v>13</v>
      </c>
      <c r="I2094" s="1">
        <v>59</v>
      </c>
      <c r="J2094" t="str">
        <f t="shared" si="97"/>
        <v>No</v>
      </c>
      <c r="K2094" t="str">
        <f t="shared" si="98"/>
        <v>No</v>
      </c>
      <c r="L2094">
        <f t="shared" si="99"/>
        <v>401258.65</v>
      </c>
      <c r="M2094" s="1" t="str">
        <f>IF(ISBLANK(D2094),_xlfn.MODE.SNGL(moras[TIPO_ASEGURAMIENTO]),D2094)</f>
        <v>ASALARIADO</v>
      </c>
      <c r="N2094" s="1">
        <f>IF(ISBLANK(moras[[#This Row],[EDAD]]),T2115,moras[[#This Row],[EDAD]])</f>
        <v>59</v>
      </c>
    </row>
    <row r="2095" spans="1:14" x14ac:dyDescent="0.35">
      <c r="A2095" s="1">
        <v>2094</v>
      </c>
      <c r="B2095" s="1" t="s">
        <v>15</v>
      </c>
      <c r="C2095" s="1">
        <v>476344.45</v>
      </c>
      <c r="D2095" s="1" t="s">
        <v>10</v>
      </c>
      <c r="E2095" s="1" t="s">
        <v>16</v>
      </c>
      <c r="F2095" s="1" t="s">
        <v>12</v>
      </c>
      <c r="G2095" s="1" t="s">
        <v>13</v>
      </c>
      <c r="H2095" s="1" t="s">
        <v>13</v>
      </c>
      <c r="I2095" s="1">
        <v>24</v>
      </c>
      <c r="J2095" t="str">
        <f t="shared" si="97"/>
        <v>No</v>
      </c>
      <c r="K2095" t="str">
        <f t="shared" si="98"/>
        <v>No</v>
      </c>
      <c r="L2095">
        <f t="shared" si="99"/>
        <v>476344.45</v>
      </c>
      <c r="M2095" s="1" t="str">
        <f>IF(ISBLANK(D2095),_xlfn.MODE.SNGL(moras[TIPO_ASEGURAMIENTO]),D2095)</f>
        <v>ASALARIADO</v>
      </c>
      <c r="N2095" s="1">
        <f>IF(ISBLANK(moras[[#This Row],[EDAD]]),T2116,moras[[#This Row],[EDAD]])</f>
        <v>24</v>
      </c>
    </row>
    <row r="2096" spans="1:14" x14ac:dyDescent="0.35">
      <c r="A2096" s="1">
        <v>2095</v>
      </c>
      <c r="B2096" s="1" t="s">
        <v>9</v>
      </c>
      <c r="C2096" s="1">
        <v>1934551</v>
      </c>
      <c r="D2096" s="1" t="s">
        <v>10</v>
      </c>
      <c r="E2096" s="1" t="s">
        <v>16</v>
      </c>
      <c r="F2096" s="1" t="s">
        <v>12</v>
      </c>
      <c r="G2096" s="1" t="s">
        <v>13</v>
      </c>
      <c r="H2096" s="1" t="s">
        <v>12</v>
      </c>
      <c r="I2096" s="1">
        <v>58</v>
      </c>
      <c r="J2096" t="str">
        <f t="shared" si="97"/>
        <v>No</v>
      </c>
      <c r="K2096" t="str">
        <f t="shared" si="98"/>
        <v>No</v>
      </c>
      <c r="L2096">
        <f t="shared" si="99"/>
        <v>1934551</v>
      </c>
      <c r="M2096" s="1" t="str">
        <f>IF(ISBLANK(D2096),_xlfn.MODE.SNGL(moras[TIPO_ASEGURAMIENTO]),D2096)</f>
        <v>ASALARIADO</v>
      </c>
      <c r="N2096" s="1">
        <f>IF(ISBLANK(moras[[#This Row],[EDAD]]),T2117,moras[[#This Row],[EDAD]])</f>
        <v>58</v>
      </c>
    </row>
    <row r="2097" spans="1:14" x14ac:dyDescent="0.35">
      <c r="A2097" s="1">
        <v>2096</v>
      </c>
      <c r="B2097" s="1" t="s">
        <v>9</v>
      </c>
      <c r="C2097" s="1">
        <v>1995482.54</v>
      </c>
      <c r="D2097" s="1" t="s">
        <v>10</v>
      </c>
      <c r="E2097" s="1" t="s">
        <v>11</v>
      </c>
      <c r="F2097" s="1" t="s">
        <v>12</v>
      </c>
      <c r="G2097" s="1" t="s">
        <v>13</v>
      </c>
      <c r="H2097" s="1" t="s">
        <v>13</v>
      </c>
      <c r="I2097" s="1">
        <v>34</v>
      </c>
      <c r="J2097" t="str">
        <f t="shared" si="97"/>
        <v>No</v>
      </c>
      <c r="K2097" t="str">
        <f t="shared" si="98"/>
        <v>No</v>
      </c>
      <c r="L2097">
        <f t="shared" si="99"/>
        <v>1995482.54</v>
      </c>
      <c r="M2097" s="1" t="str">
        <f>IF(ISBLANK(D2097),_xlfn.MODE.SNGL(moras[TIPO_ASEGURAMIENTO]),D2097)</f>
        <v>ASALARIADO</v>
      </c>
      <c r="N2097" s="1">
        <f>IF(ISBLANK(moras[[#This Row],[EDAD]]),T2118,moras[[#This Row],[EDAD]])</f>
        <v>34</v>
      </c>
    </row>
    <row r="2098" spans="1:14" x14ac:dyDescent="0.35">
      <c r="A2098" s="1">
        <v>2097</v>
      </c>
      <c r="B2098" s="1" t="s">
        <v>9</v>
      </c>
      <c r="C2098" s="1">
        <v>297949</v>
      </c>
      <c r="D2098" s="1" t="s">
        <v>17</v>
      </c>
      <c r="E2098" s="1" t="s">
        <v>16</v>
      </c>
      <c r="F2098" s="1" t="s">
        <v>12</v>
      </c>
      <c r="G2098" s="1" t="s">
        <v>13</v>
      </c>
      <c r="H2098" s="1" t="s">
        <v>13</v>
      </c>
      <c r="I2098" s="1">
        <v>37</v>
      </c>
      <c r="J2098" t="str">
        <f t="shared" si="97"/>
        <v>No</v>
      </c>
      <c r="K2098" t="str">
        <f t="shared" si="98"/>
        <v>No</v>
      </c>
      <c r="L2098">
        <f t="shared" si="99"/>
        <v>297949</v>
      </c>
      <c r="M2098" s="1" t="str">
        <f>IF(ISBLANK(D2098),_xlfn.MODE.SNGL(moras[TIPO_ASEGURAMIENTO]),D2098)</f>
        <v>ASEGURADO VOLUNTARIO</v>
      </c>
      <c r="N2098" s="1">
        <f>IF(ISBLANK(moras[[#This Row],[EDAD]]),T2119,moras[[#This Row],[EDAD]])</f>
        <v>37</v>
      </c>
    </row>
    <row r="2099" spans="1:14" x14ac:dyDescent="0.35">
      <c r="A2099" s="1">
        <v>2098</v>
      </c>
      <c r="B2099" s="1" t="s">
        <v>9</v>
      </c>
      <c r="C2099" s="1">
        <v>722064</v>
      </c>
      <c r="D2099" s="1" t="s">
        <v>10</v>
      </c>
      <c r="E2099" s="1" t="s">
        <v>16</v>
      </c>
      <c r="F2099" s="1" t="s">
        <v>12</v>
      </c>
      <c r="G2099" s="1" t="s">
        <v>13</v>
      </c>
      <c r="H2099" s="1" t="s">
        <v>13</v>
      </c>
      <c r="I2099" s="1">
        <v>33</v>
      </c>
      <c r="J2099" t="str">
        <f t="shared" si="97"/>
        <v>No</v>
      </c>
      <c r="K2099" t="str">
        <f t="shared" si="98"/>
        <v>No</v>
      </c>
      <c r="L2099">
        <f t="shared" si="99"/>
        <v>722064</v>
      </c>
      <c r="M2099" s="1" t="str">
        <f>IF(ISBLANK(D2099),_xlfn.MODE.SNGL(moras[TIPO_ASEGURAMIENTO]),D2099)</f>
        <v>ASALARIADO</v>
      </c>
      <c r="N2099" s="1">
        <f>IF(ISBLANK(moras[[#This Row],[EDAD]]),T2120,moras[[#This Row],[EDAD]])</f>
        <v>33</v>
      </c>
    </row>
    <row r="2100" spans="1:14" x14ac:dyDescent="0.35">
      <c r="A2100" s="1">
        <v>2099</v>
      </c>
      <c r="B2100" s="1" t="s">
        <v>9</v>
      </c>
      <c r="C2100" s="1">
        <v>753913.5</v>
      </c>
      <c r="D2100" s="1" t="s">
        <v>10</v>
      </c>
      <c r="E2100" s="1" t="s">
        <v>11</v>
      </c>
      <c r="F2100" s="1" t="s">
        <v>12</v>
      </c>
      <c r="G2100" s="1" t="s">
        <v>13</v>
      </c>
      <c r="H2100" s="1" t="s">
        <v>13</v>
      </c>
      <c r="I2100" s="1">
        <v>56</v>
      </c>
      <c r="J2100" t="str">
        <f t="shared" si="97"/>
        <v>No</v>
      </c>
      <c r="K2100" t="str">
        <f t="shared" si="98"/>
        <v>No</v>
      </c>
      <c r="L2100">
        <f t="shared" si="99"/>
        <v>753913.5</v>
      </c>
      <c r="M2100" s="1" t="str">
        <f>IF(ISBLANK(D2100),_xlfn.MODE.SNGL(moras[TIPO_ASEGURAMIENTO]),D2100)</f>
        <v>ASALARIADO</v>
      </c>
      <c r="N2100" s="1">
        <f>IF(ISBLANK(moras[[#This Row],[EDAD]]),T2121,moras[[#This Row],[EDAD]])</f>
        <v>56</v>
      </c>
    </row>
    <row r="2101" spans="1:14" x14ac:dyDescent="0.35">
      <c r="A2101" s="1">
        <v>2100</v>
      </c>
      <c r="B2101" s="1" t="s">
        <v>9</v>
      </c>
      <c r="C2101" s="1">
        <v>607142.85</v>
      </c>
      <c r="D2101" s="1" t="s">
        <v>10</v>
      </c>
      <c r="E2101" s="1" t="s">
        <v>16</v>
      </c>
      <c r="F2101" s="1" t="s">
        <v>12</v>
      </c>
      <c r="G2101" s="1" t="s">
        <v>13</v>
      </c>
      <c r="H2101" s="1" t="s">
        <v>13</v>
      </c>
      <c r="I2101" s="1">
        <v>31</v>
      </c>
      <c r="J2101" t="str">
        <f t="shared" si="97"/>
        <v>No</v>
      </c>
      <c r="K2101" t="str">
        <f t="shared" si="98"/>
        <v>No</v>
      </c>
      <c r="L2101">
        <f t="shared" si="99"/>
        <v>607142.85</v>
      </c>
      <c r="M2101" s="1" t="str">
        <f>IF(ISBLANK(D2101),_xlfn.MODE.SNGL(moras[TIPO_ASEGURAMIENTO]),D2101)</f>
        <v>ASALARIADO</v>
      </c>
      <c r="N2101" s="1">
        <f>IF(ISBLANK(moras[[#This Row],[EDAD]]),T2122,moras[[#This Row],[EDAD]])</f>
        <v>31</v>
      </c>
    </row>
    <row r="2102" spans="1:14" x14ac:dyDescent="0.35">
      <c r="A2102" s="1">
        <v>2101</v>
      </c>
      <c r="B2102" s="1" t="s">
        <v>9</v>
      </c>
      <c r="C2102" s="1">
        <v>260000</v>
      </c>
      <c r="D2102" s="1" t="s">
        <v>10</v>
      </c>
      <c r="E2102" s="1" t="s">
        <v>16</v>
      </c>
      <c r="F2102" s="1" t="s">
        <v>12</v>
      </c>
      <c r="G2102" s="1" t="s">
        <v>13</v>
      </c>
      <c r="H2102" s="1" t="s">
        <v>12</v>
      </c>
      <c r="I2102" s="1">
        <v>37</v>
      </c>
      <c r="J2102" t="str">
        <f t="shared" si="97"/>
        <v>No</v>
      </c>
      <c r="K2102" t="str">
        <f t="shared" si="98"/>
        <v>No</v>
      </c>
      <c r="L2102">
        <f t="shared" si="99"/>
        <v>260000</v>
      </c>
      <c r="M2102" s="1" t="str">
        <f>IF(ISBLANK(D2102),_xlfn.MODE.SNGL(moras[TIPO_ASEGURAMIENTO]),D2102)</f>
        <v>ASALARIADO</v>
      </c>
      <c r="N2102" s="1">
        <f>IF(ISBLANK(moras[[#This Row],[EDAD]]),T2123,moras[[#This Row],[EDAD]])</f>
        <v>37</v>
      </c>
    </row>
    <row r="2103" spans="1:14" x14ac:dyDescent="0.35">
      <c r="A2103" s="1">
        <v>2102</v>
      </c>
      <c r="B2103" s="1" t="s">
        <v>9</v>
      </c>
      <c r="C2103" s="1">
        <v>742000</v>
      </c>
      <c r="D2103" s="1" t="s">
        <v>10</v>
      </c>
      <c r="E2103" s="1" t="s">
        <v>16</v>
      </c>
      <c r="F2103" s="1" t="s">
        <v>12</v>
      </c>
      <c r="G2103" s="1" t="s">
        <v>13</v>
      </c>
      <c r="H2103" s="1" t="s">
        <v>13</v>
      </c>
      <c r="I2103" s="1">
        <v>57</v>
      </c>
      <c r="J2103" t="str">
        <f t="shared" si="97"/>
        <v>No</v>
      </c>
      <c r="K2103" t="str">
        <f t="shared" si="98"/>
        <v>No</v>
      </c>
      <c r="L2103">
        <f t="shared" si="99"/>
        <v>742000</v>
      </c>
      <c r="M2103" s="1" t="str">
        <f>IF(ISBLANK(D2103),_xlfn.MODE.SNGL(moras[TIPO_ASEGURAMIENTO]),D2103)</f>
        <v>ASALARIADO</v>
      </c>
      <c r="N2103" s="1">
        <f>IF(ISBLANK(moras[[#This Row],[EDAD]]),T2124,moras[[#This Row],[EDAD]])</f>
        <v>57</v>
      </c>
    </row>
    <row r="2104" spans="1:14" x14ac:dyDescent="0.35">
      <c r="A2104" s="1">
        <v>2103</v>
      </c>
      <c r="B2104" s="1" t="s">
        <v>9</v>
      </c>
      <c r="C2104" s="1">
        <v>170440</v>
      </c>
      <c r="D2104" s="1" t="s">
        <v>10</v>
      </c>
      <c r="E2104" s="1" t="s">
        <v>16</v>
      </c>
      <c r="F2104" s="1" t="s">
        <v>12</v>
      </c>
      <c r="G2104" s="1" t="s">
        <v>13</v>
      </c>
      <c r="H2104" s="1" t="s">
        <v>13</v>
      </c>
      <c r="I2104" s="1">
        <v>42</v>
      </c>
      <c r="J2104" t="str">
        <f t="shared" si="97"/>
        <v>No</v>
      </c>
      <c r="K2104" t="str">
        <f t="shared" si="98"/>
        <v>No</v>
      </c>
      <c r="L2104">
        <f t="shared" si="99"/>
        <v>170440</v>
      </c>
      <c r="M2104" s="1" t="str">
        <f>IF(ISBLANK(D2104),_xlfn.MODE.SNGL(moras[TIPO_ASEGURAMIENTO]),D2104)</f>
        <v>ASALARIADO</v>
      </c>
      <c r="N2104" s="1">
        <f>IF(ISBLANK(moras[[#This Row],[EDAD]]),T2125,moras[[#This Row],[EDAD]])</f>
        <v>42</v>
      </c>
    </row>
    <row r="2105" spans="1:14" x14ac:dyDescent="0.35">
      <c r="A2105" s="1">
        <v>2104</v>
      </c>
      <c r="B2105" s="1" t="s">
        <v>15</v>
      </c>
      <c r="C2105" s="1">
        <v>242860</v>
      </c>
      <c r="D2105" s="1" t="s">
        <v>10</v>
      </c>
      <c r="E2105" s="1" t="s">
        <v>16</v>
      </c>
      <c r="F2105" s="1" t="s">
        <v>12</v>
      </c>
      <c r="G2105" s="1" t="s">
        <v>13</v>
      </c>
      <c r="H2105" s="1" t="s">
        <v>12</v>
      </c>
      <c r="I2105" s="1">
        <v>62</v>
      </c>
      <c r="J2105" t="str">
        <f t="shared" si="97"/>
        <v>No</v>
      </c>
      <c r="K2105" t="str">
        <f t="shared" si="98"/>
        <v>No</v>
      </c>
      <c r="L2105">
        <f t="shared" si="99"/>
        <v>242860</v>
      </c>
      <c r="M2105" s="1" t="str">
        <f>IF(ISBLANK(D2105),_xlfn.MODE.SNGL(moras[TIPO_ASEGURAMIENTO]),D2105)</f>
        <v>ASALARIADO</v>
      </c>
      <c r="N2105" s="1">
        <f>IF(ISBLANK(moras[[#This Row],[EDAD]]),T2126,moras[[#This Row],[EDAD]])</f>
        <v>62</v>
      </c>
    </row>
    <row r="2106" spans="1:14" x14ac:dyDescent="0.35">
      <c r="A2106" s="1">
        <v>2105</v>
      </c>
      <c r="B2106" s="1" t="s">
        <v>9</v>
      </c>
      <c r="C2106" s="1">
        <v>1860734</v>
      </c>
      <c r="D2106" s="1" t="s">
        <v>18</v>
      </c>
      <c r="E2106" s="1" t="s">
        <v>16</v>
      </c>
      <c r="F2106" s="1" t="s">
        <v>12</v>
      </c>
      <c r="G2106" s="1" t="s">
        <v>12</v>
      </c>
      <c r="H2106" s="1" t="s">
        <v>12</v>
      </c>
      <c r="I2106" s="1">
        <v>52</v>
      </c>
      <c r="J2106" t="str">
        <f t="shared" si="97"/>
        <v>No</v>
      </c>
      <c r="K2106" t="str">
        <f t="shared" si="98"/>
        <v>No</v>
      </c>
      <c r="L2106">
        <f t="shared" si="99"/>
        <v>1860734</v>
      </c>
      <c r="M2106" s="1" t="str">
        <f>IF(ISBLANK(D2106),_xlfn.MODE.SNGL(moras[TIPO_ASEGURAMIENTO]),D2106)</f>
        <v>TRABAJADOR INDEPENDIENTE</v>
      </c>
      <c r="N2106" s="1">
        <f>IF(ISBLANK(moras[[#This Row],[EDAD]]),T2127,moras[[#This Row],[EDAD]])</f>
        <v>52</v>
      </c>
    </row>
    <row r="2107" spans="1:14" x14ac:dyDescent="0.35">
      <c r="A2107" s="1">
        <v>2106</v>
      </c>
      <c r="B2107" s="1" t="s">
        <v>9</v>
      </c>
      <c r="C2107" s="1">
        <v>620373.67000000004</v>
      </c>
      <c r="D2107" s="1" t="s">
        <v>10</v>
      </c>
      <c r="E2107" s="1" t="s">
        <v>16</v>
      </c>
      <c r="F2107" s="1" t="s">
        <v>12</v>
      </c>
      <c r="G2107" s="1" t="s">
        <v>13</v>
      </c>
      <c r="H2107" s="1" t="s">
        <v>13</v>
      </c>
      <c r="I2107" s="1">
        <v>46</v>
      </c>
      <c r="J2107" t="str">
        <f t="shared" si="97"/>
        <v>No</v>
      </c>
      <c r="K2107" t="str">
        <f t="shared" si="98"/>
        <v>No</v>
      </c>
      <c r="L2107">
        <f t="shared" si="99"/>
        <v>620373.67000000004</v>
      </c>
      <c r="M2107" s="1" t="str">
        <f>IF(ISBLANK(D2107),_xlfn.MODE.SNGL(moras[TIPO_ASEGURAMIENTO]),D2107)</f>
        <v>ASALARIADO</v>
      </c>
      <c r="N2107" s="1">
        <f>IF(ISBLANK(moras[[#This Row],[EDAD]]),T2128,moras[[#This Row],[EDAD]])</f>
        <v>46</v>
      </c>
    </row>
    <row r="2108" spans="1:14" x14ac:dyDescent="0.35">
      <c r="A2108" s="1">
        <v>2107</v>
      </c>
      <c r="B2108" s="1" t="s">
        <v>15</v>
      </c>
      <c r="C2108" s="1">
        <v>1233708</v>
      </c>
      <c r="D2108" s="1" t="s">
        <v>10</v>
      </c>
      <c r="E2108" s="1" t="s">
        <v>16</v>
      </c>
      <c r="F2108" s="1" t="s">
        <v>12</v>
      </c>
      <c r="G2108" s="1" t="s">
        <v>13</v>
      </c>
      <c r="H2108" s="1" t="s">
        <v>13</v>
      </c>
      <c r="I2108" s="1">
        <v>40</v>
      </c>
      <c r="J2108" t="str">
        <f t="shared" si="97"/>
        <v>No</v>
      </c>
      <c r="K2108" t="str">
        <f t="shared" si="98"/>
        <v>No</v>
      </c>
      <c r="L2108">
        <f t="shared" si="99"/>
        <v>1233708</v>
      </c>
      <c r="M2108" s="1" t="str">
        <f>IF(ISBLANK(D2108),_xlfn.MODE.SNGL(moras[TIPO_ASEGURAMIENTO]),D2108)</f>
        <v>ASALARIADO</v>
      </c>
      <c r="N2108" s="1">
        <f>IF(ISBLANK(moras[[#This Row],[EDAD]]),T2129,moras[[#This Row],[EDAD]])</f>
        <v>40</v>
      </c>
    </row>
    <row r="2109" spans="1:14" x14ac:dyDescent="0.35">
      <c r="A2109" s="1">
        <v>2108</v>
      </c>
      <c r="B2109" s="1" t="s">
        <v>9</v>
      </c>
      <c r="C2109" s="1">
        <v>520000</v>
      </c>
      <c r="D2109" s="1" t="s">
        <v>10</v>
      </c>
      <c r="E2109" s="1" t="s">
        <v>16</v>
      </c>
      <c r="F2109" s="1" t="s">
        <v>12</v>
      </c>
      <c r="G2109" s="1" t="s">
        <v>13</v>
      </c>
      <c r="H2109" s="1" t="s">
        <v>13</v>
      </c>
      <c r="I2109" s="1">
        <v>45</v>
      </c>
      <c r="J2109" t="str">
        <f t="shared" si="97"/>
        <v>No</v>
      </c>
      <c r="K2109" t="str">
        <f t="shared" si="98"/>
        <v>No</v>
      </c>
      <c r="L2109">
        <f t="shared" si="99"/>
        <v>520000</v>
      </c>
      <c r="M2109" s="1" t="str">
        <f>IF(ISBLANK(D2109),_xlfn.MODE.SNGL(moras[TIPO_ASEGURAMIENTO]),D2109)</f>
        <v>ASALARIADO</v>
      </c>
      <c r="N2109" s="1">
        <f>IF(ISBLANK(moras[[#This Row],[EDAD]]),T2130,moras[[#This Row],[EDAD]])</f>
        <v>45</v>
      </c>
    </row>
    <row r="2110" spans="1:14" x14ac:dyDescent="0.35">
      <c r="A2110" s="1">
        <v>2109</v>
      </c>
      <c r="B2110" s="1" t="s">
        <v>9</v>
      </c>
      <c r="C2110" s="1">
        <v>160000</v>
      </c>
      <c r="D2110" s="1" t="s">
        <v>10</v>
      </c>
      <c r="E2110" s="1" t="s">
        <v>16</v>
      </c>
      <c r="F2110" s="1" t="s">
        <v>12</v>
      </c>
      <c r="G2110" s="1" t="s">
        <v>12</v>
      </c>
      <c r="H2110" s="1" t="s">
        <v>13</v>
      </c>
      <c r="I2110" s="1">
        <v>26</v>
      </c>
      <c r="J2110" t="str">
        <f t="shared" si="97"/>
        <v>No</v>
      </c>
      <c r="K2110" t="str">
        <f t="shared" si="98"/>
        <v>No</v>
      </c>
      <c r="L2110">
        <f t="shared" si="99"/>
        <v>160000</v>
      </c>
      <c r="M2110" s="1" t="str">
        <f>IF(ISBLANK(D2110),_xlfn.MODE.SNGL(moras[TIPO_ASEGURAMIENTO]),D2110)</f>
        <v>ASALARIADO</v>
      </c>
      <c r="N2110" s="1">
        <f>IF(ISBLANK(moras[[#This Row],[EDAD]]),T2131,moras[[#This Row],[EDAD]])</f>
        <v>26</v>
      </c>
    </row>
    <row r="2111" spans="1:14" x14ac:dyDescent="0.35">
      <c r="A2111" s="1">
        <v>2110</v>
      </c>
      <c r="B2111" s="1" t="s">
        <v>9</v>
      </c>
      <c r="C2111" s="1">
        <v>296346.2</v>
      </c>
      <c r="D2111" s="1" t="s">
        <v>10</v>
      </c>
      <c r="E2111" s="1" t="s">
        <v>16</v>
      </c>
      <c r="F2111" s="1" t="s">
        <v>12</v>
      </c>
      <c r="G2111" s="1" t="s">
        <v>13</v>
      </c>
      <c r="H2111" s="1" t="s">
        <v>13</v>
      </c>
      <c r="I2111" s="1">
        <v>48</v>
      </c>
      <c r="J2111" t="str">
        <f t="shared" si="97"/>
        <v>No</v>
      </c>
      <c r="K2111" t="str">
        <f t="shared" si="98"/>
        <v>No</v>
      </c>
      <c r="L2111">
        <f t="shared" si="99"/>
        <v>296346.2</v>
      </c>
      <c r="M2111" s="1" t="str">
        <f>IF(ISBLANK(D2111),_xlfn.MODE.SNGL(moras[TIPO_ASEGURAMIENTO]),D2111)</f>
        <v>ASALARIADO</v>
      </c>
      <c r="N2111" s="1">
        <f>IF(ISBLANK(moras[[#This Row],[EDAD]]),T2132,moras[[#This Row],[EDAD]])</f>
        <v>48</v>
      </c>
    </row>
    <row r="2112" spans="1:14" x14ac:dyDescent="0.35">
      <c r="A2112" s="1">
        <v>2111</v>
      </c>
      <c r="B2112" s="1" t="s">
        <v>15</v>
      </c>
      <c r="C2112" s="1">
        <v>32942.089999999997</v>
      </c>
      <c r="D2112" s="1" t="s">
        <v>10</v>
      </c>
      <c r="E2112" s="1" t="s">
        <v>11</v>
      </c>
      <c r="F2112" s="1" t="s">
        <v>12</v>
      </c>
      <c r="G2112" s="1" t="s">
        <v>13</v>
      </c>
      <c r="H2112" s="1" t="s">
        <v>13</v>
      </c>
      <c r="I2112" s="1">
        <v>24</v>
      </c>
      <c r="J2112" t="str">
        <f t="shared" si="97"/>
        <v>No</v>
      </c>
      <c r="K2112" t="str">
        <f t="shared" si="98"/>
        <v>No</v>
      </c>
      <c r="L2112">
        <f t="shared" si="99"/>
        <v>32942.089999999997</v>
      </c>
      <c r="M2112" s="1" t="str">
        <f>IF(ISBLANK(D2112),_xlfn.MODE.SNGL(moras[TIPO_ASEGURAMIENTO]),D2112)</f>
        <v>ASALARIADO</v>
      </c>
      <c r="N2112" s="1">
        <f>IF(ISBLANK(moras[[#This Row],[EDAD]]),T2133,moras[[#This Row],[EDAD]])</f>
        <v>24</v>
      </c>
    </row>
    <row r="2113" spans="1:14" x14ac:dyDescent="0.35">
      <c r="A2113" s="1">
        <v>2112</v>
      </c>
      <c r="B2113" s="1" t="s">
        <v>9</v>
      </c>
      <c r="C2113" s="1">
        <v>297102</v>
      </c>
      <c r="D2113" s="1" t="s">
        <v>18</v>
      </c>
      <c r="E2113" s="1" t="s">
        <v>16</v>
      </c>
      <c r="F2113" s="1" t="s">
        <v>12</v>
      </c>
      <c r="G2113" s="1" t="s">
        <v>13</v>
      </c>
      <c r="H2113" s="1" t="s">
        <v>13</v>
      </c>
      <c r="I2113" s="1">
        <v>29</v>
      </c>
      <c r="J2113" t="str">
        <f t="shared" si="97"/>
        <v>No</v>
      </c>
      <c r="K2113" t="str">
        <f t="shared" si="98"/>
        <v>No</v>
      </c>
      <c r="L2113">
        <f t="shared" si="99"/>
        <v>297102</v>
      </c>
      <c r="M2113" s="1" t="str">
        <f>IF(ISBLANK(D2113),_xlfn.MODE.SNGL(moras[TIPO_ASEGURAMIENTO]),D2113)</f>
        <v>TRABAJADOR INDEPENDIENTE</v>
      </c>
      <c r="N2113" s="1">
        <f>IF(ISBLANK(moras[[#This Row],[EDAD]]),T2134,moras[[#This Row],[EDAD]])</f>
        <v>29</v>
      </c>
    </row>
    <row r="2114" spans="1:14" x14ac:dyDescent="0.35">
      <c r="A2114" s="1">
        <v>2113</v>
      </c>
      <c r="B2114" s="1" t="s">
        <v>9</v>
      </c>
      <c r="C2114" s="1">
        <v>297139</v>
      </c>
      <c r="D2114" s="1" t="s">
        <v>17</v>
      </c>
      <c r="E2114" s="1" t="s">
        <v>16</v>
      </c>
      <c r="F2114" s="1" t="s">
        <v>12</v>
      </c>
      <c r="G2114" s="1" t="s">
        <v>13</v>
      </c>
      <c r="H2114" s="1" t="s">
        <v>13</v>
      </c>
      <c r="I2114" s="1">
        <v>36</v>
      </c>
      <c r="J2114" t="str">
        <f t="shared" ref="J2114:J2177" si="100">IF(1.96&lt;ABS(C2114-$S$23)/$S$24,"Atípico","No")</f>
        <v>No</v>
      </c>
      <c r="K2114" t="str">
        <f t="shared" ref="K2114:K2177" si="101">IF(1.96&lt;ABS((I2114-$T$23)/$T$24),"Atípico", "No")</f>
        <v>No</v>
      </c>
      <c r="L2114">
        <f t="shared" ref="L2114:L2177" si="102">IF(ISBLANK(C2114),$S$23,C2114)</f>
        <v>297139</v>
      </c>
      <c r="M2114" s="1" t="str">
        <f>IF(ISBLANK(D2114),_xlfn.MODE.SNGL(moras[TIPO_ASEGURAMIENTO]),D2114)</f>
        <v>ASEGURADO VOLUNTARIO</v>
      </c>
      <c r="N2114" s="1">
        <f>IF(ISBLANK(moras[[#This Row],[EDAD]]),T2135,moras[[#This Row],[EDAD]])</f>
        <v>36</v>
      </c>
    </row>
    <row r="2115" spans="1:14" x14ac:dyDescent="0.35">
      <c r="A2115" s="1">
        <v>2114</v>
      </c>
      <c r="B2115" s="1" t="s">
        <v>9</v>
      </c>
      <c r="C2115" s="1">
        <v>1069013.75</v>
      </c>
      <c r="D2115" s="1" t="s">
        <v>10</v>
      </c>
      <c r="E2115" s="1" t="s">
        <v>16</v>
      </c>
      <c r="F2115" s="1" t="s">
        <v>12</v>
      </c>
      <c r="G2115" s="1" t="s">
        <v>13</v>
      </c>
      <c r="H2115" s="1" t="s">
        <v>13</v>
      </c>
      <c r="I2115" s="1">
        <v>27</v>
      </c>
      <c r="J2115" t="str">
        <f t="shared" si="100"/>
        <v>No</v>
      </c>
      <c r="K2115" t="str">
        <f t="shared" si="101"/>
        <v>No</v>
      </c>
      <c r="L2115">
        <f t="shared" si="102"/>
        <v>1069013.75</v>
      </c>
      <c r="M2115" s="1" t="str">
        <f>IF(ISBLANK(D2115),_xlfn.MODE.SNGL(moras[TIPO_ASEGURAMIENTO]),D2115)</f>
        <v>ASALARIADO</v>
      </c>
      <c r="N2115" s="1">
        <f>IF(ISBLANK(moras[[#This Row],[EDAD]]),T2136,moras[[#This Row],[EDAD]])</f>
        <v>27</v>
      </c>
    </row>
    <row r="2116" spans="1:14" x14ac:dyDescent="0.35">
      <c r="A2116" s="1">
        <v>2115</v>
      </c>
      <c r="B2116" s="1" t="s">
        <v>15</v>
      </c>
      <c r="C2116" s="1">
        <v>358405</v>
      </c>
      <c r="D2116" s="1" t="s">
        <v>10</v>
      </c>
      <c r="E2116" s="1" t="s">
        <v>16</v>
      </c>
      <c r="F2116" s="1" t="s">
        <v>12</v>
      </c>
      <c r="G2116" s="1" t="s">
        <v>13</v>
      </c>
      <c r="H2116" s="1" t="s">
        <v>13</v>
      </c>
      <c r="I2116" s="1">
        <v>24</v>
      </c>
      <c r="J2116" t="str">
        <f t="shared" si="100"/>
        <v>No</v>
      </c>
      <c r="K2116" t="str">
        <f t="shared" si="101"/>
        <v>No</v>
      </c>
      <c r="L2116">
        <f t="shared" si="102"/>
        <v>358405</v>
      </c>
      <c r="M2116" s="1" t="str">
        <f>IF(ISBLANK(D2116),_xlfn.MODE.SNGL(moras[TIPO_ASEGURAMIENTO]),D2116)</f>
        <v>ASALARIADO</v>
      </c>
      <c r="N2116" s="1">
        <f>IF(ISBLANK(moras[[#This Row],[EDAD]]),T2137,moras[[#This Row],[EDAD]])</f>
        <v>24</v>
      </c>
    </row>
    <row r="2117" spans="1:14" x14ac:dyDescent="0.35">
      <c r="A2117" s="1">
        <v>2116</v>
      </c>
      <c r="B2117" s="1" t="s">
        <v>9</v>
      </c>
      <c r="C2117" s="1">
        <v>1596417</v>
      </c>
      <c r="D2117" s="1" t="s">
        <v>10</v>
      </c>
      <c r="E2117" s="1" t="s">
        <v>11</v>
      </c>
      <c r="F2117" s="1" t="s">
        <v>12</v>
      </c>
      <c r="G2117" s="1" t="s">
        <v>13</v>
      </c>
      <c r="H2117" s="1" t="s">
        <v>12</v>
      </c>
      <c r="I2117" s="1">
        <v>47</v>
      </c>
      <c r="J2117" t="str">
        <f t="shared" si="100"/>
        <v>No</v>
      </c>
      <c r="K2117" t="str">
        <f t="shared" si="101"/>
        <v>No</v>
      </c>
      <c r="L2117">
        <f t="shared" si="102"/>
        <v>1596417</v>
      </c>
      <c r="M2117" s="1" t="str">
        <f>IF(ISBLANK(D2117),_xlfn.MODE.SNGL(moras[TIPO_ASEGURAMIENTO]),D2117)</f>
        <v>ASALARIADO</v>
      </c>
      <c r="N2117" s="1">
        <f>IF(ISBLANK(moras[[#This Row],[EDAD]]),T2138,moras[[#This Row],[EDAD]])</f>
        <v>47</v>
      </c>
    </row>
    <row r="2118" spans="1:14" x14ac:dyDescent="0.35">
      <c r="A2118" s="1">
        <v>2117</v>
      </c>
      <c r="B2118" s="1" t="s">
        <v>9</v>
      </c>
      <c r="C2118" s="1">
        <v>303000</v>
      </c>
      <c r="D2118" s="1" t="s">
        <v>10</v>
      </c>
      <c r="E2118" s="1" t="s">
        <v>16</v>
      </c>
      <c r="F2118" s="1" t="s">
        <v>12</v>
      </c>
      <c r="G2118" s="1" t="s">
        <v>13</v>
      </c>
      <c r="H2118" s="1" t="s">
        <v>13</v>
      </c>
      <c r="I2118" s="1">
        <v>24</v>
      </c>
      <c r="J2118" t="str">
        <f t="shared" si="100"/>
        <v>No</v>
      </c>
      <c r="K2118" t="str">
        <f t="shared" si="101"/>
        <v>No</v>
      </c>
      <c r="L2118">
        <f t="shared" si="102"/>
        <v>303000</v>
      </c>
      <c r="M2118" s="1" t="str">
        <f>IF(ISBLANK(D2118),_xlfn.MODE.SNGL(moras[TIPO_ASEGURAMIENTO]),D2118)</f>
        <v>ASALARIADO</v>
      </c>
      <c r="N2118" s="1">
        <f>IF(ISBLANK(moras[[#This Row],[EDAD]]),T2139,moras[[#This Row],[EDAD]])</f>
        <v>24</v>
      </c>
    </row>
    <row r="2119" spans="1:14" x14ac:dyDescent="0.35">
      <c r="A2119" s="1">
        <v>2118</v>
      </c>
      <c r="B2119" s="1" t="s">
        <v>9</v>
      </c>
      <c r="C2119" s="1">
        <v>400944.9</v>
      </c>
      <c r="D2119" s="1" t="s">
        <v>10</v>
      </c>
      <c r="E2119" s="1" t="s">
        <v>16</v>
      </c>
      <c r="F2119" s="1" t="s">
        <v>12</v>
      </c>
      <c r="G2119" s="1" t="s">
        <v>13</v>
      </c>
      <c r="H2119" s="1" t="s">
        <v>13</v>
      </c>
      <c r="I2119" s="1">
        <v>27</v>
      </c>
      <c r="J2119" t="str">
        <f t="shared" si="100"/>
        <v>No</v>
      </c>
      <c r="K2119" t="str">
        <f t="shared" si="101"/>
        <v>No</v>
      </c>
      <c r="L2119">
        <f t="shared" si="102"/>
        <v>400944.9</v>
      </c>
      <c r="M2119" s="1" t="str">
        <f>IF(ISBLANK(D2119),_xlfn.MODE.SNGL(moras[TIPO_ASEGURAMIENTO]),D2119)</f>
        <v>ASALARIADO</v>
      </c>
      <c r="N2119" s="1">
        <f>IF(ISBLANK(moras[[#This Row],[EDAD]]),T2140,moras[[#This Row],[EDAD]])</f>
        <v>27</v>
      </c>
    </row>
    <row r="2120" spans="1:14" x14ac:dyDescent="0.35">
      <c r="A2120" s="1">
        <v>2119</v>
      </c>
      <c r="B2120" s="1" t="s">
        <v>9</v>
      </c>
      <c r="C2120" s="1">
        <v>130000</v>
      </c>
      <c r="D2120" s="1" t="s">
        <v>10</v>
      </c>
      <c r="E2120" s="1" t="s">
        <v>16</v>
      </c>
      <c r="F2120" s="1" t="s">
        <v>12</v>
      </c>
      <c r="G2120" s="1" t="s">
        <v>13</v>
      </c>
      <c r="H2120" s="1" t="s">
        <v>12</v>
      </c>
      <c r="I2120" s="1">
        <v>27</v>
      </c>
      <c r="J2120" t="str">
        <f t="shared" si="100"/>
        <v>No</v>
      </c>
      <c r="K2120" t="str">
        <f t="shared" si="101"/>
        <v>No</v>
      </c>
      <c r="L2120">
        <f t="shared" si="102"/>
        <v>130000</v>
      </c>
      <c r="M2120" s="1" t="str">
        <f>IF(ISBLANK(D2120),_xlfn.MODE.SNGL(moras[TIPO_ASEGURAMIENTO]),D2120)</f>
        <v>ASALARIADO</v>
      </c>
      <c r="N2120" s="1">
        <f>IF(ISBLANK(moras[[#This Row],[EDAD]]),T2141,moras[[#This Row],[EDAD]])</f>
        <v>27</v>
      </c>
    </row>
    <row r="2121" spans="1:14" x14ac:dyDescent="0.35">
      <c r="A2121" s="1">
        <v>2120</v>
      </c>
      <c r="B2121" s="1" t="s">
        <v>15</v>
      </c>
      <c r="C2121" s="1">
        <v>284392</v>
      </c>
      <c r="D2121" s="1" t="s">
        <v>10</v>
      </c>
      <c r="E2121" s="1" t="s">
        <v>11</v>
      </c>
      <c r="F2121" s="1" t="s">
        <v>12</v>
      </c>
      <c r="G2121" s="1" t="s">
        <v>13</v>
      </c>
      <c r="H2121" s="1" t="s">
        <v>12</v>
      </c>
      <c r="I2121" s="1">
        <v>56</v>
      </c>
      <c r="J2121" t="str">
        <f t="shared" si="100"/>
        <v>No</v>
      </c>
      <c r="K2121" t="str">
        <f t="shared" si="101"/>
        <v>No</v>
      </c>
      <c r="L2121">
        <f t="shared" si="102"/>
        <v>284392</v>
      </c>
      <c r="M2121" s="1" t="str">
        <f>IF(ISBLANK(D2121),_xlfn.MODE.SNGL(moras[TIPO_ASEGURAMIENTO]),D2121)</f>
        <v>ASALARIADO</v>
      </c>
      <c r="N2121" s="1">
        <f>IF(ISBLANK(moras[[#This Row],[EDAD]]),T2142,moras[[#This Row],[EDAD]])</f>
        <v>56</v>
      </c>
    </row>
    <row r="2122" spans="1:14" x14ac:dyDescent="0.35">
      <c r="A2122" s="1">
        <v>2121</v>
      </c>
      <c r="B2122" s="1" t="s">
        <v>9</v>
      </c>
      <c r="C2122" s="1">
        <v>681308.01</v>
      </c>
      <c r="D2122" s="1" t="s">
        <v>10</v>
      </c>
      <c r="E2122" s="1" t="s">
        <v>16</v>
      </c>
      <c r="F2122" s="1" t="s">
        <v>12</v>
      </c>
      <c r="G2122" s="1" t="s">
        <v>13</v>
      </c>
      <c r="H2122" s="1" t="s">
        <v>13</v>
      </c>
      <c r="I2122" s="1">
        <v>31</v>
      </c>
      <c r="J2122" t="str">
        <f t="shared" si="100"/>
        <v>No</v>
      </c>
      <c r="K2122" t="str">
        <f t="shared" si="101"/>
        <v>No</v>
      </c>
      <c r="L2122">
        <f t="shared" si="102"/>
        <v>681308.01</v>
      </c>
      <c r="M2122" s="1" t="str">
        <f>IF(ISBLANK(D2122),_xlfn.MODE.SNGL(moras[TIPO_ASEGURAMIENTO]),D2122)</f>
        <v>ASALARIADO</v>
      </c>
      <c r="N2122" s="1">
        <f>IF(ISBLANK(moras[[#This Row],[EDAD]]),T2143,moras[[#This Row],[EDAD]])</f>
        <v>31</v>
      </c>
    </row>
    <row r="2123" spans="1:14" x14ac:dyDescent="0.35">
      <c r="A2123" s="1">
        <v>2122</v>
      </c>
      <c r="B2123" s="1" t="s">
        <v>15</v>
      </c>
      <c r="C2123" s="1">
        <v>1436096</v>
      </c>
      <c r="D2123" s="1" t="s">
        <v>14</v>
      </c>
      <c r="E2123" s="1" t="s">
        <v>11</v>
      </c>
      <c r="F2123" s="1" t="s">
        <v>12</v>
      </c>
      <c r="G2123" s="1" t="s">
        <v>13</v>
      </c>
      <c r="H2123" s="1" t="s">
        <v>13</v>
      </c>
      <c r="I2123" s="1">
        <v>60</v>
      </c>
      <c r="J2123" t="str">
        <f t="shared" si="100"/>
        <v>No</v>
      </c>
      <c r="K2123" t="str">
        <f t="shared" si="101"/>
        <v>No</v>
      </c>
      <c r="L2123">
        <f t="shared" si="102"/>
        <v>1436096</v>
      </c>
      <c r="M2123" s="1" t="str">
        <f>IF(ISBLANK(D2123),_xlfn.MODE.SNGL(moras[TIPO_ASEGURAMIENTO]),D2123)</f>
        <v>PENSIONADOS EN SU PROPIO SISTEMA</v>
      </c>
      <c r="N2123" s="1">
        <f>IF(ISBLANK(moras[[#This Row],[EDAD]]),T2144,moras[[#This Row],[EDAD]])</f>
        <v>60</v>
      </c>
    </row>
    <row r="2124" spans="1:14" x14ac:dyDescent="0.35">
      <c r="A2124" s="1">
        <v>2123</v>
      </c>
      <c r="B2124" s="1" t="s">
        <v>9</v>
      </c>
      <c r="C2124" s="1">
        <v>299647</v>
      </c>
      <c r="D2124" s="1" t="s">
        <v>18</v>
      </c>
      <c r="E2124" s="1" t="s">
        <v>16</v>
      </c>
      <c r="F2124" s="1" t="s">
        <v>12</v>
      </c>
      <c r="G2124" s="1" t="s">
        <v>13</v>
      </c>
      <c r="H2124" s="1" t="s">
        <v>12</v>
      </c>
      <c r="I2124" s="1">
        <v>48</v>
      </c>
      <c r="J2124" t="str">
        <f t="shared" si="100"/>
        <v>No</v>
      </c>
      <c r="K2124" t="str">
        <f t="shared" si="101"/>
        <v>No</v>
      </c>
      <c r="L2124">
        <f t="shared" si="102"/>
        <v>299647</v>
      </c>
      <c r="M2124" s="1" t="str">
        <f>IF(ISBLANK(D2124),_xlfn.MODE.SNGL(moras[TIPO_ASEGURAMIENTO]),D2124)</f>
        <v>TRABAJADOR INDEPENDIENTE</v>
      </c>
      <c r="N2124" s="1">
        <f>IF(ISBLANK(moras[[#This Row],[EDAD]]),T2145,moras[[#This Row],[EDAD]])</f>
        <v>48</v>
      </c>
    </row>
    <row r="2125" spans="1:14" x14ac:dyDescent="0.35">
      <c r="A2125" s="1">
        <v>2124</v>
      </c>
      <c r="B2125" s="1" t="s">
        <v>9</v>
      </c>
      <c r="C2125" s="1">
        <v>522249</v>
      </c>
      <c r="D2125" s="1" t="s">
        <v>18</v>
      </c>
      <c r="E2125" s="1" t="s">
        <v>16</v>
      </c>
      <c r="F2125" s="1" t="s">
        <v>12</v>
      </c>
      <c r="G2125" s="1" t="s">
        <v>13</v>
      </c>
      <c r="H2125" s="1" t="s">
        <v>12</v>
      </c>
      <c r="I2125" s="1">
        <v>30</v>
      </c>
      <c r="J2125" t="str">
        <f t="shared" si="100"/>
        <v>No</v>
      </c>
      <c r="K2125" t="str">
        <f t="shared" si="101"/>
        <v>No</v>
      </c>
      <c r="L2125">
        <f t="shared" si="102"/>
        <v>522249</v>
      </c>
      <c r="M2125" s="1" t="str">
        <f>IF(ISBLANK(D2125),_xlfn.MODE.SNGL(moras[TIPO_ASEGURAMIENTO]),D2125)</f>
        <v>TRABAJADOR INDEPENDIENTE</v>
      </c>
      <c r="N2125" s="1">
        <f>IF(ISBLANK(moras[[#This Row],[EDAD]]),T2146,moras[[#This Row],[EDAD]])</f>
        <v>30</v>
      </c>
    </row>
    <row r="2126" spans="1:14" x14ac:dyDescent="0.35">
      <c r="A2126" s="1">
        <v>2125</v>
      </c>
      <c r="B2126" s="1" t="s">
        <v>9</v>
      </c>
      <c r="C2126" s="1">
        <v>2399117.94</v>
      </c>
      <c r="D2126" s="1" t="s">
        <v>10</v>
      </c>
      <c r="E2126" s="1" t="s">
        <v>16</v>
      </c>
      <c r="F2126" s="1" t="s">
        <v>12</v>
      </c>
      <c r="G2126" s="1" t="s">
        <v>13</v>
      </c>
      <c r="H2126" s="1" t="s">
        <v>13</v>
      </c>
      <c r="I2126" s="1">
        <v>36</v>
      </c>
      <c r="J2126" t="str">
        <f t="shared" si="100"/>
        <v>Atípico</v>
      </c>
      <c r="K2126" t="str">
        <f t="shared" si="101"/>
        <v>No</v>
      </c>
      <c r="L2126">
        <f t="shared" si="102"/>
        <v>2399117.94</v>
      </c>
      <c r="M2126" s="1" t="str">
        <f>IF(ISBLANK(D2126),_xlfn.MODE.SNGL(moras[TIPO_ASEGURAMIENTO]),D2126)</f>
        <v>ASALARIADO</v>
      </c>
      <c r="N2126" s="1">
        <f>IF(ISBLANK(moras[[#This Row],[EDAD]]),T2147,moras[[#This Row],[EDAD]])</f>
        <v>36</v>
      </c>
    </row>
    <row r="2127" spans="1:14" x14ac:dyDescent="0.35">
      <c r="A2127" s="1">
        <v>2126</v>
      </c>
      <c r="B2127" s="1" t="s">
        <v>9</v>
      </c>
      <c r="C2127" s="1">
        <v>1431680.32</v>
      </c>
      <c r="D2127" s="1" t="s">
        <v>10</v>
      </c>
      <c r="E2127" s="1" t="s">
        <v>11</v>
      </c>
      <c r="F2127" s="1" t="s">
        <v>12</v>
      </c>
      <c r="G2127" s="1" t="s">
        <v>13</v>
      </c>
      <c r="H2127" s="1" t="s">
        <v>13</v>
      </c>
      <c r="I2127" s="1">
        <v>37</v>
      </c>
      <c r="J2127" t="str">
        <f t="shared" si="100"/>
        <v>No</v>
      </c>
      <c r="K2127" t="str">
        <f t="shared" si="101"/>
        <v>No</v>
      </c>
      <c r="L2127">
        <f t="shared" si="102"/>
        <v>1431680.32</v>
      </c>
      <c r="M2127" s="1" t="str">
        <f>IF(ISBLANK(D2127),_xlfn.MODE.SNGL(moras[TIPO_ASEGURAMIENTO]),D2127)</f>
        <v>ASALARIADO</v>
      </c>
      <c r="N2127" s="1">
        <f>IF(ISBLANK(moras[[#This Row],[EDAD]]),T2148,moras[[#This Row],[EDAD]])</f>
        <v>37</v>
      </c>
    </row>
    <row r="2128" spans="1:14" x14ac:dyDescent="0.35">
      <c r="A2128" s="1">
        <v>2127</v>
      </c>
      <c r="B2128" s="1" t="s">
        <v>9</v>
      </c>
      <c r="C2128" s="1">
        <v>299647</v>
      </c>
      <c r="D2128" s="1" t="s">
        <v>17</v>
      </c>
      <c r="E2128" s="1" t="s">
        <v>16</v>
      </c>
      <c r="F2128" s="1" t="s">
        <v>12</v>
      </c>
      <c r="G2128" s="1" t="s">
        <v>13</v>
      </c>
      <c r="H2128" s="1" t="s">
        <v>12</v>
      </c>
      <c r="I2128" s="1">
        <v>63</v>
      </c>
      <c r="J2128" t="str">
        <f t="shared" si="100"/>
        <v>No</v>
      </c>
      <c r="K2128" t="str">
        <f t="shared" si="101"/>
        <v>No</v>
      </c>
      <c r="L2128">
        <f t="shared" si="102"/>
        <v>299647</v>
      </c>
      <c r="M2128" s="1" t="str">
        <f>IF(ISBLANK(D2128),_xlfn.MODE.SNGL(moras[TIPO_ASEGURAMIENTO]),D2128)</f>
        <v>ASEGURADO VOLUNTARIO</v>
      </c>
      <c r="N2128" s="1">
        <f>IF(ISBLANK(moras[[#This Row],[EDAD]]),T2149,moras[[#This Row],[EDAD]])</f>
        <v>63</v>
      </c>
    </row>
    <row r="2129" spans="1:14" x14ac:dyDescent="0.35">
      <c r="A2129" s="1">
        <v>2128</v>
      </c>
      <c r="B2129" s="1" t="s">
        <v>9</v>
      </c>
      <c r="C2129" s="1">
        <v>297046</v>
      </c>
      <c r="D2129" s="1" t="s">
        <v>18</v>
      </c>
      <c r="E2129" s="1" t="s">
        <v>16</v>
      </c>
      <c r="F2129" s="1" t="s">
        <v>12</v>
      </c>
      <c r="G2129" s="1" t="s">
        <v>12</v>
      </c>
      <c r="H2129" s="1" t="s">
        <v>12</v>
      </c>
      <c r="I2129" s="1">
        <v>25</v>
      </c>
      <c r="J2129" t="str">
        <f t="shared" si="100"/>
        <v>No</v>
      </c>
      <c r="K2129" t="str">
        <f t="shared" si="101"/>
        <v>No</v>
      </c>
      <c r="L2129">
        <f t="shared" si="102"/>
        <v>297046</v>
      </c>
      <c r="M2129" s="1" t="str">
        <f>IF(ISBLANK(D2129),_xlfn.MODE.SNGL(moras[TIPO_ASEGURAMIENTO]),D2129)</f>
        <v>TRABAJADOR INDEPENDIENTE</v>
      </c>
      <c r="N2129" s="1">
        <f>IF(ISBLANK(moras[[#This Row],[EDAD]]),T2150,moras[[#This Row],[EDAD]])</f>
        <v>25</v>
      </c>
    </row>
    <row r="2130" spans="1:14" x14ac:dyDescent="0.35">
      <c r="A2130" s="1">
        <v>2129</v>
      </c>
      <c r="B2130" s="1" t="s">
        <v>9</v>
      </c>
      <c r="C2130" s="1">
        <v>347510</v>
      </c>
      <c r="D2130" s="1" t="s">
        <v>10</v>
      </c>
      <c r="E2130" s="1" t="s">
        <v>16</v>
      </c>
      <c r="F2130" s="1" t="s">
        <v>12</v>
      </c>
      <c r="G2130" s="1" t="s">
        <v>13</v>
      </c>
      <c r="H2130" s="1" t="s">
        <v>13</v>
      </c>
      <c r="I2130" s="1">
        <v>37</v>
      </c>
      <c r="J2130" t="str">
        <f t="shared" si="100"/>
        <v>No</v>
      </c>
      <c r="K2130" t="str">
        <f t="shared" si="101"/>
        <v>No</v>
      </c>
      <c r="L2130">
        <f t="shared" si="102"/>
        <v>347510</v>
      </c>
      <c r="M2130" s="1" t="str">
        <f>IF(ISBLANK(D2130),_xlfn.MODE.SNGL(moras[TIPO_ASEGURAMIENTO]),D2130)</f>
        <v>ASALARIADO</v>
      </c>
      <c r="N2130" s="1">
        <f>IF(ISBLANK(moras[[#This Row],[EDAD]]),T2151,moras[[#This Row],[EDAD]])</f>
        <v>37</v>
      </c>
    </row>
    <row r="2131" spans="1:14" x14ac:dyDescent="0.35">
      <c r="A2131" s="1">
        <v>2130</v>
      </c>
      <c r="B2131" s="1" t="s">
        <v>9</v>
      </c>
      <c r="C2131" s="1">
        <v>315000</v>
      </c>
      <c r="D2131" s="1" t="s">
        <v>10</v>
      </c>
      <c r="E2131" s="1" t="s">
        <v>16</v>
      </c>
      <c r="F2131" s="1" t="s">
        <v>12</v>
      </c>
      <c r="G2131" s="1" t="s">
        <v>13</v>
      </c>
      <c r="H2131" s="1" t="s">
        <v>13</v>
      </c>
      <c r="I2131" s="1">
        <v>53</v>
      </c>
      <c r="J2131" t="str">
        <f t="shared" si="100"/>
        <v>No</v>
      </c>
      <c r="K2131" t="str">
        <f t="shared" si="101"/>
        <v>No</v>
      </c>
      <c r="L2131">
        <f t="shared" si="102"/>
        <v>315000</v>
      </c>
      <c r="M2131" s="1" t="str">
        <f>IF(ISBLANK(D2131),_xlfn.MODE.SNGL(moras[TIPO_ASEGURAMIENTO]),D2131)</f>
        <v>ASALARIADO</v>
      </c>
      <c r="N2131" s="1">
        <f>IF(ISBLANK(moras[[#This Row],[EDAD]]),T2152,moras[[#This Row],[EDAD]])</f>
        <v>53</v>
      </c>
    </row>
    <row r="2132" spans="1:14" x14ac:dyDescent="0.35">
      <c r="A2132" s="1">
        <v>2131</v>
      </c>
      <c r="B2132" s="1" t="s">
        <v>9</v>
      </c>
      <c r="C2132" s="1">
        <v>297046</v>
      </c>
      <c r="D2132" s="1" t="s">
        <v>18</v>
      </c>
      <c r="E2132" s="1" t="s">
        <v>16</v>
      </c>
      <c r="F2132" s="1" t="s">
        <v>12</v>
      </c>
      <c r="G2132" s="1" t="s">
        <v>13</v>
      </c>
      <c r="H2132" s="1" t="s">
        <v>13</v>
      </c>
      <c r="I2132" s="1">
        <v>43</v>
      </c>
      <c r="J2132" t="str">
        <f t="shared" si="100"/>
        <v>No</v>
      </c>
      <c r="K2132" t="str">
        <f t="shared" si="101"/>
        <v>No</v>
      </c>
      <c r="L2132">
        <f t="shared" si="102"/>
        <v>297046</v>
      </c>
      <c r="M2132" s="1" t="str">
        <f>IF(ISBLANK(D2132),_xlfn.MODE.SNGL(moras[TIPO_ASEGURAMIENTO]),D2132)</f>
        <v>TRABAJADOR INDEPENDIENTE</v>
      </c>
      <c r="N2132" s="1">
        <f>IF(ISBLANK(moras[[#This Row],[EDAD]]),T2153,moras[[#This Row],[EDAD]])</f>
        <v>43</v>
      </c>
    </row>
    <row r="2133" spans="1:14" x14ac:dyDescent="0.35">
      <c r="A2133" s="1">
        <v>2132</v>
      </c>
      <c r="B2133" s="1" t="s">
        <v>9</v>
      </c>
      <c r="C2133" s="1">
        <v>278030</v>
      </c>
      <c r="D2133" s="1" t="s">
        <v>19</v>
      </c>
      <c r="E2133" s="1" t="s">
        <v>16</v>
      </c>
      <c r="F2133" s="1" t="s">
        <v>12</v>
      </c>
      <c r="G2133" s="1" t="s">
        <v>12</v>
      </c>
      <c r="H2133" s="1" t="s">
        <v>13</v>
      </c>
      <c r="I2133" s="1">
        <v>54</v>
      </c>
      <c r="J2133" t="str">
        <f t="shared" si="100"/>
        <v>No</v>
      </c>
      <c r="K2133" t="str">
        <f t="shared" si="101"/>
        <v>No</v>
      </c>
      <c r="L2133">
        <f t="shared" si="102"/>
        <v>278030</v>
      </c>
      <c r="M2133" s="1" t="str">
        <f>IF(ISBLANK(D2133),_xlfn.MODE.SNGL(moras[TIPO_ASEGURAMIENTO]),D2133)</f>
        <v>CONVENIOS ESPECIALES DE TRABAJADORES INDEPENDIENTES</v>
      </c>
      <c r="N2133" s="1">
        <f>IF(ISBLANK(moras[[#This Row],[EDAD]]),T2154,moras[[#This Row],[EDAD]])</f>
        <v>54</v>
      </c>
    </row>
    <row r="2134" spans="1:14" x14ac:dyDescent="0.35">
      <c r="A2134" s="1">
        <v>2133</v>
      </c>
      <c r="B2134" s="1" t="s">
        <v>15</v>
      </c>
      <c r="C2134" s="1">
        <v>445821</v>
      </c>
      <c r="D2134" s="1" t="s">
        <v>18</v>
      </c>
      <c r="E2134" s="1" t="s">
        <v>16</v>
      </c>
      <c r="F2134" s="1" t="s">
        <v>12</v>
      </c>
      <c r="G2134" s="1" t="s">
        <v>13</v>
      </c>
      <c r="H2134" s="1" t="s">
        <v>13</v>
      </c>
      <c r="I2134" s="1">
        <v>39</v>
      </c>
      <c r="J2134" t="str">
        <f t="shared" si="100"/>
        <v>No</v>
      </c>
      <c r="K2134" t="str">
        <f t="shared" si="101"/>
        <v>No</v>
      </c>
      <c r="L2134">
        <f t="shared" si="102"/>
        <v>445821</v>
      </c>
      <c r="M2134" s="1" t="str">
        <f>IF(ISBLANK(D2134),_xlfn.MODE.SNGL(moras[TIPO_ASEGURAMIENTO]),D2134)</f>
        <v>TRABAJADOR INDEPENDIENTE</v>
      </c>
      <c r="N2134" s="1">
        <f>IF(ISBLANK(moras[[#This Row],[EDAD]]),T2155,moras[[#This Row],[EDAD]])</f>
        <v>39</v>
      </c>
    </row>
    <row r="2135" spans="1:14" x14ac:dyDescent="0.35">
      <c r="A2135" s="1">
        <v>2134</v>
      </c>
      <c r="B2135" s="1" t="s">
        <v>9</v>
      </c>
      <c r="C2135" s="1">
        <v>306723.3</v>
      </c>
      <c r="D2135" s="1" t="s">
        <v>18</v>
      </c>
      <c r="E2135" s="1" t="s">
        <v>16</v>
      </c>
      <c r="F2135" s="1" t="s">
        <v>12</v>
      </c>
      <c r="G2135" s="1" t="s">
        <v>12</v>
      </c>
      <c r="H2135" s="1" t="s">
        <v>12</v>
      </c>
      <c r="I2135" s="1">
        <v>45</v>
      </c>
      <c r="J2135" t="str">
        <f t="shared" si="100"/>
        <v>No</v>
      </c>
      <c r="K2135" t="str">
        <f t="shared" si="101"/>
        <v>No</v>
      </c>
      <c r="L2135">
        <f t="shared" si="102"/>
        <v>306723.3</v>
      </c>
      <c r="M2135" s="1" t="str">
        <f>IF(ISBLANK(D2135),_xlfn.MODE.SNGL(moras[TIPO_ASEGURAMIENTO]),D2135)</f>
        <v>TRABAJADOR INDEPENDIENTE</v>
      </c>
      <c r="N2135" s="1">
        <f>IF(ISBLANK(moras[[#This Row],[EDAD]]),T2156,moras[[#This Row],[EDAD]])</f>
        <v>45</v>
      </c>
    </row>
    <row r="2136" spans="1:14" x14ac:dyDescent="0.35">
      <c r="A2136" s="1">
        <v>2135</v>
      </c>
      <c r="B2136" s="1" t="s">
        <v>15</v>
      </c>
      <c r="C2136" s="1">
        <v>445431.32</v>
      </c>
      <c r="D2136" s="1" t="s">
        <v>10</v>
      </c>
      <c r="E2136" s="1" t="s">
        <v>16</v>
      </c>
      <c r="F2136" s="1" t="s">
        <v>12</v>
      </c>
      <c r="G2136" s="1" t="s">
        <v>13</v>
      </c>
      <c r="H2136" s="1" t="s">
        <v>13</v>
      </c>
      <c r="I2136" s="1">
        <v>25</v>
      </c>
      <c r="J2136" t="str">
        <f t="shared" si="100"/>
        <v>No</v>
      </c>
      <c r="K2136" t="str">
        <f t="shared" si="101"/>
        <v>No</v>
      </c>
      <c r="L2136">
        <f t="shared" si="102"/>
        <v>445431.32</v>
      </c>
      <c r="M2136" s="1" t="str">
        <f>IF(ISBLANK(D2136),_xlfn.MODE.SNGL(moras[TIPO_ASEGURAMIENTO]),D2136)</f>
        <v>ASALARIADO</v>
      </c>
      <c r="N2136" s="1">
        <f>IF(ISBLANK(moras[[#This Row],[EDAD]]),T2157,moras[[#This Row],[EDAD]])</f>
        <v>25</v>
      </c>
    </row>
    <row r="2137" spans="1:14" x14ac:dyDescent="0.35">
      <c r="A2137" s="1">
        <v>2136</v>
      </c>
      <c r="B2137" s="1" t="s">
        <v>9</v>
      </c>
      <c r="C2137" s="1">
        <v>1460786.78</v>
      </c>
      <c r="D2137" s="1" t="s">
        <v>10</v>
      </c>
      <c r="E2137" s="1" t="s">
        <v>16</v>
      </c>
      <c r="F2137" s="1" t="s">
        <v>12</v>
      </c>
      <c r="G2137" s="1" t="s">
        <v>13</v>
      </c>
      <c r="H2137" s="1" t="s">
        <v>13</v>
      </c>
      <c r="I2137" s="1">
        <v>32</v>
      </c>
      <c r="J2137" t="str">
        <f t="shared" si="100"/>
        <v>No</v>
      </c>
      <c r="K2137" t="str">
        <f t="shared" si="101"/>
        <v>No</v>
      </c>
      <c r="L2137">
        <f t="shared" si="102"/>
        <v>1460786.78</v>
      </c>
      <c r="M2137" s="1" t="str">
        <f>IF(ISBLANK(D2137),_xlfn.MODE.SNGL(moras[TIPO_ASEGURAMIENTO]),D2137)</f>
        <v>ASALARIADO</v>
      </c>
      <c r="N2137" s="1">
        <f>IF(ISBLANK(moras[[#This Row],[EDAD]]),T2158,moras[[#This Row],[EDAD]])</f>
        <v>32</v>
      </c>
    </row>
    <row r="2138" spans="1:14" x14ac:dyDescent="0.35">
      <c r="A2138" s="1">
        <v>2137</v>
      </c>
      <c r="B2138" s="1" t="s">
        <v>9</v>
      </c>
      <c r="C2138" s="1">
        <v>10652</v>
      </c>
      <c r="D2138" s="1" t="s">
        <v>10</v>
      </c>
      <c r="E2138" s="1" t="s">
        <v>16</v>
      </c>
      <c r="F2138" s="1" t="s">
        <v>12</v>
      </c>
      <c r="G2138" s="1" t="s">
        <v>12</v>
      </c>
      <c r="H2138" s="1" t="s">
        <v>13</v>
      </c>
      <c r="I2138" s="1">
        <v>24</v>
      </c>
      <c r="J2138" t="str">
        <f t="shared" si="100"/>
        <v>No</v>
      </c>
      <c r="K2138" t="str">
        <f t="shared" si="101"/>
        <v>No</v>
      </c>
      <c r="L2138">
        <f t="shared" si="102"/>
        <v>10652</v>
      </c>
      <c r="M2138" s="1" t="str">
        <f>IF(ISBLANK(D2138),_xlfn.MODE.SNGL(moras[TIPO_ASEGURAMIENTO]),D2138)</f>
        <v>ASALARIADO</v>
      </c>
      <c r="N2138" s="1">
        <f>IF(ISBLANK(moras[[#This Row],[EDAD]]),T2159,moras[[#This Row],[EDAD]])</f>
        <v>24</v>
      </c>
    </row>
    <row r="2139" spans="1:14" x14ac:dyDescent="0.35">
      <c r="A2139" s="1">
        <v>2138</v>
      </c>
      <c r="B2139" s="1" t="s">
        <v>15</v>
      </c>
      <c r="C2139" s="1">
        <v>278030</v>
      </c>
      <c r="D2139" s="1" t="s">
        <v>17</v>
      </c>
      <c r="E2139" s="1" t="s">
        <v>16</v>
      </c>
      <c r="F2139" s="1" t="s">
        <v>12</v>
      </c>
      <c r="G2139" s="1" t="s">
        <v>13</v>
      </c>
      <c r="H2139" s="1" t="s">
        <v>12</v>
      </c>
      <c r="I2139" s="1">
        <v>27</v>
      </c>
      <c r="J2139" t="str">
        <f t="shared" si="100"/>
        <v>No</v>
      </c>
      <c r="K2139" t="str">
        <f t="shared" si="101"/>
        <v>No</v>
      </c>
      <c r="L2139">
        <f t="shared" si="102"/>
        <v>278030</v>
      </c>
      <c r="M2139" s="1" t="str">
        <f>IF(ISBLANK(D2139),_xlfn.MODE.SNGL(moras[TIPO_ASEGURAMIENTO]),D2139)</f>
        <v>ASEGURADO VOLUNTARIO</v>
      </c>
      <c r="N2139" s="1">
        <f>IF(ISBLANK(moras[[#This Row],[EDAD]]),T2160,moras[[#This Row],[EDAD]])</f>
        <v>27</v>
      </c>
    </row>
    <row r="2140" spans="1:14" x14ac:dyDescent="0.35">
      <c r="A2140" s="1">
        <v>2139</v>
      </c>
      <c r="B2140" s="1" t="s">
        <v>15</v>
      </c>
      <c r="C2140" s="1">
        <v>1160116</v>
      </c>
      <c r="D2140" s="1" t="s">
        <v>14</v>
      </c>
      <c r="E2140" s="1" t="s">
        <v>11</v>
      </c>
      <c r="F2140" s="1" t="s">
        <v>12</v>
      </c>
      <c r="G2140" s="1" t="s">
        <v>13</v>
      </c>
      <c r="H2140" s="1" t="s">
        <v>13</v>
      </c>
      <c r="I2140" s="1">
        <v>66</v>
      </c>
      <c r="J2140" t="str">
        <f t="shared" si="100"/>
        <v>No</v>
      </c>
      <c r="K2140" t="str">
        <f t="shared" si="101"/>
        <v>No</v>
      </c>
      <c r="L2140">
        <f t="shared" si="102"/>
        <v>1160116</v>
      </c>
      <c r="M2140" s="1" t="str">
        <f>IF(ISBLANK(D2140),_xlfn.MODE.SNGL(moras[TIPO_ASEGURAMIENTO]),D2140)</f>
        <v>PENSIONADOS EN SU PROPIO SISTEMA</v>
      </c>
      <c r="N2140" s="1">
        <f>IF(ISBLANK(moras[[#This Row],[EDAD]]),T2161,moras[[#This Row],[EDAD]])</f>
        <v>66</v>
      </c>
    </row>
    <row r="2141" spans="1:14" x14ac:dyDescent="0.35">
      <c r="A2141" s="1">
        <v>2140</v>
      </c>
      <c r="B2141" s="1" t="s">
        <v>9</v>
      </c>
      <c r="C2141" s="1">
        <v>342028</v>
      </c>
      <c r="D2141" s="1" t="s">
        <v>10</v>
      </c>
      <c r="E2141" s="1" t="s">
        <v>16</v>
      </c>
      <c r="F2141" s="1" t="s">
        <v>12</v>
      </c>
      <c r="G2141" s="1" t="s">
        <v>13</v>
      </c>
      <c r="H2141" s="1" t="s">
        <v>13</v>
      </c>
      <c r="I2141" s="1">
        <v>58</v>
      </c>
      <c r="J2141" t="str">
        <f t="shared" si="100"/>
        <v>No</v>
      </c>
      <c r="K2141" t="str">
        <f t="shared" si="101"/>
        <v>No</v>
      </c>
      <c r="L2141">
        <f t="shared" si="102"/>
        <v>342028</v>
      </c>
      <c r="M2141" s="1" t="str">
        <f>IF(ISBLANK(D2141),_xlfn.MODE.SNGL(moras[TIPO_ASEGURAMIENTO]),D2141)</f>
        <v>ASALARIADO</v>
      </c>
      <c r="N2141" s="1">
        <f>IF(ISBLANK(moras[[#This Row],[EDAD]]),T2162,moras[[#This Row],[EDAD]])</f>
        <v>58</v>
      </c>
    </row>
    <row r="2142" spans="1:14" x14ac:dyDescent="0.35">
      <c r="A2142" s="1">
        <v>2141</v>
      </c>
      <c r="B2142" s="1" t="s">
        <v>9</v>
      </c>
      <c r="C2142" s="1">
        <v>239390</v>
      </c>
      <c r="D2142" s="1" t="s">
        <v>10</v>
      </c>
      <c r="E2142" s="1" t="s">
        <v>16</v>
      </c>
      <c r="F2142" s="1" t="s">
        <v>12</v>
      </c>
      <c r="G2142" s="1" t="s">
        <v>13</v>
      </c>
      <c r="H2142" s="1" t="s">
        <v>13</v>
      </c>
      <c r="I2142" s="1">
        <v>46</v>
      </c>
      <c r="J2142" t="str">
        <f t="shared" si="100"/>
        <v>No</v>
      </c>
      <c r="K2142" t="str">
        <f t="shared" si="101"/>
        <v>No</v>
      </c>
      <c r="L2142">
        <f t="shared" si="102"/>
        <v>239390</v>
      </c>
      <c r="M2142" s="1" t="str">
        <f>IF(ISBLANK(D2142),_xlfn.MODE.SNGL(moras[TIPO_ASEGURAMIENTO]),D2142)</f>
        <v>ASALARIADO</v>
      </c>
      <c r="N2142" s="1">
        <f>IF(ISBLANK(moras[[#This Row],[EDAD]]),T2163,moras[[#This Row],[EDAD]])</f>
        <v>46</v>
      </c>
    </row>
    <row r="2143" spans="1:14" x14ac:dyDescent="0.35">
      <c r="A2143" s="1">
        <v>2142</v>
      </c>
      <c r="B2143" s="1" t="s">
        <v>9</v>
      </c>
      <c r="C2143" s="1">
        <v>1347519</v>
      </c>
      <c r="D2143" s="1" t="s">
        <v>10</v>
      </c>
      <c r="E2143" s="1" t="s">
        <v>11</v>
      </c>
      <c r="F2143" s="1" t="s">
        <v>12</v>
      </c>
      <c r="G2143" s="1" t="s">
        <v>13</v>
      </c>
      <c r="H2143" s="1" t="s">
        <v>13</v>
      </c>
      <c r="I2143" s="1">
        <v>57</v>
      </c>
      <c r="J2143" t="str">
        <f t="shared" si="100"/>
        <v>No</v>
      </c>
      <c r="K2143" t="str">
        <f t="shared" si="101"/>
        <v>No</v>
      </c>
      <c r="L2143">
        <f t="shared" si="102"/>
        <v>1347519</v>
      </c>
      <c r="M2143" s="1" t="str">
        <f>IF(ISBLANK(D2143),_xlfn.MODE.SNGL(moras[TIPO_ASEGURAMIENTO]),D2143)</f>
        <v>ASALARIADO</v>
      </c>
      <c r="N2143" s="1">
        <f>IF(ISBLANK(moras[[#This Row],[EDAD]]),T2164,moras[[#This Row],[EDAD]])</f>
        <v>57</v>
      </c>
    </row>
    <row r="2144" spans="1:14" x14ac:dyDescent="0.35">
      <c r="A2144" s="1">
        <v>2143</v>
      </c>
      <c r="B2144" s="1" t="s">
        <v>9</v>
      </c>
      <c r="C2144" s="1">
        <v>350000</v>
      </c>
      <c r="D2144" s="1" t="s">
        <v>10</v>
      </c>
      <c r="E2144" s="1" t="s">
        <v>16</v>
      </c>
      <c r="F2144" s="1" t="s">
        <v>12</v>
      </c>
      <c r="G2144" s="1" t="s">
        <v>13</v>
      </c>
      <c r="H2144" s="1" t="s">
        <v>13</v>
      </c>
      <c r="I2144" s="1">
        <v>37</v>
      </c>
      <c r="J2144" t="str">
        <f t="shared" si="100"/>
        <v>No</v>
      </c>
      <c r="K2144" t="str">
        <f t="shared" si="101"/>
        <v>No</v>
      </c>
      <c r="L2144">
        <f t="shared" si="102"/>
        <v>350000</v>
      </c>
      <c r="M2144" s="1" t="str">
        <f>IF(ISBLANK(D2144),_xlfn.MODE.SNGL(moras[TIPO_ASEGURAMIENTO]),D2144)</f>
        <v>ASALARIADO</v>
      </c>
      <c r="N2144" s="1">
        <f>IF(ISBLANK(moras[[#This Row],[EDAD]]),T2165,moras[[#This Row],[EDAD]])</f>
        <v>37</v>
      </c>
    </row>
    <row r="2145" spans="1:14" x14ac:dyDescent="0.35">
      <c r="A2145" s="1">
        <v>2144</v>
      </c>
      <c r="B2145" s="1" t="s">
        <v>15</v>
      </c>
      <c r="C2145" s="1">
        <v>295000</v>
      </c>
      <c r="D2145" s="1" t="s">
        <v>10</v>
      </c>
      <c r="E2145" s="1" t="s">
        <v>16</v>
      </c>
      <c r="F2145" s="1" t="s">
        <v>12</v>
      </c>
      <c r="G2145" s="1" t="s">
        <v>13</v>
      </c>
      <c r="H2145" s="1" t="s">
        <v>12</v>
      </c>
      <c r="I2145" s="1">
        <v>19</v>
      </c>
      <c r="J2145" t="str">
        <f t="shared" si="100"/>
        <v>No</v>
      </c>
      <c r="K2145" t="str">
        <f t="shared" si="101"/>
        <v>No</v>
      </c>
      <c r="L2145">
        <f t="shared" si="102"/>
        <v>295000</v>
      </c>
      <c r="M2145" s="1" t="str">
        <f>IF(ISBLANK(D2145),_xlfn.MODE.SNGL(moras[TIPO_ASEGURAMIENTO]),D2145)</f>
        <v>ASALARIADO</v>
      </c>
      <c r="N2145" s="1">
        <f>IF(ISBLANK(moras[[#This Row],[EDAD]]),T2166,moras[[#This Row],[EDAD]])</f>
        <v>19</v>
      </c>
    </row>
    <row r="2146" spans="1:14" x14ac:dyDescent="0.35">
      <c r="A2146" s="1">
        <v>2145</v>
      </c>
      <c r="B2146" s="1" t="s">
        <v>9</v>
      </c>
      <c r="C2146" s="1">
        <v>302470</v>
      </c>
      <c r="D2146" s="1" t="s">
        <v>18</v>
      </c>
      <c r="E2146" s="1" t="s">
        <v>16</v>
      </c>
      <c r="F2146" s="1" t="s">
        <v>12</v>
      </c>
      <c r="G2146" s="1" t="s">
        <v>13</v>
      </c>
      <c r="H2146" s="1" t="s">
        <v>13</v>
      </c>
      <c r="I2146" s="1">
        <v>48</v>
      </c>
      <c r="J2146" t="str">
        <f t="shared" si="100"/>
        <v>No</v>
      </c>
      <c r="K2146" t="str">
        <f t="shared" si="101"/>
        <v>No</v>
      </c>
      <c r="L2146">
        <f t="shared" si="102"/>
        <v>302470</v>
      </c>
      <c r="M2146" s="1" t="str">
        <f>IF(ISBLANK(D2146),_xlfn.MODE.SNGL(moras[TIPO_ASEGURAMIENTO]),D2146)</f>
        <v>TRABAJADOR INDEPENDIENTE</v>
      </c>
      <c r="N2146" s="1">
        <f>IF(ISBLANK(moras[[#This Row],[EDAD]]),T2167,moras[[#This Row],[EDAD]])</f>
        <v>48</v>
      </c>
    </row>
    <row r="2147" spans="1:14" x14ac:dyDescent="0.35">
      <c r="A2147" s="1">
        <v>2146</v>
      </c>
      <c r="B2147" s="1" t="s">
        <v>15</v>
      </c>
      <c r="C2147" s="1">
        <v>2613281.4500000002</v>
      </c>
      <c r="D2147" s="1" t="s">
        <v>10</v>
      </c>
      <c r="E2147" s="1" t="s">
        <v>11</v>
      </c>
      <c r="F2147" s="1" t="s">
        <v>12</v>
      </c>
      <c r="G2147" s="1" t="s">
        <v>13</v>
      </c>
      <c r="H2147" s="1" t="s">
        <v>13</v>
      </c>
      <c r="I2147" s="1">
        <v>47</v>
      </c>
      <c r="J2147" t="str">
        <f t="shared" si="100"/>
        <v>Atípico</v>
      </c>
      <c r="K2147" t="str">
        <f t="shared" si="101"/>
        <v>No</v>
      </c>
      <c r="L2147">
        <f t="shared" si="102"/>
        <v>2613281.4500000002</v>
      </c>
      <c r="M2147" s="1" t="str">
        <f>IF(ISBLANK(D2147),_xlfn.MODE.SNGL(moras[TIPO_ASEGURAMIENTO]),D2147)</f>
        <v>ASALARIADO</v>
      </c>
      <c r="N2147" s="1">
        <f>IF(ISBLANK(moras[[#This Row],[EDAD]]),T2168,moras[[#This Row],[EDAD]])</f>
        <v>47</v>
      </c>
    </row>
    <row r="2148" spans="1:14" x14ac:dyDescent="0.35">
      <c r="A2148" s="1">
        <v>2147</v>
      </c>
      <c r="B2148" s="1" t="s">
        <v>15</v>
      </c>
      <c r="C2148" s="1">
        <v>150409.17000000001</v>
      </c>
      <c r="D2148" s="1" t="s">
        <v>14</v>
      </c>
      <c r="E2148" s="1" t="s">
        <v>11</v>
      </c>
      <c r="F2148" s="1" t="s">
        <v>12</v>
      </c>
      <c r="G2148" s="1" t="s">
        <v>13</v>
      </c>
      <c r="H2148" s="1" t="s">
        <v>13</v>
      </c>
      <c r="I2148" s="1">
        <v>86</v>
      </c>
      <c r="J2148" t="str">
        <f t="shared" si="100"/>
        <v>No</v>
      </c>
      <c r="K2148" t="str">
        <f t="shared" si="101"/>
        <v>No</v>
      </c>
      <c r="L2148">
        <f t="shared" si="102"/>
        <v>150409.17000000001</v>
      </c>
      <c r="M2148" s="1" t="str">
        <f>IF(ISBLANK(D2148),_xlfn.MODE.SNGL(moras[TIPO_ASEGURAMIENTO]),D2148)</f>
        <v>PENSIONADOS EN SU PROPIO SISTEMA</v>
      </c>
      <c r="N2148" s="1">
        <f>IF(ISBLANK(moras[[#This Row],[EDAD]]),T2169,moras[[#This Row],[EDAD]])</f>
        <v>86</v>
      </c>
    </row>
    <row r="2149" spans="1:14" x14ac:dyDescent="0.35">
      <c r="A2149" s="1">
        <v>2148</v>
      </c>
      <c r="B2149" s="1" t="s">
        <v>9</v>
      </c>
      <c r="C2149" s="1">
        <v>77065</v>
      </c>
      <c r="D2149" s="1" t="s">
        <v>10</v>
      </c>
      <c r="E2149" s="1" t="s">
        <v>16</v>
      </c>
      <c r="F2149" s="1" t="s">
        <v>12</v>
      </c>
      <c r="G2149" s="1" t="s">
        <v>13</v>
      </c>
      <c r="H2149" s="1" t="s">
        <v>12</v>
      </c>
      <c r="I2149" s="1">
        <v>43</v>
      </c>
      <c r="J2149" t="str">
        <f t="shared" si="100"/>
        <v>No</v>
      </c>
      <c r="K2149" t="str">
        <f t="shared" si="101"/>
        <v>No</v>
      </c>
      <c r="L2149">
        <f t="shared" si="102"/>
        <v>77065</v>
      </c>
      <c r="M2149" s="1" t="str">
        <f>IF(ISBLANK(D2149),_xlfn.MODE.SNGL(moras[TIPO_ASEGURAMIENTO]),D2149)</f>
        <v>ASALARIADO</v>
      </c>
      <c r="N2149" s="1">
        <f>IF(ISBLANK(moras[[#This Row],[EDAD]]),T2170,moras[[#This Row],[EDAD]])</f>
        <v>43</v>
      </c>
    </row>
    <row r="2150" spans="1:14" x14ac:dyDescent="0.35">
      <c r="A2150" s="1">
        <v>2149</v>
      </c>
      <c r="B2150" s="1" t="s">
        <v>9</v>
      </c>
      <c r="C2150" s="1">
        <v>426459.38</v>
      </c>
      <c r="D2150" s="1" t="s">
        <v>10</v>
      </c>
      <c r="E2150" s="1" t="s">
        <v>16</v>
      </c>
      <c r="F2150" s="1" t="s">
        <v>12</v>
      </c>
      <c r="G2150" s="1" t="s">
        <v>13</v>
      </c>
      <c r="H2150" s="1" t="s">
        <v>13</v>
      </c>
      <c r="I2150" s="1">
        <v>25</v>
      </c>
      <c r="J2150" t="str">
        <f t="shared" si="100"/>
        <v>No</v>
      </c>
      <c r="K2150" t="str">
        <f t="shared" si="101"/>
        <v>No</v>
      </c>
      <c r="L2150">
        <f t="shared" si="102"/>
        <v>426459.38</v>
      </c>
      <c r="M2150" s="1" t="str">
        <f>IF(ISBLANK(D2150),_xlfn.MODE.SNGL(moras[TIPO_ASEGURAMIENTO]),D2150)</f>
        <v>ASALARIADO</v>
      </c>
      <c r="N2150" s="1">
        <f>IF(ISBLANK(moras[[#This Row],[EDAD]]),T2171,moras[[#This Row],[EDAD]])</f>
        <v>25</v>
      </c>
    </row>
    <row r="2151" spans="1:14" x14ac:dyDescent="0.35">
      <c r="A2151" s="1">
        <v>2150</v>
      </c>
      <c r="B2151" s="1" t="s">
        <v>9</v>
      </c>
      <c r="C2151" s="1">
        <v>448880</v>
      </c>
      <c r="D2151" s="1" t="s">
        <v>10</v>
      </c>
      <c r="E2151" s="1" t="s">
        <v>16</v>
      </c>
      <c r="F2151" s="1" t="s">
        <v>12</v>
      </c>
      <c r="G2151" s="1" t="s">
        <v>13</v>
      </c>
      <c r="H2151" s="1" t="s">
        <v>13</v>
      </c>
      <c r="I2151" s="1">
        <v>33</v>
      </c>
      <c r="J2151" t="str">
        <f t="shared" si="100"/>
        <v>No</v>
      </c>
      <c r="K2151" t="str">
        <f t="shared" si="101"/>
        <v>No</v>
      </c>
      <c r="L2151">
        <f t="shared" si="102"/>
        <v>448880</v>
      </c>
      <c r="M2151" s="1" t="str">
        <f>IF(ISBLANK(D2151),_xlfn.MODE.SNGL(moras[TIPO_ASEGURAMIENTO]),D2151)</f>
        <v>ASALARIADO</v>
      </c>
      <c r="N2151" s="1">
        <f>IF(ISBLANK(moras[[#This Row],[EDAD]]),T2172,moras[[#This Row],[EDAD]])</f>
        <v>33</v>
      </c>
    </row>
    <row r="2152" spans="1:14" x14ac:dyDescent="0.35">
      <c r="A2152" s="1">
        <v>2151</v>
      </c>
      <c r="B2152" s="1" t="s">
        <v>15</v>
      </c>
      <c r="C2152" s="1">
        <v>10</v>
      </c>
      <c r="D2152" s="1" t="s">
        <v>10</v>
      </c>
      <c r="E2152" s="1" t="s">
        <v>16</v>
      </c>
      <c r="F2152" s="1" t="s">
        <v>12</v>
      </c>
      <c r="G2152" s="1" t="s">
        <v>13</v>
      </c>
      <c r="H2152" s="1" t="s">
        <v>13</v>
      </c>
      <c r="I2152" s="1">
        <v>26</v>
      </c>
      <c r="J2152" t="str">
        <f t="shared" si="100"/>
        <v>No</v>
      </c>
      <c r="K2152" t="str">
        <f t="shared" si="101"/>
        <v>No</v>
      </c>
      <c r="L2152">
        <f t="shared" si="102"/>
        <v>10</v>
      </c>
      <c r="M2152" s="1" t="str">
        <f>IF(ISBLANK(D2152),_xlfn.MODE.SNGL(moras[TIPO_ASEGURAMIENTO]),D2152)</f>
        <v>ASALARIADO</v>
      </c>
      <c r="N2152" s="1">
        <f>IF(ISBLANK(moras[[#This Row],[EDAD]]),T2173,moras[[#This Row],[EDAD]])</f>
        <v>26</v>
      </c>
    </row>
    <row r="2153" spans="1:14" x14ac:dyDescent="0.35">
      <c r="A2153" s="1">
        <v>2152</v>
      </c>
      <c r="B2153" s="1" t="s">
        <v>9</v>
      </c>
      <c r="C2153" s="1">
        <v>237717.86</v>
      </c>
      <c r="D2153" s="1" t="s">
        <v>10</v>
      </c>
      <c r="E2153" s="1" t="s">
        <v>16</v>
      </c>
      <c r="F2153" s="1" t="s">
        <v>12</v>
      </c>
      <c r="G2153" s="1" t="s">
        <v>13</v>
      </c>
      <c r="H2153" s="1" t="s">
        <v>12</v>
      </c>
      <c r="I2153" s="1">
        <v>23</v>
      </c>
      <c r="J2153" t="str">
        <f t="shared" si="100"/>
        <v>No</v>
      </c>
      <c r="K2153" t="str">
        <f t="shared" si="101"/>
        <v>No</v>
      </c>
      <c r="L2153">
        <f t="shared" si="102"/>
        <v>237717.86</v>
      </c>
      <c r="M2153" s="1" t="str">
        <f>IF(ISBLANK(D2153),_xlfn.MODE.SNGL(moras[TIPO_ASEGURAMIENTO]),D2153)</f>
        <v>ASALARIADO</v>
      </c>
      <c r="N2153" s="1">
        <f>IF(ISBLANK(moras[[#This Row],[EDAD]]),T2174,moras[[#This Row],[EDAD]])</f>
        <v>23</v>
      </c>
    </row>
    <row r="2154" spans="1:14" x14ac:dyDescent="0.35">
      <c r="A2154" s="1">
        <v>2153</v>
      </c>
      <c r="B2154" s="1" t="s">
        <v>9</v>
      </c>
      <c r="C2154" s="1">
        <v>297045</v>
      </c>
      <c r="D2154" s="1" t="s">
        <v>17</v>
      </c>
      <c r="E2154" s="1" t="s">
        <v>16</v>
      </c>
      <c r="F2154" s="1" t="s">
        <v>12</v>
      </c>
      <c r="G2154" s="1" t="s">
        <v>12</v>
      </c>
      <c r="H2154" s="1" t="s">
        <v>13</v>
      </c>
      <c r="I2154" s="1">
        <v>30</v>
      </c>
      <c r="J2154" t="str">
        <f t="shared" si="100"/>
        <v>No</v>
      </c>
      <c r="K2154" t="str">
        <f t="shared" si="101"/>
        <v>No</v>
      </c>
      <c r="L2154">
        <f t="shared" si="102"/>
        <v>297045</v>
      </c>
      <c r="M2154" s="1" t="str">
        <f>IF(ISBLANK(D2154),_xlfn.MODE.SNGL(moras[TIPO_ASEGURAMIENTO]),D2154)</f>
        <v>ASEGURADO VOLUNTARIO</v>
      </c>
      <c r="N2154" s="1">
        <f>IF(ISBLANK(moras[[#This Row],[EDAD]]),T2175,moras[[#This Row],[EDAD]])</f>
        <v>30</v>
      </c>
    </row>
    <row r="2155" spans="1:14" x14ac:dyDescent="0.35">
      <c r="A2155" s="1">
        <v>2154</v>
      </c>
      <c r="B2155" s="1" t="s">
        <v>15</v>
      </c>
      <c r="C2155" s="1">
        <v>585854</v>
      </c>
      <c r="D2155" s="1" t="s">
        <v>14</v>
      </c>
      <c r="E2155" s="1" t="s">
        <v>11</v>
      </c>
      <c r="F2155" s="1" t="s">
        <v>12</v>
      </c>
      <c r="G2155" s="1" t="s">
        <v>13</v>
      </c>
      <c r="H2155" s="1" t="s">
        <v>13</v>
      </c>
      <c r="I2155" s="1">
        <v>76</v>
      </c>
      <c r="J2155" t="str">
        <f t="shared" si="100"/>
        <v>No</v>
      </c>
      <c r="K2155" t="str">
        <f t="shared" si="101"/>
        <v>No</v>
      </c>
      <c r="L2155">
        <f t="shared" si="102"/>
        <v>585854</v>
      </c>
      <c r="M2155" s="1" t="str">
        <f>IF(ISBLANK(D2155),_xlfn.MODE.SNGL(moras[TIPO_ASEGURAMIENTO]),D2155)</f>
        <v>PENSIONADOS EN SU PROPIO SISTEMA</v>
      </c>
      <c r="N2155" s="1">
        <f>IF(ISBLANK(moras[[#This Row],[EDAD]]),T2176,moras[[#This Row],[EDAD]])</f>
        <v>76</v>
      </c>
    </row>
    <row r="2156" spans="1:14" x14ac:dyDescent="0.35">
      <c r="A2156" s="1">
        <v>2155</v>
      </c>
      <c r="B2156" s="1" t="s">
        <v>9</v>
      </c>
      <c r="C2156" s="1">
        <v>404467</v>
      </c>
      <c r="D2156" s="1" t="s">
        <v>17</v>
      </c>
      <c r="E2156" s="1" t="s">
        <v>16</v>
      </c>
      <c r="F2156" s="1" t="s">
        <v>12</v>
      </c>
      <c r="G2156" s="1" t="s">
        <v>13</v>
      </c>
      <c r="H2156" s="1" t="s">
        <v>13</v>
      </c>
      <c r="I2156" s="1">
        <v>58</v>
      </c>
      <c r="J2156" t="str">
        <f t="shared" si="100"/>
        <v>No</v>
      </c>
      <c r="K2156" t="str">
        <f t="shared" si="101"/>
        <v>No</v>
      </c>
      <c r="L2156">
        <f t="shared" si="102"/>
        <v>404467</v>
      </c>
      <c r="M2156" s="1" t="str">
        <f>IF(ISBLANK(D2156),_xlfn.MODE.SNGL(moras[TIPO_ASEGURAMIENTO]),D2156)</f>
        <v>ASEGURADO VOLUNTARIO</v>
      </c>
      <c r="N2156" s="1">
        <f>IF(ISBLANK(moras[[#This Row],[EDAD]]),T2177,moras[[#This Row],[EDAD]])</f>
        <v>58</v>
      </c>
    </row>
    <row r="2157" spans="1:14" x14ac:dyDescent="0.35">
      <c r="A2157" s="1">
        <v>2156</v>
      </c>
      <c r="B2157" s="1" t="s">
        <v>9</v>
      </c>
      <c r="C2157" s="1">
        <v>594092</v>
      </c>
      <c r="D2157" s="1" t="s">
        <v>18</v>
      </c>
      <c r="E2157" s="1" t="s">
        <v>16</v>
      </c>
      <c r="F2157" s="1" t="s">
        <v>12</v>
      </c>
      <c r="G2157" s="1" t="s">
        <v>12</v>
      </c>
      <c r="H2157" s="1" t="s">
        <v>12</v>
      </c>
      <c r="I2157" s="1">
        <v>48</v>
      </c>
      <c r="J2157" t="str">
        <f t="shared" si="100"/>
        <v>No</v>
      </c>
      <c r="K2157" t="str">
        <f t="shared" si="101"/>
        <v>No</v>
      </c>
      <c r="L2157">
        <f t="shared" si="102"/>
        <v>594092</v>
      </c>
      <c r="M2157" s="1" t="str">
        <f>IF(ISBLANK(D2157),_xlfn.MODE.SNGL(moras[TIPO_ASEGURAMIENTO]),D2157)</f>
        <v>TRABAJADOR INDEPENDIENTE</v>
      </c>
      <c r="N2157" s="1">
        <f>IF(ISBLANK(moras[[#This Row],[EDAD]]),T2178,moras[[#This Row],[EDAD]])</f>
        <v>48</v>
      </c>
    </row>
    <row r="2158" spans="1:14" x14ac:dyDescent="0.35">
      <c r="A2158" s="1">
        <v>2157</v>
      </c>
      <c r="B2158" s="1" t="s">
        <v>9</v>
      </c>
      <c r="C2158" s="1">
        <v>138580</v>
      </c>
      <c r="D2158" s="1" t="s">
        <v>10</v>
      </c>
      <c r="E2158" s="1" t="s">
        <v>16</v>
      </c>
      <c r="F2158" s="1" t="s">
        <v>12</v>
      </c>
      <c r="G2158" s="1" t="s">
        <v>13</v>
      </c>
      <c r="H2158" s="1" t="s">
        <v>13</v>
      </c>
      <c r="I2158" s="1">
        <v>46</v>
      </c>
      <c r="J2158" t="str">
        <f t="shared" si="100"/>
        <v>No</v>
      </c>
      <c r="K2158" t="str">
        <f t="shared" si="101"/>
        <v>No</v>
      </c>
      <c r="L2158">
        <f t="shared" si="102"/>
        <v>138580</v>
      </c>
      <c r="M2158" s="1" t="str">
        <f>IF(ISBLANK(D2158),_xlfn.MODE.SNGL(moras[TIPO_ASEGURAMIENTO]),D2158)</f>
        <v>ASALARIADO</v>
      </c>
      <c r="N2158" s="1">
        <f>IF(ISBLANK(moras[[#This Row],[EDAD]]),T2179,moras[[#This Row],[EDAD]])</f>
        <v>46</v>
      </c>
    </row>
    <row r="2159" spans="1:14" x14ac:dyDescent="0.35">
      <c r="A2159" s="1">
        <v>2158</v>
      </c>
      <c r="B2159" s="1" t="s">
        <v>15</v>
      </c>
      <c r="C2159" s="1">
        <v>1241627.95</v>
      </c>
      <c r="D2159" s="1" t="s">
        <v>14</v>
      </c>
      <c r="E2159" s="1" t="s">
        <v>11</v>
      </c>
      <c r="F2159" s="1" t="s">
        <v>12</v>
      </c>
      <c r="G2159" s="1" t="s">
        <v>13</v>
      </c>
      <c r="H2159" s="1" t="s">
        <v>13</v>
      </c>
      <c r="I2159" s="1">
        <v>63</v>
      </c>
      <c r="J2159" t="str">
        <f t="shared" si="100"/>
        <v>No</v>
      </c>
      <c r="K2159" t="str">
        <f t="shared" si="101"/>
        <v>No</v>
      </c>
      <c r="L2159">
        <f t="shared" si="102"/>
        <v>1241627.95</v>
      </c>
      <c r="M2159" s="1" t="str">
        <f>IF(ISBLANK(D2159),_xlfn.MODE.SNGL(moras[TIPO_ASEGURAMIENTO]),D2159)</f>
        <v>PENSIONADOS EN SU PROPIO SISTEMA</v>
      </c>
      <c r="N2159" s="1">
        <f>IF(ISBLANK(moras[[#This Row],[EDAD]]),T2180,moras[[#This Row],[EDAD]])</f>
        <v>63</v>
      </c>
    </row>
    <row r="2160" spans="1:14" x14ac:dyDescent="0.35">
      <c r="A2160" s="1">
        <v>2159</v>
      </c>
      <c r="B2160" s="1" t="s">
        <v>9</v>
      </c>
      <c r="C2160" s="1">
        <v>915020.56</v>
      </c>
      <c r="D2160" s="1" t="s">
        <v>10</v>
      </c>
      <c r="E2160" s="1" t="s">
        <v>16</v>
      </c>
      <c r="F2160" s="1" t="s">
        <v>12</v>
      </c>
      <c r="G2160" s="1" t="s">
        <v>13</v>
      </c>
      <c r="H2160" s="1" t="s">
        <v>13</v>
      </c>
      <c r="I2160" s="1">
        <v>52</v>
      </c>
      <c r="J2160" t="str">
        <f t="shared" si="100"/>
        <v>No</v>
      </c>
      <c r="K2160" t="str">
        <f t="shared" si="101"/>
        <v>No</v>
      </c>
      <c r="L2160">
        <f t="shared" si="102"/>
        <v>915020.56</v>
      </c>
      <c r="M2160" s="1" t="str">
        <f>IF(ISBLANK(D2160),_xlfn.MODE.SNGL(moras[TIPO_ASEGURAMIENTO]),D2160)</f>
        <v>ASALARIADO</v>
      </c>
      <c r="N2160" s="1">
        <f>IF(ISBLANK(moras[[#This Row],[EDAD]]),T2181,moras[[#This Row],[EDAD]])</f>
        <v>52</v>
      </c>
    </row>
    <row r="2161" spans="1:14" x14ac:dyDescent="0.35">
      <c r="A2161" s="1">
        <v>2160</v>
      </c>
      <c r="B2161" s="1" t="s">
        <v>9</v>
      </c>
      <c r="C2161" s="1">
        <v>569373.16</v>
      </c>
      <c r="D2161" s="1" t="s">
        <v>10</v>
      </c>
      <c r="E2161" s="1" t="s">
        <v>16</v>
      </c>
      <c r="F2161" s="1" t="s">
        <v>12</v>
      </c>
      <c r="G2161" s="1" t="s">
        <v>13</v>
      </c>
      <c r="H2161" s="1" t="s">
        <v>13</v>
      </c>
      <c r="I2161" s="1">
        <v>41</v>
      </c>
      <c r="J2161" t="str">
        <f t="shared" si="100"/>
        <v>No</v>
      </c>
      <c r="K2161" t="str">
        <f t="shared" si="101"/>
        <v>No</v>
      </c>
      <c r="L2161">
        <f t="shared" si="102"/>
        <v>569373.16</v>
      </c>
      <c r="M2161" s="1" t="str">
        <f>IF(ISBLANK(D2161),_xlfn.MODE.SNGL(moras[TIPO_ASEGURAMIENTO]),D2161)</f>
        <v>ASALARIADO</v>
      </c>
      <c r="N2161" s="1">
        <f>IF(ISBLANK(moras[[#This Row],[EDAD]]),T2182,moras[[#This Row],[EDAD]])</f>
        <v>41</v>
      </c>
    </row>
    <row r="2162" spans="1:14" x14ac:dyDescent="0.35">
      <c r="A2162" s="1">
        <v>2161</v>
      </c>
      <c r="B2162" s="1" t="s">
        <v>9</v>
      </c>
      <c r="C2162" s="1">
        <v>457000</v>
      </c>
      <c r="D2162" s="1" t="s">
        <v>10</v>
      </c>
      <c r="E2162" s="1" t="s">
        <v>16</v>
      </c>
      <c r="F2162" s="1" t="s">
        <v>12</v>
      </c>
      <c r="G2162" s="1" t="s">
        <v>13</v>
      </c>
      <c r="H2162" s="1" t="s">
        <v>13</v>
      </c>
      <c r="I2162" s="1">
        <v>19</v>
      </c>
      <c r="J2162" t="str">
        <f t="shared" si="100"/>
        <v>No</v>
      </c>
      <c r="K2162" t="str">
        <f t="shared" si="101"/>
        <v>No</v>
      </c>
      <c r="L2162">
        <f t="shared" si="102"/>
        <v>457000</v>
      </c>
      <c r="M2162" s="1" t="str">
        <f>IF(ISBLANK(D2162),_xlfn.MODE.SNGL(moras[TIPO_ASEGURAMIENTO]),D2162)</f>
        <v>ASALARIADO</v>
      </c>
      <c r="N2162" s="1">
        <f>IF(ISBLANK(moras[[#This Row],[EDAD]]),T2183,moras[[#This Row],[EDAD]])</f>
        <v>19</v>
      </c>
    </row>
    <row r="2163" spans="1:14" x14ac:dyDescent="0.35">
      <c r="A2163" s="1">
        <v>2162</v>
      </c>
      <c r="B2163" s="1" t="s">
        <v>9</v>
      </c>
      <c r="C2163" s="1">
        <v>440696.47</v>
      </c>
      <c r="D2163" s="1" t="s">
        <v>10</v>
      </c>
      <c r="E2163" s="1" t="s">
        <v>16</v>
      </c>
      <c r="F2163" s="1" t="s">
        <v>12</v>
      </c>
      <c r="G2163" s="1" t="s">
        <v>13</v>
      </c>
      <c r="H2163" s="1" t="s">
        <v>13</v>
      </c>
      <c r="I2163" s="1">
        <v>27</v>
      </c>
      <c r="J2163" t="str">
        <f t="shared" si="100"/>
        <v>No</v>
      </c>
      <c r="K2163" t="str">
        <f t="shared" si="101"/>
        <v>No</v>
      </c>
      <c r="L2163">
        <f t="shared" si="102"/>
        <v>440696.47</v>
      </c>
      <c r="M2163" s="1" t="str">
        <f>IF(ISBLANK(D2163),_xlfn.MODE.SNGL(moras[TIPO_ASEGURAMIENTO]),D2163)</f>
        <v>ASALARIADO</v>
      </c>
      <c r="N2163" s="1">
        <f>IF(ISBLANK(moras[[#This Row],[EDAD]]),T2184,moras[[#This Row],[EDAD]])</f>
        <v>27</v>
      </c>
    </row>
    <row r="2164" spans="1:14" x14ac:dyDescent="0.35">
      <c r="A2164" s="1">
        <v>2163</v>
      </c>
      <c r="B2164" s="1" t="s">
        <v>15</v>
      </c>
      <c r="C2164" s="1">
        <v>1057538</v>
      </c>
      <c r="D2164" s="1" t="s">
        <v>10</v>
      </c>
      <c r="E2164" s="1" t="s">
        <v>11</v>
      </c>
      <c r="F2164" s="1" t="s">
        <v>12</v>
      </c>
      <c r="G2164" s="1" t="s">
        <v>13</v>
      </c>
      <c r="H2164" s="1" t="s">
        <v>12</v>
      </c>
      <c r="I2164" s="1">
        <v>38</v>
      </c>
      <c r="J2164" t="str">
        <f t="shared" si="100"/>
        <v>No</v>
      </c>
      <c r="K2164" t="str">
        <f t="shared" si="101"/>
        <v>No</v>
      </c>
      <c r="L2164">
        <f t="shared" si="102"/>
        <v>1057538</v>
      </c>
      <c r="M2164" s="1" t="str">
        <f>IF(ISBLANK(D2164),_xlfn.MODE.SNGL(moras[TIPO_ASEGURAMIENTO]),D2164)</f>
        <v>ASALARIADO</v>
      </c>
      <c r="N2164" s="1">
        <f>IF(ISBLANK(moras[[#This Row],[EDAD]]),T2185,moras[[#This Row],[EDAD]])</f>
        <v>38</v>
      </c>
    </row>
    <row r="2165" spans="1:14" x14ac:dyDescent="0.35">
      <c r="A2165" s="1">
        <v>2164</v>
      </c>
      <c r="B2165" s="1" t="s">
        <v>9</v>
      </c>
      <c r="C2165" s="1">
        <v>428222.68</v>
      </c>
      <c r="D2165" s="1" t="s">
        <v>10</v>
      </c>
      <c r="E2165" s="1" t="s">
        <v>16</v>
      </c>
      <c r="F2165" s="1" t="s">
        <v>12</v>
      </c>
      <c r="G2165" s="1" t="s">
        <v>13</v>
      </c>
      <c r="H2165" s="1" t="s">
        <v>12</v>
      </c>
      <c r="I2165" s="1">
        <v>21</v>
      </c>
      <c r="J2165" t="str">
        <f t="shared" si="100"/>
        <v>No</v>
      </c>
      <c r="K2165" t="str">
        <f t="shared" si="101"/>
        <v>No</v>
      </c>
      <c r="L2165">
        <f t="shared" si="102"/>
        <v>428222.68</v>
      </c>
      <c r="M2165" s="1" t="str">
        <f>IF(ISBLANK(D2165),_xlfn.MODE.SNGL(moras[TIPO_ASEGURAMIENTO]),D2165)</f>
        <v>ASALARIADO</v>
      </c>
      <c r="N2165" s="1">
        <f>IF(ISBLANK(moras[[#This Row],[EDAD]]),T2186,moras[[#This Row],[EDAD]])</f>
        <v>21</v>
      </c>
    </row>
    <row r="2166" spans="1:14" x14ac:dyDescent="0.35">
      <c r="A2166" s="1">
        <v>2165</v>
      </c>
      <c r="B2166" s="1" t="s">
        <v>9</v>
      </c>
      <c r="C2166" s="1">
        <v>301566</v>
      </c>
      <c r="D2166" s="1" t="s">
        <v>18</v>
      </c>
      <c r="E2166" s="1" t="s">
        <v>16</v>
      </c>
      <c r="F2166" s="1" t="s">
        <v>12</v>
      </c>
      <c r="G2166" s="1" t="s">
        <v>13</v>
      </c>
      <c r="H2166" s="1" t="s">
        <v>13</v>
      </c>
      <c r="I2166" s="1">
        <v>20</v>
      </c>
      <c r="J2166" t="str">
        <f t="shared" si="100"/>
        <v>No</v>
      </c>
      <c r="K2166" t="str">
        <f t="shared" si="101"/>
        <v>No</v>
      </c>
      <c r="L2166">
        <f t="shared" si="102"/>
        <v>301566</v>
      </c>
      <c r="M2166" s="1" t="str">
        <f>IF(ISBLANK(D2166),_xlfn.MODE.SNGL(moras[TIPO_ASEGURAMIENTO]),D2166)</f>
        <v>TRABAJADOR INDEPENDIENTE</v>
      </c>
      <c r="N2166" s="1">
        <f>IF(ISBLANK(moras[[#This Row],[EDAD]]),T2187,moras[[#This Row],[EDAD]])</f>
        <v>20</v>
      </c>
    </row>
    <row r="2167" spans="1:14" x14ac:dyDescent="0.35">
      <c r="A2167" s="1">
        <v>2166</v>
      </c>
      <c r="B2167" s="1" t="s">
        <v>9</v>
      </c>
      <c r="C2167" s="1">
        <v>183333</v>
      </c>
      <c r="D2167" s="1" t="s">
        <v>10</v>
      </c>
      <c r="E2167" s="1" t="s">
        <v>16</v>
      </c>
      <c r="F2167" s="1" t="s">
        <v>12</v>
      </c>
      <c r="G2167" s="1" t="s">
        <v>12</v>
      </c>
      <c r="H2167" s="1" t="s">
        <v>12</v>
      </c>
      <c r="I2167" s="1">
        <v>30</v>
      </c>
      <c r="J2167" t="str">
        <f t="shared" si="100"/>
        <v>No</v>
      </c>
      <c r="K2167" t="str">
        <f t="shared" si="101"/>
        <v>No</v>
      </c>
      <c r="L2167">
        <f t="shared" si="102"/>
        <v>183333</v>
      </c>
      <c r="M2167" s="1" t="str">
        <f>IF(ISBLANK(D2167),_xlfn.MODE.SNGL(moras[TIPO_ASEGURAMIENTO]),D2167)</f>
        <v>ASALARIADO</v>
      </c>
      <c r="N2167" s="1">
        <f>IF(ISBLANK(moras[[#This Row],[EDAD]]),T2188,moras[[#This Row],[EDAD]])</f>
        <v>30</v>
      </c>
    </row>
    <row r="2168" spans="1:14" x14ac:dyDescent="0.35">
      <c r="A2168" s="1">
        <v>2167</v>
      </c>
      <c r="B2168" s="1" t="s">
        <v>9</v>
      </c>
      <c r="C2168" s="1">
        <v>297045</v>
      </c>
      <c r="D2168" s="1" t="s">
        <v>17</v>
      </c>
      <c r="E2168" s="1" t="s">
        <v>16</v>
      </c>
      <c r="F2168" s="1" t="s">
        <v>12</v>
      </c>
      <c r="G2168" s="1" t="s">
        <v>12</v>
      </c>
      <c r="H2168" s="1" t="s">
        <v>13</v>
      </c>
      <c r="I2168" s="1">
        <v>28</v>
      </c>
      <c r="J2168" t="str">
        <f t="shared" si="100"/>
        <v>No</v>
      </c>
      <c r="K2168" t="str">
        <f t="shared" si="101"/>
        <v>No</v>
      </c>
      <c r="L2168">
        <f t="shared" si="102"/>
        <v>297045</v>
      </c>
      <c r="M2168" s="1" t="str">
        <f>IF(ISBLANK(D2168),_xlfn.MODE.SNGL(moras[TIPO_ASEGURAMIENTO]),D2168)</f>
        <v>ASEGURADO VOLUNTARIO</v>
      </c>
      <c r="N2168" s="1">
        <f>IF(ISBLANK(moras[[#This Row],[EDAD]]),T2189,moras[[#This Row],[EDAD]])</f>
        <v>28</v>
      </c>
    </row>
    <row r="2169" spans="1:14" x14ac:dyDescent="0.35">
      <c r="A2169" s="1">
        <v>2168</v>
      </c>
      <c r="B2169" s="1" t="s">
        <v>9</v>
      </c>
      <c r="C2169" s="1">
        <v>335377.5</v>
      </c>
      <c r="D2169" s="1" t="s">
        <v>10</v>
      </c>
      <c r="E2169" s="1" t="s">
        <v>16</v>
      </c>
      <c r="F2169" s="1" t="s">
        <v>12</v>
      </c>
      <c r="G2169" s="1" t="s">
        <v>13</v>
      </c>
      <c r="H2169" s="1" t="s">
        <v>13</v>
      </c>
      <c r="I2169" s="1">
        <v>22</v>
      </c>
      <c r="J2169" t="str">
        <f t="shared" si="100"/>
        <v>No</v>
      </c>
      <c r="K2169" t="str">
        <f t="shared" si="101"/>
        <v>No</v>
      </c>
      <c r="L2169">
        <f t="shared" si="102"/>
        <v>335377.5</v>
      </c>
      <c r="M2169" s="1" t="str">
        <f>IF(ISBLANK(D2169),_xlfn.MODE.SNGL(moras[TIPO_ASEGURAMIENTO]),D2169)</f>
        <v>ASALARIADO</v>
      </c>
      <c r="N2169" s="1">
        <f>IF(ISBLANK(moras[[#This Row],[EDAD]]),T2190,moras[[#This Row],[EDAD]])</f>
        <v>22</v>
      </c>
    </row>
    <row r="2170" spans="1:14" x14ac:dyDescent="0.35">
      <c r="A2170" s="1">
        <v>2169</v>
      </c>
      <c r="B2170" s="1" t="s">
        <v>9</v>
      </c>
      <c r="C2170" s="1">
        <v>210000</v>
      </c>
      <c r="D2170" s="1" t="s">
        <v>10</v>
      </c>
      <c r="E2170" s="1" t="s">
        <v>16</v>
      </c>
      <c r="F2170" s="1" t="s">
        <v>12</v>
      </c>
      <c r="G2170" s="1" t="s">
        <v>13</v>
      </c>
      <c r="H2170" s="1" t="s">
        <v>13</v>
      </c>
      <c r="I2170" s="1">
        <v>26</v>
      </c>
      <c r="J2170" t="str">
        <f t="shared" si="100"/>
        <v>No</v>
      </c>
      <c r="K2170" t="str">
        <f t="shared" si="101"/>
        <v>No</v>
      </c>
      <c r="L2170">
        <f t="shared" si="102"/>
        <v>210000</v>
      </c>
      <c r="M2170" s="1" t="str">
        <f>IF(ISBLANK(D2170),_xlfn.MODE.SNGL(moras[TIPO_ASEGURAMIENTO]),D2170)</f>
        <v>ASALARIADO</v>
      </c>
      <c r="N2170" s="1">
        <f>IF(ISBLANK(moras[[#This Row],[EDAD]]),T2191,moras[[#This Row],[EDAD]])</f>
        <v>26</v>
      </c>
    </row>
    <row r="2171" spans="1:14" x14ac:dyDescent="0.35">
      <c r="A2171" s="1">
        <v>2170</v>
      </c>
      <c r="B2171" s="1" t="s">
        <v>15</v>
      </c>
      <c r="C2171" s="1">
        <v>813888.34</v>
      </c>
      <c r="D2171" s="1" t="s">
        <v>10</v>
      </c>
      <c r="E2171" s="1" t="s">
        <v>11</v>
      </c>
      <c r="F2171" s="1" t="s">
        <v>12</v>
      </c>
      <c r="G2171" s="1" t="s">
        <v>13</v>
      </c>
      <c r="H2171" s="1" t="s">
        <v>13</v>
      </c>
      <c r="I2171" s="1">
        <v>29</v>
      </c>
      <c r="J2171" t="str">
        <f t="shared" si="100"/>
        <v>No</v>
      </c>
      <c r="K2171" t="str">
        <f t="shared" si="101"/>
        <v>No</v>
      </c>
      <c r="L2171">
        <f t="shared" si="102"/>
        <v>813888.34</v>
      </c>
      <c r="M2171" s="1" t="str">
        <f>IF(ISBLANK(D2171),_xlfn.MODE.SNGL(moras[TIPO_ASEGURAMIENTO]),D2171)</f>
        <v>ASALARIADO</v>
      </c>
      <c r="N2171" s="1">
        <f>IF(ISBLANK(moras[[#This Row],[EDAD]]),T2192,moras[[#This Row],[EDAD]])</f>
        <v>29</v>
      </c>
    </row>
    <row r="2172" spans="1:14" x14ac:dyDescent="0.35">
      <c r="A2172" s="1">
        <v>2171</v>
      </c>
      <c r="B2172" s="1" t="s">
        <v>15</v>
      </c>
      <c r="C2172" s="1">
        <v>297045</v>
      </c>
      <c r="D2172" s="1" t="s">
        <v>18</v>
      </c>
      <c r="E2172" s="1" t="s">
        <v>16</v>
      </c>
      <c r="F2172" s="1" t="s">
        <v>12</v>
      </c>
      <c r="G2172" s="1" t="s">
        <v>12</v>
      </c>
      <c r="H2172" s="1" t="s">
        <v>12</v>
      </c>
      <c r="I2172" s="1">
        <v>41</v>
      </c>
      <c r="J2172" t="str">
        <f t="shared" si="100"/>
        <v>No</v>
      </c>
      <c r="K2172" t="str">
        <f t="shared" si="101"/>
        <v>No</v>
      </c>
      <c r="L2172">
        <f t="shared" si="102"/>
        <v>297045</v>
      </c>
      <c r="M2172" s="1" t="str">
        <f>IF(ISBLANK(D2172),_xlfn.MODE.SNGL(moras[TIPO_ASEGURAMIENTO]),D2172)</f>
        <v>TRABAJADOR INDEPENDIENTE</v>
      </c>
      <c r="N2172" s="1">
        <f>IF(ISBLANK(moras[[#This Row],[EDAD]]),T2193,moras[[#This Row],[EDAD]])</f>
        <v>41</v>
      </c>
    </row>
    <row r="2173" spans="1:14" x14ac:dyDescent="0.35">
      <c r="A2173" s="1">
        <v>2172</v>
      </c>
      <c r="B2173" s="1" t="s">
        <v>15</v>
      </c>
      <c r="C2173" s="1">
        <v>912428.05</v>
      </c>
      <c r="D2173" s="1" t="s">
        <v>10</v>
      </c>
      <c r="E2173" s="1" t="s">
        <v>16</v>
      </c>
      <c r="F2173" s="1" t="s">
        <v>12</v>
      </c>
      <c r="G2173" s="1" t="s">
        <v>13</v>
      </c>
      <c r="H2173" s="1" t="s">
        <v>13</v>
      </c>
      <c r="I2173" s="1">
        <v>24</v>
      </c>
      <c r="J2173" t="str">
        <f t="shared" si="100"/>
        <v>No</v>
      </c>
      <c r="K2173" t="str">
        <f t="shared" si="101"/>
        <v>No</v>
      </c>
      <c r="L2173">
        <f t="shared" si="102"/>
        <v>912428.05</v>
      </c>
      <c r="M2173" s="1" t="str">
        <f>IF(ISBLANK(D2173),_xlfn.MODE.SNGL(moras[TIPO_ASEGURAMIENTO]),D2173)</f>
        <v>ASALARIADO</v>
      </c>
      <c r="N2173" s="1">
        <f>IF(ISBLANK(moras[[#This Row],[EDAD]]),T2194,moras[[#This Row],[EDAD]])</f>
        <v>24</v>
      </c>
    </row>
    <row r="2174" spans="1:14" x14ac:dyDescent="0.35">
      <c r="A2174" s="1">
        <v>2173</v>
      </c>
      <c r="B2174" s="1" t="s">
        <v>9</v>
      </c>
      <c r="C2174" s="1">
        <v>762283.34</v>
      </c>
      <c r="D2174" s="1" t="s">
        <v>10</v>
      </c>
      <c r="E2174" s="1" t="s">
        <v>16</v>
      </c>
      <c r="F2174" s="1" t="s">
        <v>12</v>
      </c>
      <c r="G2174" s="1" t="s">
        <v>13</v>
      </c>
      <c r="H2174" s="1" t="s">
        <v>13</v>
      </c>
      <c r="I2174" s="1">
        <v>46</v>
      </c>
      <c r="J2174" t="str">
        <f t="shared" si="100"/>
        <v>No</v>
      </c>
      <c r="K2174" t="str">
        <f t="shared" si="101"/>
        <v>No</v>
      </c>
      <c r="L2174">
        <f t="shared" si="102"/>
        <v>762283.34</v>
      </c>
      <c r="M2174" s="1" t="str">
        <f>IF(ISBLANK(D2174),_xlfn.MODE.SNGL(moras[TIPO_ASEGURAMIENTO]),D2174)</f>
        <v>ASALARIADO</v>
      </c>
      <c r="N2174" s="1">
        <f>IF(ISBLANK(moras[[#This Row],[EDAD]]),T2195,moras[[#This Row],[EDAD]])</f>
        <v>46</v>
      </c>
    </row>
    <row r="2175" spans="1:14" x14ac:dyDescent="0.35">
      <c r="A2175" s="1">
        <v>2174</v>
      </c>
      <c r="B2175" s="1" t="s">
        <v>9</v>
      </c>
      <c r="C2175" s="1">
        <v>213049</v>
      </c>
      <c r="D2175" s="1" t="s">
        <v>10</v>
      </c>
      <c r="E2175" s="1" t="s">
        <v>16</v>
      </c>
      <c r="F2175" s="1" t="s">
        <v>12</v>
      </c>
      <c r="G2175" s="1" t="s">
        <v>13</v>
      </c>
      <c r="H2175" s="1" t="s">
        <v>13</v>
      </c>
      <c r="I2175" s="1">
        <v>42</v>
      </c>
      <c r="J2175" t="str">
        <f t="shared" si="100"/>
        <v>No</v>
      </c>
      <c r="K2175" t="str">
        <f t="shared" si="101"/>
        <v>No</v>
      </c>
      <c r="L2175">
        <f t="shared" si="102"/>
        <v>213049</v>
      </c>
      <c r="M2175" s="1" t="str">
        <f>IF(ISBLANK(D2175),_xlfn.MODE.SNGL(moras[TIPO_ASEGURAMIENTO]),D2175)</f>
        <v>ASALARIADO</v>
      </c>
      <c r="N2175" s="1">
        <f>IF(ISBLANK(moras[[#This Row],[EDAD]]),T2196,moras[[#This Row],[EDAD]])</f>
        <v>42</v>
      </c>
    </row>
    <row r="2176" spans="1:14" x14ac:dyDescent="0.35">
      <c r="A2176" s="1">
        <v>2175</v>
      </c>
      <c r="B2176" s="1" t="s">
        <v>9</v>
      </c>
      <c r="C2176" s="1">
        <v>560000</v>
      </c>
      <c r="D2176" s="1" t="s">
        <v>10</v>
      </c>
      <c r="E2176" s="1" t="s">
        <v>16</v>
      </c>
      <c r="F2176" s="1" t="s">
        <v>12</v>
      </c>
      <c r="G2176" s="1" t="s">
        <v>13</v>
      </c>
      <c r="H2176" s="1" t="s">
        <v>13</v>
      </c>
      <c r="I2176" s="1">
        <v>47</v>
      </c>
      <c r="J2176" t="str">
        <f t="shared" si="100"/>
        <v>No</v>
      </c>
      <c r="K2176" t="str">
        <f t="shared" si="101"/>
        <v>No</v>
      </c>
      <c r="L2176">
        <f t="shared" si="102"/>
        <v>560000</v>
      </c>
      <c r="M2176" s="1" t="str">
        <f>IF(ISBLANK(D2176),_xlfn.MODE.SNGL(moras[TIPO_ASEGURAMIENTO]),D2176)</f>
        <v>ASALARIADO</v>
      </c>
      <c r="N2176" s="1">
        <f>IF(ISBLANK(moras[[#This Row],[EDAD]]),T2197,moras[[#This Row],[EDAD]])</f>
        <v>47</v>
      </c>
    </row>
    <row r="2177" spans="1:14" x14ac:dyDescent="0.35">
      <c r="A2177" s="1">
        <v>2176</v>
      </c>
      <c r="B2177" s="1" t="s">
        <v>15</v>
      </c>
      <c r="C2177" s="1">
        <v>127390.96</v>
      </c>
      <c r="D2177" s="1" t="s">
        <v>10</v>
      </c>
      <c r="E2177" s="1" t="s">
        <v>16</v>
      </c>
      <c r="F2177" s="1" t="s">
        <v>12</v>
      </c>
      <c r="G2177" s="1" t="s">
        <v>12</v>
      </c>
      <c r="H2177" s="1" t="s">
        <v>13</v>
      </c>
      <c r="I2177" s="1">
        <v>48</v>
      </c>
      <c r="J2177" t="str">
        <f t="shared" si="100"/>
        <v>No</v>
      </c>
      <c r="K2177" t="str">
        <f t="shared" si="101"/>
        <v>No</v>
      </c>
      <c r="L2177">
        <f t="shared" si="102"/>
        <v>127390.96</v>
      </c>
      <c r="M2177" s="1" t="str">
        <f>IF(ISBLANK(D2177),_xlfn.MODE.SNGL(moras[TIPO_ASEGURAMIENTO]),D2177)</f>
        <v>ASALARIADO</v>
      </c>
      <c r="N2177" s="1">
        <f>IF(ISBLANK(moras[[#This Row],[EDAD]]),T2198,moras[[#This Row],[EDAD]])</f>
        <v>48</v>
      </c>
    </row>
    <row r="2178" spans="1:14" x14ac:dyDescent="0.35">
      <c r="A2178" s="1">
        <v>2177</v>
      </c>
      <c r="B2178" s="1" t="s">
        <v>9</v>
      </c>
      <c r="C2178" s="1">
        <v>12000</v>
      </c>
      <c r="D2178" s="1" t="s">
        <v>10</v>
      </c>
      <c r="E2178" s="1" t="s">
        <v>16</v>
      </c>
      <c r="F2178" s="1" t="s">
        <v>12</v>
      </c>
      <c r="G2178" s="1" t="s">
        <v>13</v>
      </c>
      <c r="H2178" s="1" t="s">
        <v>12</v>
      </c>
      <c r="I2178" s="1">
        <v>24</v>
      </c>
      <c r="J2178" t="str">
        <f t="shared" ref="J2178:J2241" si="103">IF(1.96&lt;ABS(C2178-$S$23)/$S$24,"Atípico","No")</f>
        <v>No</v>
      </c>
      <c r="K2178" t="str">
        <f t="shared" ref="K2178:K2241" si="104">IF(1.96&lt;ABS((I2178-$T$23)/$T$24),"Atípico", "No")</f>
        <v>No</v>
      </c>
      <c r="L2178">
        <f t="shared" ref="L2178:L2241" si="105">IF(ISBLANK(C2178),$S$23,C2178)</f>
        <v>12000</v>
      </c>
      <c r="M2178" s="1" t="str">
        <f>IF(ISBLANK(D2178),_xlfn.MODE.SNGL(moras[TIPO_ASEGURAMIENTO]),D2178)</f>
        <v>ASALARIADO</v>
      </c>
      <c r="N2178" s="1">
        <f>IF(ISBLANK(moras[[#This Row],[EDAD]]),T2199,moras[[#This Row],[EDAD]])</f>
        <v>24</v>
      </c>
    </row>
    <row r="2179" spans="1:14" x14ac:dyDescent="0.35">
      <c r="A2179" s="1">
        <v>2178</v>
      </c>
      <c r="B2179" s="1" t="s">
        <v>9</v>
      </c>
      <c r="C2179" s="1">
        <v>1154586.75</v>
      </c>
      <c r="D2179" s="1" t="s">
        <v>10</v>
      </c>
      <c r="E2179" s="1" t="s">
        <v>16</v>
      </c>
      <c r="F2179" s="1" t="s">
        <v>12</v>
      </c>
      <c r="G2179" s="1" t="s">
        <v>13</v>
      </c>
      <c r="H2179" s="1" t="s">
        <v>13</v>
      </c>
      <c r="I2179" s="1">
        <v>30</v>
      </c>
      <c r="J2179" t="str">
        <f t="shared" si="103"/>
        <v>No</v>
      </c>
      <c r="K2179" t="str">
        <f t="shared" si="104"/>
        <v>No</v>
      </c>
      <c r="L2179">
        <f t="shared" si="105"/>
        <v>1154586.75</v>
      </c>
      <c r="M2179" s="1" t="str">
        <f>IF(ISBLANK(D2179),_xlfn.MODE.SNGL(moras[TIPO_ASEGURAMIENTO]),D2179)</f>
        <v>ASALARIADO</v>
      </c>
      <c r="N2179" s="1">
        <f>IF(ISBLANK(moras[[#This Row],[EDAD]]),T2200,moras[[#This Row],[EDAD]])</f>
        <v>30</v>
      </c>
    </row>
    <row r="2180" spans="1:14" x14ac:dyDescent="0.35">
      <c r="A2180" s="1">
        <v>2179</v>
      </c>
      <c r="B2180" s="1" t="s">
        <v>9</v>
      </c>
      <c r="C2180" s="1">
        <v>394295.68</v>
      </c>
      <c r="D2180" s="1" t="s">
        <v>10</v>
      </c>
      <c r="E2180" s="1" t="s">
        <v>16</v>
      </c>
      <c r="F2180" s="1" t="s">
        <v>12</v>
      </c>
      <c r="G2180" s="1" t="s">
        <v>13</v>
      </c>
      <c r="H2180" s="1" t="s">
        <v>13</v>
      </c>
      <c r="I2180" s="1">
        <v>42</v>
      </c>
      <c r="J2180" t="str">
        <f t="shared" si="103"/>
        <v>No</v>
      </c>
      <c r="K2180" t="str">
        <f t="shared" si="104"/>
        <v>No</v>
      </c>
      <c r="L2180">
        <f t="shared" si="105"/>
        <v>394295.68</v>
      </c>
      <c r="M2180" s="1" t="str">
        <f>IF(ISBLANK(D2180),_xlfn.MODE.SNGL(moras[TIPO_ASEGURAMIENTO]),D2180)</f>
        <v>ASALARIADO</v>
      </c>
      <c r="N2180" s="1">
        <f>IF(ISBLANK(moras[[#This Row],[EDAD]]),T2201,moras[[#This Row],[EDAD]])</f>
        <v>42</v>
      </c>
    </row>
    <row r="2181" spans="1:14" x14ac:dyDescent="0.35">
      <c r="A2181" s="1">
        <v>2180</v>
      </c>
      <c r="B2181" s="1" t="s">
        <v>9</v>
      </c>
      <c r="C2181" s="1">
        <v>10000</v>
      </c>
      <c r="D2181" s="1" t="s">
        <v>10</v>
      </c>
      <c r="E2181" s="1" t="s">
        <v>16</v>
      </c>
      <c r="F2181" s="1" t="s">
        <v>12</v>
      </c>
      <c r="G2181" s="1" t="s">
        <v>12</v>
      </c>
      <c r="H2181" s="1" t="s">
        <v>13</v>
      </c>
      <c r="I2181" s="1">
        <v>34</v>
      </c>
      <c r="J2181" t="str">
        <f t="shared" si="103"/>
        <v>No</v>
      </c>
      <c r="K2181" t="str">
        <f t="shared" si="104"/>
        <v>No</v>
      </c>
      <c r="L2181">
        <f t="shared" si="105"/>
        <v>10000</v>
      </c>
      <c r="M2181" s="1" t="str">
        <f>IF(ISBLANK(D2181),_xlfn.MODE.SNGL(moras[TIPO_ASEGURAMIENTO]),D2181)</f>
        <v>ASALARIADO</v>
      </c>
      <c r="N2181" s="1">
        <f>IF(ISBLANK(moras[[#This Row],[EDAD]]),T2202,moras[[#This Row],[EDAD]])</f>
        <v>34</v>
      </c>
    </row>
    <row r="2182" spans="1:14" x14ac:dyDescent="0.35">
      <c r="A2182" s="1">
        <v>2181</v>
      </c>
      <c r="B2182" s="1" t="s">
        <v>9</v>
      </c>
      <c r="C2182" s="1">
        <v>295970</v>
      </c>
      <c r="D2182" s="1" t="s">
        <v>18</v>
      </c>
      <c r="E2182" s="1" t="s">
        <v>16</v>
      </c>
      <c r="F2182" s="1" t="s">
        <v>12</v>
      </c>
      <c r="G2182" s="1" t="s">
        <v>13</v>
      </c>
      <c r="H2182" s="1" t="s">
        <v>13</v>
      </c>
      <c r="I2182" s="1">
        <v>28</v>
      </c>
      <c r="J2182" t="str">
        <f t="shared" si="103"/>
        <v>No</v>
      </c>
      <c r="K2182" t="str">
        <f t="shared" si="104"/>
        <v>No</v>
      </c>
      <c r="L2182">
        <f t="shared" si="105"/>
        <v>295970</v>
      </c>
      <c r="M2182" s="1" t="str">
        <f>IF(ISBLANK(D2182),_xlfn.MODE.SNGL(moras[TIPO_ASEGURAMIENTO]),D2182)</f>
        <v>TRABAJADOR INDEPENDIENTE</v>
      </c>
      <c r="N2182" s="1">
        <f>IF(ISBLANK(moras[[#This Row],[EDAD]]),T2203,moras[[#This Row],[EDAD]])</f>
        <v>28</v>
      </c>
    </row>
    <row r="2183" spans="1:14" x14ac:dyDescent="0.35">
      <c r="A2183" s="1">
        <v>2182</v>
      </c>
      <c r="B2183" s="1" t="s">
        <v>9</v>
      </c>
      <c r="C2183" s="1">
        <v>1042448</v>
      </c>
      <c r="D2183" s="1" t="s">
        <v>10</v>
      </c>
      <c r="E2183" s="1" t="s">
        <v>16</v>
      </c>
      <c r="F2183" s="1" t="s">
        <v>12</v>
      </c>
      <c r="G2183" s="1" t="s">
        <v>13</v>
      </c>
      <c r="H2183" s="1" t="s">
        <v>13</v>
      </c>
      <c r="I2183" s="1">
        <v>33</v>
      </c>
      <c r="J2183" t="str">
        <f t="shared" si="103"/>
        <v>No</v>
      </c>
      <c r="K2183" t="str">
        <f t="shared" si="104"/>
        <v>No</v>
      </c>
      <c r="L2183">
        <f t="shared" si="105"/>
        <v>1042448</v>
      </c>
      <c r="M2183" s="1" t="str">
        <f>IF(ISBLANK(D2183),_xlfn.MODE.SNGL(moras[TIPO_ASEGURAMIENTO]),D2183)</f>
        <v>ASALARIADO</v>
      </c>
      <c r="N2183" s="1">
        <f>IF(ISBLANK(moras[[#This Row],[EDAD]]),T2204,moras[[#This Row],[EDAD]])</f>
        <v>33</v>
      </c>
    </row>
    <row r="2184" spans="1:14" x14ac:dyDescent="0.35">
      <c r="A2184" s="1">
        <v>2183</v>
      </c>
      <c r="B2184" s="1" t="s">
        <v>9</v>
      </c>
      <c r="C2184" s="1">
        <v>313109.76000000001</v>
      </c>
      <c r="D2184" s="1" t="s">
        <v>10</v>
      </c>
      <c r="E2184" s="1" t="s">
        <v>16</v>
      </c>
      <c r="F2184" s="1" t="s">
        <v>12</v>
      </c>
      <c r="G2184" s="1" t="s">
        <v>12</v>
      </c>
      <c r="H2184" s="1" t="s">
        <v>13</v>
      </c>
      <c r="I2184" s="1">
        <v>55</v>
      </c>
      <c r="J2184" t="str">
        <f t="shared" si="103"/>
        <v>No</v>
      </c>
      <c r="K2184" t="str">
        <f t="shared" si="104"/>
        <v>No</v>
      </c>
      <c r="L2184">
        <f t="shared" si="105"/>
        <v>313109.76000000001</v>
      </c>
      <c r="M2184" s="1" t="str">
        <f>IF(ISBLANK(D2184),_xlfn.MODE.SNGL(moras[TIPO_ASEGURAMIENTO]),D2184)</f>
        <v>ASALARIADO</v>
      </c>
      <c r="N2184" s="1">
        <f>IF(ISBLANK(moras[[#This Row],[EDAD]]),T2205,moras[[#This Row],[EDAD]])</f>
        <v>55</v>
      </c>
    </row>
    <row r="2185" spans="1:14" x14ac:dyDescent="0.35">
      <c r="A2185" s="1">
        <v>2184</v>
      </c>
      <c r="B2185" s="1" t="s">
        <v>9</v>
      </c>
      <c r="C2185" s="1">
        <v>2030634.72</v>
      </c>
      <c r="D2185" s="1" t="s">
        <v>10</v>
      </c>
      <c r="E2185" s="1" t="s">
        <v>11</v>
      </c>
      <c r="F2185" s="1" t="s">
        <v>12</v>
      </c>
      <c r="G2185" s="1" t="s">
        <v>13</v>
      </c>
      <c r="H2185" s="1" t="s">
        <v>13</v>
      </c>
      <c r="I2185" s="1">
        <v>45</v>
      </c>
      <c r="J2185" t="str">
        <f t="shared" si="103"/>
        <v>No</v>
      </c>
      <c r="K2185" t="str">
        <f t="shared" si="104"/>
        <v>No</v>
      </c>
      <c r="L2185">
        <f t="shared" si="105"/>
        <v>2030634.72</v>
      </c>
      <c r="M2185" s="1" t="str">
        <f>IF(ISBLANK(D2185),_xlfn.MODE.SNGL(moras[TIPO_ASEGURAMIENTO]),D2185)</f>
        <v>ASALARIADO</v>
      </c>
      <c r="N2185" s="1">
        <f>IF(ISBLANK(moras[[#This Row],[EDAD]]),T2206,moras[[#This Row],[EDAD]])</f>
        <v>45</v>
      </c>
    </row>
    <row r="2186" spans="1:14" x14ac:dyDescent="0.35">
      <c r="A2186" s="1">
        <v>2185</v>
      </c>
      <c r="B2186" s="1" t="s">
        <v>9</v>
      </c>
      <c r="C2186" s="1">
        <v>975000</v>
      </c>
      <c r="D2186" s="1" t="s">
        <v>10</v>
      </c>
      <c r="E2186" s="1" t="s">
        <v>16</v>
      </c>
      <c r="F2186" s="1" t="s">
        <v>12</v>
      </c>
      <c r="G2186" s="1" t="s">
        <v>13</v>
      </c>
      <c r="H2186" s="1" t="s">
        <v>13</v>
      </c>
      <c r="I2186" s="1">
        <v>47</v>
      </c>
      <c r="J2186" t="str">
        <f t="shared" si="103"/>
        <v>No</v>
      </c>
      <c r="K2186" t="str">
        <f t="shared" si="104"/>
        <v>No</v>
      </c>
      <c r="L2186">
        <f t="shared" si="105"/>
        <v>975000</v>
      </c>
      <c r="M2186" s="1" t="str">
        <f>IF(ISBLANK(D2186),_xlfn.MODE.SNGL(moras[TIPO_ASEGURAMIENTO]),D2186)</f>
        <v>ASALARIADO</v>
      </c>
      <c r="N2186" s="1">
        <f>IF(ISBLANK(moras[[#This Row],[EDAD]]),T2207,moras[[#This Row],[EDAD]])</f>
        <v>47</v>
      </c>
    </row>
    <row r="2187" spans="1:14" x14ac:dyDescent="0.35">
      <c r="A2187" s="1">
        <v>2186</v>
      </c>
      <c r="B2187" s="1" t="s">
        <v>9</v>
      </c>
      <c r="C2187" s="1">
        <v>1271336.5</v>
      </c>
      <c r="D2187" s="1" t="s">
        <v>10</v>
      </c>
      <c r="E2187" s="1" t="s">
        <v>11</v>
      </c>
      <c r="F2187" s="1" t="s">
        <v>12</v>
      </c>
      <c r="G2187" s="1" t="s">
        <v>13</v>
      </c>
      <c r="H2187" s="1" t="s">
        <v>13</v>
      </c>
      <c r="I2187" s="1">
        <v>35</v>
      </c>
      <c r="J2187" t="str">
        <f t="shared" si="103"/>
        <v>No</v>
      </c>
      <c r="K2187" t="str">
        <f t="shared" si="104"/>
        <v>No</v>
      </c>
      <c r="L2187">
        <f t="shared" si="105"/>
        <v>1271336.5</v>
      </c>
      <c r="M2187" s="1" t="str">
        <f>IF(ISBLANK(D2187),_xlfn.MODE.SNGL(moras[TIPO_ASEGURAMIENTO]),D2187)</f>
        <v>ASALARIADO</v>
      </c>
      <c r="N2187" s="1">
        <f>IF(ISBLANK(moras[[#This Row],[EDAD]]),T2208,moras[[#This Row],[EDAD]])</f>
        <v>35</v>
      </c>
    </row>
    <row r="2188" spans="1:14" x14ac:dyDescent="0.35">
      <c r="A2188" s="1">
        <v>2187</v>
      </c>
      <c r="B2188" s="1" t="s">
        <v>9</v>
      </c>
      <c r="C2188" s="1">
        <v>3551482</v>
      </c>
      <c r="D2188" s="1" t="s">
        <v>14</v>
      </c>
      <c r="E2188" s="1" t="s">
        <v>11</v>
      </c>
      <c r="F2188" s="1" t="s">
        <v>12</v>
      </c>
      <c r="G2188" s="1" t="s">
        <v>13</v>
      </c>
      <c r="H2188" s="1" t="s">
        <v>13</v>
      </c>
      <c r="I2188" s="1">
        <v>64</v>
      </c>
      <c r="J2188" t="str">
        <f t="shared" si="103"/>
        <v>Atípico</v>
      </c>
      <c r="K2188" t="str">
        <f t="shared" si="104"/>
        <v>No</v>
      </c>
      <c r="L2188">
        <f t="shared" si="105"/>
        <v>3551482</v>
      </c>
      <c r="M2188" s="1" t="str">
        <f>IF(ISBLANK(D2188),_xlfn.MODE.SNGL(moras[TIPO_ASEGURAMIENTO]),D2188)</f>
        <v>PENSIONADOS EN SU PROPIO SISTEMA</v>
      </c>
      <c r="N2188" s="1">
        <f>IF(ISBLANK(moras[[#This Row],[EDAD]]),T2209,moras[[#This Row],[EDAD]])</f>
        <v>64</v>
      </c>
    </row>
    <row r="2189" spans="1:14" x14ac:dyDescent="0.35">
      <c r="A2189" s="1">
        <v>2188</v>
      </c>
      <c r="B2189" s="1" t="s">
        <v>15</v>
      </c>
      <c r="C2189" s="1">
        <v>297046</v>
      </c>
      <c r="D2189" s="1" t="s">
        <v>17</v>
      </c>
      <c r="E2189" s="1" t="s">
        <v>16</v>
      </c>
      <c r="F2189" s="1" t="s">
        <v>12</v>
      </c>
      <c r="G2189" s="1" t="s">
        <v>13</v>
      </c>
      <c r="H2189" s="1" t="s">
        <v>13</v>
      </c>
      <c r="I2189" s="1">
        <v>35</v>
      </c>
      <c r="J2189" t="str">
        <f t="shared" si="103"/>
        <v>No</v>
      </c>
      <c r="K2189" t="str">
        <f t="shared" si="104"/>
        <v>No</v>
      </c>
      <c r="L2189">
        <f t="shared" si="105"/>
        <v>297046</v>
      </c>
      <c r="M2189" s="1" t="str">
        <f>IF(ISBLANK(D2189),_xlfn.MODE.SNGL(moras[TIPO_ASEGURAMIENTO]),D2189)</f>
        <v>ASEGURADO VOLUNTARIO</v>
      </c>
      <c r="N2189" s="1">
        <f>IF(ISBLANK(moras[[#This Row],[EDAD]]),T2210,moras[[#This Row],[EDAD]])</f>
        <v>35</v>
      </c>
    </row>
    <row r="2190" spans="1:14" x14ac:dyDescent="0.35">
      <c r="A2190" s="1">
        <v>2189</v>
      </c>
      <c r="B2190" s="1" t="s">
        <v>15</v>
      </c>
      <c r="C2190" s="1">
        <v>301260</v>
      </c>
      <c r="D2190" s="1" t="s">
        <v>17</v>
      </c>
      <c r="E2190" s="1" t="s">
        <v>16</v>
      </c>
      <c r="F2190" s="1" t="s">
        <v>12</v>
      </c>
      <c r="G2190" s="1" t="s">
        <v>13</v>
      </c>
      <c r="H2190" s="1" t="s">
        <v>13</v>
      </c>
      <c r="I2190" s="1">
        <v>24</v>
      </c>
      <c r="J2190" t="str">
        <f t="shared" si="103"/>
        <v>No</v>
      </c>
      <c r="K2190" t="str">
        <f t="shared" si="104"/>
        <v>No</v>
      </c>
      <c r="L2190">
        <f t="shared" si="105"/>
        <v>301260</v>
      </c>
      <c r="M2190" s="1" t="str">
        <f>IF(ISBLANK(D2190),_xlfn.MODE.SNGL(moras[TIPO_ASEGURAMIENTO]),D2190)</f>
        <v>ASEGURADO VOLUNTARIO</v>
      </c>
      <c r="N2190" s="1">
        <f>IF(ISBLANK(moras[[#This Row],[EDAD]]),T2211,moras[[#This Row],[EDAD]])</f>
        <v>24</v>
      </c>
    </row>
    <row r="2191" spans="1:14" x14ac:dyDescent="0.35">
      <c r="A2191" s="1">
        <v>2190</v>
      </c>
      <c r="B2191" s="1" t="s">
        <v>9</v>
      </c>
      <c r="C2191" s="1">
        <v>329054</v>
      </c>
      <c r="D2191" s="1" t="s">
        <v>10</v>
      </c>
      <c r="E2191" s="1" t="s">
        <v>16</v>
      </c>
      <c r="F2191" s="1" t="s">
        <v>12</v>
      </c>
      <c r="G2191" s="1" t="s">
        <v>13</v>
      </c>
      <c r="H2191" s="1" t="s">
        <v>13</v>
      </c>
      <c r="I2191" s="1">
        <v>25</v>
      </c>
      <c r="J2191" t="str">
        <f t="shared" si="103"/>
        <v>No</v>
      </c>
      <c r="K2191" t="str">
        <f t="shared" si="104"/>
        <v>No</v>
      </c>
      <c r="L2191">
        <f t="shared" si="105"/>
        <v>329054</v>
      </c>
      <c r="M2191" s="1" t="str">
        <f>IF(ISBLANK(D2191),_xlfn.MODE.SNGL(moras[TIPO_ASEGURAMIENTO]),D2191)</f>
        <v>ASALARIADO</v>
      </c>
      <c r="N2191" s="1">
        <f>IF(ISBLANK(moras[[#This Row],[EDAD]]),T2212,moras[[#This Row],[EDAD]])</f>
        <v>25</v>
      </c>
    </row>
    <row r="2192" spans="1:14" x14ac:dyDescent="0.35">
      <c r="A2192" s="1">
        <v>2191</v>
      </c>
      <c r="B2192" s="1" t="s">
        <v>9</v>
      </c>
      <c r="C2192" s="1">
        <v>1218000</v>
      </c>
      <c r="D2192" s="1" t="s">
        <v>10</v>
      </c>
      <c r="E2192" s="1" t="s">
        <v>16</v>
      </c>
      <c r="F2192" s="1" t="s">
        <v>12</v>
      </c>
      <c r="G2192" s="1" t="s">
        <v>12</v>
      </c>
      <c r="H2192" s="1" t="s">
        <v>13</v>
      </c>
      <c r="I2192" s="1">
        <v>49</v>
      </c>
      <c r="J2192" t="str">
        <f t="shared" si="103"/>
        <v>No</v>
      </c>
      <c r="K2192" t="str">
        <f t="shared" si="104"/>
        <v>No</v>
      </c>
      <c r="L2192">
        <f t="shared" si="105"/>
        <v>1218000</v>
      </c>
      <c r="M2192" s="1" t="str">
        <f>IF(ISBLANK(D2192),_xlfn.MODE.SNGL(moras[TIPO_ASEGURAMIENTO]),D2192)</f>
        <v>ASALARIADO</v>
      </c>
      <c r="N2192" s="1">
        <f>IF(ISBLANK(moras[[#This Row],[EDAD]]),T2213,moras[[#This Row],[EDAD]])</f>
        <v>49</v>
      </c>
    </row>
    <row r="2193" spans="1:14" x14ac:dyDescent="0.35">
      <c r="A2193" s="1">
        <v>2192</v>
      </c>
      <c r="B2193" s="1" t="s">
        <v>15</v>
      </c>
      <c r="C2193" s="1">
        <v>782118.81</v>
      </c>
      <c r="D2193" s="1" t="s">
        <v>10</v>
      </c>
      <c r="E2193" s="1" t="s">
        <v>16</v>
      </c>
      <c r="F2193" s="1" t="s">
        <v>12</v>
      </c>
      <c r="G2193" s="1" t="s">
        <v>13</v>
      </c>
      <c r="H2193" s="1" t="s">
        <v>13</v>
      </c>
      <c r="I2193" s="1">
        <v>27</v>
      </c>
      <c r="J2193" t="str">
        <f t="shared" si="103"/>
        <v>No</v>
      </c>
      <c r="K2193" t="str">
        <f t="shared" si="104"/>
        <v>No</v>
      </c>
      <c r="L2193">
        <f t="shared" si="105"/>
        <v>782118.81</v>
      </c>
      <c r="M2193" s="1" t="str">
        <f>IF(ISBLANK(D2193),_xlfn.MODE.SNGL(moras[TIPO_ASEGURAMIENTO]),D2193)</f>
        <v>ASALARIADO</v>
      </c>
      <c r="N2193" s="1">
        <f>IF(ISBLANK(moras[[#This Row],[EDAD]]),T2214,moras[[#This Row],[EDAD]])</f>
        <v>27</v>
      </c>
    </row>
    <row r="2194" spans="1:14" x14ac:dyDescent="0.35">
      <c r="A2194" s="1">
        <v>2193</v>
      </c>
      <c r="B2194" s="1" t="s">
        <v>15</v>
      </c>
      <c r="C2194" s="1">
        <v>1914699</v>
      </c>
      <c r="D2194" s="1" t="s">
        <v>10</v>
      </c>
      <c r="E2194" s="1" t="s">
        <v>11</v>
      </c>
      <c r="F2194" s="1" t="s">
        <v>12</v>
      </c>
      <c r="G2194" s="1" t="s">
        <v>13</v>
      </c>
      <c r="H2194" s="1" t="s">
        <v>13</v>
      </c>
      <c r="I2194" s="1">
        <v>59</v>
      </c>
      <c r="J2194" t="str">
        <f t="shared" si="103"/>
        <v>No</v>
      </c>
      <c r="K2194" t="str">
        <f t="shared" si="104"/>
        <v>No</v>
      </c>
      <c r="L2194">
        <f t="shared" si="105"/>
        <v>1914699</v>
      </c>
      <c r="M2194" s="1" t="str">
        <f>IF(ISBLANK(D2194),_xlfn.MODE.SNGL(moras[TIPO_ASEGURAMIENTO]),D2194)</f>
        <v>ASALARIADO</v>
      </c>
      <c r="N2194" s="1">
        <f>IF(ISBLANK(moras[[#This Row],[EDAD]]),T2215,moras[[#This Row],[EDAD]])</f>
        <v>59</v>
      </c>
    </row>
    <row r="2195" spans="1:14" x14ac:dyDescent="0.35">
      <c r="A2195" s="1">
        <v>2194</v>
      </c>
      <c r="B2195" s="1" t="s">
        <v>9</v>
      </c>
      <c r="C2195" s="1">
        <v>347514</v>
      </c>
      <c r="D2195" s="1" t="s">
        <v>10</v>
      </c>
      <c r="E2195" s="1" t="s">
        <v>16</v>
      </c>
      <c r="F2195" s="1" t="s">
        <v>12</v>
      </c>
      <c r="G2195" s="1" t="s">
        <v>13</v>
      </c>
      <c r="H2195" s="1" t="s">
        <v>13</v>
      </c>
      <c r="I2195" s="1">
        <v>27</v>
      </c>
      <c r="J2195" t="str">
        <f t="shared" si="103"/>
        <v>No</v>
      </c>
      <c r="K2195" t="str">
        <f t="shared" si="104"/>
        <v>No</v>
      </c>
      <c r="L2195">
        <f t="shared" si="105"/>
        <v>347514</v>
      </c>
      <c r="M2195" s="1" t="str">
        <f>IF(ISBLANK(D2195),_xlfn.MODE.SNGL(moras[TIPO_ASEGURAMIENTO]),D2195)</f>
        <v>ASALARIADO</v>
      </c>
      <c r="N2195" s="1">
        <f>IF(ISBLANK(moras[[#This Row],[EDAD]]),T2216,moras[[#This Row],[EDAD]])</f>
        <v>27</v>
      </c>
    </row>
    <row r="2196" spans="1:14" x14ac:dyDescent="0.35">
      <c r="A2196" s="1">
        <v>2195</v>
      </c>
      <c r="B2196" s="1" t="s">
        <v>15</v>
      </c>
      <c r="C2196" s="1">
        <v>136001</v>
      </c>
      <c r="D2196" s="1" t="s">
        <v>10</v>
      </c>
      <c r="E2196" s="1" t="s">
        <v>16</v>
      </c>
      <c r="F2196" s="1" t="s">
        <v>12</v>
      </c>
      <c r="G2196" s="1" t="s">
        <v>13</v>
      </c>
      <c r="H2196" s="1" t="s">
        <v>13</v>
      </c>
      <c r="I2196" s="1">
        <v>52</v>
      </c>
      <c r="J2196" t="str">
        <f t="shared" si="103"/>
        <v>No</v>
      </c>
      <c r="K2196" t="str">
        <f t="shared" si="104"/>
        <v>No</v>
      </c>
      <c r="L2196">
        <f t="shared" si="105"/>
        <v>136001</v>
      </c>
      <c r="M2196" s="1" t="str">
        <f>IF(ISBLANK(D2196),_xlfn.MODE.SNGL(moras[TIPO_ASEGURAMIENTO]),D2196)</f>
        <v>ASALARIADO</v>
      </c>
      <c r="N2196" s="1">
        <f>IF(ISBLANK(moras[[#This Row],[EDAD]]),T2217,moras[[#This Row],[EDAD]])</f>
        <v>52</v>
      </c>
    </row>
    <row r="2197" spans="1:14" x14ac:dyDescent="0.35">
      <c r="A2197" s="1">
        <v>2196</v>
      </c>
      <c r="B2197" s="1" t="s">
        <v>15</v>
      </c>
      <c r="C2197" s="1">
        <v>1002612</v>
      </c>
      <c r="D2197" s="1" t="s">
        <v>14</v>
      </c>
      <c r="E2197" s="1" t="s">
        <v>11</v>
      </c>
      <c r="F2197" s="1" t="s">
        <v>12</v>
      </c>
      <c r="G2197" s="1" t="s">
        <v>13</v>
      </c>
      <c r="H2197" s="1" t="s">
        <v>13</v>
      </c>
      <c r="I2197" s="1">
        <v>63</v>
      </c>
      <c r="J2197" t="str">
        <f t="shared" si="103"/>
        <v>No</v>
      </c>
      <c r="K2197" t="str">
        <f t="shared" si="104"/>
        <v>No</v>
      </c>
      <c r="L2197">
        <f t="shared" si="105"/>
        <v>1002612</v>
      </c>
      <c r="M2197" s="1" t="str">
        <f>IF(ISBLANK(D2197),_xlfn.MODE.SNGL(moras[TIPO_ASEGURAMIENTO]),D2197)</f>
        <v>PENSIONADOS EN SU PROPIO SISTEMA</v>
      </c>
      <c r="N2197" s="1">
        <f>IF(ISBLANK(moras[[#This Row],[EDAD]]),T2218,moras[[#This Row],[EDAD]])</f>
        <v>63</v>
      </c>
    </row>
    <row r="2198" spans="1:14" x14ac:dyDescent="0.35">
      <c r="A2198" s="1">
        <v>2197</v>
      </c>
      <c r="B2198" s="1" t="s">
        <v>9</v>
      </c>
      <c r="C2198" s="1">
        <v>543686</v>
      </c>
      <c r="D2198" s="1" t="s">
        <v>10</v>
      </c>
      <c r="E2198" s="1" t="s">
        <v>11</v>
      </c>
      <c r="F2198" s="1" t="s">
        <v>12</v>
      </c>
      <c r="G2198" s="1" t="s">
        <v>13</v>
      </c>
      <c r="H2198" s="1" t="s">
        <v>12</v>
      </c>
      <c r="I2198" s="1">
        <v>49</v>
      </c>
      <c r="J2198" t="str">
        <f t="shared" si="103"/>
        <v>No</v>
      </c>
      <c r="K2198" t="str">
        <f t="shared" si="104"/>
        <v>No</v>
      </c>
      <c r="L2198">
        <f t="shared" si="105"/>
        <v>543686</v>
      </c>
      <c r="M2198" s="1" t="str">
        <f>IF(ISBLANK(D2198),_xlfn.MODE.SNGL(moras[TIPO_ASEGURAMIENTO]),D2198)</f>
        <v>ASALARIADO</v>
      </c>
      <c r="N2198" s="1">
        <f>IF(ISBLANK(moras[[#This Row],[EDAD]]),T2219,moras[[#This Row],[EDAD]])</f>
        <v>49</v>
      </c>
    </row>
    <row r="2199" spans="1:14" x14ac:dyDescent="0.35">
      <c r="A2199" s="1">
        <v>2198</v>
      </c>
      <c r="B2199" s="1" t="s">
        <v>9</v>
      </c>
      <c r="C2199" s="1">
        <v>187645.6</v>
      </c>
      <c r="D2199" s="1" t="s">
        <v>10</v>
      </c>
      <c r="E2199" s="1" t="s">
        <v>16</v>
      </c>
      <c r="F2199" s="1" t="s">
        <v>12</v>
      </c>
      <c r="G2199" s="1" t="s">
        <v>13</v>
      </c>
      <c r="H2199" s="1" t="s">
        <v>13</v>
      </c>
      <c r="I2199" s="1">
        <v>47</v>
      </c>
      <c r="J2199" t="str">
        <f t="shared" si="103"/>
        <v>No</v>
      </c>
      <c r="K2199" t="str">
        <f t="shared" si="104"/>
        <v>No</v>
      </c>
      <c r="L2199">
        <f t="shared" si="105"/>
        <v>187645.6</v>
      </c>
      <c r="M2199" s="1" t="str">
        <f>IF(ISBLANK(D2199),_xlfn.MODE.SNGL(moras[TIPO_ASEGURAMIENTO]),D2199)</f>
        <v>ASALARIADO</v>
      </c>
      <c r="N2199" s="1">
        <f>IF(ISBLANK(moras[[#This Row],[EDAD]]),T2220,moras[[#This Row],[EDAD]])</f>
        <v>47</v>
      </c>
    </row>
    <row r="2200" spans="1:14" x14ac:dyDescent="0.35">
      <c r="A2200" s="1">
        <v>2199</v>
      </c>
      <c r="B2200" s="1" t="s">
        <v>9</v>
      </c>
      <c r="C2200" s="1">
        <v>837414</v>
      </c>
      <c r="D2200" s="1" t="s">
        <v>18</v>
      </c>
      <c r="E2200" s="1" t="s">
        <v>16</v>
      </c>
      <c r="F2200" s="1" t="s">
        <v>12</v>
      </c>
      <c r="G2200" s="1" t="s">
        <v>13</v>
      </c>
      <c r="H2200" s="1" t="s">
        <v>13</v>
      </c>
      <c r="I2200" s="1">
        <v>64</v>
      </c>
      <c r="J2200" t="str">
        <f t="shared" si="103"/>
        <v>No</v>
      </c>
      <c r="K2200" t="str">
        <f t="shared" si="104"/>
        <v>No</v>
      </c>
      <c r="L2200">
        <f t="shared" si="105"/>
        <v>837414</v>
      </c>
      <c r="M2200" s="1" t="str">
        <f>IF(ISBLANK(D2200),_xlfn.MODE.SNGL(moras[TIPO_ASEGURAMIENTO]),D2200)</f>
        <v>TRABAJADOR INDEPENDIENTE</v>
      </c>
      <c r="N2200" s="1">
        <f>IF(ISBLANK(moras[[#This Row],[EDAD]]),T2221,moras[[#This Row],[EDAD]])</f>
        <v>64</v>
      </c>
    </row>
    <row r="2201" spans="1:14" x14ac:dyDescent="0.35">
      <c r="A2201" s="1">
        <v>2200</v>
      </c>
      <c r="B2201" s="1" t="s">
        <v>9</v>
      </c>
      <c r="C2201" s="1">
        <v>140978.96</v>
      </c>
      <c r="D2201" s="1" t="s">
        <v>10</v>
      </c>
      <c r="E2201" s="1" t="s">
        <v>16</v>
      </c>
      <c r="F2201" s="1" t="s">
        <v>12</v>
      </c>
      <c r="G2201" s="1" t="s">
        <v>13</v>
      </c>
      <c r="H2201" s="1" t="s">
        <v>13</v>
      </c>
      <c r="I2201" s="1">
        <v>46</v>
      </c>
      <c r="J2201" t="str">
        <f t="shared" si="103"/>
        <v>No</v>
      </c>
      <c r="K2201" t="str">
        <f t="shared" si="104"/>
        <v>No</v>
      </c>
      <c r="L2201">
        <f t="shared" si="105"/>
        <v>140978.96</v>
      </c>
      <c r="M2201" s="1" t="str">
        <f>IF(ISBLANK(D2201),_xlfn.MODE.SNGL(moras[TIPO_ASEGURAMIENTO]),D2201)</f>
        <v>ASALARIADO</v>
      </c>
      <c r="N2201" s="1">
        <f>IF(ISBLANK(moras[[#This Row],[EDAD]]),T2222,moras[[#This Row],[EDAD]])</f>
        <v>46</v>
      </c>
    </row>
    <row r="2202" spans="1:14" x14ac:dyDescent="0.35">
      <c r="A2202" s="1">
        <v>2201</v>
      </c>
      <c r="B2202" s="1" t="s">
        <v>9</v>
      </c>
      <c r="C2202" s="1">
        <v>297046</v>
      </c>
      <c r="D2202" s="1" t="s">
        <v>17</v>
      </c>
      <c r="E2202" s="1" t="s">
        <v>16</v>
      </c>
      <c r="F2202" s="1" t="s">
        <v>12</v>
      </c>
      <c r="G2202" s="1" t="s">
        <v>12</v>
      </c>
      <c r="H2202" s="1" t="s">
        <v>12</v>
      </c>
      <c r="I2202" s="1">
        <v>37</v>
      </c>
      <c r="J2202" t="str">
        <f t="shared" si="103"/>
        <v>No</v>
      </c>
      <c r="K2202" t="str">
        <f t="shared" si="104"/>
        <v>No</v>
      </c>
      <c r="L2202">
        <f t="shared" si="105"/>
        <v>297046</v>
      </c>
      <c r="M2202" s="1" t="str">
        <f>IF(ISBLANK(D2202),_xlfn.MODE.SNGL(moras[TIPO_ASEGURAMIENTO]),D2202)</f>
        <v>ASEGURADO VOLUNTARIO</v>
      </c>
      <c r="N2202" s="1">
        <f>IF(ISBLANK(moras[[#This Row],[EDAD]]),T2223,moras[[#This Row],[EDAD]])</f>
        <v>37</v>
      </c>
    </row>
    <row r="2203" spans="1:14" x14ac:dyDescent="0.35">
      <c r="A2203" s="1">
        <v>2202</v>
      </c>
      <c r="B2203" s="1" t="s">
        <v>15</v>
      </c>
      <c r="C2203" s="1">
        <v>376750</v>
      </c>
      <c r="D2203" s="1" t="s">
        <v>10</v>
      </c>
      <c r="E2203" s="1" t="s">
        <v>16</v>
      </c>
      <c r="F2203" s="1" t="s">
        <v>12</v>
      </c>
      <c r="G2203" s="1" t="s">
        <v>13</v>
      </c>
      <c r="H2203" s="1" t="s">
        <v>13</v>
      </c>
      <c r="I2203" s="1">
        <v>24</v>
      </c>
      <c r="J2203" t="str">
        <f t="shared" si="103"/>
        <v>No</v>
      </c>
      <c r="K2203" t="str">
        <f t="shared" si="104"/>
        <v>No</v>
      </c>
      <c r="L2203">
        <f t="shared" si="105"/>
        <v>376750</v>
      </c>
      <c r="M2203" s="1" t="str">
        <f>IF(ISBLANK(D2203),_xlfn.MODE.SNGL(moras[TIPO_ASEGURAMIENTO]),D2203)</f>
        <v>ASALARIADO</v>
      </c>
      <c r="N2203" s="1">
        <f>IF(ISBLANK(moras[[#This Row],[EDAD]]),T2224,moras[[#This Row],[EDAD]])</f>
        <v>24</v>
      </c>
    </row>
    <row r="2204" spans="1:14" x14ac:dyDescent="0.35">
      <c r="A2204" s="1">
        <v>2203</v>
      </c>
      <c r="B2204" s="1" t="s">
        <v>9</v>
      </c>
      <c r="C2204" s="1">
        <v>50000</v>
      </c>
      <c r="D2204" s="1" t="s">
        <v>10</v>
      </c>
      <c r="E2204" s="1" t="s">
        <v>16</v>
      </c>
      <c r="F2204" s="1" t="s">
        <v>12</v>
      </c>
      <c r="G2204" s="1" t="s">
        <v>12</v>
      </c>
      <c r="H2204" s="1" t="s">
        <v>13</v>
      </c>
      <c r="I2204" s="1">
        <v>34</v>
      </c>
      <c r="J2204" t="str">
        <f t="shared" si="103"/>
        <v>No</v>
      </c>
      <c r="K2204" t="str">
        <f t="shared" si="104"/>
        <v>No</v>
      </c>
      <c r="L2204">
        <f t="shared" si="105"/>
        <v>50000</v>
      </c>
      <c r="M2204" s="1" t="str">
        <f>IF(ISBLANK(D2204),_xlfn.MODE.SNGL(moras[TIPO_ASEGURAMIENTO]),D2204)</f>
        <v>ASALARIADO</v>
      </c>
      <c r="N2204" s="1">
        <f>IF(ISBLANK(moras[[#This Row],[EDAD]]),T2225,moras[[#This Row],[EDAD]])</f>
        <v>34</v>
      </c>
    </row>
    <row r="2205" spans="1:14" x14ac:dyDescent="0.35">
      <c r="A2205" s="1">
        <v>2204</v>
      </c>
      <c r="B2205" s="1" t="s">
        <v>15</v>
      </c>
      <c r="C2205" s="1">
        <v>278030</v>
      </c>
      <c r="D2205" s="1" t="s">
        <v>19</v>
      </c>
      <c r="E2205" s="1" t="s">
        <v>16</v>
      </c>
      <c r="F2205" s="1" t="s">
        <v>12</v>
      </c>
      <c r="G2205" s="1" t="s">
        <v>13</v>
      </c>
      <c r="H2205" s="1" t="s">
        <v>13</v>
      </c>
      <c r="I2205" s="1">
        <v>51</v>
      </c>
      <c r="J2205" t="str">
        <f t="shared" si="103"/>
        <v>No</v>
      </c>
      <c r="K2205" t="str">
        <f t="shared" si="104"/>
        <v>No</v>
      </c>
      <c r="L2205">
        <f t="shared" si="105"/>
        <v>278030</v>
      </c>
      <c r="M2205" s="1" t="str">
        <f>IF(ISBLANK(D2205),_xlfn.MODE.SNGL(moras[TIPO_ASEGURAMIENTO]),D2205)</f>
        <v>CONVENIOS ESPECIALES DE TRABAJADORES INDEPENDIENTES</v>
      </c>
      <c r="N2205" s="1">
        <f>IF(ISBLANK(moras[[#This Row],[EDAD]]),T2226,moras[[#This Row],[EDAD]])</f>
        <v>51</v>
      </c>
    </row>
    <row r="2206" spans="1:14" x14ac:dyDescent="0.35">
      <c r="A2206" s="1">
        <v>2205</v>
      </c>
      <c r="B2206" s="1" t="s">
        <v>9</v>
      </c>
      <c r="C2206" s="1">
        <v>305704</v>
      </c>
      <c r="D2206" s="1" t="s">
        <v>17</v>
      </c>
      <c r="E2206" s="1" t="s">
        <v>16</v>
      </c>
      <c r="F2206" s="1" t="s">
        <v>13</v>
      </c>
      <c r="G2206" s="1" t="s">
        <v>13</v>
      </c>
      <c r="H2206" s="1" t="s">
        <v>13</v>
      </c>
      <c r="I2206" s="1">
        <v>40</v>
      </c>
      <c r="J2206" t="str">
        <f t="shared" si="103"/>
        <v>No</v>
      </c>
      <c r="K2206" t="str">
        <f t="shared" si="104"/>
        <v>No</v>
      </c>
      <c r="L2206">
        <f t="shared" si="105"/>
        <v>305704</v>
      </c>
      <c r="M2206" s="1" t="str">
        <f>IF(ISBLANK(D2206),_xlfn.MODE.SNGL(moras[TIPO_ASEGURAMIENTO]),D2206)</f>
        <v>ASEGURADO VOLUNTARIO</v>
      </c>
      <c r="N2206" s="1">
        <f>IF(ISBLANK(moras[[#This Row],[EDAD]]),T2227,moras[[#This Row],[EDAD]])</f>
        <v>40</v>
      </c>
    </row>
    <row r="2207" spans="1:14" x14ac:dyDescent="0.35">
      <c r="A2207" s="1">
        <v>2206</v>
      </c>
      <c r="B2207" s="1" t="s">
        <v>15</v>
      </c>
      <c r="C2207" s="1">
        <v>719271.8</v>
      </c>
      <c r="D2207" s="1" t="s">
        <v>14</v>
      </c>
      <c r="E2207" s="1" t="s">
        <v>11</v>
      </c>
      <c r="F2207" s="1" t="s">
        <v>12</v>
      </c>
      <c r="G2207" s="1" t="s">
        <v>13</v>
      </c>
      <c r="H2207" s="1" t="s">
        <v>13</v>
      </c>
      <c r="I2207" s="1">
        <v>81</v>
      </c>
      <c r="J2207" t="str">
        <f t="shared" si="103"/>
        <v>No</v>
      </c>
      <c r="K2207" t="str">
        <f t="shared" si="104"/>
        <v>No</v>
      </c>
      <c r="L2207">
        <f t="shared" si="105"/>
        <v>719271.8</v>
      </c>
      <c r="M2207" s="1" t="str">
        <f>IF(ISBLANK(D2207),_xlfn.MODE.SNGL(moras[TIPO_ASEGURAMIENTO]),D2207)</f>
        <v>PENSIONADOS EN SU PROPIO SISTEMA</v>
      </c>
      <c r="N2207" s="1">
        <f>IF(ISBLANK(moras[[#This Row],[EDAD]]),T2228,moras[[#This Row],[EDAD]])</f>
        <v>81</v>
      </c>
    </row>
    <row r="2208" spans="1:14" x14ac:dyDescent="0.35">
      <c r="A2208" s="1">
        <v>2207</v>
      </c>
      <c r="B2208" s="1" t="s">
        <v>15</v>
      </c>
      <c r="C2208" s="1">
        <v>1111989</v>
      </c>
      <c r="D2208" s="1" t="s">
        <v>10</v>
      </c>
      <c r="E2208" s="1" t="s">
        <v>11</v>
      </c>
      <c r="F2208" s="1" t="s">
        <v>12</v>
      </c>
      <c r="G2208" s="1" t="s">
        <v>13</v>
      </c>
      <c r="H2208" s="1" t="s">
        <v>12</v>
      </c>
      <c r="I2208" s="1">
        <v>53</v>
      </c>
      <c r="J2208" t="str">
        <f t="shared" si="103"/>
        <v>No</v>
      </c>
      <c r="K2208" t="str">
        <f t="shared" si="104"/>
        <v>No</v>
      </c>
      <c r="L2208">
        <f t="shared" si="105"/>
        <v>1111989</v>
      </c>
      <c r="M2208" s="1" t="str">
        <f>IF(ISBLANK(D2208),_xlfn.MODE.SNGL(moras[TIPO_ASEGURAMIENTO]),D2208)</f>
        <v>ASALARIADO</v>
      </c>
      <c r="N2208" s="1">
        <f>IF(ISBLANK(moras[[#This Row],[EDAD]]),T2229,moras[[#This Row],[EDAD]])</f>
        <v>53</v>
      </c>
    </row>
    <row r="2209" spans="1:14" x14ac:dyDescent="0.35">
      <c r="A2209" s="1">
        <v>2208</v>
      </c>
      <c r="B2209" s="1" t="s">
        <v>15</v>
      </c>
      <c r="C2209" s="1">
        <v>1214632</v>
      </c>
      <c r="D2209" s="1" t="s">
        <v>10</v>
      </c>
      <c r="E2209" s="1" t="s">
        <v>11</v>
      </c>
      <c r="F2209" s="1" t="s">
        <v>12</v>
      </c>
      <c r="G2209" s="1" t="s">
        <v>13</v>
      </c>
      <c r="H2209" s="1" t="s">
        <v>12</v>
      </c>
      <c r="I2209" s="1">
        <v>57</v>
      </c>
      <c r="J2209" t="str">
        <f t="shared" si="103"/>
        <v>No</v>
      </c>
      <c r="K2209" t="str">
        <f t="shared" si="104"/>
        <v>No</v>
      </c>
      <c r="L2209">
        <f t="shared" si="105"/>
        <v>1214632</v>
      </c>
      <c r="M2209" s="1" t="str">
        <f>IF(ISBLANK(D2209),_xlfn.MODE.SNGL(moras[TIPO_ASEGURAMIENTO]),D2209)</f>
        <v>ASALARIADO</v>
      </c>
      <c r="N2209" s="1">
        <f>IF(ISBLANK(moras[[#This Row],[EDAD]]),T2230,moras[[#This Row],[EDAD]])</f>
        <v>57</v>
      </c>
    </row>
    <row r="2210" spans="1:14" x14ac:dyDescent="0.35">
      <c r="A2210" s="1">
        <v>2209</v>
      </c>
      <c r="B2210" s="1" t="s">
        <v>15</v>
      </c>
      <c r="C2210" s="1">
        <v>550000</v>
      </c>
      <c r="D2210" s="1" t="s">
        <v>10</v>
      </c>
      <c r="E2210" s="1" t="s">
        <v>16</v>
      </c>
      <c r="F2210" s="1" t="s">
        <v>12</v>
      </c>
      <c r="G2210" s="1" t="s">
        <v>13</v>
      </c>
      <c r="H2210" s="1" t="s">
        <v>13</v>
      </c>
      <c r="I2210" s="1">
        <v>31</v>
      </c>
      <c r="J2210" t="str">
        <f t="shared" si="103"/>
        <v>No</v>
      </c>
      <c r="K2210" t="str">
        <f t="shared" si="104"/>
        <v>No</v>
      </c>
      <c r="L2210">
        <f t="shared" si="105"/>
        <v>550000</v>
      </c>
      <c r="M2210" s="1" t="str">
        <f>IF(ISBLANK(D2210),_xlfn.MODE.SNGL(moras[TIPO_ASEGURAMIENTO]),D2210)</f>
        <v>ASALARIADO</v>
      </c>
      <c r="N2210" s="1">
        <f>IF(ISBLANK(moras[[#This Row],[EDAD]]),T2231,moras[[#This Row],[EDAD]])</f>
        <v>31</v>
      </c>
    </row>
    <row r="2211" spans="1:14" x14ac:dyDescent="0.35">
      <c r="A2211" s="1">
        <v>2210</v>
      </c>
      <c r="B2211" s="1" t="s">
        <v>9</v>
      </c>
      <c r="C2211" s="1">
        <v>721187.76</v>
      </c>
      <c r="D2211" s="1" t="s">
        <v>10</v>
      </c>
      <c r="E2211" s="1" t="s">
        <v>11</v>
      </c>
      <c r="F2211" s="1" t="s">
        <v>12</v>
      </c>
      <c r="G2211" s="1" t="s">
        <v>13</v>
      </c>
      <c r="H2211" s="1" t="s">
        <v>13</v>
      </c>
      <c r="I2211" s="1">
        <v>49</v>
      </c>
      <c r="J2211" t="str">
        <f t="shared" si="103"/>
        <v>No</v>
      </c>
      <c r="K2211" t="str">
        <f t="shared" si="104"/>
        <v>No</v>
      </c>
      <c r="L2211">
        <f t="shared" si="105"/>
        <v>721187.76</v>
      </c>
      <c r="M2211" s="1" t="str">
        <f>IF(ISBLANK(D2211),_xlfn.MODE.SNGL(moras[TIPO_ASEGURAMIENTO]),D2211)</f>
        <v>ASALARIADO</v>
      </c>
      <c r="N2211" s="1">
        <f>IF(ISBLANK(moras[[#This Row],[EDAD]]),T2232,moras[[#This Row],[EDAD]])</f>
        <v>49</v>
      </c>
    </row>
    <row r="2212" spans="1:14" x14ac:dyDescent="0.35">
      <c r="A2212" s="1">
        <v>2211</v>
      </c>
      <c r="B2212" s="1" t="s">
        <v>9</v>
      </c>
      <c r="C2212" s="1">
        <v>333500</v>
      </c>
      <c r="D2212" s="1" t="s">
        <v>10</v>
      </c>
      <c r="E2212" s="1" t="s">
        <v>16</v>
      </c>
      <c r="F2212" s="1" t="s">
        <v>12</v>
      </c>
      <c r="G2212" s="1" t="s">
        <v>13</v>
      </c>
      <c r="H2212" s="1" t="s">
        <v>13</v>
      </c>
      <c r="I2212" s="1">
        <v>41</v>
      </c>
      <c r="J2212" t="str">
        <f t="shared" si="103"/>
        <v>No</v>
      </c>
      <c r="K2212" t="str">
        <f t="shared" si="104"/>
        <v>No</v>
      </c>
      <c r="L2212">
        <f t="shared" si="105"/>
        <v>333500</v>
      </c>
      <c r="M2212" s="1" t="str">
        <f>IF(ISBLANK(D2212),_xlfn.MODE.SNGL(moras[TIPO_ASEGURAMIENTO]),D2212)</f>
        <v>ASALARIADO</v>
      </c>
      <c r="N2212" s="1">
        <f>IF(ISBLANK(moras[[#This Row],[EDAD]]),T2233,moras[[#This Row],[EDAD]])</f>
        <v>41</v>
      </c>
    </row>
    <row r="2213" spans="1:14" x14ac:dyDescent="0.35">
      <c r="A2213" s="1">
        <v>2212</v>
      </c>
      <c r="B2213" s="1" t="s">
        <v>9</v>
      </c>
      <c r="C2213" s="1">
        <v>1371326</v>
      </c>
      <c r="D2213" s="1" t="s">
        <v>10</v>
      </c>
      <c r="E2213" s="1" t="s">
        <v>11</v>
      </c>
      <c r="F2213" s="1" t="s">
        <v>12</v>
      </c>
      <c r="G2213" s="1" t="s">
        <v>13</v>
      </c>
      <c r="H2213" s="1" t="s">
        <v>13</v>
      </c>
      <c r="I2213" s="1">
        <v>51</v>
      </c>
      <c r="J2213" t="str">
        <f t="shared" si="103"/>
        <v>No</v>
      </c>
      <c r="K2213" t="str">
        <f t="shared" si="104"/>
        <v>No</v>
      </c>
      <c r="L2213">
        <f t="shared" si="105"/>
        <v>1371326</v>
      </c>
      <c r="M2213" s="1" t="str">
        <f>IF(ISBLANK(D2213),_xlfn.MODE.SNGL(moras[TIPO_ASEGURAMIENTO]),D2213)</f>
        <v>ASALARIADO</v>
      </c>
      <c r="N2213" s="1">
        <f>IF(ISBLANK(moras[[#This Row],[EDAD]]),T2234,moras[[#This Row],[EDAD]])</f>
        <v>51</v>
      </c>
    </row>
    <row r="2214" spans="1:14" x14ac:dyDescent="0.35">
      <c r="A2214" s="1">
        <v>2213</v>
      </c>
      <c r="B2214" s="1" t="s">
        <v>15</v>
      </c>
      <c r="C2214" s="1">
        <v>619970</v>
      </c>
      <c r="D2214" s="1" t="s">
        <v>18</v>
      </c>
      <c r="E2214" s="1" t="s">
        <v>16</v>
      </c>
      <c r="F2214" s="1" t="s">
        <v>12</v>
      </c>
      <c r="G2214" s="1" t="s">
        <v>13</v>
      </c>
      <c r="H2214" s="1" t="s">
        <v>13</v>
      </c>
      <c r="I2214" s="1">
        <v>53</v>
      </c>
      <c r="J2214" t="str">
        <f t="shared" si="103"/>
        <v>No</v>
      </c>
      <c r="K2214" t="str">
        <f t="shared" si="104"/>
        <v>No</v>
      </c>
      <c r="L2214">
        <f t="shared" si="105"/>
        <v>619970</v>
      </c>
      <c r="M2214" s="1" t="str">
        <f>IF(ISBLANK(D2214),_xlfn.MODE.SNGL(moras[TIPO_ASEGURAMIENTO]),D2214)</f>
        <v>TRABAJADOR INDEPENDIENTE</v>
      </c>
      <c r="N2214" s="1">
        <f>IF(ISBLANK(moras[[#This Row],[EDAD]]),T2235,moras[[#This Row],[EDAD]])</f>
        <v>53</v>
      </c>
    </row>
    <row r="2215" spans="1:14" x14ac:dyDescent="0.35">
      <c r="A2215" s="1">
        <v>2214</v>
      </c>
      <c r="B2215" s="1" t="s">
        <v>9</v>
      </c>
      <c r="C2215" s="1">
        <v>361811</v>
      </c>
      <c r="D2215" s="1" t="s">
        <v>18</v>
      </c>
      <c r="E2215" s="1" t="s">
        <v>16</v>
      </c>
      <c r="F2215" s="1" t="s">
        <v>12</v>
      </c>
      <c r="G2215" s="1" t="s">
        <v>13</v>
      </c>
      <c r="H2215" s="1" t="s">
        <v>12</v>
      </c>
      <c r="I2215" s="1">
        <v>44</v>
      </c>
      <c r="J2215" t="str">
        <f t="shared" si="103"/>
        <v>No</v>
      </c>
      <c r="K2215" t="str">
        <f t="shared" si="104"/>
        <v>No</v>
      </c>
      <c r="L2215">
        <f t="shared" si="105"/>
        <v>361811</v>
      </c>
      <c r="M2215" s="1" t="str">
        <f>IF(ISBLANK(D2215),_xlfn.MODE.SNGL(moras[TIPO_ASEGURAMIENTO]),D2215)</f>
        <v>TRABAJADOR INDEPENDIENTE</v>
      </c>
      <c r="N2215" s="1">
        <f>IF(ISBLANK(moras[[#This Row],[EDAD]]),T2236,moras[[#This Row],[EDAD]])</f>
        <v>44</v>
      </c>
    </row>
    <row r="2216" spans="1:14" x14ac:dyDescent="0.35">
      <c r="A2216" s="1">
        <v>2215</v>
      </c>
      <c r="B2216" s="1" t="s">
        <v>15</v>
      </c>
      <c r="C2216" s="1">
        <v>2329738.04</v>
      </c>
      <c r="D2216" s="1" t="s">
        <v>10</v>
      </c>
      <c r="E2216" s="1" t="s">
        <v>11</v>
      </c>
      <c r="F2216" s="1" t="s">
        <v>12</v>
      </c>
      <c r="G2216" s="1" t="s">
        <v>13</v>
      </c>
      <c r="H2216" s="1" t="s">
        <v>13</v>
      </c>
      <c r="I2216" s="1">
        <v>59</v>
      </c>
      <c r="J2216" t="str">
        <f t="shared" si="103"/>
        <v>Atípico</v>
      </c>
      <c r="K2216" t="str">
        <f t="shared" si="104"/>
        <v>No</v>
      </c>
      <c r="L2216">
        <f t="shared" si="105"/>
        <v>2329738.04</v>
      </c>
      <c r="M2216" s="1" t="str">
        <f>IF(ISBLANK(D2216),_xlfn.MODE.SNGL(moras[TIPO_ASEGURAMIENTO]),D2216)</f>
        <v>ASALARIADO</v>
      </c>
      <c r="N2216" s="1">
        <f>IF(ISBLANK(moras[[#This Row],[EDAD]]),T2237,moras[[#This Row],[EDAD]])</f>
        <v>59</v>
      </c>
    </row>
    <row r="2217" spans="1:14" x14ac:dyDescent="0.35">
      <c r="A2217" s="1">
        <v>2216</v>
      </c>
      <c r="B2217" s="1" t="s">
        <v>15</v>
      </c>
      <c r="C2217" s="1">
        <v>343085</v>
      </c>
      <c r="D2217" s="1" t="s">
        <v>18</v>
      </c>
      <c r="E2217" s="1" t="s">
        <v>16</v>
      </c>
      <c r="F2217" s="1" t="s">
        <v>12</v>
      </c>
      <c r="G2217" s="1" t="s">
        <v>13</v>
      </c>
      <c r="H2217" s="1" t="s">
        <v>13</v>
      </c>
      <c r="I2217" s="1">
        <v>42</v>
      </c>
      <c r="J2217" t="str">
        <f t="shared" si="103"/>
        <v>No</v>
      </c>
      <c r="K2217" t="str">
        <f t="shared" si="104"/>
        <v>No</v>
      </c>
      <c r="L2217">
        <f t="shared" si="105"/>
        <v>343085</v>
      </c>
      <c r="M2217" s="1" t="str">
        <f>IF(ISBLANK(D2217),_xlfn.MODE.SNGL(moras[TIPO_ASEGURAMIENTO]),D2217)</f>
        <v>TRABAJADOR INDEPENDIENTE</v>
      </c>
      <c r="N2217" s="1">
        <f>IF(ISBLANK(moras[[#This Row],[EDAD]]),T2238,moras[[#This Row],[EDAD]])</f>
        <v>42</v>
      </c>
    </row>
    <row r="2218" spans="1:14" x14ac:dyDescent="0.35">
      <c r="A2218" s="1">
        <v>2217</v>
      </c>
      <c r="B2218" s="1" t="s">
        <v>15</v>
      </c>
      <c r="C2218" s="1">
        <v>1029228</v>
      </c>
      <c r="D2218" s="1" t="s">
        <v>10</v>
      </c>
      <c r="E2218" s="1" t="s">
        <v>11</v>
      </c>
      <c r="F2218" s="1" t="s">
        <v>12</v>
      </c>
      <c r="G2218" s="1" t="s">
        <v>13</v>
      </c>
      <c r="H2218" s="1" t="s">
        <v>13</v>
      </c>
      <c r="I2218" s="1">
        <v>38</v>
      </c>
      <c r="J2218" t="str">
        <f t="shared" si="103"/>
        <v>No</v>
      </c>
      <c r="K2218" t="str">
        <f t="shared" si="104"/>
        <v>No</v>
      </c>
      <c r="L2218">
        <f t="shared" si="105"/>
        <v>1029228</v>
      </c>
      <c r="M2218" s="1" t="str">
        <f>IF(ISBLANK(D2218),_xlfn.MODE.SNGL(moras[TIPO_ASEGURAMIENTO]),D2218)</f>
        <v>ASALARIADO</v>
      </c>
      <c r="N2218" s="1">
        <f>IF(ISBLANK(moras[[#This Row],[EDAD]]),T2239,moras[[#This Row],[EDAD]])</f>
        <v>38</v>
      </c>
    </row>
    <row r="2219" spans="1:14" x14ac:dyDescent="0.35">
      <c r="A2219" s="1">
        <v>2218</v>
      </c>
      <c r="B2219" s="1" t="s">
        <v>15</v>
      </c>
      <c r="C2219" s="1">
        <v>2725702</v>
      </c>
      <c r="D2219" s="1" t="s">
        <v>10</v>
      </c>
      <c r="E2219" s="1" t="s">
        <v>11</v>
      </c>
      <c r="F2219" s="1" t="s">
        <v>12</v>
      </c>
      <c r="G2219" s="1" t="s">
        <v>13</v>
      </c>
      <c r="H2219" s="1" t="s">
        <v>13</v>
      </c>
      <c r="I2219" s="1">
        <v>55</v>
      </c>
      <c r="J2219" t="str">
        <f t="shared" si="103"/>
        <v>Atípico</v>
      </c>
      <c r="K2219" t="str">
        <f t="shared" si="104"/>
        <v>No</v>
      </c>
      <c r="L2219">
        <f t="shared" si="105"/>
        <v>2725702</v>
      </c>
      <c r="M2219" s="1" t="str">
        <f>IF(ISBLANK(D2219),_xlfn.MODE.SNGL(moras[TIPO_ASEGURAMIENTO]),D2219)</f>
        <v>ASALARIADO</v>
      </c>
      <c r="N2219" s="1">
        <f>IF(ISBLANK(moras[[#This Row],[EDAD]]),T2240,moras[[#This Row],[EDAD]])</f>
        <v>55</v>
      </c>
    </row>
    <row r="2220" spans="1:14" x14ac:dyDescent="0.35">
      <c r="A2220" s="1">
        <v>2219</v>
      </c>
      <c r="B2220" s="1" t="s">
        <v>9</v>
      </c>
      <c r="C2220" s="1">
        <v>297046</v>
      </c>
      <c r="D2220" s="1" t="s">
        <v>17</v>
      </c>
      <c r="E2220" s="1" t="s">
        <v>16</v>
      </c>
      <c r="F2220" s="1" t="s">
        <v>12</v>
      </c>
      <c r="G2220" s="1" t="s">
        <v>13</v>
      </c>
      <c r="H2220" s="1" t="s">
        <v>12</v>
      </c>
      <c r="I2220" s="1">
        <v>28</v>
      </c>
      <c r="J2220" t="str">
        <f t="shared" si="103"/>
        <v>No</v>
      </c>
      <c r="K2220" t="str">
        <f t="shared" si="104"/>
        <v>No</v>
      </c>
      <c r="L2220">
        <f t="shared" si="105"/>
        <v>297046</v>
      </c>
      <c r="M2220" s="1" t="str">
        <f>IF(ISBLANK(D2220),_xlfn.MODE.SNGL(moras[TIPO_ASEGURAMIENTO]),D2220)</f>
        <v>ASEGURADO VOLUNTARIO</v>
      </c>
      <c r="N2220" s="1">
        <f>IF(ISBLANK(moras[[#This Row],[EDAD]]),T2241,moras[[#This Row],[EDAD]])</f>
        <v>28</v>
      </c>
    </row>
    <row r="2221" spans="1:14" x14ac:dyDescent="0.35">
      <c r="A2221" s="1">
        <v>2220</v>
      </c>
      <c r="B2221" s="1" t="s">
        <v>9</v>
      </c>
      <c r="C2221" s="1">
        <v>807000</v>
      </c>
      <c r="D2221" s="1" t="s">
        <v>10</v>
      </c>
      <c r="E2221" s="1" t="s">
        <v>16</v>
      </c>
      <c r="F2221" s="1" t="s">
        <v>12</v>
      </c>
      <c r="G2221" s="1" t="s">
        <v>13</v>
      </c>
      <c r="H2221" s="1" t="s">
        <v>13</v>
      </c>
      <c r="I2221" s="1">
        <v>36</v>
      </c>
      <c r="J2221" t="str">
        <f t="shared" si="103"/>
        <v>No</v>
      </c>
      <c r="K2221" t="str">
        <f t="shared" si="104"/>
        <v>No</v>
      </c>
      <c r="L2221">
        <f t="shared" si="105"/>
        <v>807000</v>
      </c>
      <c r="M2221" s="1" t="str">
        <f>IF(ISBLANK(D2221),_xlfn.MODE.SNGL(moras[TIPO_ASEGURAMIENTO]),D2221)</f>
        <v>ASALARIADO</v>
      </c>
      <c r="N2221" s="1">
        <f>IF(ISBLANK(moras[[#This Row],[EDAD]]),T2242,moras[[#This Row],[EDAD]])</f>
        <v>36</v>
      </c>
    </row>
    <row r="2222" spans="1:14" x14ac:dyDescent="0.35">
      <c r="A2222" s="1">
        <v>2221</v>
      </c>
      <c r="B2222" s="1" t="s">
        <v>9</v>
      </c>
      <c r="C2222" s="1">
        <v>299647</v>
      </c>
      <c r="D2222" s="1" t="s">
        <v>17</v>
      </c>
      <c r="E2222" s="1" t="s">
        <v>16</v>
      </c>
      <c r="F2222" s="1" t="s">
        <v>12</v>
      </c>
      <c r="G2222" s="1" t="s">
        <v>13</v>
      </c>
      <c r="H2222" s="1" t="s">
        <v>13</v>
      </c>
      <c r="I2222" s="1">
        <v>88</v>
      </c>
      <c r="J2222" t="str">
        <f t="shared" si="103"/>
        <v>No</v>
      </c>
      <c r="K2222" t="str">
        <f t="shared" si="104"/>
        <v>No</v>
      </c>
      <c r="L2222">
        <f t="shared" si="105"/>
        <v>299647</v>
      </c>
      <c r="M2222" s="1" t="str">
        <f>IF(ISBLANK(D2222),_xlfn.MODE.SNGL(moras[TIPO_ASEGURAMIENTO]),D2222)</f>
        <v>ASEGURADO VOLUNTARIO</v>
      </c>
      <c r="N2222" s="1">
        <f>IF(ISBLANK(moras[[#This Row],[EDAD]]),T2243,moras[[#This Row],[EDAD]])</f>
        <v>88</v>
      </c>
    </row>
    <row r="2223" spans="1:14" x14ac:dyDescent="0.35">
      <c r="A2223" s="1">
        <v>2222</v>
      </c>
      <c r="B2223" s="1" t="s">
        <v>15</v>
      </c>
      <c r="C2223" s="1">
        <v>370090</v>
      </c>
      <c r="D2223" s="1" t="s">
        <v>18</v>
      </c>
      <c r="E2223" s="1" t="s">
        <v>16</v>
      </c>
      <c r="F2223" s="1" t="s">
        <v>12</v>
      </c>
      <c r="G2223" s="1" t="s">
        <v>13</v>
      </c>
      <c r="H2223" s="1" t="s">
        <v>13</v>
      </c>
      <c r="I2223" s="1">
        <v>63</v>
      </c>
      <c r="J2223" t="str">
        <f t="shared" si="103"/>
        <v>No</v>
      </c>
      <c r="K2223" t="str">
        <f t="shared" si="104"/>
        <v>No</v>
      </c>
      <c r="L2223">
        <f t="shared" si="105"/>
        <v>370090</v>
      </c>
      <c r="M2223" s="1" t="str">
        <f>IF(ISBLANK(D2223),_xlfn.MODE.SNGL(moras[TIPO_ASEGURAMIENTO]),D2223)</f>
        <v>TRABAJADOR INDEPENDIENTE</v>
      </c>
      <c r="N2223" s="1">
        <f>IF(ISBLANK(moras[[#This Row],[EDAD]]),T2244,moras[[#This Row],[EDAD]])</f>
        <v>63</v>
      </c>
    </row>
    <row r="2224" spans="1:14" x14ac:dyDescent="0.35">
      <c r="A2224" s="1">
        <v>2223</v>
      </c>
      <c r="B2224" s="1" t="s">
        <v>9</v>
      </c>
      <c r="C2224" s="1">
        <v>263208.75</v>
      </c>
      <c r="D2224" s="1" t="s">
        <v>10</v>
      </c>
      <c r="E2224" s="1" t="s">
        <v>16</v>
      </c>
      <c r="F2224" s="1" t="s">
        <v>12</v>
      </c>
      <c r="G2224" s="1" t="s">
        <v>13</v>
      </c>
      <c r="H2224" s="1" t="s">
        <v>13</v>
      </c>
      <c r="I2224" s="1">
        <v>25</v>
      </c>
      <c r="J2224" t="str">
        <f t="shared" si="103"/>
        <v>No</v>
      </c>
      <c r="K2224" t="str">
        <f t="shared" si="104"/>
        <v>No</v>
      </c>
      <c r="L2224">
        <f t="shared" si="105"/>
        <v>263208.75</v>
      </c>
      <c r="M2224" s="1" t="str">
        <f>IF(ISBLANK(D2224),_xlfn.MODE.SNGL(moras[TIPO_ASEGURAMIENTO]),D2224)</f>
        <v>ASALARIADO</v>
      </c>
      <c r="N2224" s="1">
        <f>IF(ISBLANK(moras[[#This Row],[EDAD]]),T2245,moras[[#This Row],[EDAD]])</f>
        <v>25</v>
      </c>
    </row>
    <row r="2225" spans="1:14" x14ac:dyDescent="0.35">
      <c r="A2225" s="1">
        <v>2224</v>
      </c>
      <c r="B2225" s="1" t="s">
        <v>15</v>
      </c>
      <c r="C2225" s="1">
        <v>343050</v>
      </c>
      <c r="D2225" s="1" t="s">
        <v>10</v>
      </c>
      <c r="E2225" s="1" t="s">
        <v>11</v>
      </c>
      <c r="F2225" s="1" t="s">
        <v>12</v>
      </c>
      <c r="G2225" s="1" t="s">
        <v>13</v>
      </c>
      <c r="H2225" s="1" t="s">
        <v>13</v>
      </c>
      <c r="I2225" s="1">
        <v>34</v>
      </c>
      <c r="J2225" t="str">
        <f t="shared" si="103"/>
        <v>No</v>
      </c>
      <c r="K2225" t="str">
        <f t="shared" si="104"/>
        <v>No</v>
      </c>
      <c r="L2225">
        <f t="shared" si="105"/>
        <v>343050</v>
      </c>
      <c r="M2225" s="1" t="str">
        <f>IF(ISBLANK(D2225),_xlfn.MODE.SNGL(moras[TIPO_ASEGURAMIENTO]),D2225)</f>
        <v>ASALARIADO</v>
      </c>
      <c r="N2225" s="1">
        <f>IF(ISBLANK(moras[[#This Row],[EDAD]]),T2246,moras[[#This Row],[EDAD]])</f>
        <v>34</v>
      </c>
    </row>
    <row r="2226" spans="1:14" x14ac:dyDescent="0.35">
      <c r="A2226" s="1">
        <v>2225</v>
      </c>
      <c r="B2226" s="1" t="s">
        <v>9</v>
      </c>
      <c r="C2226" s="1">
        <v>848107</v>
      </c>
      <c r="D2226" s="1" t="s">
        <v>10</v>
      </c>
      <c r="E2226" s="1" t="s">
        <v>11</v>
      </c>
      <c r="F2226" s="1" t="s">
        <v>12</v>
      </c>
      <c r="G2226" s="1" t="s">
        <v>13</v>
      </c>
      <c r="H2226" s="1" t="s">
        <v>13</v>
      </c>
      <c r="I2226" s="1">
        <v>40</v>
      </c>
      <c r="J2226" t="str">
        <f t="shared" si="103"/>
        <v>No</v>
      </c>
      <c r="K2226" t="str">
        <f t="shared" si="104"/>
        <v>No</v>
      </c>
      <c r="L2226">
        <f t="shared" si="105"/>
        <v>848107</v>
      </c>
      <c r="M2226" s="1" t="str">
        <f>IF(ISBLANK(D2226),_xlfn.MODE.SNGL(moras[TIPO_ASEGURAMIENTO]),D2226)</f>
        <v>ASALARIADO</v>
      </c>
      <c r="N2226" s="1">
        <f>IF(ISBLANK(moras[[#This Row],[EDAD]]),T2247,moras[[#This Row],[EDAD]])</f>
        <v>40</v>
      </c>
    </row>
    <row r="2227" spans="1:14" x14ac:dyDescent="0.35">
      <c r="A2227" s="1">
        <v>2226</v>
      </c>
      <c r="B2227" s="1" t="s">
        <v>15</v>
      </c>
      <c r="C2227" s="1">
        <v>668166.67000000004</v>
      </c>
      <c r="D2227" s="1" t="s">
        <v>10</v>
      </c>
      <c r="E2227" s="1" t="s">
        <v>11</v>
      </c>
      <c r="F2227" s="1" t="s">
        <v>12</v>
      </c>
      <c r="G2227" s="1" t="s">
        <v>13</v>
      </c>
      <c r="H2227" s="1" t="s">
        <v>13</v>
      </c>
      <c r="I2227" s="1">
        <v>34</v>
      </c>
      <c r="J2227" t="str">
        <f t="shared" si="103"/>
        <v>No</v>
      </c>
      <c r="K2227" t="str">
        <f t="shared" si="104"/>
        <v>No</v>
      </c>
      <c r="L2227">
        <f t="shared" si="105"/>
        <v>668166.67000000004</v>
      </c>
      <c r="M2227" s="1" t="str">
        <f>IF(ISBLANK(D2227),_xlfn.MODE.SNGL(moras[TIPO_ASEGURAMIENTO]),D2227)</f>
        <v>ASALARIADO</v>
      </c>
      <c r="N2227" s="1">
        <f>IF(ISBLANK(moras[[#This Row],[EDAD]]),T2248,moras[[#This Row],[EDAD]])</f>
        <v>34</v>
      </c>
    </row>
    <row r="2228" spans="1:14" x14ac:dyDescent="0.35">
      <c r="A2228" s="1">
        <v>2227</v>
      </c>
      <c r="B2228" s="1" t="s">
        <v>9</v>
      </c>
      <c r="C2228" s="1">
        <v>992801.25</v>
      </c>
      <c r="D2228" s="1" t="s">
        <v>10</v>
      </c>
      <c r="E2228" s="1" t="s">
        <v>16</v>
      </c>
      <c r="F2228" s="1" t="s">
        <v>12</v>
      </c>
      <c r="G2228" s="1" t="s">
        <v>13</v>
      </c>
      <c r="H2228" s="1" t="s">
        <v>13</v>
      </c>
      <c r="I2228" s="1">
        <v>27</v>
      </c>
      <c r="J2228" t="str">
        <f t="shared" si="103"/>
        <v>No</v>
      </c>
      <c r="K2228" t="str">
        <f t="shared" si="104"/>
        <v>No</v>
      </c>
      <c r="L2228">
        <f t="shared" si="105"/>
        <v>992801.25</v>
      </c>
      <c r="M2228" s="1" t="str">
        <f>IF(ISBLANK(D2228),_xlfn.MODE.SNGL(moras[TIPO_ASEGURAMIENTO]),D2228)</f>
        <v>ASALARIADO</v>
      </c>
      <c r="N2228" s="1">
        <f>IF(ISBLANK(moras[[#This Row],[EDAD]]),T2249,moras[[#This Row],[EDAD]])</f>
        <v>27</v>
      </c>
    </row>
    <row r="2229" spans="1:14" x14ac:dyDescent="0.35">
      <c r="A2229" s="1">
        <v>2228</v>
      </c>
      <c r="B2229" s="1" t="s">
        <v>9</v>
      </c>
      <c r="C2229" s="1">
        <v>87475</v>
      </c>
      <c r="D2229" s="1" t="s">
        <v>10</v>
      </c>
      <c r="E2229" s="1" t="s">
        <v>16</v>
      </c>
      <c r="F2229" s="1" t="s">
        <v>12</v>
      </c>
      <c r="G2229" s="1" t="s">
        <v>13</v>
      </c>
      <c r="H2229" s="1" t="s">
        <v>13</v>
      </c>
      <c r="I2229" s="1">
        <v>53</v>
      </c>
      <c r="J2229" t="str">
        <f t="shared" si="103"/>
        <v>No</v>
      </c>
      <c r="K2229" t="str">
        <f t="shared" si="104"/>
        <v>No</v>
      </c>
      <c r="L2229">
        <f t="shared" si="105"/>
        <v>87475</v>
      </c>
      <c r="M2229" s="1" t="str">
        <f>IF(ISBLANK(D2229),_xlfn.MODE.SNGL(moras[TIPO_ASEGURAMIENTO]),D2229)</f>
        <v>ASALARIADO</v>
      </c>
      <c r="N2229" s="1">
        <f>IF(ISBLANK(moras[[#This Row],[EDAD]]),T2250,moras[[#This Row],[EDAD]])</f>
        <v>53</v>
      </c>
    </row>
    <row r="2230" spans="1:14" x14ac:dyDescent="0.35">
      <c r="A2230" s="1">
        <v>2229</v>
      </c>
      <c r="B2230" s="1" t="s">
        <v>15</v>
      </c>
      <c r="C2230" s="1">
        <v>404467</v>
      </c>
      <c r="D2230" s="1" t="s">
        <v>17</v>
      </c>
      <c r="E2230" s="1" t="s">
        <v>16</v>
      </c>
      <c r="F2230" s="1" t="s">
        <v>12</v>
      </c>
      <c r="G2230" s="1" t="s">
        <v>13</v>
      </c>
      <c r="H2230" s="1" t="s">
        <v>13</v>
      </c>
      <c r="I2230" s="1">
        <v>61</v>
      </c>
      <c r="J2230" t="str">
        <f t="shared" si="103"/>
        <v>No</v>
      </c>
      <c r="K2230" t="str">
        <f t="shared" si="104"/>
        <v>No</v>
      </c>
      <c r="L2230">
        <f t="shared" si="105"/>
        <v>404467</v>
      </c>
      <c r="M2230" s="1" t="str">
        <f>IF(ISBLANK(D2230),_xlfn.MODE.SNGL(moras[TIPO_ASEGURAMIENTO]),D2230)</f>
        <v>ASEGURADO VOLUNTARIO</v>
      </c>
      <c r="N2230" s="1">
        <f>IF(ISBLANK(moras[[#This Row],[EDAD]]),T2251,moras[[#This Row],[EDAD]])</f>
        <v>61</v>
      </c>
    </row>
    <row r="2231" spans="1:14" x14ac:dyDescent="0.35">
      <c r="A2231" s="1">
        <v>2230</v>
      </c>
      <c r="B2231" s="1" t="s">
        <v>9</v>
      </c>
      <c r="C2231" s="1">
        <v>1038228.44</v>
      </c>
      <c r="D2231" s="1" t="s">
        <v>10</v>
      </c>
      <c r="E2231" s="1" t="s">
        <v>11</v>
      </c>
      <c r="F2231" s="1" t="s">
        <v>12</v>
      </c>
      <c r="G2231" s="1" t="s">
        <v>13</v>
      </c>
      <c r="H2231" s="1" t="s">
        <v>13</v>
      </c>
      <c r="I2231" s="1">
        <v>37</v>
      </c>
      <c r="J2231" t="str">
        <f t="shared" si="103"/>
        <v>No</v>
      </c>
      <c r="K2231" t="str">
        <f t="shared" si="104"/>
        <v>No</v>
      </c>
      <c r="L2231">
        <f t="shared" si="105"/>
        <v>1038228.44</v>
      </c>
      <c r="M2231" s="1" t="str">
        <f>IF(ISBLANK(D2231),_xlfn.MODE.SNGL(moras[TIPO_ASEGURAMIENTO]),D2231)</f>
        <v>ASALARIADO</v>
      </c>
      <c r="N2231" s="1">
        <f>IF(ISBLANK(moras[[#This Row],[EDAD]]),T2252,moras[[#This Row],[EDAD]])</f>
        <v>37</v>
      </c>
    </row>
    <row r="2232" spans="1:14" x14ac:dyDescent="0.35">
      <c r="A2232" s="1">
        <v>2231</v>
      </c>
      <c r="B2232" s="1" t="s">
        <v>15</v>
      </c>
      <c r="C2232" s="1">
        <v>297719</v>
      </c>
      <c r="D2232" s="1" t="s">
        <v>17</v>
      </c>
      <c r="E2232" s="1" t="s">
        <v>16</v>
      </c>
      <c r="F2232" s="1" t="s">
        <v>12</v>
      </c>
      <c r="G2232" s="1" t="s">
        <v>13</v>
      </c>
      <c r="H2232" s="1" t="s">
        <v>13</v>
      </c>
      <c r="I2232" s="1">
        <v>30</v>
      </c>
      <c r="J2232" t="str">
        <f t="shared" si="103"/>
        <v>No</v>
      </c>
      <c r="K2232" t="str">
        <f t="shared" si="104"/>
        <v>No</v>
      </c>
      <c r="L2232">
        <f t="shared" si="105"/>
        <v>297719</v>
      </c>
      <c r="M2232" s="1" t="str">
        <f>IF(ISBLANK(D2232),_xlfn.MODE.SNGL(moras[TIPO_ASEGURAMIENTO]),D2232)</f>
        <v>ASEGURADO VOLUNTARIO</v>
      </c>
      <c r="N2232" s="1">
        <f>IF(ISBLANK(moras[[#This Row],[EDAD]]),T2253,moras[[#This Row],[EDAD]])</f>
        <v>30</v>
      </c>
    </row>
    <row r="2233" spans="1:14" x14ac:dyDescent="0.35">
      <c r="A2233" s="1">
        <v>2232</v>
      </c>
      <c r="B2233" s="1" t="s">
        <v>15</v>
      </c>
      <c r="C2233" s="1">
        <v>329950</v>
      </c>
      <c r="D2233" s="1" t="s">
        <v>18</v>
      </c>
      <c r="E2233" s="1" t="s">
        <v>16</v>
      </c>
      <c r="F2233" s="1" t="s">
        <v>12</v>
      </c>
      <c r="G2233" s="1" t="s">
        <v>13</v>
      </c>
      <c r="H2233" s="1" t="s">
        <v>13</v>
      </c>
      <c r="I2233" s="1">
        <v>52</v>
      </c>
      <c r="J2233" t="str">
        <f t="shared" si="103"/>
        <v>No</v>
      </c>
      <c r="K2233" t="str">
        <f t="shared" si="104"/>
        <v>No</v>
      </c>
      <c r="L2233">
        <f t="shared" si="105"/>
        <v>329950</v>
      </c>
      <c r="M2233" s="1" t="str">
        <f>IF(ISBLANK(D2233),_xlfn.MODE.SNGL(moras[TIPO_ASEGURAMIENTO]),D2233)</f>
        <v>TRABAJADOR INDEPENDIENTE</v>
      </c>
      <c r="N2233" s="1">
        <f>IF(ISBLANK(moras[[#This Row],[EDAD]]),T2254,moras[[#This Row],[EDAD]])</f>
        <v>52</v>
      </c>
    </row>
    <row r="2234" spans="1:14" x14ac:dyDescent="0.35">
      <c r="A2234" s="1">
        <v>2233</v>
      </c>
      <c r="B2234" s="1" t="s">
        <v>15</v>
      </c>
      <c r="C2234" s="1">
        <v>1813790.96</v>
      </c>
      <c r="D2234" s="1" t="s">
        <v>10</v>
      </c>
      <c r="E2234" s="1" t="s">
        <v>16</v>
      </c>
      <c r="F2234" s="1" t="s">
        <v>12</v>
      </c>
      <c r="G2234" s="1" t="s">
        <v>13</v>
      </c>
      <c r="H2234" s="1" t="s">
        <v>13</v>
      </c>
      <c r="I2234" s="1">
        <v>35</v>
      </c>
      <c r="J2234" t="str">
        <f t="shared" si="103"/>
        <v>No</v>
      </c>
      <c r="K2234" t="str">
        <f t="shared" si="104"/>
        <v>No</v>
      </c>
      <c r="L2234">
        <f t="shared" si="105"/>
        <v>1813790.96</v>
      </c>
      <c r="M2234" s="1" t="str">
        <f>IF(ISBLANK(D2234),_xlfn.MODE.SNGL(moras[TIPO_ASEGURAMIENTO]),D2234)</f>
        <v>ASALARIADO</v>
      </c>
      <c r="N2234" s="1">
        <f>IF(ISBLANK(moras[[#This Row],[EDAD]]),T2255,moras[[#This Row],[EDAD]])</f>
        <v>35</v>
      </c>
    </row>
    <row r="2235" spans="1:14" x14ac:dyDescent="0.35">
      <c r="A2235" s="1">
        <v>2234</v>
      </c>
      <c r="B2235" s="1" t="s">
        <v>9</v>
      </c>
      <c r="C2235" s="1">
        <v>639148</v>
      </c>
      <c r="D2235" s="1" t="s">
        <v>18</v>
      </c>
      <c r="E2235" s="1" t="s">
        <v>16</v>
      </c>
      <c r="F2235" s="1" t="s">
        <v>12</v>
      </c>
      <c r="G2235" s="1" t="s">
        <v>13</v>
      </c>
      <c r="H2235" s="1" t="s">
        <v>12</v>
      </c>
      <c r="I2235" s="1">
        <v>61</v>
      </c>
      <c r="J2235" t="str">
        <f t="shared" si="103"/>
        <v>No</v>
      </c>
      <c r="K2235" t="str">
        <f t="shared" si="104"/>
        <v>No</v>
      </c>
      <c r="L2235">
        <f t="shared" si="105"/>
        <v>639148</v>
      </c>
      <c r="M2235" s="1" t="str">
        <f>IF(ISBLANK(D2235),_xlfn.MODE.SNGL(moras[TIPO_ASEGURAMIENTO]),D2235)</f>
        <v>TRABAJADOR INDEPENDIENTE</v>
      </c>
      <c r="N2235" s="1">
        <f>IF(ISBLANK(moras[[#This Row],[EDAD]]),T2256,moras[[#This Row],[EDAD]])</f>
        <v>61</v>
      </c>
    </row>
    <row r="2236" spans="1:14" x14ac:dyDescent="0.35">
      <c r="A2236" s="1">
        <v>2235</v>
      </c>
      <c r="B2236" s="1" t="s">
        <v>9</v>
      </c>
      <c r="C2236" s="1">
        <v>1080638</v>
      </c>
      <c r="D2236" s="1" t="s">
        <v>10</v>
      </c>
      <c r="E2236" s="1" t="s">
        <v>11</v>
      </c>
      <c r="F2236" s="1" t="s">
        <v>12</v>
      </c>
      <c r="G2236" s="1" t="s">
        <v>13</v>
      </c>
      <c r="H2236" s="1" t="s">
        <v>13</v>
      </c>
      <c r="I2236" s="1">
        <v>37</v>
      </c>
      <c r="J2236" t="str">
        <f t="shared" si="103"/>
        <v>No</v>
      </c>
      <c r="K2236" t="str">
        <f t="shared" si="104"/>
        <v>No</v>
      </c>
      <c r="L2236">
        <f t="shared" si="105"/>
        <v>1080638</v>
      </c>
      <c r="M2236" s="1" t="str">
        <f>IF(ISBLANK(D2236),_xlfn.MODE.SNGL(moras[TIPO_ASEGURAMIENTO]),D2236)</f>
        <v>ASALARIADO</v>
      </c>
      <c r="N2236" s="1">
        <f>IF(ISBLANK(moras[[#This Row],[EDAD]]),T2257,moras[[#This Row],[EDAD]])</f>
        <v>37</v>
      </c>
    </row>
    <row r="2237" spans="1:14" x14ac:dyDescent="0.35">
      <c r="A2237" s="1">
        <v>2236</v>
      </c>
      <c r="B2237" s="1" t="s">
        <v>15</v>
      </c>
      <c r="C2237" s="1">
        <v>784000.75</v>
      </c>
      <c r="D2237" s="1" t="s">
        <v>10</v>
      </c>
      <c r="E2237" s="1" t="s">
        <v>11</v>
      </c>
      <c r="F2237" s="1" t="s">
        <v>12</v>
      </c>
      <c r="G2237" s="1" t="s">
        <v>13</v>
      </c>
      <c r="H2237" s="1" t="s">
        <v>13</v>
      </c>
      <c r="I2237" s="1">
        <v>42</v>
      </c>
      <c r="J2237" t="str">
        <f t="shared" si="103"/>
        <v>No</v>
      </c>
      <c r="K2237" t="str">
        <f t="shared" si="104"/>
        <v>No</v>
      </c>
      <c r="L2237">
        <f t="shared" si="105"/>
        <v>784000.75</v>
      </c>
      <c r="M2237" s="1" t="str">
        <f>IF(ISBLANK(D2237),_xlfn.MODE.SNGL(moras[TIPO_ASEGURAMIENTO]),D2237)</f>
        <v>ASALARIADO</v>
      </c>
      <c r="N2237" s="1">
        <f>IF(ISBLANK(moras[[#This Row],[EDAD]]),T2258,moras[[#This Row],[EDAD]])</f>
        <v>42</v>
      </c>
    </row>
    <row r="2238" spans="1:14" x14ac:dyDescent="0.35">
      <c r="A2238" s="1">
        <v>2237</v>
      </c>
      <c r="B2238" s="1" t="s">
        <v>15</v>
      </c>
      <c r="C2238" s="1">
        <v>635827.4</v>
      </c>
      <c r="D2238" s="1" t="s">
        <v>14</v>
      </c>
      <c r="E2238" s="1" t="s">
        <v>11</v>
      </c>
      <c r="F2238" s="1" t="s">
        <v>12</v>
      </c>
      <c r="G2238" s="1" t="s">
        <v>13</v>
      </c>
      <c r="H2238" s="1" t="s">
        <v>13</v>
      </c>
      <c r="I2238" s="1">
        <v>64</v>
      </c>
      <c r="J2238" t="str">
        <f t="shared" si="103"/>
        <v>No</v>
      </c>
      <c r="K2238" t="str">
        <f t="shared" si="104"/>
        <v>No</v>
      </c>
      <c r="L2238">
        <f t="shared" si="105"/>
        <v>635827.4</v>
      </c>
      <c r="M2238" s="1" t="str">
        <f>IF(ISBLANK(D2238),_xlfn.MODE.SNGL(moras[TIPO_ASEGURAMIENTO]),D2238)</f>
        <v>PENSIONADOS EN SU PROPIO SISTEMA</v>
      </c>
      <c r="N2238" s="1">
        <f>IF(ISBLANK(moras[[#This Row],[EDAD]]),T2259,moras[[#This Row],[EDAD]])</f>
        <v>64</v>
      </c>
    </row>
    <row r="2239" spans="1:14" x14ac:dyDescent="0.35">
      <c r="A2239" s="1">
        <v>2238</v>
      </c>
      <c r="B2239" s="1" t="s">
        <v>15</v>
      </c>
      <c r="C2239" s="1">
        <v>278030</v>
      </c>
      <c r="D2239" s="1" t="s">
        <v>19</v>
      </c>
      <c r="E2239" s="1" t="s">
        <v>16</v>
      </c>
      <c r="F2239" s="1" t="s">
        <v>12</v>
      </c>
      <c r="G2239" s="1" t="s">
        <v>13</v>
      </c>
      <c r="H2239" s="1" t="s">
        <v>13</v>
      </c>
      <c r="I2239" s="1">
        <v>89</v>
      </c>
      <c r="J2239" t="str">
        <f t="shared" si="103"/>
        <v>No</v>
      </c>
      <c r="K2239" t="str">
        <f t="shared" si="104"/>
        <v>No</v>
      </c>
      <c r="L2239">
        <f t="shared" si="105"/>
        <v>278030</v>
      </c>
      <c r="M2239" s="1" t="str">
        <f>IF(ISBLANK(D2239),_xlfn.MODE.SNGL(moras[TIPO_ASEGURAMIENTO]),D2239)</f>
        <v>CONVENIOS ESPECIALES DE TRABAJADORES INDEPENDIENTES</v>
      </c>
      <c r="N2239" s="1">
        <f>IF(ISBLANK(moras[[#This Row],[EDAD]]),T2260,moras[[#This Row],[EDAD]])</f>
        <v>89</v>
      </c>
    </row>
    <row r="2240" spans="1:14" x14ac:dyDescent="0.35">
      <c r="A2240" s="1">
        <v>2239</v>
      </c>
      <c r="B2240" s="1" t="s">
        <v>15</v>
      </c>
      <c r="C2240" s="1">
        <v>627774.12</v>
      </c>
      <c r="D2240" s="1" t="s">
        <v>10</v>
      </c>
      <c r="E2240" s="1" t="s">
        <v>16</v>
      </c>
      <c r="F2240" s="1" t="s">
        <v>12</v>
      </c>
      <c r="G2240" s="1" t="s">
        <v>13</v>
      </c>
      <c r="H2240" s="1" t="s">
        <v>13</v>
      </c>
      <c r="I2240" s="1">
        <v>35</v>
      </c>
      <c r="J2240" t="str">
        <f t="shared" si="103"/>
        <v>No</v>
      </c>
      <c r="K2240" t="str">
        <f t="shared" si="104"/>
        <v>No</v>
      </c>
      <c r="L2240">
        <f t="shared" si="105"/>
        <v>627774.12</v>
      </c>
      <c r="M2240" s="1" t="str">
        <f>IF(ISBLANK(D2240),_xlfn.MODE.SNGL(moras[TIPO_ASEGURAMIENTO]),D2240)</f>
        <v>ASALARIADO</v>
      </c>
      <c r="N2240" s="1">
        <f>IF(ISBLANK(moras[[#This Row],[EDAD]]),T2261,moras[[#This Row],[EDAD]])</f>
        <v>35</v>
      </c>
    </row>
    <row r="2241" spans="1:14" x14ac:dyDescent="0.35">
      <c r="A2241" s="1">
        <v>2240</v>
      </c>
      <c r="B2241" s="1" t="s">
        <v>9</v>
      </c>
      <c r="C2241" s="1">
        <v>450000</v>
      </c>
      <c r="D2241" s="1" t="s">
        <v>10</v>
      </c>
      <c r="E2241" s="1" t="s">
        <v>16</v>
      </c>
      <c r="F2241" s="1" t="s">
        <v>12</v>
      </c>
      <c r="G2241" s="1" t="s">
        <v>13</v>
      </c>
      <c r="H2241" s="1" t="s">
        <v>13</v>
      </c>
      <c r="I2241" s="1">
        <v>58</v>
      </c>
      <c r="J2241" t="str">
        <f t="shared" si="103"/>
        <v>No</v>
      </c>
      <c r="K2241" t="str">
        <f t="shared" si="104"/>
        <v>No</v>
      </c>
      <c r="L2241">
        <f t="shared" si="105"/>
        <v>450000</v>
      </c>
      <c r="M2241" s="1" t="str">
        <f>IF(ISBLANK(D2241),_xlfn.MODE.SNGL(moras[TIPO_ASEGURAMIENTO]),D2241)</f>
        <v>ASALARIADO</v>
      </c>
      <c r="N2241" s="1">
        <f>IF(ISBLANK(moras[[#This Row],[EDAD]]),T2262,moras[[#This Row],[EDAD]])</f>
        <v>58</v>
      </c>
    </row>
    <row r="2242" spans="1:14" x14ac:dyDescent="0.35">
      <c r="A2242" s="1">
        <v>2241</v>
      </c>
      <c r="B2242" s="1" t="s">
        <v>9</v>
      </c>
      <c r="C2242" s="1">
        <v>320000</v>
      </c>
      <c r="D2242" s="1" t="s">
        <v>10</v>
      </c>
      <c r="E2242" s="1" t="s">
        <v>16</v>
      </c>
      <c r="F2242" s="1" t="s">
        <v>12</v>
      </c>
      <c r="G2242" s="1" t="s">
        <v>13</v>
      </c>
      <c r="H2242" s="1" t="s">
        <v>13</v>
      </c>
      <c r="I2242" s="1">
        <v>31</v>
      </c>
      <c r="J2242" t="str">
        <f t="shared" ref="J2242:J2305" si="106">IF(1.96&lt;ABS(C2242-$S$23)/$S$24,"Atípico","No")</f>
        <v>No</v>
      </c>
      <c r="K2242" t="str">
        <f t="shared" ref="K2242:K2305" si="107">IF(1.96&lt;ABS((I2242-$T$23)/$T$24),"Atípico", "No")</f>
        <v>No</v>
      </c>
      <c r="L2242">
        <f t="shared" ref="L2242:L2305" si="108">IF(ISBLANK(C2242),$S$23,C2242)</f>
        <v>320000</v>
      </c>
      <c r="M2242" s="1" t="str">
        <f>IF(ISBLANK(D2242),_xlfn.MODE.SNGL(moras[TIPO_ASEGURAMIENTO]),D2242)</f>
        <v>ASALARIADO</v>
      </c>
      <c r="N2242" s="1">
        <f>IF(ISBLANK(moras[[#This Row],[EDAD]]),T2263,moras[[#This Row],[EDAD]])</f>
        <v>31</v>
      </c>
    </row>
    <row r="2243" spans="1:14" x14ac:dyDescent="0.35">
      <c r="A2243" s="1">
        <v>2242</v>
      </c>
      <c r="B2243" s="1" t="s">
        <v>9</v>
      </c>
      <c r="C2243" s="1">
        <v>407782</v>
      </c>
      <c r="D2243" s="1" t="s">
        <v>10</v>
      </c>
      <c r="E2243" s="1" t="s">
        <v>16</v>
      </c>
      <c r="F2243" s="1" t="s">
        <v>12</v>
      </c>
      <c r="G2243" s="1" t="s">
        <v>13</v>
      </c>
      <c r="H2243" s="1" t="s">
        <v>13</v>
      </c>
      <c r="I2243" s="1">
        <v>22</v>
      </c>
      <c r="J2243" t="str">
        <f t="shared" si="106"/>
        <v>No</v>
      </c>
      <c r="K2243" t="str">
        <f t="shared" si="107"/>
        <v>No</v>
      </c>
      <c r="L2243">
        <f t="shared" si="108"/>
        <v>407782</v>
      </c>
      <c r="M2243" s="1" t="str">
        <f>IF(ISBLANK(D2243),_xlfn.MODE.SNGL(moras[TIPO_ASEGURAMIENTO]),D2243)</f>
        <v>ASALARIADO</v>
      </c>
      <c r="N2243" s="1">
        <f>IF(ISBLANK(moras[[#This Row],[EDAD]]),T2264,moras[[#This Row],[EDAD]])</f>
        <v>22</v>
      </c>
    </row>
    <row r="2244" spans="1:14" x14ac:dyDescent="0.35">
      <c r="A2244" s="1">
        <v>2243</v>
      </c>
      <c r="B2244" s="1" t="s">
        <v>15</v>
      </c>
      <c r="C2244" s="1">
        <v>297045</v>
      </c>
      <c r="D2244" s="1" t="s">
        <v>18</v>
      </c>
      <c r="E2244" s="1" t="s">
        <v>16</v>
      </c>
      <c r="F2244" s="1" t="s">
        <v>12</v>
      </c>
      <c r="G2244" s="1" t="s">
        <v>13</v>
      </c>
      <c r="H2244" s="1" t="s">
        <v>13</v>
      </c>
      <c r="I2244" s="1">
        <v>66</v>
      </c>
      <c r="J2244" t="str">
        <f t="shared" si="106"/>
        <v>No</v>
      </c>
      <c r="K2244" t="str">
        <f t="shared" si="107"/>
        <v>No</v>
      </c>
      <c r="L2244">
        <f t="shared" si="108"/>
        <v>297045</v>
      </c>
      <c r="M2244" s="1" t="str">
        <f>IF(ISBLANK(D2244),_xlfn.MODE.SNGL(moras[TIPO_ASEGURAMIENTO]),D2244)</f>
        <v>TRABAJADOR INDEPENDIENTE</v>
      </c>
      <c r="N2244" s="1">
        <f>IF(ISBLANK(moras[[#This Row],[EDAD]]),T2265,moras[[#This Row],[EDAD]])</f>
        <v>66</v>
      </c>
    </row>
    <row r="2245" spans="1:14" x14ac:dyDescent="0.35">
      <c r="A2245" s="1">
        <v>2244</v>
      </c>
      <c r="B2245" s="1" t="s">
        <v>9</v>
      </c>
      <c r="C2245" s="1">
        <v>430434</v>
      </c>
      <c r="D2245" s="1" t="s">
        <v>10</v>
      </c>
      <c r="E2245" s="1" t="s">
        <v>16</v>
      </c>
      <c r="F2245" s="1" t="s">
        <v>12</v>
      </c>
      <c r="G2245" s="1" t="s">
        <v>13</v>
      </c>
      <c r="H2245" s="1" t="s">
        <v>12</v>
      </c>
      <c r="I2245" s="1">
        <v>28</v>
      </c>
      <c r="J2245" t="str">
        <f t="shared" si="106"/>
        <v>No</v>
      </c>
      <c r="K2245" t="str">
        <f t="shared" si="107"/>
        <v>No</v>
      </c>
      <c r="L2245">
        <f t="shared" si="108"/>
        <v>430434</v>
      </c>
      <c r="M2245" s="1" t="str">
        <f>IF(ISBLANK(D2245),_xlfn.MODE.SNGL(moras[TIPO_ASEGURAMIENTO]),D2245)</f>
        <v>ASALARIADO</v>
      </c>
      <c r="N2245" s="1">
        <f>IF(ISBLANK(moras[[#This Row],[EDAD]]),T2266,moras[[#This Row],[EDAD]])</f>
        <v>28</v>
      </c>
    </row>
    <row r="2246" spans="1:14" x14ac:dyDescent="0.35">
      <c r="A2246" s="1">
        <v>2245</v>
      </c>
      <c r="B2246" s="1" t="s">
        <v>9</v>
      </c>
      <c r="C2246" s="1">
        <v>476646.28</v>
      </c>
      <c r="D2246" s="1" t="s">
        <v>10</v>
      </c>
      <c r="E2246" s="1" t="s">
        <v>16</v>
      </c>
      <c r="F2246" s="1" t="s">
        <v>12</v>
      </c>
      <c r="G2246" s="1" t="s">
        <v>13</v>
      </c>
      <c r="H2246" s="1" t="s">
        <v>13</v>
      </c>
      <c r="I2246" s="1">
        <v>29</v>
      </c>
      <c r="J2246" t="str">
        <f t="shared" si="106"/>
        <v>No</v>
      </c>
      <c r="K2246" t="str">
        <f t="shared" si="107"/>
        <v>No</v>
      </c>
      <c r="L2246">
        <f t="shared" si="108"/>
        <v>476646.28</v>
      </c>
      <c r="M2246" s="1" t="str">
        <f>IF(ISBLANK(D2246),_xlfn.MODE.SNGL(moras[TIPO_ASEGURAMIENTO]),D2246)</f>
        <v>ASALARIADO</v>
      </c>
      <c r="N2246" s="1">
        <f>IF(ISBLANK(moras[[#This Row],[EDAD]]),T2267,moras[[#This Row],[EDAD]])</f>
        <v>29</v>
      </c>
    </row>
    <row r="2247" spans="1:14" x14ac:dyDescent="0.35">
      <c r="A2247" s="1">
        <v>2246</v>
      </c>
      <c r="B2247" s="1" t="s">
        <v>15</v>
      </c>
      <c r="C2247" s="1">
        <v>1566842</v>
      </c>
      <c r="D2247" s="1" t="s">
        <v>10</v>
      </c>
      <c r="E2247" s="1" t="s">
        <v>11</v>
      </c>
      <c r="F2247" s="1" t="s">
        <v>12</v>
      </c>
      <c r="G2247" s="1" t="s">
        <v>13</v>
      </c>
      <c r="H2247" s="1" t="s">
        <v>13</v>
      </c>
      <c r="I2247" s="1">
        <v>59</v>
      </c>
      <c r="J2247" t="str">
        <f t="shared" si="106"/>
        <v>No</v>
      </c>
      <c r="K2247" t="str">
        <f t="shared" si="107"/>
        <v>No</v>
      </c>
      <c r="L2247">
        <f t="shared" si="108"/>
        <v>1566842</v>
      </c>
      <c r="M2247" s="1" t="str">
        <f>IF(ISBLANK(D2247),_xlfn.MODE.SNGL(moras[TIPO_ASEGURAMIENTO]),D2247)</f>
        <v>ASALARIADO</v>
      </c>
      <c r="N2247" s="1">
        <f>IF(ISBLANK(moras[[#This Row],[EDAD]]),T2268,moras[[#This Row],[EDAD]])</f>
        <v>59</v>
      </c>
    </row>
    <row r="2248" spans="1:14" x14ac:dyDescent="0.35">
      <c r="A2248" s="1">
        <v>2247</v>
      </c>
      <c r="B2248" s="1" t="s">
        <v>15</v>
      </c>
      <c r="C2248" s="1">
        <v>868869.23</v>
      </c>
      <c r="D2248" s="1" t="s">
        <v>10</v>
      </c>
      <c r="E2248" s="1" t="s">
        <v>16</v>
      </c>
      <c r="F2248" s="1" t="s">
        <v>12</v>
      </c>
      <c r="G2248" s="1" t="s">
        <v>13</v>
      </c>
      <c r="H2248" s="1" t="s">
        <v>13</v>
      </c>
      <c r="I2248" s="1">
        <v>40</v>
      </c>
      <c r="J2248" t="str">
        <f t="shared" si="106"/>
        <v>No</v>
      </c>
      <c r="K2248" t="str">
        <f t="shared" si="107"/>
        <v>No</v>
      </c>
      <c r="L2248">
        <f t="shared" si="108"/>
        <v>868869.23</v>
      </c>
      <c r="M2248" s="1" t="str">
        <f>IF(ISBLANK(D2248),_xlfn.MODE.SNGL(moras[TIPO_ASEGURAMIENTO]),D2248)</f>
        <v>ASALARIADO</v>
      </c>
      <c r="N2248" s="1">
        <f>IF(ISBLANK(moras[[#This Row],[EDAD]]),T2269,moras[[#This Row],[EDAD]])</f>
        <v>40</v>
      </c>
    </row>
    <row r="2249" spans="1:14" x14ac:dyDescent="0.35">
      <c r="A2249" s="1">
        <v>2248</v>
      </c>
      <c r="B2249" s="1" t="s">
        <v>15</v>
      </c>
      <c r="C2249" s="1">
        <v>306400</v>
      </c>
      <c r="D2249" s="1" t="s">
        <v>10</v>
      </c>
      <c r="E2249" s="1" t="s">
        <v>16</v>
      </c>
      <c r="F2249" s="1" t="s">
        <v>12</v>
      </c>
      <c r="G2249" s="1" t="s">
        <v>13</v>
      </c>
      <c r="H2249" s="1" t="s">
        <v>13</v>
      </c>
      <c r="I2249" s="1">
        <v>61</v>
      </c>
      <c r="J2249" t="str">
        <f t="shared" si="106"/>
        <v>No</v>
      </c>
      <c r="K2249" t="str">
        <f t="shared" si="107"/>
        <v>No</v>
      </c>
      <c r="L2249">
        <f t="shared" si="108"/>
        <v>306400</v>
      </c>
      <c r="M2249" s="1" t="str">
        <f>IF(ISBLANK(D2249),_xlfn.MODE.SNGL(moras[TIPO_ASEGURAMIENTO]),D2249)</f>
        <v>ASALARIADO</v>
      </c>
      <c r="N2249" s="1">
        <f>IF(ISBLANK(moras[[#This Row],[EDAD]]),T2270,moras[[#This Row],[EDAD]])</f>
        <v>61</v>
      </c>
    </row>
    <row r="2250" spans="1:14" x14ac:dyDescent="0.35">
      <c r="A2250" s="1">
        <v>2249</v>
      </c>
      <c r="B2250" s="1" t="s">
        <v>9</v>
      </c>
      <c r="C2250" s="1">
        <v>408800</v>
      </c>
      <c r="D2250" s="1" t="s">
        <v>10</v>
      </c>
      <c r="E2250" s="1" t="s">
        <v>16</v>
      </c>
      <c r="F2250" s="1" t="s">
        <v>12</v>
      </c>
      <c r="G2250" s="1" t="s">
        <v>13</v>
      </c>
      <c r="H2250" s="1" t="s">
        <v>13</v>
      </c>
      <c r="I2250" s="1">
        <v>39</v>
      </c>
      <c r="J2250" t="str">
        <f t="shared" si="106"/>
        <v>No</v>
      </c>
      <c r="K2250" t="str">
        <f t="shared" si="107"/>
        <v>No</v>
      </c>
      <c r="L2250">
        <f t="shared" si="108"/>
        <v>408800</v>
      </c>
      <c r="M2250" s="1" t="str">
        <f>IF(ISBLANK(D2250),_xlfn.MODE.SNGL(moras[TIPO_ASEGURAMIENTO]),D2250)</f>
        <v>ASALARIADO</v>
      </c>
      <c r="N2250" s="1">
        <f>IF(ISBLANK(moras[[#This Row],[EDAD]]),T2271,moras[[#This Row],[EDAD]])</f>
        <v>39</v>
      </c>
    </row>
    <row r="2251" spans="1:14" x14ac:dyDescent="0.35">
      <c r="A2251" s="1">
        <v>2250</v>
      </c>
      <c r="B2251" s="1" t="s">
        <v>9</v>
      </c>
      <c r="C2251" s="1">
        <v>467167.61</v>
      </c>
      <c r="D2251" s="1" t="s">
        <v>10</v>
      </c>
      <c r="E2251" s="1" t="s">
        <v>11</v>
      </c>
      <c r="F2251" s="1" t="s">
        <v>12</v>
      </c>
      <c r="G2251" s="1" t="s">
        <v>12</v>
      </c>
      <c r="H2251" s="1" t="s">
        <v>13</v>
      </c>
      <c r="I2251" s="1">
        <v>46</v>
      </c>
      <c r="J2251" t="str">
        <f t="shared" si="106"/>
        <v>No</v>
      </c>
      <c r="K2251" t="str">
        <f t="shared" si="107"/>
        <v>No</v>
      </c>
      <c r="L2251">
        <f t="shared" si="108"/>
        <v>467167.61</v>
      </c>
      <c r="M2251" s="1" t="str">
        <f>IF(ISBLANK(D2251),_xlfn.MODE.SNGL(moras[TIPO_ASEGURAMIENTO]),D2251)</f>
        <v>ASALARIADO</v>
      </c>
      <c r="N2251" s="1">
        <f>IF(ISBLANK(moras[[#This Row],[EDAD]]),T2272,moras[[#This Row],[EDAD]])</f>
        <v>46</v>
      </c>
    </row>
    <row r="2252" spans="1:14" x14ac:dyDescent="0.35">
      <c r="A2252" s="1">
        <v>2251</v>
      </c>
      <c r="B2252" s="1" t="s">
        <v>15</v>
      </c>
      <c r="C2252" s="1">
        <v>376344</v>
      </c>
      <c r="D2252" s="1" t="s">
        <v>10</v>
      </c>
      <c r="E2252" s="1" t="s">
        <v>16</v>
      </c>
      <c r="F2252" s="1" t="s">
        <v>12</v>
      </c>
      <c r="G2252" s="1" t="s">
        <v>13</v>
      </c>
      <c r="H2252" s="1" t="s">
        <v>13</v>
      </c>
      <c r="I2252" s="1">
        <v>39</v>
      </c>
      <c r="J2252" t="str">
        <f t="shared" si="106"/>
        <v>No</v>
      </c>
      <c r="K2252" t="str">
        <f t="shared" si="107"/>
        <v>No</v>
      </c>
      <c r="L2252">
        <f t="shared" si="108"/>
        <v>376344</v>
      </c>
      <c r="M2252" s="1" t="str">
        <f>IF(ISBLANK(D2252),_xlfn.MODE.SNGL(moras[TIPO_ASEGURAMIENTO]),D2252)</f>
        <v>ASALARIADO</v>
      </c>
      <c r="N2252" s="1">
        <f>IF(ISBLANK(moras[[#This Row],[EDAD]]),T2273,moras[[#This Row],[EDAD]])</f>
        <v>39</v>
      </c>
    </row>
    <row r="2253" spans="1:14" x14ac:dyDescent="0.35">
      <c r="A2253" s="1">
        <v>2252</v>
      </c>
      <c r="B2253" s="1" t="s">
        <v>9</v>
      </c>
      <c r="C2253" s="1">
        <v>327264</v>
      </c>
      <c r="D2253" s="1" t="s">
        <v>10</v>
      </c>
      <c r="E2253" s="1" t="s">
        <v>11</v>
      </c>
      <c r="F2253" s="1" t="s">
        <v>12</v>
      </c>
      <c r="G2253" s="1" t="s">
        <v>13</v>
      </c>
      <c r="H2253" s="1" t="s">
        <v>13</v>
      </c>
      <c r="I2253" s="1">
        <v>32</v>
      </c>
      <c r="J2253" t="str">
        <f t="shared" si="106"/>
        <v>No</v>
      </c>
      <c r="K2253" t="str">
        <f t="shared" si="107"/>
        <v>No</v>
      </c>
      <c r="L2253">
        <f t="shared" si="108"/>
        <v>327264</v>
      </c>
      <c r="M2253" s="1" t="str">
        <f>IF(ISBLANK(D2253),_xlfn.MODE.SNGL(moras[TIPO_ASEGURAMIENTO]),D2253)</f>
        <v>ASALARIADO</v>
      </c>
      <c r="N2253" s="1">
        <f>IF(ISBLANK(moras[[#This Row],[EDAD]]),T2274,moras[[#This Row],[EDAD]])</f>
        <v>32</v>
      </c>
    </row>
    <row r="2254" spans="1:14" x14ac:dyDescent="0.35">
      <c r="A2254" s="1">
        <v>2253</v>
      </c>
      <c r="B2254" s="1" t="s">
        <v>9</v>
      </c>
      <c r="C2254" s="1">
        <v>750000</v>
      </c>
      <c r="D2254" s="1" t="s">
        <v>10</v>
      </c>
      <c r="E2254" s="1" t="s">
        <v>16</v>
      </c>
      <c r="F2254" s="1" t="s">
        <v>12</v>
      </c>
      <c r="G2254" s="1" t="s">
        <v>13</v>
      </c>
      <c r="H2254" s="1" t="s">
        <v>13</v>
      </c>
      <c r="I2254" s="1">
        <v>55</v>
      </c>
      <c r="J2254" t="str">
        <f t="shared" si="106"/>
        <v>No</v>
      </c>
      <c r="K2254" t="str">
        <f t="shared" si="107"/>
        <v>No</v>
      </c>
      <c r="L2254">
        <f t="shared" si="108"/>
        <v>750000</v>
      </c>
      <c r="M2254" s="1" t="str">
        <f>IF(ISBLANK(D2254),_xlfn.MODE.SNGL(moras[TIPO_ASEGURAMIENTO]),D2254)</f>
        <v>ASALARIADO</v>
      </c>
      <c r="N2254" s="1">
        <f>IF(ISBLANK(moras[[#This Row],[EDAD]]),T2275,moras[[#This Row],[EDAD]])</f>
        <v>55</v>
      </c>
    </row>
    <row r="2255" spans="1:14" x14ac:dyDescent="0.35">
      <c r="A2255" s="1">
        <v>2254</v>
      </c>
      <c r="B2255" s="1" t="s">
        <v>9</v>
      </c>
      <c r="C2255" s="1">
        <v>423289</v>
      </c>
      <c r="D2255" s="1" t="s">
        <v>18</v>
      </c>
      <c r="E2255" s="1" t="s">
        <v>16</v>
      </c>
      <c r="F2255" s="1" t="s">
        <v>12</v>
      </c>
      <c r="G2255" s="1" t="s">
        <v>13</v>
      </c>
      <c r="H2255" s="1" t="s">
        <v>13</v>
      </c>
      <c r="I2255" s="1">
        <v>59</v>
      </c>
      <c r="J2255" t="str">
        <f t="shared" si="106"/>
        <v>No</v>
      </c>
      <c r="K2255" t="str">
        <f t="shared" si="107"/>
        <v>No</v>
      </c>
      <c r="L2255">
        <f t="shared" si="108"/>
        <v>423289</v>
      </c>
      <c r="M2255" s="1" t="str">
        <f>IF(ISBLANK(D2255),_xlfn.MODE.SNGL(moras[TIPO_ASEGURAMIENTO]),D2255)</f>
        <v>TRABAJADOR INDEPENDIENTE</v>
      </c>
      <c r="N2255" s="1">
        <f>IF(ISBLANK(moras[[#This Row],[EDAD]]),T2276,moras[[#This Row],[EDAD]])</f>
        <v>59</v>
      </c>
    </row>
    <row r="2256" spans="1:14" x14ac:dyDescent="0.35">
      <c r="A2256" s="1">
        <v>2255</v>
      </c>
      <c r="B2256" s="1" t="s">
        <v>15</v>
      </c>
      <c r="C2256" s="1">
        <v>619506.39</v>
      </c>
      <c r="D2256" s="1" t="s">
        <v>10</v>
      </c>
      <c r="E2256" s="1" t="s">
        <v>11</v>
      </c>
      <c r="F2256" s="1" t="s">
        <v>12</v>
      </c>
      <c r="G2256" s="1" t="s">
        <v>13</v>
      </c>
      <c r="H2256" s="1" t="s">
        <v>13</v>
      </c>
      <c r="I2256" s="1">
        <v>34</v>
      </c>
      <c r="J2256" t="str">
        <f t="shared" si="106"/>
        <v>No</v>
      </c>
      <c r="K2256" t="str">
        <f t="shared" si="107"/>
        <v>No</v>
      </c>
      <c r="L2256">
        <f t="shared" si="108"/>
        <v>619506.39</v>
      </c>
      <c r="M2256" s="1" t="str">
        <f>IF(ISBLANK(D2256),_xlfn.MODE.SNGL(moras[TIPO_ASEGURAMIENTO]),D2256)</f>
        <v>ASALARIADO</v>
      </c>
      <c r="N2256" s="1">
        <f>IF(ISBLANK(moras[[#This Row],[EDAD]]),T2277,moras[[#This Row],[EDAD]])</f>
        <v>34</v>
      </c>
    </row>
    <row r="2257" spans="1:14" x14ac:dyDescent="0.35">
      <c r="A2257" s="1">
        <v>2256</v>
      </c>
      <c r="B2257" s="1" t="s">
        <v>15</v>
      </c>
      <c r="C2257" s="1">
        <v>465179.89</v>
      </c>
      <c r="D2257" s="1" t="s">
        <v>10</v>
      </c>
      <c r="E2257" s="1" t="s">
        <v>16</v>
      </c>
      <c r="F2257" s="1" t="s">
        <v>12</v>
      </c>
      <c r="G2257" s="1" t="s">
        <v>13</v>
      </c>
      <c r="H2257" s="1" t="s">
        <v>13</v>
      </c>
      <c r="I2257" s="1">
        <v>39</v>
      </c>
      <c r="J2257" t="str">
        <f t="shared" si="106"/>
        <v>No</v>
      </c>
      <c r="K2257" t="str">
        <f t="shared" si="107"/>
        <v>No</v>
      </c>
      <c r="L2257">
        <f t="shared" si="108"/>
        <v>465179.89</v>
      </c>
      <c r="M2257" s="1" t="str">
        <f>IF(ISBLANK(D2257),_xlfn.MODE.SNGL(moras[TIPO_ASEGURAMIENTO]),D2257)</f>
        <v>ASALARIADO</v>
      </c>
      <c r="N2257" s="1">
        <f>IF(ISBLANK(moras[[#This Row],[EDAD]]),T2278,moras[[#This Row],[EDAD]])</f>
        <v>39</v>
      </c>
    </row>
    <row r="2258" spans="1:14" x14ac:dyDescent="0.35">
      <c r="A2258" s="1">
        <v>2257</v>
      </c>
      <c r="B2258" s="1" t="s">
        <v>9</v>
      </c>
      <c r="C2258" s="1">
        <v>562152.61</v>
      </c>
      <c r="D2258" s="1" t="s">
        <v>10</v>
      </c>
      <c r="E2258" s="1" t="s">
        <v>11</v>
      </c>
      <c r="F2258" s="1" t="s">
        <v>12</v>
      </c>
      <c r="G2258" s="1" t="s">
        <v>13</v>
      </c>
      <c r="H2258" s="1" t="s">
        <v>13</v>
      </c>
      <c r="I2258" s="1">
        <v>38</v>
      </c>
      <c r="J2258" t="str">
        <f t="shared" si="106"/>
        <v>No</v>
      </c>
      <c r="K2258" t="str">
        <f t="shared" si="107"/>
        <v>No</v>
      </c>
      <c r="L2258">
        <f t="shared" si="108"/>
        <v>562152.61</v>
      </c>
      <c r="M2258" s="1" t="str">
        <f>IF(ISBLANK(D2258),_xlfn.MODE.SNGL(moras[TIPO_ASEGURAMIENTO]),D2258)</f>
        <v>ASALARIADO</v>
      </c>
      <c r="N2258" s="1">
        <f>IF(ISBLANK(moras[[#This Row],[EDAD]]),T2279,moras[[#This Row],[EDAD]])</f>
        <v>38</v>
      </c>
    </row>
    <row r="2259" spans="1:14" x14ac:dyDescent="0.35">
      <c r="A2259" s="1">
        <v>2258</v>
      </c>
      <c r="B2259" s="1" t="s">
        <v>9</v>
      </c>
      <c r="C2259" s="1">
        <v>811421.65</v>
      </c>
      <c r="D2259" s="1" t="s">
        <v>10</v>
      </c>
      <c r="E2259" s="1" t="s">
        <v>11</v>
      </c>
      <c r="F2259" s="1" t="s">
        <v>12</v>
      </c>
      <c r="G2259" s="1" t="s">
        <v>13</v>
      </c>
      <c r="H2259" s="1" t="s">
        <v>13</v>
      </c>
      <c r="I2259" s="1">
        <v>32</v>
      </c>
      <c r="J2259" t="str">
        <f t="shared" si="106"/>
        <v>No</v>
      </c>
      <c r="K2259" t="str">
        <f t="shared" si="107"/>
        <v>No</v>
      </c>
      <c r="L2259">
        <f t="shared" si="108"/>
        <v>811421.65</v>
      </c>
      <c r="M2259" s="1" t="str">
        <f>IF(ISBLANK(D2259),_xlfn.MODE.SNGL(moras[TIPO_ASEGURAMIENTO]),D2259)</f>
        <v>ASALARIADO</v>
      </c>
      <c r="N2259" s="1">
        <f>IF(ISBLANK(moras[[#This Row],[EDAD]]),T2280,moras[[#This Row],[EDAD]])</f>
        <v>32</v>
      </c>
    </row>
    <row r="2260" spans="1:14" x14ac:dyDescent="0.35">
      <c r="A2260" s="1">
        <v>2259</v>
      </c>
      <c r="B2260" s="1" t="s">
        <v>15</v>
      </c>
      <c r="C2260" s="1">
        <v>338933.34</v>
      </c>
      <c r="D2260" s="1" t="s">
        <v>10</v>
      </c>
      <c r="E2260" s="1" t="s">
        <v>16</v>
      </c>
      <c r="F2260" s="1" t="s">
        <v>12</v>
      </c>
      <c r="G2260" s="1" t="s">
        <v>13</v>
      </c>
      <c r="H2260" s="1" t="s">
        <v>13</v>
      </c>
      <c r="I2260" s="1">
        <v>27</v>
      </c>
      <c r="J2260" t="str">
        <f t="shared" si="106"/>
        <v>No</v>
      </c>
      <c r="K2260" t="str">
        <f t="shared" si="107"/>
        <v>No</v>
      </c>
      <c r="L2260">
        <f t="shared" si="108"/>
        <v>338933.34</v>
      </c>
      <c r="M2260" s="1" t="str">
        <f>IF(ISBLANK(D2260),_xlfn.MODE.SNGL(moras[TIPO_ASEGURAMIENTO]),D2260)</f>
        <v>ASALARIADO</v>
      </c>
      <c r="N2260" s="1">
        <f>IF(ISBLANK(moras[[#This Row],[EDAD]]),T2281,moras[[#This Row],[EDAD]])</f>
        <v>27</v>
      </c>
    </row>
    <row r="2261" spans="1:14" x14ac:dyDescent="0.35">
      <c r="A2261" s="1">
        <v>2260</v>
      </c>
      <c r="B2261" s="1" t="s">
        <v>15</v>
      </c>
      <c r="C2261" s="1">
        <v>100000</v>
      </c>
      <c r="D2261" s="1" t="s">
        <v>10</v>
      </c>
      <c r="E2261" s="1" t="s">
        <v>16</v>
      </c>
      <c r="F2261" s="1" t="s">
        <v>12</v>
      </c>
      <c r="G2261" s="1" t="s">
        <v>13</v>
      </c>
      <c r="H2261" s="1" t="s">
        <v>13</v>
      </c>
      <c r="I2261" s="1">
        <v>29</v>
      </c>
      <c r="J2261" t="str">
        <f t="shared" si="106"/>
        <v>No</v>
      </c>
      <c r="K2261" t="str">
        <f t="shared" si="107"/>
        <v>No</v>
      </c>
      <c r="L2261">
        <f t="shared" si="108"/>
        <v>100000</v>
      </c>
      <c r="M2261" s="1" t="str">
        <f>IF(ISBLANK(D2261),_xlfn.MODE.SNGL(moras[TIPO_ASEGURAMIENTO]),D2261)</f>
        <v>ASALARIADO</v>
      </c>
      <c r="N2261" s="1">
        <f>IF(ISBLANK(moras[[#This Row],[EDAD]]),T2282,moras[[#This Row],[EDAD]])</f>
        <v>29</v>
      </c>
    </row>
    <row r="2262" spans="1:14" x14ac:dyDescent="0.35">
      <c r="A2262" s="1">
        <v>2261</v>
      </c>
      <c r="B2262" s="1" t="s">
        <v>9</v>
      </c>
      <c r="C2262" s="1">
        <v>697648</v>
      </c>
      <c r="D2262" s="1" t="s">
        <v>10</v>
      </c>
      <c r="E2262" s="1" t="s">
        <v>16</v>
      </c>
      <c r="F2262" s="1" t="s">
        <v>12</v>
      </c>
      <c r="G2262" s="1" t="s">
        <v>13</v>
      </c>
      <c r="H2262" s="1" t="s">
        <v>13</v>
      </c>
      <c r="I2262" s="1">
        <v>61</v>
      </c>
      <c r="J2262" t="str">
        <f t="shared" si="106"/>
        <v>No</v>
      </c>
      <c r="K2262" t="str">
        <f t="shared" si="107"/>
        <v>No</v>
      </c>
      <c r="L2262">
        <f t="shared" si="108"/>
        <v>697648</v>
      </c>
      <c r="M2262" s="1" t="str">
        <f>IF(ISBLANK(D2262),_xlfn.MODE.SNGL(moras[TIPO_ASEGURAMIENTO]),D2262)</f>
        <v>ASALARIADO</v>
      </c>
      <c r="N2262" s="1">
        <f>IF(ISBLANK(moras[[#This Row],[EDAD]]),T2283,moras[[#This Row],[EDAD]])</f>
        <v>61</v>
      </c>
    </row>
    <row r="2263" spans="1:14" x14ac:dyDescent="0.35">
      <c r="A2263" s="1">
        <v>2262</v>
      </c>
      <c r="B2263" s="1" t="s">
        <v>9</v>
      </c>
      <c r="C2263" s="1">
        <v>377498</v>
      </c>
      <c r="D2263" s="1" t="s">
        <v>18</v>
      </c>
      <c r="E2263" s="1" t="s">
        <v>16</v>
      </c>
      <c r="F2263" s="1" t="s">
        <v>12</v>
      </c>
      <c r="G2263" s="1" t="s">
        <v>13</v>
      </c>
      <c r="H2263" s="1" t="s">
        <v>13</v>
      </c>
      <c r="I2263" s="1">
        <v>37</v>
      </c>
      <c r="J2263" t="str">
        <f t="shared" si="106"/>
        <v>No</v>
      </c>
      <c r="K2263" t="str">
        <f t="shared" si="107"/>
        <v>No</v>
      </c>
      <c r="L2263">
        <f t="shared" si="108"/>
        <v>377498</v>
      </c>
      <c r="M2263" s="1" t="str">
        <f>IF(ISBLANK(D2263),_xlfn.MODE.SNGL(moras[TIPO_ASEGURAMIENTO]),D2263)</f>
        <v>TRABAJADOR INDEPENDIENTE</v>
      </c>
      <c r="N2263" s="1">
        <f>IF(ISBLANK(moras[[#This Row],[EDAD]]),T2284,moras[[#This Row],[EDAD]])</f>
        <v>37</v>
      </c>
    </row>
    <row r="2264" spans="1:14" x14ac:dyDescent="0.35">
      <c r="A2264" s="1">
        <v>2263</v>
      </c>
      <c r="B2264" s="1" t="s">
        <v>9</v>
      </c>
      <c r="C2264" s="1">
        <v>308750</v>
      </c>
      <c r="D2264" s="1" t="s">
        <v>10</v>
      </c>
      <c r="E2264" s="1" t="s">
        <v>16</v>
      </c>
      <c r="F2264" s="1" t="s">
        <v>12</v>
      </c>
      <c r="G2264" s="1" t="s">
        <v>13</v>
      </c>
      <c r="H2264" s="1" t="s">
        <v>12</v>
      </c>
      <c r="I2264" s="1">
        <v>35</v>
      </c>
      <c r="J2264" t="str">
        <f t="shared" si="106"/>
        <v>No</v>
      </c>
      <c r="K2264" t="str">
        <f t="shared" si="107"/>
        <v>No</v>
      </c>
      <c r="L2264">
        <f t="shared" si="108"/>
        <v>308750</v>
      </c>
      <c r="M2264" s="1" t="str">
        <f>IF(ISBLANK(D2264),_xlfn.MODE.SNGL(moras[TIPO_ASEGURAMIENTO]),D2264)</f>
        <v>ASALARIADO</v>
      </c>
      <c r="N2264" s="1">
        <f>IF(ISBLANK(moras[[#This Row],[EDAD]]),T2285,moras[[#This Row],[EDAD]])</f>
        <v>35</v>
      </c>
    </row>
    <row r="2265" spans="1:14" x14ac:dyDescent="0.35">
      <c r="A2265" s="1">
        <v>2264</v>
      </c>
      <c r="B2265" s="1" t="s">
        <v>9</v>
      </c>
      <c r="C2265" s="1">
        <v>451354.46</v>
      </c>
      <c r="D2265" s="1" t="s">
        <v>10</v>
      </c>
      <c r="E2265" s="1" t="s">
        <v>16</v>
      </c>
      <c r="F2265" s="1" t="s">
        <v>12</v>
      </c>
      <c r="G2265" s="1" t="s">
        <v>13</v>
      </c>
      <c r="H2265" s="1" t="s">
        <v>13</v>
      </c>
      <c r="I2265" s="1">
        <v>58</v>
      </c>
      <c r="J2265" t="str">
        <f t="shared" si="106"/>
        <v>No</v>
      </c>
      <c r="K2265" t="str">
        <f t="shared" si="107"/>
        <v>No</v>
      </c>
      <c r="L2265">
        <f t="shared" si="108"/>
        <v>451354.46</v>
      </c>
      <c r="M2265" s="1" t="str">
        <f>IF(ISBLANK(D2265),_xlfn.MODE.SNGL(moras[TIPO_ASEGURAMIENTO]),D2265)</f>
        <v>ASALARIADO</v>
      </c>
      <c r="N2265" s="1">
        <f>IF(ISBLANK(moras[[#This Row],[EDAD]]),T2286,moras[[#This Row],[EDAD]])</f>
        <v>58</v>
      </c>
    </row>
    <row r="2266" spans="1:14" x14ac:dyDescent="0.35">
      <c r="A2266" s="1">
        <v>2265</v>
      </c>
      <c r="B2266" s="1" t="s">
        <v>9</v>
      </c>
      <c r="C2266" s="1">
        <v>455001.5</v>
      </c>
      <c r="D2266" s="1" t="s">
        <v>10</v>
      </c>
      <c r="E2266" s="1" t="s">
        <v>16</v>
      </c>
      <c r="F2266" s="1" t="s">
        <v>12</v>
      </c>
      <c r="G2266" s="1" t="s">
        <v>13</v>
      </c>
      <c r="H2266" s="1" t="s">
        <v>13</v>
      </c>
      <c r="I2266" s="1">
        <v>20</v>
      </c>
      <c r="J2266" t="str">
        <f t="shared" si="106"/>
        <v>No</v>
      </c>
      <c r="K2266" t="str">
        <f t="shared" si="107"/>
        <v>No</v>
      </c>
      <c r="L2266">
        <f t="shared" si="108"/>
        <v>455001.5</v>
      </c>
      <c r="M2266" s="1" t="str">
        <f>IF(ISBLANK(D2266),_xlfn.MODE.SNGL(moras[TIPO_ASEGURAMIENTO]),D2266)</f>
        <v>ASALARIADO</v>
      </c>
      <c r="N2266" s="1">
        <f>IF(ISBLANK(moras[[#This Row],[EDAD]]),T2287,moras[[#This Row],[EDAD]])</f>
        <v>20</v>
      </c>
    </row>
    <row r="2267" spans="1:14" x14ac:dyDescent="0.35">
      <c r="A2267" s="1">
        <v>2266</v>
      </c>
      <c r="B2267" s="1" t="s">
        <v>15</v>
      </c>
      <c r="C2267" s="1">
        <v>994882.5</v>
      </c>
      <c r="D2267" s="1" t="s">
        <v>10</v>
      </c>
      <c r="E2267" s="1" t="s">
        <v>16</v>
      </c>
      <c r="F2267" s="1" t="s">
        <v>12</v>
      </c>
      <c r="G2267" s="1" t="s">
        <v>13</v>
      </c>
      <c r="H2267" s="1" t="s">
        <v>13</v>
      </c>
      <c r="I2267" s="1">
        <v>50</v>
      </c>
      <c r="J2267" t="str">
        <f t="shared" si="106"/>
        <v>No</v>
      </c>
      <c r="K2267" t="str">
        <f t="shared" si="107"/>
        <v>No</v>
      </c>
      <c r="L2267">
        <f t="shared" si="108"/>
        <v>994882.5</v>
      </c>
      <c r="M2267" s="1" t="str">
        <f>IF(ISBLANK(D2267),_xlfn.MODE.SNGL(moras[TIPO_ASEGURAMIENTO]),D2267)</f>
        <v>ASALARIADO</v>
      </c>
      <c r="N2267" s="1">
        <f>IF(ISBLANK(moras[[#This Row],[EDAD]]),T2288,moras[[#This Row],[EDAD]])</f>
        <v>50</v>
      </c>
    </row>
    <row r="2268" spans="1:14" x14ac:dyDescent="0.35">
      <c r="A2268" s="1">
        <v>2267</v>
      </c>
      <c r="B2268" s="1" t="s">
        <v>9</v>
      </c>
      <c r="C2268" s="1">
        <v>509509</v>
      </c>
      <c r="D2268" s="1" t="s">
        <v>18</v>
      </c>
      <c r="E2268" s="1" t="s">
        <v>16</v>
      </c>
      <c r="F2268" s="1" t="s">
        <v>12</v>
      </c>
      <c r="G2268" s="1" t="s">
        <v>12</v>
      </c>
      <c r="H2268" s="1" t="s">
        <v>12</v>
      </c>
      <c r="I2268" s="1">
        <v>59</v>
      </c>
      <c r="J2268" t="str">
        <f t="shared" si="106"/>
        <v>No</v>
      </c>
      <c r="K2268" t="str">
        <f t="shared" si="107"/>
        <v>No</v>
      </c>
      <c r="L2268">
        <f t="shared" si="108"/>
        <v>509509</v>
      </c>
      <c r="M2268" s="1" t="str">
        <f>IF(ISBLANK(D2268),_xlfn.MODE.SNGL(moras[TIPO_ASEGURAMIENTO]),D2268)</f>
        <v>TRABAJADOR INDEPENDIENTE</v>
      </c>
      <c r="N2268" s="1">
        <f>IF(ISBLANK(moras[[#This Row],[EDAD]]),T2289,moras[[#This Row],[EDAD]])</f>
        <v>59</v>
      </c>
    </row>
    <row r="2269" spans="1:14" x14ac:dyDescent="0.35">
      <c r="A2269" s="1">
        <v>2268</v>
      </c>
      <c r="B2269" s="1" t="s">
        <v>9</v>
      </c>
      <c r="C2269" s="1">
        <v>349920</v>
      </c>
      <c r="D2269" s="1" t="s">
        <v>10</v>
      </c>
      <c r="E2269" s="1" t="s">
        <v>16</v>
      </c>
      <c r="F2269" s="1" t="s">
        <v>12</v>
      </c>
      <c r="G2269" s="1" t="s">
        <v>13</v>
      </c>
      <c r="H2269" s="1" t="s">
        <v>13</v>
      </c>
      <c r="I2269" s="1">
        <v>34</v>
      </c>
      <c r="J2269" t="str">
        <f t="shared" si="106"/>
        <v>No</v>
      </c>
      <c r="K2269" t="str">
        <f t="shared" si="107"/>
        <v>No</v>
      </c>
      <c r="L2269">
        <f t="shared" si="108"/>
        <v>349920</v>
      </c>
      <c r="M2269" s="1" t="str">
        <f>IF(ISBLANK(D2269),_xlfn.MODE.SNGL(moras[TIPO_ASEGURAMIENTO]),D2269)</f>
        <v>ASALARIADO</v>
      </c>
      <c r="N2269" s="1">
        <f>IF(ISBLANK(moras[[#This Row],[EDAD]]),T2290,moras[[#This Row],[EDAD]])</f>
        <v>34</v>
      </c>
    </row>
    <row r="2270" spans="1:14" x14ac:dyDescent="0.35">
      <c r="A2270" s="1">
        <v>2269</v>
      </c>
      <c r="B2270" s="1" t="s">
        <v>9</v>
      </c>
      <c r="C2270" s="1">
        <v>17760.8</v>
      </c>
      <c r="D2270" s="1" t="s">
        <v>10</v>
      </c>
      <c r="E2270" s="1" t="s">
        <v>16</v>
      </c>
      <c r="F2270" s="1" t="s">
        <v>12</v>
      </c>
      <c r="G2270" s="1" t="s">
        <v>12</v>
      </c>
      <c r="H2270" s="1" t="s">
        <v>13</v>
      </c>
      <c r="I2270" s="1">
        <v>29</v>
      </c>
      <c r="J2270" t="str">
        <f t="shared" si="106"/>
        <v>No</v>
      </c>
      <c r="K2270" t="str">
        <f t="shared" si="107"/>
        <v>No</v>
      </c>
      <c r="L2270">
        <f t="shared" si="108"/>
        <v>17760.8</v>
      </c>
      <c r="M2270" s="1" t="str">
        <f>IF(ISBLANK(D2270),_xlfn.MODE.SNGL(moras[TIPO_ASEGURAMIENTO]),D2270)</f>
        <v>ASALARIADO</v>
      </c>
      <c r="N2270" s="1">
        <f>IF(ISBLANK(moras[[#This Row],[EDAD]]),T2291,moras[[#This Row],[EDAD]])</f>
        <v>29</v>
      </c>
    </row>
    <row r="2271" spans="1:14" x14ac:dyDescent="0.35">
      <c r="A2271" s="1">
        <v>2270</v>
      </c>
      <c r="B2271" s="1" t="s">
        <v>15</v>
      </c>
      <c r="C2271" s="1">
        <v>526736.80000000005</v>
      </c>
      <c r="D2271" s="1" t="s">
        <v>10</v>
      </c>
      <c r="E2271" s="1" t="s">
        <v>16</v>
      </c>
      <c r="F2271" s="1" t="s">
        <v>12</v>
      </c>
      <c r="G2271" s="1" t="s">
        <v>13</v>
      </c>
      <c r="H2271" s="1" t="s">
        <v>13</v>
      </c>
      <c r="I2271" s="1">
        <v>25</v>
      </c>
      <c r="J2271" t="str">
        <f t="shared" si="106"/>
        <v>No</v>
      </c>
      <c r="K2271" t="str">
        <f t="shared" si="107"/>
        <v>No</v>
      </c>
      <c r="L2271">
        <f t="shared" si="108"/>
        <v>526736.80000000005</v>
      </c>
      <c r="M2271" s="1" t="str">
        <f>IF(ISBLANK(D2271),_xlfn.MODE.SNGL(moras[TIPO_ASEGURAMIENTO]),D2271)</f>
        <v>ASALARIADO</v>
      </c>
      <c r="N2271" s="1">
        <f>IF(ISBLANK(moras[[#This Row],[EDAD]]),T2292,moras[[#This Row],[EDAD]])</f>
        <v>25</v>
      </c>
    </row>
    <row r="2272" spans="1:14" x14ac:dyDescent="0.35">
      <c r="A2272" s="1">
        <v>2271</v>
      </c>
      <c r="B2272" s="1" t="s">
        <v>9</v>
      </c>
      <c r="C2272" s="1">
        <v>497155.33</v>
      </c>
      <c r="D2272" s="1" t="s">
        <v>10</v>
      </c>
      <c r="E2272" s="1" t="s">
        <v>16</v>
      </c>
      <c r="F2272" s="1" t="s">
        <v>12</v>
      </c>
      <c r="G2272" s="1" t="s">
        <v>13</v>
      </c>
      <c r="H2272" s="1" t="s">
        <v>13</v>
      </c>
      <c r="I2272" s="1">
        <v>27</v>
      </c>
      <c r="J2272" t="str">
        <f t="shared" si="106"/>
        <v>No</v>
      </c>
      <c r="K2272" t="str">
        <f t="shared" si="107"/>
        <v>No</v>
      </c>
      <c r="L2272">
        <f t="shared" si="108"/>
        <v>497155.33</v>
      </c>
      <c r="M2272" s="1" t="str">
        <f>IF(ISBLANK(D2272),_xlfn.MODE.SNGL(moras[TIPO_ASEGURAMIENTO]),D2272)</f>
        <v>ASALARIADO</v>
      </c>
      <c r="N2272" s="1">
        <f>IF(ISBLANK(moras[[#This Row],[EDAD]]),T2293,moras[[#This Row],[EDAD]])</f>
        <v>27</v>
      </c>
    </row>
    <row r="2273" spans="1:14" x14ac:dyDescent="0.35">
      <c r="A2273" s="1">
        <v>2272</v>
      </c>
      <c r="B2273" s="1" t="s">
        <v>15</v>
      </c>
      <c r="C2273" s="1">
        <v>423675</v>
      </c>
      <c r="D2273" s="1" t="s">
        <v>10</v>
      </c>
      <c r="E2273" s="1" t="s">
        <v>16</v>
      </c>
      <c r="F2273" s="1" t="s">
        <v>12</v>
      </c>
      <c r="G2273" s="1" t="s">
        <v>13</v>
      </c>
      <c r="H2273" s="1" t="s">
        <v>13</v>
      </c>
      <c r="I2273" s="1">
        <v>26</v>
      </c>
      <c r="J2273" t="str">
        <f t="shared" si="106"/>
        <v>No</v>
      </c>
      <c r="K2273" t="str">
        <f t="shared" si="107"/>
        <v>No</v>
      </c>
      <c r="L2273">
        <f t="shared" si="108"/>
        <v>423675</v>
      </c>
      <c r="M2273" s="1" t="str">
        <f>IF(ISBLANK(D2273),_xlfn.MODE.SNGL(moras[TIPO_ASEGURAMIENTO]),D2273)</f>
        <v>ASALARIADO</v>
      </c>
      <c r="N2273" s="1">
        <f>IF(ISBLANK(moras[[#This Row],[EDAD]]),T2294,moras[[#This Row],[EDAD]])</f>
        <v>26</v>
      </c>
    </row>
    <row r="2274" spans="1:14" x14ac:dyDescent="0.35">
      <c r="A2274" s="1">
        <v>2273</v>
      </c>
      <c r="B2274" s="1" t="s">
        <v>9</v>
      </c>
      <c r="C2274" s="1">
        <v>292387</v>
      </c>
      <c r="D2274" s="1" t="s">
        <v>17</v>
      </c>
      <c r="E2274" s="1" t="s">
        <v>16</v>
      </c>
      <c r="F2274" s="1" t="s">
        <v>12</v>
      </c>
      <c r="G2274" s="1" t="s">
        <v>12</v>
      </c>
      <c r="H2274" s="1" t="s">
        <v>13</v>
      </c>
      <c r="I2274" s="1">
        <v>33</v>
      </c>
      <c r="J2274" t="str">
        <f t="shared" si="106"/>
        <v>No</v>
      </c>
      <c r="K2274" t="str">
        <f t="shared" si="107"/>
        <v>No</v>
      </c>
      <c r="L2274">
        <f t="shared" si="108"/>
        <v>292387</v>
      </c>
      <c r="M2274" s="1" t="str">
        <f>IF(ISBLANK(D2274),_xlfn.MODE.SNGL(moras[TIPO_ASEGURAMIENTO]),D2274)</f>
        <v>ASEGURADO VOLUNTARIO</v>
      </c>
      <c r="N2274" s="1">
        <f>IF(ISBLANK(moras[[#This Row],[EDAD]]),T2295,moras[[#This Row],[EDAD]])</f>
        <v>33</v>
      </c>
    </row>
    <row r="2275" spans="1:14" x14ac:dyDescent="0.35">
      <c r="A2275" s="1">
        <v>2274</v>
      </c>
      <c r="B2275" s="1" t="s">
        <v>15</v>
      </c>
      <c r="C2275" s="1">
        <v>430993</v>
      </c>
      <c r="D2275" s="1" t="s">
        <v>14</v>
      </c>
      <c r="E2275" s="1" t="s">
        <v>11</v>
      </c>
      <c r="F2275" s="1" t="s">
        <v>12</v>
      </c>
      <c r="G2275" s="1" t="s">
        <v>13</v>
      </c>
      <c r="H2275" s="1" t="s">
        <v>13</v>
      </c>
      <c r="I2275" s="1">
        <v>64</v>
      </c>
      <c r="J2275" t="str">
        <f t="shared" si="106"/>
        <v>No</v>
      </c>
      <c r="K2275" t="str">
        <f t="shared" si="107"/>
        <v>No</v>
      </c>
      <c r="L2275">
        <f t="shared" si="108"/>
        <v>430993</v>
      </c>
      <c r="M2275" s="1" t="str">
        <f>IF(ISBLANK(D2275),_xlfn.MODE.SNGL(moras[TIPO_ASEGURAMIENTO]),D2275)</f>
        <v>PENSIONADOS EN SU PROPIO SISTEMA</v>
      </c>
      <c r="N2275" s="1">
        <f>IF(ISBLANK(moras[[#This Row],[EDAD]]),T2296,moras[[#This Row],[EDAD]])</f>
        <v>64</v>
      </c>
    </row>
    <row r="2276" spans="1:14" x14ac:dyDescent="0.35">
      <c r="A2276" s="1">
        <v>2275</v>
      </c>
      <c r="B2276" s="1" t="s">
        <v>9</v>
      </c>
      <c r="C2276" s="1">
        <v>298000</v>
      </c>
      <c r="D2276" s="1" t="s">
        <v>10</v>
      </c>
      <c r="E2276" s="1" t="s">
        <v>16</v>
      </c>
      <c r="F2276" s="1" t="s">
        <v>12</v>
      </c>
      <c r="G2276" s="1" t="s">
        <v>12</v>
      </c>
      <c r="H2276" s="1" t="s">
        <v>13</v>
      </c>
      <c r="I2276" s="1">
        <v>42</v>
      </c>
      <c r="J2276" t="str">
        <f t="shared" si="106"/>
        <v>No</v>
      </c>
      <c r="K2276" t="str">
        <f t="shared" si="107"/>
        <v>No</v>
      </c>
      <c r="L2276">
        <f t="shared" si="108"/>
        <v>298000</v>
      </c>
      <c r="M2276" s="1" t="str">
        <f>IF(ISBLANK(D2276),_xlfn.MODE.SNGL(moras[TIPO_ASEGURAMIENTO]),D2276)</f>
        <v>ASALARIADO</v>
      </c>
      <c r="N2276" s="1">
        <f>IF(ISBLANK(moras[[#This Row],[EDAD]]),T2297,moras[[#This Row],[EDAD]])</f>
        <v>42</v>
      </c>
    </row>
    <row r="2277" spans="1:14" x14ac:dyDescent="0.35">
      <c r="A2277" s="1">
        <v>2276</v>
      </c>
      <c r="B2277" s="1" t="s">
        <v>9</v>
      </c>
      <c r="C2277" s="1">
        <v>405063</v>
      </c>
      <c r="D2277" s="1" t="s">
        <v>18</v>
      </c>
      <c r="E2277" s="1" t="s">
        <v>16</v>
      </c>
      <c r="F2277" s="1" t="s">
        <v>12</v>
      </c>
      <c r="G2277" s="1" t="s">
        <v>12</v>
      </c>
      <c r="H2277" s="1" t="s">
        <v>12</v>
      </c>
      <c r="I2277" s="1">
        <v>40</v>
      </c>
      <c r="J2277" t="str">
        <f t="shared" si="106"/>
        <v>No</v>
      </c>
      <c r="K2277" t="str">
        <f t="shared" si="107"/>
        <v>No</v>
      </c>
      <c r="L2277">
        <f t="shared" si="108"/>
        <v>405063</v>
      </c>
      <c r="M2277" s="1" t="str">
        <f>IF(ISBLANK(D2277),_xlfn.MODE.SNGL(moras[TIPO_ASEGURAMIENTO]),D2277)</f>
        <v>TRABAJADOR INDEPENDIENTE</v>
      </c>
      <c r="N2277" s="1">
        <f>IF(ISBLANK(moras[[#This Row],[EDAD]]),T2298,moras[[#This Row],[EDAD]])</f>
        <v>40</v>
      </c>
    </row>
    <row r="2278" spans="1:14" x14ac:dyDescent="0.35">
      <c r="A2278" s="1">
        <v>2277</v>
      </c>
      <c r="B2278" s="1" t="s">
        <v>9</v>
      </c>
      <c r="C2278" s="1">
        <v>1400000</v>
      </c>
      <c r="D2278" s="1" t="s">
        <v>10</v>
      </c>
      <c r="E2278" s="1" t="s">
        <v>16</v>
      </c>
      <c r="F2278" s="1" t="s">
        <v>12</v>
      </c>
      <c r="G2278" s="1" t="s">
        <v>13</v>
      </c>
      <c r="H2278" s="1" t="s">
        <v>13</v>
      </c>
      <c r="I2278" s="1">
        <v>30</v>
      </c>
      <c r="J2278" t="str">
        <f t="shared" si="106"/>
        <v>No</v>
      </c>
      <c r="K2278" t="str">
        <f t="shared" si="107"/>
        <v>No</v>
      </c>
      <c r="L2278">
        <f t="shared" si="108"/>
        <v>1400000</v>
      </c>
      <c r="M2278" s="1" t="str">
        <f>IF(ISBLANK(D2278),_xlfn.MODE.SNGL(moras[TIPO_ASEGURAMIENTO]),D2278)</f>
        <v>ASALARIADO</v>
      </c>
      <c r="N2278" s="1">
        <f>IF(ISBLANK(moras[[#This Row],[EDAD]]),T2299,moras[[#This Row],[EDAD]])</f>
        <v>30</v>
      </c>
    </row>
    <row r="2279" spans="1:14" x14ac:dyDescent="0.35">
      <c r="A2279" s="1">
        <v>2278</v>
      </c>
      <c r="B2279" s="1" t="s">
        <v>15</v>
      </c>
      <c r="C2279" s="1">
        <v>341602</v>
      </c>
      <c r="D2279" s="1" t="s">
        <v>18</v>
      </c>
      <c r="E2279" s="1" t="s">
        <v>16</v>
      </c>
      <c r="F2279" s="1" t="s">
        <v>12</v>
      </c>
      <c r="G2279" s="1" t="s">
        <v>13</v>
      </c>
      <c r="H2279" s="1" t="s">
        <v>13</v>
      </c>
      <c r="I2279" s="1">
        <v>42</v>
      </c>
      <c r="J2279" t="str">
        <f t="shared" si="106"/>
        <v>No</v>
      </c>
      <c r="K2279" t="str">
        <f t="shared" si="107"/>
        <v>No</v>
      </c>
      <c r="L2279">
        <f t="shared" si="108"/>
        <v>341602</v>
      </c>
      <c r="M2279" s="1" t="str">
        <f>IF(ISBLANK(D2279),_xlfn.MODE.SNGL(moras[TIPO_ASEGURAMIENTO]),D2279)</f>
        <v>TRABAJADOR INDEPENDIENTE</v>
      </c>
      <c r="N2279" s="1">
        <f>IF(ISBLANK(moras[[#This Row],[EDAD]]),T2300,moras[[#This Row],[EDAD]])</f>
        <v>42</v>
      </c>
    </row>
    <row r="2280" spans="1:14" x14ac:dyDescent="0.35">
      <c r="A2280" s="1">
        <v>2279</v>
      </c>
      <c r="B2280" s="1" t="s">
        <v>9</v>
      </c>
      <c r="C2280" s="1">
        <v>915000</v>
      </c>
      <c r="D2280" s="1" t="s">
        <v>10</v>
      </c>
      <c r="E2280" s="1" t="s">
        <v>16</v>
      </c>
      <c r="F2280" s="1" t="s">
        <v>12</v>
      </c>
      <c r="G2280" s="1" t="s">
        <v>13</v>
      </c>
      <c r="H2280" s="1" t="s">
        <v>13</v>
      </c>
      <c r="I2280" s="1">
        <v>24</v>
      </c>
      <c r="J2280" t="str">
        <f t="shared" si="106"/>
        <v>No</v>
      </c>
      <c r="K2280" t="str">
        <f t="shared" si="107"/>
        <v>No</v>
      </c>
      <c r="L2280">
        <f t="shared" si="108"/>
        <v>915000</v>
      </c>
      <c r="M2280" s="1" t="str">
        <f>IF(ISBLANK(D2280),_xlfn.MODE.SNGL(moras[TIPO_ASEGURAMIENTO]),D2280)</f>
        <v>ASALARIADO</v>
      </c>
      <c r="N2280" s="1">
        <f>IF(ISBLANK(moras[[#This Row],[EDAD]]),T2301,moras[[#This Row],[EDAD]])</f>
        <v>24</v>
      </c>
    </row>
    <row r="2281" spans="1:14" x14ac:dyDescent="0.35">
      <c r="A2281" s="1">
        <v>2280</v>
      </c>
      <c r="B2281" s="1" t="s">
        <v>15</v>
      </c>
      <c r="C2281" s="1">
        <v>339164.62</v>
      </c>
      <c r="D2281" s="1" t="s">
        <v>14</v>
      </c>
      <c r="E2281" s="1" t="s">
        <v>11</v>
      </c>
      <c r="F2281" s="1" t="s">
        <v>12</v>
      </c>
      <c r="G2281" s="1" t="s">
        <v>13</v>
      </c>
      <c r="H2281" s="1" t="s">
        <v>13</v>
      </c>
      <c r="I2281" s="1">
        <v>70</v>
      </c>
      <c r="J2281" t="str">
        <f t="shared" si="106"/>
        <v>No</v>
      </c>
      <c r="K2281" t="str">
        <f t="shared" si="107"/>
        <v>No</v>
      </c>
      <c r="L2281">
        <f t="shared" si="108"/>
        <v>339164.62</v>
      </c>
      <c r="M2281" s="1" t="str">
        <f>IF(ISBLANK(D2281),_xlfn.MODE.SNGL(moras[TIPO_ASEGURAMIENTO]),D2281)</f>
        <v>PENSIONADOS EN SU PROPIO SISTEMA</v>
      </c>
      <c r="N2281" s="1">
        <f>IF(ISBLANK(moras[[#This Row],[EDAD]]),T2302,moras[[#This Row],[EDAD]])</f>
        <v>70</v>
      </c>
    </row>
    <row r="2282" spans="1:14" x14ac:dyDescent="0.35">
      <c r="A2282" s="1">
        <v>2281</v>
      </c>
      <c r="B2282" s="1" t="s">
        <v>9</v>
      </c>
      <c r="C2282" s="1">
        <v>278030</v>
      </c>
      <c r="D2282" s="1" t="s">
        <v>19</v>
      </c>
      <c r="E2282" s="1" t="s">
        <v>16</v>
      </c>
      <c r="F2282" s="1" t="s">
        <v>12</v>
      </c>
      <c r="G2282" s="1" t="s">
        <v>13</v>
      </c>
      <c r="H2282" s="1" t="s">
        <v>13</v>
      </c>
      <c r="I2282" s="1">
        <v>71</v>
      </c>
      <c r="J2282" t="str">
        <f t="shared" si="106"/>
        <v>No</v>
      </c>
      <c r="K2282" t="str">
        <f t="shared" si="107"/>
        <v>No</v>
      </c>
      <c r="L2282">
        <f t="shared" si="108"/>
        <v>278030</v>
      </c>
      <c r="M2282" s="1" t="str">
        <f>IF(ISBLANK(D2282),_xlfn.MODE.SNGL(moras[TIPO_ASEGURAMIENTO]),D2282)</f>
        <v>CONVENIOS ESPECIALES DE TRABAJADORES INDEPENDIENTES</v>
      </c>
      <c r="N2282" s="1">
        <f>IF(ISBLANK(moras[[#This Row],[EDAD]]),T2303,moras[[#This Row],[EDAD]])</f>
        <v>71</v>
      </c>
    </row>
    <row r="2283" spans="1:14" x14ac:dyDescent="0.35">
      <c r="A2283" s="1">
        <v>2282</v>
      </c>
      <c r="B2283" s="1" t="s">
        <v>15</v>
      </c>
      <c r="C2283" s="1">
        <v>490713.59999999998</v>
      </c>
      <c r="D2283" s="1" t="s">
        <v>10</v>
      </c>
      <c r="E2283" s="1" t="s">
        <v>16</v>
      </c>
      <c r="F2283" s="1" t="s">
        <v>12</v>
      </c>
      <c r="G2283" s="1" t="s">
        <v>13</v>
      </c>
      <c r="H2283" s="1" t="s">
        <v>13</v>
      </c>
      <c r="I2283" s="1">
        <v>47</v>
      </c>
      <c r="J2283" t="str">
        <f t="shared" si="106"/>
        <v>No</v>
      </c>
      <c r="K2283" t="str">
        <f t="shared" si="107"/>
        <v>No</v>
      </c>
      <c r="L2283">
        <f t="shared" si="108"/>
        <v>490713.59999999998</v>
      </c>
      <c r="M2283" s="1" t="str">
        <f>IF(ISBLANK(D2283),_xlfn.MODE.SNGL(moras[TIPO_ASEGURAMIENTO]),D2283)</f>
        <v>ASALARIADO</v>
      </c>
      <c r="N2283" s="1">
        <f>IF(ISBLANK(moras[[#This Row],[EDAD]]),T2304,moras[[#This Row],[EDAD]])</f>
        <v>47</v>
      </c>
    </row>
    <row r="2284" spans="1:14" x14ac:dyDescent="0.35">
      <c r="A2284" s="1">
        <v>2283</v>
      </c>
      <c r="B2284" s="1" t="s">
        <v>9</v>
      </c>
      <c r="C2284" s="1">
        <v>1051374.8</v>
      </c>
      <c r="D2284" s="1" t="s">
        <v>10</v>
      </c>
      <c r="E2284" s="1" t="s">
        <v>11</v>
      </c>
      <c r="F2284" s="1" t="s">
        <v>12</v>
      </c>
      <c r="G2284" s="1" t="s">
        <v>13</v>
      </c>
      <c r="H2284" s="1" t="s">
        <v>13</v>
      </c>
      <c r="I2284" s="1">
        <v>62</v>
      </c>
      <c r="J2284" t="str">
        <f t="shared" si="106"/>
        <v>No</v>
      </c>
      <c r="K2284" t="str">
        <f t="shared" si="107"/>
        <v>No</v>
      </c>
      <c r="L2284">
        <f t="shared" si="108"/>
        <v>1051374.8</v>
      </c>
      <c r="M2284" s="1" t="str">
        <f>IF(ISBLANK(D2284),_xlfn.MODE.SNGL(moras[TIPO_ASEGURAMIENTO]),D2284)</f>
        <v>ASALARIADO</v>
      </c>
      <c r="N2284" s="1">
        <f>IF(ISBLANK(moras[[#This Row],[EDAD]]),T2305,moras[[#This Row],[EDAD]])</f>
        <v>62</v>
      </c>
    </row>
    <row r="2285" spans="1:14" x14ac:dyDescent="0.35">
      <c r="A2285" s="1">
        <v>2284</v>
      </c>
      <c r="B2285" s="1" t="s">
        <v>9</v>
      </c>
      <c r="C2285" s="1">
        <v>445841.44</v>
      </c>
      <c r="D2285" s="1" t="s">
        <v>10</v>
      </c>
      <c r="E2285" s="1" t="s">
        <v>16</v>
      </c>
      <c r="F2285" s="1" t="s">
        <v>12</v>
      </c>
      <c r="G2285" s="1" t="s">
        <v>12</v>
      </c>
      <c r="H2285" s="1" t="s">
        <v>13</v>
      </c>
      <c r="I2285" s="1">
        <v>57</v>
      </c>
      <c r="J2285" t="str">
        <f t="shared" si="106"/>
        <v>No</v>
      </c>
      <c r="K2285" t="str">
        <f t="shared" si="107"/>
        <v>No</v>
      </c>
      <c r="L2285">
        <f t="shared" si="108"/>
        <v>445841.44</v>
      </c>
      <c r="M2285" s="1" t="str">
        <f>IF(ISBLANK(D2285),_xlfn.MODE.SNGL(moras[TIPO_ASEGURAMIENTO]),D2285)</f>
        <v>ASALARIADO</v>
      </c>
      <c r="N2285" s="1">
        <f>IF(ISBLANK(moras[[#This Row],[EDAD]]),T2306,moras[[#This Row],[EDAD]])</f>
        <v>57</v>
      </c>
    </row>
    <row r="2286" spans="1:14" x14ac:dyDescent="0.35">
      <c r="A2286" s="1">
        <v>2285</v>
      </c>
      <c r="B2286" s="1" t="s">
        <v>15</v>
      </c>
      <c r="C2286" s="1">
        <v>485843.98</v>
      </c>
      <c r="D2286" s="1" t="s">
        <v>10</v>
      </c>
      <c r="E2286" s="1" t="s">
        <v>16</v>
      </c>
      <c r="F2286" s="1" t="s">
        <v>12</v>
      </c>
      <c r="G2286" s="1" t="s">
        <v>13</v>
      </c>
      <c r="H2286" s="1" t="s">
        <v>13</v>
      </c>
      <c r="I2286" s="1">
        <v>25</v>
      </c>
      <c r="J2286" t="str">
        <f t="shared" si="106"/>
        <v>No</v>
      </c>
      <c r="K2286" t="str">
        <f t="shared" si="107"/>
        <v>No</v>
      </c>
      <c r="L2286">
        <f t="shared" si="108"/>
        <v>485843.98</v>
      </c>
      <c r="M2286" s="1" t="str">
        <f>IF(ISBLANK(D2286),_xlfn.MODE.SNGL(moras[TIPO_ASEGURAMIENTO]),D2286)</f>
        <v>ASALARIADO</v>
      </c>
      <c r="N2286" s="1">
        <f>IF(ISBLANK(moras[[#This Row],[EDAD]]),T2307,moras[[#This Row],[EDAD]])</f>
        <v>25</v>
      </c>
    </row>
    <row r="2287" spans="1:14" x14ac:dyDescent="0.35">
      <c r="A2287" s="1">
        <v>2286</v>
      </c>
      <c r="B2287" s="1" t="s">
        <v>9</v>
      </c>
      <c r="C2287" s="1">
        <v>370647</v>
      </c>
      <c r="D2287" s="1" t="s">
        <v>18</v>
      </c>
      <c r="E2287" s="1" t="s">
        <v>16</v>
      </c>
      <c r="F2287" s="1" t="s">
        <v>12</v>
      </c>
      <c r="G2287" s="1" t="s">
        <v>13</v>
      </c>
      <c r="H2287" s="1" t="s">
        <v>13</v>
      </c>
      <c r="I2287" s="1">
        <v>49</v>
      </c>
      <c r="J2287" t="str">
        <f t="shared" si="106"/>
        <v>No</v>
      </c>
      <c r="K2287" t="str">
        <f t="shared" si="107"/>
        <v>No</v>
      </c>
      <c r="L2287">
        <f t="shared" si="108"/>
        <v>370647</v>
      </c>
      <c r="M2287" s="1" t="str">
        <f>IF(ISBLANK(D2287),_xlfn.MODE.SNGL(moras[TIPO_ASEGURAMIENTO]),D2287)</f>
        <v>TRABAJADOR INDEPENDIENTE</v>
      </c>
      <c r="N2287" s="1">
        <f>IF(ISBLANK(moras[[#This Row],[EDAD]]),T2308,moras[[#This Row],[EDAD]])</f>
        <v>49</v>
      </c>
    </row>
    <row r="2288" spans="1:14" x14ac:dyDescent="0.35">
      <c r="A2288" s="1">
        <v>2287</v>
      </c>
      <c r="B2288" s="1" t="s">
        <v>15</v>
      </c>
      <c r="C2288" s="1">
        <v>138101.79999999999</v>
      </c>
      <c r="D2288" s="1" t="s">
        <v>10</v>
      </c>
      <c r="E2288" s="1" t="s">
        <v>11</v>
      </c>
      <c r="F2288" s="1" t="s">
        <v>12</v>
      </c>
      <c r="G2288" s="1" t="s">
        <v>13</v>
      </c>
      <c r="H2288" s="1" t="s">
        <v>13</v>
      </c>
      <c r="I2288" s="1">
        <v>31</v>
      </c>
      <c r="J2288" t="str">
        <f t="shared" si="106"/>
        <v>No</v>
      </c>
      <c r="K2288" t="str">
        <f t="shared" si="107"/>
        <v>No</v>
      </c>
      <c r="L2288">
        <f t="shared" si="108"/>
        <v>138101.79999999999</v>
      </c>
      <c r="M2288" s="1" t="str">
        <f>IF(ISBLANK(D2288),_xlfn.MODE.SNGL(moras[TIPO_ASEGURAMIENTO]),D2288)</f>
        <v>ASALARIADO</v>
      </c>
      <c r="N2288" s="1">
        <f>IF(ISBLANK(moras[[#This Row],[EDAD]]),T2309,moras[[#This Row],[EDAD]])</f>
        <v>31</v>
      </c>
    </row>
    <row r="2289" spans="1:14" x14ac:dyDescent="0.35">
      <c r="A2289" s="1">
        <v>2288</v>
      </c>
      <c r="B2289" s="1" t="s">
        <v>9</v>
      </c>
      <c r="C2289" s="1">
        <v>338629</v>
      </c>
      <c r="D2289" s="1" t="s">
        <v>18</v>
      </c>
      <c r="E2289" s="1" t="s">
        <v>16</v>
      </c>
      <c r="F2289" s="1" t="s">
        <v>12</v>
      </c>
      <c r="G2289" s="1" t="s">
        <v>13</v>
      </c>
      <c r="H2289" s="1" t="s">
        <v>12</v>
      </c>
      <c r="I2289" s="1">
        <v>50</v>
      </c>
      <c r="J2289" t="str">
        <f t="shared" si="106"/>
        <v>No</v>
      </c>
      <c r="K2289" t="str">
        <f t="shared" si="107"/>
        <v>No</v>
      </c>
      <c r="L2289">
        <f t="shared" si="108"/>
        <v>338629</v>
      </c>
      <c r="M2289" s="1" t="str">
        <f>IF(ISBLANK(D2289),_xlfn.MODE.SNGL(moras[TIPO_ASEGURAMIENTO]),D2289)</f>
        <v>TRABAJADOR INDEPENDIENTE</v>
      </c>
      <c r="N2289" s="1">
        <f>IF(ISBLANK(moras[[#This Row],[EDAD]]),T2310,moras[[#This Row],[EDAD]])</f>
        <v>50</v>
      </c>
    </row>
    <row r="2290" spans="1:14" x14ac:dyDescent="0.35">
      <c r="A2290" s="1">
        <v>2289</v>
      </c>
      <c r="B2290" s="1" t="s">
        <v>9</v>
      </c>
      <c r="C2290" s="1">
        <v>1080496.5</v>
      </c>
      <c r="D2290" s="1" t="s">
        <v>10</v>
      </c>
      <c r="E2290" s="1" t="s">
        <v>16</v>
      </c>
      <c r="F2290" s="1" t="s">
        <v>12</v>
      </c>
      <c r="G2290" s="1" t="s">
        <v>13</v>
      </c>
      <c r="H2290" s="1" t="s">
        <v>13</v>
      </c>
      <c r="I2290" s="1">
        <v>37</v>
      </c>
      <c r="J2290" t="str">
        <f t="shared" si="106"/>
        <v>No</v>
      </c>
      <c r="K2290" t="str">
        <f t="shared" si="107"/>
        <v>No</v>
      </c>
      <c r="L2290">
        <f t="shared" si="108"/>
        <v>1080496.5</v>
      </c>
      <c r="M2290" s="1" t="str">
        <f>IF(ISBLANK(D2290),_xlfn.MODE.SNGL(moras[TIPO_ASEGURAMIENTO]),D2290)</f>
        <v>ASALARIADO</v>
      </c>
      <c r="N2290" s="1">
        <f>IF(ISBLANK(moras[[#This Row],[EDAD]]),T2311,moras[[#This Row],[EDAD]])</f>
        <v>37</v>
      </c>
    </row>
    <row r="2291" spans="1:14" x14ac:dyDescent="0.35">
      <c r="A2291" s="1">
        <v>2290</v>
      </c>
      <c r="B2291" s="1" t="s">
        <v>15</v>
      </c>
      <c r="C2291" s="1">
        <v>294025</v>
      </c>
      <c r="D2291" s="1" t="s">
        <v>10</v>
      </c>
      <c r="E2291" s="1" t="s">
        <v>16</v>
      </c>
      <c r="F2291" s="1" t="s">
        <v>12</v>
      </c>
      <c r="G2291" s="1" t="s">
        <v>13</v>
      </c>
      <c r="H2291" s="1" t="s">
        <v>13</v>
      </c>
      <c r="I2291" s="1">
        <v>49</v>
      </c>
      <c r="J2291" t="str">
        <f t="shared" si="106"/>
        <v>No</v>
      </c>
      <c r="K2291" t="str">
        <f t="shared" si="107"/>
        <v>No</v>
      </c>
      <c r="L2291">
        <f t="shared" si="108"/>
        <v>294025</v>
      </c>
      <c r="M2291" s="1" t="str">
        <f>IF(ISBLANK(D2291),_xlfn.MODE.SNGL(moras[TIPO_ASEGURAMIENTO]),D2291)</f>
        <v>ASALARIADO</v>
      </c>
      <c r="N2291" s="1">
        <f>IF(ISBLANK(moras[[#This Row],[EDAD]]),T2312,moras[[#This Row],[EDAD]])</f>
        <v>49</v>
      </c>
    </row>
    <row r="2292" spans="1:14" x14ac:dyDescent="0.35">
      <c r="A2292" s="1">
        <v>2291</v>
      </c>
      <c r="B2292" s="1" t="s">
        <v>9</v>
      </c>
      <c r="C2292" s="1">
        <v>300018</v>
      </c>
      <c r="D2292" s="1" t="s">
        <v>18</v>
      </c>
      <c r="E2292" s="1" t="s">
        <v>16</v>
      </c>
      <c r="F2292" s="1" t="s">
        <v>12</v>
      </c>
      <c r="G2292" s="1" t="s">
        <v>13</v>
      </c>
      <c r="H2292" s="1" t="s">
        <v>12</v>
      </c>
      <c r="I2292" s="1">
        <v>54</v>
      </c>
      <c r="J2292" t="str">
        <f t="shared" si="106"/>
        <v>No</v>
      </c>
      <c r="K2292" t="str">
        <f t="shared" si="107"/>
        <v>No</v>
      </c>
      <c r="L2292">
        <f t="shared" si="108"/>
        <v>300018</v>
      </c>
      <c r="M2292" s="1" t="str">
        <f>IF(ISBLANK(D2292),_xlfn.MODE.SNGL(moras[TIPO_ASEGURAMIENTO]),D2292)</f>
        <v>TRABAJADOR INDEPENDIENTE</v>
      </c>
      <c r="N2292" s="1">
        <f>IF(ISBLANK(moras[[#This Row],[EDAD]]),T2313,moras[[#This Row],[EDAD]])</f>
        <v>54</v>
      </c>
    </row>
    <row r="2293" spans="1:14" x14ac:dyDescent="0.35">
      <c r="A2293" s="1">
        <v>2292</v>
      </c>
      <c r="B2293" s="1" t="s">
        <v>9</v>
      </c>
      <c r="C2293" s="1">
        <v>278030</v>
      </c>
      <c r="D2293" s="1" t="s">
        <v>19</v>
      </c>
      <c r="E2293" s="1" t="s">
        <v>16</v>
      </c>
      <c r="F2293" s="1" t="s">
        <v>12</v>
      </c>
      <c r="G2293" s="1" t="s">
        <v>13</v>
      </c>
      <c r="H2293" s="1" t="s">
        <v>13</v>
      </c>
      <c r="I2293" s="1">
        <v>53</v>
      </c>
      <c r="J2293" t="str">
        <f t="shared" si="106"/>
        <v>No</v>
      </c>
      <c r="K2293" t="str">
        <f t="shared" si="107"/>
        <v>No</v>
      </c>
      <c r="L2293">
        <f t="shared" si="108"/>
        <v>278030</v>
      </c>
      <c r="M2293" s="1" t="str">
        <f>IF(ISBLANK(D2293),_xlfn.MODE.SNGL(moras[TIPO_ASEGURAMIENTO]),D2293)</f>
        <v>CONVENIOS ESPECIALES DE TRABAJADORES INDEPENDIENTES</v>
      </c>
      <c r="N2293" s="1">
        <f>IF(ISBLANK(moras[[#This Row],[EDAD]]),T2314,moras[[#This Row],[EDAD]])</f>
        <v>53</v>
      </c>
    </row>
    <row r="2294" spans="1:14" x14ac:dyDescent="0.35">
      <c r="A2294" s="1">
        <v>2293</v>
      </c>
      <c r="B2294" s="1" t="s">
        <v>9</v>
      </c>
      <c r="C2294" s="1">
        <v>299647</v>
      </c>
      <c r="D2294" s="1" t="s">
        <v>17</v>
      </c>
      <c r="E2294" s="1" t="s">
        <v>16</v>
      </c>
      <c r="F2294" s="1" t="s">
        <v>12</v>
      </c>
      <c r="G2294" s="1" t="s">
        <v>13</v>
      </c>
      <c r="H2294" s="1" t="s">
        <v>13</v>
      </c>
      <c r="I2294" s="1">
        <v>61</v>
      </c>
      <c r="J2294" t="str">
        <f t="shared" si="106"/>
        <v>No</v>
      </c>
      <c r="K2294" t="str">
        <f t="shared" si="107"/>
        <v>No</v>
      </c>
      <c r="L2294">
        <f t="shared" si="108"/>
        <v>299647</v>
      </c>
      <c r="M2294" s="1" t="str">
        <f>IF(ISBLANK(D2294),_xlfn.MODE.SNGL(moras[TIPO_ASEGURAMIENTO]),D2294)</f>
        <v>ASEGURADO VOLUNTARIO</v>
      </c>
      <c r="N2294" s="1">
        <f>IF(ISBLANK(moras[[#This Row],[EDAD]]),T2315,moras[[#This Row],[EDAD]])</f>
        <v>61</v>
      </c>
    </row>
    <row r="2295" spans="1:14" x14ac:dyDescent="0.35">
      <c r="A2295" s="1">
        <v>2294</v>
      </c>
      <c r="B2295" s="1" t="s">
        <v>15</v>
      </c>
      <c r="C2295" s="1">
        <v>2376310</v>
      </c>
      <c r="D2295" s="1" t="s">
        <v>10</v>
      </c>
      <c r="E2295" s="1" t="s">
        <v>11</v>
      </c>
      <c r="F2295" s="1" t="s">
        <v>12</v>
      </c>
      <c r="G2295" s="1" t="s">
        <v>13</v>
      </c>
      <c r="H2295" s="1" t="s">
        <v>13</v>
      </c>
      <c r="I2295" s="1">
        <v>45</v>
      </c>
      <c r="J2295" t="str">
        <f t="shared" si="106"/>
        <v>Atípico</v>
      </c>
      <c r="K2295" t="str">
        <f t="shared" si="107"/>
        <v>No</v>
      </c>
      <c r="L2295">
        <f t="shared" si="108"/>
        <v>2376310</v>
      </c>
      <c r="M2295" s="1" t="str">
        <f>IF(ISBLANK(D2295),_xlfn.MODE.SNGL(moras[TIPO_ASEGURAMIENTO]),D2295)</f>
        <v>ASALARIADO</v>
      </c>
      <c r="N2295" s="1">
        <f>IF(ISBLANK(moras[[#This Row],[EDAD]]),T2316,moras[[#This Row],[EDAD]])</f>
        <v>45</v>
      </c>
    </row>
    <row r="2296" spans="1:14" x14ac:dyDescent="0.35">
      <c r="A2296" s="1">
        <v>2295</v>
      </c>
      <c r="B2296" s="1" t="s">
        <v>15</v>
      </c>
      <c r="C2296" s="1">
        <v>257784</v>
      </c>
      <c r="D2296" s="1" t="s">
        <v>10</v>
      </c>
      <c r="E2296" s="1" t="s">
        <v>16</v>
      </c>
      <c r="F2296" s="1" t="s">
        <v>12</v>
      </c>
      <c r="G2296" s="1" t="s">
        <v>13</v>
      </c>
      <c r="H2296" s="1" t="s">
        <v>13</v>
      </c>
      <c r="I2296" s="1">
        <v>44</v>
      </c>
      <c r="J2296" t="str">
        <f t="shared" si="106"/>
        <v>No</v>
      </c>
      <c r="K2296" t="str">
        <f t="shared" si="107"/>
        <v>No</v>
      </c>
      <c r="L2296">
        <f t="shared" si="108"/>
        <v>257784</v>
      </c>
      <c r="M2296" s="1" t="str">
        <f>IF(ISBLANK(D2296),_xlfn.MODE.SNGL(moras[TIPO_ASEGURAMIENTO]),D2296)</f>
        <v>ASALARIADO</v>
      </c>
      <c r="N2296" s="1">
        <f>IF(ISBLANK(moras[[#This Row],[EDAD]]),T2317,moras[[#This Row],[EDAD]])</f>
        <v>44</v>
      </c>
    </row>
    <row r="2297" spans="1:14" x14ac:dyDescent="0.35">
      <c r="A2297" s="1">
        <v>2296</v>
      </c>
      <c r="B2297" s="1" t="s">
        <v>15</v>
      </c>
      <c r="C2297" s="1">
        <v>149800.53</v>
      </c>
      <c r="D2297" s="1" t="s">
        <v>10</v>
      </c>
      <c r="E2297" s="1" t="s">
        <v>16</v>
      </c>
      <c r="F2297" s="1" t="s">
        <v>12</v>
      </c>
      <c r="G2297" s="1" t="s">
        <v>13</v>
      </c>
      <c r="H2297" s="1" t="s">
        <v>13</v>
      </c>
      <c r="I2297" s="1">
        <v>63</v>
      </c>
      <c r="J2297" t="str">
        <f t="shared" si="106"/>
        <v>No</v>
      </c>
      <c r="K2297" t="str">
        <f t="shared" si="107"/>
        <v>No</v>
      </c>
      <c r="L2297">
        <f t="shared" si="108"/>
        <v>149800.53</v>
      </c>
      <c r="M2297" s="1" t="str">
        <f>IF(ISBLANK(D2297),_xlfn.MODE.SNGL(moras[TIPO_ASEGURAMIENTO]),D2297)</f>
        <v>ASALARIADO</v>
      </c>
      <c r="N2297" s="1">
        <f>IF(ISBLANK(moras[[#This Row],[EDAD]]),T2318,moras[[#This Row],[EDAD]])</f>
        <v>63</v>
      </c>
    </row>
    <row r="2298" spans="1:14" x14ac:dyDescent="0.35">
      <c r="A2298" s="1">
        <v>2297</v>
      </c>
      <c r="B2298" s="1" t="s">
        <v>15</v>
      </c>
      <c r="C2298" s="1">
        <v>282305</v>
      </c>
      <c r="D2298" s="1" t="s">
        <v>17</v>
      </c>
      <c r="E2298" s="1" t="s">
        <v>16</v>
      </c>
      <c r="F2298" s="1" t="s">
        <v>12</v>
      </c>
      <c r="G2298" s="1" t="s">
        <v>13</v>
      </c>
      <c r="H2298" s="1" t="s">
        <v>13</v>
      </c>
      <c r="I2298" s="1">
        <v>52</v>
      </c>
      <c r="J2298" t="str">
        <f t="shared" si="106"/>
        <v>No</v>
      </c>
      <c r="K2298" t="str">
        <f t="shared" si="107"/>
        <v>No</v>
      </c>
      <c r="L2298">
        <f t="shared" si="108"/>
        <v>282305</v>
      </c>
      <c r="M2298" s="1" t="str">
        <f>IF(ISBLANK(D2298),_xlfn.MODE.SNGL(moras[TIPO_ASEGURAMIENTO]),D2298)</f>
        <v>ASEGURADO VOLUNTARIO</v>
      </c>
      <c r="N2298" s="1">
        <f>IF(ISBLANK(moras[[#This Row],[EDAD]]),T2319,moras[[#This Row],[EDAD]])</f>
        <v>52</v>
      </c>
    </row>
    <row r="2299" spans="1:14" x14ac:dyDescent="0.35">
      <c r="A2299" s="1">
        <v>2298</v>
      </c>
      <c r="B2299" s="1" t="s">
        <v>9</v>
      </c>
      <c r="C2299" s="1">
        <v>458557</v>
      </c>
      <c r="D2299" s="1" t="s">
        <v>18</v>
      </c>
      <c r="E2299" s="1" t="s">
        <v>16</v>
      </c>
      <c r="F2299" s="1" t="s">
        <v>12</v>
      </c>
      <c r="G2299" s="1" t="s">
        <v>13</v>
      </c>
      <c r="H2299" s="1" t="s">
        <v>12</v>
      </c>
      <c r="I2299" s="1">
        <v>30</v>
      </c>
      <c r="J2299" t="str">
        <f t="shared" si="106"/>
        <v>No</v>
      </c>
      <c r="K2299" t="str">
        <f t="shared" si="107"/>
        <v>No</v>
      </c>
      <c r="L2299">
        <f t="shared" si="108"/>
        <v>458557</v>
      </c>
      <c r="M2299" s="1" t="str">
        <f>IF(ISBLANK(D2299),_xlfn.MODE.SNGL(moras[TIPO_ASEGURAMIENTO]),D2299)</f>
        <v>TRABAJADOR INDEPENDIENTE</v>
      </c>
      <c r="N2299" s="1">
        <f>IF(ISBLANK(moras[[#This Row],[EDAD]]),T2320,moras[[#This Row],[EDAD]])</f>
        <v>30</v>
      </c>
    </row>
    <row r="2300" spans="1:14" x14ac:dyDescent="0.35">
      <c r="A2300" s="1">
        <v>2299</v>
      </c>
      <c r="B2300" s="1" t="s">
        <v>9</v>
      </c>
      <c r="C2300" s="1">
        <v>299647</v>
      </c>
      <c r="D2300" s="1" t="s">
        <v>17</v>
      </c>
      <c r="E2300" s="1" t="s">
        <v>16</v>
      </c>
      <c r="F2300" s="1" t="s">
        <v>12</v>
      </c>
      <c r="G2300" s="1" t="s">
        <v>13</v>
      </c>
      <c r="H2300" s="1" t="s">
        <v>13</v>
      </c>
      <c r="I2300" s="1">
        <v>54</v>
      </c>
      <c r="J2300" t="str">
        <f t="shared" si="106"/>
        <v>No</v>
      </c>
      <c r="K2300" t="str">
        <f t="shared" si="107"/>
        <v>No</v>
      </c>
      <c r="L2300">
        <f t="shared" si="108"/>
        <v>299647</v>
      </c>
      <c r="M2300" s="1" t="str">
        <f>IF(ISBLANK(D2300),_xlfn.MODE.SNGL(moras[TIPO_ASEGURAMIENTO]),D2300)</f>
        <v>ASEGURADO VOLUNTARIO</v>
      </c>
      <c r="N2300" s="1">
        <f>IF(ISBLANK(moras[[#This Row],[EDAD]]),T2321,moras[[#This Row],[EDAD]])</f>
        <v>54</v>
      </c>
    </row>
    <row r="2301" spans="1:14" x14ac:dyDescent="0.35">
      <c r="A2301" s="1">
        <v>2300</v>
      </c>
      <c r="B2301" s="1" t="s">
        <v>9</v>
      </c>
      <c r="C2301" s="1">
        <v>347000</v>
      </c>
      <c r="D2301" s="1" t="s">
        <v>10</v>
      </c>
      <c r="E2301" s="1" t="s">
        <v>16</v>
      </c>
      <c r="F2301" s="1" t="s">
        <v>12</v>
      </c>
      <c r="G2301" s="1" t="s">
        <v>13</v>
      </c>
      <c r="H2301" s="1" t="s">
        <v>13</v>
      </c>
      <c r="I2301" s="1">
        <v>18</v>
      </c>
      <c r="J2301" t="str">
        <f t="shared" si="106"/>
        <v>No</v>
      </c>
      <c r="K2301" t="str">
        <f t="shared" si="107"/>
        <v>No</v>
      </c>
      <c r="L2301">
        <f t="shared" si="108"/>
        <v>347000</v>
      </c>
      <c r="M2301" s="1" t="str">
        <f>IF(ISBLANK(D2301),_xlfn.MODE.SNGL(moras[TIPO_ASEGURAMIENTO]),D2301)</f>
        <v>ASALARIADO</v>
      </c>
      <c r="N2301" s="1">
        <f>IF(ISBLANK(moras[[#This Row],[EDAD]]),T2322,moras[[#This Row],[EDAD]])</f>
        <v>18</v>
      </c>
    </row>
    <row r="2302" spans="1:14" x14ac:dyDescent="0.35">
      <c r="A2302" s="1">
        <v>2301</v>
      </c>
      <c r="B2302" s="1" t="s">
        <v>15</v>
      </c>
      <c r="C2302" s="1">
        <v>297046</v>
      </c>
      <c r="D2302" s="1" t="s">
        <v>17</v>
      </c>
      <c r="E2302" s="1" t="s">
        <v>16</v>
      </c>
      <c r="F2302" s="1" t="s">
        <v>12</v>
      </c>
      <c r="G2302" s="1" t="s">
        <v>13</v>
      </c>
      <c r="H2302" s="1" t="s">
        <v>13</v>
      </c>
      <c r="I2302" s="1">
        <v>58</v>
      </c>
      <c r="J2302" t="str">
        <f t="shared" si="106"/>
        <v>No</v>
      </c>
      <c r="K2302" t="str">
        <f t="shared" si="107"/>
        <v>No</v>
      </c>
      <c r="L2302">
        <f t="shared" si="108"/>
        <v>297046</v>
      </c>
      <c r="M2302" s="1" t="str">
        <f>IF(ISBLANK(D2302),_xlfn.MODE.SNGL(moras[TIPO_ASEGURAMIENTO]),D2302)</f>
        <v>ASEGURADO VOLUNTARIO</v>
      </c>
      <c r="N2302" s="1">
        <f>IF(ISBLANK(moras[[#This Row],[EDAD]]),T2323,moras[[#This Row],[EDAD]])</f>
        <v>58</v>
      </c>
    </row>
    <row r="2303" spans="1:14" x14ac:dyDescent="0.35">
      <c r="A2303" s="1">
        <v>2302</v>
      </c>
      <c r="B2303" s="1" t="s">
        <v>9</v>
      </c>
      <c r="C2303" s="1">
        <v>1329256</v>
      </c>
      <c r="D2303" s="1" t="s">
        <v>10</v>
      </c>
      <c r="E2303" s="1" t="s">
        <v>11</v>
      </c>
      <c r="F2303" s="1" t="s">
        <v>12</v>
      </c>
      <c r="G2303" s="1" t="s">
        <v>13</v>
      </c>
      <c r="H2303" s="1" t="s">
        <v>12</v>
      </c>
      <c r="I2303" s="1">
        <v>30</v>
      </c>
      <c r="J2303" t="str">
        <f t="shared" si="106"/>
        <v>No</v>
      </c>
      <c r="K2303" t="str">
        <f t="shared" si="107"/>
        <v>No</v>
      </c>
      <c r="L2303">
        <f t="shared" si="108"/>
        <v>1329256</v>
      </c>
      <c r="M2303" s="1" t="str">
        <f>IF(ISBLANK(D2303),_xlfn.MODE.SNGL(moras[TIPO_ASEGURAMIENTO]),D2303)</f>
        <v>ASALARIADO</v>
      </c>
      <c r="N2303" s="1">
        <f>IF(ISBLANK(moras[[#This Row],[EDAD]]),T2324,moras[[#This Row],[EDAD]])</f>
        <v>30</v>
      </c>
    </row>
    <row r="2304" spans="1:14" x14ac:dyDescent="0.35">
      <c r="A2304" s="1">
        <v>2303</v>
      </c>
      <c r="B2304" s="1" t="s">
        <v>9</v>
      </c>
      <c r="C2304" s="1">
        <v>382333.34</v>
      </c>
      <c r="D2304" s="1" t="s">
        <v>10</v>
      </c>
      <c r="E2304" s="1" t="s">
        <v>16</v>
      </c>
      <c r="F2304" s="1" t="s">
        <v>12</v>
      </c>
      <c r="G2304" s="1" t="s">
        <v>13</v>
      </c>
      <c r="H2304" s="1" t="s">
        <v>13</v>
      </c>
      <c r="I2304" s="1">
        <v>22</v>
      </c>
      <c r="J2304" t="str">
        <f t="shared" si="106"/>
        <v>No</v>
      </c>
      <c r="K2304" t="str">
        <f t="shared" si="107"/>
        <v>No</v>
      </c>
      <c r="L2304">
        <f t="shared" si="108"/>
        <v>382333.34</v>
      </c>
      <c r="M2304" s="1" t="str">
        <f>IF(ISBLANK(D2304),_xlfn.MODE.SNGL(moras[TIPO_ASEGURAMIENTO]),D2304)</f>
        <v>ASALARIADO</v>
      </c>
      <c r="N2304" s="1">
        <f>IF(ISBLANK(moras[[#This Row],[EDAD]]),T2325,moras[[#This Row],[EDAD]])</f>
        <v>22</v>
      </c>
    </row>
    <row r="2305" spans="1:14" x14ac:dyDescent="0.35">
      <c r="A2305" s="1">
        <v>2304</v>
      </c>
      <c r="B2305" s="1" t="s">
        <v>9</v>
      </c>
      <c r="C2305" s="1">
        <v>330000</v>
      </c>
      <c r="D2305" s="1" t="s">
        <v>10</v>
      </c>
      <c r="E2305" s="1" t="s">
        <v>16</v>
      </c>
      <c r="F2305" s="1" t="s">
        <v>12</v>
      </c>
      <c r="G2305" s="1" t="s">
        <v>13</v>
      </c>
      <c r="H2305" s="1" t="s">
        <v>13</v>
      </c>
      <c r="I2305" s="1">
        <v>21</v>
      </c>
      <c r="J2305" t="str">
        <f t="shared" si="106"/>
        <v>No</v>
      </c>
      <c r="K2305" t="str">
        <f t="shared" si="107"/>
        <v>No</v>
      </c>
      <c r="L2305">
        <f t="shared" si="108"/>
        <v>330000</v>
      </c>
      <c r="M2305" s="1" t="str">
        <f>IF(ISBLANK(D2305),_xlfn.MODE.SNGL(moras[TIPO_ASEGURAMIENTO]),D2305)</f>
        <v>ASALARIADO</v>
      </c>
      <c r="N2305" s="1">
        <f>IF(ISBLANK(moras[[#This Row],[EDAD]]),T2326,moras[[#This Row],[EDAD]])</f>
        <v>21</v>
      </c>
    </row>
    <row r="2306" spans="1:14" x14ac:dyDescent="0.35">
      <c r="A2306" s="1">
        <v>2305</v>
      </c>
      <c r="B2306" s="1" t="s">
        <v>9</v>
      </c>
      <c r="C2306" s="1">
        <v>483976.7</v>
      </c>
      <c r="D2306" s="1" t="s">
        <v>14</v>
      </c>
      <c r="E2306" s="1" t="s">
        <v>11</v>
      </c>
      <c r="F2306" s="1" t="s">
        <v>12</v>
      </c>
      <c r="G2306" s="1" t="s">
        <v>13</v>
      </c>
      <c r="H2306" s="1" t="s">
        <v>13</v>
      </c>
      <c r="I2306" s="1">
        <v>72</v>
      </c>
      <c r="J2306" t="str">
        <f t="shared" ref="J2306:J2369" si="109">IF(1.96&lt;ABS(C2306-$S$23)/$S$24,"Atípico","No")</f>
        <v>No</v>
      </c>
      <c r="K2306" t="str">
        <f t="shared" ref="K2306:K2369" si="110">IF(1.96&lt;ABS((I2306-$T$23)/$T$24),"Atípico", "No")</f>
        <v>No</v>
      </c>
      <c r="L2306">
        <f t="shared" ref="L2306:L2369" si="111">IF(ISBLANK(C2306),$S$23,C2306)</f>
        <v>483976.7</v>
      </c>
      <c r="M2306" s="1" t="str">
        <f>IF(ISBLANK(D2306),_xlfn.MODE.SNGL(moras[TIPO_ASEGURAMIENTO]),D2306)</f>
        <v>PENSIONADOS EN SU PROPIO SISTEMA</v>
      </c>
      <c r="N2306" s="1">
        <f>IF(ISBLANK(moras[[#This Row],[EDAD]]),T2327,moras[[#This Row],[EDAD]])</f>
        <v>72</v>
      </c>
    </row>
    <row r="2307" spans="1:14" x14ac:dyDescent="0.35">
      <c r="A2307" s="1">
        <v>2306</v>
      </c>
      <c r="B2307" s="1" t="s">
        <v>15</v>
      </c>
      <c r="C2307" s="1">
        <v>343390.86</v>
      </c>
      <c r="D2307" s="1" t="s">
        <v>10</v>
      </c>
      <c r="E2307" s="1" t="s">
        <v>16</v>
      </c>
      <c r="F2307" s="1" t="s">
        <v>12</v>
      </c>
      <c r="G2307" s="1" t="s">
        <v>13</v>
      </c>
      <c r="H2307" s="1" t="s">
        <v>12</v>
      </c>
      <c r="I2307" s="1">
        <v>25</v>
      </c>
      <c r="J2307" t="str">
        <f t="shared" si="109"/>
        <v>No</v>
      </c>
      <c r="K2307" t="str">
        <f t="shared" si="110"/>
        <v>No</v>
      </c>
      <c r="L2307">
        <f t="shared" si="111"/>
        <v>343390.86</v>
      </c>
      <c r="M2307" s="1" t="str">
        <f>IF(ISBLANK(D2307),_xlfn.MODE.SNGL(moras[TIPO_ASEGURAMIENTO]),D2307)</f>
        <v>ASALARIADO</v>
      </c>
      <c r="N2307" s="1">
        <f>IF(ISBLANK(moras[[#This Row],[EDAD]]),T2328,moras[[#This Row],[EDAD]])</f>
        <v>25</v>
      </c>
    </row>
    <row r="2308" spans="1:14" x14ac:dyDescent="0.35">
      <c r="A2308" s="1">
        <v>2307</v>
      </c>
      <c r="B2308" s="1" t="s">
        <v>9</v>
      </c>
      <c r="C2308" s="1">
        <v>278030</v>
      </c>
      <c r="D2308" s="1" t="s">
        <v>19</v>
      </c>
      <c r="E2308" s="1" t="s">
        <v>16</v>
      </c>
      <c r="F2308" s="1" t="s">
        <v>12</v>
      </c>
      <c r="G2308" s="1" t="s">
        <v>13</v>
      </c>
      <c r="H2308" s="1" t="s">
        <v>13</v>
      </c>
      <c r="I2308" s="1">
        <v>59</v>
      </c>
      <c r="J2308" t="str">
        <f t="shared" si="109"/>
        <v>No</v>
      </c>
      <c r="K2308" t="str">
        <f t="shared" si="110"/>
        <v>No</v>
      </c>
      <c r="L2308">
        <f t="shared" si="111"/>
        <v>278030</v>
      </c>
      <c r="M2308" s="1" t="str">
        <f>IF(ISBLANK(D2308),_xlfn.MODE.SNGL(moras[TIPO_ASEGURAMIENTO]),D2308)</f>
        <v>CONVENIOS ESPECIALES DE TRABAJADORES INDEPENDIENTES</v>
      </c>
      <c r="N2308" s="1">
        <f>IF(ISBLANK(moras[[#This Row],[EDAD]]),T2329,moras[[#This Row],[EDAD]])</f>
        <v>59</v>
      </c>
    </row>
    <row r="2309" spans="1:14" x14ac:dyDescent="0.35">
      <c r="A2309" s="1">
        <v>2308</v>
      </c>
      <c r="B2309" s="1" t="s">
        <v>9</v>
      </c>
      <c r="C2309" s="1">
        <v>417995</v>
      </c>
      <c r="D2309" s="1" t="s">
        <v>10</v>
      </c>
      <c r="E2309" s="1" t="s">
        <v>16</v>
      </c>
      <c r="F2309" s="1" t="s">
        <v>12</v>
      </c>
      <c r="G2309" s="1" t="s">
        <v>13</v>
      </c>
      <c r="H2309" s="1" t="s">
        <v>13</v>
      </c>
      <c r="I2309" s="1">
        <v>40</v>
      </c>
      <c r="J2309" t="str">
        <f t="shared" si="109"/>
        <v>No</v>
      </c>
      <c r="K2309" t="str">
        <f t="shared" si="110"/>
        <v>No</v>
      </c>
      <c r="L2309">
        <f t="shared" si="111"/>
        <v>417995</v>
      </c>
      <c r="M2309" s="1" t="str">
        <f>IF(ISBLANK(D2309),_xlfn.MODE.SNGL(moras[TIPO_ASEGURAMIENTO]),D2309)</f>
        <v>ASALARIADO</v>
      </c>
      <c r="N2309" s="1">
        <f>IF(ISBLANK(moras[[#This Row],[EDAD]]),T2330,moras[[#This Row],[EDAD]])</f>
        <v>40</v>
      </c>
    </row>
    <row r="2310" spans="1:14" x14ac:dyDescent="0.35">
      <c r="A2310" s="1">
        <v>2309</v>
      </c>
      <c r="B2310" s="1" t="s">
        <v>9</v>
      </c>
      <c r="C2310" s="1">
        <v>400000</v>
      </c>
      <c r="D2310" s="1" t="s">
        <v>10</v>
      </c>
      <c r="E2310" s="1" t="s">
        <v>16</v>
      </c>
      <c r="F2310" s="1" t="s">
        <v>12</v>
      </c>
      <c r="G2310" s="1" t="s">
        <v>13</v>
      </c>
      <c r="H2310" s="1" t="s">
        <v>13</v>
      </c>
      <c r="I2310" s="1">
        <v>56</v>
      </c>
      <c r="J2310" t="str">
        <f t="shared" si="109"/>
        <v>No</v>
      </c>
      <c r="K2310" t="str">
        <f t="shared" si="110"/>
        <v>No</v>
      </c>
      <c r="L2310">
        <f t="shared" si="111"/>
        <v>400000</v>
      </c>
      <c r="M2310" s="1" t="str">
        <f>IF(ISBLANK(D2310),_xlfn.MODE.SNGL(moras[TIPO_ASEGURAMIENTO]),D2310)</f>
        <v>ASALARIADO</v>
      </c>
      <c r="N2310" s="1">
        <f>IF(ISBLANK(moras[[#This Row],[EDAD]]),T2331,moras[[#This Row],[EDAD]])</f>
        <v>56</v>
      </c>
    </row>
    <row r="2311" spans="1:14" x14ac:dyDescent="0.35">
      <c r="A2311" s="1">
        <v>2310</v>
      </c>
      <c r="B2311" s="1" t="s">
        <v>9</v>
      </c>
      <c r="C2311" s="1">
        <v>278030</v>
      </c>
      <c r="D2311" s="1" t="s">
        <v>19</v>
      </c>
      <c r="E2311" s="1" t="s">
        <v>16</v>
      </c>
      <c r="F2311" s="1" t="s">
        <v>12</v>
      </c>
      <c r="G2311" s="1" t="s">
        <v>13</v>
      </c>
      <c r="H2311" s="1" t="s">
        <v>13</v>
      </c>
      <c r="I2311" s="1">
        <v>45</v>
      </c>
      <c r="J2311" t="str">
        <f t="shared" si="109"/>
        <v>No</v>
      </c>
      <c r="K2311" t="str">
        <f t="shared" si="110"/>
        <v>No</v>
      </c>
      <c r="L2311">
        <f t="shared" si="111"/>
        <v>278030</v>
      </c>
      <c r="M2311" s="1" t="str">
        <f>IF(ISBLANK(D2311),_xlfn.MODE.SNGL(moras[TIPO_ASEGURAMIENTO]),D2311)</f>
        <v>CONVENIOS ESPECIALES DE TRABAJADORES INDEPENDIENTES</v>
      </c>
      <c r="N2311" s="1">
        <f>IF(ISBLANK(moras[[#This Row],[EDAD]]),T2332,moras[[#This Row],[EDAD]])</f>
        <v>45</v>
      </c>
    </row>
    <row r="2312" spans="1:14" x14ac:dyDescent="0.35">
      <c r="A2312" s="1">
        <v>2311</v>
      </c>
      <c r="B2312" s="1" t="s">
        <v>15</v>
      </c>
      <c r="C2312" s="1">
        <v>297046</v>
      </c>
      <c r="D2312" s="1" t="s">
        <v>18</v>
      </c>
      <c r="E2312" s="1" t="s">
        <v>16</v>
      </c>
      <c r="F2312" s="1" t="s">
        <v>12</v>
      </c>
      <c r="G2312" s="1" t="s">
        <v>13</v>
      </c>
      <c r="H2312" s="1" t="s">
        <v>13</v>
      </c>
      <c r="I2312" s="1">
        <v>41</v>
      </c>
      <c r="J2312" t="str">
        <f t="shared" si="109"/>
        <v>No</v>
      </c>
      <c r="K2312" t="str">
        <f t="shared" si="110"/>
        <v>No</v>
      </c>
      <c r="L2312">
        <f t="shared" si="111"/>
        <v>297046</v>
      </c>
      <c r="M2312" s="1" t="str">
        <f>IF(ISBLANK(D2312),_xlfn.MODE.SNGL(moras[TIPO_ASEGURAMIENTO]),D2312)</f>
        <v>TRABAJADOR INDEPENDIENTE</v>
      </c>
      <c r="N2312" s="1">
        <f>IF(ISBLANK(moras[[#This Row],[EDAD]]),T2333,moras[[#This Row],[EDAD]])</f>
        <v>41</v>
      </c>
    </row>
    <row r="2313" spans="1:14" x14ac:dyDescent="0.35">
      <c r="A2313" s="1">
        <v>2312</v>
      </c>
      <c r="B2313" s="1" t="s">
        <v>9</v>
      </c>
      <c r="C2313" s="1">
        <v>639148</v>
      </c>
      <c r="D2313" s="1" t="s">
        <v>18</v>
      </c>
      <c r="E2313" s="1" t="s">
        <v>16</v>
      </c>
      <c r="F2313" s="1" t="s">
        <v>12</v>
      </c>
      <c r="G2313" s="1" t="s">
        <v>13</v>
      </c>
      <c r="H2313" s="1" t="s">
        <v>12</v>
      </c>
      <c r="I2313" s="1">
        <v>41</v>
      </c>
      <c r="J2313" t="str">
        <f t="shared" si="109"/>
        <v>No</v>
      </c>
      <c r="K2313" t="str">
        <f t="shared" si="110"/>
        <v>No</v>
      </c>
      <c r="L2313">
        <f t="shared" si="111"/>
        <v>639148</v>
      </c>
      <c r="M2313" s="1" t="str">
        <f>IF(ISBLANK(D2313),_xlfn.MODE.SNGL(moras[TIPO_ASEGURAMIENTO]),D2313)</f>
        <v>TRABAJADOR INDEPENDIENTE</v>
      </c>
      <c r="N2313" s="1">
        <f>IF(ISBLANK(moras[[#This Row],[EDAD]]),T2334,moras[[#This Row],[EDAD]])</f>
        <v>41</v>
      </c>
    </row>
    <row r="2314" spans="1:14" x14ac:dyDescent="0.35">
      <c r="A2314" s="1">
        <v>2313</v>
      </c>
      <c r="B2314" s="1" t="s">
        <v>9</v>
      </c>
      <c r="C2314" s="1">
        <v>690952.85</v>
      </c>
      <c r="D2314" s="1" t="s">
        <v>10</v>
      </c>
      <c r="E2314" s="1" t="s">
        <v>16</v>
      </c>
      <c r="F2314" s="1" t="s">
        <v>12</v>
      </c>
      <c r="G2314" s="1" t="s">
        <v>13</v>
      </c>
      <c r="H2314" s="1" t="s">
        <v>13</v>
      </c>
      <c r="I2314" s="1">
        <v>38</v>
      </c>
      <c r="J2314" t="str">
        <f t="shared" si="109"/>
        <v>No</v>
      </c>
      <c r="K2314" t="str">
        <f t="shared" si="110"/>
        <v>No</v>
      </c>
      <c r="L2314">
        <f t="shared" si="111"/>
        <v>690952.85</v>
      </c>
      <c r="M2314" s="1" t="str">
        <f>IF(ISBLANK(D2314),_xlfn.MODE.SNGL(moras[TIPO_ASEGURAMIENTO]),D2314)</f>
        <v>ASALARIADO</v>
      </c>
      <c r="N2314" s="1">
        <f>IF(ISBLANK(moras[[#This Row],[EDAD]]),T2335,moras[[#This Row],[EDAD]])</f>
        <v>38</v>
      </c>
    </row>
    <row r="2315" spans="1:14" x14ac:dyDescent="0.35">
      <c r="A2315" s="1">
        <v>2314</v>
      </c>
      <c r="B2315" s="1" t="s">
        <v>9</v>
      </c>
      <c r="C2315" s="1">
        <v>150000</v>
      </c>
      <c r="D2315" s="1" t="s">
        <v>10</v>
      </c>
      <c r="E2315" s="1" t="s">
        <v>16</v>
      </c>
      <c r="F2315" s="1" t="s">
        <v>12</v>
      </c>
      <c r="G2315" s="1" t="s">
        <v>12</v>
      </c>
      <c r="H2315" s="1" t="s">
        <v>12</v>
      </c>
      <c r="I2315" s="1">
        <v>41</v>
      </c>
      <c r="J2315" t="str">
        <f t="shared" si="109"/>
        <v>No</v>
      </c>
      <c r="K2315" t="str">
        <f t="shared" si="110"/>
        <v>No</v>
      </c>
      <c r="L2315">
        <f t="shared" si="111"/>
        <v>150000</v>
      </c>
      <c r="M2315" s="1" t="str">
        <f>IF(ISBLANK(D2315),_xlfn.MODE.SNGL(moras[TIPO_ASEGURAMIENTO]),D2315)</f>
        <v>ASALARIADO</v>
      </c>
      <c r="N2315" s="1">
        <f>IF(ISBLANK(moras[[#This Row],[EDAD]]),T2336,moras[[#This Row],[EDAD]])</f>
        <v>41</v>
      </c>
    </row>
    <row r="2316" spans="1:14" x14ac:dyDescent="0.35">
      <c r="A2316" s="1">
        <v>2315</v>
      </c>
      <c r="B2316" s="1" t="s">
        <v>15</v>
      </c>
      <c r="C2316" s="1">
        <v>750000</v>
      </c>
      <c r="D2316" s="1" t="s">
        <v>10</v>
      </c>
      <c r="E2316" s="1" t="s">
        <v>16</v>
      </c>
      <c r="F2316" s="1" t="s">
        <v>12</v>
      </c>
      <c r="G2316" s="1" t="s">
        <v>13</v>
      </c>
      <c r="H2316" s="1" t="s">
        <v>13</v>
      </c>
      <c r="I2316" s="1">
        <v>32</v>
      </c>
      <c r="J2316" t="str">
        <f t="shared" si="109"/>
        <v>No</v>
      </c>
      <c r="K2316" t="str">
        <f t="shared" si="110"/>
        <v>No</v>
      </c>
      <c r="L2316">
        <f t="shared" si="111"/>
        <v>750000</v>
      </c>
      <c r="M2316" s="1" t="str">
        <f>IF(ISBLANK(D2316),_xlfn.MODE.SNGL(moras[TIPO_ASEGURAMIENTO]),D2316)</f>
        <v>ASALARIADO</v>
      </c>
      <c r="N2316" s="1">
        <f>IF(ISBLANK(moras[[#This Row],[EDAD]]),T2337,moras[[#This Row],[EDAD]])</f>
        <v>32</v>
      </c>
    </row>
    <row r="2317" spans="1:14" x14ac:dyDescent="0.35">
      <c r="A2317" s="1">
        <v>2316</v>
      </c>
      <c r="B2317" s="1" t="s">
        <v>15</v>
      </c>
      <c r="C2317" s="1">
        <v>1458494</v>
      </c>
      <c r="D2317" s="1" t="s">
        <v>10</v>
      </c>
      <c r="E2317" s="1" t="s">
        <v>11</v>
      </c>
      <c r="F2317" s="1" t="s">
        <v>12</v>
      </c>
      <c r="G2317" s="1" t="s">
        <v>13</v>
      </c>
      <c r="H2317" s="1" t="s">
        <v>12</v>
      </c>
      <c r="I2317" s="1">
        <v>49</v>
      </c>
      <c r="J2317" t="str">
        <f t="shared" si="109"/>
        <v>No</v>
      </c>
      <c r="K2317" t="str">
        <f t="shared" si="110"/>
        <v>No</v>
      </c>
      <c r="L2317">
        <f t="shared" si="111"/>
        <v>1458494</v>
      </c>
      <c r="M2317" s="1" t="str">
        <f>IF(ISBLANK(D2317),_xlfn.MODE.SNGL(moras[TIPO_ASEGURAMIENTO]),D2317)</f>
        <v>ASALARIADO</v>
      </c>
      <c r="N2317" s="1">
        <f>IF(ISBLANK(moras[[#This Row],[EDAD]]),T2338,moras[[#This Row],[EDAD]])</f>
        <v>49</v>
      </c>
    </row>
    <row r="2318" spans="1:14" x14ac:dyDescent="0.35">
      <c r="A2318" s="1">
        <v>2317</v>
      </c>
      <c r="B2318" s="1" t="s">
        <v>15</v>
      </c>
      <c r="C2318" s="1">
        <v>500460</v>
      </c>
      <c r="D2318" s="1" t="s">
        <v>10</v>
      </c>
      <c r="E2318" s="1" t="s">
        <v>11</v>
      </c>
      <c r="F2318" s="1" t="s">
        <v>12</v>
      </c>
      <c r="G2318" s="1" t="s">
        <v>13</v>
      </c>
      <c r="H2318" s="1" t="s">
        <v>13</v>
      </c>
      <c r="I2318" s="1">
        <v>43</v>
      </c>
      <c r="J2318" t="str">
        <f t="shared" si="109"/>
        <v>No</v>
      </c>
      <c r="K2318" t="str">
        <f t="shared" si="110"/>
        <v>No</v>
      </c>
      <c r="L2318">
        <f t="shared" si="111"/>
        <v>500460</v>
      </c>
      <c r="M2318" s="1" t="str">
        <f>IF(ISBLANK(D2318),_xlfn.MODE.SNGL(moras[TIPO_ASEGURAMIENTO]),D2318)</f>
        <v>ASALARIADO</v>
      </c>
      <c r="N2318" s="1">
        <f>IF(ISBLANK(moras[[#This Row],[EDAD]]),T2339,moras[[#This Row],[EDAD]])</f>
        <v>43</v>
      </c>
    </row>
    <row r="2319" spans="1:14" x14ac:dyDescent="0.35">
      <c r="A2319" s="1">
        <v>2318</v>
      </c>
      <c r="B2319" s="1" t="s">
        <v>15</v>
      </c>
      <c r="C2319" s="1">
        <v>453432</v>
      </c>
      <c r="D2319" s="1" t="s">
        <v>14</v>
      </c>
      <c r="E2319" s="1" t="s">
        <v>11</v>
      </c>
      <c r="F2319" s="1" t="s">
        <v>12</v>
      </c>
      <c r="G2319" s="1" t="s">
        <v>13</v>
      </c>
      <c r="H2319" s="1" t="s">
        <v>13</v>
      </c>
      <c r="I2319" s="1">
        <v>67</v>
      </c>
      <c r="J2319" t="str">
        <f t="shared" si="109"/>
        <v>No</v>
      </c>
      <c r="K2319" t="str">
        <f t="shared" si="110"/>
        <v>No</v>
      </c>
      <c r="L2319">
        <f t="shared" si="111"/>
        <v>453432</v>
      </c>
      <c r="M2319" s="1" t="str">
        <f>IF(ISBLANK(D2319),_xlfn.MODE.SNGL(moras[TIPO_ASEGURAMIENTO]),D2319)</f>
        <v>PENSIONADOS EN SU PROPIO SISTEMA</v>
      </c>
      <c r="N2319" s="1">
        <f>IF(ISBLANK(moras[[#This Row],[EDAD]]),T2340,moras[[#This Row],[EDAD]])</f>
        <v>67</v>
      </c>
    </row>
    <row r="2320" spans="1:14" x14ac:dyDescent="0.35">
      <c r="A2320" s="1">
        <v>2319</v>
      </c>
      <c r="B2320" s="1" t="s">
        <v>9</v>
      </c>
      <c r="C2320" s="1">
        <v>297046</v>
      </c>
      <c r="D2320" s="1" t="s">
        <v>17</v>
      </c>
      <c r="E2320" s="1" t="s">
        <v>16</v>
      </c>
      <c r="F2320" s="1" t="s">
        <v>12</v>
      </c>
      <c r="G2320" s="1" t="s">
        <v>13</v>
      </c>
      <c r="H2320" s="1" t="s">
        <v>13</v>
      </c>
      <c r="I2320" s="1">
        <v>53</v>
      </c>
      <c r="J2320" t="str">
        <f t="shared" si="109"/>
        <v>No</v>
      </c>
      <c r="K2320" t="str">
        <f t="shared" si="110"/>
        <v>No</v>
      </c>
      <c r="L2320">
        <f t="shared" si="111"/>
        <v>297046</v>
      </c>
      <c r="M2320" s="1" t="str">
        <f>IF(ISBLANK(D2320),_xlfn.MODE.SNGL(moras[TIPO_ASEGURAMIENTO]),D2320)</f>
        <v>ASEGURADO VOLUNTARIO</v>
      </c>
      <c r="N2320" s="1">
        <f>IF(ISBLANK(moras[[#This Row],[EDAD]]),T2341,moras[[#This Row],[EDAD]])</f>
        <v>53</v>
      </c>
    </row>
    <row r="2321" spans="1:14" x14ac:dyDescent="0.35">
      <c r="A2321" s="1">
        <v>2320</v>
      </c>
      <c r="B2321" s="1" t="s">
        <v>9</v>
      </c>
      <c r="C2321" s="1">
        <v>536142.9</v>
      </c>
      <c r="D2321" s="1" t="s">
        <v>10</v>
      </c>
      <c r="E2321" s="1" t="s">
        <v>16</v>
      </c>
      <c r="F2321" s="1" t="s">
        <v>12</v>
      </c>
      <c r="G2321" s="1" t="s">
        <v>13</v>
      </c>
      <c r="H2321" s="1" t="s">
        <v>13</v>
      </c>
      <c r="I2321" s="1">
        <v>20</v>
      </c>
      <c r="J2321" t="str">
        <f t="shared" si="109"/>
        <v>No</v>
      </c>
      <c r="K2321" t="str">
        <f t="shared" si="110"/>
        <v>No</v>
      </c>
      <c r="L2321">
        <f t="shared" si="111"/>
        <v>536142.9</v>
      </c>
      <c r="M2321" s="1" t="str">
        <f>IF(ISBLANK(D2321),_xlfn.MODE.SNGL(moras[TIPO_ASEGURAMIENTO]),D2321)</f>
        <v>ASALARIADO</v>
      </c>
      <c r="N2321" s="1">
        <f>IF(ISBLANK(moras[[#This Row],[EDAD]]),T2342,moras[[#This Row],[EDAD]])</f>
        <v>20</v>
      </c>
    </row>
    <row r="2322" spans="1:14" x14ac:dyDescent="0.35">
      <c r="A2322" s="1">
        <v>2321</v>
      </c>
      <c r="B2322" s="1" t="s">
        <v>15</v>
      </c>
      <c r="C2322" s="1">
        <v>1584930</v>
      </c>
      <c r="D2322" s="1" t="s">
        <v>14</v>
      </c>
      <c r="E2322" s="1" t="s">
        <v>11</v>
      </c>
      <c r="F2322" s="1" t="s">
        <v>12</v>
      </c>
      <c r="G2322" s="1" t="s">
        <v>13</v>
      </c>
      <c r="H2322" s="1" t="s">
        <v>13</v>
      </c>
      <c r="I2322" s="1">
        <v>71</v>
      </c>
      <c r="J2322" t="str">
        <f t="shared" si="109"/>
        <v>No</v>
      </c>
      <c r="K2322" t="str">
        <f t="shared" si="110"/>
        <v>No</v>
      </c>
      <c r="L2322">
        <f t="shared" si="111"/>
        <v>1584930</v>
      </c>
      <c r="M2322" s="1" t="str">
        <f>IF(ISBLANK(D2322),_xlfn.MODE.SNGL(moras[TIPO_ASEGURAMIENTO]),D2322)</f>
        <v>PENSIONADOS EN SU PROPIO SISTEMA</v>
      </c>
      <c r="N2322" s="1">
        <f>IF(ISBLANK(moras[[#This Row],[EDAD]]),T2343,moras[[#This Row],[EDAD]])</f>
        <v>71</v>
      </c>
    </row>
    <row r="2323" spans="1:14" x14ac:dyDescent="0.35">
      <c r="A2323" s="1">
        <v>2322</v>
      </c>
      <c r="B2323" s="1" t="s">
        <v>15</v>
      </c>
      <c r="C2323" s="1">
        <v>241729.4</v>
      </c>
      <c r="D2323" s="1" t="s">
        <v>10</v>
      </c>
      <c r="E2323" s="1" t="s">
        <v>16</v>
      </c>
      <c r="F2323" s="1" t="s">
        <v>12</v>
      </c>
      <c r="G2323" s="1" t="s">
        <v>13</v>
      </c>
      <c r="H2323" s="1" t="s">
        <v>13</v>
      </c>
      <c r="I2323" s="1">
        <v>34</v>
      </c>
      <c r="J2323" t="str">
        <f t="shared" si="109"/>
        <v>No</v>
      </c>
      <c r="K2323" t="str">
        <f t="shared" si="110"/>
        <v>No</v>
      </c>
      <c r="L2323">
        <f t="shared" si="111"/>
        <v>241729.4</v>
      </c>
      <c r="M2323" s="1" t="str">
        <f>IF(ISBLANK(D2323),_xlfn.MODE.SNGL(moras[TIPO_ASEGURAMIENTO]),D2323)</f>
        <v>ASALARIADO</v>
      </c>
      <c r="N2323" s="1">
        <f>IF(ISBLANK(moras[[#This Row],[EDAD]]),T2344,moras[[#This Row],[EDAD]])</f>
        <v>34</v>
      </c>
    </row>
    <row r="2324" spans="1:14" x14ac:dyDescent="0.35">
      <c r="A2324" s="1">
        <v>2323</v>
      </c>
      <c r="B2324" s="1" t="s">
        <v>9</v>
      </c>
      <c r="C2324" s="1">
        <v>297046</v>
      </c>
      <c r="D2324" s="1" t="s">
        <v>18</v>
      </c>
      <c r="E2324" s="1" t="s">
        <v>16</v>
      </c>
      <c r="F2324" s="1" t="s">
        <v>12</v>
      </c>
      <c r="G2324" s="1" t="s">
        <v>13</v>
      </c>
      <c r="H2324" s="1" t="s">
        <v>12</v>
      </c>
      <c r="I2324" s="1">
        <v>43</v>
      </c>
      <c r="J2324" t="str">
        <f t="shared" si="109"/>
        <v>No</v>
      </c>
      <c r="K2324" t="str">
        <f t="shared" si="110"/>
        <v>No</v>
      </c>
      <c r="L2324">
        <f t="shared" si="111"/>
        <v>297046</v>
      </c>
      <c r="M2324" s="1" t="str">
        <f>IF(ISBLANK(D2324),_xlfn.MODE.SNGL(moras[TIPO_ASEGURAMIENTO]),D2324)</f>
        <v>TRABAJADOR INDEPENDIENTE</v>
      </c>
      <c r="N2324" s="1">
        <f>IF(ISBLANK(moras[[#This Row],[EDAD]]),T2345,moras[[#This Row],[EDAD]])</f>
        <v>43</v>
      </c>
    </row>
    <row r="2325" spans="1:14" x14ac:dyDescent="0.35">
      <c r="A2325" s="1">
        <v>2324</v>
      </c>
      <c r="B2325" s="1" t="s">
        <v>15</v>
      </c>
      <c r="C2325" s="1">
        <v>402249.06</v>
      </c>
      <c r="D2325" s="1" t="s">
        <v>10</v>
      </c>
      <c r="E2325" s="1" t="s">
        <v>16</v>
      </c>
      <c r="F2325" s="1" t="s">
        <v>12</v>
      </c>
      <c r="G2325" s="1" t="s">
        <v>13</v>
      </c>
      <c r="H2325" s="1" t="s">
        <v>13</v>
      </c>
      <c r="I2325" s="1">
        <v>29</v>
      </c>
      <c r="J2325" t="str">
        <f t="shared" si="109"/>
        <v>No</v>
      </c>
      <c r="K2325" t="str">
        <f t="shared" si="110"/>
        <v>No</v>
      </c>
      <c r="L2325">
        <f t="shared" si="111"/>
        <v>402249.06</v>
      </c>
      <c r="M2325" s="1" t="str">
        <f>IF(ISBLANK(D2325),_xlfn.MODE.SNGL(moras[TIPO_ASEGURAMIENTO]),D2325)</f>
        <v>ASALARIADO</v>
      </c>
      <c r="N2325" s="1">
        <f>IF(ISBLANK(moras[[#This Row],[EDAD]]),T2346,moras[[#This Row],[EDAD]])</f>
        <v>29</v>
      </c>
    </row>
    <row r="2326" spans="1:14" x14ac:dyDescent="0.35">
      <c r="A2326" s="1">
        <v>2325</v>
      </c>
      <c r="B2326" s="1" t="s">
        <v>9</v>
      </c>
      <c r="C2326" s="1">
        <v>639148</v>
      </c>
      <c r="D2326" s="1" t="s">
        <v>18</v>
      </c>
      <c r="E2326" s="1" t="s">
        <v>16</v>
      </c>
      <c r="F2326" s="1" t="s">
        <v>12</v>
      </c>
      <c r="G2326" s="1" t="s">
        <v>13</v>
      </c>
      <c r="H2326" s="1" t="s">
        <v>12</v>
      </c>
      <c r="I2326" s="1">
        <v>46</v>
      </c>
      <c r="J2326" t="str">
        <f t="shared" si="109"/>
        <v>No</v>
      </c>
      <c r="K2326" t="str">
        <f t="shared" si="110"/>
        <v>No</v>
      </c>
      <c r="L2326">
        <f t="shared" si="111"/>
        <v>639148</v>
      </c>
      <c r="M2326" s="1" t="str">
        <f>IF(ISBLANK(D2326),_xlfn.MODE.SNGL(moras[TIPO_ASEGURAMIENTO]),D2326)</f>
        <v>TRABAJADOR INDEPENDIENTE</v>
      </c>
      <c r="N2326" s="1">
        <f>IF(ISBLANK(moras[[#This Row],[EDAD]]),T2347,moras[[#This Row],[EDAD]])</f>
        <v>46</v>
      </c>
    </row>
    <row r="2327" spans="1:14" x14ac:dyDescent="0.35">
      <c r="A2327" s="1">
        <v>2326</v>
      </c>
      <c r="B2327" s="1" t="s">
        <v>9</v>
      </c>
      <c r="C2327" s="1">
        <v>328210.2</v>
      </c>
      <c r="D2327" s="1" t="s">
        <v>10</v>
      </c>
      <c r="E2327" s="1" t="s">
        <v>16</v>
      </c>
      <c r="F2327" s="1" t="s">
        <v>12</v>
      </c>
      <c r="G2327" s="1" t="s">
        <v>13</v>
      </c>
      <c r="H2327" s="1" t="s">
        <v>13</v>
      </c>
      <c r="I2327" s="1">
        <v>42</v>
      </c>
      <c r="J2327" t="str">
        <f t="shared" si="109"/>
        <v>No</v>
      </c>
      <c r="K2327" t="str">
        <f t="shared" si="110"/>
        <v>No</v>
      </c>
      <c r="L2327">
        <f t="shared" si="111"/>
        <v>328210.2</v>
      </c>
      <c r="M2327" s="1" t="str">
        <f>IF(ISBLANK(D2327),_xlfn.MODE.SNGL(moras[TIPO_ASEGURAMIENTO]),D2327)</f>
        <v>ASALARIADO</v>
      </c>
      <c r="N2327" s="1">
        <f>IF(ISBLANK(moras[[#This Row],[EDAD]]),T2348,moras[[#This Row],[EDAD]])</f>
        <v>42</v>
      </c>
    </row>
    <row r="2328" spans="1:14" x14ac:dyDescent="0.35">
      <c r="A2328" s="1">
        <v>2327</v>
      </c>
      <c r="B2328" s="1" t="s">
        <v>15</v>
      </c>
      <c r="C2328" s="1">
        <v>361045</v>
      </c>
      <c r="D2328" s="1" t="s">
        <v>18</v>
      </c>
      <c r="E2328" s="1" t="s">
        <v>16</v>
      </c>
      <c r="F2328" s="1" t="s">
        <v>12</v>
      </c>
      <c r="G2328" s="1" t="s">
        <v>13</v>
      </c>
      <c r="H2328" s="1" t="s">
        <v>12</v>
      </c>
      <c r="I2328" s="1">
        <v>42</v>
      </c>
      <c r="J2328" t="str">
        <f t="shared" si="109"/>
        <v>No</v>
      </c>
      <c r="K2328" t="str">
        <f t="shared" si="110"/>
        <v>No</v>
      </c>
      <c r="L2328">
        <f t="shared" si="111"/>
        <v>361045</v>
      </c>
      <c r="M2328" s="1" t="str">
        <f>IF(ISBLANK(D2328),_xlfn.MODE.SNGL(moras[TIPO_ASEGURAMIENTO]),D2328)</f>
        <v>TRABAJADOR INDEPENDIENTE</v>
      </c>
      <c r="N2328" s="1">
        <f>IF(ISBLANK(moras[[#This Row],[EDAD]]),T2349,moras[[#This Row],[EDAD]])</f>
        <v>42</v>
      </c>
    </row>
    <row r="2329" spans="1:14" x14ac:dyDescent="0.35">
      <c r="A2329" s="1">
        <v>2328</v>
      </c>
      <c r="B2329" s="1" t="s">
        <v>9</v>
      </c>
      <c r="C2329" s="1">
        <v>999312</v>
      </c>
      <c r="D2329" s="1" t="s">
        <v>10</v>
      </c>
      <c r="E2329" s="1" t="s">
        <v>11</v>
      </c>
      <c r="F2329" s="1" t="s">
        <v>12</v>
      </c>
      <c r="G2329" s="1" t="s">
        <v>13</v>
      </c>
      <c r="H2329" s="1" t="s">
        <v>12</v>
      </c>
      <c r="I2329" s="1">
        <v>28</v>
      </c>
      <c r="J2329" t="str">
        <f t="shared" si="109"/>
        <v>No</v>
      </c>
      <c r="K2329" t="str">
        <f t="shared" si="110"/>
        <v>No</v>
      </c>
      <c r="L2329">
        <f t="shared" si="111"/>
        <v>999312</v>
      </c>
      <c r="M2329" s="1" t="str">
        <f>IF(ISBLANK(D2329),_xlfn.MODE.SNGL(moras[TIPO_ASEGURAMIENTO]),D2329)</f>
        <v>ASALARIADO</v>
      </c>
      <c r="N2329" s="1">
        <f>IF(ISBLANK(moras[[#This Row],[EDAD]]),T2350,moras[[#This Row],[EDAD]])</f>
        <v>28</v>
      </c>
    </row>
    <row r="2330" spans="1:14" x14ac:dyDescent="0.35">
      <c r="A2330" s="1">
        <v>2329</v>
      </c>
      <c r="B2330" s="1" t="s">
        <v>15</v>
      </c>
      <c r="C2330" s="1">
        <v>121300</v>
      </c>
      <c r="D2330" s="1" t="s">
        <v>10</v>
      </c>
      <c r="E2330" s="1" t="s">
        <v>16</v>
      </c>
      <c r="F2330" s="1" t="s">
        <v>12</v>
      </c>
      <c r="G2330" s="1" t="s">
        <v>13</v>
      </c>
      <c r="H2330" s="1" t="s">
        <v>12</v>
      </c>
      <c r="I2330" s="1">
        <v>40</v>
      </c>
      <c r="J2330" t="str">
        <f t="shared" si="109"/>
        <v>No</v>
      </c>
      <c r="K2330" t="str">
        <f t="shared" si="110"/>
        <v>No</v>
      </c>
      <c r="L2330">
        <f t="shared" si="111"/>
        <v>121300</v>
      </c>
      <c r="M2330" s="1" t="str">
        <f>IF(ISBLANK(D2330),_xlfn.MODE.SNGL(moras[TIPO_ASEGURAMIENTO]),D2330)</f>
        <v>ASALARIADO</v>
      </c>
      <c r="N2330" s="1">
        <f>IF(ISBLANK(moras[[#This Row],[EDAD]]),T2351,moras[[#This Row],[EDAD]])</f>
        <v>40</v>
      </c>
    </row>
    <row r="2331" spans="1:14" x14ac:dyDescent="0.35">
      <c r="A2331" s="1">
        <v>2330</v>
      </c>
      <c r="B2331" s="1" t="s">
        <v>9</v>
      </c>
      <c r="C2331" s="1">
        <v>279960.49</v>
      </c>
      <c r="D2331" s="1" t="s">
        <v>10</v>
      </c>
      <c r="E2331" s="1" t="s">
        <v>16</v>
      </c>
      <c r="F2331" s="1" t="s">
        <v>12</v>
      </c>
      <c r="G2331" s="1" t="s">
        <v>13</v>
      </c>
      <c r="H2331" s="1" t="s">
        <v>13</v>
      </c>
      <c r="I2331" s="1">
        <v>23</v>
      </c>
      <c r="J2331" t="str">
        <f t="shared" si="109"/>
        <v>No</v>
      </c>
      <c r="K2331" t="str">
        <f t="shared" si="110"/>
        <v>No</v>
      </c>
      <c r="L2331">
        <f t="shared" si="111"/>
        <v>279960.49</v>
      </c>
      <c r="M2331" s="1" t="str">
        <f>IF(ISBLANK(D2331),_xlfn.MODE.SNGL(moras[TIPO_ASEGURAMIENTO]),D2331)</f>
        <v>ASALARIADO</v>
      </c>
      <c r="N2331" s="1">
        <f>IF(ISBLANK(moras[[#This Row],[EDAD]]),T2352,moras[[#This Row],[EDAD]])</f>
        <v>23</v>
      </c>
    </row>
    <row r="2332" spans="1:14" x14ac:dyDescent="0.35">
      <c r="A2332" s="1">
        <v>2331</v>
      </c>
      <c r="B2332" s="1" t="s">
        <v>15</v>
      </c>
      <c r="C2332" s="1">
        <v>119219.91</v>
      </c>
      <c r="D2332" s="1" t="s">
        <v>14</v>
      </c>
      <c r="E2332" s="1" t="s">
        <v>11</v>
      </c>
      <c r="F2332" s="1" t="s">
        <v>12</v>
      </c>
      <c r="G2332" s="1" t="s">
        <v>13</v>
      </c>
      <c r="H2332" s="1" t="s">
        <v>13</v>
      </c>
      <c r="I2332" s="1">
        <v>59</v>
      </c>
      <c r="J2332" t="str">
        <f t="shared" si="109"/>
        <v>No</v>
      </c>
      <c r="K2332" t="str">
        <f t="shared" si="110"/>
        <v>No</v>
      </c>
      <c r="L2332">
        <f t="shared" si="111"/>
        <v>119219.91</v>
      </c>
      <c r="M2332" s="1" t="str">
        <f>IF(ISBLANK(D2332),_xlfn.MODE.SNGL(moras[TIPO_ASEGURAMIENTO]),D2332)</f>
        <v>PENSIONADOS EN SU PROPIO SISTEMA</v>
      </c>
      <c r="N2332" s="1">
        <f>IF(ISBLANK(moras[[#This Row],[EDAD]]),T2353,moras[[#This Row],[EDAD]])</f>
        <v>59</v>
      </c>
    </row>
    <row r="2333" spans="1:14" x14ac:dyDescent="0.35">
      <c r="A2333" s="1">
        <v>2332</v>
      </c>
      <c r="B2333" s="1" t="s">
        <v>15</v>
      </c>
      <c r="C2333" s="1">
        <v>430000</v>
      </c>
      <c r="D2333" s="1" t="s">
        <v>10</v>
      </c>
      <c r="E2333" s="1" t="s">
        <v>16</v>
      </c>
      <c r="F2333" s="1" t="s">
        <v>12</v>
      </c>
      <c r="G2333" s="1" t="s">
        <v>13</v>
      </c>
      <c r="H2333" s="1" t="s">
        <v>13</v>
      </c>
      <c r="I2333" s="1">
        <v>42</v>
      </c>
      <c r="J2333" t="str">
        <f t="shared" si="109"/>
        <v>No</v>
      </c>
      <c r="K2333" t="str">
        <f t="shared" si="110"/>
        <v>No</v>
      </c>
      <c r="L2333">
        <f t="shared" si="111"/>
        <v>430000</v>
      </c>
      <c r="M2333" s="1" t="str">
        <f>IF(ISBLANK(D2333),_xlfn.MODE.SNGL(moras[TIPO_ASEGURAMIENTO]),D2333)</f>
        <v>ASALARIADO</v>
      </c>
      <c r="N2333" s="1">
        <f>IF(ISBLANK(moras[[#This Row],[EDAD]]),T2354,moras[[#This Row],[EDAD]])</f>
        <v>42</v>
      </c>
    </row>
    <row r="2334" spans="1:14" x14ac:dyDescent="0.35">
      <c r="A2334" s="1">
        <v>2333</v>
      </c>
      <c r="B2334" s="1" t="s">
        <v>15</v>
      </c>
      <c r="C2334" s="1">
        <v>278030</v>
      </c>
      <c r="D2334" s="1" t="s">
        <v>17</v>
      </c>
      <c r="E2334" s="1" t="s">
        <v>16</v>
      </c>
      <c r="F2334" s="1" t="s">
        <v>12</v>
      </c>
      <c r="G2334" s="1" t="s">
        <v>13</v>
      </c>
      <c r="H2334" s="1" t="s">
        <v>12</v>
      </c>
      <c r="I2334" s="1">
        <v>20</v>
      </c>
      <c r="J2334" t="str">
        <f t="shared" si="109"/>
        <v>No</v>
      </c>
      <c r="K2334" t="str">
        <f t="shared" si="110"/>
        <v>No</v>
      </c>
      <c r="L2334">
        <f t="shared" si="111"/>
        <v>278030</v>
      </c>
      <c r="M2334" s="1" t="str">
        <f>IF(ISBLANK(D2334),_xlfn.MODE.SNGL(moras[TIPO_ASEGURAMIENTO]),D2334)</f>
        <v>ASEGURADO VOLUNTARIO</v>
      </c>
      <c r="N2334" s="1">
        <f>IF(ISBLANK(moras[[#This Row],[EDAD]]),T2355,moras[[#This Row],[EDAD]])</f>
        <v>20</v>
      </c>
    </row>
    <row r="2335" spans="1:14" x14ac:dyDescent="0.35">
      <c r="A2335" s="1">
        <v>2334</v>
      </c>
      <c r="B2335" s="1" t="s">
        <v>9</v>
      </c>
      <c r="C2335" s="1">
        <v>1613702.64</v>
      </c>
      <c r="D2335" s="1" t="s">
        <v>10</v>
      </c>
      <c r="E2335" s="1" t="s">
        <v>16</v>
      </c>
      <c r="F2335" s="1" t="s">
        <v>12</v>
      </c>
      <c r="G2335" s="1" t="s">
        <v>13</v>
      </c>
      <c r="H2335" s="1" t="s">
        <v>13</v>
      </c>
      <c r="I2335" s="1">
        <v>32</v>
      </c>
      <c r="J2335" t="str">
        <f t="shared" si="109"/>
        <v>No</v>
      </c>
      <c r="K2335" t="str">
        <f t="shared" si="110"/>
        <v>No</v>
      </c>
      <c r="L2335">
        <f t="shared" si="111"/>
        <v>1613702.64</v>
      </c>
      <c r="M2335" s="1" t="str">
        <f>IF(ISBLANK(D2335),_xlfn.MODE.SNGL(moras[TIPO_ASEGURAMIENTO]),D2335)</f>
        <v>ASALARIADO</v>
      </c>
      <c r="N2335" s="1">
        <f>IF(ISBLANK(moras[[#This Row],[EDAD]]),T2356,moras[[#This Row],[EDAD]])</f>
        <v>32</v>
      </c>
    </row>
    <row r="2336" spans="1:14" x14ac:dyDescent="0.35">
      <c r="A2336" s="1">
        <v>2335</v>
      </c>
      <c r="B2336" s="1" t="s">
        <v>9</v>
      </c>
      <c r="C2336" s="1">
        <v>2545183.7000000002</v>
      </c>
      <c r="D2336" s="1" t="s">
        <v>10</v>
      </c>
      <c r="E2336" s="1" t="s">
        <v>16</v>
      </c>
      <c r="F2336" s="1" t="s">
        <v>12</v>
      </c>
      <c r="G2336" s="1" t="s">
        <v>13</v>
      </c>
      <c r="H2336" s="1" t="s">
        <v>13</v>
      </c>
      <c r="I2336" s="1">
        <v>46</v>
      </c>
      <c r="J2336" t="str">
        <f t="shared" si="109"/>
        <v>Atípico</v>
      </c>
      <c r="K2336" t="str">
        <f t="shared" si="110"/>
        <v>No</v>
      </c>
      <c r="L2336">
        <f t="shared" si="111"/>
        <v>2545183.7000000002</v>
      </c>
      <c r="M2336" s="1" t="str">
        <f>IF(ISBLANK(D2336),_xlfn.MODE.SNGL(moras[TIPO_ASEGURAMIENTO]),D2336)</f>
        <v>ASALARIADO</v>
      </c>
      <c r="N2336" s="1">
        <f>IF(ISBLANK(moras[[#This Row],[EDAD]]),T2357,moras[[#This Row],[EDAD]])</f>
        <v>46</v>
      </c>
    </row>
    <row r="2337" spans="1:14" x14ac:dyDescent="0.35">
      <c r="A2337" s="1">
        <v>2336</v>
      </c>
      <c r="B2337" s="1" t="s">
        <v>9</v>
      </c>
      <c r="C2337" s="1">
        <v>2133715</v>
      </c>
      <c r="D2337" s="1" t="s">
        <v>14</v>
      </c>
      <c r="E2337" s="1" t="s">
        <v>11</v>
      </c>
      <c r="F2337" s="1" t="s">
        <v>12</v>
      </c>
      <c r="G2337" s="1" t="s">
        <v>13</v>
      </c>
      <c r="H2337" s="1" t="s">
        <v>13</v>
      </c>
      <c r="I2337" s="1">
        <v>83</v>
      </c>
      <c r="J2337" t="str">
        <f t="shared" si="109"/>
        <v>No</v>
      </c>
      <c r="K2337" t="str">
        <f t="shared" si="110"/>
        <v>No</v>
      </c>
      <c r="L2337">
        <f t="shared" si="111"/>
        <v>2133715</v>
      </c>
      <c r="M2337" s="1" t="str">
        <f>IF(ISBLANK(D2337),_xlfn.MODE.SNGL(moras[TIPO_ASEGURAMIENTO]),D2337)</f>
        <v>PENSIONADOS EN SU PROPIO SISTEMA</v>
      </c>
      <c r="N2337" s="1">
        <f>IF(ISBLANK(moras[[#This Row],[EDAD]]),T2358,moras[[#This Row],[EDAD]])</f>
        <v>83</v>
      </c>
    </row>
    <row r="2338" spans="1:14" x14ac:dyDescent="0.35">
      <c r="A2338" s="1">
        <v>2337</v>
      </c>
      <c r="B2338" s="1" t="s">
        <v>15</v>
      </c>
      <c r="C2338" s="1">
        <v>81536</v>
      </c>
      <c r="D2338" s="1" t="s">
        <v>10</v>
      </c>
      <c r="E2338" s="1" t="s">
        <v>11</v>
      </c>
      <c r="F2338" s="1" t="s">
        <v>12</v>
      </c>
      <c r="G2338" s="1" t="s">
        <v>13</v>
      </c>
      <c r="H2338" s="1" t="s">
        <v>12</v>
      </c>
      <c r="I2338" s="1">
        <v>31</v>
      </c>
      <c r="J2338" t="str">
        <f t="shared" si="109"/>
        <v>No</v>
      </c>
      <c r="K2338" t="str">
        <f t="shared" si="110"/>
        <v>No</v>
      </c>
      <c r="L2338">
        <f t="shared" si="111"/>
        <v>81536</v>
      </c>
      <c r="M2338" s="1" t="str">
        <f>IF(ISBLANK(D2338),_xlfn.MODE.SNGL(moras[TIPO_ASEGURAMIENTO]),D2338)</f>
        <v>ASALARIADO</v>
      </c>
      <c r="N2338" s="1">
        <f>IF(ISBLANK(moras[[#This Row],[EDAD]]),T2359,moras[[#This Row],[EDAD]])</f>
        <v>31</v>
      </c>
    </row>
    <row r="2339" spans="1:14" x14ac:dyDescent="0.35">
      <c r="A2339" s="1">
        <v>2338</v>
      </c>
      <c r="B2339" s="1" t="s">
        <v>15</v>
      </c>
      <c r="C2339" s="1">
        <v>157177</v>
      </c>
      <c r="D2339" s="1" t="s">
        <v>10</v>
      </c>
      <c r="E2339" s="1" t="s">
        <v>16</v>
      </c>
      <c r="F2339" s="1" t="s">
        <v>12</v>
      </c>
      <c r="G2339" s="1" t="s">
        <v>13</v>
      </c>
      <c r="H2339" s="1" t="s">
        <v>13</v>
      </c>
      <c r="I2339" s="1">
        <v>23</v>
      </c>
      <c r="J2339" t="str">
        <f t="shared" si="109"/>
        <v>No</v>
      </c>
      <c r="K2339" t="str">
        <f t="shared" si="110"/>
        <v>No</v>
      </c>
      <c r="L2339">
        <f t="shared" si="111"/>
        <v>157177</v>
      </c>
      <c r="M2339" s="1" t="str">
        <f>IF(ISBLANK(D2339),_xlfn.MODE.SNGL(moras[TIPO_ASEGURAMIENTO]),D2339)</f>
        <v>ASALARIADO</v>
      </c>
      <c r="N2339" s="1">
        <f>IF(ISBLANK(moras[[#This Row],[EDAD]]),T2360,moras[[#This Row],[EDAD]])</f>
        <v>23</v>
      </c>
    </row>
    <row r="2340" spans="1:14" x14ac:dyDescent="0.35">
      <c r="A2340" s="1">
        <v>2339</v>
      </c>
      <c r="B2340" s="1" t="s">
        <v>9</v>
      </c>
      <c r="C2340" s="1">
        <v>505609</v>
      </c>
      <c r="D2340" s="1" t="s">
        <v>10</v>
      </c>
      <c r="E2340" s="1" t="s">
        <v>16</v>
      </c>
      <c r="F2340" s="1" t="s">
        <v>12</v>
      </c>
      <c r="G2340" s="1" t="s">
        <v>13</v>
      </c>
      <c r="H2340" s="1" t="s">
        <v>13</v>
      </c>
      <c r="I2340" s="1">
        <v>44</v>
      </c>
      <c r="J2340" t="str">
        <f t="shared" si="109"/>
        <v>No</v>
      </c>
      <c r="K2340" t="str">
        <f t="shared" si="110"/>
        <v>No</v>
      </c>
      <c r="L2340">
        <f t="shared" si="111"/>
        <v>505609</v>
      </c>
      <c r="M2340" s="1" t="str">
        <f>IF(ISBLANK(D2340),_xlfn.MODE.SNGL(moras[TIPO_ASEGURAMIENTO]),D2340)</f>
        <v>ASALARIADO</v>
      </c>
      <c r="N2340" s="1">
        <f>IF(ISBLANK(moras[[#This Row],[EDAD]]),T2361,moras[[#This Row],[EDAD]])</f>
        <v>44</v>
      </c>
    </row>
    <row r="2341" spans="1:14" x14ac:dyDescent="0.35">
      <c r="A2341" s="1">
        <v>2340</v>
      </c>
      <c r="B2341" s="1" t="s">
        <v>15</v>
      </c>
      <c r="C2341" s="1">
        <v>6177.62</v>
      </c>
      <c r="D2341" s="1" t="s">
        <v>10</v>
      </c>
      <c r="E2341" s="1" t="s">
        <v>16</v>
      </c>
      <c r="F2341" s="1" t="s">
        <v>12</v>
      </c>
      <c r="G2341" s="1" t="s">
        <v>13</v>
      </c>
      <c r="H2341" s="1" t="s">
        <v>13</v>
      </c>
      <c r="I2341" s="1">
        <v>61</v>
      </c>
      <c r="J2341" t="str">
        <f t="shared" si="109"/>
        <v>No</v>
      </c>
      <c r="K2341" t="str">
        <f t="shared" si="110"/>
        <v>No</v>
      </c>
      <c r="L2341">
        <f t="shared" si="111"/>
        <v>6177.62</v>
      </c>
      <c r="M2341" s="1" t="str">
        <f>IF(ISBLANK(D2341),_xlfn.MODE.SNGL(moras[TIPO_ASEGURAMIENTO]),D2341)</f>
        <v>ASALARIADO</v>
      </c>
      <c r="N2341" s="1">
        <f>IF(ISBLANK(moras[[#This Row],[EDAD]]),T2362,moras[[#This Row],[EDAD]])</f>
        <v>61</v>
      </c>
    </row>
    <row r="2342" spans="1:14" x14ac:dyDescent="0.35">
      <c r="A2342" s="1">
        <v>2341</v>
      </c>
      <c r="B2342" s="1" t="s">
        <v>15</v>
      </c>
      <c r="C2342" s="1">
        <v>299137</v>
      </c>
      <c r="D2342" s="1" t="s">
        <v>10</v>
      </c>
      <c r="E2342" s="1" t="s">
        <v>11</v>
      </c>
      <c r="F2342" s="1" t="s">
        <v>12</v>
      </c>
      <c r="G2342" s="1" t="s">
        <v>13</v>
      </c>
      <c r="H2342" s="1" t="s">
        <v>13</v>
      </c>
      <c r="I2342" s="1">
        <v>44</v>
      </c>
      <c r="J2342" t="str">
        <f t="shared" si="109"/>
        <v>No</v>
      </c>
      <c r="K2342" t="str">
        <f t="shared" si="110"/>
        <v>No</v>
      </c>
      <c r="L2342">
        <f t="shared" si="111"/>
        <v>299137</v>
      </c>
      <c r="M2342" s="1" t="str">
        <f>IF(ISBLANK(D2342),_xlfn.MODE.SNGL(moras[TIPO_ASEGURAMIENTO]),D2342)</f>
        <v>ASALARIADO</v>
      </c>
      <c r="N2342" s="1">
        <f>IF(ISBLANK(moras[[#This Row],[EDAD]]),T2363,moras[[#This Row],[EDAD]])</f>
        <v>44</v>
      </c>
    </row>
    <row r="2343" spans="1:14" x14ac:dyDescent="0.35">
      <c r="A2343" s="1">
        <v>2342</v>
      </c>
      <c r="B2343" s="1" t="s">
        <v>15</v>
      </c>
      <c r="C2343" s="1">
        <v>338166</v>
      </c>
      <c r="D2343" s="1" t="s">
        <v>18</v>
      </c>
      <c r="E2343" s="1" t="s">
        <v>16</v>
      </c>
      <c r="F2343" s="1" t="s">
        <v>12</v>
      </c>
      <c r="G2343" s="1" t="s">
        <v>13</v>
      </c>
      <c r="H2343" s="1" t="s">
        <v>13</v>
      </c>
      <c r="I2343" s="1">
        <v>61</v>
      </c>
      <c r="J2343" t="str">
        <f t="shared" si="109"/>
        <v>No</v>
      </c>
      <c r="K2343" t="str">
        <f t="shared" si="110"/>
        <v>No</v>
      </c>
      <c r="L2343">
        <f t="shared" si="111"/>
        <v>338166</v>
      </c>
      <c r="M2343" s="1" t="str">
        <f>IF(ISBLANK(D2343),_xlfn.MODE.SNGL(moras[TIPO_ASEGURAMIENTO]),D2343)</f>
        <v>TRABAJADOR INDEPENDIENTE</v>
      </c>
      <c r="N2343" s="1">
        <f>IF(ISBLANK(moras[[#This Row],[EDAD]]),T2364,moras[[#This Row],[EDAD]])</f>
        <v>61</v>
      </c>
    </row>
    <row r="2344" spans="1:14" x14ac:dyDescent="0.35">
      <c r="A2344" s="1">
        <v>2343</v>
      </c>
      <c r="B2344" s="1" t="s">
        <v>9</v>
      </c>
      <c r="C2344" s="1">
        <v>1250000</v>
      </c>
      <c r="D2344" s="1" t="s">
        <v>10</v>
      </c>
      <c r="E2344" s="1" t="s">
        <v>16</v>
      </c>
      <c r="F2344" s="1" t="s">
        <v>12</v>
      </c>
      <c r="G2344" s="1" t="s">
        <v>13</v>
      </c>
      <c r="H2344" s="1" t="s">
        <v>13</v>
      </c>
      <c r="I2344" s="1">
        <v>29</v>
      </c>
      <c r="J2344" t="str">
        <f t="shared" si="109"/>
        <v>No</v>
      </c>
      <c r="K2344" t="str">
        <f t="shared" si="110"/>
        <v>No</v>
      </c>
      <c r="L2344">
        <f t="shared" si="111"/>
        <v>1250000</v>
      </c>
      <c r="M2344" s="1" t="str">
        <f>IF(ISBLANK(D2344),_xlfn.MODE.SNGL(moras[TIPO_ASEGURAMIENTO]),D2344)</f>
        <v>ASALARIADO</v>
      </c>
      <c r="N2344" s="1">
        <f>IF(ISBLANK(moras[[#This Row],[EDAD]]),T2365,moras[[#This Row],[EDAD]])</f>
        <v>29</v>
      </c>
    </row>
    <row r="2345" spans="1:14" x14ac:dyDescent="0.35">
      <c r="A2345" s="1">
        <v>2344</v>
      </c>
      <c r="B2345" s="1" t="s">
        <v>15</v>
      </c>
      <c r="C2345" s="1">
        <v>305704</v>
      </c>
      <c r="D2345" s="1" t="s">
        <v>17</v>
      </c>
      <c r="E2345" s="1" t="s">
        <v>16</v>
      </c>
      <c r="F2345" s="1" t="s">
        <v>13</v>
      </c>
      <c r="G2345" s="1" t="s">
        <v>13</v>
      </c>
      <c r="H2345" s="1" t="s">
        <v>13</v>
      </c>
      <c r="I2345" s="1">
        <v>60</v>
      </c>
      <c r="J2345" t="str">
        <f t="shared" si="109"/>
        <v>No</v>
      </c>
      <c r="K2345" t="str">
        <f t="shared" si="110"/>
        <v>No</v>
      </c>
      <c r="L2345">
        <f t="shared" si="111"/>
        <v>305704</v>
      </c>
      <c r="M2345" s="1" t="str">
        <f>IF(ISBLANK(D2345),_xlfn.MODE.SNGL(moras[TIPO_ASEGURAMIENTO]),D2345)</f>
        <v>ASEGURADO VOLUNTARIO</v>
      </c>
      <c r="N2345" s="1">
        <f>IF(ISBLANK(moras[[#This Row],[EDAD]]),T2366,moras[[#This Row],[EDAD]])</f>
        <v>60</v>
      </c>
    </row>
    <row r="2346" spans="1:14" x14ac:dyDescent="0.35">
      <c r="A2346" s="1">
        <v>2345</v>
      </c>
      <c r="B2346" s="1" t="s">
        <v>9</v>
      </c>
      <c r="C2346" s="1">
        <v>502063.88</v>
      </c>
      <c r="D2346" s="1" t="s">
        <v>10</v>
      </c>
      <c r="E2346" s="1" t="s">
        <v>16</v>
      </c>
      <c r="F2346" s="1" t="s">
        <v>12</v>
      </c>
      <c r="G2346" s="1" t="s">
        <v>13</v>
      </c>
      <c r="H2346" s="1" t="s">
        <v>13</v>
      </c>
      <c r="I2346" s="1">
        <v>22</v>
      </c>
      <c r="J2346" t="str">
        <f t="shared" si="109"/>
        <v>No</v>
      </c>
      <c r="K2346" t="str">
        <f t="shared" si="110"/>
        <v>No</v>
      </c>
      <c r="L2346">
        <f t="shared" si="111"/>
        <v>502063.88</v>
      </c>
      <c r="M2346" s="1" t="str">
        <f>IF(ISBLANK(D2346),_xlfn.MODE.SNGL(moras[TIPO_ASEGURAMIENTO]),D2346)</f>
        <v>ASALARIADO</v>
      </c>
      <c r="N2346" s="1">
        <f>IF(ISBLANK(moras[[#This Row],[EDAD]]),T2367,moras[[#This Row],[EDAD]])</f>
        <v>22</v>
      </c>
    </row>
    <row r="2347" spans="1:14" x14ac:dyDescent="0.35">
      <c r="A2347" s="1">
        <v>2346</v>
      </c>
      <c r="B2347" s="1" t="s">
        <v>9</v>
      </c>
      <c r="C2347" s="1">
        <v>843824.96</v>
      </c>
      <c r="D2347" s="1" t="s">
        <v>10</v>
      </c>
      <c r="E2347" s="1" t="s">
        <v>16</v>
      </c>
      <c r="F2347" s="1" t="s">
        <v>12</v>
      </c>
      <c r="G2347" s="1" t="s">
        <v>13</v>
      </c>
      <c r="H2347" s="1" t="s">
        <v>13</v>
      </c>
      <c r="I2347" s="1">
        <v>31</v>
      </c>
      <c r="J2347" t="str">
        <f t="shared" si="109"/>
        <v>No</v>
      </c>
      <c r="K2347" t="str">
        <f t="shared" si="110"/>
        <v>No</v>
      </c>
      <c r="L2347">
        <f t="shared" si="111"/>
        <v>843824.96</v>
      </c>
      <c r="M2347" s="1" t="str">
        <f>IF(ISBLANK(D2347),_xlfn.MODE.SNGL(moras[TIPO_ASEGURAMIENTO]),D2347)</f>
        <v>ASALARIADO</v>
      </c>
      <c r="N2347" s="1">
        <f>IF(ISBLANK(moras[[#This Row],[EDAD]]),T2368,moras[[#This Row],[EDAD]])</f>
        <v>31</v>
      </c>
    </row>
    <row r="2348" spans="1:14" x14ac:dyDescent="0.35">
      <c r="A2348" s="1">
        <v>2347</v>
      </c>
      <c r="B2348" s="1" t="s">
        <v>9</v>
      </c>
      <c r="C2348" s="1">
        <v>278030</v>
      </c>
      <c r="D2348" s="1" t="s">
        <v>18</v>
      </c>
      <c r="E2348" s="1" t="s">
        <v>16</v>
      </c>
      <c r="F2348" s="1" t="s">
        <v>12</v>
      </c>
      <c r="G2348" s="1" t="s">
        <v>13</v>
      </c>
      <c r="H2348" s="1" t="s">
        <v>12</v>
      </c>
      <c r="I2348" s="1">
        <v>39</v>
      </c>
      <c r="J2348" t="str">
        <f t="shared" si="109"/>
        <v>No</v>
      </c>
      <c r="K2348" t="str">
        <f t="shared" si="110"/>
        <v>No</v>
      </c>
      <c r="L2348">
        <f t="shared" si="111"/>
        <v>278030</v>
      </c>
      <c r="M2348" s="1" t="str">
        <f>IF(ISBLANK(D2348),_xlfn.MODE.SNGL(moras[TIPO_ASEGURAMIENTO]),D2348)</f>
        <v>TRABAJADOR INDEPENDIENTE</v>
      </c>
      <c r="N2348" s="1">
        <f>IF(ISBLANK(moras[[#This Row],[EDAD]]),T2369,moras[[#This Row],[EDAD]])</f>
        <v>39</v>
      </c>
    </row>
    <row r="2349" spans="1:14" x14ac:dyDescent="0.35">
      <c r="A2349" s="1">
        <v>2348</v>
      </c>
      <c r="B2349" s="1" t="s">
        <v>9</v>
      </c>
      <c r="C2349" s="1">
        <v>347504.4</v>
      </c>
      <c r="D2349" s="1" t="s">
        <v>10</v>
      </c>
      <c r="E2349" s="1" t="s">
        <v>16</v>
      </c>
      <c r="F2349" s="1" t="s">
        <v>12</v>
      </c>
      <c r="G2349" s="1" t="s">
        <v>12</v>
      </c>
      <c r="H2349" s="1" t="s">
        <v>13</v>
      </c>
      <c r="I2349" s="1">
        <v>24</v>
      </c>
      <c r="J2349" t="str">
        <f t="shared" si="109"/>
        <v>No</v>
      </c>
      <c r="K2349" t="str">
        <f t="shared" si="110"/>
        <v>No</v>
      </c>
      <c r="L2349">
        <f t="shared" si="111"/>
        <v>347504.4</v>
      </c>
      <c r="M2349" s="1" t="str">
        <f>IF(ISBLANK(D2349),_xlfn.MODE.SNGL(moras[TIPO_ASEGURAMIENTO]),D2349)</f>
        <v>ASALARIADO</v>
      </c>
      <c r="N2349" s="1">
        <f>IF(ISBLANK(moras[[#This Row],[EDAD]]),T2370,moras[[#This Row],[EDAD]])</f>
        <v>24</v>
      </c>
    </row>
    <row r="2350" spans="1:14" x14ac:dyDescent="0.35">
      <c r="A2350" s="1">
        <v>2349</v>
      </c>
      <c r="B2350" s="1" t="s">
        <v>9</v>
      </c>
      <c r="C2350" s="1">
        <v>1811308.47</v>
      </c>
      <c r="D2350" s="1" t="s">
        <v>10</v>
      </c>
      <c r="E2350" s="1" t="s">
        <v>16</v>
      </c>
      <c r="F2350" s="1" t="s">
        <v>12</v>
      </c>
      <c r="G2350" s="1" t="s">
        <v>13</v>
      </c>
      <c r="H2350" s="1" t="s">
        <v>13</v>
      </c>
      <c r="I2350" s="1">
        <v>43</v>
      </c>
      <c r="J2350" t="str">
        <f t="shared" si="109"/>
        <v>No</v>
      </c>
      <c r="K2350" t="str">
        <f t="shared" si="110"/>
        <v>No</v>
      </c>
      <c r="L2350">
        <f t="shared" si="111"/>
        <v>1811308.47</v>
      </c>
      <c r="M2350" s="1" t="str">
        <f>IF(ISBLANK(D2350),_xlfn.MODE.SNGL(moras[TIPO_ASEGURAMIENTO]),D2350)</f>
        <v>ASALARIADO</v>
      </c>
      <c r="N2350" s="1">
        <f>IF(ISBLANK(moras[[#This Row],[EDAD]]),T2371,moras[[#This Row],[EDAD]])</f>
        <v>43</v>
      </c>
    </row>
    <row r="2351" spans="1:14" x14ac:dyDescent="0.35">
      <c r="A2351" s="1">
        <v>2350</v>
      </c>
      <c r="B2351" s="1" t="s">
        <v>15</v>
      </c>
      <c r="C2351" s="1">
        <v>359544.27</v>
      </c>
      <c r="D2351" s="1" t="s">
        <v>21</v>
      </c>
      <c r="E2351" s="1" t="s">
        <v>16</v>
      </c>
      <c r="F2351" s="1" t="s">
        <v>12</v>
      </c>
      <c r="G2351" s="1" t="s">
        <v>12</v>
      </c>
      <c r="H2351" s="1" t="s">
        <v>13</v>
      </c>
      <c r="I2351" s="1">
        <v>51</v>
      </c>
      <c r="J2351" t="str">
        <f t="shared" si="109"/>
        <v>No</v>
      </c>
      <c r="K2351" t="str">
        <f t="shared" si="110"/>
        <v>No</v>
      </c>
      <c r="L2351">
        <f t="shared" si="111"/>
        <v>359544.27</v>
      </c>
      <c r="M2351" s="1" t="str">
        <f>IF(ISBLANK(D2351),_xlfn.MODE.SNGL(moras[TIPO_ASEGURAMIENTO]),D2351)</f>
        <v>CONVENIOS ESPECIALES DE ASEGURADOS VOLUNTARIOS</v>
      </c>
      <c r="N2351" s="1">
        <f>IF(ISBLANK(moras[[#This Row],[EDAD]]),T2372,moras[[#This Row],[EDAD]])</f>
        <v>51</v>
      </c>
    </row>
    <row r="2352" spans="1:14" x14ac:dyDescent="0.35">
      <c r="A2352" s="1">
        <v>2351</v>
      </c>
      <c r="B2352" s="1" t="s">
        <v>15</v>
      </c>
      <c r="C2352" s="1">
        <v>278030</v>
      </c>
      <c r="D2352" s="1" t="s">
        <v>19</v>
      </c>
      <c r="E2352" s="1" t="s">
        <v>16</v>
      </c>
      <c r="F2352" s="1" t="s">
        <v>12</v>
      </c>
      <c r="G2352" s="1" t="s">
        <v>13</v>
      </c>
      <c r="H2352" s="1" t="s">
        <v>13</v>
      </c>
      <c r="I2352" s="1">
        <v>32</v>
      </c>
      <c r="J2352" t="str">
        <f t="shared" si="109"/>
        <v>No</v>
      </c>
      <c r="K2352" t="str">
        <f t="shared" si="110"/>
        <v>No</v>
      </c>
      <c r="L2352">
        <f t="shared" si="111"/>
        <v>278030</v>
      </c>
      <c r="M2352" s="1" t="str">
        <f>IF(ISBLANK(D2352),_xlfn.MODE.SNGL(moras[TIPO_ASEGURAMIENTO]),D2352)</f>
        <v>CONVENIOS ESPECIALES DE TRABAJADORES INDEPENDIENTES</v>
      </c>
      <c r="N2352" s="1">
        <f>IF(ISBLANK(moras[[#This Row],[EDAD]]),T2373,moras[[#This Row],[EDAD]])</f>
        <v>32</v>
      </c>
    </row>
    <row r="2353" spans="1:14" x14ac:dyDescent="0.35">
      <c r="A2353" s="1">
        <v>2352</v>
      </c>
      <c r="B2353" s="1" t="s">
        <v>15</v>
      </c>
      <c r="C2353" s="1">
        <v>278035</v>
      </c>
      <c r="D2353" s="1" t="s">
        <v>17</v>
      </c>
      <c r="E2353" s="1" t="s">
        <v>16</v>
      </c>
      <c r="F2353" s="1" t="s">
        <v>12</v>
      </c>
      <c r="G2353" s="1" t="s">
        <v>13</v>
      </c>
      <c r="H2353" s="1" t="s">
        <v>13</v>
      </c>
      <c r="I2353" s="1">
        <v>27</v>
      </c>
      <c r="J2353" t="str">
        <f t="shared" si="109"/>
        <v>No</v>
      </c>
      <c r="K2353" t="str">
        <f t="shared" si="110"/>
        <v>No</v>
      </c>
      <c r="L2353">
        <f t="shared" si="111"/>
        <v>278035</v>
      </c>
      <c r="M2353" s="1" t="str">
        <f>IF(ISBLANK(D2353),_xlfn.MODE.SNGL(moras[TIPO_ASEGURAMIENTO]),D2353)</f>
        <v>ASEGURADO VOLUNTARIO</v>
      </c>
      <c r="N2353" s="1">
        <f>IF(ISBLANK(moras[[#This Row],[EDAD]]),T2374,moras[[#This Row],[EDAD]])</f>
        <v>27</v>
      </c>
    </row>
    <row r="2354" spans="1:14" x14ac:dyDescent="0.35">
      <c r="A2354" s="1">
        <v>2353</v>
      </c>
      <c r="B2354" s="1" t="s">
        <v>9</v>
      </c>
      <c r="C2354" s="1">
        <v>888101.64</v>
      </c>
      <c r="D2354" s="1" t="s">
        <v>10</v>
      </c>
      <c r="E2354" s="1" t="s">
        <v>11</v>
      </c>
      <c r="F2354" s="1" t="s">
        <v>12</v>
      </c>
      <c r="G2354" s="1" t="s">
        <v>13</v>
      </c>
      <c r="H2354" s="1" t="s">
        <v>13</v>
      </c>
      <c r="I2354" s="1">
        <v>30</v>
      </c>
      <c r="J2354" t="str">
        <f t="shared" si="109"/>
        <v>No</v>
      </c>
      <c r="K2354" t="str">
        <f t="shared" si="110"/>
        <v>No</v>
      </c>
      <c r="L2354">
        <f t="shared" si="111"/>
        <v>888101.64</v>
      </c>
      <c r="M2354" s="1" t="str">
        <f>IF(ISBLANK(D2354),_xlfn.MODE.SNGL(moras[TIPO_ASEGURAMIENTO]),D2354)</f>
        <v>ASALARIADO</v>
      </c>
      <c r="N2354" s="1">
        <f>IF(ISBLANK(moras[[#This Row],[EDAD]]),T2375,moras[[#This Row],[EDAD]])</f>
        <v>30</v>
      </c>
    </row>
    <row r="2355" spans="1:14" x14ac:dyDescent="0.35">
      <c r="A2355" s="1">
        <v>2354</v>
      </c>
      <c r="B2355" s="1" t="s">
        <v>15</v>
      </c>
      <c r="C2355" s="1">
        <v>417971.20000000001</v>
      </c>
      <c r="D2355" s="1" t="s">
        <v>10</v>
      </c>
      <c r="E2355" s="1" t="s">
        <v>16</v>
      </c>
      <c r="F2355" s="1" t="s">
        <v>12</v>
      </c>
      <c r="G2355" s="1" t="s">
        <v>13</v>
      </c>
      <c r="H2355" s="1" t="s">
        <v>12</v>
      </c>
      <c r="I2355" s="1">
        <v>40</v>
      </c>
      <c r="J2355" t="str">
        <f t="shared" si="109"/>
        <v>No</v>
      </c>
      <c r="K2355" t="str">
        <f t="shared" si="110"/>
        <v>No</v>
      </c>
      <c r="L2355">
        <f t="shared" si="111"/>
        <v>417971.20000000001</v>
      </c>
      <c r="M2355" s="1" t="str">
        <f>IF(ISBLANK(D2355),_xlfn.MODE.SNGL(moras[TIPO_ASEGURAMIENTO]),D2355)</f>
        <v>ASALARIADO</v>
      </c>
      <c r="N2355" s="1">
        <f>IF(ISBLANK(moras[[#This Row],[EDAD]]),T2376,moras[[#This Row],[EDAD]])</f>
        <v>40</v>
      </c>
    </row>
    <row r="2356" spans="1:14" x14ac:dyDescent="0.35">
      <c r="A2356" s="1">
        <v>2355</v>
      </c>
      <c r="B2356" s="1" t="s">
        <v>15</v>
      </c>
      <c r="C2356" s="1">
        <v>380732</v>
      </c>
      <c r="D2356" s="1" t="s">
        <v>10</v>
      </c>
      <c r="E2356" s="1" t="s">
        <v>11</v>
      </c>
      <c r="F2356" s="1" t="s">
        <v>12</v>
      </c>
      <c r="G2356" s="1" t="s">
        <v>13</v>
      </c>
      <c r="H2356" s="1" t="s">
        <v>12</v>
      </c>
      <c r="I2356" s="1">
        <v>55</v>
      </c>
      <c r="J2356" t="str">
        <f t="shared" si="109"/>
        <v>No</v>
      </c>
      <c r="K2356" t="str">
        <f t="shared" si="110"/>
        <v>No</v>
      </c>
      <c r="L2356">
        <f t="shared" si="111"/>
        <v>380732</v>
      </c>
      <c r="M2356" s="1" t="str">
        <f>IF(ISBLANK(D2356),_xlfn.MODE.SNGL(moras[TIPO_ASEGURAMIENTO]),D2356)</f>
        <v>ASALARIADO</v>
      </c>
      <c r="N2356" s="1">
        <f>IF(ISBLANK(moras[[#This Row],[EDAD]]),T2377,moras[[#This Row],[EDAD]])</f>
        <v>55</v>
      </c>
    </row>
    <row r="2357" spans="1:14" x14ac:dyDescent="0.35">
      <c r="A2357" s="1">
        <v>2356</v>
      </c>
      <c r="B2357" s="1" t="s">
        <v>9</v>
      </c>
      <c r="C2357" s="1">
        <v>3173069.67</v>
      </c>
      <c r="D2357" s="1" t="s">
        <v>10</v>
      </c>
      <c r="E2357" s="1" t="s">
        <v>11</v>
      </c>
      <c r="F2357" s="1" t="s">
        <v>12</v>
      </c>
      <c r="G2357" s="1" t="s">
        <v>13</v>
      </c>
      <c r="H2357" s="1" t="s">
        <v>13</v>
      </c>
      <c r="I2357" s="1">
        <v>54</v>
      </c>
      <c r="J2357" t="str">
        <f t="shared" si="109"/>
        <v>Atípico</v>
      </c>
      <c r="K2357" t="str">
        <f t="shared" si="110"/>
        <v>No</v>
      </c>
      <c r="L2357">
        <f t="shared" si="111"/>
        <v>3173069.67</v>
      </c>
      <c r="M2357" s="1" t="str">
        <f>IF(ISBLANK(D2357),_xlfn.MODE.SNGL(moras[TIPO_ASEGURAMIENTO]),D2357)</f>
        <v>ASALARIADO</v>
      </c>
      <c r="N2357" s="1">
        <f>IF(ISBLANK(moras[[#This Row],[EDAD]]),T2378,moras[[#This Row],[EDAD]])</f>
        <v>54</v>
      </c>
    </row>
    <row r="2358" spans="1:14" x14ac:dyDescent="0.35">
      <c r="A2358" s="1">
        <v>2357</v>
      </c>
      <c r="B2358" s="1" t="s">
        <v>15</v>
      </c>
      <c r="C2358" s="1">
        <v>355000</v>
      </c>
      <c r="D2358" s="1" t="s">
        <v>18</v>
      </c>
      <c r="E2358" s="1" t="s">
        <v>16</v>
      </c>
      <c r="F2358" s="1" t="s">
        <v>12</v>
      </c>
      <c r="G2358" s="1" t="s">
        <v>13</v>
      </c>
      <c r="H2358" s="1" t="s">
        <v>12</v>
      </c>
      <c r="I2358" s="1">
        <v>28</v>
      </c>
      <c r="J2358" t="str">
        <f t="shared" si="109"/>
        <v>No</v>
      </c>
      <c r="K2358" t="str">
        <f t="shared" si="110"/>
        <v>No</v>
      </c>
      <c r="L2358">
        <f t="shared" si="111"/>
        <v>355000</v>
      </c>
      <c r="M2358" s="1" t="str">
        <f>IF(ISBLANK(D2358),_xlfn.MODE.SNGL(moras[TIPO_ASEGURAMIENTO]),D2358)</f>
        <v>TRABAJADOR INDEPENDIENTE</v>
      </c>
      <c r="N2358" s="1">
        <f>IF(ISBLANK(moras[[#This Row],[EDAD]]),T2379,moras[[#This Row],[EDAD]])</f>
        <v>28</v>
      </c>
    </row>
    <row r="2359" spans="1:14" x14ac:dyDescent="0.35">
      <c r="A2359" s="1">
        <v>2358</v>
      </c>
      <c r="B2359" s="1" t="s">
        <v>9</v>
      </c>
      <c r="C2359" s="1">
        <v>563202</v>
      </c>
      <c r="D2359" s="1" t="s">
        <v>10</v>
      </c>
      <c r="E2359" s="1" t="s">
        <v>16</v>
      </c>
      <c r="F2359" s="1" t="s">
        <v>12</v>
      </c>
      <c r="G2359" s="1" t="s">
        <v>13</v>
      </c>
      <c r="H2359" s="1" t="s">
        <v>13</v>
      </c>
      <c r="I2359" s="1">
        <v>37</v>
      </c>
      <c r="J2359" t="str">
        <f t="shared" si="109"/>
        <v>No</v>
      </c>
      <c r="K2359" t="str">
        <f t="shared" si="110"/>
        <v>No</v>
      </c>
      <c r="L2359">
        <f t="shared" si="111"/>
        <v>563202</v>
      </c>
      <c r="M2359" s="1" t="str">
        <f>IF(ISBLANK(D2359),_xlfn.MODE.SNGL(moras[TIPO_ASEGURAMIENTO]),D2359)</f>
        <v>ASALARIADO</v>
      </c>
      <c r="N2359" s="1">
        <f>IF(ISBLANK(moras[[#This Row],[EDAD]]),T2380,moras[[#This Row],[EDAD]])</f>
        <v>37</v>
      </c>
    </row>
    <row r="2360" spans="1:14" x14ac:dyDescent="0.35">
      <c r="A2360" s="1">
        <v>2359</v>
      </c>
      <c r="B2360" s="1" t="s">
        <v>9</v>
      </c>
      <c r="C2360" s="1">
        <v>299647</v>
      </c>
      <c r="D2360" s="1" t="s">
        <v>17</v>
      </c>
      <c r="E2360" s="1" t="s">
        <v>16</v>
      </c>
      <c r="F2360" s="1" t="s">
        <v>12</v>
      </c>
      <c r="G2360" s="1" t="s">
        <v>13</v>
      </c>
      <c r="H2360" s="1" t="s">
        <v>13</v>
      </c>
      <c r="I2360" s="1">
        <v>74</v>
      </c>
      <c r="J2360" t="str">
        <f t="shared" si="109"/>
        <v>No</v>
      </c>
      <c r="K2360" t="str">
        <f t="shared" si="110"/>
        <v>No</v>
      </c>
      <c r="L2360">
        <f t="shared" si="111"/>
        <v>299647</v>
      </c>
      <c r="M2360" s="1" t="str">
        <f>IF(ISBLANK(D2360),_xlfn.MODE.SNGL(moras[TIPO_ASEGURAMIENTO]),D2360)</f>
        <v>ASEGURADO VOLUNTARIO</v>
      </c>
      <c r="N2360" s="1">
        <f>IF(ISBLANK(moras[[#This Row],[EDAD]]),T2381,moras[[#This Row],[EDAD]])</f>
        <v>74</v>
      </c>
    </row>
    <row r="2361" spans="1:14" x14ac:dyDescent="0.35">
      <c r="A2361" s="1">
        <v>2360</v>
      </c>
      <c r="B2361" s="1" t="s">
        <v>9</v>
      </c>
      <c r="C2361" s="1">
        <v>564955.81999999995</v>
      </c>
      <c r="D2361" s="1" t="s">
        <v>10</v>
      </c>
      <c r="E2361" s="1" t="s">
        <v>16</v>
      </c>
      <c r="F2361" s="1" t="s">
        <v>12</v>
      </c>
      <c r="G2361" s="1" t="s">
        <v>13</v>
      </c>
      <c r="H2361" s="1" t="s">
        <v>13</v>
      </c>
      <c r="I2361" s="1">
        <v>60</v>
      </c>
      <c r="J2361" t="str">
        <f t="shared" si="109"/>
        <v>No</v>
      </c>
      <c r="K2361" t="str">
        <f t="shared" si="110"/>
        <v>No</v>
      </c>
      <c r="L2361">
        <f t="shared" si="111"/>
        <v>564955.81999999995</v>
      </c>
      <c r="M2361" s="1" t="str">
        <f>IF(ISBLANK(D2361),_xlfn.MODE.SNGL(moras[TIPO_ASEGURAMIENTO]),D2361)</f>
        <v>ASALARIADO</v>
      </c>
      <c r="N2361" s="1">
        <f>IF(ISBLANK(moras[[#This Row],[EDAD]]),T2382,moras[[#This Row],[EDAD]])</f>
        <v>60</v>
      </c>
    </row>
    <row r="2362" spans="1:14" x14ac:dyDescent="0.35">
      <c r="A2362" s="1">
        <v>2361</v>
      </c>
      <c r="B2362" s="1" t="s">
        <v>9</v>
      </c>
      <c r="C2362" s="1">
        <v>326749</v>
      </c>
      <c r="D2362" s="1" t="s">
        <v>18</v>
      </c>
      <c r="E2362" s="1" t="s">
        <v>16</v>
      </c>
      <c r="F2362" s="1" t="s">
        <v>12</v>
      </c>
      <c r="G2362" s="1" t="s">
        <v>13</v>
      </c>
      <c r="H2362" s="1" t="s">
        <v>12</v>
      </c>
      <c r="I2362" s="1">
        <v>52</v>
      </c>
      <c r="J2362" t="str">
        <f t="shared" si="109"/>
        <v>No</v>
      </c>
      <c r="K2362" t="str">
        <f t="shared" si="110"/>
        <v>No</v>
      </c>
      <c r="L2362">
        <f t="shared" si="111"/>
        <v>326749</v>
      </c>
      <c r="M2362" s="1" t="str">
        <f>IF(ISBLANK(D2362),_xlfn.MODE.SNGL(moras[TIPO_ASEGURAMIENTO]),D2362)</f>
        <v>TRABAJADOR INDEPENDIENTE</v>
      </c>
      <c r="N2362" s="1">
        <f>IF(ISBLANK(moras[[#This Row],[EDAD]]),T2383,moras[[#This Row],[EDAD]])</f>
        <v>52</v>
      </c>
    </row>
    <row r="2363" spans="1:14" x14ac:dyDescent="0.35">
      <c r="A2363" s="1">
        <v>2362</v>
      </c>
      <c r="B2363" s="1" t="s">
        <v>9</v>
      </c>
      <c r="C2363" s="1">
        <v>2190000</v>
      </c>
      <c r="D2363" s="1" t="s">
        <v>10</v>
      </c>
      <c r="E2363" s="1" t="s">
        <v>16</v>
      </c>
      <c r="F2363" s="1" t="s">
        <v>12</v>
      </c>
      <c r="G2363" s="1" t="s">
        <v>13</v>
      </c>
      <c r="H2363" s="1" t="s">
        <v>13</v>
      </c>
      <c r="I2363" s="1">
        <v>59</v>
      </c>
      <c r="J2363" t="str">
        <f t="shared" si="109"/>
        <v>No</v>
      </c>
      <c r="K2363" t="str">
        <f t="shared" si="110"/>
        <v>No</v>
      </c>
      <c r="L2363">
        <f t="shared" si="111"/>
        <v>2190000</v>
      </c>
      <c r="M2363" s="1" t="str">
        <f>IF(ISBLANK(D2363),_xlfn.MODE.SNGL(moras[TIPO_ASEGURAMIENTO]),D2363)</f>
        <v>ASALARIADO</v>
      </c>
      <c r="N2363" s="1">
        <f>IF(ISBLANK(moras[[#This Row],[EDAD]]),T2384,moras[[#This Row],[EDAD]])</f>
        <v>59</v>
      </c>
    </row>
    <row r="2364" spans="1:14" x14ac:dyDescent="0.35">
      <c r="A2364" s="1">
        <v>2363</v>
      </c>
      <c r="B2364" s="1" t="s">
        <v>15</v>
      </c>
      <c r="C2364" s="1">
        <v>1248185</v>
      </c>
      <c r="D2364" s="1" t="s">
        <v>10</v>
      </c>
      <c r="E2364" s="1" t="s">
        <v>11</v>
      </c>
      <c r="F2364" s="1" t="s">
        <v>12</v>
      </c>
      <c r="G2364" s="1" t="s">
        <v>13</v>
      </c>
      <c r="H2364" s="1" t="s">
        <v>12</v>
      </c>
      <c r="I2364" s="1">
        <v>60</v>
      </c>
      <c r="J2364" t="str">
        <f t="shared" si="109"/>
        <v>No</v>
      </c>
      <c r="K2364" t="str">
        <f t="shared" si="110"/>
        <v>No</v>
      </c>
      <c r="L2364">
        <f t="shared" si="111"/>
        <v>1248185</v>
      </c>
      <c r="M2364" s="1" t="str">
        <f>IF(ISBLANK(D2364),_xlfn.MODE.SNGL(moras[TIPO_ASEGURAMIENTO]),D2364)</f>
        <v>ASALARIADO</v>
      </c>
      <c r="N2364" s="1">
        <f>IF(ISBLANK(moras[[#This Row],[EDAD]]),T2385,moras[[#This Row],[EDAD]])</f>
        <v>60</v>
      </c>
    </row>
    <row r="2365" spans="1:14" x14ac:dyDescent="0.35">
      <c r="A2365" s="1">
        <v>2364</v>
      </c>
      <c r="B2365" s="1" t="s">
        <v>15</v>
      </c>
      <c r="C2365" s="1">
        <v>360000</v>
      </c>
      <c r="D2365" s="1" t="s">
        <v>10</v>
      </c>
      <c r="E2365" s="1" t="s">
        <v>16</v>
      </c>
      <c r="F2365" s="1" t="s">
        <v>12</v>
      </c>
      <c r="G2365" s="1" t="s">
        <v>13</v>
      </c>
      <c r="H2365" s="1" t="s">
        <v>13</v>
      </c>
      <c r="I2365" s="1">
        <v>27</v>
      </c>
      <c r="J2365" t="str">
        <f t="shared" si="109"/>
        <v>No</v>
      </c>
      <c r="K2365" t="str">
        <f t="shared" si="110"/>
        <v>No</v>
      </c>
      <c r="L2365">
        <f t="shared" si="111"/>
        <v>360000</v>
      </c>
      <c r="M2365" s="1" t="str">
        <f>IF(ISBLANK(D2365),_xlfn.MODE.SNGL(moras[TIPO_ASEGURAMIENTO]),D2365)</f>
        <v>ASALARIADO</v>
      </c>
      <c r="N2365" s="1">
        <f>IF(ISBLANK(moras[[#This Row],[EDAD]]),T2386,moras[[#This Row],[EDAD]])</f>
        <v>27</v>
      </c>
    </row>
    <row r="2366" spans="1:14" x14ac:dyDescent="0.35">
      <c r="A2366" s="1">
        <v>2365</v>
      </c>
      <c r="B2366" s="1" t="s">
        <v>9</v>
      </c>
      <c r="C2366" s="1">
        <v>190000</v>
      </c>
      <c r="D2366" s="1" t="s">
        <v>10</v>
      </c>
      <c r="E2366" s="1" t="s">
        <v>16</v>
      </c>
      <c r="F2366" s="1" t="s">
        <v>12</v>
      </c>
      <c r="G2366" s="1" t="s">
        <v>13</v>
      </c>
      <c r="H2366" s="1" t="s">
        <v>12</v>
      </c>
      <c r="I2366" s="1">
        <v>45</v>
      </c>
      <c r="J2366" t="str">
        <f t="shared" si="109"/>
        <v>No</v>
      </c>
      <c r="K2366" t="str">
        <f t="shared" si="110"/>
        <v>No</v>
      </c>
      <c r="L2366">
        <f t="shared" si="111"/>
        <v>190000</v>
      </c>
      <c r="M2366" s="1" t="str">
        <f>IF(ISBLANK(D2366),_xlfn.MODE.SNGL(moras[TIPO_ASEGURAMIENTO]),D2366)</f>
        <v>ASALARIADO</v>
      </c>
      <c r="N2366" s="1">
        <f>IF(ISBLANK(moras[[#This Row],[EDAD]]),T2387,moras[[#This Row],[EDAD]])</f>
        <v>45</v>
      </c>
    </row>
    <row r="2367" spans="1:14" x14ac:dyDescent="0.35">
      <c r="A2367" s="1">
        <v>2366</v>
      </c>
      <c r="B2367" s="1" t="s">
        <v>15</v>
      </c>
      <c r="C2367" s="1">
        <v>1287284</v>
      </c>
      <c r="D2367" s="1" t="s">
        <v>10</v>
      </c>
      <c r="E2367" s="1" t="s">
        <v>11</v>
      </c>
      <c r="F2367" s="1" t="s">
        <v>12</v>
      </c>
      <c r="G2367" s="1" t="s">
        <v>13</v>
      </c>
      <c r="H2367" s="1" t="s">
        <v>13</v>
      </c>
      <c r="I2367" s="1">
        <v>37</v>
      </c>
      <c r="J2367" t="str">
        <f t="shared" si="109"/>
        <v>No</v>
      </c>
      <c r="K2367" t="str">
        <f t="shared" si="110"/>
        <v>No</v>
      </c>
      <c r="L2367">
        <f t="shared" si="111"/>
        <v>1287284</v>
      </c>
      <c r="M2367" s="1" t="str">
        <f>IF(ISBLANK(D2367),_xlfn.MODE.SNGL(moras[TIPO_ASEGURAMIENTO]),D2367)</f>
        <v>ASALARIADO</v>
      </c>
      <c r="N2367" s="1">
        <f>IF(ISBLANK(moras[[#This Row],[EDAD]]),T2388,moras[[#This Row],[EDAD]])</f>
        <v>37</v>
      </c>
    </row>
    <row r="2368" spans="1:14" x14ac:dyDescent="0.35">
      <c r="A2368" s="1">
        <v>2367</v>
      </c>
      <c r="B2368" s="1" t="s">
        <v>9</v>
      </c>
      <c r="C2368" s="1">
        <v>1161697.8500000001</v>
      </c>
      <c r="D2368" s="1" t="s">
        <v>10</v>
      </c>
      <c r="E2368" s="1" t="s">
        <v>11</v>
      </c>
      <c r="F2368" s="1" t="s">
        <v>12</v>
      </c>
      <c r="G2368" s="1" t="s">
        <v>13</v>
      </c>
      <c r="H2368" s="1" t="s">
        <v>13</v>
      </c>
      <c r="I2368" s="1">
        <v>41</v>
      </c>
      <c r="J2368" t="str">
        <f t="shared" si="109"/>
        <v>No</v>
      </c>
      <c r="K2368" t="str">
        <f t="shared" si="110"/>
        <v>No</v>
      </c>
      <c r="L2368">
        <f t="shared" si="111"/>
        <v>1161697.8500000001</v>
      </c>
      <c r="M2368" s="1" t="str">
        <f>IF(ISBLANK(D2368),_xlfn.MODE.SNGL(moras[TIPO_ASEGURAMIENTO]),D2368)</f>
        <v>ASALARIADO</v>
      </c>
      <c r="N2368" s="1">
        <f>IF(ISBLANK(moras[[#This Row],[EDAD]]),T2389,moras[[#This Row],[EDAD]])</f>
        <v>41</v>
      </c>
    </row>
    <row r="2369" spans="1:14" x14ac:dyDescent="0.35">
      <c r="A2369" s="1">
        <v>2368</v>
      </c>
      <c r="B2369" s="1" t="s">
        <v>9</v>
      </c>
      <c r="C2369" s="1">
        <v>520000</v>
      </c>
      <c r="D2369" s="1" t="s">
        <v>10</v>
      </c>
      <c r="E2369" s="1" t="s">
        <v>16</v>
      </c>
      <c r="F2369" s="1" t="s">
        <v>12</v>
      </c>
      <c r="G2369" s="1" t="s">
        <v>13</v>
      </c>
      <c r="H2369" s="1" t="s">
        <v>12</v>
      </c>
      <c r="I2369" s="1">
        <v>62</v>
      </c>
      <c r="J2369" t="str">
        <f t="shared" si="109"/>
        <v>No</v>
      </c>
      <c r="K2369" t="str">
        <f t="shared" si="110"/>
        <v>No</v>
      </c>
      <c r="L2369">
        <f t="shared" si="111"/>
        <v>520000</v>
      </c>
      <c r="M2369" s="1" t="str">
        <f>IF(ISBLANK(D2369),_xlfn.MODE.SNGL(moras[TIPO_ASEGURAMIENTO]),D2369)</f>
        <v>ASALARIADO</v>
      </c>
      <c r="N2369" s="1">
        <f>IF(ISBLANK(moras[[#This Row],[EDAD]]),T2390,moras[[#This Row],[EDAD]])</f>
        <v>62</v>
      </c>
    </row>
    <row r="2370" spans="1:14" x14ac:dyDescent="0.35">
      <c r="A2370" s="1">
        <v>2369</v>
      </c>
      <c r="B2370" s="1" t="s">
        <v>9</v>
      </c>
      <c r="C2370" s="1">
        <v>1459164</v>
      </c>
      <c r="D2370" s="1" t="s">
        <v>10</v>
      </c>
      <c r="E2370" s="1" t="s">
        <v>16</v>
      </c>
      <c r="F2370" s="1" t="s">
        <v>12</v>
      </c>
      <c r="G2370" s="1" t="s">
        <v>13</v>
      </c>
      <c r="H2370" s="1" t="s">
        <v>13</v>
      </c>
      <c r="I2370" s="1">
        <v>55</v>
      </c>
      <c r="J2370" t="str">
        <f t="shared" ref="J2370:J2433" si="112">IF(1.96&lt;ABS(C2370-$S$23)/$S$24,"Atípico","No")</f>
        <v>No</v>
      </c>
      <c r="K2370" t="str">
        <f t="shared" ref="K2370:K2433" si="113">IF(1.96&lt;ABS((I2370-$T$23)/$T$24),"Atípico", "No")</f>
        <v>No</v>
      </c>
      <c r="L2370">
        <f t="shared" ref="L2370:L2433" si="114">IF(ISBLANK(C2370),$S$23,C2370)</f>
        <v>1459164</v>
      </c>
      <c r="M2370" s="1" t="str">
        <f>IF(ISBLANK(D2370),_xlfn.MODE.SNGL(moras[TIPO_ASEGURAMIENTO]),D2370)</f>
        <v>ASALARIADO</v>
      </c>
      <c r="N2370" s="1">
        <f>IF(ISBLANK(moras[[#This Row],[EDAD]]),T2391,moras[[#This Row],[EDAD]])</f>
        <v>55</v>
      </c>
    </row>
    <row r="2371" spans="1:14" x14ac:dyDescent="0.35">
      <c r="A2371" s="1">
        <v>2370</v>
      </c>
      <c r="B2371" s="1" t="s">
        <v>9</v>
      </c>
      <c r="C2371" s="1">
        <v>785103.77</v>
      </c>
      <c r="D2371" s="1" t="s">
        <v>10</v>
      </c>
      <c r="E2371" s="1" t="s">
        <v>16</v>
      </c>
      <c r="F2371" s="1" t="s">
        <v>12</v>
      </c>
      <c r="G2371" s="1" t="s">
        <v>13</v>
      </c>
      <c r="H2371" s="1" t="s">
        <v>13</v>
      </c>
      <c r="I2371" s="1">
        <v>49</v>
      </c>
      <c r="J2371" t="str">
        <f t="shared" si="112"/>
        <v>No</v>
      </c>
      <c r="K2371" t="str">
        <f t="shared" si="113"/>
        <v>No</v>
      </c>
      <c r="L2371">
        <f t="shared" si="114"/>
        <v>785103.77</v>
      </c>
      <c r="M2371" s="1" t="str">
        <f>IF(ISBLANK(D2371),_xlfn.MODE.SNGL(moras[TIPO_ASEGURAMIENTO]),D2371)</f>
        <v>ASALARIADO</v>
      </c>
      <c r="N2371" s="1">
        <f>IF(ISBLANK(moras[[#This Row],[EDAD]]),T2392,moras[[#This Row],[EDAD]])</f>
        <v>49</v>
      </c>
    </row>
    <row r="2372" spans="1:14" x14ac:dyDescent="0.35">
      <c r="A2372" s="1">
        <v>2371</v>
      </c>
      <c r="B2372" s="1" t="s">
        <v>9</v>
      </c>
      <c r="C2372" s="1">
        <v>175874.58</v>
      </c>
      <c r="D2372" s="1" t="s">
        <v>10</v>
      </c>
      <c r="E2372" s="1" t="s">
        <v>16</v>
      </c>
      <c r="F2372" s="1" t="s">
        <v>12</v>
      </c>
      <c r="G2372" s="1" t="s">
        <v>13</v>
      </c>
      <c r="H2372" s="1" t="s">
        <v>12</v>
      </c>
      <c r="I2372" s="1">
        <v>38</v>
      </c>
      <c r="J2372" t="str">
        <f t="shared" si="112"/>
        <v>No</v>
      </c>
      <c r="K2372" t="str">
        <f t="shared" si="113"/>
        <v>No</v>
      </c>
      <c r="L2372">
        <f t="shared" si="114"/>
        <v>175874.58</v>
      </c>
      <c r="M2372" s="1" t="str">
        <f>IF(ISBLANK(D2372),_xlfn.MODE.SNGL(moras[TIPO_ASEGURAMIENTO]),D2372)</f>
        <v>ASALARIADO</v>
      </c>
      <c r="N2372" s="1">
        <f>IF(ISBLANK(moras[[#This Row],[EDAD]]),T2393,moras[[#This Row],[EDAD]])</f>
        <v>38</v>
      </c>
    </row>
    <row r="2373" spans="1:14" x14ac:dyDescent="0.35">
      <c r="A2373" s="1">
        <v>2372</v>
      </c>
      <c r="B2373" s="1" t="s">
        <v>9</v>
      </c>
      <c r="C2373" s="1">
        <v>341004</v>
      </c>
      <c r="D2373" s="1" t="s">
        <v>10</v>
      </c>
      <c r="E2373" s="1" t="s">
        <v>16</v>
      </c>
      <c r="F2373" s="1" t="s">
        <v>12</v>
      </c>
      <c r="G2373" s="1" t="s">
        <v>12</v>
      </c>
      <c r="H2373" s="1" t="s">
        <v>13</v>
      </c>
      <c r="I2373" s="1">
        <v>57</v>
      </c>
      <c r="J2373" t="str">
        <f t="shared" si="112"/>
        <v>No</v>
      </c>
      <c r="K2373" t="str">
        <f t="shared" si="113"/>
        <v>No</v>
      </c>
      <c r="L2373">
        <f t="shared" si="114"/>
        <v>341004</v>
      </c>
      <c r="M2373" s="1" t="str">
        <f>IF(ISBLANK(D2373),_xlfn.MODE.SNGL(moras[TIPO_ASEGURAMIENTO]),D2373)</f>
        <v>ASALARIADO</v>
      </c>
      <c r="N2373" s="1">
        <f>IF(ISBLANK(moras[[#This Row],[EDAD]]),T2394,moras[[#This Row],[EDAD]])</f>
        <v>57</v>
      </c>
    </row>
    <row r="2374" spans="1:14" x14ac:dyDescent="0.35">
      <c r="A2374" s="1">
        <v>2373</v>
      </c>
      <c r="B2374" s="1" t="s">
        <v>15</v>
      </c>
      <c r="C2374" s="1">
        <v>3426447.35</v>
      </c>
      <c r="D2374" s="1" t="s">
        <v>10</v>
      </c>
      <c r="E2374" s="1" t="s">
        <v>11</v>
      </c>
      <c r="F2374" s="1" t="s">
        <v>12</v>
      </c>
      <c r="G2374" s="1" t="s">
        <v>13</v>
      </c>
      <c r="H2374" s="1" t="s">
        <v>13</v>
      </c>
      <c r="I2374" s="1">
        <v>42</v>
      </c>
      <c r="J2374" t="str">
        <f t="shared" si="112"/>
        <v>Atípico</v>
      </c>
      <c r="K2374" t="str">
        <f t="shared" si="113"/>
        <v>No</v>
      </c>
      <c r="L2374">
        <f t="shared" si="114"/>
        <v>3426447.35</v>
      </c>
      <c r="M2374" s="1" t="str">
        <f>IF(ISBLANK(D2374),_xlfn.MODE.SNGL(moras[TIPO_ASEGURAMIENTO]),D2374)</f>
        <v>ASALARIADO</v>
      </c>
      <c r="N2374" s="1">
        <f>IF(ISBLANK(moras[[#This Row],[EDAD]]),T2395,moras[[#This Row],[EDAD]])</f>
        <v>42</v>
      </c>
    </row>
    <row r="2375" spans="1:14" x14ac:dyDescent="0.35">
      <c r="A2375" s="1">
        <v>2374</v>
      </c>
      <c r="B2375" s="1" t="s">
        <v>15</v>
      </c>
      <c r="C2375" s="1">
        <v>638675</v>
      </c>
      <c r="D2375" s="1" t="s">
        <v>10</v>
      </c>
      <c r="E2375" s="1" t="s">
        <v>16</v>
      </c>
      <c r="F2375" s="1" t="s">
        <v>12</v>
      </c>
      <c r="G2375" s="1" t="s">
        <v>13</v>
      </c>
      <c r="H2375" s="1" t="s">
        <v>13</v>
      </c>
      <c r="I2375" s="1">
        <v>18</v>
      </c>
      <c r="J2375" t="str">
        <f t="shared" si="112"/>
        <v>No</v>
      </c>
      <c r="K2375" t="str">
        <f t="shared" si="113"/>
        <v>No</v>
      </c>
      <c r="L2375">
        <f t="shared" si="114"/>
        <v>638675</v>
      </c>
      <c r="M2375" s="1" t="str">
        <f>IF(ISBLANK(D2375),_xlfn.MODE.SNGL(moras[TIPO_ASEGURAMIENTO]),D2375)</f>
        <v>ASALARIADO</v>
      </c>
      <c r="N2375" s="1">
        <f>IF(ISBLANK(moras[[#This Row],[EDAD]]),T2396,moras[[#This Row],[EDAD]])</f>
        <v>18</v>
      </c>
    </row>
    <row r="2376" spans="1:14" x14ac:dyDescent="0.35">
      <c r="A2376" s="1">
        <v>2375</v>
      </c>
      <c r="B2376" s="1" t="s">
        <v>9</v>
      </c>
      <c r="C2376" s="1">
        <v>587574</v>
      </c>
      <c r="D2376" s="1" t="s">
        <v>18</v>
      </c>
      <c r="E2376" s="1" t="s">
        <v>16</v>
      </c>
      <c r="F2376" s="1" t="s">
        <v>12</v>
      </c>
      <c r="G2376" s="1" t="s">
        <v>12</v>
      </c>
      <c r="H2376" s="1" t="s">
        <v>13</v>
      </c>
      <c r="I2376" s="1">
        <v>53</v>
      </c>
      <c r="J2376" t="str">
        <f t="shared" si="112"/>
        <v>No</v>
      </c>
      <c r="K2376" t="str">
        <f t="shared" si="113"/>
        <v>No</v>
      </c>
      <c r="L2376">
        <f t="shared" si="114"/>
        <v>587574</v>
      </c>
      <c r="M2376" s="1" t="str">
        <f>IF(ISBLANK(D2376),_xlfn.MODE.SNGL(moras[TIPO_ASEGURAMIENTO]),D2376)</f>
        <v>TRABAJADOR INDEPENDIENTE</v>
      </c>
      <c r="N2376" s="1">
        <f>IF(ISBLANK(moras[[#This Row],[EDAD]]),T2397,moras[[#This Row],[EDAD]])</f>
        <v>53</v>
      </c>
    </row>
    <row r="2377" spans="1:14" x14ac:dyDescent="0.35">
      <c r="A2377" s="1">
        <v>2376</v>
      </c>
      <c r="B2377" s="1" t="s">
        <v>15</v>
      </c>
      <c r="C2377" s="1">
        <v>120000</v>
      </c>
      <c r="D2377" s="1" t="s">
        <v>10</v>
      </c>
      <c r="E2377" s="1" t="s">
        <v>16</v>
      </c>
      <c r="F2377" s="1" t="s">
        <v>12</v>
      </c>
      <c r="G2377" s="1" t="s">
        <v>13</v>
      </c>
      <c r="H2377" s="1" t="s">
        <v>12</v>
      </c>
      <c r="I2377" s="1">
        <v>47</v>
      </c>
      <c r="J2377" t="str">
        <f t="shared" si="112"/>
        <v>No</v>
      </c>
      <c r="K2377" t="str">
        <f t="shared" si="113"/>
        <v>No</v>
      </c>
      <c r="L2377">
        <f t="shared" si="114"/>
        <v>120000</v>
      </c>
      <c r="M2377" s="1" t="str">
        <f>IF(ISBLANK(D2377),_xlfn.MODE.SNGL(moras[TIPO_ASEGURAMIENTO]),D2377)</f>
        <v>ASALARIADO</v>
      </c>
      <c r="N2377" s="1">
        <f>IF(ISBLANK(moras[[#This Row],[EDAD]]),T2398,moras[[#This Row],[EDAD]])</f>
        <v>47</v>
      </c>
    </row>
    <row r="2378" spans="1:14" x14ac:dyDescent="0.35">
      <c r="A2378" s="1">
        <v>2377</v>
      </c>
      <c r="B2378" s="1" t="s">
        <v>9</v>
      </c>
      <c r="C2378" s="1">
        <v>498141.67</v>
      </c>
      <c r="D2378" s="1" t="s">
        <v>10</v>
      </c>
      <c r="E2378" s="1" t="s">
        <v>16</v>
      </c>
      <c r="F2378" s="1" t="s">
        <v>12</v>
      </c>
      <c r="G2378" s="1" t="s">
        <v>13</v>
      </c>
      <c r="H2378" s="1" t="s">
        <v>13</v>
      </c>
      <c r="I2378" s="1">
        <v>49</v>
      </c>
      <c r="J2378" t="str">
        <f t="shared" si="112"/>
        <v>No</v>
      </c>
      <c r="K2378" t="str">
        <f t="shared" si="113"/>
        <v>No</v>
      </c>
      <c r="L2378">
        <f t="shared" si="114"/>
        <v>498141.67</v>
      </c>
      <c r="M2378" s="1" t="str">
        <f>IF(ISBLANK(D2378),_xlfn.MODE.SNGL(moras[TIPO_ASEGURAMIENTO]),D2378)</f>
        <v>ASALARIADO</v>
      </c>
      <c r="N2378" s="1">
        <f>IF(ISBLANK(moras[[#This Row],[EDAD]]),T2399,moras[[#This Row],[EDAD]])</f>
        <v>49</v>
      </c>
    </row>
    <row r="2379" spans="1:14" x14ac:dyDescent="0.35">
      <c r="A2379" s="1">
        <v>2378</v>
      </c>
      <c r="B2379" s="1" t="s">
        <v>9</v>
      </c>
      <c r="C2379" s="1">
        <v>562493.75</v>
      </c>
      <c r="D2379" s="1" t="s">
        <v>10</v>
      </c>
      <c r="E2379" s="1" t="s">
        <v>16</v>
      </c>
      <c r="F2379" s="1" t="s">
        <v>12</v>
      </c>
      <c r="G2379" s="1" t="s">
        <v>13</v>
      </c>
      <c r="H2379" s="1" t="s">
        <v>13</v>
      </c>
      <c r="I2379" s="1">
        <v>34</v>
      </c>
      <c r="J2379" t="str">
        <f t="shared" si="112"/>
        <v>No</v>
      </c>
      <c r="K2379" t="str">
        <f t="shared" si="113"/>
        <v>No</v>
      </c>
      <c r="L2379">
        <f t="shared" si="114"/>
        <v>562493.75</v>
      </c>
      <c r="M2379" s="1" t="str">
        <f>IF(ISBLANK(D2379),_xlfn.MODE.SNGL(moras[TIPO_ASEGURAMIENTO]),D2379)</f>
        <v>ASALARIADO</v>
      </c>
      <c r="N2379" s="1">
        <f>IF(ISBLANK(moras[[#This Row],[EDAD]]),T2400,moras[[#This Row],[EDAD]])</f>
        <v>34</v>
      </c>
    </row>
    <row r="2380" spans="1:14" x14ac:dyDescent="0.35">
      <c r="A2380" s="1">
        <v>2379</v>
      </c>
      <c r="B2380" s="1" t="s">
        <v>9</v>
      </c>
      <c r="C2380" s="1">
        <v>464100</v>
      </c>
      <c r="D2380" s="1" t="s">
        <v>10</v>
      </c>
      <c r="E2380" s="1" t="s">
        <v>16</v>
      </c>
      <c r="F2380" s="1" t="s">
        <v>12</v>
      </c>
      <c r="G2380" s="1" t="s">
        <v>12</v>
      </c>
      <c r="H2380" s="1" t="s">
        <v>13</v>
      </c>
      <c r="I2380" s="1">
        <v>29</v>
      </c>
      <c r="J2380" t="str">
        <f t="shared" si="112"/>
        <v>No</v>
      </c>
      <c r="K2380" t="str">
        <f t="shared" si="113"/>
        <v>No</v>
      </c>
      <c r="L2380">
        <f t="shared" si="114"/>
        <v>464100</v>
      </c>
      <c r="M2380" s="1" t="str">
        <f>IF(ISBLANK(D2380),_xlfn.MODE.SNGL(moras[TIPO_ASEGURAMIENTO]),D2380)</f>
        <v>ASALARIADO</v>
      </c>
      <c r="N2380" s="1">
        <f>IF(ISBLANK(moras[[#This Row],[EDAD]]),T2401,moras[[#This Row],[EDAD]])</f>
        <v>29</v>
      </c>
    </row>
    <row r="2381" spans="1:14" x14ac:dyDescent="0.35">
      <c r="A2381" s="1">
        <v>2380</v>
      </c>
      <c r="B2381" s="1" t="s">
        <v>9</v>
      </c>
      <c r="C2381" s="1">
        <v>324953</v>
      </c>
      <c r="D2381" s="1" t="s">
        <v>17</v>
      </c>
      <c r="E2381" s="1" t="s">
        <v>16</v>
      </c>
      <c r="F2381" s="1" t="s">
        <v>12</v>
      </c>
      <c r="G2381" s="1" t="s">
        <v>13</v>
      </c>
      <c r="H2381" s="1" t="s">
        <v>13</v>
      </c>
      <c r="I2381" s="1">
        <v>33</v>
      </c>
      <c r="J2381" t="str">
        <f t="shared" si="112"/>
        <v>No</v>
      </c>
      <c r="K2381" t="str">
        <f t="shared" si="113"/>
        <v>No</v>
      </c>
      <c r="L2381">
        <f t="shared" si="114"/>
        <v>324953</v>
      </c>
      <c r="M2381" s="1" t="str">
        <f>IF(ISBLANK(D2381),_xlfn.MODE.SNGL(moras[TIPO_ASEGURAMIENTO]),D2381)</f>
        <v>ASEGURADO VOLUNTARIO</v>
      </c>
      <c r="N2381" s="1">
        <f>IF(ISBLANK(moras[[#This Row],[EDAD]]),T2402,moras[[#This Row],[EDAD]])</f>
        <v>33</v>
      </c>
    </row>
    <row r="2382" spans="1:14" x14ac:dyDescent="0.35">
      <c r="A2382" s="1">
        <v>2381</v>
      </c>
      <c r="B2382" s="1" t="s">
        <v>15</v>
      </c>
      <c r="C2382" s="1">
        <v>318550</v>
      </c>
      <c r="D2382" s="1" t="s">
        <v>10</v>
      </c>
      <c r="E2382" s="1" t="s">
        <v>16</v>
      </c>
      <c r="F2382" s="1" t="s">
        <v>12</v>
      </c>
      <c r="G2382" s="1" t="s">
        <v>13</v>
      </c>
      <c r="H2382" s="1" t="s">
        <v>13</v>
      </c>
      <c r="I2382" s="1">
        <v>41</v>
      </c>
      <c r="J2382" t="str">
        <f t="shared" si="112"/>
        <v>No</v>
      </c>
      <c r="K2382" t="str">
        <f t="shared" si="113"/>
        <v>No</v>
      </c>
      <c r="L2382">
        <f t="shared" si="114"/>
        <v>318550</v>
      </c>
      <c r="M2382" s="1" t="str">
        <f>IF(ISBLANK(D2382),_xlfn.MODE.SNGL(moras[TIPO_ASEGURAMIENTO]),D2382)</f>
        <v>ASALARIADO</v>
      </c>
      <c r="N2382" s="1">
        <f>IF(ISBLANK(moras[[#This Row],[EDAD]]),T2403,moras[[#This Row],[EDAD]])</f>
        <v>41</v>
      </c>
    </row>
    <row r="2383" spans="1:14" x14ac:dyDescent="0.35">
      <c r="A2383" s="1">
        <v>2382</v>
      </c>
      <c r="B2383" s="1" t="s">
        <v>9</v>
      </c>
      <c r="C2383" s="1">
        <v>336217.85</v>
      </c>
      <c r="D2383" s="1" t="s">
        <v>10</v>
      </c>
      <c r="E2383" s="1" t="s">
        <v>16</v>
      </c>
      <c r="F2383" s="1" t="s">
        <v>12</v>
      </c>
      <c r="G2383" s="1" t="s">
        <v>12</v>
      </c>
      <c r="H2383" s="1" t="s">
        <v>13</v>
      </c>
      <c r="I2383" s="1">
        <v>43</v>
      </c>
      <c r="J2383" t="str">
        <f t="shared" si="112"/>
        <v>No</v>
      </c>
      <c r="K2383" t="str">
        <f t="shared" si="113"/>
        <v>No</v>
      </c>
      <c r="L2383">
        <f t="shared" si="114"/>
        <v>336217.85</v>
      </c>
      <c r="M2383" s="1" t="str">
        <f>IF(ISBLANK(D2383),_xlfn.MODE.SNGL(moras[TIPO_ASEGURAMIENTO]),D2383)</f>
        <v>ASALARIADO</v>
      </c>
      <c r="N2383" s="1">
        <f>IF(ISBLANK(moras[[#This Row],[EDAD]]),T2404,moras[[#This Row],[EDAD]])</f>
        <v>43</v>
      </c>
    </row>
    <row r="2384" spans="1:14" x14ac:dyDescent="0.35">
      <c r="A2384" s="1">
        <v>2383</v>
      </c>
      <c r="B2384" s="1" t="s">
        <v>9</v>
      </c>
      <c r="C2384" s="1">
        <v>297045</v>
      </c>
      <c r="D2384" s="1" t="s">
        <v>17</v>
      </c>
      <c r="E2384" s="1" t="s">
        <v>16</v>
      </c>
      <c r="F2384" s="1" t="s">
        <v>12</v>
      </c>
      <c r="G2384" s="1" t="s">
        <v>13</v>
      </c>
      <c r="H2384" s="1" t="s">
        <v>13</v>
      </c>
      <c r="I2384" s="1">
        <v>24</v>
      </c>
      <c r="J2384" t="str">
        <f t="shared" si="112"/>
        <v>No</v>
      </c>
      <c r="K2384" t="str">
        <f t="shared" si="113"/>
        <v>No</v>
      </c>
      <c r="L2384">
        <f t="shared" si="114"/>
        <v>297045</v>
      </c>
      <c r="M2384" s="1" t="str">
        <f>IF(ISBLANK(D2384),_xlfn.MODE.SNGL(moras[TIPO_ASEGURAMIENTO]),D2384)</f>
        <v>ASEGURADO VOLUNTARIO</v>
      </c>
      <c r="N2384" s="1">
        <f>IF(ISBLANK(moras[[#This Row],[EDAD]]),T2405,moras[[#This Row],[EDAD]])</f>
        <v>24</v>
      </c>
    </row>
    <row r="2385" spans="1:14" x14ac:dyDescent="0.35">
      <c r="A2385" s="1">
        <v>2384</v>
      </c>
      <c r="B2385" s="1" t="s">
        <v>9</v>
      </c>
      <c r="C2385" s="1">
        <v>1614330</v>
      </c>
      <c r="D2385" s="1" t="s">
        <v>10</v>
      </c>
      <c r="E2385" s="1" t="s">
        <v>11</v>
      </c>
      <c r="F2385" s="1" t="s">
        <v>12</v>
      </c>
      <c r="G2385" s="1" t="s">
        <v>13</v>
      </c>
      <c r="H2385" s="1" t="s">
        <v>12</v>
      </c>
      <c r="I2385" s="1">
        <v>30</v>
      </c>
      <c r="J2385" t="str">
        <f t="shared" si="112"/>
        <v>No</v>
      </c>
      <c r="K2385" t="str">
        <f t="shared" si="113"/>
        <v>No</v>
      </c>
      <c r="L2385">
        <f t="shared" si="114"/>
        <v>1614330</v>
      </c>
      <c r="M2385" s="1" t="str">
        <f>IF(ISBLANK(D2385),_xlfn.MODE.SNGL(moras[TIPO_ASEGURAMIENTO]),D2385)</f>
        <v>ASALARIADO</v>
      </c>
      <c r="N2385" s="1">
        <f>IF(ISBLANK(moras[[#This Row],[EDAD]]),T2406,moras[[#This Row],[EDAD]])</f>
        <v>30</v>
      </c>
    </row>
    <row r="2386" spans="1:14" x14ac:dyDescent="0.35">
      <c r="A2386" s="1">
        <v>2385</v>
      </c>
      <c r="B2386" s="1" t="s">
        <v>15</v>
      </c>
      <c r="C2386" s="1">
        <v>260000</v>
      </c>
      <c r="D2386" s="1" t="s">
        <v>10</v>
      </c>
      <c r="E2386" s="1" t="s">
        <v>16</v>
      </c>
      <c r="F2386" s="1" t="s">
        <v>12</v>
      </c>
      <c r="G2386" s="1" t="s">
        <v>13</v>
      </c>
      <c r="H2386" s="1" t="s">
        <v>12</v>
      </c>
      <c r="I2386" s="1">
        <v>39</v>
      </c>
      <c r="J2386" t="str">
        <f t="shared" si="112"/>
        <v>No</v>
      </c>
      <c r="K2386" t="str">
        <f t="shared" si="113"/>
        <v>No</v>
      </c>
      <c r="L2386">
        <f t="shared" si="114"/>
        <v>260000</v>
      </c>
      <c r="M2386" s="1" t="str">
        <f>IF(ISBLANK(D2386),_xlfn.MODE.SNGL(moras[TIPO_ASEGURAMIENTO]),D2386)</f>
        <v>ASALARIADO</v>
      </c>
      <c r="N2386" s="1">
        <f>IF(ISBLANK(moras[[#This Row],[EDAD]]),T2407,moras[[#This Row],[EDAD]])</f>
        <v>39</v>
      </c>
    </row>
    <row r="2387" spans="1:14" x14ac:dyDescent="0.35">
      <c r="A2387" s="1">
        <v>2386</v>
      </c>
      <c r="B2387" s="1" t="s">
        <v>15</v>
      </c>
      <c r="C2387" s="1">
        <v>278030</v>
      </c>
      <c r="D2387" s="1" t="s">
        <v>18</v>
      </c>
      <c r="E2387" s="1" t="s">
        <v>16</v>
      </c>
      <c r="F2387" s="1" t="s">
        <v>12</v>
      </c>
      <c r="G2387" s="1" t="s">
        <v>13</v>
      </c>
      <c r="H2387" s="1" t="s">
        <v>13</v>
      </c>
      <c r="I2387" s="1">
        <v>52</v>
      </c>
      <c r="J2387" t="str">
        <f t="shared" si="112"/>
        <v>No</v>
      </c>
      <c r="K2387" t="str">
        <f t="shared" si="113"/>
        <v>No</v>
      </c>
      <c r="L2387">
        <f t="shared" si="114"/>
        <v>278030</v>
      </c>
      <c r="M2387" s="1" t="str">
        <f>IF(ISBLANK(D2387),_xlfn.MODE.SNGL(moras[TIPO_ASEGURAMIENTO]),D2387)</f>
        <v>TRABAJADOR INDEPENDIENTE</v>
      </c>
      <c r="N2387" s="1">
        <f>IF(ISBLANK(moras[[#This Row],[EDAD]]),T2408,moras[[#This Row],[EDAD]])</f>
        <v>52</v>
      </c>
    </row>
    <row r="2388" spans="1:14" x14ac:dyDescent="0.35">
      <c r="A2388" s="1">
        <v>2387</v>
      </c>
      <c r="B2388" s="1" t="s">
        <v>15</v>
      </c>
      <c r="C2388" s="1">
        <v>297046</v>
      </c>
      <c r="D2388" s="1" t="s">
        <v>18</v>
      </c>
      <c r="E2388" s="1" t="s">
        <v>16</v>
      </c>
      <c r="F2388" s="1" t="s">
        <v>12</v>
      </c>
      <c r="G2388" s="1" t="s">
        <v>13</v>
      </c>
      <c r="H2388" s="1" t="s">
        <v>12</v>
      </c>
      <c r="I2388" s="1">
        <v>40</v>
      </c>
      <c r="J2388" t="str">
        <f t="shared" si="112"/>
        <v>No</v>
      </c>
      <c r="K2388" t="str">
        <f t="shared" si="113"/>
        <v>No</v>
      </c>
      <c r="L2388">
        <f t="shared" si="114"/>
        <v>297046</v>
      </c>
      <c r="M2388" s="1" t="str">
        <f>IF(ISBLANK(D2388),_xlfn.MODE.SNGL(moras[TIPO_ASEGURAMIENTO]),D2388)</f>
        <v>TRABAJADOR INDEPENDIENTE</v>
      </c>
      <c r="N2388" s="1">
        <f>IF(ISBLANK(moras[[#This Row],[EDAD]]),T2409,moras[[#This Row],[EDAD]])</f>
        <v>40</v>
      </c>
    </row>
    <row r="2389" spans="1:14" x14ac:dyDescent="0.35">
      <c r="A2389" s="1">
        <v>2388</v>
      </c>
      <c r="B2389" s="1" t="s">
        <v>9</v>
      </c>
      <c r="C2389" s="1">
        <v>491706.2</v>
      </c>
      <c r="D2389" s="1" t="s">
        <v>10</v>
      </c>
      <c r="E2389" s="1" t="s">
        <v>16</v>
      </c>
      <c r="F2389" s="1" t="s">
        <v>12</v>
      </c>
      <c r="G2389" s="1" t="s">
        <v>13</v>
      </c>
      <c r="H2389" s="1" t="s">
        <v>13</v>
      </c>
      <c r="I2389" s="1">
        <v>50</v>
      </c>
      <c r="J2389" t="str">
        <f t="shared" si="112"/>
        <v>No</v>
      </c>
      <c r="K2389" t="str">
        <f t="shared" si="113"/>
        <v>No</v>
      </c>
      <c r="L2389">
        <f t="shared" si="114"/>
        <v>491706.2</v>
      </c>
      <c r="M2389" s="1" t="str">
        <f>IF(ISBLANK(D2389),_xlfn.MODE.SNGL(moras[TIPO_ASEGURAMIENTO]),D2389)</f>
        <v>ASALARIADO</v>
      </c>
      <c r="N2389" s="1">
        <f>IF(ISBLANK(moras[[#This Row],[EDAD]]),T2410,moras[[#This Row],[EDAD]])</f>
        <v>50</v>
      </c>
    </row>
    <row r="2390" spans="1:14" x14ac:dyDescent="0.35">
      <c r="A2390" s="1">
        <v>2389</v>
      </c>
      <c r="B2390" s="1" t="s">
        <v>9</v>
      </c>
      <c r="C2390" s="1">
        <v>1308403</v>
      </c>
      <c r="D2390" s="1" t="s">
        <v>10</v>
      </c>
      <c r="E2390" s="1" t="s">
        <v>11</v>
      </c>
      <c r="F2390" s="1" t="s">
        <v>12</v>
      </c>
      <c r="G2390" s="1" t="s">
        <v>13</v>
      </c>
      <c r="H2390" s="1" t="s">
        <v>13</v>
      </c>
      <c r="I2390" s="1">
        <v>40</v>
      </c>
      <c r="J2390" t="str">
        <f t="shared" si="112"/>
        <v>No</v>
      </c>
      <c r="K2390" t="str">
        <f t="shared" si="113"/>
        <v>No</v>
      </c>
      <c r="L2390">
        <f t="shared" si="114"/>
        <v>1308403</v>
      </c>
      <c r="M2390" s="1" t="str">
        <f>IF(ISBLANK(D2390),_xlfn.MODE.SNGL(moras[TIPO_ASEGURAMIENTO]),D2390)</f>
        <v>ASALARIADO</v>
      </c>
      <c r="N2390" s="1">
        <f>IF(ISBLANK(moras[[#This Row],[EDAD]]),T2411,moras[[#This Row],[EDAD]])</f>
        <v>40</v>
      </c>
    </row>
    <row r="2391" spans="1:14" x14ac:dyDescent="0.35">
      <c r="A2391" s="1">
        <v>2390</v>
      </c>
      <c r="B2391" s="1" t="s">
        <v>9</v>
      </c>
      <c r="C2391" s="1">
        <v>278030</v>
      </c>
      <c r="D2391" s="1" t="s">
        <v>19</v>
      </c>
      <c r="E2391" s="1" t="s">
        <v>16</v>
      </c>
      <c r="F2391" s="1" t="s">
        <v>12</v>
      </c>
      <c r="G2391" s="1" t="s">
        <v>13</v>
      </c>
      <c r="H2391" s="1" t="s">
        <v>13</v>
      </c>
      <c r="I2391" s="1">
        <v>28</v>
      </c>
      <c r="J2391" t="str">
        <f t="shared" si="112"/>
        <v>No</v>
      </c>
      <c r="K2391" t="str">
        <f t="shared" si="113"/>
        <v>No</v>
      </c>
      <c r="L2391">
        <f t="shared" si="114"/>
        <v>278030</v>
      </c>
      <c r="M2391" s="1" t="str">
        <f>IF(ISBLANK(D2391),_xlfn.MODE.SNGL(moras[TIPO_ASEGURAMIENTO]),D2391)</f>
        <v>CONVENIOS ESPECIALES DE TRABAJADORES INDEPENDIENTES</v>
      </c>
      <c r="N2391" s="1">
        <f>IF(ISBLANK(moras[[#This Row],[EDAD]]),T2412,moras[[#This Row],[EDAD]])</f>
        <v>28</v>
      </c>
    </row>
    <row r="2392" spans="1:14" x14ac:dyDescent="0.35">
      <c r="A2392" s="1">
        <v>2391</v>
      </c>
      <c r="B2392" s="1" t="s">
        <v>9</v>
      </c>
      <c r="C2392" s="1">
        <v>338629</v>
      </c>
      <c r="D2392" s="1" t="s">
        <v>18</v>
      </c>
      <c r="E2392" s="1" t="s">
        <v>16</v>
      </c>
      <c r="F2392" s="1" t="s">
        <v>12</v>
      </c>
      <c r="G2392" s="1" t="s">
        <v>13</v>
      </c>
      <c r="H2392" s="1" t="s">
        <v>12</v>
      </c>
      <c r="I2392" s="1">
        <v>39</v>
      </c>
      <c r="J2392" t="str">
        <f t="shared" si="112"/>
        <v>No</v>
      </c>
      <c r="K2392" t="str">
        <f t="shared" si="113"/>
        <v>No</v>
      </c>
      <c r="L2392">
        <f t="shared" si="114"/>
        <v>338629</v>
      </c>
      <c r="M2392" s="1" t="str">
        <f>IF(ISBLANK(D2392),_xlfn.MODE.SNGL(moras[TIPO_ASEGURAMIENTO]),D2392)</f>
        <v>TRABAJADOR INDEPENDIENTE</v>
      </c>
      <c r="N2392" s="1">
        <f>IF(ISBLANK(moras[[#This Row],[EDAD]]),T2413,moras[[#This Row],[EDAD]])</f>
        <v>39</v>
      </c>
    </row>
    <row r="2393" spans="1:14" x14ac:dyDescent="0.35">
      <c r="A2393" s="1">
        <v>2392</v>
      </c>
      <c r="B2393" s="1" t="s">
        <v>9</v>
      </c>
      <c r="C2393" s="1">
        <v>639148</v>
      </c>
      <c r="D2393" s="1" t="s">
        <v>18</v>
      </c>
      <c r="E2393" s="1" t="s">
        <v>16</v>
      </c>
      <c r="F2393" s="1" t="s">
        <v>12</v>
      </c>
      <c r="G2393" s="1" t="s">
        <v>13</v>
      </c>
      <c r="H2393" s="1" t="s">
        <v>13</v>
      </c>
      <c r="I2393" s="1">
        <v>48</v>
      </c>
      <c r="J2393" t="str">
        <f t="shared" si="112"/>
        <v>No</v>
      </c>
      <c r="K2393" t="str">
        <f t="shared" si="113"/>
        <v>No</v>
      </c>
      <c r="L2393">
        <f t="shared" si="114"/>
        <v>639148</v>
      </c>
      <c r="M2393" s="1" t="str">
        <f>IF(ISBLANK(D2393),_xlfn.MODE.SNGL(moras[TIPO_ASEGURAMIENTO]),D2393)</f>
        <v>TRABAJADOR INDEPENDIENTE</v>
      </c>
      <c r="N2393" s="1">
        <f>IF(ISBLANK(moras[[#This Row],[EDAD]]),T2414,moras[[#This Row],[EDAD]])</f>
        <v>48</v>
      </c>
    </row>
    <row r="2394" spans="1:14" x14ac:dyDescent="0.35">
      <c r="A2394" s="1">
        <v>2393</v>
      </c>
      <c r="B2394" s="1" t="s">
        <v>9</v>
      </c>
      <c r="C2394" s="1">
        <v>869420</v>
      </c>
      <c r="D2394" s="1" t="s">
        <v>10</v>
      </c>
      <c r="E2394" s="1" t="s">
        <v>11</v>
      </c>
      <c r="F2394" s="1" t="s">
        <v>12</v>
      </c>
      <c r="G2394" s="1" t="s">
        <v>13</v>
      </c>
      <c r="H2394" s="1" t="s">
        <v>12</v>
      </c>
      <c r="I2394" s="1">
        <v>46</v>
      </c>
      <c r="J2394" t="str">
        <f t="shared" si="112"/>
        <v>No</v>
      </c>
      <c r="K2394" t="str">
        <f t="shared" si="113"/>
        <v>No</v>
      </c>
      <c r="L2394">
        <f t="shared" si="114"/>
        <v>869420</v>
      </c>
      <c r="M2394" s="1" t="str">
        <f>IF(ISBLANK(D2394),_xlfn.MODE.SNGL(moras[TIPO_ASEGURAMIENTO]),D2394)</f>
        <v>ASALARIADO</v>
      </c>
      <c r="N2394" s="1">
        <f>IF(ISBLANK(moras[[#This Row],[EDAD]]),T2415,moras[[#This Row],[EDAD]])</f>
        <v>46</v>
      </c>
    </row>
    <row r="2395" spans="1:14" x14ac:dyDescent="0.35">
      <c r="A2395" s="1">
        <v>2394</v>
      </c>
      <c r="B2395" s="1" t="s">
        <v>9</v>
      </c>
      <c r="C2395" s="1">
        <v>86400</v>
      </c>
      <c r="D2395" s="1" t="s">
        <v>10</v>
      </c>
      <c r="E2395" s="1" t="s">
        <v>16</v>
      </c>
      <c r="F2395" s="1" t="s">
        <v>12</v>
      </c>
      <c r="G2395" s="1" t="s">
        <v>13</v>
      </c>
      <c r="H2395" s="1" t="s">
        <v>13</v>
      </c>
      <c r="I2395" s="1">
        <v>24</v>
      </c>
      <c r="J2395" t="str">
        <f t="shared" si="112"/>
        <v>No</v>
      </c>
      <c r="K2395" t="str">
        <f t="shared" si="113"/>
        <v>No</v>
      </c>
      <c r="L2395">
        <f t="shared" si="114"/>
        <v>86400</v>
      </c>
      <c r="M2395" s="1" t="str">
        <f>IF(ISBLANK(D2395),_xlfn.MODE.SNGL(moras[TIPO_ASEGURAMIENTO]),D2395)</f>
        <v>ASALARIADO</v>
      </c>
      <c r="N2395" s="1">
        <f>IF(ISBLANK(moras[[#This Row],[EDAD]]),T2416,moras[[#This Row],[EDAD]])</f>
        <v>24</v>
      </c>
    </row>
    <row r="2396" spans="1:14" x14ac:dyDescent="0.35">
      <c r="A2396" s="1">
        <v>2395</v>
      </c>
      <c r="B2396" s="1" t="s">
        <v>15</v>
      </c>
      <c r="C2396" s="1">
        <v>466740</v>
      </c>
      <c r="D2396" s="1" t="s">
        <v>10</v>
      </c>
      <c r="E2396" s="1" t="s">
        <v>11</v>
      </c>
      <c r="F2396" s="1" t="s">
        <v>12</v>
      </c>
      <c r="G2396" s="1" t="s">
        <v>13</v>
      </c>
      <c r="H2396" s="1" t="s">
        <v>12</v>
      </c>
      <c r="I2396" s="1">
        <v>35</v>
      </c>
      <c r="J2396" t="str">
        <f t="shared" si="112"/>
        <v>No</v>
      </c>
      <c r="K2396" t="str">
        <f t="shared" si="113"/>
        <v>No</v>
      </c>
      <c r="L2396">
        <f t="shared" si="114"/>
        <v>466740</v>
      </c>
      <c r="M2396" s="1" t="str">
        <f>IF(ISBLANK(D2396),_xlfn.MODE.SNGL(moras[TIPO_ASEGURAMIENTO]),D2396)</f>
        <v>ASALARIADO</v>
      </c>
      <c r="N2396" s="1">
        <f>IF(ISBLANK(moras[[#This Row],[EDAD]]),T2417,moras[[#This Row],[EDAD]])</f>
        <v>35</v>
      </c>
    </row>
    <row r="2397" spans="1:14" x14ac:dyDescent="0.35">
      <c r="A2397" s="1">
        <v>2396</v>
      </c>
      <c r="B2397" s="1" t="s">
        <v>15</v>
      </c>
      <c r="C2397" s="1">
        <v>319560</v>
      </c>
      <c r="D2397" s="1" t="s">
        <v>10</v>
      </c>
      <c r="E2397" s="1" t="s">
        <v>16</v>
      </c>
      <c r="F2397" s="1" t="s">
        <v>12</v>
      </c>
      <c r="G2397" s="1" t="s">
        <v>13</v>
      </c>
      <c r="H2397" s="1" t="s">
        <v>12</v>
      </c>
      <c r="I2397" s="1">
        <v>30</v>
      </c>
      <c r="J2397" t="str">
        <f t="shared" si="112"/>
        <v>No</v>
      </c>
      <c r="K2397" t="str">
        <f t="shared" si="113"/>
        <v>No</v>
      </c>
      <c r="L2397">
        <f t="shared" si="114"/>
        <v>319560</v>
      </c>
      <c r="M2397" s="1" t="str">
        <f>IF(ISBLANK(D2397),_xlfn.MODE.SNGL(moras[TIPO_ASEGURAMIENTO]),D2397)</f>
        <v>ASALARIADO</v>
      </c>
      <c r="N2397" s="1">
        <f>IF(ISBLANK(moras[[#This Row],[EDAD]]),T2418,moras[[#This Row],[EDAD]])</f>
        <v>30</v>
      </c>
    </row>
    <row r="2398" spans="1:14" x14ac:dyDescent="0.35">
      <c r="A2398" s="1">
        <v>2397</v>
      </c>
      <c r="B2398" s="1" t="s">
        <v>9</v>
      </c>
      <c r="C2398" s="1">
        <v>545579.25</v>
      </c>
      <c r="D2398" s="1" t="s">
        <v>10</v>
      </c>
      <c r="E2398" s="1" t="s">
        <v>16</v>
      </c>
      <c r="F2398" s="1" t="s">
        <v>12</v>
      </c>
      <c r="G2398" s="1" t="s">
        <v>13</v>
      </c>
      <c r="H2398" s="1" t="s">
        <v>13</v>
      </c>
      <c r="I2398" s="1">
        <v>39</v>
      </c>
      <c r="J2398" t="str">
        <f t="shared" si="112"/>
        <v>No</v>
      </c>
      <c r="K2398" t="str">
        <f t="shared" si="113"/>
        <v>No</v>
      </c>
      <c r="L2398">
        <f t="shared" si="114"/>
        <v>545579.25</v>
      </c>
      <c r="M2398" s="1" t="str">
        <f>IF(ISBLANK(D2398),_xlfn.MODE.SNGL(moras[TIPO_ASEGURAMIENTO]),D2398)</f>
        <v>ASALARIADO</v>
      </c>
      <c r="N2398" s="1">
        <f>IF(ISBLANK(moras[[#This Row],[EDAD]]),T2419,moras[[#This Row],[EDAD]])</f>
        <v>39</v>
      </c>
    </row>
    <row r="2399" spans="1:14" x14ac:dyDescent="0.35">
      <c r="A2399" s="1">
        <v>2398</v>
      </c>
      <c r="B2399" s="1" t="s">
        <v>9</v>
      </c>
      <c r="C2399" s="1">
        <v>297046</v>
      </c>
      <c r="D2399" s="1" t="s">
        <v>18</v>
      </c>
      <c r="E2399" s="1" t="s">
        <v>16</v>
      </c>
      <c r="F2399" s="1" t="s">
        <v>12</v>
      </c>
      <c r="G2399" s="1" t="s">
        <v>12</v>
      </c>
      <c r="H2399" s="1" t="s">
        <v>12</v>
      </c>
      <c r="I2399" s="1">
        <v>43</v>
      </c>
      <c r="J2399" t="str">
        <f t="shared" si="112"/>
        <v>No</v>
      </c>
      <c r="K2399" t="str">
        <f t="shared" si="113"/>
        <v>No</v>
      </c>
      <c r="L2399">
        <f t="shared" si="114"/>
        <v>297046</v>
      </c>
      <c r="M2399" s="1" t="str">
        <f>IF(ISBLANK(D2399),_xlfn.MODE.SNGL(moras[TIPO_ASEGURAMIENTO]),D2399)</f>
        <v>TRABAJADOR INDEPENDIENTE</v>
      </c>
      <c r="N2399" s="1">
        <f>IF(ISBLANK(moras[[#This Row],[EDAD]]),T2420,moras[[#This Row],[EDAD]])</f>
        <v>43</v>
      </c>
    </row>
    <row r="2400" spans="1:14" x14ac:dyDescent="0.35">
      <c r="A2400" s="1">
        <v>2399</v>
      </c>
      <c r="B2400" s="1" t="s">
        <v>9</v>
      </c>
      <c r="C2400" s="1">
        <v>464335.96</v>
      </c>
      <c r="D2400" s="1" t="s">
        <v>10</v>
      </c>
      <c r="E2400" s="1" t="s">
        <v>16</v>
      </c>
      <c r="F2400" s="1" t="s">
        <v>12</v>
      </c>
      <c r="G2400" s="1" t="s">
        <v>13</v>
      </c>
      <c r="H2400" s="1" t="s">
        <v>13</v>
      </c>
      <c r="I2400" s="1">
        <v>54</v>
      </c>
      <c r="J2400" t="str">
        <f t="shared" si="112"/>
        <v>No</v>
      </c>
      <c r="K2400" t="str">
        <f t="shared" si="113"/>
        <v>No</v>
      </c>
      <c r="L2400">
        <f t="shared" si="114"/>
        <v>464335.96</v>
      </c>
      <c r="M2400" s="1" t="str">
        <f>IF(ISBLANK(D2400),_xlfn.MODE.SNGL(moras[TIPO_ASEGURAMIENTO]),D2400)</f>
        <v>ASALARIADO</v>
      </c>
      <c r="N2400" s="1">
        <f>IF(ISBLANK(moras[[#This Row],[EDAD]]),T2421,moras[[#This Row],[EDAD]])</f>
        <v>54</v>
      </c>
    </row>
    <row r="2401" spans="1:14" x14ac:dyDescent="0.35">
      <c r="A2401" s="1">
        <v>2400</v>
      </c>
      <c r="B2401" s="1" t="s">
        <v>9</v>
      </c>
      <c r="C2401" s="1">
        <v>35000</v>
      </c>
      <c r="D2401" s="1" t="s">
        <v>10</v>
      </c>
      <c r="E2401" s="1" t="s">
        <v>16</v>
      </c>
      <c r="F2401" s="1" t="s">
        <v>12</v>
      </c>
      <c r="G2401" s="1" t="s">
        <v>13</v>
      </c>
      <c r="H2401" s="1" t="s">
        <v>13</v>
      </c>
      <c r="I2401" s="1">
        <v>34</v>
      </c>
      <c r="J2401" t="str">
        <f t="shared" si="112"/>
        <v>No</v>
      </c>
      <c r="K2401" t="str">
        <f t="shared" si="113"/>
        <v>No</v>
      </c>
      <c r="L2401">
        <f t="shared" si="114"/>
        <v>35000</v>
      </c>
      <c r="M2401" s="1" t="str">
        <f>IF(ISBLANK(D2401),_xlfn.MODE.SNGL(moras[TIPO_ASEGURAMIENTO]),D2401)</f>
        <v>ASALARIADO</v>
      </c>
      <c r="N2401" s="1">
        <f>IF(ISBLANK(moras[[#This Row],[EDAD]]),T2422,moras[[#This Row],[EDAD]])</f>
        <v>34</v>
      </c>
    </row>
    <row r="2402" spans="1:14" x14ac:dyDescent="0.35">
      <c r="A2402" s="1">
        <v>2401</v>
      </c>
      <c r="B2402" s="1" t="s">
        <v>9</v>
      </c>
      <c r="C2402" s="1">
        <v>344805</v>
      </c>
      <c r="D2402" s="1" t="s">
        <v>10</v>
      </c>
      <c r="E2402" s="1" t="s">
        <v>16</v>
      </c>
      <c r="F2402" s="1" t="s">
        <v>12</v>
      </c>
      <c r="G2402" s="1" t="s">
        <v>13</v>
      </c>
      <c r="H2402" s="1" t="s">
        <v>13</v>
      </c>
      <c r="I2402" s="1">
        <v>47</v>
      </c>
      <c r="J2402" t="str">
        <f t="shared" si="112"/>
        <v>No</v>
      </c>
      <c r="K2402" t="str">
        <f t="shared" si="113"/>
        <v>No</v>
      </c>
      <c r="L2402">
        <f t="shared" si="114"/>
        <v>344805</v>
      </c>
      <c r="M2402" s="1" t="str">
        <f>IF(ISBLANK(D2402),_xlfn.MODE.SNGL(moras[TIPO_ASEGURAMIENTO]),D2402)</f>
        <v>ASALARIADO</v>
      </c>
      <c r="N2402" s="1">
        <f>IF(ISBLANK(moras[[#This Row],[EDAD]]),T2423,moras[[#This Row],[EDAD]])</f>
        <v>47</v>
      </c>
    </row>
    <row r="2403" spans="1:14" x14ac:dyDescent="0.35">
      <c r="A2403" s="1">
        <v>2402</v>
      </c>
      <c r="B2403" s="1" t="s">
        <v>15</v>
      </c>
      <c r="C2403" s="1">
        <v>323562</v>
      </c>
      <c r="D2403" s="1" t="s">
        <v>18</v>
      </c>
      <c r="E2403" s="1" t="s">
        <v>16</v>
      </c>
      <c r="F2403" s="1" t="s">
        <v>12</v>
      </c>
      <c r="G2403" s="1" t="s">
        <v>13</v>
      </c>
      <c r="H2403" s="1" t="s">
        <v>12</v>
      </c>
      <c r="I2403" s="1">
        <v>38</v>
      </c>
      <c r="J2403" t="str">
        <f t="shared" si="112"/>
        <v>No</v>
      </c>
      <c r="K2403" t="str">
        <f t="shared" si="113"/>
        <v>No</v>
      </c>
      <c r="L2403">
        <f t="shared" si="114"/>
        <v>323562</v>
      </c>
      <c r="M2403" s="1" t="str">
        <f>IF(ISBLANK(D2403),_xlfn.MODE.SNGL(moras[TIPO_ASEGURAMIENTO]),D2403)</f>
        <v>TRABAJADOR INDEPENDIENTE</v>
      </c>
      <c r="N2403" s="1">
        <f>IF(ISBLANK(moras[[#This Row],[EDAD]]),T2424,moras[[#This Row],[EDAD]])</f>
        <v>38</v>
      </c>
    </row>
    <row r="2404" spans="1:14" x14ac:dyDescent="0.35">
      <c r="A2404" s="1">
        <v>2403</v>
      </c>
      <c r="B2404" s="1" t="s">
        <v>15</v>
      </c>
      <c r="C2404" s="1">
        <v>1095589</v>
      </c>
      <c r="D2404" s="1" t="s">
        <v>10</v>
      </c>
      <c r="E2404" s="1" t="s">
        <v>11</v>
      </c>
      <c r="F2404" s="1" t="s">
        <v>12</v>
      </c>
      <c r="G2404" s="1" t="s">
        <v>13</v>
      </c>
      <c r="H2404" s="1" t="s">
        <v>12</v>
      </c>
      <c r="I2404" s="1">
        <v>37</v>
      </c>
      <c r="J2404" t="str">
        <f t="shared" si="112"/>
        <v>No</v>
      </c>
      <c r="K2404" t="str">
        <f t="shared" si="113"/>
        <v>No</v>
      </c>
      <c r="L2404">
        <f t="shared" si="114"/>
        <v>1095589</v>
      </c>
      <c r="M2404" s="1" t="str">
        <f>IF(ISBLANK(D2404),_xlfn.MODE.SNGL(moras[TIPO_ASEGURAMIENTO]),D2404)</f>
        <v>ASALARIADO</v>
      </c>
      <c r="N2404" s="1">
        <f>IF(ISBLANK(moras[[#This Row],[EDAD]]),T2425,moras[[#This Row],[EDAD]])</f>
        <v>37</v>
      </c>
    </row>
    <row r="2405" spans="1:14" x14ac:dyDescent="0.35">
      <c r="A2405" s="1">
        <v>2404</v>
      </c>
      <c r="B2405" s="1" t="s">
        <v>9</v>
      </c>
      <c r="C2405" s="1">
        <v>549445.32999999996</v>
      </c>
      <c r="D2405" s="1" t="s">
        <v>10</v>
      </c>
      <c r="E2405" s="1" t="s">
        <v>16</v>
      </c>
      <c r="F2405" s="1" t="s">
        <v>12</v>
      </c>
      <c r="G2405" s="1" t="s">
        <v>13</v>
      </c>
      <c r="H2405" s="1" t="s">
        <v>13</v>
      </c>
      <c r="I2405" s="1">
        <v>20</v>
      </c>
      <c r="J2405" t="str">
        <f t="shared" si="112"/>
        <v>No</v>
      </c>
      <c r="K2405" t="str">
        <f t="shared" si="113"/>
        <v>No</v>
      </c>
      <c r="L2405">
        <f t="shared" si="114"/>
        <v>549445.32999999996</v>
      </c>
      <c r="M2405" s="1" t="str">
        <f>IF(ISBLANK(D2405),_xlfn.MODE.SNGL(moras[TIPO_ASEGURAMIENTO]),D2405)</f>
        <v>ASALARIADO</v>
      </c>
      <c r="N2405" s="1">
        <f>IF(ISBLANK(moras[[#This Row],[EDAD]]),T2426,moras[[#This Row],[EDAD]])</f>
        <v>20</v>
      </c>
    </row>
    <row r="2406" spans="1:14" x14ac:dyDescent="0.35">
      <c r="A2406" s="1">
        <v>2405</v>
      </c>
      <c r="B2406" s="1" t="s">
        <v>15</v>
      </c>
      <c r="C2406" s="1">
        <v>245079.8</v>
      </c>
      <c r="D2406" s="1" t="s">
        <v>10</v>
      </c>
      <c r="E2406" s="1" t="s">
        <v>16</v>
      </c>
      <c r="F2406" s="1" t="s">
        <v>12</v>
      </c>
      <c r="G2406" s="1" t="s">
        <v>13</v>
      </c>
      <c r="H2406" s="1" t="s">
        <v>13</v>
      </c>
      <c r="I2406" s="1">
        <v>21</v>
      </c>
      <c r="J2406" t="str">
        <f t="shared" si="112"/>
        <v>No</v>
      </c>
      <c r="K2406" t="str">
        <f t="shared" si="113"/>
        <v>No</v>
      </c>
      <c r="L2406">
        <f t="shared" si="114"/>
        <v>245079.8</v>
      </c>
      <c r="M2406" s="1" t="str">
        <f>IF(ISBLANK(D2406),_xlfn.MODE.SNGL(moras[TIPO_ASEGURAMIENTO]),D2406)</f>
        <v>ASALARIADO</v>
      </c>
      <c r="N2406" s="1">
        <f>IF(ISBLANK(moras[[#This Row],[EDAD]]),T2427,moras[[#This Row],[EDAD]])</f>
        <v>21</v>
      </c>
    </row>
    <row r="2407" spans="1:14" x14ac:dyDescent="0.35">
      <c r="A2407" s="1">
        <v>2406</v>
      </c>
      <c r="B2407" s="1" t="s">
        <v>15</v>
      </c>
      <c r="C2407" s="1">
        <v>387099.75</v>
      </c>
      <c r="D2407" s="1" t="s">
        <v>10</v>
      </c>
      <c r="E2407" s="1" t="s">
        <v>16</v>
      </c>
      <c r="F2407" s="1" t="s">
        <v>12</v>
      </c>
      <c r="G2407" s="1" t="s">
        <v>13</v>
      </c>
      <c r="H2407" s="1" t="s">
        <v>13</v>
      </c>
      <c r="I2407" s="1">
        <v>41</v>
      </c>
      <c r="J2407" t="str">
        <f t="shared" si="112"/>
        <v>No</v>
      </c>
      <c r="K2407" t="str">
        <f t="shared" si="113"/>
        <v>No</v>
      </c>
      <c r="L2407">
        <f t="shared" si="114"/>
        <v>387099.75</v>
      </c>
      <c r="M2407" s="1" t="str">
        <f>IF(ISBLANK(D2407),_xlfn.MODE.SNGL(moras[TIPO_ASEGURAMIENTO]),D2407)</f>
        <v>ASALARIADO</v>
      </c>
      <c r="N2407" s="1">
        <f>IF(ISBLANK(moras[[#This Row],[EDAD]]),T2428,moras[[#This Row],[EDAD]])</f>
        <v>41</v>
      </c>
    </row>
    <row r="2408" spans="1:14" x14ac:dyDescent="0.35">
      <c r="A2408" s="1">
        <v>2407</v>
      </c>
      <c r="B2408" s="1" t="s">
        <v>9</v>
      </c>
      <c r="C2408" s="1">
        <v>253571</v>
      </c>
      <c r="D2408" s="1" t="s">
        <v>14</v>
      </c>
      <c r="E2408" s="1" t="s">
        <v>11</v>
      </c>
      <c r="F2408" s="1" t="s">
        <v>12</v>
      </c>
      <c r="G2408" s="1" t="s">
        <v>13</v>
      </c>
      <c r="H2408" s="1" t="s">
        <v>13</v>
      </c>
      <c r="I2408" s="1">
        <v>56</v>
      </c>
      <c r="J2408" t="str">
        <f t="shared" si="112"/>
        <v>No</v>
      </c>
      <c r="K2408" t="str">
        <f t="shared" si="113"/>
        <v>No</v>
      </c>
      <c r="L2408">
        <f t="shared" si="114"/>
        <v>253571</v>
      </c>
      <c r="M2408" s="1" t="str">
        <f>IF(ISBLANK(D2408),_xlfn.MODE.SNGL(moras[TIPO_ASEGURAMIENTO]),D2408)</f>
        <v>PENSIONADOS EN SU PROPIO SISTEMA</v>
      </c>
      <c r="N2408" s="1">
        <f>IF(ISBLANK(moras[[#This Row],[EDAD]]),T2429,moras[[#This Row],[EDAD]])</f>
        <v>56</v>
      </c>
    </row>
    <row r="2409" spans="1:14" x14ac:dyDescent="0.35">
      <c r="A2409" s="1">
        <v>2408</v>
      </c>
      <c r="B2409" s="1" t="s">
        <v>9</v>
      </c>
      <c r="C2409" s="1">
        <v>1187224</v>
      </c>
      <c r="D2409" s="1" t="s">
        <v>10</v>
      </c>
      <c r="E2409" s="1" t="s">
        <v>11</v>
      </c>
      <c r="F2409" s="1" t="s">
        <v>12</v>
      </c>
      <c r="G2409" s="1" t="s">
        <v>13</v>
      </c>
      <c r="H2409" s="1" t="s">
        <v>12</v>
      </c>
      <c r="I2409" s="1">
        <v>46</v>
      </c>
      <c r="J2409" t="str">
        <f t="shared" si="112"/>
        <v>No</v>
      </c>
      <c r="K2409" t="str">
        <f t="shared" si="113"/>
        <v>No</v>
      </c>
      <c r="L2409">
        <f t="shared" si="114"/>
        <v>1187224</v>
      </c>
      <c r="M2409" s="1" t="str">
        <f>IF(ISBLANK(D2409),_xlfn.MODE.SNGL(moras[TIPO_ASEGURAMIENTO]),D2409)</f>
        <v>ASALARIADO</v>
      </c>
      <c r="N2409" s="1">
        <f>IF(ISBLANK(moras[[#This Row],[EDAD]]),T2430,moras[[#This Row],[EDAD]])</f>
        <v>46</v>
      </c>
    </row>
    <row r="2410" spans="1:14" x14ac:dyDescent="0.35">
      <c r="A2410" s="1">
        <v>2409</v>
      </c>
      <c r="B2410" s="1" t="s">
        <v>9</v>
      </c>
      <c r="C2410" s="1">
        <v>584115.32999999996</v>
      </c>
      <c r="D2410" s="1" t="s">
        <v>10</v>
      </c>
      <c r="E2410" s="1" t="s">
        <v>16</v>
      </c>
      <c r="F2410" s="1" t="s">
        <v>12</v>
      </c>
      <c r="G2410" s="1" t="s">
        <v>13</v>
      </c>
      <c r="H2410" s="1" t="s">
        <v>13</v>
      </c>
      <c r="I2410" s="1">
        <v>46</v>
      </c>
      <c r="J2410" t="str">
        <f t="shared" si="112"/>
        <v>No</v>
      </c>
      <c r="K2410" t="str">
        <f t="shared" si="113"/>
        <v>No</v>
      </c>
      <c r="L2410">
        <f t="shared" si="114"/>
        <v>584115.32999999996</v>
      </c>
      <c r="M2410" s="1" t="str">
        <f>IF(ISBLANK(D2410),_xlfn.MODE.SNGL(moras[TIPO_ASEGURAMIENTO]),D2410)</f>
        <v>ASALARIADO</v>
      </c>
      <c r="N2410" s="1">
        <f>IF(ISBLANK(moras[[#This Row],[EDAD]]),T2431,moras[[#This Row],[EDAD]])</f>
        <v>46</v>
      </c>
    </row>
    <row r="2411" spans="1:14" x14ac:dyDescent="0.35">
      <c r="A2411" s="1">
        <v>2410</v>
      </c>
      <c r="B2411" s="1" t="s">
        <v>15</v>
      </c>
      <c r="C2411" s="1">
        <v>446928</v>
      </c>
      <c r="D2411" s="1" t="s">
        <v>10</v>
      </c>
      <c r="E2411" s="1" t="s">
        <v>16</v>
      </c>
      <c r="F2411" s="1" t="s">
        <v>12</v>
      </c>
      <c r="G2411" s="1" t="s">
        <v>13</v>
      </c>
      <c r="H2411" s="1" t="s">
        <v>13</v>
      </c>
      <c r="I2411" s="1">
        <v>23</v>
      </c>
      <c r="J2411" t="str">
        <f t="shared" si="112"/>
        <v>No</v>
      </c>
      <c r="K2411" t="str">
        <f t="shared" si="113"/>
        <v>No</v>
      </c>
      <c r="L2411">
        <f t="shared" si="114"/>
        <v>446928</v>
      </c>
      <c r="M2411" s="1" t="str">
        <f>IF(ISBLANK(D2411),_xlfn.MODE.SNGL(moras[TIPO_ASEGURAMIENTO]),D2411)</f>
        <v>ASALARIADO</v>
      </c>
      <c r="N2411" s="1">
        <f>IF(ISBLANK(moras[[#This Row],[EDAD]]),T2432,moras[[#This Row],[EDAD]])</f>
        <v>23</v>
      </c>
    </row>
    <row r="2412" spans="1:14" x14ac:dyDescent="0.35">
      <c r="A2412" s="1">
        <v>2411</v>
      </c>
      <c r="B2412" s="1" t="s">
        <v>9</v>
      </c>
      <c r="C2412" s="1">
        <v>302470</v>
      </c>
      <c r="D2412" s="1" t="s">
        <v>17</v>
      </c>
      <c r="E2412" s="1" t="s">
        <v>16</v>
      </c>
      <c r="F2412" s="1" t="s">
        <v>12</v>
      </c>
      <c r="G2412" s="1" t="s">
        <v>12</v>
      </c>
      <c r="H2412" s="1" t="s">
        <v>13</v>
      </c>
      <c r="I2412" s="1">
        <v>34</v>
      </c>
      <c r="J2412" t="str">
        <f t="shared" si="112"/>
        <v>No</v>
      </c>
      <c r="K2412" t="str">
        <f t="shared" si="113"/>
        <v>No</v>
      </c>
      <c r="L2412">
        <f t="shared" si="114"/>
        <v>302470</v>
      </c>
      <c r="M2412" s="1" t="str">
        <f>IF(ISBLANK(D2412),_xlfn.MODE.SNGL(moras[TIPO_ASEGURAMIENTO]),D2412)</f>
        <v>ASEGURADO VOLUNTARIO</v>
      </c>
      <c r="N2412" s="1">
        <f>IF(ISBLANK(moras[[#This Row],[EDAD]]),T2433,moras[[#This Row],[EDAD]])</f>
        <v>34</v>
      </c>
    </row>
    <row r="2413" spans="1:14" x14ac:dyDescent="0.35">
      <c r="A2413" s="1">
        <v>2412</v>
      </c>
      <c r="B2413" s="1" t="s">
        <v>9</v>
      </c>
      <c r="C2413" s="1">
        <v>277000</v>
      </c>
      <c r="D2413" s="1" t="s">
        <v>10</v>
      </c>
      <c r="E2413" s="1" t="s">
        <v>16</v>
      </c>
      <c r="F2413" s="1" t="s">
        <v>12</v>
      </c>
      <c r="G2413" s="1" t="s">
        <v>12</v>
      </c>
      <c r="H2413" s="1" t="s">
        <v>12</v>
      </c>
      <c r="I2413" s="1">
        <v>23</v>
      </c>
      <c r="J2413" t="str">
        <f t="shared" si="112"/>
        <v>No</v>
      </c>
      <c r="K2413" t="str">
        <f t="shared" si="113"/>
        <v>No</v>
      </c>
      <c r="L2413">
        <f t="shared" si="114"/>
        <v>277000</v>
      </c>
      <c r="M2413" s="1" t="str">
        <f>IF(ISBLANK(D2413),_xlfn.MODE.SNGL(moras[TIPO_ASEGURAMIENTO]),D2413)</f>
        <v>ASALARIADO</v>
      </c>
      <c r="N2413" s="1">
        <f>IF(ISBLANK(moras[[#This Row],[EDAD]]),T2434,moras[[#This Row],[EDAD]])</f>
        <v>23</v>
      </c>
    </row>
    <row r="2414" spans="1:14" x14ac:dyDescent="0.35">
      <c r="A2414" s="1">
        <v>2413</v>
      </c>
      <c r="B2414" s="1" t="s">
        <v>9</v>
      </c>
      <c r="C2414" s="1">
        <v>241458</v>
      </c>
      <c r="D2414" s="1" t="s">
        <v>10</v>
      </c>
      <c r="E2414" s="1" t="s">
        <v>16</v>
      </c>
      <c r="F2414" s="1" t="s">
        <v>12</v>
      </c>
      <c r="G2414" s="1" t="s">
        <v>13</v>
      </c>
      <c r="H2414" s="1" t="s">
        <v>12</v>
      </c>
      <c r="I2414" s="1">
        <v>41</v>
      </c>
      <c r="J2414" t="str">
        <f t="shared" si="112"/>
        <v>No</v>
      </c>
      <c r="K2414" t="str">
        <f t="shared" si="113"/>
        <v>No</v>
      </c>
      <c r="L2414">
        <f t="shared" si="114"/>
        <v>241458</v>
      </c>
      <c r="M2414" s="1" t="str">
        <f>IF(ISBLANK(D2414),_xlfn.MODE.SNGL(moras[TIPO_ASEGURAMIENTO]),D2414)</f>
        <v>ASALARIADO</v>
      </c>
      <c r="N2414" s="1">
        <f>IF(ISBLANK(moras[[#This Row],[EDAD]]),T2435,moras[[#This Row],[EDAD]])</f>
        <v>41</v>
      </c>
    </row>
    <row r="2415" spans="1:14" x14ac:dyDescent="0.35">
      <c r="A2415" s="1">
        <v>2414</v>
      </c>
      <c r="B2415" s="1" t="s">
        <v>9</v>
      </c>
      <c r="C2415" s="1">
        <v>255000</v>
      </c>
      <c r="D2415" s="1" t="s">
        <v>10</v>
      </c>
      <c r="E2415" s="1" t="s">
        <v>16</v>
      </c>
      <c r="F2415" s="1" t="s">
        <v>12</v>
      </c>
      <c r="G2415" s="1" t="s">
        <v>12</v>
      </c>
      <c r="H2415" s="1" t="s">
        <v>12</v>
      </c>
      <c r="I2415" s="1">
        <v>55</v>
      </c>
      <c r="J2415" t="str">
        <f t="shared" si="112"/>
        <v>No</v>
      </c>
      <c r="K2415" t="str">
        <f t="shared" si="113"/>
        <v>No</v>
      </c>
      <c r="L2415">
        <f t="shared" si="114"/>
        <v>255000</v>
      </c>
      <c r="M2415" s="1" t="str">
        <f>IF(ISBLANK(D2415),_xlfn.MODE.SNGL(moras[TIPO_ASEGURAMIENTO]),D2415)</f>
        <v>ASALARIADO</v>
      </c>
      <c r="N2415" s="1">
        <f>IF(ISBLANK(moras[[#This Row],[EDAD]]),T2436,moras[[#This Row],[EDAD]])</f>
        <v>55</v>
      </c>
    </row>
    <row r="2416" spans="1:14" x14ac:dyDescent="0.35">
      <c r="A2416" s="1">
        <v>2415</v>
      </c>
      <c r="B2416" s="1" t="s">
        <v>15</v>
      </c>
      <c r="C2416" s="1">
        <v>1332081</v>
      </c>
      <c r="D2416" s="1" t="s">
        <v>14</v>
      </c>
      <c r="E2416" s="1" t="s">
        <v>11</v>
      </c>
      <c r="F2416" s="1" t="s">
        <v>12</v>
      </c>
      <c r="G2416" s="1" t="s">
        <v>13</v>
      </c>
      <c r="H2416" s="1" t="s">
        <v>13</v>
      </c>
      <c r="I2416" s="1">
        <v>65</v>
      </c>
      <c r="J2416" t="str">
        <f t="shared" si="112"/>
        <v>No</v>
      </c>
      <c r="K2416" t="str">
        <f t="shared" si="113"/>
        <v>No</v>
      </c>
      <c r="L2416">
        <f t="shared" si="114"/>
        <v>1332081</v>
      </c>
      <c r="M2416" s="1" t="str">
        <f>IF(ISBLANK(D2416),_xlfn.MODE.SNGL(moras[TIPO_ASEGURAMIENTO]),D2416)</f>
        <v>PENSIONADOS EN SU PROPIO SISTEMA</v>
      </c>
      <c r="N2416" s="1">
        <f>IF(ISBLANK(moras[[#This Row],[EDAD]]),T2437,moras[[#This Row],[EDAD]])</f>
        <v>65</v>
      </c>
    </row>
    <row r="2417" spans="1:14" x14ac:dyDescent="0.35">
      <c r="A2417" s="1">
        <v>2416</v>
      </c>
      <c r="B2417" s="1" t="s">
        <v>9</v>
      </c>
      <c r="C2417" s="1">
        <v>323296</v>
      </c>
      <c r="D2417" s="1" t="s">
        <v>18</v>
      </c>
      <c r="E2417" s="1" t="s">
        <v>16</v>
      </c>
      <c r="F2417" s="1" t="s">
        <v>12</v>
      </c>
      <c r="G2417" s="1" t="s">
        <v>13</v>
      </c>
      <c r="H2417" s="1" t="s">
        <v>13</v>
      </c>
      <c r="I2417" s="1">
        <v>33</v>
      </c>
      <c r="J2417" t="str">
        <f t="shared" si="112"/>
        <v>No</v>
      </c>
      <c r="K2417" t="str">
        <f t="shared" si="113"/>
        <v>No</v>
      </c>
      <c r="L2417">
        <f t="shared" si="114"/>
        <v>323296</v>
      </c>
      <c r="M2417" s="1" t="str">
        <f>IF(ISBLANK(D2417),_xlfn.MODE.SNGL(moras[TIPO_ASEGURAMIENTO]),D2417)</f>
        <v>TRABAJADOR INDEPENDIENTE</v>
      </c>
      <c r="N2417" s="1">
        <f>IF(ISBLANK(moras[[#This Row],[EDAD]]),T2438,moras[[#This Row],[EDAD]])</f>
        <v>33</v>
      </c>
    </row>
    <row r="2418" spans="1:14" x14ac:dyDescent="0.35">
      <c r="A2418" s="1">
        <v>2417</v>
      </c>
      <c r="B2418" s="1" t="s">
        <v>9</v>
      </c>
      <c r="C2418" s="1">
        <v>362000</v>
      </c>
      <c r="D2418" s="1" t="s">
        <v>10</v>
      </c>
      <c r="E2418" s="1" t="s">
        <v>16</v>
      </c>
      <c r="F2418" s="1" t="s">
        <v>12</v>
      </c>
      <c r="G2418" s="1" t="s">
        <v>13</v>
      </c>
      <c r="H2418" s="1" t="s">
        <v>13</v>
      </c>
      <c r="I2418" s="1">
        <v>31</v>
      </c>
      <c r="J2418" t="str">
        <f t="shared" si="112"/>
        <v>No</v>
      </c>
      <c r="K2418" t="str">
        <f t="shared" si="113"/>
        <v>No</v>
      </c>
      <c r="L2418">
        <f t="shared" si="114"/>
        <v>362000</v>
      </c>
      <c r="M2418" s="1" t="str">
        <f>IF(ISBLANK(D2418),_xlfn.MODE.SNGL(moras[TIPO_ASEGURAMIENTO]),D2418)</f>
        <v>ASALARIADO</v>
      </c>
      <c r="N2418" s="1">
        <f>IF(ISBLANK(moras[[#This Row],[EDAD]]),T2439,moras[[#This Row],[EDAD]])</f>
        <v>31</v>
      </c>
    </row>
    <row r="2419" spans="1:14" x14ac:dyDescent="0.35">
      <c r="A2419" s="1">
        <v>2418</v>
      </c>
      <c r="B2419" s="1" t="s">
        <v>9</v>
      </c>
      <c r="C2419" s="1">
        <v>501467</v>
      </c>
      <c r="D2419" s="1" t="s">
        <v>18</v>
      </c>
      <c r="E2419" s="1" t="s">
        <v>16</v>
      </c>
      <c r="F2419" s="1" t="s">
        <v>12</v>
      </c>
      <c r="G2419" s="1" t="s">
        <v>13</v>
      </c>
      <c r="H2419" s="1" t="s">
        <v>13</v>
      </c>
      <c r="I2419" s="1">
        <v>37</v>
      </c>
      <c r="J2419" t="str">
        <f t="shared" si="112"/>
        <v>No</v>
      </c>
      <c r="K2419" t="str">
        <f t="shared" si="113"/>
        <v>No</v>
      </c>
      <c r="L2419">
        <f t="shared" si="114"/>
        <v>501467</v>
      </c>
      <c r="M2419" s="1" t="str">
        <f>IF(ISBLANK(D2419),_xlfn.MODE.SNGL(moras[TIPO_ASEGURAMIENTO]),D2419)</f>
        <v>TRABAJADOR INDEPENDIENTE</v>
      </c>
      <c r="N2419" s="1">
        <f>IF(ISBLANK(moras[[#This Row],[EDAD]]),T2440,moras[[#This Row],[EDAD]])</f>
        <v>37</v>
      </c>
    </row>
    <row r="2420" spans="1:14" x14ac:dyDescent="0.35">
      <c r="A2420" s="1">
        <v>2419</v>
      </c>
      <c r="B2420" s="1" t="s">
        <v>15</v>
      </c>
      <c r="C2420" s="1">
        <v>534933</v>
      </c>
      <c r="D2420" s="1" t="s">
        <v>10</v>
      </c>
      <c r="E2420" s="1" t="s">
        <v>16</v>
      </c>
      <c r="F2420" s="1" t="s">
        <v>12</v>
      </c>
      <c r="G2420" s="1" t="s">
        <v>13</v>
      </c>
      <c r="H2420" s="1" t="s">
        <v>13</v>
      </c>
      <c r="I2420" s="1">
        <v>59</v>
      </c>
      <c r="J2420" t="str">
        <f t="shared" si="112"/>
        <v>No</v>
      </c>
      <c r="K2420" t="str">
        <f t="shared" si="113"/>
        <v>No</v>
      </c>
      <c r="L2420">
        <f t="shared" si="114"/>
        <v>534933</v>
      </c>
      <c r="M2420" s="1" t="str">
        <f>IF(ISBLANK(D2420),_xlfn.MODE.SNGL(moras[TIPO_ASEGURAMIENTO]),D2420)</f>
        <v>ASALARIADO</v>
      </c>
      <c r="N2420" s="1">
        <f>IF(ISBLANK(moras[[#This Row],[EDAD]]),T2441,moras[[#This Row],[EDAD]])</f>
        <v>59</v>
      </c>
    </row>
    <row r="2421" spans="1:14" x14ac:dyDescent="0.35">
      <c r="A2421" s="1">
        <v>2420</v>
      </c>
      <c r="B2421" s="1" t="s">
        <v>15</v>
      </c>
      <c r="C2421" s="1">
        <v>375584</v>
      </c>
      <c r="D2421" s="1" t="s">
        <v>10</v>
      </c>
      <c r="E2421" s="1" t="s">
        <v>11</v>
      </c>
      <c r="F2421" s="1" t="s">
        <v>12</v>
      </c>
      <c r="G2421" s="1" t="s">
        <v>13</v>
      </c>
      <c r="H2421" s="1" t="s">
        <v>13</v>
      </c>
      <c r="I2421" s="1">
        <v>26</v>
      </c>
      <c r="J2421" t="str">
        <f t="shared" si="112"/>
        <v>No</v>
      </c>
      <c r="K2421" t="str">
        <f t="shared" si="113"/>
        <v>No</v>
      </c>
      <c r="L2421">
        <f t="shared" si="114"/>
        <v>375584</v>
      </c>
      <c r="M2421" s="1" t="str">
        <f>IF(ISBLANK(D2421),_xlfn.MODE.SNGL(moras[TIPO_ASEGURAMIENTO]),D2421)</f>
        <v>ASALARIADO</v>
      </c>
      <c r="N2421" s="1">
        <f>IF(ISBLANK(moras[[#This Row],[EDAD]]),T2442,moras[[#This Row],[EDAD]])</f>
        <v>26</v>
      </c>
    </row>
    <row r="2422" spans="1:14" x14ac:dyDescent="0.35">
      <c r="A2422" s="1">
        <v>2421</v>
      </c>
      <c r="B2422" s="1" t="s">
        <v>9</v>
      </c>
      <c r="C2422" s="1">
        <v>414094.87</v>
      </c>
      <c r="D2422" s="1" t="s">
        <v>10</v>
      </c>
      <c r="E2422" s="1" t="s">
        <v>16</v>
      </c>
      <c r="F2422" s="1" t="s">
        <v>12</v>
      </c>
      <c r="G2422" s="1" t="s">
        <v>13</v>
      </c>
      <c r="H2422" s="1" t="s">
        <v>13</v>
      </c>
      <c r="I2422" s="1">
        <v>19</v>
      </c>
      <c r="J2422" t="str">
        <f t="shared" si="112"/>
        <v>No</v>
      </c>
      <c r="K2422" t="str">
        <f t="shared" si="113"/>
        <v>No</v>
      </c>
      <c r="L2422">
        <f t="shared" si="114"/>
        <v>414094.87</v>
      </c>
      <c r="M2422" s="1" t="str">
        <f>IF(ISBLANK(D2422),_xlfn.MODE.SNGL(moras[TIPO_ASEGURAMIENTO]),D2422)</f>
        <v>ASALARIADO</v>
      </c>
      <c r="N2422" s="1">
        <f>IF(ISBLANK(moras[[#This Row],[EDAD]]),T2443,moras[[#This Row],[EDAD]])</f>
        <v>19</v>
      </c>
    </row>
    <row r="2423" spans="1:14" x14ac:dyDescent="0.35">
      <c r="A2423" s="1">
        <v>2422</v>
      </c>
      <c r="B2423" s="1" t="s">
        <v>9</v>
      </c>
      <c r="C2423" s="1">
        <v>292387</v>
      </c>
      <c r="D2423" s="1" t="s">
        <v>17</v>
      </c>
      <c r="E2423" s="1" t="s">
        <v>16</v>
      </c>
      <c r="F2423" s="1" t="s">
        <v>12</v>
      </c>
      <c r="G2423" s="1" t="s">
        <v>13</v>
      </c>
      <c r="H2423" s="1" t="s">
        <v>12</v>
      </c>
      <c r="I2423" s="1">
        <v>52</v>
      </c>
      <c r="J2423" t="str">
        <f t="shared" si="112"/>
        <v>No</v>
      </c>
      <c r="K2423" t="str">
        <f t="shared" si="113"/>
        <v>No</v>
      </c>
      <c r="L2423">
        <f t="shared" si="114"/>
        <v>292387</v>
      </c>
      <c r="M2423" s="1" t="str">
        <f>IF(ISBLANK(D2423),_xlfn.MODE.SNGL(moras[TIPO_ASEGURAMIENTO]),D2423)</f>
        <v>ASEGURADO VOLUNTARIO</v>
      </c>
      <c r="N2423" s="1">
        <f>IF(ISBLANK(moras[[#This Row],[EDAD]]),T2444,moras[[#This Row],[EDAD]])</f>
        <v>52</v>
      </c>
    </row>
    <row r="2424" spans="1:14" x14ac:dyDescent="0.35">
      <c r="A2424" s="1">
        <v>2423</v>
      </c>
      <c r="B2424" s="1" t="s">
        <v>15</v>
      </c>
      <c r="C2424" s="1">
        <v>753003.24</v>
      </c>
      <c r="D2424" s="1" t="s">
        <v>10</v>
      </c>
      <c r="E2424" s="1" t="s">
        <v>11</v>
      </c>
      <c r="F2424" s="1" t="s">
        <v>12</v>
      </c>
      <c r="G2424" s="1" t="s">
        <v>13</v>
      </c>
      <c r="H2424" s="1" t="s">
        <v>13</v>
      </c>
      <c r="I2424" s="1">
        <v>22</v>
      </c>
      <c r="J2424" t="str">
        <f t="shared" si="112"/>
        <v>No</v>
      </c>
      <c r="K2424" t="str">
        <f t="shared" si="113"/>
        <v>No</v>
      </c>
      <c r="L2424">
        <f t="shared" si="114"/>
        <v>753003.24</v>
      </c>
      <c r="M2424" s="1" t="str">
        <f>IF(ISBLANK(D2424),_xlfn.MODE.SNGL(moras[TIPO_ASEGURAMIENTO]),D2424)</f>
        <v>ASALARIADO</v>
      </c>
      <c r="N2424" s="1">
        <f>IF(ISBLANK(moras[[#This Row],[EDAD]]),T2445,moras[[#This Row],[EDAD]])</f>
        <v>22</v>
      </c>
    </row>
    <row r="2425" spans="1:14" x14ac:dyDescent="0.35">
      <c r="A2425" s="1">
        <v>2424</v>
      </c>
      <c r="B2425" s="1" t="s">
        <v>15</v>
      </c>
      <c r="C2425" s="1">
        <v>375740</v>
      </c>
      <c r="D2425" s="1" t="s">
        <v>18</v>
      </c>
      <c r="E2425" s="1" t="s">
        <v>16</v>
      </c>
      <c r="F2425" s="1" t="s">
        <v>12</v>
      </c>
      <c r="G2425" s="1" t="s">
        <v>13</v>
      </c>
      <c r="H2425" s="1" t="s">
        <v>12</v>
      </c>
      <c r="I2425" s="1">
        <v>50</v>
      </c>
      <c r="J2425" t="str">
        <f t="shared" si="112"/>
        <v>No</v>
      </c>
      <c r="K2425" t="str">
        <f t="shared" si="113"/>
        <v>No</v>
      </c>
      <c r="L2425">
        <f t="shared" si="114"/>
        <v>375740</v>
      </c>
      <c r="M2425" s="1" t="str">
        <f>IF(ISBLANK(D2425),_xlfn.MODE.SNGL(moras[TIPO_ASEGURAMIENTO]),D2425)</f>
        <v>TRABAJADOR INDEPENDIENTE</v>
      </c>
      <c r="N2425" s="1">
        <f>IF(ISBLANK(moras[[#This Row],[EDAD]]),T2446,moras[[#This Row],[EDAD]])</f>
        <v>50</v>
      </c>
    </row>
    <row r="2426" spans="1:14" x14ac:dyDescent="0.35">
      <c r="A2426" s="1">
        <v>2425</v>
      </c>
      <c r="B2426" s="1" t="s">
        <v>15</v>
      </c>
      <c r="C2426" s="1">
        <v>1070560</v>
      </c>
      <c r="D2426" s="1" t="s">
        <v>10</v>
      </c>
      <c r="E2426" s="1" t="s">
        <v>11</v>
      </c>
      <c r="F2426" s="1" t="s">
        <v>12</v>
      </c>
      <c r="G2426" s="1" t="s">
        <v>13</v>
      </c>
      <c r="H2426" s="1" t="s">
        <v>12</v>
      </c>
      <c r="I2426" s="1">
        <v>34</v>
      </c>
      <c r="J2426" t="str">
        <f t="shared" si="112"/>
        <v>No</v>
      </c>
      <c r="K2426" t="str">
        <f t="shared" si="113"/>
        <v>No</v>
      </c>
      <c r="L2426">
        <f t="shared" si="114"/>
        <v>1070560</v>
      </c>
      <c r="M2426" s="1" t="str">
        <f>IF(ISBLANK(D2426),_xlfn.MODE.SNGL(moras[TIPO_ASEGURAMIENTO]),D2426)</f>
        <v>ASALARIADO</v>
      </c>
      <c r="N2426" s="1">
        <f>IF(ISBLANK(moras[[#This Row],[EDAD]]),T2447,moras[[#This Row],[EDAD]])</f>
        <v>34</v>
      </c>
    </row>
    <row r="2427" spans="1:14" x14ac:dyDescent="0.35">
      <c r="A2427" s="1">
        <v>2426</v>
      </c>
      <c r="B2427" s="1" t="s">
        <v>15</v>
      </c>
      <c r="C2427" s="1">
        <v>297046</v>
      </c>
      <c r="D2427" s="1" t="s">
        <v>17</v>
      </c>
      <c r="E2427" s="1" t="s">
        <v>16</v>
      </c>
      <c r="F2427" s="1" t="s">
        <v>12</v>
      </c>
      <c r="G2427" s="1" t="s">
        <v>12</v>
      </c>
      <c r="H2427" s="1" t="s">
        <v>13</v>
      </c>
      <c r="I2427" s="1">
        <v>55</v>
      </c>
      <c r="J2427" t="str">
        <f t="shared" si="112"/>
        <v>No</v>
      </c>
      <c r="K2427" t="str">
        <f t="shared" si="113"/>
        <v>No</v>
      </c>
      <c r="L2427">
        <f t="shared" si="114"/>
        <v>297046</v>
      </c>
      <c r="M2427" s="1" t="str">
        <f>IF(ISBLANK(D2427),_xlfn.MODE.SNGL(moras[TIPO_ASEGURAMIENTO]),D2427)</f>
        <v>ASEGURADO VOLUNTARIO</v>
      </c>
      <c r="N2427" s="1">
        <f>IF(ISBLANK(moras[[#This Row],[EDAD]]),T2448,moras[[#This Row],[EDAD]])</f>
        <v>55</v>
      </c>
    </row>
    <row r="2428" spans="1:14" x14ac:dyDescent="0.35">
      <c r="A2428" s="1">
        <v>2427</v>
      </c>
      <c r="B2428" s="1" t="s">
        <v>9</v>
      </c>
      <c r="C2428" s="1">
        <v>391510</v>
      </c>
      <c r="D2428" s="1" t="s">
        <v>10</v>
      </c>
      <c r="E2428" s="1" t="s">
        <v>16</v>
      </c>
      <c r="F2428" s="1" t="s">
        <v>12</v>
      </c>
      <c r="G2428" s="1" t="s">
        <v>13</v>
      </c>
      <c r="H2428" s="1" t="s">
        <v>13</v>
      </c>
      <c r="I2428" s="1">
        <v>31</v>
      </c>
      <c r="J2428" t="str">
        <f t="shared" si="112"/>
        <v>No</v>
      </c>
      <c r="K2428" t="str">
        <f t="shared" si="113"/>
        <v>No</v>
      </c>
      <c r="L2428">
        <f t="shared" si="114"/>
        <v>391510</v>
      </c>
      <c r="M2428" s="1" t="str">
        <f>IF(ISBLANK(D2428),_xlfn.MODE.SNGL(moras[TIPO_ASEGURAMIENTO]),D2428)</f>
        <v>ASALARIADO</v>
      </c>
      <c r="N2428" s="1">
        <f>IF(ISBLANK(moras[[#This Row],[EDAD]]),T2449,moras[[#This Row],[EDAD]])</f>
        <v>31</v>
      </c>
    </row>
    <row r="2429" spans="1:14" x14ac:dyDescent="0.35">
      <c r="A2429" s="1">
        <v>2428</v>
      </c>
      <c r="B2429" s="1" t="s">
        <v>9</v>
      </c>
      <c r="C2429" s="1">
        <v>447250</v>
      </c>
      <c r="D2429" s="1" t="s">
        <v>10</v>
      </c>
      <c r="E2429" s="1" t="s">
        <v>16</v>
      </c>
      <c r="F2429" s="1" t="s">
        <v>12</v>
      </c>
      <c r="G2429" s="1" t="s">
        <v>13</v>
      </c>
      <c r="H2429" s="1" t="s">
        <v>13</v>
      </c>
      <c r="I2429" s="1">
        <v>37</v>
      </c>
      <c r="J2429" t="str">
        <f t="shared" si="112"/>
        <v>No</v>
      </c>
      <c r="K2429" t="str">
        <f t="shared" si="113"/>
        <v>No</v>
      </c>
      <c r="L2429">
        <f t="shared" si="114"/>
        <v>447250</v>
      </c>
      <c r="M2429" s="1" t="str">
        <f>IF(ISBLANK(D2429),_xlfn.MODE.SNGL(moras[TIPO_ASEGURAMIENTO]),D2429)</f>
        <v>ASALARIADO</v>
      </c>
      <c r="N2429" s="1">
        <f>IF(ISBLANK(moras[[#This Row],[EDAD]]),T2450,moras[[#This Row],[EDAD]])</f>
        <v>37</v>
      </c>
    </row>
    <row r="2430" spans="1:14" x14ac:dyDescent="0.35">
      <c r="A2430" s="1">
        <v>2429</v>
      </c>
      <c r="B2430" s="1" t="s">
        <v>9</v>
      </c>
      <c r="C2430" s="1">
        <v>518738.06</v>
      </c>
      <c r="D2430" s="1" t="s">
        <v>10</v>
      </c>
      <c r="E2430" s="1" t="s">
        <v>16</v>
      </c>
      <c r="F2430" s="1" t="s">
        <v>12</v>
      </c>
      <c r="G2430" s="1" t="s">
        <v>12</v>
      </c>
      <c r="H2430" s="1" t="s">
        <v>13</v>
      </c>
      <c r="I2430" s="1">
        <v>41</v>
      </c>
      <c r="J2430" t="str">
        <f t="shared" si="112"/>
        <v>No</v>
      </c>
      <c r="K2430" t="str">
        <f t="shared" si="113"/>
        <v>No</v>
      </c>
      <c r="L2430">
        <f t="shared" si="114"/>
        <v>518738.06</v>
      </c>
      <c r="M2430" s="1" t="str">
        <f>IF(ISBLANK(D2430),_xlfn.MODE.SNGL(moras[TIPO_ASEGURAMIENTO]),D2430)</f>
        <v>ASALARIADO</v>
      </c>
      <c r="N2430" s="1">
        <f>IF(ISBLANK(moras[[#This Row],[EDAD]]),T2451,moras[[#This Row],[EDAD]])</f>
        <v>41</v>
      </c>
    </row>
    <row r="2431" spans="1:14" x14ac:dyDescent="0.35">
      <c r="A2431" s="1">
        <v>2430</v>
      </c>
      <c r="B2431" s="1" t="s">
        <v>15</v>
      </c>
      <c r="C2431" s="1">
        <v>1373096</v>
      </c>
      <c r="D2431" s="1" t="s">
        <v>10</v>
      </c>
      <c r="E2431" s="1" t="s">
        <v>11</v>
      </c>
      <c r="F2431" s="1" t="s">
        <v>12</v>
      </c>
      <c r="G2431" s="1" t="s">
        <v>13</v>
      </c>
      <c r="H2431" s="1" t="s">
        <v>13</v>
      </c>
      <c r="I2431" s="1">
        <v>37</v>
      </c>
      <c r="J2431" t="str">
        <f t="shared" si="112"/>
        <v>No</v>
      </c>
      <c r="K2431" t="str">
        <f t="shared" si="113"/>
        <v>No</v>
      </c>
      <c r="L2431">
        <f t="shared" si="114"/>
        <v>1373096</v>
      </c>
      <c r="M2431" s="1" t="str">
        <f>IF(ISBLANK(D2431),_xlfn.MODE.SNGL(moras[TIPO_ASEGURAMIENTO]),D2431)</f>
        <v>ASALARIADO</v>
      </c>
      <c r="N2431" s="1">
        <f>IF(ISBLANK(moras[[#This Row],[EDAD]]),T2452,moras[[#This Row],[EDAD]])</f>
        <v>37</v>
      </c>
    </row>
    <row r="2432" spans="1:14" x14ac:dyDescent="0.35">
      <c r="A2432" s="1">
        <v>2431</v>
      </c>
      <c r="B2432" s="1" t="s">
        <v>15</v>
      </c>
      <c r="C2432" s="1">
        <v>574611.66</v>
      </c>
      <c r="D2432" s="1" t="s">
        <v>10</v>
      </c>
      <c r="E2432" s="1" t="s">
        <v>16</v>
      </c>
      <c r="F2432" s="1" t="s">
        <v>12</v>
      </c>
      <c r="G2432" s="1" t="s">
        <v>13</v>
      </c>
      <c r="H2432" s="1" t="s">
        <v>13</v>
      </c>
      <c r="I2432" s="1">
        <v>37</v>
      </c>
      <c r="J2432" t="str">
        <f t="shared" si="112"/>
        <v>No</v>
      </c>
      <c r="K2432" t="str">
        <f t="shared" si="113"/>
        <v>No</v>
      </c>
      <c r="L2432">
        <f t="shared" si="114"/>
        <v>574611.66</v>
      </c>
      <c r="M2432" s="1" t="str">
        <f>IF(ISBLANK(D2432),_xlfn.MODE.SNGL(moras[TIPO_ASEGURAMIENTO]),D2432)</f>
        <v>ASALARIADO</v>
      </c>
      <c r="N2432" s="1">
        <f>IF(ISBLANK(moras[[#This Row],[EDAD]]),T2453,moras[[#This Row],[EDAD]])</f>
        <v>37</v>
      </c>
    </row>
    <row r="2433" spans="1:14" x14ac:dyDescent="0.35">
      <c r="A2433" s="1">
        <v>2432</v>
      </c>
      <c r="B2433" s="1" t="s">
        <v>9</v>
      </c>
      <c r="C2433" s="1">
        <v>450297.7</v>
      </c>
      <c r="D2433" s="1" t="s">
        <v>10</v>
      </c>
      <c r="E2433" s="1" t="s">
        <v>16</v>
      </c>
      <c r="F2433" s="1" t="s">
        <v>12</v>
      </c>
      <c r="G2433" s="1" t="s">
        <v>13</v>
      </c>
      <c r="H2433" s="1" t="s">
        <v>13</v>
      </c>
      <c r="I2433" s="1">
        <v>43</v>
      </c>
      <c r="J2433" t="str">
        <f t="shared" si="112"/>
        <v>No</v>
      </c>
      <c r="K2433" t="str">
        <f t="shared" si="113"/>
        <v>No</v>
      </c>
      <c r="L2433">
        <f t="shared" si="114"/>
        <v>450297.7</v>
      </c>
      <c r="M2433" s="1" t="str">
        <f>IF(ISBLANK(D2433),_xlfn.MODE.SNGL(moras[TIPO_ASEGURAMIENTO]),D2433)</f>
        <v>ASALARIADO</v>
      </c>
      <c r="N2433" s="1">
        <f>IF(ISBLANK(moras[[#This Row],[EDAD]]),T2454,moras[[#This Row],[EDAD]])</f>
        <v>43</v>
      </c>
    </row>
    <row r="2434" spans="1:14" x14ac:dyDescent="0.35">
      <c r="A2434" s="1">
        <v>2433</v>
      </c>
      <c r="B2434" s="1" t="s">
        <v>15</v>
      </c>
      <c r="C2434" s="1">
        <v>477000</v>
      </c>
      <c r="D2434" s="1" t="s">
        <v>10</v>
      </c>
      <c r="E2434" s="1" t="s">
        <v>16</v>
      </c>
      <c r="F2434" s="1" t="s">
        <v>12</v>
      </c>
      <c r="G2434" s="1" t="s">
        <v>13</v>
      </c>
      <c r="H2434" s="1" t="s">
        <v>13</v>
      </c>
      <c r="I2434" s="1">
        <v>34</v>
      </c>
      <c r="J2434" t="str">
        <f t="shared" ref="J2434:J2497" si="115">IF(1.96&lt;ABS(C2434-$S$23)/$S$24,"Atípico","No")</f>
        <v>No</v>
      </c>
      <c r="K2434" t="str">
        <f t="shared" ref="K2434:K2497" si="116">IF(1.96&lt;ABS((I2434-$T$23)/$T$24),"Atípico", "No")</f>
        <v>No</v>
      </c>
      <c r="L2434">
        <f t="shared" ref="L2434:L2497" si="117">IF(ISBLANK(C2434),$S$23,C2434)</f>
        <v>477000</v>
      </c>
      <c r="M2434" s="1" t="str">
        <f>IF(ISBLANK(D2434),_xlfn.MODE.SNGL(moras[TIPO_ASEGURAMIENTO]),D2434)</f>
        <v>ASALARIADO</v>
      </c>
      <c r="N2434" s="1">
        <f>IF(ISBLANK(moras[[#This Row],[EDAD]]),T2455,moras[[#This Row],[EDAD]])</f>
        <v>34</v>
      </c>
    </row>
    <row r="2435" spans="1:14" x14ac:dyDescent="0.35">
      <c r="A2435" s="1">
        <v>2434</v>
      </c>
      <c r="B2435" s="1" t="s">
        <v>9</v>
      </c>
      <c r="C2435" s="1">
        <v>4164181.77</v>
      </c>
      <c r="D2435" s="1" t="s">
        <v>10</v>
      </c>
      <c r="E2435" s="1" t="s">
        <v>16</v>
      </c>
      <c r="F2435" s="1" t="s">
        <v>12</v>
      </c>
      <c r="G2435" s="1" t="s">
        <v>13</v>
      </c>
      <c r="H2435" s="1" t="s">
        <v>13</v>
      </c>
      <c r="I2435" s="1">
        <v>35</v>
      </c>
      <c r="J2435" t="str">
        <f t="shared" si="115"/>
        <v>Atípico</v>
      </c>
      <c r="K2435" t="str">
        <f t="shared" si="116"/>
        <v>No</v>
      </c>
      <c r="L2435">
        <f t="shared" si="117"/>
        <v>4164181.77</v>
      </c>
      <c r="M2435" s="1" t="str">
        <f>IF(ISBLANK(D2435),_xlfn.MODE.SNGL(moras[TIPO_ASEGURAMIENTO]),D2435)</f>
        <v>ASALARIADO</v>
      </c>
      <c r="N2435" s="1">
        <f>IF(ISBLANK(moras[[#This Row],[EDAD]]),T2456,moras[[#This Row],[EDAD]])</f>
        <v>35</v>
      </c>
    </row>
    <row r="2436" spans="1:14" x14ac:dyDescent="0.35">
      <c r="A2436" s="1">
        <v>2435</v>
      </c>
      <c r="B2436" s="1" t="s">
        <v>15</v>
      </c>
      <c r="C2436" s="1">
        <v>1476693.45</v>
      </c>
      <c r="D2436" s="1" t="s">
        <v>14</v>
      </c>
      <c r="E2436" s="1" t="s">
        <v>11</v>
      </c>
      <c r="F2436" s="1" t="s">
        <v>12</v>
      </c>
      <c r="G2436" s="1" t="s">
        <v>13</v>
      </c>
      <c r="H2436" s="1" t="s">
        <v>13</v>
      </c>
      <c r="I2436" s="1">
        <v>62</v>
      </c>
      <c r="J2436" t="str">
        <f t="shared" si="115"/>
        <v>No</v>
      </c>
      <c r="K2436" t="str">
        <f t="shared" si="116"/>
        <v>No</v>
      </c>
      <c r="L2436">
        <f t="shared" si="117"/>
        <v>1476693.45</v>
      </c>
      <c r="M2436" s="1" t="str">
        <f>IF(ISBLANK(D2436),_xlfn.MODE.SNGL(moras[TIPO_ASEGURAMIENTO]),D2436)</f>
        <v>PENSIONADOS EN SU PROPIO SISTEMA</v>
      </c>
      <c r="N2436" s="1">
        <f>IF(ISBLANK(moras[[#This Row],[EDAD]]),T2457,moras[[#This Row],[EDAD]])</f>
        <v>62</v>
      </c>
    </row>
    <row r="2437" spans="1:14" x14ac:dyDescent="0.35">
      <c r="A2437" s="1">
        <v>2436</v>
      </c>
      <c r="B2437" s="1" t="s">
        <v>9</v>
      </c>
      <c r="C2437" s="1">
        <v>278030</v>
      </c>
      <c r="D2437" s="1" t="s">
        <v>18</v>
      </c>
      <c r="E2437" s="1" t="s">
        <v>16</v>
      </c>
      <c r="F2437" s="1" t="s">
        <v>12</v>
      </c>
      <c r="G2437" s="1" t="s">
        <v>13</v>
      </c>
      <c r="H2437" s="1" t="s">
        <v>13</v>
      </c>
      <c r="I2437" s="1">
        <v>38</v>
      </c>
      <c r="J2437" t="str">
        <f t="shared" si="115"/>
        <v>No</v>
      </c>
      <c r="K2437" t="str">
        <f t="shared" si="116"/>
        <v>No</v>
      </c>
      <c r="L2437">
        <f t="shared" si="117"/>
        <v>278030</v>
      </c>
      <c r="M2437" s="1" t="str">
        <f>IF(ISBLANK(D2437),_xlfn.MODE.SNGL(moras[TIPO_ASEGURAMIENTO]),D2437)</f>
        <v>TRABAJADOR INDEPENDIENTE</v>
      </c>
      <c r="N2437" s="1">
        <f>IF(ISBLANK(moras[[#This Row],[EDAD]]),T2458,moras[[#This Row],[EDAD]])</f>
        <v>38</v>
      </c>
    </row>
    <row r="2438" spans="1:14" x14ac:dyDescent="0.35">
      <c r="A2438" s="1">
        <v>2437</v>
      </c>
      <c r="B2438" s="1" t="s">
        <v>9</v>
      </c>
      <c r="C2438" s="1">
        <v>534815.5</v>
      </c>
      <c r="D2438" s="1" t="s">
        <v>10</v>
      </c>
      <c r="E2438" s="1" t="s">
        <v>11</v>
      </c>
      <c r="F2438" s="1" t="s">
        <v>12</v>
      </c>
      <c r="G2438" s="1" t="s">
        <v>13</v>
      </c>
      <c r="H2438" s="1" t="s">
        <v>13</v>
      </c>
      <c r="I2438" s="1">
        <v>26</v>
      </c>
      <c r="J2438" t="str">
        <f t="shared" si="115"/>
        <v>No</v>
      </c>
      <c r="K2438" t="str">
        <f t="shared" si="116"/>
        <v>No</v>
      </c>
      <c r="L2438">
        <f t="shared" si="117"/>
        <v>534815.5</v>
      </c>
      <c r="M2438" s="1" t="str">
        <f>IF(ISBLANK(D2438),_xlfn.MODE.SNGL(moras[TIPO_ASEGURAMIENTO]),D2438)</f>
        <v>ASALARIADO</v>
      </c>
      <c r="N2438" s="1">
        <f>IF(ISBLANK(moras[[#This Row],[EDAD]]),T2459,moras[[#This Row],[EDAD]])</f>
        <v>26</v>
      </c>
    </row>
    <row r="2439" spans="1:14" x14ac:dyDescent="0.35">
      <c r="A2439" s="1">
        <v>2438</v>
      </c>
      <c r="B2439" s="1" t="s">
        <v>9</v>
      </c>
      <c r="C2439" s="1">
        <v>2767500</v>
      </c>
      <c r="D2439" s="1" t="s">
        <v>10</v>
      </c>
      <c r="E2439" s="1" t="s">
        <v>16</v>
      </c>
      <c r="F2439" s="1" t="s">
        <v>12</v>
      </c>
      <c r="G2439" s="1" t="s">
        <v>13</v>
      </c>
      <c r="H2439" s="1" t="s">
        <v>13</v>
      </c>
      <c r="I2439" s="1">
        <v>24</v>
      </c>
      <c r="J2439" t="str">
        <f t="shared" si="115"/>
        <v>Atípico</v>
      </c>
      <c r="K2439" t="str">
        <f t="shared" si="116"/>
        <v>No</v>
      </c>
      <c r="L2439">
        <f t="shared" si="117"/>
        <v>2767500</v>
      </c>
      <c r="M2439" s="1" t="str">
        <f>IF(ISBLANK(D2439),_xlfn.MODE.SNGL(moras[TIPO_ASEGURAMIENTO]),D2439)</f>
        <v>ASALARIADO</v>
      </c>
      <c r="N2439" s="1">
        <f>IF(ISBLANK(moras[[#This Row],[EDAD]]),T2460,moras[[#This Row],[EDAD]])</f>
        <v>24</v>
      </c>
    </row>
    <row r="2440" spans="1:14" x14ac:dyDescent="0.35">
      <c r="A2440" s="1">
        <v>2439</v>
      </c>
      <c r="B2440" s="1" t="s">
        <v>9</v>
      </c>
      <c r="C2440" s="1">
        <v>297046</v>
      </c>
      <c r="D2440" s="1" t="s">
        <v>18</v>
      </c>
      <c r="E2440" s="1" t="s">
        <v>16</v>
      </c>
      <c r="F2440" s="1" t="s">
        <v>12</v>
      </c>
      <c r="G2440" s="1" t="s">
        <v>13</v>
      </c>
      <c r="H2440" s="1" t="s">
        <v>13</v>
      </c>
      <c r="I2440" s="1">
        <v>29</v>
      </c>
      <c r="J2440" t="str">
        <f t="shared" si="115"/>
        <v>No</v>
      </c>
      <c r="K2440" t="str">
        <f t="shared" si="116"/>
        <v>No</v>
      </c>
      <c r="L2440">
        <f t="shared" si="117"/>
        <v>297046</v>
      </c>
      <c r="M2440" s="1" t="str">
        <f>IF(ISBLANK(D2440),_xlfn.MODE.SNGL(moras[TIPO_ASEGURAMIENTO]),D2440)</f>
        <v>TRABAJADOR INDEPENDIENTE</v>
      </c>
      <c r="N2440" s="1">
        <f>IF(ISBLANK(moras[[#This Row],[EDAD]]),T2461,moras[[#This Row],[EDAD]])</f>
        <v>29</v>
      </c>
    </row>
    <row r="2441" spans="1:14" x14ac:dyDescent="0.35">
      <c r="A2441" s="1">
        <v>2440</v>
      </c>
      <c r="B2441" s="1" t="s">
        <v>15</v>
      </c>
      <c r="C2441" s="1">
        <v>278030</v>
      </c>
      <c r="D2441" s="1" t="s">
        <v>19</v>
      </c>
      <c r="E2441" s="1" t="s">
        <v>16</v>
      </c>
      <c r="F2441" s="1" t="s">
        <v>12</v>
      </c>
      <c r="G2441" s="1" t="s">
        <v>13</v>
      </c>
      <c r="H2441" s="1" t="s">
        <v>13</v>
      </c>
      <c r="I2441" s="1">
        <v>39</v>
      </c>
      <c r="J2441" t="str">
        <f t="shared" si="115"/>
        <v>No</v>
      </c>
      <c r="K2441" t="str">
        <f t="shared" si="116"/>
        <v>No</v>
      </c>
      <c r="L2441">
        <f t="shared" si="117"/>
        <v>278030</v>
      </c>
      <c r="M2441" s="1" t="str">
        <f>IF(ISBLANK(D2441),_xlfn.MODE.SNGL(moras[TIPO_ASEGURAMIENTO]),D2441)</f>
        <v>CONVENIOS ESPECIALES DE TRABAJADORES INDEPENDIENTES</v>
      </c>
      <c r="N2441" s="1">
        <f>IF(ISBLANK(moras[[#This Row],[EDAD]]),T2462,moras[[#This Row],[EDAD]])</f>
        <v>39</v>
      </c>
    </row>
    <row r="2442" spans="1:14" x14ac:dyDescent="0.35">
      <c r="A2442" s="1">
        <v>2441</v>
      </c>
      <c r="B2442" s="1" t="s">
        <v>15</v>
      </c>
      <c r="C2442" s="1">
        <v>436419</v>
      </c>
      <c r="D2442" s="1" t="s">
        <v>14</v>
      </c>
      <c r="E2442" s="1" t="s">
        <v>11</v>
      </c>
      <c r="F2442" s="1" t="s">
        <v>12</v>
      </c>
      <c r="G2442" s="1" t="s">
        <v>13</v>
      </c>
      <c r="H2442" s="1" t="s">
        <v>13</v>
      </c>
      <c r="I2442" s="1">
        <v>79</v>
      </c>
      <c r="J2442" t="str">
        <f t="shared" si="115"/>
        <v>No</v>
      </c>
      <c r="K2442" t="str">
        <f t="shared" si="116"/>
        <v>No</v>
      </c>
      <c r="L2442">
        <f t="shared" si="117"/>
        <v>436419</v>
      </c>
      <c r="M2442" s="1" t="str">
        <f>IF(ISBLANK(D2442),_xlfn.MODE.SNGL(moras[TIPO_ASEGURAMIENTO]),D2442)</f>
        <v>PENSIONADOS EN SU PROPIO SISTEMA</v>
      </c>
      <c r="N2442" s="1">
        <f>IF(ISBLANK(moras[[#This Row],[EDAD]]),T2463,moras[[#This Row],[EDAD]])</f>
        <v>79</v>
      </c>
    </row>
    <row r="2443" spans="1:14" x14ac:dyDescent="0.35">
      <c r="A2443" s="1">
        <v>2442</v>
      </c>
      <c r="B2443" s="1" t="s">
        <v>15</v>
      </c>
      <c r="C2443" s="1">
        <v>734801</v>
      </c>
      <c r="D2443" s="1" t="s">
        <v>10</v>
      </c>
      <c r="E2443" s="1" t="s">
        <v>11</v>
      </c>
      <c r="F2443" s="1" t="s">
        <v>12</v>
      </c>
      <c r="G2443" s="1" t="s">
        <v>13</v>
      </c>
      <c r="H2443" s="1" t="s">
        <v>13</v>
      </c>
      <c r="I2443" s="1">
        <v>43</v>
      </c>
      <c r="J2443" t="str">
        <f t="shared" si="115"/>
        <v>No</v>
      </c>
      <c r="K2443" t="str">
        <f t="shared" si="116"/>
        <v>No</v>
      </c>
      <c r="L2443">
        <f t="shared" si="117"/>
        <v>734801</v>
      </c>
      <c r="M2443" s="1" t="str">
        <f>IF(ISBLANK(D2443),_xlfn.MODE.SNGL(moras[TIPO_ASEGURAMIENTO]),D2443)</f>
        <v>ASALARIADO</v>
      </c>
      <c r="N2443" s="1">
        <f>IF(ISBLANK(moras[[#This Row],[EDAD]]),T2464,moras[[#This Row],[EDAD]])</f>
        <v>43</v>
      </c>
    </row>
    <row r="2444" spans="1:14" x14ac:dyDescent="0.35">
      <c r="A2444" s="1">
        <v>2443</v>
      </c>
      <c r="B2444" s="1" t="s">
        <v>9</v>
      </c>
      <c r="C2444" s="1">
        <v>639148</v>
      </c>
      <c r="D2444" s="1" t="s">
        <v>18</v>
      </c>
      <c r="E2444" s="1" t="s">
        <v>16</v>
      </c>
      <c r="F2444" s="1" t="s">
        <v>12</v>
      </c>
      <c r="G2444" s="1" t="s">
        <v>13</v>
      </c>
      <c r="H2444" s="1" t="s">
        <v>12</v>
      </c>
      <c r="I2444" s="1">
        <v>44</v>
      </c>
      <c r="J2444" t="str">
        <f t="shared" si="115"/>
        <v>No</v>
      </c>
      <c r="K2444" t="str">
        <f t="shared" si="116"/>
        <v>No</v>
      </c>
      <c r="L2444">
        <f t="shared" si="117"/>
        <v>639148</v>
      </c>
      <c r="M2444" s="1" t="str">
        <f>IF(ISBLANK(D2444),_xlfn.MODE.SNGL(moras[TIPO_ASEGURAMIENTO]),D2444)</f>
        <v>TRABAJADOR INDEPENDIENTE</v>
      </c>
      <c r="N2444" s="1">
        <f>IF(ISBLANK(moras[[#This Row],[EDAD]]),T2465,moras[[#This Row],[EDAD]])</f>
        <v>44</v>
      </c>
    </row>
    <row r="2445" spans="1:14" x14ac:dyDescent="0.35">
      <c r="A2445" s="1">
        <v>2444</v>
      </c>
      <c r="B2445" s="1" t="s">
        <v>15</v>
      </c>
      <c r="C2445" s="1">
        <v>454899.51</v>
      </c>
      <c r="D2445" s="1" t="s">
        <v>10</v>
      </c>
      <c r="E2445" s="1" t="s">
        <v>11</v>
      </c>
      <c r="F2445" s="1" t="s">
        <v>12</v>
      </c>
      <c r="G2445" s="1" t="s">
        <v>13</v>
      </c>
      <c r="H2445" s="1" t="s">
        <v>13</v>
      </c>
      <c r="I2445" s="1">
        <v>59</v>
      </c>
      <c r="J2445" t="str">
        <f t="shared" si="115"/>
        <v>No</v>
      </c>
      <c r="K2445" t="str">
        <f t="shared" si="116"/>
        <v>No</v>
      </c>
      <c r="L2445">
        <f t="shared" si="117"/>
        <v>454899.51</v>
      </c>
      <c r="M2445" s="1" t="str">
        <f>IF(ISBLANK(D2445),_xlfn.MODE.SNGL(moras[TIPO_ASEGURAMIENTO]),D2445)</f>
        <v>ASALARIADO</v>
      </c>
      <c r="N2445" s="1">
        <f>IF(ISBLANK(moras[[#This Row],[EDAD]]),T2466,moras[[#This Row],[EDAD]])</f>
        <v>59</v>
      </c>
    </row>
    <row r="2446" spans="1:14" x14ac:dyDescent="0.35">
      <c r="A2446" s="1">
        <v>2445</v>
      </c>
      <c r="B2446" s="1" t="s">
        <v>15</v>
      </c>
      <c r="C2446" s="1">
        <v>3622084.85</v>
      </c>
      <c r="D2446" s="1" t="s">
        <v>10</v>
      </c>
      <c r="E2446" s="1" t="s">
        <v>16</v>
      </c>
      <c r="F2446" s="1" t="s">
        <v>12</v>
      </c>
      <c r="G2446" s="1" t="s">
        <v>13</v>
      </c>
      <c r="H2446" s="1" t="s">
        <v>13</v>
      </c>
      <c r="I2446" s="1">
        <v>35</v>
      </c>
      <c r="J2446" t="str">
        <f t="shared" si="115"/>
        <v>Atípico</v>
      </c>
      <c r="K2446" t="str">
        <f t="shared" si="116"/>
        <v>No</v>
      </c>
      <c r="L2446">
        <f t="shared" si="117"/>
        <v>3622084.85</v>
      </c>
      <c r="M2446" s="1" t="str">
        <f>IF(ISBLANK(D2446),_xlfn.MODE.SNGL(moras[TIPO_ASEGURAMIENTO]),D2446)</f>
        <v>ASALARIADO</v>
      </c>
      <c r="N2446" s="1">
        <f>IF(ISBLANK(moras[[#This Row],[EDAD]]),T2467,moras[[#This Row],[EDAD]])</f>
        <v>35</v>
      </c>
    </row>
    <row r="2447" spans="1:14" x14ac:dyDescent="0.35">
      <c r="A2447" s="1">
        <v>2446</v>
      </c>
      <c r="B2447" s="1" t="s">
        <v>9</v>
      </c>
      <c r="C2447" s="1">
        <v>360000</v>
      </c>
      <c r="D2447" s="1" t="s">
        <v>10</v>
      </c>
      <c r="E2447" s="1" t="s">
        <v>16</v>
      </c>
      <c r="F2447" s="1" t="s">
        <v>12</v>
      </c>
      <c r="G2447" s="1" t="s">
        <v>13</v>
      </c>
      <c r="H2447" s="1" t="s">
        <v>13</v>
      </c>
      <c r="I2447" s="1">
        <v>37</v>
      </c>
      <c r="J2447" t="str">
        <f t="shared" si="115"/>
        <v>No</v>
      </c>
      <c r="K2447" t="str">
        <f t="shared" si="116"/>
        <v>No</v>
      </c>
      <c r="L2447">
        <f t="shared" si="117"/>
        <v>360000</v>
      </c>
      <c r="M2447" s="1" t="str">
        <f>IF(ISBLANK(D2447),_xlfn.MODE.SNGL(moras[TIPO_ASEGURAMIENTO]),D2447)</f>
        <v>ASALARIADO</v>
      </c>
      <c r="N2447" s="1">
        <f>IF(ISBLANK(moras[[#This Row],[EDAD]]),T2468,moras[[#This Row],[EDAD]])</f>
        <v>37</v>
      </c>
    </row>
    <row r="2448" spans="1:14" x14ac:dyDescent="0.35">
      <c r="A2448" s="1">
        <v>2447</v>
      </c>
      <c r="B2448" s="1" t="s">
        <v>15</v>
      </c>
      <c r="C2448" s="1">
        <v>1064830</v>
      </c>
      <c r="D2448" s="1" t="s">
        <v>10</v>
      </c>
      <c r="E2448" s="1" t="s">
        <v>11</v>
      </c>
      <c r="F2448" s="1" t="s">
        <v>12</v>
      </c>
      <c r="G2448" s="1" t="s">
        <v>13</v>
      </c>
      <c r="H2448" s="1" t="s">
        <v>12</v>
      </c>
      <c r="I2448" s="1">
        <v>51</v>
      </c>
      <c r="J2448" t="str">
        <f t="shared" si="115"/>
        <v>No</v>
      </c>
      <c r="K2448" t="str">
        <f t="shared" si="116"/>
        <v>No</v>
      </c>
      <c r="L2448">
        <f t="shared" si="117"/>
        <v>1064830</v>
      </c>
      <c r="M2448" s="1" t="str">
        <f>IF(ISBLANK(D2448),_xlfn.MODE.SNGL(moras[TIPO_ASEGURAMIENTO]),D2448)</f>
        <v>ASALARIADO</v>
      </c>
      <c r="N2448" s="1">
        <f>IF(ISBLANK(moras[[#This Row],[EDAD]]),T2469,moras[[#This Row],[EDAD]])</f>
        <v>51</v>
      </c>
    </row>
    <row r="2449" spans="1:14" x14ac:dyDescent="0.35">
      <c r="A2449" s="1">
        <v>2448</v>
      </c>
      <c r="B2449" s="1" t="s">
        <v>15</v>
      </c>
      <c r="C2449" s="1">
        <v>62402.9</v>
      </c>
      <c r="D2449" s="1" t="s">
        <v>10</v>
      </c>
      <c r="E2449" s="1" t="s">
        <v>16</v>
      </c>
      <c r="F2449" s="1" t="s">
        <v>12</v>
      </c>
      <c r="G2449" s="1" t="s">
        <v>13</v>
      </c>
      <c r="H2449" s="1" t="s">
        <v>13</v>
      </c>
      <c r="I2449" s="1">
        <v>21</v>
      </c>
      <c r="J2449" t="str">
        <f t="shared" si="115"/>
        <v>No</v>
      </c>
      <c r="K2449" t="str">
        <f t="shared" si="116"/>
        <v>No</v>
      </c>
      <c r="L2449">
        <f t="shared" si="117"/>
        <v>62402.9</v>
      </c>
      <c r="M2449" s="1" t="str">
        <f>IF(ISBLANK(D2449),_xlfn.MODE.SNGL(moras[TIPO_ASEGURAMIENTO]),D2449)</f>
        <v>ASALARIADO</v>
      </c>
      <c r="N2449" s="1">
        <f>IF(ISBLANK(moras[[#This Row],[EDAD]]),T2470,moras[[#This Row],[EDAD]])</f>
        <v>21</v>
      </c>
    </row>
    <row r="2450" spans="1:14" x14ac:dyDescent="0.35">
      <c r="A2450" s="1">
        <v>2449</v>
      </c>
      <c r="B2450" s="1" t="s">
        <v>9</v>
      </c>
      <c r="C2450" s="1">
        <v>297046</v>
      </c>
      <c r="D2450" s="1" t="s">
        <v>18</v>
      </c>
      <c r="E2450" s="1" t="s">
        <v>16</v>
      </c>
      <c r="F2450" s="1" t="s">
        <v>12</v>
      </c>
      <c r="G2450" s="1" t="s">
        <v>13</v>
      </c>
      <c r="H2450" s="1" t="s">
        <v>12</v>
      </c>
      <c r="I2450" s="1">
        <v>30</v>
      </c>
      <c r="J2450" t="str">
        <f t="shared" si="115"/>
        <v>No</v>
      </c>
      <c r="K2450" t="str">
        <f t="shared" si="116"/>
        <v>No</v>
      </c>
      <c r="L2450">
        <f t="shared" si="117"/>
        <v>297046</v>
      </c>
      <c r="M2450" s="1" t="str">
        <f>IF(ISBLANK(D2450),_xlfn.MODE.SNGL(moras[TIPO_ASEGURAMIENTO]),D2450)</f>
        <v>TRABAJADOR INDEPENDIENTE</v>
      </c>
      <c r="N2450" s="1">
        <f>IF(ISBLANK(moras[[#This Row],[EDAD]]),T2471,moras[[#This Row],[EDAD]])</f>
        <v>30</v>
      </c>
    </row>
    <row r="2451" spans="1:14" x14ac:dyDescent="0.35">
      <c r="A2451" s="1">
        <v>2450</v>
      </c>
      <c r="B2451" s="1" t="s">
        <v>15</v>
      </c>
      <c r="C2451" s="1">
        <v>338125</v>
      </c>
      <c r="D2451" s="1" t="s">
        <v>10</v>
      </c>
      <c r="E2451" s="1" t="s">
        <v>16</v>
      </c>
      <c r="F2451" s="1" t="s">
        <v>12</v>
      </c>
      <c r="G2451" s="1" t="s">
        <v>13</v>
      </c>
      <c r="H2451" s="1" t="s">
        <v>13</v>
      </c>
      <c r="I2451" s="1">
        <v>50</v>
      </c>
      <c r="J2451" t="str">
        <f t="shared" si="115"/>
        <v>No</v>
      </c>
      <c r="K2451" t="str">
        <f t="shared" si="116"/>
        <v>No</v>
      </c>
      <c r="L2451">
        <f t="shared" si="117"/>
        <v>338125</v>
      </c>
      <c r="M2451" s="1" t="str">
        <f>IF(ISBLANK(D2451),_xlfn.MODE.SNGL(moras[TIPO_ASEGURAMIENTO]),D2451)</f>
        <v>ASALARIADO</v>
      </c>
      <c r="N2451" s="1">
        <f>IF(ISBLANK(moras[[#This Row],[EDAD]]),T2472,moras[[#This Row],[EDAD]])</f>
        <v>50</v>
      </c>
    </row>
    <row r="2452" spans="1:14" x14ac:dyDescent="0.35">
      <c r="A2452" s="1">
        <v>2451</v>
      </c>
      <c r="B2452" s="1" t="s">
        <v>9</v>
      </c>
      <c r="C2452" s="1">
        <v>423458</v>
      </c>
      <c r="D2452" s="1" t="s">
        <v>18</v>
      </c>
      <c r="E2452" s="1" t="s">
        <v>16</v>
      </c>
      <c r="F2452" s="1" t="s">
        <v>12</v>
      </c>
      <c r="G2452" s="1" t="s">
        <v>13</v>
      </c>
      <c r="H2452" s="1" t="s">
        <v>13</v>
      </c>
      <c r="I2452" s="1">
        <v>42</v>
      </c>
      <c r="J2452" t="str">
        <f t="shared" si="115"/>
        <v>No</v>
      </c>
      <c r="K2452" t="str">
        <f t="shared" si="116"/>
        <v>No</v>
      </c>
      <c r="L2452">
        <f t="shared" si="117"/>
        <v>423458</v>
      </c>
      <c r="M2452" s="1" t="str">
        <f>IF(ISBLANK(D2452),_xlfn.MODE.SNGL(moras[TIPO_ASEGURAMIENTO]),D2452)</f>
        <v>TRABAJADOR INDEPENDIENTE</v>
      </c>
      <c r="N2452" s="1">
        <f>IF(ISBLANK(moras[[#This Row],[EDAD]]),T2473,moras[[#This Row],[EDAD]])</f>
        <v>42</v>
      </c>
    </row>
    <row r="2453" spans="1:14" x14ac:dyDescent="0.35">
      <c r="A2453" s="1">
        <v>2452</v>
      </c>
      <c r="B2453" s="1" t="s">
        <v>9</v>
      </c>
      <c r="C2453" s="1">
        <v>75000</v>
      </c>
      <c r="D2453" s="1" t="s">
        <v>10</v>
      </c>
      <c r="E2453" s="1" t="s">
        <v>16</v>
      </c>
      <c r="F2453" s="1" t="s">
        <v>12</v>
      </c>
      <c r="G2453" s="1" t="s">
        <v>13</v>
      </c>
      <c r="H2453" s="1" t="s">
        <v>12</v>
      </c>
      <c r="I2453" s="1">
        <v>28</v>
      </c>
      <c r="J2453" t="str">
        <f t="shared" si="115"/>
        <v>No</v>
      </c>
      <c r="K2453" t="str">
        <f t="shared" si="116"/>
        <v>No</v>
      </c>
      <c r="L2453">
        <f t="shared" si="117"/>
        <v>75000</v>
      </c>
      <c r="M2453" s="1" t="str">
        <f>IF(ISBLANK(D2453),_xlfn.MODE.SNGL(moras[TIPO_ASEGURAMIENTO]),D2453)</f>
        <v>ASALARIADO</v>
      </c>
      <c r="N2453" s="1">
        <f>IF(ISBLANK(moras[[#This Row],[EDAD]]),T2474,moras[[#This Row],[EDAD]])</f>
        <v>28</v>
      </c>
    </row>
    <row r="2454" spans="1:14" x14ac:dyDescent="0.35">
      <c r="A2454" s="1">
        <v>2453</v>
      </c>
      <c r="B2454" s="1" t="s">
        <v>9</v>
      </c>
      <c r="C2454" s="1">
        <v>318000</v>
      </c>
      <c r="D2454" s="1" t="s">
        <v>10</v>
      </c>
      <c r="E2454" s="1" t="s">
        <v>16</v>
      </c>
      <c r="F2454" s="1" t="s">
        <v>12</v>
      </c>
      <c r="G2454" s="1" t="s">
        <v>13</v>
      </c>
      <c r="H2454" s="1" t="s">
        <v>12</v>
      </c>
      <c r="I2454" s="1">
        <v>50</v>
      </c>
      <c r="J2454" t="str">
        <f t="shared" si="115"/>
        <v>No</v>
      </c>
      <c r="K2454" t="str">
        <f t="shared" si="116"/>
        <v>No</v>
      </c>
      <c r="L2454">
        <f t="shared" si="117"/>
        <v>318000</v>
      </c>
      <c r="M2454" s="1" t="str">
        <f>IF(ISBLANK(D2454),_xlfn.MODE.SNGL(moras[TIPO_ASEGURAMIENTO]),D2454)</f>
        <v>ASALARIADO</v>
      </c>
      <c r="N2454" s="1">
        <f>IF(ISBLANK(moras[[#This Row],[EDAD]]),T2475,moras[[#This Row],[EDAD]])</f>
        <v>50</v>
      </c>
    </row>
    <row r="2455" spans="1:14" x14ac:dyDescent="0.35">
      <c r="A2455" s="1">
        <v>2454</v>
      </c>
      <c r="B2455" s="1" t="s">
        <v>9</v>
      </c>
      <c r="C2455" s="1">
        <v>297187</v>
      </c>
      <c r="D2455" s="1" t="s">
        <v>18</v>
      </c>
      <c r="E2455" s="1" t="s">
        <v>16</v>
      </c>
      <c r="F2455" s="1" t="s">
        <v>12</v>
      </c>
      <c r="G2455" s="1" t="s">
        <v>13</v>
      </c>
      <c r="H2455" s="1" t="s">
        <v>13</v>
      </c>
      <c r="I2455" s="1">
        <v>41</v>
      </c>
      <c r="J2455" t="str">
        <f t="shared" si="115"/>
        <v>No</v>
      </c>
      <c r="K2455" t="str">
        <f t="shared" si="116"/>
        <v>No</v>
      </c>
      <c r="L2455">
        <f t="shared" si="117"/>
        <v>297187</v>
      </c>
      <c r="M2455" s="1" t="str">
        <f>IF(ISBLANK(D2455),_xlfn.MODE.SNGL(moras[TIPO_ASEGURAMIENTO]),D2455)</f>
        <v>TRABAJADOR INDEPENDIENTE</v>
      </c>
      <c r="N2455" s="1">
        <f>IF(ISBLANK(moras[[#This Row],[EDAD]]),T2476,moras[[#This Row],[EDAD]])</f>
        <v>41</v>
      </c>
    </row>
    <row r="2456" spans="1:14" x14ac:dyDescent="0.35">
      <c r="A2456" s="1">
        <v>2455</v>
      </c>
      <c r="B2456" s="1" t="s">
        <v>15</v>
      </c>
      <c r="C2456" s="1">
        <v>1023887.95</v>
      </c>
      <c r="D2456" s="1" t="s">
        <v>10</v>
      </c>
      <c r="E2456" s="1" t="s">
        <v>11</v>
      </c>
      <c r="F2456" s="1" t="s">
        <v>12</v>
      </c>
      <c r="G2456" s="1" t="s">
        <v>13</v>
      </c>
      <c r="H2456" s="1" t="s">
        <v>13</v>
      </c>
      <c r="I2456" s="1">
        <v>33</v>
      </c>
      <c r="J2456" t="str">
        <f t="shared" si="115"/>
        <v>No</v>
      </c>
      <c r="K2456" t="str">
        <f t="shared" si="116"/>
        <v>No</v>
      </c>
      <c r="L2456">
        <f t="shared" si="117"/>
        <v>1023887.95</v>
      </c>
      <c r="M2456" s="1" t="str">
        <f>IF(ISBLANK(D2456),_xlfn.MODE.SNGL(moras[TIPO_ASEGURAMIENTO]),D2456)</f>
        <v>ASALARIADO</v>
      </c>
      <c r="N2456" s="1">
        <f>IF(ISBLANK(moras[[#This Row],[EDAD]]),T2477,moras[[#This Row],[EDAD]])</f>
        <v>33</v>
      </c>
    </row>
    <row r="2457" spans="1:14" x14ac:dyDescent="0.35">
      <c r="A2457" s="1">
        <v>2456</v>
      </c>
      <c r="B2457" s="1" t="s">
        <v>15</v>
      </c>
      <c r="C2457" s="1">
        <v>297046</v>
      </c>
      <c r="D2457" s="1" t="s">
        <v>18</v>
      </c>
      <c r="E2457" s="1" t="s">
        <v>16</v>
      </c>
      <c r="F2457" s="1" t="s">
        <v>12</v>
      </c>
      <c r="G2457" s="1" t="s">
        <v>13</v>
      </c>
      <c r="H2457" s="1" t="s">
        <v>12</v>
      </c>
      <c r="I2457" s="1">
        <v>34</v>
      </c>
      <c r="J2457" t="str">
        <f t="shared" si="115"/>
        <v>No</v>
      </c>
      <c r="K2457" t="str">
        <f t="shared" si="116"/>
        <v>No</v>
      </c>
      <c r="L2457">
        <f t="shared" si="117"/>
        <v>297046</v>
      </c>
      <c r="M2457" s="1" t="str">
        <f>IF(ISBLANK(D2457),_xlfn.MODE.SNGL(moras[TIPO_ASEGURAMIENTO]),D2457)</f>
        <v>TRABAJADOR INDEPENDIENTE</v>
      </c>
      <c r="N2457" s="1">
        <f>IF(ISBLANK(moras[[#This Row],[EDAD]]),T2478,moras[[#This Row],[EDAD]])</f>
        <v>34</v>
      </c>
    </row>
    <row r="2458" spans="1:14" x14ac:dyDescent="0.35">
      <c r="A2458" s="1">
        <v>2457</v>
      </c>
      <c r="B2458" s="1" t="s">
        <v>15</v>
      </c>
      <c r="C2458" s="1">
        <v>937593</v>
      </c>
      <c r="D2458" s="1" t="s">
        <v>10</v>
      </c>
      <c r="E2458" s="1" t="s">
        <v>11</v>
      </c>
      <c r="F2458" s="1" t="s">
        <v>12</v>
      </c>
      <c r="G2458" s="1" t="s">
        <v>13</v>
      </c>
      <c r="H2458" s="1" t="s">
        <v>13</v>
      </c>
      <c r="I2458" s="1">
        <v>56</v>
      </c>
      <c r="J2458" t="str">
        <f t="shared" si="115"/>
        <v>No</v>
      </c>
      <c r="K2458" t="str">
        <f t="shared" si="116"/>
        <v>No</v>
      </c>
      <c r="L2458">
        <f t="shared" si="117"/>
        <v>937593</v>
      </c>
      <c r="M2458" s="1" t="str">
        <f>IF(ISBLANK(D2458),_xlfn.MODE.SNGL(moras[TIPO_ASEGURAMIENTO]),D2458)</f>
        <v>ASALARIADO</v>
      </c>
      <c r="N2458" s="1">
        <f>IF(ISBLANK(moras[[#This Row],[EDAD]]),T2479,moras[[#This Row],[EDAD]])</f>
        <v>56</v>
      </c>
    </row>
    <row r="2459" spans="1:14" x14ac:dyDescent="0.35">
      <c r="A2459" s="1">
        <v>2458</v>
      </c>
      <c r="B2459" s="1" t="s">
        <v>15</v>
      </c>
      <c r="C2459" s="1">
        <v>697616.29</v>
      </c>
      <c r="D2459" s="1" t="s">
        <v>10</v>
      </c>
      <c r="E2459" s="1" t="s">
        <v>16</v>
      </c>
      <c r="F2459" s="1" t="s">
        <v>12</v>
      </c>
      <c r="G2459" s="1" t="s">
        <v>13</v>
      </c>
      <c r="H2459" s="1" t="s">
        <v>13</v>
      </c>
      <c r="I2459" s="1">
        <v>34</v>
      </c>
      <c r="J2459" t="str">
        <f t="shared" si="115"/>
        <v>No</v>
      </c>
      <c r="K2459" t="str">
        <f t="shared" si="116"/>
        <v>No</v>
      </c>
      <c r="L2459">
        <f t="shared" si="117"/>
        <v>697616.29</v>
      </c>
      <c r="M2459" s="1" t="str">
        <f>IF(ISBLANK(D2459),_xlfn.MODE.SNGL(moras[TIPO_ASEGURAMIENTO]),D2459)</f>
        <v>ASALARIADO</v>
      </c>
      <c r="N2459" s="1">
        <f>IF(ISBLANK(moras[[#This Row],[EDAD]]),T2480,moras[[#This Row],[EDAD]])</f>
        <v>34</v>
      </c>
    </row>
    <row r="2460" spans="1:14" x14ac:dyDescent="0.35">
      <c r="A2460" s="1">
        <v>2459</v>
      </c>
      <c r="B2460" s="1" t="s">
        <v>9</v>
      </c>
      <c r="C2460" s="1">
        <v>620581</v>
      </c>
      <c r="D2460" s="1" t="s">
        <v>10</v>
      </c>
      <c r="E2460" s="1" t="s">
        <v>11</v>
      </c>
      <c r="F2460" s="1" t="s">
        <v>12</v>
      </c>
      <c r="G2460" s="1" t="s">
        <v>13</v>
      </c>
      <c r="H2460" s="1" t="s">
        <v>13</v>
      </c>
      <c r="I2460" s="1">
        <v>24</v>
      </c>
      <c r="J2460" t="str">
        <f t="shared" si="115"/>
        <v>No</v>
      </c>
      <c r="K2460" t="str">
        <f t="shared" si="116"/>
        <v>No</v>
      </c>
      <c r="L2460">
        <f t="shared" si="117"/>
        <v>620581</v>
      </c>
      <c r="M2460" s="1" t="str">
        <f>IF(ISBLANK(D2460),_xlfn.MODE.SNGL(moras[TIPO_ASEGURAMIENTO]),D2460)</f>
        <v>ASALARIADO</v>
      </c>
      <c r="N2460" s="1">
        <f>IF(ISBLANK(moras[[#This Row],[EDAD]]),T2481,moras[[#This Row],[EDAD]])</f>
        <v>24</v>
      </c>
    </row>
    <row r="2461" spans="1:14" x14ac:dyDescent="0.35">
      <c r="A2461" s="1">
        <v>2460</v>
      </c>
      <c r="B2461" s="1" t="s">
        <v>15</v>
      </c>
      <c r="C2461" s="1">
        <v>297045</v>
      </c>
      <c r="D2461" s="1" t="s">
        <v>17</v>
      </c>
      <c r="E2461" s="1" t="s">
        <v>16</v>
      </c>
      <c r="F2461" s="1" t="s">
        <v>12</v>
      </c>
      <c r="G2461" s="1" t="s">
        <v>13</v>
      </c>
      <c r="H2461" s="1" t="s">
        <v>13</v>
      </c>
      <c r="I2461" s="1">
        <v>62</v>
      </c>
      <c r="J2461" t="str">
        <f t="shared" si="115"/>
        <v>No</v>
      </c>
      <c r="K2461" t="str">
        <f t="shared" si="116"/>
        <v>No</v>
      </c>
      <c r="L2461">
        <f t="shared" si="117"/>
        <v>297045</v>
      </c>
      <c r="M2461" s="1" t="str">
        <f>IF(ISBLANK(D2461),_xlfn.MODE.SNGL(moras[TIPO_ASEGURAMIENTO]),D2461)</f>
        <v>ASEGURADO VOLUNTARIO</v>
      </c>
      <c r="N2461" s="1">
        <f>IF(ISBLANK(moras[[#This Row],[EDAD]]),T2482,moras[[#This Row],[EDAD]])</f>
        <v>62</v>
      </c>
    </row>
    <row r="2462" spans="1:14" x14ac:dyDescent="0.35">
      <c r="A2462" s="1">
        <v>2461</v>
      </c>
      <c r="B2462" s="1" t="s">
        <v>9</v>
      </c>
      <c r="C2462" s="1">
        <v>299647</v>
      </c>
      <c r="D2462" s="1" t="s">
        <v>17</v>
      </c>
      <c r="E2462" s="1" t="s">
        <v>16</v>
      </c>
      <c r="F2462" s="1" t="s">
        <v>12</v>
      </c>
      <c r="G2462" s="1" t="s">
        <v>13</v>
      </c>
      <c r="H2462" s="1" t="s">
        <v>13</v>
      </c>
      <c r="I2462" s="1">
        <v>54</v>
      </c>
      <c r="J2462" t="str">
        <f t="shared" si="115"/>
        <v>No</v>
      </c>
      <c r="K2462" t="str">
        <f t="shared" si="116"/>
        <v>No</v>
      </c>
      <c r="L2462">
        <f t="shared" si="117"/>
        <v>299647</v>
      </c>
      <c r="M2462" s="1" t="str">
        <f>IF(ISBLANK(D2462),_xlfn.MODE.SNGL(moras[TIPO_ASEGURAMIENTO]),D2462)</f>
        <v>ASEGURADO VOLUNTARIO</v>
      </c>
      <c r="N2462" s="1">
        <f>IF(ISBLANK(moras[[#This Row],[EDAD]]),T2483,moras[[#This Row],[EDAD]])</f>
        <v>54</v>
      </c>
    </row>
    <row r="2463" spans="1:14" x14ac:dyDescent="0.35">
      <c r="A2463" s="1">
        <v>2462</v>
      </c>
      <c r="B2463" s="1" t="s">
        <v>9</v>
      </c>
      <c r="C2463" s="1">
        <v>458490</v>
      </c>
      <c r="D2463" s="1" t="s">
        <v>10</v>
      </c>
      <c r="E2463" s="1" t="s">
        <v>16</v>
      </c>
      <c r="F2463" s="1" t="s">
        <v>12</v>
      </c>
      <c r="G2463" s="1" t="s">
        <v>13</v>
      </c>
      <c r="H2463" s="1" t="s">
        <v>13</v>
      </c>
      <c r="I2463" s="1">
        <v>27</v>
      </c>
      <c r="J2463" t="str">
        <f t="shared" si="115"/>
        <v>No</v>
      </c>
      <c r="K2463" t="str">
        <f t="shared" si="116"/>
        <v>No</v>
      </c>
      <c r="L2463">
        <f t="shared" si="117"/>
        <v>458490</v>
      </c>
      <c r="M2463" s="1" t="str">
        <f>IF(ISBLANK(D2463),_xlfn.MODE.SNGL(moras[TIPO_ASEGURAMIENTO]),D2463)</f>
        <v>ASALARIADO</v>
      </c>
      <c r="N2463" s="1">
        <f>IF(ISBLANK(moras[[#This Row],[EDAD]]),T2484,moras[[#This Row],[EDAD]])</f>
        <v>27</v>
      </c>
    </row>
    <row r="2464" spans="1:14" x14ac:dyDescent="0.35">
      <c r="A2464" s="1">
        <v>2463</v>
      </c>
      <c r="B2464" s="1" t="s">
        <v>15</v>
      </c>
      <c r="C2464" s="1">
        <v>297044</v>
      </c>
      <c r="D2464" s="1" t="s">
        <v>17</v>
      </c>
      <c r="E2464" s="1" t="s">
        <v>16</v>
      </c>
      <c r="F2464" s="1" t="s">
        <v>12</v>
      </c>
      <c r="G2464" s="1" t="s">
        <v>12</v>
      </c>
      <c r="H2464" s="1" t="s">
        <v>13</v>
      </c>
      <c r="I2464" s="1">
        <v>57</v>
      </c>
      <c r="J2464" t="str">
        <f t="shared" si="115"/>
        <v>No</v>
      </c>
      <c r="K2464" t="str">
        <f t="shared" si="116"/>
        <v>No</v>
      </c>
      <c r="L2464">
        <f t="shared" si="117"/>
        <v>297044</v>
      </c>
      <c r="M2464" s="1" t="str">
        <f>IF(ISBLANK(D2464),_xlfn.MODE.SNGL(moras[TIPO_ASEGURAMIENTO]),D2464)</f>
        <v>ASEGURADO VOLUNTARIO</v>
      </c>
      <c r="N2464" s="1">
        <f>IF(ISBLANK(moras[[#This Row],[EDAD]]),T2485,moras[[#This Row],[EDAD]])</f>
        <v>57</v>
      </c>
    </row>
    <row r="2465" spans="1:14" x14ac:dyDescent="0.35">
      <c r="A2465" s="1">
        <v>2464</v>
      </c>
      <c r="B2465" s="1" t="s">
        <v>9</v>
      </c>
      <c r="C2465" s="1">
        <v>639148</v>
      </c>
      <c r="D2465" s="1" t="s">
        <v>18</v>
      </c>
      <c r="E2465" s="1" t="s">
        <v>16</v>
      </c>
      <c r="F2465" s="1" t="s">
        <v>12</v>
      </c>
      <c r="G2465" s="1" t="s">
        <v>13</v>
      </c>
      <c r="H2465" s="1" t="s">
        <v>13</v>
      </c>
      <c r="I2465" s="1">
        <v>42</v>
      </c>
      <c r="J2465" t="str">
        <f t="shared" si="115"/>
        <v>No</v>
      </c>
      <c r="K2465" t="str">
        <f t="shared" si="116"/>
        <v>No</v>
      </c>
      <c r="L2465">
        <f t="shared" si="117"/>
        <v>639148</v>
      </c>
      <c r="M2465" s="1" t="str">
        <f>IF(ISBLANK(D2465),_xlfn.MODE.SNGL(moras[TIPO_ASEGURAMIENTO]),D2465)</f>
        <v>TRABAJADOR INDEPENDIENTE</v>
      </c>
      <c r="N2465" s="1">
        <f>IF(ISBLANK(moras[[#This Row],[EDAD]]),T2486,moras[[#This Row],[EDAD]])</f>
        <v>42</v>
      </c>
    </row>
    <row r="2466" spans="1:14" x14ac:dyDescent="0.35">
      <c r="A2466" s="1">
        <v>2465</v>
      </c>
      <c r="B2466" s="1" t="s">
        <v>15</v>
      </c>
      <c r="C2466" s="1">
        <v>700882.78</v>
      </c>
      <c r="D2466" s="1" t="s">
        <v>10</v>
      </c>
      <c r="E2466" s="1" t="s">
        <v>16</v>
      </c>
      <c r="F2466" s="1" t="s">
        <v>12</v>
      </c>
      <c r="G2466" s="1" t="s">
        <v>13</v>
      </c>
      <c r="H2466" s="1" t="s">
        <v>13</v>
      </c>
      <c r="I2466" s="1">
        <v>44</v>
      </c>
      <c r="J2466" t="str">
        <f t="shared" si="115"/>
        <v>No</v>
      </c>
      <c r="K2466" t="str">
        <f t="shared" si="116"/>
        <v>No</v>
      </c>
      <c r="L2466">
        <f t="shared" si="117"/>
        <v>700882.78</v>
      </c>
      <c r="M2466" s="1" t="str">
        <f>IF(ISBLANK(D2466),_xlfn.MODE.SNGL(moras[TIPO_ASEGURAMIENTO]),D2466)</f>
        <v>ASALARIADO</v>
      </c>
      <c r="N2466" s="1">
        <f>IF(ISBLANK(moras[[#This Row],[EDAD]]),T2487,moras[[#This Row],[EDAD]])</f>
        <v>44</v>
      </c>
    </row>
    <row r="2467" spans="1:14" x14ac:dyDescent="0.35">
      <c r="A2467" s="1">
        <v>2466</v>
      </c>
      <c r="B2467" s="1" t="s">
        <v>9</v>
      </c>
      <c r="C2467" s="1">
        <v>278030</v>
      </c>
      <c r="D2467" s="1" t="s">
        <v>19</v>
      </c>
      <c r="E2467" s="1" t="s">
        <v>16</v>
      </c>
      <c r="F2467" s="1" t="s">
        <v>12</v>
      </c>
      <c r="G2467" s="1" t="s">
        <v>13</v>
      </c>
      <c r="H2467" s="1" t="s">
        <v>13</v>
      </c>
      <c r="I2467" s="1">
        <v>64</v>
      </c>
      <c r="J2467" t="str">
        <f t="shared" si="115"/>
        <v>No</v>
      </c>
      <c r="K2467" t="str">
        <f t="shared" si="116"/>
        <v>No</v>
      </c>
      <c r="L2467">
        <f t="shared" si="117"/>
        <v>278030</v>
      </c>
      <c r="M2467" s="1" t="str">
        <f>IF(ISBLANK(D2467),_xlfn.MODE.SNGL(moras[TIPO_ASEGURAMIENTO]),D2467)</f>
        <v>CONVENIOS ESPECIALES DE TRABAJADORES INDEPENDIENTES</v>
      </c>
      <c r="N2467" s="1">
        <f>IF(ISBLANK(moras[[#This Row],[EDAD]]),T2488,moras[[#This Row],[EDAD]])</f>
        <v>64</v>
      </c>
    </row>
    <row r="2468" spans="1:14" x14ac:dyDescent="0.35">
      <c r="A2468" s="1">
        <v>2467</v>
      </c>
      <c r="B2468" s="1" t="s">
        <v>15</v>
      </c>
      <c r="C2468" s="1">
        <v>697309.5</v>
      </c>
      <c r="D2468" s="1" t="s">
        <v>10</v>
      </c>
      <c r="E2468" s="1" t="s">
        <v>11</v>
      </c>
      <c r="F2468" s="1" t="s">
        <v>12</v>
      </c>
      <c r="G2468" s="1" t="s">
        <v>13</v>
      </c>
      <c r="H2468" s="1" t="s">
        <v>13</v>
      </c>
      <c r="I2468" s="1">
        <v>55</v>
      </c>
      <c r="J2468" t="str">
        <f t="shared" si="115"/>
        <v>No</v>
      </c>
      <c r="K2468" t="str">
        <f t="shared" si="116"/>
        <v>No</v>
      </c>
      <c r="L2468">
        <f t="shared" si="117"/>
        <v>697309.5</v>
      </c>
      <c r="M2468" s="1" t="str">
        <f>IF(ISBLANK(D2468),_xlfn.MODE.SNGL(moras[TIPO_ASEGURAMIENTO]),D2468)</f>
        <v>ASALARIADO</v>
      </c>
      <c r="N2468" s="1">
        <f>IF(ISBLANK(moras[[#This Row],[EDAD]]),T2489,moras[[#This Row],[EDAD]])</f>
        <v>55</v>
      </c>
    </row>
    <row r="2469" spans="1:14" x14ac:dyDescent="0.35">
      <c r="A2469" s="1">
        <v>2468</v>
      </c>
      <c r="B2469" s="1" t="s">
        <v>15</v>
      </c>
      <c r="C2469" s="1">
        <v>278030</v>
      </c>
      <c r="D2469" s="1" t="s">
        <v>17</v>
      </c>
      <c r="E2469" s="1" t="s">
        <v>16</v>
      </c>
      <c r="F2469" s="1" t="s">
        <v>12</v>
      </c>
      <c r="G2469" s="1" t="s">
        <v>13</v>
      </c>
      <c r="H2469" s="1" t="s">
        <v>13</v>
      </c>
      <c r="I2469" s="1">
        <v>40</v>
      </c>
      <c r="J2469" t="str">
        <f t="shared" si="115"/>
        <v>No</v>
      </c>
      <c r="K2469" t="str">
        <f t="shared" si="116"/>
        <v>No</v>
      </c>
      <c r="L2469">
        <f t="shared" si="117"/>
        <v>278030</v>
      </c>
      <c r="M2469" s="1" t="str">
        <f>IF(ISBLANK(D2469),_xlfn.MODE.SNGL(moras[TIPO_ASEGURAMIENTO]),D2469)</f>
        <v>ASEGURADO VOLUNTARIO</v>
      </c>
      <c r="N2469" s="1">
        <f>IF(ISBLANK(moras[[#This Row],[EDAD]]),T2490,moras[[#This Row],[EDAD]])</f>
        <v>40</v>
      </c>
    </row>
    <row r="2470" spans="1:14" x14ac:dyDescent="0.35">
      <c r="A2470" s="1">
        <v>2469</v>
      </c>
      <c r="B2470" s="1" t="s">
        <v>15</v>
      </c>
      <c r="C2470" s="1">
        <v>888615.5</v>
      </c>
      <c r="D2470" s="1" t="s">
        <v>10</v>
      </c>
      <c r="E2470" s="1" t="s">
        <v>16</v>
      </c>
      <c r="F2470" s="1" t="s">
        <v>12</v>
      </c>
      <c r="G2470" s="1" t="s">
        <v>13</v>
      </c>
      <c r="H2470" s="1" t="s">
        <v>13</v>
      </c>
      <c r="I2470" s="1">
        <v>39</v>
      </c>
      <c r="J2470" t="str">
        <f t="shared" si="115"/>
        <v>No</v>
      </c>
      <c r="K2470" t="str">
        <f t="shared" si="116"/>
        <v>No</v>
      </c>
      <c r="L2470">
        <f t="shared" si="117"/>
        <v>888615.5</v>
      </c>
      <c r="M2470" s="1" t="str">
        <f>IF(ISBLANK(D2470),_xlfn.MODE.SNGL(moras[TIPO_ASEGURAMIENTO]),D2470)</f>
        <v>ASALARIADO</v>
      </c>
      <c r="N2470" s="1">
        <f>IF(ISBLANK(moras[[#This Row],[EDAD]]),T2491,moras[[#This Row],[EDAD]])</f>
        <v>39</v>
      </c>
    </row>
    <row r="2471" spans="1:14" x14ac:dyDescent="0.35">
      <c r="A2471" s="1">
        <v>2470</v>
      </c>
      <c r="B2471" s="1" t="s">
        <v>9</v>
      </c>
      <c r="C2471" s="1">
        <v>386161</v>
      </c>
      <c r="D2471" s="1" t="s">
        <v>18</v>
      </c>
      <c r="E2471" s="1" t="s">
        <v>16</v>
      </c>
      <c r="F2471" s="1" t="s">
        <v>12</v>
      </c>
      <c r="G2471" s="1" t="s">
        <v>13</v>
      </c>
      <c r="H2471" s="1" t="s">
        <v>12</v>
      </c>
      <c r="I2471" s="1">
        <v>44</v>
      </c>
      <c r="J2471" t="str">
        <f t="shared" si="115"/>
        <v>No</v>
      </c>
      <c r="K2471" t="str">
        <f t="shared" si="116"/>
        <v>No</v>
      </c>
      <c r="L2471">
        <f t="shared" si="117"/>
        <v>386161</v>
      </c>
      <c r="M2471" s="1" t="str">
        <f>IF(ISBLANK(D2471),_xlfn.MODE.SNGL(moras[TIPO_ASEGURAMIENTO]),D2471)</f>
        <v>TRABAJADOR INDEPENDIENTE</v>
      </c>
      <c r="N2471" s="1">
        <f>IF(ISBLANK(moras[[#This Row],[EDAD]]),T2492,moras[[#This Row],[EDAD]])</f>
        <v>44</v>
      </c>
    </row>
    <row r="2472" spans="1:14" x14ac:dyDescent="0.35">
      <c r="A2472" s="1">
        <v>2471</v>
      </c>
      <c r="B2472" s="1" t="s">
        <v>15</v>
      </c>
      <c r="C2472" s="1">
        <v>130000</v>
      </c>
      <c r="D2472" s="1" t="s">
        <v>10</v>
      </c>
      <c r="E2472" s="1" t="s">
        <v>16</v>
      </c>
      <c r="F2472" s="1" t="s">
        <v>12</v>
      </c>
      <c r="G2472" s="1" t="s">
        <v>13</v>
      </c>
      <c r="H2472" s="1" t="s">
        <v>12</v>
      </c>
      <c r="I2472" s="1">
        <v>33</v>
      </c>
      <c r="J2472" t="str">
        <f t="shared" si="115"/>
        <v>No</v>
      </c>
      <c r="K2472" t="str">
        <f t="shared" si="116"/>
        <v>No</v>
      </c>
      <c r="L2472">
        <f t="shared" si="117"/>
        <v>130000</v>
      </c>
      <c r="M2472" s="1" t="str">
        <f>IF(ISBLANK(D2472),_xlfn.MODE.SNGL(moras[TIPO_ASEGURAMIENTO]),D2472)</f>
        <v>ASALARIADO</v>
      </c>
      <c r="N2472" s="1">
        <f>IF(ISBLANK(moras[[#This Row],[EDAD]]),T2493,moras[[#This Row],[EDAD]])</f>
        <v>33</v>
      </c>
    </row>
    <row r="2473" spans="1:14" x14ac:dyDescent="0.35">
      <c r="A2473" s="1">
        <v>2472</v>
      </c>
      <c r="B2473" s="1" t="s">
        <v>9</v>
      </c>
      <c r="C2473" s="1">
        <v>300056</v>
      </c>
      <c r="D2473" s="1" t="s">
        <v>14</v>
      </c>
      <c r="E2473" s="1" t="s">
        <v>11</v>
      </c>
      <c r="F2473" s="1" t="s">
        <v>12</v>
      </c>
      <c r="G2473" s="1" t="s">
        <v>13</v>
      </c>
      <c r="H2473" s="1" t="s">
        <v>13</v>
      </c>
      <c r="I2473" s="1">
        <v>75</v>
      </c>
      <c r="J2473" t="str">
        <f t="shared" si="115"/>
        <v>No</v>
      </c>
      <c r="K2473" t="str">
        <f t="shared" si="116"/>
        <v>No</v>
      </c>
      <c r="L2473">
        <f t="shared" si="117"/>
        <v>300056</v>
      </c>
      <c r="M2473" s="1" t="str">
        <f>IF(ISBLANK(D2473),_xlfn.MODE.SNGL(moras[TIPO_ASEGURAMIENTO]),D2473)</f>
        <v>PENSIONADOS EN SU PROPIO SISTEMA</v>
      </c>
      <c r="N2473" s="1">
        <f>IF(ISBLANK(moras[[#This Row],[EDAD]]),T2494,moras[[#This Row],[EDAD]])</f>
        <v>75</v>
      </c>
    </row>
    <row r="2474" spans="1:14" x14ac:dyDescent="0.35">
      <c r="A2474" s="1">
        <v>2473</v>
      </c>
      <c r="B2474" s="1" t="s">
        <v>9</v>
      </c>
      <c r="C2474" s="1">
        <v>842404.4</v>
      </c>
      <c r="D2474" s="1" t="s">
        <v>10</v>
      </c>
      <c r="E2474" s="1" t="s">
        <v>11</v>
      </c>
      <c r="F2474" s="1" t="s">
        <v>12</v>
      </c>
      <c r="G2474" s="1" t="s">
        <v>13</v>
      </c>
      <c r="H2474" s="1" t="s">
        <v>13</v>
      </c>
      <c r="I2474" s="1">
        <v>57</v>
      </c>
      <c r="J2474" t="str">
        <f t="shared" si="115"/>
        <v>No</v>
      </c>
      <c r="K2474" t="str">
        <f t="shared" si="116"/>
        <v>No</v>
      </c>
      <c r="L2474">
        <f t="shared" si="117"/>
        <v>842404.4</v>
      </c>
      <c r="M2474" s="1" t="str">
        <f>IF(ISBLANK(D2474),_xlfn.MODE.SNGL(moras[TIPO_ASEGURAMIENTO]),D2474)</f>
        <v>ASALARIADO</v>
      </c>
      <c r="N2474" s="1">
        <f>IF(ISBLANK(moras[[#This Row],[EDAD]]),T2495,moras[[#This Row],[EDAD]])</f>
        <v>57</v>
      </c>
    </row>
    <row r="2475" spans="1:14" x14ac:dyDescent="0.35">
      <c r="A2475" s="1">
        <v>2474</v>
      </c>
      <c r="B2475" s="1" t="s">
        <v>15</v>
      </c>
      <c r="C2475" s="1">
        <v>287616</v>
      </c>
      <c r="D2475" s="1" t="s">
        <v>10</v>
      </c>
      <c r="E2475" s="1" t="s">
        <v>16</v>
      </c>
      <c r="F2475" s="1" t="s">
        <v>12</v>
      </c>
      <c r="G2475" s="1" t="s">
        <v>13</v>
      </c>
      <c r="H2475" s="1" t="s">
        <v>13</v>
      </c>
      <c r="I2475" s="1">
        <v>24</v>
      </c>
      <c r="J2475" t="str">
        <f t="shared" si="115"/>
        <v>No</v>
      </c>
      <c r="K2475" t="str">
        <f t="shared" si="116"/>
        <v>No</v>
      </c>
      <c r="L2475">
        <f t="shared" si="117"/>
        <v>287616</v>
      </c>
      <c r="M2475" s="1" t="str">
        <f>IF(ISBLANK(D2475),_xlfn.MODE.SNGL(moras[TIPO_ASEGURAMIENTO]),D2475)</f>
        <v>ASALARIADO</v>
      </c>
      <c r="N2475" s="1">
        <f>IF(ISBLANK(moras[[#This Row],[EDAD]]),T2496,moras[[#This Row],[EDAD]])</f>
        <v>24</v>
      </c>
    </row>
    <row r="2476" spans="1:14" x14ac:dyDescent="0.35">
      <c r="A2476" s="1">
        <v>2475</v>
      </c>
      <c r="B2476" s="1" t="s">
        <v>9</v>
      </c>
      <c r="C2476" s="1">
        <v>205612</v>
      </c>
      <c r="D2476" s="1" t="s">
        <v>10</v>
      </c>
      <c r="E2476" s="1" t="s">
        <v>16</v>
      </c>
      <c r="F2476" s="1" t="s">
        <v>12</v>
      </c>
      <c r="G2476" s="1" t="s">
        <v>13</v>
      </c>
      <c r="H2476" s="1" t="s">
        <v>13</v>
      </c>
      <c r="I2476" s="1">
        <v>33</v>
      </c>
      <c r="J2476" t="str">
        <f t="shared" si="115"/>
        <v>No</v>
      </c>
      <c r="K2476" t="str">
        <f t="shared" si="116"/>
        <v>No</v>
      </c>
      <c r="L2476">
        <f t="shared" si="117"/>
        <v>205612</v>
      </c>
      <c r="M2476" s="1" t="str">
        <f>IF(ISBLANK(D2476),_xlfn.MODE.SNGL(moras[TIPO_ASEGURAMIENTO]),D2476)</f>
        <v>ASALARIADO</v>
      </c>
      <c r="N2476" s="1">
        <f>IF(ISBLANK(moras[[#This Row],[EDAD]]),T2497,moras[[#This Row],[EDAD]])</f>
        <v>33</v>
      </c>
    </row>
    <row r="2477" spans="1:14" x14ac:dyDescent="0.35">
      <c r="A2477" s="1">
        <v>2476</v>
      </c>
      <c r="B2477" s="1" t="s">
        <v>9</v>
      </c>
      <c r="C2477" s="1">
        <v>377729.94</v>
      </c>
      <c r="D2477" s="1" t="s">
        <v>10</v>
      </c>
      <c r="E2477" s="1" t="s">
        <v>16</v>
      </c>
      <c r="F2477" s="1" t="s">
        <v>12</v>
      </c>
      <c r="G2477" s="1" t="s">
        <v>13</v>
      </c>
      <c r="H2477" s="1" t="s">
        <v>13</v>
      </c>
      <c r="I2477" s="1">
        <v>63</v>
      </c>
      <c r="J2477" t="str">
        <f t="shared" si="115"/>
        <v>No</v>
      </c>
      <c r="K2477" t="str">
        <f t="shared" si="116"/>
        <v>No</v>
      </c>
      <c r="L2477">
        <f t="shared" si="117"/>
        <v>377729.94</v>
      </c>
      <c r="M2477" s="1" t="str">
        <f>IF(ISBLANK(D2477),_xlfn.MODE.SNGL(moras[TIPO_ASEGURAMIENTO]),D2477)</f>
        <v>ASALARIADO</v>
      </c>
      <c r="N2477" s="1">
        <f>IF(ISBLANK(moras[[#This Row],[EDAD]]),T2498,moras[[#This Row],[EDAD]])</f>
        <v>63</v>
      </c>
    </row>
    <row r="2478" spans="1:14" x14ac:dyDescent="0.35">
      <c r="A2478" s="1">
        <v>2477</v>
      </c>
      <c r="B2478" s="1" t="s">
        <v>15</v>
      </c>
      <c r="C2478" s="1">
        <v>212000</v>
      </c>
      <c r="D2478" s="1" t="s">
        <v>10</v>
      </c>
      <c r="E2478" s="1" t="s">
        <v>16</v>
      </c>
      <c r="F2478" s="1" t="s">
        <v>12</v>
      </c>
      <c r="G2478" s="1" t="s">
        <v>13</v>
      </c>
      <c r="H2478" s="1" t="s">
        <v>13</v>
      </c>
      <c r="I2478" s="1">
        <v>55</v>
      </c>
      <c r="J2478" t="str">
        <f t="shared" si="115"/>
        <v>No</v>
      </c>
      <c r="K2478" t="str">
        <f t="shared" si="116"/>
        <v>No</v>
      </c>
      <c r="L2478">
        <f t="shared" si="117"/>
        <v>212000</v>
      </c>
      <c r="M2478" s="1" t="str">
        <f>IF(ISBLANK(D2478),_xlfn.MODE.SNGL(moras[TIPO_ASEGURAMIENTO]),D2478)</f>
        <v>ASALARIADO</v>
      </c>
      <c r="N2478" s="1">
        <f>IF(ISBLANK(moras[[#This Row],[EDAD]]),T2499,moras[[#This Row],[EDAD]])</f>
        <v>55</v>
      </c>
    </row>
    <row r="2479" spans="1:14" x14ac:dyDescent="0.35">
      <c r="A2479" s="1">
        <v>2478</v>
      </c>
      <c r="B2479" s="1" t="s">
        <v>9</v>
      </c>
      <c r="C2479" s="1">
        <v>356455</v>
      </c>
      <c r="D2479" s="1" t="s">
        <v>18</v>
      </c>
      <c r="E2479" s="1" t="s">
        <v>16</v>
      </c>
      <c r="F2479" s="1" t="s">
        <v>12</v>
      </c>
      <c r="G2479" s="1" t="s">
        <v>13</v>
      </c>
      <c r="H2479" s="1" t="s">
        <v>12</v>
      </c>
      <c r="I2479" s="1">
        <v>57</v>
      </c>
      <c r="J2479" t="str">
        <f t="shared" si="115"/>
        <v>No</v>
      </c>
      <c r="K2479" t="str">
        <f t="shared" si="116"/>
        <v>No</v>
      </c>
      <c r="L2479">
        <f t="shared" si="117"/>
        <v>356455</v>
      </c>
      <c r="M2479" s="1" t="str">
        <f>IF(ISBLANK(D2479),_xlfn.MODE.SNGL(moras[TIPO_ASEGURAMIENTO]),D2479)</f>
        <v>TRABAJADOR INDEPENDIENTE</v>
      </c>
      <c r="N2479" s="1">
        <f>IF(ISBLANK(moras[[#This Row],[EDAD]]),T2500,moras[[#This Row],[EDAD]])</f>
        <v>57</v>
      </c>
    </row>
    <row r="2480" spans="1:14" x14ac:dyDescent="0.35">
      <c r="A2480" s="1">
        <v>2479</v>
      </c>
      <c r="B2480" s="1" t="s">
        <v>15</v>
      </c>
      <c r="C2480" s="1">
        <v>1298980</v>
      </c>
      <c r="D2480" s="1" t="s">
        <v>14</v>
      </c>
      <c r="E2480" s="1" t="s">
        <v>11</v>
      </c>
      <c r="F2480" s="1" t="s">
        <v>12</v>
      </c>
      <c r="G2480" s="1" t="s">
        <v>13</v>
      </c>
      <c r="H2480" s="1" t="s">
        <v>13</v>
      </c>
      <c r="I2480" s="1">
        <v>59</v>
      </c>
      <c r="J2480" t="str">
        <f t="shared" si="115"/>
        <v>No</v>
      </c>
      <c r="K2480" t="str">
        <f t="shared" si="116"/>
        <v>No</v>
      </c>
      <c r="L2480">
        <f t="shared" si="117"/>
        <v>1298980</v>
      </c>
      <c r="M2480" s="1" t="str">
        <f>IF(ISBLANK(D2480),_xlfn.MODE.SNGL(moras[TIPO_ASEGURAMIENTO]),D2480)</f>
        <v>PENSIONADOS EN SU PROPIO SISTEMA</v>
      </c>
      <c r="N2480" s="1">
        <f>IF(ISBLANK(moras[[#This Row],[EDAD]]),T2501,moras[[#This Row],[EDAD]])</f>
        <v>59</v>
      </c>
    </row>
    <row r="2481" spans="1:14" x14ac:dyDescent="0.35">
      <c r="A2481" s="1">
        <v>2480</v>
      </c>
      <c r="B2481" s="1" t="s">
        <v>15</v>
      </c>
      <c r="C2481" s="1">
        <v>141510.16</v>
      </c>
      <c r="D2481" s="1" t="s">
        <v>14</v>
      </c>
      <c r="E2481" s="1" t="s">
        <v>11</v>
      </c>
      <c r="F2481" s="1" t="s">
        <v>12</v>
      </c>
      <c r="G2481" s="1" t="s">
        <v>13</v>
      </c>
      <c r="H2481" s="1" t="s">
        <v>13</v>
      </c>
      <c r="I2481" s="1">
        <v>85</v>
      </c>
      <c r="J2481" t="str">
        <f t="shared" si="115"/>
        <v>No</v>
      </c>
      <c r="K2481" t="str">
        <f t="shared" si="116"/>
        <v>No</v>
      </c>
      <c r="L2481">
        <f t="shared" si="117"/>
        <v>141510.16</v>
      </c>
      <c r="M2481" s="1" t="str">
        <f>IF(ISBLANK(D2481),_xlfn.MODE.SNGL(moras[TIPO_ASEGURAMIENTO]),D2481)</f>
        <v>PENSIONADOS EN SU PROPIO SISTEMA</v>
      </c>
      <c r="N2481" s="1">
        <f>IF(ISBLANK(moras[[#This Row],[EDAD]]),T2502,moras[[#This Row],[EDAD]])</f>
        <v>85</v>
      </c>
    </row>
    <row r="2482" spans="1:14" x14ac:dyDescent="0.35">
      <c r="A2482" s="1">
        <v>2481</v>
      </c>
      <c r="B2482" s="1" t="s">
        <v>9</v>
      </c>
      <c r="C2482" s="1">
        <v>278030</v>
      </c>
      <c r="D2482" s="1" t="s">
        <v>19</v>
      </c>
      <c r="E2482" s="1" t="s">
        <v>16</v>
      </c>
      <c r="F2482" s="1" t="s">
        <v>12</v>
      </c>
      <c r="G2482" s="1" t="s">
        <v>13</v>
      </c>
      <c r="H2482" s="1" t="s">
        <v>13</v>
      </c>
      <c r="I2482" s="1">
        <v>22</v>
      </c>
      <c r="J2482" t="str">
        <f t="shared" si="115"/>
        <v>No</v>
      </c>
      <c r="K2482" t="str">
        <f t="shared" si="116"/>
        <v>No</v>
      </c>
      <c r="L2482">
        <f t="shared" si="117"/>
        <v>278030</v>
      </c>
      <c r="M2482" s="1" t="str">
        <f>IF(ISBLANK(D2482),_xlfn.MODE.SNGL(moras[TIPO_ASEGURAMIENTO]),D2482)</f>
        <v>CONVENIOS ESPECIALES DE TRABAJADORES INDEPENDIENTES</v>
      </c>
      <c r="N2482" s="1">
        <f>IF(ISBLANK(moras[[#This Row],[EDAD]]),T2503,moras[[#This Row],[EDAD]])</f>
        <v>22</v>
      </c>
    </row>
    <row r="2483" spans="1:14" x14ac:dyDescent="0.35">
      <c r="A2483" s="1">
        <v>2482</v>
      </c>
      <c r="B2483" s="1" t="s">
        <v>9</v>
      </c>
      <c r="C2483" s="1">
        <v>347607</v>
      </c>
      <c r="D2483" s="1" t="s">
        <v>18</v>
      </c>
      <c r="E2483" s="1" t="s">
        <v>16</v>
      </c>
      <c r="F2483" s="1" t="s">
        <v>12</v>
      </c>
      <c r="G2483" s="1" t="s">
        <v>13</v>
      </c>
      <c r="H2483" s="1" t="s">
        <v>12</v>
      </c>
      <c r="I2483" s="1">
        <v>57</v>
      </c>
      <c r="J2483" t="str">
        <f t="shared" si="115"/>
        <v>No</v>
      </c>
      <c r="K2483" t="str">
        <f t="shared" si="116"/>
        <v>No</v>
      </c>
      <c r="L2483">
        <f t="shared" si="117"/>
        <v>347607</v>
      </c>
      <c r="M2483" s="1" t="str">
        <f>IF(ISBLANK(D2483),_xlfn.MODE.SNGL(moras[TIPO_ASEGURAMIENTO]),D2483)</f>
        <v>TRABAJADOR INDEPENDIENTE</v>
      </c>
      <c r="N2483" s="1">
        <f>IF(ISBLANK(moras[[#This Row],[EDAD]]),T2504,moras[[#This Row],[EDAD]])</f>
        <v>57</v>
      </c>
    </row>
    <row r="2484" spans="1:14" x14ac:dyDescent="0.35">
      <c r="A2484" s="1">
        <v>2483</v>
      </c>
      <c r="B2484" s="1" t="s">
        <v>9</v>
      </c>
      <c r="C2484" s="1">
        <v>176400</v>
      </c>
      <c r="D2484" s="1" t="s">
        <v>10</v>
      </c>
      <c r="E2484" s="1" t="s">
        <v>16</v>
      </c>
      <c r="F2484" s="1" t="s">
        <v>12</v>
      </c>
      <c r="G2484" s="1" t="s">
        <v>13</v>
      </c>
      <c r="H2484" s="1" t="s">
        <v>13</v>
      </c>
      <c r="I2484" s="1">
        <v>27</v>
      </c>
      <c r="J2484" t="str">
        <f t="shared" si="115"/>
        <v>No</v>
      </c>
      <c r="K2484" t="str">
        <f t="shared" si="116"/>
        <v>No</v>
      </c>
      <c r="L2484">
        <f t="shared" si="117"/>
        <v>176400</v>
      </c>
      <c r="M2484" s="1" t="str">
        <f>IF(ISBLANK(D2484),_xlfn.MODE.SNGL(moras[TIPO_ASEGURAMIENTO]),D2484)</f>
        <v>ASALARIADO</v>
      </c>
      <c r="N2484" s="1">
        <f>IF(ISBLANK(moras[[#This Row],[EDAD]]),T2505,moras[[#This Row],[EDAD]])</f>
        <v>27</v>
      </c>
    </row>
    <row r="2485" spans="1:14" x14ac:dyDescent="0.35">
      <c r="A2485" s="1">
        <v>2484</v>
      </c>
      <c r="B2485" s="1" t="s">
        <v>15</v>
      </c>
      <c r="C2485" s="1">
        <v>808947.75</v>
      </c>
      <c r="D2485" s="1" t="s">
        <v>10</v>
      </c>
      <c r="E2485" s="1" t="s">
        <v>11</v>
      </c>
      <c r="F2485" s="1" t="s">
        <v>12</v>
      </c>
      <c r="G2485" s="1" t="s">
        <v>13</v>
      </c>
      <c r="H2485" s="1" t="s">
        <v>13</v>
      </c>
      <c r="I2485" s="1">
        <v>58</v>
      </c>
      <c r="J2485" t="str">
        <f t="shared" si="115"/>
        <v>No</v>
      </c>
      <c r="K2485" t="str">
        <f t="shared" si="116"/>
        <v>No</v>
      </c>
      <c r="L2485">
        <f t="shared" si="117"/>
        <v>808947.75</v>
      </c>
      <c r="M2485" s="1" t="str">
        <f>IF(ISBLANK(D2485),_xlfn.MODE.SNGL(moras[TIPO_ASEGURAMIENTO]),D2485)</f>
        <v>ASALARIADO</v>
      </c>
      <c r="N2485" s="1">
        <f>IF(ISBLANK(moras[[#This Row],[EDAD]]),T2506,moras[[#This Row],[EDAD]])</f>
        <v>58</v>
      </c>
    </row>
    <row r="2486" spans="1:14" x14ac:dyDescent="0.35">
      <c r="A2486" s="1">
        <v>2485</v>
      </c>
      <c r="B2486" s="1" t="s">
        <v>15</v>
      </c>
      <c r="C2486" s="1">
        <v>413333.5</v>
      </c>
      <c r="D2486" s="1" t="s">
        <v>10</v>
      </c>
      <c r="E2486" s="1" t="s">
        <v>16</v>
      </c>
      <c r="F2486" s="1" t="s">
        <v>12</v>
      </c>
      <c r="G2486" s="1" t="s">
        <v>13</v>
      </c>
      <c r="H2486" s="1" t="s">
        <v>13</v>
      </c>
      <c r="I2486" s="1">
        <v>25</v>
      </c>
      <c r="J2486" t="str">
        <f t="shared" si="115"/>
        <v>No</v>
      </c>
      <c r="K2486" t="str">
        <f t="shared" si="116"/>
        <v>No</v>
      </c>
      <c r="L2486">
        <f t="shared" si="117"/>
        <v>413333.5</v>
      </c>
      <c r="M2486" s="1" t="str">
        <f>IF(ISBLANK(D2486),_xlfn.MODE.SNGL(moras[TIPO_ASEGURAMIENTO]),D2486)</f>
        <v>ASALARIADO</v>
      </c>
      <c r="N2486" s="1">
        <f>IF(ISBLANK(moras[[#This Row],[EDAD]]),T2507,moras[[#This Row],[EDAD]])</f>
        <v>25</v>
      </c>
    </row>
    <row r="2487" spans="1:14" x14ac:dyDescent="0.35">
      <c r="A2487" s="1">
        <v>2486</v>
      </c>
      <c r="B2487" s="1" t="s">
        <v>15</v>
      </c>
      <c r="C2487" s="1">
        <v>297046</v>
      </c>
      <c r="D2487" s="1" t="s">
        <v>17</v>
      </c>
      <c r="E2487" s="1" t="s">
        <v>16</v>
      </c>
      <c r="F2487" s="1" t="s">
        <v>12</v>
      </c>
      <c r="G2487" s="1" t="s">
        <v>13</v>
      </c>
      <c r="H2487" s="1" t="s">
        <v>12</v>
      </c>
      <c r="I2487" s="1">
        <v>31</v>
      </c>
      <c r="J2487" t="str">
        <f t="shared" si="115"/>
        <v>No</v>
      </c>
      <c r="K2487" t="str">
        <f t="shared" si="116"/>
        <v>No</v>
      </c>
      <c r="L2487">
        <f t="shared" si="117"/>
        <v>297046</v>
      </c>
      <c r="M2487" s="1" t="str">
        <f>IF(ISBLANK(D2487),_xlfn.MODE.SNGL(moras[TIPO_ASEGURAMIENTO]),D2487)</f>
        <v>ASEGURADO VOLUNTARIO</v>
      </c>
      <c r="N2487" s="1">
        <f>IF(ISBLANK(moras[[#This Row],[EDAD]]),T2508,moras[[#This Row],[EDAD]])</f>
        <v>31</v>
      </c>
    </row>
    <row r="2488" spans="1:14" x14ac:dyDescent="0.35">
      <c r="A2488" s="1">
        <v>2487</v>
      </c>
      <c r="B2488" s="1" t="s">
        <v>9</v>
      </c>
      <c r="C2488" s="1">
        <v>544001.92000000004</v>
      </c>
      <c r="D2488" s="1" t="s">
        <v>10</v>
      </c>
      <c r="E2488" s="1" t="s">
        <v>16</v>
      </c>
      <c r="F2488" s="1" t="s">
        <v>12</v>
      </c>
      <c r="G2488" s="1" t="s">
        <v>13</v>
      </c>
      <c r="H2488" s="1" t="s">
        <v>13</v>
      </c>
      <c r="I2488" s="1">
        <v>22</v>
      </c>
      <c r="J2488" t="str">
        <f t="shared" si="115"/>
        <v>No</v>
      </c>
      <c r="K2488" t="str">
        <f t="shared" si="116"/>
        <v>No</v>
      </c>
      <c r="L2488">
        <f t="shared" si="117"/>
        <v>544001.92000000004</v>
      </c>
      <c r="M2488" s="1" t="str">
        <f>IF(ISBLANK(D2488),_xlfn.MODE.SNGL(moras[TIPO_ASEGURAMIENTO]),D2488)</f>
        <v>ASALARIADO</v>
      </c>
      <c r="N2488" s="1">
        <f>IF(ISBLANK(moras[[#This Row],[EDAD]]),T2509,moras[[#This Row],[EDAD]])</f>
        <v>22</v>
      </c>
    </row>
    <row r="2489" spans="1:14" x14ac:dyDescent="0.35">
      <c r="A2489" s="1">
        <v>2488</v>
      </c>
      <c r="B2489" s="1" t="s">
        <v>15</v>
      </c>
      <c r="C2489" s="1">
        <v>85441.75</v>
      </c>
      <c r="D2489" s="1" t="s">
        <v>10</v>
      </c>
      <c r="E2489" s="1" t="s">
        <v>16</v>
      </c>
      <c r="F2489" s="1" t="s">
        <v>12</v>
      </c>
      <c r="G2489" s="1" t="s">
        <v>13</v>
      </c>
      <c r="H2489" s="1" t="s">
        <v>13</v>
      </c>
      <c r="I2489" s="1">
        <v>26</v>
      </c>
      <c r="J2489" t="str">
        <f t="shared" si="115"/>
        <v>No</v>
      </c>
      <c r="K2489" t="str">
        <f t="shared" si="116"/>
        <v>No</v>
      </c>
      <c r="L2489">
        <f t="shared" si="117"/>
        <v>85441.75</v>
      </c>
      <c r="M2489" s="1" t="str">
        <f>IF(ISBLANK(D2489),_xlfn.MODE.SNGL(moras[TIPO_ASEGURAMIENTO]),D2489)</f>
        <v>ASALARIADO</v>
      </c>
      <c r="N2489" s="1">
        <f>IF(ISBLANK(moras[[#This Row],[EDAD]]),T2510,moras[[#This Row],[EDAD]])</f>
        <v>26</v>
      </c>
    </row>
    <row r="2490" spans="1:14" x14ac:dyDescent="0.35">
      <c r="A2490" s="1">
        <v>2489</v>
      </c>
      <c r="B2490" s="1" t="s">
        <v>9</v>
      </c>
      <c r="C2490" s="1">
        <v>216000</v>
      </c>
      <c r="D2490" s="1" t="s">
        <v>10</v>
      </c>
      <c r="E2490" s="1" t="s">
        <v>16</v>
      </c>
      <c r="F2490" s="1" t="s">
        <v>12</v>
      </c>
      <c r="G2490" s="1" t="s">
        <v>13</v>
      </c>
      <c r="H2490" s="1" t="s">
        <v>12</v>
      </c>
      <c r="I2490" s="1">
        <v>71</v>
      </c>
      <c r="J2490" t="str">
        <f t="shared" si="115"/>
        <v>No</v>
      </c>
      <c r="K2490" t="str">
        <f t="shared" si="116"/>
        <v>No</v>
      </c>
      <c r="L2490">
        <f t="shared" si="117"/>
        <v>216000</v>
      </c>
      <c r="M2490" s="1" t="str">
        <f>IF(ISBLANK(D2490),_xlfn.MODE.SNGL(moras[TIPO_ASEGURAMIENTO]),D2490)</f>
        <v>ASALARIADO</v>
      </c>
      <c r="N2490" s="1">
        <f>IF(ISBLANK(moras[[#This Row],[EDAD]]),T2511,moras[[#This Row],[EDAD]])</f>
        <v>71</v>
      </c>
    </row>
    <row r="2491" spans="1:14" x14ac:dyDescent="0.35">
      <c r="A2491" s="1">
        <v>2490</v>
      </c>
      <c r="B2491" s="1" t="s">
        <v>9</v>
      </c>
      <c r="C2491" s="1">
        <v>516897.85</v>
      </c>
      <c r="D2491" s="1" t="s">
        <v>10</v>
      </c>
      <c r="E2491" s="1" t="s">
        <v>16</v>
      </c>
      <c r="F2491" s="1" t="s">
        <v>12</v>
      </c>
      <c r="G2491" s="1" t="s">
        <v>13</v>
      </c>
      <c r="H2491" s="1" t="s">
        <v>13</v>
      </c>
      <c r="I2491" s="1">
        <v>61</v>
      </c>
      <c r="J2491" t="str">
        <f t="shared" si="115"/>
        <v>No</v>
      </c>
      <c r="K2491" t="str">
        <f t="shared" si="116"/>
        <v>No</v>
      </c>
      <c r="L2491">
        <f t="shared" si="117"/>
        <v>516897.85</v>
      </c>
      <c r="M2491" s="1" t="str">
        <f>IF(ISBLANK(D2491),_xlfn.MODE.SNGL(moras[TIPO_ASEGURAMIENTO]),D2491)</f>
        <v>ASALARIADO</v>
      </c>
      <c r="N2491" s="1">
        <f>IF(ISBLANK(moras[[#This Row],[EDAD]]),T2512,moras[[#This Row],[EDAD]])</f>
        <v>61</v>
      </c>
    </row>
    <row r="2492" spans="1:14" x14ac:dyDescent="0.35">
      <c r="A2492" s="1">
        <v>2491</v>
      </c>
      <c r="B2492" s="1" t="s">
        <v>9</v>
      </c>
      <c r="C2492" s="1">
        <v>761122.15</v>
      </c>
      <c r="D2492" s="1" t="s">
        <v>10</v>
      </c>
      <c r="E2492" s="1" t="s">
        <v>11</v>
      </c>
      <c r="F2492" s="1" t="s">
        <v>12</v>
      </c>
      <c r="G2492" s="1" t="s">
        <v>13</v>
      </c>
      <c r="H2492" s="1" t="s">
        <v>13</v>
      </c>
      <c r="I2492" s="1">
        <v>30</v>
      </c>
      <c r="J2492" t="str">
        <f t="shared" si="115"/>
        <v>No</v>
      </c>
      <c r="K2492" t="str">
        <f t="shared" si="116"/>
        <v>No</v>
      </c>
      <c r="L2492">
        <f t="shared" si="117"/>
        <v>761122.15</v>
      </c>
      <c r="M2492" s="1" t="str">
        <f>IF(ISBLANK(D2492),_xlfn.MODE.SNGL(moras[TIPO_ASEGURAMIENTO]),D2492)</f>
        <v>ASALARIADO</v>
      </c>
      <c r="N2492" s="1">
        <f>IF(ISBLANK(moras[[#This Row],[EDAD]]),T2513,moras[[#This Row],[EDAD]])</f>
        <v>30</v>
      </c>
    </row>
    <row r="2493" spans="1:14" x14ac:dyDescent="0.35">
      <c r="A2493" s="1">
        <v>2492</v>
      </c>
      <c r="B2493" s="1" t="s">
        <v>9</v>
      </c>
      <c r="C2493" s="1">
        <v>54621.5</v>
      </c>
      <c r="D2493" s="1" t="s">
        <v>10</v>
      </c>
      <c r="E2493" s="1" t="s">
        <v>16</v>
      </c>
      <c r="F2493" s="1" t="s">
        <v>12</v>
      </c>
      <c r="G2493" s="1" t="s">
        <v>13</v>
      </c>
      <c r="H2493" s="1" t="s">
        <v>13</v>
      </c>
      <c r="I2493" s="1">
        <v>23</v>
      </c>
      <c r="J2493" t="str">
        <f t="shared" si="115"/>
        <v>No</v>
      </c>
      <c r="K2493" t="str">
        <f t="shared" si="116"/>
        <v>No</v>
      </c>
      <c r="L2493">
        <f t="shared" si="117"/>
        <v>54621.5</v>
      </c>
      <c r="M2493" s="1" t="str">
        <f>IF(ISBLANK(D2493),_xlfn.MODE.SNGL(moras[TIPO_ASEGURAMIENTO]),D2493)</f>
        <v>ASALARIADO</v>
      </c>
      <c r="N2493" s="1">
        <f>IF(ISBLANK(moras[[#This Row],[EDAD]]),T2514,moras[[#This Row],[EDAD]])</f>
        <v>23</v>
      </c>
    </row>
    <row r="2494" spans="1:14" x14ac:dyDescent="0.35">
      <c r="A2494" s="1">
        <v>2493</v>
      </c>
      <c r="B2494" s="1" t="s">
        <v>15</v>
      </c>
      <c r="C2494" s="1">
        <v>1864865.72</v>
      </c>
      <c r="D2494" s="1" t="s">
        <v>10</v>
      </c>
      <c r="E2494" s="1" t="s">
        <v>11</v>
      </c>
      <c r="F2494" s="1" t="s">
        <v>12</v>
      </c>
      <c r="G2494" s="1" t="s">
        <v>13</v>
      </c>
      <c r="H2494" s="1" t="s">
        <v>13</v>
      </c>
      <c r="I2494" s="1">
        <v>34</v>
      </c>
      <c r="J2494" t="str">
        <f t="shared" si="115"/>
        <v>No</v>
      </c>
      <c r="K2494" t="str">
        <f t="shared" si="116"/>
        <v>No</v>
      </c>
      <c r="L2494">
        <f t="shared" si="117"/>
        <v>1864865.72</v>
      </c>
      <c r="M2494" s="1" t="str">
        <f>IF(ISBLANK(D2494),_xlfn.MODE.SNGL(moras[TIPO_ASEGURAMIENTO]),D2494)</f>
        <v>ASALARIADO</v>
      </c>
      <c r="N2494" s="1">
        <f>IF(ISBLANK(moras[[#This Row],[EDAD]]),T2515,moras[[#This Row],[EDAD]])</f>
        <v>34</v>
      </c>
    </row>
    <row r="2495" spans="1:14" x14ac:dyDescent="0.35">
      <c r="A2495" s="1">
        <v>2494</v>
      </c>
      <c r="B2495" s="1" t="s">
        <v>9</v>
      </c>
      <c r="C2495" s="1">
        <v>60000</v>
      </c>
      <c r="D2495" s="1" t="s">
        <v>10</v>
      </c>
      <c r="E2495" s="1" t="s">
        <v>16</v>
      </c>
      <c r="F2495" s="1" t="s">
        <v>12</v>
      </c>
      <c r="G2495" s="1" t="s">
        <v>12</v>
      </c>
      <c r="H2495" s="1" t="s">
        <v>13</v>
      </c>
      <c r="I2495" s="1">
        <v>38</v>
      </c>
      <c r="J2495" t="str">
        <f t="shared" si="115"/>
        <v>No</v>
      </c>
      <c r="K2495" t="str">
        <f t="shared" si="116"/>
        <v>No</v>
      </c>
      <c r="L2495">
        <f t="shared" si="117"/>
        <v>60000</v>
      </c>
      <c r="M2495" s="1" t="str">
        <f>IF(ISBLANK(D2495),_xlfn.MODE.SNGL(moras[TIPO_ASEGURAMIENTO]),D2495)</f>
        <v>ASALARIADO</v>
      </c>
      <c r="N2495" s="1">
        <f>IF(ISBLANK(moras[[#This Row],[EDAD]]),T2516,moras[[#This Row],[EDAD]])</f>
        <v>38</v>
      </c>
    </row>
    <row r="2496" spans="1:14" x14ac:dyDescent="0.35">
      <c r="A2496" s="1">
        <v>2495</v>
      </c>
      <c r="B2496" s="1" t="s">
        <v>9</v>
      </c>
      <c r="C2496" s="1">
        <v>385137</v>
      </c>
      <c r="D2496" s="1" t="s">
        <v>18</v>
      </c>
      <c r="E2496" s="1" t="s">
        <v>16</v>
      </c>
      <c r="F2496" s="1" t="s">
        <v>12</v>
      </c>
      <c r="G2496" s="1" t="s">
        <v>13</v>
      </c>
      <c r="H2496" s="1" t="s">
        <v>13</v>
      </c>
      <c r="I2496" s="1">
        <v>36</v>
      </c>
      <c r="J2496" t="str">
        <f t="shared" si="115"/>
        <v>No</v>
      </c>
      <c r="K2496" t="str">
        <f t="shared" si="116"/>
        <v>No</v>
      </c>
      <c r="L2496">
        <f t="shared" si="117"/>
        <v>385137</v>
      </c>
      <c r="M2496" s="1" t="str">
        <f>IF(ISBLANK(D2496),_xlfn.MODE.SNGL(moras[TIPO_ASEGURAMIENTO]),D2496)</f>
        <v>TRABAJADOR INDEPENDIENTE</v>
      </c>
      <c r="N2496" s="1">
        <f>IF(ISBLANK(moras[[#This Row],[EDAD]]),T2517,moras[[#This Row],[EDAD]])</f>
        <v>36</v>
      </c>
    </row>
    <row r="2497" spans="1:14" x14ac:dyDescent="0.35">
      <c r="A2497" s="1">
        <v>2496</v>
      </c>
      <c r="B2497" s="1" t="s">
        <v>15</v>
      </c>
      <c r="C2497" s="1">
        <v>3231114.56</v>
      </c>
      <c r="D2497" s="1" t="s">
        <v>14</v>
      </c>
      <c r="E2497" s="1" t="s">
        <v>11</v>
      </c>
      <c r="F2497" s="1" t="s">
        <v>12</v>
      </c>
      <c r="G2497" s="1" t="s">
        <v>13</v>
      </c>
      <c r="H2497" s="1" t="s">
        <v>13</v>
      </c>
      <c r="I2497" s="1">
        <v>75</v>
      </c>
      <c r="J2497" t="str">
        <f t="shared" si="115"/>
        <v>Atípico</v>
      </c>
      <c r="K2497" t="str">
        <f t="shared" si="116"/>
        <v>No</v>
      </c>
      <c r="L2497">
        <f t="shared" si="117"/>
        <v>3231114.56</v>
      </c>
      <c r="M2497" s="1" t="str">
        <f>IF(ISBLANK(D2497),_xlfn.MODE.SNGL(moras[TIPO_ASEGURAMIENTO]),D2497)</f>
        <v>PENSIONADOS EN SU PROPIO SISTEMA</v>
      </c>
      <c r="N2497" s="1">
        <f>IF(ISBLANK(moras[[#This Row],[EDAD]]),T2518,moras[[#This Row],[EDAD]])</f>
        <v>75</v>
      </c>
    </row>
    <row r="2498" spans="1:14" x14ac:dyDescent="0.35">
      <c r="A2498" s="1">
        <v>2497</v>
      </c>
      <c r="B2498" s="1" t="s">
        <v>15</v>
      </c>
      <c r="C2498" s="1">
        <v>2755981</v>
      </c>
      <c r="D2498" s="1" t="s">
        <v>10</v>
      </c>
      <c r="E2498" s="1" t="s">
        <v>16</v>
      </c>
      <c r="F2498" s="1" t="s">
        <v>12</v>
      </c>
      <c r="G2498" s="1" t="s">
        <v>13</v>
      </c>
      <c r="H2498" s="1" t="s">
        <v>13</v>
      </c>
      <c r="I2498" s="1">
        <v>52</v>
      </c>
      <c r="J2498" t="str">
        <f t="shared" ref="J2498:J2561" si="118">IF(1.96&lt;ABS(C2498-$S$23)/$S$24,"Atípico","No")</f>
        <v>Atípico</v>
      </c>
      <c r="K2498" t="str">
        <f t="shared" ref="K2498:K2561" si="119">IF(1.96&lt;ABS((I2498-$T$23)/$T$24),"Atípico", "No")</f>
        <v>No</v>
      </c>
      <c r="L2498">
        <f t="shared" ref="L2498:L2561" si="120">IF(ISBLANK(C2498),$S$23,C2498)</f>
        <v>2755981</v>
      </c>
      <c r="M2498" s="1" t="str">
        <f>IF(ISBLANK(D2498),_xlfn.MODE.SNGL(moras[TIPO_ASEGURAMIENTO]),D2498)</f>
        <v>ASALARIADO</v>
      </c>
      <c r="N2498" s="1">
        <f>IF(ISBLANK(moras[[#This Row],[EDAD]]),T2519,moras[[#This Row],[EDAD]])</f>
        <v>52</v>
      </c>
    </row>
    <row r="2499" spans="1:14" x14ac:dyDescent="0.35">
      <c r="A2499" s="1">
        <v>2498</v>
      </c>
      <c r="B2499" s="1" t="s">
        <v>9</v>
      </c>
      <c r="C2499" s="1">
        <v>33865.5</v>
      </c>
      <c r="D2499" s="1" t="s">
        <v>10</v>
      </c>
      <c r="E2499" s="1" t="s">
        <v>16</v>
      </c>
      <c r="F2499" s="1" t="s">
        <v>12</v>
      </c>
      <c r="G2499" s="1" t="s">
        <v>13</v>
      </c>
      <c r="H2499" s="1" t="s">
        <v>13</v>
      </c>
      <c r="I2499" s="1">
        <v>36</v>
      </c>
      <c r="J2499" t="str">
        <f t="shared" si="118"/>
        <v>No</v>
      </c>
      <c r="K2499" t="str">
        <f t="shared" si="119"/>
        <v>No</v>
      </c>
      <c r="L2499">
        <f t="shared" si="120"/>
        <v>33865.5</v>
      </c>
      <c r="M2499" s="1" t="str">
        <f>IF(ISBLANK(D2499),_xlfn.MODE.SNGL(moras[TIPO_ASEGURAMIENTO]),D2499)</f>
        <v>ASALARIADO</v>
      </c>
      <c r="N2499" s="1">
        <f>IF(ISBLANK(moras[[#This Row],[EDAD]]),T2520,moras[[#This Row],[EDAD]])</f>
        <v>36</v>
      </c>
    </row>
    <row r="2500" spans="1:14" x14ac:dyDescent="0.35">
      <c r="A2500" s="1">
        <v>2499</v>
      </c>
      <c r="B2500" s="1" t="s">
        <v>9</v>
      </c>
      <c r="C2500" s="1">
        <v>297046</v>
      </c>
      <c r="D2500" s="1" t="s">
        <v>17</v>
      </c>
      <c r="E2500" s="1" t="s">
        <v>16</v>
      </c>
      <c r="F2500" s="1" t="s">
        <v>12</v>
      </c>
      <c r="G2500" s="1" t="s">
        <v>12</v>
      </c>
      <c r="H2500" s="1" t="s">
        <v>12</v>
      </c>
      <c r="I2500" s="1">
        <v>52</v>
      </c>
      <c r="J2500" t="str">
        <f t="shared" si="118"/>
        <v>No</v>
      </c>
      <c r="K2500" t="str">
        <f t="shared" si="119"/>
        <v>No</v>
      </c>
      <c r="L2500">
        <f t="shared" si="120"/>
        <v>297046</v>
      </c>
      <c r="M2500" s="1" t="str">
        <f>IF(ISBLANK(D2500),_xlfn.MODE.SNGL(moras[TIPO_ASEGURAMIENTO]),D2500)</f>
        <v>ASEGURADO VOLUNTARIO</v>
      </c>
      <c r="N2500" s="1">
        <f>IF(ISBLANK(moras[[#This Row],[EDAD]]),T2521,moras[[#This Row],[EDAD]])</f>
        <v>52</v>
      </c>
    </row>
    <row r="2501" spans="1:14" x14ac:dyDescent="0.35">
      <c r="A2501" s="1">
        <v>2500</v>
      </c>
      <c r="B2501" s="1" t="s">
        <v>9</v>
      </c>
      <c r="C2501" s="1">
        <v>258000</v>
      </c>
      <c r="D2501" s="1" t="s">
        <v>10</v>
      </c>
      <c r="E2501" s="1" t="s">
        <v>16</v>
      </c>
      <c r="F2501" s="1" t="s">
        <v>12</v>
      </c>
      <c r="G2501" s="1" t="s">
        <v>12</v>
      </c>
      <c r="H2501" s="1" t="s">
        <v>12</v>
      </c>
      <c r="I2501" s="1">
        <v>41</v>
      </c>
      <c r="J2501" t="str">
        <f t="shared" si="118"/>
        <v>No</v>
      </c>
      <c r="K2501" t="str">
        <f t="shared" si="119"/>
        <v>No</v>
      </c>
      <c r="L2501">
        <f t="shared" si="120"/>
        <v>258000</v>
      </c>
      <c r="M2501" s="1" t="str">
        <f>IF(ISBLANK(D2501),_xlfn.MODE.SNGL(moras[TIPO_ASEGURAMIENTO]),D2501)</f>
        <v>ASALARIADO</v>
      </c>
      <c r="N2501" s="1">
        <f>IF(ISBLANK(moras[[#This Row],[EDAD]]),T2522,moras[[#This Row],[EDAD]])</f>
        <v>41</v>
      </c>
    </row>
    <row r="2502" spans="1:14" x14ac:dyDescent="0.35">
      <c r="A2502" s="1">
        <v>2501</v>
      </c>
      <c r="B2502" s="1" t="s">
        <v>9</v>
      </c>
      <c r="C2502" s="1">
        <v>428100</v>
      </c>
      <c r="D2502" s="1" t="s">
        <v>10</v>
      </c>
      <c r="E2502" s="1" t="s">
        <v>11</v>
      </c>
      <c r="F2502" s="1" t="s">
        <v>12</v>
      </c>
      <c r="G2502" s="1" t="s">
        <v>13</v>
      </c>
      <c r="H2502" s="1" t="s">
        <v>13</v>
      </c>
      <c r="I2502" s="1">
        <v>36</v>
      </c>
      <c r="J2502" t="str">
        <f t="shared" si="118"/>
        <v>No</v>
      </c>
      <c r="K2502" t="str">
        <f t="shared" si="119"/>
        <v>No</v>
      </c>
      <c r="L2502">
        <f t="shared" si="120"/>
        <v>428100</v>
      </c>
      <c r="M2502" s="1" t="str">
        <f>IF(ISBLANK(D2502),_xlfn.MODE.SNGL(moras[TIPO_ASEGURAMIENTO]),D2502)</f>
        <v>ASALARIADO</v>
      </c>
      <c r="N2502" s="1">
        <f>IF(ISBLANK(moras[[#This Row],[EDAD]]),T2523,moras[[#This Row],[EDAD]])</f>
        <v>36</v>
      </c>
    </row>
    <row r="2503" spans="1:14" x14ac:dyDescent="0.35">
      <c r="A2503" s="1">
        <v>2502</v>
      </c>
      <c r="B2503" s="1" t="s">
        <v>9</v>
      </c>
      <c r="C2503" s="1">
        <v>1814153</v>
      </c>
      <c r="D2503" s="1" t="s">
        <v>10</v>
      </c>
      <c r="E2503" s="1" t="s">
        <v>11</v>
      </c>
      <c r="F2503" s="1" t="s">
        <v>12</v>
      </c>
      <c r="G2503" s="1" t="s">
        <v>13</v>
      </c>
      <c r="H2503" s="1" t="s">
        <v>12</v>
      </c>
      <c r="I2503" s="1">
        <v>35</v>
      </c>
      <c r="J2503" t="str">
        <f t="shared" si="118"/>
        <v>No</v>
      </c>
      <c r="K2503" t="str">
        <f t="shared" si="119"/>
        <v>No</v>
      </c>
      <c r="L2503">
        <f t="shared" si="120"/>
        <v>1814153</v>
      </c>
      <c r="M2503" s="1" t="str">
        <f>IF(ISBLANK(D2503),_xlfn.MODE.SNGL(moras[TIPO_ASEGURAMIENTO]),D2503)</f>
        <v>ASALARIADO</v>
      </c>
      <c r="N2503" s="1">
        <f>IF(ISBLANK(moras[[#This Row],[EDAD]]),T2524,moras[[#This Row],[EDAD]])</f>
        <v>35</v>
      </c>
    </row>
    <row r="2504" spans="1:14" x14ac:dyDescent="0.35">
      <c r="A2504" s="1">
        <v>2503</v>
      </c>
      <c r="B2504" s="1" t="s">
        <v>15</v>
      </c>
      <c r="C2504" s="1">
        <v>599078</v>
      </c>
      <c r="D2504" s="1" t="s">
        <v>10</v>
      </c>
      <c r="E2504" s="1" t="s">
        <v>11</v>
      </c>
      <c r="F2504" s="1" t="s">
        <v>12</v>
      </c>
      <c r="G2504" s="1" t="s">
        <v>13</v>
      </c>
      <c r="H2504" s="1" t="s">
        <v>13</v>
      </c>
      <c r="I2504" s="1">
        <v>63</v>
      </c>
      <c r="J2504" t="str">
        <f t="shared" si="118"/>
        <v>No</v>
      </c>
      <c r="K2504" t="str">
        <f t="shared" si="119"/>
        <v>No</v>
      </c>
      <c r="L2504">
        <f t="shared" si="120"/>
        <v>599078</v>
      </c>
      <c r="M2504" s="1" t="str">
        <f>IF(ISBLANK(D2504),_xlfn.MODE.SNGL(moras[TIPO_ASEGURAMIENTO]),D2504)</f>
        <v>ASALARIADO</v>
      </c>
      <c r="N2504" s="1">
        <f>IF(ISBLANK(moras[[#This Row],[EDAD]]),T2525,moras[[#This Row],[EDAD]])</f>
        <v>63</v>
      </c>
    </row>
    <row r="2505" spans="1:14" x14ac:dyDescent="0.35">
      <c r="A2505" s="1">
        <v>2504</v>
      </c>
      <c r="B2505" s="1" t="s">
        <v>9</v>
      </c>
      <c r="C2505" s="1">
        <v>2425268.1</v>
      </c>
      <c r="D2505" s="1" t="s">
        <v>10</v>
      </c>
      <c r="E2505" s="1" t="s">
        <v>11</v>
      </c>
      <c r="F2505" s="1" t="s">
        <v>12</v>
      </c>
      <c r="G2505" s="1" t="s">
        <v>13</v>
      </c>
      <c r="H2505" s="1" t="s">
        <v>13</v>
      </c>
      <c r="I2505" s="1">
        <v>60</v>
      </c>
      <c r="J2505" t="str">
        <f t="shared" si="118"/>
        <v>Atípico</v>
      </c>
      <c r="K2505" t="str">
        <f t="shared" si="119"/>
        <v>No</v>
      </c>
      <c r="L2505">
        <f t="shared" si="120"/>
        <v>2425268.1</v>
      </c>
      <c r="M2505" s="1" t="str">
        <f>IF(ISBLANK(D2505),_xlfn.MODE.SNGL(moras[TIPO_ASEGURAMIENTO]),D2505)</f>
        <v>ASALARIADO</v>
      </c>
      <c r="N2505" s="1">
        <f>IF(ISBLANK(moras[[#This Row],[EDAD]]),T2526,moras[[#This Row],[EDAD]])</f>
        <v>60</v>
      </c>
    </row>
    <row r="2506" spans="1:14" x14ac:dyDescent="0.35">
      <c r="A2506" s="1">
        <v>2505</v>
      </c>
      <c r="B2506" s="1" t="s">
        <v>9</v>
      </c>
      <c r="C2506" s="1">
        <v>1756493.5</v>
      </c>
      <c r="D2506" s="1" t="s">
        <v>10</v>
      </c>
      <c r="E2506" s="1" t="s">
        <v>11</v>
      </c>
      <c r="F2506" s="1" t="s">
        <v>12</v>
      </c>
      <c r="G2506" s="1" t="s">
        <v>13</v>
      </c>
      <c r="H2506" s="1" t="s">
        <v>13</v>
      </c>
      <c r="I2506" s="1">
        <v>31</v>
      </c>
      <c r="J2506" t="str">
        <f t="shared" si="118"/>
        <v>No</v>
      </c>
      <c r="K2506" t="str">
        <f t="shared" si="119"/>
        <v>No</v>
      </c>
      <c r="L2506">
        <f t="shared" si="120"/>
        <v>1756493.5</v>
      </c>
      <c r="M2506" s="1" t="str">
        <f>IF(ISBLANK(D2506),_xlfn.MODE.SNGL(moras[TIPO_ASEGURAMIENTO]),D2506)</f>
        <v>ASALARIADO</v>
      </c>
      <c r="N2506" s="1">
        <f>IF(ISBLANK(moras[[#This Row],[EDAD]]),T2527,moras[[#This Row],[EDAD]])</f>
        <v>31</v>
      </c>
    </row>
    <row r="2507" spans="1:14" x14ac:dyDescent="0.35">
      <c r="A2507" s="1">
        <v>2506</v>
      </c>
      <c r="B2507" s="1" t="s">
        <v>15</v>
      </c>
      <c r="C2507" s="1">
        <v>1185569</v>
      </c>
      <c r="D2507" s="1" t="s">
        <v>10</v>
      </c>
      <c r="E2507" s="1" t="s">
        <v>16</v>
      </c>
      <c r="F2507" s="1" t="s">
        <v>12</v>
      </c>
      <c r="G2507" s="1" t="s">
        <v>13</v>
      </c>
      <c r="H2507" s="1" t="s">
        <v>13</v>
      </c>
      <c r="I2507" s="1">
        <v>42</v>
      </c>
      <c r="J2507" t="str">
        <f t="shared" si="118"/>
        <v>No</v>
      </c>
      <c r="K2507" t="str">
        <f t="shared" si="119"/>
        <v>No</v>
      </c>
      <c r="L2507">
        <f t="shared" si="120"/>
        <v>1185569</v>
      </c>
      <c r="M2507" s="1" t="str">
        <f>IF(ISBLANK(D2507),_xlfn.MODE.SNGL(moras[TIPO_ASEGURAMIENTO]),D2507)</f>
        <v>ASALARIADO</v>
      </c>
      <c r="N2507" s="1">
        <f>IF(ISBLANK(moras[[#This Row],[EDAD]]),T2528,moras[[#This Row],[EDAD]])</f>
        <v>42</v>
      </c>
    </row>
    <row r="2508" spans="1:14" x14ac:dyDescent="0.35">
      <c r="A2508" s="1">
        <v>2507</v>
      </c>
      <c r="B2508" s="1" t="s">
        <v>9</v>
      </c>
      <c r="C2508" s="1">
        <v>1031332.08</v>
      </c>
      <c r="D2508" s="1" t="s">
        <v>10</v>
      </c>
      <c r="E2508" s="1" t="s">
        <v>16</v>
      </c>
      <c r="F2508" s="1" t="s">
        <v>12</v>
      </c>
      <c r="G2508" s="1" t="s">
        <v>13</v>
      </c>
      <c r="H2508" s="1" t="s">
        <v>13</v>
      </c>
      <c r="I2508" s="1">
        <v>29</v>
      </c>
      <c r="J2508" t="str">
        <f t="shared" si="118"/>
        <v>No</v>
      </c>
      <c r="K2508" t="str">
        <f t="shared" si="119"/>
        <v>No</v>
      </c>
      <c r="L2508">
        <f t="shared" si="120"/>
        <v>1031332.08</v>
      </c>
      <c r="M2508" s="1" t="str">
        <f>IF(ISBLANK(D2508),_xlfn.MODE.SNGL(moras[TIPO_ASEGURAMIENTO]),D2508)</f>
        <v>ASALARIADO</v>
      </c>
      <c r="N2508" s="1">
        <f>IF(ISBLANK(moras[[#This Row],[EDAD]]),T2529,moras[[#This Row],[EDAD]])</f>
        <v>29</v>
      </c>
    </row>
    <row r="2509" spans="1:14" x14ac:dyDescent="0.35">
      <c r="A2509" s="1">
        <v>2508</v>
      </c>
      <c r="B2509" s="1" t="s">
        <v>9</v>
      </c>
      <c r="C2509" s="1">
        <v>276773.19</v>
      </c>
      <c r="D2509" s="1" t="s">
        <v>10</v>
      </c>
      <c r="E2509" s="1" t="s">
        <v>16</v>
      </c>
      <c r="F2509" s="1" t="s">
        <v>12</v>
      </c>
      <c r="G2509" s="1" t="s">
        <v>13</v>
      </c>
      <c r="H2509" s="1" t="s">
        <v>13</v>
      </c>
      <c r="I2509" s="1">
        <v>47</v>
      </c>
      <c r="J2509" t="str">
        <f t="shared" si="118"/>
        <v>No</v>
      </c>
      <c r="K2509" t="str">
        <f t="shared" si="119"/>
        <v>No</v>
      </c>
      <c r="L2509">
        <f t="shared" si="120"/>
        <v>276773.19</v>
      </c>
      <c r="M2509" s="1" t="str">
        <f>IF(ISBLANK(D2509),_xlfn.MODE.SNGL(moras[TIPO_ASEGURAMIENTO]),D2509)</f>
        <v>ASALARIADO</v>
      </c>
      <c r="N2509" s="1">
        <f>IF(ISBLANK(moras[[#This Row],[EDAD]]),T2530,moras[[#This Row],[EDAD]])</f>
        <v>47</v>
      </c>
    </row>
    <row r="2510" spans="1:14" x14ac:dyDescent="0.35">
      <c r="A2510" s="1">
        <v>2509</v>
      </c>
      <c r="B2510" s="1" t="s">
        <v>15</v>
      </c>
      <c r="C2510" s="1">
        <v>193077.5</v>
      </c>
      <c r="D2510" s="1" t="s">
        <v>10</v>
      </c>
      <c r="E2510" s="1" t="s">
        <v>16</v>
      </c>
      <c r="F2510" s="1" t="s">
        <v>12</v>
      </c>
      <c r="G2510" s="1" t="s">
        <v>13</v>
      </c>
      <c r="H2510" s="1" t="s">
        <v>13</v>
      </c>
      <c r="I2510" s="1">
        <v>52</v>
      </c>
      <c r="J2510" t="str">
        <f t="shared" si="118"/>
        <v>No</v>
      </c>
      <c r="K2510" t="str">
        <f t="shared" si="119"/>
        <v>No</v>
      </c>
      <c r="L2510">
        <f t="shared" si="120"/>
        <v>193077.5</v>
      </c>
      <c r="M2510" s="1" t="str">
        <f>IF(ISBLANK(D2510),_xlfn.MODE.SNGL(moras[TIPO_ASEGURAMIENTO]),D2510)</f>
        <v>ASALARIADO</v>
      </c>
      <c r="N2510" s="1">
        <f>IF(ISBLANK(moras[[#This Row],[EDAD]]),T2531,moras[[#This Row],[EDAD]])</f>
        <v>52</v>
      </c>
    </row>
    <row r="2511" spans="1:14" x14ac:dyDescent="0.35">
      <c r="A2511" s="1">
        <v>2510</v>
      </c>
      <c r="B2511" s="1" t="s">
        <v>9</v>
      </c>
      <c r="C2511" s="1">
        <v>246175</v>
      </c>
      <c r="D2511" s="1" t="s">
        <v>10</v>
      </c>
      <c r="E2511" s="1" t="s">
        <v>16</v>
      </c>
      <c r="F2511" s="1" t="s">
        <v>12</v>
      </c>
      <c r="G2511" s="1" t="s">
        <v>13</v>
      </c>
      <c r="H2511" s="1" t="s">
        <v>13</v>
      </c>
      <c r="I2511" s="1">
        <v>54</v>
      </c>
      <c r="J2511" t="str">
        <f t="shared" si="118"/>
        <v>No</v>
      </c>
      <c r="K2511" t="str">
        <f t="shared" si="119"/>
        <v>No</v>
      </c>
      <c r="L2511">
        <f t="shared" si="120"/>
        <v>246175</v>
      </c>
      <c r="M2511" s="1" t="str">
        <f>IF(ISBLANK(D2511),_xlfn.MODE.SNGL(moras[TIPO_ASEGURAMIENTO]),D2511)</f>
        <v>ASALARIADO</v>
      </c>
      <c r="N2511" s="1">
        <f>IF(ISBLANK(moras[[#This Row],[EDAD]]),T2532,moras[[#This Row],[EDAD]])</f>
        <v>54</v>
      </c>
    </row>
    <row r="2512" spans="1:14" x14ac:dyDescent="0.35">
      <c r="A2512" s="1">
        <v>2511</v>
      </c>
      <c r="B2512" s="1" t="s">
        <v>9</v>
      </c>
      <c r="C2512" s="1">
        <v>394755.25</v>
      </c>
      <c r="D2512" s="1" t="s">
        <v>10</v>
      </c>
      <c r="E2512" s="1" t="s">
        <v>16</v>
      </c>
      <c r="F2512" s="1" t="s">
        <v>12</v>
      </c>
      <c r="G2512" s="1" t="s">
        <v>13</v>
      </c>
      <c r="H2512" s="1" t="s">
        <v>13</v>
      </c>
      <c r="I2512" s="1">
        <v>37</v>
      </c>
      <c r="J2512" t="str">
        <f t="shared" si="118"/>
        <v>No</v>
      </c>
      <c r="K2512" t="str">
        <f t="shared" si="119"/>
        <v>No</v>
      </c>
      <c r="L2512">
        <f t="shared" si="120"/>
        <v>394755.25</v>
      </c>
      <c r="M2512" s="1" t="str">
        <f>IF(ISBLANK(D2512),_xlfn.MODE.SNGL(moras[TIPO_ASEGURAMIENTO]),D2512)</f>
        <v>ASALARIADO</v>
      </c>
      <c r="N2512" s="1">
        <f>IF(ISBLANK(moras[[#This Row],[EDAD]]),T2533,moras[[#This Row],[EDAD]])</f>
        <v>37</v>
      </c>
    </row>
    <row r="2513" spans="1:14" x14ac:dyDescent="0.35">
      <c r="A2513" s="1">
        <v>2512</v>
      </c>
      <c r="B2513" s="1" t="s">
        <v>15</v>
      </c>
      <c r="C2513" s="1">
        <v>500000</v>
      </c>
      <c r="D2513" s="1" t="s">
        <v>10</v>
      </c>
      <c r="E2513" s="1" t="s">
        <v>16</v>
      </c>
      <c r="F2513" s="1" t="s">
        <v>12</v>
      </c>
      <c r="G2513" s="1" t="s">
        <v>13</v>
      </c>
      <c r="H2513" s="1" t="s">
        <v>13</v>
      </c>
      <c r="I2513" s="1">
        <v>40</v>
      </c>
      <c r="J2513" t="str">
        <f t="shared" si="118"/>
        <v>No</v>
      </c>
      <c r="K2513" t="str">
        <f t="shared" si="119"/>
        <v>No</v>
      </c>
      <c r="L2513">
        <f t="shared" si="120"/>
        <v>500000</v>
      </c>
      <c r="M2513" s="1" t="str">
        <f>IF(ISBLANK(D2513),_xlfn.MODE.SNGL(moras[TIPO_ASEGURAMIENTO]),D2513)</f>
        <v>ASALARIADO</v>
      </c>
      <c r="N2513" s="1">
        <f>IF(ISBLANK(moras[[#This Row],[EDAD]]),T2534,moras[[#This Row],[EDAD]])</f>
        <v>40</v>
      </c>
    </row>
    <row r="2514" spans="1:14" x14ac:dyDescent="0.35">
      <c r="A2514" s="1">
        <v>2513</v>
      </c>
      <c r="B2514" s="1" t="s">
        <v>9</v>
      </c>
      <c r="C2514" s="1">
        <v>352881</v>
      </c>
      <c r="D2514" s="1" t="s">
        <v>18</v>
      </c>
      <c r="E2514" s="1" t="s">
        <v>16</v>
      </c>
      <c r="F2514" s="1" t="s">
        <v>12</v>
      </c>
      <c r="G2514" s="1" t="s">
        <v>13</v>
      </c>
      <c r="H2514" s="1" t="s">
        <v>12</v>
      </c>
      <c r="I2514" s="1">
        <v>35</v>
      </c>
      <c r="J2514" t="str">
        <f t="shared" si="118"/>
        <v>No</v>
      </c>
      <c r="K2514" t="str">
        <f t="shared" si="119"/>
        <v>No</v>
      </c>
      <c r="L2514">
        <f t="shared" si="120"/>
        <v>352881</v>
      </c>
      <c r="M2514" s="1" t="str">
        <f>IF(ISBLANK(D2514),_xlfn.MODE.SNGL(moras[TIPO_ASEGURAMIENTO]),D2514)</f>
        <v>TRABAJADOR INDEPENDIENTE</v>
      </c>
      <c r="N2514" s="1">
        <f>IF(ISBLANK(moras[[#This Row],[EDAD]]),T2535,moras[[#This Row],[EDAD]])</f>
        <v>35</v>
      </c>
    </row>
    <row r="2515" spans="1:14" x14ac:dyDescent="0.35">
      <c r="A2515" s="1">
        <v>2514</v>
      </c>
      <c r="B2515" s="1" t="s">
        <v>9</v>
      </c>
      <c r="C2515" s="1">
        <v>639148</v>
      </c>
      <c r="D2515" s="1" t="s">
        <v>18</v>
      </c>
      <c r="E2515" s="1" t="s">
        <v>16</v>
      </c>
      <c r="F2515" s="1" t="s">
        <v>12</v>
      </c>
      <c r="G2515" s="1" t="s">
        <v>13</v>
      </c>
      <c r="H2515" s="1" t="s">
        <v>12</v>
      </c>
      <c r="I2515" s="1">
        <v>38</v>
      </c>
      <c r="J2515" t="str">
        <f t="shared" si="118"/>
        <v>No</v>
      </c>
      <c r="K2515" t="str">
        <f t="shared" si="119"/>
        <v>No</v>
      </c>
      <c r="L2515">
        <f t="shared" si="120"/>
        <v>639148</v>
      </c>
      <c r="M2515" s="1" t="str">
        <f>IF(ISBLANK(D2515),_xlfn.MODE.SNGL(moras[TIPO_ASEGURAMIENTO]),D2515)</f>
        <v>TRABAJADOR INDEPENDIENTE</v>
      </c>
      <c r="N2515" s="1">
        <f>IF(ISBLANK(moras[[#This Row],[EDAD]]),T2536,moras[[#This Row],[EDAD]])</f>
        <v>38</v>
      </c>
    </row>
    <row r="2516" spans="1:14" x14ac:dyDescent="0.35">
      <c r="A2516" s="1">
        <v>2515</v>
      </c>
      <c r="B2516" s="1" t="s">
        <v>9</v>
      </c>
      <c r="C2516" s="1">
        <v>347135</v>
      </c>
      <c r="D2516" s="1" t="s">
        <v>18</v>
      </c>
      <c r="E2516" s="1" t="s">
        <v>16</v>
      </c>
      <c r="F2516" s="1" t="s">
        <v>12</v>
      </c>
      <c r="G2516" s="1" t="s">
        <v>12</v>
      </c>
      <c r="H2516" s="1" t="s">
        <v>12</v>
      </c>
      <c r="I2516" s="1">
        <v>44</v>
      </c>
      <c r="J2516" t="str">
        <f t="shared" si="118"/>
        <v>No</v>
      </c>
      <c r="K2516" t="str">
        <f t="shared" si="119"/>
        <v>No</v>
      </c>
      <c r="L2516">
        <f t="shared" si="120"/>
        <v>347135</v>
      </c>
      <c r="M2516" s="1" t="str">
        <f>IF(ISBLANK(D2516),_xlfn.MODE.SNGL(moras[TIPO_ASEGURAMIENTO]),D2516)</f>
        <v>TRABAJADOR INDEPENDIENTE</v>
      </c>
      <c r="N2516" s="1">
        <f>IF(ISBLANK(moras[[#This Row],[EDAD]]),T2537,moras[[#This Row],[EDAD]])</f>
        <v>44</v>
      </c>
    </row>
    <row r="2517" spans="1:14" x14ac:dyDescent="0.35">
      <c r="A2517" s="1">
        <v>2516</v>
      </c>
      <c r="B2517" s="1" t="s">
        <v>9</v>
      </c>
      <c r="C2517" s="1">
        <v>447789.6</v>
      </c>
      <c r="D2517" s="1" t="s">
        <v>10</v>
      </c>
      <c r="E2517" s="1" t="s">
        <v>11</v>
      </c>
      <c r="F2517" s="1" t="s">
        <v>12</v>
      </c>
      <c r="G2517" s="1" t="s">
        <v>13</v>
      </c>
      <c r="H2517" s="1" t="s">
        <v>13</v>
      </c>
      <c r="I2517" s="1">
        <v>31</v>
      </c>
      <c r="J2517" t="str">
        <f t="shared" si="118"/>
        <v>No</v>
      </c>
      <c r="K2517" t="str">
        <f t="shared" si="119"/>
        <v>No</v>
      </c>
      <c r="L2517">
        <f t="shared" si="120"/>
        <v>447789.6</v>
      </c>
      <c r="M2517" s="1" t="str">
        <f>IF(ISBLANK(D2517),_xlfn.MODE.SNGL(moras[TIPO_ASEGURAMIENTO]),D2517)</f>
        <v>ASALARIADO</v>
      </c>
      <c r="N2517" s="1">
        <f>IF(ISBLANK(moras[[#This Row],[EDAD]]),T2538,moras[[#This Row],[EDAD]])</f>
        <v>31</v>
      </c>
    </row>
    <row r="2518" spans="1:14" x14ac:dyDescent="0.35">
      <c r="A2518" s="1">
        <v>2517</v>
      </c>
      <c r="B2518" s="1" t="s">
        <v>9</v>
      </c>
      <c r="C2518" s="1">
        <v>310124</v>
      </c>
      <c r="D2518" s="1" t="s">
        <v>18</v>
      </c>
      <c r="E2518" s="1" t="s">
        <v>16</v>
      </c>
      <c r="F2518" s="1" t="s">
        <v>12</v>
      </c>
      <c r="G2518" s="1" t="s">
        <v>12</v>
      </c>
      <c r="H2518" s="1" t="s">
        <v>12</v>
      </c>
      <c r="I2518" s="1">
        <v>41</v>
      </c>
      <c r="J2518" t="str">
        <f t="shared" si="118"/>
        <v>No</v>
      </c>
      <c r="K2518" t="str">
        <f t="shared" si="119"/>
        <v>No</v>
      </c>
      <c r="L2518">
        <f t="shared" si="120"/>
        <v>310124</v>
      </c>
      <c r="M2518" s="1" t="str">
        <f>IF(ISBLANK(D2518),_xlfn.MODE.SNGL(moras[TIPO_ASEGURAMIENTO]),D2518)</f>
        <v>TRABAJADOR INDEPENDIENTE</v>
      </c>
      <c r="N2518" s="1">
        <f>IF(ISBLANK(moras[[#This Row],[EDAD]]),T2539,moras[[#This Row],[EDAD]])</f>
        <v>41</v>
      </c>
    </row>
    <row r="2519" spans="1:14" x14ac:dyDescent="0.35">
      <c r="A2519" s="1">
        <v>2518</v>
      </c>
      <c r="B2519" s="1" t="s">
        <v>15</v>
      </c>
      <c r="C2519" s="1">
        <v>1110079.17</v>
      </c>
      <c r="D2519" s="1" t="s">
        <v>10</v>
      </c>
      <c r="E2519" s="1" t="s">
        <v>16</v>
      </c>
      <c r="F2519" s="1" t="s">
        <v>12</v>
      </c>
      <c r="G2519" s="1" t="s">
        <v>13</v>
      </c>
      <c r="H2519" s="1" t="s">
        <v>13</v>
      </c>
      <c r="I2519" s="1">
        <v>24</v>
      </c>
      <c r="J2519" t="str">
        <f t="shared" si="118"/>
        <v>No</v>
      </c>
      <c r="K2519" t="str">
        <f t="shared" si="119"/>
        <v>No</v>
      </c>
      <c r="L2519">
        <f t="shared" si="120"/>
        <v>1110079.17</v>
      </c>
      <c r="M2519" s="1" t="str">
        <f>IF(ISBLANK(D2519),_xlfn.MODE.SNGL(moras[TIPO_ASEGURAMIENTO]),D2519)</f>
        <v>ASALARIADO</v>
      </c>
      <c r="N2519" s="1">
        <f>IF(ISBLANK(moras[[#This Row],[EDAD]]),T2540,moras[[#This Row],[EDAD]])</f>
        <v>24</v>
      </c>
    </row>
    <row r="2520" spans="1:14" x14ac:dyDescent="0.35">
      <c r="A2520" s="1">
        <v>2519</v>
      </c>
      <c r="B2520" s="1" t="s">
        <v>9</v>
      </c>
      <c r="C2520" s="1">
        <v>347500</v>
      </c>
      <c r="D2520" s="1" t="s">
        <v>10</v>
      </c>
      <c r="E2520" s="1" t="s">
        <v>16</v>
      </c>
      <c r="F2520" s="1" t="s">
        <v>12</v>
      </c>
      <c r="G2520" s="1" t="s">
        <v>13</v>
      </c>
      <c r="H2520" s="1" t="s">
        <v>13</v>
      </c>
      <c r="I2520" s="1">
        <v>42</v>
      </c>
      <c r="J2520" t="str">
        <f t="shared" si="118"/>
        <v>No</v>
      </c>
      <c r="K2520" t="str">
        <f t="shared" si="119"/>
        <v>No</v>
      </c>
      <c r="L2520">
        <f t="shared" si="120"/>
        <v>347500</v>
      </c>
      <c r="M2520" s="1" t="str">
        <f>IF(ISBLANK(D2520),_xlfn.MODE.SNGL(moras[TIPO_ASEGURAMIENTO]),D2520)</f>
        <v>ASALARIADO</v>
      </c>
      <c r="N2520" s="1">
        <f>IF(ISBLANK(moras[[#This Row],[EDAD]]),T2541,moras[[#This Row],[EDAD]])</f>
        <v>42</v>
      </c>
    </row>
    <row r="2521" spans="1:14" x14ac:dyDescent="0.35">
      <c r="A2521" s="1">
        <v>2520</v>
      </c>
      <c r="B2521" s="1" t="s">
        <v>15</v>
      </c>
      <c r="C2521" s="1">
        <v>1341415.6399999999</v>
      </c>
      <c r="D2521" s="1" t="s">
        <v>10</v>
      </c>
      <c r="E2521" s="1" t="s">
        <v>16</v>
      </c>
      <c r="F2521" s="1" t="s">
        <v>12</v>
      </c>
      <c r="G2521" s="1" t="s">
        <v>13</v>
      </c>
      <c r="H2521" s="1" t="s">
        <v>13</v>
      </c>
      <c r="I2521" s="1">
        <v>38</v>
      </c>
      <c r="J2521" t="str">
        <f t="shared" si="118"/>
        <v>No</v>
      </c>
      <c r="K2521" t="str">
        <f t="shared" si="119"/>
        <v>No</v>
      </c>
      <c r="L2521">
        <f t="shared" si="120"/>
        <v>1341415.6399999999</v>
      </c>
      <c r="M2521" s="1" t="str">
        <f>IF(ISBLANK(D2521),_xlfn.MODE.SNGL(moras[TIPO_ASEGURAMIENTO]),D2521)</f>
        <v>ASALARIADO</v>
      </c>
      <c r="N2521" s="1">
        <f>IF(ISBLANK(moras[[#This Row],[EDAD]]),T2542,moras[[#This Row],[EDAD]])</f>
        <v>38</v>
      </c>
    </row>
    <row r="2522" spans="1:14" x14ac:dyDescent="0.35">
      <c r="A2522" s="1">
        <v>2521</v>
      </c>
      <c r="B2522" s="1" t="s">
        <v>15</v>
      </c>
      <c r="C2522" s="1">
        <v>319575.36</v>
      </c>
      <c r="D2522" s="1" t="s">
        <v>10</v>
      </c>
      <c r="E2522" s="1" t="s">
        <v>16</v>
      </c>
      <c r="F2522" s="1" t="s">
        <v>12</v>
      </c>
      <c r="G2522" s="1" t="s">
        <v>13</v>
      </c>
      <c r="H2522" s="1" t="s">
        <v>13</v>
      </c>
      <c r="I2522" s="1">
        <v>64</v>
      </c>
      <c r="J2522" t="str">
        <f t="shared" si="118"/>
        <v>No</v>
      </c>
      <c r="K2522" t="str">
        <f t="shared" si="119"/>
        <v>No</v>
      </c>
      <c r="L2522">
        <f t="shared" si="120"/>
        <v>319575.36</v>
      </c>
      <c r="M2522" s="1" t="str">
        <f>IF(ISBLANK(D2522),_xlfn.MODE.SNGL(moras[TIPO_ASEGURAMIENTO]),D2522)</f>
        <v>ASALARIADO</v>
      </c>
      <c r="N2522" s="1">
        <f>IF(ISBLANK(moras[[#This Row],[EDAD]]),T2543,moras[[#This Row],[EDAD]])</f>
        <v>64</v>
      </c>
    </row>
    <row r="2523" spans="1:14" x14ac:dyDescent="0.35">
      <c r="A2523" s="1">
        <v>2522</v>
      </c>
      <c r="B2523" s="1" t="s">
        <v>9</v>
      </c>
      <c r="C2523" s="1">
        <v>594092</v>
      </c>
      <c r="D2523" s="1" t="s">
        <v>18</v>
      </c>
      <c r="E2523" s="1" t="s">
        <v>16</v>
      </c>
      <c r="F2523" s="1" t="s">
        <v>12</v>
      </c>
      <c r="G2523" s="1" t="s">
        <v>13</v>
      </c>
      <c r="H2523" s="1" t="s">
        <v>12</v>
      </c>
      <c r="I2523" s="1">
        <v>42</v>
      </c>
      <c r="J2523" t="str">
        <f t="shared" si="118"/>
        <v>No</v>
      </c>
      <c r="K2523" t="str">
        <f t="shared" si="119"/>
        <v>No</v>
      </c>
      <c r="L2523">
        <f t="shared" si="120"/>
        <v>594092</v>
      </c>
      <c r="M2523" s="1" t="str">
        <f>IF(ISBLANK(D2523),_xlfn.MODE.SNGL(moras[TIPO_ASEGURAMIENTO]),D2523)</f>
        <v>TRABAJADOR INDEPENDIENTE</v>
      </c>
      <c r="N2523" s="1">
        <f>IF(ISBLANK(moras[[#This Row],[EDAD]]),T2544,moras[[#This Row],[EDAD]])</f>
        <v>42</v>
      </c>
    </row>
    <row r="2524" spans="1:14" x14ac:dyDescent="0.35">
      <c r="A2524" s="1">
        <v>2523</v>
      </c>
      <c r="B2524" s="1" t="s">
        <v>15</v>
      </c>
      <c r="C2524" s="1">
        <v>405000</v>
      </c>
      <c r="D2524" s="1" t="s">
        <v>10</v>
      </c>
      <c r="E2524" s="1" t="s">
        <v>16</v>
      </c>
      <c r="F2524" s="1" t="s">
        <v>12</v>
      </c>
      <c r="G2524" s="1" t="s">
        <v>13</v>
      </c>
      <c r="H2524" s="1" t="s">
        <v>12</v>
      </c>
      <c r="I2524" s="1">
        <v>34</v>
      </c>
      <c r="J2524" t="str">
        <f t="shared" si="118"/>
        <v>No</v>
      </c>
      <c r="K2524" t="str">
        <f t="shared" si="119"/>
        <v>No</v>
      </c>
      <c r="L2524">
        <f t="shared" si="120"/>
        <v>405000</v>
      </c>
      <c r="M2524" s="1" t="str">
        <f>IF(ISBLANK(D2524),_xlfn.MODE.SNGL(moras[TIPO_ASEGURAMIENTO]),D2524)</f>
        <v>ASALARIADO</v>
      </c>
      <c r="N2524" s="1">
        <f>IF(ISBLANK(moras[[#This Row],[EDAD]]),T2545,moras[[#This Row],[EDAD]])</f>
        <v>34</v>
      </c>
    </row>
    <row r="2525" spans="1:14" x14ac:dyDescent="0.35">
      <c r="A2525" s="1">
        <v>2524</v>
      </c>
      <c r="B2525" s="1" t="s">
        <v>15</v>
      </c>
      <c r="C2525" s="1">
        <v>298155</v>
      </c>
      <c r="D2525" s="1" t="s">
        <v>17</v>
      </c>
      <c r="E2525" s="1" t="s">
        <v>16</v>
      </c>
      <c r="F2525" s="1" t="s">
        <v>12</v>
      </c>
      <c r="G2525" s="1" t="s">
        <v>13</v>
      </c>
      <c r="H2525" s="1" t="s">
        <v>13</v>
      </c>
      <c r="I2525" s="1">
        <v>30</v>
      </c>
      <c r="J2525" t="str">
        <f t="shared" si="118"/>
        <v>No</v>
      </c>
      <c r="K2525" t="str">
        <f t="shared" si="119"/>
        <v>No</v>
      </c>
      <c r="L2525">
        <f t="shared" si="120"/>
        <v>298155</v>
      </c>
      <c r="M2525" s="1" t="str">
        <f>IF(ISBLANK(D2525),_xlfn.MODE.SNGL(moras[TIPO_ASEGURAMIENTO]),D2525)</f>
        <v>ASEGURADO VOLUNTARIO</v>
      </c>
      <c r="N2525" s="1">
        <f>IF(ISBLANK(moras[[#This Row],[EDAD]]),T2546,moras[[#This Row],[EDAD]])</f>
        <v>30</v>
      </c>
    </row>
    <row r="2526" spans="1:14" x14ac:dyDescent="0.35">
      <c r="A2526" s="1">
        <v>2525</v>
      </c>
      <c r="B2526" s="1" t="s">
        <v>15</v>
      </c>
      <c r="C2526" s="1">
        <v>301260</v>
      </c>
      <c r="D2526" s="1" t="s">
        <v>17</v>
      </c>
      <c r="E2526" s="1" t="s">
        <v>16</v>
      </c>
      <c r="F2526" s="1" t="s">
        <v>12</v>
      </c>
      <c r="G2526" s="1" t="s">
        <v>13</v>
      </c>
      <c r="H2526" s="1" t="s">
        <v>13</v>
      </c>
      <c r="I2526" s="1">
        <v>38</v>
      </c>
      <c r="J2526" t="str">
        <f t="shared" si="118"/>
        <v>No</v>
      </c>
      <c r="K2526" t="str">
        <f t="shared" si="119"/>
        <v>No</v>
      </c>
      <c r="L2526">
        <f t="shared" si="120"/>
        <v>301260</v>
      </c>
      <c r="M2526" s="1" t="str">
        <f>IF(ISBLANK(D2526),_xlfn.MODE.SNGL(moras[TIPO_ASEGURAMIENTO]),D2526)</f>
        <v>ASEGURADO VOLUNTARIO</v>
      </c>
      <c r="N2526" s="1">
        <f>IF(ISBLANK(moras[[#This Row],[EDAD]]),T2547,moras[[#This Row],[EDAD]])</f>
        <v>38</v>
      </c>
    </row>
    <row r="2527" spans="1:14" x14ac:dyDescent="0.35">
      <c r="A2527" s="1">
        <v>2526</v>
      </c>
      <c r="B2527" s="1" t="s">
        <v>15</v>
      </c>
      <c r="C2527" s="1">
        <v>1221155</v>
      </c>
      <c r="D2527" s="1" t="s">
        <v>10</v>
      </c>
      <c r="E2527" s="1" t="s">
        <v>11</v>
      </c>
      <c r="F2527" s="1" t="s">
        <v>12</v>
      </c>
      <c r="G2527" s="1" t="s">
        <v>13</v>
      </c>
      <c r="H2527" s="1" t="s">
        <v>12</v>
      </c>
      <c r="I2527" s="1">
        <v>54</v>
      </c>
      <c r="J2527" t="str">
        <f t="shared" si="118"/>
        <v>No</v>
      </c>
      <c r="K2527" t="str">
        <f t="shared" si="119"/>
        <v>No</v>
      </c>
      <c r="L2527">
        <f t="shared" si="120"/>
        <v>1221155</v>
      </c>
      <c r="M2527" s="1" t="str">
        <f>IF(ISBLANK(D2527),_xlfn.MODE.SNGL(moras[TIPO_ASEGURAMIENTO]),D2527)</f>
        <v>ASALARIADO</v>
      </c>
      <c r="N2527" s="1">
        <f>IF(ISBLANK(moras[[#This Row],[EDAD]]),T2548,moras[[#This Row],[EDAD]])</f>
        <v>54</v>
      </c>
    </row>
    <row r="2528" spans="1:14" x14ac:dyDescent="0.35">
      <c r="A2528" s="1">
        <v>2527</v>
      </c>
      <c r="B2528" s="1" t="s">
        <v>9</v>
      </c>
      <c r="C2528" s="1">
        <v>297046</v>
      </c>
      <c r="D2528" s="1" t="s">
        <v>18</v>
      </c>
      <c r="E2528" s="1" t="s">
        <v>16</v>
      </c>
      <c r="F2528" s="1" t="s">
        <v>12</v>
      </c>
      <c r="G2528" s="1" t="s">
        <v>13</v>
      </c>
      <c r="H2528" s="1" t="s">
        <v>13</v>
      </c>
      <c r="I2528" s="1">
        <v>43</v>
      </c>
      <c r="J2528" t="str">
        <f t="shared" si="118"/>
        <v>No</v>
      </c>
      <c r="K2528" t="str">
        <f t="shared" si="119"/>
        <v>No</v>
      </c>
      <c r="L2528">
        <f t="shared" si="120"/>
        <v>297046</v>
      </c>
      <c r="M2528" s="1" t="str">
        <f>IF(ISBLANK(D2528),_xlfn.MODE.SNGL(moras[TIPO_ASEGURAMIENTO]),D2528)</f>
        <v>TRABAJADOR INDEPENDIENTE</v>
      </c>
      <c r="N2528" s="1">
        <f>IF(ISBLANK(moras[[#This Row],[EDAD]]),T2549,moras[[#This Row],[EDAD]])</f>
        <v>43</v>
      </c>
    </row>
    <row r="2529" spans="1:14" x14ac:dyDescent="0.35">
      <c r="A2529" s="1">
        <v>2528</v>
      </c>
      <c r="B2529" s="1" t="s">
        <v>9</v>
      </c>
      <c r="C2529" s="1">
        <v>907355.22</v>
      </c>
      <c r="D2529" s="1" t="s">
        <v>10</v>
      </c>
      <c r="E2529" s="1" t="s">
        <v>16</v>
      </c>
      <c r="F2529" s="1" t="s">
        <v>12</v>
      </c>
      <c r="G2529" s="1" t="s">
        <v>13</v>
      </c>
      <c r="H2529" s="1" t="s">
        <v>13</v>
      </c>
      <c r="I2529" s="1">
        <v>37</v>
      </c>
      <c r="J2529" t="str">
        <f t="shared" si="118"/>
        <v>No</v>
      </c>
      <c r="K2529" t="str">
        <f t="shared" si="119"/>
        <v>No</v>
      </c>
      <c r="L2529">
        <f t="shared" si="120"/>
        <v>907355.22</v>
      </c>
      <c r="M2529" s="1" t="str">
        <f>IF(ISBLANK(D2529),_xlfn.MODE.SNGL(moras[TIPO_ASEGURAMIENTO]),D2529)</f>
        <v>ASALARIADO</v>
      </c>
      <c r="N2529" s="1">
        <f>IF(ISBLANK(moras[[#This Row],[EDAD]]),T2550,moras[[#This Row],[EDAD]])</f>
        <v>37</v>
      </c>
    </row>
    <row r="2530" spans="1:14" x14ac:dyDescent="0.35">
      <c r="A2530" s="1">
        <v>2529</v>
      </c>
      <c r="B2530" s="1" t="s">
        <v>9</v>
      </c>
      <c r="C2530" s="1">
        <v>299744</v>
      </c>
      <c r="D2530" s="1" t="s">
        <v>18</v>
      </c>
      <c r="E2530" s="1" t="s">
        <v>16</v>
      </c>
      <c r="F2530" s="1" t="s">
        <v>12</v>
      </c>
      <c r="G2530" s="1" t="s">
        <v>13</v>
      </c>
      <c r="H2530" s="1" t="s">
        <v>12</v>
      </c>
      <c r="I2530" s="1">
        <v>37</v>
      </c>
      <c r="J2530" t="str">
        <f t="shared" si="118"/>
        <v>No</v>
      </c>
      <c r="K2530" t="str">
        <f t="shared" si="119"/>
        <v>No</v>
      </c>
      <c r="L2530">
        <f t="shared" si="120"/>
        <v>299744</v>
      </c>
      <c r="M2530" s="1" t="str">
        <f>IF(ISBLANK(D2530),_xlfn.MODE.SNGL(moras[TIPO_ASEGURAMIENTO]),D2530)</f>
        <v>TRABAJADOR INDEPENDIENTE</v>
      </c>
      <c r="N2530" s="1">
        <f>IF(ISBLANK(moras[[#This Row],[EDAD]]),T2551,moras[[#This Row],[EDAD]])</f>
        <v>37</v>
      </c>
    </row>
    <row r="2531" spans="1:14" x14ac:dyDescent="0.35">
      <c r="A2531" s="1">
        <v>2530</v>
      </c>
      <c r="B2531" s="1" t="s">
        <v>9</v>
      </c>
      <c r="C2531" s="1">
        <v>650779.6</v>
      </c>
      <c r="D2531" s="1" t="s">
        <v>10</v>
      </c>
      <c r="E2531" s="1" t="s">
        <v>16</v>
      </c>
      <c r="F2531" s="1" t="s">
        <v>12</v>
      </c>
      <c r="G2531" s="1" t="s">
        <v>13</v>
      </c>
      <c r="H2531" s="1" t="s">
        <v>13</v>
      </c>
      <c r="I2531" s="1">
        <v>38</v>
      </c>
      <c r="J2531" t="str">
        <f t="shared" si="118"/>
        <v>No</v>
      </c>
      <c r="K2531" t="str">
        <f t="shared" si="119"/>
        <v>No</v>
      </c>
      <c r="L2531">
        <f t="shared" si="120"/>
        <v>650779.6</v>
      </c>
      <c r="M2531" s="1" t="str">
        <f>IF(ISBLANK(D2531),_xlfn.MODE.SNGL(moras[TIPO_ASEGURAMIENTO]),D2531)</f>
        <v>ASALARIADO</v>
      </c>
      <c r="N2531" s="1">
        <f>IF(ISBLANK(moras[[#This Row],[EDAD]]),T2552,moras[[#This Row],[EDAD]])</f>
        <v>38</v>
      </c>
    </row>
    <row r="2532" spans="1:14" x14ac:dyDescent="0.35">
      <c r="A2532" s="1">
        <v>2531</v>
      </c>
      <c r="B2532" s="1" t="s">
        <v>9</v>
      </c>
      <c r="C2532" s="1">
        <v>3340086.25</v>
      </c>
      <c r="D2532" s="1" t="s">
        <v>10</v>
      </c>
      <c r="E2532" s="1" t="s">
        <v>11</v>
      </c>
      <c r="F2532" s="1" t="s">
        <v>12</v>
      </c>
      <c r="G2532" s="1" t="s">
        <v>13</v>
      </c>
      <c r="H2532" s="1" t="s">
        <v>13</v>
      </c>
      <c r="I2532" s="1">
        <v>42</v>
      </c>
      <c r="J2532" t="str">
        <f t="shared" si="118"/>
        <v>Atípico</v>
      </c>
      <c r="K2532" t="str">
        <f t="shared" si="119"/>
        <v>No</v>
      </c>
      <c r="L2532">
        <f t="shared" si="120"/>
        <v>3340086.25</v>
      </c>
      <c r="M2532" s="1" t="str">
        <f>IF(ISBLANK(D2532),_xlfn.MODE.SNGL(moras[TIPO_ASEGURAMIENTO]),D2532)</f>
        <v>ASALARIADO</v>
      </c>
      <c r="N2532" s="1">
        <f>IF(ISBLANK(moras[[#This Row],[EDAD]]),T2553,moras[[#This Row],[EDAD]])</f>
        <v>42</v>
      </c>
    </row>
    <row r="2533" spans="1:14" x14ac:dyDescent="0.35">
      <c r="A2533" s="1">
        <v>2532</v>
      </c>
      <c r="B2533" s="1" t="s">
        <v>9</v>
      </c>
      <c r="C2533" s="1">
        <v>303386</v>
      </c>
      <c r="D2533" s="1" t="s">
        <v>10</v>
      </c>
      <c r="E2533" s="1" t="s">
        <v>16</v>
      </c>
      <c r="F2533" s="1" t="s">
        <v>12</v>
      </c>
      <c r="G2533" s="1" t="s">
        <v>12</v>
      </c>
      <c r="H2533" s="1" t="s">
        <v>13</v>
      </c>
      <c r="I2533" s="1">
        <v>35</v>
      </c>
      <c r="J2533" t="str">
        <f t="shared" si="118"/>
        <v>No</v>
      </c>
      <c r="K2533" t="str">
        <f t="shared" si="119"/>
        <v>No</v>
      </c>
      <c r="L2533">
        <f t="shared" si="120"/>
        <v>303386</v>
      </c>
      <c r="M2533" s="1" t="str">
        <f>IF(ISBLANK(D2533),_xlfn.MODE.SNGL(moras[TIPO_ASEGURAMIENTO]),D2533)</f>
        <v>ASALARIADO</v>
      </c>
      <c r="N2533" s="1">
        <f>IF(ISBLANK(moras[[#This Row],[EDAD]]),T2554,moras[[#This Row],[EDAD]])</f>
        <v>35</v>
      </c>
    </row>
    <row r="2534" spans="1:14" x14ac:dyDescent="0.35">
      <c r="A2534" s="1">
        <v>2533</v>
      </c>
      <c r="B2534" s="1" t="s">
        <v>9</v>
      </c>
      <c r="C2534" s="1">
        <v>320000</v>
      </c>
      <c r="D2534" s="1" t="s">
        <v>10</v>
      </c>
      <c r="E2534" s="1" t="s">
        <v>16</v>
      </c>
      <c r="F2534" s="1" t="s">
        <v>12</v>
      </c>
      <c r="G2534" s="1" t="s">
        <v>13</v>
      </c>
      <c r="H2534" s="1" t="s">
        <v>12</v>
      </c>
      <c r="I2534" s="1">
        <v>22</v>
      </c>
      <c r="J2534" t="str">
        <f t="shared" si="118"/>
        <v>No</v>
      </c>
      <c r="K2534" t="str">
        <f t="shared" si="119"/>
        <v>No</v>
      </c>
      <c r="L2534">
        <f t="shared" si="120"/>
        <v>320000</v>
      </c>
      <c r="M2534" s="1" t="str">
        <f>IF(ISBLANK(D2534),_xlfn.MODE.SNGL(moras[TIPO_ASEGURAMIENTO]),D2534)</f>
        <v>ASALARIADO</v>
      </c>
      <c r="N2534" s="1">
        <f>IF(ISBLANK(moras[[#This Row],[EDAD]]),T2555,moras[[#This Row],[EDAD]])</f>
        <v>22</v>
      </c>
    </row>
    <row r="2535" spans="1:14" x14ac:dyDescent="0.35">
      <c r="A2535" s="1">
        <v>2534</v>
      </c>
      <c r="B2535" s="1" t="s">
        <v>9</v>
      </c>
      <c r="C2535" s="1">
        <v>297045</v>
      </c>
      <c r="D2535" s="1" t="s">
        <v>18</v>
      </c>
      <c r="E2535" s="1" t="s">
        <v>16</v>
      </c>
      <c r="F2535" s="1" t="s">
        <v>12</v>
      </c>
      <c r="G2535" s="1" t="s">
        <v>13</v>
      </c>
      <c r="H2535" s="1" t="s">
        <v>13</v>
      </c>
      <c r="I2535" s="1">
        <v>56</v>
      </c>
      <c r="J2535" t="str">
        <f t="shared" si="118"/>
        <v>No</v>
      </c>
      <c r="K2535" t="str">
        <f t="shared" si="119"/>
        <v>No</v>
      </c>
      <c r="L2535">
        <f t="shared" si="120"/>
        <v>297045</v>
      </c>
      <c r="M2535" s="1" t="str">
        <f>IF(ISBLANK(D2535),_xlfn.MODE.SNGL(moras[TIPO_ASEGURAMIENTO]),D2535)</f>
        <v>TRABAJADOR INDEPENDIENTE</v>
      </c>
      <c r="N2535" s="1">
        <f>IF(ISBLANK(moras[[#This Row],[EDAD]]),T2556,moras[[#This Row],[EDAD]])</f>
        <v>56</v>
      </c>
    </row>
    <row r="2536" spans="1:14" x14ac:dyDescent="0.35">
      <c r="A2536" s="1">
        <v>2535</v>
      </c>
      <c r="B2536" s="1" t="s">
        <v>15</v>
      </c>
      <c r="C2536" s="1">
        <v>2481900.46</v>
      </c>
      <c r="D2536" s="1" t="s">
        <v>10</v>
      </c>
      <c r="E2536" s="1" t="s">
        <v>16</v>
      </c>
      <c r="F2536" s="1" t="s">
        <v>12</v>
      </c>
      <c r="G2536" s="1" t="s">
        <v>13</v>
      </c>
      <c r="H2536" s="1" t="s">
        <v>13</v>
      </c>
      <c r="I2536" s="1">
        <v>33</v>
      </c>
      <c r="J2536" t="str">
        <f t="shared" si="118"/>
        <v>Atípico</v>
      </c>
      <c r="K2536" t="str">
        <f t="shared" si="119"/>
        <v>No</v>
      </c>
      <c r="L2536">
        <f t="shared" si="120"/>
        <v>2481900.46</v>
      </c>
      <c r="M2536" s="1" t="str">
        <f>IF(ISBLANK(D2536),_xlfn.MODE.SNGL(moras[TIPO_ASEGURAMIENTO]),D2536)</f>
        <v>ASALARIADO</v>
      </c>
      <c r="N2536" s="1">
        <f>IF(ISBLANK(moras[[#This Row],[EDAD]]),T2557,moras[[#This Row],[EDAD]])</f>
        <v>33</v>
      </c>
    </row>
    <row r="2537" spans="1:14" x14ac:dyDescent="0.35">
      <c r="A2537" s="1">
        <v>2536</v>
      </c>
      <c r="B2537" s="1" t="s">
        <v>15</v>
      </c>
      <c r="C2537" s="1">
        <v>33658.400000000001</v>
      </c>
      <c r="D2537" s="1" t="s">
        <v>10</v>
      </c>
      <c r="E2537" s="1" t="s">
        <v>11</v>
      </c>
      <c r="F2537" s="1" t="s">
        <v>12</v>
      </c>
      <c r="G2537" s="1" t="s">
        <v>13</v>
      </c>
      <c r="H2537" s="1" t="s">
        <v>13</v>
      </c>
      <c r="I2537" s="1">
        <v>58</v>
      </c>
      <c r="J2537" t="str">
        <f t="shared" si="118"/>
        <v>No</v>
      </c>
      <c r="K2537" t="str">
        <f t="shared" si="119"/>
        <v>No</v>
      </c>
      <c r="L2537">
        <f t="shared" si="120"/>
        <v>33658.400000000001</v>
      </c>
      <c r="M2537" s="1" t="str">
        <f>IF(ISBLANK(D2537),_xlfn.MODE.SNGL(moras[TIPO_ASEGURAMIENTO]),D2537)</f>
        <v>ASALARIADO</v>
      </c>
      <c r="N2537" s="1">
        <f>IF(ISBLANK(moras[[#This Row],[EDAD]]),T2558,moras[[#This Row],[EDAD]])</f>
        <v>58</v>
      </c>
    </row>
    <row r="2538" spans="1:14" x14ac:dyDescent="0.35">
      <c r="A2538" s="1">
        <v>2537</v>
      </c>
      <c r="B2538" s="1" t="s">
        <v>9</v>
      </c>
      <c r="C2538" s="1">
        <v>297046</v>
      </c>
      <c r="D2538" s="1" t="s">
        <v>17</v>
      </c>
      <c r="E2538" s="1" t="s">
        <v>16</v>
      </c>
      <c r="F2538" s="1" t="s">
        <v>12</v>
      </c>
      <c r="G2538" s="1" t="s">
        <v>13</v>
      </c>
      <c r="H2538" s="1" t="s">
        <v>13</v>
      </c>
      <c r="I2538" s="1">
        <v>53</v>
      </c>
      <c r="J2538" t="str">
        <f t="shared" si="118"/>
        <v>No</v>
      </c>
      <c r="K2538" t="str">
        <f t="shared" si="119"/>
        <v>No</v>
      </c>
      <c r="L2538">
        <f t="shared" si="120"/>
        <v>297046</v>
      </c>
      <c r="M2538" s="1" t="str">
        <f>IF(ISBLANK(D2538),_xlfn.MODE.SNGL(moras[TIPO_ASEGURAMIENTO]),D2538)</f>
        <v>ASEGURADO VOLUNTARIO</v>
      </c>
      <c r="N2538" s="1">
        <f>IF(ISBLANK(moras[[#This Row],[EDAD]]),T2559,moras[[#This Row],[EDAD]])</f>
        <v>53</v>
      </c>
    </row>
    <row r="2539" spans="1:14" x14ac:dyDescent="0.35">
      <c r="A2539" s="1">
        <v>2538</v>
      </c>
      <c r="B2539" s="1" t="s">
        <v>15</v>
      </c>
      <c r="C2539" s="1">
        <v>85500</v>
      </c>
      <c r="D2539" s="1" t="s">
        <v>10</v>
      </c>
      <c r="E2539" s="1" t="s">
        <v>16</v>
      </c>
      <c r="F2539" s="1" t="s">
        <v>12</v>
      </c>
      <c r="G2539" s="1" t="s">
        <v>13</v>
      </c>
      <c r="H2539" s="1" t="s">
        <v>12</v>
      </c>
      <c r="I2539" s="1">
        <v>27</v>
      </c>
      <c r="J2539" t="str">
        <f t="shared" si="118"/>
        <v>No</v>
      </c>
      <c r="K2539" t="str">
        <f t="shared" si="119"/>
        <v>No</v>
      </c>
      <c r="L2539">
        <f t="shared" si="120"/>
        <v>85500</v>
      </c>
      <c r="M2539" s="1" t="str">
        <f>IF(ISBLANK(D2539),_xlfn.MODE.SNGL(moras[TIPO_ASEGURAMIENTO]),D2539)</f>
        <v>ASALARIADO</v>
      </c>
      <c r="N2539" s="1">
        <f>IF(ISBLANK(moras[[#This Row],[EDAD]]),T2560,moras[[#This Row],[EDAD]])</f>
        <v>27</v>
      </c>
    </row>
    <row r="2540" spans="1:14" x14ac:dyDescent="0.35">
      <c r="A2540" s="1">
        <v>2539</v>
      </c>
      <c r="B2540" s="1" t="s">
        <v>9</v>
      </c>
      <c r="C2540" s="1">
        <v>508656</v>
      </c>
      <c r="D2540" s="1" t="s">
        <v>10</v>
      </c>
      <c r="E2540" s="1" t="s">
        <v>16</v>
      </c>
      <c r="F2540" s="1" t="s">
        <v>12</v>
      </c>
      <c r="G2540" s="1" t="s">
        <v>13</v>
      </c>
      <c r="H2540" s="1" t="s">
        <v>13</v>
      </c>
      <c r="I2540" s="1">
        <v>49</v>
      </c>
      <c r="J2540" t="str">
        <f t="shared" si="118"/>
        <v>No</v>
      </c>
      <c r="K2540" t="str">
        <f t="shared" si="119"/>
        <v>No</v>
      </c>
      <c r="L2540">
        <f t="shared" si="120"/>
        <v>508656</v>
      </c>
      <c r="M2540" s="1" t="str">
        <f>IF(ISBLANK(D2540),_xlfn.MODE.SNGL(moras[TIPO_ASEGURAMIENTO]),D2540)</f>
        <v>ASALARIADO</v>
      </c>
      <c r="N2540" s="1">
        <f>IF(ISBLANK(moras[[#This Row],[EDAD]]),T2561,moras[[#This Row],[EDAD]])</f>
        <v>49</v>
      </c>
    </row>
    <row r="2541" spans="1:14" x14ac:dyDescent="0.35">
      <c r="A2541" s="1">
        <v>2540</v>
      </c>
      <c r="B2541" s="1" t="s">
        <v>15</v>
      </c>
      <c r="C2541" s="1">
        <v>402500</v>
      </c>
      <c r="D2541" s="1" t="s">
        <v>10</v>
      </c>
      <c r="E2541" s="1" t="s">
        <v>16</v>
      </c>
      <c r="F2541" s="1" t="s">
        <v>12</v>
      </c>
      <c r="G2541" s="1" t="s">
        <v>13</v>
      </c>
      <c r="H2541" s="1" t="s">
        <v>12</v>
      </c>
      <c r="I2541" s="1">
        <v>41</v>
      </c>
      <c r="J2541" t="str">
        <f t="shared" si="118"/>
        <v>No</v>
      </c>
      <c r="K2541" t="str">
        <f t="shared" si="119"/>
        <v>No</v>
      </c>
      <c r="L2541">
        <f t="shared" si="120"/>
        <v>402500</v>
      </c>
      <c r="M2541" s="1" t="str">
        <f>IF(ISBLANK(D2541),_xlfn.MODE.SNGL(moras[TIPO_ASEGURAMIENTO]),D2541)</f>
        <v>ASALARIADO</v>
      </c>
      <c r="N2541" s="1">
        <f>IF(ISBLANK(moras[[#This Row],[EDAD]]),T2562,moras[[#This Row],[EDAD]])</f>
        <v>41</v>
      </c>
    </row>
    <row r="2542" spans="1:14" x14ac:dyDescent="0.35">
      <c r="A2542" s="1">
        <v>2541</v>
      </c>
      <c r="B2542" s="1" t="s">
        <v>15</v>
      </c>
      <c r="C2542" s="1">
        <v>461014</v>
      </c>
      <c r="D2542" s="1" t="s">
        <v>10</v>
      </c>
      <c r="E2542" s="1" t="s">
        <v>11</v>
      </c>
      <c r="F2542" s="1" t="s">
        <v>12</v>
      </c>
      <c r="G2542" s="1" t="s">
        <v>13</v>
      </c>
      <c r="H2542" s="1" t="s">
        <v>12</v>
      </c>
      <c r="I2542" s="1">
        <v>52</v>
      </c>
      <c r="J2542" t="str">
        <f t="shared" si="118"/>
        <v>No</v>
      </c>
      <c r="K2542" t="str">
        <f t="shared" si="119"/>
        <v>No</v>
      </c>
      <c r="L2542">
        <f t="shared" si="120"/>
        <v>461014</v>
      </c>
      <c r="M2542" s="1" t="str">
        <f>IF(ISBLANK(D2542),_xlfn.MODE.SNGL(moras[TIPO_ASEGURAMIENTO]),D2542)</f>
        <v>ASALARIADO</v>
      </c>
      <c r="N2542" s="1">
        <f>IF(ISBLANK(moras[[#This Row],[EDAD]]),T2563,moras[[#This Row],[EDAD]])</f>
        <v>52</v>
      </c>
    </row>
    <row r="2543" spans="1:14" x14ac:dyDescent="0.35">
      <c r="A2543" s="1">
        <v>2542</v>
      </c>
      <c r="B2543" s="1" t="s">
        <v>15</v>
      </c>
      <c r="C2543" s="1">
        <v>529279</v>
      </c>
      <c r="D2543" s="1" t="s">
        <v>10</v>
      </c>
      <c r="E2543" s="1" t="s">
        <v>11</v>
      </c>
      <c r="F2543" s="1" t="s">
        <v>12</v>
      </c>
      <c r="G2543" s="1" t="s">
        <v>13</v>
      </c>
      <c r="H2543" s="1" t="s">
        <v>12</v>
      </c>
      <c r="I2543" s="1">
        <v>23</v>
      </c>
      <c r="J2543" t="str">
        <f t="shared" si="118"/>
        <v>No</v>
      </c>
      <c r="K2543" t="str">
        <f t="shared" si="119"/>
        <v>No</v>
      </c>
      <c r="L2543">
        <f t="shared" si="120"/>
        <v>529279</v>
      </c>
      <c r="M2543" s="1" t="str">
        <f>IF(ISBLANK(D2543),_xlfn.MODE.SNGL(moras[TIPO_ASEGURAMIENTO]),D2543)</f>
        <v>ASALARIADO</v>
      </c>
      <c r="N2543" s="1">
        <f>IF(ISBLANK(moras[[#This Row],[EDAD]]),T2564,moras[[#This Row],[EDAD]])</f>
        <v>23</v>
      </c>
    </row>
    <row r="2544" spans="1:14" x14ac:dyDescent="0.35">
      <c r="A2544" s="1">
        <v>2543</v>
      </c>
      <c r="B2544" s="1" t="s">
        <v>15</v>
      </c>
      <c r="C2544" s="1">
        <v>759597.67</v>
      </c>
      <c r="D2544" s="1" t="s">
        <v>10</v>
      </c>
      <c r="E2544" s="1" t="s">
        <v>11</v>
      </c>
      <c r="F2544" s="1" t="s">
        <v>12</v>
      </c>
      <c r="G2544" s="1" t="s">
        <v>13</v>
      </c>
      <c r="H2544" s="1" t="s">
        <v>13</v>
      </c>
      <c r="I2544" s="1">
        <v>27</v>
      </c>
      <c r="J2544" t="str">
        <f t="shared" si="118"/>
        <v>No</v>
      </c>
      <c r="K2544" t="str">
        <f t="shared" si="119"/>
        <v>No</v>
      </c>
      <c r="L2544">
        <f t="shared" si="120"/>
        <v>759597.67</v>
      </c>
      <c r="M2544" s="1" t="str">
        <f>IF(ISBLANK(D2544),_xlfn.MODE.SNGL(moras[TIPO_ASEGURAMIENTO]),D2544)</f>
        <v>ASALARIADO</v>
      </c>
      <c r="N2544" s="1">
        <f>IF(ISBLANK(moras[[#This Row],[EDAD]]),T2565,moras[[#This Row],[EDAD]])</f>
        <v>27</v>
      </c>
    </row>
    <row r="2545" spans="1:14" x14ac:dyDescent="0.35">
      <c r="A2545" s="1">
        <v>2544</v>
      </c>
      <c r="B2545" s="1" t="s">
        <v>15</v>
      </c>
      <c r="C2545" s="1">
        <v>688085.2</v>
      </c>
      <c r="D2545" s="1" t="s">
        <v>10</v>
      </c>
      <c r="E2545" s="1" t="s">
        <v>11</v>
      </c>
      <c r="F2545" s="1" t="s">
        <v>12</v>
      </c>
      <c r="G2545" s="1" t="s">
        <v>13</v>
      </c>
      <c r="H2545" s="1" t="s">
        <v>13</v>
      </c>
      <c r="I2545" s="1">
        <v>36</v>
      </c>
      <c r="J2545" t="str">
        <f t="shared" si="118"/>
        <v>No</v>
      </c>
      <c r="K2545" t="str">
        <f t="shared" si="119"/>
        <v>No</v>
      </c>
      <c r="L2545">
        <f t="shared" si="120"/>
        <v>688085.2</v>
      </c>
      <c r="M2545" s="1" t="str">
        <f>IF(ISBLANK(D2545),_xlfn.MODE.SNGL(moras[TIPO_ASEGURAMIENTO]),D2545)</f>
        <v>ASALARIADO</v>
      </c>
      <c r="N2545" s="1">
        <f>IF(ISBLANK(moras[[#This Row],[EDAD]]),T2566,moras[[#This Row],[EDAD]])</f>
        <v>36</v>
      </c>
    </row>
    <row r="2546" spans="1:14" x14ac:dyDescent="0.35">
      <c r="A2546" s="1">
        <v>2545</v>
      </c>
      <c r="B2546" s="1" t="s">
        <v>9</v>
      </c>
      <c r="C2546" s="1">
        <v>361666.7</v>
      </c>
      <c r="D2546" s="1" t="s">
        <v>10</v>
      </c>
      <c r="E2546" s="1" t="s">
        <v>16</v>
      </c>
      <c r="F2546" s="1" t="s">
        <v>12</v>
      </c>
      <c r="G2546" s="1" t="s">
        <v>12</v>
      </c>
      <c r="H2546" s="1" t="s">
        <v>13</v>
      </c>
      <c r="I2546" s="1">
        <v>37</v>
      </c>
      <c r="J2546" t="str">
        <f t="shared" si="118"/>
        <v>No</v>
      </c>
      <c r="K2546" t="str">
        <f t="shared" si="119"/>
        <v>No</v>
      </c>
      <c r="L2546">
        <f t="shared" si="120"/>
        <v>361666.7</v>
      </c>
      <c r="M2546" s="1" t="str">
        <f>IF(ISBLANK(D2546),_xlfn.MODE.SNGL(moras[TIPO_ASEGURAMIENTO]),D2546)</f>
        <v>ASALARIADO</v>
      </c>
      <c r="N2546" s="1">
        <f>IF(ISBLANK(moras[[#This Row],[EDAD]]),T2567,moras[[#This Row],[EDAD]])</f>
        <v>37</v>
      </c>
    </row>
    <row r="2547" spans="1:14" x14ac:dyDescent="0.35">
      <c r="A2547" s="1">
        <v>2546</v>
      </c>
      <c r="B2547" s="1" t="s">
        <v>15</v>
      </c>
      <c r="C2547" s="1">
        <v>297046</v>
      </c>
      <c r="D2547" s="1" t="s">
        <v>17</v>
      </c>
      <c r="E2547" s="1" t="s">
        <v>16</v>
      </c>
      <c r="F2547" s="1" t="s">
        <v>13</v>
      </c>
      <c r="G2547" s="1" t="s">
        <v>12</v>
      </c>
      <c r="H2547" s="1" t="s">
        <v>13</v>
      </c>
      <c r="I2547" s="1">
        <v>50</v>
      </c>
      <c r="J2547" t="str">
        <f t="shared" si="118"/>
        <v>No</v>
      </c>
      <c r="K2547" t="str">
        <f t="shared" si="119"/>
        <v>No</v>
      </c>
      <c r="L2547">
        <f t="shared" si="120"/>
        <v>297046</v>
      </c>
      <c r="M2547" s="1" t="str">
        <f>IF(ISBLANK(D2547),_xlfn.MODE.SNGL(moras[TIPO_ASEGURAMIENTO]),D2547)</f>
        <v>ASEGURADO VOLUNTARIO</v>
      </c>
      <c r="N2547" s="1">
        <f>IF(ISBLANK(moras[[#This Row],[EDAD]]),T2568,moras[[#This Row],[EDAD]])</f>
        <v>50</v>
      </c>
    </row>
    <row r="2548" spans="1:14" x14ac:dyDescent="0.35">
      <c r="A2548" s="1">
        <v>2547</v>
      </c>
      <c r="B2548" s="1" t="s">
        <v>15</v>
      </c>
      <c r="C2548" s="1">
        <v>309143.36</v>
      </c>
      <c r="D2548" s="1" t="s">
        <v>10</v>
      </c>
      <c r="E2548" s="1" t="s">
        <v>16</v>
      </c>
      <c r="F2548" s="1" t="s">
        <v>12</v>
      </c>
      <c r="G2548" s="1" t="s">
        <v>12</v>
      </c>
      <c r="H2548" s="1" t="s">
        <v>13</v>
      </c>
      <c r="I2548" s="1">
        <v>55</v>
      </c>
      <c r="J2548" t="str">
        <f t="shared" si="118"/>
        <v>No</v>
      </c>
      <c r="K2548" t="str">
        <f t="shared" si="119"/>
        <v>No</v>
      </c>
      <c r="L2548">
        <f t="shared" si="120"/>
        <v>309143.36</v>
      </c>
      <c r="M2548" s="1" t="str">
        <f>IF(ISBLANK(D2548),_xlfn.MODE.SNGL(moras[TIPO_ASEGURAMIENTO]),D2548)</f>
        <v>ASALARIADO</v>
      </c>
      <c r="N2548" s="1">
        <f>IF(ISBLANK(moras[[#This Row],[EDAD]]),T2569,moras[[#This Row],[EDAD]])</f>
        <v>55</v>
      </c>
    </row>
    <row r="2549" spans="1:14" x14ac:dyDescent="0.35">
      <c r="A2549" s="1">
        <v>2548</v>
      </c>
      <c r="B2549" s="1" t="s">
        <v>9</v>
      </c>
      <c r="C2549" s="1">
        <v>360000</v>
      </c>
      <c r="D2549" s="1" t="s">
        <v>10</v>
      </c>
      <c r="E2549" s="1" t="s">
        <v>16</v>
      </c>
      <c r="F2549" s="1" t="s">
        <v>12</v>
      </c>
      <c r="G2549" s="1" t="s">
        <v>13</v>
      </c>
      <c r="H2549" s="1" t="s">
        <v>12</v>
      </c>
      <c r="I2549" s="1">
        <v>32</v>
      </c>
      <c r="J2549" t="str">
        <f t="shared" si="118"/>
        <v>No</v>
      </c>
      <c r="K2549" t="str">
        <f t="shared" si="119"/>
        <v>No</v>
      </c>
      <c r="L2549">
        <f t="shared" si="120"/>
        <v>360000</v>
      </c>
      <c r="M2549" s="1" t="str">
        <f>IF(ISBLANK(D2549),_xlfn.MODE.SNGL(moras[TIPO_ASEGURAMIENTO]),D2549)</f>
        <v>ASALARIADO</v>
      </c>
      <c r="N2549" s="1">
        <f>IF(ISBLANK(moras[[#This Row],[EDAD]]),T2570,moras[[#This Row],[EDAD]])</f>
        <v>32</v>
      </c>
    </row>
    <row r="2550" spans="1:14" x14ac:dyDescent="0.35">
      <c r="A2550" s="1">
        <v>2549</v>
      </c>
      <c r="B2550" s="1" t="s">
        <v>9</v>
      </c>
      <c r="C2550" s="1">
        <v>600000</v>
      </c>
      <c r="D2550" s="1" t="s">
        <v>10</v>
      </c>
      <c r="E2550" s="1" t="s">
        <v>16</v>
      </c>
      <c r="F2550" s="1" t="s">
        <v>12</v>
      </c>
      <c r="G2550" s="1" t="s">
        <v>13</v>
      </c>
      <c r="H2550" s="1" t="s">
        <v>12</v>
      </c>
      <c r="I2550" s="1">
        <v>50</v>
      </c>
      <c r="J2550" t="str">
        <f t="shared" si="118"/>
        <v>No</v>
      </c>
      <c r="K2550" t="str">
        <f t="shared" si="119"/>
        <v>No</v>
      </c>
      <c r="L2550">
        <f t="shared" si="120"/>
        <v>600000</v>
      </c>
      <c r="M2550" s="1" t="str">
        <f>IF(ISBLANK(D2550),_xlfn.MODE.SNGL(moras[TIPO_ASEGURAMIENTO]),D2550)</f>
        <v>ASALARIADO</v>
      </c>
      <c r="N2550" s="1">
        <f>IF(ISBLANK(moras[[#This Row],[EDAD]]),T2571,moras[[#This Row],[EDAD]])</f>
        <v>50</v>
      </c>
    </row>
    <row r="2551" spans="1:14" x14ac:dyDescent="0.35">
      <c r="A2551" s="1">
        <v>2550</v>
      </c>
      <c r="B2551" s="1" t="s">
        <v>9</v>
      </c>
      <c r="C2551" s="1">
        <v>278030</v>
      </c>
      <c r="D2551" s="1" t="s">
        <v>19</v>
      </c>
      <c r="E2551" s="1" t="s">
        <v>16</v>
      </c>
      <c r="F2551" s="1" t="s">
        <v>12</v>
      </c>
      <c r="G2551" s="1" t="s">
        <v>13</v>
      </c>
      <c r="H2551" s="1" t="s">
        <v>13</v>
      </c>
      <c r="I2551" s="1">
        <v>40</v>
      </c>
      <c r="J2551" t="str">
        <f t="shared" si="118"/>
        <v>No</v>
      </c>
      <c r="K2551" t="str">
        <f t="shared" si="119"/>
        <v>No</v>
      </c>
      <c r="L2551">
        <f t="shared" si="120"/>
        <v>278030</v>
      </c>
      <c r="M2551" s="1" t="str">
        <f>IF(ISBLANK(D2551),_xlfn.MODE.SNGL(moras[TIPO_ASEGURAMIENTO]),D2551)</f>
        <v>CONVENIOS ESPECIALES DE TRABAJADORES INDEPENDIENTES</v>
      </c>
      <c r="N2551" s="1">
        <f>IF(ISBLANK(moras[[#This Row],[EDAD]]),T2572,moras[[#This Row],[EDAD]])</f>
        <v>40</v>
      </c>
    </row>
    <row r="2552" spans="1:14" x14ac:dyDescent="0.35">
      <c r="A2552" s="1">
        <v>2551</v>
      </c>
      <c r="B2552" s="1" t="s">
        <v>9</v>
      </c>
      <c r="C2552" s="1">
        <v>2512306.2999999998</v>
      </c>
      <c r="D2552" s="1" t="s">
        <v>10</v>
      </c>
      <c r="E2552" s="1" t="s">
        <v>16</v>
      </c>
      <c r="F2552" s="1" t="s">
        <v>12</v>
      </c>
      <c r="G2552" s="1" t="s">
        <v>13</v>
      </c>
      <c r="H2552" s="1" t="s">
        <v>13</v>
      </c>
      <c r="I2552" s="1">
        <v>44</v>
      </c>
      <c r="J2552" t="str">
        <f t="shared" si="118"/>
        <v>Atípico</v>
      </c>
      <c r="K2552" t="str">
        <f t="shared" si="119"/>
        <v>No</v>
      </c>
      <c r="L2552">
        <f t="shared" si="120"/>
        <v>2512306.2999999998</v>
      </c>
      <c r="M2552" s="1" t="str">
        <f>IF(ISBLANK(D2552),_xlfn.MODE.SNGL(moras[TIPO_ASEGURAMIENTO]),D2552)</f>
        <v>ASALARIADO</v>
      </c>
      <c r="N2552" s="1">
        <f>IF(ISBLANK(moras[[#This Row],[EDAD]]),T2573,moras[[#This Row],[EDAD]])</f>
        <v>44</v>
      </c>
    </row>
    <row r="2553" spans="1:14" x14ac:dyDescent="0.35">
      <c r="A2553" s="1">
        <v>2552</v>
      </c>
      <c r="B2553" s="1" t="s">
        <v>15</v>
      </c>
      <c r="C2553" s="1">
        <v>50000</v>
      </c>
      <c r="D2553" s="1" t="s">
        <v>10</v>
      </c>
      <c r="E2553" s="1" t="s">
        <v>16</v>
      </c>
      <c r="F2553" s="1" t="s">
        <v>12</v>
      </c>
      <c r="G2553" s="1" t="s">
        <v>13</v>
      </c>
      <c r="H2553" s="1" t="s">
        <v>13</v>
      </c>
      <c r="I2553" s="1">
        <v>20</v>
      </c>
      <c r="J2553" t="str">
        <f t="shared" si="118"/>
        <v>No</v>
      </c>
      <c r="K2553" t="str">
        <f t="shared" si="119"/>
        <v>No</v>
      </c>
      <c r="L2553">
        <f t="shared" si="120"/>
        <v>50000</v>
      </c>
      <c r="M2553" s="1" t="str">
        <f>IF(ISBLANK(D2553),_xlfn.MODE.SNGL(moras[TIPO_ASEGURAMIENTO]),D2553)</f>
        <v>ASALARIADO</v>
      </c>
      <c r="N2553" s="1">
        <f>IF(ISBLANK(moras[[#This Row],[EDAD]]),T2574,moras[[#This Row],[EDAD]])</f>
        <v>20</v>
      </c>
    </row>
    <row r="2554" spans="1:14" x14ac:dyDescent="0.35">
      <c r="A2554" s="1">
        <v>2553</v>
      </c>
      <c r="B2554" s="1" t="s">
        <v>15</v>
      </c>
      <c r="C2554" s="1">
        <v>358500</v>
      </c>
      <c r="D2554" s="1" t="s">
        <v>10</v>
      </c>
      <c r="E2554" s="1" t="s">
        <v>16</v>
      </c>
      <c r="F2554" s="1" t="s">
        <v>12</v>
      </c>
      <c r="G2554" s="1" t="s">
        <v>13</v>
      </c>
      <c r="H2554" s="1" t="s">
        <v>13</v>
      </c>
      <c r="I2554" s="1">
        <v>41</v>
      </c>
      <c r="J2554" t="str">
        <f t="shared" si="118"/>
        <v>No</v>
      </c>
      <c r="K2554" t="str">
        <f t="shared" si="119"/>
        <v>No</v>
      </c>
      <c r="L2554">
        <f t="shared" si="120"/>
        <v>358500</v>
      </c>
      <c r="M2554" s="1" t="str">
        <f>IF(ISBLANK(D2554),_xlfn.MODE.SNGL(moras[TIPO_ASEGURAMIENTO]),D2554)</f>
        <v>ASALARIADO</v>
      </c>
      <c r="N2554" s="1">
        <f>IF(ISBLANK(moras[[#This Row],[EDAD]]),T2575,moras[[#This Row],[EDAD]])</f>
        <v>41</v>
      </c>
    </row>
    <row r="2555" spans="1:14" x14ac:dyDescent="0.35">
      <c r="A2555" s="1">
        <v>2554</v>
      </c>
      <c r="B2555" s="1" t="s">
        <v>9</v>
      </c>
      <c r="C2555" s="1">
        <v>456792</v>
      </c>
      <c r="D2555" s="1" t="s">
        <v>10</v>
      </c>
      <c r="E2555" s="1" t="s">
        <v>16</v>
      </c>
      <c r="F2555" s="1" t="s">
        <v>12</v>
      </c>
      <c r="G2555" s="1" t="s">
        <v>13</v>
      </c>
      <c r="H2555" s="1" t="s">
        <v>13</v>
      </c>
      <c r="I2555" s="1">
        <v>41</v>
      </c>
      <c r="J2555" t="str">
        <f t="shared" si="118"/>
        <v>No</v>
      </c>
      <c r="K2555" t="str">
        <f t="shared" si="119"/>
        <v>No</v>
      </c>
      <c r="L2555">
        <f t="shared" si="120"/>
        <v>456792</v>
      </c>
      <c r="M2555" s="1" t="str">
        <f>IF(ISBLANK(D2555),_xlfn.MODE.SNGL(moras[TIPO_ASEGURAMIENTO]),D2555)</f>
        <v>ASALARIADO</v>
      </c>
      <c r="N2555" s="1">
        <f>IF(ISBLANK(moras[[#This Row],[EDAD]]),T2576,moras[[#This Row],[EDAD]])</f>
        <v>41</v>
      </c>
    </row>
    <row r="2556" spans="1:14" x14ac:dyDescent="0.35">
      <c r="A2556" s="1">
        <v>2555</v>
      </c>
      <c r="B2556" s="1" t="s">
        <v>9</v>
      </c>
      <c r="C2556" s="1">
        <v>381590</v>
      </c>
      <c r="D2556" s="1" t="s">
        <v>10</v>
      </c>
      <c r="E2556" s="1" t="s">
        <v>16</v>
      </c>
      <c r="F2556" s="1" t="s">
        <v>12</v>
      </c>
      <c r="G2556" s="1" t="s">
        <v>13</v>
      </c>
      <c r="H2556" s="1" t="s">
        <v>13</v>
      </c>
      <c r="I2556" s="1">
        <v>21</v>
      </c>
      <c r="J2556" t="str">
        <f t="shared" si="118"/>
        <v>No</v>
      </c>
      <c r="K2556" t="str">
        <f t="shared" si="119"/>
        <v>No</v>
      </c>
      <c r="L2556">
        <f t="shared" si="120"/>
        <v>381590</v>
      </c>
      <c r="M2556" s="1" t="str">
        <f>IF(ISBLANK(D2556),_xlfn.MODE.SNGL(moras[TIPO_ASEGURAMIENTO]),D2556)</f>
        <v>ASALARIADO</v>
      </c>
      <c r="N2556" s="1">
        <f>IF(ISBLANK(moras[[#This Row],[EDAD]]),T2577,moras[[#This Row],[EDAD]])</f>
        <v>21</v>
      </c>
    </row>
    <row r="2557" spans="1:14" x14ac:dyDescent="0.35">
      <c r="A2557" s="1">
        <v>2556</v>
      </c>
      <c r="B2557" s="1" t="s">
        <v>9</v>
      </c>
      <c r="C2557" s="1">
        <v>330000</v>
      </c>
      <c r="D2557" s="1" t="s">
        <v>10</v>
      </c>
      <c r="E2557" s="1" t="s">
        <v>16</v>
      </c>
      <c r="F2557" s="1" t="s">
        <v>12</v>
      </c>
      <c r="G2557" s="1" t="s">
        <v>13</v>
      </c>
      <c r="H2557" s="1" t="s">
        <v>13</v>
      </c>
      <c r="I2557" s="1">
        <v>59</v>
      </c>
      <c r="J2557" t="str">
        <f t="shared" si="118"/>
        <v>No</v>
      </c>
      <c r="K2557" t="str">
        <f t="shared" si="119"/>
        <v>No</v>
      </c>
      <c r="L2557">
        <f t="shared" si="120"/>
        <v>330000</v>
      </c>
      <c r="M2557" s="1" t="str">
        <f>IF(ISBLANK(D2557),_xlfn.MODE.SNGL(moras[TIPO_ASEGURAMIENTO]),D2557)</f>
        <v>ASALARIADO</v>
      </c>
      <c r="N2557" s="1">
        <f>IF(ISBLANK(moras[[#This Row],[EDAD]]),T2578,moras[[#This Row],[EDAD]])</f>
        <v>59</v>
      </c>
    </row>
    <row r="2558" spans="1:14" x14ac:dyDescent="0.35">
      <c r="A2558" s="1">
        <v>2557</v>
      </c>
      <c r="B2558" s="1" t="s">
        <v>15</v>
      </c>
      <c r="C2558" s="1">
        <v>976390</v>
      </c>
      <c r="D2558" s="1" t="s">
        <v>10</v>
      </c>
      <c r="E2558" s="1" t="s">
        <v>11</v>
      </c>
      <c r="F2558" s="1" t="s">
        <v>12</v>
      </c>
      <c r="G2558" s="1" t="s">
        <v>13</v>
      </c>
      <c r="H2558" s="1" t="s">
        <v>13</v>
      </c>
      <c r="I2558" s="1">
        <v>35</v>
      </c>
      <c r="J2558" t="str">
        <f t="shared" si="118"/>
        <v>No</v>
      </c>
      <c r="K2558" t="str">
        <f t="shared" si="119"/>
        <v>No</v>
      </c>
      <c r="L2558">
        <f t="shared" si="120"/>
        <v>976390</v>
      </c>
      <c r="M2558" s="1" t="str">
        <f>IF(ISBLANK(D2558),_xlfn.MODE.SNGL(moras[TIPO_ASEGURAMIENTO]),D2558)</f>
        <v>ASALARIADO</v>
      </c>
      <c r="N2558" s="1">
        <f>IF(ISBLANK(moras[[#This Row],[EDAD]]),T2579,moras[[#This Row],[EDAD]])</f>
        <v>35</v>
      </c>
    </row>
    <row r="2559" spans="1:14" x14ac:dyDescent="0.35">
      <c r="A2559" s="1">
        <v>2558</v>
      </c>
      <c r="B2559" s="1" t="s">
        <v>9</v>
      </c>
      <c r="C2559" s="1">
        <v>300010</v>
      </c>
      <c r="D2559" s="1" t="s">
        <v>17</v>
      </c>
      <c r="E2559" s="1" t="s">
        <v>16</v>
      </c>
      <c r="F2559" s="1" t="s">
        <v>12</v>
      </c>
      <c r="G2559" s="1" t="s">
        <v>13</v>
      </c>
      <c r="H2559" s="1" t="s">
        <v>13</v>
      </c>
      <c r="I2559" s="1">
        <v>57</v>
      </c>
      <c r="J2559" t="str">
        <f t="shared" si="118"/>
        <v>No</v>
      </c>
      <c r="K2559" t="str">
        <f t="shared" si="119"/>
        <v>No</v>
      </c>
      <c r="L2559">
        <f t="shared" si="120"/>
        <v>300010</v>
      </c>
      <c r="M2559" s="1" t="str">
        <f>IF(ISBLANK(D2559),_xlfn.MODE.SNGL(moras[TIPO_ASEGURAMIENTO]),D2559)</f>
        <v>ASEGURADO VOLUNTARIO</v>
      </c>
      <c r="N2559" s="1">
        <f>IF(ISBLANK(moras[[#This Row],[EDAD]]),T2580,moras[[#This Row],[EDAD]])</f>
        <v>57</v>
      </c>
    </row>
    <row r="2560" spans="1:14" x14ac:dyDescent="0.35">
      <c r="A2560" s="1">
        <v>2559</v>
      </c>
      <c r="B2560" s="1" t="s">
        <v>9</v>
      </c>
      <c r="C2560" s="1">
        <v>349852.8</v>
      </c>
      <c r="D2560" s="1" t="s">
        <v>10</v>
      </c>
      <c r="E2560" s="1" t="s">
        <v>16</v>
      </c>
      <c r="F2560" s="1" t="s">
        <v>12</v>
      </c>
      <c r="G2560" s="1" t="s">
        <v>12</v>
      </c>
      <c r="H2560" s="1" t="s">
        <v>13</v>
      </c>
      <c r="I2560" s="1">
        <v>40</v>
      </c>
      <c r="J2560" t="str">
        <f t="shared" si="118"/>
        <v>No</v>
      </c>
      <c r="K2560" t="str">
        <f t="shared" si="119"/>
        <v>No</v>
      </c>
      <c r="L2560">
        <f t="shared" si="120"/>
        <v>349852.8</v>
      </c>
      <c r="M2560" s="1" t="str">
        <f>IF(ISBLANK(D2560),_xlfn.MODE.SNGL(moras[TIPO_ASEGURAMIENTO]),D2560)</f>
        <v>ASALARIADO</v>
      </c>
      <c r="N2560" s="1">
        <f>IF(ISBLANK(moras[[#This Row],[EDAD]]),T2581,moras[[#This Row],[EDAD]])</f>
        <v>40</v>
      </c>
    </row>
    <row r="2561" spans="1:14" x14ac:dyDescent="0.35">
      <c r="A2561" s="1">
        <v>2560</v>
      </c>
      <c r="B2561" s="1" t="s">
        <v>15</v>
      </c>
      <c r="C2561" s="1">
        <v>278030</v>
      </c>
      <c r="D2561" s="1" t="s">
        <v>19</v>
      </c>
      <c r="E2561" s="1" t="s">
        <v>16</v>
      </c>
      <c r="F2561" s="1" t="s">
        <v>12</v>
      </c>
      <c r="G2561" s="1" t="s">
        <v>13</v>
      </c>
      <c r="H2561" s="1" t="s">
        <v>12</v>
      </c>
      <c r="I2561" s="1">
        <v>28</v>
      </c>
      <c r="J2561" t="str">
        <f t="shared" si="118"/>
        <v>No</v>
      </c>
      <c r="K2561" t="str">
        <f t="shared" si="119"/>
        <v>No</v>
      </c>
      <c r="L2561">
        <f t="shared" si="120"/>
        <v>278030</v>
      </c>
      <c r="M2561" s="1" t="str">
        <f>IF(ISBLANK(D2561),_xlfn.MODE.SNGL(moras[TIPO_ASEGURAMIENTO]),D2561)</f>
        <v>CONVENIOS ESPECIALES DE TRABAJADORES INDEPENDIENTES</v>
      </c>
      <c r="N2561" s="1">
        <f>IF(ISBLANK(moras[[#This Row],[EDAD]]),T2582,moras[[#This Row],[EDAD]])</f>
        <v>28</v>
      </c>
    </row>
    <row r="2562" spans="1:14" x14ac:dyDescent="0.35">
      <c r="A2562" s="1">
        <v>2561</v>
      </c>
      <c r="B2562" s="1" t="s">
        <v>9</v>
      </c>
      <c r="C2562" s="1">
        <v>486162.3</v>
      </c>
      <c r="D2562" s="1" t="s">
        <v>10</v>
      </c>
      <c r="E2562" s="1" t="s">
        <v>16</v>
      </c>
      <c r="F2562" s="1" t="s">
        <v>12</v>
      </c>
      <c r="G2562" s="1" t="s">
        <v>12</v>
      </c>
      <c r="H2562" s="1" t="s">
        <v>13</v>
      </c>
      <c r="I2562" s="1">
        <v>35</v>
      </c>
      <c r="J2562" t="str">
        <f t="shared" ref="J2562:J2625" si="121">IF(1.96&lt;ABS(C2562-$S$23)/$S$24,"Atípico","No")</f>
        <v>No</v>
      </c>
      <c r="K2562" t="str">
        <f t="shared" ref="K2562:K2625" si="122">IF(1.96&lt;ABS((I2562-$T$23)/$T$24),"Atípico", "No")</f>
        <v>No</v>
      </c>
      <c r="L2562">
        <f t="shared" ref="L2562:L2625" si="123">IF(ISBLANK(C2562),$S$23,C2562)</f>
        <v>486162.3</v>
      </c>
      <c r="M2562" s="1" t="str">
        <f>IF(ISBLANK(D2562),_xlfn.MODE.SNGL(moras[TIPO_ASEGURAMIENTO]),D2562)</f>
        <v>ASALARIADO</v>
      </c>
      <c r="N2562" s="1">
        <f>IF(ISBLANK(moras[[#This Row],[EDAD]]),T2583,moras[[#This Row],[EDAD]])</f>
        <v>35</v>
      </c>
    </row>
    <row r="2563" spans="1:14" x14ac:dyDescent="0.35">
      <c r="A2563" s="1">
        <v>2562</v>
      </c>
      <c r="B2563" s="1" t="s">
        <v>9</v>
      </c>
      <c r="C2563" s="1">
        <v>589097</v>
      </c>
      <c r="D2563" s="1" t="s">
        <v>10</v>
      </c>
      <c r="E2563" s="1" t="s">
        <v>16</v>
      </c>
      <c r="F2563" s="1" t="s">
        <v>12</v>
      </c>
      <c r="G2563" s="1" t="s">
        <v>13</v>
      </c>
      <c r="H2563" s="1" t="s">
        <v>13</v>
      </c>
      <c r="I2563" s="1">
        <v>54</v>
      </c>
      <c r="J2563" t="str">
        <f t="shared" si="121"/>
        <v>No</v>
      </c>
      <c r="K2563" t="str">
        <f t="shared" si="122"/>
        <v>No</v>
      </c>
      <c r="L2563">
        <f t="shared" si="123"/>
        <v>589097</v>
      </c>
      <c r="M2563" s="1" t="str">
        <f>IF(ISBLANK(D2563),_xlfn.MODE.SNGL(moras[TIPO_ASEGURAMIENTO]),D2563)</f>
        <v>ASALARIADO</v>
      </c>
      <c r="N2563" s="1">
        <f>IF(ISBLANK(moras[[#This Row],[EDAD]]),T2584,moras[[#This Row],[EDAD]])</f>
        <v>54</v>
      </c>
    </row>
    <row r="2564" spans="1:14" x14ac:dyDescent="0.35">
      <c r="A2564" s="1">
        <v>2563</v>
      </c>
      <c r="B2564" s="1" t="s">
        <v>9</v>
      </c>
      <c r="C2564" s="1">
        <v>446149.5</v>
      </c>
      <c r="D2564" s="1" t="s">
        <v>10</v>
      </c>
      <c r="E2564" s="1" t="s">
        <v>11</v>
      </c>
      <c r="F2564" s="1" t="s">
        <v>12</v>
      </c>
      <c r="G2564" s="1" t="s">
        <v>13</v>
      </c>
      <c r="H2564" s="1" t="s">
        <v>13</v>
      </c>
      <c r="I2564" s="1">
        <v>57</v>
      </c>
      <c r="J2564" t="str">
        <f t="shared" si="121"/>
        <v>No</v>
      </c>
      <c r="K2564" t="str">
        <f t="shared" si="122"/>
        <v>No</v>
      </c>
      <c r="L2564">
        <f t="shared" si="123"/>
        <v>446149.5</v>
      </c>
      <c r="M2564" s="1" t="str">
        <f>IF(ISBLANK(D2564),_xlfn.MODE.SNGL(moras[TIPO_ASEGURAMIENTO]),D2564)</f>
        <v>ASALARIADO</v>
      </c>
      <c r="N2564" s="1">
        <f>IF(ISBLANK(moras[[#This Row],[EDAD]]),T2585,moras[[#This Row],[EDAD]])</f>
        <v>57</v>
      </c>
    </row>
    <row r="2565" spans="1:14" x14ac:dyDescent="0.35">
      <c r="A2565" s="1">
        <v>2564</v>
      </c>
      <c r="B2565" s="1" t="s">
        <v>15</v>
      </c>
      <c r="C2565" s="1">
        <v>681819</v>
      </c>
      <c r="D2565" s="1" t="s">
        <v>10</v>
      </c>
      <c r="E2565" s="1" t="s">
        <v>11</v>
      </c>
      <c r="F2565" s="1" t="s">
        <v>12</v>
      </c>
      <c r="G2565" s="1" t="s">
        <v>13</v>
      </c>
      <c r="H2565" s="1" t="s">
        <v>13</v>
      </c>
      <c r="I2565" s="1">
        <v>40</v>
      </c>
      <c r="J2565" t="str">
        <f t="shared" si="121"/>
        <v>No</v>
      </c>
      <c r="K2565" t="str">
        <f t="shared" si="122"/>
        <v>No</v>
      </c>
      <c r="L2565">
        <f t="shared" si="123"/>
        <v>681819</v>
      </c>
      <c r="M2565" s="1" t="str">
        <f>IF(ISBLANK(D2565),_xlfn.MODE.SNGL(moras[TIPO_ASEGURAMIENTO]),D2565)</f>
        <v>ASALARIADO</v>
      </c>
      <c r="N2565" s="1">
        <f>IF(ISBLANK(moras[[#This Row],[EDAD]]),T2586,moras[[#This Row],[EDAD]])</f>
        <v>40</v>
      </c>
    </row>
    <row r="2566" spans="1:14" x14ac:dyDescent="0.35">
      <c r="A2566" s="1">
        <v>2565</v>
      </c>
      <c r="B2566" s="1" t="s">
        <v>9</v>
      </c>
      <c r="C2566" s="1">
        <v>287609.93</v>
      </c>
      <c r="D2566" s="1" t="s">
        <v>10</v>
      </c>
      <c r="E2566" s="1" t="s">
        <v>16</v>
      </c>
      <c r="F2566" s="1" t="s">
        <v>12</v>
      </c>
      <c r="G2566" s="1" t="s">
        <v>13</v>
      </c>
      <c r="H2566" s="1" t="s">
        <v>13</v>
      </c>
      <c r="I2566" s="1">
        <v>33</v>
      </c>
      <c r="J2566" t="str">
        <f t="shared" si="121"/>
        <v>No</v>
      </c>
      <c r="K2566" t="str">
        <f t="shared" si="122"/>
        <v>No</v>
      </c>
      <c r="L2566">
        <f t="shared" si="123"/>
        <v>287609.93</v>
      </c>
      <c r="M2566" s="1" t="str">
        <f>IF(ISBLANK(D2566),_xlfn.MODE.SNGL(moras[TIPO_ASEGURAMIENTO]),D2566)</f>
        <v>ASALARIADO</v>
      </c>
      <c r="N2566" s="1">
        <f>IF(ISBLANK(moras[[#This Row],[EDAD]]),T2587,moras[[#This Row],[EDAD]])</f>
        <v>33</v>
      </c>
    </row>
    <row r="2567" spans="1:14" x14ac:dyDescent="0.35">
      <c r="A2567" s="1">
        <v>2566</v>
      </c>
      <c r="B2567" s="1" t="s">
        <v>9</v>
      </c>
      <c r="C2567" s="1">
        <v>711460.6</v>
      </c>
      <c r="D2567" s="1" t="s">
        <v>10</v>
      </c>
      <c r="E2567" s="1" t="s">
        <v>11</v>
      </c>
      <c r="F2567" s="1" t="s">
        <v>12</v>
      </c>
      <c r="G2567" s="1" t="s">
        <v>13</v>
      </c>
      <c r="H2567" s="1" t="s">
        <v>13</v>
      </c>
      <c r="I2567" s="1">
        <v>43</v>
      </c>
      <c r="J2567" t="str">
        <f t="shared" si="121"/>
        <v>No</v>
      </c>
      <c r="K2567" t="str">
        <f t="shared" si="122"/>
        <v>No</v>
      </c>
      <c r="L2567">
        <f t="shared" si="123"/>
        <v>711460.6</v>
      </c>
      <c r="M2567" s="1" t="str">
        <f>IF(ISBLANK(D2567),_xlfn.MODE.SNGL(moras[TIPO_ASEGURAMIENTO]),D2567)</f>
        <v>ASALARIADO</v>
      </c>
      <c r="N2567" s="1">
        <f>IF(ISBLANK(moras[[#This Row],[EDAD]]),T2588,moras[[#This Row],[EDAD]])</f>
        <v>43</v>
      </c>
    </row>
    <row r="2568" spans="1:14" x14ac:dyDescent="0.35">
      <c r="A2568" s="1">
        <v>2567</v>
      </c>
      <c r="B2568" s="1" t="s">
        <v>9</v>
      </c>
      <c r="C2568" s="1">
        <v>304357</v>
      </c>
      <c r="D2568" s="1" t="s">
        <v>18</v>
      </c>
      <c r="E2568" s="1" t="s">
        <v>16</v>
      </c>
      <c r="F2568" s="1" t="s">
        <v>12</v>
      </c>
      <c r="G2568" s="1" t="s">
        <v>13</v>
      </c>
      <c r="H2568" s="1" t="s">
        <v>12</v>
      </c>
      <c r="I2568" s="1">
        <v>27</v>
      </c>
      <c r="J2568" t="str">
        <f t="shared" si="121"/>
        <v>No</v>
      </c>
      <c r="K2568" t="str">
        <f t="shared" si="122"/>
        <v>No</v>
      </c>
      <c r="L2568">
        <f t="shared" si="123"/>
        <v>304357</v>
      </c>
      <c r="M2568" s="1" t="str">
        <f>IF(ISBLANK(D2568),_xlfn.MODE.SNGL(moras[TIPO_ASEGURAMIENTO]),D2568)</f>
        <v>TRABAJADOR INDEPENDIENTE</v>
      </c>
      <c r="N2568" s="1">
        <f>IF(ISBLANK(moras[[#This Row],[EDAD]]),T2589,moras[[#This Row],[EDAD]])</f>
        <v>27</v>
      </c>
    </row>
    <row r="2569" spans="1:14" x14ac:dyDescent="0.35">
      <c r="A2569" s="1">
        <v>2568</v>
      </c>
      <c r="B2569" s="1" t="s">
        <v>9</v>
      </c>
      <c r="C2569" s="1">
        <v>359544.27</v>
      </c>
      <c r="D2569" s="1" t="s">
        <v>21</v>
      </c>
      <c r="E2569" s="1" t="s">
        <v>16</v>
      </c>
      <c r="F2569" s="1" t="s">
        <v>12</v>
      </c>
      <c r="G2569" s="1" t="s">
        <v>12</v>
      </c>
      <c r="H2569" s="1" t="s">
        <v>13</v>
      </c>
      <c r="I2569" s="1">
        <v>28</v>
      </c>
      <c r="J2569" t="str">
        <f t="shared" si="121"/>
        <v>No</v>
      </c>
      <c r="K2569" t="str">
        <f t="shared" si="122"/>
        <v>No</v>
      </c>
      <c r="L2569">
        <f t="shared" si="123"/>
        <v>359544.27</v>
      </c>
      <c r="M2569" s="1" t="str">
        <f>IF(ISBLANK(D2569),_xlfn.MODE.SNGL(moras[TIPO_ASEGURAMIENTO]),D2569)</f>
        <v>CONVENIOS ESPECIALES DE ASEGURADOS VOLUNTARIOS</v>
      </c>
      <c r="N2569" s="1">
        <f>IF(ISBLANK(moras[[#This Row],[EDAD]]),T2590,moras[[#This Row],[EDAD]])</f>
        <v>28</v>
      </c>
    </row>
    <row r="2570" spans="1:14" x14ac:dyDescent="0.35">
      <c r="A2570" s="1">
        <v>2569</v>
      </c>
      <c r="B2570" s="1" t="s">
        <v>9</v>
      </c>
      <c r="C2570" s="1">
        <v>145000</v>
      </c>
      <c r="D2570" s="1" t="s">
        <v>10</v>
      </c>
      <c r="E2570" s="1" t="s">
        <v>16</v>
      </c>
      <c r="F2570" s="1" t="s">
        <v>12</v>
      </c>
      <c r="G2570" s="1" t="s">
        <v>13</v>
      </c>
      <c r="H2570" s="1" t="s">
        <v>13</v>
      </c>
      <c r="I2570" s="1">
        <v>63</v>
      </c>
      <c r="J2570" t="str">
        <f t="shared" si="121"/>
        <v>No</v>
      </c>
      <c r="K2570" t="str">
        <f t="shared" si="122"/>
        <v>No</v>
      </c>
      <c r="L2570">
        <f t="shared" si="123"/>
        <v>145000</v>
      </c>
      <c r="M2570" s="1" t="str">
        <f>IF(ISBLANK(D2570),_xlfn.MODE.SNGL(moras[TIPO_ASEGURAMIENTO]),D2570)</f>
        <v>ASALARIADO</v>
      </c>
      <c r="N2570" s="1">
        <f>IF(ISBLANK(moras[[#This Row],[EDAD]]),T2591,moras[[#This Row],[EDAD]])</f>
        <v>63</v>
      </c>
    </row>
    <row r="2571" spans="1:14" x14ac:dyDescent="0.35">
      <c r="A2571" s="1">
        <v>2570</v>
      </c>
      <c r="B2571" s="1" t="s">
        <v>9</v>
      </c>
      <c r="C2571" s="1">
        <v>634623</v>
      </c>
      <c r="D2571" s="1" t="s">
        <v>14</v>
      </c>
      <c r="E2571" s="1" t="s">
        <v>11</v>
      </c>
      <c r="F2571" s="1" t="s">
        <v>12</v>
      </c>
      <c r="G2571" s="1" t="s">
        <v>13</v>
      </c>
      <c r="H2571" s="1" t="s">
        <v>13</v>
      </c>
      <c r="I2571" s="1">
        <v>56</v>
      </c>
      <c r="J2571" t="str">
        <f t="shared" si="121"/>
        <v>No</v>
      </c>
      <c r="K2571" t="str">
        <f t="shared" si="122"/>
        <v>No</v>
      </c>
      <c r="L2571">
        <f t="shared" si="123"/>
        <v>634623</v>
      </c>
      <c r="M2571" s="1" t="str">
        <f>IF(ISBLANK(D2571),_xlfn.MODE.SNGL(moras[TIPO_ASEGURAMIENTO]),D2571)</f>
        <v>PENSIONADOS EN SU PROPIO SISTEMA</v>
      </c>
      <c r="N2571" s="1">
        <f>IF(ISBLANK(moras[[#This Row],[EDAD]]),T2592,moras[[#This Row],[EDAD]])</f>
        <v>56</v>
      </c>
    </row>
    <row r="2572" spans="1:14" x14ac:dyDescent="0.35">
      <c r="A2572" s="1">
        <v>2571</v>
      </c>
      <c r="B2572" s="1" t="s">
        <v>15</v>
      </c>
      <c r="C2572" s="1">
        <v>547200</v>
      </c>
      <c r="D2572" s="1" t="s">
        <v>10</v>
      </c>
      <c r="E2572" s="1" t="s">
        <v>16</v>
      </c>
      <c r="F2572" s="1" t="s">
        <v>12</v>
      </c>
      <c r="G2572" s="1" t="s">
        <v>13</v>
      </c>
      <c r="H2572" s="1" t="s">
        <v>13</v>
      </c>
      <c r="I2572" s="1">
        <v>48</v>
      </c>
      <c r="J2572" t="str">
        <f t="shared" si="121"/>
        <v>No</v>
      </c>
      <c r="K2572" t="str">
        <f t="shared" si="122"/>
        <v>No</v>
      </c>
      <c r="L2572">
        <f t="shared" si="123"/>
        <v>547200</v>
      </c>
      <c r="M2572" s="1" t="str">
        <f>IF(ISBLANK(D2572),_xlfn.MODE.SNGL(moras[TIPO_ASEGURAMIENTO]),D2572)</f>
        <v>ASALARIADO</v>
      </c>
      <c r="N2572" s="1">
        <f>IF(ISBLANK(moras[[#This Row],[EDAD]]),T2593,moras[[#This Row],[EDAD]])</f>
        <v>48</v>
      </c>
    </row>
    <row r="2573" spans="1:14" x14ac:dyDescent="0.35">
      <c r="A2573" s="1">
        <v>2572</v>
      </c>
      <c r="B2573" s="1" t="s">
        <v>15</v>
      </c>
      <c r="C2573" s="1">
        <v>1044273</v>
      </c>
      <c r="D2573" s="1" t="s">
        <v>10</v>
      </c>
      <c r="E2573" s="1" t="s">
        <v>11</v>
      </c>
      <c r="F2573" s="1" t="s">
        <v>12</v>
      </c>
      <c r="G2573" s="1" t="s">
        <v>13</v>
      </c>
      <c r="H2573" s="1" t="s">
        <v>12</v>
      </c>
      <c r="I2573" s="1">
        <v>33</v>
      </c>
      <c r="J2573" t="str">
        <f t="shared" si="121"/>
        <v>No</v>
      </c>
      <c r="K2573" t="str">
        <f t="shared" si="122"/>
        <v>No</v>
      </c>
      <c r="L2573">
        <f t="shared" si="123"/>
        <v>1044273</v>
      </c>
      <c r="M2573" s="1" t="str">
        <f>IF(ISBLANK(D2573),_xlfn.MODE.SNGL(moras[TIPO_ASEGURAMIENTO]),D2573)</f>
        <v>ASALARIADO</v>
      </c>
      <c r="N2573" s="1">
        <f>IF(ISBLANK(moras[[#This Row],[EDAD]]),T2594,moras[[#This Row],[EDAD]])</f>
        <v>33</v>
      </c>
    </row>
    <row r="2574" spans="1:14" x14ac:dyDescent="0.35">
      <c r="A2574" s="1">
        <v>2573</v>
      </c>
      <c r="B2574" s="1" t="s">
        <v>9</v>
      </c>
      <c r="C2574" s="1">
        <v>329836.81</v>
      </c>
      <c r="D2574" s="1" t="s">
        <v>10</v>
      </c>
      <c r="E2574" s="1" t="s">
        <v>16</v>
      </c>
      <c r="F2574" s="1" t="s">
        <v>12</v>
      </c>
      <c r="G2574" s="1" t="s">
        <v>13</v>
      </c>
      <c r="H2574" s="1" t="s">
        <v>13</v>
      </c>
      <c r="I2574" s="1">
        <v>55</v>
      </c>
      <c r="J2574" t="str">
        <f t="shared" si="121"/>
        <v>No</v>
      </c>
      <c r="K2574" t="str">
        <f t="shared" si="122"/>
        <v>No</v>
      </c>
      <c r="L2574">
        <f t="shared" si="123"/>
        <v>329836.81</v>
      </c>
      <c r="M2574" s="1" t="str">
        <f>IF(ISBLANK(D2574),_xlfn.MODE.SNGL(moras[TIPO_ASEGURAMIENTO]),D2574)</f>
        <v>ASALARIADO</v>
      </c>
      <c r="N2574" s="1">
        <f>IF(ISBLANK(moras[[#This Row],[EDAD]]),T2595,moras[[#This Row],[EDAD]])</f>
        <v>55</v>
      </c>
    </row>
    <row r="2575" spans="1:14" x14ac:dyDescent="0.35">
      <c r="A2575" s="1">
        <v>2574</v>
      </c>
      <c r="B2575" s="1" t="s">
        <v>9</v>
      </c>
      <c r="C2575" s="1">
        <v>297046</v>
      </c>
      <c r="D2575" s="1" t="s">
        <v>18</v>
      </c>
      <c r="E2575" s="1" t="s">
        <v>16</v>
      </c>
      <c r="F2575" s="1" t="s">
        <v>12</v>
      </c>
      <c r="G2575" s="1" t="s">
        <v>13</v>
      </c>
      <c r="H2575" s="1" t="s">
        <v>13</v>
      </c>
      <c r="I2575" s="1">
        <v>68</v>
      </c>
      <c r="J2575" t="str">
        <f t="shared" si="121"/>
        <v>No</v>
      </c>
      <c r="K2575" t="str">
        <f t="shared" si="122"/>
        <v>No</v>
      </c>
      <c r="L2575">
        <f t="shared" si="123"/>
        <v>297046</v>
      </c>
      <c r="M2575" s="1" t="str">
        <f>IF(ISBLANK(D2575),_xlfn.MODE.SNGL(moras[TIPO_ASEGURAMIENTO]),D2575)</f>
        <v>TRABAJADOR INDEPENDIENTE</v>
      </c>
      <c r="N2575" s="1">
        <f>IF(ISBLANK(moras[[#This Row],[EDAD]]),T2596,moras[[#This Row],[EDAD]])</f>
        <v>68</v>
      </c>
    </row>
    <row r="2576" spans="1:14" x14ac:dyDescent="0.35">
      <c r="A2576" s="1">
        <v>2575</v>
      </c>
      <c r="B2576" s="1" t="s">
        <v>9</v>
      </c>
      <c r="C2576" s="1">
        <v>470823.31</v>
      </c>
      <c r="D2576" s="1" t="s">
        <v>10</v>
      </c>
      <c r="E2576" s="1" t="s">
        <v>16</v>
      </c>
      <c r="F2576" s="1" t="s">
        <v>12</v>
      </c>
      <c r="G2576" s="1" t="s">
        <v>13</v>
      </c>
      <c r="H2576" s="1" t="s">
        <v>13</v>
      </c>
      <c r="I2576" s="1">
        <v>34</v>
      </c>
      <c r="J2576" t="str">
        <f t="shared" si="121"/>
        <v>No</v>
      </c>
      <c r="K2576" t="str">
        <f t="shared" si="122"/>
        <v>No</v>
      </c>
      <c r="L2576">
        <f t="shared" si="123"/>
        <v>470823.31</v>
      </c>
      <c r="M2576" s="1" t="str">
        <f>IF(ISBLANK(D2576),_xlfn.MODE.SNGL(moras[TIPO_ASEGURAMIENTO]),D2576)</f>
        <v>ASALARIADO</v>
      </c>
      <c r="N2576" s="1">
        <f>IF(ISBLANK(moras[[#This Row],[EDAD]]),T2597,moras[[#This Row],[EDAD]])</f>
        <v>34</v>
      </c>
    </row>
    <row r="2577" spans="1:14" x14ac:dyDescent="0.35">
      <c r="A2577" s="1">
        <v>2576</v>
      </c>
      <c r="B2577" s="1" t="s">
        <v>15</v>
      </c>
      <c r="C2577" s="1">
        <v>1002900.02</v>
      </c>
      <c r="D2577" s="1" t="s">
        <v>10</v>
      </c>
      <c r="E2577" s="1" t="s">
        <v>11</v>
      </c>
      <c r="F2577" s="1" t="s">
        <v>12</v>
      </c>
      <c r="G2577" s="1" t="s">
        <v>13</v>
      </c>
      <c r="H2577" s="1" t="s">
        <v>13</v>
      </c>
      <c r="I2577" s="1">
        <v>46</v>
      </c>
      <c r="J2577" t="str">
        <f t="shared" si="121"/>
        <v>No</v>
      </c>
      <c r="K2577" t="str">
        <f t="shared" si="122"/>
        <v>No</v>
      </c>
      <c r="L2577">
        <f t="shared" si="123"/>
        <v>1002900.02</v>
      </c>
      <c r="M2577" s="1" t="str">
        <f>IF(ISBLANK(D2577),_xlfn.MODE.SNGL(moras[TIPO_ASEGURAMIENTO]),D2577)</f>
        <v>ASALARIADO</v>
      </c>
      <c r="N2577" s="1">
        <f>IF(ISBLANK(moras[[#This Row],[EDAD]]),T2598,moras[[#This Row],[EDAD]])</f>
        <v>46</v>
      </c>
    </row>
    <row r="2578" spans="1:14" x14ac:dyDescent="0.35">
      <c r="A2578" s="1">
        <v>2577</v>
      </c>
      <c r="B2578" s="1" t="s">
        <v>9</v>
      </c>
      <c r="C2578" s="1">
        <v>490140.74</v>
      </c>
      <c r="D2578" s="1" t="s">
        <v>10</v>
      </c>
      <c r="E2578" s="1" t="s">
        <v>16</v>
      </c>
      <c r="F2578" s="1" t="s">
        <v>12</v>
      </c>
      <c r="G2578" s="1" t="s">
        <v>13</v>
      </c>
      <c r="H2578" s="1" t="s">
        <v>13</v>
      </c>
      <c r="I2578" s="1">
        <v>22</v>
      </c>
      <c r="J2578" t="str">
        <f t="shared" si="121"/>
        <v>No</v>
      </c>
      <c r="K2578" t="str">
        <f t="shared" si="122"/>
        <v>No</v>
      </c>
      <c r="L2578">
        <f t="shared" si="123"/>
        <v>490140.74</v>
      </c>
      <c r="M2578" s="1" t="str">
        <f>IF(ISBLANK(D2578),_xlfn.MODE.SNGL(moras[TIPO_ASEGURAMIENTO]),D2578)</f>
        <v>ASALARIADO</v>
      </c>
      <c r="N2578" s="1">
        <f>IF(ISBLANK(moras[[#This Row],[EDAD]]),T2599,moras[[#This Row],[EDAD]])</f>
        <v>22</v>
      </c>
    </row>
    <row r="2579" spans="1:14" x14ac:dyDescent="0.35">
      <c r="A2579" s="1">
        <v>2578</v>
      </c>
      <c r="B2579" s="1" t="s">
        <v>9</v>
      </c>
      <c r="C2579" s="1">
        <v>386489</v>
      </c>
      <c r="D2579" s="1" t="s">
        <v>10</v>
      </c>
      <c r="E2579" s="1" t="s">
        <v>16</v>
      </c>
      <c r="F2579" s="1" t="s">
        <v>12</v>
      </c>
      <c r="G2579" s="1" t="s">
        <v>13</v>
      </c>
      <c r="H2579" s="1" t="s">
        <v>13</v>
      </c>
      <c r="I2579" s="1">
        <v>23</v>
      </c>
      <c r="J2579" t="str">
        <f t="shared" si="121"/>
        <v>No</v>
      </c>
      <c r="K2579" t="str">
        <f t="shared" si="122"/>
        <v>No</v>
      </c>
      <c r="L2579">
        <f t="shared" si="123"/>
        <v>386489</v>
      </c>
      <c r="M2579" s="1" t="str">
        <f>IF(ISBLANK(D2579),_xlfn.MODE.SNGL(moras[TIPO_ASEGURAMIENTO]),D2579)</f>
        <v>ASALARIADO</v>
      </c>
      <c r="N2579" s="1">
        <f>IF(ISBLANK(moras[[#This Row],[EDAD]]),T2600,moras[[#This Row],[EDAD]])</f>
        <v>23</v>
      </c>
    </row>
    <row r="2580" spans="1:14" x14ac:dyDescent="0.35">
      <c r="A2580" s="1">
        <v>2579</v>
      </c>
      <c r="B2580" s="1" t="s">
        <v>15</v>
      </c>
      <c r="C2580" s="1">
        <v>159787.23000000001</v>
      </c>
      <c r="D2580" s="1" t="s">
        <v>10</v>
      </c>
      <c r="E2580" s="1" t="s">
        <v>16</v>
      </c>
      <c r="F2580" s="1" t="s">
        <v>12</v>
      </c>
      <c r="G2580" s="1" t="s">
        <v>13</v>
      </c>
      <c r="H2580" s="1" t="s">
        <v>13</v>
      </c>
      <c r="I2580" s="1">
        <v>44</v>
      </c>
      <c r="J2580" t="str">
        <f t="shared" si="121"/>
        <v>No</v>
      </c>
      <c r="K2580" t="str">
        <f t="shared" si="122"/>
        <v>No</v>
      </c>
      <c r="L2580">
        <f t="shared" si="123"/>
        <v>159787.23000000001</v>
      </c>
      <c r="M2580" s="1" t="str">
        <f>IF(ISBLANK(D2580),_xlfn.MODE.SNGL(moras[TIPO_ASEGURAMIENTO]),D2580)</f>
        <v>ASALARIADO</v>
      </c>
      <c r="N2580" s="1">
        <f>IF(ISBLANK(moras[[#This Row],[EDAD]]),T2601,moras[[#This Row],[EDAD]])</f>
        <v>44</v>
      </c>
    </row>
    <row r="2581" spans="1:14" x14ac:dyDescent="0.35">
      <c r="A2581" s="1">
        <v>2580</v>
      </c>
      <c r="B2581" s="1" t="s">
        <v>9</v>
      </c>
      <c r="C2581" s="1">
        <v>297046</v>
      </c>
      <c r="D2581" s="1" t="s">
        <v>17</v>
      </c>
      <c r="E2581" s="1" t="s">
        <v>16</v>
      </c>
      <c r="F2581" s="1" t="s">
        <v>12</v>
      </c>
      <c r="G2581" s="1" t="s">
        <v>13</v>
      </c>
      <c r="H2581" s="1" t="s">
        <v>13</v>
      </c>
      <c r="I2581" s="1">
        <v>40</v>
      </c>
      <c r="J2581" t="str">
        <f t="shared" si="121"/>
        <v>No</v>
      </c>
      <c r="K2581" t="str">
        <f t="shared" si="122"/>
        <v>No</v>
      </c>
      <c r="L2581">
        <f t="shared" si="123"/>
        <v>297046</v>
      </c>
      <c r="M2581" s="1" t="str">
        <f>IF(ISBLANK(D2581),_xlfn.MODE.SNGL(moras[TIPO_ASEGURAMIENTO]),D2581)</f>
        <v>ASEGURADO VOLUNTARIO</v>
      </c>
      <c r="N2581" s="1">
        <f>IF(ISBLANK(moras[[#This Row],[EDAD]]),T2602,moras[[#This Row],[EDAD]])</f>
        <v>40</v>
      </c>
    </row>
    <row r="2582" spans="1:14" x14ac:dyDescent="0.35">
      <c r="A2582" s="1">
        <v>2581</v>
      </c>
      <c r="B2582" s="1" t="s">
        <v>15</v>
      </c>
      <c r="C2582" s="1">
        <v>661866.11</v>
      </c>
      <c r="D2582" s="1" t="s">
        <v>10</v>
      </c>
      <c r="E2582" s="1" t="s">
        <v>16</v>
      </c>
      <c r="F2582" s="1" t="s">
        <v>12</v>
      </c>
      <c r="G2582" s="1" t="s">
        <v>13</v>
      </c>
      <c r="H2582" s="1" t="s">
        <v>13</v>
      </c>
      <c r="I2582" s="1">
        <v>28</v>
      </c>
      <c r="J2582" t="str">
        <f t="shared" si="121"/>
        <v>No</v>
      </c>
      <c r="K2582" t="str">
        <f t="shared" si="122"/>
        <v>No</v>
      </c>
      <c r="L2582">
        <f t="shared" si="123"/>
        <v>661866.11</v>
      </c>
      <c r="M2582" s="1" t="str">
        <f>IF(ISBLANK(D2582),_xlfn.MODE.SNGL(moras[TIPO_ASEGURAMIENTO]),D2582)</f>
        <v>ASALARIADO</v>
      </c>
      <c r="N2582" s="1">
        <f>IF(ISBLANK(moras[[#This Row],[EDAD]]),T2603,moras[[#This Row],[EDAD]])</f>
        <v>28</v>
      </c>
    </row>
    <row r="2583" spans="1:14" x14ac:dyDescent="0.35">
      <c r="A2583" s="1">
        <v>2582</v>
      </c>
      <c r="B2583" s="1" t="s">
        <v>15</v>
      </c>
      <c r="C2583" s="1">
        <v>300611</v>
      </c>
      <c r="D2583" s="1" t="s">
        <v>18</v>
      </c>
      <c r="E2583" s="1" t="s">
        <v>16</v>
      </c>
      <c r="F2583" s="1" t="s">
        <v>12</v>
      </c>
      <c r="G2583" s="1" t="s">
        <v>13</v>
      </c>
      <c r="H2583" s="1" t="s">
        <v>13</v>
      </c>
      <c r="I2583" s="1">
        <v>51</v>
      </c>
      <c r="J2583" t="str">
        <f t="shared" si="121"/>
        <v>No</v>
      </c>
      <c r="K2583" t="str">
        <f t="shared" si="122"/>
        <v>No</v>
      </c>
      <c r="L2583">
        <f t="shared" si="123"/>
        <v>300611</v>
      </c>
      <c r="M2583" s="1" t="str">
        <f>IF(ISBLANK(D2583),_xlfn.MODE.SNGL(moras[TIPO_ASEGURAMIENTO]),D2583)</f>
        <v>TRABAJADOR INDEPENDIENTE</v>
      </c>
      <c r="N2583" s="1">
        <f>IF(ISBLANK(moras[[#This Row],[EDAD]]),T2604,moras[[#This Row],[EDAD]])</f>
        <v>51</v>
      </c>
    </row>
    <row r="2584" spans="1:14" x14ac:dyDescent="0.35">
      <c r="A2584" s="1">
        <v>2583</v>
      </c>
      <c r="B2584" s="1" t="s">
        <v>9</v>
      </c>
      <c r="C2584" s="1">
        <v>278030</v>
      </c>
      <c r="D2584" s="1" t="s">
        <v>17</v>
      </c>
      <c r="E2584" s="1" t="s">
        <v>16</v>
      </c>
      <c r="F2584" s="1" t="s">
        <v>12</v>
      </c>
      <c r="G2584" s="1" t="s">
        <v>12</v>
      </c>
      <c r="H2584" s="1" t="s">
        <v>12</v>
      </c>
      <c r="I2584" s="1">
        <v>34</v>
      </c>
      <c r="J2584" t="str">
        <f t="shared" si="121"/>
        <v>No</v>
      </c>
      <c r="K2584" t="str">
        <f t="shared" si="122"/>
        <v>No</v>
      </c>
      <c r="L2584">
        <f t="shared" si="123"/>
        <v>278030</v>
      </c>
      <c r="M2584" s="1" t="str">
        <f>IF(ISBLANK(D2584),_xlfn.MODE.SNGL(moras[TIPO_ASEGURAMIENTO]),D2584)</f>
        <v>ASEGURADO VOLUNTARIO</v>
      </c>
      <c r="N2584" s="1">
        <f>IF(ISBLANK(moras[[#This Row],[EDAD]]),T2605,moras[[#This Row],[EDAD]])</f>
        <v>34</v>
      </c>
    </row>
    <row r="2585" spans="1:14" x14ac:dyDescent="0.35">
      <c r="A2585" s="1">
        <v>2584</v>
      </c>
      <c r="B2585" s="1" t="s">
        <v>15</v>
      </c>
      <c r="C2585" s="1">
        <v>1172054</v>
      </c>
      <c r="D2585" s="1" t="s">
        <v>14</v>
      </c>
      <c r="E2585" s="1" t="s">
        <v>11</v>
      </c>
      <c r="F2585" s="1" t="s">
        <v>12</v>
      </c>
      <c r="G2585" s="1" t="s">
        <v>13</v>
      </c>
      <c r="H2585" s="1" t="s">
        <v>13</v>
      </c>
      <c r="I2585" s="1">
        <v>64</v>
      </c>
      <c r="J2585" t="str">
        <f t="shared" si="121"/>
        <v>No</v>
      </c>
      <c r="K2585" t="str">
        <f t="shared" si="122"/>
        <v>No</v>
      </c>
      <c r="L2585">
        <f t="shared" si="123"/>
        <v>1172054</v>
      </c>
      <c r="M2585" s="1" t="str">
        <f>IF(ISBLANK(D2585),_xlfn.MODE.SNGL(moras[TIPO_ASEGURAMIENTO]),D2585)</f>
        <v>PENSIONADOS EN SU PROPIO SISTEMA</v>
      </c>
      <c r="N2585" s="1">
        <f>IF(ISBLANK(moras[[#This Row],[EDAD]]),T2606,moras[[#This Row],[EDAD]])</f>
        <v>64</v>
      </c>
    </row>
    <row r="2586" spans="1:14" x14ac:dyDescent="0.35">
      <c r="A2586" s="1">
        <v>2585</v>
      </c>
      <c r="B2586" s="1" t="s">
        <v>9</v>
      </c>
      <c r="C2586" s="1">
        <v>912169</v>
      </c>
      <c r="D2586" s="1" t="s">
        <v>10</v>
      </c>
      <c r="E2586" s="1" t="s">
        <v>11</v>
      </c>
      <c r="F2586" s="1" t="s">
        <v>12</v>
      </c>
      <c r="G2586" s="1" t="s">
        <v>13</v>
      </c>
      <c r="H2586" s="1" t="s">
        <v>12</v>
      </c>
      <c r="I2586" s="1">
        <v>36</v>
      </c>
      <c r="J2586" t="str">
        <f t="shared" si="121"/>
        <v>No</v>
      </c>
      <c r="K2586" t="str">
        <f t="shared" si="122"/>
        <v>No</v>
      </c>
      <c r="L2586">
        <f t="shared" si="123"/>
        <v>912169</v>
      </c>
      <c r="M2586" s="1" t="str">
        <f>IF(ISBLANK(D2586),_xlfn.MODE.SNGL(moras[TIPO_ASEGURAMIENTO]),D2586)</f>
        <v>ASALARIADO</v>
      </c>
      <c r="N2586" s="1">
        <f>IF(ISBLANK(moras[[#This Row],[EDAD]]),T2607,moras[[#This Row],[EDAD]])</f>
        <v>36</v>
      </c>
    </row>
    <row r="2587" spans="1:14" x14ac:dyDescent="0.35">
      <c r="A2587" s="1">
        <v>2586</v>
      </c>
      <c r="B2587" s="1" t="s">
        <v>9</v>
      </c>
      <c r="C2587" s="1">
        <v>93363.8</v>
      </c>
      <c r="D2587" s="1" t="s">
        <v>10</v>
      </c>
      <c r="E2587" s="1" t="s">
        <v>16</v>
      </c>
      <c r="F2587" s="1" t="s">
        <v>12</v>
      </c>
      <c r="G2587" s="1" t="s">
        <v>13</v>
      </c>
      <c r="H2587" s="1" t="s">
        <v>13</v>
      </c>
      <c r="I2587" s="1">
        <v>46</v>
      </c>
      <c r="J2587" t="str">
        <f t="shared" si="121"/>
        <v>No</v>
      </c>
      <c r="K2587" t="str">
        <f t="shared" si="122"/>
        <v>No</v>
      </c>
      <c r="L2587">
        <f t="shared" si="123"/>
        <v>93363.8</v>
      </c>
      <c r="M2587" s="1" t="str">
        <f>IF(ISBLANK(D2587),_xlfn.MODE.SNGL(moras[TIPO_ASEGURAMIENTO]),D2587)</f>
        <v>ASALARIADO</v>
      </c>
      <c r="N2587" s="1">
        <f>IF(ISBLANK(moras[[#This Row],[EDAD]]),T2608,moras[[#This Row],[EDAD]])</f>
        <v>46</v>
      </c>
    </row>
    <row r="2588" spans="1:14" x14ac:dyDescent="0.35">
      <c r="A2588" s="1">
        <v>2587</v>
      </c>
      <c r="B2588" s="1" t="s">
        <v>9</v>
      </c>
      <c r="C2588" s="1">
        <v>762828</v>
      </c>
      <c r="D2588" s="1" t="s">
        <v>10</v>
      </c>
      <c r="E2588" s="1" t="s">
        <v>11</v>
      </c>
      <c r="F2588" s="1" t="s">
        <v>12</v>
      </c>
      <c r="G2588" s="1" t="s">
        <v>13</v>
      </c>
      <c r="H2588" s="1" t="s">
        <v>12</v>
      </c>
      <c r="I2588" s="1">
        <v>60</v>
      </c>
      <c r="J2588" t="str">
        <f t="shared" si="121"/>
        <v>No</v>
      </c>
      <c r="K2588" t="str">
        <f t="shared" si="122"/>
        <v>No</v>
      </c>
      <c r="L2588">
        <f t="shared" si="123"/>
        <v>762828</v>
      </c>
      <c r="M2588" s="1" t="str">
        <f>IF(ISBLANK(D2588),_xlfn.MODE.SNGL(moras[TIPO_ASEGURAMIENTO]),D2588)</f>
        <v>ASALARIADO</v>
      </c>
      <c r="N2588" s="1">
        <f>IF(ISBLANK(moras[[#This Row],[EDAD]]),T2609,moras[[#This Row],[EDAD]])</f>
        <v>60</v>
      </c>
    </row>
    <row r="2589" spans="1:14" x14ac:dyDescent="0.35">
      <c r="A2589" s="1">
        <v>2588</v>
      </c>
      <c r="B2589" s="1" t="s">
        <v>9</v>
      </c>
      <c r="C2589" s="1">
        <v>847871</v>
      </c>
      <c r="D2589" s="1" t="s">
        <v>18</v>
      </c>
      <c r="E2589" s="1" t="s">
        <v>16</v>
      </c>
      <c r="F2589" s="1" t="s">
        <v>12</v>
      </c>
      <c r="G2589" s="1" t="s">
        <v>13</v>
      </c>
      <c r="H2589" s="1" t="s">
        <v>13</v>
      </c>
      <c r="I2589" s="1">
        <v>51</v>
      </c>
      <c r="J2589" t="str">
        <f t="shared" si="121"/>
        <v>No</v>
      </c>
      <c r="K2589" t="str">
        <f t="shared" si="122"/>
        <v>No</v>
      </c>
      <c r="L2589">
        <f t="shared" si="123"/>
        <v>847871</v>
      </c>
      <c r="M2589" s="1" t="str">
        <f>IF(ISBLANK(D2589),_xlfn.MODE.SNGL(moras[TIPO_ASEGURAMIENTO]),D2589)</f>
        <v>TRABAJADOR INDEPENDIENTE</v>
      </c>
      <c r="N2589" s="1">
        <f>IF(ISBLANK(moras[[#This Row],[EDAD]]),T2610,moras[[#This Row],[EDAD]])</f>
        <v>51</v>
      </c>
    </row>
    <row r="2590" spans="1:14" x14ac:dyDescent="0.35">
      <c r="A2590" s="1">
        <v>2589</v>
      </c>
      <c r="B2590" s="1" t="s">
        <v>15</v>
      </c>
      <c r="C2590" s="1">
        <v>388987.92</v>
      </c>
      <c r="D2590" s="1" t="s">
        <v>10</v>
      </c>
      <c r="E2590" s="1" t="s">
        <v>11</v>
      </c>
      <c r="F2590" s="1" t="s">
        <v>12</v>
      </c>
      <c r="G2590" s="1" t="s">
        <v>13</v>
      </c>
      <c r="H2590" s="1" t="s">
        <v>13</v>
      </c>
      <c r="I2590" s="1">
        <v>25</v>
      </c>
      <c r="J2590" t="str">
        <f t="shared" si="121"/>
        <v>No</v>
      </c>
      <c r="K2590" t="str">
        <f t="shared" si="122"/>
        <v>No</v>
      </c>
      <c r="L2590">
        <f t="shared" si="123"/>
        <v>388987.92</v>
      </c>
      <c r="M2590" s="1" t="str">
        <f>IF(ISBLANK(D2590),_xlfn.MODE.SNGL(moras[TIPO_ASEGURAMIENTO]),D2590)</f>
        <v>ASALARIADO</v>
      </c>
      <c r="N2590" s="1">
        <f>IF(ISBLANK(moras[[#This Row],[EDAD]]),T2611,moras[[#This Row],[EDAD]])</f>
        <v>25</v>
      </c>
    </row>
    <row r="2591" spans="1:14" x14ac:dyDescent="0.35">
      <c r="A2591" s="1">
        <v>2590</v>
      </c>
      <c r="B2591" s="1" t="s">
        <v>9</v>
      </c>
      <c r="C2591" s="1">
        <v>348650</v>
      </c>
      <c r="D2591" s="1" t="s">
        <v>10</v>
      </c>
      <c r="E2591" s="1" t="s">
        <v>16</v>
      </c>
      <c r="F2591" s="1" t="s">
        <v>12</v>
      </c>
      <c r="G2591" s="1" t="s">
        <v>12</v>
      </c>
      <c r="H2591" s="1" t="s">
        <v>13</v>
      </c>
      <c r="I2591" s="1">
        <v>52</v>
      </c>
      <c r="J2591" t="str">
        <f t="shared" si="121"/>
        <v>No</v>
      </c>
      <c r="K2591" t="str">
        <f t="shared" si="122"/>
        <v>No</v>
      </c>
      <c r="L2591">
        <f t="shared" si="123"/>
        <v>348650</v>
      </c>
      <c r="M2591" s="1" t="str">
        <f>IF(ISBLANK(D2591),_xlfn.MODE.SNGL(moras[TIPO_ASEGURAMIENTO]),D2591)</f>
        <v>ASALARIADO</v>
      </c>
      <c r="N2591" s="1">
        <f>IF(ISBLANK(moras[[#This Row],[EDAD]]),T2612,moras[[#This Row],[EDAD]])</f>
        <v>52</v>
      </c>
    </row>
    <row r="2592" spans="1:14" x14ac:dyDescent="0.35">
      <c r="A2592" s="1">
        <v>2591</v>
      </c>
      <c r="B2592" s="1" t="s">
        <v>9</v>
      </c>
      <c r="C2592" s="1">
        <v>520560</v>
      </c>
      <c r="D2592" s="1" t="s">
        <v>10</v>
      </c>
      <c r="E2592" s="1" t="s">
        <v>16</v>
      </c>
      <c r="F2592" s="1" t="s">
        <v>12</v>
      </c>
      <c r="G2592" s="1" t="s">
        <v>13</v>
      </c>
      <c r="H2592" s="1" t="s">
        <v>13</v>
      </c>
      <c r="I2592" s="1">
        <v>40</v>
      </c>
      <c r="J2592" t="str">
        <f t="shared" si="121"/>
        <v>No</v>
      </c>
      <c r="K2592" t="str">
        <f t="shared" si="122"/>
        <v>No</v>
      </c>
      <c r="L2592">
        <f t="shared" si="123"/>
        <v>520560</v>
      </c>
      <c r="M2592" s="1" t="str">
        <f>IF(ISBLANK(D2592),_xlfn.MODE.SNGL(moras[TIPO_ASEGURAMIENTO]),D2592)</f>
        <v>ASALARIADO</v>
      </c>
      <c r="N2592" s="1">
        <f>IF(ISBLANK(moras[[#This Row],[EDAD]]),T2613,moras[[#This Row],[EDAD]])</f>
        <v>40</v>
      </c>
    </row>
    <row r="2593" spans="1:14" x14ac:dyDescent="0.35">
      <c r="A2593" s="1">
        <v>2592</v>
      </c>
      <c r="B2593" s="1" t="s">
        <v>9</v>
      </c>
      <c r="C2593" s="1">
        <v>369500</v>
      </c>
      <c r="D2593" s="1" t="s">
        <v>10</v>
      </c>
      <c r="E2593" s="1" t="s">
        <v>16</v>
      </c>
      <c r="F2593" s="1" t="s">
        <v>12</v>
      </c>
      <c r="G2593" s="1" t="s">
        <v>13</v>
      </c>
      <c r="H2593" s="1" t="s">
        <v>13</v>
      </c>
      <c r="I2593" s="1">
        <v>43</v>
      </c>
      <c r="J2593" t="str">
        <f t="shared" si="121"/>
        <v>No</v>
      </c>
      <c r="K2593" t="str">
        <f t="shared" si="122"/>
        <v>No</v>
      </c>
      <c r="L2593">
        <f t="shared" si="123"/>
        <v>369500</v>
      </c>
      <c r="M2593" s="1" t="str">
        <f>IF(ISBLANK(D2593),_xlfn.MODE.SNGL(moras[TIPO_ASEGURAMIENTO]),D2593)</f>
        <v>ASALARIADO</v>
      </c>
      <c r="N2593" s="1">
        <f>IF(ISBLANK(moras[[#This Row],[EDAD]]),T2614,moras[[#This Row],[EDAD]])</f>
        <v>43</v>
      </c>
    </row>
    <row r="2594" spans="1:14" x14ac:dyDescent="0.35">
      <c r="A2594" s="1">
        <v>2593</v>
      </c>
      <c r="B2594" s="1" t="s">
        <v>9</v>
      </c>
      <c r="C2594" s="1">
        <v>101351.8</v>
      </c>
      <c r="D2594" s="1" t="s">
        <v>10</v>
      </c>
      <c r="E2594" s="1" t="s">
        <v>16</v>
      </c>
      <c r="F2594" s="1" t="s">
        <v>12</v>
      </c>
      <c r="G2594" s="1" t="s">
        <v>13</v>
      </c>
      <c r="H2594" s="1" t="s">
        <v>13</v>
      </c>
      <c r="I2594" s="1">
        <v>25</v>
      </c>
      <c r="J2594" t="str">
        <f t="shared" si="121"/>
        <v>No</v>
      </c>
      <c r="K2594" t="str">
        <f t="shared" si="122"/>
        <v>No</v>
      </c>
      <c r="L2594">
        <f t="shared" si="123"/>
        <v>101351.8</v>
      </c>
      <c r="M2594" s="1" t="str">
        <f>IF(ISBLANK(D2594),_xlfn.MODE.SNGL(moras[TIPO_ASEGURAMIENTO]),D2594)</f>
        <v>ASALARIADO</v>
      </c>
      <c r="N2594" s="1">
        <f>IF(ISBLANK(moras[[#This Row],[EDAD]]),T2615,moras[[#This Row],[EDAD]])</f>
        <v>25</v>
      </c>
    </row>
    <row r="2595" spans="1:14" x14ac:dyDescent="0.35">
      <c r="A2595" s="1">
        <v>2594</v>
      </c>
      <c r="B2595" s="1" t="s">
        <v>9</v>
      </c>
      <c r="C2595" s="1">
        <v>3080767.52</v>
      </c>
      <c r="D2595" s="1" t="s">
        <v>10</v>
      </c>
      <c r="E2595" s="1" t="s">
        <v>11</v>
      </c>
      <c r="F2595" s="1" t="s">
        <v>12</v>
      </c>
      <c r="G2595" s="1" t="s">
        <v>13</v>
      </c>
      <c r="H2595" s="1" t="s">
        <v>13</v>
      </c>
      <c r="I2595" s="1">
        <v>42</v>
      </c>
      <c r="J2595" t="str">
        <f t="shared" si="121"/>
        <v>Atípico</v>
      </c>
      <c r="K2595" t="str">
        <f t="shared" si="122"/>
        <v>No</v>
      </c>
      <c r="L2595">
        <f t="shared" si="123"/>
        <v>3080767.52</v>
      </c>
      <c r="M2595" s="1" t="str">
        <f>IF(ISBLANK(D2595),_xlfn.MODE.SNGL(moras[TIPO_ASEGURAMIENTO]),D2595)</f>
        <v>ASALARIADO</v>
      </c>
      <c r="N2595" s="1">
        <f>IF(ISBLANK(moras[[#This Row],[EDAD]]),T2616,moras[[#This Row],[EDAD]])</f>
        <v>42</v>
      </c>
    </row>
    <row r="2596" spans="1:14" x14ac:dyDescent="0.35">
      <c r="A2596" s="1">
        <v>2595</v>
      </c>
      <c r="B2596" s="1" t="s">
        <v>9</v>
      </c>
      <c r="C2596" s="1">
        <v>380217</v>
      </c>
      <c r="D2596" s="1" t="s">
        <v>18</v>
      </c>
      <c r="E2596" s="1" t="s">
        <v>16</v>
      </c>
      <c r="F2596" s="1" t="s">
        <v>12</v>
      </c>
      <c r="G2596" s="1" t="s">
        <v>13</v>
      </c>
      <c r="H2596" s="1" t="s">
        <v>12</v>
      </c>
      <c r="I2596" s="1">
        <v>46</v>
      </c>
      <c r="J2596" t="str">
        <f t="shared" si="121"/>
        <v>No</v>
      </c>
      <c r="K2596" t="str">
        <f t="shared" si="122"/>
        <v>No</v>
      </c>
      <c r="L2596">
        <f t="shared" si="123"/>
        <v>380217</v>
      </c>
      <c r="M2596" s="1" t="str">
        <f>IF(ISBLANK(D2596),_xlfn.MODE.SNGL(moras[TIPO_ASEGURAMIENTO]),D2596)</f>
        <v>TRABAJADOR INDEPENDIENTE</v>
      </c>
      <c r="N2596" s="1">
        <f>IF(ISBLANK(moras[[#This Row],[EDAD]]),T2617,moras[[#This Row],[EDAD]])</f>
        <v>46</v>
      </c>
    </row>
    <row r="2597" spans="1:14" x14ac:dyDescent="0.35">
      <c r="A2597" s="1">
        <v>2596</v>
      </c>
      <c r="B2597" s="1" t="s">
        <v>15</v>
      </c>
      <c r="C2597" s="1">
        <v>285000</v>
      </c>
      <c r="D2597" s="1" t="s">
        <v>10</v>
      </c>
      <c r="E2597" s="1" t="s">
        <v>16</v>
      </c>
      <c r="F2597" s="1" t="s">
        <v>12</v>
      </c>
      <c r="G2597" s="1" t="s">
        <v>13</v>
      </c>
      <c r="H2597" s="1" t="s">
        <v>13</v>
      </c>
      <c r="I2597" s="1">
        <v>42</v>
      </c>
      <c r="J2597" t="str">
        <f t="shared" si="121"/>
        <v>No</v>
      </c>
      <c r="K2597" t="str">
        <f t="shared" si="122"/>
        <v>No</v>
      </c>
      <c r="L2597">
        <f t="shared" si="123"/>
        <v>285000</v>
      </c>
      <c r="M2597" s="1" t="str">
        <f>IF(ISBLANK(D2597),_xlfn.MODE.SNGL(moras[TIPO_ASEGURAMIENTO]),D2597)</f>
        <v>ASALARIADO</v>
      </c>
      <c r="N2597" s="1">
        <f>IF(ISBLANK(moras[[#This Row],[EDAD]]),T2618,moras[[#This Row],[EDAD]])</f>
        <v>42</v>
      </c>
    </row>
    <row r="2598" spans="1:14" x14ac:dyDescent="0.35">
      <c r="A2598" s="1">
        <v>2597</v>
      </c>
      <c r="B2598" s="1" t="s">
        <v>9</v>
      </c>
      <c r="C2598" s="1">
        <v>169374</v>
      </c>
      <c r="D2598" s="1" t="s">
        <v>10</v>
      </c>
      <c r="E2598" s="1" t="s">
        <v>16</v>
      </c>
      <c r="F2598" s="1" t="s">
        <v>12</v>
      </c>
      <c r="G2598" s="1" t="s">
        <v>12</v>
      </c>
      <c r="H2598" s="1" t="s">
        <v>12</v>
      </c>
      <c r="I2598" s="1">
        <v>44</v>
      </c>
      <c r="J2598" t="str">
        <f t="shared" si="121"/>
        <v>No</v>
      </c>
      <c r="K2598" t="str">
        <f t="shared" si="122"/>
        <v>No</v>
      </c>
      <c r="L2598">
        <f t="shared" si="123"/>
        <v>169374</v>
      </c>
      <c r="M2598" s="1" t="str">
        <f>IF(ISBLANK(D2598),_xlfn.MODE.SNGL(moras[TIPO_ASEGURAMIENTO]),D2598)</f>
        <v>ASALARIADO</v>
      </c>
      <c r="N2598" s="1">
        <f>IF(ISBLANK(moras[[#This Row],[EDAD]]),T2619,moras[[#This Row],[EDAD]])</f>
        <v>44</v>
      </c>
    </row>
    <row r="2599" spans="1:14" x14ac:dyDescent="0.35">
      <c r="A2599" s="1">
        <v>2598</v>
      </c>
      <c r="B2599" s="1" t="s">
        <v>9</v>
      </c>
      <c r="C2599" s="1">
        <v>359250</v>
      </c>
      <c r="D2599" s="1" t="s">
        <v>10</v>
      </c>
      <c r="E2599" s="1" t="s">
        <v>16</v>
      </c>
      <c r="F2599" s="1" t="s">
        <v>12</v>
      </c>
      <c r="G2599" s="1" t="s">
        <v>13</v>
      </c>
      <c r="H2599" s="1" t="s">
        <v>13</v>
      </c>
      <c r="I2599" s="1">
        <v>24</v>
      </c>
      <c r="J2599" t="str">
        <f t="shared" si="121"/>
        <v>No</v>
      </c>
      <c r="K2599" t="str">
        <f t="shared" si="122"/>
        <v>No</v>
      </c>
      <c r="L2599">
        <f t="shared" si="123"/>
        <v>359250</v>
      </c>
      <c r="M2599" s="1" t="str">
        <f>IF(ISBLANK(D2599),_xlfn.MODE.SNGL(moras[TIPO_ASEGURAMIENTO]),D2599)</f>
        <v>ASALARIADO</v>
      </c>
      <c r="N2599" s="1">
        <f>IF(ISBLANK(moras[[#This Row],[EDAD]]),T2620,moras[[#This Row],[EDAD]])</f>
        <v>24</v>
      </c>
    </row>
    <row r="2600" spans="1:14" x14ac:dyDescent="0.35">
      <c r="A2600" s="1">
        <v>2599</v>
      </c>
      <c r="B2600" s="1" t="s">
        <v>15</v>
      </c>
      <c r="C2600" s="1">
        <v>278030</v>
      </c>
      <c r="D2600" s="1" t="s">
        <v>21</v>
      </c>
      <c r="E2600" s="1" t="s">
        <v>16</v>
      </c>
      <c r="F2600" s="1" t="s">
        <v>12</v>
      </c>
      <c r="G2600" s="1" t="s">
        <v>13</v>
      </c>
      <c r="H2600" s="1" t="s">
        <v>13</v>
      </c>
      <c r="I2600" s="1">
        <v>25</v>
      </c>
      <c r="J2600" t="str">
        <f t="shared" si="121"/>
        <v>No</v>
      </c>
      <c r="K2600" t="str">
        <f t="shared" si="122"/>
        <v>No</v>
      </c>
      <c r="L2600">
        <f t="shared" si="123"/>
        <v>278030</v>
      </c>
      <c r="M2600" s="1" t="str">
        <f>IF(ISBLANK(D2600),_xlfn.MODE.SNGL(moras[TIPO_ASEGURAMIENTO]),D2600)</f>
        <v>CONVENIOS ESPECIALES DE ASEGURADOS VOLUNTARIOS</v>
      </c>
      <c r="N2600" s="1">
        <f>IF(ISBLANK(moras[[#This Row],[EDAD]]),T2621,moras[[#This Row],[EDAD]])</f>
        <v>25</v>
      </c>
    </row>
    <row r="2601" spans="1:14" x14ac:dyDescent="0.35">
      <c r="A2601" s="1">
        <v>2600</v>
      </c>
      <c r="B2601" s="1" t="s">
        <v>9</v>
      </c>
      <c r="C2601" s="1">
        <v>517494</v>
      </c>
      <c r="D2601" s="1" t="s">
        <v>18</v>
      </c>
      <c r="E2601" s="1" t="s">
        <v>16</v>
      </c>
      <c r="F2601" s="1" t="s">
        <v>12</v>
      </c>
      <c r="G2601" s="1" t="s">
        <v>13</v>
      </c>
      <c r="H2601" s="1" t="s">
        <v>12</v>
      </c>
      <c r="I2601" s="1">
        <v>38</v>
      </c>
      <c r="J2601" t="str">
        <f t="shared" si="121"/>
        <v>No</v>
      </c>
      <c r="K2601" t="str">
        <f t="shared" si="122"/>
        <v>No</v>
      </c>
      <c r="L2601">
        <f t="shared" si="123"/>
        <v>517494</v>
      </c>
      <c r="M2601" s="1" t="str">
        <f>IF(ISBLANK(D2601),_xlfn.MODE.SNGL(moras[TIPO_ASEGURAMIENTO]),D2601)</f>
        <v>TRABAJADOR INDEPENDIENTE</v>
      </c>
      <c r="N2601" s="1">
        <f>IF(ISBLANK(moras[[#This Row],[EDAD]]),T2622,moras[[#This Row],[EDAD]])</f>
        <v>38</v>
      </c>
    </row>
    <row r="2602" spans="1:14" x14ac:dyDescent="0.35">
      <c r="A2602" s="1">
        <v>2601</v>
      </c>
      <c r="B2602" s="1" t="s">
        <v>9</v>
      </c>
      <c r="C2602" s="1">
        <v>300366</v>
      </c>
      <c r="D2602" s="1" t="s">
        <v>10</v>
      </c>
      <c r="E2602" s="1" t="s">
        <v>16</v>
      </c>
      <c r="F2602" s="1" t="s">
        <v>12</v>
      </c>
      <c r="G2602" s="1" t="s">
        <v>12</v>
      </c>
      <c r="H2602" s="1" t="s">
        <v>13</v>
      </c>
      <c r="I2602" s="1">
        <v>25</v>
      </c>
      <c r="J2602" t="str">
        <f t="shared" si="121"/>
        <v>No</v>
      </c>
      <c r="K2602" t="str">
        <f t="shared" si="122"/>
        <v>No</v>
      </c>
      <c r="L2602">
        <f t="shared" si="123"/>
        <v>300366</v>
      </c>
      <c r="M2602" s="1" t="str">
        <f>IF(ISBLANK(D2602),_xlfn.MODE.SNGL(moras[TIPO_ASEGURAMIENTO]),D2602)</f>
        <v>ASALARIADO</v>
      </c>
      <c r="N2602" s="1">
        <f>IF(ISBLANK(moras[[#This Row],[EDAD]]),T2623,moras[[#This Row],[EDAD]])</f>
        <v>25</v>
      </c>
    </row>
    <row r="2603" spans="1:14" x14ac:dyDescent="0.35">
      <c r="A2603" s="1">
        <v>2602</v>
      </c>
      <c r="B2603" s="1" t="s">
        <v>9</v>
      </c>
      <c r="C2603" s="1">
        <v>297045</v>
      </c>
      <c r="D2603" s="1" t="s">
        <v>18</v>
      </c>
      <c r="E2603" s="1" t="s">
        <v>16</v>
      </c>
      <c r="F2603" s="1" t="s">
        <v>12</v>
      </c>
      <c r="G2603" s="1" t="s">
        <v>13</v>
      </c>
      <c r="H2603" s="1" t="s">
        <v>13</v>
      </c>
      <c r="I2603" s="1">
        <v>22</v>
      </c>
      <c r="J2603" t="str">
        <f t="shared" si="121"/>
        <v>No</v>
      </c>
      <c r="K2603" t="str">
        <f t="shared" si="122"/>
        <v>No</v>
      </c>
      <c r="L2603">
        <f t="shared" si="123"/>
        <v>297045</v>
      </c>
      <c r="M2603" s="1" t="str">
        <f>IF(ISBLANK(D2603),_xlfn.MODE.SNGL(moras[TIPO_ASEGURAMIENTO]),D2603)</f>
        <v>TRABAJADOR INDEPENDIENTE</v>
      </c>
      <c r="N2603" s="1">
        <f>IF(ISBLANK(moras[[#This Row],[EDAD]]),T2624,moras[[#This Row],[EDAD]])</f>
        <v>22</v>
      </c>
    </row>
    <row r="2604" spans="1:14" x14ac:dyDescent="0.35">
      <c r="A2604" s="1">
        <v>2603</v>
      </c>
      <c r="B2604" s="1" t="s">
        <v>15</v>
      </c>
      <c r="C2604" s="1">
        <v>1214327</v>
      </c>
      <c r="D2604" s="1" t="s">
        <v>10</v>
      </c>
      <c r="E2604" s="1" t="s">
        <v>11</v>
      </c>
      <c r="F2604" s="1" t="s">
        <v>12</v>
      </c>
      <c r="G2604" s="1" t="s">
        <v>13</v>
      </c>
      <c r="H2604" s="1" t="s">
        <v>13</v>
      </c>
      <c r="I2604" s="1">
        <v>56</v>
      </c>
      <c r="J2604" t="str">
        <f t="shared" si="121"/>
        <v>No</v>
      </c>
      <c r="K2604" t="str">
        <f t="shared" si="122"/>
        <v>No</v>
      </c>
      <c r="L2604">
        <f t="shared" si="123"/>
        <v>1214327</v>
      </c>
      <c r="M2604" s="1" t="str">
        <f>IF(ISBLANK(D2604),_xlfn.MODE.SNGL(moras[TIPO_ASEGURAMIENTO]),D2604)</f>
        <v>ASALARIADO</v>
      </c>
      <c r="N2604" s="1">
        <f>IF(ISBLANK(moras[[#This Row],[EDAD]]),T2625,moras[[#This Row],[EDAD]])</f>
        <v>56</v>
      </c>
    </row>
    <row r="2605" spans="1:14" x14ac:dyDescent="0.35">
      <c r="A2605" s="1">
        <v>2604</v>
      </c>
      <c r="B2605" s="1" t="s">
        <v>15</v>
      </c>
      <c r="C2605" s="1">
        <v>353400</v>
      </c>
      <c r="D2605" s="1" t="s">
        <v>10</v>
      </c>
      <c r="E2605" s="1" t="s">
        <v>16</v>
      </c>
      <c r="F2605" s="1" t="s">
        <v>12</v>
      </c>
      <c r="G2605" s="1" t="s">
        <v>12</v>
      </c>
      <c r="H2605" s="1" t="s">
        <v>13</v>
      </c>
      <c r="I2605" s="1">
        <v>47</v>
      </c>
      <c r="J2605" t="str">
        <f t="shared" si="121"/>
        <v>No</v>
      </c>
      <c r="K2605" t="str">
        <f t="shared" si="122"/>
        <v>No</v>
      </c>
      <c r="L2605">
        <f t="shared" si="123"/>
        <v>353400</v>
      </c>
      <c r="M2605" s="1" t="str">
        <f>IF(ISBLANK(D2605),_xlfn.MODE.SNGL(moras[TIPO_ASEGURAMIENTO]),D2605)</f>
        <v>ASALARIADO</v>
      </c>
      <c r="N2605" s="1">
        <f>IF(ISBLANK(moras[[#This Row],[EDAD]]),T2626,moras[[#This Row],[EDAD]])</f>
        <v>47</v>
      </c>
    </row>
    <row r="2606" spans="1:14" x14ac:dyDescent="0.35">
      <c r="A2606" s="1">
        <v>2605</v>
      </c>
      <c r="B2606" s="1" t="s">
        <v>9</v>
      </c>
      <c r="C2606" s="1">
        <v>1614177</v>
      </c>
      <c r="D2606" s="1" t="s">
        <v>14</v>
      </c>
      <c r="E2606" s="1" t="s">
        <v>11</v>
      </c>
      <c r="F2606" s="1" t="s">
        <v>12</v>
      </c>
      <c r="G2606" s="1" t="s">
        <v>13</v>
      </c>
      <c r="H2606" s="1" t="s">
        <v>13</v>
      </c>
      <c r="I2606" s="1">
        <v>56</v>
      </c>
      <c r="J2606" t="str">
        <f t="shared" si="121"/>
        <v>No</v>
      </c>
      <c r="K2606" t="str">
        <f t="shared" si="122"/>
        <v>No</v>
      </c>
      <c r="L2606">
        <f t="shared" si="123"/>
        <v>1614177</v>
      </c>
      <c r="M2606" s="1" t="str">
        <f>IF(ISBLANK(D2606),_xlfn.MODE.SNGL(moras[TIPO_ASEGURAMIENTO]),D2606)</f>
        <v>PENSIONADOS EN SU PROPIO SISTEMA</v>
      </c>
      <c r="N2606" s="1">
        <f>IF(ISBLANK(moras[[#This Row],[EDAD]]),T2627,moras[[#This Row],[EDAD]])</f>
        <v>56</v>
      </c>
    </row>
    <row r="2607" spans="1:14" x14ac:dyDescent="0.35">
      <c r="A2607" s="1">
        <v>2606</v>
      </c>
      <c r="B2607" s="1" t="s">
        <v>15</v>
      </c>
      <c r="C2607" s="1">
        <v>1488158</v>
      </c>
      <c r="D2607" s="1" t="s">
        <v>10</v>
      </c>
      <c r="E2607" s="1" t="s">
        <v>11</v>
      </c>
      <c r="F2607" s="1" t="s">
        <v>12</v>
      </c>
      <c r="G2607" s="1" t="s">
        <v>13</v>
      </c>
      <c r="H2607" s="1" t="s">
        <v>12</v>
      </c>
      <c r="I2607" s="1">
        <v>41</v>
      </c>
      <c r="J2607" t="str">
        <f t="shared" si="121"/>
        <v>No</v>
      </c>
      <c r="K2607" t="str">
        <f t="shared" si="122"/>
        <v>No</v>
      </c>
      <c r="L2607">
        <f t="shared" si="123"/>
        <v>1488158</v>
      </c>
      <c r="M2607" s="1" t="str">
        <f>IF(ISBLANK(D2607),_xlfn.MODE.SNGL(moras[TIPO_ASEGURAMIENTO]),D2607)</f>
        <v>ASALARIADO</v>
      </c>
      <c r="N2607" s="1">
        <f>IF(ISBLANK(moras[[#This Row],[EDAD]]),T2628,moras[[#This Row],[EDAD]])</f>
        <v>41</v>
      </c>
    </row>
    <row r="2608" spans="1:14" x14ac:dyDescent="0.35">
      <c r="A2608" s="1">
        <v>2607</v>
      </c>
      <c r="B2608" s="1" t="s">
        <v>15</v>
      </c>
      <c r="C2608" s="1">
        <v>353418</v>
      </c>
      <c r="D2608" s="1" t="s">
        <v>17</v>
      </c>
      <c r="E2608" s="1" t="s">
        <v>16</v>
      </c>
      <c r="F2608" s="1" t="s">
        <v>12</v>
      </c>
      <c r="G2608" s="1" t="s">
        <v>12</v>
      </c>
      <c r="H2608" s="1" t="s">
        <v>13</v>
      </c>
      <c r="I2608" s="1">
        <v>56</v>
      </c>
      <c r="J2608" t="str">
        <f t="shared" si="121"/>
        <v>No</v>
      </c>
      <c r="K2608" t="str">
        <f t="shared" si="122"/>
        <v>No</v>
      </c>
      <c r="L2608">
        <f t="shared" si="123"/>
        <v>353418</v>
      </c>
      <c r="M2608" s="1" t="str">
        <f>IF(ISBLANK(D2608),_xlfn.MODE.SNGL(moras[TIPO_ASEGURAMIENTO]),D2608)</f>
        <v>ASEGURADO VOLUNTARIO</v>
      </c>
      <c r="N2608" s="1">
        <f>IF(ISBLANK(moras[[#This Row],[EDAD]]),T2629,moras[[#This Row],[EDAD]])</f>
        <v>56</v>
      </c>
    </row>
    <row r="2609" spans="1:14" x14ac:dyDescent="0.35">
      <c r="A2609" s="1">
        <v>2608</v>
      </c>
      <c r="B2609" s="1" t="s">
        <v>9</v>
      </c>
      <c r="C2609" s="1">
        <v>819375</v>
      </c>
      <c r="D2609" s="1" t="s">
        <v>10</v>
      </c>
      <c r="E2609" s="1" t="s">
        <v>16</v>
      </c>
      <c r="F2609" s="1" t="s">
        <v>12</v>
      </c>
      <c r="G2609" s="1" t="s">
        <v>13</v>
      </c>
      <c r="H2609" s="1" t="s">
        <v>13</v>
      </c>
      <c r="I2609" s="1">
        <v>41</v>
      </c>
      <c r="J2609" t="str">
        <f t="shared" si="121"/>
        <v>No</v>
      </c>
      <c r="K2609" t="str">
        <f t="shared" si="122"/>
        <v>No</v>
      </c>
      <c r="L2609">
        <f t="shared" si="123"/>
        <v>819375</v>
      </c>
      <c r="M2609" s="1" t="str">
        <f>IF(ISBLANK(D2609),_xlfn.MODE.SNGL(moras[TIPO_ASEGURAMIENTO]),D2609)</f>
        <v>ASALARIADO</v>
      </c>
      <c r="N2609" s="1">
        <f>IF(ISBLANK(moras[[#This Row],[EDAD]]),T2630,moras[[#This Row],[EDAD]])</f>
        <v>41</v>
      </c>
    </row>
    <row r="2610" spans="1:14" x14ac:dyDescent="0.35">
      <c r="A2610" s="1">
        <v>2609</v>
      </c>
      <c r="B2610" s="1" t="s">
        <v>15</v>
      </c>
      <c r="C2610" s="1">
        <v>1389523</v>
      </c>
      <c r="D2610" s="1" t="s">
        <v>10</v>
      </c>
      <c r="E2610" s="1" t="s">
        <v>11</v>
      </c>
      <c r="F2610" s="1" t="s">
        <v>12</v>
      </c>
      <c r="G2610" s="1" t="s">
        <v>13</v>
      </c>
      <c r="H2610" s="1" t="s">
        <v>12</v>
      </c>
      <c r="I2610" s="1">
        <v>48</v>
      </c>
      <c r="J2610" t="str">
        <f t="shared" si="121"/>
        <v>No</v>
      </c>
      <c r="K2610" t="str">
        <f t="shared" si="122"/>
        <v>No</v>
      </c>
      <c r="L2610">
        <f t="shared" si="123"/>
        <v>1389523</v>
      </c>
      <c r="M2610" s="1" t="str">
        <f>IF(ISBLANK(D2610),_xlfn.MODE.SNGL(moras[TIPO_ASEGURAMIENTO]),D2610)</f>
        <v>ASALARIADO</v>
      </c>
      <c r="N2610" s="1">
        <f>IF(ISBLANK(moras[[#This Row],[EDAD]]),T2631,moras[[#This Row],[EDAD]])</f>
        <v>48</v>
      </c>
    </row>
    <row r="2611" spans="1:14" x14ac:dyDescent="0.35">
      <c r="A2611" s="1">
        <v>2610</v>
      </c>
      <c r="B2611" s="1" t="s">
        <v>9</v>
      </c>
      <c r="C2611" s="1">
        <v>284326</v>
      </c>
      <c r="D2611" s="1" t="s">
        <v>10</v>
      </c>
      <c r="E2611" s="1" t="s">
        <v>16</v>
      </c>
      <c r="F2611" s="1" t="s">
        <v>12</v>
      </c>
      <c r="G2611" s="1" t="s">
        <v>13</v>
      </c>
      <c r="H2611" s="1" t="s">
        <v>13</v>
      </c>
      <c r="I2611" s="1">
        <v>28</v>
      </c>
      <c r="J2611" t="str">
        <f t="shared" si="121"/>
        <v>No</v>
      </c>
      <c r="K2611" t="str">
        <f t="shared" si="122"/>
        <v>No</v>
      </c>
      <c r="L2611">
        <f t="shared" si="123"/>
        <v>284326</v>
      </c>
      <c r="M2611" s="1" t="str">
        <f>IF(ISBLANK(D2611),_xlfn.MODE.SNGL(moras[TIPO_ASEGURAMIENTO]),D2611)</f>
        <v>ASALARIADO</v>
      </c>
      <c r="N2611" s="1">
        <f>IF(ISBLANK(moras[[#This Row],[EDAD]]),T2632,moras[[#This Row],[EDAD]])</f>
        <v>28</v>
      </c>
    </row>
    <row r="2612" spans="1:14" x14ac:dyDescent="0.35">
      <c r="A2612" s="1">
        <v>2611</v>
      </c>
      <c r="B2612" s="1" t="s">
        <v>9</v>
      </c>
      <c r="C2612" s="1">
        <v>1333022.48</v>
      </c>
      <c r="D2612" s="1" t="s">
        <v>10</v>
      </c>
      <c r="E2612" s="1" t="s">
        <v>11</v>
      </c>
      <c r="F2612" s="1" t="s">
        <v>12</v>
      </c>
      <c r="G2612" s="1" t="s">
        <v>13</v>
      </c>
      <c r="H2612" s="1" t="s">
        <v>13</v>
      </c>
      <c r="I2612" s="1">
        <v>40</v>
      </c>
      <c r="J2612" t="str">
        <f t="shared" si="121"/>
        <v>No</v>
      </c>
      <c r="K2612" t="str">
        <f t="shared" si="122"/>
        <v>No</v>
      </c>
      <c r="L2612">
        <f t="shared" si="123"/>
        <v>1333022.48</v>
      </c>
      <c r="M2612" s="1" t="str">
        <f>IF(ISBLANK(D2612),_xlfn.MODE.SNGL(moras[TIPO_ASEGURAMIENTO]),D2612)</f>
        <v>ASALARIADO</v>
      </c>
      <c r="N2612" s="1">
        <f>IF(ISBLANK(moras[[#This Row],[EDAD]]),T2633,moras[[#This Row],[EDAD]])</f>
        <v>40</v>
      </c>
    </row>
    <row r="2613" spans="1:14" x14ac:dyDescent="0.35">
      <c r="A2613" s="1">
        <v>2612</v>
      </c>
      <c r="B2613" s="1" t="s">
        <v>9</v>
      </c>
      <c r="C2613" s="1">
        <v>215720.6</v>
      </c>
      <c r="D2613" s="1" t="s">
        <v>10</v>
      </c>
      <c r="E2613" s="1" t="s">
        <v>16</v>
      </c>
      <c r="F2613" s="1" t="s">
        <v>12</v>
      </c>
      <c r="G2613" s="1" t="s">
        <v>13</v>
      </c>
      <c r="H2613" s="1" t="s">
        <v>13</v>
      </c>
      <c r="I2613" s="1">
        <v>30</v>
      </c>
      <c r="J2613" t="str">
        <f t="shared" si="121"/>
        <v>No</v>
      </c>
      <c r="K2613" t="str">
        <f t="shared" si="122"/>
        <v>No</v>
      </c>
      <c r="L2613">
        <f t="shared" si="123"/>
        <v>215720.6</v>
      </c>
      <c r="M2613" s="1" t="str">
        <f>IF(ISBLANK(D2613),_xlfn.MODE.SNGL(moras[TIPO_ASEGURAMIENTO]),D2613)</f>
        <v>ASALARIADO</v>
      </c>
      <c r="N2613" s="1">
        <f>IF(ISBLANK(moras[[#This Row],[EDAD]]),T2634,moras[[#This Row],[EDAD]])</f>
        <v>30</v>
      </c>
    </row>
    <row r="2614" spans="1:14" x14ac:dyDescent="0.35">
      <c r="A2614" s="1">
        <v>2613</v>
      </c>
      <c r="B2614" s="1" t="s">
        <v>9</v>
      </c>
      <c r="C2614" s="1">
        <v>327709.14</v>
      </c>
      <c r="D2614" s="1" t="s">
        <v>10</v>
      </c>
      <c r="E2614" s="1" t="s">
        <v>16</v>
      </c>
      <c r="F2614" s="1" t="s">
        <v>12</v>
      </c>
      <c r="G2614" s="1" t="s">
        <v>13</v>
      </c>
      <c r="H2614" s="1" t="s">
        <v>13</v>
      </c>
      <c r="I2614" s="1">
        <v>21</v>
      </c>
      <c r="J2614" t="str">
        <f t="shared" si="121"/>
        <v>No</v>
      </c>
      <c r="K2614" t="str">
        <f t="shared" si="122"/>
        <v>No</v>
      </c>
      <c r="L2614">
        <f t="shared" si="123"/>
        <v>327709.14</v>
      </c>
      <c r="M2614" s="1" t="str">
        <f>IF(ISBLANK(D2614),_xlfn.MODE.SNGL(moras[TIPO_ASEGURAMIENTO]),D2614)</f>
        <v>ASALARIADO</v>
      </c>
      <c r="N2614" s="1">
        <f>IF(ISBLANK(moras[[#This Row],[EDAD]]),T2635,moras[[#This Row],[EDAD]])</f>
        <v>21</v>
      </c>
    </row>
    <row r="2615" spans="1:14" x14ac:dyDescent="0.35">
      <c r="A2615" s="1">
        <v>2614</v>
      </c>
      <c r="B2615" s="1" t="s">
        <v>9</v>
      </c>
      <c r="C2615" s="1">
        <v>342027</v>
      </c>
      <c r="D2615" s="1" t="s">
        <v>10</v>
      </c>
      <c r="E2615" s="1" t="s">
        <v>16</v>
      </c>
      <c r="F2615" s="1" t="s">
        <v>12</v>
      </c>
      <c r="G2615" s="1" t="s">
        <v>13</v>
      </c>
      <c r="H2615" s="1" t="s">
        <v>13</v>
      </c>
      <c r="I2615" s="1">
        <v>37</v>
      </c>
      <c r="J2615" t="str">
        <f t="shared" si="121"/>
        <v>No</v>
      </c>
      <c r="K2615" t="str">
        <f t="shared" si="122"/>
        <v>No</v>
      </c>
      <c r="L2615">
        <f t="shared" si="123"/>
        <v>342027</v>
      </c>
      <c r="M2615" s="1" t="str">
        <f>IF(ISBLANK(D2615),_xlfn.MODE.SNGL(moras[TIPO_ASEGURAMIENTO]),D2615)</f>
        <v>ASALARIADO</v>
      </c>
      <c r="N2615" s="1">
        <f>IF(ISBLANK(moras[[#This Row],[EDAD]]),T2636,moras[[#This Row],[EDAD]])</f>
        <v>37</v>
      </c>
    </row>
    <row r="2616" spans="1:14" x14ac:dyDescent="0.35">
      <c r="A2616" s="1">
        <v>2615</v>
      </c>
      <c r="B2616" s="1" t="s">
        <v>15</v>
      </c>
      <c r="C2616" s="1">
        <v>1688298</v>
      </c>
      <c r="D2616" s="1" t="s">
        <v>10</v>
      </c>
      <c r="E2616" s="1" t="s">
        <v>11</v>
      </c>
      <c r="F2616" s="1" t="s">
        <v>12</v>
      </c>
      <c r="G2616" s="1" t="s">
        <v>13</v>
      </c>
      <c r="H2616" s="1" t="s">
        <v>13</v>
      </c>
      <c r="I2616" s="1">
        <v>48</v>
      </c>
      <c r="J2616" t="str">
        <f t="shared" si="121"/>
        <v>No</v>
      </c>
      <c r="K2616" t="str">
        <f t="shared" si="122"/>
        <v>No</v>
      </c>
      <c r="L2616">
        <f t="shared" si="123"/>
        <v>1688298</v>
      </c>
      <c r="M2616" s="1" t="str">
        <f>IF(ISBLANK(D2616),_xlfn.MODE.SNGL(moras[TIPO_ASEGURAMIENTO]),D2616)</f>
        <v>ASALARIADO</v>
      </c>
      <c r="N2616" s="1">
        <f>IF(ISBLANK(moras[[#This Row],[EDAD]]),T2637,moras[[#This Row],[EDAD]])</f>
        <v>48</v>
      </c>
    </row>
    <row r="2617" spans="1:14" x14ac:dyDescent="0.35">
      <c r="A2617" s="1">
        <v>2616</v>
      </c>
      <c r="B2617" s="1" t="s">
        <v>9</v>
      </c>
      <c r="C2617" s="1">
        <v>1000000</v>
      </c>
      <c r="D2617" s="1" t="s">
        <v>10</v>
      </c>
      <c r="E2617" s="1" t="s">
        <v>16</v>
      </c>
      <c r="F2617" s="1" t="s">
        <v>12</v>
      </c>
      <c r="G2617" s="1" t="s">
        <v>13</v>
      </c>
      <c r="H2617" s="1" t="s">
        <v>13</v>
      </c>
      <c r="I2617" s="1">
        <v>29</v>
      </c>
      <c r="J2617" t="str">
        <f t="shared" si="121"/>
        <v>No</v>
      </c>
      <c r="K2617" t="str">
        <f t="shared" si="122"/>
        <v>No</v>
      </c>
      <c r="L2617">
        <f t="shared" si="123"/>
        <v>1000000</v>
      </c>
      <c r="M2617" s="1" t="str">
        <f>IF(ISBLANK(D2617),_xlfn.MODE.SNGL(moras[TIPO_ASEGURAMIENTO]),D2617)</f>
        <v>ASALARIADO</v>
      </c>
      <c r="N2617" s="1">
        <f>IF(ISBLANK(moras[[#This Row],[EDAD]]),T2638,moras[[#This Row],[EDAD]])</f>
        <v>29</v>
      </c>
    </row>
    <row r="2618" spans="1:14" x14ac:dyDescent="0.35">
      <c r="A2618" s="1">
        <v>2617</v>
      </c>
      <c r="B2618" s="1" t="s">
        <v>15</v>
      </c>
      <c r="C2618" s="1">
        <v>280000</v>
      </c>
      <c r="D2618" s="1" t="s">
        <v>10</v>
      </c>
      <c r="E2618" s="1" t="s">
        <v>16</v>
      </c>
      <c r="F2618" s="1" t="s">
        <v>12</v>
      </c>
      <c r="G2618" s="1" t="s">
        <v>12</v>
      </c>
      <c r="H2618" s="1" t="s">
        <v>13</v>
      </c>
      <c r="I2618" s="1">
        <v>25</v>
      </c>
      <c r="J2618" t="str">
        <f t="shared" si="121"/>
        <v>No</v>
      </c>
      <c r="K2618" t="str">
        <f t="shared" si="122"/>
        <v>No</v>
      </c>
      <c r="L2618">
        <f t="shared" si="123"/>
        <v>280000</v>
      </c>
      <c r="M2618" s="1" t="str">
        <f>IF(ISBLANK(D2618),_xlfn.MODE.SNGL(moras[TIPO_ASEGURAMIENTO]),D2618)</f>
        <v>ASALARIADO</v>
      </c>
      <c r="N2618" s="1">
        <f>IF(ISBLANK(moras[[#This Row],[EDAD]]),T2639,moras[[#This Row],[EDAD]])</f>
        <v>25</v>
      </c>
    </row>
    <row r="2619" spans="1:14" x14ac:dyDescent="0.35">
      <c r="A2619" s="1">
        <v>2618</v>
      </c>
      <c r="B2619" s="1" t="s">
        <v>9</v>
      </c>
      <c r="C2619" s="1">
        <v>246504.81</v>
      </c>
      <c r="D2619" s="1" t="s">
        <v>10</v>
      </c>
      <c r="E2619" s="1" t="s">
        <v>16</v>
      </c>
      <c r="F2619" s="1" t="s">
        <v>12</v>
      </c>
      <c r="G2619" s="1" t="s">
        <v>13</v>
      </c>
      <c r="H2619" s="1" t="s">
        <v>13</v>
      </c>
      <c r="I2619" s="1">
        <v>19</v>
      </c>
      <c r="J2619" t="str">
        <f t="shared" si="121"/>
        <v>No</v>
      </c>
      <c r="K2619" t="str">
        <f t="shared" si="122"/>
        <v>No</v>
      </c>
      <c r="L2619">
        <f t="shared" si="123"/>
        <v>246504.81</v>
      </c>
      <c r="M2619" s="1" t="str">
        <f>IF(ISBLANK(D2619),_xlfn.MODE.SNGL(moras[TIPO_ASEGURAMIENTO]),D2619)</f>
        <v>ASALARIADO</v>
      </c>
      <c r="N2619" s="1">
        <f>IF(ISBLANK(moras[[#This Row],[EDAD]]),T2640,moras[[#This Row],[EDAD]])</f>
        <v>19</v>
      </c>
    </row>
    <row r="2620" spans="1:14" x14ac:dyDescent="0.35">
      <c r="A2620" s="1">
        <v>2619</v>
      </c>
      <c r="B2620" s="1" t="s">
        <v>15</v>
      </c>
      <c r="C2620" s="1">
        <v>2128000</v>
      </c>
      <c r="D2620" s="1" t="s">
        <v>10</v>
      </c>
      <c r="E2620" s="1" t="s">
        <v>16</v>
      </c>
      <c r="F2620" s="1" t="s">
        <v>12</v>
      </c>
      <c r="G2620" s="1" t="s">
        <v>13</v>
      </c>
      <c r="H2620" s="1" t="s">
        <v>13</v>
      </c>
      <c r="I2620" s="1">
        <v>37</v>
      </c>
      <c r="J2620" t="str">
        <f t="shared" si="121"/>
        <v>No</v>
      </c>
      <c r="K2620" t="str">
        <f t="shared" si="122"/>
        <v>No</v>
      </c>
      <c r="L2620">
        <f t="shared" si="123"/>
        <v>2128000</v>
      </c>
      <c r="M2620" s="1" t="str">
        <f>IF(ISBLANK(D2620),_xlfn.MODE.SNGL(moras[TIPO_ASEGURAMIENTO]),D2620)</f>
        <v>ASALARIADO</v>
      </c>
      <c r="N2620" s="1">
        <f>IF(ISBLANK(moras[[#This Row],[EDAD]]),T2641,moras[[#This Row],[EDAD]])</f>
        <v>37</v>
      </c>
    </row>
    <row r="2621" spans="1:14" x14ac:dyDescent="0.35">
      <c r="A2621" s="1">
        <v>2620</v>
      </c>
      <c r="B2621" s="1" t="s">
        <v>9</v>
      </c>
      <c r="C2621" s="1">
        <v>608414.30000000005</v>
      </c>
      <c r="D2621" s="1" t="s">
        <v>10</v>
      </c>
      <c r="E2621" s="1" t="s">
        <v>11</v>
      </c>
      <c r="F2621" s="1" t="s">
        <v>12</v>
      </c>
      <c r="G2621" s="1" t="s">
        <v>13</v>
      </c>
      <c r="H2621" s="1" t="s">
        <v>13</v>
      </c>
      <c r="I2621" s="1">
        <v>38</v>
      </c>
      <c r="J2621" t="str">
        <f t="shared" si="121"/>
        <v>No</v>
      </c>
      <c r="K2621" t="str">
        <f t="shared" si="122"/>
        <v>No</v>
      </c>
      <c r="L2621">
        <f t="shared" si="123"/>
        <v>608414.30000000005</v>
      </c>
      <c r="M2621" s="1" t="str">
        <f>IF(ISBLANK(D2621),_xlfn.MODE.SNGL(moras[TIPO_ASEGURAMIENTO]),D2621)</f>
        <v>ASALARIADO</v>
      </c>
      <c r="N2621" s="1">
        <f>IF(ISBLANK(moras[[#This Row],[EDAD]]),T2642,moras[[#This Row],[EDAD]])</f>
        <v>38</v>
      </c>
    </row>
    <row r="2622" spans="1:14" x14ac:dyDescent="0.35">
      <c r="A2622" s="1">
        <v>2621</v>
      </c>
      <c r="B2622" s="1" t="s">
        <v>9</v>
      </c>
      <c r="C2622" s="1">
        <v>297046</v>
      </c>
      <c r="D2622" s="1" t="s">
        <v>18</v>
      </c>
      <c r="E2622" s="1" t="s">
        <v>16</v>
      </c>
      <c r="F2622" s="1" t="s">
        <v>12</v>
      </c>
      <c r="G2622" s="1" t="s">
        <v>13</v>
      </c>
      <c r="H2622" s="1" t="s">
        <v>12</v>
      </c>
      <c r="I2622" s="1">
        <v>33</v>
      </c>
      <c r="J2622" t="str">
        <f t="shared" si="121"/>
        <v>No</v>
      </c>
      <c r="K2622" t="str">
        <f t="shared" si="122"/>
        <v>No</v>
      </c>
      <c r="L2622">
        <f t="shared" si="123"/>
        <v>297046</v>
      </c>
      <c r="M2622" s="1" t="str">
        <f>IF(ISBLANK(D2622),_xlfn.MODE.SNGL(moras[TIPO_ASEGURAMIENTO]),D2622)</f>
        <v>TRABAJADOR INDEPENDIENTE</v>
      </c>
      <c r="N2622" s="1">
        <f>IF(ISBLANK(moras[[#This Row],[EDAD]]),T2643,moras[[#This Row],[EDAD]])</f>
        <v>33</v>
      </c>
    </row>
    <row r="2623" spans="1:14" x14ac:dyDescent="0.35">
      <c r="A2623" s="1">
        <v>2622</v>
      </c>
      <c r="B2623" s="1" t="s">
        <v>9</v>
      </c>
      <c r="C2623" s="1">
        <v>297056</v>
      </c>
      <c r="D2623" s="1" t="s">
        <v>18</v>
      </c>
      <c r="E2623" s="1" t="s">
        <v>16</v>
      </c>
      <c r="F2623" s="1" t="s">
        <v>12</v>
      </c>
      <c r="G2623" s="1" t="s">
        <v>13</v>
      </c>
      <c r="H2623" s="1" t="s">
        <v>13</v>
      </c>
      <c r="I2623" s="1">
        <v>76</v>
      </c>
      <c r="J2623" t="str">
        <f t="shared" si="121"/>
        <v>No</v>
      </c>
      <c r="K2623" t="str">
        <f t="shared" si="122"/>
        <v>No</v>
      </c>
      <c r="L2623">
        <f t="shared" si="123"/>
        <v>297056</v>
      </c>
      <c r="M2623" s="1" t="str">
        <f>IF(ISBLANK(D2623),_xlfn.MODE.SNGL(moras[TIPO_ASEGURAMIENTO]),D2623)</f>
        <v>TRABAJADOR INDEPENDIENTE</v>
      </c>
      <c r="N2623" s="1">
        <f>IF(ISBLANK(moras[[#This Row],[EDAD]]),T2644,moras[[#This Row],[EDAD]])</f>
        <v>76</v>
      </c>
    </row>
    <row r="2624" spans="1:14" x14ac:dyDescent="0.35">
      <c r="A2624" s="1">
        <v>2623</v>
      </c>
      <c r="B2624" s="1" t="s">
        <v>15</v>
      </c>
      <c r="C2624" s="1">
        <v>60000</v>
      </c>
      <c r="D2624" s="1" t="s">
        <v>10</v>
      </c>
      <c r="E2624" s="1" t="s">
        <v>16</v>
      </c>
      <c r="F2624" s="1" t="s">
        <v>12</v>
      </c>
      <c r="G2624" s="1" t="s">
        <v>12</v>
      </c>
      <c r="H2624" s="1" t="s">
        <v>13</v>
      </c>
      <c r="I2624" s="1">
        <v>35</v>
      </c>
      <c r="J2624" t="str">
        <f t="shared" si="121"/>
        <v>No</v>
      </c>
      <c r="K2624" t="str">
        <f t="shared" si="122"/>
        <v>No</v>
      </c>
      <c r="L2624">
        <f t="shared" si="123"/>
        <v>60000</v>
      </c>
      <c r="M2624" s="1" t="str">
        <f>IF(ISBLANK(D2624),_xlfn.MODE.SNGL(moras[TIPO_ASEGURAMIENTO]),D2624)</f>
        <v>ASALARIADO</v>
      </c>
      <c r="N2624" s="1">
        <f>IF(ISBLANK(moras[[#This Row],[EDAD]]),T2645,moras[[#This Row],[EDAD]])</f>
        <v>35</v>
      </c>
    </row>
    <row r="2625" spans="1:14" x14ac:dyDescent="0.35">
      <c r="A2625" s="1">
        <v>2624</v>
      </c>
      <c r="B2625" s="1" t="s">
        <v>9</v>
      </c>
      <c r="C2625" s="1">
        <v>512234.88</v>
      </c>
      <c r="D2625" s="1" t="s">
        <v>10</v>
      </c>
      <c r="E2625" s="1" t="s">
        <v>16</v>
      </c>
      <c r="F2625" s="1" t="s">
        <v>12</v>
      </c>
      <c r="G2625" s="1" t="s">
        <v>13</v>
      </c>
      <c r="H2625" s="1" t="s">
        <v>13</v>
      </c>
      <c r="I2625" s="1">
        <v>28</v>
      </c>
      <c r="J2625" t="str">
        <f t="shared" si="121"/>
        <v>No</v>
      </c>
      <c r="K2625" t="str">
        <f t="shared" si="122"/>
        <v>No</v>
      </c>
      <c r="L2625">
        <f t="shared" si="123"/>
        <v>512234.88</v>
      </c>
      <c r="M2625" s="1" t="str">
        <f>IF(ISBLANK(D2625),_xlfn.MODE.SNGL(moras[TIPO_ASEGURAMIENTO]),D2625)</f>
        <v>ASALARIADO</v>
      </c>
      <c r="N2625" s="1">
        <f>IF(ISBLANK(moras[[#This Row],[EDAD]]),T2646,moras[[#This Row],[EDAD]])</f>
        <v>28</v>
      </c>
    </row>
    <row r="2626" spans="1:14" x14ac:dyDescent="0.35">
      <c r="A2626" s="1">
        <v>2625</v>
      </c>
      <c r="B2626" s="1" t="s">
        <v>9</v>
      </c>
      <c r="C2626" s="1">
        <v>842310.04</v>
      </c>
      <c r="D2626" s="1" t="s">
        <v>10</v>
      </c>
      <c r="E2626" s="1" t="s">
        <v>16</v>
      </c>
      <c r="F2626" s="1" t="s">
        <v>12</v>
      </c>
      <c r="G2626" s="1" t="s">
        <v>13</v>
      </c>
      <c r="H2626" s="1" t="s">
        <v>13</v>
      </c>
      <c r="I2626" s="1">
        <v>43</v>
      </c>
      <c r="J2626" t="str">
        <f t="shared" ref="J2626:J2689" si="124">IF(1.96&lt;ABS(C2626-$S$23)/$S$24,"Atípico","No")</f>
        <v>No</v>
      </c>
      <c r="K2626" t="str">
        <f t="shared" ref="K2626:K2689" si="125">IF(1.96&lt;ABS((I2626-$T$23)/$T$24),"Atípico", "No")</f>
        <v>No</v>
      </c>
      <c r="L2626">
        <f t="shared" ref="L2626:L2689" si="126">IF(ISBLANK(C2626),$S$23,C2626)</f>
        <v>842310.04</v>
      </c>
      <c r="M2626" s="1" t="str">
        <f>IF(ISBLANK(D2626),_xlfn.MODE.SNGL(moras[TIPO_ASEGURAMIENTO]),D2626)</f>
        <v>ASALARIADO</v>
      </c>
      <c r="N2626" s="1">
        <f>IF(ISBLANK(moras[[#This Row],[EDAD]]),T2647,moras[[#This Row],[EDAD]])</f>
        <v>43</v>
      </c>
    </row>
    <row r="2627" spans="1:14" x14ac:dyDescent="0.35">
      <c r="A2627" s="1">
        <v>2626</v>
      </c>
      <c r="B2627" s="1" t="s">
        <v>15</v>
      </c>
      <c r="C2627" s="1">
        <v>378558</v>
      </c>
      <c r="D2627" s="1" t="s">
        <v>10</v>
      </c>
      <c r="E2627" s="1" t="s">
        <v>11</v>
      </c>
      <c r="F2627" s="1" t="s">
        <v>12</v>
      </c>
      <c r="G2627" s="1" t="s">
        <v>13</v>
      </c>
      <c r="H2627" s="1" t="s">
        <v>12</v>
      </c>
      <c r="I2627" s="1">
        <v>34</v>
      </c>
      <c r="J2627" t="str">
        <f t="shared" si="124"/>
        <v>No</v>
      </c>
      <c r="K2627" t="str">
        <f t="shared" si="125"/>
        <v>No</v>
      </c>
      <c r="L2627">
        <f t="shared" si="126"/>
        <v>378558</v>
      </c>
      <c r="M2627" s="1" t="str">
        <f>IF(ISBLANK(D2627),_xlfn.MODE.SNGL(moras[TIPO_ASEGURAMIENTO]),D2627)</f>
        <v>ASALARIADO</v>
      </c>
      <c r="N2627" s="1">
        <f>IF(ISBLANK(moras[[#This Row],[EDAD]]),T2648,moras[[#This Row],[EDAD]])</f>
        <v>34</v>
      </c>
    </row>
    <row r="2628" spans="1:14" x14ac:dyDescent="0.35">
      <c r="A2628" s="1">
        <v>2627</v>
      </c>
      <c r="B2628" s="1" t="s">
        <v>9</v>
      </c>
      <c r="C2628" s="1">
        <v>290000</v>
      </c>
      <c r="D2628" s="1" t="s">
        <v>10</v>
      </c>
      <c r="E2628" s="1" t="s">
        <v>16</v>
      </c>
      <c r="F2628" s="1" t="s">
        <v>12</v>
      </c>
      <c r="G2628" s="1" t="s">
        <v>13</v>
      </c>
      <c r="H2628" s="1" t="s">
        <v>13</v>
      </c>
      <c r="I2628" s="1">
        <v>38</v>
      </c>
      <c r="J2628" t="str">
        <f t="shared" si="124"/>
        <v>No</v>
      </c>
      <c r="K2628" t="str">
        <f t="shared" si="125"/>
        <v>No</v>
      </c>
      <c r="L2628">
        <f t="shared" si="126"/>
        <v>290000</v>
      </c>
      <c r="M2628" s="1" t="str">
        <f>IF(ISBLANK(D2628),_xlfn.MODE.SNGL(moras[TIPO_ASEGURAMIENTO]),D2628)</f>
        <v>ASALARIADO</v>
      </c>
      <c r="N2628" s="1">
        <f>IF(ISBLANK(moras[[#This Row],[EDAD]]),T2649,moras[[#This Row],[EDAD]])</f>
        <v>38</v>
      </c>
    </row>
    <row r="2629" spans="1:14" x14ac:dyDescent="0.35">
      <c r="A2629" s="1">
        <v>2628</v>
      </c>
      <c r="B2629" s="1" t="s">
        <v>9</v>
      </c>
      <c r="C2629" s="1">
        <v>278030</v>
      </c>
      <c r="D2629" s="1" t="s">
        <v>19</v>
      </c>
      <c r="E2629" s="1" t="s">
        <v>16</v>
      </c>
      <c r="F2629" s="1" t="s">
        <v>12</v>
      </c>
      <c r="G2629" s="1" t="s">
        <v>13</v>
      </c>
      <c r="H2629" s="1" t="s">
        <v>13</v>
      </c>
      <c r="I2629" s="1">
        <v>43</v>
      </c>
      <c r="J2629" t="str">
        <f t="shared" si="124"/>
        <v>No</v>
      </c>
      <c r="K2629" t="str">
        <f t="shared" si="125"/>
        <v>No</v>
      </c>
      <c r="L2629">
        <f t="shared" si="126"/>
        <v>278030</v>
      </c>
      <c r="M2629" s="1" t="str">
        <f>IF(ISBLANK(D2629),_xlfn.MODE.SNGL(moras[TIPO_ASEGURAMIENTO]),D2629)</f>
        <v>CONVENIOS ESPECIALES DE TRABAJADORES INDEPENDIENTES</v>
      </c>
      <c r="N2629" s="1">
        <f>IF(ISBLANK(moras[[#This Row],[EDAD]]),T2650,moras[[#This Row],[EDAD]])</f>
        <v>43</v>
      </c>
    </row>
    <row r="2630" spans="1:14" x14ac:dyDescent="0.35">
      <c r="A2630" s="1">
        <v>2629</v>
      </c>
      <c r="B2630" s="1" t="s">
        <v>9</v>
      </c>
      <c r="C2630" s="1">
        <v>634725</v>
      </c>
      <c r="D2630" s="1" t="s">
        <v>10</v>
      </c>
      <c r="E2630" s="1" t="s">
        <v>16</v>
      </c>
      <c r="F2630" s="1" t="s">
        <v>12</v>
      </c>
      <c r="G2630" s="1" t="s">
        <v>13</v>
      </c>
      <c r="H2630" s="1" t="s">
        <v>13</v>
      </c>
      <c r="I2630" s="1">
        <v>34</v>
      </c>
      <c r="J2630" t="str">
        <f t="shared" si="124"/>
        <v>No</v>
      </c>
      <c r="K2630" t="str">
        <f t="shared" si="125"/>
        <v>No</v>
      </c>
      <c r="L2630">
        <f t="shared" si="126"/>
        <v>634725</v>
      </c>
      <c r="M2630" s="1" t="str">
        <f>IF(ISBLANK(D2630),_xlfn.MODE.SNGL(moras[TIPO_ASEGURAMIENTO]),D2630)</f>
        <v>ASALARIADO</v>
      </c>
      <c r="N2630" s="1">
        <f>IF(ISBLANK(moras[[#This Row],[EDAD]]),T2651,moras[[#This Row],[EDAD]])</f>
        <v>34</v>
      </c>
    </row>
    <row r="2631" spans="1:14" x14ac:dyDescent="0.35">
      <c r="A2631" s="1">
        <v>2630</v>
      </c>
      <c r="B2631" s="1" t="s">
        <v>9</v>
      </c>
      <c r="C2631" s="1">
        <v>470974.5</v>
      </c>
      <c r="D2631" s="1" t="s">
        <v>10</v>
      </c>
      <c r="E2631" s="1" t="s">
        <v>16</v>
      </c>
      <c r="F2631" s="1" t="s">
        <v>12</v>
      </c>
      <c r="G2631" s="1" t="s">
        <v>13</v>
      </c>
      <c r="H2631" s="1" t="s">
        <v>13</v>
      </c>
      <c r="I2631" s="1">
        <v>36</v>
      </c>
      <c r="J2631" t="str">
        <f t="shared" si="124"/>
        <v>No</v>
      </c>
      <c r="K2631" t="str">
        <f t="shared" si="125"/>
        <v>No</v>
      </c>
      <c r="L2631">
        <f t="shared" si="126"/>
        <v>470974.5</v>
      </c>
      <c r="M2631" s="1" t="str">
        <f>IF(ISBLANK(D2631),_xlfn.MODE.SNGL(moras[TIPO_ASEGURAMIENTO]),D2631)</f>
        <v>ASALARIADO</v>
      </c>
      <c r="N2631" s="1">
        <f>IF(ISBLANK(moras[[#This Row],[EDAD]]),T2652,moras[[#This Row],[EDAD]])</f>
        <v>36</v>
      </c>
    </row>
    <row r="2632" spans="1:14" x14ac:dyDescent="0.35">
      <c r="A2632" s="1">
        <v>2631</v>
      </c>
      <c r="B2632" s="1" t="s">
        <v>9</v>
      </c>
      <c r="C2632" s="1">
        <v>550590.5</v>
      </c>
      <c r="D2632" s="1" t="s">
        <v>10</v>
      </c>
      <c r="E2632" s="1" t="s">
        <v>11</v>
      </c>
      <c r="F2632" s="1" t="s">
        <v>12</v>
      </c>
      <c r="G2632" s="1" t="s">
        <v>13</v>
      </c>
      <c r="H2632" s="1" t="s">
        <v>13</v>
      </c>
      <c r="I2632" s="1">
        <v>24</v>
      </c>
      <c r="J2632" t="str">
        <f t="shared" si="124"/>
        <v>No</v>
      </c>
      <c r="K2632" t="str">
        <f t="shared" si="125"/>
        <v>No</v>
      </c>
      <c r="L2632">
        <f t="shared" si="126"/>
        <v>550590.5</v>
      </c>
      <c r="M2632" s="1" t="str">
        <f>IF(ISBLANK(D2632),_xlfn.MODE.SNGL(moras[TIPO_ASEGURAMIENTO]),D2632)</f>
        <v>ASALARIADO</v>
      </c>
      <c r="N2632" s="1">
        <f>IF(ISBLANK(moras[[#This Row],[EDAD]]),T2653,moras[[#This Row],[EDAD]])</f>
        <v>24</v>
      </c>
    </row>
    <row r="2633" spans="1:14" x14ac:dyDescent="0.35">
      <c r="A2633" s="1">
        <v>2632</v>
      </c>
      <c r="B2633" s="1" t="s">
        <v>9</v>
      </c>
      <c r="C2633" s="1">
        <v>278030</v>
      </c>
      <c r="D2633" s="1" t="s">
        <v>19</v>
      </c>
      <c r="E2633" s="1" t="s">
        <v>16</v>
      </c>
      <c r="F2633" s="1" t="s">
        <v>12</v>
      </c>
      <c r="G2633" s="1" t="s">
        <v>13</v>
      </c>
      <c r="H2633" s="1" t="s">
        <v>13</v>
      </c>
      <c r="I2633" s="1">
        <v>37</v>
      </c>
      <c r="J2633" t="str">
        <f t="shared" si="124"/>
        <v>No</v>
      </c>
      <c r="K2633" t="str">
        <f t="shared" si="125"/>
        <v>No</v>
      </c>
      <c r="L2633">
        <f t="shared" si="126"/>
        <v>278030</v>
      </c>
      <c r="M2633" s="1" t="str">
        <f>IF(ISBLANK(D2633),_xlfn.MODE.SNGL(moras[TIPO_ASEGURAMIENTO]),D2633)</f>
        <v>CONVENIOS ESPECIALES DE TRABAJADORES INDEPENDIENTES</v>
      </c>
      <c r="N2633" s="1">
        <f>IF(ISBLANK(moras[[#This Row],[EDAD]]),T2654,moras[[#This Row],[EDAD]])</f>
        <v>37</v>
      </c>
    </row>
    <row r="2634" spans="1:14" x14ac:dyDescent="0.35">
      <c r="A2634" s="1">
        <v>2633</v>
      </c>
      <c r="B2634" s="1" t="s">
        <v>15</v>
      </c>
      <c r="C2634" s="1">
        <v>278030</v>
      </c>
      <c r="D2634" s="1" t="s">
        <v>17</v>
      </c>
      <c r="E2634" s="1" t="s">
        <v>16</v>
      </c>
      <c r="F2634" s="1" t="s">
        <v>12</v>
      </c>
      <c r="G2634" s="1" t="s">
        <v>12</v>
      </c>
      <c r="H2634" s="1" t="s">
        <v>13</v>
      </c>
      <c r="I2634" s="1">
        <v>25</v>
      </c>
      <c r="J2634" t="str">
        <f t="shared" si="124"/>
        <v>No</v>
      </c>
      <c r="K2634" t="str">
        <f t="shared" si="125"/>
        <v>No</v>
      </c>
      <c r="L2634">
        <f t="shared" si="126"/>
        <v>278030</v>
      </c>
      <c r="M2634" s="1" t="str">
        <f>IF(ISBLANK(D2634),_xlfn.MODE.SNGL(moras[TIPO_ASEGURAMIENTO]),D2634)</f>
        <v>ASEGURADO VOLUNTARIO</v>
      </c>
      <c r="N2634" s="1">
        <f>IF(ISBLANK(moras[[#This Row],[EDAD]]),T2655,moras[[#This Row],[EDAD]])</f>
        <v>25</v>
      </c>
    </row>
    <row r="2635" spans="1:14" x14ac:dyDescent="0.35">
      <c r="A2635" s="1">
        <v>2634</v>
      </c>
      <c r="B2635" s="1" t="s">
        <v>9</v>
      </c>
      <c r="C2635" s="1">
        <v>369875</v>
      </c>
      <c r="D2635" s="1" t="s">
        <v>10</v>
      </c>
      <c r="E2635" s="1" t="s">
        <v>16</v>
      </c>
      <c r="F2635" s="1" t="s">
        <v>12</v>
      </c>
      <c r="G2635" s="1" t="s">
        <v>13</v>
      </c>
      <c r="H2635" s="1" t="s">
        <v>13</v>
      </c>
      <c r="I2635" s="1">
        <v>28</v>
      </c>
      <c r="J2635" t="str">
        <f t="shared" si="124"/>
        <v>No</v>
      </c>
      <c r="K2635" t="str">
        <f t="shared" si="125"/>
        <v>No</v>
      </c>
      <c r="L2635">
        <f t="shared" si="126"/>
        <v>369875</v>
      </c>
      <c r="M2635" s="1" t="str">
        <f>IF(ISBLANK(D2635),_xlfn.MODE.SNGL(moras[TIPO_ASEGURAMIENTO]),D2635)</f>
        <v>ASALARIADO</v>
      </c>
      <c r="N2635" s="1">
        <f>IF(ISBLANK(moras[[#This Row],[EDAD]]),T2656,moras[[#This Row],[EDAD]])</f>
        <v>28</v>
      </c>
    </row>
    <row r="2636" spans="1:14" x14ac:dyDescent="0.35">
      <c r="A2636" s="1">
        <v>2635</v>
      </c>
      <c r="B2636" s="1" t="s">
        <v>15</v>
      </c>
      <c r="C2636" s="1">
        <v>386020</v>
      </c>
      <c r="D2636" s="1" t="s">
        <v>10</v>
      </c>
      <c r="E2636" s="1" t="s">
        <v>16</v>
      </c>
      <c r="F2636" s="1" t="s">
        <v>12</v>
      </c>
      <c r="G2636" s="1" t="s">
        <v>13</v>
      </c>
      <c r="H2636" s="1" t="s">
        <v>13</v>
      </c>
      <c r="I2636" s="1">
        <v>59</v>
      </c>
      <c r="J2636" t="str">
        <f t="shared" si="124"/>
        <v>No</v>
      </c>
      <c r="K2636" t="str">
        <f t="shared" si="125"/>
        <v>No</v>
      </c>
      <c r="L2636">
        <f t="shared" si="126"/>
        <v>386020</v>
      </c>
      <c r="M2636" s="1" t="str">
        <f>IF(ISBLANK(D2636),_xlfn.MODE.SNGL(moras[TIPO_ASEGURAMIENTO]),D2636)</f>
        <v>ASALARIADO</v>
      </c>
      <c r="N2636" s="1">
        <f>IF(ISBLANK(moras[[#This Row],[EDAD]]),T2657,moras[[#This Row],[EDAD]])</f>
        <v>59</v>
      </c>
    </row>
    <row r="2637" spans="1:14" x14ac:dyDescent="0.35">
      <c r="A2637" s="1">
        <v>2636</v>
      </c>
      <c r="B2637" s="1" t="s">
        <v>15</v>
      </c>
      <c r="C2637" s="1">
        <v>539036</v>
      </c>
      <c r="D2637" s="1" t="s">
        <v>10</v>
      </c>
      <c r="E2637" s="1" t="s">
        <v>11</v>
      </c>
      <c r="F2637" s="1" t="s">
        <v>12</v>
      </c>
      <c r="G2637" s="1" t="s">
        <v>13</v>
      </c>
      <c r="H2637" s="1" t="s">
        <v>13</v>
      </c>
      <c r="I2637" s="1">
        <v>32</v>
      </c>
      <c r="J2637" t="str">
        <f t="shared" si="124"/>
        <v>No</v>
      </c>
      <c r="K2637" t="str">
        <f t="shared" si="125"/>
        <v>No</v>
      </c>
      <c r="L2637">
        <f t="shared" si="126"/>
        <v>539036</v>
      </c>
      <c r="M2637" s="1" t="str">
        <f>IF(ISBLANK(D2637),_xlfn.MODE.SNGL(moras[TIPO_ASEGURAMIENTO]),D2637)</f>
        <v>ASALARIADO</v>
      </c>
      <c r="N2637" s="1">
        <f>IF(ISBLANK(moras[[#This Row],[EDAD]]),T2658,moras[[#This Row],[EDAD]])</f>
        <v>32</v>
      </c>
    </row>
    <row r="2638" spans="1:14" x14ac:dyDescent="0.35">
      <c r="A2638" s="1">
        <v>2637</v>
      </c>
      <c r="B2638" s="1" t="s">
        <v>9</v>
      </c>
      <c r="C2638" s="1">
        <v>623700</v>
      </c>
      <c r="D2638" s="1" t="s">
        <v>10</v>
      </c>
      <c r="E2638" s="1" t="s">
        <v>16</v>
      </c>
      <c r="F2638" s="1" t="s">
        <v>12</v>
      </c>
      <c r="G2638" s="1" t="s">
        <v>13</v>
      </c>
      <c r="H2638" s="1" t="s">
        <v>13</v>
      </c>
      <c r="I2638" s="1">
        <v>35</v>
      </c>
      <c r="J2638" t="str">
        <f t="shared" si="124"/>
        <v>No</v>
      </c>
      <c r="K2638" t="str">
        <f t="shared" si="125"/>
        <v>No</v>
      </c>
      <c r="L2638">
        <f t="shared" si="126"/>
        <v>623700</v>
      </c>
      <c r="M2638" s="1" t="str">
        <f>IF(ISBLANK(D2638),_xlfn.MODE.SNGL(moras[TIPO_ASEGURAMIENTO]),D2638)</f>
        <v>ASALARIADO</v>
      </c>
      <c r="N2638" s="1">
        <f>IF(ISBLANK(moras[[#This Row],[EDAD]]),T2659,moras[[#This Row],[EDAD]])</f>
        <v>35</v>
      </c>
    </row>
    <row r="2639" spans="1:14" x14ac:dyDescent="0.35">
      <c r="A2639" s="1">
        <v>2638</v>
      </c>
      <c r="B2639" s="1" t="s">
        <v>9</v>
      </c>
      <c r="C2639" s="1">
        <v>302470</v>
      </c>
      <c r="D2639" s="1" t="s">
        <v>17</v>
      </c>
      <c r="E2639" s="1" t="s">
        <v>16</v>
      </c>
      <c r="F2639" s="1" t="s">
        <v>12</v>
      </c>
      <c r="G2639" s="1" t="s">
        <v>13</v>
      </c>
      <c r="H2639" s="1" t="s">
        <v>13</v>
      </c>
      <c r="I2639" s="1">
        <v>29</v>
      </c>
      <c r="J2639" t="str">
        <f t="shared" si="124"/>
        <v>No</v>
      </c>
      <c r="K2639" t="str">
        <f t="shared" si="125"/>
        <v>No</v>
      </c>
      <c r="L2639">
        <f t="shared" si="126"/>
        <v>302470</v>
      </c>
      <c r="M2639" s="1" t="str">
        <f>IF(ISBLANK(D2639),_xlfn.MODE.SNGL(moras[TIPO_ASEGURAMIENTO]),D2639)</f>
        <v>ASEGURADO VOLUNTARIO</v>
      </c>
      <c r="N2639" s="1">
        <f>IF(ISBLANK(moras[[#This Row],[EDAD]]),T2660,moras[[#This Row],[EDAD]])</f>
        <v>29</v>
      </c>
    </row>
    <row r="2640" spans="1:14" x14ac:dyDescent="0.35">
      <c r="A2640" s="1">
        <v>2639</v>
      </c>
      <c r="B2640" s="1" t="s">
        <v>15</v>
      </c>
      <c r="C2640" s="1">
        <v>81757.47</v>
      </c>
      <c r="D2640" s="1" t="s">
        <v>10</v>
      </c>
      <c r="E2640" s="1" t="s">
        <v>16</v>
      </c>
      <c r="F2640" s="1" t="s">
        <v>12</v>
      </c>
      <c r="G2640" s="1" t="s">
        <v>13</v>
      </c>
      <c r="H2640" s="1" t="s">
        <v>13</v>
      </c>
      <c r="I2640" s="1">
        <v>22</v>
      </c>
      <c r="J2640" t="str">
        <f t="shared" si="124"/>
        <v>No</v>
      </c>
      <c r="K2640" t="str">
        <f t="shared" si="125"/>
        <v>No</v>
      </c>
      <c r="L2640">
        <f t="shared" si="126"/>
        <v>81757.47</v>
      </c>
      <c r="M2640" s="1" t="str">
        <f>IF(ISBLANK(D2640),_xlfn.MODE.SNGL(moras[TIPO_ASEGURAMIENTO]),D2640)</f>
        <v>ASALARIADO</v>
      </c>
      <c r="N2640" s="1">
        <f>IF(ISBLANK(moras[[#This Row],[EDAD]]),T2661,moras[[#This Row],[EDAD]])</f>
        <v>22</v>
      </c>
    </row>
    <row r="2641" spans="1:14" x14ac:dyDescent="0.35">
      <c r="A2641" s="1">
        <v>2640</v>
      </c>
      <c r="B2641" s="1" t="s">
        <v>9</v>
      </c>
      <c r="C2641" s="1">
        <v>703766.13</v>
      </c>
      <c r="D2641" s="1" t="s">
        <v>10</v>
      </c>
      <c r="E2641" s="1" t="s">
        <v>16</v>
      </c>
      <c r="F2641" s="1" t="s">
        <v>12</v>
      </c>
      <c r="G2641" s="1" t="s">
        <v>13</v>
      </c>
      <c r="H2641" s="1" t="s">
        <v>13</v>
      </c>
      <c r="I2641" s="1">
        <v>45</v>
      </c>
      <c r="J2641" t="str">
        <f t="shared" si="124"/>
        <v>No</v>
      </c>
      <c r="K2641" t="str">
        <f t="shared" si="125"/>
        <v>No</v>
      </c>
      <c r="L2641">
        <f t="shared" si="126"/>
        <v>703766.13</v>
      </c>
      <c r="M2641" s="1" t="str">
        <f>IF(ISBLANK(D2641),_xlfn.MODE.SNGL(moras[TIPO_ASEGURAMIENTO]),D2641)</f>
        <v>ASALARIADO</v>
      </c>
      <c r="N2641" s="1">
        <f>IF(ISBLANK(moras[[#This Row],[EDAD]]),T2662,moras[[#This Row],[EDAD]])</f>
        <v>45</v>
      </c>
    </row>
    <row r="2642" spans="1:14" x14ac:dyDescent="0.35">
      <c r="A2642" s="1">
        <v>2641</v>
      </c>
      <c r="B2642" s="1" t="s">
        <v>9</v>
      </c>
      <c r="C2642" s="1">
        <v>361421</v>
      </c>
      <c r="D2642" s="1" t="s">
        <v>18</v>
      </c>
      <c r="E2642" s="1" t="s">
        <v>16</v>
      </c>
      <c r="F2642" s="1" t="s">
        <v>12</v>
      </c>
      <c r="G2642" s="1" t="s">
        <v>13</v>
      </c>
      <c r="H2642" s="1" t="s">
        <v>13</v>
      </c>
      <c r="I2642" s="1">
        <v>51</v>
      </c>
      <c r="J2642" t="str">
        <f t="shared" si="124"/>
        <v>No</v>
      </c>
      <c r="K2642" t="str">
        <f t="shared" si="125"/>
        <v>No</v>
      </c>
      <c r="L2642">
        <f t="shared" si="126"/>
        <v>361421</v>
      </c>
      <c r="M2642" s="1" t="str">
        <f>IF(ISBLANK(D2642),_xlfn.MODE.SNGL(moras[TIPO_ASEGURAMIENTO]),D2642)</f>
        <v>TRABAJADOR INDEPENDIENTE</v>
      </c>
      <c r="N2642" s="1">
        <f>IF(ISBLANK(moras[[#This Row],[EDAD]]),T2663,moras[[#This Row],[EDAD]])</f>
        <v>51</v>
      </c>
    </row>
    <row r="2643" spans="1:14" x14ac:dyDescent="0.35">
      <c r="A2643" s="1">
        <v>2642</v>
      </c>
      <c r="B2643" s="1" t="s">
        <v>15</v>
      </c>
      <c r="C2643" s="1">
        <v>330722.57</v>
      </c>
      <c r="D2643" s="1" t="s">
        <v>10</v>
      </c>
      <c r="E2643" s="1" t="s">
        <v>16</v>
      </c>
      <c r="F2643" s="1" t="s">
        <v>12</v>
      </c>
      <c r="G2643" s="1" t="s">
        <v>13</v>
      </c>
      <c r="H2643" s="1" t="s">
        <v>13</v>
      </c>
      <c r="I2643" s="1">
        <v>37</v>
      </c>
      <c r="J2643" t="str">
        <f t="shared" si="124"/>
        <v>No</v>
      </c>
      <c r="K2643" t="str">
        <f t="shared" si="125"/>
        <v>No</v>
      </c>
      <c r="L2643">
        <f t="shared" si="126"/>
        <v>330722.57</v>
      </c>
      <c r="M2643" s="1" t="str">
        <f>IF(ISBLANK(D2643),_xlfn.MODE.SNGL(moras[TIPO_ASEGURAMIENTO]),D2643)</f>
        <v>ASALARIADO</v>
      </c>
      <c r="N2643" s="1">
        <f>IF(ISBLANK(moras[[#This Row],[EDAD]]),T2664,moras[[#This Row],[EDAD]])</f>
        <v>37</v>
      </c>
    </row>
    <row r="2644" spans="1:14" x14ac:dyDescent="0.35">
      <c r="A2644" s="1">
        <v>2643</v>
      </c>
      <c r="B2644" s="1" t="s">
        <v>9</v>
      </c>
      <c r="C2644" s="1">
        <v>291514</v>
      </c>
      <c r="D2644" s="1" t="s">
        <v>18</v>
      </c>
      <c r="E2644" s="1" t="s">
        <v>16</v>
      </c>
      <c r="F2644" s="1" t="s">
        <v>12</v>
      </c>
      <c r="G2644" s="1" t="s">
        <v>13</v>
      </c>
      <c r="H2644" s="1" t="s">
        <v>12</v>
      </c>
      <c r="I2644" s="1">
        <v>28</v>
      </c>
      <c r="J2644" t="str">
        <f t="shared" si="124"/>
        <v>No</v>
      </c>
      <c r="K2644" t="str">
        <f t="shared" si="125"/>
        <v>No</v>
      </c>
      <c r="L2644">
        <f t="shared" si="126"/>
        <v>291514</v>
      </c>
      <c r="M2644" s="1" t="str">
        <f>IF(ISBLANK(D2644),_xlfn.MODE.SNGL(moras[TIPO_ASEGURAMIENTO]),D2644)</f>
        <v>TRABAJADOR INDEPENDIENTE</v>
      </c>
      <c r="N2644" s="1">
        <f>IF(ISBLANK(moras[[#This Row],[EDAD]]),T2665,moras[[#This Row],[EDAD]])</f>
        <v>28</v>
      </c>
    </row>
    <row r="2645" spans="1:14" x14ac:dyDescent="0.35">
      <c r="A2645" s="1">
        <v>2644</v>
      </c>
      <c r="B2645" s="1" t="s">
        <v>15</v>
      </c>
      <c r="C2645" s="1">
        <v>199067</v>
      </c>
      <c r="D2645" s="1" t="s">
        <v>10</v>
      </c>
      <c r="E2645" s="1" t="s">
        <v>11</v>
      </c>
      <c r="F2645" s="1" t="s">
        <v>12</v>
      </c>
      <c r="G2645" s="1" t="s">
        <v>13</v>
      </c>
      <c r="H2645" s="1" t="s">
        <v>12</v>
      </c>
      <c r="I2645" s="1">
        <v>25</v>
      </c>
      <c r="J2645" t="str">
        <f t="shared" si="124"/>
        <v>No</v>
      </c>
      <c r="K2645" t="str">
        <f t="shared" si="125"/>
        <v>No</v>
      </c>
      <c r="L2645">
        <f t="shared" si="126"/>
        <v>199067</v>
      </c>
      <c r="M2645" s="1" t="str">
        <f>IF(ISBLANK(D2645),_xlfn.MODE.SNGL(moras[TIPO_ASEGURAMIENTO]),D2645)</f>
        <v>ASALARIADO</v>
      </c>
      <c r="N2645" s="1">
        <f>IF(ISBLANK(moras[[#This Row],[EDAD]]),T2666,moras[[#This Row],[EDAD]])</f>
        <v>25</v>
      </c>
    </row>
    <row r="2646" spans="1:14" x14ac:dyDescent="0.35">
      <c r="A2646" s="1">
        <v>2645</v>
      </c>
      <c r="B2646" s="1" t="s">
        <v>9</v>
      </c>
      <c r="C2646" s="1">
        <v>1461505.5</v>
      </c>
      <c r="D2646" s="1" t="s">
        <v>10</v>
      </c>
      <c r="E2646" s="1" t="s">
        <v>16</v>
      </c>
      <c r="F2646" s="1" t="s">
        <v>12</v>
      </c>
      <c r="G2646" s="1" t="s">
        <v>13</v>
      </c>
      <c r="H2646" s="1" t="s">
        <v>13</v>
      </c>
      <c r="I2646" s="1">
        <v>46</v>
      </c>
      <c r="J2646" t="str">
        <f t="shared" si="124"/>
        <v>No</v>
      </c>
      <c r="K2646" t="str">
        <f t="shared" si="125"/>
        <v>No</v>
      </c>
      <c r="L2646">
        <f t="shared" si="126"/>
        <v>1461505.5</v>
      </c>
      <c r="M2646" s="1" t="str">
        <f>IF(ISBLANK(D2646),_xlfn.MODE.SNGL(moras[TIPO_ASEGURAMIENTO]),D2646)</f>
        <v>ASALARIADO</v>
      </c>
      <c r="N2646" s="1">
        <f>IF(ISBLANK(moras[[#This Row],[EDAD]]),T2667,moras[[#This Row],[EDAD]])</f>
        <v>46</v>
      </c>
    </row>
    <row r="2647" spans="1:14" x14ac:dyDescent="0.35">
      <c r="A2647" s="1">
        <v>2646</v>
      </c>
      <c r="B2647" s="1" t="s">
        <v>9</v>
      </c>
      <c r="C2647" s="1">
        <v>745392.94</v>
      </c>
      <c r="D2647" s="1" t="s">
        <v>10</v>
      </c>
      <c r="E2647" s="1" t="s">
        <v>16</v>
      </c>
      <c r="F2647" s="1" t="s">
        <v>12</v>
      </c>
      <c r="G2647" s="1" t="s">
        <v>13</v>
      </c>
      <c r="H2647" s="1" t="s">
        <v>13</v>
      </c>
      <c r="I2647" s="1">
        <v>56</v>
      </c>
      <c r="J2647" t="str">
        <f t="shared" si="124"/>
        <v>No</v>
      </c>
      <c r="K2647" t="str">
        <f t="shared" si="125"/>
        <v>No</v>
      </c>
      <c r="L2647">
        <f t="shared" si="126"/>
        <v>745392.94</v>
      </c>
      <c r="M2647" s="1" t="str">
        <f>IF(ISBLANK(D2647),_xlfn.MODE.SNGL(moras[TIPO_ASEGURAMIENTO]),D2647)</f>
        <v>ASALARIADO</v>
      </c>
      <c r="N2647" s="1">
        <f>IF(ISBLANK(moras[[#This Row],[EDAD]]),T2668,moras[[#This Row],[EDAD]])</f>
        <v>56</v>
      </c>
    </row>
    <row r="2648" spans="1:14" x14ac:dyDescent="0.35">
      <c r="A2648" s="1">
        <v>2647</v>
      </c>
      <c r="B2648" s="1" t="s">
        <v>9</v>
      </c>
      <c r="C2648" s="1">
        <v>297046</v>
      </c>
      <c r="D2648" s="1" t="s">
        <v>18</v>
      </c>
      <c r="E2648" s="1" t="s">
        <v>16</v>
      </c>
      <c r="F2648" s="1" t="s">
        <v>13</v>
      </c>
      <c r="G2648" s="1" t="s">
        <v>13</v>
      </c>
      <c r="H2648" s="1" t="s">
        <v>13</v>
      </c>
      <c r="I2648" s="1">
        <v>58</v>
      </c>
      <c r="J2648" t="str">
        <f t="shared" si="124"/>
        <v>No</v>
      </c>
      <c r="K2648" t="str">
        <f t="shared" si="125"/>
        <v>No</v>
      </c>
      <c r="L2648">
        <f t="shared" si="126"/>
        <v>297046</v>
      </c>
      <c r="M2648" s="1" t="str">
        <f>IF(ISBLANK(D2648),_xlfn.MODE.SNGL(moras[TIPO_ASEGURAMIENTO]),D2648)</f>
        <v>TRABAJADOR INDEPENDIENTE</v>
      </c>
      <c r="N2648" s="1">
        <f>IF(ISBLANK(moras[[#This Row],[EDAD]]),T2669,moras[[#This Row],[EDAD]])</f>
        <v>58</v>
      </c>
    </row>
    <row r="2649" spans="1:14" x14ac:dyDescent="0.35">
      <c r="A2649" s="1">
        <v>2648</v>
      </c>
      <c r="B2649" s="1" t="s">
        <v>15</v>
      </c>
      <c r="C2649" s="1">
        <v>2029604</v>
      </c>
      <c r="D2649" s="1" t="s">
        <v>14</v>
      </c>
      <c r="E2649" s="1" t="s">
        <v>11</v>
      </c>
      <c r="F2649" s="1" t="s">
        <v>12</v>
      </c>
      <c r="G2649" s="1" t="s">
        <v>13</v>
      </c>
      <c r="H2649" s="1" t="s">
        <v>13</v>
      </c>
      <c r="I2649" s="1">
        <v>72</v>
      </c>
      <c r="J2649" t="str">
        <f t="shared" si="124"/>
        <v>No</v>
      </c>
      <c r="K2649" t="str">
        <f t="shared" si="125"/>
        <v>No</v>
      </c>
      <c r="L2649">
        <f t="shared" si="126"/>
        <v>2029604</v>
      </c>
      <c r="M2649" s="1" t="str">
        <f>IF(ISBLANK(D2649),_xlfn.MODE.SNGL(moras[TIPO_ASEGURAMIENTO]),D2649)</f>
        <v>PENSIONADOS EN SU PROPIO SISTEMA</v>
      </c>
      <c r="N2649" s="1">
        <f>IF(ISBLANK(moras[[#This Row],[EDAD]]),T2670,moras[[#This Row],[EDAD]])</f>
        <v>72</v>
      </c>
    </row>
    <row r="2650" spans="1:14" x14ac:dyDescent="0.35">
      <c r="A2650" s="1">
        <v>2649</v>
      </c>
      <c r="B2650" s="1" t="s">
        <v>15</v>
      </c>
      <c r="C2650" s="1">
        <v>360000</v>
      </c>
      <c r="D2650" s="1" t="s">
        <v>10</v>
      </c>
      <c r="E2650" s="1" t="s">
        <v>16</v>
      </c>
      <c r="F2650" s="1" t="s">
        <v>12</v>
      </c>
      <c r="G2650" s="1" t="s">
        <v>13</v>
      </c>
      <c r="H2650" s="1" t="s">
        <v>13</v>
      </c>
      <c r="I2650" s="1">
        <v>30</v>
      </c>
      <c r="J2650" t="str">
        <f t="shared" si="124"/>
        <v>No</v>
      </c>
      <c r="K2650" t="str">
        <f t="shared" si="125"/>
        <v>No</v>
      </c>
      <c r="L2650">
        <f t="shared" si="126"/>
        <v>360000</v>
      </c>
      <c r="M2650" s="1" t="str">
        <f>IF(ISBLANK(D2650),_xlfn.MODE.SNGL(moras[TIPO_ASEGURAMIENTO]),D2650)</f>
        <v>ASALARIADO</v>
      </c>
      <c r="N2650" s="1">
        <f>IF(ISBLANK(moras[[#This Row],[EDAD]]),T2671,moras[[#This Row],[EDAD]])</f>
        <v>30</v>
      </c>
    </row>
    <row r="2651" spans="1:14" x14ac:dyDescent="0.35">
      <c r="A2651" s="1">
        <v>2650</v>
      </c>
      <c r="B2651" s="1" t="s">
        <v>9</v>
      </c>
      <c r="C2651" s="1">
        <v>300018</v>
      </c>
      <c r="D2651" s="1" t="s">
        <v>18</v>
      </c>
      <c r="E2651" s="1" t="s">
        <v>16</v>
      </c>
      <c r="F2651" s="1" t="s">
        <v>12</v>
      </c>
      <c r="G2651" s="1" t="s">
        <v>13</v>
      </c>
      <c r="H2651" s="1" t="s">
        <v>12</v>
      </c>
      <c r="I2651" s="1">
        <v>62</v>
      </c>
      <c r="J2651" t="str">
        <f t="shared" si="124"/>
        <v>No</v>
      </c>
      <c r="K2651" t="str">
        <f t="shared" si="125"/>
        <v>No</v>
      </c>
      <c r="L2651">
        <f t="shared" si="126"/>
        <v>300018</v>
      </c>
      <c r="M2651" s="1" t="str">
        <f>IF(ISBLANK(D2651),_xlfn.MODE.SNGL(moras[TIPO_ASEGURAMIENTO]),D2651)</f>
        <v>TRABAJADOR INDEPENDIENTE</v>
      </c>
      <c r="N2651" s="1">
        <f>IF(ISBLANK(moras[[#This Row],[EDAD]]),T2672,moras[[#This Row],[EDAD]])</f>
        <v>62</v>
      </c>
    </row>
    <row r="2652" spans="1:14" x14ac:dyDescent="0.35">
      <c r="A2652" s="1">
        <v>2651</v>
      </c>
      <c r="B2652" s="1" t="s">
        <v>15</v>
      </c>
      <c r="C2652" s="1">
        <v>200000</v>
      </c>
      <c r="D2652" s="1" t="s">
        <v>10</v>
      </c>
      <c r="E2652" s="1" t="s">
        <v>16</v>
      </c>
      <c r="F2652" s="1" t="s">
        <v>12</v>
      </c>
      <c r="G2652" s="1" t="s">
        <v>12</v>
      </c>
      <c r="H2652" s="1" t="s">
        <v>12</v>
      </c>
      <c r="I2652" s="1">
        <v>42</v>
      </c>
      <c r="J2652" t="str">
        <f t="shared" si="124"/>
        <v>No</v>
      </c>
      <c r="K2652" t="str">
        <f t="shared" si="125"/>
        <v>No</v>
      </c>
      <c r="L2652">
        <f t="shared" si="126"/>
        <v>200000</v>
      </c>
      <c r="M2652" s="1" t="str">
        <f>IF(ISBLANK(D2652),_xlfn.MODE.SNGL(moras[TIPO_ASEGURAMIENTO]),D2652)</f>
        <v>ASALARIADO</v>
      </c>
      <c r="N2652" s="1">
        <f>IF(ISBLANK(moras[[#This Row],[EDAD]]),T2673,moras[[#This Row],[EDAD]])</f>
        <v>42</v>
      </c>
    </row>
    <row r="2653" spans="1:14" x14ac:dyDescent="0.35">
      <c r="A2653" s="1">
        <v>2652</v>
      </c>
      <c r="B2653" s="1" t="s">
        <v>15</v>
      </c>
      <c r="C2653" s="1">
        <v>799000</v>
      </c>
      <c r="D2653" s="1" t="s">
        <v>10</v>
      </c>
      <c r="E2653" s="1" t="s">
        <v>16</v>
      </c>
      <c r="F2653" s="1" t="s">
        <v>12</v>
      </c>
      <c r="G2653" s="1" t="s">
        <v>13</v>
      </c>
      <c r="H2653" s="1" t="s">
        <v>12</v>
      </c>
      <c r="I2653" s="1">
        <v>24</v>
      </c>
      <c r="J2653" t="str">
        <f t="shared" si="124"/>
        <v>No</v>
      </c>
      <c r="K2653" t="str">
        <f t="shared" si="125"/>
        <v>No</v>
      </c>
      <c r="L2653">
        <f t="shared" si="126"/>
        <v>799000</v>
      </c>
      <c r="M2653" s="1" t="str">
        <f>IF(ISBLANK(D2653),_xlfn.MODE.SNGL(moras[TIPO_ASEGURAMIENTO]),D2653)</f>
        <v>ASALARIADO</v>
      </c>
      <c r="N2653" s="1">
        <f>IF(ISBLANK(moras[[#This Row],[EDAD]]),T2674,moras[[#This Row],[EDAD]])</f>
        <v>24</v>
      </c>
    </row>
    <row r="2654" spans="1:14" x14ac:dyDescent="0.35">
      <c r="A2654" s="1">
        <v>2653</v>
      </c>
      <c r="B2654" s="1" t="s">
        <v>15</v>
      </c>
      <c r="C2654" s="1">
        <v>397504.45</v>
      </c>
      <c r="D2654" s="1" t="s">
        <v>10</v>
      </c>
      <c r="E2654" s="1" t="s">
        <v>16</v>
      </c>
      <c r="F2654" s="1" t="s">
        <v>12</v>
      </c>
      <c r="G2654" s="1" t="s">
        <v>13</v>
      </c>
      <c r="H2654" s="1" t="s">
        <v>13</v>
      </c>
      <c r="I2654" s="1">
        <v>22</v>
      </c>
      <c r="J2654" t="str">
        <f t="shared" si="124"/>
        <v>No</v>
      </c>
      <c r="K2654" t="str">
        <f t="shared" si="125"/>
        <v>No</v>
      </c>
      <c r="L2654">
        <f t="shared" si="126"/>
        <v>397504.45</v>
      </c>
      <c r="M2654" s="1" t="str">
        <f>IF(ISBLANK(D2654),_xlfn.MODE.SNGL(moras[TIPO_ASEGURAMIENTO]),D2654)</f>
        <v>ASALARIADO</v>
      </c>
      <c r="N2654" s="1">
        <f>IF(ISBLANK(moras[[#This Row],[EDAD]]),T2675,moras[[#This Row],[EDAD]])</f>
        <v>22</v>
      </c>
    </row>
    <row r="2655" spans="1:14" x14ac:dyDescent="0.35">
      <c r="A2655" s="1">
        <v>2654</v>
      </c>
      <c r="B2655" s="1" t="s">
        <v>15</v>
      </c>
      <c r="C2655" s="1">
        <v>636889</v>
      </c>
      <c r="D2655" s="1" t="s">
        <v>18</v>
      </c>
      <c r="E2655" s="1" t="s">
        <v>16</v>
      </c>
      <c r="F2655" s="1" t="s">
        <v>12</v>
      </c>
      <c r="G2655" s="1" t="s">
        <v>13</v>
      </c>
      <c r="H2655" s="1" t="s">
        <v>13</v>
      </c>
      <c r="I2655" s="1">
        <v>50</v>
      </c>
      <c r="J2655" t="str">
        <f t="shared" si="124"/>
        <v>No</v>
      </c>
      <c r="K2655" t="str">
        <f t="shared" si="125"/>
        <v>No</v>
      </c>
      <c r="L2655">
        <f t="shared" si="126"/>
        <v>636889</v>
      </c>
      <c r="M2655" s="1" t="str">
        <f>IF(ISBLANK(D2655),_xlfn.MODE.SNGL(moras[TIPO_ASEGURAMIENTO]),D2655)</f>
        <v>TRABAJADOR INDEPENDIENTE</v>
      </c>
      <c r="N2655" s="1">
        <f>IF(ISBLANK(moras[[#This Row],[EDAD]]),T2676,moras[[#This Row],[EDAD]])</f>
        <v>50</v>
      </c>
    </row>
    <row r="2656" spans="1:14" x14ac:dyDescent="0.35">
      <c r="A2656" s="1">
        <v>2655</v>
      </c>
      <c r="B2656" s="1" t="s">
        <v>9</v>
      </c>
      <c r="C2656" s="1">
        <v>360585</v>
      </c>
      <c r="D2656" s="1" t="s">
        <v>10</v>
      </c>
      <c r="E2656" s="1" t="s">
        <v>16</v>
      </c>
      <c r="F2656" s="1" t="s">
        <v>12</v>
      </c>
      <c r="G2656" s="1" t="s">
        <v>13</v>
      </c>
      <c r="H2656" s="1" t="s">
        <v>13</v>
      </c>
      <c r="I2656" s="1">
        <v>48</v>
      </c>
      <c r="J2656" t="str">
        <f t="shared" si="124"/>
        <v>No</v>
      </c>
      <c r="K2656" t="str">
        <f t="shared" si="125"/>
        <v>No</v>
      </c>
      <c r="L2656">
        <f t="shared" si="126"/>
        <v>360585</v>
      </c>
      <c r="M2656" s="1" t="str">
        <f>IF(ISBLANK(D2656),_xlfn.MODE.SNGL(moras[TIPO_ASEGURAMIENTO]),D2656)</f>
        <v>ASALARIADO</v>
      </c>
      <c r="N2656" s="1">
        <f>IF(ISBLANK(moras[[#This Row],[EDAD]]),T2677,moras[[#This Row],[EDAD]])</f>
        <v>48</v>
      </c>
    </row>
    <row r="2657" spans="1:14" x14ac:dyDescent="0.35">
      <c r="A2657" s="1">
        <v>2656</v>
      </c>
      <c r="B2657" s="1" t="s">
        <v>9</v>
      </c>
      <c r="C2657" s="1">
        <v>639605</v>
      </c>
      <c r="D2657" s="1" t="s">
        <v>10</v>
      </c>
      <c r="E2657" s="1" t="s">
        <v>11</v>
      </c>
      <c r="F2657" s="1" t="s">
        <v>12</v>
      </c>
      <c r="G2657" s="1" t="s">
        <v>13</v>
      </c>
      <c r="H2657" s="1" t="s">
        <v>13</v>
      </c>
      <c r="I2657" s="1">
        <v>45</v>
      </c>
      <c r="J2657" t="str">
        <f t="shared" si="124"/>
        <v>No</v>
      </c>
      <c r="K2657" t="str">
        <f t="shared" si="125"/>
        <v>No</v>
      </c>
      <c r="L2657">
        <f t="shared" si="126"/>
        <v>639605</v>
      </c>
      <c r="M2657" s="1" t="str">
        <f>IF(ISBLANK(D2657),_xlfn.MODE.SNGL(moras[TIPO_ASEGURAMIENTO]),D2657)</f>
        <v>ASALARIADO</v>
      </c>
      <c r="N2657" s="1">
        <f>IF(ISBLANK(moras[[#This Row],[EDAD]]),T2678,moras[[#This Row],[EDAD]])</f>
        <v>45</v>
      </c>
    </row>
    <row r="2658" spans="1:14" x14ac:dyDescent="0.35">
      <c r="A2658" s="1">
        <v>2657</v>
      </c>
      <c r="B2658" s="1" t="s">
        <v>15</v>
      </c>
      <c r="C2658" s="1">
        <v>1644679</v>
      </c>
      <c r="D2658" s="1" t="s">
        <v>10</v>
      </c>
      <c r="E2658" s="1" t="s">
        <v>11</v>
      </c>
      <c r="F2658" s="1" t="s">
        <v>12</v>
      </c>
      <c r="G2658" s="1" t="s">
        <v>13</v>
      </c>
      <c r="H2658" s="1" t="s">
        <v>12</v>
      </c>
      <c r="I2658" s="1">
        <v>36</v>
      </c>
      <c r="J2658" t="str">
        <f t="shared" si="124"/>
        <v>No</v>
      </c>
      <c r="K2658" t="str">
        <f t="shared" si="125"/>
        <v>No</v>
      </c>
      <c r="L2658">
        <f t="shared" si="126"/>
        <v>1644679</v>
      </c>
      <c r="M2658" s="1" t="str">
        <f>IF(ISBLANK(D2658),_xlfn.MODE.SNGL(moras[TIPO_ASEGURAMIENTO]),D2658)</f>
        <v>ASALARIADO</v>
      </c>
      <c r="N2658" s="1">
        <f>IF(ISBLANK(moras[[#This Row],[EDAD]]),T2679,moras[[#This Row],[EDAD]])</f>
        <v>36</v>
      </c>
    </row>
    <row r="2659" spans="1:14" x14ac:dyDescent="0.35">
      <c r="A2659" s="1">
        <v>2658</v>
      </c>
      <c r="B2659" s="1" t="s">
        <v>9</v>
      </c>
      <c r="C2659" s="1">
        <v>421650.26</v>
      </c>
      <c r="D2659" s="1" t="s">
        <v>10</v>
      </c>
      <c r="E2659" s="1" t="s">
        <v>16</v>
      </c>
      <c r="F2659" s="1" t="s">
        <v>12</v>
      </c>
      <c r="G2659" s="1" t="s">
        <v>13</v>
      </c>
      <c r="H2659" s="1" t="s">
        <v>13</v>
      </c>
      <c r="I2659" s="1">
        <v>37</v>
      </c>
      <c r="J2659" t="str">
        <f t="shared" si="124"/>
        <v>No</v>
      </c>
      <c r="K2659" t="str">
        <f t="shared" si="125"/>
        <v>No</v>
      </c>
      <c r="L2659">
        <f t="shared" si="126"/>
        <v>421650.26</v>
      </c>
      <c r="M2659" s="1" t="str">
        <f>IF(ISBLANK(D2659),_xlfn.MODE.SNGL(moras[TIPO_ASEGURAMIENTO]),D2659)</f>
        <v>ASALARIADO</v>
      </c>
      <c r="N2659" s="1">
        <f>IF(ISBLANK(moras[[#This Row],[EDAD]]),T2680,moras[[#This Row],[EDAD]])</f>
        <v>37</v>
      </c>
    </row>
    <row r="2660" spans="1:14" x14ac:dyDescent="0.35">
      <c r="A2660" s="1">
        <v>2659</v>
      </c>
      <c r="B2660" s="1" t="s">
        <v>9</v>
      </c>
      <c r="C2660" s="1">
        <v>678531.4</v>
      </c>
      <c r="D2660" s="1" t="s">
        <v>10</v>
      </c>
      <c r="E2660" s="1" t="s">
        <v>11</v>
      </c>
      <c r="F2660" s="1" t="s">
        <v>12</v>
      </c>
      <c r="G2660" s="1" t="s">
        <v>13</v>
      </c>
      <c r="H2660" s="1" t="s">
        <v>13</v>
      </c>
      <c r="I2660" s="1">
        <v>48</v>
      </c>
      <c r="J2660" t="str">
        <f t="shared" si="124"/>
        <v>No</v>
      </c>
      <c r="K2660" t="str">
        <f t="shared" si="125"/>
        <v>No</v>
      </c>
      <c r="L2660">
        <f t="shared" si="126"/>
        <v>678531.4</v>
      </c>
      <c r="M2660" s="1" t="str">
        <f>IF(ISBLANK(D2660),_xlfn.MODE.SNGL(moras[TIPO_ASEGURAMIENTO]),D2660)</f>
        <v>ASALARIADO</v>
      </c>
      <c r="N2660" s="1">
        <f>IF(ISBLANK(moras[[#This Row],[EDAD]]),T2681,moras[[#This Row],[EDAD]])</f>
        <v>48</v>
      </c>
    </row>
    <row r="2661" spans="1:14" x14ac:dyDescent="0.35">
      <c r="A2661" s="1">
        <v>2660</v>
      </c>
      <c r="B2661" s="1" t="s">
        <v>9</v>
      </c>
      <c r="C2661" s="1">
        <v>175367.76</v>
      </c>
      <c r="D2661" s="1" t="s">
        <v>10</v>
      </c>
      <c r="E2661" s="1" t="s">
        <v>16</v>
      </c>
      <c r="F2661" s="1" t="s">
        <v>12</v>
      </c>
      <c r="G2661" s="1" t="s">
        <v>13</v>
      </c>
      <c r="H2661" s="1" t="s">
        <v>13</v>
      </c>
      <c r="I2661" s="1">
        <v>36</v>
      </c>
      <c r="J2661" t="str">
        <f t="shared" si="124"/>
        <v>No</v>
      </c>
      <c r="K2661" t="str">
        <f t="shared" si="125"/>
        <v>No</v>
      </c>
      <c r="L2661">
        <f t="shared" si="126"/>
        <v>175367.76</v>
      </c>
      <c r="M2661" s="1" t="str">
        <f>IF(ISBLANK(D2661),_xlfn.MODE.SNGL(moras[TIPO_ASEGURAMIENTO]),D2661)</f>
        <v>ASALARIADO</v>
      </c>
      <c r="N2661" s="1">
        <f>IF(ISBLANK(moras[[#This Row],[EDAD]]),T2682,moras[[#This Row],[EDAD]])</f>
        <v>36</v>
      </c>
    </row>
    <row r="2662" spans="1:14" x14ac:dyDescent="0.35">
      <c r="A2662" s="1">
        <v>2661</v>
      </c>
      <c r="B2662" s="1" t="s">
        <v>15</v>
      </c>
      <c r="C2662" s="1">
        <v>522906.95</v>
      </c>
      <c r="D2662" s="1" t="s">
        <v>10</v>
      </c>
      <c r="E2662" s="1" t="s">
        <v>16</v>
      </c>
      <c r="F2662" s="1" t="s">
        <v>12</v>
      </c>
      <c r="G2662" s="1" t="s">
        <v>12</v>
      </c>
      <c r="H2662" s="1" t="s">
        <v>13</v>
      </c>
      <c r="I2662" s="1">
        <v>37</v>
      </c>
      <c r="J2662" t="str">
        <f t="shared" si="124"/>
        <v>No</v>
      </c>
      <c r="K2662" t="str">
        <f t="shared" si="125"/>
        <v>No</v>
      </c>
      <c r="L2662">
        <f t="shared" si="126"/>
        <v>522906.95</v>
      </c>
      <c r="M2662" s="1" t="str">
        <f>IF(ISBLANK(D2662),_xlfn.MODE.SNGL(moras[TIPO_ASEGURAMIENTO]),D2662)</f>
        <v>ASALARIADO</v>
      </c>
      <c r="N2662" s="1">
        <f>IF(ISBLANK(moras[[#This Row],[EDAD]]),T2683,moras[[#This Row],[EDAD]])</f>
        <v>37</v>
      </c>
    </row>
    <row r="2663" spans="1:14" x14ac:dyDescent="0.35">
      <c r="A2663" s="1">
        <v>2662</v>
      </c>
      <c r="B2663" s="1" t="s">
        <v>9</v>
      </c>
      <c r="C2663" s="1">
        <v>699251.07</v>
      </c>
      <c r="D2663" s="1" t="s">
        <v>10</v>
      </c>
      <c r="E2663" s="1" t="s">
        <v>16</v>
      </c>
      <c r="F2663" s="1" t="s">
        <v>12</v>
      </c>
      <c r="G2663" s="1" t="s">
        <v>13</v>
      </c>
      <c r="H2663" s="1" t="s">
        <v>13</v>
      </c>
      <c r="I2663" s="1">
        <v>24</v>
      </c>
      <c r="J2663" t="str">
        <f t="shared" si="124"/>
        <v>No</v>
      </c>
      <c r="K2663" t="str">
        <f t="shared" si="125"/>
        <v>No</v>
      </c>
      <c r="L2663">
        <f t="shared" si="126"/>
        <v>699251.07</v>
      </c>
      <c r="M2663" s="1" t="str">
        <f>IF(ISBLANK(D2663),_xlfn.MODE.SNGL(moras[TIPO_ASEGURAMIENTO]),D2663)</f>
        <v>ASALARIADO</v>
      </c>
      <c r="N2663" s="1">
        <f>IF(ISBLANK(moras[[#This Row],[EDAD]]),T2684,moras[[#This Row],[EDAD]])</f>
        <v>24</v>
      </c>
    </row>
    <row r="2664" spans="1:14" x14ac:dyDescent="0.35">
      <c r="A2664" s="1">
        <v>2663</v>
      </c>
      <c r="B2664" s="1" t="s">
        <v>15</v>
      </c>
      <c r="C2664" s="1">
        <v>233842.77</v>
      </c>
      <c r="D2664" s="1" t="s">
        <v>10</v>
      </c>
      <c r="E2664" s="1" t="s">
        <v>16</v>
      </c>
      <c r="F2664" s="1" t="s">
        <v>12</v>
      </c>
      <c r="G2664" s="1" t="s">
        <v>13</v>
      </c>
      <c r="H2664" s="1" t="s">
        <v>13</v>
      </c>
      <c r="I2664" s="1">
        <v>22</v>
      </c>
      <c r="J2664" t="str">
        <f t="shared" si="124"/>
        <v>No</v>
      </c>
      <c r="K2664" t="str">
        <f t="shared" si="125"/>
        <v>No</v>
      </c>
      <c r="L2664">
        <f t="shared" si="126"/>
        <v>233842.77</v>
      </c>
      <c r="M2664" s="1" t="str">
        <f>IF(ISBLANK(D2664),_xlfn.MODE.SNGL(moras[TIPO_ASEGURAMIENTO]),D2664)</f>
        <v>ASALARIADO</v>
      </c>
      <c r="N2664" s="1">
        <f>IF(ISBLANK(moras[[#This Row],[EDAD]]),T2685,moras[[#This Row],[EDAD]])</f>
        <v>22</v>
      </c>
    </row>
    <row r="2665" spans="1:14" x14ac:dyDescent="0.35">
      <c r="A2665" s="1">
        <v>2664</v>
      </c>
      <c r="B2665" s="1" t="s">
        <v>15</v>
      </c>
      <c r="C2665" s="1">
        <v>297045</v>
      </c>
      <c r="D2665" s="1" t="s">
        <v>17</v>
      </c>
      <c r="E2665" s="1" t="s">
        <v>16</v>
      </c>
      <c r="F2665" s="1" t="s">
        <v>12</v>
      </c>
      <c r="G2665" s="1" t="s">
        <v>12</v>
      </c>
      <c r="H2665" s="1" t="s">
        <v>13</v>
      </c>
      <c r="I2665" s="1">
        <v>52</v>
      </c>
      <c r="J2665" t="str">
        <f t="shared" si="124"/>
        <v>No</v>
      </c>
      <c r="K2665" t="str">
        <f t="shared" si="125"/>
        <v>No</v>
      </c>
      <c r="L2665">
        <f t="shared" si="126"/>
        <v>297045</v>
      </c>
      <c r="M2665" s="1" t="str">
        <f>IF(ISBLANK(D2665),_xlfn.MODE.SNGL(moras[TIPO_ASEGURAMIENTO]),D2665)</f>
        <v>ASEGURADO VOLUNTARIO</v>
      </c>
      <c r="N2665" s="1">
        <f>IF(ISBLANK(moras[[#This Row],[EDAD]]),T2686,moras[[#This Row],[EDAD]])</f>
        <v>52</v>
      </c>
    </row>
    <row r="2666" spans="1:14" x14ac:dyDescent="0.35">
      <c r="A2666" s="1">
        <v>2665</v>
      </c>
      <c r="B2666" s="1" t="s">
        <v>9</v>
      </c>
      <c r="C2666" s="1">
        <v>385165</v>
      </c>
      <c r="D2666" s="1" t="s">
        <v>18</v>
      </c>
      <c r="E2666" s="1" t="s">
        <v>16</v>
      </c>
      <c r="F2666" s="1" t="s">
        <v>12</v>
      </c>
      <c r="G2666" s="1" t="s">
        <v>13</v>
      </c>
      <c r="H2666" s="1" t="s">
        <v>12</v>
      </c>
      <c r="I2666" s="1">
        <v>71</v>
      </c>
      <c r="J2666" t="str">
        <f t="shared" si="124"/>
        <v>No</v>
      </c>
      <c r="K2666" t="str">
        <f t="shared" si="125"/>
        <v>No</v>
      </c>
      <c r="L2666">
        <f t="shared" si="126"/>
        <v>385165</v>
      </c>
      <c r="M2666" s="1" t="str">
        <f>IF(ISBLANK(D2666),_xlfn.MODE.SNGL(moras[TIPO_ASEGURAMIENTO]),D2666)</f>
        <v>TRABAJADOR INDEPENDIENTE</v>
      </c>
      <c r="N2666" s="1">
        <f>IF(ISBLANK(moras[[#This Row],[EDAD]]),T2687,moras[[#This Row],[EDAD]])</f>
        <v>71</v>
      </c>
    </row>
    <row r="2667" spans="1:14" x14ac:dyDescent="0.35">
      <c r="A2667" s="1">
        <v>2666</v>
      </c>
      <c r="B2667" s="1" t="s">
        <v>9</v>
      </c>
      <c r="C2667" s="1">
        <v>405573.35</v>
      </c>
      <c r="D2667" s="1" t="s">
        <v>10</v>
      </c>
      <c r="E2667" s="1" t="s">
        <v>16</v>
      </c>
      <c r="F2667" s="1" t="s">
        <v>12</v>
      </c>
      <c r="G2667" s="1" t="s">
        <v>13</v>
      </c>
      <c r="H2667" s="1" t="s">
        <v>13</v>
      </c>
      <c r="I2667" s="1">
        <v>24</v>
      </c>
      <c r="J2667" t="str">
        <f t="shared" si="124"/>
        <v>No</v>
      </c>
      <c r="K2667" t="str">
        <f t="shared" si="125"/>
        <v>No</v>
      </c>
      <c r="L2667">
        <f t="shared" si="126"/>
        <v>405573.35</v>
      </c>
      <c r="M2667" s="1" t="str">
        <f>IF(ISBLANK(D2667),_xlfn.MODE.SNGL(moras[TIPO_ASEGURAMIENTO]),D2667)</f>
        <v>ASALARIADO</v>
      </c>
      <c r="N2667" s="1">
        <f>IF(ISBLANK(moras[[#This Row],[EDAD]]),T2688,moras[[#This Row],[EDAD]])</f>
        <v>24</v>
      </c>
    </row>
    <row r="2668" spans="1:14" x14ac:dyDescent="0.35">
      <c r="A2668" s="1">
        <v>2667</v>
      </c>
      <c r="B2668" s="1" t="s">
        <v>9</v>
      </c>
      <c r="C2668" s="1">
        <v>299441</v>
      </c>
      <c r="D2668" s="1" t="s">
        <v>18</v>
      </c>
      <c r="E2668" s="1" t="s">
        <v>16</v>
      </c>
      <c r="F2668" s="1" t="s">
        <v>12</v>
      </c>
      <c r="G2668" s="1" t="s">
        <v>13</v>
      </c>
      <c r="H2668" s="1" t="s">
        <v>13</v>
      </c>
      <c r="I2668" s="1">
        <v>61</v>
      </c>
      <c r="J2668" t="str">
        <f t="shared" si="124"/>
        <v>No</v>
      </c>
      <c r="K2668" t="str">
        <f t="shared" si="125"/>
        <v>No</v>
      </c>
      <c r="L2668">
        <f t="shared" si="126"/>
        <v>299441</v>
      </c>
      <c r="M2668" s="1" t="str">
        <f>IF(ISBLANK(D2668),_xlfn.MODE.SNGL(moras[TIPO_ASEGURAMIENTO]),D2668)</f>
        <v>TRABAJADOR INDEPENDIENTE</v>
      </c>
      <c r="N2668" s="1">
        <f>IF(ISBLANK(moras[[#This Row],[EDAD]]),T2689,moras[[#This Row],[EDAD]])</f>
        <v>61</v>
      </c>
    </row>
    <row r="2669" spans="1:14" x14ac:dyDescent="0.35">
      <c r="A2669" s="1">
        <v>2668</v>
      </c>
      <c r="B2669" s="1" t="s">
        <v>9</v>
      </c>
      <c r="C2669" s="1">
        <v>410402</v>
      </c>
      <c r="D2669" s="1" t="s">
        <v>10</v>
      </c>
      <c r="E2669" s="1" t="s">
        <v>16</v>
      </c>
      <c r="F2669" s="1" t="s">
        <v>12</v>
      </c>
      <c r="G2669" s="1" t="s">
        <v>13</v>
      </c>
      <c r="H2669" s="1" t="s">
        <v>13</v>
      </c>
      <c r="I2669" s="1">
        <v>45</v>
      </c>
      <c r="J2669" t="str">
        <f t="shared" si="124"/>
        <v>No</v>
      </c>
      <c r="K2669" t="str">
        <f t="shared" si="125"/>
        <v>No</v>
      </c>
      <c r="L2669">
        <f t="shared" si="126"/>
        <v>410402</v>
      </c>
      <c r="M2669" s="1" t="str">
        <f>IF(ISBLANK(D2669),_xlfn.MODE.SNGL(moras[TIPO_ASEGURAMIENTO]),D2669)</f>
        <v>ASALARIADO</v>
      </c>
      <c r="N2669" s="1">
        <f>IF(ISBLANK(moras[[#This Row],[EDAD]]),T2690,moras[[#This Row],[EDAD]])</f>
        <v>45</v>
      </c>
    </row>
    <row r="2670" spans="1:14" x14ac:dyDescent="0.35">
      <c r="A2670" s="1">
        <v>2669</v>
      </c>
      <c r="B2670" s="1" t="s">
        <v>9</v>
      </c>
      <c r="C2670" s="1">
        <v>516112.73</v>
      </c>
      <c r="D2670" s="1" t="s">
        <v>10</v>
      </c>
      <c r="E2670" s="1" t="s">
        <v>16</v>
      </c>
      <c r="F2670" s="1" t="s">
        <v>12</v>
      </c>
      <c r="G2670" s="1" t="s">
        <v>13</v>
      </c>
      <c r="H2670" s="1" t="s">
        <v>13</v>
      </c>
      <c r="I2670" s="1">
        <v>27</v>
      </c>
      <c r="J2670" t="str">
        <f t="shared" si="124"/>
        <v>No</v>
      </c>
      <c r="K2670" t="str">
        <f t="shared" si="125"/>
        <v>No</v>
      </c>
      <c r="L2670">
        <f t="shared" si="126"/>
        <v>516112.73</v>
      </c>
      <c r="M2670" s="1" t="str">
        <f>IF(ISBLANK(D2670),_xlfn.MODE.SNGL(moras[TIPO_ASEGURAMIENTO]),D2670)</f>
        <v>ASALARIADO</v>
      </c>
      <c r="N2670" s="1">
        <f>IF(ISBLANK(moras[[#This Row],[EDAD]]),T2691,moras[[#This Row],[EDAD]])</f>
        <v>27</v>
      </c>
    </row>
    <row r="2671" spans="1:14" x14ac:dyDescent="0.35">
      <c r="A2671" s="1">
        <v>2670</v>
      </c>
      <c r="B2671" s="1" t="s">
        <v>9</v>
      </c>
      <c r="C2671" s="1">
        <v>356686.25</v>
      </c>
      <c r="D2671" s="1" t="s">
        <v>10</v>
      </c>
      <c r="E2671" s="1" t="s">
        <v>16</v>
      </c>
      <c r="F2671" s="1" t="s">
        <v>12</v>
      </c>
      <c r="G2671" s="1" t="s">
        <v>13</v>
      </c>
      <c r="H2671" s="1" t="s">
        <v>13</v>
      </c>
      <c r="I2671" s="1">
        <v>38</v>
      </c>
      <c r="J2671" t="str">
        <f t="shared" si="124"/>
        <v>No</v>
      </c>
      <c r="K2671" t="str">
        <f t="shared" si="125"/>
        <v>No</v>
      </c>
      <c r="L2671">
        <f t="shared" si="126"/>
        <v>356686.25</v>
      </c>
      <c r="M2671" s="1" t="str">
        <f>IF(ISBLANK(D2671),_xlfn.MODE.SNGL(moras[TIPO_ASEGURAMIENTO]),D2671)</f>
        <v>ASALARIADO</v>
      </c>
      <c r="N2671" s="1">
        <f>IF(ISBLANK(moras[[#This Row],[EDAD]]),T2692,moras[[#This Row],[EDAD]])</f>
        <v>38</v>
      </c>
    </row>
    <row r="2672" spans="1:14" x14ac:dyDescent="0.35">
      <c r="A2672" s="1">
        <v>2671</v>
      </c>
      <c r="B2672" s="1" t="s">
        <v>15</v>
      </c>
      <c r="C2672" s="1">
        <v>1794936</v>
      </c>
      <c r="D2672" s="1" t="s">
        <v>10</v>
      </c>
      <c r="E2672" s="1" t="s">
        <v>16</v>
      </c>
      <c r="F2672" s="1" t="s">
        <v>12</v>
      </c>
      <c r="G2672" s="1" t="s">
        <v>13</v>
      </c>
      <c r="H2672" s="1" t="s">
        <v>13</v>
      </c>
      <c r="I2672" s="1">
        <v>29</v>
      </c>
      <c r="J2672" t="str">
        <f t="shared" si="124"/>
        <v>No</v>
      </c>
      <c r="K2672" t="str">
        <f t="shared" si="125"/>
        <v>No</v>
      </c>
      <c r="L2672">
        <f t="shared" si="126"/>
        <v>1794936</v>
      </c>
      <c r="M2672" s="1" t="str">
        <f>IF(ISBLANK(D2672),_xlfn.MODE.SNGL(moras[TIPO_ASEGURAMIENTO]),D2672)</f>
        <v>ASALARIADO</v>
      </c>
      <c r="N2672" s="1">
        <f>IF(ISBLANK(moras[[#This Row],[EDAD]]),T2693,moras[[#This Row],[EDAD]])</f>
        <v>29</v>
      </c>
    </row>
    <row r="2673" spans="1:14" x14ac:dyDescent="0.35">
      <c r="A2673" s="1">
        <v>2672</v>
      </c>
      <c r="B2673" s="1" t="s">
        <v>9</v>
      </c>
      <c r="C2673" s="1">
        <v>68371.649999999994</v>
      </c>
      <c r="D2673" s="1" t="s">
        <v>10</v>
      </c>
      <c r="E2673" s="1" t="s">
        <v>11</v>
      </c>
      <c r="F2673" s="1" t="s">
        <v>12</v>
      </c>
      <c r="G2673" s="1" t="s">
        <v>13</v>
      </c>
      <c r="H2673" s="1" t="s">
        <v>13</v>
      </c>
      <c r="I2673" s="1">
        <v>42</v>
      </c>
      <c r="J2673" t="str">
        <f t="shared" si="124"/>
        <v>No</v>
      </c>
      <c r="K2673" t="str">
        <f t="shared" si="125"/>
        <v>No</v>
      </c>
      <c r="L2673">
        <f t="shared" si="126"/>
        <v>68371.649999999994</v>
      </c>
      <c r="M2673" s="1" t="str">
        <f>IF(ISBLANK(D2673),_xlfn.MODE.SNGL(moras[TIPO_ASEGURAMIENTO]),D2673)</f>
        <v>ASALARIADO</v>
      </c>
      <c r="N2673" s="1">
        <f>IF(ISBLANK(moras[[#This Row],[EDAD]]),T2694,moras[[#This Row],[EDAD]])</f>
        <v>42</v>
      </c>
    </row>
    <row r="2674" spans="1:14" x14ac:dyDescent="0.35">
      <c r="A2674" s="1">
        <v>2673</v>
      </c>
      <c r="B2674" s="1" t="s">
        <v>9</v>
      </c>
      <c r="C2674" s="1">
        <v>186718</v>
      </c>
      <c r="D2674" s="1" t="s">
        <v>10</v>
      </c>
      <c r="E2674" s="1" t="s">
        <v>16</v>
      </c>
      <c r="F2674" s="1" t="s">
        <v>12</v>
      </c>
      <c r="G2674" s="1" t="s">
        <v>13</v>
      </c>
      <c r="H2674" s="1" t="s">
        <v>13</v>
      </c>
      <c r="I2674" s="1">
        <v>31</v>
      </c>
      <c r="J2674" t="str">
        <f t="shared" si="124"/>
        <v>No</v>
      </c>
      <c r="K2674" t="str">
        <f t="shared" si="125"/>
        <v>No</v>
      </c>
      <c r="L2674">
        <f t="shared" si="126"/>
        <v>186718</v>
      </c>
      <c r="M2674" s="1" t="str">
        <f>IF(ISBLANK(D2674),_xlfn.MODE.SNGL(moras[TIPO_ASEGURAMIENTO]),D2674)</f>
        <v>ASALARIADO</v>
      </c>
      <c r="N2674" s="1">
        <f>IF(ISBLANK(moras[[#This Row],[EDAD]]),T2695,moras[[#This Row],[EDAD]])</f>
        <v>31</v>
      </c>
    </row>
    <row r="2675" spans="1:14" x14ac:dyDescent="0.35">
      <c r="A2675" s="1">
        <v>2674</v>
      </c>
      <c r="B2675" s="1" t="s">
        <v>9</v>
      </c>
      <c r="C2675" s="1">
        <v>399603.16</v>
      </c>
      <c r="D2675" s="1" t="s">
        <v>10</v>
      </c>
      <c r="E2675" s="1" t="s">
        <v>16</v>
      </c>
      <c r="F2675" s="1" t="s">
        <v>12</v>
      </c>
      <c r="G2675" s="1" t="s">
        <v>13</v>
      </c>
      <c r="H2675" s="1" t="s">
        <v>13</v>
      </c>
      <c r="I2675" s="1">
        <v>43</v>
      </c>
      <c r="J2675" t="str">
        <f t="shared" si="124"/>
        <v>No</v>
      </c>
      <c r="K2675" t="str">
        <f t="shared" si="125"/>
        <v>No</v>
      </c>
      <c r="L2675">
        <f t="shared" si="126"/>
        <v>399603.16</v>
      </c>
      <c r="M2675" s="1" t="str">
        <f>IF(ISBLANK(D2675),_xlfn.MODE.SNGL(moras[TIPO_ASEGURAMIENTO]),D2675)</f>
        <v>ASALARIADO</v>
      </c>
      <c r="N2675" s="1">
        <f>IF(ISBLANK(moras[[#This Row],[EDAD]]),T2696,moras[[#This Row],[EDAD]])</f>
        <v>43</v>
      </c>
    </row>
    <row r="2676" spans="1:14" x14ac:dyDescent="0.35">
      <c r="A2676" s="1">
        <v>2675</v>
      </c>
      <c r="B2676" s="1" t="s">
        <v>15</v>
      </c>
      <c r="C2676" s="1">
        <v>354822.98</v>
      </c>
      <c r="D2676" s="1" t="s">
        <v>14</v>
      </c>
      <c r="E2676" s="1" t="s">
        <v>11</v>
      </c>
      <c r="F2676" s="1" t="s">
        <v>12</v>
      </c>
      <c r="G2676" s="1" t="s">
        <v>13</v>
      </c>
      <c r="H2676" s="1" t="s">
        <v>13</v>
      </c>
      <c r="I2676" s="1">
        <v>75</v>
      </c>
      <c r="J2676" t="str">
        <f t="shared" si="124"/>
        <v>No</v>
      </c>
      <c r="K2676" t="str">
        <f t="shared" si="125"/>
        <v>No</v>
      </c>
      <c r="L2676">
        <f t="shared" si="126"/>
        <v>354822.98</v>
      </c>
      <c r="M2676" s="1" t="str">
        <f>IF(ISBLANK(D2676),_xlfn.MODE.SNGL(moras[TIPO_ASEGURAMIENTO]),D2676)</f>
        <v>PENSIONADOS EN SU PROPIO SISTEMA</v>
      </c>
      <c r="N2676" s="1">
        <f>IF(ISBLANK(moras[[#This Row],[EDAD]]),T2697,moras[[#This Row],[EDAD]])</f>
        <v>75</v>
      </c>
    </row>
    <row r="2677" spans="1:14" x14ac:dyDescent="0.35">
      <c r="A2677" s="1">
        <v>2676</v>
      </c>
      <c r="B2677" s="1" t="s">
        <v>15</v>
      </c>
      <c r="C2677" s="1">
        <v>425829.6</v>
      </c>
      <c r="D2677" s="1" t="s">
        <v>10</v>
      </c>
      <c r="E2677" s="1" t="s">
        <v>16</v>
      </c>
      <c r="F2677" s="1" t="s">
        <v>12</v>
      </c>
      <c r="G2677" s="1" t="s">
        <v>13</v>
      </c>
      <c r="H2677" s="1" t="s">
        <v>13</v>
      </c>
      <c r="I2677" s="1">
        <v>19</v>
      </c>
      <c r="J2677" t="str">
        <f t="shared" si="124"/>
        <v>No</v>
      </c>
      <c r="K2677" t="str">
        <f t="shared" si="125"/>
        <v>No</v>
      </c>
      <c r="L2677">
        <f t="shared" si="126"/>
        <v>425829.6</v>
      </c>
      <c r="M2677" s="1" t="str">
        <f>IF(ISBLANK(D2677),_xlfn.MODE.SNGL(moras[TIPO_ASEGURAMIENTO]),D2677)</f>
        <v>ASALARIADO</v>
      </c>
      <c r="N2677" s="1">
        <f>IF(ISBLANK(moras[[#This Row],[EDAD]]),T2698,moras[[#This Row],[EDAD]])</f>
        <v>19</v>
      </c>
    </row>
    <row r="2678" spans="1:14" x14ac:dyDescent="0.35">
      <c r="A2678" s="1">
        <v>2677</v>
      </c>
      <c r="B2678" s="1" t="s">
        <v>9</v>
      </c>
      <c r="C2678" s="1">
        <v>452229</v>
      </c>
      <c r="D2678" s="1" t="s">
        <v>18</v>
      </c>
      <c r="E2678" s="1" t="s">
        <v>16</v>
      </c>
      <c r="F2678" s="1" t="s">
        <v>12</v>
      </c>
      <c r="G2678" s="1" t="s">
        <v>13</v>
      </c>
      <c r="H2678" s="1" t="s">
        <v>13</v>
      </c>
      <c r="I2678" s="1">
        <v>34</v>
      </c>
      <c r="J2678" t="str">
        <f t="shared" si="124"/>
        <v>No</v>
      </c>
      <c r="K2678" t="str">
        <f t="shared" si="125"/>
        <v>No</v>
      </c>
      <c r="L2678">
        <f t="shared" si="126"/>
        <v>452229</v>
      </c>
      <c r="M2678" s="1" t="str">
        <f>IF(ISBLANK(D2678),_xlfn.MODE.SNGL(moras[TIPO_ASEGURAMIENTO]),D2678)</f>
        <v>TRABAJADOR INDEPENDIENTE</v>
      </c>
      <c r="N2678" s="1">
        <f>IF(ISBLANK(moras[[#This Row],[EDAD]]),T2699,moras[[#This Row],[EDAD]])</f>
        <v>34</v>
      </c>
    </row>
    <row r="2679" spans="1:14" x14ac:dyDescent="0.35">
      <c r="A2679" s="1">
        <v>2678</v>
      </c>
      <c r="B2679" s="1" t="s">
        <v>9</v>
      </c>
      <c r="C2679" s="1">
        <v>315605</v>
      </c>
      <c r="D2679" s="1" t="s">
        <v>17</v>
      </c>
      <c r="E2679" s="1" t="s">
        <v>16</v>
      </c>
      <c r="F2679" s="1" t="s">
        <v>12</v>
      </c>
      <c r="G2679" s="1" t="s">
        <v>13</v>
      </c>
      <c r="H2679" s="1" t="s">
        <v>13</v>
      </c>
      <c r="I2679" s="1">
        <v>58</v>
      </c>
      <c r="J2679" t="str">
        <f t="shared" si="124"/>
        <v>No</v>
      </c>
      <c r="K2679" t="str">
        <f t="shared" si="125"/>
        <v>No</v>
      </c>
      <c r="L2679">
        <f t="shared" si="126"/>
        <v>315605</v>
      </c>
      <c r="M2679" s="1" t="str">
        <f>IF(ISBLANK(D2679),_xlfn.MODE.SNGL(moras[TIPO_ASEGURAMIENTO]),D2679)</f>
        <v>ASEGURADO VOLUNTARIO</v>
      </c>
      <c r="N2679" s="1">
        <f>IF(ISBLANK(moras[[#This Row],[EDAD]]),T2700,moras[[#This Row],[EDAD]])</f>
        <v>58</v>
      </c>
    </row>
    <row r="2680" spans="1:14" x14ac:dyDescent="0.35">
      <c r="A2680" s="1">
        <v>2679</v>
      </c>
      <c r="B2680" s="1" t="s">
        <v>15</v>
      </c>
      <c r="C2680" s="1">
        <v>749235.3</v>
      </c>
      <c r="D2680" s="1" t="s">
        <v>10</v>
      </c>
      <c r="E2680" s="1" t="s">
        <v>16</v>
      </c>
      <c r="F2680" s="1" t="s">
        <v>12</v>
      </c>
      <c r="G2680" s="1" t="s">
        <v>13</v>
      </c>
      <c r="H2680" s="1" t="s">
        <v>13</v>
      </c>
      <c r="I2680" s="1">
        <v>40</v>
      </c>
      <c r="J2680" t="str">
        <f t="shared" si="124"/>
        <v>No</v>
      </c>
      <c r="K2680" t="str">
        <f t="shared" si="125"/>
        <v>No</v>
      </c>
      <c r="L2680">
        <f t="shared" si="126"/>
        <v>749235.3</v>
      </c>
      <c r="M2680" s="1" t="str">
        <f>IF(ISBLANK(D2680),_xlfn.MODE.SNGL(moras[TIPO_ASEGURAMIENTO]),D2680)</f>
        <v>ASALARIADO</v>
      </c>
      <c r="N2680" s="1">
        <f>IF(ISBLANK(moras[[#This Row],[EDAD]]),T2701,moras[[#This Row],[EDAD]])</f>
        <v>40</v>
      </c>
    </row>
    <row r="2681" spans="1:14" x14ac:dyDescent="0.35">
      <c r="A2681" s="1">
        <v>2680</v>
      </c>
      <c r="B2681" s="1" t="s">
        <v>9</v>
      </c>
      <c r="C2681" s="1">
        <v>366495.32</v>
      </c>
      <c r="D2681" s="1" t="s">
        <v>10</v>
      </c>
      <c r="E2681" s="1" t="s">
        <v>16</v>
      </c>
      <c r="F2681" s="1" t="s">
        <v>12</v>
      </c>
      <c r="G2681" s="1" t="s">
        <v>13</v>
      </c>
      <c r="H2681" s="1" t="s">
        <v>13</v>
      </c>
      <c r="I2681" s="1">
        <v>22</v>
      </c>
      <c r="J2681" t="str">
        <f t="shared" si="124"/>
        <v>No</v>
      </c>
      <c r="K2681" t="str">
        <f t="shared" si="125"/>
        <v>No</v>
      </c>
      <c r="L2681">
        <f t="shared" si="126"/>
        <v>366495.32</v>
      </c>
      <c r="M2681" s="1" t="str">
        <f>IF(ISBLANK(D2681),_xlfn.MODE.SNGL(moras[TIPO_ASEGURAMIENTO]),D2681)</f>
        <v>ASALARIADO</v>
      </c>
      <c r="N2681" s="1">
        <f>IF(ISBLANK(moras[[#This Row],[EDAD]]),T2702,moras[[#This Row],[EDAD]])</f>
        <v>22</v>
      </c>
    </row>
    <row r="2682" spans="1:14" x14ac:dyDescent="0.35">
      <c r="A2682" s="1">
        <v>2681</v>
      </c>
      <c r="B2682" s="1" t="s">
        <v>9</v>
      </c>
      <c r="C2682" s="1">
        <v>80000</v>
      </c>
      <c r="D2682" s="1" t="s">
        <v>10</v>
      </c>
      <c r="E2682" s="1" t="s">
        <v>16</v>
      </c>
      <c r="F2682" s="1" t="s">
        <v>12</v>
      </c>
      <c r="G2682" s="1" t="s">
        <v>12</v>
      </c>
      <c r="H2682" s="1" t="s">
        <v>13</v>
      </c>
      <c r="I2682" s="1">
        <v>21</v>
      </c>
      <c r="J2682" t="str">
        <f t="shared" si="124"/>
        <v>No</v>
      </c>
      <c r="K2682" t="str">
        <f t="shared" si="125"/>
        <v>No</v>
      </c>
      <c r="L2682">
        <f t="shared" si="126"/>
        <v>80000</v>
      </c>
      <c r="M2682" s="1" t="str">
        <f>IF(ISBLANK(D2682),_xlfn.MODE.SNGL(moras[TIPO_ASEGURAMIENTO]),D2682)</f>
        <v>ASALARIADO</v>
      </c>
      <c r="N2682" s="1">
        <f>IF(ISBLANK(moras[[#This Row],[EDAD]]),T2703,moras[[#This Row],[EDAD]])</f>
        <v>21</v>
      </c>
    </row>
    <row r="2683" spans="1:14" x14ac:dyDescent="0.35">
      <c r="A2683" s="1">
        <v>2682</v>
      </c>
      <c r="B2683" s="1" t="s">
        <v>9</v>
      </c>
      <c r="C2683" s="1">
        <v>316964.69</v>
      </c>
      <c r="D2683" s="1" t="s">
        <v>10</v>
      </c>
      <c r="E2683" s="1" t="s">
        <v>16</v>
      </c>
      <c r="F2683" s="1" t="s">
        <v>12</v>
      </c>
      <c r="G2683" s="1" t="s">
        <v>13</v>
      </c>
      <c r="H2683" s="1" t="s">
        <v>13</v>
      </c>
      <c r="I2683" s="1">
        <v>20</v>
      </c>
      <c r="J2683" t="str">
        <f t="shared" si="124"/>
        <v>No</v>
      </c>
      <c r="K2683" t="str">
        <f t="shared" si="125"/>
        <v>No</v>
      </c>
      <c r="L2683">
        <f t="shared" si="126"/>
        <v>316964.69</v>
      </c>
      <c r="M2683" s="1" t="str">
        <f>IF(ISBLANK(D2683),_xlfn.MODE.SNGL(moras[TIPO_ASEGURAMIENTO]),D2683)</f>
        <v>ASALARIADO</v>
      </c>
      <c r="N2683" s="1">
        <f>IF(ISBLANK(moras[[#This Row],[EDAD]]),T2704,moras[[#This Row],[EDAD]])</f>
        <v>20</v>
      </c>
    </row>
    <row r="2684" spans="1:14" x14ac:dyDescent="0.35">
      <c r="A2684" s="1">
        <v>2683</v>
      </c>
      <c r="B2684" s="1" t="s">
        <v>15</v>
      </c>
      <c r="C2684" s="1">
        <v>370500</v>
      </c>
      <c r="D2684" s="1" t="s">
        <v>10</v>
      </c>
      <c r="E2684" s="1" t="s">
        <v>16</v>
      </c>
      <c r="F2684" s="1" t="s">
        <v>12</v>
      </c>
      <c r="G2684" s="1" t="s">
        <v>13</v>
      </c>
      <c r="H2684" s="1" t="s">
        <v>13</v>
      </c>
      <c r="I2684" s="1">
        <v>28</v>
      </c>
      <c r="J2684" t="str">
        <f t="shared" si="124"/>
        <v>No</v>
      </c>
      <c r="K2684" t="str">
        <f t="shared" si="125"/>
        <v>No</v>
      </c>
      <c r="L2684">
        <f t="shared" si="126"/>
        <v>370500</v>
      </c>
      <c r="M2684" s="1" t="str">
        <f>IF(ISBLANK(D2684),_xlfn.MODE.SNGL(moras[TIPO_ASEGURAMIENTO]),D2684)</f>
        <v>ASALARIADO</v>
      </c>
      <c r="N2684" s="1">
        <f>IF(ISBLANK(moras[[#This Row],[EDAD]]),T2705,moras[[#This Row],[EDAD]])</f>
        <v>28</v>
      </c>
    </row>
    <row r="2685" spans="1:14" x14ac:dyDescent="0.35">
      <c r="A2685" s="1">
        <v>2684</v>
      </c>
      <c r="B2685" s="1" t="s">
        <v>9</v>
      </c>
      <c r="C2685" s="1">
        <v>1081709.6000000001</v>
      </c>
      <c r="D2685" s="1" t="s">
        <v>10</v>
      </c>
      <c r="E2685" s="1" t="s">
        <v>11</v>
      </c>
      <c r="F2685" s="1" t="s">
        <v>12</v>
      </c>
      <c r="G2685" s="1" t="s">
        <v>13</v>
      </c>
      <c r="H2685" s="1" t="s">
        <v>13</v>
      </c>
      <c r="I2685" s="1">
        <v>59</v>
      </c>
      <c r="J2685" t="str">
        <f t="shared" si="124"/>
        <v>No</v>
      </c>
      <c r="K2685" t="str">
        <f t="shared" si="125"/>
        <v>No</v>
      </c>
      <c r="L2685">
        <f t="shared" si="126"/>
        <v>1081709.6000000001</v>
      </c>
      <c r="M2685" s="1" t="str">
        <f>IF(ISBLANK(D2685),_xlfn.MODE.SNGL(moras[TIPO_ASEGURAMIENTO]),D2685)</f>
        <v>ASALARIADO</v>
      </c>
      <c r="N2685" s="1">
        <f>IF(ISBLANK(moras[[#This Row],[EDAD]]),T2706,moras[[#This Row],[EDAD]])</f>
        <v>59</v>
      </c>
    </row>
    <row r="2686" spans="1:14" x14ac:dyDescent="0.35">
      <c r="A2686" s="1">
        <v>2685</v>
      </c>
      <c r="B2686" s="1" t="s">
        <v>15</v>
      </c>
      <c r="C2686" s="1">
        <v>698426.7</v>
      </c>
      <c r="D2686" s="1" t="s">
        <v>10</v>
      </c>
      <c r="E2686" s="1" t="s">
        <v>11</v>
      </c>
      <c r="F2686" s="1" t="s">
        <v>12</v>
      </c>
      <c r="G2686" s="1" t="s">
        <v>13</v>
      </c>
      <c r="H2686" s="1" t="s">
        <v>13</v>
      </c>
      <c r="I2686" s="1">
        <v>35</v>
      </c>
      <c r="J2686" t="str">
        <f t="shared" si="124"/>
        <v>No</v>
      </c>
      <c r="K2686" t="str">
        <f t="shared" si="125"/>
        <v>No</v>
      </c>
      <c r="L2686">
        <f t="shared" si="126"/>
        <v>698426.7</v>
      </c>
      <c r="M2686" s="1" t="str">
        <f>IF(ISBLANK(D2686),_xlfn.MODE.SNGL(moras[TIPO_ASEGURAMIENTO]),D2686)</f>
        <v>ASALARIADO</v>
      </c>
      <c r="N2686" s="1">
        <f>IF(ISBLANK(moras[[#This Row],[EDAD]]),T2707,moras[[#This Row],[EDAD]])</f>
        <v>35</v>
      </c>
    </row>
    <row r="2687" spans="1:14" x14ac:dyDescent="0.35">
      <c r="A2687" s="1">
        <v>2686</v>
      </c>
      <c r="B2687" s="1" t="s">
        <v>9</v>
      </c>
      <c r="C2687" s="1">
        <v>431290</v>
      </c>
      <c r="D2687" s="1" t="s">
        <v>10</v>
      </c>
      <c r="E2687" s="1" t="s">
        <v>16</v>
      </c>
      <c r="F2687" s="1" t="s">
        <v>12</v>
      </c>
      <c r="G2687" s="1" t="s">
        <v>13</v>
      </c>
      <c r="H2687" s="1" t="s">
        <v>13</v>
      </c>
      <c r="I2687" s="1">
        <v>60</v>
      </c>
      <c r="J2687" t="str">
        <f t="shared" si="124"/>
        <v>No</v>
      </c>
      <c r="K2687" t="str">
        <f t="shared" si="125"/>
        <v>No</v>
      </c>
      <c r="L2687">
        <f t="shared" si="126"/>
        <v>431290</v>
      </c>
      <c r="M2687" s="1" t="str">
        <f>IF(ISBLANK(D2687),_xlfn.MODE.SNGL(moras[TIPO_ASEGURAMIENTO]),D2687)</f>
        <v>ASALARIADO</v>
      </c>
      <c r="N2687" s="1">
        <f>IF(ISBLANK(moras[[#This Row],[EDAD]]),T2708,moras[[#This Row],[EDAD]])</f>
        <v>60</v>
      </c>
    </row>
    <row r="2688" spans="1:14" x14ac:dyDescent="0.35">
      <c r="A2688" s="1">
        <v>2687</v>
      </c>
      <c r="B2688" s="1" t="s">
        <v>9</v>
      </c>
      <c r="C2688" s="1">
        <v>297045</v>
      </c>
      <c r="D2688" s="1" t="s">
        <v>17</v>
      </c>
      <c r="E2688" s="1" t="s">
        <v>16</v>
      </c>
      <c r="F2688" s="1" t="s">
        <v>12</v>
      </c>
      <c r="G2688" s="1" t="s">
        <v>13</v>
      </c>
      <c r="H2688" s="1" t="s">
        <v>13</v>
      </c>
      <c r="I2688" s="1">
        <v>51</v>
      </c>
      <c r="J2688" t="str">
        <f t="shared" si="124"/>
        <v>No</v>
      </c>
      <c r="K2688" t="str">
        <f t="shared" si="125"/>
        <v>No</v>
      </c>
      <c r="L2688">
        <f t="shared" si="126"/>
        <v>297045</v>
      </c>
      <c r="M2688" s="1" t="str">
        <f>IF(ISBLANK(D2688),_xlfn.MODE.SNGL(moras[TIPO_ASEGURAMIENTO]),D2688)</f>
        <v>ASEGURADO VOLUNTARIO</v>
      </c>
      <c r="N2688" s="1">
        <f>IF(ISBLANK(moras[[#This Row],[EDAD]]),T2709,moras[[#This Row],[EDAD]])</f>
        <v>51</v>
      </c>
    </row>
    <row r="2689" spans="1:14" x14ac:dyDescent="0.35">
      <c r="A2689" s="1">
        <v>2688</v>
      </c>
      <c r="B2689" s="1" t="s">
        <v>9</v>
      </c>
      <c r="C2689" s="1">
        <v>610312</v>
      </c>
      <c r="D2689" s="1" t="s">
        <v>10</v>
      </c>
      <c r="E2689" s="1" t="s">
        <v>16</v>
      </c>
      <c r="F2689" s="1" t="s">
        <v>12</v>
      </c>
      <c r="G2689" s="1" t="s">
        <v>13</v>
      </c>
      <c r="H2689" s="1" t="s">
        <v>13</v>
      </c>
      <c r="I2689" s="1">
        <v>33</v>
      </c>
      <c r="J2689" t="str">
        <f t="shared" si="124"/>
        <v>No</v>
      </c>
      <c r="K2689" t="str">
        <f t="shared" si="125"/>
        <v>No</v>
      </c>
      <c r="L2689">
        <f t="shared" si="126"/>
        <v>610312</v>
      </c>
      <c r="M2689" s="1" t="str">
        <f>IF(ISBLANK(D2689),_xlfn.MODE.SNGL(moras[TIPO_ASEGURAMIENTO]),D2689)</f>
        <v>ASALARIADO</v>
      </c>
      <c r="N2689" s="1">
        <f>IF(ISBLANK(moras[[#This Row],[EDAD]]),T2710,moras[[#This Row],[EDAD]])</f>
        <v>33</v>
      </c>
    </row>
    <row r="2690" spans="1:14" x14ac:dyDescent="0.35">
      <c r="A2690" s="1">
        <v>2689</v>
      </c>
      <c r="B2690" s="1" t="s">
        <v>15</v>
      </c>
      <c r="C2690" s="1">
        <v>550022</v>
      </c>
      <c r="D2690" s="1" t="s">
        <v>10</v>
      </c>
      <c r="E2690" s="1" t="s">
        <v>16</v>
      </c>
      <c r="F2690" s="1" t="s">
        <v>12</v>
      </c>
      <c r="G2690" s="1" t="s">
        <v>12</v>
      </c>
      <c r="H2690" s="1" t="s">
        <v>13</v>
      </c>
      <c r="I2690" s="1">
        <v>29</v>
      </c>
      <c r="J2690" t="str">
        <f t="shared" ref="J2690:J2753" si="127">IF(1.96&lt;ABS(C2690-$S$23)/$S$24,"Atípico","No")</f>
        <v>No</v>
      </c>
      <c r="K2690" t="str">
        <f t="shared" ref="K2690:K2753" si="128">IF(1.96&lt;ABS((I2690-$T$23)/$T$24),"Atípico", "No")</f>
        <v>No</v>
      </c>
      <c r="L2690">
        <f t="shared" ref="L2690:L2753" si="129">IF(ISBLANK(C2690),$S$23,C2690)</f>
        <v>550022</v>
      </c>
      <c r="M2690" s="1" t="str">
        <f>IF(ISBLANK(D2690),_xlfn.MODE.SNGL(moras[TIPO_ASEGURAMIENTO]),D2690)</f>
        <v>ASALARIADO</v>
      </c>
      <c r="N2690" s="1">
        <f>IF(ISBLANK(moras[[#This Row],[EDAD]]),T2711,moras[[#This Row],[EDAD]])</f>
        <v>29</v>
      </c>
    </row>
    <row r="2691" spans="1:14" x14ac:dyDescent="0.35">
      <c r="A2691" s="1">
        <v>2690</v>
      </c>
      <c r="B2691" s="1" t="s">
        <v>15</v>
      </c>
      <c r="C2691" s="1">
        <v>1264065</v>
      </c>
      <c r="D2691" s="1" t="s">
        <v>10</v>
      </c>
      <c r="E2691" s="1" t="s">
        <v>11</v>
      </c>
      <c r="F2691" s="1" t="s">
        <v>12</v>
      </c>
      <c r="G2691" s="1" t="s">
        <v>13</v>
      </c>
      <c r="H2691" s="1" t="s">
        <v>13</v>
      </c>
      <c r="I2691" s="1">
        <v>49</v>
      </c>
      <c r="J2691" t="str">
        <f t="shared" si="127"/>
        <v>No</v>
      </c>
      <c r="K2691" t="str">
        <f t="shared" si="128"/>
        <v>No</v>
      </c>
      <c r="L2691">
        <f t="shared" si="129"/>
        <v>1264065</v>
      </c>
      <c r="M2691" s="1" t="str">
        <f>IF(ISBLANK(D2691),_xlfn.MODE.SNGL(moras[TIPO_ASEGURAMIENTO]),D2691)</f>
        <v>ASALARIADO</v>
      </c>
      <c r="N2691" s="1">
        <f>IF(ISBLANK(moras[[#This Row],[EDAD]]),T2712,moras[[#This Row],[EDAD]])</f>
        <v>49</v>
      </c>
    </row>
    <row r="2692" spans="1:14" x14ac:dyDescent="0.35">
      <c r="A2692" s="1">
        <v>2691</v>
      </c>
      <c r="B2692" s="1" t="s">
        <v>15</v>
      </c>
      <c r="C2692" s="1">
        <v>911982.5</v>
      </c>
      <c r="D2692" s="1" t="s">
        <v>10</v>
      </c>
      <c r="E2692" s="1" t="s">
        <v>11</v>
      </c>
      <c r="F2692" s="1" t="s">
        <v>12</v>
      </c>
      <c r="G2692" s="1" t="s">
        <v>13</v>
      </c>
      <c r="H2692" s="1" t="s">
        <v>13</v>
      </c>
      <c r="I2692" s="1">
        <v>29</v>
      </c>
      <c r="J2692" t="str">
        <f t="shared" si="127"/>
        <v>No</v>
      </c>
      <c r="K2692" t="str">
        <f t="shared" si="128"/>
        <v>No</v>
      </c>
      <c r="L2692">
        <f t="shared" si="129"/>
        <v>911982.5</v>
      </c>
      <c r="M2692" s="1" t="str">
        <f>IF(ISBLANK(D2692),_xlfn.MODE.SNGL(moras[TIPO_ASEGURAMIENTO]),D2692)</f>
        <v>ASALARIADO</v>
      </c>
      <c r="N2692" s="1">
        <f>IF(ISBLANK(moras[[#This Row],[EDAD]]),T2713,moras[[#This Row],[EDAD]])</f>
        <v>29</v>
      </c>
    </row>
    <row r="2693" spans="1:14" x14ac:dyDescent="0.35">
      <c r="A2693" s="1">
        <v>2692</v>
      </c>
      <c r="B2693" s="1" t="s">
        <v>9</v>
      </c>
      <c r="C2693" s="1">
        <v>40800</v>
      </c>
      <c r="D2693" s="1" t="s">
        <v>10</v>
      </c>
      <c r="E2693" s="1" t="s">
        <v>16</v>
      </c>
      <c r="F2693" s="1" t="s">
        <v>12</v>
      </c>
      <c r="G2693" s="1" t="s">
        <v>13</v>
      </c>
      <c r="H2693" s="1" t="s">
        <v>13</v>
      </c>
      <c r="I2693" s="1">
        <v>25</v>
      </c>
      <c r="J2693" t="str">
        <f t="shared" si="127"/>
        <v>No</v>
      </c>
      <c r="K2693" t="str">
        <f t="shared" si="128"/>
        <v>No</v>
      </c>
      <c r="L2693">
        <f t="shared" si="129"/>
        <v>40800</v>
      </c>
      <c r="M2693" s="1" t="str">
        <f>IF(ISBLANK(D2693),_xlfn.MODE.SNGL(moras[TIPO_ASEGURAMIENTO]),D2693)</f>
        <v>ASALARIADO</v>
      </c>
      <c r="N2693" s="1">
        <f>IF(ISBLANK(moras[[#This Row],[EDAD]]),T2714,moras[[#This Row],[EDAD]])</f>
        <v>25</v>
      </c>
    </row>
    <row r="2694" spans="1:14" x14ac:dyDescent="0.35">
      <c r="A2694" s="1">
        <v>2693</v>
      </c>
      <c r="B2694" s="1" t="s">
        <v>9</v>
      </c>
      <c r="C2694" s="1">
        <v>278030</v>
      </c>
      <c r="D2694" s="1" t="s">
        <v>19</v>
      </c>
      <c r="E2694" s="1" t="s">
        <v>16</v>
      </c>
      <c r="F2694" s="1" t="s">
        <v>12</v>
      </c>
      <c r="G2694" s="1" t="s">
        <v>13</v>
      </c>
      <c r="H2694" s="1" t="s">
        <v>13</v>
      </c>
      <c r="I2694" s="1">
        <v>35</v>
      </c>
      <c r="J2694" t="str">
        <f t="shared" si="127"/>
        <v>No</v>
      </c>
      <c r="K2694" t="str">
        <f t="shared" si="128"/>
        <v>No</v>
      </c>
      <c r="L2694">
        <f t="shared" si="129"/>
        <v>278030</v>
      </c>
      <c r="M2694" s="1" t="str">
        <f>IF(ISBLANK(D2694),_xlfn.MODE.SNGL(moras[TIPO_ASEGURAMIENTO]),D2694)</f>
        <v>CONVENIOS ESPECIALES DE TRABAJADORES INDEPENDIENTES</v>
      </c>
      <c r="N2694" s="1">
        <f>IF(ISBLANK(moras[[#This Row],[EDAD]]),T2715,moras[[#This Row],[EDAD]])</f>
        <v>35</v>
      </c>
    </row>
    <row r="2695" spans="1:14" x14ac:dyDescent="0.35">
      <c r="A2695" s="1">
        <v>2694</v>
      </c>
      <c r="B2695" s="1" t="s">
        <v>15</v>
      </c>
      <c r="C2695" s="1">
        <v>439474</v>
      </c>
      <c r="D2695" s="1" t="s">
        <v>10</v>
      </c>
      <c r="E2695" s="1" t="s">
        <v>11</v>
      </c>
      <c r="F2695" s="1" t="s">
        <v>12</v>
      </c>
      <c r="G2695" s="1" t="s">
        <v>13</v>
      </c>
      <c r="H2695" s="1" t="s">
        <v>12</v>
      </c>
      <c r="I2695" s="1">
        <v>57</v>
      </c>
      <c r="J2695" t="str">
        <f t="shared" si="127"/>
        <v>No</v>
      </c>
      <c r="K2695" t="str">
        <f t="shared" si="128"/>
        <v>No</v>
      </c>
      <c r="L2695">
        <f t="shared" si="129"/>
        <v>439474</v>
      </c>
      <c r="M2695" s="1" t="str">
        <f>IF(ISBLANK(D2695),_xlfn.MODE.SNGL(moras[TIPO_ASEGURAMIENTO]),D2695)</f>
        <v>ASALARIADO</v>
      </c>
      <c r="N2695" s="1">
        <f>IF(ISBLANK(moras[[#This Row],[EDAD]]),T2716,moras[[#This Row],[EDAD]])</f>
        <v>57</v>
      </c>
    </row>
    <row r="2696" spans="1:14" x14ac:dyDescent="0.35">
      <c r="A2696" s="1">
        <v>2695</v>
      </c>
      <c r="B2696" s="1" t="s">
        <v>9</v>
      </c>
      <c r="C2696" s="1">
        <v>3500000</v>
      </c>
      <c r="D2696" s="1" t="s">
        <v>10</v>
      </c>
      <c r="E2696" s="1" t="s">
        <v>16</v>
      </c>
      <c r="F2696" s="1" t="s">
        <v>12</v>
      </c>
      <c r="G2696" s="1" t="s">
        <v>13</v>
      </c>
      <c r="H2696" s="1" t="s">
        <v>13</v>
      </c>
      <c r="I2696" s="1">
        <v>60</v>
      </c>
      <c r="J2696" t="str">
        <f t="shared" si="127"/>
        <v>Atípico</v>
      </c>
      <c r="K2696" t="str">
        <f t="shared" si="128"/>
        <v>No</v>
      </c>
      <c r="L2696">
        <f t="shared" si="129"/>
        <v>3500000</v>
      </c>
      <c r="M2696" s="1" t="str">
        <f>IF(ISBLANK(D2696),_xlfn.MODE.SNGL(moras[TIPO_ASEGURAMIENTO]),D2696)</f>
        <v>ASALARIADO</v>
      </c>
      <c r="N2696" s="1">
        <f>IF(ISBLANK(moras[[#This Row],[EDAD]]),T2717,moras[[#This Row],[EDAD]])</f>
        <v>60</v>
      </c>
    </row>
    <row r="2697" spans="1:14" x14ac:dyDescent="0.35">
      <c r="A2697" s="1">
        <v>2696</v>
      </c>
      <c r="B2697" s="1" t="s">
        <v>9</v>
      </c>
      <c r="C2697" s="1">
        <v>517500</v>
      </c>
      <c r="D2697" s="1" t="s">
        <v>10</v>
      </c>
      <c r="E2697" s="1" t="s">
        <v>16</v>
      </c>
      <c r="F2697" s="1" t="s">
        <v>12</v>
      </c>
      <c r="G2697" s="1" t="s">
        <v>13</v>
      </c>
      <c r="H2697" s="1" t="s">
        <v>13</v>
      </c>
      <c r="I2697" s="1">
        <v>31</v>
      </c>
      <c r="J2697" t="str">
        <f t="shared" si="127"/>
        <v>No</v>
      </c>
      <c r="K2697" t="str">
        <f t="shared" si="128"/>
        <v>No</v>
      </c>
      <c r="L2697">
        <f t="shared" si="129"/>
        <v>517500</v>
      </c>
      <c r="M2697" s="1" t="str">
        <f>IF(ISBLANK(D2697),_xlfn.MODE.SNGL(moras[TIPO_ASEGURAMIENTO]),D2697)</f>
        <v>ASALARIADO</v>
      </c>
      <c r="N2697" s="1">
        <f>IF(ISBLANK(moras[[#This Row],[EDAD]]),T2718,moras[[#This Row],[EDAD]])</f>
        <v>31</v>
      </c>
    </row>
    <row r="2698" spans="1:14" x14ac:dyDescent="0.35">
      <c r="A2698" s="1">
        <v>2697</v>
      </c>
      <c r="B2698" s="1" t="s">
        <v>15</v>
      </c>
      <c r="C2698" s="1">
        <v>376000</v>
      </c>
      <c r="D2698" s="1" t="s">
        <v>10</v>
      </c>
      <c r="E2698" s="1" t="s">
        <v>16</v>
      </c>
      <c r="F2698" s="1" t="s">
        <v>12</v>
      </c>
      <c r="G2698" s="1" t="s">
        <v>13</v>
      </c>
      <c r="H2698" s="1" t="s">
        <v>13</v>
      </c>
      <c r="I2698" s="1">
        <v>32</v>
      </c>
      <c r="J2698" t="str">
        <f t="shared" si="127"/>
        <v>No</v>
      </c>
      <c r="K2698" t="str">
        <f t="shared" si="128"/>
        <v>No</v>
      </c>
      <c r="L2698">
        <f t="shared" si="129"/>
        <v>376000</v>
      </c>
      <c r="M2698" s="1" t="str">
        <f>IF(ISBLANK(D2698),_xlfn.MODE.SNGL(moras[TIPO_ASEGURAMIENTO]),D2698)</f>
        <v>ASALARIADO</v>
      </c>
      <c r="N2698" s="1">
        <f>IF(ISBLANK(moras[[#This Row],[EDAD]]),T2719,moras[[#This Row],[EDAD]])</f>
        <v>32</v>
      </c>
    </row>
    <row r="2699" spans="1:14" x14ac:dyDescent="0.35">
      <c r="A2699" s="1">
        <v>2698</v>
      </c>
      <c r="B2699" s="1" t="s">
        <v>9</v>
      </c>
      <c r="C2699" s="1">
        <v>297230</v>
      </c>
      <c r="D2699" s="1" t="s">
        <v>10</v>
      </c>
      <c r="E2699" s="1" t="s">
        <v>16</v>
      </c>
      <c r="F2699" s="1" t="s">
        <v>12</v>
      </c>
      <c r="G2699" s="1" t="s">
        <v>13</v>
      </c>
      <c r="H2699" s="1" t="s">
        <v>13</v>
      </c>
      <c r="I2699" s="1">
        <v>24</v>
      </c>
      <c r="J2699" t="str">
        <f t="shared" si="127"/>
        <v>No</v>
      </c>
      <c r="K2699" t="str">
        <f t="shared" si="128"/>
        <v>No</v>
      </c>
      <c r="L2699">
        <f t="shared" si="129"/>
        <v>297230</v>
      </c>
      <c r="M2699" s="1" t="str">
        <f>IF(ISBLANK(D2699),_xlfn.MODE.SNGL(moras[TIPO_ASEGURAMIENTO]),D2699)</f>
        <v>ASALARIADO</v>
      </c>
      <c r="N2699" s="1">
        <f>IF(ISBLANK(moras[[#This Row],[EDAD]]),T2720,moras[[#This Row],[EDAD]])</f>
        <v>24</v>
      </c>
    </row>
    <row r="2700" spans="1:14" x14ac:dyDescent="0.35">
      <c r="A2700" s="1">
        <v>2699</v>
      </c>
      <c r="B2700" s="1" t="s">
        <v>15</v>
      </c>
      <c r="C2700" s="1">
        <v>300000</v>
      </c>
      <c r="D2700" s="1" t="s">
        <v>10</v>
      </c>
      <c r="E2700" s="1" t="s">
        <v>16</v>
      </c>
      <c r="F2700" s="1" t="s">
        <v>12</v>
      </c>
      <c r="G2700" s="1" t="s">
        <v>13</v>
      </c>
      <c r="H2700" s="1" t="s">
        <v>13</v>
      </c>
      <c r="I2700" s="1">
        <v>32</v>
      </c>
      <c r="J2700" t="str">
        <f t="shared" si="127"/>
        <v>No</v>
      </c>
      <c r="K2700" t="str">
        <f t="shared" si="128"/>
        <v>No</v>
      </c>
      <c r="L2700">
        <f t="shared" si="129"/>
        <v>300000</v>
      </c>
      <c r="M2700" s="1" t="str">
        <f>IF(ISBLANK(D2700),_xlfn.MODE.SNGL(moras[TIPO_ASEGURAMIENTO]),D2700)</f>
        <v>ASALARIADO</v>
      </c>
      <c r="N2700" s="1">
        <f>IF(ISBLANK(moras[[#This Row],[EDAD]]),T2721,moras[[#This Row],[EDAD]])</f>
        <v>32</v>
      </c>
    </row>
    <row r="2701" spans="1:14" x14ac:dyDescent="0.35">
      <c r="A2701" s="1">
        <v>2700</v>
      </c>
      <c r="B2701" s="1" t="s">
        <v>15</v>
      </c>
      <c r="C2701" s="1">
        <v>430103.9</v>
      </c>
      <c r="D2701" s="1" t="s">
        <v>10</v>
      </c>
      <c r="E2701" s="1" t="s">
        <v>16</v>
      </c>
      <c r="F2701" s="1" t="s">
        <v>12</v>
      </c>
      <c r="G2701" s="1" t="s">
        <v>13</v>
      </c>
      <c r="H2701" s="1" t="s">
        <v>13</v>
      </c>
      <c r="I2701" s="1">
        <v>22</v>
      </c>
      <c r="J2701" t="str">
        <f t="shared" si="127"/>
        <v>No</v>
      </c>
      <c r="K2701" t="str">
        <f t="shared" si="128"/>
        <v>No</v>
      </c>
      <c r="L2701">
        <f t="shared" si="129"/>
        <v>430103.9</v>
      </c>
      <c r="M2701" s="1" t="str">
        <f>IF(ISBLANK(D2701),_xlfn.MODE.SNGL(moras[TIPO_ASEGURAMIENTO]),D2701)</f>
        <v>ASALARIADO</v>
      </c>
      <c r="N2701" s="1">
        <f>IF(ISBLANK(moras[[#This Row],[EDAD]]),T2722,moras[[#This Row],[EDAD]])</f>
        <v>22</v>
      </c>
    </row>
    <row r="2702" spans="1:14" x14ac:dyDescent="0.35">
      <c r="A2702" s="1">
        <v>2701</v>
      </c>
      <c r="B2702" s="1" t="s">
        <v>9</v>
      </c>
      <c r="C2702" s="1">
        <v>858401</v>
      </c>
      <c r="D2702" s="1" t="s">
        <v>10</v>
      </c>
      <c r="E2702" s="1" t="s">
        <v>16</v>
      </c>
      <c r="F2702" s="1" t="s">
        <v>12</v>
      </c>
      <c r="G2702" s="1" t="s">
        <v>13</v>
      </c>
      <c r="H2702" s="1" t="s">
        <v>13</v>
      </c>
      <c r="I2702" s="1">
        <v>32</v>
      </c>
      <c r="J2702" t="str">
        <f t="shared" si="127"/>
        <v>No</v>
      </c>
      <c r="K2702" t="str">
        <f t="shared" si="128"/>
        <v>No</v>
      </c>
      <c r="L2702">
        <f t="shared" si="129"/>
        <v>858401</v>
      </c>
      <c r="M2702" s="1" t="str">
        <f>IF(ISBLANK(D2702),_xlfn.MODE.SNGL(moras[TIPO_ASEGURAMIENTO]),D2702)</f>
        <v>ASALARIADO</v>
      </c>
      <c r="N2702" s="1">
        <f>IF(ISBLANK(moras[[#This Row],[EDAD]]),T2723,moras[[#This Row],[EDAD]])</f>
        <v>32</v>
      </c>
    </row>
    <row r="2703" spans="1:14" x14ac:dyDescent="0.35">
      <c r="A2703" s="1">
        <v>2702</v>
      </c>
      <c r="B2703" s="1" t="s">
        <v>15</v>
      </c>
      <c r="C2703" s="1">
        <v>1452304</v>
      </c>
      <c r="D2703" s="1" t="s">
        <v>14</v>
      </c>
      <c r="E2703" s="1" t="s">
        <v>11</v>
      </c>
      <c r="F2703" s="1" t="s">
        <v>12</v>
      </c>
      <c r="G2703" s="1" t="s">
        <v>13</v>
      </c>
      <c r="H2703" s="1" t="s">
        <v>13</v>
      </c>
      <c r="I2703" s="1">
        <v>60</v>
      </c>
      <c r="J2703" t="str">
        <f t="shared" si="127"/>
        <v>No</v>
      </c>
      <c r="K2703" t="str">
        <f t="shared" si="128"/>
        <v>No</v>
      </c>
      <c r="L2703">
        <f t="shared" si="129"/>
        <v>1452304</v>
      </c>
      <c r="M2703" s="1" t="str">
        <f>IF(ISBLANK(D2703),_xlfn.MODE.SNGL(moras[TIPO_ASEGURAMIENTO]),D2703)</f>
        <v>PENSIONADOS EN SU PROPIO SISTEMA</v>
      </c>
      <c r="N2703" s="1">
        <f>IF(ISBLANK(moras[[#This Row],[EDAD]]),T2724,moras[[#This Row],[EDAD]])</f>
        <v>60</v>
      </c>
    </row>
    <row r="2704" spans="1:14" x14ac:dyDescent="0.35">
      <c r="A2704" s="1">
        <v>2703</v>
      </c>
      <c r="B2704" s="1" t="s">
        <v>15</v>
      </c>
      <c r="C2704" s="1">
        <v>358838</v>
      </c>
      <c r="D2704" s="1" t="s">
        <v>10</v>
      </c>
      <c r="E2704" s="1" t="s">
        <v>11</v>
      </c>
      <c r="F2704" s="1" t="s">
        <v>12</v>
      </c>
      <c r="G2704" s="1" t="s">
        <v>13</v>
      </c>
      <c r="H2704" s="1" t="s">
        <v>13</v>
      </c>
      <c r="I2704" s="1">
        <v>38</v>
      </c>
      <c r="J2704" t="str">
        <f t="shared" si="127"/>
        <v>No</v>
      </c>
      <c r="K2704" t="str">
        <f t="shared" si="128"/>
        <v>No</v>
      </c>
      <c r="L2704">
        <f t="shared" si="129"/>
        <v>358838</v>
      </c>
      <c r="M2704" s="1" t="str">
        <f>IF(ISBLANK(D2704),_xlfn.MODE.SNGL(moras[TIPO_ASEGURAMIENTO]),D2704)</f>
        <v>ASALARIADO</v>
      </c>
      <c r="N2704" s="1">
        <f>IF(ISBLANK(moras[[#This Row],[EDAD]]),T2725,moras[[#This Row],[EDAD]])</f>
        <v>38</v>
      </c>
    </row>
    <row r="2705" spans="1:14" x14ac:dyDescent="0.35">
      <c r="A2705" s="1">
        <v>2704</v>
      </c>
      <c r="B2705" s="1" t="s">
        <v>9</v>
      </c>
      <c r="C2705" s="1">
        <v>356903.47</v>
      </c>
      <c r="D2705" s="1" t="s">
        <v>10</v>
      </c>
      <c r="E2705" s="1" t="s">
        <v>16</v>
      </c>
      <c r="F2705" s="1" t="s">
        <v>12</v>
      </c>
      <c r="G2705" s="1" t="s">
        <v>13</v>
      </c>
      <c r="H2705" s="1" t="s">
        <v>13</v>
      </c>
      <c r="I2705" s="1">
        <v>49</v>
      </c>
      <c r="J2705" t="str">
        <f t="shared" si="127"/>
        <v>No</v>
      </c>
      <c r="K2705" t="str">
        <f t="shared" si="128"/>
        <v>No</v>
      </c>
      <c r="L2705">
        <f t="shared" si="129"/>
        <v>356903.47</v>
      </c>
      <c r="M2705" s="1" t="str">
        <f>IF(ISBLANK(D2705),_xlfn.MODE.SNGL(moras[TIPO_ASEGURAMIENTO]),D2705)</f>
        <v>ASALARIADO</v>
      </c>
      <c r="N2705" s="1">
        <f>IF(ISBLANK(moras[[#This Row],[EDAD]]),T2726,moras[[#This Row],[EDAD]])</f>
        <v>49</v>
      </c>
    </row>
    <row r="2706" spans="1:14" x14ac:dyDescent="0.35">
      <c r="A2706" s="1">
        <v>2705</v>
      </c>
      <c r="B2706" s="1" t="s">
        <v>9</v>
      </c>
      <c r="C2706" s="1">
        <v>300018</v>
      </c>
      <c r="D2706" s="1" t="s">
        <v>18</v>
      </c>
      <c r="E2706" s="1" t="s">
        <v>16</v>
      </c>
      <c r="F2706" s="1" t="s">
        <v>12</v>
      </c>
      <c r="G2706" s="1" t="s">
        <v>13</v>
      </c>
      <c r="H2706" s="1" t="s">
        <v>13</v>
      </c>
      <c r="I2706" s="1">
        <v>39</v>
      </c>
      <c r="J2706" t="str">
        <f t="shared" si="127"/>
        <v>No</v>
      </c>
      <c r="K2706" t="str">
        <f t="shared" si="128"/>
        <v>No</v>
      </c>
      <c r="L2706">
        <f t="shared" si="129"/>
        <v>300018</v>
      </c>
      <c r="M2706" s="1" t="str">
        <f>IF(ISBLANK(D2706),_xlfn.MODE.SNGL(moras[TIPO_ASEGURAMIENTO]),D2706)</f>
        <v>TRABAJADOR INDEPENDIENTE</v>
      </c>
      <c r="N2706" s="1">
        <f>IF(ISBLANK(moras[[#This Row],[EDAD]]),T2727,moras[[#This Row],[EDAD]])</f>
        <v>39</v>
      </c>
    </row>
    <row r="2707" spans="1:14" x14ac:dyDescent="0.35">
      <c r="A2707" s="1">
        <v>2706</v>
      </c>
      <c r="B2707" s="1" t="s">
        <v>15</v>
      </c>
      <c r="C2707" s="1">
        <v>1061946.5</v>
      </c>
      <c r="D2707" s="1" t="s">
        <v>10</v>
      </c>
      <c r="E2707" s="1" t="s">
        <v>11</v>
      </c>
      <c r="F2707" s="1" t="s">
        <v>12</v>
      </c>
      <c r="G2707" s="1" t="s">
        <v>13</v>
      </c>
      <c r="H2707" s="1" t="s">
        <v>13</v>
      </c>
      <c r="I2707" s="1">
        <v>29</v>
      </c>
      <c r="J2707" t="str">
        <f t="shared" si="127"/>
        <v>No</v>
      </c>
      <c r="K2707" t="str">
        <f t="shared" si="128"/>
        <v>No</v>
      </c>
      <c r="L2707">
        <f t="shared" si="129"/>
        <v>1061946.5</v>
      </c>
      <c r="M2707" s="1" t="str">
        <f>IF(ISBLANK(D2707),_xlfn.MODE.SNGL(moras[TIPO_ASEGURAMIENTO]),D2707)</f>
        <v>ASALARIADO</v>
      </c>
      <c r="N2707" s="1">
        <f>IF(ISBLANK(moras[[#This Row],[EDAD]]),T2728,moras[[#This Row],[EDAD]])</f>
        <v>29</v>
      </c>
    </row>
    <row r="2708" spans="1:14" x14ac:dyDescent="0.35">
      <c r="A2708" s="1">
        <v>2707</v>
      </c>
      <c r="B2708" s="1" t="s">
        <v>9</v>
      </c>
      <c r="C2708" s="1">
        <v>795975.32</v>
      </c>
      <c r="D2708" s="1" t="s">
        <v>10</v>
      </c>
      <c r="E2708" s="1" t="s">
        <v>11</v>
      </c>
      <c r="F2708" s="1" t="s">
        <v>12</v>
      </c>
      <c r="G2708" s="1" t="s">
        <v>13</v>
      </c>
      <c r="H2708" s="1" t="s">
        <v>13</v>
      </c>
      <c r="I2708" s="1">
        <v>38</v>
      </c>
      <c r="J2708" t="str">
        <f t="shared" si="127"/>
        <v>No</v>
      </c>
      <c r="K2708" t="str">
        <f t="shared" si="128"/>
        <v>No</v>
      </c>
      <c r="L2708">
        <f t="shared" si="129"/>
        <v>795975.32</v>
      </c>
      <c r="M2708" s="1" t="str">
        <f>IF(ISBLANK(D2708),_xlfn.MODE.SNGL(moras[TIPO_ASEGURAMIENTO]),D2708)</f>
        <v>ASALARIADO</v>
      </c>
      <c r="N2708" s="1">
        <f>IF(ISBLANK(moras[[#This Row],[EDAD]]),T2729,moras[[#This Row],[EDAD]])</f>
        <v>38</v>
      </c>
    </row>
    <row r="2709" spans="1:14" x14ac:dyDescent="0.35">
      <c r="A2709" s="1">
        <v>2708</v>
      </c>
      <c r="B2709" s="1" t="s">
        <v>9</v>
      </c>
      <c r="C2709" s="1">
        <v>385200.2</v>
      </c>
      <c r="D2709" s="1" t="s">
        <v>10</v>
      </c>
      <c r="E2709" s="1" t="s">
        <v>16</v>
      </c>
      <c r="F2709" s="1" t="s">
        <v>12</v>
      </c>
      <c r="G2709" s="1" t="s">
        <v>13</v>
      </c>
      <c r="H2709" s="1" t="s">
        <v>13</v>
      </c>
      <c r="I2709" s="1">
        <v>27</v>
      </c>
      <c r="J2709" t="str">
        <f t="shared" si="127"/>
        <v>No</v>
      </c>
      <c r="K2709" t="str">
        <f t="shared" si="128"/>
        <v>No</v>
      </c>
      <c r="L2709">
        <f t="shared" si="129"/>
        <v>385200.2</v>
      </c>
      <c r="M2709" s="1" t="str">
        <f>IF(ISBLANK(D2709),_xlfn.MODE.SNGL(moras[TIPO_ASEGURAMIENTO]),D2709)</f>
        <v>ASALARIADO</v>
      </c>
      <c r="N2709" s="1">
        <f>IF(ISBLANK(moras[[#This Row],[EDAD]]),T2730,moras[[#This Row],[EDAD]])</f>
        <v>27</v>
      </c>
    </row>
    <row r="2710" spans="1:14" x14ac:dyDescent="0.35">
      <c r="A2710" s="1">
        <v>2709</v>
      </c>
      <c r="B2710" s="1" t="s">
        <v>9</v>
      </c>
      <c r="C2710" s="1">
        <v>507944</v>
      </c>
      <c r="D2710" s="1" t="s">
        <v>18</v>
      </c>
      <c r="E2710" s="1" t="s">
        <v>16</v>
      </c>
      <c r="F2710" s="1" t="s">
        <v>12</v>
      </c>
      <c r="G2710" s="1" t="s">
        <v>12</v>
      </c>
      <c r="H2710" s="1" t="s">
        <v>12</v>
      </c>
      <c r="I2710" s="1">
        <v>54</v>
      </c>
      <c r="J2710" t="str">
        <f t="shared" si="127"/>
        <v>No</v>
      </c>
      <c r="K2710" t="str">
        <f t="shared" si="128"/>
        <v>No</v>
      </c>
      <c r="L2710">
        <f t="shared" si="129"/>
        <v>507944</v>
      </c>
      <c r="M2710" s="1" t="str">
        <f>IF(ISBLANK(D2710),_xlfn.MODE.SNGL(moras[TIPO_ASEGURAMIENTO]),D2710)</f>
        <v>TRABAJADOR INDEPENDIENTE</v>
      </c>
      <c r="N2710" s="1">
        <f>IF(ISBLANK(moras[[#This Row],[EDAD]]),T2731,moras[[#This Row],[EDAD]])</f>
        <v>54</v>
      </c>
    </row>
    <row r="2711" spans="1:14" x14ac:dyDescent="0.35">
      <c r="A2711" s="1">
        <v>2710</v>
      </c>
      <c r="B2711" s="1" t="s">
        <v>9</v>
      </c>
      <c r="C2711" s="1">
        <v>1196608</v>
      </c>
      <c r="D2711" s="1" t="s">
        <v>10</v>
      </c>
      <c r="E2711" s="1" t="s">
        <v>16</v>
      </c>
      <c r="F2711" s="1" t="s">
        <v>12</v>
      </c>
      <c r="G2711" s="1" t="s">
        <v>13</v>
      </c>
      <c r="H2711" s="1" t="s">
        <v>13</v>
      </c>
      <c r="I2711" s="1">
        <v>33</v>
      </c>
      <c r="J2711" t="str">
        <f t="shared" si="127"/>
        <v>No</v>
      </c>
      <c r="K2711" t="str">
        <f t="shared" si="128"/>
        <v>No</v>
      </c>
      <c r="L2711">
        <f t="shared" si="129"/>
        <v>1196608</v>
      </c>
      <c r="M2711" s="1" t="str">
        <f>IF(ISBLANK(D2711),_xlfn.MODE.SNGL(moras[TIPO_ASEGURAMIENTO]),D2711)</f>
        <v>ASALARIADO</v>
      </c>
      <c r="N2711" s="1">
        <f>IF(ISBLANK(moras[[#This Row],[EDAD]]),T2732,moras[[#This Row],[EDAD]])</f>
        <v>33</v>
      </c>
    </row>
    <row r="2712" spans="1:14" x14ac:dyDescent="0.35">
      <c r="A2712" s="1">
        <v>2711</v>
      </c>
      <c r="B2712" s="1" t="s">
        <v>9</v>
      </c>
      <c r="C2712" s="1">
        <v>388315.75</v>
      </c>
      <c r="D2712" s="1" t="s">
        <v>10</v>
      </c>
      <c r="E2712" s="1" t="s">
        <v>16</v>
      </c>
      <c r="F2712" s="1" t="s">
        <v>12</v>
      </c>
      <c r="G2712" s="1" t="s">
        <v>13</v>
      </c>
      <c r="H2712" s="1" t="s">
        <v>13</v>
      </c>
      <c r="I2712" s="1">
        <v>59</v>
      </c>
      <c r="J2712" t="str">
        <f t="shared" si="127"/>
        <v>No</v>
      </c>
      <c r="K2712" t="str">
        <f t="shared" si="128"/>
        <v>No</v>
      </c>
      <c r="L2712">
        <f t="shared" si="129"/>
        <v>388315.75</v>
      </c>
      <c r="M2712" s="1" t="str">
        <f>IF(ISBLANK(D2712),_xlfn.MODE.SNGL(moras[TIPO_ASEGURAMIENTO]),D2712)</f>
        <v>ASALARIADO</v>
      </c>
      <c r="N2712" s="1">
        <f>IF(ISBLANK(moras[[#This Row],[EDAD]]),T2733,moras[[#This Row],[EDAD]])</f>
        <v>59</v>
      </c>
    </row>
    <row r="2713" spans="1:14" x14ac:dyDescent="0.35">
      <c r="A2713" s="1">
        <v>2712</v>
      </c>
      <c r="B2713" s="1" t="s">
        <v>15</v>
      </c>
      <c r="C2713" s="1">
        <v>2109522.85</v>
      </c>
      <c r="D2713" s="1" t="s">
        <v>10</v>
      </c>
      <c r="E2713" s="1" t="s">
        <v>11</v>
      </c>
      <c r="F2713" s="1" t="s">
        <v>12</v>
      </c>
      <c r="G2713" s="1" t="s">
        <v>13</v>
      </c>
      <c r="H2713" s="1" t="s">
        <v>13</v>
      </c>
      <c r="I2713" s="1">
        <v>45</v>
      </c>
      <c r="J2713" t="str">
        <f t="shared" si="127"/>
        <v>No</v>
      </c>
      <c r="K2713" t="str">
        <f t="shared" si="128"/>
        <v>No</v>
      </c>
      <c r="L2713">
        <f t="shared" si="129"/>
        <v>2109522.85</v>
      </c>
      <c r="M2713" s="1" t="str">
        <f>IF(ISBLANK(D2713),_xlfn.MODE.SNGL(moras[TIPO_ASEGURAMIENTO]),D2713)</f>
        <v>ASALARIADO</v>
      </c>
      <c r="N2713" s="1">
        <f>IF(ISBLANK(moras[[#This Row],[EDAD]]),T2734,moras[[#This Row],[EDAD]])</f>
        <v>45</v>
      </c>
    </row>
    <row r="2714" spans="1:14" x14ac:dyDescent="0.35">
      <c r="A2714" s="1">
        <v>2713</v>
      </c>
      <c r="B2714" s="1" t="s">
        <v>9</v>
      </c>
      <c r="C2714" s="1">
        <v>297046</v>
      </c>
      <c r="D2714" s="1" t="s">
        <v>17</v>
      </c>
      <c r="E2714" s="1" t="s">
        <v>16</v>
      </c>
      <c r="F2714" s="1" t="s">
        <v>12</v>
      </c>
      <c r="G2714" s="1" t="s">
        <v>12</v>
      </c>
      <c r="H2714" s="1" t="s">
        <v>12</v>
      </c>
      <c r="I2714" s="1">
        <v>46</v>
      </c>
      <c r="J2714" t="str">
        <f t="shared" si="127"/>
        <v>No</v>
      </c>
      <c r="K2714" t="str">
        <f t="shared" si="128"/>
        <v>No</v>
      </c>
      <c r="L2714">
        <f t="shared" si="129"/>
        <v>297046</v>
      </c>
      <c r="M2714" s="1" t="str">
        <f>IF(ISBLANK(D2714),_xlfn.MODE.SNGL(moras[TIPO_ASEGURAMIENTO]),D2714)</f>
        <v>ASEGURADO VOLUNTARIO</v>
      </c>
      <c r="N2714" s="1">
        <f>IF(ISBLANK(moras[[#This Row],[EDAD]]),T2735,moras[[#This Row],[EDAD]])</f>
        <v>46</v>
      </c>
    </row>
    <row r="2715" spans="1:14" x14ac:dyDescent="0.35">
      <c r="A2715" s="1">
        <v>2714</v>
      </c>
      <c r="B2715" s="1" t="s">
        <v>9</v>
      </c>
      <c r="C2715" s="1">
        <v>389232</v>
      </c>
      <c r="D2715" s="1" t="s">
        <v>10</v>
      </c>
      <c r="E2715" s="1" t="s">
        <v>16</v>
      </c>
      <c r="F2715" s="1" t="s">
        <v>12</v>
      </c>
      <c r="G2715" s="1" t="s">
        <v>13</v>
      </c>
      <c r="H2715" s="1" t="s">
        <v>13</v>
      </c>
      <c r="I2715" s="1">
        <v>39</v>
      </c>
      <c r="J2715" t="str">
        <f t="shared" si="127"/>
        <v>No</v>
      </c>
      <c r="K2715" t="str">
        <f t="shared" si="128"/>
        <v>No</v>
      </c>
      <c r="L2715">
        <f t="shared" si="129"/>
        <v>389232</v>
      </c>
      <c r="M2715" s="1" t="str">
        <f>IF(ISBLANK(D2715),_xlfn.MODE.SNGL(moras[TIPO_ASEGURAMIENTO]),D2715)</f>
        <v>ASALARIADO</v>
      </c>
      <c r="N2715" s="1">
        <f>IF(ISBLANK(moras[[#This Row],[EDAD]]),T2736,moras[[#This Row],[EDAD]])</f>
        <v>39</v>
      </c>
    </row>
    <row r="2716" spans="1:14" x14ac:dyDescent="0.35">
      <c r="A2716" s="1">
        <v>2715</v>
      </c>
      <c r="B2716" s="1" t="s">
        <v>15</v>
      </c>
      <c r="C2716" s="1">
        <v>746903</v>
      </c>
      <c r="D2716" s="1" t="s">
        <v>10</v>
      </c>
      <c r="E2716" s="1" t="s">
        <v>11</v>
      </c>
      <c r="F2716" s="1" t="s">
        <v>12</v>
      </c>
      <c r="G2716" s="1" t="s">
        <v>13</v>
      </c>
      <c r="H2716" s="1" t="s">
        <v>12</v>
      </c>
      <c r="I2716" s="1">
        <v>31</v>
      </c>
      <c r="J2716" t="str">
        <f t="shared" si="127"/>
        <v>No</v>
      </c>
      <c r="K2716" t="str">
        <f t="shared" si="128"/>
        <v>No</v>
      </c>
      <c r="L2716">
        <f t="shared" si="129"/>
        <v>746903</v>
      </c>
      <c r="M2716" s="1" t="str">
        <f>IF(ISBLANK(D2716),_xlfn.MODE.SNGL(moras[TIPO_ASEGURAMIENTO]),D2716)</f>
        <v>ASALARIADO</v>
      </c>
      <c r="N2716" s="1">
        <f>IF(ISBLANK(moras[[#This Row],[EDAD]]),T2737,moras[[#This Row],[EDAD]])</f>
        <v>31</v>
      </c>
    </row>
    <row r="2717" spans="1:14" x14ac:dyDescent="0.35">
      <c r="A2717" s="1">
        <v>2716</v>
      </c>
      <c r="B2717" s="1" t="s">
        <v>9</v>
      </c>
      <c r="C2717" s="1">
        <v>362250</v>
      </c>
      <c r="D2717" s="1" t="s">
        <v>10</v>
      </c>
      <c r="E2717" s="1" t="s">
        <v>16</v>
      </c>
      <c r="F2717" s="1" t="s">
        <v>12</v>
      </c>
      <c r="G2717" s="1" t="s">
        <v>13</v>
      </c>
      <c r="H2717" s="1" t="s">
        <v>13</v>
      </c>
      <c r="I2717" s="1">
        <v>44</v>
      </c>
      <c r="J2717" t="str">
        <f t="shared" si="127"/>
        <v>No</v>
      </c>
      <c r="K2717" t="str">
        <f t="shared" si="128"/>
        <v>No</v>
      </c>
      <c r="L2717">
        <f t="shared" si="129"/>
        <v>362250</v>
      </c>
      <c r="M2717" s="1" t="str">
        <f>IF(ISBLANK(D2717),_xlfn.MODE.SNGL(moras[TIPO_ASEGURAMIENTO]),D2717)</f>
        <v>ASALARIADO</v>
      </c>
      <c r="N2717" s="1">
        <f>IF(ISBLANK(moras[[#This Row],[EDAD]]),T2738,moras[[#This Row],[EDAD]])</f>
        <v>44</v>
      </c>
    </row>
    <row r="2718" spans="1:14" x14ac:dyDescent="0.35">
      <c r="A2718" s="1">
        <v>2717</v>
      </c>
      <c r="B2718" s="1" t="s">
        <v>9</v>
      </c>
      <c r="C2718" s="1">
        <v>278030</v>
      </c>
      <c r="D2718" s="1" t="s">
        <v>19</v>
      </c>
      <c r="E2718" s="1" t="s">
        <v>16</v>
      </c>
      <c r="F2718" s="1" t="s">
        <v>12</v>
      </c>
      <c r="G2718" s="1" t="s">
        <v>13</v>
      </c>
      <c r="H2718" s="1" t="s">
        <v>13</v>
      </c>
      <c r="I2718" s="1">
        <v>30</v>
      </c>
      <c r="J2718" t="str">
        <f t="shared" si="127"/>
        <v>No</v>
      </c>
      <c r="K2718" t="str">
        <f t="shared" si="128"/>
        <v>No</v>
      </c>
      <c r="L2718">
        <f t="shared" si="129"/>
        <v>278030</v>
      </c>
      <c r="M2718" s="1" t="str">
        <f>IF(ISBLANK(D2718),_xlfn.MODE.SNGL(moras[TIPO_ASEGURAMIENTO]),D2718)</f>
        <v>CONVENIOS ESPECIALES DE TRABAJADORES INDEPENDIENTES</v>
      </c>
      <c r="N2718" s="1">
        <f>IF(ISBLANK(moras[[#This Row],[EDAD]]),T2739,moras[[#This Row],[EDAD]])</f>
        <v>30</v>
      </c>
    </row>
    <row r="2719" spans="1:14" x14ac:dyDescent="0.35">
      <c r="A2719" s="1">
        <v>2718</v>
      </c>
      <c r="B2719" s="1" t="s">
        <v>15</v>
      </c>
      <c r="C2719" s="1">
        <v>250000</v>
      </c>
      <c r="D2719" s="1" t="s">
        <v>10</v>
      </c>
      <c r="E2719" s="1" t="s">
        <v>16</v>
      </c>
      <c r="F2719" s="1" t="s">
        <v>12</v>
      </c>
      <c r="G2719" s="1" t="s">
        <v>12</v>
      </c>
      <c r="H2719" s="1" t="s">
        <v>12</v>
      </c>
      <c r="I2719" s="1">
        <v>54</v>
      </c>
      <c r="J2719" t="str">
        <f t="shared" si="127"/>
        <v>No</v>
      </c>
      <c r="K2719" t="str">
        <f t="shared" si="128"/>
        <v>No</v>
      </c>
      <c r="L2719">
        <f t="shared" si="129"/>
        <v>250000</v>
      </c>
      <c r="M2719" s="1" t="str">
        <f>IF(ISBLANK(D2719),_xlfn.MODE.SNGL(moras[TIPO_ASEGURAMIENTO]),D2719)</f>
        <v>ASALARIADO</v>
      </c>
      <c r="N2719" s="1">
        <f>IF(ISBLANK(moras[[#This Row],[EDAD]]),T2740,moras[[#This Row],[EDAD]])</f>
        <v>54</v>
      </c>
    </row>
    <row r="2720" spans="1:14" x14ac:dyDescent="0.35">
      <c r="A2720" s="1">
        <v>2719</v>
      </c>
      <c r="B2720" s="1" t="s">
        <v>15</v>
      </c>
      <c r="C2720" s="1">
        <v>297046</v>
      </c>
      <c r="D2720" s="1" t="s">
        <v>17</v>
      </c>
      <c r="E2720" s="1" t="s">
        <v>16</v>
      </c>
      <c r="F2720" s="1" t="s">
        <v>12</v>
      </c>
      <c r="G2720" s="1" t="s">
        <v>12</v>
      </c>
      <c r="H2720" s="1" t="s">
        <v>13</v>
      </c>
      <c r="I2720" s="1">
        <v>44</v>
      </c>
      <c r="J2720" t="str">
        <f t="shared" si="127"/>
        <v>No</v>
      </c>
      <c r="K2720" t="str">
        <f t="shared" si="128"/>
        <v>No</v>
      </c>
      <c r="L2720">
        <f t="shared" si="129"/>
        <v>297046</v>
      </c>
      <c r="M2720" s="1" t="str">
        <f>IF(ISBLANK(D2720),_xlfn.MODE.SNGL(moras[TIPO_ASEGURAMIENTO]),D2720)</f>
        <v>ASEGURADO VOLUNTARIO</v>
      </c>
      <c r="N2720" s="1">
        <f>IF(ISBLANK(moras[[#This Row],[EDAD]]),T2741,moras[[#This Row],[EDAD]])</f>
        <v>44</v>
      </c>
    </row>
    <row r="2721" spans="1:14" x14ac:dyDescent="0.35">
      <c r="A2721" s="1">
        <v>2720</v>
      </c>
      <c r="B2721" s="1" t="s">
        <v>15</v>
      </c>
      <c r="C2721" s="1">
        <v>120000</v>
      </c>
      <c r="D2721" s="1" t="s">
        <v>10</v>
      </c>
      <c r="E2721" s="1" t="s">
        <v>16</v>
      </c>
      <c r="F2721" s="1" t="s">
        <v>12</v>
      </c>
      <c r="G2721" s="1" t="s">
        <v>13</v>
      </c>
      <c r="H2721" s="1" t="s">
        <v>12</v>
      </c>
      <c r="I2721" s="1">
        <v>55</v>
      </c>
      <c r="J2721" t="str">
        <f t="shared" si="127"/>
        <v>No</v>
      </c>
      <c r="K2721" t="str">
        <f t="shared" si="128"/>
        <v>No</v>
      </c>
      <c r="L2721">
        <f t="shared" si="129"/>
        <v>120000</v>
      </c>
      <c r="M2721" s="1" t="str">
        <f>IF(ISBLANK(D2721),_xlfn.MODE.SNGL(moras[TIPO_ASEGURAMIENTO]),D2721)</f>
        <v>ASALARIADO</v>
      </c>
      <c r="N2721" s="1">
        <f>IF(ISBLANK(moras[[#This Row],[EDAD]]),T2742,moras[[#This Row],[EDAD]])</f>
        <v>55</v>
      </c>
    </row>
    <row r="2722" spans="1:14" x14ac:dyDescent="0.35">
      <c r="A2722" s="1">
        <v>2721</v>
      </c>
      <c r="B2722" s="1" t="s">
        <v>15</v>
      </c>
      <c r="C2722" s="1">
        <v>315617</v>
      </c>
      <c r="D2722" s="1" t="s">
        <v>17</v>
      </c>
      <c r="E2722" s="1" t="s">
        <v>16</v>
      </c>
      <c r="F2722" s="1" t="s">
        <v>12</v>
      </c>
      <c r="G2722" s="1" t="s">
        <v>13</v>
      </c>
      <c r="H2722" s="1" t="s">
        <v>13</v>
      </c>
      <c r="I2722" s="1">
        <v>65</v>
      </c>
      <c r="J2722" t="str">
        <f t="shared" si="127"/>
        <v>No</v>
      </c>
      <c r="K2722" t="str">
        <f t="shared" si="128"/>
        <v>No</v>
      </c>
      <c r="L2722">
        <f t="shared" si="129"/>
        <v>315617</v>
      </c>
      <c r="M2722" s="1" t="str">
        <f>IF(ISBLANK(D2722),_xlfn.MODE.SNGL(moras[TIPO_ASEGURAMIENTO]),D2722)</f>
        <v>ASEGURADO VOLUNTARIO</v>
      </c>
      <c r="N2722" s="1">
        <f>IF(ISBLANK(moras[[#This Row],[EDAD]]),T2743,moras[[#This Row],[EDAD]])</f>
        <v>65</v>
      </c>
    </row>
    <row r="2723" spans="1:14" x14ac:dyDescent="0.35">
      <c r="A2723" s="1">
        <v>2722</v>
      </c>
      <c r="B2723" s="1" t="s">
        <v>9</v>
      </c>
      <c r="C2723" s="1">
        <v>1034183.15</v>
      </c>
      <c r="D2723" s="1" t="s">
        <v>10</v>
      </c>
      <c r="E2723" s="1" t="s">
        <v>16</v>
      </c>
      <c r="F2723" s="1" t="s">
        <v>12</v>
      </c>
      <c r="G2723" s="1" t="s">
        <v>13</v>
      </c>
      <c r="H2723" s="1" t="s">
        <v>13</v>
      </c>
      <c r="I2723" s="1">
        <v>28</v>
      </c>
      <c r="J2723" t="str">
        <f t="shared" si="127"/>
        <v>No</v>
      </c>
      <c r="K2723" t="str">
        <f t="shared" si="128"/>
        <v>No</v>
      </c>
      <c r="L2723">
        <f t="shared" si="129"/>
        <v>1034183.15</v>
      </c>
      <c r="M2723" s="1" t="str">
        <f>IF(ISBLANK(D2723),_xlfn.MODE.SNGL(moras[TIPO_ASEGURAMIENTO]),D2723)</f>
        <v>ASALARIADO</v>
      </c>
      <c r="N2723" s="1">
        <f>IF(ISBLANK(moras[[#This Row],[EDAD]]),T2744,moras[[#This Row],[EDAD]])</f>
        <v>28</v>
      </c>
    </row>
    <row r="2724" spans="1:14" x14ac:dyDescent="0.35">
      <c r="A2724" s="1">
        <v>2723</v>
      </c>
      <c r="B2724" s="1" t="s">
        <v>9</v>
      </c>
      <c r="C2724" s="1">
        <v>484022.45</v>
      </c>
      <c r="D2724" s="1" t="s">
        <v>10</v>
      </c>
      <c r="E2724" s="1" t="s">
        <v>16</v>
      </c>
      <c r="F2724" s="1" t="s">
        <v>12</v>
      </c>
      <c r="G2724" s="1" t="s">
        <v>13</v>
      </c>
      <c r="H2724" s="1" t="s">
        <v>13</v>
      </c>
      <c r="I2724" s="1">
        <v>42</v>
      </c>
      <c r="J2724" t="str">
        <f t="shared" si="127"/>
        <v>No</v>
      </c>
      <c r="K2724" t="str">
        <f t="shared" si="128"/>
        <v>No</v>
      </c>
      <c r="L2724">
        <f t="shared" si="129"/>
        <v>484022.45</v>
      </c>
      <c r="M2724" s="1" t="str">
        <f>IF(ISBLANK(D2724),_xlfn.MODE.SNGL(moras[TIPO_ASEGURAMIENTO]),D2724)</f>
        <v>ASALARIADO</v>
      </c>
      <c r="N2724" s="1">
        <f>IF(ISBLANK(moras[[#This Row],[EDAD]]),T2745,moras[[#This Row],[EDAD]])</f>
        <v>42</v>
      </c>
    </row>
    <row r="2725" spans="1:14" x14ac:dyDescent="0.35">
      <c r="A2725" s="1">
        <v>2724</v>
      </c>
      <c r="B2725" s="1" t="s">
        <v>15</v>
      </c>
      <c r="C2725" s="1">
        <v>200000</v>
      </c>
      <c r="D2725" s="1" t="s">
        <v>10</v>
      </c>
      <c r="E2725" s="1" t="s">
        <v>16</v>
      </c>
      <c r="F2725" s="1" t="s">
        <v>12</v>
      </c>
      <c r="G2725" s="1" t="s">
        <v>12</v>
      </c>
      <c r="H2725" s="1" t="s">
        <v>13</v>
      </c>
      <c r="I2725" s="1">
        <v>53</v>
      </c>
      <c r="J2725" t="str">
        <f t="shared" si="127"/>
        <v>No</v>
      </c>
      <c r="K2725" t="str">
        <f t="shared" si="128"/>
        <v>No</v>
      </c>
      <c r="L2725">
        <f t="shared" si="129"/>
        <v>200000</v>
      </c>
      <c r="M2725" s="1" t="str">
        <f>IF(ISBLANK(D2725),_xlfn.MODE.SNGL(moras[TIPO_ASEGURAMIENTO]),D2725)</f>
        <v>ASALARIADO</v>
      </c>
      <c r="N2725" s="1">
        <f>IF(ISBLANK(moras[[#This Row],[EDAD]]),T2746,moras[[#This Row],[EDAD]])</f>
        <v>53</v>
      </c>
    </row>
    <row r="2726" spans="1:14" x14ac:dyDescent="0.35">
      <c r="A2726" s="1">
        <v>2725</v>
      </c>
      <c r="B2726" s="1" t="s">
        <v>9</v>
      </c>
      <c r="C2726" s="1">
        <v>594092</v>
      </c>
      <c r="D2726" s="1" t="s">
        <v>18</v>
      </c>
      <c r="E2726" s="1" t="s">
        <v>16</v>
      </c>
      <c r="F2726" s="1" t="s">
        <v>12</v>
      </c>
      <c r="G2726" s="1" t="s">
        <v>13</v>
      </c>
      <c r="H2726" s="1" t="s">
        <v>12</v>
      </c>
      <c r="I2726" s="1">
        <v>67</v>
      </c>
      <c r="J2726" t="str">
        <f t="shared" si="127"/>
        <v>No</v>
      </c>
      <c r="K2726" t="str">
        <f t="shared" si="128"/>
        <v>No</v>
      </c>
      <c r="L2726">
        <f t="shared" si="129"/>
        <v>594092</v>
      </c>
      <c r="M2726" s="1" t="str">
        <f>IF(ISBLANK(D2726),_xlfn.MODE.SNGL(moras[TIPO_ASEGURAMIENTO]),D2726)</f>
        <v>TRABAJADOR INDEPENDIENTE</v>
      </c>
      <c r="N2726" s="1">
        <f>IF(ISBLANK(moras[[#This Row],[EDAD]]),T2747,moras[[#This Row],[EDAD]])</f>
        <v>67</v>
      </c>
    </row>
    <row r="2727" spans="1:14" x14ac:dyDescent="0.35">
      <c r="A2727" s="1">
        <v>2726</v>
      </c>
      <c r="B2727" s="1" t="s">
        <v>9</v>
      </c>
      <c r="C2727" s="1">
        <v>501950.24</v>
      </c>
      <c r="D2727" s="1" t="s">
        <v>10</v>
      </c>
      <c r="E2727" s="1" t="s">
        <v>16</v>
      </c>
      <c r="F2727" s="1" t="s">
        <v>12</v>
      </c>
      <c r="G2727" s="1" t="s">
        <v>13</v>
      </c>
      <c r="H2727" s="1" t="s">
        <v>13</v>
      </c>
      <c r="I2727" s="1">
        <v>46</v>
      </c>
      <c r="J2727" t="str">
        <f t="shared" si="127"/>
        <v>No</v>
      </c>
      <c r="K2727" t="str">
        <f t="shared" si="128"/>
        <v>No</v>
      </c>
      <c r="L2727">
        <f t="shared" si="129"/>
        <v>501950.24</v>
      </c>
      <c r="M2727" s="1" t="str">
        <f>IF(ISBLANK(D2727),_xlfn.MODE.SNGL(moras[TIPO_ASEGURAMIENTO]),D2727)</f>
        <v>ASALARIADO</v>
      </c>
      <c r="N2727" s="1">
        <f>IF(ISBLANK(moras[[#This Row],[EDAD]]),T2748,moras[[#This Row],[EDAD]])</f>
        <v>46</v>
      </c>
    </row>
    <row r="2728" spans="1:14" x14ac:dyDescent="0.35">
      <c r="A2728" s="1">
        <v>2727</v>
      </c>
      <c r="B2728" s="1" t="s">
        <v>9</v>
      </c>
      <c r="C2728" s="1">
        <v>297046</v>
      </c>
      <c r="D2728" s="1" t="s">
        <v>17</v>
      </c>
      <c r="E2728" s="1" t="s">
        <v>16</v>
      </c>
      <c r="F2728" s="1" t="s">
        <v>12</v>
      </c>
      <c r="G2728" s="1" t="s">
        <v>13</v>
      </c>
      <c r="H2728" s="1" t="s">
        <v>13</v>
      </c>
      <c r="I2728" s="1">
        <v>46</v>
      </c>
      <c r="J2728" t="str">
        <f t="shared" si="127"/>
        <v>No</v>
      </c>
      <c r="K2728" t="str">
        <f t="shared" si="128"/>
        <v>No</v>
      </c>
      <c r="L2728">
        <f t="shared" si="129"/>
        <v>297046</v>
      </c>
      <c r="M2728" s="1" t="str">
        <f>IF(ISBLANK(D2728),_xlfn.MODE.SNGL(moras[TIPO_ASEGURAMIENTO]),D2728)</f>
        <v>ASEGURADO VOLUNTARIO</v>
      </c>
      <c r="N2728" s="1">
        <f>IF(ISBLANK(moras[[#This Row],[EDAD]]),T2749,moras[[#This Row],[EDAD]])</f>
        <v>46</v>
      </c>
    </row>
    <row r="2729" spans="1:14" x14ac:dyDescent="0.35">
      <c r="A2729" s="1">
        <v>2728</v>
      </c>
      <c r="B2729" s="1" t="s">
        <v>9</v>
      </c>
      <c r="C2729" s="1">
        <v>360061</v>
      </c>
      <c r="D2729" s="1" t="s">
        <v>10</v>
      </c>
      <c r="E2729" s="1" t="s">
        <v>16</v>
      </c>
      <c r="F2729" s="1" t="s">
        <v>12</v>
      </c>
      <c r="G2729" s="1" t="s">
        <v>13</v>
      </c>
      <c r="H2729" s="1" t="s">
        <v>13</v>
      </c>
      <c r="I2729" s="1">
        <v>32</v>
      </c>
      <c r="J2729" t="str">
        <f t="shared" si="127"/>
        <v>No</v>
      </c>
      <c r="K2729" t="str">
        <f t="shared" si="128"/>
        <v>No</v>
      </c>
      <c r="L2729">
        <f t="shared" si="129"/>
        <v>360061</v>
      </c>
      <c r="M2729" s="1" t="str">
        <f>IF(ISBLANK(D2729),_xlfn.MODE.SNGL(moras[TIPO_ASEGURAMIENTO]),D2729)</f>
        <v>ASALARIADO</v>
      </c>
      <c r="N2729" s="1">
        <f>IF(ISBLANK(moras[[#This Row],[EDAD]]),T2750,moras[[#This Row],[EDAD]])</f>
        <v>32</v>
      </c>
    </row>
    <row r="2730" spans="1:14" x14ac:dyDescent="0.35">
      <c r="A2730" s="1">
        <v>2729</v>
      </c>
      <c r="B2730" s="1" t="s">
        <v>15</v>
      </c>
      <c r="C2730" s="1">
        <v>350325</v>
      </c>
      <c r="D2730" s="1" t="s">
        <v>10</v>
      </c>
      <c r="E2730" s="1" t="s">
        <v>16</v>
      </c>
      <c r="F2730" s="1" t="s">
        <v>12</v>
      </c>
      <c r="G2730" s="1" t="s">
        <v>13</v>
      </c>
      <c r="H2730" s="1" t="s">
        <v>13</v>
      </c>
      <c r="I2730" s="1">
        <v>27</v>
      </c>
      <c r="J2730" t="str">
        <f t="shared" si="127"/>
        <v>No</v>
      </c>
      <c r="K2730" t="str">
        <f t="shared" si="128"/>
        <v>No</v>
      </c>
      <c r="L2730">
        <f t="shared" si="129"/>
        <v>350325</v>
      </c>
      <c r="M2730" s="1" t="str">
        <f>IF(ISBLANK(D2730),_xlfn.MODE.SNGL(moras[TIPO_ASEGURAMIENTO]),D2730)</f>
        <v>ASALARIADO</v>
      </c>
      <c r="N2730" s="1">
        <f>IF(ISBLANK(moras[[#This Row],[EDAD]]),T2751,moras[[#This Row],[EDAD]])</f>
        <v>27</v>
      </c>
    </row>
    <row r="2731" spans="1:14" x14ac:dyDescent="0.35">
      <c r="A2731" s="1">
        <v>2730</v>
      </c>
      <c r="B2731" s="1" t="s">
        <v>9</v>
      </c>
      <c r="C2731" s="1">
        <v>687802.61</v>
      </c>
      <c r="D2731" s="1" t="s">
        <v>10</v>
      </c>
      <c r="E2731" s="1" t="s">
        <v>16</v>
      </c>
      <c r="F2731" s="1" t="s">
        <v>12</v>
      </c>
      <c r="G2731" s="1" t="s">
        <v>12</v>
      </c>
      <c r="H2731" s="1" t="s">
        <v>13</v>
      </c>
      <c r="I2731" s="1">
        <v>47</v>
      </c>
      <c r="J2731" t="str">
        <f t="shared" si="127"/>
        <v>No</v>
      </c>
      <c r="K2731" t="str">
        <f t="shared" si="128"/>
        <v>No</v>
      </c>
      <c r="L2731">
        <f t="shared" si="129"/>
        <v>687802.61</v>
      </c>
      <c r="M2731" s="1" t="str">
        <f>IF(ISBLANK(D2731),_xlfn.MODE.SNGL(moras[TIPO_ASEGURAMIENTO]),D2731)</f>
        <v>ASALARIADO</v>
      </c>
      <c r="N2731" s="1">
        <f>IF(ISBLANK(moras[[#This Row],[EDAD]]),T2752,moras[[#This Row],[EDAD]])</f>
        <v>47</v>
      </c>
    </row>
    <row r="2732" spans="1:14" x14ac:dyDescent="0.35">
      <c r="A2732" s="1">
        <v>2731</v>
      </c>
      <c r="B2732" s="1" t="s">
        <v>15</v>
      </c>
      <c r="C2732" s="1">
        <v>300000</v>
      </c>
      <c r="D2732" s="1" t="s">
        <v>10</v>
      </c>
      <c r="E2732" s="1" t="s">
        <v>16</v>
      </c>
      <c r="F2732" s="1" t="s">
        <v>12</v>
      </c>
      <c r="G2732" s="1" t="s">
        <v>13</v>
      </c>
      <c r="H2732" s="1" t="s">
        <v>13</v>
      </c>
      <c r="I2732" s="1">
        <v>43</v>
      </c>
      <c r="J2732" t="str">
        <f t="shared" si="127"/>
        <v>No</v>
      </c>
      <c r="K2732" t="str">
        <f t="shared" si="128"/>
        <v>No</v>
      </c>
      <c r="L2732">
        <f t="shared" si="129"/>
        <v>300000</v>
      </c>
      <c r="M2732" s="1" t="str">
        <f>IF(ISBLANK(D2732),_xlfn.MODE.SNGL(moras[TIPO_ASEGURAMIENTO]),D2732)</f>
        <v>ASALARIADO</v>
      </c>
      <c r="N2732" s="1">
        <f>IF(ISBLANK(moras[[#This Row],[EDAD]]),T2753,moras[[#This Row],[EDAD]])</f>
        <v>43</v>
      </c>
    </row>
    <row r="2733" spans="1:14" x14ac:dyDescent="0.35">
      <c r="A2733" s="1">
        <v>2732</v>
      </c>
      <c r="B2733" s="1" t="s">
        <v>9</v>
      </c>
      <c r="C2733" s="1">
        <v>473527.9</v>
      </c>
      <c r="D2733" s="1" t="s">
        <v>10</v>
      </c>
      <c r="E2733" s="1" t="s">
        <v>16</v>
      </c>
      <c r="F2733" s="1" t="s">
        <v>12</v>
      </c>
      <c r="G2733" s="1" t="s">
        <v>13</v>
      </c>
      <c r="H2733" s="1" t="s">
        <v>13</v>
      </c>
      <c r="I2733" s="1">
        <v>29</v>
      </c>
      <c r="J2733" t="str">
        <f t="shared" si="127"/>
        <v>No</v>
      </c>
      <c r="K2733" t="str">
        <f t="shared" si="128"/>
        <v>No</v>
      </c>
      <c r="L2733">
        <f t="shared" si="129"/>
        <v>473527.9</v>
      </c>
      <c r="M2733" s="1" t="str">
        <f>IF(ISBLANK(D2733),_xlfn.MODE.SNGL(moras[TIPO_ASEGURAMIENTO]),D2733)</f>
        <v>ASALARIADO</v>
      </c>
      <c r="N2733" s="1">
        <f>IF(ISBLANK(moras[[#This Row],[EDAD]]),T2754,moras[[#This Row],[EDAD]])</f>
        <v>29</v>
      </c>
    </row>
    <row r="2734" spans="1:14" x14ac:dyDescent="0.35">
      <c r="A2734" s="1">
        <v>2733</v>
      </c>
      <c r="B2734" s="1" t="s">
        <v>9</v>
      </c>
      <c r="C2734" s="1">
        <v>404467</v>
      </c>
      <c r="D2734" s="1" t="s">
        <v>17</v>
      </c>
      <c r="E2734" s="1" t="s">
        <v>16</v>
      </c>
      <c r="F2734" s="1" t="s">
        <v>12</v>
      </c>
      <c r="G2734" s="1" t="s">
        <v>13</v>
      </c>
      <c r="H2734" s="1" t="s">
        <v>13</v>
      </c>
      <c r="I2734" s="1">
        <v>62</v>
      </c>
      <c r="J2734" t="str">
        <f t="shared" si="127"/>
        <v>No</v>
      </c>
      <c r="K2734" t="str">
        <f t="shared" si="128"/>
        <v>No</v>
      </c>
      <c r="L2734">
        <f t="shared" si="129"/>
        <v>404467</v>
      </c>
      <c r="M2734" s="1" t="str">
        <f>IF(ISBLANK(D2734),_xlfn.MODE.SNGL(moras[TIPO_ASEGURAMIENTO]),D2734)</f>
        <v>ASEGURADO VOLUNTARIO</v>
      </c>
      <c r="N2734" s="1">
        <f>IF(ISBLANK(moras[[#This Row],[EDAD]]),T2755,moras[[#This Row],[EDAD]])</f>
        <v>62</v>
      </c>
    </row>
    <row r="2735" spans="1:14" x14ac:dyDescent="0.35">
      <c r="A2735" s="1">
        <v>2734</v>
      </c>
      <c r="B2735" s="1" t="s">
        <v>15</v>
      </c>
      <c r="C2735" s="1">
        <v>681958.86</v>
      </c>
      <c r="D2735" s="1" t="s">
        <v>10</v>
      </c>
      <c r="E2735" s="1" t="s">
        <v>16</v>
      </c>
      <c r="F2735" s="1" t="s">
        <v>12</v>
      </c>
      <c r="G2735" s="1" t="s">
        <v>13</v>
      </c>
      <c r="H2735" s="1" t="s">
        <v>13</v>
      </c>
      <c r="I2735" s="1">
        <v>28</v>
      </c>
      <c r="J2735" t="str">
        <f t="shared" si="127"/>
        <v>No</v>
      </c>
      <c r="K2735" t="str">
        <f t="shared" si="128"/>
        <v>No</v>
      </c>
      <c r="L2735">
        <f t="shared" si="129"/>
        <v>681958.86</v>
      </c>
      <c r="M2735" s="1" t="str">
        <f>IF(ISBLANK(D2735),_xlfn.MODE.SNGL(moras[TIPO_ASEGURAMIENTO]),D2735)</f>
        <v>ASALARIADO</v>
      </c>
      <c r="N2735" s="1">
        <f>IF(ISBLANK(moras[[#This Row],[EDAD]]),T2756,moras[[#This Row],[EDAD]])</f>
        <v>28</v>
      </c>
    </row>
    <row r="2736" spans="1:14" x14ac:dyDescent="0.35">
      <c r="A2736" s="1">
        <v>2735</v>
      </c>
      <c r="B2736" s="1" t="s">
        <v>9</v>
      </c>
      <c r="C2736" s="1">
        <v>1109112</v>
      </c>
      <c r="D2736" s="1" t="s">
        <v>10</v>
      </c>
      <c r="E2736" s="1" t="s">
        <v>11</v>
      </c>
      <c r="F2736" s="1" t="s">
        <v>12</v>
      </c>
      <c r="G2736" s="1" t="s">
        <v>13</v>
      </c>
      <c r="H2736" s="1" t="s">
        <v>13</v>
      </c>
      <c r="I2736" s="1">
        <v>32</v>
      </c>
      <c r="J2736" t="str">
        <f t="shared" si="127"/>
        <v>No</v>
      </c>
      <c r="K2736" t="str">
        <f t="shared" si="128"/>
        <v>No</v>
      </c>
      <c r="L2736">
        <f t="shared" si="129"/>
        <v>1109112</v>
      </c>
      <c r="M2736" s="1" t="str">
        <f>IF(ISBLANK(D2736),_xlfn.MODE.SNGL(moras[TIPO_ASEGURAMIENTO]),D2736)</f>
        <v>ASALARIADO</v>
      </c>
      <c r="N2736" s="1">
        <f>IF(ISBLANK(moras[[#This Row],[EDAD]]),T2757,moras[[#This Row],[EDAD]])</f>
        <v>32</v>
      </c>
    </row>
    <row r="2737" spans="1:14" x14ac:dyDescent="0.35">
      <c r="A2737" s="1">
        <v>2736</v>
      </c>
      <c r="B2737" s="1" t="s">
        <v>9</v>
      </c>
      <c r="C2737" s="1">
        <v>356025</v>
      </c>
      <c r="D2737" s="1" t="s">
        <v>10</v>
      </c>
      <c r="E2737" s="1" t="s">
        <v>16</v>
      </c>
      <c r="F2737" s="1" t="s">
        <v>12</v>
      </c>
      <c r="G2737" s="1" t="s">
        <v>13</v>
      </c>
      <c r="H2737" s="1" t="s">
        <v>13</v>
      </c>
      <c r="I2737" s="1">
        <v>22</v>
      </c>
      <c r="J2737" t="str">
        <f t="shared" si="127"/>
        <v>No</v>
      </c>
      <c r="K2737" t="str">
        <f t="shared" si="128"/>
        <v>No</v>
      </c>
      <c r="L2737">
        <f t="shared" si="129"/>
        <v>356025</v>
      </c>
      <c r="M2737" s="1" t="str">
        <f>IF(ISBLANK(D2737),_xlfn.MODE.SNGL(moras[TIPO_ASEGURAMIENTO]),D2737)</f>
        <v>ASALARIADO</v>
      </c>
      <c r="N2737" s="1">
        <f>IF(ISBLANK(moras[[#This Row],[EDAD]]),T2758,moras[[#This Row],[EDAD]])</f>
        <v>22</v>
      </c>
    </row>
    <row r="2738" spans="1:14" x14ac:dyDescent="0.35">
      <c r="A2738" s="1">
        <v>2737</v>
      </c>
      <c r="B2738" s="1" t="s">
        <v>9</v>
      </c>
      <c r="C2738" s="1">
        <v>513238.95</v>
      </c>
      <c r="D2738" s="1" t="s">
        <v>10</v>
      </c>
      <c r="E2738" s="1" t="s">
        <v>16</v>
      </c>
      <c r="F2738" s="1" t="s">
        <v>12</v>
      </c>
      <c r="G2738" s="1" t="s">
        <v>13</v>
      </c>
      <c r="H2738" s="1" t="s">
        <v>13</v>
      </c>
      <c r="I2738" s="1">
        <v>34</v>
      </c>
      <c r="J2738" t="str">
        <f t="shared" si="127"/>
        <v>No</v>
      </c>
      <c r="K2738" t="str">
        <f t="shared" si="128"/>
        <v>No</v>
      </c>
      <c r="L2738">
        <f t="shared" si="129"/>
        <v>513238.95</v>
      </c>
      <c r="M2738" s="1" t="str">
        <f>IF(ISBLANK(D2738),_xlfn.MODE.SNGL(moras[TIPO_ASEGURAMIENTO]),D2738)</f>
        <v>ASALARIADO</v>
      </c>
      <c r="N2738" s="1">
        <f>IF(ISBLANK(moras[[#This Row],[EDAD]]),T2759,moras[[#This Row],[EDAD]])</f>
        <v>34</v>
      </c>
    </row>
    <row r="2739" spans="1:14" x14ac:dyDescent="0.35">
      <c r="A2739" s="1">
        <v>2738</v>
      </c>
      <c r="B2739" s="1" t="s">
        <v>9</v>
      </c>
      <c r="C2739" s="1">
        <v>278030</v>
      </c>
      <c r="D2739" s="1" t="s">
        <v>21</v>
      </c>
      <c r="E2739" s="1" t="s">
        <v>16</v>
      </c>
      <c r="F2739" s="1" t="s">
        <v>12</v>
      </c>
      <c r="G2739" s="1" t="s">
        <v>12</v>
      </c>
      <c r="H2739" s="1" t="s">
        <v>13</v>
      </c>
      <c r="I2739" s="1">
        <v>27</v>
      </c>
      <c r="J2739" t="str">
        <f t="shared" si="127"/>
        <v>No</v>
      </c>
      <c r="K2739" t="str">
        <f t="shared" si="128"/>
        <v>No</v>
      </c>
      <c r="L2739">
        <f t="shared" si="129"/>
        <v>278030</v>
      </c>
      <c r="M2739" s="1" t="str">
        <f>IF(ISBLANK(D2739),_xlfn.MODE.SNGL(moras[TIPO_ASEGURAMIENTO]),D2739)</f>
        <v>CONVENIOS ESPECIALES DE ASEGURADOS VOLUNTARIOS</v>
      </c>
      <c r="N2739" s="1">
        <f>IF(ISBLANK(moras[[#This Row],[EDAD]]),T2760,moras[[#This Row],[EDAD]])</f>
        <v>27</v>
      </c>
    </row>
    <row r="2740" spans="1:14" x14ac:dyDescent="0.35">
      <c r="A2740" s="1">
        <v>2739</v>
      </c>
      <c r="B2740" s="1" t="s">
        <v>15</v>
      </c>
      <c r="C2740" s="1">
        <v>141510.17000000001</v>
      </c>
      <c r="D2740" s="1" t="s">
        <v>14</v>
      </c>
      <c r="E2740" s="1" t="s">
        <v>11</v>
      </c>
      <c r="F2740" s="1" t="s">
        <v>12</v>
      </c>
      <c r="G2740" s="1" t="s">
        <v>13</v>
      </c>
      <c r="H2740" s="1" t="s">
        <v>13</v>
      </c>
      <c r="I2740" s="1">
        <v>85</v>
      </c>
      <c r="J2740" t="str">
        <f t="shared" si="127"/>
        <v>No</v>
      </c>
      <c r="K2740" t="str">
        <f t="shared" si="128"/>
        <v>No</v>
      </c>
      <c r="L2740">
        <f t="shared" si="129"/>
        <v>141510.17000000001</v>
      </c>
      <c r="M2740" s="1" t="str">
        <f>IF(ISBLANK(D2740),_xlfn.MODE.SNGL(moras[TIPO_ASEGURAMIENTO]),D2740)</f>
        <v>PENSIONADOS EN SU PROPIO SISTEMA</v>
      </c>
      <c r="N2740" s="1">
        <f>IF(ISBLANK(moras[[#This Row],[EDAD]]),T2761,moras[[#This Row],[EDAD]])</f>
        <v>85</v>
      </c>
    </row>
    <row r="2741" spans="1:14" x14ac:dyDescent="0.35">
      <c r="A2741" s="1">
        <v>2740</v>
      </c>
      <c r="B2741" s="1" t="s">
        <v>15</v>
      </c>
      <c r="C2741" s="1">
        <v>135000</v>
      </c>
      <c r="D2741" s="1" t="s">
        <v>10</v>
      </c>
      <c r="E2741" s="1" t="s">
        <v>16</v>
      </c>
      <c r="F2741" s="1" t="s">
        <v>12</v>
      </c>
      <c r="G2741" s="1" t="s">
        <v>13</v>
      </c>
      <c r="H2741" s="1" t="s">
        <v>12</v>
      </c>
      <c r="I2741" s="1">
        <v>37</v>
      </c>
      <c r="J2741" t="str">
        <f t="shared" si="127"/>
        <v>No</v>
      </c>
      <c r="K2741" t="str">
        <f t="shared" si="128"/>
        <v>No</v>
      </c>
      <c r="L2741">
        <f t="shared" si="129"/>
        <v>135000</v>
      </c>
      <c r="M2741" s="1" t="str">
        <f>IF(ISBLANK(D2741),_xlfn.MODE.SNGL(moras[TIPO_ASEGURAMIENTO]),D2741)</f>
        <v>ASALARIADO</v>
      </c>
      <c r="N2741" s="1">
        <f>IF(ISBLANK(moras[[#This Row],[EDAD]]),T2762,moras[[#This Row],[EDAD]])</f>
        <v>37</v>
      </c>
    </row>
    <row r="2742" spans="1:14" x14ac:dyDescent="0.35">
      <c r="A2742" s="1">
        <v>2741</v>
      </c>
      <c r="B2742" s="1" t="s">
        <v>9</v>
      </c>
      <c r="C2742" s="1">
        <v>6787104.5199999996</v>
      </c>
      <c r="D2742" s="1" t="s">
        <v>10</v>
      </c>
      <c r="E2742" s="1" t="s">
        <v>11</v>
      </c>
      <c r="F2742" s="1" t="s">
        <v>12</v>
      </c>
      <c r="G2742" s="1" t="s">
        <v>13</v>
      </c>
      <c r="H2742" s="1" t="s">
        <v>13</v>
      </c>
      <c r="I2742" s="1">
        <v>56</v>
      </c>
      <c r="J2742" t="str">
        <f t="shared" si="127"/>
        <v>Atípico</v>
      </c>
      <c r="K2742" t="str">
        <f t="shared" si="128"/>
        <v>No</v>
      </c>
      <c r="L2742">
        <f t="shared" si="129"/>
        <v>6787104.5199999996</v>
      </c>
      <c r="M2742" s="1" t="str">
        <f>IF(ISBLANK(D2742),_xlfn.MODE.SNGL(moras[TIPO_ASEGURAMIENTO]),D2742)</f>
        <v>ASALARIADO</v>
      </c>
      <c r="N2742" s="1">
        <f>IF(ISBLANK(moras[[#This Row],[EDAD]]),T2763,moras[[#This Row],[EDAD]])</f>
        <v>56</v>
      </c>
    </row>
    <row r="2743" spans="1:14" x14ac:dyDescent="0.35">
      <c r="A2743" s="1">
        <v>2742</v>
      </c>
      <c r="B2743" s="1" t="s">
        <v>15</v>
      </c>
      <c r="C2743" s="1">
        <v>777494.45</v>
      </c>
      <c r="D2743" s="1" t="s">
        <v>10</v>
      </c>
      <c r="E2743" s="1" t="s">
        <v>11</v>
      </c>
      <c r="F2743" s="1" t="s">
        <v>12</v>
      </c>
      <c r="G2743" s="1" t="s">
        <v>13</v>
      </c>
      <c r="H2743" s="1" t="s">
        <v>13</v>
      </c>
      <c r="I2743" s="1">
        <v>32</v>
      </c>
      <c r="J2743" t="str">
        <f t="shared" si="127"/>
        <v>No</v>
      </c>
      <c r="K2743" t="str">
        <f t="shared" si="128"/>
        <v>No</v>
      </c>
      <c r="L2743">
        <f t="shared" si="129"/>
        <v>777494.45</v>
      </c>
      <c r="M2743" s="1" t="str">
        <f>IF(ISBLANK(D2743),_xlfn.MODE.SNGL(moras[TIPO_ASEGURAMIENTO]),D2743)</f>
        <v>ASALARIADO</v>
      </c>
      <c r="N2743" s="1">
        <f>IF(ISBLANK(moras[[#This Row],[EDAD]]),T2764,moras[[#This Row],[EDAD]])</f>
        <v>32</v>
      </c>
    </row>
    <row r="2744" spans="1:14" x14ac:dyDescent="0.35">
      <c r="A2744" s="1">
        <v>2743</v>
      </c>
      <c r="B2744" s="1" t="s">
        <v>9</v>
      </c>
      <c r="C2744" s="1">
        <v>550491</v>
      </c>
      <c r="D2744" s="1" t="s">
        <v>10</v>
      </c>
      <c r="E2744" s="1" t="s">
        <v>16</v>
      </c>
      <c r="F2744" s="1" t="s">
        <v>12</v>
      </c>
      <c r="G2744" s="1" t="s">
        <v>13</v>
      </c>
      <c r="H2744" s="1" t="s">
        <v>13</v>
      </c>
      <c r="I2744" s="1">
        <v>45</v>
      </c>
      <c r="J2744" t="str">
        <f t="shared" si="127"/>
        <v>No</v>
      </c>
      <c r="K2744" t="str">
        <f t="shared" si="128"/>
        <v>No</v>
      </c>
      <c r="L2744">
        <f t="shared" si="129"/>
        <v>550491</v>
      </c>
      <c r="M2744" s="1" t="str">
        <f>IF(ISBLANK(D2744),_xlfn.MODE.SNGL(moras[TIPO_ASEGURAMIENTO]),D2744)</f>
        <v>ASALARIADO</v>
      </c>
      <c r="N2744" s="1">
        <f>IF(ISBLANK(moras[[#This Row],[EDAD]]),T2765,moras[[#This Row],[EDAD]])</f>
        <v>45</v>
      </c>
    </row>
    <row r="2745" spans="1:14" x14ac:dyDescent="0.35">
      <c r="A2745" s="1">
        <v>2744</v>
      </c>
      <c r="B2745" s="1" t="s">
        <v>15</v>
      </c>
      <c r="C2745" s="1">
        <v>298018</v>
      </c>
      <c r="D2745" s="1" t="s">
        <v>17</v>
      </c>
      <c r="E2745" s="1" t="s">
        <v>16</v>
      </c>
      <c r="F2745" s="1" t="s">
        <v>12</v>
      </c>
      <c r="G2745" s="1" t="s">
        <v>12</v>
      </c>
      <c r="H2745" s="1" t="s">
        <v>13</v>
      </c>
      <c r="I2745" s="1">
        <v>51</v>
      </c>
      <c r="J2745" t="str">
        <f t="shared" si="127"/>
        <v>No</v>
      </c>
      <c r="K2745" t="str">
        <f t="shared" si="128"/>
        <v>No</v>
      </c>
      <c r="L2745">
        <f t="shared" si="129"/>
        <v>298018</v>
      </c>
      <c r="M2745" s="1" t="str">
        <f>IF(ISBLANK(D2745),_xlfn.MODE.SNGL(moras[TIPO_ASEGURAMIENTO]),D2745)</f>
        <v>ASEGURADO VOLUNTARIO</v>
      </c>
      <c r="N2745" s="1">
        <f>IF(ISBLANK(moras[[#This Row],[EDAD]]),T2766,moras[[#This Row],[EDAD]])</f>
        <v>51</v>
      </c>
    </row>
    <row r="2746" spans="1:14" x14ac:dyDescent="0.35">
      <c r="A2746" s="1">
        <v>2745</v>
      </c>
      <c r="B2746" s="1" t="s">
        <v>9</v>
      </c>
      <c r="C2746" s="1">
        <v>802400</v>
      </c>
      <c r="D2746" s="1" t="s">
        <v>10</v>
      </c>
      <c r="E2746" s="1" t="s">
        <v>16</v>
      </c>
      <c r="F2746" s="1" t="s">
        <v>12</v>
      </c>
      <c r="G2746" s="1" t="s">
        <v>13</v>
      </c>
      <c r="H2746" s="1" t="s">
        <v>13</v>
      </c>
      <c r="I2746" s="1">
        <v>39</v>
      </c>
      <c r="J2746" t="str">
        <f t="shared" si="127"/>
        <v>No</v>
      </c>
      <c r="K2746" t="str">
        <f t="shared" si="128"/>
        <v>No</v>
      </c>
      <c r="L2746">
        <f t="shared" si="129"/>
        <v>802400</v>
      </c>
      <c r="M2746" s="1" t="str">
        <f>IF(ISBLANK(D2746),_xlfn.MODE.SNGL(moras[TIPO_ASEGURAMIENTO]),D2746)</f>
        <v>ASALARIADO</v>
      </c>
      <c r="N2746" s="1">
        <f>IF(ISBLANK(moras[[#This Row],[EDAD]]),T2767,moras[[#This Row],[EDAD]])</f>
        <v>39</v>
      </c>
    </row>
    <row r="2747" spans="1:14" x14ac:dyDescent="0.35">
      <c r="A2747" s="1">
        <v>2746</v>
      </c>
      <c r="B2747" s="1" t="s">
        <v>15</v>
      </c>
      <c r="C2747" s="1">
        <v>270000</v>
      </c>
      <c r="D2747" s="1" t="s">
        <v>10</v>
      </c>
      <c r="E2747" s="1" t="s">
        <v>16</v>
      </c>
      <c r="F2747" s="1" t="s">
        <v>12</v>
      </c>
      <c r="G2747" s="1" t="s">
        <v>12</v>
      </c>
      <c r="H2747" s="1" t="s">
        <v>13</v>
      </c>
      <c r="I2747" s="1">
        <v>28</v>
      </c>
      <c r="J2747" t="str">
        <f t="shared" si="127"/>
        <v>No</v>
      </c>
      <c r="K2747" t="str">
        <f t="shared" si="128"/>
        <v>No</v>
      </c>
      <c r="L2747">
        <f t="shared" si="129"/>
        <v>270000</v>
      </c>
      <c r="M2747" s="1" t="str">
        <f>IF(ISBLANK(D2747),_xlfn.MODE.SNGL(moras[TIPO_ASEGURAMIENTO]),D2747)</f>
        <v>ASALARIADO</v>
      </c>
      <c r="N2747" s="1">
        <f>IF(ISBLANK(moras[[#This Row],[EDAD]]),T2768,moras[[#This Row],[EDAD]])</f>
        <v>28</v>
      </c>
    </row>
    <row r="2748" spans="1:14" x14ac:dyDescent="0.35">
      <c r="A2748" s="1">
        <v>2747</v>
      </c>
      <c r="B2748" s="1" t="s">
        <v>9</v>
      </c>
      <c r="C2748" s="1">
        <v>296700</v>
      </c>
      <c r="D2748" s="1" t="s">
        <v>10</v>
      </c>
      <c r="E2748" s="1" t="s">
        <v>16</v>
      </c>
      <c r="F2748" s="1" t="s">
        <v>12</v>
      </c>
      <c r="G2748" s="1" t="s">
        <v>13</v>
      </c>
      <c r="H2748" s="1" t="s">
        <v>13</v>
      </c>
      <c r="I2748" s="1">
        <v>31</v>
      </c>
      <c r="J2748" t="str">
        <f t="shared" si="127"/>
        <v>No</v>
      </c>
      <c r="K2748" t="str">
        <f t="shared" si="128"/>
        <v>No</v>
      </c>
      <c r="L2748">
        <f t="shared" si="129"/>
        <v>296700</v>
      </c>
      <c r="M2748" s="1" t="str">
        <f>IF(ISBLANK(D2748),_xlfn.MODE.SNGL(moras[TIPO_ASEGURAMIENTO]),D2748)</f>
        <v>ASALARIADO</v>
      </c>
      <c r="N2748" s="1">
        <f>IF(ISBLANK(moras[[#This Row],[EDAD]]),T2769,moras[[#This Row],[EDAD]])</f>
        <v>31</v>
      </c>
    </row>
    <row r="2749" spans="1:14" x14ac:dyDescent="0.35">
      <c r="A2749" s="1">
        <v>2748</v>
      </c>
      <c r="B2749" s="1" t="s">
        <v>15</v>
      </c>
      <c r="C2749" s="1">
        <v>1332247</v>
      </c>
      <c r="D2749" s="1" t="s">
        <v>10</v>
      </c>
      <c r="E2749" s="1" t="s">
        <v>11</v>
      </c>
      <c r="F2749" s="1" t="s">
        <v>12</v>
      </c>
      <c r="G2749" s="1" t="s">
        <v>13</v>
      </c>
      <c r="H2749" s="1" t="s">
        <v>13</v>
      </c>
      <c r="I2749" s="1">
        <v>33</v>
      </c>
      <c r="J2749" t="str">
        <f t="shared" si="127"/>
        <v>No</v>
      </c>
      <c r="K2749" t="str">
        <f t="shared" si="128"/>
        <v>No</v>
      </c>
      <c r="L2749">
        <f t="shared" si="129"/>
        <v>1332247</v>
      </c>
      <c r="M2749" s="1" t="str">
        <f>IF(ISBLANK(D2749),_xlfn.MODE.SNGL(moras[TIPO_ASEGURAMIENTO]),D2749)</f>
        <v>ASALARIADO</v>
      </c>
      <c r="N2749" s="1">
        <f>IF(ISBLANK(moras[[#This Row],[EDAD]]),T2770,moras[[#This Row],[EDAD]])</f>
        <v>33</v>
      </c>
    </row>
    <row r="2750" spans="1:14" x14ac:dyDescent="0.35">
      <c r="A2750" s="1">
        <v>2749</v>
      </c>
      <c r="B2750" s="1" t="s">
        <v>15</v>
      </c>
      <c r="C2750" s="1">
        <v>327400</v>
      </c>
      <c r="D2750" s="1" t="s">
        <v>10</v>
      </c>
      <c r="E2750" s="1" t="s">
        <v>16</v>
      </c>
      <c r="F2750" s="1" t="s">
        <v>12</v>
      </c>
      <c r="G2750" s="1" t="s">
        <v>13</v>
      </c>
      <c r="H2750" s="1" t="s">
        <v>13</v>
      </c>
      <c r="I2750" s="1">
        <v>35</v>
      </c>
      <c r="J2750" t="str">
        <f t="shared" si="127"/>
        <v>No</v>
      </c>
      <c r="K2750" t="str">
        <f t="shared" si="128"/>
        <v>No</v>
      </c>
      <c r="L2750">
        <f t="shared" si="129"/>
        <v>327400</v>
      </c>
      <c r="M2750" s="1" t="str">
        <f>IF(ISBLANK(D2750),_xlfn.MODE.SNGL(moras[TIPO_ASEGURAMIENTO]),D2750)</f>
        <v>ASALARIADO</v>
      </c>
      <c r="N2750" s="1">
        <f>IF(ISBLANK(moras[[#This Row],[EDAD]]),T2771,moras[[#This Row],[EDAD]])</f>
        <v>35</v>
      </c>
    </row>
    <row r="2751" spans="1:14" x14ac:dyDescent="0.35">
      <c r="A2751" s="1">
        <v>2750</v>
      </c>
      <c r="B2751" s="1" t="s">
        <v>9</v>
      </c>
      <c r="C2751" s="1">
        <v>454803</v>
      </c>
      <c r="D2751" s="1" t="s">
        <v>10</v>
      </c>
      <c r="E2751" s="1" t="s">
        <v>16</v>
      </c>
      <c r="F2751" s="1" t="s">
        <v>12</v>
      </c>
      <c r="G2751" s="1" t="s">
        <v>13</v>
      </c>
      <c r="H2751" s="1" t="s">
        <v>13</v>
      </c>
      <c r="I2751" s="1">
        <v>26</v>
      </c>
      <c r="J2751" t="str">
        <f t="shared" si="127"/>
        <v>No</v>
      </c>
      <c r="K2751" t="str">
        <f t="shared" si="128"/>
        <v>No</v>
      </c>
      <c r="L2751">
        <f t="shared" si="129"/>
        <v>454803</v>
      </c>
      <c r="M2751" s="1" t="str">
        <f>IF(ISBLANK(D2751),_xlfn.MODE.SNGL(moras[TIPO_ASEGURAMIENTO]),D2751)</f>
        <v>ASALARIADO</v>
      </c>
      <c r="N2751" s="1">
        <f>IF(ISBLANK(moras[[#This Row],[EDAD]]),T2772,moras[[#This Row],[EDAD]])</f>
        <v>26</v>
      </c>
    </row>
    <row r="2752" spans="1:14" x14ac:dyDescent="0.35">
      <c r="A2752" s="1">
        <v>2751</v>
      </c>
      <c r="B2752" s="1" t="s">
        <v>15</v>
      </c>
      <c r="C2752" s="1">
        <v>297045</v>
      </c>
      <c r="D2752" s="1" t="s">
        <v>18</v>
      </c>
      <c r="E2752" s="1" t="s">
        <v>16</v>
      </c>
      <c r="F2752" s="1" t="s">
        <v>12</v>
      </c>
      <c r="G2752" s="1" t="s">
        <v>13</v>
      </c>
      <c r="H2752" s="1" t="s">
        <v>13</v>
      </c>
      <c r="I2752" s="1">
        <v>53</v>
      </c>
      <c r="J2752" t="str">
        <f t="shared" si="127"/>
        <v>No</v>
      </c>
      <c r="K2752" t="str">
        <f t="shared" si="128"/>
        <v>No</v>
      </c>
      <c r="L2752">
        <f t="shared" si="129"/>
        <v>297045</v>
      </c>
      <c r="M2752" s="1" t="str">
        <f>IF(ISBLANK(D2752),_xlfn.MODE.SNGL(moras[TIPO_ASEGURAMIENTO]),D2752)</f>
        <v>TRABAJADOR INDEPENDIENTE</v>
      </c>
      <c r="N2752" s="1">
        <f>IF(ISBLANK(moras[[#This Row],[EDAD]]),T2773,moras[[#This Row],[EDAD]])</f>
        <v>53</v>
      </c>
    </row>
    <row r="2753" spans="1:14" x14ac:dyDescent="0.35">
      <c r="A2753" s="1">
        <v>2752</v>
      </c>
      <c r="B2753" s="1" t="s">
        <v>9</v>
      </c>
      <c r="C2753" s="1">
        <v>310544</v>
      </c>
      <c r="D2753" s="1" t="s">
        <v>18</v>
      </c>
      <c r="E2753" s="1" t="s">
        <v>16</v>
      </c>
      <c r="F2753" s="1" t="s">
        <v>12</v>
      </c>
      <c r="G2753" s="1" t="s">
        <v>13</v>
      </c>
      <c r="H2753" s="1" t="s">
        <v>12</v>
      </c>
      <c r="I2753" s="1">
        <v>42</v>
      </c>
      <c r="J2753" t="str">
        <f t="shared" si="127"/>
        <v>No</v>
      </c>
      <c r="K2753" t="str">
        <f t="shared" si="128"/>
        <v>No</v>
      </c>
      <c r="L2753">
        <f t="shared" si="129"/>
        <v>310544</v>
      </c>
      <c r="M2753" s="1" t="str">
        <f>IF(ISBLANK(D2753),_xlfn.MODE.SNGL(moras[TIPO_ASEGURAMIENTO]),D2753)</f>
        <v>TRABAJADOR INDEPENDIENTE</v>
      </c>
      <c r="N2753" s="1">
        <f>IF(ISBLANK(moras[[#This Row],[EDAD]]),T2774,moras[[#This Row],[EDAD]])</f>
        <v>42</v>
      </c>
    </row>
    <row r="2754" spans="1:14" x14ac:dyDescent="0.35">
      <c r="A2754" s="1">
        <v>2753</v>
      </c>
      <c r="B2754" s="1" t="s">
        <v>15</v>
      </c>
      <c r="C2754" s="1">
        <v>1402150.95</v>
      </c>
      <c r="D2754" s="1" t="s">
        <v>10</v>
      </c>
      <c r="E2754" s="1" t="s">
        <v>16</v>
      </c>
      <c r="F2754" s="1" t="s">
        <v>12</v>
      </c>
      <c r="G2754" s="1" t="s">
        <v>13</v>
      </c>
      <c r="H2754" s="1" t="s">
        <v>13</v>
      </c>
      <c r="I2754" s="1">
        <v>32</v>
      </c>
      <c r="J2754" t="str">
        <f t="shared" ref="J2754:J2817" si="130">IF(1.96&lt;ABS(C2754-$S$23)/$S$24,"Atípico","No")</f>
        <v>No</v>
      </c>
      <c r="K2754" t="str">
        <f t="shared" ref="K2754:K2817" si="131">IF(1.96&lt;ABS((I2754-$T$23)/$T$24),"Atípico", "No")</f>
        <v>No</v>
      </c>
      <c r="L2754">
        <f t="shared" ref="L2754:L2817" si="132">IF(ISBLANK(C2754),$S$23,C2754)</f>
        <v>1402150.95</v>
      </c>
      <c r="M2754" s="1" t="str">
        <f>IF(ISBLANK(D2754),_xlfn.MODE.SNGL(moras[TIPO_ASEGURAMIENTO]),D2754)</f>
        <v>ASALARIADO</v>
      </c>
      <c r="N2754" s="1">
        <f>IF(ISBLANK(moras[[#This Row],[EDAD]]),T2775,moras[[#This Row],[EDAD]])</f>
        <v>32</v>
      </c>
    </row>
    <row r="2755" spans="1:14" x14ac:dyDescent="0.35">
      <c r="A2755" s="1">
        <v>2754</v>
      </c>
      <c r="B2755" s="1" t="s">
        <v>15</v>
      </c>
      <c r="C2755" s="1">
        <v>812430</v>
      </c>
      <c r="D2755" s="1" t="s">
        <v>10</v>
      </c>
      <c r="E2755" s="1" t="s">
        <v>16</v>
      </c>
      <c r="F2755" s="1" t="s">
        <v>12</v>
      </c>
      <c r="G2755" s="1" t="s">
        <v>13</v>
      </c>
      <c r="H2755" s="1" t="s">
        <v>13</v>
      </c>
      <c r="I2755" s="1">
        <v>27</v>
      </c>
      <c r="J2755" t="str">
        <f t="shared" si="130"/>
        <v>No</v>
      </c>
      <c r="K2755" t="str">
        <f t="shared" si="131"/>
        <v>No</v>
      </c>
      <c r="L2755">
        <f t="shared" si="132"/>
        <v>812430</v>
      </c>
      <c r="M2755" s="1" t="str">
        <f>IF(ISBLANK(D2755),_xlfn.MODE.SNGL(moras[TIPO_ASEGURAMIENTO]),D2755)</f>
        <v>ASALARIADO</v>
      </c>
      <c r="N2755" s="1">
        <f>IF(ISBLANK(moras[[#This Row],[EDAD]]),T2776,moras[[#This Row],[EDAD]])</f>
        <v>27</v>
      </c>
    </row>
    <row r="2756" spans="1:14" x14ac:dyDescent="0.35">
      <c r="A2756" s="1">
        <v>2755</v>
      </c>
      <c r="B2756" s="1" t="s">
        <v>9</v>
      </c>
      <c r="C2756" s="1">
        <v>610243.4</v>
      </c>
      <c r="D2756" s="1" t="s">
        <v>10</v>
      </c>
      <c r="E2756" s="1" t="s">
        <v>16</v>
      </c>
      <c r="F2756" s="1" t="s">
        <v>12</v>
      </c>
      <c r="G2756" s="1" t="s">
        <v>13</v>
      </c>
      <c r="H2756" s="1" t="s">
        <v>13</v>
      </c>
      <c r="I2756" s="1">
        <v>52</v>
      </c>
      <c r="J2756" t="str">
        <f t="shared" si="130"/>
        <v>No</v>
      </c>
      <c r="K2756" t="str">
        <f t="shared" si="131"/>
        <v>No</v>
      </c>
      <c r="L2756">
        <f t="shared" si="132"/>
        <v>610243.4</v>
      </c>
      <c r="M2756" s="1" t="str">
        <f>IF(ISBLANK(D2756),_xlfn.MODE.SNGL(moras[TIPO_ASEGURAMIENTO]),D2756)</f>
        <v>ASALARIADO</v>
      </c>
      <c r="N2756" s="1">
        <f>IF(ISBLANK(moras[[#This Row],[EDAD]]),T2777,moras[[#This Row],[EDAD]])</f>
        <v>52</v>
      </c>
    </row>
    <row r="2757" spans="1:14" x14ac:dyDescent="0.35">
      <c r="A2757" s="1">
        <v>2756</v>
      </c>
      <c r="B2757" s="1" t="s">
        <v>9</v>
      </c>
      <c r="C2757" s="1">
        <v>129133.33</v>
      </c>
      <c r="D2757" s="1" t="s">
        <v>10</v>
      </c>
      <c r="E2757" s="1" t="s">
        <v>16</v>
      </c>
      <c r="F2757" s="1" t="s">
        <v>12</v>
      </c>
      <c r="G2757" s="1" t="s">
        <v>13</v>
      </c>
      <c r="H2757" s="1" t="s">
        <v>13</v>
      </c>
      <c r="I2757" s="1">
        <v>35</v>
      </c>
      <c r="J2757" t="str">
        <f t="shared" si="130"/>
        <v>No</v>
      </c>
      <c r="K2757" t="str">
        <f t="shared" si="131"/>
        <v>No</v>
      </c>
      <c r="L2757">
        <f t="shared" si="132"/>
        <v>129133.33</v>
      </c>
      <c r="M2757" s="1" t="str">
        <f>IF(ISBLANK(D2757),_xlfn.MODE.SNGL(moras[TIPO_ASEGURAMIENTO]),D2757)</f>
        <v>ASALARIADO</v>
      </c>
      <c r="N2757" s="1">
        <f>IF(ISBLANK(moras[[#This Row],[EDAD]]),T2778,moras[[#This Row],[EDAD]])</f>
        <v>35</v>
      </c>
    </row>
    <row r="2758" spans="1:14" x14ac:dyDescent="0.35">
      <c r="A2758" s="1">
        <v>2757</v>
      </c>
      <c r="B2758" s="1" t="s">
        <v>9</v>
      </c>
      <c r="C2758" s="1">
        <v>1119534</v>
      </c>
      <c r="D2758" s="1" t="s">
        <v>18</v>
      </c>
      <c r="E2758" s="1" t="s">
        <v>16</v>
      </c>
      <c r="F2758" s="1" t="s">
        <v>12</v>
      </c>
      <c r="G2758" s="1" t="s">
        <v>12</v>
      </c>
      <c r="H2758" s="1" t="s">
        <v>12</v>
      </c>
      <c r="I2758" s="1">
        <v>53</v>
      </c>
      <c r="J2758" t="str">
        <f t="shared" si="130"/>
        <v>No</v>
      </c>
      <c r="K2758" t="str">
        <f t="shared" si="131"/>
        <v>No</v>
      </c>
      <c r="L2758">
        <f t="shared" si="132"/>
        <v>1119534</v>
      </c>
      <c r="M2758" s="1" t="str">
        <f>IF(ISBLANK(D2758),_xlfn.MODE.SNGL(moras[TIPO_ASEGURAMIENTO]),D2758)</f>
        <v>TRABAJADOR INDEPENDIENTE</v>
      </c>
      <c r="N2758" s="1">
        <f>IF(ISBLANK(moras[[#This Row],[EDAD]]),T2779,moras[[#This Row],[EDAD]])</f>
        <v>53</v>
      </c>
    </row>
    <row r="2759" spans="1:14" x14ac:dyDescent="0.35">
      <c r="A2759" s="1">
        <v>2758</v>
      </c>
      <c r="B2759" s="1" t="s">
        <v>15</v>
      </c>
      <c r="C2759" s="1">
        <v>302010</v>
      </c>
      <c r="D2759" s="1" t="s">
        <v>18</v>
      </c>
      <c r="E2759" s="1" t="s">
        <v>16</v>
      </c>
      <c r="F2759" s="1" t="s">
        <v>12</v>
      </c>
      <c r="G2759" s="1" t="s">
        <v>13</v>
      </c>
      <c r="H2759" s="1" t="s">
        <v>13</v>
      </c>
      <c r="I2759" s="1">
        <v>24</v>
      </c>
      <c r="J2759" t="str">
        <f t="shared" si="130"/>
        <v>No</v>
      </c>
      <c r="K2759" t="str">
        <f t="shared" si="131"/>
        <v>No</v>
      </c>
      <c r="L2759">
        <f t="shared" si="132"/>
        <v>302010</v>
      </c>
      <c r="M2759" s="1" t="str">
        <f>IF(ISBLANK(D2759),_xlfn.MODE.SNGL(moras[TIPO_ASEGURAMIENTO]),D2759)</f>
        <v>TRABAJADOR INDEPENDIENTE</v>
      </c>
      <c r="N2759" s="1">
        <f>IF(ISBLANK(moras[[#This Row],[EDAD]]),T2780,moras[[#This Row],[EDAD]])</f>
        <v>24</v>
      </c>
    </row>
    <row r="2760" spans="1:14" x14ac:dyDescent="0.35">
      <c r="A2760" s="1">
        <v>2759</v>
      </c>
      <c r="B2760" s="1" t="s">
        <v>15</v>
      </c>
      <c r="C2760" s="1">
        <v>325000</v>
      </c>
      <c r="D2760" s="1" t="s">
        <v>10</v>
      </c>
      <c r="E2760" s="1" t="s">
        <v>16</v>
      </c>
      <c r="F2760" s="1" t="s">
        <v>12</v>
      </c>
      <c r="G2760" s="1" t="s">
        <v>12</v>
      </c>
      <c r="H2760" s="1" t="s">
        <v>13</v>
      </c>
      <c r="I2760" s="1">
        <v>24</v>
      </c>
      <c r="J2760" t="str">
        <f t="shared" si="130"/>
        <v>No</v>
      </c>
      <c r="K2760" t="str">
        <f t="shared" si="131"/>
        <v>No</v>
      </c>
      <c r="L2760">
        <f t="shared" si="132"/>
        <v>325000</v>
      </c>
      <c r="M2760" s="1" t="str">
        <f>IF(ISBLANK(D2760),_xlfn.MODE.SNGL(moras[TIPO_ASEGURAMIENTO]),D2760)</f>
        <v>ASALARIADO</v>
      </c>
      <c r="N2760" s="1">
        <f>IF(ISBLANK(moras[[#This Row],[EDAD]]),T2781,moras[[#This Row],[EDAD]])</f>
        <v>24</v>
      </c>
    </row>
    <row r="2761" spans="1:14" x14ac:dyDescent="0.35">
      <c r="A2761" s="1">
        <v>2760</v>
      </c>
      <c r="B2761" s="1" t="s">
        <v>9</v>
      </c>
      <c r="C2761" s="1">
        <v>278030</v>
      </c>
      <c r="D2761" s="1" t="s">
        <v>19</v>
      </c>
      <c r="E2761" s="1" t="s">
        <v>16</v>
      </c>
      <c r="F2761" s="1" t="s">
        <v>12</v>
      </c>
      <c r="G2761" s="1" t="s">
        <v>13</v>
      </c>
      <c r="H2761" s="1" t="s">
        <v>13</v>
      </c>
      <c r="I2761" s="1">
        <v>24</v>
      </c>
      <c r="J2761" t="str">
        <f t="shared" si="130"/>
        <v>No</v>
      </c>
      <c r="K2761" t="str">
        <f t="shared" si="131"/>
        <v>No</v>
      </c>
      <c r="L2761">
        <f t="shared" si="132"/>
        <v>278030</v>
      </c>
      <c r="M2761" s="1" t="str">
        <f>IF(ISBLANK(D2761),_xlfn.MODE.SNGL(moras[TIPO_ASEGURAMIENTO]),D2761)</f>
        <v>CONVENIOS ESPECIALES DE TRABAJADORES INDEPENDIENTES</v>
      </c>
      <c r="N2761" s="1">
        <f>IF(ISBLANK(moras[[#This Row],[EDAD]]),T2782,moras[[#This Row],[EDAD]])</f>
        <v>24</v>
      </c>
    </row>
    <row r="2762" spans="1:14" x14ac:dyDescent="0.35">
      <c r="A2762" s="1">
        <v>2761</v>
      </c>
      <c r="B2762" s="1" t="s">
        <v>15</v>
      </c>
      <c r="C2762" s="1">
        <v>359544.27</v>
      </c>
      <c r="D2762" s="1" t="s">
        <v>21</v>
      </c>
      <c r="E2762" s="1" t="s">
        <v>16</v>
      </c>
      <c r="F2762" s="1" t="s">
        <v>12</v>
      </c>
      <c r="G2762" s="1" t="s">
        <v>12</v>
      </c>
      <c r="H2762" s="1" t="s">
        <v>13</v>
      </c>
      <c r="I2762" s="1">
        <v>66</v>
      </c>
      <c r="J2762" t="str">
        <f t="shared" si="130"/>
        <v>No</v>
      </c>
      <c r="K2762" t="str">
        <f t="shared" si="131"/>
        <v>No</v>
      </c>
      <c r="L2762">
        <f t="shared" si="132"/>
        <v>359544.27</v>
      </c>
      <c r="M2762" s="1" t="str">
        <f>IF(ISBLANK(D2762),_xlfn.MODE.SNGL(moras[TIPO_ASEGURAMIENTO]),D2762)</f>
        <v>CONVENIOS ESPECIALES DE ASEGURADOS VOLUNTARIOS</v>
      </c>
      <c r="N2762" s="1">
        <f>IF(ISBLANK(moras[[#This Row],[EDAD]]),T2783,moras[[#This Row],[EDAD]])</f>
        <v>66</v>
      </c>
    </row>
    <row r="2763" spans="1:14" x14ac:dyDescent="0.35">
      <c r="A2763" s="1">
        <v>2762</v>
      </c>
      <c r="B2763" s="1" t="s">
        <v>9</v>
      </c>
      <c r="C2763" s="1">
        <v>680000</v>
      </c>
      <c r="D2763" s="1" t="s">
        <v>10</v>
      </c>
      <c r="E2763" s="1" t="s">
        <v>16</v>
      </c>
      <c r="F2763" s="1" t="s">
        <v>12</v>
      </c>
      <c r="G2763" s="1" t="s">
        <v>13</v>
      </c>
      <c r="H2763" s="1" t="s">
        <v>13</v>
      </c>
      <c r="I2763" s="1">
        <v>33</v>
      </c>
      <c r="J2763" t="str">
        <f t="shared" si="130"/>
        <v>No</v>
      </c>
      <c r="K2763" t="str">
        <f t="shared" si="131"/>
        <v>No</v>
      </c>
      <c r="L2763">
        <f t="shared" si="132"/>
        <v>680000</v>
      </c>
      <c r="M2763" s="1" t="str">
        <f>IF(ISBLANK(D2763),_xlfn.MODE.SNGL(moras[TIPO_ASEGURAMIENTO]),D2763)</f>
        <v>ASALARIADO</v>
      </c>
      <c r="N2763" s="1">
        <f>IF(ISBLANK(moras[[#This Row],[EDAD]]),T2784,moras[[#This Row],[EDAD]])</f>
        <v>33</v>
      </c>
    </row>
    <row r="2764" spans="1:14" x14ac:dyDescent="0.35">
      <c r="A2764" s="1">
        <v>2763</v>
      </c>
      <c r="B2764" s="1" t="s">
        <v>15</v>
      </c>
      <c r="C2764" s="1">
        <v>610000</v>
      </c>
      <c r="D2764" s="1" t="s">
        <v>10</v>
      </c>
      <c r="E2764" s="1" t="s">
        <v>16</v>
      </c>
      <c r="F2764" s="1" t="s">
        <v>12</v>
      </c>
      <c r="G2764" s="1" t="s">
        <v>13</v>
      </c>
      <c r="H2764" s="1" t="s">
        <v>13</v>
      </c>
      <c r="I2764" s="1">
        <v>30</v>
      </c>
      <c r="J2764" t="str">
        <f t="shared" si="130"/>
        <v>No</v>
      </c>
      <c r="K2764" t="str">
        <f t="shared" si="131"/>
        <v>No</v>
      </c>
      <c r="L2764">
        <f t="shared" si="132"/>
        <v>610000</v>
      </c>
      <c r="M2764" s="1" t="str">
        <f>IF(ISBLANK(D2764),_xlfn.MODE.SNGL(moras[TIPO_ASEGURAMIENTO]),D2764)</f>
        <v>ASALARIADO</v>
      </c>
      <c r="N2764" s="1">
        <f>IF(ISBLANK(moras[[#This Row],[EDAD]]),T2785,moras[[#This Row],[EDAD]])</f>
        <v>30</v>
      </c>
    </row>
    <row r="2765" spans="1:14" x14ac:dyDescent="0.35">
      <c r="A2765" s="1">
        <v>2764</v>
      </c>
      <c r="B2765" s="1" t="s">
        <v>9</v>
      </c>
      <c r="C2765" s="1">
        <v>477307.36</v>
      </c>
      <c r="D2765" s="1" t="s">
        <v>10</v>
      </c>
      <c r="E2765" s="1" t="s">
        <v>16</v>
      </c>
      <c r="F2765" s="1" t="s">
        <v>12</v>
      </c>
      <c r="G2765" s="1" t="s">
        <v>13</v>
      </c>
      <c r="H2765" s="1" t="s">
        <v>13</v>
      </c>
      <c r="I2765" s="1">
        <v>63</v>
      </c>
      <c r="J2765" t="str">
        <f t="shared" si="130"/>
        <v>No</v>
      </c>
      <c r="K2765" t="str">
        <f t="shared" si="131"/>
        <v>No</v>
      </c>
      <c r="L2765">
        <f t="shared" si="132"/>
        <v>477307.36</v>
      </c>
      <c r="M2765" s="1" t="str">
        <f>IF(ISBLANK(D2765),_xlfn.MODE.SNGL(moras[TIPO_ASEGURAMIENTO]),D2765)</f>
        <v>ASALARIADO</v>
      </c>
      <c r="N2765" s="1">
        <f>IF(ISBLANK(moras[[#This Row],[EDAD]]),T2786,moras[[#This Row],[EDAD]])</f>
        <v>63</v>
      </c>
    </row>
    <row r="2766" spans="1:14" x14ac:dyDescent="0.35">
      <c r="A2766" s="1">
        <v>2765</v>
      </c>
      <c r="B2766" s="1" t="s">
        <v>9</v>
      </c>
      <c r="C2766" s="1">
        <v>385938</v>
      </c>
      <c r="D2766" s="1" t="s">
        <v>10</v>
      </c>
      <c r="E2766" s="1" t="s">
        <v>16</v>
      </c>
      <c r="F2766" s="1" t="s">
        <v>12</v>
      </c>
      <c r="G2766" s="1" t="s">
        <v>13</v>
      </c>
      <c r="H2766" s="1" t="s">
        <v>12</v>
      </c>
      <c r="I2766" s="1">
        <v>51</v>
      </c>
      <c r="J2766" t="str">
        <f t="shared" si="130"/>
        <v>No</v>
      </c>
      <c r="K2766" t="str">
        <f t="shared" si="131"/>
        <v>No</v>
      </c>
      <c r="L2766">
        <f t="shared" si="132"/>
        <v>385938</v>
      </c>
      <c r="M2766" s="1" t="str">
        <f>IF(ISBLANK(D2766),_xlfn.MODE.SNGL(moras[TIPO_ASEGURAMIENTO]),D2766)</f>
        <v>ASALARIADO</v>
      </c>
      <c r="N2766" s="1">
        <f>IF(ISBLANK(moras[[#This Row],[EDAD]]),T2787,moras[[#This Row],[EDAD]])</f>
        <v>51</v>
      </c>
    </row>
    <row r="2767" spans="1:14" x14ac:dyDescent="0.35">
      <c r="A2767" s="1">
        <v>2766</v>
      </c>
      <c r="B2767" s="1" t="s">
        <v>15</v>
      </c>
      <c r="C2767" s="1">
        <v>450000</v>
      </c>
      <c r="D2767" s="1" t="s">
        <v>10</v>
      </c>
      <c r="E2767" s="1" t="s">
        <v>16</v>
      </c>
      <c r="F2767" s="1" t="s">
        <v>12</v>
      </c>
      <c r="G2767" s="1" t="s">
        <v>12</v>
      </c>
      <c r="H2767" s="1" t="s">
        <v>13</v>
      </c>
      <c r="I2767" s="1">
        <v>29</v>
      </c>
      <c r="J2767" t="str">
        <f t="shared" si="130"/>
        <v>No</v>
      </c>
      <c r="K2767" t="str">
        <f t="shared" si="131"/>
        <v>No</v>
      </c>
      <c r="L2767">
        <f t="shared" si="132"/>
        <v>450000</v>
      </c>
      <c r="M2767" s="1" t="str">
        <f>IF(ISBLANK(D2767),_xlfn.MODE.SNGL(moras[TIPO_ASEGURAMIENTO]),D2767)</f>
        <v>ASALARIADO</v>
      </c>
      <c r="N2767" s="1">
        <f>IF(ISBLANK(moras[[#This Row],[EDAD]]),T2788,moras[[#This Row],[EDAD]])</f>
        <v>29</v>
      </c>
    </row>
    <row r="2768" spans="1:14" x14ac:dyDescent="0.35">
      <c r="A2768" s="1">
        <v>2767</v>
      </c>
      <c r="B2768" s="1" t="s">
        <v>9</v>
      </c>
      <c r="C2768" s="1">
        <v>359544.27</v>
      </c>
      <c r="D2768" s="1" t="s">
        <v>21</v>
      </c>
      <c r="E2768" s="1" t="s">
        <v>16</v>
      </c>
      <c r="F2768" s="1" t="s">
        <v>12</v>
      </c>
      <c r="G2768" s="1" t="s">
        <v>12</v>
      </c>
      <c r="H2768" s="1" t="s">
        <v>13</v>
      </c>
      <c r="I2768" s="1">
        <v>59</v>
      </c>
      <c r="J2768" t="str">
        <f t="shared" si="130"/>
        <v>No</v>
      </c>
      <c r="K2768" t="str">
        <f t="shared" si="131"/>
        <v>No</v>
      </c>
      <c r="L2768">
        <f t="shared" si="132"/>
        <v>359544.27</v>
      </c>
      <c r="M2768" s="1" t="str">
        <f>IF(ISBLANK(D2768),_xlfn.MODE.SNGL(moras[TIPO_ASEGURAMIENTO]),D2768)</f>
        <v>CONVENIOS ESPECIALES DE ASEGURADOS VOLUNTARIOS</v>
      </c>
      <c r="N2768" s="1">
        <f>IF(ISBLANK(moras[[#This Row],[EDAD]]),T2789,moras[[#This Row],[EDAD]])</f>
        <v>59</v>
      </c>
    </row>
    <row r="2769" spans="1:14" x14ac:dyDescent="0.35">
      <c r="A2769" s="1">
        <v>2768</v>
      </c>
      <c r="B2769" s="1" t="s">
        <v>9</v>
      </c>
      <c r="C2769" s="1">
        <v>759569.6</v>
      </c>
      <c r="D2769" s="1" t="s">
        <v>10</v>
      </c>
      <c r="E2769" s="1" t="s">
        <v>11</v>
      </c>
      <c r="F2769" s="1" t="s">
        <v>12</v>
      </c>
      <c r="G2769" s="1" t="s">
        <v>13</v>
      </c>
      <c r="H2769" s="1" t="s">
        <v>13</v>
      </c>
      <c r="I2769" s="1">
        <v>34</v>
      </c>
      <c r="J2769" t="str">
        <f t="shared" si="130"/>
        <v>No</v>
      </c>
      <c r="K2769" t="str">
        <f t="shared" si="131"/>
        <v>No</v>
      </c>
      <c r="L2769">
        <f t="shared" si="132"/>
        <v>759569.6</v>
      </c>
      <c r="M2769" s="1" t="str">
        <f>IF(ISBLANK(D2769),_xlfn.MODE.SNGL(moras[TIPO_ASEGURAMIENTO]),D2769)</f>
        <v>ASALARIADO</v>
      </c>
      <c r="N2769" s="1">
        <f>IF(ISBLANK(moras[[#This Row],[EDAD]]),T2790,moras[[#This Row],[EDAD]])</f>
        <v>34</v>
      </c>
    </row>
    <row r="2770" spans="1:14" x14ac:dyDescent="0.35">
      <c r="A2770" s="1">
        <v>2769</v>
      </c>
      <c r="B2770" s="1" t="s">
        <v>15</v>
      </c>
      <c r="C2770" s="1">
        <v>894532</v>
      </c>
      <c r="D2770" s="1" t="s">
        <v>10</v>
      </c>
      <c r="E2770" s="1" t="s">
        <v>11</v>
      </c>
      <c r="F2770" s="1" t="s">
        <v>12</v>
      </c>
      <c r="G2770" s="1" t="s">
        <v>13</v>
      </c>
      <c r="H2770" s="1" t="s">
        <v>12</v>
      </c>
      <c r="I2770" s="1">
        <v>44</v>
      </c>
      <c r="J2770" t="str">
        <f t="shared" si="130"/>
        <v>No</v>
      </c>
      <c r="K2770" t="str">
        <f t="shared" si="131"/>
        <v>No</v>
      </c>
      <c r="L2770">
        <f t="shared" si="132"/>
        <v>894532</v>
      </c>
      <c r="M2770" s="1" t="str">
        <f>IF(ISBLANK(D2770),_xlfn.MODE.SNGL(moras[TIPO_ASEGURAMIENTO]),D2770)</f>
        <v>ASALARIADO</v>
      </c>
      <c r="N2770" s="1">
        <f>IF(ISBLANK(moras[[#This Row],[EDAD]]),T2791,moras[[#This Row],[EDAD]])</f>
        <v>44</v>
      </c>
    </row>
    <row r="2771" spans="1:14" x14ac:dyDescent="0.35">
      <c r="A2771" s="1">
        <v>2770</v>
      </c>
      <c r="B2771" s="1" t="s">
        <v>9</v>
      </c>
      <c r="C2771" s="1">
        <v>117186.67</v>
      </c>
      <c r="D2771" s="1" t="s">
        <v>10</v>
      </c>
      <c r="E2771" s="1" t="s">
        <v>16</v>
      </c>
      <c r="F2771" s="1" t="s">
        <v>12</v>
      </c>
      <c r="G2771" s="1" t="s">
        <v>13</v>
      </c>
      <c r="H2771" s="1" t="s">
        <v>13</v>
      </c>
      <c r="I2771" s="1">
        <v>25</v>
      </c>
      <c r="J2771" t="str">
        <f t="shared" si="130"/>
        <v>No</v>
      </c>
      <c r="K2771" t="str">
        <f t="shared" si="131"/>
        <v>No</v>
      </c>
      <c r="L2771">
        <f t="shared" si="132"/>
        <v>117186.67</v>
      </c>
      <c r="M2771" s="1" t="str">
        <f>IF(ISBLANK(D2771),_xlfn.MODE.SNGL(moras[TIPO_ASEGURAMIENTO]),D2771)</f>
        <v>ASALARIADO</v>
      </c>
      <c r="N2771" s="1">
        <f>IF(ISBLANK(moras[[#This Row],[EDAD]]),T2792,moras[[#This Row],[EDAD]])</f>
        <v>25</v>
      </c>
    </row>
    <row r="2772" spans="1:14" x14ac:dyDescent="0.35">
      <c r="A2772" s="1">
        <v>2771</v>
      </c>
      <c r="B2772" s="1" t="s">
        <v>15</v>
      </c>
      <c r="C2772" s="1">
        <v>1314609</v>
      </c>
      <c r="D2772" s="1" t="s">
        <v>10</v>
      </c>
      <c r="E2772" s="1" t="s">
        <v>11</v>
      </c>
      <c r="F2772" s="1" t="s">
        <v>12</v>
      </c>
      <c r="G2772" s="1" t="s">
        <v>13</v>
      </c>
      <c r="H2772" s="1" t="s">
        <v>13</v>
      </c>
      <c r="I2772" s="1">
        <v>48</v>
      </c>
      <c r="J2772" t="str">
        <f t="shared" si="130"/>
        <v>No</v>
      </c>
      <c r="K2772" t="str">
        <f t="shared" si="131"/>
        <v>No</v>
      </c>
      <c r="L2772">
        <f t="shared" si="132"/>
        <v>1314609</v>
      </c>
      <c r="M2772" s="1" t="str">
        <f>IF(ISBLANK(D2772),_xlfn.MODE.SNGL(moras[TIPO_ASEGURAMIENTO]),D2772)</f>
        <v>ASALARIADO</v>
      </c>
      <c r="N2772" s="1">
        <f>IF(ISBLANK(moras[[#This Row],[EDAD]]),T2793,moras[[#This Row],[EDAD]])</f>
        <v>48</v>
      </c>
    </row>
    <row r="2773" spans="1:14" x14ac:dyDescent="0.35">
      <c r="A2773" s="1">
        <v>2772</v>
      </c>
      <c r="B2773" s="1" t="s">
        <v>15</v>
      </c>
      <c r="C2773" s="1">
        <v>298925</v>
      </c>
      <c r="D2773" s="1" t="s">
        <v>18</v>
      </c>
      <c r="E2773" s="1" t="s">
        <v>16</v>
      </c>
      <c r="F2773" s="1" t="s">
        <v>12</v>
      </c>
      <c r="G2773" s="1" t="s">
        <v>12</v>
      </c>
      <c r="H2773" s="1" t="s">
        <v>12</v>
      </c>
      <c r="I2773" s="1">
        <v>28</v>
      </c>
      <c r="J2773" t="str">
        <f t="shared" si="130"/>
        <v>No</v>
      </c>
      <c r="K2773" t="str">
        <f t="shared" si="131"/>
        <v>No</v>
      </c>
      <c r="L2773">
        <f t="shared" si="132"/>
        <v>298925</v>
      </c>
      <c r="M2773" s="1" t="str">
        <f>IF(ISBLANK(D2773),_xlfn.MODE.SNGL(moras[TIPO_ASEGURAMIENTO]),D2773)</f>
        <v>TRABAJADOR INDEPENDIENTE</v>
      </c>
      <c r="N2773" s="1">
        <f>IF(ISBLANK(moras[[#This Row],[EDAD]]),T2794,moras[[#This Row],[EDAD]])</f>
        <v>28</v>
      </c>
    </row>
    <row r="2774" spans="1:14" x14ac:dyDescent="0.35">
      <c r="A2774" s="1">
        <v>2773</v>
      </c>
      <c r="B2774" s="1" t="s">
        <v>9</v>
      </c>
      <c r="C2774" s="1">
        <v>410982</v>
      </c>
      <c r="D2774" s="1" t="s">
        <v>10</v>
      </c>
      <c r="E2774" s="1" t="s">
        <v>16</v>
      </c>
      <c r="F2774" s="1" t="s">
        <v>12</v>
      </c>
      <c r="G2774" s="1" t="s">
        <v>13</v>
      </c>
      <c r="H2774" s="1" t="s">
        <v>13</v>
      </c>
      <c r="I2774" s="1">
        <v>30</v>
      </c>
      <c r="J2774" t="str">
        <f t="shared" si="130"/>
        <v>No</v>
      </c>
      <c r="K2774" t="str">
        <f t="shared" si="131"/>
        <v>No</v>
      </c>
      <c r="L2774">
        <f t="shared" si="132"/>
        <v>410982</v>
      </c>
      <c r="M2774" s="1" t="str">
        <f>IF(ISBLANK(D2774),_xlfn.MODE.SNGL(moras[TIPO_ASEGURAMIENTO]),D2774)</f>
        <v>ASALARIADO</v>
      </c>
      <c r="N2774" s="1">
        <f>IF(ISBLANK(moras[[#This Row],[EDAD]]),T2795,moras[[#This Row],[EDAD]])</f>
        <v>30</v>
      </c>
    </row>
    <row r="2775" spans="1:14" x14ac:dyDescent="0.35">
      <c r="A2775" s="1">
        <v>2774</v>
      </c>
      <c r="B2775" s="1" t="s">
        <v>15</v>
      </c>
      <c r="C2775" s="1">
        <v>1511127</v>
      </c>
      <c r="D2775" s="1" t="s">
        <v>10</v>
      </c>
      <c r="E2775" s="1" t="s">
        <v>11</v>
      </c>
      <c r="F2775" s="1" t="s">
        <v>12</v>
      </c>
      <c r="G2775" s="1" t="s">
        <v>13</v>
      </c>
      <c r="H2775" s="1" t="s">
        <v>13</v>
      </c>
      <c r="I2775" s="1">
        <v>36</v>
      </c>
      <c r="J2775" t="str">
        <f t="shared" si="130"/>
        <v>No</v>
      </c>
      <c r="K2775" t="str">
        <f t="shared" si="131"/>
        <v>No</v>
      </c>
      <c r="L2775">
        <f t="shared" si="132"/>
        <v>1511127</v>
      </c>
      <c r="M2775" s="1" t="str">
        <f>IF(ISBLANK(D2775),_xlfn.MODE.SNGL(moras[TIPO_ASEGURAMIENTO]),D2775)</f>
        <v>ASALARIADO</v>
      </c>
      <c r="N2775" s="1">
        <f>IF(ISBLANK(moras[[#This Row],[EDAD]]),T2796,moras[[#This Row],[EDAD]])</f>
        <v>36</v>
      </c>
    </row>
    <row r="2776" spans="1:14" x14ac:dyDescent="0.35">
      <c r="A2776" s="1">
        <v>2775</v>
      </c>
      <c r="B2776" s="1" t="s">
        <v>15</v>
      </c>
      <c r="C2776" s="1">
        <v>361080</v>
      </c>
      <c r="D2776" s="1" t="s">
        <v>10</v>
      </c>
      <c r="E2776" s="1" t="s">
        <v>16</v>
      </c>
      <c r="F2776" s="1" t="s">
        <v>12</v>
      </c>
      <c r="G2776" s="1" t="s">
        <v>13</v>
      </c>
      <c r="H2776" s="1" t="s">
        <v>13</v>
      </c>
      <c r="I2776" s="1">
        <v>29</v>
      </c>
      <c r="J2776" t="str">
        <f t="shared" si="130"/>
        <v>No</v>
      </c>
      <c r="K2776" t="str">
        <f t="shared" si="131"/>
        <v>No</v>
      </c>
      <c r="L2776">
        <f t="shared" si="132"/>
        <v>361080</v>
      </c>
      <c r="M2776" s="1" t="str">
        <f>IF(ISBLANK(D2776),_xlfn.MODE.SNGL(moras[TIPO_ASEGURAMIENTO]),D2776)</f>
        <v>ASALARIADO</v>
      </c>
      <c r="N2776" s="1">
        <f>IF(ISBLANK(moras[[#This Row],[EDAD]]),T2797,moras[[#This Row],[EDAD]])</f>
        <v>29</v>
      </c>
    </row>
    <row r="2777" spans="1:14" x14ac:dyDescent="0.35">
      <c r="A2777" s="1">
        <v>2776</v>
      </c>
      <c r="B2777" s="1" t="s">
        <v>9</v>
      </c>
      <c r="C2777" s="1">
        <v>2676486.65</v>
      </c>
      <c r="D2777" s="1" t="s">
        <v>10</v>
      </c>
      <c r="E2777" s="1" t="s">
        <v>16</v>
      </c>
      <c r="F2777" s="1" t="s">
        <v>12</v>
      </c>
      <c r="G2777" s="1" t="s">
        <v>13</v>
      </c>
      <c r="H2777" s="1" t="s">
        <v>13</v>
      </c>
      <c r="I2777" s="1">
        <v>26</v>
      </c>
      <c r="J2777" t="str">
        <f t="shared" si="130"/>
        <v>Atípico</v>
      </c>
      <c r="K2777" t="str">
        <f t="shared" si="131"/>
        <v>No</v>
      </c>
      <c r="L2777">
        <f t="shared" si="132"/>
        <v>2676486.65</v>
      </c>
      <c r="M2777" s="1" t="str">
        <f>IF(ISBLANK(D2777),_xlfn.MODE.SNGL(moras[TIPO_ASEGURAMIENTO]),D2777)</f>
        <v>ASALARIADO</v>
      </c>
      <c r="N2777" s="1">
        <f>IF(ISBLANK(moras[[#This Row],[EDAD]]),T2798,moras[[#This Row],[EDAD]])</f>
        <v>26</v>
      </c>
    </row>
    <row r="2778" spans="1:14" x14ac:dyDescent="0.35">
      <c r="A2778" s="1">
        <v>2777</v>
      </c>
      <c r="B2778" s="1" t="s">
        <v>15</v>
      </c>
      <c r="C2778" s="1">
        <v>298482</v>
      </c>
      <c r="D2778" s="1" t="s">
        <v>18</v>
      </c>
      <c r="E2778" s="1" t="s">
        <v>16</v>
      </c>
      <c r="F2778" s="1" t="s">
        <v>12</v>
      </c>
      <c r="G2778" s="1" t="s">
        <v>13</v>
      </c>
      <c r="H2778" s="1" t="s">
        <v>13</v>
      </c>
      <c r="I2778" s="1">
        <v>47</v>
      </c>
      <c r="J2778" t="str">
        <f t="shared" si="130"/>
        <v>No</v>
      </c>
      <c r="K2778" t="str">
        <f t="shared" si="131"/>
        <v>No</v>
      </c>
      <c r="L2778">
        <f t="shared" si="132"/>
        <v>298482</v>
      </c>
      <c r="M2778" s="1" t="str">
        <f>IF(ISBLANK(D2778),_xlfn.MODE.SNGL(moras[TIPO_ASEGURAMIENTO]),D2778)</f>
        <v>TRABAJADOR INDEPENDIENTE</v>
      </c>
      <c r="N2778" s="1">
        <f>IF(ISBLANK(moras[[#This Row],[EDAD]]),T2799,moras[[#This Row],[EDAD]])</f>
        <v>47</v>
      </c>
    </row>
    <row r="2779" spans="1:14" x14ac:dyDescent="0.35">
      <c r="A2779" s="1">
        <v>2778</v>
      </c>
      <c r="B2779" s="1" t="s">
        <v>9</v>
      </c>
      <c r="C2779" s="1">
        <v>1603638.49</v>
      </c>
      <c r="D2779" s="1" t="s">
        <v>10</v>
      </c>
      <c r="E2779" s="1" t="s">
        <v>16</v>
      </c>
      <c r="F2779" s="1" t="s">
        <v>12</v>
      </c>
      <c r="G2779" s="1" t="s">
        <v>13</v>
      </c>
      <c r="H2779" s="1" t="s">
        <v>13</v>
      </c>
      <c r="I2779" s="1">
        <v>43</v>
      </c>
      <c r="J2779" t="str">
        <f t="shared" si="130"/>
        <v>No</v>
      </c>
      <c r="K2779" t="str">
        <f t="shared" si="131"/>
        <v>No</v>
      </c>
      <c r="L2779">
        <f t="shared" si="132"/>
        <v>1603638.49</v>
      </c>
      <c r="M2779" s="1" t="str">
        <f>IF(ISBLANK(D2779),_xlfn.MODE.SNGL(moras[TIPO_ASEGURAMIENTO]),D2779)</f>
        <v>ASALARIADO</v>
      </c>
      <c r="N2779" s="1">
        <f>IF(ISBLANK(moras[[#This Row],[EDAD]]),T2800,moras[[#This Row],[EDAD]])</f>
        <v>43</v>
      </c>
    </row>
    <row r="2780" spans="1:14" x14ac:dyDescent="0.35">
      <c r="A2780" s="1">
        <v>2779</v>
      </c>
      <c r="B2780" s="1" t="s">
        <v>9</v>
      </c>
      <c r="C2780" s="1">
        <v>757822.41</v>
      </c>
      <c r="D2780" s="1" t="s">
        <v>10</v>
      </c>
      <c r="E2780" s="1" t="s">
        <v>16</v>
      </c>
      <c r="F2780" s="1" t="s">
        <v>12</v>
      </c>
      <c r="G2780" s="1" t="s">
        <v>13</v>
      </c>
      <c r="H2780" s="1" t="s">
        <v>13</v>
      </c>
      <c r="I2780" s="1">
        <v>31</v>
      </c>
      <c r="J2780" t="str">
        <f t="shared" si="130"/>
        <v>No</v>
      </c>
      <c r="K2780" t="str">
        <f t="shared" si="131"/>
        <v>No</v>
      </c>
      <c r="L2780">
        <f t="shared" si="132"/>
        <v>757822.41</v>
      </c>
      <c r="M2780" s="1" t="str">
        <f>IF(ISBLANK(D2780),_xlfn.MODE.SNGL(moras[TIPO_ASEGURAMIENTO]),D2780)</f>
        <v>ASALARIADO</v>
      </c>
      <c r="N2780" s="1">
        <f>IF(ISBLANK(moras[[#This Row],[EDAD]]),T2801,moras[[#This Row],[EDAD]])</f>
        <v>31</v>
      </c>
    </row>
    <row r="2781" spans="1:14" x14ac:dyDescent="0.35">
      <c r="A2781" s="1">
        <v>2780</v>
      </c>
      <c r="B2781" s="1" t="s">
        <v>15</v>
      </c>
      <c r="C2781" s="1">
        <v>298000</v>
      </c>
      <c r="D2781" s="1" t="s">
        <v>18</v>
      </c>
      <c r="E2781" s="1" t="s">
        <v>16</v>
      </c>
      <c r="F2781" s="1" t="s">
        <v>12</v>
      </c>
      <c r="G2781" s="1" t="s">
        <v>13</v>
      </c>
      <c r="H2781" s="1" t="s">
        <v>13</v>
      </c>
      <c r="I2781" s="1">
        <v>23</v>
      </c>
      <c r="J2781" t="str">
        <f t="shared" si="130"/>
        <v>No</v>
      </c>
      <c r="K2781" t="str">
        <f t="shared" si="131"/>
        <v>No</v>
      </c>
      <c r="L2781">
        <f t="shared" si="132"/>
        <v>298000</v>
      </c>
      <c r="M2781" s="1" t="str">
        <f>IF(ISBLANK(D2781),_xlfn.MODE.SNGL(moras[TIPO_ASEGURAMIENTO]),D2781)</f>
        <v>TRABAJADOR INDEPENDIENTE</v>
      </c>
      <c r="N2781" s="1">
        <f>IF(ISBLANK(moras[[#This Row],[EDAD]]),T2802,moras[[#This Row],[EDAD]])</f>
        <v>23</v>
      </c>
    </row>
    <row r="2782" spans="1:14" x14ac:dyDescent="0.35">
      <c r="A2782" s="1">
        <v>2781</v>
      </c>
      <c r="B2782" s="1" t="s">
        <v>15</v>
      </c>
      <c r="C2782" s="1">
        <v>300018</v>
      </c>
      <c r="D2782" s="1" t="s">
        <v>18</v>
      </c>
      <c r="E2782" s="1" t="s">
        <v>16</v>
      </c>
      <c r="F2782" s="1" t="s">
        <v>12</v>
      </c>
      <c r="G2782" s="1" t="s">
        <v>12</v>
      </c>
      <c r="H2782" s="1" t="s">
        <v>12</v>
      </c>
      <c r="I2782" s="1">
        <v>49</v>
      </c>
      <c r="J2782" t="str">
        <f t="shared" si="130"/>
        <v>No</v>
      </c>
      <c r="K2782" t="str">
        <f t="shared" si="131"/>
        <v>No</v>
      </c>
      <c r="L2782">
        <f t="shared" si="132"/>
        <v>300018</v>
      </c>
      <c r="M2782" s="1" t="str">
        <f>IF(ISBLANK(D2782),_xlfn.MODE.SNGL(moras[TIPO_ASEGURAMIENTO]),D2782)</f>
        <v>TRABAJADOR INDEPENDIENTE</v>
      </c>
      <c r="N2782" s="1">
        <f>IF(ISBLANK(moras[[#This Row],[EDAD]]),T2803,moras[[#This Row],[EDAD]])</f>
        <v>49</v>
      </c>
    </row>
    <row r="2783" spans="1:14" x14ac:dyDescent="0.35">
      <c r="A2783" s="1">
        <v>2782</v>
      </c>
      <c r="B2783" s="1" t="s">
        <v>9</v>
      </c>
      <c r="C2783" s="1">
        <v>651569.96</v>
      </c>
      <c r="D2783" s="1" t="s">
        <v>10</v>
      </c>
      <c r="E2783" s="1" t="s">
        <v>16</v>
      </c>
      <c r="F2783" s="1" t="s">
        <v>12</v>
      </c>
      <c r="G2783" s="1" t="s">
        <v>13</v>
      </c>
      <c r="H2783" s="1" t="s">
        <v>13</v>
      </c>
      <c r="I2783" s="1">
        <v>33</v>
      </c>
      <c r="J2783" t="str">
        <f t="shared" si="130"/>
        <v>No</v>
      </c>
      <c r="K2783" t="str">
        <f t="shared" si="131"/>
        <v>No</v>
      </c>
      <c r="L2783">
        <f t="shared" si="132"/>
        <v>651569.96</v>
      </c>
      <c r="M2783" s="1" t="str">
        <f>IF(ISBLANK(D2783),_xlfn.MODE.SNGL(moras[TIPO_ASEGURAMIENTO]),D2783)</f>
        <v>ASALARIADO</v>
      </c>
      <c r="N2783" s="1">
        <f>IF(ISBLANK(moras[[#This Row],[EDAD]]),T2804,moras[[#This Row],[EDAD]])</f>
        <v>33</v>
      </c>
    </row>
    <row r="2784" spans="1:14" x14ac:dyDescent="0.35">
      <c r="A2784" s="1">
        <v>2783</v>
      </c>
      <c r="B2784" s="1" t="s">
        <v>15</v>
      </c>
      <c r="C2784" s="1">
        <v>359544.27</v>
      </c>
      <c r="D2784" s="1" t="s">
        <v>21</v>
      </c>
      <c r="E2784" s="1" t="s">
        <v>16</v>
      </c>
      <c r="F2784" s="1" t="s">
        <v>12</v>
      </c>
      <c r="G2784" s="1" t="s">
        <v>12</v>
      </c>
      <c r="H2784" s="1" t="s">
        <v>13</v>
      </c>
      <c r="I2784" s="1">
        <v>47</v>
      </c>
      <c r="J2784" t="str">
        <f t="shared" si="130"/>
        <v>No</v>
      </c>
      <c r="K2784" t="str">
        <f t="shared" si="131"/>
        <v>No</v>
      </c>
      <c r="L2784">
        <f t="shared" si="132"/>
        <v>359544.27</v>
      </c>
      <c r="M2784" s="1" t="str">
        <f>IF(ISBLANK(D2784),_xlfn.MODE.SNGL(moras[TIPO_ASEGURAMIENTO]),D2784)</f>
        <v>CONVENIOS ESPECIALES DE ASEGURADOS VOLUNTARIOS</v>
      </c>
      <c r="N2784" s="1">
        <f>IF(ISBLANK(moras[[#This Row],[EDAD]]),T2805,moras[[#This Row],[EDAD]])</f>
        <v>47</v>
      </c>
    </row>
    <row r="2785" spans="1:14" x14ac:dyDescent="0.35">
      <c r="A2785" s="1">
        <v>2784</v>
      </c>
      <c r="B2785" s="1" t="s">
        <v>15</v>
      </c>
      <c r="C2785" s="1">
        <v>554128</v>
      </c>
      <c r="D2785" s="1" t="s">
        <v>10</v>
      </c>
      <c r="E2785" s="1" t="s">
        <v>11</v>
      </c>
      <c r="F2785" s="1" t="s">
        <v>12</v>
      </c>
      <c r="G2785" s="1" t="s">
        <v>13</v>
      </c>
      <c r="H2785" s="1" t="s">
        <v>13</v>
      </c>
      <c r="I2785" s="1">
        <v>26</v>
      </c>
      <c r="J2785" t="str">
        <f t="shared" si="130"/>
        <v>No</v>
      </c>
      <c r="K2785" t="str">
        <f t="shared" si="131"/>
        <v>No</v>
      </c>
      <c r="L2785">
        <f t="shared" si="132"/>
        <v>554128</v>
      </c>
      <c r="M2785" s="1" t="str">
        <f>IF(ISBLANK(D2785),_xlfn.MODE.SNGL(moras[TIPO_ASEGURAMIENTO]),D2785)</f>
        <v>ASALARIADO</v>
      </c>
      <c r="N2785" s="1">
        <f>IF(ISBLANK(moras[[#This Row],[EDAD]]),T2806,moras[[#This Row],[EDAD]])</f>
        <v>26</v>
      </c>
    </row>
    <row r="2786" spans="1:14" x14ac:dyDescent="0.35">
      <c r="A2786" s="1">
        <v>2785</v>
      </c>
      <c r="B2786" s="1" t="s">
        <v>9</v>
      </c>
      <c r="C2786" s="1">
        <v>493352.64</v>
      </c>
      <c r="D2786" s="1" t="s">
        <v>10</v>
      </c>
      <c r="E2786" s="1" t="s">
        <v>16</v>
      </c>
      <c r="F2786" s="1" t="s">
        <v>12</v>
      </c>
      <c r="G2786" s="1" t="s">
        <v>13</v>
      </c>
      <c r="H2786" s="1" t="s">
        <v>13</v>
      </c>
      <c r="I2786" s="1">
        <v>25</v>
      </c>
      <c r="J2786" t="str">
        <f t="shared" si="130"/>
        <v>No</v>
      </c>
      <c r="K2786" t="str">
        <f t="shared" si="131"/>
        <v>No</v>
      </c>
      <c r="L2786">
        <f t="shared" si="132"/>
        <v>493352.64</v>
      </c>
      <c r="M2786" s="1" t="str">
        <f>IF(ISBLANK(D2786),_xlfn.MODE.SNGL(moras[TIPO_ASEGURAMIENTO]),D2786)</f>
        <v>ASALARIADO</v>
      </c>
      <c r="N2786" s="1">
        <f>IF(ISBLANK(moras[[#This Row],[EDAD]]),T2807,moras[[#This Row],[EDAD]])</f>
        <v>25</v>
      </c>
    </row>
    <row r="2787" spans="1:14" x14ac:dyDescent="0.35">
      <c r="A2787" s="1">
        <v>2786</v>
      </c>
      <c r="B2787" s="1" t="s">
        <v>9</v>
      </c>
      <c r="C2787" s="1">
        <v>264600</v>
      </c>
      <c r="D2787" s="1" t="s">
        <v>10</v>
      </c>
      <c r="E2787" s="1" t="s">
        <v>16</v>
      </c>
      <c r="F2787" s="1" t="s">
        <v>12</v>
      </c>
      <c r="G2787" s="1" t="s">
        <v>13</v>
      </c>
      <c r="H2787" s="1" t="s">
        <v>13</v>
      </c>
      <c r="I2787" s="1">
        <v>30</v>
      </c>
      <c r="J2787" t="str">
        <f t="shared" si="130"/>
        <v>No</v>
      </c>
      <c r="K2787" t="str">
        <f t="shared" si="131"/>
        <v>No</v>
      </c>
      <c r="L2787">
        <f t="shared" si="132"/>
        <v>264600</v>
      </c>
      <c r="M2787" s="1" t="str">
        <f>IF(ISBLANK(D2787),_xlfn.MODE.SNGL(moras[TIPO_ASEGURAMIENTO]),D2787)</f>
        <v>ASALARIADO</v>
      </c>
      <c r="N2787" s="1">
        <f>IF(ISBLANK(moras[[#This Row],[EDAD]]),T2808,moras[[#This Row],[EDAD]])</f>
        <v>30</v>
      </c>
    </row>
    <row r="2788" spans="1:14" x14ac:dyDescent="0.35">
      <c r="A2788" s="1">
        <v>2787</v>
      </c>
      <c r="B2788" s="1" t="s">
        <v>15</v>
      </c>
      <c r="C2788" s="1">
        <v>681931.83</v>
      </c>
      <c r="D2788" s="1" t="s">
        <v>10</v>
      </c>
      <c r="E2788" s="1" t="s">
        <v>16</v>
      </c>
      <c r="F2788" s="1" t="s">
        <v>12</v>
      </c>
      <c r="G2788" s="1" t="s">
        <v>13</v>
      </c>
      <c r="H2788" s="1" t="s">
        <v>13</v>
      </c>
      <c r="I2788" s="1">
        <v>34</v>
      </c>
      <c r="J2788" t="str">
        <f t="shared" si="130"/>
        <v>No</v>
      </c>
      <c r="K2788" t="str">
        <f t="shared" si="131"/>
        <v>No</v>
      </c>
      <c r="L2788">
        <f t="shared" si="132"/>
        <v>681931.83</v>
      </c>
      <c r="M2788" s="1" t="str">
        <f>IF(ISBLANK(D2788),_xlfn.MODE.SNGL(moras[TIPO_ASEGURAMIENTO]),D2788)</f>
        <v>ASALARIADO</v>
      </c>
      <c r="N2788" s="1">
        <f>IF(ISBLANK(moras[[#This Row],[EDAD]]),T2809,moras[[#This Row],[EDAD]])</f>
        <v>34</v>
      </c>
    </row>
    <row r="2789" spans="1:14" x14ac:dyDescent="0.35">
      <c r="A2789" s="1">
        <v>2788</v>
      </c>
      <c r="B2789" s="1" t="s">
        <v>15</v>
      </c>
      <c r="C2789" s="1">
        <v>278030</v>
      </c>
      <c r="D2789" s="1" t="s">
        <v>19</v>
      </c>
      <c r="E2789" s="1" t="s">
        <v>16</v>
      </c>
      <c r="F2789" s="1" t="s">
        <v>12</v>
      </c>
      <c r="G2789" s="1" t="s">
        <v>13</v>
      </c>
      <c r="H2789" s="1" t="s">
        <v>13</v>
      </c>
      <c r="I2789" s="1">
        <v>25</v>
      </c>
      <c r="J2789" t="str">
        <f t="shared" si="130"/>
        <v>No</v>
      </c>
      <c r="K2789" t="str">
        <f t="shared" si="131"/>
        <v>No</v>
      </c>
      <c r="L2789">
        <f t="shared" si="132"/>
        <v>278030</v>
      </c>
      <c r="M2789" s="1" t="str">
        <f>IF(ISBLANK(D2789),_xlfn.MODE.SNGL(moras[TIPO_ASEGURAMIENTO]),D2789)</f>
        <v>CONVENIOS ESPECIALES DE TRABAJADORES INDEPENDIENTES</v>
      </c>
      <c r="N2789" s="1">
        <f>IF(ISBLANK(moras[[#This Row],[EDAD]]),T2810,moras[[#This Row],[EDAD]])</f>
        <v>25</v>
      </c>
    </row>
    <row r="2790" spans="1:14" x14ac:dyDescent="0.35">
      <c r="A2790" s="1">
        <v>2789</v>
      </c>
      <c r="B2790" s="1" t="s">
        <v>15</v>
      </c>
      <c r="C2790" s="1">
        <v>1725833</v>
      </c>
      <c r="D2790" s="1" t="s">
        <v>10</v>
      </c>
      <c r="E2790" s="1" t="s">
        <v>11</v>
      </c>
      <c r="F2790" s="1" t="s">
        <v>12</v>
      </c>
      <c r="G2790" s="1" t="s">
        <v>13</v>
      </c>
      <c r="H2790" s="1" t="s">
        <v>13</v>
      </c>
      <c r="I2790" s="1">
        <v>54</v>
      </c>
      <c r="J2790" t="str">
        <f t="shared" si="130"/>
        <v>No</v>
      </c>
      <c r="K2790" t="str">
        <f t="shared" si="131"/>
        <v>No</v>
      </c>
      <c r="L2790">
        <f t="shared" si="132"/>
        <v>1725833</v>
      </c>
      <c r="M2790" s="1" t="str">
        <f>IF(ISBLANK(D2790),_xlfn.MODE.SNGL(moras[TIPO_ASEGURAMIENTO]),D2790)</f>
        <v>ASALARIADO</v>
      </c>
      <c r="N2790" s="1">
        <f>IF(ISBLANK(moras[[#This Row],[EDAD]]),T2811,moras[[#This Row],[EDAD]])</f>
        <v>54</v>
      </c>
    </row>
    <row r="2791" spans="1:14" x14ac:dyDescent="0.35">
      <c r="A2791" s="1">
        <v>2790</v>
      </c>
      <c r="B2791" s="1" t="s">
        <v>9</v>
      </c>
      <c r="C2791" s="1">
        <v>1213114.5</v>
      </c>
      <c r="D2791" s="1" t="s">
        <v>10</v>
      </c>
      <c r="E2791" s="1" t="s">
        <v>11</v>
      </c>
      <c r="F2791" s="1" t="s">
        <v>12</v>
      </c>
      <c r="G2791" s="1" t="s">
        <v>13</v>
      </c>
      <c r="H2791" s="1" t="s">
        <v>13</v>
      </c>
      <c r="I2791" s="1">
        <v>39</v>
      </c>
      <c r="J2791" t="str">
        <f t="shared" si="130"/>
        <v>No</v>
      </c>
      <c r="K2791" t="str">
        <f t="shared" si="131"/>
        <v>No</v>
      </c>
      <c r="L2791">
        <f t="shared" si="132"/>
        <v>1213114.5</v>
      </c>
      <c r="M2791" s="1" t="str">
        <f>IF(ISBLANK(D2791),_xlfn.MODE.SNGL(moras[TIPO_ASEGURAMIENTO]),D2791)</f>
        <v>ASALARIADO</v>
      </c>
      <c r="N2791" s="1">
        <f>IF(ISBLANK(moras[[#This Row],[EDAD]]),T2812,moras[[#This Row],[EDAD]])</f>
        <v>39</v>
      </c>
    </row>
    <row r="2792" spans="1:14" x14ac:dyDescent="0.35">
      <c r="A2792" s="1">
        <v>2791</v>
      </c>
      <c r="B2792" s="1" t="s">
        <v>15</v>
      </c>
      <c r="C2792" s="1">
        <v>335772</v>
      </c>
      <c r="D2792" s="1" t="s">
        <v>10</v>
      </c>
      <c r="E2792" s="1" t="s">
        <v>11</v>
      </c>
      <c r="F2792" s="1" t="s">
        <v>12</v>
      </c>
      <c r="G2792" s="1" t="s">
        <v>13</v>
      </c>
      <c r="H2792" s="1" t="s">
        <v>12</v>
      </c>
      <c r="I2792" s="1">
        <v>51</v>
      </c>
      <c r="J2792" t="str">
        <f t="shared" si="130"/>
        <v>No</v>
      </c>
      <c r="K2792" t="str">
        <f t="shared" si="131"/>
        <v>No</v>
      </c>
      <c r="L2792">
        <f t="shared" si="132"/>
        <v>335772</v>
      </c>
      <c r="M2792" s="1" t="str">
        <f>IF(ISBLANK(D2792),_xlfn.MODE.SNGL(moras[TIPO_ASEGURAMIENTO]),D2792)</f>
        <v>ASALARIADO</v>
      </c>
      <c r="N2792" s="1">
        <f>IF(ISBLANK(moras[[#This Row],[EDAD]]),T2813,moras[[#This Row],[EDAD]])</f>
        <v>51</v>
      </c>
    </row>
    <row r="2793" spans="1:14" x14ac:dyDescent="0.35">
      <c r="A2793" s="1">
        <v>2792</v>
      </c>
      <c r="B2793" s="1" t="s">
        <v>15</v>
      </c>
      <c r="C2793" s="1">
        <v>497847.64</v>
      </c>
      <c r="D2793" s="1" t="s">
        <v>10</v>
      </c>
      <c r="E2793" s="1" t="s">
        <v>16</v>
      </c>
      <c r="F2793" s="1" t="s">
        <v>12</v>
      </c>
      <c r="G2793" s="1" t="s">
        <v>13</v>
      </c>
      <c r="H2793" s="1" t="s">
        <v>13</v>
      </c>
      <c r="I2793" s="1">
        <v>45</v>
      </c>
      <c r="J2793" t="str">
        <f t="shared" si="130"/>
        <v>No</v>
      </c>
      <c r="K2793" t="str">
        <f t="shared" si="131"/>
        <v>No</v>
      </c>
      <c r="L2793">
        <f t="shared" si="132"/>
        <v>497847.64</v>
      </c>
      <c r="M2793" s="1" t="str">
        <f>IF(ISBLANK(D2793),_xlfn.MODE.SNGL(moras[TIPO_ASEGURAMIENTO]),D2793)</f>
        <v>ASALARIADO</v>
      </c>
      <c r="N2793" s="1">
        <f>IF(ISBLANK(moras[[#This Row],[EDAD]]),T2814,moras[[#This Row],[EDAD]])</f>
        <v>45</v>
      </c>
    </row>
    <row r="2794" spans="1:14" x14ac:dyDescent="0.35">
      <c r="A2794" s="1">
        <v>2793</v>
      </c>
      <c r="B2794" s="1" t="s">
        <v>9</v>
      </c>
      <c r="C2794" s="1">
        <v>480488</v>
      </c>
      <c r="D2794" s="1" t="s">
        <v>10</v>
      </c>
      <c r="E2794" s="1" t="s">
        <v>16</v>
      </c>
      <c r="F2794" s="1" t="s">
        <v>12</v>
      </c>
      <c r="G2794" s="1" t="s">
        <v>12</v>
      </c>
      <c r="H2794" s="1" t="s">
        <v>13</v>
      </c>
      <c r="I2794" s="1">
        <v>23</v>
      </c>
      <c r="J2794" t="str">
        <f t="shared" si="130"/>
        <v>No</v>
      </c>
      <c r="K2794" t="str">
        <f t="shared" si="131"/>
        <v>No</v>
      </c>
      <c r="L2794">
        <f t="shared" si="132"/>
        <v>480488</v>
      </c>
      <c r="M2794" s="1" t="str">
        <f>IF(ISBLANK(D2794),_xlfn.MODE.SNGL(moras[TIPO_ASEGURAMIENTO]),D2794)</f>
        <v>ASALARIADO</v>
      </c>
      <c r="N2794" s="1">
        <f>IF(ISBLANK(moras[[#This Row],[EDAD]]),T2815,moras[[#This Row],[EDAD]])</f>
        <v>23</v>
      </c>
    </row>
    <row r="2795" spans="1:14" x14ac:dyDescent="0.35">
      <c r="A2795" s="1">
        <v>2794</v>
      </c>
      <c r="B2795" s="1" t="s">
        <v>9</v>
      </c>
      <c r="C2795" s="1">
        <v>359544.27</v>
      </c>
      <c r="D2795" s="1" t="s">
        <v>21</v>
      </c>
      <c r="E2795" s="1" t="s">
        <v>16</v>
      </c>
      <c r="F2795" s="1" t="s">
        <v>12</v>
      </c>
      <c r="G2795" s="1" t="s">
        <v>12</v>
      </c>
      <c r="H2795" s="1" t="s">
        <v>13</v>
      </c>
      <c r="I2795" s="1">
        <v>61</v>
      </c>
      <c r="J2795" t="str">
        <f t="shared" si="130"/>
        <v>No</v>
      </c>
      <c r="K2795" t="str">
        <f t="shared" si="131"/>
        <v>No</v>
      </c>
      <c r="L2795">
        <f t="shared" si="132"/>
        <v>359544.27</v>
      </c>
      <c r="M2795" s="1" t="str">
        <f>IF(ISBLANK(D2795),_xlfn.MODE.SNGL(moras[TIPO_ASEGURAMIENTO]),D2795)</f>
        <v>CONVENIOS ESPECIALES DE ASEGURADOS VOLUNTARIOS</v>
      </c>
      <c r="N2795" s="1">
        <f>IF(ISBLANK(moras[[#This Row],[EDAD]]),T2816,moras[[#This Row],[EDAD]])</f>
        <v>61</v>
      </c>
    </row>
    <row r="2796" spans="1:14" x14ac:dyDescent="0.35">
      <c r="A2796" s="1">
        <v>2795</v>
      </c>
      <c r="B2796" s="1" t="s">
        <v>15</v>
      </c>
      <c r="C2796" s="1">
        <v>602634</v>
      </c>
      <c r="D2796" s="1" t="s">
        <v>10</v>
      </c>
      <c r="E2796" s="1" t="s">
        <v>11</v>
      </c>
      <c r="F2796" s="1" t="s">
        <v>12</v>
      </c>
      <c r="G2796" s="1" t="s">
        <v>13</v>
      </c>
      <c r="H2796" s="1" t="s">
        <v>13</v>
      </c>
      <c r="I2796" s="1">
        <v>35</v>
      </c>
      <c r="J2796" t="str">
        <f t="shared" si="130"/>
        <v>No</v>
      </c>
      <c r="K2796" t="str">
        <f t="shared" si="131"/>
        <v>No</v>
      </c>
      <c r="L2796">
        <f t="shared" si="132"/>
        <v>602634</v>
      </c>
      <c r="M2796" s="1" t="str">
        <f>IF(ISBLANK(D2796),_xlfn.MODE.SNGL(moras[TIPO_ASEGURAMIENTO]),D2796)</f>
        <v>ASALARIADO</v>
      </c>
      <c r="N2796" s="1">
        <f>IF(ISBLANK(moras[[#This Row],[EDAD]]),T2817,moras[[#This Row],[EDAD]])</f>
        <v>35</v>
      </c>
    </row>
    <row r="2797" spans="1:14" x14ac:dyDescent="0.35">
      <c r="A2797" s="1">
        <v>2796</v>
      </c>
      <c r="B2797" s="1" t="s">
        <v>15</v>
      </c>
      <c r="C2797" s="1">
        <v>297046</v>
      </c>
      <c r="D2797" s="1" t="s">
        <v>18</v>
      </c>
      <c r="E2797" s="1" t="s">
        <v>16</v>
      </c>
      <c r="F2797" s="1" t="s">
        <v>12</v>
      </c>
      <c r="G2797" s="1" t="s">
        <v>13</v>
      </c>
      <c r="H2797" s="1" t="s">
        <v>13</v>
      </c>
      <c r="I2797" s="1">
        <v>43</v>
      </c>
      <c r="J2797" t="str">
        <f t="shared" si="130"/>
        <v>No</v>
      </c>
      <c r="K2797" t="str">
        <f t="shared" si="131"/>
        <v>No</v>
      </c>
      <c r="L2797">
        <f t="shared" si="132"/>
        <v>297046</v>
      </c>
      <c r="M2797" s="1" t="str">
        <f>IF(ISBLANK(D2797),_xlfn.MODE.SNGL(moras[TIPO_ASEGURAMIENTO]),D2797)</f>
        <v>TRABAJADOR INDEPENDIENTE</v>
      </c>
      <c r="N2797" s="1">
        <f>IF(ISBLANK(moras[[#This Row],[EDAD]]),T2818,moras[[#This Row],[EDAD]])</f>
        <v>43</v>
      </c>
    </row>
    <row r="2798" spans="1:14" x14ac:dyDescent="0.35">
      <c r="A2798" s="1">
        <v>2797</v>
      </c>
      <c r="B2798" s="1" t="s">
        <v>15</v>
      </c>
      <c r="C2798" s="1">
        <v>1840146.75</v>
      </c>
      <c r="D2798" s="1" t="s">
        <v>10</v>
      </c>
      <c r="E2798" s="1" t="s">
        <v>11</v>
      </c>
      <c r="F2798" s="1" t="s">
        <v>12</v>
      </c>
      <c r="G2798" s="1" t="s">
        <v>13</v>
      </c>
      <c r="H2798" s="1" t="s">
        <v>13</v>
      </c>
      <c r="I2798" s="1">
        <v>49</v>
      </c>
      <c r="J2798" t="str">
        <f t="shared" si="130"/>
        <v>No</v>
      </c>
      <c r="K2798" t="str">
        <f t="shared" si="131"/>
        <v>No</v>
      </c>
      <c r="L2798">
        <f t="shared" si="132"/>
        <v>1840146.75</v>
      </c>
      <c r="M2798" s="1" t="str">
        <f>IF(ISBLANK(D2798),_xlfn.MODE.SNGL(moras[TIPO_ASEGURAMIENTO]),D2798)</f>
        <v>ASALARIADO</v>
      </c>
      <c r="N2798" s="1">
        <f>IF(ISBLANK(moras[[#This Row],[EDAD]]),T2819,moras[[#This Row],[EDAD]])</f>
        <v>49</v>
      </c>
    </row>
    <row r="2799" spans="1:14" x14ac:dyDescent="0.35">
      <c r="A2799" s="1">
        <v>2798</v>
      </c>
      <c r="B2799" s="1" t="s">
        <v>15</v>
      </c>
      <c r="C2799" s="1">
        <v>297046</v>
      </c>
      <c r="D2799" s="1" t="s">
        <v>17</v>
      </c>
      <c r="E2799" s="1" t="s">
        <v>16</v>
      </c>
      <c r="F2799" s="1" t="s">
        <v>12</v>
      </c>
      <c r="G2799" s="1" t="s">
        <v>13</v>
      </c>
      <c r="H2799" s="1" t="s">
        <v>13</v>
      </c>
      <c r="I2799" s="1">
        <v>62</v>
      </c>
      <c r="J2799" t="str">
        <f t="shared" si="130"/>
        <v>No</v>
      </c>
      <c r="K2799" t="str">
        <f t="shared" si="131"/>
        <v>No</v>
      </c>
      <c r="L2799">
        <f t="shared" si="132"/>
        <v>297046</v>
      </c>
      <c r="M2799" s="1" t="str">
        <f>IF(ISBLANK(D2799),_xlfn.MODE.SNGL(moras[TIPO_ASEGURAMIENTO]),D2799)</f>
        <v>ASEGURADO VOLUNTARIO</v>
      </c>
      <c r="N2799" s="1">
        <f>IF(ISBLANK(moras[[#This Row],[EDAD]]),T2820,moras[[#This Row],[EDAD]])</f>
        <v>62</v>
      </c>
    </row>
    <row r="2800" spans="1:14" x14ac:dyDescent="0.35">
      <c r="A2800" s="1">
        <v>2799</v>
      </c>
      <c r="B2800" s="1" t="s">
        <v>15</v>
      </c>
      <c r="C2800" s="1">
        <v>358000</v>
      </c>
      <c r="D2800" s="1" t="s">
        <v>10</v>
      </c>
      <c r="E2800" s="1" t="s">
        <v>16</v>
      </c>
      <c r="F2800" s="1" t="s">
        <v>12</v>
      </c>
      <c r="G2800" s="1" t="s">
        <v>12</v>
      </c>
      <c r="H2800" s="1" t="s">
        <v>13</v>
      </c>
      <c r="I2800" s="1">
        <v>29</v>
      </c>
      <c r="J2800" t="str">
        <f t="shared" si="130"/>
        <v>No</v>
      </c>
      <c r="K2800" t="str">
        <f t="shared" si="131"/>
        <v>No</v>
      </c>
      <c r="L2800">
        <f t="shared" si="132"/>
        <v>358000</v>
      </c>
      <c r="M2800" s="1" t="str">
        <f>IF(ISBLANK(D2800),_xlfn.MODE.SNGL(moras[TIPO_ASEGURAMIENTO]),D2800)</f>
        <v>ASALARIADO</v>
      </c>
      <c r="N2800" s="1">
        <f>IF(ISBLANK(moras[[#This Row],[EDAD]]),T2821,moras[[#This Row],[EDAD]])</f>
        <v>29</v>
      </c>
    </row>
    <row r="2801" spans="1:14" x14ac:dyDescent="0.35">
      <c r="A2801" s="1">
        <v>2800</v>
      </c>
      <c r="B2801" s="1" t="s">
        <v>9</v>
      </c>
      <c r="C2801" s="1">
        <v>436134</v>
      </c>
      <c r="D2801" s="1" t="s">
        <v>10</v>
      </c>
      <c r="E2801" s="1" t="s">
        <v>16</v>
      </c>
      <c r="F2801" s="1" t="s">
        <v>12</v>
      </c>
      <c r="G2801" s="1" t="s">
        <v>13</v>
      </c>
      <c r="H2801" s="1" t="s">
        <v>13</v>
      </c>
      <c r="I2801" s="1">
        <v>23</v>
      </c>
      <c r="J2801" t="str">
        <f t="shared" si="130"/>
        <v>No</v>
      </c>
      <c r="K2801" t="str">
        <f t="shared" si="131"/>
        <v>No</v>
      </c>
      <c r="L2801">
        <f t="shared" si="132"/>
        <v>436134</v>
      </c>
      <c r="M2801" s="1" t="str">
        <f>IF(ISBLANK(D2801),_xlfn.MODE.SNGL(moras[TIPO_ASEGURAMIENTO]),D2801)</f>
        <v>ASALARIADO</v>
      </c>
      <c r="N2801" s="1">
        <f>IF(ISBLANK(moras[[#This Row],[EDAD]]),T2822,moras[[#This Row],[EDAD]])</f>
        <v>23</v>
      </c>
    </row>
    <row r="2802" spans="1:14" x14ac:dyDescent="0.35">
      <c r="A2802" s="1">
        <v>2801</v>
      </c>
      <c r="B2802" s="1" t="s">
        <v>9</v>
      </c>
      <c r="C2802" s="1">
        <v>375277</v>
      </c>
      <c r="D2802" s="1" t="s">
        <v>10</v>
      </c>
      <c r="E2802" s="1" t="s">
        <v>11</v>
      </c>
      <c r="F2802" s="1" t="s">
        <v>12</v>
      </c>
      <c r="G2802" s="1" t="s">
        <v>13</v>
      </c>
      <c r="H2802" s="1" t="s">
        <v>12</v>
      </c>
      <c r="I2802" s="1">
        <v>54</v>
      </c>
      <c r="J2802" t="str">
        <f t="shared" si="130"/>
        <v>No</v>
      </c>
      <c r="K2802" t="str">
        <f t="shared" si="131"/>
        <v>No</v>
      </c>
      <c r="L2802">
        <f t="shared" si="132"/>
        <v>375277</v>
      </c>
      <c r="M2802" s="1" t="str">
        <f>IF(ISBLANK(D2802),_xlfn.MODE.SNGL(moras[TIPO_ASEGURAMIENTO]),D2802)</f>
        <v>ASALARIADO</v>
      </c>
      <c r="N2802" s="1">
        <f>IF(ISBLANK(moras[[#This Row],[EDAD]]),T2823,moras[[#This Row],[EDAD]])</f>
        <v>54</v>
      </c>
    </row>
    <row r="2803" spans="1:14" x14ac:dyDescent="0.35">
      <c r="A2803" s="1">
        <v>2802</v>
      </c>
      <c r="B2803" s="1" t="s">
        <v>9</v>
      </c>
      <c r="C2803" s="1">
        <v>1037264</v>
      </c>
      <c r="D2803" s="1" t="s">
        <v>10</v>
      </c>
      <c r="E2803" s="1" t="s">
        <v>16</v>
      </c>
      <c r="F2803" s="1" t="s">
        <v>12</v>
      </c>
      <c r="G2803" s="1" t="s">
        <v>13</v>
      </c>
      <c r="H2803" s="1" t="s">
        <v>13</v>
      </c>
      <c r="I2803" s="1">
        <v>36</v>
      </c>
      <c r="J2803" t="str">
        <f t="shared" si="130"/>
        <v>No</v>
      </c>
      <c r="K2803" t="str">
        <f t="shared" si="131"/>
        <v>No</v>
      </c>
      <c r="L2803">
        <f t="shared" si="132"/>
        <v>1037264</v>
      </c>
      <c r="M2803" s="1" t="str">
        <f>IF(ISBLANK(D2803),_xlfn.MODE.SNGL(moras[TIPO_ASEGURAMIENTO]),D2803)</f>
        <v>ASALARIADO</v>
      </c>
      <c r="N2803" s="1">
        <f>IF(ISBLANK(moras[[#This Row],[EDAD]]),T2824,moras[[#This Row],[EDAD]])</f>
        <v>36</v>
      </c>
    </row>
    <row r="2804" spans="1:14" x14ac:dyDescent="0.35">
      <c r="A2804" s="1">
        <v>2803</v>
      </c>
      <c r="B2804" s="1" t="s">
        <v>9</v>
      </c>
      <c r="C2804" s="1">
        <v>70000</v>
      </c>
      <c r="D2804" s="1" t="s">
        <v>10</v>
      </c>
      <c r="E2804" s="1" t="s">
        <v>16</v>
      </c>
      <c r="F2804" s="1" t="s">
        <v>12</v>
      </c>
      <c r="G2804" s="1" t="s">
        <v>13</v>
      </c>
      <c r="H2804" s="1" t="s">
        <v>13</v>
      </c>
      <c r="I2804" s="1">
        <v>47</v>
      </c>
      <c r="J2804" t="str">
        <f t="shared" si="130"/>
        <v>No</v>
      </c>
      <c r="K2804" t="str">
        <f t="shared" si="131"/>
        <v>No</v>
      </c>
      <c r="L2804">
        <f t="shared" si="132"/>
        <v>70000</v>
      </c>
      <c r="M2804" s="1" t="str">
        <f>IF(ISBLANK(D2804),_xlfn.MODE.SNGL(moras[TIPO_ASEGURAMIENTO]),D2804)</f>
        <v>ASALARIADO</v>
      </c>
      <c r="N2804" s="1">
        <f>IF(ISBLANK(moras[[#This Row],[EDAD]]),T2825,moras[[#This Row],[EDAD]])</f>
        <v>47</v>
      </c>
    </row>
    <row r="2805" spans="1:14" x14ac:dyDescent="0.35">
      <c r="A2805" s="1">
        <v>2804</v>
      </c>
      <c r="B2805" s="1" t="s">
        <v>9</v>
      </c>
      <c r="C2805" s="1">
        <v>383265.76</v>
      </c>
      <c r="D2805" s="1" t="s">
        <v>10</v>
      </c>
      <c r="E2805" s="1" t="s">
        <v>16</v>
      </c>
      <c r="F2805" s="1" t="s">
        <v>12</v>
      </c>
      <c r="G2805" s="1" t="s">
        <v>13</v>
      </c>
      <c r="H2805" s="1" t="s">
        <v>13</v>
      </c>
      <c r="I2805" s="1">
        <v>56</v>
      </c>
      <c r="J2805" t="str">
        <f t="shared" si="130"/>
        <v>No</v>
      </c>
      <c r="K2805" t="str">
        <f t="shared" si="131"/>
        <v>No</v>
      </c>
      <c r="L2805">
        <f t="shared" si="132"/>
        <v>383265.76</v>
      </c>
      <c r="M2805" s="1" t="str">
        <f>IF(ISBLANK(D2805),_xlfn.MODE.SNGL(moras[TIPO_ASEGURAMIENTO]),D2805)</f>
        <v>ASALARIADO</v>
      </c>
      <c r="N2805" s="1">
        <f>IF(ISBLANK(moras[[#This Row],[EDAD]]),T2826,moras[[#This Row],[EDAD]])</f>
        <v>56</v>
      </c>
    </row>
    <row r="2806" spans="1:14" x14ac:dyDescent="0.35">
      <c r="A2806" s="1">
        <v>2805</v>
      </c>
      <c r="B2806" s="1" t="s">
        <v>9</v>
      </c>
      <c r="C2806" s="1">
        <v>1302821</v>
      </c>
      <c r="D2806" s="1" t="s">
        <v>10</v>
      </c>
      <c r="E2806" s="1" t="s">
        <v>11</v>
      </c>
      <c r="F2806" s="1" t="s">
        <v>12</v>
      </c>
      <c r="G2806" s="1" t="s">
        <v>13</v>
      </c>
      <c r="H2806" s="1" t="s">
        <v>13</v>
      </c>
      <c r="I2806" s="1">
        <v>42</v>
      </c>
      <c r="J2806" t="str">
        <f t="shared" si="130"/>
        <v>No</v>
      </c>
      <c r="K2806" t="str">
        <f t="shared" si="131"/>
        <v>No</v>
      </c>
      <c r="L2806">
        <f t="shared" si="132"/>
        <v>1302821</v>
      </c>
      <c r="M2806" s="1" t="str">
        <f>IF(ISBLANK(D2806),_xlfn.MODE.SNGL(moras[TIPO_ASEGURAMIENTO]),D2806)</f>
        <v>ASALARIADO</v>
      </c>
      <c r="N2806" s="1">
        <f>IF(ISBLANK(moras[[#This Row],[EDAD]]),T2827,moras[[#This Row],[EDAD]])</f>
        <v>42</v>
      </c>
    </row>
    <row r="2807" spans="1:14" x14ac:dyDescent="0.35">
      <c r="A2807" s="1">
        <v>2806</v>
      </c>
      <c r="B2807" s="1" t="s">
        <v>15</v>
      </c>
      <c r="C2807" s="1">
        <v>385886</v>
      </c>
      <c r="D2807" s="1" t="s">
        <v>14</v>
      </c>
      <c r="E2807" s="1" t="s">
        <v>11</v>
      </c>
      <c r="F2807" s="1" t="s">
        <v>12</v>
      </c>
      <c r="G2807" s="1" t="s">
        <v>13</v>
      </c>
      <c r="H2807" s="1" t="s">
        <v>13</v>
      </c>
      <c r="I2807" s="1">
        <v>73</v>
      </c>
      <c r="J2807" t="str">
        <f t="shared" si="130"/>
        <v>No</v>
      </c>
      <c r="K2807" t="str">
        <f t="shared" si="131"/>
        <v>No</v>
      </c>
      <c r="L2807">
        <f t="shared" si="132"/>
        <v>385886</v>
      </c>
      <c r="M2807" s="1" t="str">
        <f>IF(ISBLANK(D2807),_xlfn.MODE.SNGL(moras[TIPO_ASEGURAMIENTO]),D2807)</f>
        <v>PENSIONADOS EN SU PROPIO SISTEMA</v>
      </c>
      <c r="N2807" s="1">
        <f>IF(ISBLANK(moras[[#This Row],[EDAD]]),T2828,moras[[#This Row],[EDAD]])</f>
        <v>73</v>
      </c>
    </row>
    <row r="2808" spans="1:14" x14ac:dyDescent="0.35">
      <c r="A2808" s="1">
        <v>2807</v>
      </c>
      <c r="B2808" s="1" t="s">
        <v>9</v>
      </c>
      <c r="C2808" s="1">
        <v>297046</v>
      </c>
      <c r="D2808" s="1" t="s">
        <v>18</v>
      </c>
      <c r="E2808" s="1" t="s">
        <v>16</v>
      </c>
      <c r="F2808" s="1" t="s">
        <v>12</v>
      </c>
      <c r="G2808" s="1" t="s">
        <v>13</v>
      </c>
      <c r="H2808" s="1" t="s">
        <v>12</v>
      </c>
      <c r="I2808" s="1">
        <v>39</v>
      </c>
      <c r="J2808" t="str">
        <f t="shared" si="130"/>
        <v>No</v>
      </c>
      <c r="K2808" t="str">
        <f t="shared" si="131"/>
        <v>No</v>
      </c>
      <c r="L2808">
        <f t="shared" si="132"/>
        <v>297046</v>
      </c>
      <c r="M2808" s="1" t="str">
        <f>IF(ISBLANK(D2808),_xlfn.MODE.SNGL(moras[TIPO_ASEGURAMIENTO]),D2808)</f>
        <v>TRABAJADOR INDEPENDIENTE</v>
      </c>
      <c r="N2808" s="1">
        <f>IF(ISBLANK(moras[[#This Row],[EDAD]]),T2829,moras[[#This Row],[EDAD]])</f>
        <v>39</v>
      </c>
    </row>
    <row r="2809" spans="1:14" x14ac:dyDescent="0.35">
      <c r="A2809" s="1">
        <v>2808</v>
      </c>
      <c r="B2809" s="1" t="s">
        <v>9</v>
      </c>
      <c r="C2809" s="1">
        <v>500936</v>
      </c>
      <c r="D2809" s="1" t="s">
        <v>10</v>
      </c>
      <c r="E2809" s="1" t="s">
        <v>11</v>
      </c>
      <c r="F2809" s="1" t="s">
        <v>12</v>
      </c>
      <c r="G2809" s="1" t="s">
        <v>13</v>
      </c>
      <c r="H2809" s="1" t="s">
        <v>13</v>
      </c>
      <c r="I2809" s="1">
        <v>32</v>
      </c>
      <c r="J2809" t="str">
        <f t="shared" si="130"/>
        <v>No</v>
      </c>
      <c r="K2809" t="str">
        <f t="shared" si="131"/>
        <v>No</v>
      </c>
      <c r="L2809">
        <f t="shared" si="132"/>
        <v>500936</v>
      </c>
      <c r="M2809" s="1" t="str">
        <f>IF(ISBLANK(D2809),_xlfn.MODE.SNGL(moras[TIPO_ASEGURAMIENTO]),D2809)</f>
        <v>ASALARIADO</v>
      </c>
      <c r="N2809" s="1">
        <f>IF(ISBLANK(moras[[#This Row],[EDAD]]),T2830,moras[[#This Row],[EDAD]])</f>
        <v>32</v>
      </c>
    </row>
    <row r="2810" spans="1:14" x14ac:dyDescent="0.35">
      <c r="A2810" s="1">
        <v>2809</v>
      </c>
      <c r="B2810" s="1" t="s">
        <v>15</v>
      </c>
      <c r="C2810" s="1">
        <v>860036.5</v>
      </c>
      <c r="D2810" s="1" t="s">
        <v>10</v>
      </c>
      <c r="E2810" s="1" t="s">
        <v>11</v>
      </c>
      <c r="F2810" s="1" t="s">
        <v>12</v>
      </c>
      <c r="G2810" s="1" t="s">
        <v>13</v>
      </c>
      <c r="H2810" s="1" t="s">
        <v>13</v>
      </c>
      <c r="I2810" s="1">
        <v>49</v>
      </c>
      <c r="J2810" t="str">
        <f t="shared" si="130"/>
        <v>No</v>
      </c>
      <c r="K2810" t="str">
        <f t="shared" si="131"/>
        <v>No</v>
      </c>
      <c r="L2810">
        <f t="shared" si="132"/>
        <v>860036.5</v>
      </c>
      <c r="M2810" s="1" t="str">
        <f>IF(ISBLANK(D2810),_xlfn.MODE.SNGL(moras[TIPO_ASEGURAMIENTO]),D2810)</f>
        <v>ASALARIADO</v>
      </c>
      <c r="N2810" s="1">
        <f>IF(ISBLANK(moras[[#This Row],[EDAD]]),T2831,moras[[#This Row],[EDAD]])</f>
        <v>49</v>
      </c>
    </row>
    <row r="2811" spans="1:14" x14ac:dyDescent="0.35">
      <c r="A2811" s="1">
        <v>2810</v>
      </c>
      <c r="B2811" s="1" t="s">
        <v>9</v>
      </c>
      <c r="C2811" s="1">
        <v>273450.7</v>
      </c>
      <c r="D2811" s="1" t="s">
        <v>10</v>
      </c>
      <c r="E2811" s="1" t="s">
        <v>16</v>
      </c>
      <c r="F2811" s="1" t="s">
        <v>12</v>
      </c>
      <c r="G2811" s="1" t="s">
        <v>13</v>
      </c>
      <c r="H2811" s="1" t="s">
        <v>13</v>
      </c>
      <c r="I2811" s="1">
        <v>18</v>
      </c>
      <c r="J2811" t="str">
        <f t="shared" si="130"/>
        <v>No</v>
      </c>
      <c r="K2811" t="str">
        <f t="shared" si="131"/>
        <v>No</v>
      </c>
      <c r="L2811">
        <f t="shared" si="132"/>
        <v>273450.7</v>
      </c>
      <c r="M2811" s="1" t="str">
        <f>IF(ISBLANK(D2811),_xlfn.MODE.SNGL(moras[TIPO_ASEGURAMIENTO]),D2811)</f>
        <v>ASALARIADO</v>
      </c>
      <c r="N2811" s="1">
        <f>IF(ISBLANK(moras[[#This Row],[EDAD]]),T2832,moras[[#This Row],[EDAD]])</f>
        <v>18</v>
      </c>
    </row>
    <row r="2812" spans="1:14" x14ac:dyDescent="0.35">
      <c r="A2812" s="1">
        <v>2811</v>
      </c>
      <c r="B2812" s="1" t="s">
        <v>15</v>
      </c>
      <c r="C2812" s="1">
        <v>320000</v>
      </c>
      <c r="D2812" s="1" t="s">
        <v>10</v>
      </c>
      <c r="E2812" s="1" t="s">
        <v>16</v>
      </c>
      <c r="F2812" s="1" t="s">
        <v>12</v>
      </c>
      <c r="G2812" s="1" t="s">
        <v>13</v>
      </c>
      <c r="H2812" s="1" t="s">
        <v>12</v>
      </c>
      <c r="I2812" s="1">
        <v>61</v>
      </c>
      <c r="J2812" t="str">
        <f t="shared" si="130"/>
        <v>No</v>
      </c>
      <c r="K2812" t="str">
        <f t="shared" si="131"/>
        <v>No</v>
      </c>
      <c r="L2812">
        <f t="shared" si="132"/>
        <v>320000</v>
      </c>
      <c r="M2812" s="1" t="str">
        <f>IF(ISBLANK(D2812),_xlfn.MODE.SNGL(moras[TIPO_ASEGURAMIENTO]),D2812)</f>
        <v>ASALARIADO</v>
      </c>
      <c r="N2812" s="1">
        <f>IF(ISBLANK(moras[[#This Row],[EDAD]]),T2833,moras[[#This Row],[EDAD]])</f>
        <v>61</v>
      </c>
    </row>
    <row r="2813" spans="1:14" x14ac:dyDescent="0.35">
      <c r="A2813" s="1">
        <v>2812</v>
      </c>
      <c r="B2813" s="1" t="s">
        <v>9</v>
      </c>
      <c r="C2813" s="1">
        <v>297046</v>
      </c>
      <c r="D2813" s="1" t="s">
        <v>17</v>
      </c>
      <c r="E2813" s="1" t="s">
        <v>16</v>
      </c>
      <c r="F2813" s="1" t="s">
        <v>12</v>
      </c>
      <c r="G2813" s="1" t="s">
        <v>13</v>
      </c>
      <c r="H2813" s="1" t="s">
        <v>13</v>
      </c>
      <c r="I2813" s="1">
        <v>55</v>
      </c>
      <c r="J2813" t="str">
        <f t="shared" si="130"/>
        <v>No</v>
      </c>
      <c r="K2813" t="str">
        <f t="shared" si="131"/>
        <v>No</v>
      </c>
      <c r="L2813">
        <f t="shared" si="132"/>
        <v>297046</v>
      </c>
      <c r="M2813" s="1" t="str">
        <f>IF(ISBLANK(D2813),_xlfn.MODE.SNGL(moras[TIPO_ASEGURAMIENTO]),D2813)</f>
        <v>ASEGURADO VOLUNTARIO</v>
      </c>
      <c r="N2813" s="1">
        <f>IF(ISBLANK(moras[[#This Row],[EDAD]]),T2834,moras[[#This Row],[EDAD]])</f>
        <v>55</v>
      </c>
    </row>
    <row r="2814" spans="1:14" x14ac:dyDescent="0.35">
      <c r="A2814" s="1">
        <v>2813</v>
      </c>
      <c r="B2814" s="1" t="s">
        <v>15</v>
      </c>
      <c r="C2814" s="1">
        <v>2083266.59</v>
      </c>
      <c r="D2814" s="1" t="s">
        <v>10</v>
      </c>
      <c r="E2814" s="1" t="s">
        <v>11</v>
      </c>
      <c r="F2814" s="1" t="s">
        <v>12</v>
      </c>
      <c r="G2814" s="1" t="s">
        <v>13</v>
      </c>
      <c r="H2814" s="1" t="s">
        <v>13</v>
      </c>
      <c r="I2814" s="1">
        <v>43</v>
      </c>
      <c r="J2814" t="str">
        <f t="shared" si="130"/>
        <v>No</v>
      </c>
      <c r="K2814" t="str">
        <f t="shared" si="131"/>
        <v>No</v>
      </c>
      <c r="L2814">
        <f t="shared" si="132"/>
        <v>2083266.59</v>
      </c>
      <c r="M2814" s="1" t="str">
        <f>IF(ISBLANK(D2814),_xlfn.MODE.SNGL(moras[TIPO_ASEGURAMIENTO]),D2814)</f>
        <v>ASALARIADO</v>
      </c>
      <c r="N2814" s="1">
        <f>IF(ISBLANK(moras[[#This Row],[EDAD]]),T2835,moras[[#This Row],[EDAD]])</f>
        <v>43</v>
      </c>
    </row>
    <row r="2815" spans="1:14" x14ac:dyDescent="0.35">
      <c r="A2815" s="1">
        <v>2814</v>
      </c>
      <c r="B2815" s="1" t="s">
        <v>9</v>
      </c>
      <c r="C2815" s="1">
        <v>349790</v>
      </c>
      <c r="D2815" s="1" t="s">
        <v>10</v>
      </c>
      <c r="E2815" s="1" t="s">
        <v>16</v>
      </c>
      <c r="F2815" s="1" t="s">
        <v>12</v>
      </c>
      <c r="G2815" s="1" t="s">
        <v>12</v>
      </c>
      <c r="H2815" s="1" t="s">
        <v>13</v>
      </c>
      <c r="I2815" s="1">
        <v>20</v>
      </c>
      <c r="J2815" t="str">
        <f t="shared" si="130"/>
        <v>No</v>
      </c>
      <c r="K2815" t="str">
        <f t="shared" si="131"/>
        <v>No</v>
      </c>
      <c r="L2815">
        <f t="shared" si="132"/>
        <v>349790</v>
      </c>
      <c r="M2815" s="1" t="str">
        <f>IF(ISBLANK(D2815),_xlfn.MODE.SNGL(moras[TIPO_ASEGURAMIENTO]),D2815)</f>
        <v>ASALARIADO</v>
      </c>
      <c r="N2815" s="1">
        <f>IF(ISBLANK(moras[[#This Row],[EDAD]]),T2836,moras[[#This Row],[EDAD]])</f>
        <v>20</v>
      </c>
    </row>
    <row r="2816" spans="1:14" x14ac:dyDescent="0.35">
      <c r="A2816" s="1">
        <v>2815</v>
      </c>
      <c r="B2816" s="1" t="s">
        <v>15</v>
      </c>
      <c r="C2816" s="1">
        <v>682608</v>
      </c>
      <c r="D2816" s="1" t="s">
        <v>10</v>
      </c>
      <c r="E2816" s="1" t="s">
        <v>16</v>
      </c>
      <c r="F2816" s="1" t="s">
        <v>12</v>
      </c>
      <c r="G2816" s="1" t="s">
        <v>13</v>
      </c>
      <c r="H2816" s="1" t="s">
        <v>13</v>
      </c>
      <c r="I2816" s="1">
        <v>29</v>
      </c>
      <c r="J2816" t="str">
        <f t="shared" si="130"/>
        <v>No</v>
      </c>
      <c r="K2816" t="str">
        <f t="shared" si="131"/>
        <v>No</v>
      </c>
      <c r="L2816">
        <f t="shared" si="132"/>
        <v>682608</v>
      </c>
      <c r="M2816" s="1" t="str">
        <f>IF(ISBLANK(D2816),_xlfn.MODE.SNGL(moras[TIPO_ASEGURAMIENTO]),D2816)</f>
        <v>ASALARIADO</v>
      </c>
      <c r="N2816" s="1">
        <f>IF(ISBLANK(moras[[#This Row],[EDAD]]),T2837,moras[[#This Row],[EDAD]])</f>
        <v>29</v>
      </c>
    </row>
    <row r="2817" spans="1:14" x14ac:dyDescent="0.35">
      <c r="A2817" s="1">
        <v>2816</v>
      </c>
      <c r="B2817" s="1" t="s">
        <v>9</v>
      </c>
      <c r="C2817" s="1">
        <v>1203600</v>
      </c>
      <c r="D2817" s="1" t="s">
        <v>10</v>
      </c>
      <c r="E2817" s="1" t="s">
        <v>16</v>
      </c>
      <c r="F2817" s="1" t="s">
        <v>12</v>
      </c>
      <c r="G2817" s="1" t="s">
        <v>13</v>
      </c>
      <c r="H2817" s="1" t="s">
        <v>13</v>
      </c>
      <c r="I2817" s="1">
        <v>41</v>
      </c>
      <c r="J2817" t="str">
        <f t="shared" si="130"/>
        <v>No</v>
      </c>
      <c r="K2817" t="str">
        <f t="shared" si="131"/>
        <v>No</v>
      </c>
      <c r="L2817">
        <f t="shared" si="132"/>
        <v>1203600</v>
      </c>
      <c r="M2817" s="1" t="str">
        <f>IF(ISBLANK(D2817),_xlfn.MODE.SNGL(moras[TIPO_ASEGURAMIENTO]),D2817)</f>
        <v>ASALARIADO</v>
      </c>
      <c r="N2817" s="1">
        <f>IF(ISBLANK(moras[[#This Row],[EDAD]]),T2838,moras[[#This Row],[EDAD]])</f>
        <v>41</v>
      </c>
    </row>
    <row r="2818" spans="1:14" x14ac:dyDescent="0.35">
      <c r="A2818" s="1">
        <v>2817</v>
      </c>
      <c r="B2818" s="1" t="s">
        <v>15</v>
      </c>
      <c r="C2818" s="1">
        <v>728114.38</v>
      </c>
      <c r="D2818" s="1" t="s">
        <v>10</v>
      </c>
      <c r="E2818" s="1" t="s">
        <v>16</v>
      </c>
      <c r="F2818" s="1" t="s">
        <v>12</v>
      </c>
      <c r="G2818" s="1" t="s">
        <v>13</v>
      </c>
      <c r="H2818" s="1" t="s">
        <v>13</v>
      </c>
      <c r="I2818" s="1">
        <v>46</v>
      </c>
      <c r="J2818" t="str">
        <f t="shared" ref="J2818:J2881" si="133">IF(1.96&lt;ABS(C2818-$S$23)/$S$24,"Atípico","No")</f>
        <v>No</v>
      </c>
      <c r="K2818" t="str">
        <f t="shared" ref="K2818:K2881" si="134">IF(1.96&lt;ABS((I2818-$T$23)/$T$24),"Atípico", "No")</f>
        <v>No</v>
      </c>
      <c r="L2818">
        <f t="shared" ref="L2818:L2881" si="135">IF(ISBLANK(C2818),$S$23,C2818)</f>
        <v>728114.38</v>
      </c>
      <c r="M2818" s="1" t="str">
        <f>IF(ISBLANK(D2818),_xlfn.MODE.SNGL(moras[TIPO_ASEGURAMIENTO]),D2818)</f>
        <v>ASALARIADO</v>
      </c>
      <c r="N2818" s="1">
        <f>IF(ISBLANK(moras[[#This Row],[EDAD]]),T2839,moras[[#This Row],[EDAD]])</f>
        <v>46</v>
      </c>
    </row>
    <row r="2819" spans="1:14" x14ac:dyDescent="0.35">
      <c r="A2819" s="1">
        <v>2818</v>
      </c>
      <c r="B2819" s="1" t="s">
        <v>9</v>
      </c>
      <c r="C2819" s="1">
        <v>568333.32999999996</v>
      </c>
      <c r="D2819" s="1" t="s">
        <v>10</v>
      </c>
      <c r="E2819" s="1" t="s">
        <v>16</v>
      </c>
      <c r="F2819" s="1" t="s">
        <v>12</v>
      </c>
      <c r="G2819" s="1" t="s">
        <v>13</v>
      </c>
      <c r="H2819" s="1" t="s">
        <v>13</v>
      </c>
      <c r="I2819" s="1">
        <v>20</v>
      </c>
      <c r="J2819" t="str">
        <f t="shared" si="133"/>
        <v>No</v>
      </c>
      <c r="K2819" t="str">
        <f t="shared" si="134"/>
        <v>No</v>
      </c>
      <c r="L2819">
        <f t="shared" si="135"/>
        <v>568333.32999999996</v>
      </c>
      <c r="M2819" s="1" t="str">
        <f>IF(ISBLANK(D2819),_xlfn.MODE.SNGL(moras[TIPO_ASEGURAMIENTO]),D2819)</f>
        <v>ASALARIADO</v>
      </c>
      <c r="N2819" s="1">
        <f>IF(ISBLANK(moras[[#This Row],[EDAD]]),T2840,moras[[#This Row],[EDAD]])</f>
        <v>20</v>
      </c>
    </row>
    <row r="2820" spans="1:14" x14ac:dyDescent="0.35">
      <c r="A2820" s="1">
        <v>2819</v>
      </c>
      <c r="B2820" s="1" t="s">
        <v>15</v>
      </c>
      <c r="C2820" s="1">
        <v>340654</v>
      </c>
      <c r="D2820" s="1" t="s">
        <v>10</v>
      </c>
      <c r="E2820" s="1" t="s">
        <v>16</v>
      </c>
      <c r="F2820" s="1" t="s">
        <v>12</v>
      </c>
      <c r="G2820" s="1" t="s">
        <v>13</v>
      </c>
      <c r="H2820" s="1" t="s">
        <v>13</v>
      </c>
      <c r="I2820" s="1">
        <v>45</v>
      </c>
      <c r="J2820" t="str">
        <f t="shared" si="133"/>
        <v>No</v>
      </c>
      <c r="K2820" t="str">
        <f t="shared" si="134"/>
        <v>No</v>
      </c>
      <c r="L2820">
        <f t="shared" si="135"/>
        <v>340654</v>
      </c>
      <c r="M2820" s="1" t="str">
        <f>IF(ISBLANK(D2820),_xlfn.MODE.SNGL(moras[TIPO_ASEGURAMIENTO]),D2820)</f>
        <v>ASALARIADO</v>
      </c>
      <c r="N2820" s="1">
        <f>IF(ISBLANK(moras[[#This Row],[EDAD]]),T2841,moras[[#This Row],[EDAD]])</f>
        <v>45</v>
      </c>
    </row>
    <row r="2821" spans="1:14" x14ac:dyDescent="0.35">
      <c r="A2821" s="1">
        <v>2820</v>
      </c>
      <c r="B2821" s="1" t="s">
        <v>15</v>
      </c>
      <c r="C2821" s="1">
        <v>188120.81</v>
      </c>
      <c r="D2821" s="1" t="s">
        <v>14</v>
      </c>
      <c r="E2821" s="1" t="s">
        <v>11</v>
      </c>
      <c r="F2821" s="1" t="s">
        <v>12</v>
      </c>
      <c r="G2821" s="1" t="s">
        <v>13</v>
      </c>
      <c r="H2821" s="1" t="s">
        <v>13</v>
      </c>
      <c r="I2821" s="1">
        <v>75</v>
      </c>
      <c r="J2821" t="str">
        <f t="shared" si="133"/>
        <v>No</v>
      </c>
      <c r="K2821" t="str">
        <f t="shared" si="134"/>
        <v>No</v>
      </c>
      <c r="L2821">
        <f t="shared" si="135"/>
        <v>188120.81</v>
      </c>
      <c r="M2821" s="1" t="str">
        <f>IF(ISBLANK(D2821),_xlfn.MODE.SNGL(moras[TIPO_ASEGURAMIENTO]),D2821)</f>
        <v>PENSIONADOS EN SU PROPIO SISTEMA</v>
      </c>
      <c r="N2821" s="1">
        <f>IF(ISBLANK(moras[[#This Row],[EDAD]]),T2842,moras[[#This Row],[EDAD]])</f>
        <v>75</v>
      </c>
    </row>
    <row r="2822" spans="1:14" x14ac:dyDescent="0.35">
      <c r="A2822" s="1">
        <v>2821</v>
      </c>
      <c r="B2822" s="1" t="s">
        <v>9</v>
      </c>
      <c r="C2822" s="1">
        <v>639148</v>
      </c>
      <c r="D2822" s="1" t="s">
        <v>18</v>
      </c>
      <c r="E2822" s="1" t="s">
        <v>16</v>
      </c>
      <c r="F2822" s="1" t="s">
        <v>12</v>
      </c>
      <c r="G2822" s="1" t="s">
        <v>13</v>
      </c>
      <c r="H2822" s="1" t="s">
        <v>12</v>
      </c>
      <c r="I2822" s="1">
        <v>67</v>
      </c>
      <c r="J2822" t="str">
        <f t="shared" si="133"/>
        <v>No</v>
      </c>
      <c r="K2822" t="str">
        <f t="shared" si="134"/>
        <v>No</v>
      </c>
      <c r="L2822">
        <f t="shared" si="135"/>
        <v>639148</v>
      </c>
      <c r="M2822" s="1" t="str">
        <f>IF(ISBLANK(D2822),_xlfn.MODE.SNGL(moras[TIPO_ASEGURAMIENTO]),D2822)</f>
        <v>TRABAJADOR INDEPENDIENTE</v>
      </c>
      <c r="N2822" s="1">
        <f>IF(ISBLANK(moras[[#This Row],[EDAD]]),T2843,moras[[#This Row],[EDAD]])</f>
        <v>67</v>
      </c>
    </row>
    <row r="2823" spans="1:14" x14ac:dyDescent="0.35">
      <c r="A2823" s="1">
        <v>2822</v>
      </c>
      <c r="B2823" s="1" t="s">
        <v>9</v>
      </c>
      <c r="C2823" s="1">
        <v>768846.82</v>
      </c>
      <c r="D2823" s="1" t="s">
        <v>10</v>
      </c>
      <c r="E2823" s="1" t="s">
        <v>16</v>
      </c>
      <c r="F2823" s="1" t="s">
        <v>12</v>
      </c>
      <c r="G2823" s="1" t="s">
        <v>13</v>
      </c>
      <c r="H2823" s="1" t="s">
        <v>13</v>
      </c>
      <c r="I2823" s="1">
        <v>32</v>
      </c>
      <c r="J2823" t="str">
        <f t="shared" si="133"/>
        <v>No</v>
      </c>
      <c r="K2823" t="str">
        <f t="shared" si="134"/>
        <v>No</v>
      </c>
      <c r="L2823">
        <f t="shared" si="135"/>
        <v>768846.82</v>
      </c>
      <c r="M2823" s="1" t="str">
        <f>IF(ISBLANK(D2823),_xlfn.MODE.SNGL(moras[TIPO_ASEGURAMIENTO]),D2823)</f>
        <v>ASALARIADO</v>
      </c>
      <c r="N2823" s="1">
        <f>IF(ISBLANK(moras[[#This Row],[EDAD]]),T2844,moras[[#This Row],[EDAD]])</f>
        <v>32</v>
      </c>
    </row>
    <row r="2824" spans="1:14" x14ac:dyDescent="0.35">
      <c r="A2824" s="1">
        <v>2823</v>
      </c>
      <c r="B2824" s="1" t="s">
        <v>15</v>
      </c>
      <c r="C2824" s="1">
        <v>1292336</v>
      </c>
      <c r="D2824" s="1" t="s">
        <v>10</v>
      </c>
      <c r="E2824" s="1" t="s">
        <v>11</v>
      </c>
      <c r="F2824" s="1" t="s">
        <v>12</v>
      </c>
      <c r="G2824" s="1" t="s">
        <v>13</v>
      </c>
      <c r="H2824" s="1" t="s">
        <v>13</v>
      </c>
      <c r="I2824" s="1">
        <v>36</v>
      </c>
      <c r="J2824" t="str">
        <f t="shared" si="133"/>
        <v>No</v>
      </c>
      <c r="K2824" t="str">
        <f t="shared" si="134"/>
        <v>No</v>
      </c>
      <c r="L2824">
        <f t="shared" si="135"/>
        <v>1292336</v>
      </c>
      <c r="M2824" s="1" t="str">
        <f>IF(ISBLANK(D2824),_xlfn.MODE.SNGL(moras[TIPO_ASEGURAMIENTO]),D2824)</f>
        <v>ASALARIADO</v>
      </c>
      <c r="N2824" s="1">
        <f>IF(ISBLANK(moras[[#This Row],[EDAD]]),T2845,moras[[#This Row],[EDAD]])</f>
        <v>36</v>
      </c>
    </row>
    <row r="2825" spans="1:14" x14ac:dyDescent="0.35">
      <c r="A2825" s="1">
        <v>2824</v>
      </c>
      <c r="B2825" s="1" t="s">
        <v>9</v>
      </c>
      <c r="C2825" s="1">
        <v>813799</v>
      </c>
      <c r="D2825" s="1" t="s">
        <v>10</v>
      </c>
      <c r="E2825" s="1" t="s">
        <v>11</v>
      </c>
      <c r="F2825" s="1" t="s">
        <v>12</v>
      </c>
      <c r="G2825" s="1" t="s">
        <v>13</v>
      </c>
      <c r="H2825" s="1" t="s">
        <v>13</v>
      </c>
      <c r="I2825" s="1">
        <v>43</v>
      </c>
      <c r="J2825" t="str">
        <f t="shared" si="133"/>
        <v>No</v>
      </c>
      <c r="K2825" t="str">
        <f t="shared" si="134"/>
        <v>No</v>
      </c>
      <c r="L2825">
        <f t="shared" si="135"/>
        <v>813799</v>
      </c>
      <c r="M2825" s="1" t="str">
        <f>IF(ISBLANK(D2825),_xlfn.MODE.SNGL(moras[TIPO_ASEGURAMIENTO]),D2825)</f>
        <v>ASALARIADO</v>
      </c>
      <c r="N2825" s="1">
        <f>IF(ISBLANK(moras[[#This Row],[EDAD]]),T2846,moras[[#This Row],[EDAD]])</f>
        <v>43</v>
      </c>
    </row>
    <row r="2826" spans="1:14" x14ac:dyDescent="0.35">
      <c r="A2826" s="1">
        <v>2825</v>
      </c>
      <c r="B2826" s="1" t="s">
        <v>9</v>
      </c>
      <c r="C2826" s="1">
        <v>1507112</v>
      </c>
      <c r="D2826" s="1" t="s">
        <v>10</v>
      </c>
      <c r="E2826" s="1" t="s">
        <v>11</v>
      </c>
      <c r="F2826" s="1" t="s">
        <v>12</v>
      </c>
      <c r="G2826" s="1" t="s">
        <v>13</v>
      </c>
      <c r="H2826" s="1" t="s">
        <v>12</v>
      </c>
      <c r="I2826" s="1">
        <v>50</v>
      </c>
      <c r="J2826" t="str">
        <f t="shared" si="133"/>
        <v>No</v>
      </c>
      <c r="K2826" t="str">
        <f t="shared" si="134"/>
        <v>No</v>
      </c>
      <c r="L2826">
        <f t="shared" si="135"/>
        <v>1507112</v>
      </c>
      <c r="M2826" s="1" t="str">
        <f>IF(ISBLANK(D2826),_xlfn.MODE.SNGL(moras[TIPO_ASEGURAMIENTO]),D2826)</f>
        <v>ASALARIADO</v>
      </c>
      <c r="N2826" s="1">
        <f>IF(ISBLANK(moras[[#This Row],[EDAD]]),T2847,moras[[#This Row],[EDAD]])</f>
        <v>50</v>
      </c>
    </row>
    <row r="2827" spans="1:14" x14ac:dyDescent="0.35">
      <c r="A2827" s="1">
        <v>2826</v>
      </c>
      <c r="B2827" s="1" t="s">
        <v>9</v>
      </c>
      <c r="C2827" s="1">
        <v>1158776.94</v>
      </c>
      <c r="D2827" s="1" t="s">
        <v>10</v>
      </c>
      <c r="E2827" s="1" t="s">
        <v>16</v>
      </c>
      <c r="F2827" s="1" t="s">
        <v>12</v>
      </c>
      <c r="G2827" s="1" t="s">
        <v>13</v>
      </c>
      <c r="H2827" s="1" t="s">
        <v>13</v>
      </c>
      <c r="I2827" s="1">
        <v>22</v>
      </c>
      <c r="J2827" t="str">
        <f t="shared" si="133"/>
        <v>No</v>
      </c>
      <c r="K2827" t="str">
        <f t="shared" si="134"/>
        <v>No</v>
      </c>
      <c r="L2827">
        <f t="shared" si="135"/>
        <v>1158776.94</v>
      </c>
      <c r="M2827" s="1" t="str">
        <f>IF(ISBLANK(D2827),_xlfn.MODE.SNGL(moras[TIPO_ASEGURAMIENTO]),D2827)</f>
        <v>ASALARIADO</v>
      </c>
      <c r="N2827" s="1">
        <f>IF(ISBLANK(moras[[#This Row],[EDAD]]),T2848,moras[[#This Row],[EDAD]])</f>
        <v>22</v>
      </c>
    </row>
    <row r="2828" spans="1:14" x14ac:dyDescent="0.35">
      <c r="A2828" s="1">
        <v>2827</v>
      </c>
      <c r="B2828" s="1" t="s">
        <v>9</v>
      </c>
      <c r="C2828" s="1">
        <v>504705.31</v>
      </c>
      <c r="D2828" s="1" t="s">
        <v>10</v>
      </c>
      <c r="E2828" s="1" t="s">
        <v>16</v>
      </c>
      <c r="F2828" s="1" t="s">
        <v>12</v>
      </c>
      <c r="G2828" s="1" t="s">
        <v>13</v>
      </c>
      <c r="H2828" s="1" t="s">
        <v>13</v>
      </c>
      <c r="I2828" s="1">
        <v>35</v>
      </c>
      <c r="J2828" t="str">
        <f t="shared" si="133"/>
        <v>No</v>
      </c>
      <c r="K2828" t="str">
        <f t="shared" si="134"/>
        <v>No</v>
      </c>
      <c r="L2828">
        <f t="shared" si="135"/>
        <v>504705.31</v>
      </c>
      <c r="M2828" s="1" t="str">
        <f>IF(ISBLANK(D2828),_xlfn.MODE.SNGL(moras[TIPO_ASEGURAMIENTO]),D2828)</f>
        <v>ASALARIADO</v>
      </c>
      <c r="N2828" s="1">
        <f>IF(ISBLANK(moras[[#This Row],[EDAD]]),T2849,moras[[#This Row],[EDAD]])</f>
        <v>35</v>
      </c>
    </row>
    <row r="2829" spans="1:14" x14ac:dyDescent="0.35">
      <c r="A2829" s="1">
        <v>2828</v>
      </c>
      <c r="B2829" s="1" t="s">
        <v>9</v>
      </c>
      <c r="C2829" s="1">
        <v>714074</v>
      </c>
      <c r="D2829" s="1" t="s">
        <v>10</v>
      </c>
      <c r="E2829" s="1" t="s">
        <v>16</v>
      </c>
      <c r="F2829" s="1" t="s">
        <v>12</v>
      </c>
      <c r="G2829" s="1" t="s">
        <v>13</v>
      </c>
      <c r="H2829" s="1" t="s">
        <v>13</v>
      </c>
      <c r="I2829" s="1">
        <v>37</v>
      </c>
      <c r="J2829" t="str">
        <f t="shared" si="133"/>
        <v>No</v>
      </c>
      <c r="K2829" t="str">
        <f t="shared" si="134"/>
        <v>No</v>
      </c>
      <c r="L2829">
        <f t="shared" si="135"/>
        <v>714074</v>
      </c>
      <c r="M2829" s="1" t="str">
        <f>IF(ISBLANK(D2829),_xlfn.MODE.SNGL(moras[TIPO_ASEGURAMIENTO]),D2829)</f>
        <v>ASALARIADO</v>
      </c>
      <c r="N2829" s="1">
        <f>IF(ISBLANK(moras[[#This Row],[EDAD]]),T2850,moras[[#This Row],[EDAD]])</f>
        <v>37</v>
      </c>
    </row>
    <row r="2830" spans="1:14" x14ac:dyDescent="0.35">
      <c r="A2830" s="1">
        <v>2829</v>
      </c>
      <c r="B2830" s="1" t="s">
        <v>9</v>
      </c>
      <c r="C2830" s="1">
        <v>283181.96000000002</v>
      </c>
      <c r="D2830" s="1" t="s">
        <v>10</v>
      </c>
      <c r="E2830" s="1" t="s">
        <v>16</v>
      </c>
      <c r="F2830" s="1" t="s">
        <v>12</v>
      </c>
      <c r="G2830" s="1" t="s">
        <v>13</v>
      </c>
      <c r="H2830" s="1" t="s">
        <v>13</v>
      </c>
      <c r="I2830" s="1">
        <v>50</v>
      </c>
      <c r="J2830" t="str">
        <f t="shared" si="133"/>
        <v>No</v>
      </c>
      <c r="K2830" t="str">
        <f t="shared" si="134"/>
        <v>No</v>
      </c>
      <c r="L2830">
        <f t="shared" si="135"/>
        <v>283181.96000000002</v>
      </c>
      <c r="M2830" s="1" t="str">
        <f>IF(ISBLANK(D2830),_xlfn.MODE.SNGL(moras[TIPO_ASEGURAMIENTO]),D2830)</f>
        <v>ASALARIADO</v>
      </c>
      <c r="N2830" s="1">
        <f>IF(ISBLANK(moras[[#This Row],[EDAD]]),T2851,moras[[#This Row],[EDAD]])</f>
        <v>50</v>
      </c>
    </row>
    <row r="2831" spans="1:14" x14ac:dyDescent="0.35">
      <c r="A2831" s="1">
        <v>2830</v>
      </c>
      <c r="B2831" s="1" t="s">
        <v>9</v>
      </c>
      <c r="C2831" s="1">
        <v>528970.51</v>
      </c>
      <c r="D2831" s="1" t="s">
        <v>10</v>
      </c>
      <c r="E2831" s="1" t="s">
        <v>16</v>
      </c>
      <c r="F2831" s="1" t="s">
        <v>12</v>
      </c>
      <c r="G2831" s="1" t="s">
        <v>13</v>
      </c>
      <c r="H2831" s="1" t="s">
        <v>13</v>
      </c>
      <c r="I2831" s="1">
        <v>59</v>
      </c>
      <c r="J2831" t="str">
        <f t="shared" si="133"/>
        <v>No</v>
      </c>
      <c r="K2831" t="str">
        <f t="shared" si="134"/>
        <v>No</v>
      </c>
      <c r="L2831">
        <f t="shared" si="135"/>
        <v>528970.51</v>
      </c>
      <c r="M2831" s="1" t="str">
        <f>IF(ISBLANK(D2831),_xlfn.MODE.SNGL(moras[TIPO_ASEGURAMIENTO]),D2831)</f>
        <v>ASALARIADO</v>
      </c>
      <c r="N2831" s="1">
        <f>IF(ISBLANK(moras[[#This Row],[EDAD]]),T2852,moras[[#This Row],[EDAD]])</f>
        <v>59</v>
      </c>
    </row>
    <row r="2832" spans="1:14" x14ac:dyDescent="0.35">
      <c r="A2832" s="1">
        <v>2831</v>
      </c>
      <c r="B2832" s="1" t="s">
        <v>9</v>
      </c>
      <c r="C2832" s="1">
        <v>310124</v>
      </c>
      <c r="D2832" s="1" t="s">
        <v>18</v>
      </c>
      <c r="E2832" s="1" t="s">
        <v>16</v>
      </c>
      <c r="F2832" s="1" t="s">
        <v>12</v>
      </c>
      <c r="G2832" s="1" t="s">
        <v>13</v>
      </c>
      <c r="H2832" s="1" t="s">
        <v>12</v>
      </c>
      <c r="I2832" s="1">
        <v>29</v>
      </c>
      <c r="J2832" t="str">
        <f t="shared" si="133"/>
        <v>No</v>
      </c>
      <c r="K2832" t="str">
        <f t="shared" si="134"/>
        <v>No</v>
      </c>
      <c r="L2832">
        <f t="shared" si="135"/>
        <v>310124</v>
      </c>
      <c r="M2832" s="1" t="str">
        <f>IF(ISBLANK(D2832),_xlfn.MODE.SNGL(moras[TIPO_ASEGURAMIENTO]),D2832)</f>
        <v>TRABAJADOR INDEPENDIENTE</v>
      </c>
      <c r="N2832" s="1">
        <f>IF(ISBLANK(moras[[#This Row],[EDAD]]),T2853,moras[[#This Row],[EDAD]])</f>
        <v>29</v>
      </c>
    </row>
    <row r="2833" spans="1:14" x14ac:dyDescent="0.35">
      <c r="A2833" s="1">
        <v>2832</v>
      </c>
      <c r="B2833" s="1" t="s">
        <v>15</v>
      </c>
      <c r="C2833" s="1">
        <v>371911</v>
      </c>
      <c r="D2833" s="1" t="s">
        <v>10</v>
      </c>
      <c r="E2833" s="1" t="s">
        <v>11</v>
      </c>
      <c r="F2833" s="1" t="s">
        <v>12</v>
      </c>
      <c r="G2833" s="1" t="s">
        <v>13</v>
      </c>
      <c r="H2833" s="1" t="s">
        <v>13</v>
      </c>
      <c r="I2833" s="1">
        <v>33</v>
      </c>
      <c r="J2833" t="str">
        <f t="shared" si="133"/>
        <v>No</v>
      </c>
      <c r="K2833" t="str">
        <f t="shared" si="134"/>
        <v>No</v>
      </c>
      <c r="L2833">
        <f t="shared" si="135"/>
        <v>371911</v>
      </c>
      <c r="M2833" s="1" t="str">
        <f>IF(ISBLANK(D2833),_xlfn.MODE.SNGL(moras[TIPO_ASEGURAMIENTO]),D2833)</f>
        <v>ASALARIADO</v>
      </c>
      <c r="N2833" s="1">
        <f>IF(ISBLANK(moras[[#This Row],[EDAD]]),T2854,moras[[#This Row],[EDAD]])</f>
        <v>33</v>
      </c>
    </row>
    <row r="2834" spans="1:14" x14ac:dyDescent="0.35">
      <c r="A2834" s="1">
        <v>2833</v>
      </c>
      <c r="B2834" s="1" t="s">
        <v>9</v>
      </c>
      <c r="C2834" s="1">
        <v>220575</v>
      </c>
      <c r="D2834" s="1" t="s">
        <v>10</v>
      </c>
      <c r="E2834" s="1" t="s">
        <v>16</v>
      </c>
      <c r="F2834" s="1" t="s">
        <v>12</v>
      </c>
      <c r="G2834" s="1" t="s">
        <v>12</v>
      </c>
      <c r="H2834" s="1" t="s">
        <v>13</v>
      </c>
      <c r="I2834" s="1">
        <v>48</v>
      </c>
      <c r="J2834" t="str">
        <f t="shared" si="133"/>
        <v>No</v>
      </c>
      <c r="K2834" t="str">
        <f t="shared" si="134"/>
        <v>No</v>
      </c>
      <c r="L2834">
        <f t="shared" si="135"/>
        <v>220575</v>
      </c>
      <c r="M2834" s="1" t="str">
        <f>IF(ISBLANK(D2834),_xlfn.MODE.SNGL(moras[TIPO_ASEGURAMIENTO]),D2834)</f>
        <v>ASALARIADO</v>
      </c>
      <c r="N2834" s="1">
        <f>IF(ISBLANK(moras[[#This Row],[EDAD]]),T2855,moras[[#This Row],[EDAD]])</f>
        <v>48</v>
      </c>
    </row>
    <row r="2835" spans="1:14" x14ac:dyDescent="0.35">
      <c r="A2835" s="1">
        <v>2834</v>
      </c>
      <c r="B2835" s="1" t="s">
        <v>9</v>
      </c>
      <c r="C2835" s="1">
        <v>233662</v>
      </c>
      <c r="D2835" s="1" t="s">
        <v>10</v>
      </c>
      <c r="E2835" s="1" t="s">
        <v>16</v>
      </c>
      <c r="F2835" s="1" t="s">
        <v>12</v>
      </c>
      <c r="G2835" s="1" t="s">
        <v>13</v>
      </c>
      <c r="H2835" s="1" t="s">
        <v>12</v>
      </c>
      <c r="I2835" s="1">
        <v>32</v>
      </c>
      <c r="J2835" t="str">
        <f t="shared" si="133"/>
        <v>No</v>
      </c>
      <c r="K2835" t="str">
        <f t="shared" si="134"/>
        <v>No</v>
      </c>
      <c r="L2835">
        <f t="shared" si="135"/>
        <v>233662</v>
      </c>
      <c r="M2835" s="1" t="str">
        <f>IF(ISBLANK(D2835),_xlfn.MODE.SNGL(moras[TIPO_ASEGURAMIENTO]),D2835)</f>
        <v>ASALARIADO</v>
      </c>
      <c r="N2835" s="1">
        <f>IF(ISBLANK(moras[[#This Row],[EDAD]]),T2856,moras[[#This Row],[EDAD]])</f>
        <v>32</v>
      </c>
    </row>
    <row r="2836" spans="1:14" x14ac:dyDescent="0.35">
      <c r="A2836" s="1">
        <v>2835</v>
      </c>
      <c r="B2836" s="1" t="s">
        <v>9</v>
      </c>
      <c r="C2836" s="1">
        <v>448447</v>
      </c>
      <c r="D2836" s="1" t="s">
        <v>10</v>
      </c>
      <c r="E2836" s="1" t="s">
        <v>16</v>
      </c>
      <c r="F2836" s="1" t="s">
        <v>12</v>
      </c>
      <c r="G2836" s="1" t="s">
        <v>13</v>
      </c>
      <c r="H2836" s="1" t="s">
        <v>13</v>
      </c>
      <c r="I2836" s="1">
        <v>41</v>
      </c>
      <c r="J2836" t="str">
        <f t="shared" si="133"/>
        <v>No</v>
      </c>
      <c r="K2836" t="str">
        <f t="shared" si="134"/>
        <v>No</v>
      </c>
      <c r="L2836">
        <f t="shared" si="135"/>
        <v>448447</v>
      </c>
      <c r="M2836" s="1" t="str">
        <f>IF(ISBLANK(D2836),_xlfn.MODE.SNGL(moras[TIPO_ASEGURAMIENTO]),D2836)</f>
        <v>ASALARIADO</v>
      </c>
      <c r="N2836" s="1">
        <f>IF(ISBLANK(moras[[#This Row],[EDAD]]),T2857,moras[[#This Row],[EDAD]])</f>
        <v>41</v>
      </c>
    </row>
    <row r="2837" spans="1:14" x14ac:dyDescent="0.35">
      <c r="A2837" s="1">
        <v>2836</v>
      </c>
      <c r="B2837" s="1" t="s">
        <v>15</v>
      </c>
      <c r="C2837" s="1">
        <v>847616</v>
      </c>
      <c r="D2837" s="1" t="s">
        <v>10</v>
      </c>
      <c r="E2837" s="1" t="s">
        <v>11</v>
      </c>
      <c r="F2837" s="1" t="s">
        <v>12</v>
      </c>
      <c r="G2837" s="1" t="s">
        <v>13</v>
      </c>
      <c r="H2837" s="1" t="s">
        <v>13</v>
      </c>
      <c r="I2837" s="1">
        <v>31</v>
      </c>
      <c r="J2837" t="str">
        <f t="shared" si="133"/>
        <v>No</v>
      </c>
      <c r="K2837" t="str">
        <f t="shared" si="134"/>
        <v>No</v>
      </c>
      <c r="L2837">
        <f t="shared" si="135"/>
        <v>847616</v>
      </c>
      <c r="M2837" s="1" t="str">
        <f>IF(ISBLANK(D2837),_xlfn.MODE.SNGL(moras[TIPO_ASEGURAMIENTO]),D2837)</f>
        <v>ASALARIADO</v>
      </c>
      <c r="N2837" s="1">
        <f>IF(ISBLANK(moras[[#This Row],[EDAD]]),T2858,moras[[#This Row],[EDAD]])</f>
        <v>31</v>
      </c>
    </row>
    <row r="2838" spans="1:14" x14ac:dyDescent="0.35">
      <c r="A2838" s="1">
        <v>2837</v>
      </c>
      <c r="B2838" s="1" t="s">
        <v>9</v>
      </c>
      <c r="C2838" s="1">
        <v>300056</v>
      </c>
      <c r="D2838" s="1" t="s">
        <v>14</v>
      </c>
      <c r="E2838" s="1" t="s">
        <v>11</v>
      </c>
      <c r="F2838" s="1" t="s">
        <v>12</v>
      </c>
      <c r="G2838" s="1" t="s">
        <v>13</v>
      </c>
      <c r="H2838" s="1" t="s">
        <v>13</v>
      </c>
      <c r="I2838" s="1">
        <v>61</v>
      </c>
      <c r="J2838" t="str">
        <f t="shared" si="133"/>
        <v>No</v>
      </c>
      <c r="K2838" t="str">
        <f t="shared" si="134"/>
        <v>No</v>
      </c>
      <c r="L2838">
        <f t="shared" si="135"/>
        <v>300056</v>
      </c>
      <c r="M2838" s="1" t="str">
        <f>IF(ISBLANK(D2838),_xlfn.MODE.SNGL(moras[TIPO_ASEGURAMIENTO]),D2838)</f>
        <v>PENSIONADOS EN SU PROPIO SISTEMA</v>
      </c>
      <c r="N2838" s="1">
        <f>IF(ISBLANK(moras[[#This Row],[EDAD]]),T2859,moras[[#This Row],[EDAD]])</f>
        <v>61</v>
      </c>
    </row>
    <row r="2839" spans="1:14" x14ac:dyDescent="0.35">
      <c r="A2839" s="1">
        <v>2838</v>
      </c>
      <c r="B2839" s="1" t="s">
        <v>15</v>
      </c>
      <c r="C2839" s="1">
        <v>278030</v>
      </c>
      <c r="D2839" s="1" t="s">
        <v>19</v>
      </c>
      <c r="E2839" s="1" t="s">
        <v>16</v>
      </c>
      <c r="F2839" s="1" t="s">
        <v>12</v>
      </c>
      <c r="G2839" s="1" t="s">
        <v>13</v>
      </c>
      <c r="H2839" s="1" t="s">
        <v>13</v>
      </c>
      <c r="I2839" s="1">
        <v>23</v>
      </c>
      <c r="J2839" t="str">
        <f t="shared" si="133"/>
        <v>No</v>
      </c>
      <c r="K2839" t="str">
        <f t="shared" si="134"/>
        <v>No</v>
      </c>
      <c r="L2839">
        <f t="shared" si="135"/>
        <v>278030</v>
      </c>
      <c r="M2839" s="1" t="str">
        <f>IF(ISBLANK(D2839),_xlfn.MODE.SNGL(moras[TIPO_ASEGURAMIENTO]),D2839)</f>
        <v>CONVENIOS ESPECIALES DE TRABAJADORES INDEPENDIENTES</v>
      </c>
      <c r="N2839" s="1">
        <f>IF(ISBLANK(moras[[#This Row],[EDAD]]),T2860,moras[[#This Row],[EDAD]])</f>
        <v>23</v>
      </c>
    </row>
    <row r="2840" spans="1:14" x14ac:dyDescent="0.35">
      <c r="A2840" s="1">
        <v>2839</v>
      </c>
      <c r="B2840" s="1" t="s">
        <v>9</v>
      </c>
      <c r="C2840" s="1">
        <v>956230</v>
      </c>
      <c r="D2840" s="1" t="s">
        <v>10</v>
      </c>
      <c r="E2840" s="1" t="s">
        <v>11</v>
      </c>
      <c r="F2840" s="1" t="s">
        <v>12</v>
      </c>
      <c r="G2840" s="1" t="s">
        <v>13</v>
      </c>
      <c r="H2840" s="1" t="s">
        <v>12</v>
      </c>
      <c r="I2840" s="1">
        <v>60</v>
      </c>
      <c r="J2840" t="str">
        <f t="shared" si="133"/>
        <v>No</v>
      </c>
      <c r="K2840" t="str">
        <f t="shared" si="134"/>
        <v>No</v>
      </c>
      <c r="L2840">
        <f t="shared" si="135"/>
        <v>956230</v>
      </c>
      <c r="M2840" s="1" t="str">
        <f>IF(ISBLANK(D2840),_xlfn.MODE.SNGL(moras[TIPO_ASEGURAMIENTO]),D2840)</f>
        <v>ASALARIADO</v>
      </c>
      <c r="N2840" s="1">
        <f>IF(ISBLANK(moras[[#This Row],[EDAD]]),T2861,moras[[#This Row],[EDAD]])</f>
        <v>60</v>
      </c>
    </row>
    <row r="2841" spans="1:14" x14ac:dyDescent="0.35">
      <c r="A2841" s="1">
        <v>2840</v>
      </c>
      <c r="B2841" s="1" t="s">
        <v>15</v>
      </c>
      <c r="C2841" s="1">
        <v>410738.26</v>
      </c>
      <c r="D2841" s="1" t="s">
        <v>10</v>
      </c>
      <c r="E2841" s="1" t="s">
        <v>16</v>
      </c>
      <c r="F2841" s="1" t="s">
        <v>12</v>
      </c>
      <c r="G2841" s="1" t="s">
        <v>13</v>
      </c>
      <c r="H2841" s="1" t="s">
        <v>13</v>
      </c>
      <c r="I2841" s="1">
        <v>30</v>
      </c>
      <c r="J2841" t="str">
        <f t="shared" si="133"/>
        <v>No</v>
      </c>
      <c r="K2841" t="str">
        <f t="shared" si="134"/>
        <v>No</v>
      </c>
      <c r="L2841">
        <f t="shared" si="135"/>
        <v>410738.26</v>
      </c>
      <c r="M2841" s="1" t="str">
        <f>IF(ISBLANK(D2841),_xlfn.MODE.SNGL(moras[TIPO_ASEGURAMIENTO]),D2841)</f>
        <v>ASALARIADO</v>
      </c>
      <c r="N2841" s="1">
        <f>IF(ISBLANK(moras[[#This Row],[EDAD]]),T2862,moras[[#This Row],[EDAD]])</f>
        <v>30</v>
      </c>
    </row>
    <row r="2842" spans="1:14" x14ac:dyDescent="0.35">
      <c r="A2842" s="1">
        <v>2841</v>
      </c>
      <c r="B2842" s="1" t="s">
        <v>9</v>
      </c>
      <c r="C2842" s="1">
        <v>451015</v>
      </c>
      <c r="D2842" s="1" t="s">
        <v>10</v>
      </c>
      <c r="E2842" s="1" t="s">
        <v>16</v>
      </c>
      <c r="F2842" s="1" t="s">
        <v>12</v>
      </c>
      <c r="G2842" s="1" t="s">
        <v>13</v>
      </c>
      <c r="H2842" s="1" t="s">
        <v>13</v>
      </c>
      <c r="I2842" s="1">
        <v>28</v>
      </c>
      <c r="J2842" t="str">
        <f t="shared" si="133"/>
        <v>No</v>
      </c>
      <c r="K2842" t="str">
        <f t="shared" si="134"/>
        <v>No</v>
      </c>
      <c r="L2842">
        <f t="shared" si="135"/>
        <v>451015</v>
      </c>
      <c r="M2842" s="1" t="str">
        <f>IF(ISBLANK(D2842),_xlfn.MODE.SNGL(moras[TIPO_ASEGURAMIENTO]),D2842)</f>
        <v>ASALARIADO</v>
      </c>
      <c r="N2842" s="1">
        <f>IF(ISBLANK(moras[[#This Row],[EDAD]]),T2863,moras[[#This Row],[EDAD]])</f>
        <v>28</v>
      </c>
    </row>
    <row r="2843" spans="1:14" x14ac:dyDescent="0.35">
      <c r="A2843" s="1">
        <v>2842</v>
      </c>
      <c r="B2843" s="1" t="s">
        <v>9</v>
      </c>
      <c r="C2843" s="1">
        <v>370000</v>
      </c>
      <c r="D2843" s="1" t="s">
        <v>10</v>
      </c>
      <c r="E2843" s="1" t="s">
        <v>16</v>
      </c>
      <c r="F2843" s="1" t="s">
        <v>12</v>
      </c>
      <c r="G2843" s="1" t="s">
        <v>13</v>
      </c>
      <c r="H2843" s="1" t="s">
        <v>13</v>
      </c>
      <c r="I2843" s="1">
        <v>45</v>
      </c>
      <c r="J2843" t="str">
        <f t="shared" si="133"/>
        <v>No</v>
      </c>
      <c r="K2843" t="str">
        <f t="shared" si="134"/>
        <v>No</v>
      </c>
      <c r="L2843">
        <f t="shared" si="135"/>
        <v>370000</v>
      </c>
      <c r="M2843" s="1" t="str">
        <f>IF(ISBLANK(D2843),_xlfn.MODE.SNGL(moras[TIPO_ASEGURAMIENTO]),D2843)</f>
        <v>ASALARIADO</v>
      </c>
      <c r="N2843" s="1">
        <f>IF(ISBLANK(moras[[#This Row],[EDAD]]),T2864,moras[[#This Row],[EDAD]])</f>
        <v>45</v>
      </c>
    </row>
    <row r="2844" spans="1:14" x14ac:dyDescent="0.35">
      <c r="A2844" s="1">
        <v>2843</v>
      </c>
      <c r="B2844" s="1" t="s">
        <v>15</v>
      </c>
      <c r="C2844" s="1">
        <v>297046</v>
      </c>
      <c r="D2844" s="1" t="s">
        <v>17</v>
      </c>
      <c r="E2844" s="1" t="s">
        <v>16</v>
      </c>
      <c r="F2844" s="1" t="s">
        <v>13</v>
      </c>
      <c r="G2844" s="1" t="s">
        <v>13</v>
      </c>
      <c r="H2844" s="1" t="s">
        <v>12</v>
      </c>
      <c r="I2844" s="1">
        <v>19</v>
      </c>
      <c r="J2844" t="str">
        <f t="shared" si="133"/>
        <v>No</v>
      </c>
      <c r="K2844" t="str">
        <f t="shared" si="134"/>
        <v>No</v>
      </c>
      <c r="L2844">
        <f t="shared" si="135"/>
        <v>297046</v>
      </c>
      <c r="M2844" s="1" t="str">
        <f>IF(ISBLANK(D2844),_xlfn.MODE.SNGL(moras[TIPO_ASEGURAMIENTO]),D2844)</f>
        <v>ASEGURADO VOLUNTARIO</v>
      </c>
      <c r="N2844" s="1">
        <f>IF(ISBLANK(moras[[#This Row],[EDAD]]),T2865,moras[[#This Row],[EDAD]])</f>
        <v>19</v>
      </c>
    </row>
    <row r="2845" spans="1:14" x14ac:dyDescent="0.35">
      <c r="A2845" s="1">
        <v>2844</v>
      </c>
      <c r="B2845" s="1" t="s">
        <v>9</v>
      </c>
      <c r="C2845" s="1">
        <v>519483.5</v>
      </c>
      <c r="D2845" s="1" t="s">
        <v>10</v>
      </c>
      <c r="E2845" s="1" t="s">
        <v>16</v>
      </c>
      <c r="F2845" s="1" t="s">
        <v>12</v>
      </c>
      <c r="G2845" s="1" t="s">
        <v>12</v>
      </c>
      <c r="H2845" s="1" t="s">
        <v>12</v>
      </c>
      <c r="I2845" s="1">
        <v>37</v>
      </c>
      <c r="J2845" t="str">
        <f t="shared" si="133"/>
        <v>No</v>
      </c>
      <c r="K2845" t="str">
        <f t="shared" si="134"/>
        <v>No</v>
      </c>
      <c r="L2845">
        <f t="shared" si="135"/>
        <v>519483.5</v>
      </c>
      <c r="M2845" s="1" t="str">
        <f>IF(ISBLANK(D2845),_xlfn.MODE.SNGL(moras[TIPO_ASEGURAMIENTO]),D2845)</f>
        <v>ASALARIADO</v>
      </c>
      <c r="N2845" s="1">
        <f>IF(ISBLANK(moras[[#This Row],[EDAD]]),T2866,moras[[#This Row],[EDAD]])</f>
        <v>37</v>
      </c>
    </row>
    <row r="2846" spans="1:14" x14ac:dyDescent="0.35">
      <c r="A2846" s="1">
        <v>2845</v>
      </c>
      <c r="B2846" s="1" t="s">
        <v>15</v>
      </c>
      <c r="C2846" s="1">
        <v>2216750.36</v>
      </c>
      <c r="D2846" s="1" t="s">
        <v>10</v>
      </c>
      <c r="E2846" s="1" t="s">
        <v>16</v>
      </c>
      <c r="F2846" s="1" t="s">
        <v>12</v>
      </c>
      <c r="G2846" s="1" t="s">
        <v>12</v>
      </c>
      <c r="H2846" s="1" t="s">
        <v>13</v>
      </c>
      <c r="I2846" s="1">
        <v>30</v>
      </c>
      <c r="J2846" t="str">
        <f t="shared" si="133"/>
        <v>No</v>
      </c>
      <c r="K2846" t="str">
        <f t="shared" si="134"/>
        <v>No</v>
      </c>
      <c r="L2846">
        <f t="shared" si="135"/>
        <v>2216750.36</v>
      </c>
      <c r="M2846" s="1" t="str">
        <f>IF(ISBLANK(D2846),_xlfn.MODE.SNGL(moras[TIPO_ASEGURAMIENTO]),D2846)</f>
        <v>ASALARIADO</v>
      </c>
      <c r="N2846" s="1">
        <f>IF(ISBLANK(moras[[#This Row],[EDAD]]),T2867,moras[[#This Row],[EDAD]])</f>
        <v>30</v>
      </c>
    </row>
    <row r="2847" spans="1:14" x14ac:dyDescent="0.35">
      <c r="A2847" s="1">
        <v>2846</v>
      </c>
      <c r="B2847" s="1" t="s">
        <v>9</v>
      </c>
      <c r="C2847" s="1">
        <v>241999</v>
      </c>
      <c r="D2847" s="1" t="s">
        <v>10</v>
      </c>
      <c r="E2847" s="1" t="s">
        <v>16</v>
      </c>
      <c r="F2847" s="1" t="s">
        <v>12</v>
      </c>
      <c r="G2847" s="1" t="s">
        <v>13</v>
      </c>
      <c r="H2847" s="1" t="s">
        <v>12</v>
      </c>
      <c r="I2847" s="1">
        <v>45</v>
      </c>
      <c r="J2847" t="str">
        <f t="shared" si="133"/>
        <v>No</v>
      </c>
      <c r="K2847" t="str">
        <f t="shared" si="134"/>
        <v>No</v>
      </c>
      <c r="L2847">
        <f t="shared" si="135"/>
        <v>241999</v>
      </c>
      <c r="M2847" s="1" t="str">
        <f>IF(ISBLANK(D2847),_xlfn.MODE.SNGL(moras[TIPO_ASEGURAMIENTO]),D2847)</f>
        <v>ASALARIADO</v>
      </c>
      <c r="N2847" s="1">
        <f>IF(ISBLANK(moras[[#This Row],[EDAD]]),T2868,moras[[#This Row],[EDAD]])</f>
        <v>45</v>
      </c>
    </row>
    <row r="2848" spans="1:14" x14ac:dyDescent="0.35">
      <c r="A2848" s="1">
        <v>2847</v>
      </c>
      <c r="B2848" s="1" t="s">
        <v>15</v>
      </c>
      <c r="C2848" s="1">
        <v>300018</v>
      </c>
      <c r="D2848" s="1" t="s">
        <v>17</v>
      </c>
      <c r="E2848" s="1" t="s">
        <v>16</v>
      </c>
      <c r="F2848" s="1" t="s">
        <v>12</v>
      </c>
      <c r="G2848" s="1" t="s">
        <v>13</v>
      </c>
      <c r="H2848" s="1" t="s">
        <v>13</v>
      </c>
      <c r="I2848" s="1">
        <v>59</v>
      </c>
      <c r="J2848" t="str">
        <f t="shared" si="133"/>
        <v>No</v>
      </c>
      <c r="K2848" t="str">
        <f t="shared" si="134"/>
        <v>No</v>
      </c>
      <c r="L2848">
        <f t="shared" si="135"/>
        <v>300018</v>
      </c>
      <c r="M2848" s="1" t="str">
        <f>IF(ISBLANK(D2848),_xlfn.MODE.SNGL(moras[TIPO_ASEGURAMIENTO]),D2848)</f>
        <v>ASEGURADO VOLUNTARIO</v>
      </c>
      <c r="N2848" s="1">
        <f>IF(ISBLANK(moras[[#This Row],[EDAD]]),T2869,moras[[#This Row],[EDAD]])</f>
        <v>59</v>
      </c>
    </row>
    <row r="2849" spans="1:14" x14ac:dyDescent="0.35">
      <c r="A2849" s="1">
        <v>2848</v>
      </c>
      <c r="B2849" s="1" t="s">
        <v>9</v>
      </c>
      <c r="C2849" s="1">
        <v>309288</v>
      </c>
      <c r="D2849" s="1" t="s">
        <v>10</v>
      </c>
      <c r="E2849" s="1" t="s">
        <v>16</v>
      </c>
      <c r="F2849" s="1" t="s">
        <v>12</v>
      </c>
      <c r="G2849" s="1" t="s">
        <v>13</v>
      </c>
      <c r="H2849" s="1" t="s">
        <v>13</v>
      </c>
      <c r="I2849" s="1">
        <v>39</v>
      </c>
      <c r="J2849" t="str">
        <f t="shared" si="133"/>
        <v>No</v>
      </c>
      <c r="K2849" t="str">
        <f t="shared" si="134"/>
        <v>No</v>
      </c>
      <c r="L2849">
        <f t="shared" si="135"/>
        <v>309288</v>
      </c>
      <c r="M2849" s="1" t="str">
        <f>IF(ISBLANK(D2849),_xlfn.MODE.SNGL(moras[TIPO_ASEGURAMIENTO]),D2849)</f>
        <v>ASALARIADO</v>
      </c>
      <c r="N2849" s="1">
        <f>IF(ISBLANK(moras[[#This Row],[EDAD]]),T2870,moras[[#This Row],[EDAD]])</f>
        <v>39</v>
      </c>
    </row>
    <row r="2850" spans="1:14" x14ac:dyDescent="0.35">
      <c r="A2850" s="1">
        <v>2849</v>
      </c>
      <c r="B2850" s="1" t="s">
        <v>15</v>
      </c>
      <c r="C2850" s="1">
        <v>250750</v>
      </c>
      <c r="D2850" s="1" t="s">
        <v>10</v>
      </c>
      <c r="E2850" s="1" t="s">
        <v>16</v>
      </c>
      <c r="F2850" s="1" t="s">
        <v>12</v>
      </c>
      <c r="G2850" s="1" t="s">
        <v>13</v>
      </c>
      <c r="H2850" s="1" t="s">
        <v>13</v>
      </c>
      <c r="I2850" s="1">
        <v>31</v>
      </c>
      <c r="J2850" t="str">
        <f t="shared" si="133"/>
        <v>No</v>
      </c>
      <c r="K2850" t="str">
        <f t="shared" si="134"/>
        <v>No</v>
      </c>
      <c r="L2850">
        <f t="shared" si="135"/>
        <v>250750</v>
      </c>
      <c r="M2850" s="1" t="str">
        <f>IF(ISBLANK(D2850),_xlfn.MODE.SNGL(moras[TIPO_ASEGURAMIENTO]),D2850)</f>
        <v>ASALARIADO</v>
      </c>
      <c r="N2850" s="1">
        <f>IF(ISBLANK(moras[[#This Row],[EDAD]]),T2871,moras[[#This Row],[EDAD]])</f>
        <v>31</v>
      </c>
    </row>
    <row r="2851" spans="1:14" x14ac:dyDescent="0.35">
      <c r="A2851" s="1">
        <v>2850</v>
      </c>
      <c r="B2851" s="1" t="s">
        <v>15</v>
      </c>
      <c r="C2851" s="1">
        <v>155636</v>
      </c>
      <c r="D2851" s="1" t="s">
        <v>10</v>
      </c>
      <c r="E2851" s="1" t="s">
        <v>16</v>
      </c>
      <c r="F2851" s="1" t="s">
        <v>12</v>
      </c>
      <c r="G2851" s="1" t="s">
        <v>13</v>
      </c>
      <c r="H2851" s="1" t="s">
        <v>13</v>
      </c>
      <c r="I2851" s="1">
        <v>61</v>
      </c>
      <c r="J2851" t="str">
        <f t="shared" si="133"/>
        <v>No</v>
      </c>
      <c r="K2851" t="str">
        <f t="shared" si="134"/>
        <v>No</v>
      </c>
      <c r="L2851">
        <f t="shared" si="135"/>
        <v>155636</v>
      </c>
      <c r="M2851" s="1" t="str">
        <f>IF(ISBLANK(D2851),_xlfn.MODE.SNGL(moras[TIPO_ASEGURAMIENTO]),D2851)</f>
        <v>ASALARIADO</v>
      </c>
      <c r="N2851" s="1">
        <f>IF(ISBLANK(moras[[#This Row],[EDAD]]),T2872,moras[[#This Row],[EDAD]])</f>
        <v>61</v>
      </c>
    </row>
    <row r="2852" spans="1:14" x14ac:dyDescent="0.35">
      <c r="A2852" s="1">
        <v>2851</v>
      </c>
      <c r="B2852" s="1" t="s">
        <v>9</v>
      </c>
      <c r="C2852" s="1">
        <v>617586</v>
      </c>
      <c r="D2852" s="1" t="s">
        <v>10</v>
      </c>
      <c r="E2852" s="1" t="s">
        <v>16</v>
      </c>
      <c r="F2852" s="1" t="s">
        <v>12</v>
      </c>
      <c r="G2852" s="1" t="s">
        <v>13</v>
      </c>
      <c r="H2852" s="1" t="s">
        <v>12</v>
      </c>
      <c r="I2852" s="1">
        <v>36</v>
      </c>
      <c r="J2852" t="str">
        <f t="shared" si="133"/>
        <v>No</v>
      </c>
      <c r="K2852" t="str">
        <f t="shared" si="134"/>
        <v>No</v>
      </c>
      <c r="L2852">
        <f t="shared" si="135"/>
        <v>617586</v>
      </c>
      <c r="M2852" s="1" t="str">
        <f>IF(ISBLANK(D2852),_xlfn.MODE.SNGL(moras[TIPO_ASEGURAMIENTO]),D2852)</f>
        <v>ASALARIADO</v>
      </c>
      <c r="N2852" s="1">
        <f>IF(ISBLANK(moras[[#This Row],[EDAD]]),T2873,moras[[#This Row],[EDAD]])</f>
        <v>36</v>
      </c>
    </row>
    <row r="2853" spans="1:14" x14ac:dyDescent="0.35">
      <c r="A2853" s="1">
        <v>2852</v>
      </c>
      <c r="B2853" s="1" t="s">
        <v>9</v>
      </c>
      <c r="C2853" s="1">
        <v>450886</v>
      </c>
      <c r="D2853" s="1" t="s">
        <v>18</v>
      </c>
      <c r="E2853" s="1" t="s">
        <v>16</v>
      </c>
      <c r="F2853" s="1" t="s">
        <v>12</v>
      </c>
      <c r="G2853" s="1" t="s">
        <v>13</v>
      </c>
      <c r="H2853" s="1" t="s">
        <v>13</v>
      </c>
      <c r="I2853" s="1">
        <v>49</v>
      </c>
      <c r="J2853" t="str">
        <f t="shared" si="133"/>
        <v>No</v>
      </c>
      <c r="K2853" t="str">
        <f t="shared" si="134"/>
        <v>No</v>
      </c>
      <c r="L2853">
        <f t="shared" si="135"/>
        <v>450886</v>
      </c>
      <c r="M2853" s="1" t="str">
        <f>IF(ISBLANK(D2853),_xlfn.MODE.SNGL(moras[TIPO_ASEGURAMIENTO]),D2853)</f>
        <v>TRABAJADOR INDEPENDIENTE</v>
      </c>
      <c r="N2853" s="1">
        <f>IF(ISBLANK(moras[[#This Row],[EDAD]]),T2874,moras[[#This Row],[EDAD]])</f>
        <v>49</v>
      </c>
    </row>
    <row r="2854" spans="1:14" x14ac:dyDescent="0.35">
      <c r="A2854" s="1">
        <v>2853</v>
      </c>
      <c r="B2854" s="1" t="s">
        <v>15</v>
      </c>
      <c r="C2854" s="1">
        <v>297046</v>
      </c>
      <c r="D2854" s="1" t="s">
        <v>17</v>
      </c>
      <c r="E2854" s="1" t="s">
        <v>16</v>
      </c>
      <c r="F2854" s="1" t="s">
        <v>12</v>
      </c>
      <c r="G2854" s="1" t="s">
        <v>13</v>
      </c>
      <c r="H2854" s="1" t="s">
        <v>13</v>
      </c>
      <c r="I2854" s="1">
        <v>61</v>
      </c>
      <c r="J2854" t="str">
        <f t="shared" si="133"/>
        <v>No</v>
      </c>
      <c r="K2854" t="str">
        <f t="shared" si="134"/>
        <v>No</v>
      </c>
      <c r="L2854">
        <f t="shared" si="135"/>
        <v>297046</v>
      </c>
      <c r="M2854" s="1" t="str">
        <f>IF(ISBLANK(D2854),_xlfn.MODE.SNGL(moras[TIPO_ASEGURAMIENTO]),D2854)</f>
        <v>ASEGURADO VOLUNTARIO</v>
      </c>
      <c r="N2854" s="1">
        <f>IF(ISBLANK(moras[[#This Row],[EDAD]]),T2875,moras[[#This Row],[EDAD]])</f>
        <v>61</v>
      </c>
    </row>
    <row r="2855" spans="1:14" x14ac:dyDescent="0.35">
      <c r="A2855" s="1">
        <v>2854</v>
      </c>
      <c r="B2855" s="1" t="s">
        <v>9</v>
      </c>
      <c r="C2855" s="1">
        <v>446000</v>
      </c>
      <c r="D2855" s="1" t="s">
        <v>10</v>
      </c>
      <c r="E2855" s="1" t="s">
        <v>16</v>
      </c>
      <c r="F2855" s="1" t="s">
        <v>12</v>
      </c>
      <c r="G2855" s="1" t="s">
        <v>13</v>
      </c>
      <c r="H2855" s="1" t="s">
        <v>13</v>
      </c>
      <c r="I2855" s="1">
        <v>28</v>
      </c>
      <c r="J2855" t="str">
        <f t="shared" si="133"/>
        <v>No</v>
      </c>
      <c r="K2855" t="str">
        <f t="shared" si="134"/>
        <v>No</v>
      </c>
      <c r="L2855">
        <f t="shared" si="135"/>
        <v>446000</v>
      </c>
      <c r="M2855" s="1" t="str">
        <f>IF(ISBLANK(D2855),_xlfn.MODE.SNGL(moras[TIPO_ASEGURAMIENTO]),D2855)</f>
        <v>ASALARIADO</v>
      </c>
      <c r="N2855" s="1">
        <f>IF(ISBLANK(moras[[#This Row],[EDAD]]),T2876,moras[[#This Row],[EDAD]])</f>
        <v>28</v>
      </c>
    </row>
    <row r="2856" spans="1:14" x14ac:dyDescent="0.35">
      <c r="A2856" s="1">
        <v>2855</v>
      </c>
      <c r="B2856" s="1" t="s">
        <v>9</v>
      </c>
      <c r="C2856" s="1">
        <v>509509</v>
      </c>
      <c r="D2856" s="1" t="s">
        <v>18</v>
      </c>
      <c r="E2856" s="1" t="s">
        <v>16</v>
      </c>
      <c r="F2856" s="1" t="s">
        <v>12</v>
      </c>
      <c r="G2856" s="1" t="s">
        <v>13</v>
      </c>
      <c r="H2856" s="1" t="s">
        <v>12</v>
      </c>
      <c r="I2856" s="1">
        <v>37</v>
      </c>
      <c r="J2856" t="str">
        <f t="shared" si="133"/>
        <v>No</v>
      </c>
      <c r="K2856" t="str">
        <f t="shared" si="134"/>
        <v>No</v>
      </c>
      <c r="L2856">
        <f t="shared" si="135"/>
        <v>509509</v>
      </c>
      <c r="M2856" s="1" t="str">
        <f>IF(ISBLANK(D2856),_xlfn.MODE.SNGL(moras[TIPO_ASEGURAMIENTO]),D2856)</f>
        <v>TRABAJADOR INDEPENDIENTE</v>
      </c>
      <c r="N2856" s="1">
        <f>IF(ISBLANK(moras[[#This Row],[EDAD]]),T2877,moras[[#This Row],[EDAD]])</f>
        <v>37</v>
      </c>
    </row>
    <row r="2857" spans="1:14" x14ac:dyDescent="0.35">
      <c r="A2857" s="1">
        <v>2856</v>
      </c>
      <c r="B2857" s="1" t="s">
        <v>9</v>
      </c>
      <c r="C2857" s="1">
        <v>799571.5</v>
      </c>
      <c r="D2857" s="1" t="s">
        <v>10</v>
      </c>
      <c r="E2857" s="1" t="s">
        <v>16</v>
      </c>
      <c r="F2857" s="1" t="s">
        <v>12</v>
      </c>
      <c r="G2857" s="1" t="s">
        <v>13</v>
      </c>
      <c r="H2857" s="1" t="s">
        <v>13</v>
      </c>
      <c r="I2857" s="1">
        <v>22</v>
      </c>
      <c r="J2857" t="str">
        <f t="shared" si="133"/>
        <v>No</v>
      </c>
      <c r="K2857" t="str">
        <f t="shared" si="134"/>
        <v>No</v>
      </c>
      <c r="L2857">
        <f t="shared" si="135"/>
        <v>799571.5</v>
      </c>
      <c r="M2857" s="1" t="str">
        <f>IF(ISBLANK(D2857),_xlfn.MODE.SNGL(moras[TIPO_ASEGURAMIENTO]),D2857)</f>
        <v>ASALARIADO</v>
      </c>
      <c r="N2857" s="1">
        <f>IF(ISBLANK(moras[[#This Row],[EDAD]]),T2878,moras[[#This Row],[EDAD]])</f>
        <v>22</v>
      </c>
    </row>
    <row r="2858" spans="1:14" x14ac:dyDescent="0.35">
      <c r="A2858" s="1">
        <v>2857</v>
      </c>
      <c r="B2858" s="1" t="s">
        <v>9</v>
      </c>
      <c r="C2858" s="1">
        <v>297046</v>
      </c>
      <c r="D2858" s="1" t="s">
        <v>17</v>
      </c>
      <c r="E2858" s="1" t="s">
        <v>16</v>
      </c>
      <c r="F2858" s="1" t="s">
        <v>12</v>
      </c>
      <c r="G2858" s="1" t="s">
        <v>12</v>
      </c>
      <c r="H2858" s="1" t="s">
        <v>12</v>
      </c>
      <c r="I2858" s="1">
        <v>57</v>
      </c>
      <c r="J2858" t="str">
        <f t="shared" si="133"/>
        <v>No</v>
      </c>
      <c r="K2858" t="str">
        <f t="shared" si="134"/>
        <v>No</v>
      </c>
      <c r="L2858">
        <f t="shared" si="135"/>
        <v>297046</v>
      </c>
      <c r="M2858" s="1" t="str">
        <f>IF(ISBLANK(D2858),_xlfn.MODE.SNGL(moras[TIPO_ASEGURAMIENTO]),D2858)</f>
        <v>ASEGURADO VOLUNTARIO</v>
      </c>
      <c r="N2858" s="1">
        <f>IF(ISBLANK(moras[[#This Row],[EDAD]]),T2879,moras[[#This Row],[EDAD]])</f>
        <v>57</v>
      </c>
    </row>
    <row r="2859" spans="1:14" x14ac:dyDescent="0.35">
      <c r="A2859" s="1">
        <v>2858</v>
      </c>
      <c r="B2859" s="1" t="s">
        <v>15</v>
      </c>
      <c r="C2859" s="1">
        <v>130000</v>
      </c>
      <c r="D2859" s="1" t="s">
        <v>10</v>
      </c>
      <c r="E2859" s="1" t="s">
        <v>16</v>
      </c>
      <c r="F2859" s="1" t="s">
        <v>12</v>
      </c>
      <c r="G2859" s="1" t="s">
        <v>13</v>
      </c>
      <c r="H2859" s="1" t="s">
        <v>13</v>
      </c>
      <c r="I2859" s="1">
        <v>51</v>
      </c>
      <c r="J2859" t="str">
        <f t="shared" si="133"/>
        <v>No</v>
      </c>
      <c r="K2859" t="str">
        <f t="shared" si="134"/>
        <v>No</v>
      </c>
      <c r="L2859">
        <f t="shared" si="135"/>
        <v>130000</v>
      </c>
      <c r="M2859" s="1" t="str">
        <f>IF(ISBLANK(D2859),_xlfn.MODE.SNGL(moras[TIPO_ASEGURAMIENTO]),D2859)</f>
        <v>ASALARIADO</v>
      </c>
      <c r="N2859" s="1">
        <f>IF(ISBLANK(moras[[#This Row],[EDAD]]),T2880,moras[[#This Row],[EDAD]])</f>
        <v>51</v>
      </c>
    </row>
    <row r="2860" spans="1:14" x14ac:dyDescent="0.35">
      <c r="A2860" s="1">
        <v>2859</v>
      </c>
      <c r="B2860" s="1" t="s">
        <v>9</v>
      </c>
      <c r="C2860" s="1">
        <v>429740</v>
      </c>
      <c r="D2860" s="1" t="s">
        <v>10</v>
      </c>
      <c r="E2860" s="1" t="s">
        <v>16</v>
      </c>
      <c r="F2860" s="1" t="s">
        <v>12</v>
      </c>
      <c r="G2860" s="1" t="s">
        <v>13</v>
      </c>
      <c r="H2860" s="1" t="s">
        <v>13</v>
      </c>
      <c r="I2860" s="1">
        <v>27</v>
      </c>
      <c r="J2860" t="str">
        <f t="shared" si="133"/>
        <v>No</v>
      </c>
      <c r="K2860" t="str">
        <f t="shared" si="134"/>
        <v>No</v>
      </c>
      <c r="L2860">
        <f t="shared" si="135"/>
        <v>429740</v>
      </c>
      <c r="M2860" s="1" t="str">
        <f>IF(ISBLANK(D2860),_xlfn.MODE.SNGL(moras[TIPO_ASEGURAMIENTO]),D2860)</f>
        <v>ASALARIADO</v>
      </c>
      <c r="N2860" s="1">
        <f>IF(ISBLANK(moras[[#This Row],[EDAD]]),T2881,moras[[#This Row],[EDAD]])</f>
        <v>27</v>
      </c>
    </row>
    <row r="2861" spans="1:14" x14ac:dyDescent="0.35">
      <c r="A2861" s="1">
        <v>2860</v>
      </c>
      <c r="B2861" s="1" t="s">
        <v>9</v>
      </c>
      <c r="C2861" s="1">
        <v>356858</v>
      </c>
      <c r="D2861" s="1" t="s">
        <v>18</v>
      </c>
      <c r="E2861" s="1" t="s">
        <v>16</v>
      </c>
      <c r="F2861" s="1" t="s">
        <v>12</v>
      </c>
      <c r="G2861" s="1" t="s">
        <v>12</v>
      </c>
      <c r="H2861" s="1" t="s">
        <v>12</v>
      </c>
      <c r="I2861" s="1">
        <v>25</v>
      </c>
      <c r="J2861" t="str">
        <f t="shared" si="133"/>
        <v>No</v>
      </c>
      <c r="K2861" t="str">
        <f t="shared" si="134"/>
        <v>No</v>
      </c>
      <c r="L2861">
        <f t="shared" si="135"/>
        <v>356858</v>
      </c>
      <c r="M2861" s="1" t="str">
        <f>IF(ISBLANK(D2861),_xlfn.MODE.SNGL(moras[TIPO_ASEGURAMIENTO]),D2861)</f>
        <v>TRABAJADOR INDEPENDIENTE</v>
      </c>
      <c r="N2861" s="1">
        <f>IF(ISBLANK(moras[[#This Row],[EDAD]]),T2882,moras[[#This Row],[EDAD]])</f>
        <v>25</v>
      </c>
    </row>
    <row r="2862" spans="1:14" x14ac:dyDescent="0.35">
      <c r="A2862" s="1">
        <v>2861</v>
      </c>
      <c r="B2862" s="1" t="s">
        <v>15</v>
      </c>
      <c r="C2862" s="1">
        <v>375000</v>
      </c>
      <c r="D2862" s="1" t="s">
        <v>10</v>
      </c>
      <c r="E2862" s="1" t="s">
        <v>16</v>
      </c>
      <c r="F2862" s="1" t="s">
        <v>12</v>
      </c>
      <c r="G2862" s="1" t="s">
        <v>13</v>
      </c>
      <c r="H2862" s="1" t="s">
        <v>13</v>
      </c>
      <c r="I2862" s="1">
        <v>42</v>
      </c>
      <c r="J2862" t="str">
        <f t="shared" si="133"/>
        <v>No</v>
      </c>
      <c r="K2862" t="str">
        <f t="shared" si="134"/>
        <v>No</v>
      </c>
      <c r="L2862">
        <f t="shared" si="135"/>
        <v>375000</v>
      </c>
      <c r="M2862" s="1" t="str">
        <f>IF(ISBLANK(D2862),_xlfn.MODE.SNGL(moras[TIPO_ASEGURAMIENTO]),D2862)</f>
        <v>ASALARIADO</v>
      </c>
      <c r="N2862" s="1">
        <f>IF(ISBLANK(moras[[#This Row],[EDAD]]),T2883,moras[[#This Row],[EDAD]])</f>
        <v>42</v>
      </c>
    </row>
    <row r="2863" spans="1:14" x14ac:dyDescent="0.35">
      <c r="A2863" s="1">
        <v>2862</v>
      </c>
      <c r="B2863" s="1" t="s">
        <v>15</v>
      </c>
      <c r="C2863" s="1">
        <v>384500</v>
      </c>
      <c r="D2863" s="1" t="s">
        <v>10</v>
      </c>
      <c r="E2863" s="1" t="s">
        <v>16</v>
      </c>
      <c r="F2863" s="1" t="s">
        <v>12</v>
      </c>
      <c r="G2863" s="1" t="s">
        <v>13</v>
      </c>
      <c r="H2863" s="1" t="s">
        <v>13</v>
      </c>
      <c r="I2863" s="1">
        <v>33</v>
      </c>
      <c r="J2863" t="str">
        <f t="shared" si="133"/>
        <v>No</v>
      </c>
      <c r="K2863" t="str">
        <f t="shared" si="134"/>
        <v>No</v>
      </c>
      <c r="L2863">
        <f t="shared" si="135"/>
        <v>384500</v>
      </c>
      <c r="M2863" s="1" t="str">
        <f>IF(ISBLANK(D2863),_xlfn.MODE.SNGL(moras[TIPO_ASEGURAMIENTO]),D2863)</f>
        <v>ASALARIADO</v>
      </c>
      <c r="N2863" s="1">
        <f>IF(ISBLANK(moras[[#This Row],[EDAD]]),T2884,moras[[#This Row],[EDAD]])</f>
        <v>33</v>
      </c>
    </row>
    <row r="2864" spans="1:14" x14ac:dyDescent="0.35">
      <c r="A2864" s="1">
        <v>2863</v>
      </c>
      <c r="B2864" s="1" t="s">
        <v>9</v>
      </c>
      <c r="C2864" s="1">
        <v>368127</v>
      </c>
      <c r="D2864" s="1" t="s">
        <v>18</v>
      </c>
      <c r="E2864" s="1" t="s">
        <v>16</v>
      </c>
      <c r="F2864" s="1" t="s">
        <v>12</v>
      </c>
      <c r="G2864" s="1" t="s">
        <v>13</v>
      </c>
      <c r="H2864" s="1" t="s">
        <v>12</v>
      </c>
      <c r="I2864" s="1">
        <v>35</v>
      </c>
      <c r="J2864" t="str">
        <f t="shared" si="133"/>
        <v>No</v>
      </c>
      <c r="K2864" t="str">
        <f t="shared" si="134"/>
        <v>No</v>
      </c>
      <c r="L2864">
        <f t="shared" si="135"/>
        <v>368127</v>
      </c>
      <c r="M2864" s="1" t="str">
        <f>IF(ISBLANK(D2864),_xlfn.MODE.SNGL(moras[TIPO_ASEGURAMIENTO]),D2864)</f>
        <v>TRABAJADOR INDEPENDIENTE</v>
      </c>
      <c r="N2864" s="1">
        <f>IF(ISBLANK(moras[[#This Row],[EDAD]]),T2885,moras[[#This Row],[EDAD]])</f>
        <v>35</v>
      </c>
    </row>
    <row r="2865" spans="1:14" x14ac:dyDescent="0.35">
      <c r="A2865" s="1">
        <v>2864</v>
      </c>
      <c r="B2865" s="1" t="s">
        <v>9</v>
      </c>
      <c r="C2865" s="1">
        <v>258000</v>
      </c>
      <c r="D2865" s="1" t="s">
        <v>10</v>
      </c>
      <c r="E2865" s="1" t="s">
        <v>16</v>
      </c>
      <c r="F2865" s="1" t="s">
        <v>12</v>
      </c>
      <c r="G2865" s="1" t="s">
        <v>13</v>
      </c>
      <c r="H2865" s="1" t="s">
        <v>13</v>
      </c>
      <c r="I2865" s="1">
        <v>50</v>
      </c>
      <c r="J2865" t="str">
        <f t="shared" si="133"/>
        <v>No</v>
      </c>
      <c r="K2865" t="str">
        <f t="shared" si="134"/>
        <v>No</v>
      </c>
      <c r="L2865">
        <f t="shared" si="135"/>
        <v>258000</v>
      </c>
      <c r="M2865" s="1" t="str">
        <f>IF(ISBLANK(D2865),_xlfn.MODE.SNGL(moras[TIPO_ASEGURAMIENTO]),D2865)</f>
        <v>ASALARIADO</v>
      </c>
      <c r="N2865" s="1">
        <f>IF(ISBLANK(moras[[#This Row],[EDAD]]),T2886,moras[[#This Row],[EDAD]])</f>
        <v>50</v>
      </c>
    </row>
    <row r="2866" spans="1:14" x14ac:dyDescent="0.35">
      <c r="A2866" s="1">
        <v>2865</v>
      </c>
      <c r="B2866" s="1" t="s">
        <v>9</v>
      </c>
      <c r="C2866" s="1">
        <v>2396657.2000000002</v>
      </c>
      <c r="D2866" s="1" t="s">
        <v>10</v>
      </c>
      <c r="E2866" s="1" t="s">
        <v>16</v>
      </c>
      <c r="F2866" s="1" t="s">
        <v>12</v>
      </c>
      <c r="G2866" s="1" t="s">
        <v>13</v>
      </c>
      <c r="H2866" s="1" t="s">
        <v>13</v>
      </c>
      <c r="I2866" s="1">
        <v>34</v>
      </c>
      <c r="J2866" t="str">
        <f t="shared" si="133"/>
        <v>Atípico</v>
      </c>
      <c r="K2866" t="str">
        <f t="shared" si="134"/>
        <v>No</v>
      </c>
      <c r="L2866">
        <f t="shared" si="135"/>
        <v>2396657.2000000002</v>
      </c>
      <c r="M2866" s="1" t="str">
        <f>IF(ISBLANK(D2866),_xlfn.MODE.SNGL(moras[TIPO_ASEGURAMIENTO]),D2866)</f>
        <v>ASALARIADO</v>
      </c>
      <c r="N2866" s="1">
        <f>IF(ISBLANK(moras[[#This Row],[EDAD]]),T2887,moras[[#This Row],[EDAD]])</f>
        <v>34</v>
      </c>
    </row>
    <row r="2867" spans="1:14" x14ac:dyDescent="0.35">
      <c r="A2867" s="1">
        <v>2866</v>
      </c>
      <c r="B2867" s="1" t="s">
        <v>15</v>
      </c>
      <c r="C2867" s="1">
        <v>297046</v>
      </c>
      <c r="D2867" s="1" t="s">
        <v>17</v>
      </c>
      <c r="E2867" s="1" t="s">
        <v>16</v>
      </c>
      <c r="F2867" s="1" t="s">
        <v>12</v>
      </c>
      <c r="G2867" s="1" t="s">
        <v>13</v>
      </c>
      <c r="H2867" s="1" t="s">
        <v>13</v>
      </c>
      <c r="I2867" s="1">
        <v>29</v>
      </c>
      <c r="J2867" t="str">
        <f t="shared" si="133"/>
        <v>No</v>
      </c>
      <c r="K2867" t="str">
        <f t="shared" si="134"/>
        <v>No</v>
      </c>
      <c r="L2867">
        <f t="shared" si="135"/>
        <v>297046</v>
      </c>
      <c r="M2867" s="1" t="str">
        <f>IF(ISBLANK(D2867),_xlfn.MODE.SNGL(moras[TIPO_ASEGURAMIENTO]),D2867)</f>
        <v>ASEGURADO VOLUNTARIO</v>
      </c>
      <c r="N2867" s="1">
        <f>IF(ISBLANK(moras[[#This Row],[EDAD]]),T2888,moras[[#This Row],[EDAD]])</f>
        <v>29</v>
      </c>
    </row>
    <row r="2868" spans="1:14" x14ac:dyDescent="0.35">
      <c r="A2868" s="1">
        <v>2867</v>
      </c>
      <c r="B2868" s="1" t="s">
        <v>9</v>
      </c>
      <c r="C2868" s="1">
        <v>335930</v>
      </c>
      <c r="D2868" s="1" t="s">
        <v>10</v>
      </c>
      <c r="E2868" s="1" t="s">
        <v>16</v>
      </c>
      <c r="F2868" s="1" t="s">
        <v>12</v>
      </c>
      <c r="G2868" s="1" t="s">
        <v>13</v>
      </c>
      <c r="H2868" s="1" t="s">
        <v>13</v>
      </c>
      <c r="I2868" s="1">
        <v>49</v>
      </c>
      <c r="J2868" t="str">
        <f t="shared" si="133"/>
        <v>No</v>
      </c>
      <c r="K2868" t="str">
        <f t="shared" si="134"/>
        <v>No</v>
      </c>
      <c r="L2868">
        <f t="shared" si="135"/>
        <v>335930</v>
      </c>
      <c r="M2868" s="1" t="str">
        <f>IF(ISBLANK(D2868),_xlfn.MODE.SNGL(moras[TIPO_ASEGURAMIENTO]),D2868)</f>
        <v>ASALARIADO</v>
      </c>
      <c r="N2868" s="1">
        <f>IF(ISBLANK(moras[[#This Row],[EDAD]]),T2889,moras[[#This Row],[EDAD]])</f>
        <v>49</v>
      </c>
    </row>
    <row r="2869" spans="1:14" x14ac:dyDescent="0.35">
      <c r="A2869" s="1">
        <v>2868</v>
      </c>
      <c r="B2869" s="1" t="s">
        <v>15</v>
      </c>
      <c r="C2869" s="1">
        <v>278030</v>
      </c>
      <c r="D2869" s="1" t="s">
        <v>19</v>
      </c>
      <c r="E2869" s="1" t="s">
        <v>16</v>
      </c>
      <c r="F2869" s="1" t="s">
        <v>12</v>
      </c>
      <c r="G2869" s="1" t="s">
        <v>13</v>
      </c>
      <c r="H2869" s="1" t="s">
        <v>13</v>
      </c>
      <c r="I2869" s="1">
        <v>40</v>
      </c>
      <c r="J2869" t="str">
        <f t="shared" si="133"/>
        <v>No</v>
      </c>
      <c r="K2869" t="str">
        <f t="shared" si="134"/>
        <v>No</v>
      </c>
      <c r="L2869">
        <f t="shared" si="135"/>
        <v>278030</v>
      </c>
      <c r="M2869" s="1" t="str">
        <f>IF(ISBLANK(D2869),_xlfn.MODE.SNGL(moras[TIPO_ASEGURAMIENTO]),D2869)</f>
        <v>CONVENIOS ESPECIALES DE TRABAJADORES INDEPENDIENTES</v>
      </c>
      <c r="N2869" s="1">
        <f>IF(ISBLANK(moras[[#This Row],[EDAD]]),T2890,moras[[#This Row],[EDAD]])</f>
        <v>40</v>
      </c>
    </row>
    <row r="2870" spans="1:14" x14ac:dyDescent="0.35">
      <c r="A2870" s="1">
        <v>2869</v>
      </c>
      <c r="B2870" s="1" t="s">
        <v>9</v>
      </c>
      <c r="C2870" s="1">
        <v>1739925</v>
      </c>
      <c r="D2870" s="1" t="s">
        <v>10</v>
      </c>
      <c r="E2870" s="1" t="s">
        <v>16</v>
      </c>
      <c r="F2870" s="1" t="s">
        <v>12</v>
      </c>
      <c r="G2870" s="1" t="s">
        <v>13</v>
      </c>
      <c r="H2870" s="1" t="s">
        <v>13</v>
      </c>
      <c r="I2870" s="1">
        <v>43</v>
      </c>
      <c r="J2870" t="str">
        <f t="shared" si="133"/>
        <v>No</v>
      </c>
      <c r="K2870" t="str">
        <f t="shared" si="134"/>
        <v>No</v>
      </c>
      <c r="L2870">
        <f t="shared" si="135"/>
        <v>1739925</v>
      </c>
      <c r="M2870" s="1" t="str">
        <f>IF(ISBLANK(D2870),_xlfn.MODE.SNGL(moras[TIPO_ASEGURAMIENTO]),D2870)</f>
        <v>ASALARIADO</v>
      </c>
      <c r="N2870" s="1">
        <f>IF(ISBLANK(moras[[#This Row],[EDAD]]),T2891,moras[[#This Row],[EDAD]])</f>
        <v>43</v>
      </c>
    </row>
    <row r="2871" spans="1:14" x14ac:dyDescent="0.35">
      <c r="A2871" s="1">
        <v>2870</v>
      </c>
      <c r="B2871" s="1" t="s">
        <v>15</v>
      </c>
      <c r="C2871" s="1">
        <v>2688750</v>
      </c>
      <c r="D2871" s="1" t="s">
        <v>14</v>
      </c>
      <c r="E2871" s="1" t="s">
        <v>11</v>
      </c>
      <c r="F2871" s="1" t="s">
        <v>12</v>
      </c>
      <c r="G2871" s="1" t="s">
        <v>13</v>
      </c>
      <c r="H2871" s="1" t="s">
        <v>13</v>
      </c>
      <c r="I2871" s="1">
        <v>80</v>
      </c>
      <c r="J2871" t="str">
        <f t="shared" si="133"/>
        <v>Atípico</v>
      </c>
      <c r="K2871" t="str">
        <f t="shared" si="134"/>
        <v>No</v>
      </c>
      <c r="L2871">
        <f t="shared" si="135"/>
        <v>2688750</v>
      </c>
      <c r="M2871" s="1" t="str">
        <f>IF(ISBLANK(D2871),_xlfn.MODE.SNGL(moras[TIPO_ASEGURAMIENTO]),D2871)</f>
        <v>PENSIONADOS EN SU PROPIO SISTEMA</v>
      </c>
      <c r="N2871" s="1">
        <f>IF(ISBLANK(moras[[#This Row],[EDAD]]),T2892,moras[[#This Row],[EDAD]])</f>
        <v>80</v>
      </c>
    </row>
    <row r="2872" spans="1:14" x14ac:dyDescent="0.35">
      <c r="A2872" s="1">
        <v>2871</v>
      </c>
      <c r="B2872" s="1" t="s">
        <v>9</v>
      </c>
      <c r="C2872" s="1">
        <v>539969</v>
      </c>
      <c r="D2872" s="1" t="s">
        <v>10</v>
      </c>
      <c r="E2872" s="1" t="s">
        <v>16</v>
      </c>
      <c r="F2872" s="1" t="s">
        <v>12</v>
      </c>
      <c r="G2872" s="1" t="s">
        <v>13</v>
      </c>
      <c r="H2872" s="1" t="s">
        <v>13</v>
      </c>
      <c r="I2872" s="1">
        <v>47</v>
      </c>
      <c r="J2872" t="str">
        <f t="shared" si="133"/>
        <v>No</v>
      </c>
      <c r="K2872" t="str">
        <f t="shared" si="134"/>
        <v>No</v>
      </c>
      <c r="L2872">
        <f t="shared" si="135"/>
        <v>539969</v>
      </c>
      <c r="M2872" s="1" t="str">
        <f>IF(ISBLANK(D2872),_xlfn.MODE.SNGL(moras[TIPO_ASEGURAMIENTO]),D2872)</f>
        <v>ASALARIADO</v>
      </c>
      <c r="N2872" s="1">
        <f>IF(ISBLANK(moras[[#This Row],[EDAD]]),T2893,moras[[#This Row],[EDAD]])</f>
        <v>47</v>
      </c>
    </row>
    <row r="2873" spans="1:14" x14ac:dyDescent="0.35">
      <c r="A2873" s="1">
        <v>2872</v>
      </c>
      <c r="B2873" s="1" t="s">
        <v>9</v>
      </c>
      <c r="C2873" s="1">
        <v>297045</v>
      </c>
      <c r="D2873" s="1" t="s">
        <v>18</v>
      </c>
      <c r="E2873" s="1" t="s">
        <v>16</v>
      </c>
      <c r="F2873" s="1" t="s">
        <v>12</v>
      </c>
      <c r="G2873" s="1" t="s">
        <v>13</v>
      </c>
      <c r="H2873" s="1" t="s">
        <v>13</v>
      </c>
      <c r="I2873" s="1">
        <v>54</v>
      </c>
      <c r="J2873" t="str">
        <f t="shared" si="133"/>
        <v>No</v>
      </c>
      <c r="K2873" t="str">
        <f t="shared" si="134"/>
        <v>No</v>
      </c>
      <c r="L2873">
        <f t="shared" si="135"/>
        <v>297045</v>
      </c>
      <c r="M2873" s="1" t="str">
        <f>IF(ISBLANK(D2873),_xlfn.MODE.SNGL(moras[TIPO_ASEGURAMIENTO]),D2873)</f>
        <v>TRABAJADOR INDEPENDIENTE</v>
      </c>
      <c r="N2873" s="1">
        <f>IF(ISBLANK(moras[[#This Row],[EDAD]]),T2894,moras[[#This Row],[EDAD]])</f>
        <v>54</v>
      </c>
    </row>
    <row r="2874" spans="1:14" x14ac:dyDescent="0.35">
      <c r="A2874" s="1">
        <v>2873</v>
      </c>
      <c r="B2874" s="1" t="s">
        <v>9</v>
      </c>
      <c r="C2874" s="1">
        <v>747205</v>
      </c>
      <c r="D2874" s="1" t="s">
        <v>10</v>
      </c>
      <c r="E2874" s="1" t="s">
        <v>16</v>
      </c>
      <c r="F2874" s="1" t="s">
        <v>12</v>
      </c>
      <c r="G2874" s="1" t="s">
        <v>12</v>
      </c>
      <c r="H2874" s="1" t="s">
        <v>13</v>
      </c>
      <c r="I2874" s="1">
        <v>31</v>
      </c>
      <c r="J2874" t="str">
        <f t="shared" si="133"/>
        <v>No</v>
      </c>
      <c r="K2874" t="str">
        <f t="shared" si="134"/>
        <v>No</v>
      </c>
      <c r="L2874">
        <f t="shared" si="135"/>
        <v>747205</v>
      </c>
      <c r="M2874" s="1" t="str">
        <f>IF(ISBLANK(D2874),_xlfn.MODE.SNGL(moras[TIPO_ASEGURAMIENTO]),D2874)</f>
        <v>ASALARIADO</v>
      </c>
      <c r="N2874" s="1">
        <f>IF(ISBLANK(moras[[#This Row],[EDAD]]),T2895,moras[[#This Row],[EDAD]])</f>
        <v>31</v>
      </c>
    </row>
    <row r="2875" spans="1:14" x14ac:dyDescent="0.35">
      <c r="A2875" s="1">
        <v>2874</v>
      </c>
      <c r="B2875" s="1" t="s">
        <v>15</v>
      </c>
      <c r="C2875" s="1">
        <v>390136.8</v>
      </c>
      <c r="D2875" s="1" t="s">
        <v>10</v>
      </c>
      <c r="E2875" s="1" t="s">
        <v>16</v>
      </c>
      <c r="F2875" s="1" t="s">
        <v>12</v>
      </c>
      <c r="G2875" s="1" t="s">
        <v>13</v>
      </c>
      <c r="H2875" s="1" t="s">
        <v>13</v>
      </c>
      <c r="I2875" s="1">
        <v>25</v>
      </c>
      <c r="J2875" t="str">
        <f t="shared" si="133"/>
        <v>No</v>
      </c>
      <c r="K2875" t="str">
        <f t="shared" si="134"/>
        <v>No</v>
      </c>
      <c r="L2875">
        <f t="shared" si="135"/>
        <v>390136.8</v>
      </c>
      <c r="M2875" s="1" t="str">
        <f>IF(ISBLANK(D2875),_xlfn.MODE.SNGL(moras[TIPO_ASEGURAMIENTO]),D2875)</f>
        <v>ASALARIADO</v>
      </c>
      <c r="N2875" s="1">
        <f>IF(ISBLANK(moras[[#This Row],[EDAD]]),T2896,moras[[#This Row],[EDAD]])</f>
        <v>25</v>
      </c>
    </row>
    <row r="2876" spans="1:14" x14ac:dyDescent="0.35">
      <c r="A2876" s="1">
        <v>2875</v>
      </c>
      <c r="B2876" s="1" t="s">
        <v>15</v>
      </c>
      <c r="C2876" s="1">
        <v>338192</v>
      </c>
      <c r="D2876" s="1" t="s">
        <v>10</v>
      </c>
      <c r="E2876" s="1" t="s">
        <v>11</v>
      </c>
      <c r="F2876" s="1" t="s">
        <v>12</v>
      </c>
      <c r="G2876" s="1" t="s">
        <v>13</v>
      </c>
      <c r="H2876" s="1" t="s">
        <v>13</v>
      </c>
      <c r="I2876" s="1">
        <v>51</v>
      </c>
      <c r="J2876" t="str">
        <f t="shared" si="133"/>
        <v>No</v>
      </c>
      <c r="K2876" t="str">
        <f t="shared" si="134"/>
        <v>No</v>
      </c>
      <c r="L2876">
        <f t="shared" si="135"/>
        <v>338192</v>
      </c>
      <c r="M2876" s="1" t="str">
        <f>IF(ISBLANK(D2876),_xlfn.MODE.SNGL(moras[TIPO_ASEGURAMIENTO]),D2876)</f>
        <v>ASALARIADO</v>
      </c>
      <c r="N2876" s="1">
        <f>IF(ISBLANK(moras[[#This Row],[EDAD]]),T2897,moras[[#This Row],[EDAD]])</f>
        <v>51</v>
      </c>
    </row>
    <row r="2877" spans="1:14" x14ac:dyDescent="0.35">
      <c r="A2877" s="1">
        <v>2876</v>
      </c>
      <c r="B2877" s="1" t="s">
        <v>15</v>
      </c>
      <c r="C2877" s="1">
        <v>1350000</v>
      </c>
      <c r="D2877" s="1" t="s">
        <v>10</v>
      </c>
      <c r="E2877" s="1" t="s">
        <v>16</v>
      </c>
      <c r="F2877" s="1" t="s">
        <v>12</v>
      </c>
      <c r="G2877" s="1" t="s">
        <v>13</v>
      </c>
      <c r="H2877" s="1" t="s">
        <v>13</v>
      </c>
      <c r="I2877" s="1">
        <v>57</v>
      </c>
      <c r="J2877" t="str">
        <f t="shared" si="133"/>
        <v>No</v>
      </c>
      <c r="K2877" t="str">
        <f t="shared" si="134"/>
        <v>No</v>
      </c>
      <c r="L2877">
        <f t="shared" si="135"/>
        <v>1350000</v>
      </c>
      <c r="M2877" s="1" t="str">
        <f>IF(ISBLANK(D2877),_xlfn.MODE.SNGL(moras[TIPO_ASEGURAMIENTO]),D2877)</f>
        <v>ASALARIADO</v>
      </c>
      <c r="N2877" s="1">
        <f>IF(ISBLANK(moras[[#This Row],[EDAD]]),T2898,moras[[#This Row],[EDAD]])</f>
        <v>57</v>
      </c>
    </row>
    <row r="2878" spans="1:14" x14ac:dyDescent="0.35">
      <c r="A2878" s="1">
        <v>2877</v>
      </c>
      <c r="B2878" s="1" t="s">
        <v>15</v>
      </c>
      <c r="C2878" s="1">
        <v>3609554.14</v>
      </c>
      <c r="D2878" s="1" t="s">
        <v>10</v>
      </c>
      <c r="E2878" s="1" t="s">
        <v>11</v>
      </c>
      <c r="F2878" s="1" t="s">
        <v>12</v>
      </c>
      <c r="G2878" s="1" t="s">
        <v>13</v>
      </c>
      <c r="H2878" s="1" t="s">
        <v>13</v>
      </c>
      <c r="I2878" s="1">
        <v>55</v>
      </c>
      <c r="J2878" t="str">
        <f t="shared" si="133"/>
        <v>Atípico</v>
      </c>
      <c r="K2878" t="str">
        <f t="shared" si="134"/>
        <v>No</v>
      </c>
      <c r="L2878">
        <f t="shared" si="135"/>
        <v>3609554.14</v>
      </c>
      <c r="M2878" s="1" t="str">
        <f>IF(ISBLANK(D2878),_xlfn.MODE.SNGL(moras[TIPO_ASEGURAMIENTO]),D2878)</f>
        <v>ASALARIADO</v>
      </c>
      <c r="N2878" s="1">
        <f>IF(ISBLANK(moras[[#This Row],[EDAD]]),T2899,moras[[#This Row],[EDAD]])</f>
        <v>55</v>
      </c>
    </row>
    <row r="2879" spans="1:14" x14ac:dyDescent="0.35">
      <c r="A2879" s="1">
        <v>2878</v>
      </c>
      <c r="B2879" s="1" t="s">
        <v>9</v>
      </c>
      <c r="C2879" s="1">
        <v>1220413.97</v>
      </c>
      <c r="D2879" s="1" t="s">
        <v>10</v>
      </c>
      <c r="E2879" s="1" t="s">
        <v>16</v>
      </c>
      <c r="F2879" s="1" t="s">
        <v>12</v>
      </c>
      <c r="G2879" s="1" t="s">
        <v>13</v>
      </c>
      <c r="H2879" s="1" t="s">
        <v>13</v>
      </c>
      <c r="I2879" s="1">
        <v>27</v>
      </c>
      <c r="J2879" t="str">
        <f t="shared" si="133"/>
        <v>No</v>
      </c>
      <c r="K2879" t="str">
        <f t="shared" si="134"/>
        <v>No</v>
      </c>
      <c r="L2879">
        <f t="shared" si="135"/>
        <v>1220413.97</v>
      </c>
      <c r="M2879" s="1" t="str">
        <f>IF(ISBLANK(D2879),_xlfn.MODE.SNGL(moras[TIPO_ASEGURAMIENTO]),D2879)</f>
        <v>ASALARIADO</v>
      </c>
      <c r="N2879" s="1">
        <f>IF(ISBLANK(moras[[#This Row],[EDAD]]),T2900,moras[[#This Row],[EDAD]])</f>
        <v>27</v>
      </c>
    </row>
    <row r="2880" spans="1:14" x14ac:dyDescent="0.35">
      <c r="A2880" s="1">
        <v>2879</v>
      </c>
      <c r="B2880" s="1" t="s">
        <v>9</v>
      </c>
      <c r="C2880" s="1">
        <v>278030</v>
      </c>
      <c r="D2880" s="1" t="s">
        <v>19</v>
      </c>
      <c r="E2880" s="1" t="s">
        <v>16</v>
      </c>
      <c r="F2880" s="1" t="s">
        <v>12</v>
      </c>
      <c r="G2880" s="1" t="s">
        <v>13</v>
      </c>
      <c r="H2880" s="1" t="s">
        <v>13</v>
      </c>
      <c r="I2880" s="1">
        <v>32</v>
      </c>
      <c r="J2880" t="str">
        <f t="shared" si="133"/>
        <v>No</v>
      </c>
      <c r="K2880" t="str">
        <f t="shared" si="134"/>
        <v>No</v>
      </c>
      <c r="L2880">
        <f t="shared" si="135"/>
        <v>278030</v>
      </c>
      <c r="M2880" s="1" t="str">
        <f>IF(ISBLANK(D2880),_xlfn.MODE.SNGL(moras[TIPO_ASEGURAMIENTO]),D2880)</f>
        <v>CONVENIOS ESPECIALES DE TRABAJADORES INDEPENDIENTES</v>
      </c>
      <c r="N2880" s="1">
        <f>IF(ISBLANK(moras[[#This Row],[EDAD]]),T2901,moras[[#This Row],[EDAD]])</f>
        <v>32</v>
      </c>
    </row>
    <row r="2881" spans="1:14" x14ac:dyDescent="0.35">
      <c r="A2881" s="1">
        <v>2880</v>
      </c>
      <c r="B2881" s="1" t="s">
        <v>9</v>
      </c>
      <c r="C2881" s="1">
        <v>762796.88</v>
      </c>
      <c r="D2881" s="1" t="s">
        <v>10</v>
      </c>
      <c r="E2881" s="1" t="s">
        <v>16</v>
      </c>
      <c r="F2881" s="1" t="s">
        <v>12</v>
      </c>
      <c r="G2881" s="1" t="s">
        <v>13</v>
      </c>
      <c r="H2881" s="1" t="s">
        <v>13</v>
      </c>
      <c r="I2881" s="1">
        <v>26</v>
      </c>
      <c r="J2881" t="str">
        <f t="shared" si="133"/>
        <v>No</v>
      </c>
      <c r="K2881" t="str">
        <f t="shared" si="134"/>
        <v>No</v>
      </c>
      <c r="L2881">
        <f t="shared" si="135"/>
        <v>762796.88</v>
      </c>
      <c r="M2881" s="1" t="str">
        <f>IF(ISBLANK(D2881),_xlfn.MODE.SNGL(moras[TIPO_ASEGURAMIENTO]),D2881)</f>
        <v>ASALARIADO</v>
      </c>
      <c r="N2881" s="1">
        <f>IF(ISBLANK(moras[[#This Row],[EDAD]]),T2902,moras[[#This Row],[EDAD]])</f>
        <v>26</v>
      </c>
    </row>
    <row r="2882" spans="1:14" x14ac:dyDescent="0.35">
      <c r="A2882" s="1">
        <v>2881</v>
      </c>
      <c r="B2882" s="1" t="s">
        <v>9</v>
      </c>
      <c r="C2882" s="1">
        <v>413751.05</v>
      </c>
      <c r="D2882" s="1" t="s">
        <v>10</v>
      </c>
      <c r="E2882" s="1" t="s">
        <v>16</v>
      </c>
      <c r="F2882" s="1" t="s">
        <v>12</v>
      </c>
      <c r="G2882" s="1" t="s">
        <v>13</v>
      </c>
      <c r="H2882" s="1" t="s">
        <v>13</v>
      </c>
      <c r="I2882" s="1">
        <v>28</v>
      </c>
      <c r="J2882" t="str">
        <f t="shared" ref="J2882:J2945" si="136">IF(1.96&lt;ABS(C2882-$S$23)/$S$24,"Atípico","No")</f>
        <v>No</v>
      </c>
      <c r="K2882" t="str">
        <f t="shared" ref="K2882:K2945" si="137">IF(1.96&lt;ABS((I2882-$T$23)/$T$24),"Atípico", "No")</f>
        <v>No</v>
      </c>
      <c r="L2882">
        <f t="shared" ref="L2882:L2945" si="138">IF(ISBLANK(C2882),$S$23,C2882)</f>
        <v>413751.05</v>
      </c>
      <c r="M2882" s="1" t="str">
        <f>IF(ISBLANK(D2882),_xlfn.MODE.SNGL(moras[TIPO_ASEGURAMIENTO]),D2882)</f>
        <v>ASALARIADO</v>
      </c>
      <c r="N2882" s="1">
        <f>IF(ISBLANK(moras[[#This Row],[EDAD]]),T2903,moras[[#This Row],[EDAD]])</f>
        <v>28</v>
      </c>
    </row>
    <row r="2883" spans="1:14" x14ac:dyDescent="0.35">
      <c r="A2883" s="1">
        <v>2882</v>
      </c>
      <c r="B2883" s="1" t="s">
        <v>9</v>
      </c>
      <c r="C2883" s="1">
        <v>362000</v>
      </c>
      <c r="D2883" s="1" t="s">
        <v>17</v>
      </c>
      <c r="E2883" s="1" t="s">
        <v>16</v>
      </c>
      <c r="F2883" s="1" t="s">
        <v>12</v>
      </c>
      <c r="G2883" s="1" t="s">
        <v>13</v>
      </c>
      <c r="H2883" s="1" t="s">
        <v>13</v>
      </c>
      <c r="I2883" s="1">
        <v>35</v>
      </c>
      <c r="J2883" t="str">
        <f t="shared" si="136"/>
        <v>No</v>
      </c>
      <c r="K2883" t="str">
        <f t="shared" si="137"/>
        <v>No</v>
      </c>
      <c r="L2883">
        <f t="shared" si="138"/>
        <v>362000</v>
      </c>
      <c r="M2883" s="1" t="str">
        <f>IF(ISBLANK(D2883),_xlfn.MODE.SNGL(moras[TIPO_ASEGURAMIENTO]),D2883)</f>
        <v>ASEGURADO VOLUNTARIO</v>
      </c>
      <c r="N2883" s="1">
        <f>IF(ISBLANK(moras[[#This Row],[EDAD]]),T2904,moras[[#This Row],[EDAD]])</f>
        <v>35</v>
      </c>
    </row>
    <row r="2884" spans="1:14" x14ac:dyDescent="0.35">
      <c r="A2884" s="1">
        <v>2883</v>
      </c>
      <c r="B2884" s="1" t="s">
        <v>15</v>
      </c>
      <c r="C2884" s="1">
        <v>297044</v>
      </c>
      <c r="D2884" s="1" t="s">
        <v>10</v>
      </c>
      <c r="E2884" s="1" t="s">
        <v>16</v>
      </c>
      <c r="F2884" s="1" t="s">
        <v>12</v>
      </c>
      <c r="G2884" s="1" t="s">
        <v>13</v>
      </c>
      <c r="H2884" s="1" t="s">
        <v>13</v>
      </c>
      <c r="I2884" s="1">
        <v>58</v>
      </c>
      <c r="J2884" t="str">
        <f t="shared" si="136"/>
        <v>No</v>
      </c>
      <c r="K2884" t="str">
        <f t="shared" si="137"/>
        <v>No</v>
      </c>
      <c r="L2884">
        <f t="shared" si="138"/>
        <v>297044</v>
      </c>
      <c r="M2884" s="1" t="str">
        <f>IF(ISBLANK(D2884),_xlfn.MODE.SNGL(moras[TIPO_ASEGURAMIENTO]),D2884)</f>
        <v>ASALARIADO</v>
      </c>
      <c r="N2884" s="1">
        <f>IF(ISBLANK(moras[[#This Row],[EDAD]]),T2905,moras[[#This Row],[EDAD]])</f>
        <v>58</v>
      </c>
    </row>
    <row r="2885" spans="1:14" x14ac:dyDescent="0.35">
      <c r="A2885" s="1">
        <v>2884</v>
      </c>
      <c r="B2885" s="1" t="s">
        <v>9</v>
      </c>
      <c r="C2885" s="1">
        <v>2414456</v>
      </c>
      <c r="D2885" s="1" t="s">
        <v>10</v>
      </c>
      <c r="E2885" s="1" t="s">
        <v>16</v>
      </c>
      <c r="F2885" s="1" t="s">
        <v>12</v>
      </c>
      <c r="G2885" s="1" t="s">
        <v>13</v>
      </c>
      <c r="H2885" s="1" t="s">
        <v>13</v>
      </c>
      <c r="I2885" s="1">
        <v>36</v>
      </c>
      <c r="J2885" t="str">
        <f t="shared" si="136"/>
        <v>Atípico</v>
      </c>
      <c r="K2885" t="str">
        <f t="shared" si="137"/>
        <v>No</v>
      </c>
      <c r="L2885">
        <f t="shared" si="138"/>
        <v>2414456</v>
      </c>
      <c r="M2885" s="1" t="str">
        <f>IF(ISBLANK(D2885),_xlfn.MODE.SNGL(moras[TIPO_ASEGURAMIENTO]),D2885)</f>
        <v>ASALARIADO</v>
      </c>
      <c r="N2885" s="1">
        <f>IF(ISBLANK(moras[[#This Row],[EDAD]]),T2906,moras[[#This Row],[EDAD]])</f>
        <v>36</v>
      </c>
    </row>
    <row r="2886" spans="1:14" x14ac:dyDescent="0.35">
      <c r="A2886" s="1">
        <v>2885</v>
      </c>
      <c r="B2886" s="1" t="s">
        <v>9</v>
      </c>
      <c r="C2886" s="1">
        <v>406659.45</v>
      </c>
      <c r="D2886" s="1" t="s">
        <v>10</v>
      </c>
      <c r="E2886" s="1" t="s">
        <v>11</v>
      </c>
      <c r="F2886" s="1" t="s">
        <v>12</v>
      </c>
      <c r="G2886" s="1" t="s">
        <v>13</v>
      </c>
      <c r="H2886" s="1" t="s">
        <v>13</v>
      </c>
      <c r="I2886" s="1">
        <v>27</v>
      </c>
      <c r="J2886" t="str">
        <f t="shared" si="136"/>
        <v>No</v>
      </c>
      <c r="K2886" t="str">
        <f t="shared" si="137"/>
        <v>No</v>
      </c>
      <c r="L2886">
        <f t="shared" si="138"/>
        <v>406659.45</v>
      </c>
      <c r="M2886" s="1" t="str">
        <f>IF(ISBLANK(D2886),_xlfn.MODE.SNGL(moras[TIPO_ASEGURAMIENTO]),D2886)</f>
        <v>ASALARIADO</v>
      </c>
      <c r="N2886" s="1">
        <f>IF(ISBLANK(moras[[#This Row],[EDAD]]),T2907,moras[[#This Row],[EDAD]])</f>
        <v>27</v>
      </c>
    </row>
    <row r="2887" spans="1:14" x14ac:dyDescent="0.35">
      <c r="A2887" s="1">
        <v>2886</v>
      </c>
      <c r="B2887" s="1" t="s">
        <v>9</v>
      </c>
      <c r="C2887" s="1">
        <v>514435.14</v>
      </c>
      <c r="D2887" s="1" t="s">
        <v>10</v>
      </c>
      <c r="E2887" s="1" t="s">
        <v>16</v>
      </c>
      <c r="F2887" s="1" t="s">
        <v>12</v>
      </c>
      <c r="G2887" s="1" t="s">
        <v>13</v>
      </c>
      <c r="H2887" s="1" t="s">
        <v>13</v>
      </c>
      <c r="I2887" s="1">
        <v>48</v>
      </c>
      <c r="J2887" t="str">
        <f t="shared" si="136"/>
        <v>No</v>
      </c>
      <c r="K2887" t="str">
        <f t="shared" si="137"/>
        <v>No</v>
      </c>
      <c r="L2887">
        <f t="shared" si="138"/>
        <v>514435.14</v>
      </c>
      <c r="M2887" s="1" t="str">
        <f>IF(ISBLANK(D2887),_xlfn.MODE.SNGL(moras[TIPO_ASEGURAMIENTO]),D2887)</f>
        <v>ASALARIADO</v>
      </c>
      <c r="N2887" s="1">
        <f>IF(ISBLANK(moras[[#This Row],[EDAD]]),T2908,moras[[#This Row],[EDAD]])</f>
        <v>48</v>
      </c>
    </row>
    <row r="2888" spans="1:14" x14ac:dyDescent="0.35">
      <c r="A2888" s="1">
        <v>2887</v>
      </c>
      <c r="B2888" s="1" t="s">
        <v>15</v>
      </c>
      <c r="C2888" s="1">
        <v>705807.13</v>
      </c>
      <c r="D2888" s="1" t="s">
        <v>10</v>
      </c>
      <c r="E2888" s="1" t="s">
        <v>11</v>
      </c>
      <c r="F2888" s="1" t="s">
        <v>12</v>
      </c>
      <c r="G2888" s="1" t="s">
        <v>13</v>
      </c>
      <c r="H2888" s="1" t="s">
        <v>13</v>
      </c>
      <c r="I2888" s="1">
        <v>34</v>
      </c>
      <c r="J2888" t="str">
        <f t="shared" si="136"/>
        <v>No</v>
      </c>
      <c r="K2888" t="str">
        <f t="shared" si="137"/>
        <v>No</v>
      </c>
      <c r="L2888">
        <f t="shared" si="138"/>
        <v>705807.13</v>
      </c>
      <c r="M2888" s="1" t="str">
        <f>IF(ISBLANK(D2888),_xlfn.MODE.SNGL(moras[TIPO_ASEGURAMIENTO]),D2888)</f>
        <v>ASALARIADO</v>
      </c>
      <c r="N2888" s="1">
        <f>IF(ISBLANK(moras[[#This Row],[EDAD]]),T2909,moras[[#This Row],[EDAD]])</f>
        <v>34</v>
      </c>
    </row>
    <row r="2889" spans="1:14" x14ac:dyDescent="0.35">
      <c r="A2889" s="1">
        <v>2888</v>
      </c>
      <c r="B2889" s="1" t="s">
        <v>15</v>
      </c>
      <c r="C2889" s="1">
        <v>462569.85</v>
      </c>
      <c r="D2889" s="1" t="s">
        <v>10</v>
      </c>
      <c r="E2889" s="1" t="s">
        <v>16</v>
      </c>
      <c r="F2889" s="1" t="s">
        <v>12</v>
      </c>
      <c r="G2889" s="1" t="s">
        <v>13</v>
      </c>
      <c r="H2889" s="1" t="s">
        <v>13</v>
      </c>
      <c r="I2889" s="1">
        <v>27</v>
      </c>
      <c r="J2889" t="str">
        <f t="shared" si="136"/>
        <v>No</v>
      </c>
      <c r="K2889" t="str">
        <f t="shared" si="137"/>
        <v>No</v>
      </c>
      <c r="L2889">
        <f t="shared" si="138"/>
        <v>462569.85</v>
      </c>
      <c r="M2889" s="1" t="str">
        <f>IF(ISBLANK(D2889),_xlfn.MODE.SNGL(moras[TIPO_ASEGURAMIENTO]),D2889)</f>
        <v>ASALARIADO</v>
      </c>
      <c r="N2889" s="1">
        <f>IF(ISBLANK(moras[[#This Row],[EDAD]]),T2910,moras[[#This Row],[EDAD]])</f>
        <v>27</v>
      </c>
    </row>
    <row r="2890" spans="1:14" x14ac:dyDescent="0.35">
      <c r="A2890" s="1">
        <v>2889</v>
      </c>
      <c r="B2890" s="1" t="s">
        <v>9</v>
      </c>
      <c r="C2890" s="1">
        <v>100000</v>
      </c>
      <c r="D2890" s="1" t="s">
        <v>10</v>
      </c>
      <c r="E2890" s="1" t="s">
        <v>16</v>
      </c>
      <c r="F2890" s="1" t="s">
        <v>12</v>
      </c>
      <c r="G2890" s="1" t="s">
        <v>13</v>
      </c>
      <c r="H2890" s="1" t="s">
        <v>13</v>
      </c>
      <c r="I2890" s="1">
        <v>24</v>
      </c>
      <c r="J2890" t="str">
        <f t="shared" si="136"/>
        <v>No</v>
      </c>
      <c r="K2890" t="str">
        <f t="shared" si="137"/>
        <v>No</v>
      </c>
      <c r="L2890">
        <f t="shared" si="138"/>
        <v>100000</v>
      </c>
      <c r="M2890" s="1" t="str">
        <f>IF(ISBLANK(D2890),_xlfn.MODE.SNGL(moras[TIPO_ASEGURAMIENTO]),D2890)</f>
        <v>ASALARIADO</v>
      </c>
      <c r="N2890" s="1">
        <f>IF(ISBLANK(moras[[#This Row],[EDAD]]),T2911,moras[[#This Row],[EDAD]])</f>
        <v>24</v>
      </c>
    </row>
    <row r="2891" spans="1:14" x14ac:dyDescent="0.35">
      <c r="A2891" s="1">
        <v>2890</v>
      </c>
      <c r="B2891" s="1" t="s">
        <v>9</v>
      </c>
      <c r="C2891" s="1">
        <v>337811</v>
      </c>
      <c r="D2891" s="1" t="s">
        <v>14</v>
      </c>
      <c r="E2891" s="1" t="s">
        <v>11</v>
      </c>
      <c r="F2891" s="1" t="s">
        <v>12</v>
      </c>
      <c r="G2891" s="1" t="s">
        <v>13</v>
      </c>
      <c r="H2891" s="1" t="s">
        <v>13</v>
      </c>
      <c r="I2891" s="1">
        <v>81</v>
      </c>
      <c r="J2891" t="str">
        <f t="shared" si="136"/>
        <v>No</v>
      </c>
      <c r="K2891" t="str">
        <f t="shared" si="137"/>
        <v>No</v>
      </c>
      <c r="L2891">
        <f t="shared" si="138"/>
        <v>337811</v>
      </c>
      <c r="M2891" s="1" t="str">
        <f>IF(ISBLANK(D2891),_xlfn.MODE.SNGL(moras[TIPO_ASEGURAMIENTO]),D2891)</f>
        <v>PENSIONADOS EN SU PROPIO SISTEMA</v>
      </c>
      <c r="N2891" s="1">
        <f>IF(ISBLANK(moras[[#This Row],[EDAD]]),T2912,moras[[#This Row],[EDAD]])</f>
        <v>81</v>
      </c>
    </row>
    <row r="2892" spans="1:14" x14ac:dyDescent="0.35">
      <c r="A2892" s="1">
        <v>2891</v>
      </c>
      <c r="B2892" s="1" t="s">
        <v>15</v>
      </c>
      <c r="C2892" s="1">
        <v>359544.27</v>
      </c>
      <c r="D2892" s="1" t="s">
        <v>21</v>
      </c>
      <c r="E2892" s="1" t="s">
        <v>16</v>
      </c>
      <c r="F2892" s="1" t="s">
        <v>12</v>
      </c>
      <c r="G2892" s="1" t="s">
        <v>12</v>
      </c>
      <c r="H2892" s="1" t="s">
        <v>13</v>
      </c>
      <c r="I2892" s="1">
        <v>38</v>
      </c>
      <c r="J2892" t="str">
        <f t="shared" si="136"/>
        <v>No</v>
      </c>
      <c r="K2892" t="str">
        <f t="shared" si="137"/>
        <v>No</v>
      </c>
      <c r="L2892">
        <f t="shared" si="138"/>
        <v>359544.27</v>
      </c>
      <c r="M2892" s="1" t="str">
        <f>IF(ISBLANK(D2892),_xlfn.MODE.SNGL(moras[TIPO_ASEGURAMIENTO]),D2892)</f>
        <v>CONVENIOS ESPECIALES DE ASEGURADOS VOLUNTARIOS</v>
      </c>
      <c r="N2892" s="1">
        <f>IF(ISBLANK(moras[[#This Row],[EDAD]]),T2913,moras[[#This Row],[EDAD]])</f>
        <v>38</v>
      </c>
    </row>
    <row r="2893" spans="1:14" x14ac:dyDescent="0.35">
      <c r="A2893" s="1">
        <v>2892</v>
      </c>
      <c r="B2893" s="1" t="s">
        <v>9</v>
      </c>
      <c r="C2893" s="1">
        <v>444389.01</v>
      </c>
      <c r="D2893" s="1" t="s">
        <v>10</v>
      </c>
      <c r="E2893" s="1" t="s">
        <v>11</v>
      </c>
      <c r="F2893" s="1" t="s">
        <v>12</v>
      </c>
      <c r="G2893" s="1" t="s">
        <v>13</v>
      </c>
      <c r="H2893" s="1" t="s">
        <v>13</v>
      </c>
      <c r="I2893" s="1">
        <v>60</v>
      </c>
      <c r="J2893" t="str">
        <f t="shared" si="136"/>
        <v>No</v>
      </c>
      <c r="K2893" t="str">
        <f t="shared" si="137"/>
        <v>No</v>
      </c>
      <c r="L2893">
        <f t="shared" si="138"/>
        <v>444389.01</v>
      </c>
      <c r="M2893" s="1" t="str">
        <f>IF(ISBLANK(D2893),_xlfn.MODE.SNGL(moras[TIPO_ASEGURAMIENTO]),D2893)</f>
        <v>ASALARIADO</v>
      </c>
      <c r="N2893" s="1">
        <f>IF(ISBLANK(moras[[#This Row],[EDAD]]),T2914,moras[[#This Row],[EDAD]])</f>
        <v>60</v>
      </c>
    </row>
    <row r="2894" spans="1:14" x14ac:dyDescent="0.35">
      <c r="A2894" s="1">
        <v>2893</v>
      </c>
      <c r="B2894" s="1" t="s">
        <v>9</v>
      </c>
      <c r="C2894" s="1">
        <v>299046</v>
      </c>
      <c r="D2894" s="1" t="s">
        <v>17</v>
      </c>
      <c r="E2894" s="1" t="s">
        <v>16</v>
      </c>
      <c r="F2894" s="1" t="s">
        <v>12</v>
      </c>
      <c r="G2894" s="1" t="s">
        <v>13</v>
      </c>
      <c r="H2894" s="1" t="s">
        <v>13</v>
      </c>
      <c r="I2894" s="1">
        <v>31</v>
      </c>
      <c r="J2894" t="str">
        <f t="shared" si="136"/>
        <v>No</v>
      </c>
      <c r="K2894" t="str">
        <f t="shared" si="137"/>
        <v>No</v>
      </c>
      <c r="L2894">
        <f t="shared" si="138"/>
        <v>299046</v>
      </c>
      <c r="M2894" s="1" t="str">
        <f>IF(ISBLANK(D2894),_xlfn.MODE.SNGL(moras[TIPO_ASEGURAMIENTO]),D2894)</f>
        <v>ASEGURADO VOLUNTARIO</v>
      </c>
      <c r="N2894" s="1">
        <f>IF(ISBLANK(moras[[#This Row],[EDAD]]),T2915,moras[[#This Row],[EDAD]])</f>
        <v>31</v>
      </c>
    </row>
    <row r="2895" spans="1:14" x14ac:dyDescent="0.35">
      <c r="A2895" s="1">
        <v>2894</v>
      </c>
      <c r="B2895" s="1" t="s">
        <v>9</v>
      </c>
      <c r="C2895" s="1">
        <v>1270596.6499999999</v>
      </c>
      <c r="D2895" s="1" t="s">
        <v>10</v>
      </c>
      <c r="E2895" s="1" t="s">
        <v>11</v>
      </c>
      <c r="F2895" s="1" t="s">
        <v>12</v>
      </c>
      <c r="G2895" s="1" t="s">
        <v>13</v>
      </c>
      <c r="H2895" s="1" t="s">
        <v>13</v>
      </c>
      <c r="I2895" s="1">
        <v>44</v>
      </c>
      <c r="J2895" t="str">
        <f t="shared" si="136"/>
        <v>No</v>
      </c>
      <c r="K2895" t="str">
        <f t="shared" si="137"/>
        <v>No</v>
      </c>
      <c r="L2895">
        <f t="shared" si="138"/>
        <v>1270596.6499999999</v>
      </c>
      <c r="M2895" s="1" t="str">
        <f>IF(ISBLANK(D2895),_xlfn.MODE.SNGL(moras[TIPO_ASEGURAMIENTO]),D2895)</f>
        <v>ASALARIADO</v>
      </c>
      <c r="N2895" s="1">
        <f>IF(ISBLANK(moras[[#This Row],[EDAD]]),T2916,moras[[#This Row],[EDAD]])</f>
        <v>44</v>
      </c>
    </row>
    <row r="2896" spans="1:14" x14ac:dyDescent="0.35">
      <c r="A2896" s="1">
        <v>2895</v>
      </c>
      <c r="B2896" s="1" t="s">
        <v>9</v>
      </c>
      <c r="C2896" s="1">
        <v>922788.75</v>
      </c>
      <c r="D2896" s="1" t="s">
        <v>10</v>
      </c>
      <c r="E2896" s="1" t="s">
        <v>16</v>
      </c>
      <c r="F2896" s="1" t="s">
        <v>12</v>
      </c>
      <c r="G2896" s="1" t="s">
        <v>13</v>
      </c>
      <c r="H2896" s="1" t="s">
        <v>13</v>
      </c>
      <c r="I2896" s="1">
        <v>25</v>
      </c>
      <c r="J2896" t="str">
        <f t="shared" si="136"/>
        <v>No</v>
      </c>
      <c r="K2896" t="str">
        <f t="shared" si="137"/>
        <v>No</v>
      </c>
      <c r="L2896">
        <f t="shared" si="138"/>
        <v>922788.75</v>
      </c>
      <c r="M2896" s="1" t="str">
        <f>IF(ISBLANK(D2896),_xlfn.MODE.SNGL(moras[TIPO_ASEGURAMIENTO]),D2896)</f>
        <v>ASALARIADO</v>
      </c>
      <c r="N2896" s="1">
        <f>IF(ISBLANK(moras[[#This Row],[EDAD]]),T2917,moras[[#This Row],[EDAD]])</f>
        <v>25</v>
      </c>
    </row>
    <row r="2897" spans="1:14" x14ac:dyDescent="0.35">
      <c r="A2897" s="1">
        <v>2896</v>
      </c>
      <c r="B2897" s="1" t="s">
        <v>9</v>
      </c>
      <c r="C2897" s="1">
        <v>297045</v>
      </c>
      <c r="D2897" s="1" t="s">
        <v>18</v>
      </c>
      <c r="E2897" s="1" t="s">
        <v>16</v>
      </c>
      <c r="F2897" s="1" t="s">
        <v>12</v>
      </c>
      <c r="G2897" s="1" t="s">
        <v>13</v>
      </c>
      <c r="H2897" s="1" t="s">
        <v>13</v>
      </c>
      <c r="I2897" s="1">
        <v>49</v>
      </c>
      <c r="J2897" t="str">
        <f t="shared" si="136"/>
        <v>No</v>
      </c>
      <c r="K2897" t="str">
        <f t="shared" si="137"/>
        <v>No</v>
      </c>
      <c r="L2897">
        <f t="shared" si="138"/>
        <v>297045</v>
      </c>
      <c r="M2897" s="1" t="str">
        <f>IF(ISBLANK(D2897),_xlfn.MODE.SNGL(moras[TIPO_ASEGURAMIENTO]),D2897)</f>
        <v>TRABAJADOR INDEPENDIENTE</v>
      </c>
      <c r="N2897" s="1">
        <f>IF(ISBLANK(moras[[#This Row],[EDAD]]),T2918,moras[[#This Row],[EDAD]])</f>
        <v>49</v>
      </c>
    </row>
    <row r="2898" spans="1:14" x14ac:dyDescent="0.35">
      <c r="A2898" s="1">
        <v>2897</v>
      </c>
      <c r="B2898" s="1" t="s">
        <v>15</v>
      </c>
      <c r="C2898" s="1">
        <v>1055938.04</v>
      </c>
      <c r="D2898" s="1" t="s">
        <v>10</v>
      </c>
      <c r="E2898" s="1" t="s">
        <v>11</v>
      </c>
      <c r="F2898" s="1" t="s">
        <v>12</v>
      </c>
      <c r="G2898" s="1" t="s">
        <v>13</v>
      </c>
      <c r="H2898" s="1" t="s">
        <v>13</v>
      </c>
      <c r="I2898" s="1">
        <v>30</v>
      </c>
      <c r="J2898" t="str">
        <f t="shared" si="136"/>
        <v>No</v>
      </c>
      <c r="K2898" t="str">
        <f t="shared" si="137"/>
        <v>No</v>
      </c>
      <c r="L2898">
        <f t="shared" si="138"/>
        <v>1055938.04</v>
      </c>
      <c r="M2898" s="1" t="str">
        <f>IF(ISBLANK(D2898),_xlfn.MODE.SNGL(moras[TIPO_ASEGURAMIENTO]),D2898)</f>
        <v>ASALARIADO</v>
      </c>
      <c r="N2898" s="1">
        <f>IF(ISBLANK(moras[[#This Row],[EDAD]]),T2919,moras[[#This Row],[EDAD]])</f>
        <v>30</v>
      </c>
    </row>
    <row r="2899" spans="1:14" x14ac:dyDescent="0.35">
      <c r="A2899" s="1">
        <v>2898</v>
      </c>
      <c r="B2899" s="1" t="s">
        <v>15</v>
      </c>
      <c r="C2899" s="1">
        <v>639148</v>
      </c>
      <c r="D2899" s="1" t="s">
        <v>17</v>
      </c>
      <c r="E2899" s="1" t="s">
        <v>16</v>
      </c>
      <c r="F2899" s="1" t="s">
        <v>12</v>
      </c>
      <c r="G2899" s="1" t="s">
        <v>13</v>
      </c>
      <c r="H2899" s="1" t="s">
        <v>13</v>
      </c>
      <c r="I2899" s="1">
        <v>75</v>
      </c>
      <c r="J2899" t="str">
        <f t="shared" si="136"/>
        <v>No</v>
      </c>
      <c r="K2899" t="str">
        <f t="shared" si="137"/>
        <v>No</v>
      </c>
      <c r="L2899">
        <f t="shared" si="138"/>
        <v>639148</v>
      </c>
      <c r="M2899" s="1" t="str">
        <f>IF(ISBLANK(D2899),_xlfn.MODE.SNGL(moras[TIPO_ASEGURAMIENTO]),D2899)</f>
        <v>ASEGURADO VOLUNTARIO</v>
      </c>
      <c r="N2899" s="1">
        <f>IF(ISBLANK(moras[[#This Row],[EDAD]]),T2920,moras[[#This Row],[EDAD]])</f>
        <v>75</v>
      </c>
    </row>
    <row r="2900" spans="1:14" x14ac:dyDescent="0.35">
      <c r="A2900" s="1">
        <v>2899</v>
      </c>
      <c r="B2900" s="1" t="s">
        <v>9</v>
      </c>
      <c r="C2900" s="1">
        <v>385093.62</v>
      </c>
      <c r="D2900" s="1" t="s">
        <v>10</v>
      </c>
      <c r="E2900" s="1" t="s">
        <v>16</v>
      </c>
      <c r="F2900" s="1" t="s">
        <v>12</v>
      </c>
      <c r="G2900" s="1" t="s">
        <v>13</v>
      </c>
      <c r="H2900" s="1" t="s">
        <v>13</v>
      </c>
      <c r="I2900" s="1">
        <v>44</v>
      </c>
      <c r="J2900" t="str">
        <f t="shared" si="136"/>
        <v>No</v>
      </c>
      <c r="K2900" t="str">
        <f t="shared" si="137"/>
        <v>No</v>
      </c>
      <c r="L2900">
        <f t="shared" si="138"/>
        <v>385093.62</v>
      </c>
      <c r="M2900" s="1" t="str">
        <f>IF(ISBLANK(D2900),_xlfn.MODE.SNGL(moras[TIPO_ASEGURAMIENTO]),D2900)</f>
        <v>ASALARIADO</v>
      </c>
      <c r="N2900" s="1">
        <f>IF(ISBLANK(moras[[#This Row],[EDAD]]),T2921,moras[[#This Row],[EDAD]])</f>
        <v>44</v>
      </c>
    </row>
    <row r="2901" spans="1:14" x14ac:dyDescent="0.35">
      <c r="A2901" s="1">
        <v>2900</v>
      </c>
      <c r="B2901" s="1" t="s">
        <v>9</v>
      </c>
      <c r="C2901" s="1">
        <v>646251.66</v>
      </c>
      <c r="D2901" s="1" t="s">
        <v>10</v>
      </c>
      <c r="E2901" s="1" t="s">
        <v>16</v>
      </c>
      <c r="F2901" s="1" t="s">
        <v>12</v>
      </c>
      <c r="G2901" s="1" t="s">
        <v>13</v>
      </c>
      <c r="H2901" s="1" t="s">
        <v>13</v>
      </c>
      <c r="I2901" s="1">
        <v>27</v>
      </c>
      <c r="J2901" t="str">
        <f t="shared" si="136"/>
        <v>No</v>
      </c>
      <c r="K2901" t="str">
        <f t="shared" si="137"/>
        <v>No</v>
      </c>
      <c r="L2901">
        <f t="shared" si="138"/>
        <v>646251.66</v>
      </c>
      <c r="M2901" s="1" t="str">
        <f>IF(ISBLANK(D2901),_xlfn.MODE.SNGL(moras[TIPO_ASEGURAMIENTO]),D2901)</f>
        <v>ASALARIADO</v>
      </c>
      <c r="N2901" s="1">
        <f>IF(ISBLANK(moras[[#This Row],[EDAD]]),T2922,moras[[#This Row],[EDAD]])</f>
        <v>27</v>
      </c>
    </row>
    <row r="2902" spans="1:14" x14ac:dyDescent="0.35">
      <c r="A2902" s="1">
        <v>2901</v>
      </c>
      <c r="B2902" s="1" t="s">
        <v>9</v>
      </c>
      <c r="C2902" s="1">
        <v>330000</v>
      </c>
      <c r="D2902" s="1" t="s">
        <v>10</v>
      </c>
      <c r="E2902" s="1" t="s">
        <v>16</v>
      </c>
      <c r="F2902" s="1" t="s">
        <v>12</v>
      </c>
      <c r="G2902" s="1" t="s">
        <v>12</v>
      </c>
      <c r="H2902" s="1" t="s">
        <v>13</v>
      </c>
      <c r="I2902" s="1">
        <v>47</v>
      </c>
      <c r="J2902" t="str">
        <f t="shared" si="136"/>
        <v>No</v>
      </c>
      <c r="K2902" t="str">
        <f t="shared" si="137"/>
        <v>No</v>
      </c>
      <c r="L2902">
        <f t="shared" si="138"/>
        <v>330000</v>
      </c>
      <c r="M2902" s="1" t="str">
        <f>IF(ISBLANK(D2902),_xlfn.MODE.SNGL(moras[TIPO_ASEGURAMIENTO]),D2902)</f>
        <v>ASALARIADO</v>
      </c>
      <c r="N2902" s="1">
        <f>IF(ISBLANK(moras[[#This Row],[EDAD]]),T2923,moras[[#This Row],[EDAD]])</f>
        <v>47</v>
      </c>
    </row>
    <row r="2903" spans="1:14" x14ac:dyDescent="0.35">
      <c r="A2903" s="1">
        <v>2902</v>
      </c>
      <c r="B2903" s="1" t="s">
        <v>9</v>
      </c>
      <c r="C2903" s="1">
        <v>297046</v>
      </c>
      <c r="D2903" s="1" t="s">
        <v>18</v>
      </c>
      <c r="E2903" s="1" t="s">
        <v>16</v>
      </c>
      <c r="F2903" s="1" t="s">
        <v>12</v>
      </c>
      <c r="G2903" s="1" t="s">
        <v>13</v>
      </c>
      <c r="H2903" s="1" t="s">
        <v>13</v>
      </c>
      <c r="I2903" s="1">
        <v>63</v>
      </c>
      <c r="J2903" t="str">
        <f t="shared" si="136"/>
        <v>No</v>
      </c>
      <c r="K2903" t="str">
        <f t="shared" si="137"/>
        <v>No</v>
      </c>
      <c r="L2903">
        <f t="shared" si="138"/>
        <v>297046</v>
      </c>
      <c r="M2903" s="1" t="str">
        <f>IF(ISBLANK(D2903),_xlfn.MODE.SNGL(moras[TIPO_ASEGURAMIENTO]),D2903)</f>
        <v>TRABAJADOR INDEPENDIENTE</v>
      </c>
      <c r="N2903" s="1">
        <f>IF(ISBLANK(moras[[#This Row],[EDAD]]),T2924,moras[[#This Row],[EDAD]])</f>
        <v>63</v>
      </c>
    </row>
    <row r="2904" spans="1:14" x14ac:dyDescent="0.35">
      <c r="A2904" s="1">
        <v>2903</v>
      </c>
      <c r="B2904" s="1" t="s">
        <v>15</v>
      </c>
      <c r="C2904" s="1">
        <v>622394.65</v>
      </c>
      <c r="D2904" s="1" t="s">
        <v>10</v>
      </c>
      <c r="E2904" s="1" t="s">
        <v>16</v>
      </c>
      <c r="F2904" s="1" t="s">
        <v>12</v>
      </c>
      <c r="G2904" s="1" t="s">
        <v>13</v>
      </c>
      <c r="H2904" s="1" t="s">
        <v>12</v>
      </c>
      <c r="I2904" s="1">
        <v>23</v>
      </c>
      <c r="J2904" t="str">
        <f t="shared" si="136"/>
        <v>No</v>
      </c>
      <c r="K2904" t="str">
        <f t="shared" si="137"/>
        <v>No</v>
      </c>
      <c r="L2904">
        <f t="shared" si="138"/>
        <v>622394.65</v>
      </c>
      <c r="M2904" s="1" t="str">
        <f>IF(ISBLANK(D2904),_xlfn.MODE.SNGL(moras[TIPO_ASEGURAMIENTO]),D2904)</f>
        <v>ASALARIADO</v>
      </c>
      <c r="N2904" s="1">
        <f>IF(ISBLANK(moras[[#This Row],[EDAD]]),T2925,moras[[#This Row],[EDAD]])</f>
        <v>23</v>
      </c>
    </row>
    <row r="2905" spans="1:14" x14ac:dyDescent="0.35">
      <c r="A2905" s="1">
        <v>2904</v>
      </c>
      <c r="B2905" s="1" t="s">
        <v>9</v>
      </c>
      <c r="C2905" s="1">
        <v>171000</v>
      </c>
      <c r="D2905" s="1" t="s">
        <v>10</v>
      </c>
      <c r="E2905" s="1" t="s">
        <v>16</v>
      </c>
      <c r="F2905" s="1" t="s">
        <v>12</v>
      </c>
      <c r="G2905" s="1" t="s">
        <v>13</v>
      </c>
      <c r="H2905" s="1" t="s">
        <v>13</v>
      </c>
      <c r="I2905" s="1">
        <v>56</v>
      </c>
      <c r="J2905" t="str">
        <f t="shared" si="136"/>
        <v>No</v>
      </c>
      <c r="K2905" t="str">
        <f t="shared" si="137"/>
        <v>No</v>
      </c>
      <c r="L2905">
        <f t="shared" si="138"/>
        <v>171000</v>
      </c>
      <c r="M2905" s="1" t="str">
        <f>IF(ISBLANK(D2905),_xlfn.MODE.SNGL(moras[TIPO_ASEGURAMIENTO]),D2905)</f>
        <v>ASALARIADO</v>
      </c>
      <c r="N2905" s="1">
        <f>IF(ISBLANK(moras[[#This Row],[EDAD]]),T2926,moras[[#This Row],[EDAD]])</f>
        <v>56</v>
      </c>
    </row>
    <row r="2906" spans="1:14" x14ac:dyDescent="0.35">
      <c r="A2906" s="1">
        <v>2905</v>
      </c>
      <c r="B2906" s="1" t="s">
        <v>15</v>
      </c>
      <c r="C2906" s="1">
        <v>385400.61</v>
      </c>
      <c r="D2906" s="1" t="s">
        <v>10</v>
      </c>
      <c r="E2906" s="1" t="s">
        <v>16</v>
      </c>
      <c r="F2906" s="1" t="s">
        <v>12</v>
      </c>
      <c r="G2906" s="1" t="s">
        <v>12</v>
      </c>
      <c r="H2906" s="1" t="s">
        <v>13</v>
      </c>
      <c r="I2906" s="1">
        <v>30</v>
      </c>
      <c r="J2906" t="str">
        <f t="shared" si="136"/>
        <v>No</v>
      </c>
      <c r="K2906" t="str">
        <f t="shared" si="137"/>
        <v>No</v>
      </c>
      <c r="L2906">
        <f t="shared" si="138"/>
        <v>385400.61</v>
      </c>
      <c r="M2906" s="1" t="str">
        <f>IF(ISBLANK(D2906),_xlfn.MODE.SNGL(moras[TIPO_ASEGURAMIENTO]),D2906)</f>
        <v>ASALARIADO</v>
      </c>
      <c r="N2906" s="1">
        <f>IF(ISBLANK(moras[[#This Row],[EDAD]]),T2927,moras[[#This Row],[EDAD]])</f>
        <v>30</v>
      </c>
    </row>
    <row r="2907" spans="1:14" x14ac:dyDescent="0.35">
      <c r="A2907" s="1">
        <v>2906</v>
      </c>
      <c r="B2907" s="1" t="s">
        <v>15</v>
      </c>
      <c r="C2907" s="1">
        <v>1619313.26</v>
      </c>
      <c r="D2907" s="1" t="s">
        <v>10</v>
      </c>
      <c r="E2907" s="1" t="s">
        <v>16</v>
      </c>
      <c r="F2907" s="1" t="s">
        <v>12</v>
      </c>
      <c r="G2907" s="1" t="s">
        <v>13</v>
      </c>
      <c r="H2907" s="1" t="s">
        <v>13</v>
      </c>
      <c r="I2907" s="1">
        <v>33</v>
      </c>
      <c r="J2907" t="str">
        <f t="shared" si="136"/>
        <v>No</v>
      </c>
      <c r="K2907" t="str">
        <f t="shared" si="137"/>
        <v>No</v>
      </c>
      <c r="L2907">
        <f t="shared" si="138"/>
        <v>1619313.26</v>
      </c>
      <c r="M2907" s="1" t="str">
        <f>IF(ISBLANK(D2907),_xlfn.MODE.SNGL(moras[TIPO_ASEGURAMIENTO]),D2907)</f>
        <v>ASALARIADO</v>
      </c>
      <c r="N2907" s="1">
        <f>IF(ISBLANK(moras[[#This Row],[EDAD]]),T2928,moras[[#This Row],[EDAD]])</f>
        <v>33</v>
      </c>
    </row>
    <row r="2908" spans="1:14" x14ac:dyDescent="0.35">
      <c r="A2908" s="1">
        <v>2907</v>
      </c>
      <c r="B2908" s="1" t="s">
        <v>9</v>
      </c>
      <c r="C2908" s="1">
        <v>403541.67</v>
      </c>
      <c r="D2908" s="1" t="s">
        <v>10</v>
      </c>
      <c r="E2908" s="1" t="s">
        <v>16</v>
      </c>
      <c r="F2908" s="1" t="s">
        <v>12</v>
      </c>
      <c r="G2908" s="1" t="s">
        <v>13</v>
      </c>
      <c r="H2908" s="1" t="s">
        <v>13</v>
      </c>
      <c r="I2908" s="1">
        <v>43</v>
      </c>
      <c r="J2908" t="str">
        <f t="shared" si="136"/>
        <v>No</v>
      </c>
      <c r="K2908" t="str">
        <f t="shared" si="137"/>
        <v>No</v>
      </c>
      <c r="L2908">
        <f t="shared" si="138"/>
        <v>403541.67</v>
      </c>
      <c r="M2908" s="1" t="str">
        <f>IF(ISBLANK(D2908),_xlfn.MODE.SNGL(moras[TIPO_ASEGURAMIENTO]),D2908)</f>
        <v>ASALARIADO</v>
      </c>
      <c r="N2908" s="1">
        <f>IF(ISBLANK(moras[[#This Row],[EDAD]]),T2929,moras[[#This Row],[EDAD]])</f>
        <v>43</v>
      </c>
    </row>
    <row r="2909" spans="1:14" x14ac:dyDescent="0.35">
      <c r="A2909" s="1">
        <v>2908</v>
      </c>
      <c r="B2909" s="1" t="s">
        <v>9</v>
      </c>
      <c r="C2909" s="1">
        <v>600000</v>
      </c>
      <c r="D2909" s="1" t="s">
        <v>10</v>
      </c>
      <c r="E2909" s="1" t="s">
        <v>16</v>
      </c>
      <c r="F2909" s="1" t="s">
        <v>12</v>
      </c>
      <c r="G2909" s="1" t="s">
        <v>13</v>
      </c>
      <c r="H2909" s="1" t="s">
        <v>13</v>
      </c>
      <c r="I2909" s="1">
        <v>24</v>
      </c>
      <c r="J2909" t="str">
        <f t="shared" si="136"/>
        <v>No</v>
      </c>
      <c r="K2909" t="str">
        <f t="shared" si="137"/>
        <v>No</v>
      </c>
      <c r="L2909">
        <f t="shared" si="138"/>
        <v>600000</v>
      </c>
      <c r="M2909" s="1" t="str">
        <f>IF(ISBLANK(D2909),_xlfn.MODE.SNGL(moras[TIPO_ASEGURAMIENTO]),D2909)</f>
        <v>ASALARIADO</v>
      </c>
      <c r="N2909" s="1">
        <f>IF(ISBLANK(moras[[#This Row],[EDAD]]),T2930,moras[[#This Row],[EDAD]])</f>
        <v>24</v>
      </c>
    </row>
    <row r="2910" spans="1:14" x14ac:dyDescent="0.35">
      <c r="A2910" s="1">
        <v>2909</v>
      </c>
      <c r="B2910" s="1" t="s">
        <v>9</v>
      </c>
      <c r="C2910" s="1">
        <v>319300</v>
      </c>
      <c r="D2910" s="1" t="s">
        <v>10</v>
      </c>
      <c r="E2910" s="1" t="s">
        <v>16</v>
      </c>
      <c r="F2910" s="1" t="s">
        <v>12</v>
      </c>
      <c r="G2910" s="1" t="s">
        <v>13</v>
      </c>
      <c r="H2910" s="1" t="s">
        <v>13</v>
      </c>
      <c r="I2910" s="1">
        <v>69</v>
      </c>
      <c r="J2910" t="str">
        <f t="shared" si="136"/>
        <v>No</v>
      </c>
      <c r="K2910" t="str">
        <f t="shared" si="137"/>
        <v>No</v>
      </c>
      <c r="L2910">
        <f t="shared" si="138"/>
        <v>319300</v>
      </c>
      <c r="M2910" s="1" t="str">
        <f>IF(ISBLANK(D2910),_xlfn.MODE.SNGL(moras[TIPO_ASEGURAMIENTO]),D2910)</f>
        <v>ASALARIADO</v>
      </c>
      <c r="N2910" s="1">
        <f>IF(ISBLANK(moras[[#This Row],[EDAD]]),T2931,moras[[#This Row],[EDAD]])</f>
        <v>69</v>
      </c>
    </row>
    <row r="2911" spans="1:14" x14ac:dyDescent="0.35">
      <c r="A2911" s="1">
        <v>2910</v>
      </c>
      <c r="B2911" s="1" t="s">
        <v>9</v>
      </c>
      <c r="C2911" s="1">
        <v>445567</v>
      </c>
      <c r="D2911" s="1" t="s">
        <v>18</v>
      </c>
      <c r="E2911" s="1" t="s">
        <v>16</v>
      </c>
      <c r="F2911" s="1" t="s">
        <v>12</v>
      </c>
      <c r="G2911" s="1" t="s">
        <v>13</v>
      </c>
      <c r="H2911" s="1" t="s">
        <v>12</v>
      </c>
      <c r="I2911" s="1">
        <v>35</v>
      </c>
      <c r="J2911" t="str">
        <f t="shared" si="136"/>
        <v>No</v>
      </c>
      <c r="K2911" t="str">
        <f t="shared" si="137"/>
        <v>No</v>
      </c>
      <c r="L2911">
        <f t="shared" si="138"/>
        <v>445567</v>
      </c>
      <c r="M2911" s="1" t="str">
        <f>IF(ISBLANK(D2911),_xlfn.MODE.SNGL(moras[TIPO_ASEGURAMIENTO]),D2911)</f>
        <v>TRABAJADOR INDEPENDIENTE</v>
      </c>
      <c r="N2911" s="1">
        <f>IF(ISBLANK(moras[[#This Row],[EDAD]]),T2932,moras[[#This Row],[EDAD]])</f>
        <v>35</v>
      </c>
    </row>
    <row r="2912" spans="1:14" x14ac:dyDescent="0.35">
      <c r="A2912" s="1">
        <v>2911</v>
      </c>
      <c r="B2912" s="1" t="s">
        <v>9</v>
      </c>
      <c r="C2912" s="1">
        <v>314396</v>
      </c>
      <c r="D2912" s="1" t="s">
        <v>10</v>
      </c>
      <c r="E2912" s="1" t="s">
        <v>11</v>
      </c>
      <c r="F2912" s="1" t="s">
        <v>12</v>
      </c>
      <c r="G2912" s="1" t="s">
        <v>13</v>
      </c>
      <c r="H2912" s="1" t="s">
        <v>12</v>
      </c>
      <c r="I2912" s="1">
        <v>53</v>
      </c>
      <c r="J2912" t="str">
        <f t="shared" si="136"/>
        <v>No</v>
      </c>
      <c r="K2912" t="str">
        <f t="shared" si="137"/>
        <v>No</v>
      </c>
      <c r="L2912">
        <f t="shared" si="138"/>
        <v>314396</v>
      </c>
      <c r="M2912" s="1" t="str">
        <f>IF(ISBLANK(D2912),_xlfn.MODE.SNGL(moras[TIPO_ASEGURAMIENTO]),D2912)</f>
        <v>ASALARIADO</v>
      </c>
      <c r="N2912" s="1">
        <f>IF(ISBLANK(moras[[#This Row],[EDAD]]),T2933,moras[[#This Row],[EDAD]])</f>
        <v>53</v>
      </c>
    </row>
    <row r="2913" spans="1:14" x14ac:dyDescent="0.35">
      <c r="A2913" s="1">
        <v>2912</v>
      </c>
      <c r="B2913" s="1" t="s">
        <v>15</v>
      </c>
      <c r="C2913" s="1">
        <v>1165110</v>
      </c>
      <c r="D2913" s="1" t="s">
        <v>10</v>
      </c>
      <c r="E2913" s="1" t="s">
        <v>11</v>
      </c>
      <c r="F2913" s="1" t="s">
        <v>12</v>
      </c>
      <c r="G2913" s="1" t="s">
        <v>13</v>
      </c>
      <c r="H2913" s="1" t="s">
        <v>12</v>
      </c>
      <c r="I2913" s="1">
        <v>38</v>
      </c>
      <c r="J2913" t="str">
        <f t="shared" si="136"/>
        <v>No</v>
      </c>
      <c r="K2913" t="str">
        <f t="shared" si="137"/>
        <v>No</v>
      </c>
      <c r="L2913">
        <f t="shared" si="138"/>
        <v>1165110</v>
      </c>
      <c r="M2913" s="1" t="str">
        <f>IF(ISBLANK(D2913),_xlfn.MODE.SNGL(moras[TIPO_ASEGURAMIENTO]),D2913)</f>
        <v>ASALARIADO</v>
      </c>
      <c r="N2913" s="1">
        <f>IF(ISBLANK(moras[[#This Row],[EDAD]]),T2934,moras[[#This Row],[EDAD]])</f>
        <v>38</v>
      </c>
    </row>
    <row r="2914" spans="1:14" x14ac:dyDescent="0.35">
      <c r="A2914" s="1">
        <v>2913</v>
      </c>
      <c r="B2914" s="1" t="s">
        <v>9</v>
      </c>
      <c r="C2914" s="1">
        <v>639148</v>
      </c>
      <c r="D2914" s="1" t="s">
        <v>18</v>
      </c>
      <c r="E2914" s="1" t="s">
        <v>16</v>
      </c>
      <c r="F2914" s="1" t="s">
        <v>12</v>
      </c>
      <c r="G2914" s="1" t="s">
        <v>13</v>
      </c>
      <c r="H2914" s="1" t="s">
        <v>12</v>
      </c>
      <c r="I2914" s="1">
        <v>69</v>
      </c>
      <c r="J2914" t="str">
        <f t="shared" si="136"/>
        <v>No</v>
      </c>
      <c r="K2914" t="str">
        <f t="shared" si="137"/>
        <v>No</v>
      </c>
      <c r="L2914">
        <f t="shared" si="138"/>
        <v>639148</v>
      </c>
      <c r="M2914" s="1" t="str">
        <f>IF(ISBLANK(D2914),_xlfn.MODE.SNGL(moras[TIPO_ASEGURAMIENTO]),D2914)</f>
        <v>TRABAJADOR INDEPENDIENTE</v>
      </c>
      <c r="N2914" s="1">
        <f>IF(ISBLANK(moras[[#This Row],[EDAD]]),T2935,moras[[#This Row],[EDAD]])</f>
        <v>69</v>
      </c>
    </row>
    <row r="2915" spans="1:14" x14ac:dyDescent="0.35">
      <c r="A2915" s="1">
        <v>2914</v>
      </c>
      <c r="B2915" s="1" t="s">
        <v>15</v>
      </c>
      <c r="C2915" s="1">
        <v>659819.65</v>
      </c>
      <c r="D2915" s="1" t="s">
        <v>10</v>
      </c>
      <c r="E2915" s="1" t="s">
        <v>11</v>
      </c>
      <c r="F2915" s="1" t="s">
        <v>12</v>
      </c>
      <c r="G2915" s="1" t="s">
        <v>13</v>
      </c>
      <c r="H2915" s="1" t="s">
        <v>13</v>
      </c>
      <c r="I2915" s="1">
        <v>26</v>
      </c>
      <c r="J2915" t="str">
        <f t="shared" si="136"/>
        <v>No</v>
      </c>
      <c r="K2915" t="str">
        <f t="shared" si="137"/>
        <v>No</v>
      </c>
      <c r="L2915">
        <f t="shared" si="138"/>
        <v>659819.65</v>
      </c>
      <c r="M2915" s="1" t="str">
        <f>IF(ISBLANK(D2915),_xlfn.MODE.SNGL(moras[TIPO_ASEGURAMIENTO]),D2915)</f>
        <v>ASALARIADO</v>
      </c>
      <c r="N2915" s="1">
        <f>IF(ISBLANK(moras[[#This Row],[EDAD]]),T2936,moras[[#This Row],[EDAD]])</f>
        <v>26</v>
      </c>
    </row>
    <row r="2916" spans="1:14" x14ac:dyDescent="0.35">
      <c r="A2916" s="1">
        <v>2915</v>
      </c>
      <c r="B2916" s="1" t="s">
        <v>15</v>
      </c>
      <c r="C2916" s="1">
        <v>297500</v>
      </c>
      <c r="D2916" s="1" t="s">
        <v>17</v>
      </c>
      <c r="E2916" s="1" t="s">
        <v>16</v>
      </c>
      <c r="F2916" s="1" t="s">
        <v>12</v>
      </c>
      <c r="G2916" s="1" t="s">
        <v>12</v>
      </c>
      <c r="H2916" s="1" t="s">
        <v>13</v>
      </c>
      <c r="I2916" s="1">
        <v>29</v>
      </c>
      <c r="J2916" t="str">
        <f t="shared" si="136"/>
        <v>No</v>
      </c>
      <c r="K2916" t="str">
        <f t="shared" si="137"/>
        <v>No</v>
      </c>
      <c r="L2916">
        <f t="shared" si="138"/>
        <v>297500</v>
      </c>
      <c r="M2916" s="1" t="str">
        <f>IF(ISBLANK(D2916),_xlfn.MODE.SNGL(moras[TIPO_ASEGURAMIENTO]),D2916)</f>
        <v>ASEGURADO VOLUNTARIO</v>
      </c>
      <c r="N2916" s="1">
        <f>IF(ISBLANK(moras[[#This Row],[EDAD]]),T2937,moras[[#This Row],[EDAD]])</f>
        <v>29</v>
      </c>
    </row>
    <row r="2917" spans="1:14" x14ac:dyDescent="0.35">
      <c r="A2917" s="1">
        <v>2916</v>
      </c>
      <c r="B2917" s="1" t="s">
        <v>9</v>
      </c>
      <c r="C2917" s="1">
        <v>756084.19</v>
      </c>
      <c r="D2917" s="1" t="s">
        <v>10</v>
      </c>
      <c r="E2917" s="1" t="s">
        <v>16</v>
      </c>
      <c r="F2917" s="1" t="s">
        <v>12</v>
      </c>
      <c r="G2917" s="1" t="s">
        <v>13</v>
      </c>
      <c r="H2917" s="1" t="s">
        <v>13</v>
      </c>
      <c r="I2917" s="1">
        <v>21</v>
      </c>
      <c r="J2917" t="str">
        <f t="shared" si="136"/>
        <v>No</v>
      </c>
      <c r="K2917" t="str">
        <f t="shared" si="137"/>
        <v>No</v>
      </c>
      <c r="L2917">
        <f t="shared" si="138"/>
        <v>756084.19</v>
      </c>
      <c r="M2917" s="1" t="str">
        <f>IF(ISBLANK(D2917),_xlfn.MODE.SNGL(moras[TIPO_ASEGURAMIENTO]),D2917)</f>
        <v>ASALARIADO</v>
      </c>
      <c r="N2917" s="1">
        <f>IF(ISBLANK(moras[[#This Row],[EDAD]]),T2938,moras[[#This Row],[EDAD]])</f>
        <v>21</v>
      </c>
    </row>
    <row r="2918" spans="1:14" x14ac:dyDescent="0.35">
      <c r="A2918" s="1">
        <v>2917</v>
      </c>
      <c r="B2918" s="1" t="s">
        <v>15</v>
      </c>
      <c r="C2918" s="1">
        <v>379237.5</v>
      </c>
      <c r="D2918" s="1" t="s">
        <v>10</v>
      </c>
      <c r="E2918" s="1" t="s">
        <v>11</v>
      </c>
      <c r="F2918" s="1" t="s">
        <v>12</v>
      </c>
      <c r="G2918" s="1" t="s">
        <v>13</v>
      </c>
      <c r="H2918" s="1" t="s">
        <v>13</v>
      </c>
      <c r="I2918" s="1">
        <v>25</v>
      </c>
      <c r="J2918" t="str">
        <f t="shared" si="136"/>
        <v>No</v>
      </c>
      <c r="K2918" t="str">
        <f t="shared" si="137"/>
        <v>No</v>
      </c>
      <c r="L2918">
        <f t="shared" si="138"/>
        <v>379237.5</v>
      </c>
      <c r="M2918" s="1" t="str">
        <f>IF(ISBLANK(D2918),_xlfn.MODE.SNGL(moras[TIPO_ASEGURAMIENTO]),D2918)</f>
        <v>ASALARIADO</v>
      </c>
      <c r="N2918" s="1">
        <f>IF(ISBLANK(moras[[#This Row],[EDAD]]),T2939,moras[[#This Row],[EDAD]])</f>
        <v>25</v>
      </c>
    </row>
    <row r="2919" spans="1:14" x14ac:dyDescent="0.35">
      <c r="A2919" s="1">
        <v>2918</v>
      </c>
      <c r="B2919" s="1" t="s">
        <v>9</v>
      </c>
      <c r="C2919" s="1">
        <v>311585.03999999998</v>
      </c>
      <c r="D2919" s="1" t="s">
        <v>10</v>
      </c>
      <c r="E2919" s="1" t="s">
        <v>16</v>
      </c>
      <c r="F2919" s="1" t="s">
        <v>12</v>
      </c>
      <c r="G2919" s="1" t="s">
        <v>13</v>
      </c>
      <c r="H2919" s="1" t="s">
        <v>13</v>
      </c>
      <c r="I2919" s="1">
        <v>26</v>
      </c>
      <c r="J2919" t="str">
        <f t="shared" si="136"/>
        <v>No</v>
      </c>
      <c r="K2919" t="str">
        <f t="shared" si="137"/>
        <v>No</v>
      </c>
      <c r="L2919">
        <f t="shared" si="138"/>
        <v>311585.03999999998</v>
      </c>
      <c r="M2919" s="1" t="str">
        <f>IF(ISBLANK(D2919),_xlfn.MODE.SNGL(moras[TIPO_ASEGURAMIENTO]),D2919)</f>
        <v>ASALARIADO</v>
      </c>
      <c r="N2919" s="1">
        <f>IF(ISBLANK(moras[[#This Row],[EDAD]]),T2940,moras[[#This Row],[EDAD]])</f>
        <v>26</v>
      </c>
    </row>
    <row r="2920" spans="1:14" x14ac:dyDescent="0.35">
      <c r="A2920" s="1">
        <v>2919</v>
      </c>
      <c r="B2920" s="1" t="s">
        <v>15</v>
      </c>
      <c r="C2920" s="1">
        <v>1983460.5</v>
      </c>
      <c r="D2920" s="1" t="s">
        <v>10</v>
      </c>
      <c r="E2920" s="1" t="s">
        <v>11</v>
      </c>
      <c r="F2920" s="1" t="s">
        <v>12</v>
      </c>
      <c r="G2920" s="1" t="s">
        <v>13</v>
      </c>
      <c r="H2920" s="1" t="s">
        <v>13</v>
      </c>
      <c r="I2920" s="1">
        <v>61</v>
      </c>
      <c r="J2920" t="str">
        <f t="shared" si="136"/>
        <v>No</v>
      </c>
      <c r="K2920" t="str">
        <f t="shared" si="137"/>
        <v>No</v>
      </c>
      <c r="L2920">
        <f t="shared" si="138"/>
        <v>1983460.5</v>
      </c>
      <c r="M2920" s="1" t="str">
        <f>IF(ISBLANK(D2920),_xlfn.MODE.SNGL(moras[TIPO_ASEGURAMIENTO]),D2920)</f>
        <v>ASALARIADO</v>
      </c>
      <c r="N2920" s="1">
        <f>IF(ISBLANK(moras[[#This Row],[EDAD]]),T2941,moras[[#This Row],[EDAD]])</f>
        <v>61</v>
      </c>
    </row>
    <row r="2921" spans="1:14" x14ac:dyDescent="0.35">
      <c r="A2921" s="1">
        <v>2920</v>
      </c>
      <c r="B2921" s="1" t="s">
        <v>9</v>
      </c>
      <c r="C2921" s="1">
        <v>723495</v>
      </c>
      <c r="D2921" s="1" t="s">
        <v>10</v>
      </c>
      <c r="E2921" s="1" t="s">
        <v>11</v>
      </c>
      <c r="F2921" s="1" t="s">
        <v>12</v>
      </c>
      <c r="G2921" s="1" t="s">
        <v>13</v>
      </c>
      <c r="H2921" s="1" t="s">
        <v>13</v>
      </c>
      <c r="I2921" s="1">
        <v>37</v>
      </c>
      <c r="J2921" t="str">
        <f t="shared" si="136"/>
        <v>No</v>
      </c>
      <c r="K2921" t="str">
        <f t="shared" si="137"/>
        <v>No</v>
      </c>
      <c r="L2921">
        <f t="shared" si="138"/>
        <v>723495</v>
      </c>
      <c r="M2921" s="1" t="str">
        <f>IF(ISBLANK(D2921),_xlfn.MODE.SNGL(moras[TIPO_ASEGURAMIENTO]),D2921)</f>
        <v>ASALARIADO</v>
      </c>
      <c r="N2921" s="1">
        <f>IF(ISBLANK(moras[[#This Row],[EDAD]]),T2942,moras[[#This Row],[EDAD]])</f>
        <v>37</v>
      </c>
    </row>
    <row r="2922" spans="1:14" x14ac:dyDescent="0.35">
      <c r="A2922" s="1">
        <v>2921</v>
      </c>
      <c r="B2922" s="1" t="s">
        <v>9</v>
      </c>
      <c r="C2922" s="1">
        <v>426977.82</v>
      </c>
      <c r="D2922" s="1" t="s">
        <v>10</v>
      </c>
      <c r="E2922" s="1" t="s">
        <v>16</v>
      </c>
      <c r="F2922" s="1" t="s">
        <v>12</v>
      </c>
      <c r="G2922" s="1" t="s">
        <v>12</v>
      </c>
      <c r="H2922" s="1" t="s">
        <v>13</v>
      </c>
      <c r="I2922" s="1">
        <v>53</v>
      </c>
      <c r="J2922" t="str">
        <f t="shared" si="136"/>
        <v>No</v>
      </c>
      <c r="K2922" t="str">
        <f t="shared" si="137"/>
        <v>No</v>
      </c>
      <c r="L2922">
        <f t="shared" si="138"/>
        <v>426977.82</v>
      </c>
      <c r="M2922" s="1" t="str">
        <f>IF(ISBLANK(D2922),_xlfn.MODE.SNGL(moras[TIPO_ASEGURAMIENTO]),D2922)</f>
        <v>ASALARIADO</v>
      </c>
      <c r="N2922" s="1">
        <f>IF(ISBLANK(moras[[#This Row],[EDAD]]),T2943,moras[[#This Row],[EDAD]])</f>
        <v>53</v>
      </c>
    </row>
    <row r="2923" spans="1:14" x14ac:dyDescent="0.35">
      <c r="A2923" s="1">
        <v>2922</v>
      </c>
      <c r="B2923" s="1" t="s">
        <v>15</v>
      </c>
      <c r="C2923" s="1">
        <v>1459586</v>
      </c>
      <c r="D2923" s="1" t="s">
        <v>10</v>
      </c>
      <c r="E2923" s="1" t="s">
        <v>11</v>
      </c>
      <c r="F2923" s="1" t="s">
        <v>12</v>
      </c>
      <c r="G2923" s="1" t="s">
        <v>13</v>
      </c>
      <c r="H2923" s="1" t="s">
        <v>13</v>
      </c>
      <c r="I2923" s="1">
        <v>47</v>
      </c>
      <c r="J2923" t="str">
        <f t="shared" si="136"/>
        <v>No</v>
      </c>
      <c r="K2923" t="str">
        <f t="shared" si="137"/>
        <v>No</v>
      </c>
      <c r="L2923">
        <f t="shared" si="138"/>
        <v>1459586</v>
      </c>
      <c r="M2923" s="1" t="str">
        <f>IF(ISBLANK(D2923),_xlfn.MODE.SNGL(moras[TIPO_ASEGURAMIENTO]),D2923)</f>
        <v>ASALARIADO</v>
      </c>
      <c r="N2923" s="1">
        <f>IF(ISBLANK(moras[[#This Row],[EDAD]]),T2944,moras[[#This Row],[EDAD]])</f>
        <v>47</v>
      </c>
    </row>
    <row r="2924" spans="1:14" x14ac:dyDescent="0.35">
      <c r="A2924" s="1">
        <v>2923</v>
      </c>
      <c r="B2924" s="1" t="s">
        <v>9</v>
      </c>
      <c r="C2924" s="1">
        <v>447825.78</v>
      </c>
      <c r="D2924" s="1" t="s">
        <v>10</v>
      </c>
      <c r="E2924" s="1" t="s">
        <v>16</v>
      </c>
      <c r="F2924" s="1" t="s">
        <v>12</v>
      </c>
      <c r="G2924" s="1" t="s">
        <v>13</v>
      </c>
      <c r="H2924" s="1" t="s">
        <v>13</v>
      </c>
      <c r="I2924" s="1">
        <v>53</v>
      </c>
      <c r="J2924" t="str">
        <f t="shared" si="136"/>
        <v>No</v>
      </c>
      <c r="K2924" t="str">
        <f t="shared" si="137"/>
        <v>No</v>
      </c>
      <c r="L2924">
        <f t="shared" si="138"/>
        <v>447825.78</v>
      </c>
      <c r="M2924" s="1" t="str">
        <f>IF(ISBLANK(D2924),_xlfn.MODE.SNGL(moras[TIPO_ASEGURAMIENTO]),D2924)</f>
        <v>ASALARIADO</v>
      </c>
      <c r="N2924" s="1">
        <f>IF(ISBLANK(moras[[#This Row],[EDAD]]),T2945,moras[[#This Row],[EDAD]])</f>
        <v>53</v>
      </c>
    </row>
    <row r="2925" spans="1:14" x14ac:dyDescent="0.35">
      <c r="A2925" s="1">
        <v>2924</v>
      </c>
      <c r="B2925" s="1" t="s">
        <v>15</v>
      </c>
      <c r="C2925" s="1">
        <v>297865</v>
      </c>
      <c r="D2925" s="1" t="s">
        <v>18</v>
      </c>
      <c r="E2925" s="1" t="s">
        <v>16</v>
      </c>
      <c r="F2925" s="1" t="s">
        <v>12</v>
      </c>
      <c r="G2925" s="1" t="s">
        <v>13</v>
      </c>
      <c r="H2925" s="1" t="s">
        <v>13</v>
      </c>
      <c r="I2925" s="1">
        <v>41</v>
      </c>
      <c r="J2925" t="str">
        <f t="shared" si="136"/>
        <v>No</v>
      </c>
      <c r="K2925" t="str">
        <f t="shared" si="137"/>
        <v>No</v>
      </c>
      <c r="L2925">
        <f t="shared" si="138"/>
        <v>297865</v>
      </c>
      <c r="M2925" s="1" t="str">
        <f>IF(ISBLANK(D2925),_xlfn.MODE.SNGL(moras[TIPO_ASEGURAMIENTO]),D2925)</f>
        <v>TRABAJADOR INDEPENDIENTE</v>
      </c>
      <c r="N2925" s="1">
        <f>IF(ISBLANK(moras[[#This Row],[EDAD]]),T2946,moras[[#This Row],[EDAD]])</f>
        <v>41</v>
      </c>
    </row>
    <row r="2926" spans="1:14" x14ac:dyDescent="0.35">
      <c r="A2926" s="1">
        <v>2925</v>
      </c>
      <c r="B2926" s="1" t="s">
        <v>9</v>
      </c>
      <c r="C2926" s="1">
        <v>416406.24</v>
      </c>
      <c r="D2926" s="1" t="s">
        <v>10</v>
      </c>
      <c r="E2926" s="1" t="s">
        <v>16</v>
      </c>
      <c r="F2926" s="1" t="s">
        <v>12</v>
      </c>
      <c r="G2926" s="1" t="s">
        <v>13</v>
      </c>
      <c r="H2926" s="1" t="s">
        <v>13</v>
      </c>
      <c r="I2926" s="1">
        <v>35</v>
      </c>
      <c r="J2926" t="str">
        <f t="shared" si="136"/>
        <v>No</v>
      </c>
      <c r="K2926" t="str">
        <f t="shared" si="137"/>
        <v>No</v>
      </c>
      <c r="L2926">
        <f t="shared" si="138"/>
        <v>416406.24</v>
      </c>
      <c r="M2926" s="1" t="str">
        <f>IF(ISBLANK(D2926),_xlfn.MODE.SNGL(moras[TIPO_ASEGURAMIENTO]),D2926)</f>
        <v>ASALARIADO</v>
      </c>
      <c r="N2926" s="1">
        <f>IF(ISBLANK(moras[[#This Row],[EDAD]]),T2947,moras[[#This Row],[EDAD]])</f>
        <v>35</v>
      </c>
    </row>
    <row r="2927" spans="1:14" x14ac:dyDescent="0.35">
      <c r="A2927" s="1">
        <v>2926</v>
      </c>
      <c r="B2927" s="1" t="s">
        <v>9</v>
      </c>
      <c r="C2927" s="1">
        <v>548611.75</v>
      </c>
      <c r="D2927" s="1" t="s">
        <v>10</v>
      </c>
      <c r="E2927" s="1" t="s">
        <v>16</v>
      </c>
      <c r="F2927" s="1" t="s">
        <v>12</v>
      </c>
      <c r="G2927" s="1" t="s">
        <v>13</v>
      </c>
      <c r="H2927" s="1" t="s">
        <v>13</v>
      </c>
      <c r="I2927" s="1">
        <v>27</v>
      </c>
      <c r="J2927" t="str">
        <f t="shared" si="136"/>
        <v>No</v>
      </c>
      <c r="K2927" t="str">
        <f t="shared" si="137"/>
        <v>No</v>
      </c>
      <c r="L2927">
        <f t="shared" si="138"/>
        <v>548611.75</v>
      </c>
      <c r="M2927" s="1" t="str">
        <f>IF(ISBLANK(D2927),_xlfn.MODE.SNGL(moras[TIPO_ASEGURAMIENTO]),D2927)</f>
        <v>ASALARIADO</v>
      </c>
      <c r="N2927" s="1">
        <f>IF(ISBLANK(moras[[#This Row],[EDAD]]),T2948,moras[[#This Row],[EDAD]])</f>
        <v>27</v>
      </c>
    </row>
    <row r="2928" spans="1:14" x14ac:dyDescent="0.35">
      <c r="A2928" s="1">
        <v>2927</v>
      </c>
      <c r="B2928" s="1" t="s">
        <v>9</v>
      </c>
      <c r="C2928" s="1">
        <v>445567</v>
      </c>
      <c r="D2928" s="1" t="s">
        <v>18</v>
      </c>
      <c r="E2928" s="1" t="s">
        <v>16</v>
      </c>
      <c r="F2928" s="1" t="s">
        <v>12</v>
      </c>
      <c r="G2928" s="1" t="s">
        <v>13</v>
      </c>
      <c r="H2928" s="1" t="s">
        <v>12</v>
      </c>
      <c r="I2928" s="1">
        <v>52</v>
      </c>
      <c r="J2928" t="str">
        <f t="shared" si="136"/>
        <v>No</v>
      </c>
      <c r="K2928" t="str">
        <f t="shared" si="137"/>
        <v>No</v>
      </c>
      <c r="L2928">
        <f t="shared" si="138"/>
        <v>445567</v>
      </c>
      <c r="M2928" s="1" t="str">
        <f>IF(ISBLANK(D2928),_xlfn.MODE.SNGL(moras[TIPO_ASEGURAMIENTO]),D2928)</f>
        <v>TRABAJADOR INDEPENDIENTE</v>
      </c>
      <c r="N2928" s="1">
        <f>IF(ISBLANK(moras[[#This Row],[EDAD]]),T2949,moras[[#This Row],[EDAD]])</f>
        <v>52</v>
      </c>
    </row>
    <row r="2929" spans="1:14" x14ac:dyDescent="0.35">
      <c r="A2929" s="1">
        <v>2928</v>
      </c>
      <c r="B2929" s="1" t="s">
        <v>15</v>
      </c>
      <c r="C2929" s="1">
        <v>918531</v>
      </c>
      <c r="D2929" s="1" t="s">
        <v>10</v>
      </c>
      <c r="E2929" s="1" t="s">
        <v>16</v>
      </c>
      <c r="F2929" s="1" t="s">
        <v>12</v>
      </c>
      <c r="G2929" s="1" t="s">
        <v>13</v>
      </c>
      <c r="H2929" s="1" t="s">
        <v>13</v>
      </c>
      <c r="I2929" s="1">
        <v>33</v>
      </c>
      <c r="J2929" t="str">
        <f t="shared" si="136"/>
        <v>No</v>
      </c>
      <c r="K2929" t="str">
        <f t="shared" si="137"/>
        <v>No</v>
      </c>
      <c r="L2929">
        <f t="shared" si="138"/>
        <v>918531</v>
      </c>
      <c r="M2929" s="1" t="str">
        <f>IF(ISBLANK(D2929),_xlfn.MODE.SNGL(moras[TIPO_ASEGURAMIENTO]),D2929)</f>
        <v>ASALARIADO</v>
      </c>
      <c r="N2929" s="1">
        <f>IF(ISBLANK(moras[[#This Row],[EDAD]]),T2950,moras[[#This Row],[EDAD]])</f>
        <v>33</v>
      </c>
    </row>
    <row r="2930" spans="1:14" x14ac:dyDescent="0.35">
      <c r="A2930" s="1">
        <v>2929</v>
      </c>
      <c r="B2930" s="1" t="s">
        <v>9</v>
      </c>
      <c r="C2930" s="1">
        <v>484083</v>
      </c>
      <c r="D2930" s="1" t="s">
        <v>10</v>
      </c>
      <c r="E2930" s="1" t="s">
        <v>16</v>
      </c>
      <c r="F2930" s="1" t="s">
        <v>12</v>
      </c>
      <c r="G2930" s="1" t="s">
        <v>13</v>
      </c>
      <c r="H2930" s="1" t="s">
        <v>13</v>
      </c>
      <c r="I2930" s="1">
        <v>33</v>
      </c>
      <c r="J2930" t="str">
        <f t="shared" si="136"/>
        <v>No</v>
      </c>
      <c r="K2930" t="str">
        <f t="shared" si="137"/>
        <v>No</v>
      </c>
      <c r="L2930">
        <f t="shared" si="138"/>
        <v>484083</v>
      </c>
      <c r="M2930" s="1" t="str">
        <f>IF(ISBLANK(D2930),_xlfn.MODE.SNGL(moras[TIPO_ASEGURAMIENTO]),D2930)</f>
        <v>ASALARIADO</v>
      </c>
      <c r="N2930" s="1">
        <f>IF(ISBLANK(moras[[#This Row],[EDAD]]),T2951,moras[[#This Row],[EDAD]])</f>
        <v>33</v>
      </c>
    </row>
    <row r="2931" spans="1:14" x14ac:dyDescent="0.35">
      <c r="A2931" s="1">
        <v>2930</v>
      </c>
      <c r="B2931" s="1" t="s">
        <v>9</v>
      </c>
      <c r="C2931" s="1">
        <v>437310</v>
      </c>
      <c r="D2931" s="1" t="s">
        <v>10</v>
      </c>
      <c r="E2931" s="1" t="s">
        <v>16</v>
      </c>
      <c r="F2931" s="1" t="s">
        <v>12</v>
      </c>
      <c r="G2931" s="1" t="s">
        <v>13</v>
      </c>
      <c r="H2931" s="1" t="s">
        <v>13</v>
      </c>
      <c r="I2931" s="1">
        <v>31</v>
      </c>
      <c r="J2931" t="str">
        <f t="shared" si="136"/>
        <v>No</v>
      </c>
      <c r="K2931" t="str">
        <f t="shared" si="137"/>
        <v>No</v>
      </c>
      <c r="L2931">
        <f t="shared" si="138"/>
        <v>437310</v>
      </c>
      <c r="M2931" s="1" t="str">
        <f>IF(ISBLANK(D2931),_xlfn.MODE.SNGL(moras[TIPO_ASEGURAMIENTO]),D2931)</f>
        <v>ASALARIADO</v>
      </c>
      <c r="N2931" s="1">
        <f>IF(ISBLANK(moras[[#This Row],[EDAD]]),T2952,moras[[#This Row],[EDAD]])</f>
        <v>31</v>
      </c>
    </row>
    <row r="2932" spans="1:14" x14ac:dyDescent="0.35">
      <c r="A2932" s="1">
        <v>2931</v>
      </c>
      <c r="B2932" s="1" t="s">
        <v>9</v>
      </c>
      <c r="C2932" s="1">
        <v>330226.88</v>
      </c>
      <c r="D2932" s="1" t="s">
        <v>10</v>
      </c>
      <c r="E2932" s="1" t="s">
        <v>16</v>
      </c>
      <c r="F2932" s="1" t="s">
        <v>12</v>
      </c>
      <c r="G2932" s="1" t="s">
        <v>12</v>
      </c>
      <c r="H2932" s="1" t="s">
        <v>13</v>
      </c>
      <c r="I2932" s="1">
        <v>49</v>
      </c>
      <c r="J2932" t="str">
        <f t="shared" si="136"/>
        <v>No</v>
      </c>
      <c r="K2932" t="str">
        <f t="shared" si="137"/>
        <v>No</v>
      </c>
      <c r="L2932">
        <f t="shared" si="138"/>
        <v>330226.88</v>
      </c>
      <c r="M2932" s="1" t="str">
        <f>IF(ISBLANK(D2932),_xlfn.MODE.SNGL(moras[TIPO_ASEGURAMIENTO]),D2932)</f>
        <v>ASALARIADO</v>
      </c>
      <c r="N2932" s="1">
        <f>IF(ISBLANK(moras[[#This Row],[EDAD]]),T2953,moras[[#This Row],[EDAD]])</f>
        <v>49</v>
      </c>
    </row>
    <row r="2933" spans="1:14" x14ac:dyDescent="0.35">
      <c r="A2933" s="1">
        <v>2932</v>
      </c>
      <c r="B2933" s="1" t="s">
        <v>9</v>
      </c>
      <c r="C2933" s="1">
        <v>3217274</v>
      </c>
      <c r="D2933" s="1" t="s">
        <v>14</v>
      </c>
      <c r="E2933" s="1" t="s">
        <v>11</v>
      </c>
      <c r="F2933" s="1" t="s">
        <v>12</v>
      </c>
      <c r="G2933" s="1" t="s">
        <v>13</v>
      </c>
      <c r="H2933" s="1" t="s">
        <v>13</v>
      </c>
      <c r="I2933" s="1">
        <v>80</v>
      </c>
      <c r="J2933" t="str">
        <f t="shared" si="136"/>
        <v>Atípico</v>
      </c>
      <c r="K2933" t="str">
        <f t="shared" si="137"/>
        <v>No</v>
      </c>
      <c r="L2933">
        <f t="shared" si="138"/>
        <v>3217274</v>
      </c>
      <c r="M2933" s="1" t="str">
        <f>IF(ISBLANK(D2933),_xlfn.MODE.SNGL(moras[TIPO_ASEGURAMIENTO]),D2933)</f>
        <v>PENSIONADOS EN SU PROPIO SISTEMA</v>
      </c>
      <c r="N2933" s="1">
        <f>IF(ISBLANK(moras[[#This Row],[EDAD]]),T2954,moras[[#This Row],[EDAD]])</f>
        <v>80</v>
      </c>
    </row>
    <row r="2934" spans="1:14" x14ac:dyDescent="0.35">
      <c r="A2934" s="1">
        <v>2933</v>
      </c>
      <c r="B2934" s="1" t="s">
        <v>15</v>
      </c>
      <c r="C2934" s="1">
        <v>250000</v>
      </c>
      <c r="D2934" s="1" t="s">
        <v>10</v>
      </c>
      <c r="E2934" s="1" t="s">
        <v>16</v>
      </c>
      <c r="F2934" s="1" t="s">
        <v>12</v>
      </c>
      <c r="G2934" s="1" t="s">
        <v>12</v>
      </c>
      <c r="H2934" s="1" t="s">
        <v>13</v>
      </c>
      <c r="I2934" s="1">
        <v>53</v>
      </c>
      <c r="J2934" t="str">
        <f t="shared" si="136"/>
        <v>No</v>
      </c>
      <c r="K2934" t="str">
        <f t="shared" si="137"/>
        <v>No</v>
      </c>
      <c r="L2934">
        <f t="shared" si="138"/>
        <v>250000</v>
      </c>
      <c r="M2934" s="1" t="str">
        <f>IF(ISBLANK(D2934),_xlfn.MODE.SNGL(moras[TIPO_ASEGURAMIENTO]),D2934)</f>
        <v>ASALARIADO</v>
      </c>
      <c r="N2934" s="1">
        <f>IF(ISBLANK(moras[[#This Row],[EDAD]]),T2955,moras[[#This Row],[EDAD]])</f>
        <v>53</v>
      </c>
    </row>
    <row r="2935" spans="1:14" x14ac:dyDescent="0.35">
      <c r="A2935" s="1">
        <v>2934</v>
      </c>
      <c r="B2935" s="1" t="s">
        <v>15</v>
      </c>
      <c r="C2935" s="1">
        <v>297046</v>
      </c>
      <c r="D2935" s="1" t="s">
        <v>17</v>
      </c>
      <c r="E2935" s="1" t="s">
        <v>16</v>
      </c>
      <c r="F2935" s="1" t="s">
        <v>12</v>
      </c>
      <c r="G2935" s="1" t="s">
        <v>13</v>
      </c>
      <c r="H2935" s="1" t="s">
        <v>13</v>
      </c>
      <c r="I2935" s="1">
        <v>55</v>
      </c>
      <c r="J2935" t="str">
        <f t="shared" si="136"/>
        <v>No</v>
      </c>
      <c r="K2935" t="str">
        <f t="shared" si="137"/>
        <v>No</v>
      </c>
      <c r="L2935">
        <f t="shared" si="138"/>
        <v>297046</v>
      </c>
      <c r="M2935" s="1" t="str">
        <f>IF(ISBLANK(D2935),_xlfn.MODE.SNGL(moras[TIPO_ASEGURAMIENTO]),D2935)</f>
        <v>ASEGURADO VOLUNTARIO</v>
      </c>
      <c r="N2935" s="1">
        <f>IF(ISBLANK(moras[[#This Row],[EDAD]]),T2956,moras[[#This Row],[EDAD]])</f>
        <v>55</v>
      </c>
    </row>
    <row r="2936" spans="1:14" x14ac:dyDescent="0.35">
      <c r="A2936" s="1">
        <v>2935</v>
      </c>
      <c r="B2936" s="1" t="s">
        <v>9</v>
      </c>
      <c r="C2936" s="1">
        <v>359544.27</v>
      </c>
      <c r="D2936" s="1" t="s">
        <v>21</v>
      </c>
      <c r="E2936" s="1" t="s">
        <v>16</v>
      </c>
      <c r="F2936" s="1" t="s">
        <v>12</v>
      </c>
      <c r="G2936" s="1" t="s">
        <v>12</v>
      </c>
      <c r="H2936" s="1" t="s">
        <v>13</v>
      </c>
      <c r="I2936" s="1">
        <v>66</v>
      </c>
      <c r="J2936" t="str">
        <f t="shared" si="136"/>
        <v>No</v>
      </c>
      <c r="K2936" t="str">
        <f t="shared" si="137"/>
        <v>No</v>
      </c>
      <c r="L2936">
        <f t="shared" si="138"/>
        <v>359544.27</v>
      </c>
      <c r="M2936" s="1" t="str">
        <f>IF(ISBLANK(D2936),_xlfn.MODE.SNGL(moras[TIPO_ASEGURAMIENTO]),D2936)</f>
        <v>CONVENIOS ESPECIALES DE ASEGURADOS VOLUNTARIOS</v>
      </c>
      <c r="N2936" s="1">
        <f>IF(ISBLANK(moras[[#This Row],[EDAD]]),T2957,moras[[#This Row],[EDAD]])</f>
        <v>66</v>
      </c>
    </row>
    <row r="2937" spans="1:14" x14ac:dyDescent="0.35">
      <c r="A2937" s="1">
        <v>2936</v>
      </c>
      <c r="B2937" s="1" t="s">
        <v>9</v>
      </c>
      <c r="C2937" s="1">
        <v>924999.9</v>
      </c>
      <c r="D2937" s="1" t="s">
        <v>10</v>
      </c>
      <c r="E2937" s="1" t="s">
        <v>16</v>
      </c>
      <c r="F2937" s="1" t="s">
        <v>12</v>
      </c>
      <c r="G2937" s="1" t="s">
        <v>13</v>
      </c>
      <c r="H2937" s="1" t="s">
        <v>13</v>
      </c>
      <c r="I2937" s="1">
        <v>27</v>
      </c>
      <c r="J2937" t="str">
        <f t="shared" si="136"/>
        <v>No</v>
      </c>
      <c r="K2937" t="str">
        <f t="shared" si="137"/>
        <v>No</v>
      </c>
      <c r="L2937">
        <f t="shared" si="138"/>
        <v>924999.9</v>
      </c>
      <c r="M2937" s="1" t="str">
        <f>IF(ISBLANK(D2937),_xlfn.MODE.SNGL(moras[TIPO_ASEGURAMIENTO]),D2937)</f>
        <v>ASALARIADO</v>
      </c>
      <c r="N2937" s="1">
        <f>IF(ISBLANK(moras[[#This Row],[EDAD]]),T2958,moras[[#This Row],[EDAD]])</f>
        <v>27</v>
      </c>
    </row>
    <row r="2938" spans="1:14" x14ac:dyDescent="0.35">
      <c r="A2938" s="1">
        <v>2937</v>
      </c>
      <c r="B2938" s="1" t="s">
        <v>15</v>
      </c>
      <c r="C2938" s="1">
        <v>323296</v>
      </c>
      <c r="D2938" s="1" t="s">
        <v>17</v>
      </c>
      <c r="E2938" s="1" t="s">
        <v>16</v>
      </c>
      <c r="F2938" s="1" t="s">
        <v>12</v>
      </c>
      <c r="G2938" s="1" t="s">
        <v>12</v>
      </c>
      <c r="H2938" s="1" t="s">
        <v>13</v>
      </c>
      <c r="I2938" s="1">
        <v>38</v>
      </c>
      <c r="J2938" t="str">
        <f t="shared" si="136"/>
        <v>No</v>
      </c>
      <c r="K2938" t="str">
        <f t="shared" si="137"/>
        <v>No</v>
      </c>
      <c r="L2938">
        <f t="shared" si="138"/>
        <v>323296</v>
      </c>
      <c r="M2938" s="1" t="str">
        <f>IF(ISBLANK(D2938),_xlfn.MODE.SNGL(moras[TIPO_ASEGURAMIENTO]),D2938)</f>
        <v>ASEGURADO VOLUNTARIO</v>
      </c>
      <c r="N2938" s="1">
        <f>IF(ISBLANK(moras[[#This Row],[EDAD]]),T2959,moras[[#This Row],[EDAD]])</f>
        <v>38</v>
      </c>
    </row>
    <row r="2939" spans="1:14" x14ac:dyDescent="0.35">
      <c r="A2939" s="1">
        <v>2938</v>
      </c>
      <c r="B2939" s="1" t="s">
        <v>9</v>
      </c>
      <c r="C2939" s="1">
        <v>348000</v>
      </c>
      <c r="D2939" s="1" t="s">
        <v>10</v>
      </c>
      <c r="E2939" s="1" t="s">
        <v>16</v>
      </c>
      <c r="F2939" s="1" t="s">
        <v>12</v>
      </c>
      <c r="G2939" s="1" t="s">
        <v>13</v>
      </c>
      <c r="H2939" s="1" t="s">
        <v>12</v>
      </c>
      <c r="I2939" s="1">
        <v>19</v>
      </c>
      <c r="J2939" t="str">
        <f t="shared" si="136"/>
        <v>No</v>
      </c>
      <c r="K2939" t="str">
        <f t="shared" si="137"/>
        <v>No</v>
      </c>
      <c r="L2939">
        <f t="shared" si="138"/>
        <v>348000</v>
      </c>
      <c r="M2939" s="1" t="str">
        <f>IF(ISBLANK(D2939),_xlfn.MODE.SNGL(moras[TIPO_ASEGURAMIENTO]),D2939)</f>
        <v>ASALARIADO</v>
      </c>
      <c r="N2939" s="1">
        <f>IF(ISBLANK(moras[[#This Row],[EDAD]]),T2960,moras[[#This Row],[EDAD]])</f>
        <v>19</v>
      </c>
    </row>
    <row r="2940" spans="1:14" x14ac:dyDescent="0.35">
      <c r="A2940" s="1">
        <v>2939</v>
      </c>
      <c r="B2940" s="1" t="s">
        <v>15</v>
      </c>
      <c r="C2940" s="1">
        <v>295000</v>
      </c>
      <c r="D2940" s="1" t="s">
        <v>17</v>
      </c>
      <c r="E2940" s="1" t="s">
        <v>16</v>
      </c>
      <c r="F2940" s="1" t="s">
        <v>12</v>
      </c>
      <c r="G2940" s="1" t="s">
        <v>12</v>
      </c>
      <c r="H2940" s="1" t="s">
        <v>13</v>
      </c>
      <c r="I2940" s="1">
        <v>33</v>
      </c>
      <c r="J2940" t="str">
        <f t="shared" si="136"/>
        <v>No</v>
      </c>
      <c r="K2940" t="str">
        <f t="shared" si="137"/>
        <v>No</v>
      </c>
      <c r="L2940">
        <f t="shared" si="138"/>
        <v>295000</v>
      </c>
      <c r="M2940" s="1" t="str">
        <f>IF(ISBLANK(D2940),_xlfn.MODE.SNGL(moras[TIPO_ASEGURAMIENTO]),D2940)</f>
        <v>ASEGURADO VOLUNTARIO</v>
      </c>
      <c r="N2940" s="1">
        <f>IF(ISBLANK(moras[[#This Row],[EDAD]]),T2961,moras[[#This Row],[EDAD]])</f>
        <v>33</v>
      </c>
    </row>
    <row r="2941" spans="1:14" x14ac:dyDescent="0.35">
      <c r="A2941" s="1">
        <v>2940</v>
      </c>
      <c r="B2941" s="1" t="s">
        <v>9</v>
      </c>
      <c r="C2941" s="1">
        <v>297045</v>
      </c>
      <c r="D2941" s="1" t="s">
        <v>18</v>
      </c>
      <c r="E2941" s="1" t="s">
        <v>16</v>
      </c>
      <c r="F2941" s="1" t="s">
        <v>12</v>
      </c>
      <c r="G2941" s="1" t="s">
        <v>13</v>
      </c>
      <c r="H2941" s="1" t="s">
        <v>13</v>
      </c>
      <c r="I2941" s="1">
        <v>49</v>
      </c>
      <c r="J2941" t="str">
        <f t="shared" si="136"/>
        <v>No</v>
      </c>
      <c r="K2941" t="str">
        <f t="shared" si="137"/>
        <v>No</v>
      </c>
      <c r="L2941">
        <f t="shared" si="138"/>
        <v>297045</v>
      </c>
      <c r="M2941" s="1" t="str">
        <f>IF(ISBLANK(D2941),_xlfn.MODE.SNGL(moras[TIPO_ASEGURAMIENTO]),D2941)</f>
        <v>TRABAJADOR INDEPENDIENTE</v>
      </c>
      <c r="N2941" s="1">
        <f>IF(ISBLANK(moras[[#This Row],[EDAD]]),T2962,moras[[#This Row],[EDAD]])</f>
        <v>49</v>
      </c>
    </row>
    <row r="2942" spans="1:14" x14ac:dyDescent="0.35">
      <c r="A2942" s="1">
        <v>2941</v>
      </c>
      <c r="B2942" s="1" t="s">
        <v>9</v>
      </c>
      <c r="C2942" s="1">
        <v>1889038</v>
      </c>
      <c r="D2942" s="1" t="s">
        <v>14</v>
      </c>
      <c r="E2942" s="1" t="s">
        <v>11</v>
      </c>
      <c r="F2942" s="1" t="s">
        <v>12</v>
      </c>
      <c r="G2942" s="1" t="s">
        <v>13</v>
      </c>
      <c r="H2942" s="1" t="s">
        <v>13</v>
      </c>
      <c r="I2942" s="1">
        <v>67</v>
      </c>
      <c r="J2942" t="str">
        <f t="shared" si="136"/>
        <v>No</v>
      </c>
      <c r="K2942" t="str">
        <f t="shared" si="137"/>
        <v>No</v>
      </c>
      <c r="L2942">
        <f t="shared" si="138"/>
        <v>1889038</v>
      </c>
      <c r="M2942" s="1" t="str">
        <f>IF(ISBLANK(D2942),_xlfn.MODE.SNGL(moras[TIPO_ASEGURAMIENTO]),D2942)</f>
        <v>PENSIONADOS EN SU PROPIO SISTEMA</v>
      </c>
      <c r="N2942" s="1">
        <f>IF(ISBLANK(moras[[#This Row],[EDAD]]),T2963,moras[[#This Row],[EDAD]])</f>
        <v>67</v>
      </c>
    </row>
    <row r="2943" spans="1:14" x14ac:dyDescent="0.35">
      <c r="A2943" s="1">
        <v>2942</v>
      </c>
      <c r="B2943" s="1" t="s">
        <v>15</v>
      </c>
      <c r="C2943" s="1">
        <v>1675853</v>
      </c>
      <c r="D2943" s="1" t="s">
        <v>14</v>
      </c>
      <c r="E2943" s="1" t="s">
        <v>11</v>
      </c>
      <c r="F2943" s="1" t="s">
        <v>12</v>
      </c>
      <c r="G2943" s="1" t="s">
        <v>13</v>
      </c>
      <c r="H2943" s="1" t="s">
        <v>13</v>
      </c>
      <c r="I2943" s="1">
        <v>55</v>
      </c>
      <c r="J2943" t="str">
        <f t="shared" si="136"/>
        <v>No</v>
      </c>
      <c r="K2943" t="str">
        <f t="shared" si="137"/>
        <v>No</v>
      </c>
      <c r="L2943">
        <f t="shared" si="138"/>
        <v>1675853</v>
      </c>
      <c r="M2943" s="1" t="str">
        <f>IF(ISBLANK(D2943),_xlfn.MODE.SNGL(moras[TIPO_ASEGURAMIENTO]),D2943)</f>
        <v>PENSIONADOS EN SU PROPIO SISTEMA</v>
      </c>
      <c r="N2943" s="1">
        <f>IF(ISBLANK(moras[[#This Row],[EDAD]]),T2964,moras[[#This Row],[EDAD]])</f>
        <v>55</v>
      </c>
    </row>
    <row r="2944" spans="1:14" x14ac:dyDescent="0.35">
      <c r="A2944" s="1">
        <v>2943</v>
      </c>
      <c r="B2944" s="1" t="s">
        <v>9</v>
      </c>
      <c r="C2944" s="1">
        <v>25000</v>
      </c>
      <c r="D2944" s="1" t="s">
        <v>10</v>
      </c>
      <c r="E2944" s="1" t="s">
        <v>16</v>
      </c>
      <c r="F2944" s="1" t="s">
        <v>12</v>
      </c>
      <c r="G2944" s="1" t="s">
        <v>13</v>
      </c>
      <c r="H2944" s="1" t="s">
        <v>13</v>
      </c>
      <c r="I2944" s="1">
        <v>18</v>
      </c>
      <c r="J2944" t="str">
        <f t="shared" si="136"/>
        <v>No</v>
      </c>
      <c r="K2944" t="str">
        <f t="shared" si="137"/>
        <v>No</v>
      </c>
      <c r="L2944">
        <f t="shared" si="138"/>
        <v>25000</v>
      </c>
      <c r="M2944" s="1" t="str">
        <f>IF(ISBLANK(D2944),_xlfn.MODE.SNGL(moras[TIPO_ASEGURAMIENTO]),D2944)</f>
        <v>ASALARIADO</v>
      </c>
      <c r="N2944" s="1">
        <f>IF(ISBLANK(moras[[#This Row],[EDAD]]),T2965,moras[[#This Row],[EDAD]])</f>
        <v>18</v>
      </c>
    </row>
    <row r="2945" spans="1:14" x14ac:dyDescent="0.35">
      <c r="A2945" s="1">
        <v>2944</v>
      </c>
      <c r="B2945" s="1" t="s">
        <v>9</v>
      </c>
      <c r="C2945" s="1">
        <v>377730.1</v>
      </c>
      <c r="D2945" s="1" t="s">
        <v>10</v>
      </c>
      <c r="E2945" s="1" t="s">
        <v>16</v>
      </c>
      <c r="F2945" s="1" t="s">
        <v>12</v>
      </c>
      <c r="G2945" s="1" t="s">
        <v>13</v>
      </c>
      <c r="H2945" s="1" t="s">
        <v>13</v>
      </c>
      <c r="I2945" s="1">
        <v>46</v>
      </c>
      <c r="J2945" t="str">
        <f t="shared" si="136"/>
        <v>No</v>
      </c>
      <c r="K2945" t="str">
        <f t="shared" si="137"/>
        <v>No</v>
      </c>
      <c r="L2945">
        <f t="shared" si="138"/>
        <v>377730.1</v>
      </c>
      <c r="M2945" s="1" t="str">
        <f>IF(ISBLANK(D2945),_xlfn.MODE.SNGL(moras[TIPO_ASEGURAMIENTO]),D2945)</f>
        <v>ASALARIADO</v>
      </c>
      <c r="N2945" s="1">
        <f>IF(ISBLANK(moras[[#This Row],[EDAD]]),T2966,moras[[#This Row],[EDAD]])</f>
        <v>46</v>
      </c>
    </row>
    <row r="2946" spans="1:14" x14ac:dyDescent="0.35">
      <c r="A2946" s="1">
        <v>2945</v>
      </c>
      <c r="B2946" s="1" t="s">
        <v>9</v>
      </c>
      <c r="C2946" s="1">
        <v>385411.82</v>
      </c>
      <c r="D2946" s="1" t="s">
        <v>10</v>
      </c>
      <c r="E2946" s="1" t="s">
        <v>16</v>
      </c>
      <c r="F2946" s="1" t="s">
        <v>12</v>
      </c>
      <c r="G2946" s="1" t="s">
        <v>13</v>
      </c>
      <c r="H2946" s="1" t="s">
        <v>13</v>
      </c>
      <c r="I2946" s="1">
        <v>24</v>
      </c>
      <c r="J2946" t="str">
        <f t="shared" ref="J2946:J3009" si="139">IF(1.96&lt;ABS(C2946-$S$23)/$S$24,"Atípico","No")</f>
        <v>No</v>
      </c>
      <c r="K2946" t="str">
        <f t="shared" ref="K2946:K3009" si="140">IF(1.96&lt;ABS((I2946-$T$23)/$T$24),"Atípico", "No")</f>
        <v>No</v>
      </c>
      <c r="L2946">
        <f t="shared" ref="L2946:L3009" si="141">IF(ISBLANK(C2946),$S$23,C2946)</f>
        <v>385411.82</v>
      </c>
      <c r="M2946" s="1" t="str">
        <f>IF(ISBLANK(D2946),_xlfn.MODE.SNGL(moras[TIPO_ASEGURAMIENTO]),D2946)</f>
        <v>ASALARIADO</v>
      </c>
      <c r="N2946" s="1">
        <f>IF(ISBLANK(moras[[#This Row],[EDAD]]),T2967,moras[[#This Row],[EDAD]])</f>
        <v>24</v>
      </c>
    </row>
    <row r="2947" spans="1:14" x14ac:dyDescent="0.35">
      <c r="A2947" s="1">
        <v>2946</v>
      </c>
      <c r="B2947" s="1" t="s">
        <v>15</v>
      </c>
      <c r="C2947" s="1">
        <v>1621195</v>
      </c>
      <c r="D2947" s="1" t="s">
        <v>10</v>
      </c>
      <c r="E2947" s="1" t="s">
        <v>11</v>
      </c>
      <c r="F2947" s="1" t="s">
        <v>12</v>
      </c>
      <c r="G2947" s="1" t="s">
        <v>13</v>
      </c>
      <c r="H2947" s="1" t="s">
        <v>13</v>
      </c>
      <c r="I2947" s="1">
        <v>31</v>
      </c>
      <c r="J2947" t="str">
        <f t="shared" si="139"/>
        <v>No</v>
      </c>
      <c r="K2947" t="str">
        <f t="shared" si="140"/>
        <v>No</v>
      </c>
      <c r="L2947">
        <f t="shared" si="141"/>
        <v>1621195</v>
      </c>
      <c r="M2947" s="1" t="str">
        <f>IF(ISBLANK(D2947),_xlfn.MODE.SNGL(moras[TIPO_ASEGURAMIENTO]),D2947)</f>
        <v>ASALARIADO</v>
      </c>
      <c r="N2947" s="1">
        <f>IF(ISBLANK(moras[[#This Row],[EDAD]]),T2968,moras[[#This Row],[EDAD]])</f>
        <v>31</v>
      </c>
    </row>
    <row r="2948" spans="1:14" x14ac:dyDescent="0.35">
      <c r="A2948" s="1">
        <v>2947</v>
      </c>
      <c r="B2948" s="1" t="s">
        <v>15</v>
      </c>
      <c r="C2948" s="1">
        <v>782500</v>
      </c>
      <c r="D2948" s="1" t="s">
        <v>10</v>
      </c>
      <c r="E2948" s="1" t="s">
        <v>11</v>
      </c>
      <c r="F2948" s="1" t="s">
        <v>12</v>
      </c>
      <c r="G2948" s="1" t="s">
        <v>13</v>
      </c>
      <c r="H2948" s="1" t="s">
        <v>13</v>
      </c>
      <c r="I2948" s="1">
        <v>28</v>
      </c>
      <c r="J2948" t="str">
        <f t="shared" si="139"/>
        <v>No</v>
      </c>
      <c r="K2948" t="str">
        <f t="shared" si="140"/>
        <v>No</v>
      </c>
      <c r="L2948">
        <f t="shared" si="141"/>
        <v>782500</v>
      </c>
      <c r="M2948" s="1" t="str">
        <f>IF(ISBLANK(D2948),_xlfn.MODE.SNGL(moras[TIPO_ASEGURAMIENTO]),D2948)</f>
        <v>ASALARIADO</v>
      </c>
      <c r="N2948" s="1">
        <f>IF(ISBLANK(moras[[#This Row],[EDAD]]),T2969,moras[[#This Row],[EDAD]])</f>
        <v>28</v>
      </c>
    </row>
    <row r="2949" spans="1:14" x14ac:dyDescent="0.35">
      <c r="A2949" s="1">
        <v>2948</v>
      </c>
      <c r="B2949" s="1" t="s">
        <v>9</v>
      </c>
      <c r="C2949" s="1">
        <v>467011</v>
      </c>
      <c r="D2949" s="1" t="s">
        <v>10</v>
      </c>
      <c r="E2949" s="1" t="s">
        <v>16</v>
      </c>
      <c r="F2949" s="1" t="s">
        <v>12</v>
      </c>
      <c r="G2949" s="1" t="s">
        <v>13</v>
      </c>
      <c r="H2949" s="1" t="s">
        <v>13</v>
      </c>
      <c r="I2949" s="1">
        <v>57</v>
      </c>
      <c r="J2949" t="str">
        <f t="shared" si="139"/>
        <v>No</v>
      </c>
      <c r="K2949" t="str">
        <f t="shared" si="140"/>
        <v>No</v>
      </c>
      <c r="L2949">
        <f t="shared" si="141"/>
        <v>467011</v>
      </c>
      <c r="M2949" s="1" t="str">
        <f>IF(ISBLANK(D2949),_xlfn.MODE.SNGL(moras[TIPO_ASEGURAMIENTO]),D2949)</f>
        <v>ASALARIADO</v>
      </c>
      <c r="N2949" s="1">
        <f>IF(ISBLANK(moras[[#This Row],[EDAD]]),T2970,moras[[#This Row],[EDAD]])</f>
        <v>57</v>
      </c>
    </row>
    <row r="2950" spans="1:14" x14ac:dyDescent="0.35">
      <c r="A2950" s="1">
        <v>2949</v>
      </c>
      <c r="B2950" s="1" t="s">
        <v>15</v>
      </c>
      <c r="C2950" s="1">
        <v>240000</v>
      </c>
      <c r="D2950" s="1" t="s">
        <v>10</v>
      </c>
      <c r="E2950" s="1" t="s">
        <v>16</v>
      </c>
      <c r="F2950" s="1" t="s">
        <v>12</v>
      </c>
      <c r="G2950" s="1" t="s">
        <v>13</v>
      </c>
      <c r="H2950" s="1" t="s">
        <v>13</v>
      </c>
      <c r="I2950" s="1">
        <v>41</v>
      </c>
      <c r="J2950" t="str">
        <f t="shared" si="139"/>
        <v>No</v>
      </c>
      <c r="K2950" t="str">
        <f t="shared" si="140"/>
        <v>No</v>
      </c>
      <c r="L2950">
        <f t="shared" si="141"/>
        <v>240000</v>
      </c>
      <c r="M2950" s="1" t="str">
        <f>IF(ISBLANK(D2950),_xlfn.MODE.SNGL(moras[TIPO_ASEGURAMIENTO]),D2950)</f>
        <v>ASALARIADO</v>
      </c>
      <c r="N2950" s="1">
        <f>IF(ISBLANK(moras[[#This Row],[EDAD]]),T2971,moras[[#This Row],[EDAD]])</f>
        <v>41</v>
      </c>
    </row>
    <row r="2951" spans="1:14" x14ac:dyDescent="0.35">
      <c r="A2951" s="1">
        <v>2950</v>
      </c>
      <c r="B2951" s="1" t="s">
        <v>15</v>
      </c>
      <c r="C2951" s="1">
        <v>806421.08</v>
      </c>
      <c r="D2951" s="1" t="s">
        <v>10</v>
      </c>
      <c r="E2951" s="1" t="s">
        <v>16</v>
      </c>
      <c r="F2951" s="1" t="s">
        <v>12</v>
      </c>
      <c r="G2951" s="1" t="s">
        <v>13</v>
      </c>
      <c r="H2951" s="1" t="s">
        <v>13</v>
      </c>
      <c r="I2951" s="1">
        <v>58</v>
      </c>
      <c r="J2951" t="str">
        <f t="shared" si="139"/>
        <v>No</v>
      </c>
      <c r="K2951" t="str">
        <f t="shared" si="140"/>
        <v>No</v>
      </c>
      <c r="L2951">
        <f t="shared" si="141"/>
        <v>806421.08</v>
      </c>
      <c r="M2951" s="1" t="str">
        <f>IF(ISBLANK(D2951),_xlfn.MODE.SNGL(moras[TIPO_ASEGURAMIENTO]),D2951)</f>
        <v>ASALARIADO</v>
      </c>
      <c r="N2951" s="1">
        <f>IF(ISBLANK(moras[[#This Row],[EDAD]]),T2972,moras[[#This Row],[EDAD]])</f>
        <v>58</v>
      </c>
    </row>
    <row r="2952" spans="1:14" x14ac:dyDescent="0.35">
      <c r="A2952" s="1">
        <v>2951</v>
      </c>
      <c r="B2952" s="1" t="s">
        <v>15</v>
      </c>
      <c r="C2952" s="1">
        <v>400000</v>
      </c>
      <c r="D2952" s="1" t="s">
        <v>10</v>
      </c>
      <c r="E2952" s="1" t="s">
        <v>16</v>
      </c>
      <c r="F2952" s="1" t="s">
        <v>12</v>
      </c>
      <c r="G2952" s="1" t="s">
        <v>13</v>
      </c>
      <c r="H2952" s="1" t="s">
        <v>13</v>
      </c>
      <c r="I2952" s="1">
        <v>25</v>
      </c>
      <c r="J2952" t="str">
        <f t="shared" si="139"/>
        <v>No</v>
      </c>
      <c r="K2952" t="str">
        <f t="shared" si="140"/>
        <v>No</v>
      </c>
      <c r="L2952">
        <f t="shared" si="141"/>
        <v>400000</v>
      </c>
      <c r="M2952" s="1" t="str">
        <f>IF(ISBLANK(D2952),_xlfn.MODE.SNGL(moras[TIPO_ASEGURAMIENTO]),D2952)</f>
        <v>ASALARIADO</v>
      </c>
      <c r="N2952" s="1">
        <f>IF(ISBLANK(moras[[#This Row],[EDAD]]),T2973,moras[[#This Row],[EDAD]])</f>
        <v>25</v>
      </c>
    </row>
    <row r="2953" spans="1:14" x14ac:dyDescent="0.35">
      <c r="A2953" s="1">
        <v>2952</v>
      </c>
      <c r="B2953" s="1" t="s">
        <v>9</v>
      </c>
      <c r="C2953" s="1">
        <v>299441</v>
      </c>
      <c r="D2953" s="1" t="s">
        <v>18</v>
      </c>
      <c r="E2953" s="1" t="s">
        <v>16</v>
      </c>
      <c r="F2953" s="1" t="s">
        <v>12</v>
      </c>
      <c r="G2953" s="1" t="s">
        <v>12</v>
      </c>
      <c r="H2953" s="1" t="s">
        <v>12</v>
      </c>
      <c r="I2953" s="1">
        <v>53</v>
      </c>
      <c r="J2953" t="str">
        <f t="shared" si="139"/>
        <v>No</v>
      </c>
      <c r="K2953" t="str">
        <f t="shared" si="140"/>
        <v>No</v>
      </c>
      <c r="L2953">
        <f t="shared" si="141"/>
        <v>299441</v>
      </c>
      <c r="M2953" s="1" t="str">
        <f>IF(ISBLANK(D2953),_xlfn.MODE.SNGL(moras[TIPO_ASEGURAMIENTO]),D2953)</f>
        <v>TRABAJADOR INDEPENDIENTE</v>
      </c>
      <c r="N2953" s="1">
        <f>IF(ISBLANK(moras[[#This Row],[EDAD]]),T2974,moras[[#This Row],[EDAD]])</f>
        <v>53</v>
      </c>
    </row>
    <row r="2954" spans="1:14" x14ac:dyDescent="0.35">
      <c r="A2954" s="1">
        <v>2953</v>
      </c>
      <c r="B2954" s="1" t="s">
        <v>9</v>
      </c>
      <c r="C2954" s="1">
        <v>377164.37</v>
      </c>
      <c r="D2954" s="1" t="s">
        <v>10</v>
      </c>
      <c r="E2954" s="1" t="s">
        <v>16</v>
      </c>
      <c r="F2954" s="1" t="s">
        <v>12</v>
      </c>
      <c r="G2954" s="1" t="s">
        <v>13</v>
      </c>
      <c r="H2954" s="1" t="s">
        <v>13</v>
      </c>
      <c r="I2954" s="1">
        <v>39</v>
      </c>
      <c r="J2954" t="str">
        <f t="shared" si="139"/>
        <v>No</v>
      </c>
      <c r="K2954" t="str">
        <f t="shared" si="140"/>
        <v>No</v>
      </c>
      <c r="L2954">
        <f t="shared" si="141"/>
        <v>377164.37</v>
      </c>
      <c r="M2954" s="1" t="str">
        <f>IF(ISBLANK(D2954),_xlfn.MODE.SNGL(moras[TIPO_ASEGURAMIENTO]),D2954)</f>
        <v>ASALARIADO</v>
      </c>
      <c r="N2954" s="1">
        <f>IF(ISBLANK(moras[[#This Row],[EDAD]]),T2975,moras[[#This Row],[EDAD]])</f>
        <v>39</v>
      </c>
    </row>
    <row r="2955" spans="1:14" x14ac:dyDescent="0.35">
      <c r="A2955" s="1">
        <v>2954</v>
      </c>
      <c r="B2955" s="1" t="s">
        <v>15</v>
      </c>
      <c r="C2955" s="1">
        <v>523392</v>
      </c>
      <c r="D2955" s="1" t="s">
        <v>10</v>
      </c>
      <c r="E2955" s="1" t="s">
        <v>16</v>
      </c>
      <c r="F2955" s="1" t="s">
        <v>12</v>
      </c>
      <c r="G2955" s="1" t="s">
        <v>13</v>
      </c>
      <c r="H2955" s="1" t="s">
        <v>13</v>
      </c>
      <c r="I2955" s="1">
        <v>21</v>
      </c>
      <c r="J2955" t="str">
        <f t="shared" si="139"/>
        <v>No</v>
      </c>
      <c r="K2955" t="str">
        <f t="shared" si="140"/>
        <v>No</v>
      </c>
      <c r="L2955">
        <f t="shared" si="141"/>
        <v>523392</v>
      </c>
      <c r="M2955" s="1" t="str">
        <f>IF(ISBLANK(D2955),_xlfn.MODE.SNGL(moras[TIPO_ASEGURAMIENTO]),D2955)</f>
        <v>ASALARIADO</v>
      </c>
      <c r="N2955" s="1">
        <f>IF(ISBLANK(moras[[#This Row],[EDAD]]),T2976,moras[[#This Row],[EDAD]])</f>
        <v>21</v>
      </c>
    </row>
    <row r="2956" spans="1:14" x14ac:dyDescent="0.35">
      <c r="A2956" s="1">
        <v>2955</v>
      </c>
      <c r="B2956" s="1" t="s">
        <v>9</v>
      </c>
      <c r="C2956" s="1">
        <v>297046</v>
      </c>
      <c r="D2956" s="1" t="s">
        <v>18</v>
      </c>
      <c r="E2956" s="1" t="s">
        <v>16</v>
      </c>
      <c r="F2956" s="1" t="s">
        <v>13</v>
      </c>
      <c r="G2956" s="1" t="s">
        <v>13</v>
      </c>
      <c r="H2956" s="1" t="s">
        <v>12</v>
      </c>
      <c r="I2956" s="1">
        <v>69</v>
      </c>
      <c r="J2956" t="str">
        <f t="shared" si="139"/>
        <v>No</v>
      </c>
      <c r="K2956" t="str">
        <f t="shared" si="140"/>
        <v>No</v>
      </c>
      <c r="L2956">
        <f t="shared" si="141"/>
        <v>297046</v>
      </c>
      <c r="M2956" s="1" t="str">
        <f>IF(ISBLANK(D2956),_xlfn.MODE.SNGL(moras[TIPO_ASEGURAMIENTO]),D2956)</f>
        <v>TRABAJADOR INDEPENDIENTE</v>
      </c>
      <c r="N2956" s="1">
        <f>IF(ISBLANK(moras[[#This Row],[EDAD]]),T2977,moras[[#This Row],[EDAD]])</f>
        <v>69</v>
      </c>
    </row>
    <row r="2957" spans="1:14" x14ac:dyDescent="0.35">
      <c r="A2957" s="1">
        <v>2956</v>
      </c>
      <c r="B2957" s="1" t="s">
        <v>15</v>
      </c>
      <c r="C2957" s="1">
        <v>397559.9</v>
      </c>
      <c r="D2957" s="1" t="s">
        <v>10</v>
      </c>
      <c r="E2957" s="1" t="s">
        <v>16</v>
      </c>
      <c r="F2957" s="1" t="s">
        <v>12</v>
      </c>
      <c r="G2957" s="1" t="s">
        <v>12</v>
      </c>
      <c r="H2957" s="1" t="s">
        <v>13</v>
      </c>
      <c r="I2957" s="1">
        <v>26</v>
      </c>
      <c r="J2957" t="str">
        <f t="shared" si="139"/>
        <v>No</v>
      </c>
      <c r="K2957" t="str">
        <f t="shared" si="140"/>
        <v>No</v>
      </c>
      <c r="L2957">
        <f t="shared" si="141"/>
        <v>397559.9</v>
      </c>
      <c r="M2957" s="1" t="str">
        <f>IF(ISBLANK(D2957),_xlfn.MODE.SNGL(moras[TIPO_ASEGURAMIENTO]),D2957)</f>
        <v>ASALARIADO</v>
      </c>
      <c r="N2957" s="1">
        <f>IF(ISBLANK(moras[[#This Row],[EDAD]]),T2978,moras[[#This Row],[EDAD]])</f>
        <v>26</v>
      </c>
    </row>
    <row r="2958" spans="1:14" x14ac:dyDescent="0.35">
      <c r="A2958" s="1">
        <v>2957</v>
      </c>
      <c r="B2958" s="1" t="s">
        <v>9</v>
      </c>
      <c r="C2958" s="1">
        <v>566795.41</v>
      </c>
      <c r="D2958" s="1" t="s">
        <v>10</v>
      </c>
      <c r="E2958" s="1" t="s">
        <v>11</v>
      </c>
      <c r="F2958" s="1" t="s">
        <v>12</v>
      </c>
      <c r="G2958" s="1" t="s">
        <v>13</v>
      </c>
      <c r="H2958" s="1" t="s">
        <v>13</v>
      </c>
      <c r="I2958" s="1">
        <v>45</v>
      </c>
      <c r="J2958" t="str">
        <f t="shared" si="139"/>
        <v>No</v>
      </c>
      <c r="K2958" t="str">
        <f t="shared" si="140"/>
        <v>No</v>
      </c>
      <c r="L2958">
        <f t="shared" si="141"/>
        <v>566795.41</v>
      </c>
      <c r="M2958" s="1" t="str">
        <f>IF(ISBLANK(D2958),_xlfn.MODE.SNGL(moras[TIPO_ASEGURAMIENTO]),D2958)</f>
        <v>ASALARIADO</v>
      </c>
      <c r="N2958" s="1">
        <f>IF(ISBLANK(moras[[#This Row],[EDAD]]),T2979,moras[[#This Row],[EDAD]])</f>
        <v>45</v>
      </c>
    </row>
    <row r="2959" spans="1:14" x14ac:dyDescent="0.35">
      <c r="A2959" s="1">
        <v>2958</v>
      </c>
      <c r="B2959" s="1" t="s">
        <v>9</v>
      </c>
      <c r="C2959" s="1">
        <v>590421.69999999995</v>
      </c>
      <c r="D2959" s="1" t="s">
        <v>10</v>
      </c>
      <c r="E2959" s="1" t="s">
        <v>11</v>
      </c>
      <c r="F2959" s="1" t="s">
        <v>12</v>
      </c>
      <c r="G2959" s="1" t="s">
        <v>13</v>
      </c>
      <c r="H2959" s="1" t="s">
        <v>13</v>
      </c>
      <c r="I2959" s="1">
        <v>34</v>
      </c>
      <c r="J2959" t="str">
        <f t="shared" si="139"/>
        <v>No</v>
      </c>
      <c r="K2959" t="str">
        <f t="shared" si="140"/>
        <v>No</v>
      </c>
      <c r="L2959">
        <f t="shared" si="141"/>
        <v>590421.69999999995</v>
      </c>
      <c r="M2959" s="1" t="str">
        <f>IF(ISBLANK(D2959),_xlfn.MODE.SNGL(moras[TIPO_ASEGURAMIENTO]),D2959)</f>
        <v>ASALARIADO</v>
      </c>
      <c r="N2959" s="1">
        <f>IF(ISBLANK(moras[[#This Row],[EDAD]]),T2980,moras[[#This Row],[EDAD]])</f>
        <v>34</v>
      </c>
    </row>
    <row r="2960" spans="1:14" x14ac:dyDescent="0.35">
      <c r="A2960" s="1">
        <v>2959</v>
      </c>
      <c r="B2960" s="1" t="s">
        <v>9</v>
      </c>
      <c r="C2960" s="1">
        <v>363833.34</v>
      </c>
      <c r="D2960" s="1" t="s">
        <v>10</v>
      </c>
      <c r="E2960" s="1" t="s">
        <v>16</v>
      </c>
      <c r="F2960" s="1" t="s">
        <v>12</v>
      </c>
      <c r="G2960" s="1" t="s">
        <v>13</v>
      </c>
      <c r="H2960" s="1" t="s">
        <v>13</v>
      </c>
      <c r="I2960" s="1">
        <v>33</v>
      </c>
      <c r="J2960" t="str">
        <f t="shared" si="139"/>
        <v>No</v>
      </c>
      <c r="K2960" t="str">
        <f t="shared" si="140"/>
        <v>No</v>
      </c>
      <c r="L2960">
        <f t="shared" si="141"/>
        <v>363833.34</v>
      </c>
      <c r="M2960" s="1" t="str">
        <f>IF(ISBLANK(D2960),_xlfn.MODE.SNGL(moras[TIPO_ASEGURAMIENTO]),D2960)</f>
        <v>ASALARIADO</v>
      </c>
      <c r="N2960" s="1">
        <f>IF(ISBLANK(moras[[#This Row],[EDAD]]),T2981,moras[[#This Row],[EDAD]])</f>
        <v>33</v>
      </c>
    </row>
    <row r="2961" spans="1:14" x14ac:dyDescent="0.35">
      <c r="A2961" s="1">
        <v>2960</v>
      </c>
      <c r="B2961" s="1" t="s">
        <v>9</v>
      </c>
      <c r="C2961" s="1">
        <v>297046</v>
      </c>
      <c r="D2961" s="1" t="s">
        <v>18</v>
      </c>
      <c r="E2961" s="1" t="s">
        <v>16</v>
      </c>
      <c r="F2961" s="1" t="s">
        <v>12</v>
      </c>
      <c r="G2961" s="1" t="s">
        <v>12</v>
      </c>
      <c r="H2961" s="1" t="s">
        <v>12</v>
      </c>
      <c r="I2961" s="1">
        <v>36</v>
      </c>
      <c r="J2961" t="str">
        <f t="shared" si="139"/>
        <v>No</v>
      </c>
      <c r="K2961" t="str">
        <f t="shared" si="140"/>
        <v>No</v>
      </c>
      <c r="L2961">
        <f t="shared" si="141"/>
        <v>297046</v>
      </c>
      <c r="M2961" s="1" t="str">
        <f>IF(ISBLANK(D2961),_xlfn.MODE.SNGL(moras[TIPO_ASEGURAMIENTO]),D2961)</f>
        <v>TRABAJADOR INDEPENDIENTE</v>
      </c>
      <c r="N2961" s="1">
        <f>IF(ISBLANK(moras[[#This Row],[EDAD]]),T2982,moras[[#This Row],[EDAD]])</f>
        <v>36</v>
      </c>
    </row>
    <row r="2962" spans="1:14" x14ac:dyDescent="0.35">
      <c r="A2962" s="1">
        <v>2961</v>
      </c>
      <c r="B2962" s="1" t="s">
        <v>9</v>
      </c>
      <c r="C2962" s="1">
        <v>225000</v>
      </c>
      <c r="D2962" s="1" t="s">
        <v>10</v>
      </c>
      <c r="E2962" s="1" t="s">
        <v>16</v>
      </c>
      <c r="F2962" s="1" t="s">
        <v>12</v>
      </c>
      <c r="G2962" s="1" t="s">
        <v>12</v>
      </c>
      <c r="H2962" s="1" t="s">
        <v>12</v>
      </c>
      <c r="I2962" s="1">
        <v>47</v>
      </c>
      <c r="J2962" t="str">
        <f t="shared" si="139"/>
        <v>No</v>
      </c>
      <c r="K2962" t="str">
        <f t="shared" si="140"/>
        <v>No</v>
      </c>
      <c r="L2962">
        <f t="shared" si="141"/>
        <v>225000</v>
      </c>
      <c r="M2962" s="1" t="str">
        <f>IF(ISBLANK(D2962),_xlfn.MODE.SNGL(moras[TIPO_ASEGURAMIENTO]),D2962)</f>
        <v>ASALARIADO</v>
      </c>
      <c r="N2962" s="1">
        <f>IF(ISBLANK(moras[[#This Row],[EDAD]]),T2983,moras[[#This Row],[EDAD]])</f>
        <v>47</v>
      </c>
    </row>
    <row r="2963" spans="1:14" x14ac:dyDescent="0.35">
      <c r="A2963" s="1">
        <v>2962</v>
      </c>
      <c r="B2963" s="1" t="s">
        <v>9</v>
      </c>
      <c r="C2963" s="1">
        <v>1054914.8899999999</v>
      </c>
      <c r="D2963" s="1" t="s">
        <v>10</v>
      </c>
      <c r="E2963" s="1" t="s">
        <v>11</v>
      </c>
      <c r="F2963" s="1" t="s">
        <v>12</v>
      </c>
      <c r="G2963" s="1" t="s">
        <v>13</v>
      </c>
      <c r="H2963" s="1" t="s">
        <v>13</v>
      </c>
      <c r="I2963" s="1">
        <v>50</v>
      </c>
      <c r="J2963" t="str">
        <f t="shared" si="139"/>
        <v>No</v>
      </c>
      <c r="K2963" t="str">
        <f t="shared" si="140"/>
        <v>No</v>
      </c>
      <c r="L2963">
        <f t="shared" si="141"/>
        <v>1054914.8899999999</v>
      </c>
      <c r="M2963" s="1" t="str">
        <f>IF(ISBLANK(D2963),_xlfn.MODE.SNGL(moras[TIPO_ASEGURAMIENTO]),D2963)</f>
        <v>ASALARIADO</v>
      </c>
      <c r="N2963" s="1">
        <f>IF(ISBLANK(moras[[#This Row],[EDAD]]),T2984,moras[[#This Row],[EDAD]])</f>
        <v>50</v>
      </c>
    </row>
    <row r="2964" spans="1:14" x14ac:dyDescent="0.35">
      <c r="A2964" s="1">
        <v>2963</v>
      </c>
      <c r="B2964" s="1" t="s">
        <v>9</v>
      </c>
      <c r="C2964" s="1">
        <v>229028</v>
      </c>
      <c r="D2964" s="1" t="s">
        <v>10</v>
      </c>
      <c r="E2964" s="1" t="s">
        <v>16</v>
      </c>
      <c r="F2964" s="1" t="s">
        <v>12</v>
      </c>
      <c r="G2964" s="1" t="s">
        <v>13</v>
      </c>
      <c r="H2964" s="1" t="s">
        <v>13</v>
      </c>
      <c r="I2964" s="1">
        <v>20</v>
      </c>
      <c r="J2964" t="str">
        <f t="shared" si="139"/>
        <v>No</v>
      </c>
      <c r="K2964" t="str">
        <f t="shared" si="140"/>
        <v>No</v>
      </c>
      <c r="L2964">
        <f t="shared" si="141"/>
        <v>229028</v>
      </c>
      <c r="M2964" s="1" t="str">
        <f>IF(ISBLANK(D2964),_xlfn.MODE.SNGL(moras[TIPO_ASEGURAMIENTO]),D2964)</f>
        <v>ASALARIADO</v>
      </c>
      <c r="N2964" s="1">
        <f>IF(ISBLANK(moras[[#This Row],[EDAD]]),T2985,moras[[#This Row],[EDAD]])</f>
        <v>20</v>
      </c>
    </row>
    <row r="2965" spans="1:14" x14ac:dyDescent="0.35">
      <c r="A2965" s="1">
        <v>2964</v>
      </c>
      <c r="B2965" s="1" t="s">
        <v>9</v>
      </c>
      <c r="C2965" s="1">
        <v>836076</v>
      </c>
      <c r="D2965" s="1" t="s">
        <v>10</v>
      </c>
      <c r="E2965" s="1" t="s">
        <v>11</v>
      </c>
      <c r="F2965" s="1" t="s">
        <v>12</v>
      </c>
      <c r="G2965" s="1" t="s">
        <v>13</v>
      </c>
      <c r="H2965" s="1" t="s">
        <v>13</v>
      </c>
      <c r="I2965" s="1">
        <v>32</v>
      </c>
      <c r="J2965" t="str">
        <f t="shared" si="139"/>
        <v>No</v>
      </c>
      <c r="K2965" t="str">
        <f t="shared" si="140"/>
        <v>No</v>
      </c>
      <c r="L2965">
        <f t="shared" si="141"/>
        <v>836076</v>
      </c>
      <c r="M2965" s="1" t="str">
        <f>IF(ISBLANK(D2965),_xlfn.MODE.SNGL(moras[TIPO_ASEGURAMIENTO]),D2965)</f>
        <v>ASALARIADO</v>
      </c>
      <c r="N2965" s="1">
        <f>IF(ISBLANK(moras[[#This Row],[EDAD]]),T2986,moras[[#This Row],[EDAD]])</f>
        <v>32</v>
      </c>
    </row>
    <row r="2966" spans="1:14" x14ac:dyDescent="0.35">
      <c r="A2966" s="1">
        <v>2965</v>
      </c>
      <c r="B2966" s="1" t="s">
        <v>15</v>
      </c>
      <c r="C2966" s="1">
        <v>297046</v>
      </c>
      <c r="D2966" s="1" t="s">
        <v>18</v>
      </c>
      <c r="E2966" s="1" t="s">
        <v>16</v>
      </c>
      <c r="F2966" s="1" t="s">
        <v>12</v>
      </c>
      <c r="G2966" s="1" t="s">
        <v>13</v>
      </c>
      <c r="H2966" s="1" t="s">
        <v>12</v>
      </c>
      <c r="I2966" s="1">
        <v>38</v>
      </c>
      <c r="J2966" t="str">
        <f t="shared" si="139"/>
        <v>No</v>
      </c>
      <c r="K2966" t="str">
        <f t="shared" si="140"/>
        <v>No</v>
      </c>
      <c r="L2966">
        <f t="shared" si="141"/>
        <v>297046</v>
      </c>
      <c r="M2966" s="1" t="str">
        <f>IF(ISBLANK(D2966),_xlfn.MODE.SNGL(moras[TIPO_ASEGURAMIENTO]),D2966)</f>
        <v>TRABAJADOR INDEPENDIENTE</v>
      </c>
      <c r="N2966" s="1">
        <f>IF(ISBLANK(moras[[#This Row],[EDAD]]),T2987,moras[[#This Row],[EDAD]])</f>
        <v>38</v>
      </c>
    </row>
    <row r="2967" spans="1:14" x14ac:dyDescent="0.35">
      <c r="A2967" s="1">
        <v>2966</v>
      </c>
      <c r="B2967" s="1" t="s">
        <v>15</v>
      </c>
      <c r="C2967" s="1">
        <v>660259.69999999995</v>
      </c>
      <c r="D2967" s="1" t="s">
        <v>10</v>
      </c>
      <c r="E2967" s="1" t="s">
        <v>11</v>
      </c>
      <c r="F2967" s="1" t="s">
        <v>12</v>
      </c>
      <c r="G2967" s="1" t="s">
        <v>13</v>
      </c>
      <c r="H2967" s="1" t="s">
        <v>13</v>
      </c>
      <c r="I2967" s="1">
        <v>24</v>
      </c>
      <c r="J2967" t="str">
        <f t="shared" si="139"/>
        <v>No</v>
      </c>
      <c r="K2967" t="str">
        <f t="shared" si="140"/>
        <v>No</v>
      </c>
      <c r="L2967">
        <f t="shared" si="141"/>
        <v>660259.69999999995</v>
      </c>
      <c r="M2967" s="1" t="str">
        <f>IF(ISBLANK(D2967),_xlfn.MODE.SNGL(moras[TIPO_ASEGURAMIENTO]),D2967)</f>
        <v>ASALARIADO</v>
      </c>
      <c r="N2967" s="1">
        <f>IF(ISBLANK(moras[[#This Row],[EDAD]]),T2988,moras[[#This Row],[EDAD]])</f>
        <v>24</v>
      </c>
    </row>
    <row r="2968" spans="1:14" x14ac:dyDescent="0.35">
      <c r="A2968" s="1">
        <v>2967</v>
      </c>
      <c r="B2968" s="1" t="s">
        <v>15</v>
      </c>
      <c r="C2968" s="1">
        <v>297139</v>
      </c>
      <c r="D2968" s="1" t="s">
        <v>17</v>
      </c>
      <c r="E2968" s="1" t="s">
        <v>16</v>
      </c>
      <c r="F2968" s="1" t="s">
        <v>12</v>
      </c>
      <c r="G2968" s="1" t="s">
        <v>13</v>
      </c>
      <c r="H2968" s="1" t="s">
        <v>13</v>
      </c>
      <c r="I2968" s="1">
        <v>56</v>
      </c>
      <c r="J2968" t="str">
        <f t="shared" si="139"/>
        <v>No</v>
      </c>
      <c r="K2968" t="str">
        <f t="shared" si="140"/>
        <v>No</v>
      </c>
      <c r="L2968">
        <f t="shared" si="141"/>
        <v>297139</v>
      </c>
      <c r="M2968" s="1" t="str">
        <f>IF(ISBLANK(D2968),_xlfn.MODE.SNGL(moras[TIPO_ASEGURAMIENTO]),D2968)</f>
        <v>ASEGURADO VOLUNTARIO</v>
      </c>
      <c r="N2968" s="1">
        <f>IF(ISBLANK(moras[[#This Row],[EDAD]]),T2989,moras[[#This Row],[EDAD]])</f>
        <v>56</v>
      </c>
    </row>
    <row r="2969" spans="1:14" x14ac:dyDescent="0.35">
      <c r="A2969" s="1">
        <v>2968</v>
      </c>
      <c r="B2969" s="1" t="s">
        <v>15</v>
      </c>
      <c r="C2969" s="1">
        <v>1253343.1200000001</v>
      </c>
      <c r="D2969" s="1" t="s">
        <v>10</v>
      </c>
      <c r="E2969" s="1" t="s">
        <v>16</v>
      </c>
      <c r="F2969" s="1" t="s">
        <v>12</v>
      </c>
      <c r="G2969" s="1" t="s">
        <v>13</v>
      </c>
      <c r="H2969" s="1" t="s">
        <v>13</v>
      </c>
      <c r="I2969" s="1">
        <v>35</v>
      </c>
      <c r="J2969" t="str">
        <f t="shared" si="139"/>
        <v>No</v>
      </c>
      <c r="K2969" t="str">
        <f t="shared" si="140"/>
        <v>No</v>
      </c>
      <c r="L2969">
        <f t="shared" si="141"/>
        <v>1253343.1200000001</v>
      </c>
      <c r="M2969" s="1" t="str">
        <f>IF(ISBLANK(D2969),_xlfn.MODE.SNGL(moras[TIPO_ASEGURAMIENTO]),D2969)</f>
        <v>ASALARIADO</v>
      </c>
      <c r="N2969" s="1">
        <f>IF(ISBLANK(moras[[#This Row],[EDAD]]),T2990,moras[[#This Row],[EDAD]])</f>
        <v>35</v>
      </c>
    </row>
    <row r="2970" spans="1:14" x14ac:dyDescent="0.35">
      <c r="A2970" s="1">
        <v>2969</v>
      </c>
      <c r="B2970" s="1" t="s">
        <v>9</v>
      </c>
      <c r="C2970" s="1">
        <v>297046</v>
      </c>
      <c r="D2970" s="1" t="s">
        <v>18</v>
      </c>
      <c r="E2970" s="1" t="s">
        <v>16</v>
      </c>
      <c r="F2970" s="1" t="s">
        <v>12</v>
      </c>
      <c r="G2970" s="1" t="s">
        <v>13</v>
      </c>
      <c r="H2970" s="1" t="s">
        <v>13</v>
      </c>
      <c r="I2970" s="1">
        <v>59</v>
      </c>
      <c r="J2970" t="str">
        <f t="shared" si="139"/>
        <v>No</v>
      </c>
      <c r="K2970" t="str">
        <f t="shared" si="140"/>
        <v>No</v>
      </c>
      <c r="L2970">
        <f t="shared" si="141"/>
        <v>297046</v>
      </c>
      <c r="M2970" s="1" t="str">
        <f>IF(ISBLANK(D2970),_xlfn.MODE.SNGL(moras[TIPO_ASEGURAMIENTO]),D2970)</f>
        <v>TRABAJADOR INDEPENDIENTE</v>
      </c>
      <c r="N2970" s="1">
        <f>IF(ISBLANK(moras[[#This Row],[EDAD]]),T2991,moras[[#This Row],[EDAD]])</f>
        <v>59</v>
      </c>
    </row>
    <row r="2971" spans="1:14" x14ac:dyDescent="0.35">
      <c r="A2971" s="1">
        <v>2970</v>
      </c>
      <c r="B2971" s="1" t="s">
        <v>9</v>
      </c>
      <c r="C2971" s="1">
        <v>392675</v>
      </c>
      <c r="D2971" s="1" t="s">
        <v>18</v>
      </c>
      <c r="E2971" s="1" t="s">
        <v>16</v>
      </c>
      <c r="F2971" s="1" t="s">
        <v>12</v>
      </c>
      <c r="G2971" s="1" t="s">
        <v>13</v>
      </c>
      <c r="H2971" s="1" t="s">
        <v>13</v>
      </c>
      <c r="I2971" s="1">
        <v>44</v>
      </c>
      <c r="J2971" t="str">
        <f t="shared" si="139"/>
        <v>No</v>
      </c>
      <c r="K2971" t="str">
        <f t="shared" si="140"/>
        <v>No</v>
      </c>
      <c r="L2971">
        <f t="shared" si="141"/>
        <v>392675</v>
      </c>
      <c r="M2971" s="1" t="str">
        <f>IF(ISBLANK(D2971),_xlfn.MODE.SNGL(moras[TIPO_ASEGURAMIENTO]),D2971)</f>
        <v>TRABAJADOR INDEPENDIENTE</v>
      </c>
      <c r="N2971" s="1">
        <f>IF(ISBLANK(moras[[#This Row],[EDAD]]),T2992,moras[[#This Row],[EDAD]])</f>
        <v>44</v>
      </c>
    </row>
    <row r="2972" spans="1:14" x14ac:dyDescent="0.35">
      <c r="A2972" s="1">
        <v>2971</v>
      </c>
      <c r="B2972" s="1" t="s">
        <v>15</v>
      </c>
      <c r="C2972" s="1">
        <v>300018</v>
      </c>
      <c r="D2972" s="1" t="s">
        <v>17</v>
      </c>
      <c r="E2972" s="1" t="s">
        <v>16</v>
      </c>
      <c r="F2972" s="1" t="s">
        <v>12</v>
      </c>
      <c r="G2972" s="1" t="s">
        <v>13</v>
      </c>
      <c r="H2972" s="1" t="s">
        <v>13</v>
      </c>
      <c r="I2972" s="1">
        <v>58</v>
      </c>
      <c r="J2972" t="str">
        <f t="shared" si="139"/>
        <v>No</v>
      </c>
      <c r="K2972" t="str">
        <f t="shared" si="140"/>
        <v>No</v>
      </c>
      <c r="L2972">
        <f t="shared" si="141"/>
        <v>300018</v>
      </c>
      <c r="M2972" s="1" t="str">
        <f>IF(ISBLANK(D2972),_xlfn.MODE.SNGL(moras[TIPO_ASEGURAMIENTO]),D2972)</f>
        <v>ASEGURADO VOLUNTARIO</v>
      </c>
      <c r="N2972" s="1">
        <f>IF(ISBLANK(moras[[#This Row],[EDAD]]),T2993,moras[[#This Row],[EDAD]])</f>
        <v>58</v>
      </c>
    </row>
    <row r="2973" spans="1:14" x14ac:dyDescent="0.35">
      <c r="A2973" s="1">
        <v>2972</v>
      </c>
      <c r="B2973" s="1" t="s">
        <v>15</v>
      </c>
      <c r="C2973" s="1">
        <v>127500</v>
      </c>
      <c r="D2973" s="1" t="s">
        <v>10</v>
      </c>
      <c r="E2973" s="1" t="s">
        <v>16</v>
      </c>
      <c r="F2973" s="1" t="s">
        <v>12</v>
      </c>
      <c r="G2973" s="1" t="s">
        <v>13</v>
      </c>
      <c r="H2973" s="1" t="s">
        <v>12</v>
      </c>
      <c r="I2973" s="1">
        <v>52</v>
      </c>
      <c r="J2973" t="str">
        <f t="shared" si="139"/>
        <v>No</v>
      </c>
      <c r="K2973" t="str">
        <f t="shared" si="140"/>
        <v>No</v>
      </c>
      <c r="L2973">
        <f t="shared" si="141"/>
        <v>127500</v>
      </c>
      <c r="M2973" s="1" t="str">
        <f>IF(ISBLANK(D2973),_xlfn.MODE.SNGL(moras[TIPO_ASEGURAMIENTO]),D2973)</f>
        <v>ASALARIADO</v>
      </c>
      <c r="N2973" s="1">
        <f>IF(ISBLANK(moras[[#This Row],[EDAD]]),T2994,moras[[#This Row],[EDAD]])</f>
        <v>52</v>
      </c>
    </row>
    <row r="2974" spans="1:14" x14ac:dyDescent="0.35">
      <c r="A2974" s="1">
        <v>2973</v>
      </c>
      <c r="B2974" s="1" t="s">
        <v>15</v>
      </c>
      <c r="C2974" s="1">
        <v>296000</v>
      </c>
      <c r="D2974" s="1" t="s">
        <v>10</v>
      </c>
      <c r="E2974" s="1" t="s">
        <v>16</v>
      </c>
      <c r="F2974" s="1" t="s">
        <v>12</v>
      </c>
      <c r="G2974" s="1" t="s">
        <v>13</v>
      </c>
      <c r="H2974" s="1" t="s">
        <v>13</v>
      </c>
      <c r="I2974" s="1">
        <v>57</v>
      </c>
      <c r="J2974" t="str">
        <f t="shared" si="139"/>
        <v>No</v>
      </c>
      <c r="K2974" t="str">
        <f t="shared" si="140"/>
        <v>No</v>
      </c>
      <c r="L2974">
        <f t="shared" si="141"/>
        <v>296000</v>
      </c>
      <c r="M2974" s="1" t="str">
        <f>IF(ISBLANK(D2974),_xlfn.MODE.SNGL(moras[TIPO_ASEGURAMIENTO]),D2974)</f>
        <v>ASALARIADO</v>
      </c>
      <c r="N2974" s="1">
        <f>IF(ISBLANK(moras[[#This Row],[EDAD]]),T2995,moras[[#This Row],[EDAD]])</f>
        <v>57</v>
      </c>
    </row>
    <row r="2975" spans="1:14" x14ac:dyDescent="0.35">
      <c r="A2975" s="1">
        <v>2974</v>
      </c>
      <c r="B2975" s="1" t="s">
        <v>15</v>
      </c>
      <c r="C2975" s="1">
        <v>64851.19</v>
      </c>
      <c r="D2975" s="1" t="s">
        <v>10</v>
      </c>
      <c r="E2975" s="1" t="s">
        <v>16</v>
      </c>
      <c r="F2975" s="1" t="s">
        <v>12</v>
      </c>
      <c r="G2975" s="1" t="s">
        <v>13</v>
      </c>
      <c r="H2975" s="1" t="s">
        <v>13</v>
      </c>
      <c r="I2975" s="1">
        <v>25</v>
      </c>
      <c r="J2975" t="str">
        <f t="shared" si="139"/>
        <v>No</v>
      </c>
      <c r="K2975" t="str">
        <f t="shared" si="140"/>
        <v>No</v>
      </c>
      <c r="L2975">
        <f t="shared" si="141"/>
        <v>64851.19</v>
      </c>
      <c r="M2975" s="1" t="str">
        <f>IF(ISBLANK(D2975),_xlfn.MODE.SNGL(moras[TIPO_ASEGURAMIENTO]),D2975)</f>
        <v>ASALARIADO</v>
      </c>
      <c r="N2975" s="1">
        <f>IF(ISBLANK(moras[[#This Row],[EDAD]]),T2996,moras[[#This Row],[EDAD]])</f>
        <v>25</v>
      </c>
    </row>
    <row r="2976" spans="1:14" x14ac:dyDescent="0.35">
      <c r="A2976" s="1">
        <v>2975</v>
      </c>
      <c r="B2976" s="1" t="s">
        <v>15</v>
      </c>
      <c r="C2976" s="1">
        <v>10</v>
      </c>
      <c r="D2976" s="1" t="s">
        <v>10</v>
      </c>
      <c r="E2976" s="1" t="s">
        <v>11</v>
      </c>
      <c r="F2976" s="1" t="s">
        <v>12</v>
      </c>
      <c r="G2976" s="1" t="s">
        <v>13</v>
      </c>
      <c r="H2976" s="1" t="s">
        <v>13</v>
      </c>
      <c r="I2976" s="1">
        <v>51</v>
      </c>
      <c r="J2976" t="str">
        <f t="shared" si="139"/>
        <v>No</v>
      </c>
      <c r="K2976" t="str">
        <f t="shared" si="140"/>
        <v>No</v>
      </c>
      <c r="L2976">
        <f t="shared" si="141"/>
        <v>10</v>
      </c>
      <c r="M2976" s="1" t="str">
        <f>IF(ISBLANK(D2976),_xlfn.MODE.SNGL(moras[TIPO_ASEGURAMIENTO]),D2976)</f>
        <v>ASALARIADO</v>
      </c>
      <c r="N2976" s="1">
        <f>IF(ISBLANK(moras[[#This Row],[EDAD]]),T2997,moras[[#This Row],[EDAD]])</f>
        <v>51</v>
      </c>
    </row>
    <row r="2977" spans="1:14" x14ac:dyDescent="0.35">
      <c r="A2977" s="1">
        <v>2976</v>
      </c>
      <c r="B2977" s="1" t="s">
        <v>15</v>
      </c>
      <c r="C2977" s="1">
        <v>976868.32</v>
      </c>
      <c r="D2977" s="1" t="s">
        <v>10</v>
      </c>
      <c r="E2977" s="1" t="s">
        <v>16</v>
      </c>
      <c r="F2977" s="1" t="s">
        <v>12</v>
      </c>
      <c r="G2977" s="1" t="s">
        <v>13</v>
      </c>
      <c r="H2977" s="1" t="s">
        <v>13</v>
      </c>
      <c r="I2977" s="1">
        <v>37</v>
      </c>
      <c r="J2977" t="str">
        <f t="shared" si="139"/>
        <v>No</v>
      </c>
      <c r="K2977" t="str">
        <f t="shared" si="140"/>
        <v>No</v>
      </c>
      <c r="L2977">
        <f t="shared" si="141"/>
        <v>976868.32</v>
      </c>
      <c r="M2977" s="1" t="str">
        <f>IF(ISBLANK(D2977),_xlfn.MODE.SNGL(moras[TIPO_ASEGURAMIENTO]),D2977)</f>
        <v>ASALARIADO</v>
      </c>
      <c r="N2977" s="1">
        <f>IF(ISBLANK(moras[[#This Row],[EDAD]]),T2998,moras[[#This Row],[EDAD]])</f>
        <v>37</v>
      </c>
    </row>
    <row r="2978" spans="1:14" x14ac:dyDescent="0.35">
      <c r="A2978" s="1">
        <v>2977</v>
      </c>
      <c r="B2978" s="1" t="s">
        <v>9</v>
      </c>
      <c r="C2978" s="1">
        <v>301783</v>
      </c>
      <c r="D2978" s="1" t="s">
        <v>10</v>
      </c>
      <c r="E2978" s="1" t="s">
        <v>16</v>
      </c>
      <c r="F2978" s="1" t="s">
        <v>12</v>
      </c>
      <c r="G2978" s="1" t="s">
        <v>13</v>
      </c>
      <c r="H2978" s="1" t="s">
        <v>12</v>
      </c>
      <c r="I2978" s="1">
        <v>36</v>
      </c>
      <c r="J2978" t="str">
        <f t="shared" si="139"/>
        <v>No</v>
      </c>
      <c r="K2978" t="str">
        <f t="shared" si="140"/>
        <v>No</v>
      </c>
      <c r="L2978">
        <f t="shared" si="141"/>
        <v>301783</v>
      </c>
      <c r="M2978" s="1" t="str">
        <f>IF(ISBLANK(D2978),_xlfn.MODE.SNGL(moras[TIPO_ASEGURAMIENTO]),D2978)</f>
        <v>ASALARIADO</v>
      </c>
      <c r="N2978" s="1">
        <f>IF(ISBLANK(moras[[#This Row],[EDAD]]),T2999,moras[[#This Row],[EDAD]])</f>
        <v>36</v>
      </c>
    </row>
    <row r="2979" spans="1:14" x14ac:dyDescent="0.35">
      <c r="A2979" s="1">
        <v>2978</v>
      </c>
      <c r="B2979" s="1" t="s">
        <v>9</v>
      </c>
      <c r="C2979" s="1">
        <v>299647</v>
      </c>
      <c r="D2979" s="1" t="s">
        <v>17</v>
      </c>
      <c r="E2979" s="1" t="s">
        <v>16</v>
      </c>
      <c r="F2979" s="1" t="s">
        <v>12</v>
      </c>
      <c r="G2979" s="1" t="s">
        <v>13</v>
      </c>
      <c r="H2979" s="1" t="s">
        <v>13</v>
      </c>
      <c r="I2979" s="1">
        <v>62</v>
      </c>
      <c r="J2979" t="str">
        <f t="shared" si="139"/>
        <v>No</v>
      </c>
      <c r="K2979" t="str">
        <f t="shared" si="140"/>
        <v>No</v>
      </c>
      <c r="L2979">
        <f t="shared" si="141"/>
        <v>299647</v>
      </c>
      <c r="M2979" s="1" t="str">
        <f>IF(ISBLANK(D2979),_xlfn.MODE.SNGL(moras[TIPO_ASEGURAMIENTO]),D2979)</f>
        <v>ASEGURADO VOLUNTARIO</v>
      </c>
      <c r="N2979" s="1">
        <f>IF(ISBLANK(moras[[#This Row],[EDAD]]),T3000,moras[[#This Row],[EDAD]])</f>
        <v>62</v>
      </c>
    </row>
    <row r="2980" spans="1:14" x14ac:dyDescent="0.35">
      <c r="A2980" s="1">
        <v>2979</v>
      </c>
      <c r="B2980" s="1" t="s">
        <v>15</v>
      </c>
      <c r="C2980" s="1">
        <v>1893569.1</v>
      </c>
      <c r="D2980" s="1" t="s">
        <v>10</v>
      </c>
      <c r="E2980" s="1" t="s">
        <v>11</v>
      </c>
      <c r="F2980" s="1" t="s">
        <v>12</v>
      </c>
      <c r="G2980" s="1" t="s">
        <v>13</v>
      </c>
      <c r="H2980" s="1" t="s">
        <v>13</v>
      </c>
      <c r="I2980" s="1">
        <v>54</v>
      </c>
      <c r="J2980" t="str">
        <f t="shared" si="139"/>
        <v>No</v>
      </c>
      <c r="K2980" t="str">
        <f t="shared" si="140"/>
        <v>No</v>
      </c>
      <c r="L2980">
        <f t="shared" si="141"/>
        <v>1893569.1</v>
      </c>
      <c r="M2980" s="1" t="str">
        <f>IF(ISBLANK(D2980),_xlfn.MODE.SNGL(moras[TIPO_ASEGURAMIENTO]),D2980)</f>
        <v>ASALARIADO</v>
      </c>
      <c r="N2980" s="1">
        <f>IF(ISBLANK(moras[[#This Row],[EDAD]]),T3001,moras[[#This Row],[EDAD]])</f>
        <v>54</v>
      </c>
    </row>
    <row r="2981" spans="1:14" x14ac:dyDescent="0.35">
      <c r="A2981" s="1">
        <v>2980</v>
      </c>
      <c r="B2981" s="1" t="s">
        <v>9</v>
      </c>
      <c r="C2981" s="1">
        <v>173700</v>
      </c>
      <c r="D2981" s="1" t="s">
        <v>10</v>
      </c>
      <c r="E2981" s="1" t="s">
        <v>16</v>
      </c>
      <c r="F2981" s="1" t="s">
        <v>12</v>
      </c>
      <c r="G2981" s="1" t="s">
        <v>13</v>
      </c>
      <c r="H2981" s="1" t="s">
        <v>13</v>
      </c>
      <c r="I2981" s="1">
        <v>51</v>
      </c>
      <c r="J2981" t="str">
        <f t="shared" si="139"/>
        <v>No</v>
      </c>
      <c r="K2981" t="str">
        <f t="shared" si="140"/>
        <v>No</v>
      </c>
      <c r="L2981">
        <f t="shared" si="141"/>
        <v>173700</v>
      </c>
      <c r="M2981" s="1" t="str">
        <f>IF(ISBLANK(D2981),_xlfn.MODE.SNGL(moras[TIPO_ASEGURAMIENTO]),D2981)</f>
        <v>ASALARIADO</v>
      </c>
      <c r="N2981" s="1">
        <f>IF(ISBLANK(moras[[#This Row],[EDAD]]),T3002,moras[[#This Row],[EDAD]])</f>
        <v>51</v>
      </c>
    </row>
    <row r="2982" spans="1:14" x14ac:dyDescent="0.35">
      <c r="A2982" s="1">
        <v>2981</v>
      </c>
      <c r="B2982" s="1" t="s">
        <v>15</v>
      </c>
      <c r="C2982" s="1">
        <v>766774</v>
      </c>
      <c r="D2982" s="1" t="s">
        <v>10</v>
      </c>
      <c r="E2982" s="1" t="s">
        <v>16</v>
      </c>
      <c r="F2982" s="1" t="s">
        <v>12</v>
      </c>
      <c r="G2982" s="1" t="s">
        <v>12</v>
      </c>
      <c r="H2982" s="1" t="s">
        <v>13</v>
      </c>
      <c r="I2982" s="1">
        <v>52</v>
      </c>
      <c r="J2982" t="str">
        <f t="shared" si="139"/>
        <v>No</v>
      </c>
      <c r="K2982" t="str">
        <f t="shared" si="140"/>
        <v>No</v>
      </c>
      <c r="L2982">
        <f t="shared" si="141"/>
        <v>766774</v>
      </c>
      <c r="M2982" s="1" t="str">
        <f>IF(ISBLANK(D2982),_xlfn.MODE.SNGL(moras[TIPO_ASEGURAMIENTO]),D2982)</f>
        <v>ASALARIADO</v>
      </c>
      <c r="N2982" s="1">
        <f>IF(ISBLANK(moras[[#This Row],[EDAD]]),T3003,moras[[#This Row],[EDAD]])</f>
        <v>52</v>
      </c>
    </row>
    <row r="2983" spans="1:14" x14ac:dyDescent="0.35">
      <c r="A2983" s="1">
        <v>2982</v>
      </c>
      <c r="B2983" s="1" t="s">
        <v>9</v>
      </c>
      <c r="C2983" s="1">
        <v>291514</v>
      </c>
      <c r="D2983" s="1" t="s">
        <v>17</v>
      </c>
      <c r="E2983" s="1" t="s">
        <v>16</v>
      </c>
      <c r="F2983" s="1" t="s">
        <v>12</v>
      </c>
      <c r="G2983" s="1" t="s">
        <v>13</v>
      </c>
      <c r="H2983" s="1" t="s">
        <v>13</v>
      </c>
      <c r="I2983" s="1">
        <v>51</v>
      </c>
      <c r="J2983" t="str">
        <f t="shared" si="139"/>
        <v>No</v>
      </c>
      <c r="K2983" t="str">
        <f t="shared" si="140"/>
        <v>No</v>
      </c>
      <c r="L2983">
        <f t="shared" si="141"/>
        <v>291514</v>
      </c>
      <c r="M2983" s="1" t="str">
        <f>IF(ISBLANK(D2983),_xlfn.MODE.SNGL(moras[TIPO_ASEGURAMIENTO]),D2983)</f>
        <v>ASEGURADO VOLUNTARIO</v>
      </c>
      <c r="N2983" s="1">
        <f>IF(ISBLANK(moras[[#This Row],[EDAD]]),T3004,moras[[#This Row],[EDAD]])</f>
        <v>51</v>
      </c>
    </row>
    <row r="2984" spans="1:14" x14ac:dyDescent="0.35">
      <c r="A2984" s="1">
        <v>2983</v>
      </c>
      <c r="B2984" s="1" t="s">
        <v>9</v>
      </c>
      <c r="C2984" s="1">
        <v>490122</v>
      </c>
      <c r="D2984" s="1" t="s">
        <v>18</v>
      </c>
      <c r="E2984" s="1" t="s">
        <v>16</v>
      </c>
      <c r="F2984" s="1" t="s">
        <v>12</v>
      </c>
      <c r="G2984" s="1" t="s">
        <v>13</v>
      </c>
      <c r="H2984" s="1" t="s">
        <v>13</v>
      </c>
      <c r="I2984" s="1">
        <v>63</v>
      </c>
      <c r="J2984" t="str">
        <f t="shared" si="139"/>
        <v>No</v>
      </c>
      <c r="K2984" t="str">
        <f t="shared" si="140"/>
        <v>No</v>
      </c>
      <c r="L2984">
        <f t="shared" si="141"/>
        <v>490122</v>
      </c>
      <c r="M2984" s="1" t="str">
        <f>IF(ISBLANK(D2984),_xlfn.MODE.SNGL(moras[TIPO_ASEGURAMIENTO]),D2984)</f>
        <v>TRABAJADOR INDEPENDIENTE</v>
      </c>
      <c r="N2984" s="1">
        <f>IF(ISBLANK(moras[[#This Row],[EDAD]]),T3005,moras[[#This Row],[EDAD]])</f>
        <v>63</v>
      </c>
    </row>
    <row r="2985" spans="1:14" x14ac:dyDescent="0.35">
      <c r="A2985" s="1">
        <v>2984</v>
      </c>
      <c r="B2985" s="1" t="s">
        <v>15</v>
      </c>
      <c r="C2985" s="1">
        <v>299647</v>
      </c>
      <c r="D2985" s="1" t="s">
        <v>17</v>
      </c>
      <c r="E2985" s="1" t="s">
        <v>16</v>
      </c>
      <c r="F2985" s="1" t="s">
        <v>12</v>
      </c>
      <c r="G2985" s="1" t="s">
        <v>12</v>
      </c>
      <c r="H2985" s="1" t="s">
        <v>13</v>
      </c>
      <c r="I2985" s="1">
        <v>69</v>
      </c>
      <c r="J2985" t="str">
        <f t="shared" si="139"/>
        <v>No</v>
      </c>
      <c r="K2985" t="str">
        <f t="shared" si="140"/>
        <v>No</v>
      </c>
      <c r="L2985">
        <f t="shared" si="141"/>
        <v>299647</v>
      </c>
      <c r="M2985" s="1" t="str">
        <f>IF(ISBLANK(D2985),_xlfn.MODE.SNGL(moras[TIPO_ASEGURAMIENTO]),D2985)</f>
        <v>ASEGURADO VOLUNTARIO</v>
      </c>
      <c r="N2985" s="1">
        <f>IF(ISBLANK(moras[[#This Row],[EDAD]]),T3006,moras[[#This Row],[EDAD]])</f>
        <v>69</v>
      </c>
    </row>
    <row r="2986" spans="1:14" x14ac:dyDescent="0.35">
      <c r="A2986" s="1">
        <v>2985</v>
      </c>
      <c r="B2986" s="1" t="s">
        <v>9</v>
      </c>
      <c r="C2986" s="1">
        <v>297046</v>
      </c>
      <c r="D2986" s="1" t="s">
        <v>18</v>
      </c>
      <c r="E2986" s="1" t="s">
        <v>16</v>
      </c>
      <c r="F2986" s="1" t="s">
        <v>13</v>
      </c>
      <c r="G2986" s="1" t="s">
        <v>13</v>
      </c>
      <c r="H2986" s="1" t="s">
        <v>12</v>
      </c>
      <c r="I2986" s="1">
        <v>55</v>
      </c>
      <c r="J2986" t="str">
        <f t="shared" si="139"/>
        <v>No</v>
      </c>
      <c r="K2986" t="str">
        <f t="shared" si="140"/>
        <v>No</v>
      </c>
      <c r="L2986">
        <f t="shared" si="141"/>
        <v>297046</v>
      </c>
      <c r="M2986" s="1" t="str">
        <f>IF(ISBLANK(D2986),_xlfn.MODE.SNGL(moras[TIPO_ASEGURAMIENTO]),D2986)</f>
        <v>TRABAJADOR INDEPENDIENTE</v>
      </c>
      <c r="N2986" s="1">
        <f>IF(ISBLANK(moras[[#This Row],[EDAD]]),T3007,moras[[#This Row],[EDAD]])</f>
        <v>55</v>
      </c>
    </row>
    <row r="2987" spans="1:14" x14ac:dyDescent="0.35">
      <c r="A2987" s="1">
        <v>2986</v>
      </c>
      <c r="B2987" s="1" t="s">
        <v>15</v>
      </c>
      <c r="C2987" s="1">
        <v>300018</v>
      </c>
      <c r="D2987" s="1" t="s">
        <v>17</v>
      </c>
      <c r="E2987" s="1" t="s">
        <v>16</v>
      </c>
      <c r="F2987" s="1" t="s">
        <v>12</v>
      </c>
      <c r="G2987" s="1" t="s">
        <v>13</v>
      </c>
      <c r="H2987" s="1" t="s">
        <v>13</v>
      </c>
      <c r="I2987" s="1">
        <v>53</v>
      </c>
      <c r="J2987" t="str">
        <f t="shared" si="139"/>
        <v>No</v>
      </c>
      <c r="K2987" t="str">
        <f t="shared" si="140"/>
        <v>No</v>
      </c>
      <c r="L2987">
        <f t="shared" si="141"/>
        <v>300018</v>
      </c>
      <c r="M2987" s="1" t="str">
        <f>IF(ISBLANK(D2987),_xlfn.MODE.SNGL(moras[TIPO_ASEGURAMIENTO]),D2987)</f>
        <v>ASEGURADO VOLUNTARIO</v>
      </c>
      <c r="N2987" s="1">
        <f>IF(ISBLANK(moras[[#This Row],[EDAD]]),T3008,moras[[#This Row],[EDAD]])</f>
        <v>53</v>
      </c>
    </row>
    <row r="2988" spans="1:14" x14ac:dyDescent="0.35">
      <c r="A2988" s="1">
        <v>2987</v>
      </c>
      <c r="B2988" s="1" t="s">
        <v>9</v>
      </c>
      <c r="C2988" s="1">
        <v>321550</v>
      </c>
      <c r="D2988" s="1" t="s">
        <v>18</v>
      </c>
      <c r="E2988" s="1" t="s">
        <v>16</v>
      </c>
      <c r="F2988" s="1" t="s">
        <v>12</v>
      </c>
      <c r="G2988" s="1" t="s">
        <v>13</v>
      </c>
      <c r="H2988" s="1" t="s">
        <v>12</v>
      </c>
      <c r="I2988" s="1">
        <v>51</v>
      </c>
      <c r="J2988" t="str">
        <f t="shared" si="139"/>
        <v>No</v>
      </c>
      <c r="K2988" t="str">
        <f t="shared" si="140"/>
        <v>No</v>
      </c>
      <c r="L2988">
        <f t="shared" si="141"/>
        <v>321550</v>
      </c>
      <c r="M2988" s="1" t="str">
        <f>IF(ISBLANK(D2988),_xlfn.MODE.SNGL(moras[TIPO_ASEGURAMIENTO]),D2988)</f>
        <v>TRABAJADOR INDEPENDIENTE</v>
      </c>
      <c r="N2988" s="1">
        <f>IF(ISBLANK(moras[[#This Row],[EDAD]]),T3009,moras[[#This Row],[EDAD]])</f>
        <v>51</v>
      </c>
    </row>
    <row r="2989" spans="1:14" x14ac:dyDescent="0.35">
      <c r="A2989" s="1">
        <v>2988</v>
      </c>
      <c r="B2989" s="1" t="s">
        <v>9</v>
      </c>
      <c r="C2989" s="1">
        <v>422424</v>
      </c>
      <c r="D2989" s="1" t="s">
        <v>10</v>
      </c>
      <c r="E2989" s="1" t="s">
        <v>16</v>
      </c>
      <c r="F2989" s="1" t="s">
        <v>12</v>
      </c>
      <c r="G2989" s="1" t="s">
        <v>13</v>
      </c>
      <c r="H2989" s="1" t="s">
        <v>13</v>
      </c>
      <c r="I2989" s="1">
        <v>27</v>
      </c>
      <c r="J2989" t="str">
        <f t="shared" si="139"/>
        <v>No</v>
      </c>
      <c r="K2989" t="str">
        <f t="shared" si="140"/>
        <v>No</v>
      </c>
      <c r="L2989">
        <f t="shared" si="141"/>
        <v>422424</v>
      </c>
      <c r="M2989" s="1" t="str">
        <f>IF(ISBLANK(D2989),_xlfn.MODE.SNGL(moras[TIPO_ASEGURAMIENTO]),D2989)</f>
        <v>ASALARIADO</v>
      </c>
      <c r="N2989" s="1">
        <f>IF(ISBLANK(moras[[#This Row],[EDAD]]),T3010,moras[[#This Row],[EDAD]])</f>
        <v>27</v>
      </c>
    </row>
    <row r="2990" spans="1:14" x14ac:dyDescent="0.35">
      <c r="A2990" s="1">
        <v>2989</v>
      </c>
      <c r="B2990" s="1" t="s">
        <v>15</v>
      </c>
      <c r="C2990" s="1">
        <v>351531.84</v>
      </c>
      <c r="D2990" s="1" t="s">
        <v>10</v>
      </c>
      <c r="E2990" s="1" t="s">
        <v>16</v>
      </c>
      <c r="F2990" s="1" t="s">
        <v>12</v>
      </c>
      <c r="G2990" s="1" t="s">
        <v>13</v>
      </c>
      <c r="H2990" s="1" t="s">
        <v>13</v>
      </c>
      <c r="I2990" s="1">
        <v>38</v>
      </c>
      <c r="J2990" t="str">
        <f t="shared" si="139"/>
        <v>No</v>
      </c>
      <c r="K2990" t="str">
        <f t="shared" si="140"/>
        <v>No</v>
      </c>
      <c r="L2990">
        <f t="shared" si="141"/>
        <v>351531.84</v>
      </c>
      <c r="M2990" s="1" t="str">
        <f>IF(ISBLANK(D2990),_xlfn.MODE.SNGL(moras[TIPO_ASEGURAMIENTO]),D2990)</f>
        <v>ASALARIADO</v>
      </c>
      <c r="N2990" s="1">
        <f>IF(ISBLANK(moras[[#This Row],[EDAD]]),T3011,moras[[#This Row],[EDAD]])</f>
        <v>38</v>
      </c>
    </row>
    <row r="2991" spans="1:14" x14ac:dyDescent="0.35">
      <c r="A2991" s="1">
        <v>2990</v>
      </c>
      <c r="B2991" s="1" t="s">
        <v>9</v>
      </c>
      <c r="C2991" s="1">
        <v>356000</v>
      </c>
      <c r="D2991" s="1" t="s">
        <v>10</v>
      </c>
      <c r="E2991" s="1" t="s">
        <v>16</v>
      </c>
      <c r="F2991" s="1" t="s">
        <v>12</v>
      </c>
      <c r="G2991" s="1" t="s">
        <v>13</v>
      </c>
      <c r="H2991" s="1" t="s">
        <v>13</v>
      </c>
      <c r="I2991" s="1">
        <v>57</v>
      </c>
      <c r="J2991" t="str">
        <f t="shared" si="139"/>
        <v>No</v>
      </c>
      <c r="K2991" t="str">
        <f t="shared" si="140"/>
        <v>No</v>
      </c>
      <c r="L2991">
        <f t="shared" si="141"/>
        <v>356000</v>
      </c>
      <c r="M2991" s="1" t="str">
        <f>IF(ISBLANK(D2991),_xlfn.MODE.SNGL(moras[TIPO_ASEGURAMIENTO]),D2991)</f>
        <v>ASALARIADO</v>
      </c>
      <c r="N2991" s="1">
        <f>IF(ISBLANK(moras[[#This Row],[EDAD]]),T3012,moras[[#This Row],[EDAD]])</f>
        <v>57</v>
      </c>
    </row>
    <row r="2992" spans="1:14" x14ac:dyDescent="0.35">
      <c r="A2992" s="1">
        <v>2991</v>
      </c>
      <c r="B2992" s="1" t="s">
        <v>15</v>
      </c>
      <c r="C2992" s="1">
        <v>278031</v>
      </c>
      <c r="D2992" s="1" t="s">
        <v>17</v>
      </c>
      <c r="E2992" s="1" t="s">
        <v>16</v>
      </c>
      <c r="F2992" s="1" t="s">
        <v>12</v>
      </c>
      <c r="G2992" s="1" t="s">
        <v>13</v>
      </c>
      <c r="H2992" s="1" t="s">
        <v>13</v>
      </c>
      <c r="I2992" s="1">
        <v>39</v>
      </c>
      <c r="J2992" t="str">
        <f t="shared" si="139"/>
        <v>No</v>
      </c>
      <c r="K2992" t="str">
        <f t="shared" si="140"/>
        <v>No</v>
      </c>
      <c r="L2992">
        <f t="shared" si="141"/>
        <v>278031</v>
      </c>
      <c r="M2992" s="1" t="str">
        <f>IF(ISBLANK(D2992),_xlfn.MODE.SNGL(moras[TIPO_ASEGURAMIENTO]),D2992)</f>
        <v>ASEGURADO VOLUNTARIO</v>
      </c>
      <c r="N2992" s="1">
        <f>IF(ISBLANK(moras[[#This Row],[EDAD]]),T3013,moras[[#This Row],[EDAD]])</f>
        <v>39</v>
      </c>
    </row>
    <row r="2993" spans="1:14" x14ac:dyDescent="0.35">
      <c r="A2993" s="1">
        <v>2992</v>
      </c>
      <c r="B2993" s="1" t="s">
        <v>9</v>
      </c>
      <c r="C2993" s="1">
        <v>2247500</v>
      </c>
      <c r="D2993" s="1" t="s">
        <v>10</v>
      </c>
      <c r="E2993" s="1" t="s">
        <v>16</v>
      </c>
      <c r="F2993" s="1" t="s">
        <v>12</v>
      </c>
      <c r="G2993" s="1" t="s">
        <v>13</v>
      </c>
      <c r="H2993" s="1" t="s">
        <v>13</v>
      </c>
      <c r="I2993" s="1">
        <v>45</v>
      </c>
      <c r="J2993" t="str">
        <f t="shared" si="139"/>
        <v>Atípico</v>
      </c>
      <c r="K2993" t="str">
        <f t="shared" si="140"/>
        <v>No</v>
      </c>
      <c r="L2993">
        <f t="shared" si="141"/>
        <v>2247500</v>
      </c>
      <c r="M2993" s="1" t="str">
        <f>IF(ISBLANK(D2993),_xlfn.MODE.SNGL(moras[TIPO_ASEGURAMIENTO]),D2993)</f>
        <v>ASALARIADO</v>
      </c>
      <c r="N2993" s="1">
        <f>IF(ISBLANK(moras[[#This Row],[EDAD]]),T3014,moras[[#This Row],[EDAD]])</f>
        <v>45</v>
      </c>
    </row>
    <row r="2994" spans="1:14" x14ac:dyDescent="0.35">
      <c r="A2994" s="1">
        <v>2993</v>
      </c>
      <c r="B2994" s="1" t="s">
        <v>9</v>
      </c>
      <c r="C2994" s="1">
        <v>340000</v>
      </c>
      <c r="D2994" s="1" t="s">
        <v>10</v>
      </c>
      <c r="E2994" s="1" t="s">
        <v>16</v>
      </c>
      <c r="F2994" s="1" t="s">
        <v>12</v>
      </c>
      <c r="G2994" s="1" t="s">
        <v>13</v>
      </c>
      <c r="H2994" s="1" t="s">
        <v>13</v>
      </c>
      <c r="I2994" s="1">
        <v>34</v>
      </c>
      <c r="J2994" t="str">
        <f t="shared" si="139"/>
        <v>No</v>
      </c>
      <c r="K2994" t="str">
        <f t="shared" si="140"/>
        <v>No</v>
      </c>
      <c r="L2994">
        <f t="shared" si="141"/>
        <v>340000</v>
      </c>
      <c r="M2994" s="1" t="str">
        <f>IF(ISBLANK(D2994),_xlfn.MODE.SNGL(moras[TIPO_ASEGURAMIENTO]),D2994)</f>
        <v>ASALARIADO</v>
      </c>
      <c r="N2994" s="1">
        <f>IF(ISBLANK(moras[[#This Row],[EDAD]]),T3015,moras[[#This Row],[EDAD]])</f>
        <v>34</v>
      </c>
    </row>
    <row r="2995" spans="1:14" x14ac:dyDescent="0.35">
      <c r="A2995" s="1">
        <v>2994</v>
      </c>
      <c r="B2995" s="1" t="s">
        <v>9</v>
      </c>
      <c r="C2995" s="1">
        <v>50000</v>
      </c>
      <c r="D2995" s="1" t="s">
        <v>10</v>
      </c>
      <c r="E2995" s="1" t="s">
        <v>16</v>
      </c>
      <c r="F2995" s="1" t="s">
        <v>12</v>
      </c>
      <c r="G2995" s="1" t="s">
        <v>12</v>
      </c>
      <c r="H2995" s="1" t="s">
        <v>12</v>
      </c>
      <c r="I2995" s="1">
        <v>53</v>
      </c>
      <c r="J2995" t="str">
        <f t="shared" si="139"/>
        <v>No</v>
      </c>
      <c r="K2995" t="str">
        <f t="shared" si="140"/>
        <v>No</v>
      </c>
      <c r="L2995">
        <f t="shared" si="141"/>
        <v>50000</v>
      </c>
      <c r="M2995" s="1" t="str">
        <f>IF(ISBLANK(D2995),_xlfn.MODE.SNGL(moras[TIPO_ASEGURAMIENTO]),D2995)</f>
        <v>ASALARIADO</v>
      </c>
      <c r="N2995" s="1">
        <f>IF(ISBLANK(moras[[#This Row],[EDAD]]),T3016,moras[[#This Row],[EDAD]])</f>
        <v>53</v>
      </c>
    </row>
    <row r="2996" spans="1:14" x14ac:dyDescent="0.35">
      <c r="A2996" s="1">
        <v>2995</v>
      </c>
      <c r="B2996" s="1" t="s">
        <v>9</v>
      </c>
      <c r="C2996" s="1">
        <v>389718</v>
      </c>
      <c r="D2996" s="1" t="s">
        <v>10</v>
      </c>
      <c r="E2996" s="1" t="s">
        <v>16</v>
      </c>
      <c r="F2996" s="1" t="s">
        <v>12</v>
      </c>
      <c r="G2996" s="1" t="s">
        <v>13</v>
      </c>
      <c r="H2996" s="1" t="s">
        <v>13</v>
      </c>
      <c r="I2996" s="1">
        <v>41</v>
      </c>
      <c r="J2996" t="str">
        <f t="shared" si="139"/>
        <v>No</v>
      </c>
      <c r="K2996" t="str">
        <f t="shared" si="140"/>
        <v>No</v>
      </c>
      <c r="L2996">
        <f t="shared" si="141"/>
        <v>389718</v>
      </c>
      <c r="M2996" s="1" t="str">
        <f>IF(ISBLANK(D2996),_xlfn.MODE.SNGL(moras[TIPO_ASEGURAMIENTO]),D2996)</f>
        <v>ASALARIADO</v>
      </c>
      <c r="N2996" s="1">
        <f>IF(ISBLANK(moras[[#This Row],[EDAD]]),T3017,moras[[#This Row],[EDAD]])</f>
        <v>41</v>
      </c>
    </row>
    <row r="2997" spans="1:14" x14ac:dyDescent="0.35">
      <c r="A2997" s="1">
        <v>2996</v>
      </c>
      <c r="B2997" s="1" t="s">
        <v>15</v>
      </c>
      <c r="C2997" s="1">
        <v>2032262.93</v>
      </c>
      <c r="D2997" s="1" t="s">
        <v>10</v>
      </c>
      <c r="E2997" s="1" t="s">
        <v>16</v>
      </c>
      <c r="F2997" s="1" t="s">
        <v>12</v>
      </c>
      <c r="G2997" s="1" t="s">
        <v>13</v>
      </c>
      <c r="H2997" s="1" t="s">
        <v>13</v>
      </c>
      <c r="I2997" s="1">
        <v>54</v>
      </c>
      <c r="J2997" t="str">
        <f t="shared" si="139"/>
        <v>No</v>
      </c>
      <c r="K2997" t="str">
        <f t="shared" si="140"/>
        <v>No</v>
      </c>
      <c r="L2997">
        <f t="shared" si="141"/>
        <v>2032262.93</v>
      </c>
      <c r="M2997" s="1" t="str">
        <f>IF(ISBLANK(D2997),_xlfn.MODE.SNGL(moras[TIPO_ASEGURAMIENTO]),D2997)</f>
        <v>ASALARIADO</v>
      </c>
      <c r="N2997" s="1">
        <f>IF(ISBLANK(moras[[#This Row],[EDAD]]),T3018,moras[[#This Row],[EDAD]])</f>
        <v>54</v>
      </c>
    </row>
    <row r="2998" spans="1:14" x14ac:dyDescent="0.35">
      <c r="A2998" s="1">
        <v>2997</v>
      </c>
      <c r="B2998" s="1" t="s">
        <v>15</v>
      </c>
      <c r="C2998" s="1">
        <v>89567</v>
      </c>
      <c r="D2998" s="1" t="s">
        <v>10</v>
      </c>
      <c r="E2998" s="1" t="s">
        <v>11</v>
      </c>
      <c r="F2998" s="1" t="s">
        <v>12</v>
      </c>
      <c r="G2998" s="1" t="s">
        <v>13</v>
      </c>
      <c r="H2998" s="1" t="s">
        <v>13</v>
      </c>
      <c r="I2998" s="1">
        <v>34</v>
      </c>
      <c r="J2998" t="str">
        <f t="shared" si="139"/>
        <v>No</v>
      </c>
      <c r="K2998" t="str">
        <f t="shared" si="140"/>
        <v>No</v>
      </c>
      <c r="L2998">
        <f t="shared" si="141"/>
        <v>89567</v>
      </c>
      <c r="M2998" s="1" t="str">
        <f>IF(ISBLANK(D2998),_xlfn.MODE.SNGL(moras[TIPO_ASEGURAMIENTO]),D2998)</f>
        <v>ASALARIADO</v>
      </c>
      <c r="N2998" s="1">
        <f>IF(ISBLANK(moras[[#This Row],[EDAD]]),T3019,moras[[#This Row],[EDAD]])</f>
        <v>34</v>
      </c>
    </row>
    <row r="2999" spans="1:14" x14ac:dyDescent="0.35">
      <c r="A2999" s="1">
        <v>2998</v>
      </c>
      <c r="B2999" s="1" t="s">
        <v>9</v>
      </c>
      <c r="C2999" s="1">
        <v>316965</v>
      </c>
      <c r="D2999" s="1" t="s">
        <v>10</v>
      </c>
      <c r="E2999" s="1" t="s">
        <v>16</v>
      </c>
      <c r="F2999" s="1" t="s">
        <v>12</v>
      </c>
      <c r="G2999" s="1" t="s">
        <v>13</v>
      </c>
      <c r="H2999" s="1" t="s">
        <v>13</v>
      </c>
      <c r="I2999" s="1">
        <v>25</v>
      </c>
      <c r="J2999" t="str">
        <f t="shared" si="139"/>
        <v>No</v>
      </c>
      <c r="K2999" t="str">
        <f t="shared" si="140"/>
        <v>No</v>
      </c>
      <c r="L2999">
        <f t="shared" si="141"/>
        <v>316965</v>
      </c>
      <c r="M2999" s="1" t="str">
        <f>IF(ISBLANK(D2999),_xlfn.MODE.SNGL(moras[TIPO_ASEGURAMIENTO]),D2999)</f>
        <v>ASALARIADO</v>
      </c>
      <c r="N2999" s="1">
        <f>IF(ISBLANK(moras[[#This Row],[EDAD]]),T3020,moras[[#This Row],[EDAD]])</f>
        <v>25</v>
      </c>
    </row>
    <row r="3000" spans="1:14" x14ac:dyDescent="0.35">
      <c r="A3000" s="1">
        <v>2999</v>
      </c>
      <c r="B3000" s="1" t="s">
        <v>15</v>
      </c>
      <c r="C3000" s="1">
        <v>347135</v>
      </c>
      <c r="D3000" s="1" t="s">
        <v>17</v>
      </c>
      <c r="E3000" s="1" t="s">
        <v>16</v>
      </c>
      <c r="F3000" s="1" t="s">
        <v>12</v>
      </c>
      <c r="G3000" s="1" t="s">
        <v>12</v>
      </c>
      <c r="H3000" s="1" t="s">
        <v>13</v>
      </c>
      <c r="I3000" s="1">
        <v>63</v>
      </c>
      <c r="J3000" t="str">
        <f t="shared" si="139"/>
        <v>No</v>
      </c>
      <c r="K3000" t="str">
        <f t="shared" si="140"/>
        <v>No</v>
      </c>
      <c r="L3000">
        <f t="shared" si="141"/>
        <v>347135</v>
      </c>
      <c r="M3000" s="1" t="str">
        <f>IF(ISBLANK(D3000),_xlfn.MODE.SNGL(moras[TIPO_ASEGURAMIENTO]),D3000)</f>
        <v>ASEGURADO VOLUNTARIO</v>
      </c>
      <c r="N3000" s="1">
        <f>IF(ISBLANK(moras[[#This Row],[EDAD]]),T3021,moras[[#This Row],[EDAD]])</f>
        <v>63</v>
      </c>
    </row>
    <row r="3001" spans="1:14" x14ac:dyDescent="0.35">
      <c r="A3001" s="1">
        <v>3000</v>
      </c>
      <c r="B3001" s="1" t="s">
        <v>15</v>
      </c>
      <c r="C3001" s="1">
        <v>1501649.3</v>
      </c>
      <c r="D3001" s="1" t="s">
        <v>10</v>
      </c>
      <c r="E3001" s="1" t="s">
        <v>16</v>
      </c>
      <c r="F3001" s="1" t="s">
        <v>12</v>
      </c>
      <c r="G3001" s="1" t="s">
        <v>12</v>
      </c>
      <c r="H3001" s="1" t="s">
        <v>13</v>
      </c>
      <c r="I3001" s="1">
        <v>35</v>
      </c>
      <c r="J3001" t="str">
        <f t="shared" si="139"/>
        <v>No</v>
      </c>
      <c r="K3001" t="str">
        <f t="shared" si="140"/>
        <v>No</v>
      </c>
      <c r="L3001">
        <f t="shared" si="141"/>
        <v>1501649.3</v>
      </c>
      <c r="M3001" s="1" t="str">
        <f>IF(ISBLANK(D3001),_xlfn.MODE.SNGL(moras[TIPO_ASEGURAMIENTO]),D3001)</f>
        <v>ASALARIADO</v>
      </c>
      <c r="N3001" s="1">
        <f>IF(ISBLANK(moras[[#This Row],[EDAD]]),T3022,moras[[#This Row],[EDAD]])</f>
        <v>35</v>
      </c>
    </row>
    <row r="3002" spans="1:14" x14ac:dyDescent="0.35">
      <c r="A3002" s="1">
        <v>3001</v>
      </c>
      <c r="B3002" s="1" t="s">
        <v>9</v>
      </c>
      <c r="C3002" s="1">
        <v>302470</v>
      </c>
      <c r="D3002" s="1" t="s">
        <v>18</v>
      </c>
      <c r="E3002" s="1" t="s">
        <v>16</v>
      </c>
      <c r="F3002" s="1" t="s">
        <v>12</v>
      </c>
      <c r="G3002" s="1" t="s">
        <v>13</v>
      </c>
      <c r="H3002" s="1" t="s">
        <v>13</v>
      </c>
      <c r="I3002" s="1">
        <v>61</v>
      </c>
      <c r="J3002" t="str">
        <f t="shared" si="139"/>
        <v>No</v>
      </c>
      <c r="K3002" t="str">
        <f t="shared" si="140"/>
        <v>No</v>
      </c>
      <c r="L3002">
        <f t="shared" si="141"/>
        <v>302470</v>
      </c>
      <c r="M3002" s="1" t="str">
        <f>IF(ISBLANK(D3002),_xlfn.MODE.SNGL(moras[TIPO_ASEGURAMIENTO]),D3002)</f>
        <v>TRABAJADOR INDEPENDIENTE</v>
      </c>
      <c r="N3002" s="1">
        <f>IF(ISBLANK(moras[[#This Row],[EDAD]]),T3023,moras[[#This Row],[EDAD]])</f>
        <v>61</v>
      </c>
    </row>
    <row r="3003" spans="1:14" x14ac:dyDescent="0.35">
      <c r="A3003" s="1">
        <v>3002</v>
      </c>
      <c r="B3003" s="1" t="s">
        <v>15</v>
      </c>
      <c r="C3003" s="1">
        <v>477140</v>
      </c>
      <c r="D3003" s="1" t="s">
        <v>10</v>
      </c>
      <c r="E3003" s="1" t="s">
        <v>11</v>
      </c>
      <c r="F3003" s="1" t="s">
        <v>12</v>
      </c>
      <c r="G3003" s="1" t="s">
        <v>13</v>
      </c>
      <c r="H3003" s="1" t="s">
        <v>13</v>
      </c>
      <c r="I3003" s="1">
        <v>48</v>
      </c>
      <c r="J3003" t="str">
        <f t="shared" si="139"/>
        <v>No</v>
      </c>
      <c r="K3003" t="str">
        <f t="shared" si="140"/>
        <v>No</v>
      </c>
      <c r="L3003">
        <f t="shared" si="141"/>
        <v>477140</v>
      </c>
      <c r="M3003" s="1" t="str">
        <f>IF(ISBLANK(D3003),_xlfn.MODE.SNGL(moras[TIPO_ASEGURAMIENTO]),D3003)</f>
        <v>ASALARIADO</v>
      </c>
      <c r="N3003" s="1">
        <f>IF(ISBLANK(moras[[#This Row],[EDAD]]),T3024,moras[[#This Row],[EDAD]])</f>
        <v>48</v>
      </c>
    </row>
    <row r="3004" spans="1:14" x14ac:dyDescent="0.35">
      <c r="A3004" s="1">
        <v>3003</v>
      </c>
      <c r="B3004" s="1" t="s">
        <v>9</v>
      </c>
      <c r="C3004" s="1">
        <v>1194392</v>
      </c>
      <c r="D3004" s="1" t="s">
        <v>10</v>
      </c>
      <c r="E3004" s="1" t="s">
        <v>16</v>
      </c>
      <c r="F3004" s="1" t="s">
        <v>12</v>
      </c>
      <c r="G3004" s="1" t="s">
        <v>13</v>
      </c>
      <c r="H3004" s="1" t="s">
        <v>13</v>
      </c>
      <c r="I3004" s="1">
        <v>28</v>
      </c>
      <c r="J3004" t="str">
        <f t="shared" si="139"/>
        <v>No</v>
      </c>
      <c r="K3004" t="str">
        <f t="shared" si="140"/>
        <v>No</v>
      </c>
      <c r="L3004">
        <f t="shared" si="141"/>
        <v>1194392</v>
      </c>
      <c r="M3004" s="1" t="str">
        <f>IF(ISBLANK(D3004),_xlfn.MODE.SNGL(moras[TIPO_ASEGURAMIENTO]),D3004)</f>
        <v>ASALARIADO</v>
      </c>
      <c r="N3004" s="1">
        <f>IF(ISBLANK(moras[[#This Row],[EDAD]]),T3025,moras[[#This Row],[EDAD]])</f>
        <v>28</v>
      </c>
    </row>
    <row r="3005" spans="1:14" x14ac:dyDescent="0.35">
      <c r="A3005" s="1">
        <v>3004</v>
      </c>
      <c r="B3005" s="1" t="s">
        <v>15</v>
      </c>
      <c r="C3005" s="1">
        <v>1876023.5</v>
      </c>
      <c r="D3005" s="1" t="s">
        <v>10</v>
      </c>
      <c r="E3005" s="1" t="s">
        <v>11</v>
      </c>
      <c r="F3005" s="1" t="s">
        <v>12</v>
      </c>
      <c r="G3005" s="1" t="s">
        <v>13</v>
      </c>
      <c r="H3005" s="1" t="s">
        <v>13</v>
      </c>
      <c r="I3005" s="1">
        <v>46</v>
      </c>
      <c r="J3005" t="str">
        <f t="shared" si="139"/>
        <v>No</v>
      </c>
      <c r="K3005" t="str">
        <f t="shared" si="140"/>
        <v>No</v>
      </c>
      <c r="L3005">
        <f t="shared" si="141"/>
        <v>1876023.5</v>
      </c>
      <c r="M3005" s="1" t="str">
        <f>IF(ISBLANK(D3005),_xlfn.MODE.SNGL(moras[TIPO_ASEGURAMIENTO]),D3005)</f>
        <v>ASALARIADO</v>
      </c>
      <c r="N3005" s="1">
        <f>IF(ISBLANK(moras[[#This Row],[EDAD]]),T3026,moras[[#This Row],[EDAD]])</f>
        <v>46</v>
      </c>
    </row>
    <row r="3006" spans="1:14" x14ac:dyDescent="0.35">
      <c r="A3006" s="1">
        <v>3005</v>
      </c>
      <c r="B3006" s="1" t="s">
        <v>15</v>
      </c>
      <c r="C3006" s="1">
        <v>582000</v>
      </c>
      <c r="D3006" s="1" t="s">
        <v>10</v>
      </c>
      <c r="E3006" s="1" t="s">
        <v>16</v>
      </c>
      <c r="F3006" s="1" t="s">
        <v>12</v>
      </c>
      <c r="G3006" s="1" t="s">
        <v>13</v>
      </c>
      <c r="H3006" s="1" t="s">
        <v>13</v>
      </c>
      <c r="I3006" s="1">
        <v>23</v>
      </c>
      <c r="J3006" t="str">
        <f t="shared" si="139"/>
        <v>No</v>
      </c>
      <c r="K3006" t="str">
        <f t="shared" si="140"/>
        <v>No</v>
      </c>
      <c r="L3006">
        <f t="shared" si="141"/>
        <v>582000</v>
      </c>
      <c r="M3006" s="1" t="str">
        <f>IF(ISBLANK(D3006),_xlfn.MODE.SNGL(moras[TIPO_ASEGURAMIENTO]),D3006)</f>
        <v>ASALARIADO</v>
      </c>
      <c r="N3006" s="1">
        <f>IF(ISBLANK(moras[[#This Row],[EDAD]]),T3027,moras[[#This Row],[EDAD]])</f>
        <v>23</v>
      </c>
    </row>
    <row r="3007" spans="1:14" x14ac:dyDescent="0.35">
      <c r="A3007" s="1">
        <v>3006</v>
      </c>
      <c r="B3007" s="1" t="s">
        <v>15</v>
      </c>
      <c r="C3007" s="1">
        <v>627691</v>
      </c>
      <c r="D3007" s="1" t="s">
        <v>10</v>
      </c>
      <c r="E3007" s="1" t="s">
        <v>11</v>
      </c>
      <c r="F3007" s="1" t="s">
        <v>12</v>
      </c>
      <c r="G3007" s="1" t="s">
        <v>13</v>
      </c>
      <c r="H3007" s="1" t="s">
        <v>13</v>
      </c>
      <c r="I3007" s="1">
        <v>41</v>
      </c>
      <c r="J3007" t="str">
        <f t="shared" si="139"/>
        <v>No</v>
      </c>
      <c r="K3007" t="str">
        <f t="shared" si="140"/>
        <v>No</v>
      </c>
      <c r="L3007">
        <f t="shared" si="141"/>
        <v>627691</v>
      </c>
      <c r="M3007" s="1" t="str">
        <f>IF(ISBLANK(D3007),_xlfn.MODE.SNGL(moras[TIPO_ASEGURAMIENTO]),D3007)</f>
        <v>ASALARIADO</v>
      </c>
      <c r="N3007" s="1">
        <f>IF(ISBLANK(moras[[#This Row],[EDAD]]),T3028,moras[[#This Row],[EDAD]])</f>
        <v>41</v>
      </c>
    </row>
    <row r="3008" spans="1:14" x14ac:dyDescent="0.35">
      <c r="A3008" s="1">
        <v>3007</v>
      </c>
      <c r="B3008" s="1" t="s">
        <v>9</v>
      </c>
      <c r="C3008" s="1">
        <v>297046</v>
      </c>
      <c r="D3008" s="1" t="s">
        <v>17</v>
      </c>
      <c r="E3008" s="1" t="s">
        <v>16</v>
      </c>
      <c r="F3008" s="1" t="s">
        <v>12</v>
      </c>
      <c r="G3008" s="1" t="s">
        <v>13</v>
      </c>
      <c r="H3008" s="1" t="s">
        <v>13</v>
      </c>
      <c r="I3008" s="1">
        <v>59</v>
      </c>
      <c r="J3008" t="str">
        <f t="shared" si="139"/>
        <v>No</v>
      </c>
      <c r="K3008" t="str">
        <f t="shared" si="140"/>
        <v>No</v>
      </c>
      <c r="L3008">
        <f t="shared" si="141"/>
        <v>297046</v>
      </c>
      <c r="M3008" s="1" t="str">
        <f>IF(ISBLANK(D3008),_xlfn.MODE.SNGL(moras[TIPO_ASEGURAMIENTO]),D3008)</f>
        <v>ASEGURADO VOLUNTARIO</v>
      </c>
      <c r="N3008" s="1">
        <f>IF(ISBLANK(moras[[#This Row],[EDAD]]),T3029,moras[[#This Row],[EDAD]])</f>
        <v>59</v>
      </c>
    </row>
    <row r="3009" spans="1:14" x14ac:dyDescent="0.35">
      <c r="A3009" s="1">
        <v>3008</v>
      </c>
      <c r="B3009" s="1" t="s">
        <v>15</v>
      </c>
      <c r="C3009" s="1">
        <v>944226</v>
      </c>
      <c r="D3009" s="1" t="s">
        <v>10</v>
      </c>
      <c r="E3009" s="1" t="s">
        <v>11</v>
      </c>
      <c r="F3009" s="1" t="s">
        <v>12</v>
      </c>
      <c r="G3009" s="1" t="s">
        <v>13</v>
      </c>
      <c r="H3009" s="1" t="s">
        <v>12</v>
      </c>
      <c r="I3009" s="1">
        <v>40</v>
      </c>
      <c r="J3009" t="str">
        <f t="shared" si="139"/>
        <v>No</v>
      </c>
      <c r="K3009" t="str">
        <f t="shared" si="140"/>
        <v>No</v>
      </c>
      <c r="L3009">
        <f t="shared" si="141"/>
        <v>944226</v>
      </c>
      <c r="M3009" s="1" t="str">
        <f>IF(ISBLANK(D3009),_xlfn.MODE.SNGL(moras[TIPO_ASEGURAMIENTO]),D3009)</f>
        <v>ASALARIADO</v>
      </c>
      <c r="N3009" s="1">
        <f>IF(ISBLANK(moras[[#This Row],[EDAD]]),T3030,moras[[#This Row],[EDAD]])</f>
        <v>40</v>
      </c>
    </row>
    <row r="3010" spans="1:14" x14ac:dyDescent="0.35">
      <c r="A3010" s="1">
        <v>3009</v>
      </c>
      <c r="B3010" s="1" t="s">
        <v>15</v>
      </c>
      <c r="C3010" s="1">
        <v>5249730</v>
      </c>
      <c r="D3010" s="1" t="s">
        <v>10</v>
      </c>
      <c r="E3010" s="1" t="s">
        <v>11</v>
      </c>
      <c r="F3010" s="1" t="s">
        <v>12</v>
      </c>
      <c r="G3010" s="1" t="s">
        <v>13</v>
      </c>
      <c r="H3010" s="1" t="s">
        <v>13</v>
      </c>
      <c r="I3010" s="1">
        <v>63</v>
      </c>
      <c r="J3010" t="str">
        <f t="shared" ref="J3010:J3073" si="142">IF(1.96&lt;ABS(C3010-$S$23)/$S$24,"Atípico","No")</f>
        <v>Atípico</v>
      </c>
      <c r="K3010" t="str">
        <f t="shared" ref="K3010:K3073" si="143">IF(1.96&lt;ABS((I3010-$T$23)/$T$24),"Atípico", "No")</f>
        <v>No</v>
      </c>
      <c r="L3010">
        <f t="shared" ref="L3010:L3073" si="144">IF(ISBLANK(C3010),$S$23,C3010)</f>
        <v>5249730</v>
      </c>
      <c r="M3010" s="1" t="str">
        <f>IF(ISBLANK(D3010),_xlfn.MODE.SNGL(moras[TIPO_ASEGURAMIENTO]),D3010)</f>
        <v>ASALARIADO</v>
      </c>
      <c r="N3010" s="1">
        <f>IF(ISBLANK(moras[[#This Row],[EDAD]]),T3031,moras[[#This Row],[EDAD]])</f>
        <v>63</v>
      </c>
    </row>
    <row r="3011" spans="1:14" x14ac:dyDescent="0.35">
      <c r="A3011" s="1">
        <v>3010</v>
      </c>
      <c r="B3011" s="1" t="s">
        <v>15</v>
      </c>
      <c r="C3011" s="1">
        <v>737925</v>
      </c>
      <c r="D3011" s="1" t="s">
        <v>10</v>
      </c>
      <c r="E3011" s="1" t="s">
        <v>16</v>
      </c>
      <c r="F3011" s="1" t="s">
        <v>12</v>
      </c>
      <c r="G3011" s="1" t="s">
        <v>13</v>
      </c>
      <c r="H3011" s="1" t="s">
        <v>13</v>
      </c>
      <c r="I3011" s="1">
        <v>51</v>
      </c>
      <c r="J3011" t="str">
        <f t="shared" si="142"/>
        <v>No</v>
      </c>
      <c r="K3011" t="str">
        <f t="shared" si="143"/>
        <v>No</v>
      </c>
      <c r="L3011">
        <f t="shared" si="144"/>
        <v>737925</v>
      </c>
      <c r="M3011" s="1" t="str">
        <f>IF(ISBLANK(D3011),_xlfn.MODE.SNGL(moras[TIPO_ASEGURAMIENTO]),D3011)</f>
        <v>ASALARIADO</v>
      </c>
      <c r="N3011" s="1">
        <f>IF(ISBLANK(moras[[#This Row],[EDAD]]),T3032,moras[[#This Row],[EDAD]])</f>
        <v>51</v>
      </c>
    </row>
    <row r="3012" spans="1:14" x14ac:dyDescent="0.35">
      <c r="A3012" s="1">
        <v>3011</v>
      </c>
      <c r="B3012" s="1" t="s">
        <v>15</v>
      </c>
      <c r="C3012" s="1">
        <v>700000</v>
      </c>
      <c r="D3012" s="1" t="s">
        <v>10</v>
      </c>
      <c r="E3012" s="1" t="s">
        <v>16</v>
      </c>
      <c r="F3012" s="1" t="s">
        <v>12</v>
      </c>
      <c r="G3012" s="1" t="s">
        <v>13</v>
      </c>
      <c r="H3012" s="1" t="s">
        <v>13</v>
      </c>
      <c r="I3012" s="1">
        <v>27</v>
      </c>
      <c r="J3012" t="str">
        <f t="shared" si="142"/>
        <v>No</v>
      </c>
      <c r="K3012" t="str">
        <f t="shared" si="143"/>
        <v>No</v>
      </c>
      <c r="L3012">
        <f t="shared" si="144"/>
        <v>700000</v>
      </c>
      <c r="M3012" s="1" t="str">
        <f>IF(ISBLANK(D3012),_xlfn.MODE.SNGL(moras[TIPO_ASEGURAMIENTO]),D3012)</f>
        <v>ASALARIADO</v>
      </c>
      <c r="N3012" s="1">
        <f>IF(ISBLANK(moras[[#This Row],[EDAD]]),T3033,moras[[#This Row],[EDAD]])</f>
        <v>27</v>
      </c>
    </row>
    <row r="3013" spans="1:14" x14ac:dyDescent="0.35">
      <c r="A3013" s="1">
        <v>3012</v>
      </c>
      <c r="B3013" s="1" t="s">
        <v>9</v>
      </c>
      <c r="C3013" s="1">
        <v>278030</v>
      </c>
      <c r="D3013" s="1" t="s">
        <v>19</v>
      </c>
      <c r="E3013" s="1" t="s">
        <v>16</v>
      </c>
      <c r="F3013" s="1" t="s">
        <v>12</v>
      </c>
      <c r="G3013" s="1" t="s">
        <v>13</v>
      </c>
      <c r="H3013" s="1" t="s">
        <v>13</v>
      </c>
      <c r="I3013" s="1">
        <v>42</v>
      </c>
      <c r="J3013" t="str">
        <f t="shared" si="142"/>
        <v>No</v>
      </c>
      <c r="K3013" t="str">
        <f t="shared" si="143"/>
        <v>No</v>
      </c>
      <c r="L3013">
        <f t="shared" si="144"/>
        <v>278030</v>
      </c>
      <c r="M3013" s="1" t="str">
        <f>IF(ISBLANK(D3013),_xlfn.MODE.SNGL(moras[TIPO_ASEGURAMIENTO]),D3013)</f>
        <v>CONVENIOS ESPECIALES DE TRABAJADORES INDEPENDIENTES</v>
      </c>
      <c r="N3013" s="1">
        <f>IF(ISBLANK(moras[[#This Row],[EDAD]]),T3034,moras[[#This Row],[EDAD]])</f>
        <v>42</v>
      </c>
    </row>
    <row r="3014" spans="1:14" x14ac:dyDescent="0.35">
      <c r="A3014" s="1">
        <v>3013</v>
      </c>
      <c r="B3014" s="1" t="s">
        <v>9</v>
      </c>
      <c r="C3014" s="1">
        <v>398401.34</v>
      </c>
      <c r="D3014" s="1" t="s">
        <v>10</v>
      </c>
      <c r="E3014" s="1" t="s">
        <v>16</v>
      </c>
      <c r="F3014" s="1" t="s">
        <v>12</v>
      </c>
      <c r="G3014" s="1" t="s">
        <v>13</v>
      </c>
      <c r="H3014" s="1" t="s">
        <v>13</v>
      </c>
      <c r="I3014" s="1">
        <v>38</v>
      </c>
      <c r="J3014" t="str">
        <f t="shared" si="142"/>
        <v>No</v>
      </c>
      <c r="K3014" t="str">
        <f t="shared" si="143"/>
        <v>No</v>
      </c>
      <c r="L3014">
        <f t="shared" si="144"/>
        <v>398401.34</v>
      </c>
      <c r="M3014" s="1" t="str">
        <f>IF(ISBLANK(D3014),_xlfn.MODE.SNGL(moras[TIPO_ASEGURAMIENTO]),D3014)</f>
        <v>ASALARIADO</v>
      </c>
      <c r="N3014" s="1">
        <f>IF(ISBLANK(moras[[#This Row],[EDAD]]),T3035,moras[[#This Row],[EDAD]])</f>
        <v>38</v>
      </c>
    </row>
    <row r="3015" spans="1:14" x14ac:dyDescent="0.35">
      <c r="A3015" s="1">
        <v>3014</v>
      </c>
      <c r="B3015" s="1" t="s">
        <v>9</v>
      </c>
      <c r="C3015" s="1">
        <v>361529.4</v>
      </c>
      <c r="D3015" s="1" t="s">
        <v>10</v>
      </c>
      <c r="E3015" s="1" t="s">
        <v>16</v>
      </c>
      <c r="F3015" s="1" t="s">
        <v>12</v>
      </c>
      <c r="G3015" s="1" t="s">
        <v>13</v>
      </c>
      <c r="H3015" s="1" t="s">
        <v>13</v>
      </c>
      <c r="I3015" s="1">
        <v>32</v>
      </c>
      <c r="J3015" t="str">
        <f t="shared" si="142"/>
        <v>No</v>
      </c>
      <c r="K3015" t="str">
        <f t="shared" si="143"/>
        <v>No</v>
      </c>
      <c r="L3015">
        <f t="shared" si="144"/>
        <v>361529.4</v>
      </c>
      <c r="M3015" s="1" t="str">
        <f>IF(ISBLANK(D3015),_xlfn.MODE.SNGL(moras[TIPO_ASEGURAMIENTO]),D3015)</f>
        <v>ASALARIADO</v>
      </c>
      <c r="N3015" s="1">
        <f>IF(ISBLANK(moras[[#This Row],[EDAD]]),T3036,moras[[#This Row],[EDAD]])</f>
        <v>32</v>
      </c>
    </row>
    <row r="3016" spans="1:14" x14ac:dyDescent="0.35">
      <c r="A3016" s="1">
        <v>3015</v>
      </c>
      <c r="B3016" s="1" t="s">
        <v>9</v>
      </c>
      <c r="C3016" s="1">
        <v>2399594.0699999998</v>
      </c>
      <c r="D3016" s="1" t="s">
        <v>10</v>
      </c>
      <c r="E3016" s="1" t="s">
        <v>16</v>
      </c>
      <c r="F3016" s="1" t="s">
        <v>12</v>
      </c>
      <c r="G3016" s="1" t="s">
        <v>13</v>
      </c>
      <c r="H3016" s="1" t="s">
        <v>13</v>
      </c>
      <c r="I3016" s="1">
        <v>44</v>
      </c>
      <c r="J3016" t="str">
        <f t="shared" si="142"/>
        <v>Atípico</v>
      </c>
      <c r="K3016" t="str">
        <f t="shared" si="143"/>
        <v>No</v>
      </c>
      <c r="L3016">
        <f t="shared" si="144"/>
        <v>2399594.0699999998</v>
      </c>
      <c r="M3016" s="1" t="str">
        <f>IF(ISBLANK(D3016),_xlfn.MODE.SNGL(moras[TIPO_ASEGURAMIENTO]),D3016)</f>
        <v>ASALARIADO</v>
      </c>
      <c r="N3016" s="1">
        <f>IF(ISBLANK(moras[[#This Row],[EDAD]]),T3037,moras[[#This Row],[EDAD]])</f>
        <v>44</v>
      </c>
    </row>
    <row r="3017" spans="1:14" x14ac:dyDescent="0.35">
      <c r="A3017" s="1">
        <v>3016</v>
      </c>
      <c r="B3017" s="1" t="s">
        <v>15</v>
      </c>
      <c r="C3017" s="1">
        <v>610142</v>
      </c>
      <c r="D3017" s="1" t="s">
        <v>18</v>
      </c>
      <c r="E3017" s="1" t="s">
        <v>16</v>
      </c>
      <c r="F3017" s="1" t="s">
        <v>12</v>
      </c>
      <c r="G3017" s="1" t="s">
        <v>13</v>
      </c>
      <c r="H3017" s="1" t="s">
        <v>13</v>
      </c>
      <c r="I3017" s="1">
        <v>46</v>
      </c>
      <c r="J3017" t="str">
        <f t="shared" si="142"/>
        <v>No</v>
      </c>
      <c r="K3017" t="str">
        <f t="shared" si="143"/>
        <v>No</v>
      </c>
      <c r="L3017">
        <f t="shared" si="144"/>
        <v>610142</v>
      </c>
      <c r="M3017" s="1" t="str">
        <f>IF(ISBLANK(D3017),_xlfn.MODE.SNGL(moras[TIPO_ASEGURAMIENTO]),D3017)</f>
        <v>TRABAJADOR INDEPENDIENTE</v>
      </c>
      <c r="N3017" s="1">
        <f>IF(ISBLANK(moras[[#This Row],[EDAD]]),T3038,moras[[#This Row],[EDAD]])</f>
        <v>46</v>
      </c>
    </row>
    <row r="3018" spans="1:14" x14ac:dyDescent="0.35">
      <c r="A3018" s="1">
        <v>3017</v>
      </c>
      <c r="B3018" s="1" t="s">
        <v>9</v>
      </c>
      <c r="C3018" s="1">
        <v>1465627.44</v>
      </c>
      <c r="D3018" s="1" t="s">
        <v>14</v>
      </c>
      <c r="E3018" s="1" t="s">
        <v>11</v>
      </c>
      <c r="F3018" s="1" t="s">
        <v>12</v>
      </c>
      <c r="G3018" s="1" t="s">
        <v>13</v>
      </c>
      <c r="H3018" s="1" t="s">
        <v>13</v>
      </c>
      <c r="I3018" s="1">
        <v>61</v>
      </c>
      <c r="J3018" t="str">
        <f t="shared" si="142"/>
        <v>No</v>
      </c>
      <c r="K3018" t="str">
        <f t="shared" si="143"/>
        <v>No</v>
      </c>
      <c r="L3018">
        <f t="shared" si="144"/>
        <v>1465627.44</v>
      </c>
      <c r="M3018" s="1" t="str">
        <f>IF(ISBLANK(D3018),_xlfn.MODE.SNGL(moras[TIPO_ASEGURAMIENTO]),D3018)</f>
        <v>PENSIONADOS EN SU PROPIO SISTEMA</v>
      </c>
      <c r="N3018" s="1">
        <f>IF(ISBLANK(moras[[#This Row],[EDAD]]),T3039,moras[[#This Row],[EDAD]])</f>
        <v>61</v>
      </c>
    </row>
    <row r="3019" spans="1:14" x14ac:dyDescent="0.35">
      <c r="A3019" s="1">
        <v>3018</v>
      </c>
      <c r="B3019" s="1" t="s">
        <v>9</v>
      </c>
      <c r="C3019" s="1">
        <v>298500</v>
      </c>
      <c r="D3019" s="1" t="s">
        <v>17</v>
      </c>
      <c r="E3019" s="1" t="s">
        <v>16</v>
      </c>
      <c r="F3019" s="1" t="s">
        <v>12</v>
      </c>
      <c r="G3019" s="1" t="s">
        <v>12</v>
      </c>
      <c r="H3019" s="1" t="s">
        <v>13</v>
      </c>
      <c r="I3019" s="1">
        <v>27</v>
      </c>
      <c r="J3019" t="str">
        <f t="shared" si="142"/>
        <v>No</v>
      </c>
      <c r="K3019" t="str">
        <f t="shared" si="143"/>
        <v>No</v>
      </c>
      <c r="L3019">
        <f t="shared" si="144"/>
        <v>298500</v>
      </c>
      <c r="M3019" s="1" t="str">
        <f>IF(ISBLANK(D3019),_xlfn.MODE.SNGL(moras[TIPO_ASEGURAMIENTO]),D3019)</f>
        <v>ASEGURADO VOLUNTARIO</v>
      </c>
      <c r="N3019" s="1">
        <f>IF(ISBLANK(moras[[#This Row],[EDAD]]),T3040,moras[[#This Row],[EDAD]])</f>
        <v>27</v>
      </c>
    </row>
    <row r="3020" spans="1:14" x14ac:dyDescent="0.35">
      <c r="A3020" s="1">
        <v>3019</v>
      </c>
      <c r="B3020" s="1" t="s">
        <v>9</v>
      </c>
      <c r="C3020" s="1">
        <v>278030</v>
      </c>
      <c r="D3020" s="1" t="s">
        <v>19</v>
      </c>
      <c r="E3020" s="1" t="s">
        <v>16</v>
      </c>
      <c r="F3020" s="1" t="s">
        <v>12</v>
      </c>
      <c r="G3020" s="1" t="s">
        <v>13</v>
      </c>
      <c r="H3020" s="1" t="s">
        <v>13</v>
      </c>
      <c r="I3020" s="1">
        <v>50</v>
      </c>
      <c r="J3020" t="str">
        <f t="shared" si="142"/>
        <v>No</v>
      </c>
      <c r="K3020" t="str">
        <f t="shared" si="143"/>
        <v>No</v>
      </c>
      <c r="L3020">
        <f t="shared" si="144"/>
        <v>278030</v>
      </c>
      <c r="M3020" s="1" t="str">
        <f>IF(ISBLANK(D3020),_xlfn.MODE.SNGL(moras[TIPO_ASEGURAMIENTO]),D3020)</f>
        <v>CONVENIOS ESPECIALES DE TRABAJADORES INDEPENDIENTES</v>
      </c>
      <c r="N3020" s="1">
        <f>IF(ISBLANK(moras[[#This Row],[EDAD]]),T3041,moras[[#This Row],[EDAD]])</f>
        <v>50</v>
      </c>
    </row>
    <row r="3021" spans="1:14" x14ac:dyDescent="0.35">
      <c r="A3021" s="1">
        <v>3020</v>
      </c>
      <c r="B3021" s="1" t="s">
        <v>15</v>
      </c>
      <c r="C3021" s="1">
        <v>1921928.32</v>
      </c>
      <c r="D3021" s="1" t="s">
        <v>10</v>
      </c>
      <c r="E3021" s="1" t="s">
        <v>11</v>
      </c>
      <c r="F3021" s="1" t="s">
        <v>12</v>
      </c>
      <c r="G3021" s="1" t="s">
        <v>13</v>
      </c>
      <c r="H3021" s="1" t="s">
        <v>13</v>
      </c>
      <c r="I3021" s="1">
        <v>51</v>
      </c>
      <c r="J3021" t="str">
        <f t="shared" si="142"/>
        <v>No</v>
      </c>
      <c r="K3021" t="str">
        <f t="shared" si="143"/>
        <v>No</v>
      </c>
      <c r="L3021">
        <f t="shared" si="144"/>
        <v>1921928.32</v>
      </c>
      <c r="M3021" s="1" t="str">
        <f>IF(ISBLANK(D3021),_xlfn.MODE.SNGL(moras[TIPO_ASEGURAMIENTO]),D3021)</f>
        <v>ASALARIADO</v>
      </c>
      <c r="N3021" s="1">
        <f>IF(ISBLANK(moras[[#This Row],[EDAD]]),T3042,moras[[#This Row],[EDAD]])</f>
        <v>51</v>
      </c>
    </row>
    <row r="3022" spans="1:14" x14ac:dyDescent="0.35">
      <c r="A3022" s="1">
        <v>3021</v>
      </c>
      <c r="B3022" s="1" t="s">
        <v>9</v>
      </c>
      <c r="C3022" s="1">
        <v>639148</v>
      </c>
      <c r="D3022" s="1" t="s">
        <v>17</v>
      </c>
      <c r="E3022" s="1" t="s">
        <v>16</v>
      </c>
      <c r="F3022" s="1" t="s">
        <v>12</v>
      </c>
      <c r="G3022" s="1" t="s">
        <v>12</v>
      </c>
      <c r="H3022" s="1" t="s">
        <v>13</v>
      </c>
      <c r="I3022" s="1">
        <v>79</v>
      </c>
      <c r="J3022" t="str">
        <f t="shared" si="142"/>
        <v>No</v>
      </c>
      <c r="K3022" t="str">
        <f t="shared" si="143"/>
        <v>No</v>
      </c>
      <c r="L3022">
        <f t="shared" si="144"/>
        <v>639148</v>
      </c>
      <c r="M3022" s="1" t="str">
        <f>IF(ISBLANK(D3022),_xlfn.MODE.SNGL(moras[TIPO_ASEGURAMIENTO]),D3022)</f>
        <v>ASEGURADO VOLUNTARIO</v>
      </c>
      <c r="N3022" s="1">
        <f>IF(ISBLANK(moras[[#This Row],[EDAD]]),T3043,moras[[#This Row],[EDAD]])</f>
        <v>79</v>
      </c>
    </row>
    <row r="3023" spans="1:14" x14ac:dyDescent="0.35">
      <c r="A3023" s="1">
        <v>3022</v>
      </c>
      <c r="B3023" s="1" t="s">
        <v>15</v>
      </c>
      <c r="C3023" s="1">
        <v>322866</v>
      </c>
      <c r="D3023" s="1" t="s">
        <v>10</v>
      </c>
      <c r="E3023" s="1" t="s">
        <v>16</v>
      </c>
      <c r="F3023" s="1" t="s">
        <v>12</v>
      </c>
      <c r="G3023" s="1" t="s">
        <v>13</v>
      </c>
      <c r="H3023" s="1" t="s">
        <v>13</v>
      </c>
      <c r="I3023" s="1">
        <v>19</v>
      </c>
      <c r="J3023" t="str">
        <f t="shared" si="142"/>
        <v>No</v>
      </c>
      <c r="K3023" t="str">
        <f t="shared" si="143"/>
        <v>No</v>
      </c>
      <c r="L3023">
        <f t="shared" si="144"/>
        <v>322866</v>
      </c>
      <c r="M3023" s="1" t="str">
        <f>IF(ISBLANK(D3023),_xlfn.MODE.SNGL(moras[TIPO_ASEGURAMIENTO]),D3023)</f>
        <v>ASALARIADO</v>
      </c>
      <c r="N3023" s="1">
        <f>IF(ISBLANK(moras[[#This Row],[EDAD]]),T3044,moras[[#This Row],[EDAD]])</f>
        <v>19</v>
      </c>
    </row>
    <row r="3024" spans="1:14" x14ac:dyDescent="0.35">
      <c r="A3024" s="1">
        <v>3023</v>
      </c>
      <c r="B3024" s="1" t="s">
        <v>9</v>
      </c>
      <c r="C3024" s="1">
        <v>405002.33</v>
      </c>
      <c r="D3024" s="1" t="s">
        <v>10</v>
      </c>
      <c r="E3024" s="1" t="s">
        <v>11</v>
      </c>
      <c r="F3024" s="1" t="s">
        <v>12</v>
      </c>
      <c r="G3024" s="1" t="s">
        <v>13</v>
      </c>
      <c r="H3024" s="1" t="s">
        <v>13</v>
      </c>
      <c r="I3024" s="1">
        <v>47</v>
      </c>
      <c r="J3024" t="str">
        <f t="shared" si="142"/>
        <v>No</v>
      </c>
      <c r="K3024" t="str">
        <f t="shared" si="143"/>
        <v>No</v>
      </c>
      <c r="L3024">
        <f t="shared" si="144"/>
        <v>405002.33</v>
      </c>
      <c r="M3024" s="1" t="str">
        <f>IF(ISBLANK(D3024),_xlfn.MODE.SNGL(moras[TIPO_ASEGURAMIENTO]),D3024)</f>
        <v>ASALARIADO</v>
      </c>
      <c r="N3024" s="1">
        <f>IF(ISBLANK(moras[[#This Row],[EDAD]]),T3045,moras[[#This Row],[EDAD]])</f>
        <v>47</v>
      </c>
    </row>
    <row r="3025" spans="1:14" x14ac:dyDescent="0.35">
      <c r="A3025" s="1">
        <v>3024</v>
      </c>
      <c r="B3025" s="1" t="s">
        <v>9</v>
      </c>
      <c r="C3025" s="1">
        <v>297046</v>
      </c>
      <c r="D3025" s="1" t="s">
        <v>17</v>
      </c>
      <c r="E3025" s="1" t="s">
        <v>16</v>
      </c>
      <c r="F3025" s="1" t="s">
        <v>12</v>
      </c>
      <c r="G3025" s="1" t="s">
        <v>13</v>
      </c>
      <c r="H3025" s="1" t="s">
        <v>13</v>
      </c>
      <c r="I3025" s="1">
        <v>64</v>
      </c>
      <c r="J3025" t="str">
        <f t="shared" si="142"/>
        <v>No</v>
      </c>
      <c r="K3025" t="str">
        <f t="shared" si="143"/>
        <v>No</v>
      </c>
      <c r="L3025">
        <f t="shared" si="144"/>
        <v>297046</v>
      </c>
      <c r="M3025" s="1" t="str">
        <f>IF(ISBLANK(D3025),_xlfn.MODE.SNGL(moras[TIPO_ASEGURAMIENTO]),D3025)</f>
        <v>ASEGURADO VOLUNTARIO</v>
      </c>
      <c r="N3025" s="1">
        <f>IF(ISBLANK(moras[[#This Row],[EDAD]]),T3046,moras[[#This Row],[EDAD]])</f>
        <v>64</v>
      </c>
    </row>
    <row r="3026" spans="1:14" x14ac:dyDescent="0.35">
      <c r="A3026" s="1">
        <v>3025</v>
      </c>
      <c r="B3026" s="1" t="s">
        <v>15</v>
      </c>
      <c r="C3026" s="1">
        <v>651333.19999999995</v>
      </c>
      <c r="D3026" s="1" t="s">
        <v>10</v>
      </c>
      <c r="E3026" s="1" t="s">
        <v>11</v>
      </c>
      <c r="F3026" s="1" t="s">
        <v>12</v>
      </c>
      <c r="G3026" s="1" t="s">
        <v>13</v>
      </c>
      <c r="H3026" s="1" t="s">
        <v>13</v>
      </c>
      <c r="I3026" s="1">
        <v>36</v>
      </c>
      <c r="J3026" t="str">
        <f t="shared" si="142"/>
        <v>No</v>
      </c>
      <c r="K3026" t="str">
        <f t="shared" si="143"/>
        <v>No</v>
      </c>
      <c r="L3026">
        <f t="shared" si="144"/>
        <v>651333.19999999995</v>
      </c>
      <c r="M3026" s="1" t="str">
        <f>IF(ISBLANK(D3026),_xlfn.MODE.SNGL(moras[TIPO_ASEGURAMIENTO]),D3026)</f>
        <v>ASALARIADO</v>
      </c>
      <c r="N3026" s="1">
        <f>IF(ISBLANK(moras[[#This Row],[EDAD]]),T3047,moras[[#This Row],[EDAD]])</f>
        <v>36</v>
      </c>
    </row>
    <row r="3027" spans="1:14" x14ac:dyDescent="0.35">
      <c r="A3027" s="1">
        <v>3026</v>
      </c>
      <c r="B3027" s="1" t="s">
        <v>9</v>
      </c>
      <c r="C3027" s="1">
        <v>577384</v>
      </c>
      <c r="D3027" s="1" t="s">
        <v>10</v>
      </c>
      <c r="E3027" s="1" t="s">
        <v>16</v>
      </c>
      <c r="F3027" s="1" t="s">
        <v>12</v>
      </c>
      <c r="G3027" s="1" t="s">
        <v>13</v>
      </c>
      <c r="H3027" s="1" t="s">
        <v>13</v>
      </c>
      <c r="I3027" s="1">
        <v>41</v>
      </c>
      <c r="J3027" t="str">
        <f t="shared" si="142"/>
        <v>No</v>
      </c>
      <c r="K3027" t="str">
        <f t="shared" si="143"/>
        <v>No</v>
      </c>
      <c r="L3027">
        <f t="shared" si="144"/>
        <v>577384</v>
      </c>
      <c r="M3027" s="1" t="str">
        <f>IF(ISBLANK(D3027),_xlfn.MODE.SNGL(moras[TIPO_ASEGURAMIENTO]),D3027)</f>
        <v>ASALARIADO</v>
      </c>
      <c r="N3027" s="1">
        <f>IF(ISBLANK(moras[[#This Row],[EDAD]]),T3048,moras[[#This Row],[EDAD]])</f>
        <v>41</v>
      </c>
    </row>
    <row r="3028" spans="1:14" x14ac:dyDescent="0.35">
      <c r="A3028" s="1">
        <v>3027</v>
      </c>
      <c r="B3028" s="1" t="s">
        <v>15</v>
      </c>
      <c r="C3028" s="1">
        <v>1207004.3999999999</v>
      </c>
      <c r="D3028" s="1" t="s">
        <v>10</v>
      </c>
      <c r="E3028" s="1" t="s">
        <v>11</v>
      </c>
      <c r="F3028" s="1" t="s">
        <v>12</v>
      </c>
      <c r="G3028" s="1" t="s">
        <v>13</v>
      </c>
      <c r="H3028" s="1" t="s">
        <v>13</v>
      </c>
      <c r="I3028" s="1">
        <v>45</v>
      </c>
      <c r="J3028" t="str">
        <f t="shared" si="142"/>
        <v>No</v>
      </c>
      <c r="K3028" t="str">
        <f t="shared" si="143"/>
        <v>No</v>
      </c>
      <c r="L3028">
        <f t="shared" si="144"/>
        <v>1207004.3999999999</v>
      </c>
      <c r="M3028" s="1" t="str">
        <f>IF(ISBLANK(D3028),_xlfn.MODE.SNGL(moras[TIPO_ASEGURAMIENTO]),D3028)</f>
        <v>ASALARIADO</v>
      </c>
      <c r="N3028" s="1">
        <f>IF(ISBLANK(moras[[#This Row],[EDAD]]),T3049,moras[[#This Row],[EDAD]])</f>
        <v>45</v>
      </c>
    </row>
    <row r="3029" spans="1:14" x14ac:dyDescent="0.35">
      <c r="A3029" s="1">
        <v>3028</v>
      </c>
      <c r="B3029" s="1" t="s">
        <v>9</v>
      </c>
      <c r="C3029" s="1">
        <v>355880</v>
      </c>
      <c r="D3029" s="1" t="s">
        <v>10</v>
      </c>
      <c r="E3029" s="1" t="s">
        <v>16</v>
      </c>
      <c r="F3029" s="1" t="s">
        <v>12</v>
      </c>
      <c r="G3029" s="1" t="s">
        <v>13</v>
      </c>
      <c r="H3029" s="1" t="s">
        <v>13</v>
      </c>
      <c r="I3029" s="1">
        <v>41</v>
      </c>
      <c r="J3029" t="str">
        <f t="shared" si="142"/>
        <v>No</v>
      </c>
      <c r="K3029" t="str">
        <f t="shared" si="143"/>
        <v>No</v>
      </c>
      <c r="L3029">
        <f t="shared" si="144"/>
        <v>355880</v>
      </c>
      <c r="M3029" s="1" t="str">
        <f>IF(ISBLANK(D3029),_xlfn.MODE.SNGL(moras[TIPO_ASEGURAMIENTO]),D3029)</f>
        <v>ASALARIADO</v>
      </c>
      <c r="N3029" s="1">
        <f>IF(ISBLANK(moras[[#This Row],[EDAD]]),T3050,moras[[#This Row],[EDAD]])</f>
        <v>41</v>
      </c>
    </row>
    <row r="3030" spans="1:14" x14ac:dyDescent="0.35">
      <c r="A3030" s="1">
        <v>3029</v>
      </c>
      <c r="B3030" s="1" t="s">
        <v>15</v>
      </c>
      <c r="C3030" s="1">
        <v>278030</v>
      </c>
      <c r="D3030" s="1" t="s">
        <v>19</v>
      </c>
      <c r="E3030" s="1" t="s">
        <v>16</v>
      </c>
      <c r="F3030" s="1" t="s">
        <v>12</v>
      </c>
      <c r="G3030" s="1" t="s">
        <v>13</v>
      </c>
      <c r="H3030" s="1" t="s">
        <v>13</v>
      </c>
      <c r="I3030" s="1">
        <v>40</v>
      </c>
      <c r="J3030" t="str">
        <f t="shared" si="142"/>
        <v>No</v>
      </c>
      <c r="K3030" t="str">
        <f t="shared" si="143"/>
        <v>No</v>
      </c>
      <c r="L3030">
        <f t="shared" si="144"/>
        <v>278030</v>
      </c>
      <c r="M3030" s="1" t="str">
        <f>IF(ISBLANK(D3030),_xlfn.MODE.SNGL(moras[TIPO_ASEGURAMIENTO]),D3030)</f>
        <v>CONVENIOS ESPECIALES DE TRABAJADORES INDEPENDIENTES</v>
      </c>
      <c r="N3030" s="1">
        <f>IF(ISBLANK(moras[[#This Row],[EDAD]]),T3051,moras[[#This Row],[EDAD]])</f>
        <v>40</v>
      </c>
    </row>
    <row r="3031" spans="1:14" x14ac:dyDescent="0.35">
      <c r="A3031" s="1">
        <v>3030</v>
      </c>
      <c r="B3031" s="1" t="s">
        <v>9</v>
      </c>
      <c r="C3031" s="1">
        <v>156631.5</v>
      </c>
      <c r="D3031" s="1" t="s">
        <v>14</v>
      </c>
      <c r="E3031" s="1" t="s">
        <v>11</v>
      </c>
      <c r="F3031" s="1" t="s">
        <v>12</v>
      </c>
      <c r="G3031" s="1" t="s">
        <v>13</v>
      </c>
      <c r="H3031" s="1" t="s">
        <v>13</v>
      </c>
      <c r="I3031" s="1">
        <v>91</v>
      </c>
      <c r="J3031" t="str">
        <f t="shared" si="142"/>
        <v>No</v>
      </c>
      <c r="K3031" t="str">
        <f t="shared" si="143"/>
        <v>No</v>
      </c>
      <c r="L3031">
        <f t="shared" si="144"/>
        <v>156631.5</v>
      </c>
      <c r="M3031" s="1" t="str">
        <f>IF(ISBLANK(D3031),_xlfn.MODE.SNGL(moras[TIPO_ASEGURAMIENTO]),D3031)</f>
        <v>PENSIONADOS EN SU PROPIO SISTEMA</v>
      </c>
      <c r="N3031" s="1">
        <f>IF(ISBLANK(moras[[#This Row],[EDAD]]),T3052,moras[[#This Row],[EDAD]])</f>
        <v>91</v>
      </c>
    </row>
    <row r="3032" spans="1:14" x14ac:dyDescent="0.35">
      <c r="A3032" s="1">
        <v>3031</v>
      </c>
      <c r="B3032" s="1" t="s">
        <v>9</v>
      </c>
      <c r="C3032" s="1">
        <v>341207</v>
      </c>
      <c r="D3032" s="1" t="s">
        <v>10</v>
      </c>
      <c r="E3032" s="1" t="s">
        <v>16</v>
      </c>
      <c r="F3032" s="1" t="s">
        <v>12</v>
      </c>
      <c r="G3032" s="1" t="s">
        <v>13</v>
      </c>
      <c r="H3032" s="1" t="s">
        <v>12</v>
      </c>
      <c r="I3032" s="1">
        <v>38</v>
      </c>
      <c r="J3032" t="str">
        <f t="shared" si="142"/>
        <v>No</v>
      </c>
      <c r="K3032" t="str">
        <f t="shared" si="143"/>
        <v>No</v>
      </c>
      <c r="L3032">
        <f t="shared" si="144"/>
        <v>341207</v>
      </c>
      <c r="M3032" s="1" t="str">
        <f>IF(ISBLANK(D3032),_xlfn.MODE.SNGL(moras[TIPO_ASEGURAMIENTO]),D3032)</f>
        <v>ASALARIADO</v>
      </c>
      <c r="N3032" s="1">
        <f>IF(ISBLANK(moras[[#This Row],[EDAD]]),T3053,moras[[#This Row],[EDAD]])</f>
        <v>38</v>
      </c>
    </row>
    <row r="3033" spans="1:14" x14ac:dyDescent="0.35">
      <c r="A3033" s="1">
        <v>3032</v>
      </c>
      <c r="B3033" s="1" t="s">
        <v>15</v>
      </c>
      <c r="C3033" s="1">
        <v>1517417.52</v>
      </c>
      <c r="D3033" s="1" t="s">
        <v>10</v>
      </c>
      <c r="E3033" s="1" t="s">
        <v>11</v>
      </c>
      <c r="F3033" s="1" t="s">
        <v>12</v>
      </c>
      <c r="G3033" s="1" t="s">
        <v>13</v>
      </c>
      <c r="H3033" s="1" t="s">
        <v>13</v>
      </c>
      <c r="I3033" s="1">
        <v>42</v>
      </c>
      <c r="J3033" t="str">
        <f t="shared" si="142"/>
        <v>No</v>
      </c>
      <c r="K3033" t="str">
        <f t="shared" si="143"/>
        <v>No</v>
      </c>
      <c r="L3033">
        <f t="shared" si="144"/>
        <v>1517417.52</v>
      </c>
      <c r="M3033" s="1" t="str">
        <f>IF(ISBLANK(D3033),_xlfn.MODE.SNGL(moras[TIPO_ASEGURAMIENTO]),D3033)</f>
        <v>ASALARIADO</v>
      </c>
      <c r="N3033" s="1">
        <f>IF(ISBLANK(moras[[#This Row],[EDAD]]),T3054,moras[[#This Row],[EDAD]])</f>
        <v>42</v>
      </c>
    </row>
    <row r="3034" spans="1:14" x14ac:dyDescent="0.35">
      <c r="A3034" s="1">
        <v>3033</v>
      </c>
      <c r="B3034" s="1" t="s">
        <v>9</v>
      </c>
      <c r="C3034" s="1">
        <v>292945.2</v>
      </c>
      <c r="D3034" s="1" t="s">
        <v>10</v>
      </c>
      <c r="E3034" s="1" t="s">
        <v>16</v>
      </c>
      <c r="F3034" s="1" t="s">
        <v>12</v>
      </c>
      <c r="G3034" s="1" t="s">
        <v>13</v>
      </c>
      <c r="H3034" s="1" t="s">
        <v>13</v>
      </c>
      <c r="I3034" s="1">
        <v>47</v>
      </c>
      <c r="J3034" t="str">
        <f t="shared" si="142"/>
        <v>No</v>
      </c>
      <c r="K3034" t="str">
        <f t="shared" si="143"/>
        <v>No</v>
      </c>
      <c r="L3034">
        <f t="shared" si="144"/>
        <v>292945.2</v>
      </c>
      <c r="M3034" s="1" t="str">
        <f>IF(ISBLANK(D3034),_xlfn.MODE.SNGL(moras[TIPO_ASEGURAMIENTO]),D3034)</f>
        <v>ASALARIADO</v>
      </c>
      <c r="N3034" s="1">
        <f>IF(ISBLANK(moras[[#This Row],[EDAD]]),T3055,moras[[#This Row],[EDAD]])</f>
        <v>47</v>
      </c>
    </row>
    <row r="3035" spans="1:14" x14ac:dyDescent="0.35">
      <c r="A3035" s="1">
        <v>3034</v>
      </c>
      <c r="B3035" s="1" t="s">
        <v>9</v>
      </c>
      <c r="C3035" s="1">
        <v>514062</v>
      </c>
      <c r="D3035" s="1" t="s">
        <v>18</v>
      </c>
      <c r="E3035" s="1" t="s">
        <v>16</v>
      </c>
      <c r="F3035" s="1" t="s">
        <v>12</v>
      </c>
      <c r="G3035" s="1" t="s">
        <v>13</v>
      </c>
      <c r="H3035" s="1" t="s">
        <v>12</v>
      </c>
      <c r="I3035" s="1">
        <v>45</v>
      </c>
      <c r="J3035" t="str">
        <f t="shared" si="142"/>
        <v>No</v>
      </c>
      <c r="K3035" t="str">
        <f t="shared" si="143"/>
        <v>No</v>
      </c>
      <c r="L3035">
        <f t="shared" si="144"/>
        <v>514062</v>
      </c>
      <c r="M3035" s="1" t="str">
        <f>IF(ISBLANK(D3035),_xlfn.MODE.SNGL(moras[TIPO_ASEGURAMIENTO]),D3035)</f>
        <v>TRABAJADOR INDEPENDIENTE</v>
      </c>
      <c r="N3035" s="1">
        <f>IF(ISBLANK(moras[[#This Row],[EDAD]]),T3056,moras[[#This Row],[EDAD]])</f>
        <v>45</v>
      </c>
    </row>
    <row r="3036" spans="1:14" x14ac:dyDescent="0.35">
      <c r="A3036" s="1">
        <v>3035</v>
      </c>
      <c r="B3036" s="1" t="s">
        <v>15</v>
      </c>
      <c r="C3036" s="1">
        <v>192657.4</v>
      </c>
      <c r="D3036" s="1" t="s">
        <v>10</v>
      </c>
      <c r="E3036" s="1" t="s">
        <v>11</v>
      </c>
      <c r="F3036" s="1" t="s">
        <v>12</v>
      </c>
      <c r="G3036" s="1" t="s">
        <v>13</v>
      </c>
      <c r="H3036" s="1" t="s">
        <v>13</v>
      </c>
      <c r="I3036" s="1">
        <v>36</v>
      </c>
      <c r="J3036" t="str">
        <f t="shared" si="142"/>
        <v>No</v>
      </c>
      <c r="K3036" t="str">
        <f t="shared" si="143"/>
        <v>No</v>
      </c>
      <c r="L3036">
        <f t="shared" si="144"/>
        <v>192657.4</v>
      </c>
      <c r="M3036" s="1" t="str">
        <f>IF(ISBLANK(D3036),_xlfn.MODE.SNGL(moras[TIPO_ASEGURAMIENTO]),D3036)</f>
        <v>ASALARIADO</v>
      </c>
      <c r="N3036" s="1">
        <f>IF(ISBLANK(moras[[#This Row],[EDAD]]),T3057,moras[[#This Row],[EDAD]])</f>
        <v>36</v>
      </c>
    </row>
    <row r="3037" spans="1:14" x14ac:dyDescent="0.35">
      <c r="A3037" s="1">
        <v>3036</v>
      </c>
      <c r="B3037" s="1" t="s">
        <v>9</v>
      </c>
      <c r="C3037" s="1">
        <v>331181</v>
      </c>
      <c r="D3037" s="1" t="s">
        <v>17</v>
      </c>
      <c r="E3037" s="1" t="s">
        <v>16</v>
      </c>
      <c r="F3037" s="1" t="s">
        <v>12</v>
      </c>
      <c r="G3037" s="1" t="s">
        <v>13</v>
      </c>
      <c r="H3037" s="1" t="s">
        <v>13</v>
      </c>
      <c r="I3037" s="1">
        <v>41</v>
      </c>
      <c r="J3037" t="str">
        <f t="shared" si="142"/>
        <v>No</v>
      </c>
      <c r="K3037" t="str">
        <f t="shared" si="143"/>
        <v>No</v>
      </c>
      <c r="L3037">
        <f t="shared" si="144"/>
        <v>331181</v>
      </c>
      <c r="M3037" s="1" t="str">
        <f>IF(ISBLANK(D3037),_xlfn.MODE.SNGL(moras[TIPO_ASEGURAMIENTO]),D3037)</f>
        <v>ASEGURADO VOLUNTARIO</v>
      </c>
      <c r="N3037" s="1">
        <f>IF(ISBLANK(moras[[#This Row],[EDAD]]),T3058,moras[[#This Row],[EDAD]])</f>
        <v>41</v>
      </c>
    </row>
    <row r="3038" spans="1:14" x14ac:dyDescent="0.35">
      <c r="A3038" s="1">
        <v>3037</v>
      </c>
      <c r="B3038" s="1" t="s">
        <v>9</v>
      </c>
      <c r="C3038" s="1">
        <v>1346208.75</v>
      </c>
      <c r="D3038" s="1" t="s">
        <v>10</v>
      </c>
      <c r="E3038" s="1" t="s">
        <v>16</v>
      </c>
      <c r="F3038" s="1" t="s">
        <v>12</v>
      </c>
      <c r="G3038" s="1" t="s">
        <v>13</v>
      </c>
      <c r="H3038" s="1" t="s">
        <v>13</v>
      </c>
      <c r="I3038" s="1">
        <v>38</v>
      </c>
      <c r="J3038" t="str">
        <f t="shared" si="142"/>
        <v>No</v>
      </c>
      <c r="K3038" t="str">
        <f t="shared" si="143"/>
        <v>No</v>
      </c>
      <c r="L3038">
        <f t="shared" si="144"/>
        <v>1346208.75</v>
      </c>
      <c r="M3038" s="1" t="str">
        <f>IF(ISBLANK(D3038),_xlfn.MODE.SNGL(moras[TIPO_ASEGURAMIENTO]),D3038)</f>
        <v>ASALARIADO</v>
      </c>
      <c r="N3038" s="1">
        <f>IF(ISBLANK(moras[[#This Row],[EDAD]]),T3059,moras[[#This Row],[EDAD]])</f>
        <v>38</v>
      </c>
    </row>
    <row r="3039" spans="1:14" x14ac:dyDescent="0.35">
      <c r="A3039" s="1">
        <v>3038</v>
      </c>
      <c r="B3039" s="1" t="s">
        <v>9</v>
      </c>
      <c r="C3039" s="1">
        <v>639143</v>
      </c>
      <c r="D3039" s="1" t="s">
        <v>21</v>
      </c>
      <c r="E3039" s="1" t="s">
        <v>16</v>
      </c>
      <c r="F3039" s="1" t="s">
        <v>12</v>
      </c>
      <c r="G3039" s="1" t="s">
        <v>12</v>
      </c>
      <c r="H3039" s="1" t="s">
        <v>13</v>
      </c>
      <c r="I3039" s="1">
        <v>75</v>
      </c>
      <c r="J3039" t="str">
        <f t="shared" si="142"/>
        <v>No</v>
      </c>
      <c r="K3039" t="str">
        <f t="shared" si="143"/>
        <v>No</v>
      </c>
      <c r="L3039">
        <f t="shared" si="144"/>
        <v>639143</v>
      </c>
      <c r="M3039" s="1" t="str">
        <f>IF(ISBLANK(D3039),_xlfn.MODE.SNGL(moras[TIPO_ASEGURAMIENTO]),D3039)</f>
        <v>CONVENIOS ESPECIALES DE ASEGURADOS VOLUNTARIOS</v>
      </c>
      <c r="N3039" s="1">
        <f>IF(ISBLANK(moras[[#This Row],[EDAD]]),T3060,moras[[#This Row],[EDAD]])</f>
        <v>75</v>
      </c>
    </row>
    <row r="3040" spans="1:14" x14ac:dyDescent="0.35">
      <c r="A3040" s="1">
        <v>3039</v>
      </c>
      <c r="B3040" s="1" t="s">
        <v>15</v>
      </c>
      <c r="C3040" s="1">
        <v>545338.75</v>
      </c>
      <c r="D3040" s="1" t="s">
        <v>10</v>
      </c>
      <c r="E3040" s="1" t="s">
        <v>11</v>
      </c>
      <c r="F3040" s="1" t="s">
        <v>12</v>
      </c>
      <c r="G3040" s="1" t="s">
        <v>13</v>
      </c>
      <c r="H3040" s="1" t="s">
        <v>13</v>
      </c>
      <c r="I3040" s="1">
        <v>27</v>
      </c>
      <c r="J3040" t="str">
        <f t="shared" si="142"/>
        <v>No</v>
      </c>
      <c r="K3040" t="str">
        <f t="shared" si="143"/>
        <v>No</v>
      </c>
      <c r="L3040">
        <f t="shared" si="144"/>
        <v>545338.75</v>
      </c>
      <c r="M3040" s="1" t="str">
        <f>IF(ISBLANK(D3040),_xlfn.MODE.SNGL(moras[TIPO_ASEGURAMIENTO]),D3040)</f>
        <v>ASALARIADO</v>
      </c>
      <c r="N3040" s="1">
        <f>IF(ISBLANK(moras[[#This Row],[EDAD]]),T3061,moras[[#This Row],[EDAD]])</f>
        <v>27</v>
      </c>
    </row>
    <row r="3041" spans="1:14" x14ac:dyDescent="0.35">
      <c r="A3041" s="1">
        <v>3040</v>
      </c>
      <c r="B3041" s="1" t="s">
        <v>9</v>
      </c>
      <c r="C3041" s="1">
        <v>396543.85</v>
      </c>
      <c r="D3041" s="1" t="s">
        <v>10</v>
      </c>
      <c r="E3041" s="1" t="s">
        <v>16</v>
      </c>
      <c r="F3041" s="1" t="s">
        <v>12</v>
      </c>
      <c r="G3041" s="1" t="s">
        <v>13</v>
      </c>
      <c r="H3041" s="1" t="s">
        <v>13</v>
      </c>
      <c r="I3041" s="1">
        <v>27</v>
      </c>
      <c r="J3041" t="str">
        <f t="shared" si="142"/>
        <v>No</v>
      </c>
      <c r="K3041" t="str">
        <f t="shared" si="143"/>
        <v>No</v>
      </c>
      <c r="L3041">
        <f t="shared" si="144"/>
        <v>396543.85</v>
      </c>
      <c r="M3041" s="1" t="str">
        <f>IF(ISBLANK(D3041),_xlfn.MODE.SNGL(moras[TIPO_ASEGURAMIENTO]),D3041)</f>
        <v>ASALARIADO</v>
      </c>
      <c r="N3041" s="1">
        <f>IF(ISBLANK(moras[[#This Row],[EDAD]]),T3062,moras[[#This Row],[EDAD]])</f>
        <v>27</v>
      </c>
    </row>
    <row r="3042" spans="1:14" x14ac:dyDescent="0.35">
      <c r="A3042" s="1">
        <v>3041</v>
      </c>
      <c r="B3042" s="1" t="s">
        <v>15</v>
      </c>
      <c r="C3042" s="1">
        <v>941448</v>
      </c>
      <c r="D3042" s="1" t="s">
        <v>10</v>
      </c>
      <c r="E3042" s="1" t="s">
        <v>11</v>
      </c>
      <c r="F3042" s="1" t="s">
        <v>12</v>
      </c>
      <c r="G3042" s="1" t="s">
        <v>13</v>
      </c>
      <c r="H3042" s="1" t="s">
        <v>13</v>
      </c>
      <c r="I3042" s="1">
        <v>27</v>
      </c>
      <c r="J3042" t="str">
        <f t="shared" si="142"/>
        <v>No</v>
      </c>
      <c r="K3042" t="str">
        <f t="shared" si="143"/>
        <v>No</v>
      </c>
      <c r="L3042">
        <f t="shared" si="144"/>
        <v>941448</v>
      </c>
      <c r="M3042" s="1" t="str">
        <f>IF(ISBLANK(D3042),_xlfn.MODE.SNGL(moras[TIPO_ASEGURAMIENTO]),D3042)</f>
        <v>ASALARIADO</v>
      </c>
      <c r="N3042" s="1">
        <f>IF(ISBLANK(moras[[#This Row],[EDAD]]),T3063,moras[[#This Row],[EDAD]])</f>
        <v>27</v>
      </c>
    </row>
    <row r="3043" spans="1:14" x14ac:dyDescent="0.35">
      <c r="A3043" s="1">
        <v>3042</v>
      </c>
      <c r="B3043" s="1" t="s">
        <v>15</v>
      </c>
      <c r="C3043" s="1">
        <v>929129</v>
      </c>
      <c r="D3043" s="1" t="s">
        <v>10</v>
      </c>
      <c r="E3043" s="1" t="s">
        <v>11</v>
      </c>
      <c r="F3043" s="1" t="s">
        <v>12</v>
      </c>
      <c r="G3043" s="1" t="s">
        <v>13</v>
      </c>
      <c r="H3043" s="1" t="s">
        <v>13</v>
      </c>
      <c r="I3043" s="1">
        <v>38</v>
      </c>
      <c r="J3043" t="str">
        <f t="shared" si="142"/>
        <v>No</v>
      </c>
      <c r="K3043" t="str">
        <f t="shared" si="143"/>
        <v>No</v>
      </c>
      <c r="L3043">
        <f t="shared" si="144"/>
        <v>929129</v>
      </c>
      <c r="M3043" s="1" t="str">
        <f>IF(ISBLANK(D3043),_xlfn.MODE.SNGL(moras[TIPO_ASEGURAMIENTO]),D3043)</f>
        <v>ASALARIADO</v>
      </c>
      <c r="N3043" s="1">
        <f>IF(ISBLANK(moras[[#This Row],[EDAD]]),T3064,moras[[#This Row],[EDAD]])</f>
        <v>38</v>
      </c>
    </row>
    <row r="3044" spans="1:14" x14ac:dyDescent="0.35">
      <c r="A3044" s="1">
        <v>3043</v>
      </c>
      <c r="B3044" s="1" t="s">
        <v>9</v>
      </c>
      <c r="C3044" s="1">
        <v>352881</v>
      </c>
      <c r="D3044" s="1" t="s">
        <v>17</v>
      </c>
      <c r="E3044" s="1" t="s">
        <v>16</v>
      </c>
      <c r="F3044" s="1" t="s">
        <v>12</v>
      </c>
      <c r="G3044" s="1" t="s">
        <v>12</v>
      </c>
      <c r="H3044" s="1" t="s">
        <v>13</v>
      </c>
      <c r="I3044" s="1">
        <v>57</v>
      </c>
      <c r="J3044" t="str">
        <f t="shared" si="142"/>
        <v>No</v>
      </c>
      <c r="K3044" t="str">
        <f t="shared" si="143"/>
        <v>No</v>
      </c>
      <c r="L3044">
        <f t="shared" si="144"/>
        <v>352881</v>
      </c>
      <c r="M3044" s="1" t="str">
        <f>IF(ISBLANK(D3044),_xlfn.MODE.SNGL(moras[TIPO_ASEGURAMIENTO]),D3044)</f>
        <v>ASEGURADO VOLUNTARIO</v>
      </c>
      <c r="N3044" s="1">
        <f>IF(ISBLANK(moras[[#This Row],[EDAD]]),T3065,moras[[#This Row],[EDAD]])</f>
        <v>57</v>
      </c>
    </row>
    <row r="3045" spans="1:14" x14ac:dyDescent="0.35">
      <c r="A3045" s="1">
        <v>3044</v>
      </c>
      <c r="B3045" s="1" t="s">
        <v>9</v>
      </c>
      <c r="C3045" s="1">
        <v>340369.08</v>
      </c>
      <c r="D3045" s="1" t="s">
        <v>10</v>
      </c>
      <c r="E3045" s="1" t="s">
        <v>16</v>
      </c>
      <c r="F3045" s="1" t="s">
        <v>12</v>
      </c>
      <c r="G3045" s="1" t="s">
        <v>13</v>
      </c>
      <c r="H3045" s="1" t="s">
        <v>13</v>
      </c>
      <c r="I3045" s="1">
        <v>29</v>
      </c>
      <c r="J3045" t="str">
        <f t="shared" si="142"/>
        <v>No</v>
      </c>
      <c r="K3045" t="str">
        <f t="shared" si="143"/>
        <v>No</v>
      </c>
      <c r="L3045">
        <f t="shared" si="144"/>
        <v>340369.08</v>
      </c>
      <c r="M3045" s="1" t="str">
        <f>IF(ISBLANK(D3045),_xlfn.MODE.SNGL(moras[TIPO_ASEGURAMIENTO]),D3045)</f>
        <v>ASALARIADO</v>
      </c>
      <c r="N3045" s="1">
        <f>IF(ISBLANK(moras[[#This Row],[EDAD]]),T3066,moras[[#This Row],[EDAD]])</f>
        <v>29</v>
      </c>
    </row>
    <row r="3046" spans="1:14" x14ac:dyDescent="0.35">
      <c r="A3046" s="1">
        <v>3045</v>
      </c>
      <c r="B3046" s="1" t="s">
        <v>9</v>
      </c>
      <c r="C3046" s="1">
        <v>358468</v>
      </c>
      <c r="D3046" s="1" t="s">
        <v>10</v>
      </c>
      <c r="E3046" s="1" t="s">
        <v>16</v>
      </c>
      <c r="F3046" s="1" t="s">
        <v>12</v>
      </c>
      <c r="G3046" s="1" t="s">
        <v>13</v>
      </c>
      <c r="H3046" s="1" t="s">
        <v>13</v>
      </c>
      <c r="I3046" s="1">
        <v>42</v>
      </c>
      <c r="J3046" t="str">
        <f t="shared" si="142"/>
        <v>No</v>
      </c>
      <c r="K3046" t="str">
        <f t="shared" si="143"/>
        <v>No</v>
      </c>
      <c r="L3046">
        <f t="shared" si="144"/>
        <v>358468</v>
      </c>
      <c r="M3046" s="1" t="str">
        <f>IF(ISBLANK(D3046),_xlfn.MODE.SNGL(moras[TIPO_ASEGURAMIENTO]),D3046)</f>
        <v>ASALARIADO</v>
      </c>
      <c r="N3046" s="1">
        <f>IF(ISBLANK(moras[[#This Row],[EDAD]]),T3067,moras[[#This Row],[EDAD]])</f>
        <v>42</v>
      </c>
    </row>
    <row r="3047" spans="1:14" x14ac:dyDescent="0.35">
      <c r="A3047" s="1">
        <v>3046</v>
      </c>
      <c r="B3047" s="1" t="s">
        <v>9</v>
      </c>
      <c r="C3047" s="1">
        <v>814688</v>
      </c>
      <c r="D3047" s="1" t="s">
        <v>10</v>
      </c>
      <c r="E3047" s="1" t="s">
        <v>16</v>
      </c>
      <c r="F3047" s="1" t="s">
        <v>12</v>
      </c>
      <c r="G3047" s="1" t="s">
        <v>13</v>
      </c>
      <c r="H3047" s="1" t="s">
        <v>13</v>
      </c>
      <c r="I3047" s="1">
        <v>36</v>
      </c>
      <c r="J3047" t="str">
        <f t="shared" si="142"/>
        <v>No</v>
      </c>
      <c r="K3047" t="str">
        <f t="shared" si="143"/>
        <v>No</v>
      </c>
      <c r="L3047">
        <f t="shared" si="144"/>
        <v>814688</v>
      </c>
      <c r="M3047" s="1" t="str">
        <f>IF(ISBLANK(D3047),_xlfn.MODE.SNGL(moras[TIPO_ASEGURAMIENTO]),D3047)</f>
        <v>ASALARIADO</v>
      </c>
      <c r="N3047" s="1">
        <f>IF(ISBLANK(moras[[#This Row],[EDAD]]),T3068,moras[[#This Row],[EDAD]])</f>
        <v>36</v>
      </c>
    </row>
    <row r="3048" spans="1:14" x14ac:dyDescent="0.35">
      <c r="A3048" s="1">
        <v>3047</v>
      </c>
      <c r="B3048" s="1" t="s">
        <v>15</v>
      </c>
      <c r="C3048" s="1">
        <v>358640</v>
      </c>
      <c r="D3048" s="1" t="s">
        <v>17</v>
      </c>
      <c r="E3048" s="1" t="s">
        <v>16</v>
      </c>
      <c r="F3048" s="1" t="s">
        <v>12</v>
      </c>
      <c r="G3048" s="1" t="s">
        <v>12</v>
      </c>
      <c r="H3048" s="1" t="s">
        <v>13</v>
      </c>
      <c r="I3048" s="1">
        <v>67</v>
      </c>
      <c r="J3048" t="str">
        <f t="shared" si="142"/>
        <v>No</v>
      </c>
      <c r="K3048" t="str">
        <f t="shared" si="143"/>
        <v>No</v>
      </c>
      <c r="L3048">
        <f t="shared" si="144"/>
        <v>358640</v>
      </c>
      <c r="M3048" s="1" t="str">
        <f>IF(ISBLANK(D3048),_xlfn.MODE.SNGL(moras[TIPO_ASEGURAMIENTO]),D3048)</f>
        <v>ASEGURADO VOLUNTARIO</v>
      </c>
      <c r="N3048" s="1">
        <f>IF(ISBLANK(moras[[#This Row],[EDAD]]),T3069,moras[[#This Row],[EDAD]])</f>
        <v>67</v>
      </c>
    </row>
    <row r="3049" spans="1:14" x14ac:dyDescent="0.35">
      <c r="A3049" s="1">
        <v>3048</v>
      </c>
      <c r="B3049" s="1" t="s">
        <v>15</v>
      </c>
      <c r="C3049" s="1">
        <v>1324052</v>
      </c>
      <c r="D3049" s="1" t="s">
        <v>10</v>
      </c>
      <c r="E3049" s="1" t="s">
        <v>11</v>
      </c>
      <c r="F3049" s="1" t="s">
        <v>12</v>
      </c>
      <c r="G3049" s="1" t="s">
        <v>13</v>
      </c>
      <c r="H3049" s="1" t="s">
        <v>12</v>
      </c>
      <c r="I3049" s="1">
        <v>43</v>
      </c>
      <c r="J3049" t="str">
        <f t="shared" si="142"/>
        <v>No</v>
      </c>
      <c r="K3049" t="str">
        <f t="shared" si="143"/>
        <v>No</v>
      </c>
      <c r="L3049">
        <f t="shared" si="144"/>
        <v>1324052</v>
      </c>
      <c r="M3049" s="1" t="str">
        <f>IF(ISBLANK(D3049),_xlfn.MODE.SNGL(moras[TIPO_ASEGURAMIENTO]),D3049)</f>
        <v>ASALARIADO</v>
      </c>
      <c r="N3049" s="1">
        <f>IF(ISBLANK(moras[[#This Row],[EDAD]]),T3070,moras[[#This Row],[EDAD]])</f>
        <v>43</v>
      </c>
    </row>
    <row r="3050" spans="1:14" x14ac:dyDescent="0.35">
      <c r="A3050" s="1">
        <v>3049</v>
      </c>
      <c r="B3050" s="1" t="s">
        <v>9</v>
      </c>
      <c r="C3050" s="1">
        <v>298018</v>
      </c>
      <c r="D3050" s="1" t="s">
        <v>17</v>
      </c>
      <c r="E3050" s="1" t="s">
        <v>16</v>
      </c>
      <c r="F3050" s="1" t="s">
        <v>12</v>
      </c>
      <c r="G3050" s="1" t="s">
        <v>13</v>
      </c>
      <c r="H3050" s="1" t="s">
        <v>13</v>
      </c>
      <c r="I3050" s="1">
        <v>29</v>
      </c>
      <c r="J3050" t="str">
        <f t="shared" si="142"/>
        <v>No</v>
      </c>
      <c r="K3050" t="str">
        <f t="shared" si="143"/>
        <v>No</v>
      </c>
      <c r="L3050">
        <f t="shared" si="144"/>
        <v>298018</v>
      </c>
      <c r="M3050" s="1" t="str">
        <f>IF(ISBLANK(D3050),_xlfn.MODE.SNGL(moras[TIPO_ASEGURAMIENTO]),D3050)</f>
        <v>ASEGURADO VOLUNTARIO</v>
      </c>
      <c r="N3050" s="1">
        <f>IF(ISBLANK(moras[[#This Row],[EDAD]]),T3071,moras[[#This Row],[EDAD]])</f>
        <v>29</v>
      </c>
    </row>
    <row r="3051" spans="1:14" x14ac:dyDescent="0.35">
      <c r="A3051" s="1">
        <v>3050</v>
      </c>
      <c r="B3051" s="1" t="s">
        <v>9</v>
      </c>
      <c r="C3051" s="1">
        <v>316030</v>
      </c>
      <c r="D3051" s="1" t="s">
        <v>10</v>
      </c>
      <c r="E3051" s="1" t="s">
        <v>16</v>
      </c>
      <c r="F3051" s="1" t="s">
        <v>12</v>
      </c>
      <c r="G3051" s="1" t="s">
        <v>13</v>
      </c>
      <c r="H3051" s="1" t="s">
        <v>13</v>
      </c>
      <c r="I3051" s="1">
        <v>52</v>
      </c>
      <c r="J3051" t="str">
        <f t="shared" si="142"/>
        <v>No</v>
      </c>
      <c r="K3051" t="str">
        <f t="shared" si="143"/>
        <v>No</v>
      </c>
      <c r="L3051">
        <f t="shared" si="144"/>
        <v>316030</v>
      </c>
      <c r="M3051" s="1" t="str">
        <f>IF(ISBLANK(D3051),_xlfn.MODE.SNGL(moras[TIPO_ASEGURAMIENTO]),D3051)</f>
        <v>ASALARIADO</v>
      </c>
      <c r="N3051" s="1">
        <f>IF(ISBLANK(moras[[#This Row],[EDAD]]),T3072,moras[[#This Row],[EDAD]])</f>
        <v>52</v>
      </c>
    </row>
    <row r="3052" spans="1:14" x14ac:dyDescent="0.35">
      <c r="A3052" s="1">
        <v>3051</v>
      </c>
      <c r="B3052" s="1" t="s">
        <v>9</v>
      </c>
      <c r="C3052" s="1">
        <v>304299.8</v>
      </c>
      <c r="D3052" s="1" t="s">
        <v>14</v>
      </c>
      <c r="E3052" s="1" t="s">
        <v>11</v>
      </c>
      <c r="F3052" s="1" t="s">
        <v>12</v>
      </c>
      <c r="G3052" s="1" t="s">
        <v>13</v>
      </c>
      <c r="H3052" s="1" t="s">
        <v>13</v>
      </c>
      <c r="I3052" s="1">
        <v>55</v>
      </c>
      <c r="J3052" t="str">
        <f t="shared" si="142"/>
        <v>No</v>
      </c>
      <c r="K3052" t="str">
        <f t="shared" si="143"/>
        <v>No</v>
      </c>
      <c r="L3052">
        <f t="shared" si="144"/>
        <v>304299.8</v>
      </c>
      <c r="M3052" s="1" t="str">
        <f>IF(ISBLANK(D3052),_xlfn.MODE.SNGL(moras[TIPO_ASEGURAMIENTO]),D3052)</f>
        <v>PENSIONADOS EN SU PROPIO SISTEMA</v>
      </c>
      <c r="N3052" s="1">
        <f>IF(ISBLANK(moras[[#This Row],[EDAD]]),T3073,moras[[#This Row],[EDAD]])</f>
        <v>55</v>
      </c>
    </row>
    <row r="3053" spans="1:14" x14ac:dyDescent="0.35">
      <c r="A3053" s="1">
        <v>3052</v>
      </c>
      <c r="B3053" s="1" t="s">
        <v>15</v>
      </c>
      <c r="C3053" s="1">
        <v>297046</v>
      </c>
      <c r="D3053" s="1" t="s">
        <v>17</v>
      </c>
      <c r="E3053" s="1" t="s">
        <v>16</v>
      </c>
      <c r="F3053" s="1" t="s">
        <v>12</v>
      </c>
      <c r="G3053" s="1" t="s">
        <v>13</v>
      </c>
      <c r="H3053" s="1" t="s">
        <v>12</v>
      </c>
      <c r="I3053" s="1">
        <v>36</v>
      </c>
      <c r="J3053" t="str">
        <f t="shared" si="142"/>
        <v>No</v>
      </c>
      <c r="K3053" t="str">
        <f t="shared" si="143"/>
        <v>No</v>
      </c>
      <c r="L3053">
        <f t="shared" si="144"/>
        <v>297046</v>
      </c>
      <c r="M3053" s="1" t="str">
        <f>IF(ISBLANK(D3053),_xlfn.MODE.SNGL(moras[TIPO_ASEGURAMIENTO]),D3053)</f>
        <v>ASEGURADO VOLUNTARIO</v>
      </c>
      <c r="N3053" s="1">
        <f>IF(ISBLANK(moras[[#This Row],[EDAD]]),T3074,moras[[#This Row],[EDAD]])</f>
        <v>36</v>
      </c>
    </row>
    <row r="3054" spans="1:14" x14ac:dyDescent="0.35">
      <c r="A3054" s="1">
        <v>3053</v>
      </c>
      <c r="B3054" s="1" t="s">
        <v>9</v>
      </c>
      <c r="C3054" s="1">
        <v>106560</v>
      </c>
      <c r="D3054" s="1" t="s">
        <v>10</v>
      </c>
      <c r="E3054" s="1" t="s">
        <v>16</v>
      </c>
      <c r="F3054" s="1" t="s">
        <v>12</v>
      </c>
      <c r="G3054" s="1" t="s">
        <v>13</v>
      </c>
      <c r="H3054" s="1" t="s">
        <v>13</v>
      </c>
      <c r="I3054" s="1">
        <v>47</v>
      </c>
      <c r="J3054" t="str">
        <f t="shared" si="142"/>
        <v>No</v>
      </c>
      <c r="K3054" t="str">
        <f t="shared" si="143"/>
        <v>No</v>
      </c>
      <c r="L3054">
        <f t="shared" si="144"/>
        <v>106560</v>
      </c>
      <c r="M3054" s="1" t="str">
        <f>IF(ISBLANK(D3054),_xlfn.MODE.SNGL(moras[TIPO_ASEGURAMIENTO]),D3054)</f>
        <v>ASALARIADO</v>
      </c>
      <c r="N3054" s="1">
        <f>IF(ISBLANK(moras[[#This Row],[EDAD]]),T3075,moras[[#This Row],[EDAD]])</f>
        <v>47</v>
      </c>
    </row>
    <row r="3055" spans="1:14" x14ac:dyDescent="0.35">
      <c r="A3055" s="1">
        <v>3054</v>
      </c>
      <c r="B3055" s="1" t="s">
        <v>15</v>
      </c>
      <c r="C3055" s="1">
        <v>407609</v>
      </c>
      <c r="D3055" s="1" t="s">
        <v>18</v>
      </c>
      <c r="E3055" s="1" t="s">
        <v>16</v>
      </c>
      <c r="F3055" s="1" t="s">
        <v>12</v>
      </c>
      <c r="G3055" s="1" t="s">
        <v>13</v>
      </c>
      <c r="H3055" s="1" t="s">
        <v>13</v>
      </c>
      <c r="I3055" s="1">
        <v>59</v>
      </c>
      <c r="J3055" t="str">
        <f t="shared" si="142"/>
        <v>No</v>
      </c>
      <c r="K3055" t="str">
        <f t="shared" si="143"/>
        <v>No</v>
      </c>
      <c r="L3055">
        <f t="shared" si="144"/>
        <v>407609</v>
      </c>
      <c r="M3055" s="1" t="str">
        <f>IF(ISBLANK(D3055),_xlfn.MODE.SNGL(moras[TIPO_ASEGURAMIENTO]),D3055)</f>
        <v>TRABAJADOR INDEPENDIENTE</v>
      </c>
      <c r="N3055" s="1">
        <f>IF(ISBLANK(moras[[#This Row],[EDAD]]),T3076,moras[[#This Row],[EDAD]])</f>
        <v>59</v>
      </c>
    </row>
    <row r="3056" spans="1:14" x14ac:dyDescent="0.35">
      <c r="A3056" s="1">
        <v>3055</v>
      </c>
      <c r="B3056" s="1" t="s">
        <v>9</v>
      </c>
      <c r="C3056" s="1">
        <v>639148</v>
      </c>
      <c r="D3056" s="1" t="s">
        <v>18</v>
      </c>
      <c r="E3056" s="1" t="s">
        <v>16</v>
      </c>
      <c r="F3056" s="1" t="s">
        <v>12</v>
      </c>
      <c r="G3056" s="1" t="s">
        <v>13</v>
      </c>
      <c r="H3056" s="1" t="s">
        <v>13</v>
      </c>
      <c r="I3056" s="1">
        <v>53</v>
      </c>
      <c r="J3056" t="str">
        <f t="shared" si="142"/>
        <v>No</v>
      </c>
      <c r="K3056" t="str">
        <f t="shared" si="143"/>
        <v>No</v>
      </c>
      <c r="L3056">
        <f t="shared" si="144"/>
        <v>639148</v>
      </c>
      <c r="M3056" s="1" t="str">
        <f>IF(ISBLANK(D3056),_xlfn.MODE.SNGL(moras[TIPO_ASEGURAMIENTO]),D3056)</f>
        <v>TRABAJADOR INDEPENDIENTE</v>
      </c>
      <c r="N3056" s="1">
        <f>IF(ISBLANK(moras[[#This Row],[EDAD]]),T3077,moras[[#This Row],[EDAD]])</f>
        <v>53</v>
      </c>
    </row>
    <row r="3057" spans="1:14" x14ac:dyDescent="0.35">
      <c r="A3057" s="1">
        <v>3056</v>
      </c>
      <c r="B3057" s="1" t="s">
        <v>9</v>
      </c>
      <c r="C3057" s="1">
        <v>405063</v>
      </c>
      <c r="D3057" s="1" t="s">
        <v>18</v>
      </c>
      <c r="E3057" s="1" t="s">
        <v>16</v>
      </c>
      <c r="F3057" s="1" t="s">
        <v>12</v>
      </c>
      <c r="G3057" s="1" t="s">
        <v>13</v>
      </c>
      <c r="H3057" s="1" t="s">
        <v>12</v>
      </c>
      <c r="I3057" s="1">
        <v>42</v>
      </c>
      <c r="J3057" t="str">
        <f t="shared" si="142"/>
        <v>No</v>
      </c>
      <c r="K3057" t="str">
        <f t="shared" si="143"/>
        <v>No</v>
      </c>
      <c r="L3057">
        <f t="shared" si="144"/>
        <v>405063</v>
      </c>
      <c r="M3057" s="1" t="str">
        <f>IF(ISBLANK(D3057),_xlfn.MODE.SNGL(moras[TIPO_ASEGURAMIENTO]),D3057)</f>
        <v>TRABAJADOR INDEPENDIENTE</v>
      </c>
      <c r="N3057" s="1">
        <f>IF(ISBLANK(moras[[#This Row],[EDAD]]),T3078,moras[[#This Row],[EDAD]])</f>
        <v>42</v>
      </c>
    </row>
    <row r="3058" spans="1:14" x14ac:dyDescent="0.35">
      <c r="A3058" s="1">
        <v>3057</v>
      </c>
      <c r="B3058" s="1" t="s">
        <v>15</v>
      </c>
      <c r="C3058" s="1">
        <v>1828114.74</v>
      </c>
      <c r="D3058" s="1" t="s">
        <v>10</v>
      </c>
      <c r="E3058" s="1" t="s">
        <v>11</v>
      </c>
      <c r="F3058" s="1" t="s">
        <v>12</v>
      </c>
      <c r="G3058" s="1" t="s">
        <v>13</v>
      </c>
      <c r="H3058" s="1" t="s">
        <v>13</v>
      </c>
      <c r="I3058" s="1">
        <v>33</v>
      </c>
      <c r="J3058" t="str">
        <f t="shared" si="142"/>
        <v>No</v>
      </c>
      <c r="K3058" t="str">
        <f t="shared" si="143"/>
        <v>No</v>
      </c>
      <c r="L3058">
        <f t="shared" si="144"/>
        <v>1828114.74</v>
      </c>
      <c r="M3058" s="1" t="str">
        <f>IF(ISBLANK(D3058),_xlfn.MODE.SNGL(moras[TIPO_ASEGURAMIENTO]),D3058)</f>
        <v>ASALARIADO</v>
      </c>
      <c r="N3058" s="1">
        <f>IF(ISBLANK(moras[[#This Row],[EDAD]]),T3079,moras[[#This Row],[EDAD]])</f>
        <v>33</v>
      </c>
    </row>
    <row r="3059" spans="1:14" x14ac:dyDescent="0.35">
      <c r="A3059" s="1">
        <v>3058</v>
      </c>
      <c r="B3059" s="1" t="s">
        <v>15</v>
      </c>
      <c r="C3059" s="1">
        <v>383625</v>
      </c>
      <c r="D3059" s="1" t="s">
        <v>10</v>
      </c>
      <c r="E3059" s="1" t="s">
        <v>16</v>
      </c>
      <c r="F3059" s="1" t="s">
        <v>12</v>
      </c>
      <c r="G3059" s="1" t="s">
        <v>13</v>
      </c>
      <c r="H3059" s="1" t="s">
        <v>13</v>
      </c>
      <c r="I3059" s="1">
        <v>26</v>
      </c>
      <c r="J3059" t="str">
        <f t="shared" si="142"/>
        <v>No</v>
      </c>
      <c r="K3059" t="str">
        <f t="shared" si="143"/>
        <v>No</v>
      </c>
      <c r="L3059">
        <f t="shared" si="144"/>
        <v>383625</v>
      </c>
      <c r="M3059" s="1" t="str">
        <f>IF(ISBLANK(D3059),_xlfn.MODE.SNGL(moras[TIPO_ASEGURAMIENTO]),D3059)</f>
        <v>ASALARIADO</v>
      </c>
      <c r="N3059" s="1">
        <f>IF(ISBLANK(moras[[#This Row],[EDAD]]),T3080,moras[[#This Row],[EDAD]])</f>
        <v>26</v>
      </c>
    </row>
    <row r="3060" spans="1:14" x14ac:dyDescent="0.35">
      <c r="A3060" s="1">
        <v>3059</v>
      </c>
      <c r="B3060" s="1" t="s">
        <v>9</v>
      </c>
      <c r="C3060" s="1">
        <v>278030</v>
      </c>
      <c r="D3060" s="1" t="s">
        <v>19</v>
      </c>
      <c r="E3060" s="1" t="s">
        <v>16</v>
      </c>
      <c r="F3060" s="1" t="s">
        <v>12</v>
      </c>
      <c r="G3060" s="1" t="s">
        <v>13</v>
      </c>
      <c r="H3060" s="1" t="s">
        <v>13</v>
      </c>
      <c r="I3060" s="1">
        <v>26</v>
      </c>
      <c r="J3060" t="str">
        <f t="shared" si="142"/>
        <v>No</v>
      </c>
      <c r="K3060" t="str">
        <f t="shared" si="143"/>
        <v>No</v>
      </c>
      <c r="L3060">
        <f t="shared" si="144"/>
        <v>278030</v>
      </c>
      <c r="M3060" s="1" t="str">
        <f>IF(ISBLANK(D3060),_xlfn.MODE.SNGL(moras[TIPO_ASEGURAMIENTO]),D3060)</f>
        <v>CONVENIOS ESPECIALES DE TRABAJADORES INDEPENDIENTES</v>
      </c>
      <c r="N3060" s="1">
        <f>IF(ISBLANK(moras[[#This Row],[EDAD]]),T3081,moras[[#This Row],[EDAD]])</f>
        <v>26</v>
      </c>
    </row>
    <row r="3061" spans="1:14" x14ac:dyDescent="0.35">
      <c r="A3061" s="1">
        <v>3060</v>
      </c>
      <c r="B3061" s="1" t="s">
        <v>15</v>
      </c>
      <c r="C3061" s="1">
        <v>381783.6</v>
      </c>
      <c r="D3061" s="1" t="s">
        <v>10</v>
      </c>
      <c r="E3061" s="1" t="s">
        <v>16</v>
      </c>
      <c r="F3061" s="1" t="s">
        <v>12</v>
      </c>
      <c r="G3061" s="1" t="s">
        <v>13</v>
      </c>
      <c r="H3061" s="1" t="s">
        <v>13</v>
      </c>
      <c r="I3061" s="1">
        <v>31</v>
      </c>
      <c r="J3061" t="str">
        <f t="shared" si="142"/>
        <v>No</v>
      </c>
      <c r="K3061" t="str">
        <f t="shared" si="143"/>
        <v>No</v>
      </c>
      <c r="L3061">
        <f t="shared" si="144"/>
        <v>381783.6</v>
      </c>
      <c r="M3061" s="1" t="str">
        <f>IF(ISBLANK(D3061),_xlfn.MODE.SNGL(moras[TIPO_ASEGURAMIENTO]),D3061)</f>
        <v>ASALARIADO</v>
      </c>
      <c r="N3061" s="1">
        <f>IF(ISBLANK(moras[[#This Row],[EDAD]]),T3082,moras[[#This Row],[EDAD]])</f>
        <v>31</v>
      </c>
    </row>
    <row r="3062" spans="1:14" x14ac:dyDescent="0.35">
      <c r="A3062" s="1">
        <v>3061</v>
      </c>
      <c r="B3062" s="1" t="s">
        <v>15</v>
      </c>
      <c r="C3062" s="1">
        <v>485000</v>
      </c>
      <c r="D3062" s="1" t="s">
        <v>10</v>
      </c>
      <c r="E3062" s="1" t="s">
        <v>16</v>
      </c>
      <c r="F3062" s="1" t="s">
        <v>12</v>
      </c>
      <c r="G3062" s="1" t="s">
        <v>13</v>
      </c>
      <c r="H3062" s="1" t="s">
        <v>13</v>
      </c>
      <c r="I3062" s="1">
        <v>39</v>
      </c>
      <c r="J3062" t="str">
        <f t="shared" si="142"/>
        <v>No</v>
      </c>
      <c r="K3062" t="str">
        <f t="shared" si="143"/>
        <v>No</v>
      </c>
      <c r="L3062">
        <f t="shared" si="144"/>
        <v>485000</v>
      </c>
      <c r="M3062" s="1" t="str">
        <f>IF(ISBLANK(D3062),_xlfn.MODE.SNGL(moras[TIPO_ASEGURAMIENTO]),D3062)</f>
        <v>ASALARIADO</v>
      </c>
      <c r="N3062" s="1">
        <f>IF(ISBLANK(moras[[#This Row],[EDAD]]),T3083,moras[[#This Row],[EDAD]])</f>
        <v>39</v>
      </c>
    </row>
    <row r="3063" spans="1:14" x14ac:dyDescent="0.35">
      <c r="A3063" s="1">
        <v>3062</v>
      </c>
      <c r="B3063" s="1" t="s">
        <v>9</v>
      </c>
      <c r="C3063" s="1">
        <v>301566</v>
      </c>
      <c r="D3063" s="1" t="s">
        <v>18</v>
      </c>
      <c r="E3063" s="1" t="s">
        <v>16</v>
      </c>
      <c r="F3063" s="1" t="s">
        <v>12</v>
      </c>
      <c r="G3063" s="1" t="s">
        <v>13</v>
      </c>
      <c r="H3063" s="1" t="s">
        <v>12</v>
      </c>
      <c r="I3063" s="1">
        <v>28</v>
      </c>
      <c r="J3063" t="str">
        <f t="shared" si="142"/>
        <v>No</v>
      </c>
      <c r="K3063" t="str">
        <f t="shared" si="143"/>
        <v>No</v>
      </c>
      <c r="L3063">
        <f t="shared" si="144"/>
        <v>301566</v>
      </c>
      <c r="M3063" s="1" t="str">
        <f>IF(ISBLANK(D3063),_xlfn.MODE.SNGL(moras[TIPO_ASEGURAMIENTO]),D3063)</f>
        <v>TRABAJADOR INDEPENDIENTE</v>
      </c>
      <c r="N3063" s="1">
        <f>IF(ISBLANK(moras[[#This Row],[EDAD]]),T3084,moras[[#This Row],[EDAD]])</f>
        <v>28</v>
      </c>
    </row>
    <row r="3064" spans="1:14" x14ac:dyDescent="0.35">
      <c r="A3064" s="1">
        <v>3063</v>
      </c>
      <c r="B3064" s="1" t="s">
        <v>9</v>
      </c>
      <c r="C3064" s="1">
        <v>1492800.6</v>
      </c>
      <c r="D3064" s="1" t="s">
        <v>10</v>
      </c>
      <c r="E3064" s="1" t="s">
        <v>11</v>
      </c>
      <c r="F3064" s="1" t="s">
        <v>12</v>
      </c>
      <c r="G3064" s="1" t="s">
        <v>13</v>
      </c>
      <c r="H3064" s="1" t="s">
        <v>13</v>
      </c>
      <c r="I3064" s="1">
        <v>37</v>
      </c>
      <c r="J3064" t="str">
        <f t="shared" si="142"/>
        <v>No</v>
      </c>
      <c r="K3064" t="str">
        <f t="shared" si="143"/>
        <v>No</v>
      </c>
      <c r="L3064">
        <f t="shared" si="144"/>
        <v>1492800.6</v>
      </c>
      <c r="M3064" s="1" t="str">
        <f>IF(ISBLANK(D3064),_xlfn.MODE.SNGL(moras[TIPO_ASEGURAMIENTO]),D3064)</f>
        <v>ASALARIADO</v>
      </c>
      <c r="N3064" s="1">
        <f>IF(ISBLANK(moras[[#This Row],[EDAD]]),T3085,moras[[#This Row],[EDAD]])</f>
        <v>37</v>
      </c>
    </row>
    <row r="3065" spans="1:14" x14ac:dyDescent="0.35">
      <c r="A3065" s="1">
        <v>3064</v>
      </c>
      <c r="B3065" s="1" t="s">
        <v>15</v>
      </c>
      <c r="C3065" s="1">
        <v>749840</v>
      </c>
      <c r="D3065" s="1" t="s">
        <v>10</v>
      </c>
      <c r="E3065" s="1" t="s">
        <v>16</v>
      </c>
      <c r="F3065" s="1" t="s">
        <v>12</v>
      </c>
      <c r="G3065" s="1" t="s">
        <v>13</v>
      </c>
      <c r="H3065" s="1" t="s">
        <v>13</v>
      </c>
      <c r="I3065" s="1">
        <v>23</v>
      </c>
      <c r="J3065" t="str">
        <f t="shared" si="142"/>
        <v>No</v>
      </c>
      <c r="K3065" t="str">
        <f t="shared" si="143"/>
        <v>No</v>
      </c>
      <c r="L3065">
        <f t="shared" si="144"/>
        <v>749840</v>
      </c>
      <c r="M3065" s="1" t="str">
        <f>IF(ISBLANK(D3065),_xlfn.MODE.SNGL(moras[TIPO_ASEGURAMIENTO]),D3065)</f>
        <v>ASALARIADO</v>
      </c>
      <c r="N3065" s="1">
        <f>IF(ISBLANK(moras[[#This Row],[EDAD]]),T3086,moras[[#This Row],[EDAD]])</f>
        <v>23</v>
      </c>
    </row>
    <row r="3066" spans="1:14" x14ac:dyDescent="0.35">
      <c r="A3066" s="1">
        <v>3065</v>
      </c>
      <c r="B3066" s="1" t="s">
        <v>15</v>
      </c>
      <c r="C3066" s="1">
        <v>371527</v>
      </c>
      <c r="D3066" s="1" t="s">
        <v>10</v>
      </c>
      <c r="E3066" s="1" t="s">
        <v>16</v>
      </c>
      <c r="F3066" s="1" t="s">
        <v>12</v>
      </c>
      <c r="G3066" s="1" t="s">
        <v>13</v>
      </c>
      <c r="H3066" s="1" t="s">
        <v>13</v>
      </c>
      <c r="I3066" s="1">
        <v>35</v>
      </c>
      <c r="J3066" t="str">
        <f t="shared" si="142"/>
        <v>No</v>
      </c>
      <c r="K3066" t="str">
        <f t="shared" si="143"/>
        <v>No</v>
      </c>
      <c r="L3066">
        <f t="shared" si="144"/>
        <v>371527</v>
      </c>
      <c r="M3066" s="1" t="str">
        <f>IF(ISBLANK(D3066),_xlfn.MODE.SNGL(moras[TIPO_ASEGURAMIENTO]),D3066)</f>
        <v>ASALARIADO</v>
      </c>
      <c r="N3066" s="1">
        <f>IF(ISBLANK(moras[[#This Row],[EDAD]]),T3087,moras[[#This Row],[EDAD]])</f>
        <v>35</v>
      </c>
    </row>
    <row r="3067" spans="1:14" x14ac:dyDescent="0.35">
      <c r="A3067" s="1">
        <v>3066</v>
      </c>
      <c r="B3067" s="1" t="s">
        <v>15</v>
      </c>
      <c r="C3067" s="1">
        <v>297044</v>
      </c>
      <c r="D3067" s="1" t="s">
        <v>17</v>
      </c>
      <c r="E3067" s="1" t="s">
        <v>16</v>
      </c>
      <c r="F3067" s="1" t="s">
        <v>12</v>
      </c>
      <c r="G3067" s="1" t="s">
        <v>12</v>
      </c>
      <c r="H3067" s="1" t="s">
        <v>12</v>
      </c>
      <c r="I3067" s="1">
        <v>33</v>
      </c>
      <c r="J3067" t="str">
        <f t="shared" si="142"/>
        <v>No</v>
      </c>
      <c r="K3067" t="str">
        <f t="shared" si="143"/>
        <v>No</v>
      </c>
      <c r="L3067">
        <f t="shared" si="144"/>
        <v>297044</v>
      </c>
      <c r="M3067" s="1" t="str">
        <f>IF(ISBLANK(D3067),_xlfn.MODE.SNGL(moras[TIPO_ASEGURAMIENTO]),D3067)</f>
        <v>ASEGURADO VOLUNTARIO</v>
      </c>
      <c r="N3067" s="1">
        <f>IF(ISBLANK(moras[[#This Row],[EDAD]]),T3088,moras[[#This Row],[EDAD]])</f>
        <v>33</v>
      </c>
    </row>
    <row r="3068" spans="1:14" x14ac:dyDescent="0.35">
      <c r="A3068" s="1">
        <v>3067</v>
      </c>
      <c r="B3068" s="1" t="s">
        <v>15</v>
      </c>
      <c r="C3068" s="1">
        <v>1498971</v>
      </c>
      <c r="D3068" s="1" t="s">
        <v>10</v>
      </c>
      <c r="E3068" s="1" t="s">
        <v>11</v>
      </c>
      <c r="F3068" s="1" t="s">
        <v>12</v>
      </c>
      <c r="G3068" s="1" t="s">
        <v>13</v>
      </c>
      <c r="H3068" s="1" t="s">
        <v>12</v>
      </c>
      <c r="I3068" s="1">
        <v>42</v>
      </c>
      <c r="J3068" t="str">
        <f t="shared" si="142"/>
        <v>No</v>
      </c>
      <c r="K3068" t="str">
        <f t="shared" si="143"/>
        <v>No</v>
      </c>
      <c r="L3068">
        <f t="shared" si="144"/>
        <v>1498971</v>
      </c>
      <c r="M3068" s="1" t="str">
        <f>IF(ISBLANK(D3068),_xlfn.MODE.SNGL(moras[TIPO_ASEGURAMIENTO]),D3068)</f>
        <v>ASALARIADO</v>
      </c>
      <c r="N3068" s="1">
        <f>IF(ISBLANK(moras[[#This Row],[EDAD]]),T3089,moras[[#This Row],[EDAD]])</f>
        <v>42</v>
      </c>
    </row>
    <row r="3069" spans="1:14" x14ac:dyDescent="0.35">
      <c r="A3069" s="1">
        <v>3068</v>
      </c>
      <c r="B3069" s="1" t="s">
        <v>9</v>
      </c>
      <c r="C3069" s="1">
        <v>611409</v>
      </c>
      <c r="D3069" s="1" t="s">
        <v>18</v>
      </c>
      <c r="E3069" s="1" t="s">
        <v>16</v>
      </c>
      <c r="F3069" s="1" t="s">
        <v>12</v>
      </c>
      <c r="G3069" s="1" t="s">
        <v>13</v>
      </c>
      <c r="H3069" s="1" t="s">
        <v>13</v>
      </c>
      <c r="I3069" s="1">
        <v>45</v>
      </c>
      <c r="J3069" t="str">
        <f t="shared" si="142"/>
        <v>No</v>
      </c>
      <c r="K3069" t="str">
        <f t="shared" si="143"/>
        <v>No</v>
      </c>
      <c r="L3069">
        <f t="shared" si="144"/>
        <v>611409</v>
      </c>
      <c r="M3069" s="1" t="str">
        <f>IF(ISBLANK(D3069),_xlfn.MODE.SNGL(moras[TIPO_ASEGURAMIENTO]),D3069)</f>
        <v>TRABAJADOR INDEPENDIENTE</v>
      </c>
      <c r="N3069" s="1">
        <f>IF(ISBLANK(moras[[#This Row],[EDAD]]),T3090,moras[[#This Row],[EDAD]])</f>
        <v>45</v>
      </c>
    </row>
    <row r="3070" spans="1:14" x14ac:dyDescent="0.35">
      <c r="A3070" s="1">
        <v>3069</v>
      </c>
      <c r="B3070" s="1" t="s">
        <v>15</v>
      </c>
      <c r="C3070" s="1">
        <v>390655</v>
      </c>
      <c r="D3070" s="1" t="s">
        <v>14</v>
      </c>
      <c r="E3070" s="1" t="s">
        <v>11</v>
      </c>
      <c r="F3070" s="1" t="s">
        <v>12</v>
      </c>
      <c r="G3070" s="1" t="s">
        <v>13</v>
      </c>
      <c r="H3070" s="1" t="s">
        <v>13</v>
      </c>
      <c r="I3070" s="1">
        <v>57</v>
      </c>
      <c r="J3070" t="str">
        <f t="shared" si="142"/>
        <v>No</v>
      </c>
      <c r="K3070" t="str">
        <f t="shared" si="143"/>
        <v>No</v>
      </c>
      <c r="L3070">
        <f t="shared" si="144"/>
        <v>390655</v>
      </c>
      <c r="M3070" s="1" t="str">
        <f>IF(ISBLANK(D3070),_xlfn.MODE.SNGL(moras[TIPO_ASEGURAMIENTO]),D3070)</f>
        <v>PENSIONADOS EN SU PROPIO SISTEMA</v>
      </c>
      <c r="N3070" s="1">
        <f>IF(ISBLANK(moras[[#This Row],[EDAD]]),T3091,moras[[#This Row],[EDAD]])</f>
        <v>57</v>
      </c>
    </row>
    <row r="3071" spans="1:14" x14ac:dyDescent="0.35">
      <c r="A3071" s="1">
        <v>3070</v>
      </c>
      <c r="B3071" s="1" t="s">
        <v>9</v>
      </c>
      <c r="C3071" s="1">
        <v>406358</v>
      </c>
      <c r="D3071" s="1" t="s">
        <v>18</v>
      </c>
      <c r="E3071" s="1" t="s">
        <v>16</v>
      </c>
      <c r="F3071" s="1" t="s">
        <v>12</v>
      </c>
      <c r="G3071" s="1" t="s">
        <v>12</v>
      </c>
      <c r="H3071" s="1" t="s">
        <v>12</v>
      </c>
      <c r="I3071" s="1">
        <v>71</v>
      </c>
      <c r="J3071" t="str">
        <f t="shared" si="142"/>
        <v>No</v>
      </c>
      <c r="K3071" t="str">
        <f t="shared" si="143"/>
        <v>No</v>
      </c>
      <c r="L3071">
        <f t="shared" si="144"/>
        <v>406358</v>
      </c>
      <c r="M3071" s="1" t="str">
        <f>IF(ISBLANK(D3071),_xlfn.MODE.SNGL(moras[TIPO_ASEGURAMIENTO]),D3071)</f>
        <v>TRABAJADOR INDEPENDIENTE</v>
      </c>
      <c r="N3071" s="1">
        <f>IF(ISBLANK(moras[[#This Row],[EDAD]]),T3092,moras[[#This Row],[EDAD]])</f>
        <v>71</v>
      </c>
    </row>
    <row r="3072" spans="1:14" x14ac:dyDescent="0.35">
      <c r="A3072" s="1">
        <v>3071</v>
      </c>
      <c r="B3072" s="1" t="s">
        <v>15</v>
      </c>
      <c r="C3072" s="1">
        <v>148986.9</v>
      </c>
      <c r="D3072" s="1" t="s">
        <v>10</v>
      </c>
      <c r="E3072" s="1" t="s">
        <v>11</v>
      </c>
      <c r="F3072" s="1" t="s">
        <v>12</v>
      </c>
      <c r="G3072" s="1" t="s">
        <v>13</v>
      </c>
      <c r="H3072" s="1" t="s">
        <v>13</v>
      </c>
      <c r="I3072" s="1">
        <v>28</v>
      </c>
      <c r="J3072" t="str">
        <f t="shared" si="142"/>
        <v>No</v>
      </c>
      <c r="K3072" t="str">
        <f t="shared" si="143"/>
        <v>No</v>
      </c>
      <c r="L3072">
        <f t="shared" si="144"/>
        <v>148986.9</v>
      </c>
      <c r="M3072" s="1" t="str">
        <f>IF(ISBLANK(D3072),_xlfn.MODE.SNGL(moras[TIPO_ASEGURAMIENTO]),D3072)</f>
        <v>ASALARIADO</v>
      </c>
      <c r="N3072" s="1">
        <f>IF(ISBLANK(moras[[#This Row],[EDAD]]),T3093,moras[[#This Row],[EDAD]])</f>
        <v>28</v>
      </c>
    </row>
    <row r="3073" spans="1:14" x14ac:dyDescent="0.35">
      <c r="A3073" s="1">
        <v>3072</v>
      </c>
      <c r="B3073" s="1" t="s">
        <v>15</v>
      </c>
      <c r="C3073" s="1">
        <v>1044634.5</v>
      </c>
      <c r="D3073" s="1" t="s">
        <v>10</v>
      </c>
      <c r="E3073" s="1" t="s">
        <v>11</v>
      </c>
      <c r="F3073" s="1" t="s">
        <v>12</v>
      </c>
      <c r="G3073" s="1" t="s">
        <v>13</v>
      </c>
      <c r="H3073" s="1" t="s">
        <v>13</v>
      </c>
      <c r="I3073" s="1">
        <v>37</v>
      </c>
      <c r="J3073" t="str">
        <f t="shared" si="142"/>
        <v>No</v>
      </c>
      <c r="K3073" t="str">
        <f t="shared" si="143"/>
        <v>No</v>
      </c>
      <c r="L3073">
        <f t="shared" si="144"/>
        <v>1044634.5</v>
      </c>
      <c r="M3073" s="1" t="str">
        <f>IF(ISBLANK(D3073),_xlfn.MODE.SNGL(moras[TIPO_ASEGURAMIENTO]),D3073)</f>
        <v>ASALARIADO</v>
      </c>
      <c r="N3073" s="1">
        <f>IF(ISBLANK(moras[[#This Row],[EDAD]]),T3094,moras[[#This Row],[EDAD]])</f>
        <v>37</v>
      </c>
    </row>
    <row r="3074" spans="1:14" x14ac:dyDescent="0.35">
      <c r="A3074" s="1">
        <v>3073</v>
      </c>
      <c r="B3074" s="1" t="s">
        <v>15</v>
      </c>
      <c r="C3074" s="1">
        <v>377729.94</v>
      </c>
      <c r="D3074" s="1" t="s">
        <v>10</v>
      </c>
      <c r="E3074" s="1" t="s">
        <v>16</v>
      </c>
      <c r="F3074" s="1" t="s">
        <v>12</v>
      </c>
      <c r="G3074" s="1" t="s">
        <v>13</v>
      </c>
      <c r="H3074" s="1" t="s">
        <v>13</v>
      </c>
      <c r="I3074" s="1">
        <v>40</v>
      </c>
      <c r="J3074" t="str">
        <f t="shared" ref="J3074:J3137" si="145">IF(1.96&lt;ABS(C3074-$S$23)/$S$24,"Atípico","No")</f>
        <v>No</v>
      </c>
      <c r="K3074" t="str">
        <f t="shared" ref="K3074:K3137" si="146">IF(1.96&lt;ABS((I3074-$T$23)/$T$24),"Atípico", "No")</f>
        <v>No</v>
      </c>
      <c r="L3074">
        <f t="shared" ref="L3074:L3137" si="147">IF(ISBLANK(C3074),$S$23,C3074)</f>
        <v>377729.94</v>
      </c>
      <c r="M3074" s="1" t="str">
        <f>IF(ISBLANK(D3074),_xlfn.MODE.SNGL(moras[TIPO_ASEGURAMIENTO]),D3074)</f>
        <v>ASALARIADO</v>
      </c>
      <c r="N3074" s="1">
        <f>IF(ISBLANK(moras[[#This Row],[EDAD]]),T3095,moras[[#This Row],[EDAD]])</f>
        <v>40</v>
      </c>
    </row>
    <row r="3075" spans="1:14" x14ac:dyDescent="0.35">
      <c r="A3075" s="1">
        <v>3074</v>
      </c>
      <c r="B3075" s="1" t="s">
        <v>9</v>
      </c>
      <c r="C3075" s="1">
        <v>75000</v>
      </c>
      <c r="D3075" s="1" t="s">
        <v>10</v>
      </c>
      <c r="E3075" s="1" t="s">
        <v>16</v>
      </c>
      <c r="F3075" s="1" t="s">
        <v>12</v>
      </c>
      <c r="G3075" s="1" t="s">
        <v>13</v>
      </c>
      <c r="H3075" s="1" t="s">
        <v>13</v>
      </c>
      <c r="I3075" s="1">
        <v>29</v>
      </c>
      <c r="J3075" t="str">
        <f t="shared" si="145"/>
        <v>No</v>
      </c>
      <c r="K3075" t="str">
        <f t="shared" si="146"/>
        <v>No</v>
      </c>
      <c r="L3075">
        <f t="shared" si="147"/>
        <v>75000</v>
      </c>
      <c r="M3075" s="1" t="str">
        <f>IF(ISBLANK(D3075),_xlfn.MODE.SNGL(moras[TIPO_ASEGURAMIENTO]),D3075)</f>
        <v>ASALARIADO</v>
      </c>
      <c r="N3075" s="1">
        <f>IF(ISBLANK(moras[[#This Row],[EDAD]]),T3096,moras[[#This Row],[EDAD]])</f>
        <v>29</v>
      </c>
    </row>
    <row r="3076" spans="1:14" x14ac:dyDescent="0.35">
      <c r="A3076" s="1">
        <v>3075</v>
      </c>
      <c r="B3076" s="1" t="s">
        <v>15</v>
      </c>
      <c r="C3076" s="1">
        <v>341091</v>
      </c>
      <c r="D3076" s="1" t="s">
        <v>10</v>
      </c>
      <c r="E3076" s="1" t="s">
        <v>16</v>
      </c>
      <c r="F3076" s="1" t="s">
        <v>12</v>
      </c>
      <c r="G3076" s="1" t="s">
        <v>13</v>
      </c>
      <c r="H3076" s="1" t="s">
        <v>13</v>
      </c>
      <c r="I3076" s="1">
        <v>43</v>
      </c>
      <c r="J3076" t="str">
        <f t="shared" si="145"/>
        <v>No</v>
      </c>
      <c r="K3076" t="str">
        <f t="shared" si="146"/>
        <v>No</v>
      </c>
      <c r="L3076">
        <f t="shared" si="147"/>
        <v>341091</v>
      </c>
      <c r="M3076" s="1" t="str">
        <f>IF(ISBLANK(D3076),_xlfn.MODE.SNGL(moras[TIPO_ASEGURAMIENTO]),D3076)</f>
        <v>ASALARIADO</v>
      </c>
      <c r="N3076" s="1">
        <f>IF(ISBLANK(moras[[#This Row],[EDAD]]),T3097,moras[[#This Row],[EDAD]])</f>
        <v>43</v>
      </c>
    </row>
    <row r="3077" spans="1:14" x14ac:dyDescent="0.35">
      <c r="A3077" s="1">
        <v>3076</v>
      </c>
      <c r="B3077" s="1" t="s">
        <v>15</v>
      </c>
      <c r="C3077" s="1">
        <v>297045</v>
      </c>
      <c r="D3077" s="1" t="s">
        <v>17</v>
      </c>
      <c r="E3077" s="1" t="s">
        <v>16</v>
      </c>
      <c r="F3077" s="1" t="s">
        <v>12</v>
      </c>
      <c r="G3077" s="1" t="s">
        <v>13</v>
      </c>
      <c r="H3077" s="1" t="s">
        <v>13</v>
      </c>
      <c r="I3077" s="1">
        <v>54</v>
      </c>
      <c r="J3077" t="str">
        <f t="shared" si="145"/>
        <v>No</v>
      </c>
      <c r="K3077" t="str">
        <f t="shared" si="146"/>
        <v>No</v>
      </c>
      <c r="L3077">
        <f t="shared" si="147"/>
        <v>297045</v>
      </c>
      <c r="M3077" s="1" t="str">
        <f>IF(ISBLANK(D3077),_xlfn.MODE.SNGL(moras[TIPO_ASEGURAMIENTO]),D3077)</f>
        <v>ASEGURADO VOLUNTARIO</v>
      </c>
      <c r="N3077" s="1">
        <f>IF(ISBLANK(moras[[#This Row],[EDAD]]),T3098,moras[[#This Row],[EDAD]])</f>
        <v>54</v>
      </c>
    </row>
    <row r="3078" spans="1:14" x14ac:dyDescent="0.35">
      <c r="A3078" s="1">
        <v>3077</v>
      </c>
      <c r="B3078" s="1" t="s">
        <v>9</v>
      </c>
      <c r="C3078" s="1">
        <v>300000</v>
      </c>
      <c r="D3078" s="1" t="s">
        <v>10</v>
      </c>
      <c r="E3078" s="1" t="s">
        <v>16</v>
      </c>
      <c r="F3078" s="1" t="s">
        <v>12</v>
      </c>
      <c r="G3078" s="1" t="s">
        <v>12</v>
      </c>
      <c r="H3078" s="1" t="s">
        <v>13</v>
      </c>
      <c r="I3078" s="1">
        <v>33</v>
      </c>
      <c r="J3078" t="str">
        <f t="shared" si="145"/>
        <v>No</v>
      </c>
      <c r="K3078" t="str">
        <f t="shared" si="146"/>
        <v>No</v>
      </c>
      <c r="L3078">
        <f t="shared" si="147"/>
        <v>300000</v>
      </c>
      <c r="M3078" s="1" t="str">
        <f>IF(ISBLANK(D3078),_xlfn.MODE.SNGL(moras[TIPO_ASEGURAMIENTO]),D3078)</f>
        <v>ASALARIADO</v>
      </c>
      <c r="N3078" s="1">
        <f>IF(ISBLANK(moras[[#This Row],[EDAD]]),T3099,moras[[#This Row],[EDAD]])</f>
        <v>33</v>
      </c>
    </row>
    <row r="3079" spans="1:14" x14ac:dyDescent="0.35">
      <c r="A3079" s="1">
        <v>3078</v>
      </c>
      <c r="B3079" s="1" t="s">
        <v>9</v>
      </c>
      <c r="C3079" s="1">
        <v>488266.33</v>
      </c>
      <c r="D3079" s="1" t="s">
        <v>10</v>
      </c>
      <c r="E3079" s="1" t="s">
        <v>16</v>
      </c>
      <c r="F3079" s="1" t="s">
        <v>12</v>
      </c>
      <c r="G3079" s="1" t="s">
        <v>13</v>
      </c>
      <c r="H3079" s="1" t="s">
        <v>13</v>
      </c>
      <c r="I3079" s="1">
        <v>31</v>
      </c>
      <c r="J3079" t="str">
        <f t="shared" si="145"/>
        <v>No</v>
      </c>
      <c r="K3079" t="str">
        <f t="shared" si="146"/>
        <v>No</v>
      </c>
      <c r="L3079">
        <f t="shared" si="147"/>
        <v>488266.33</v>
      </c>
      <c r="M3079" s="1" t="str">
        <f>IF(ISBLANK(D3079),_xlfn.MODE.SNGL(moras[TIPO_ASEGURAMIENTO]),D3079)</f>
        <v>ASALARIADO</v>
      </c>
      <c r="N3079" s="1">
        <f>IF(ISBLANK(moras[[#This Row],[EDAD]]),T3100,moras[[#This Row],[EDAD]])</f>
        <v>31</v>
      </c>
    </row>
    <row r="3080" spans="1:14" x14ac:dyDescent="0.35">
      <c r="A3080" s="1">
        <v>3079</v>
      </c>
      <c r="B3080" s="1" t="s">
        <v>9</v>
      </c>
      <c r="C3080" s="1">
        <v>278031</v>
      </c>
      <c r="D3080" s="1" t="s">
        <v>17</v>
      </c>
      <c r="E3080" s="1" t="s">
        <v>16</v>
      </c>
      <c r="F3080" s="1" t="s">
        <v>13</v>
      </c>
      <c r="G3080" s="1" t="s">
        <v>13</v>
      </c>
      <c r="H3080" s="1" t="s">
        <v>12</v>
      </c>
      <c r="I3080" s="1">
        <v>47</v>
      </c>
      <c r="J3080" t="str">
        <f t="shared" si="145"/>
        <v>No</v>
      </c>
      <c r="K3080" t="str">
        <f t="shared" si="146"/>
        <v>No</v>
      </c>
      <c r="L3080">
        <f t="shared" si="147"/>
        <v>278031</v>
      </c>
      <c r="M3080" s="1" t="str">
        <f>IF(ISBLANK(D3080),_xlfn.MODE.SNGL(moras[TIPO_ASEGURAMIENTO]),D3080)</f>
        <v>ASEGURADO VOLUNTARIO</v>
      </c>
      <c r="N3080" s="1">
        <f>IF(ISBLANK(moras[[#This Row],[EDAD]]),T3101,moras[[#This Row],[EDAD]])</f>
        <v>47</v>
      </c>
    </row>
    <row r="3081" spans="1:14" x14ac:dyDescent="0.35">
      <c r="A3081" s="1">
        <v>3080</v>
      </c>
      <c r="B3081" s="1" t="s">
        <v>9</v>
      </c>
      <c r="C3081" s="1">
        <v>705577.5</v>
      </c>
      <c r="D3081" s="1" t="s">
        <v>10</v>
      </c>
      <c r="E3081" s="1" t="s">
        <v>16</v>
      </c>
      <c r="F3081" s="1" t="s">
        <v>12</v>
      </c>
      <c r="G3081" s="1" t="s">
        <v>13</v>
      </c>
      <c r="H3081" s="1" t="s">
        <v>13</v>
      </c>
      <c r="I3081" s="1">
        <v>53</v>
      </c>
      <c r="J3081" t="str">
        <f t="shared" si="145"/>
        <v>No</v>
      </c>
      <c r="K3081" t="str">
        <f t="shared" si="146"/>
        <v>No</v>
      </c>
      <c r="L3081">
        <f t="shared" si="147"/>
        <v>705577.5</v>
      </c>
      <c r="M3081" s="1" t="str">
        <f>IF(ISBLANK(D3081),_xlfn.MODE.SNGL(moras[TIPO_ASEGURAMIENTO]),D3081)</f>
        <v>ASALARIADO</v>
      </c>
      <c r="N3081" s="1">
        <f>IF(ISBLANK(moras[[#This Row],[EDAD]]),T3102,moras[[#This Row],[EDAD]])</f>
        <v>53</v>
      </c>
    </row>
    <row r="3082" spans="1:14" x14ac:dyDescent="0.35">
      <c r="A3082" s="1">
        <v>3081</v>
      </c>
      <c r="B3082" s="1" t="s">
        <v>9</v>
      </c>
      <c r="C3082" s="1">
        <v>1291732</v>
      </c>
      <c r="D3082" s="1" t="s">
        <v>10</v>
      </c>
      <c r="E3082" s="1" t="s">
        <v>11</v>
      </c>
      <c r="F3082" s="1" t="s">
        <v>12</v>
      </c>
      <c r="G3082" s="1" t="s">
        <v>13</v>
      </c>
      <c r="H3082" s="1" t="s">
        <v>13</v>
      </c>
      <c r="I3082" s="1">
        <v>49</v>
      </c>
      <c r="J3082" t="str">
        <f t="shared" si="145"/>
        <v>No</v>
      </c>
      <c r="K3082" t="str">
        <f t="shared" si="146"/>
        <v>No</v>
      </c>
      <c r="L3082">
        <f t="shared" si="147"/>
        <v>1291732</v>
      </c>
      <c r="M3082" s="1" t="str">
        <f>IF(ISBLANK(D3082),_xlfn.MODE.SNGL(moras[TIPO_ASEGURAMIENTO]),D3082)</f>
        <v>ASALARIADO</v>
      </c>
      <c r="N3082" s="1">
        <f>IF(ISBLANK(moras[[#This Row],[EDAD]]),T3103,moras[[#This Row],[EDAD]])</f>
        <v>49</v>
      </c>
    </row>
    <row r="3083" spans="1:14" x14ac:dyDescent="0.35">
      <c r="A3083" s="1">
        <v>3082</v>
      </c>
      <c r="B3083" s="1" t="s">
        <v>9</v>
      </c>
      <c r="C3083" s="1">
        <v>786256.75</v>
      </c>
      <c r="D3083" s="1" t="s">
        <v>10</v>
      </c>
      <c r="E3083" s="1" t="s">
        <v>11</v>
      </c>
      <c r="F3083" s="1" t="s">
        <v>12</v>
      </c>
      <c r="G3083" s="1" t="s">
        <v>13</v>
      </c>
      <c r="H3083" s="1" t="s">
        <v>13</v>
      </c>
      <c r="I3083" s="1">
        <v>26</v>
      </c>
      <c r="J3083" t="str">
        <f t="shared" si="145"/>
        <v>No</v>
      </c>
      <c r="K3083" t="str">
        <f t="shared" si="146"/>
        <v>No</v>
      </c>
      <c r="L3083">
        <f t="shared" si="147"/>
        <v>786256.75</v>
      </c>
      <c r="M3083" s="1" t="str">
        <f>IF(ISBLANK(D3083),_xlfn.MODE.SNGL(moras[TIPO_ASEGURAMIENTO]),D3083)</f>
        <v>ASALARIADO</v>
      </c>
      <c r="N3083" s="1">
        <f>IF(ISBLANK(moras[[#This Row],[EDAD]]),T3104,moras[[#This Row],[EDAD]])</f>
        <v>26</v>
      </c>
    </row>
    <row r="3084" spans="1:14" x14ac:dyDescent="0.35">
      <c r="A3084" s="1">
        <v>3083</v>
      </c>
      <c r="B3084" s="1" t="s">
        <v>15</v>
      </c>
      <c r="C3084" s="1">
        <v>385548</v>
      </c>
      <c r="D3084" s="1" t="s">
        <v>18</v>
      </c>
      <c r="E3084" s="1" t="s">
        <v>16</v>
      </c>
      <c r="F3084" s="1" t="s">
        <v>12</v>
      </c>
      <c r="G3084" s="1" t="s">
        <v>13</v>
      </c>
      <c r="H3084" s="1" t="s">
        <v>12</v>
      </c>
      <c r="I3084" s="1">
        <v>37</v>
      </c>
      <c r="J3084" t="str">
        <f t="shared" si="145"/>
        <v>No</v>
      </c>
      <c r="K3084" t="str">
        <f t="shared" si="146"/>
        <v>No</v>
      </c>
      <c r="L3084">
        <f t="shared" si="147"/>
        <v>385548</v>
      </c>
      <c r="M3084" s="1" t="str">
        <f>IF(ISBLANK(D3084),_xlfn.MODE.SNGL(moras[TIPO_ASEGURAMIENTO]),D3084)</f>
        <v>TRABAJADOR INDEPENDIENTE</v>
      </c>
      <c r="N3084" s="1">
        <f>IF(ISBLANK(moras[[#This Row],[EDAD]]),T3105,moras[[#This Row],[EDAD]])</f>
        <v>37</v>
      </c>
    </row>
    <row r="3085" spans="1:14" x14ac:dyDescent="0.35">
      <c r="A3085" s="1">
        <v>3084</v>
      </c>
      <c r="B3085" s="1" t="s">
        <v>9</v>
      </c>
      <c r="C3085" s="1">
        <v>793190.96</v>
      </c>
      <c r="D3085" s="1" t="s">
        <v>10</v>
      </c>
      <c r="E3085" s="1" t="s">
        <v>16</v>
      </c>
      <c r="F3085" s="1" t="s">
        <v>12</v>
      </c>
      <c r="G3085" s="1" t="s">
        <v>13</v>
      </c>
      <c r="H3085" s="1" t="s">
        <v>13</v>
      </c>
      <c r="I3085" s="1">
        <v>59</v>
      </c>
      <c r="J3085" t="str">
        <f t="shared" si="145"/>
        <v>No</v>
      </c>
      <c r="K3085" t="str">
        <f t="shared" si="146"/>
        <v>No</v>
      </c>
      <c r="L3085">
        <f t="shared" si="147"/>
        <v>793190.96</v>
      </c>
      <c r="M3085" s="1" t="str">
        <f>IF(ISBLANK(D3085),_xlfn.MODE.SNGL(moras[TIPO_ASEGURAMIENTO]),D3085)</f>
        <v>ASALARIADO</v>
      </c>
      <c r="N3085" s="1">
        <f>IF(ISBLANK(moras[[#This Row],[EDAD]]),T3106,moras[[#This Row],[EDAD]])</f>
        <v>59</v>
      </c>
    </row>
    <row r="3086" spans="1:14" x14ac:dyDescent="0.35">
      <c r="A3086" s="1">
        <v>3085</v>
      </c>
      <c r="B3086" s="1" t="s">
        <v>9</v>
      </c>
      <c r="C3086" s="1">
        <v>297046</v>
      </c>
      <c r="D3086" s="1" t="s">
        <v>18</v>
      </c>
      <c r="E3086" s="1" t="s">
        <v>16</v>
      </c>
      <c r="F3086" s="1" t="s">
        <v>12</v>
      </c>
      <c r="G3086" s="1" t="s">
        <v>13</v>
      </c>
      <c r="H3086" s="1" t="s">
        <v>13</v>
      </c>
      <c r="I3086" s="1">
        <v>60</v>
      </c>
      <c r="J3086" t="str">
        <f t="shared" si="145"/>
        <v>No</v>
      </c>
      <c r="K3086" t="str">
        <f t="shared" si="146"/>
        <v>No</v>
      </c>
      <c r="L3086">
        <f t="shared" si="147"/>
        <v>297046</v>
      </c>
      <c r="M3086" s="1" t="str">
        <f>IF(ISBLANK(D3086),_xlfn.MODE.SNGL(moras[TIPO_ASEGURAMIENTO]),D3086)</f>
        <v>TRABAJADOR INDEPENDIENTE</v>
      </c>
      <c r="N3086" s="1">
        <f>IF(ISBLANK(moras[[#This Row],[EDAD]]),T3107,moras[[#This Row],[EDAD]])</f>
        <v>60</v>
      </c>
    </row>
    <row r="3087" spans="1:14" x14ac:dyDescent="0.35">
      <c r="A3087" s="1">
        <v>3086</v>
      </c>
      <c r="B3087" s="1" t="s">
        <v>15</v>
      </c>
      <c r="C3087" s="1">
        <v>1762215.6</v>
      </c>
      <c r="D3087" s="1" t="s">
        <v>10</v>
      </c>
      <c r="E3087" s="1" t="s">
        <v>11</v>
      </c>
      <c r="F3087" s="1" t="s">
        <v>12</v>
      </c>
      <c r="G3087" s="1" t="s">
        <v>13</v>
      </c>
      <c r="H3087" s="1" t="s">
        <v>13</v>
      </c>
      <c r="I3087" s="1">
        <v>57</v>
      </c>
      <c r="J3087" t="str">
        <f t="shared" si="145"/>
        <v>No</v>
      </c>
      <c r="K3087" t="str">
        <f t="shared" si="146"/>
        <v>No</v>
      </c>
      <c r="L3087">
        <f t="shared" si="147"/>
        <v>1762215.6</v>
      </c>
      <c r="M3087" s="1" t="str">
        <f>IF(ISBLANK(D3087),_xlfn.MODE.SNGL(moras[TIPO_ASEGURAMIENTO]),D3087)</f>
        <v>ASALARIADO</v>
      </c>
      <c r="N3087" s="1">
        <f>IF(ISBLANK(moras[[#This Row],[EDAD]]),T3108,moras[[#This Row],[EDAD]])</f>
        <v>57</v>
      </c>
    </row>
    <row r="3088" spans="1:14" x14ac:dyDescent="0.35">
      <c r="A3088" s="1">
        <v>3087</v>
      </c>
      <c r="B3088" s="1" t="s">
        <v>15</v>
      </c>
      <c r="C3088" s="1">
        <v>615850.17000000004</v>
      </c>
      <c r="D3088" s="1" t="s">
        <v>10</v>
      </c>
      <c r="E3088" s="1" t="s">
        <v>16</v>
      </c>
      <c r="F3088" s="1" t="s">
        <v>12</v>
      </c>
      <c r="G3088" s="1" t="s">
        <v>13</v>
      </c>
      <c r="H3088" s="1" t="s">
        <v>13</v>
      </c>
      <c r="I3088" s="1">
        <v>53</v>
      </c>
      <c r="J3088" t="str">
        <f t="shared" si="145"/>
        <v>No</v>
      </c>
      <c r="K3088" t="str">
        <f t="shared" si="146"/>
        <v>No</v>
      </c>
      <c r="L3088">
        <f t="shared" si="147"/>
        <v>615850.17000000004</v>
      </c>
      <c r="M3088" s="1" t="str">
        <f>IF(ISBLANK(D3088),_xlfn.MODE.SNGL(moras[TIPO_ASEGURAMIENTO]),D3088)</f>
        <v>ASALARIADO</v>
      </c>
      <c r="N3088" s="1">
        <f>IF(ISBLANK(moras[[#This Row],[EDAD]]),T3109,moras[[#This Row],[EDAD]])</f>
        <v>53</v>
      </c>
    </row>
    <row r="3089" spans="1:14" x14ac:dyDescent="0.35">
      <c r="A3089" s="1">
        <v>3088</v>
      </c>
      <c r="B3089" s="1" t="s">
        <v>9</v>
      </c>
      <c r="C3089" s="1">
        <v>299647</v>
      </c>
      <c r="D3089" s="1" t="s">
        <v>17</v>
      </c>
      <c r="E3089" s="1" t="s">
        <v>16</v>
      </c>
      <c r="F3089" s="1" t="s">
        <v>12</v>
      </c>
      <c r="G3089" s="1" t="s">
        <v>13</v>
      </c>
      <c r="H3089" s="1" t="s">
        <v>12</v>
      </c>
      <c r="I3089" s="1">
        <v>46</v>
      </c>
      <c r="J3089" t="str">
        <f t="shared" si="145"/>
        <v>No</v>
      </c>
      <c r="K3089" t="str">
        <f t="shared" si="146"/>
        <v>No</v>
      </c>
      <c r="L3089">
        <f t="shared" si="147"/>
        <v>299647</v>
      </c>
      <c r="M3089" s="1" t="str">
        <f>IF(ISBLANK(D3089),_xlfn.MODE.SNGL(moras[TIPO_ASEGURAMIENTO]),D3089)</f>
        <v>ASEGURADO VOLUNTARIO</v>
      </c>
      <c r="N3089" s="1">
        <f>IF(ISBLANK(moras[[#This Row],[EDAD]]),T3110,moras[[#This Row],[EDAD]])</f>
        <v>46</v>
      </c>
    </row>
    <row r="3090" spans="1:14" x14ac:dyDescent="0.35">
      <c r="A3090" s="1">
        <v>3089</v>
      </c>
      <c r="B3090" s="1" t="s">
        <v>9</v>
      </c>
      <c r="C3090" s="1">
        <v>1400000</v>
      </c>
      <c r="D3090" s="1" t="s">
        <v>10</v>
      </c>
      <c r="E3090" s="1" t="s">
        <v>16</v>
      </c>
      <c r="F3090" s="1" t="s">
        <v>12</v>
      </c>
      <c r="G3090" s="1" t="s">
        <v>13</v>
      </c>
      <c r="H3090" s="1" t="s">
        <v>13</v>
      </c>
      <c r="I3090" s="1">
        <v>68</v>
      </c>
      <c r="J3090" t="str">
        <f t="shared" si="145"/>
        <v>No</v>
      </c>
      <c r="K3090" t="str">
        <f t="shared" si="146"/>
        <v>No</v>
      </c>
      <c r="L3090">
        <f t="shared" si="147"/>
        <v>1400000</v>
      </c>
      <c r="M3090" s="1" t="str">
        <f>IF(ISBLANK(D3090),_xlfn.MODE.SNGL(moras[TIPO_ASEGURAMIENTO]),D3090)</f>
        <v>ASALARIADO</v>
      </c>
      <c r="N3090" s="1">
        <f>IF(ISBLANK(moras[[#This Row],[EDAD]]),T3111,moras[[#This Row],[EDAD]])</f>
        <v>68</v>
      </c>
    </row>
    <row r="3091" spans="1:14" x14ac:dyDescent="0.35">
      <c r="A3091" s="1">
        <v>3090</v>
      </c>
      <c r="B3091" s="1" t="s">
        <v>15</v>
      </c>
      <c r="C3091" s="1">
        <v>370682.66</v>
      </c>
      <c r="D3091" s="1" t="s">
        <v>10</v>
      </c>
      <c r="E3091" s="1" t="s">
        <v>16</v>
      </c>
      <c r="F3091" s="1" t="s">
        <v>12</v>
      </c>
      <c r="G3091" s="1" t="s">
        <v>13</v>
      </c>
      <c r="H3091" s="1" t="s">
        <v>12</v>
      </c>
      <c r="I3091" s="1">
        <v>50</v>
      </c>
      <c r="J3091" t="str">
        <f t="shared" si="145"/>
        <v>No</v>
      </c>
      <c r="K3091" t="str">
        <f t="shared" si="146"/>
        <v>No</v>
      </c>
      <c r="L3091">
        <f t="shared" si="147"/>
        <v>370682.66</v>
      </c>
      <c r="M3091" s="1" t="str">
        <f>IF(ISBLANK(D3091),_xlfn.MODE.SNGL(moras[TIPO_ASEGURAMIENTO]),D3091)</f>
        <v>ASALARIADO</v>
      </c>
      <c r="N3091" s="1">
        <f>IF(ISBLANK(moras[[#This Row],[EDAD]]),T3112,moras[[#This Row],[EDAD]])</f>
        <v>50</v>
      </c>
    </row>
    <row r="3092" spans="1:14" x14ac:dyDescent="0.35">
      <c r="A3092" s="1">
        <v>3091</v>
      </c>
      <c r="B3092" s="1" t="s">
        <v>9</v>
      </c>
      <c r="C3092" s="1">
        <v>299441</v>
      </c>
      <c r="D3092" s="1" t="s">
        <v>18</v>
      </c>
      <c r="E3092" s="1" t="s">
        <v>16</v>
      </c>
      <c r="F3092" s="1" t="s">
        <v>12</v>
      </c>
      <c r="G3092" s="1" t="s">
        <v>12</v>
      </c>
      <c r="H3092" s="1" t="s">
        <v>12</v>
      </c>
      <c r="I3092" s="1">
        <v>40</v>
      </c>
      <c r="J3092" t="str">
        <f t="shared" si="145"/>
        <v>No</v>
      </c>
      <c r="K3092" t="str">
        <f t="shared" si="146"/>
        <v>No</v>
      </c>
      <c r="L3092">
        <f t="shared" si="147"/>
        <v>299441</v>
      </c>
      <c r="M3092" s="1" t="str">
        <f>IF(ISBLANK(D3092),_xlfn.MODE.SNGL(moras[TIPO_ASEGURAMIENTO]),D3092)</f>
        <v>TRABAJADOR INDEPENDIENTE</v>
      </c>
      <c r="N3092" s="1">
        <f>IF(ISBLANK(moras[[#This Row],[EDAD]]),T3113,moras[[#This Row],[EDAD]])</f>
        <v>40</v>
      </c>
    </row>
    <row r="3093" spans="1:14" x14ac:dyDescent="0.35">
      <c r="A3093" s="1">
        <v>3092</v>
      </c>
      <c r="B3093" s="1" t="s">
        <v>15</v>
      </c>
      <c r="C3093" s="1">
        <v>1095319</v>
      </c>
      <c r="D3093" s="1" t="s">
        <v>10</v>
      </c>
      <c r="E3093" s="1" t="s">
        <v>11</v>
      </c>
      <c r="F3093" s="1" t="s">
        <v>12</v>
      </c>
      <c r="G3093" s="1" t="s">
        <v>13</v>
      </c>
      <c r="H3093" s="1" t="s">
        <v>12</v>
      </c>
      <c r="I3093" s="1">
        <v>28</v>
      </c>
      <c r="J3093" t="str">
        <f t="shared" si="145"/>
        <v>No</v>
      </c>
      <c r="K3093" t="str">
        <f t="shared" si="146"/>
        <v>No</v>
      </c>
      <c r="L3093">
        <f t="shared" si="147"/>
        <v>1095319</v>
      </c>
      <c r="M3093" s="1" t="str">
        <f>IF(ISBLANK(D3093),_xlfn.MODE.SNGL(moras[TIPO_ASEGURAMIENTO]),D3093)</f>
        <v>ASALARIADO</v>
      </c>
      <c r="N3093" s="1">
        <f>IF(ISBLANK(moras[[#This Row],[EDAD]]),T3114,moras[[#This Row],[EDAD]])</f>
        <v>28</v>
      </c>
    </row>
    <row r="3094" spans="1:14" x14ac:dyDescent="0.35">
      <c r="A3094" s="1">
        <v>3093</v>
      </c>
      <c r="B3094" s="1" t="s">
        <v>9</v>
      </c>
      <c r="C3094" s="1">
        <v>298698</v>
      </c>
      <c r="D3094" s="1" t="s">
        <v>10</v>
      </c>
      <c r="E3094" s="1" t="s">
        <v>16</v>
      </c>
      <c r="F3094" s="1" t="s">
        <v>12</v>
      </c>
      <c r="G3094" s="1" t="s">
        <v>12</v>
      </c>
      <c r="H3094" s="1" t="s">
        <v>13</v>
      </c>
      <c r="I3094" s="1">
        <v>49</v>
      </c>
      <c r="J3094" t="str">
        <f t="shared" si="145"/>
        <v>No</v>
      </c>
      <c r="K3094" t="str">
        <f t="shared" si="146"/>
        <v>No</v>
      </c>
      <c r="L3094">
        <f t="shared" si="147"/>
        <v>298698</v>
      </c>
      <c r="M3094" s="1" t="str">
        <f>IF(ISBLANK(D3094),_xlfn.MODE.SNGL(moras[TIPO_ASEGURAMIENTO]),D3094)</f>
        <v>ASALARIADO</v>
      </c>
      <c r="N3094" s="1">
        <f>IF(ISBLANK(moras[[#This Row],[EDAD]]),T3115,moras[[#This Row],[EDAD]])</f>
        <v>49</v>
      </c>
    </row>
    <row r="3095" spans="1:14" x14ac:dyDescent="0.35">
      <c r="A3095" s="1">
        <v>3094</v>
      </c>
      <c r="B3095" s="1" t="s">
        <v>15</v>
      </c>
      <c r="C3095" s="1">
        <v>1248224.55</v>
      </c>
      <c r="D3095" s="1" t="s">
        <v>10</v>
      </c>
      <c r="E3095" s="1" t="s">
        <v>16</v>
      </c>
      <c r="F3095" s="1" t="s">
        <v>12</v>
      </c>
      <c r="G3095" s="1" t="s">
        <v>13</v>
      </c>
      <c r="H3095" s="1" t="s">
        <v>13</v>
      </c>
      <c r="I3095" s="1">
        <v>35</v>
      </c>
      <c r="J3095" t="str">
        <f t="shared" si="145"/>
        <v>No</v>
      </c>
      <c r="K3095" t="str">
        <f t="shared" si="146"/>
        <v>No</v>
      </c>
      <c r="L3095">
        <f t="shared" si="147"/>
        <v>1248224.55</v>
      </c>
      <c r="M3095" s="1" t="str">
        <f>IF(ISBLANK(D3095),_xlfn.MODE.SNGL(moras[TIPO_ASEGURAMIENTO]),D3095)</f>
        <v>ASALARIADO</v>
      </c>
      <c r="N3095" s="1">
        <f>IF(ISBLANK(moras[[#This Row],[EDAD]]),T3116,moras[[#This Row],[EDAD]])</f>
        <v>35</v>
      </c>
    </row>
    <row r="3096" spans="1:14" x14ac:dyDescent="0.35">
      <c r="A3096" s="1">
        <v>3095</v>
      </c>
      <c r="B3096" s="1" t="s">
        <v>15</v>
      </c>
      <c r="C3096" s="1">
        <v>329333.44</v>
      </c>
      <c r="D3096" s="1" t="s">
        <v>10</v>
      </c>
      <c r="E3096" s="1" t="s">
        <v>16</v>
      </c>
      <c r="F3096" s="1" t="s">
        <v>12</v>
      </c>
      <c r="G3096" s="1" t="s">
        <v>13</v>
      </c>
      <c r="H3096" s="1" t="s">
        <v>13</v>
      </c>
      <c r="I3096" s="1">
        <v>43</v>
      </c>
      <c r="J3096" t="str">
        <f t="shared" si="145"/>
        <v>No</v>
      </c>
      <c r="K3096" t="str">
        <f t="shared" si="146"/>
        <v>No</v>
      </c>
      <c r="L3096">
        <f t="shared" si="147"/>
        <v>329333.44</v>
      </c>
      <c r="M3096" s="1" t="str">
        <f>IF(ISBLANK(D3096),_xlfn.MODE.SNGL(moras[TIPO_ASEGURAMIENTO]),D3096)</f>
        <v>ASALARIADO</v>
      </c>
      <c r="N3096" s="1">
        <f>IF(ISBLANK(moras[[#This Row],[EDAD]]),T3117,moras[[#This Row],[EDAD]])</f>
        <v>43</v>
      </c>
    </row>
    <row r="3097" spans="1:14" x14ac:dyDescent="0.35">
      <c r="A3097" s="1">
        <v>3096</v>
      </c>
      <c r="B3097" s="1" t="s">
        <v>9</v>
      </c>
      <c r="C3097" s="1">
        <v>465084.15999999997</v>
      </c>
      <c r="D3097" s="1" t="s">
        <v>10</v>
      </c>
      <c r="E3097" s="1" t="s">
        <v>16</v>
      </c>
      <c r="F3097" s="1" t="s">
        <v>12</v>
      </c>
      <c r="G3097" s="1" t="s">
        <v>13</v>
      </c>
      <c r="H3097" s="1" t="s">
        <v>13</v>
      </c>
      <c r="I3097" s="1">
        <v>27</v>
      </c>
      <c r="J3097" t="str">
        <f t="shared" si="145"/>
        <v>No</v>
      </c>
      <c r="K3097" t="str">
        <f t="shared" si="146"/>
        <v>No</v>
      </c>
      <c r="L3097">
        <f t="shared" si="147"/>
        <v>465084.15999999997</v>
      </c>
      <c r="M3097" s="1" t="str">
        <f>IF(ISBLANK(D3097),_xlfn.MODE.SNGL(moras[TIPO_ASEGURAMIENTO]),D3097)</f>
        <v>ASALARIADO</v>
      </c>
      <c r="N3097" s="1">
        <f>IF(ISBLANK(moras[[#This Row],[EDAD]]),T3118,moras[[#This Row],[EDAD]])</f>
        <v>27</v>
      </c>
    </row>
    <row r="3098" spans="1:14" x14ac:dyDescent="0.35">
      <c r="A3098" s="1">
        <v>3097</v>
      </c>
      <c r="B3098" s="1" t="s">
        <v>15</v>
      </c>
      <c r="C3098" s="1">
        <v>446160</v>
      </c>
      <c r="D3098" s="1" t="s">
        <v>10</v>
      </c>
      <c r="E3098" s="1" t="s">
        <v>16</v>
      </c>
      <c r="F3098" s="1" t="s">
        <v>12</v>
      </c>
      <c r="G3098" s="1" t="s">
        <v>12</v>
      </c>
      <c r="H3098" s="1" t="s">
        <v>13</v>
      </c>
      <c r="I3098" s="1">
        <v>29</v>
      </c>
      <c r="J3098" t="str">
        <f t="shared" si="145"/>
        <v>No</v>
      </c>
      <c r="K3098" t="str">
        <f t="shared" si="146"/>
        <v>No</v>
      </c>
      <c r="L3098">
        <f t="shared" si="147"/>
        <v>446160</v>
      </c>
      <c r="M3098" s="1" t="str">
        <f>IF(ISBLANK(D3098),_xlfn.MODE.SNGL(moras[TIPO_ASEGURAMIENTO]),D3098)</f>
        <v>ASALARIADO</v>
      </c>
      <c r="N3098" s="1">
        <f>IF(ISBLANK(moras[[#This Row],[EDAD]]),T3119,moras[[#This Row],[EDAD]])</f>
        <v>29</v>
      </c>
    </row>
    <row r="3099" spans="1:14" x14ac:dyDescent="0.35">
      <c r="A3099" s="1">
        <v>3098</v>
      </c>
      <c r="B3099" s="1" t="s">
        <v>9</v>
      </c>
      <c r="C3099" s="1">
        <v>1484376</v>
      </c>
      <c r="D3099" s="1" t="s">
        <v>10</v>
      </c>
      <c r="E3099" s="1" t="s">
        <v>16</v>
      </c>
      <c r="F3099" s="1" t="s">
        <v>12</v>
      </c>
      <c r="G3099" s="1" t="s">
        <v>13</v>
      </c>
      <c r="H3099" s="1" t="s">
        <v>13</v>
      </c>
      <c r="I3099" s="1">
        <v>55</v>
      </c>
      <c r="J3099" t="str">
        <f t="shared" si="145"/>
        <v>No</v>
      </c>
      <c r="K3099" t="str">
        <f t="shared" si="146"/>
        <v>No</v>
      </c>
      <c r="L3099">
        <f t="shared" si="147"/>
        <v>1484376</v>
      </c>
      <c r="M3099" s="1" t="str">
        <f>IF(ISBLANK(D3099),_xlfn.MODE.SNGL(moras[TIPO_ASEGURAMIENTO]),D3099)</f>
        <v>ASALARIADO</v>
      </c>
      <c r="N3099" s="1">
        <f>IF(ISBLANK(moras[[#This Row],[EDAD]]),T3120,moras[[#This Row],[EDAD]])</f>
        <v>55</v>
      </c>
    </row>
    <row r="3100" spans="1:14" x14ac:dyDescent="0.35">
      <c r="A3100" s="1">
        <v>3099</v>
      </c>
      <c r="B3100" s="1" t="s">
        <v>9</v>
      </c>
      <c r="C3100" s="1">
        <v>604899.99</v>
      </c>
      <c r="D3100" s="1" t="s">
        <v>10</v>
      </c>
      <c r="E3100" s="1" t="s">
        <v>16</v>
      </c>
      <c r="F3100" s="1" t="s">
        <v>12</v>
      </c>
      <c r="G3100" s="1" t="s">
        <v>13</v>
      </c>
      <c r="H3100" s="1" t="s">
        <v>13</v>
      </c>
      <c r="I3100" s="1">
        <v>22</v>
      </c>
      <c r="J3100" t="str">
        <f t="shared" si="145"/>
        <v>No</v>
      </c>
      <c r="K3100" t="str">
        <f t="shared" si="146"/>
        <v>No</v>
      </c>
      <c r="L3100">
        <f t="shared" si="147"/>
        <v>604899.99</v>
      </c>
      <c r="M3100" s="1" t="str">
        <f>IF(ISBLANK(D3100),_xlfn.MODE.SNGL(moras[TIPO_ASEGURAMIENTO]),D3100)</f>
        <v>ASALARIADO</v>
      </c>
      <c r="N3100" s="1">
        <f>IF(ISBLANK(moras[[#This Row],[EDAD]]),T3121,moras[[#This Row],[EDAD]])</f>
        <v>22</v>
      </c>
    </row>
    <row r="3101" spans="1:14" x14ac:dyDescent="0.35">
      <c r="A3101" s="1">
        <v>3100</v>
      </c>
      <c r="B3101" s="1" t="s">
        <v>9</v>
      </c>
      <c r="C3101" s="1">
        <v>758002.24</v>
      </c>
      <c r="D3101" s="1" t="s">
        <v>10</v>
      </c>
      <c r="E3101" s="1" t="s">
        <v>16</v>
      </c>
      <c r="F3101" s="1" t="s">
        <v>12</v>
      </c>
      <c r="G3101" s="1" t="s">
        <v>13</v>
      </c>
      <c r="H3101" s="1" t="s">
        <v>13</v>
      </c>
      <c r="I3101" s="1">
        <v>32</v>
      </c>
      <c r="J3101" t="str">
        <f t="shared" si="145"/>
        <v>No</v>
      </c>
      <c r="K3101" t="str">
        <f t="shared" si="146"/>
        <v>No</v>
      </c>
      <c r="L3101">
        <f t="shared" si="147"/>
        <v>758002.24</v>
      </c>
      <c r="M3101" s="1" t="str">
        <f>IF(ISBLANK(D3101),_xlfn.MODE.SNGL(moras[TIPO_ASEGURAMIENTO]),D3101)</f>
        <v>ASALARIADO</v>
      </c>
      <c r="N3101" s="1">
        <f>IF(ISBLANK(moras[[#This Row],[EDAD]]),T3122,moras[[#This Row],[EDAD]])</f>
        <v>32</v>
      </c>
    </row>
    <row r="3102" spans="1:14" x14ac:dyDescent="0.35">
      <c r="A3102" s="1">
        <v>3101</v>
      </c>
      <c r="B3102" s="1" t="s">
        <v>15</v>
      </c>
      <c r="C3102" s="1">
        <v>146988</v>
      </c>
      <c r="D3102" s="1" t="s">
        <v>10</v>
      </c>
      <c r="E3102" s="1" t="s">
        <v>16</v>
      </c>
      <c r="F3102" s="1" t="s">
        <v>12</v>
      </c>
      <c r="G3102" s="1" t="s">
        <v>13</v>
      </c>
      <c r="H3102" s="1" t="s">
        <v>13</v>
      </c>
      <c r="I3102" s="1">
        <v>36</v>
      </c>
      <c r="J3102" t="str">
        <f t="shared" si="145"/>
        <v>No</v>
      </c>
      <c r="K3102" t="str">
        <f t="shared" si="146"/>
        <v>No</v>
      </c>
      <c r="L3102">
        <f t="shared" si="147"/>
        <v>146988</v>
      </c>
      <c r="M3102" s="1" t="str">
        <f>IF(ISBLANK(D3102),_xlfn.MODE.SNGL(moras[TIPO_ASEGURAMIENTO]),D3102)</f>
        <v>ASALARIADO</v>
      </c>
      <c r="N3102" s="1">
        <f>IF(ISBLANK(moras[[#This Row],[EDAD]]),T3123,moras[[#This Row],[EDAD]])</f>
        <v>36</v>
      </c>
    </row>
    <row r="3103" spans="1:14" x14ac:dyDescent="0.35">
      <c r="A3103" s="1">
        <v>3102</v>
      </c>
      <c r="B3103" s="1" t="s">
        <v>9</v>
      </c>
      <c r="C3103" s="1">
        <v>278031</v>
      </c>
      <c r="D3103" s="1" t="s">
        <v>17</v>
      </c>
      <c r="E3103" s="1" t="s">
        <v>16</v>
      </c>
      <c r="F3103" s="1" t="s">
        <v>13</v>
      </c>
      <c r="G3103" s="1" t="s">
        <v>13</v>
      </c>
      <c r="H3103" s="1" t="s">
        <v>13</v>
      </c>
      <c r="I3103" s="1">
        <v>34</v>
      </c>
      <c r="J3103" t="str">
        <f t="shared" si="145"/>
        <v>No</v>
      </c>
      <c r="K3103" t="str">
        <f t="shared" si="146"/>
        <v>No</v>
      </c>
      <c r="L3103">
        <f t="shared" si="147"/>
        <v>278031</v>
      </c>
      <c r="M3103" s="1" t="str">
        <f>IF(ISBLANK(D3103),_xlfn.MODE.SNGL(moras[TIPO_ASEGURAMIENTO]),D3103)</f>
        <v>ASEGURADO VOLUNTARIO</v>
      </c>
      <c r="N3103" s="1">
        <f>IF(ISBLANK(moras[[#This Row],[EDAD]]),T3124,moras[[#This Row],[EDAD]])</f>
        <v>34</v>
      </c>
    </row>
    <row r="3104" spans="1:14" x14ac:dyDescent="0.35">
      <c r="A3104" s="1">
        <v>3103</v>
      </c>
      <c r="B3104" s="1" t="s">
        <v>15</v>
      </c>
      <c r="C3104" s="1">
        <v>477903</v>
      </c>
      <c r="D3104" s="1" t="s">
        <v>18</v>
      </c>
      <c r="E3104" s="1" t="s">
        <v>16</v>
      </c>
      <c r="F3104" s="1" t="s">
        <v>12</v>
      </c>
      <c r="G3104" s="1" t="s">
        <v>13</v>
      </c>
      <c r="H3104" s="1" t="s">
        <v>13</v>
      </c>
      <c r="I3104" s="1">
        <v>51</v>
      </c>
      <c r="J3104" t="str">
        <f t="shared" si="145"/>
        <v>No</v>
      </c>
      <c r="K3104" t="str">
        <f t="shared" si="146"/>
        <v>No</v>
      </c>
      <c r="L3104">
        <f t="shared" si="147"/>
        <v>477903</v>
      </c>
      <c r="M3104" s="1" t="str">
        <f>IF(ISBLANK(D3104),_xlfn.MODE.SNGL(moras[TIPO_ASEGURAMIENTO]),D3104)</f>
        <v>TRABAJADOR INDEPENDIENTE</v>
      </c>
      <c r="N3104" s="1">
        <f>IF(ISBLANK(moras[[#This Row],[EDAD]]),T3125,moras[[#This Row],[EDAD]])</f>
        <v>51</v>
      </c>
    </row>
    <row r="3105" spans="1:14" x14ac:dyDescent="0.35">
      <c r="A3105" s="1">
        <v>3104</v>
      </c>
      <c r="B3105" s="1" t="s">
        <v>9</v>
      </c>
      <c r="C3105" s="1">
        <v>744238</v>
      </c>
      <c r="D3105" s="1" t="s">
        <v>14</v>
      </c>
      <c r="E3105" s="1" t="s">
        <v>11</v>
      </c>
      <c r="F3105" s="1" t="s">
        <v>12</v>
      </c>
      <c r="G3105" s="1" t="s">
        <v>13</v>
      </c>
      <c r="H3105" s="1" t="s">
        <v>13</v>
      </c>
      <c r="I3105" s="1">
        <v>56</v>
      </c>
      <c r="J3105" t="str">
        <f t="shared" si="145"/>
        <v>No</v>
      </c>
      <c r="K3105" t="str">
        <f t="shared" si="146"/>
        <v>No</v>
      </c>
      <c r="L3105">
        <f t="shared" si="147"/>
        <v>744238</v>
      </c>
      <c r="M3105" s="1" t="str">
        <f>IF(ISBLANK(D3105),_xlfn.MODE.SNGL(moras[TIPO_ASEGURAMIENTO]),D3105)</f>
        <v>PENSIONADOS EN SU PROPIO SISTEMA</v>
      </c>
      <c r="N3105" s="1">
        <f>IF(ISBLANK(moras[[#This Row],[EDAD]]),T3126,moras[[#This Row],[EDAD]])</f>
        <v>56</v>
      </c>
    </row>
    <row r="3106" spans="1:14" x14ac:dyDescent="0.35">
      <c r="A3106" s="1">
        <v>3105</v>
      </c>
      <c r="B3106" s="1" t="s">
        <v>15</v>
      </c>
      <c r="C3106" s="1">
        <v>297046</v>
      </c>
      <c r="D3106" s="1" t="s">
        <v>17</v>
      </c>
      <c r="E3106" s="1" t="s">
        <v>16</v>
      </c>
      <c r="F3106" s="1" t="s">
        <v>12</v>
      </c>
      <c r="G3106" s="1" t="s">
        <v>13</v>
      </c>
      <c r="H3106" s="1" t="s">
        <v>13</v>
      </c>
      <c r="I3106" s="1">
        <v>60</v>
      </c>
      <c r="J3106" t="str">
        <f t="shared" si="145"/>
        <v>No</v>
      </c>
      <c r="K3106" t="str">
        <f t="shared" si="146"/>
        <v>No</v>
      </c>
      <c r="L3106">
        <f t="shared" si="147"/>
        <v>297046</v>
      </c>
      <c r="M3106" s="1" t="str">
        <f>IF(ISBLANK(D3106),_xlfn.MODE.SNGL(moras[TIPO_ASEGURAMIENTO]),D3106)</f>
        <v>ASEGURADO VOLUNTARIO</v>
      </c>
      <c r="N3106" s="1">
        <f>IF(ISBLANK(moras[[#This Row],[EDAD]]),T3127,moras[[#This Row],[EDAD]])</f>
        <v>60</v>
      </c>
    </row>
    <row r="3107" spans="1:14" x14ac:dyDescent="0.35">
      <c r="A3107" s="1">
        <v>3106</v>
      </c>
      <c r="B3107" s="1" t="s">
        <v>9</v>
      </c>
      <c r="C3107" s="1">
        <v>1353797</v>
      </c>
      <c r="D3107" s="1" t="s">
        <v>10</v>
      </c>
      <c r="E3107" s="1" t="s">
        <v>11</v>
      </c>
      <c r="F3107" s="1" t="s">
        <v>12</v>
      </c>
      <c r="G3107" s="1" t="s">
        <v>13</v>
      </c>
      <c r="H3107" s="1" t="s">
        <v>12</v>
      </c>
      <c r="I3107" s="1">
        <v>44</v>
      </c>
      <c r="J3107" t="str">
        <f t="shared" si="145"/>
        <v>No</v>
      </c>
      <c r="K3107" t="str">
        <f t="shared" si="146"/>
        <v>No</v>
      </c>
      <c r="L3107">
        <f t="shared" si="147"/>
        <v>1353797</v>
      </c>
      <c r="M3107" s="1" t="str">
        <f>IF(ISBLANK(D3107),_xlfn.MODE.SNGL(moras[TIPO_ASEGURAMIENTO]),D3107)</f>
        <v>ASALARIADO</v>
      </c>
      <c r="N3107" s="1">
        <f>IF(ISBLANK(moras[[#This Row],[EDAD]]),T3128,moras[[#This Row],[EDAD]])</f>
        <v>44</v>
      </c>
    </row>
    <row r="3108" spans="1:14" x14ac:dyDescent="0.35">
      <c r="A3108" s="1">
        <v>3107</v>
      </c>
      <c r="B3108" s="1" t="s">
        <v>15</v>
      </c>
      <c r="C3108" s="1">
        <v>486013</v>
      </c>
      <c r="D3108" s="1" t="s">
        <v>18</v>
      </c>
      <c r="E3108" s="1" t="s">
        <v>16</v>
      </c>
      <c r="F3108" s="1" t="s">
        <v>12</v>
      </c>
      <c r="G3108" s="1" t="s">
        <v>13</v>
      </c>
      <c r="H3108" s="1" t="s">
        <v>13</v>
      </c>
      <c r="I3108" s="1">
        <v>63</v>
      </c>
      <c r="J3108" t="str">
        <f t="shared" si="145"/>
        <v>No</v>
      </c>
      <c r="K3108" t="str">
        <f t="shared" si="146"/>
        <v>No</v>
      </c>
      <c r="L3108">
        <f t="shared" si="147"/>
        <v>486013</v>
      </c>
      <c r="M3108" s="1" t="str">
        <f>IF(ISBLANK(D3108),_xlfn.MODE.SNGL(moras[TIPO_ASEGURAMIENTO]),D3108)</f>
        <v>TRABAJADOR INDEPENDIENTE</v>
      </c>
      <c r="N3108" s="1">
        <f>IF(ISBLANK(moras[[#This Row],[EDAD]]),T3129,moras[[#This Row],[EDAD]])</f>
        <v>63</v>
      </c>
    </row>
    <row r="3109" spans="1:14" x14ac:dyDescent="0.35">
      <c r="A3109" s="1">
        <v>3108</v>
      </c>
      <c r="B3109" s="1" t="s">
        <v>9</v>
      </c>
      <c r="C3109" s="1">
        <v>278030</v>
      </c>
      <c r="D3109" s="1" t="s">
        <v>19</v>
      </c>
      <c r="E3109" s="1" t="s">
        <v>16</v>
      </c>
      <c r="F3109" s="1" t="s">
        <v>12</v>
      </c>
      <c r="G3109" s="1" t="s">
        <v>13</v>
      </c>
      <c r="H3109" s="1" t="s">
        <v>13</v>
      </c>
      <c r="I3109" s="1">
        <v>33</v>
      </c>
      <c r="J3109" t="str">
        <f t="shared" si="145"/>
        <v>No</v>
      </c>
      <c r="K3109" t="str">
        <f t="shared" si="146"/>
        <v>No</v>
      </c>
      <c r="L3109">
        <f t="shared" si="147"/>
        <v>278030</v>
      </c>
      <c r="M3109" s="1" t="str">
        <f>IF(ISBLANK(D3109),_xlfn.MODE.SNGL(moras[TIPO_ASEGURAMIENTO]),D3109)</f>
        <v>CONVENIOS ESPECIALES DE TRABAJADORES INDEPENDIENTES</v>
      </c>
      <c r="N3109" s="1">
        <f>IF(ISBLANK(moras[[#This Row],[EDAD]]),T3130,moras[[#This Row],[EDAD]])</f>
        <v>33</v>
      </c>
    </row>
    <row r="3110" spans="1:14" x14ac:dyDescent="0.35">
      <c r="A3110" s="1">
        <v>3109</v>
      </c>
      <c r="B3110" s="1" t="s">
        <v>15</v>
      </c>
      <c r="C3110" s="1">
        <v>278030</v>
      </c>
      <c r="D3110" s="1" t="s">
        <v>19</v>
      </c>
      <c r="E3110" s="1" t="s">
        <v>16</v>
      </c>
      <c r="F3110" s="1" t="s">
        <v>12</v>
      </c>
      <c r="G3110" s="1" t="s">
        <v>13</v>
      </c>
      <c r="H3110" s="1" t="s">
        <v>13</v>
      </c>
      <c r="I3110" s="1">
        <v>40</v>
      </c>
      <c r="J3110" t="str">
        <f t="shared" si="145"/>
        <v>No</v>
      </c>
      <c r="K3110" t="str">
        <f t="shared" si="146"/>
        <v>No</v>
      </c>
      <c r="L3110">
        <f t="shared" si="147"/>
        <v>278030</v>
      </c>
      <c r="M3110" s="1" t="str">
        <f>IF(ISBLANK(D3110),_xlfn.MODE.SNGL(moras[TIPO_ASEGURAMIENTO]),D3110)</f>
        <v>CONVENIOS ESPECIALES DE TRABAJADORES INDEPENDIENTES</v>
      </c>
      <c r="N3110" s="1">
        <f>IF(ISBLANK(moras[[#This Row],[EDAD]]),T3131,moras[[#This Row],[EDAD]])</f>
        <v>40</v>
      </c>
    </row>
    <row r="3111" spans="1:14" x14ac:dyDescent="0.35">
      <c r="A3111" s="1">
        <v>3110</v>
      </c>
      <c r="B3111" s="1" t="s">
        <v>9</v>
      </c>
      <c r="C3111" s="1">
        <v>255744</v>
      </c>
      <c r="D3111" s="1" t="s">
        <v>10</v>
      </c>
      <c r="E3111" s="1" t="s">
        <v>16</v>
      </c>
      <c r="F3111" s="1" t="s">
        <v>12</v>
      </c>
      <c r="G3111" s="1" t="s">
        <v>13</v>
      </c>
      <c r="H3111" s="1" t="s">
        <v>12</v>
      </c>
      <c r="I3111" s="1">
        <v>26</v>
      </c>
      <c r="J3111" t="str">
        <f t="shared" si="145"/>
        <v>No</v>
      </c>
      <c r="K3111" t="str">
        <f t="shared" si="146"/>
        <v>No</v>
      </c>
      <c r="L3111">
        <f t="shared" si="147"/>
        <v>255744</v>
      </c>
      <c r="M3111" s="1" t="str">
        <f>IF(ISBLANK(D3111),_xlfn.MODE.SNGL(moras[TIPO_ASEGURAMIENTO]),D3111)</f>
        <v>ASALARIADO</v>
      </c>
      <c r="N3111" s="1">
        <f>IF(ISBLANK(moras[[#This Row],[EDAD]]),T3132,moras[[#This Row],[EDAD]])</f>
        <v>26</v>
      </c>
    </row>
    <row r="3112" spans="1:14" x14ac:dyDescent="0.35">
      <c r="A3112" s="1">
        <v>3111</v>
      </c>
      <c r="B3112" s="1" t="s">
        <v>9</v>
      </c>
      <c r="C3112" s="1">
        <v>1602326.3</v>
      </c>
      <c r="D3112" s="1" t="s">
        <v>10</v>
      </c>
      <c r="E3112" s="1" t="s">
        <v>11</v>
      </c>
      <c r="F3112" s="1" t="s">
        <v>12</v>
      </c>
      <c r="G3112" s="1" t="s">
        <v>13</v>
      </c>
      <c r="H3112" s="1" t="s">
        <v>13</v>
      </c>
      <c r="I3112" s="1">
        <v>62</v>
      </c>
      <c r="J3112" t="str">
        <f t="shared" si="145"/>
        <v>No</v>
      </c>
      <c r="K3112" t="str">
        <f t="shared" si="146"/>
        <v>No</v>
      </c>
      <c r="L3112">
        <f t="shared" si="147"/>
        <v>1602326.3</v>
      </c>
      <c r="M3112" s="1" t="str">
        <f>IF(ISBLANK(D3112),_xlfn.MODE.SNGL(moras[TIPO_ASEGURAMIENTO]),D3112)</f>
        <v>ASALARIADO</v>
      </c>
      <c r="N3112" s="1">
        <f>IF(ISBLANK(moras[[#This Row],[EDAD]]),T3133,moras[[#This Row],[EDAD]])</f>
        <v>62</v>
      </c>
    </row>
    <row r="3113" spans="1:14" x14ac:dyDescent="0.35">
      <c r="A3113" s="1">
        <v>3112</v>
      </c>
      <c r="B3113" s="1" t="s">
        <v>9</v>
      </c>
      <c r="C3113" s="1">
        <v>356455</v>
      </c>
      <c r="D3113" s="1" t="s">
        <v>18</v>
      </c>
      <c r="E3113" s="1" t="s">
        <v>16</v>
      </c>
      <c r="F3113" s="1" t="s">
        <v>12</v>
      </c>
      <c r="G3113" s="1" t="s">
        <v>13</v>
      </c>
      <c r="H3113" s="1" t="s">
        <v>12</v>
      </c>
      <c r="I3113" s="1">
        <v>41</v>
      </c>
      <c r="J3113" t="str">
        <f t="shared" si="145"/>
        <v>No</v>
      </c>
      <c r="K3113" t="str">
        <f t="shared" si="146"/>
        <v>No</v>
      </c>
      <c r="L3113">
        <f t="shared" si="147"/>
        <v>356455</v>
      </c>
      <c r="M3113" s="1" t="str">
        <f>IF(ISBLANK(D3113),_xlfn.MODE.SNGL(moras[TIPO_ASEGURAMIENTO]),D3113)</f>
        <v>TRABAJADOR INDEPENDIENTE</v>
      </c>
      <c r="N3113" s="1">
        <f>IF(ISBLANK(moras[[#This Row],[EDAD]]),T3134,moras[[#This Row],[EDAD]])</f>
        <v>41</v>
      </c>
    </row>
    <row r="3114" spans="1:14" x14ac:dyDescent="0.35">
      <c r="A3114" s="1">
        <v>3113</v>
      </c>
      <c r="B3114" s="1" t="s">
        <v>9</v>
      </c>
      <c r="C3114" s="1">
        <v>389940</v>
      </c>
      <c r="D3114" s="1" t="s">
        <v>18</v>
      </c>
      <c r="E3114" s="1" t="s">
        <v>16</v>
      </c>
      <c r="F3114" s="1" t="s">
        <v>12</v>
      </c>
      <c r="G3114" s="1" t="s">
        <v>13</v>
      </c>
      <c r="H3114" s="1" t="s">
        <v>12</v>
      </c>
      <c r="I3114" s="1">
        <v>47</v>
      </c>
      <c r="J3114" t="str">
        <f t="shared" si="145"/>
        <v>No</v>
      </c>
      <c r="K3114" t="str">
        <f t="shared" si="146"/>
        <v>No</v>
      </c>
      <c r="L3114">
        <f t="shared" si="147"/>
        <v>389940</v>
      </c>
      <c r="M3114" s="1" t="str">
        <f>IF(ISBLANK(D3114),_xlfn.MODE.SNGL(moras[TIPO_ASEGURAMIENTO]),D3114)</f>
        <v>TRABAJADOR INDEPENDIENTE</v>
      </c>
      <c r="N3114" s="1">
        <f>IF(ISBLANK(moras[[#This Row],[EDAD]]),T3135,moras[[#This Row],[EDAD]])</f>
        <v>47</v>
      </c>
    </row>
    <row r="3115" spans="1:14" x14ac:dyDescent="0.35">
      <c r="A3115" s="1">
        <v>3114</v>
      </c>
      <c r="B3115" s="1" t="s">
        <v>15</v>
      </c>
      <c r="C3115" s="1">
        <v>300018</v>
      </c>
      <c r="D3115" s="1" t="s">
        <v>17</v>
      </c>
      <c r="E3115" s="1" t="s">
        <v>16</v>
      </c>
      <c r="F3115" s="1" t="s">
        <v>12</v>
      </c>
      <c r="G3115" s="1" t="s">
        <v>13</v>
      </c>
      <c r="H3115" s="1" t="s">
        <v>13</v>
      </c>
      <c r="I3115" s="1">
        <v>43</v>
      </c>
      <c r="J3115" t="str">
        <f t="shared" si="145"/>
        <v>No</v>
      </c>
      <c r="K3115" t="str">
        <f t="shared" si="146"/>
        <v>No</v>
      </c>
      <c r="L3115">
        <f t="shared" si="147"/>
        <v>300018</v>
      </c>
      <c r="M3115" s="1" t="str">
        <f>IF(ISBLANK(D3115),_xlfn.MODE.SNGL(moras[TIPO_ASEGURAMIENTO]),D3115)</f>
        <v>ASEGURADO VOLUNTARIO</v>
      </c>
      <c r="N3115" s="1">
        <f>IF(ISBLANK(moras[[#This Row],[EDAD]]),T3136,moras[[#This Row],[EDAD]])</f>
        <v>43</v>
      </c>
    </row>
    <row r="3116" spans="1:14" x14ac:dyDescent="0.35">
      <c r="A3116" s="1">
        <v>3115</v>
      </c>
      <c r="B3116" s="1" t="s">
        <v>15</v>
      </c>
      <c r="C3116" s="1">
        <v>110300</v>
      </c>
      <c r="D3116" s="1" t="s">
        <v>10</v>
      </c>
      <c r="E3116" s="1" t="s">
        <v>16</v>
      </c>
      <c r="F3116" s="1" t="s">
        <v>12</v>
      </c>
      <c r="G3116" s="1" t="s">
        <v>13</v>
      </c>
      <c r="H3116" s="1" t="s">
        <v>13</v>
      </c>
      <c r="I3116" s="1">
        <v>53</v>
      </c>
      <c r="J3116" t="str">
        <f t="shared" si="145"/>
        <v>No</v>
      </c>
      <c r="K3116" t="str">
        <f t="shared" si="146"/>
        <v>No</v>
      </c>
      <c r="L3116">
        <f t="shared" si="147"/>
        <v>110300</v>
      </c>
      <c r="M3116" s="1" t="str">
        <f>IF(ISBLANK(D3116),_xlfn.MODE.SNGL(moras[TIPO_ASEGURAMIENTO]),D3116)</f>
        <v>ASALARIADO</v>
      </c>
      <c r="N3116" s="1">
        <f>IF(ISBLANK(moras[[#This Row],[EDAD]]),T3137,moras[[#This Row],[EDAD]])</f>
        <v>53</v>
      </c>
    </row>
    <row r="3117" spans="1:14" x14ac:dyDescent="0.35">
      <c r="A3117" s="1">
        <v>3116</v>
      </c>
      <c r="B3117" s="1" t="s">
        <v>9</v>
      </c>
      <c r="C3117" s="1">
        <v>247406.29</v>
      </c>
      <c r="D3117" s="1" t="s">
        <v>10</v>
      </c>
      <c r="E3117" s="1" t="s">
        <v>16</v>
      </c>
      <c r="F3117" s="1" t="s">
        <v>12</v>
      </c>
      <c r="G3117" s="1" t="s">
        <v>13</v>
      </c>
      <c r="H3117" s="1" t="s">
        <v>13</v>
      </c>
      <c r="I3117" s="1">
        <v>33</v>
      </c>
      <c r="J3117" t="str">
        <f t="shared" si="145"/>
        <v>No</v>
      </c>
      <c r="K3117" t="str">
        <f t="shared" si="146"/>
        <v>No</v>
      </c>
      <c r="L3117">
        <f t="shared" si="147"/>
        <v>247406.29</v>
      </c>
      <c r="M3117" s="1" t="str">
        <f>IF(ISBLANK(D3117),_xlfn.MODE.SNGL(moras[TIPO_ASEGURAMIENTO]),D3117)</f>
        <v>ASALARIADO</v>
      </c>
      <c r="N3117" s="1">
        <f>IF(ISBLANK(moras[[#This Row],[EDAD]]),T3138,moras[[#This Row],[EDAD]])</f>
        <v>33</v>
      </c>
    </row>
    <row r="3118" spans="1:14" x14ac:dyDescent="0.35">
      <c r="A3118" s="1">
        <v>3117</v>
      </c>
      <c r="B3118" s="1" t="s">
        <v>9</v>
      </c>
      <c r="C3118" s="1">
        <v>594092</v>
      </c>
      <c r="D3118" s="1" t="s">
        <v>18</v>
      </c>
      <c r="E3118" s="1" t="s">
        <v>16</v>
      </c>
      <c r="F3118" s="1" t="s">
        <v>12</v>
      </c>
      <c r="G3118" s="1" t="s">
        <v>13</v>
      </c>
      <c r="H3118" s="1" t="s">
        <v>12</v>
      </c>
      <c r="I3118" s="1">
        <v>62</v>
      </c>
      <c r="J3118" t="str">
        <f t="shared" si="145"/>
        <v>No</v>
      </c>
      <c r="K3118" t="str">
        <f t="shared" si="146"/>
        <v>No</v>
      </c>
      <c r="L3118">
        <f t="shared" si="147"/>
        <v>594092</v>
      </c>
      <c r="M3118" s="1" t="str">
        <f>IF(ISBLANK(D3118),_xlfn.MODE.SNGL(moras[TIPO_ASEGURAMIENTO]),D3118)</f>
        <v>TRABAJADOR INDEPENDIENTE</v>
      </c>
      <c r="N3118" s="1">
        <f>IF(ISBLANK(moras[[#This Row],[EDAD]]),T3139,moras[[#This Row],[EDAD]])</f>
        <v>62</v>
      </c>
    </row>
    <row r="3119" spans="1:14" x14ac:dyDescent="0.35">
      <c r="A3119" s="1">
        <v>3118</v>
      </c>
      <c r="B3119" s="1" t="s">
        <v>15</v>
      </c>
      <c r="C3119" s="1">
        <v>297046</v>
      </c>
      <c r="D3119" s="1" t="s">
        <v>18</v>
      </c>
      <c r="E3119" s="1" t="s">
        <v>16</v>
      </c>
      <c r="F3119" s="1" t="s">
        <v>12</v>
      </c>
      <c r="G3119" s="1" t="s">
        <v>13</v>
      </c>
      <c r="H3119" s="1" t="s">
        <v>12</v>
      </c>
      <c r="I3119" s="1">
        <v>40</v>
      </c>
      <c r="J3119" t="str">
        <f t="shared" si="145"/>
        <v>No</v>
      </c>
      <c r="K3119" t="str">
        <f t="shared" si="146"/>
        <v>No</v>
      </c>
      <c r="L3119">
        <f t="shared" si="147"/>
        <v>297046</v>
      </c>
      <c r="M3119" s="1" t="str">
        <f>IF(ISBLANK(D3119),_xlfn.MODE.SNGL(moras[TIPO_ASEGURAMIENTO]),D3119)</f>
        <v>TRABAJADOR INDEPENDIENTE</v>
      </c>
      <c r="N3119" s="1">
        <f>IF(ISBLANK(moras[[#This Row],[EDAD]]),T3140,moras[[#This Row],[EDAD]])</f>
        <v>40</v>
      </c>
    </row>
    <row r="3120" spans="1:14" x14ac:dyDescent="0.35">
      <c r="A3120" s="1">
        <v>3119</v>
      </c>
      <c r="B3120" s="1" t="s">
        <v>9</v>
      </c>
      <c r="C3120" s="1">
        <v>546000</v>
      </c>
      <c r="D3120" s="1" t="s">
        <v>10</v>
      </c>
      <c r="E3120" s="1" t="s">
        <v>16</v>
      </c>
      <c r="F3120" s="1" t="s">
        <v>12</v>
      </c>
      <c r="G3120" s="1" t="s">
        <v>13</v>
      </c>
      <c r="H3120" s="1" t="s">
        <v>13</v>
      </c>
      <c r="I3120" s="1">
        <v>54</v>
      </c>
      <c r="J3120" t="str">
        <f t="shared" si="145"/>
        <v>No</v>
      </c>
      <c r="K3120" t="str">
        <f t="shared" si="146"/>
        <v>No</v>
      </c>
      <c r="L3120">
        <f t="shared" si="147"/>
        <v>546000</v>
      </c>
      <c r="M3120" s="1" t="str">
        <f>IF(ISBLANK(D3120),_xlfn.MODE.SNGL(moras[TIPO_ASEGURAMIENTO]),D3120)</f>
        <v>ASALARIADO</v>
      </c>
      <c r="N3120" s="1">
        <f>IF(ISBLANK(moras[[#This Row],[EDAD]]),T3141,moras[[#This Row],[EDAD]])</f>
        <v>54</v>
      </c>
    </row>
    <row r="3121" spans="1:14" x14ac:dyDescent="0.35">
      <c r="A3121" s="1">
        <v>3120</v>
      </c>
      <c r="B3121" s="1" t="s">
        <v>9</v>
      </c>
      <c r="C3121" s="1">
        <v>3446699</v>
      </c>
      <c r="D3121" s="1" t="s">
        <v>10</v>
      </c>
      <c r="E3121" s="1" t="s">
        <v>11</v>
      </c>
      <c r="F3121" s="1" t="s">
        <v>12</v>
      </c>
      <c r="G3121" s="1" t="s">
        <v>13</v>
      </c>
      <c r="H3121" s="1" t="s">
        <v>13</v>
      </c>
      <c r="I3121" s="1">
        <v>57</v>
      </c>
      <c r="J3121" t="str">
        <f t="shared" si="145"/>
        <v>Atípico</v>
      </c>
      <c r="K3121" t="str">
        <f t="shared" si="146"/>
        <v>No</v>
      </c>
      <c r="L3121">
        <f t="shared" si="147"/>
        <v>3446699</v>
      </c>
      <c r="M3121" s="1" t="str">
        <f>IF(ISBLANK(D3121),_xlfn.MODE.SNGL(moras[TIPO_ASEGURAMIENTO]),D3121)</f>
        <v>ASALARIADO</v>
      </c>
      <c r="N3121" s="1">
        <f>IF(ISBLANK(moras[[#This Row],[EDAD]]),T3142,moras[[#This Row],[EDAD]])</f>
        <v>57</v>
      </c>
    </row>
    <row r="3122" spans="1:14" x14ac:dyDescent="0.35">
      <c r="A3122" s="1">
        <v>3121</v>
      </c>
      <c r="B3122" s="1" t="s">
        <v>9</v>
      </c>
      <c r="C3122" s="1">
        <v>442605.85</v>
      </c>
      <c r="D3122" s="1" t="s">
        <v>10</v>
      </c>
      <c r="E3122" s="1" t="s">
        <v>16</v>
      </c>
      <c r="F3122" s="1" t="s">
        <v>12</v>
      </c>
      <c r="G3122" s="1" t="s">
        <v>13</v>
      </c>
      <c r="H3122" s="1" t="s">
        <v>13</v>
      </c>
      <c r="I3122" s="1">
        <v>22</v>
      </c>
      <c r="J3122" t="str">
        <f t="shared" si="145"/>
        <v>No</v>
      </c>
      <c r="K3122" t="str">
        <f t="shared" si="146"/>
        <v>No</v>
      </c>
      <c r="L3122">
        <f t="shared" si="147"/>
        <v>442605.85</v>
      </c>
      <c r="M3122" s="1" t="str">
        <f>IF(ISBLANK(D3122),_xlfn.MODE.SNGL(moras[TIPO_ASEGURAMIENTO]),D3122)</f>
        <v>ASALARIADO</v>
      </c>
      <c r="N3122" s="1">
        <f>IF(ISBLANK(moras[[#This Row],[EDAD]]),T3143,moras[[#This Row],[EDAD]])</f>
        <v>22</v>
      </c>
    </row>
    <row r="3123" spans="1:14" x14ac:dyDescent="0.35">
      <c r="A3123" s="1">
        <v>3122</v>
      </c>
      <c r="B3123" s="1" t="s">
        <v>9</v>
      </c>
      <c r="C3123" s="1">
        <v>1326601</v>
      </c>
      <c r="D3123" s="1" t="s">
        <v>14</v>
      </c>
      <c r="E3123" s="1" t="s">
        <v>11</v>
      </c>
      <c r="F3123" s="1" t="s">
        <v>12</v>
      </c>
      <c r="G3123" s="1" t="s">
        <v>13</v>
      </c>
      <c r="H3123" s="1" t="s">
        <v>13</v>
      </c>
      <c r="I3123" s="1">
        <v>72</v>
      </c>
      <c r="J3123" t="str">
        <f t="shared" si="145"/>
        <v>No</v>
      </c>
      <c r="K3123" t="str">
        <f t="shared" si="146"/>
        <v>No</v>
      </c>
      <c r="L3123">
        <f t="shared" si="147"/>
        <v>1326601</v>
      </c>
      <c r="M3123" s="1" t="str">
        <f>IF(ISBLANK(D3123),_xlfn.MODE.SNGL(moras[TIPO_ASEGURAMIENTO]),D3123)</f>
        <v>PENSIONADOS EN SU PROPIO SISTEMA</v>
      </c>
      <c r="N3123" s="1">
        <f>IF(ISBLANK(moras[[#This Row],[EDAD]]),T3144,moras[[#This Row],[EDAD]])</f>
        <v>72</v>
      </c>
    </row>
    <row r="3124" spans="1:14" x14ac:dyDescent="0.35">
      <c r="A3124" s="1">
        <v>3123</v>
      </c>
      <c r="B3124" s="1" t="s">
        <v>9</v>
      </c>
      <c r="C3124" s="1">
        <v>300018</v>
      </c>
      <c r="D3124" s="1" t="s">
        <v>18</v>
      </c>
      <c r="E3124" s="1" t="s">
        <v>16</v>
      </c>
      <c r="F3124" s="1" t="s">
        <v>12</v>
      </c>
      <c r="G3124" s="1" t="s">
        <v>12</v>
      </c>
      <c r="H3124" s="1" t="s">
        <v>12</v>
      </c>
      <c r="I3124" s="1">
        <v>45</v>
      </c>
      <c r="J3124" t="str">
        <f t="shared" si="145"/>
        <v>No</v>
      </c>
      <c r="K3124" t="str">
        <f t="shared" si="146"/>
        <v>No</v>
      </c>
      <c r="L3124">
        <f t="shared" si="147"/>
        <v>300018</v>
      </c>
      <c r="M3124" s="1" t="str">
        <f>IF(ISBLANK(D3124),_xlfn.MODE.SNGL(moras[TIPO_ASEGURAMIENTO]),D3124)</f>
        <v>TRABAJADOR INDEPENDIENTE</v>
      </c>
      <c r="N3124" s="1">
        <f>IF(ISBLANK(moras[[#This Row],[EDAD]]),T3145,moras[[#This Row],[EDAD]])</f>
        <v>45</v>
      </c>
    </row>
    <row r="3125" spans="1:14" x14ac:dyDescent="0.35">
      <c r="A3125" s="1">
        <v>3124</v>
      </c>
      <c r="B3125" s="1" t="s">
        <v>15</v>
      </c>
      <c r="C3125" s="1">
        <v>299000</v>
      </c>
      <c r="D3125" s="1" t="s">
        <v>18</v>
      </c>
      <c r="E3125" s="1" t="s">
        <v>16</v>
      </c>
      <c r="F3125" s="1" t="s">
        <v>12</v>
      </c>
      <c r="G3125" s="1" t="s">
        <v>13</v>
      </c>
      <c r="H3125" s="1" t="s">
        <v>13</v>
      </c>
      <c r="I3125" s="1">
        <v>28</v>
      </c>
      <c r="J3125" t="str">
        <f t="shared" si="145"/>
        <v>No</v>
      </c>
      <c r="K3125" t="str">
        <f t="shared" si="146"/>
        <v>No</v>
      </c>
      <c r="L3125">
        <f t="shared" si="147"/>
        <v>299000</v>
      </c>
      <c r="M3125" s="1" t="str">
        <f>IF(ISBLANK(D3125),_xlfn.MODE.SNGL(moras[TIPO_ASEGURAMIENTO]),D3125)</f>
        <v>TRABAJADOR INDEPENDIENTE</v>
      </c>
      <c r="N3125" s="1">
        <f>IF(ISBLANK(moras[[#This Row],[EDAD]]),T3146,moras[[#This Row],[EDAD]])</f>
        <v>28</v>
      </c>
    </row>
    <row r="3126" spans="1:14" x14ac:dyDescent="0.35">
      <c r="A3126" s="1">
        <v>3125</v>
      </c>
      <c r="B3126" s="1" t="s">
        <v>9</v>
      </c>
      <c r="C3126" s="1">
        <v>296540</v>
      </c>
      <c r="D3126" s="1" t="s">
        <v>18</v>
      </c>
      <c r="E3126" s="1" t="s">
        <v>16</v>
      </c>
      <c r="F3126" s="1" t="s">
        <v>12</v>
      </c>
      <c r="G3126" s="1" t="s">
        <v>13</v>
      </c>
      <c r="H3126" s="1" t="s">
        <v>12</v>
      </c>
      <c r="I3126" s="1">
        <v>44</v>
      </c>
      <c r="J3126" t="str">
        <f t="shared" si="145"/>
        <v>No</v>
      </c>
      <c r="K3126" t="str">
        <f t="shared" si="146"/>
        <v>No</v>
      </c>
      <c r="L3126">
        <f t="shared" si="147"/>
        <v>296540</v>
      </c>
      <c r="M3126" s="1" t="str">
        <f>IF(ISBLANK(D3126),_xlfn.MODE.SNGL(moras[TIPO_ASEGURAMIENTO]),D3126)</f>
        <v>TRABAJADOR INDEPENDIENTE</v>
      </c>
      <c r="N3126" s="1">
        <f>IF(ISBLANK(moras[[#This Row],[EDAD]]),T3147,moras[[#This Row],[EDAD]])</f>
        <v>44</v>
      </c>
    </row>
    <row r="3127" spans="1:14" x14ac:dyDescent="0.35">
      <c r="A3127" s="1">
        <v>3126</v>
      </c>
      <c r="B3127" s="1" t="s">
        <v>9</v>
      </c>
      <c r="C3127" s="1">
        <v>639148</v>
      </c>
      <c r="D3127" s="1" t="s">
        <v>17</v>
      </c>
      <c r="E3127" s="1" t="s">
        <v>16</v>
      </c>
      <c r="F3127" s="1" t="s">
        <v>12</v>
      </c>
      <c r="G3127" s="1" t="s">
        <v>12</v>
      </c>
      <c r="H3127" s="1" t="s">
        <v>13</v>
      </c>
      <c r="I3127" s="1">
        <v>76</v>
      </c>
      <c r="J3127" t="str">
        <f t="shared" si="145"/>
        <v>No</v>
      </c>
      <c r="K3127" t="str">
        <f t="shared" si="146"/>
        <v>No</v>
      </c>
      <c r="L3127">
        <f t="shared" si="147"/>
        <v>639148</v>
      </c>
      <c r="M3127" s="1" t="str">
        <f>IF(ISBLANK(D3127),_xlfn.MODE.SNGL(moras[TIPO_ASEGURAMIENTO]),D3127)</f>
        <v>ASEGURADO VOLUNTARIO</v>
      </c>
      <c r="N3127" s="1">
        <f>IF(ISBLANK(moras[[#This Row],[EDAD]]),T3148,moras[[#This Row],[EDAD]])</f>
        <v>76</v>
      </c>
    </row>
    <row r="3128" spans="1:14" x14ac:dyDescent="0.35">
      <c r="A3128" s="1">
        <v>3127</v>
      </c>
      <c r="B3128" s="1" t="s">
        <v>9</v>
      </c>
      <c r="C3128" s="1">
        <v>616500</v>
      </c>
      <c r="D3128" s="1" t="s">
        <v>10</v>
      </c>
      <c r="E3128" s="1" t="s">
        <v>16</v>
      </c>
      <c r="F3128" s="1" t="s">
        <v>12</v>
      </c>
      <c r="G3128" s="1" t="s">
        <v>13</v>
      </c>
      <c r="H3128" s="1" t="s">
        <v>13</v>
      </c>
      <c r="I3128" s="1">
        <v>21</v>
      </c>
      <c r="J3128" t="str">
        <f t="shared" si="145"/>
        <v>No</v>
      </c>
      <c r="K3128" t="str">
        <f t="shared" si="146"/>
        <v>No</v>
      </c>
      <c r="L3128">
        <f t="shared" si="147"/>
        <v>616500</v>
      </c>
      <c r="M3128" s="1" t="str">
        <f>IF(ISBLANK(D3128),_xlfn.MODE.SNGL(moras[TIPO_ASEGURAMIENTO]),D3128)</f>
        <v>ASALARIADO</v>
      </c>
      <c r="N3128" s="1">
        <f>IF(ISBLANK(moras[[#This Row],[EDAD]]),T3149,moras[[#This Row],[EDAD]])</f>
        <v>21</v>
      </c>
    </row>
    <row r="3129" spans="1:14" x14ac:dyDescent="0.35">
      <c r="A3129" s="1">
        <v>3128</v>
      </c>
      <c r="B3129" s="1" t="s">
        <v>15</v>
      </c>
      <c r="C3129" s="1">
        <v>557959.78</v>
      </c>
      <c r="D3129" s="1" t="s">
        <v>10</v>
      </c>
      <c r="E3129" s="1" t="s">
        <v>11</v>
      </c>
      <c r="F3129" s="1" t="s">
        <v>12</v>
      </c>
      <c r="G3129" s="1" t="s">
        <v>13</v>
      </c>
      <c r="H3129" s="1" t="s">
        <v>13</v>
      </c>
      <c r="I3129" s="1">
        <v>30</v>
      </c>
      <c r="J3129" t="str">
        <f t="shared" si="145"/>
        <v>No</v>
      </c>
      <c r="K3129" t="str">
        <f t="shared" si="146"/>
        <v>No</v>
      </c>
      <c r="L3129">
        <f t="shared" si="147"/>
        <v>557959.78</v>
      </c>
      <c r="M3129" s="1" t="str">
        <f>IF(ISBLANK(D3129),_xlfn.MODE.SNGL(moras[TIPO_ASEGURAMIENTO]),D3129)</f>
        <v>ASALARIADO</v>
      </c>
      <c r="N3129" s="1">
        <f>IF(ISBLANK(moras[[#This Row],[EDAD]]),T3150,moras[[#This Row],[EDAD]])</f>
        <v>30</v>
      </c>
    </row>
    <row r="3130" spans="1:14" x14ac:dyDescent="0.35">
      <c r="A3130" s="1">
        <v>3129</v>
      </c>
      <c r="B3130" s="1" t="s">
        <v>9</v>
      </c>
      <c r="C3130" s="1">
        <v>594267.31999999995</v>
      </c>
      <c r="D3130" s="1" t="s">
        <v>10</v>
      </c>
      <c r="E3130" s="1" t="s">
        <v>16</v>
      </c>
      <c r="F3130" s="1" t="s">
        <v>12</v>
      </c>
      <c r="G3130" s="1" t="s">
        <v>13</v>
      </c>
      <c r="H3130" s="1" t="s">
        <v>13</v>
      </c>
      <c r="I3130" s="1">
        <v>34</v>
      </c>
      <c r="J3130" t="str">
        <f t="shared" si="145"/>
        <v>No</v>
      </c>
      <c r="K3130" t="str">
        <f t="shared" si="146"/>
        <v>No</v>
      </c>
      <c r="L3130">
        <f t="shared" si="147"/>
        <v>594267.31999999995</v>
      </c>
      <c r="M3130" s="1" t="str">
        <f>IF(ISBLANK(D3130),_xlfn.MODE.SNGL(moras[TIPO_ASEGURAMIENTO]),D3130)</f>
        <v>ASALARIADO</v>
      </c>
      <c r="N3130" s="1">
        <f>IF(ISBLANK(moras[[#This Row],[EDAD]]),T3151,moras[[#This Row],[EDAD]])</f>
        <v>34</v>
      </c>
    </row>
    <row r="3131" spans="1:14" x14ac:dyDescent="0.35">
      <c r="A3131" s="1">
        <v>3130</v>
      </c>
      <c r="B3131" s="1" t="s">
        <v>9</v>
      </c>
      <c r="C3131" s="1">
        <v>375277</v>
      </c>
      <c r="D3131" s="1" t="s">
        <v>10</v>
      </c>
      <c r="E3131" s="1" t="s">
        <v>11</v>
      </c>
      <c r="F3131" s="1" t="s">
        <v>12</v>
      </c>
      <c r="G3131" s="1" t="s">
        <v>13</v>
      </c>
      <c r="H3131" s="1" t="s">
        <v>13</v>
      </c>
      <c r="I3131" s="1">
        <v>63</v>
      </c>
      <c r="J3131" t="str">
        <f t="shared" si="145"/>
        <v>No</v>
      </c>
      <c r="K3131" t="str">
        <f t="shared" si="146"/>
        <v>No</v>
      </c>
      <c r="L3131">
        <f t="shared" si="147"/>
        <v>375277</v>
      </c>
      <c r="M3131" s="1" t="str">
        <f>IF(ISBLANK(D3131),_xlfn.MODE.SNGL(moras[TIPO_ASEGURAMIENTO]),D3131)</f>
        <v>ASALARIADO</v>
      </c>
      <c r="N3131" s="1">
        <f>IF(ISBLANK(moras[[#This Row],[EDAD]]),T3152,moras[[#This Row],[EDAD]])</f>
        <v>63</v>
      </c>
    </row>
    <row r="3132" spans="1:14" x14ac:dyDescent="0.35">
      <c r="A3132" s="1">
        <v>3131</v>
      </c>
      <c r="B3132" s="1" t="s">
        <v>9</v>
      </c>
      <c r="C3132" s="1">
        <v>153968</v>
      </c>
      <c r="D3132" s="1" t="s">
        <v>10</v>
      </c>
      <c r="E3132" s="1" t="s">
        <v>16</v>
      </c>
      <c r="F3132" s="1" t="s">
        <v>12</v>
      </c>
      <c r="G3132" s="1" t="s">
        <v>13</v>
      </c>
      <c r="H3132" s="1" t="s">
        <v>13</v>
      </c>
      <c r="I3132" s="1">
        <v>42</v>
      </c>
      <c r="J3132" t="str">
        <f t="shared" si="145"/>
        <v>No</v>
      </c>
      <c r="K3132" t="str">
        <f t="shared" si="146"/>
        <v>No</v>
      </c>
      <c r="L3132">
        <f t="shared" si="147"/>
        <v>153968</v>
      </c>
      <c r="M3132" s="1" t="str">
        <f>IF(ISBLANK(D3132),_xlfn.MODE.SNGL(moras[TIPO_ASEGURAMIENTO]),D3132)</f>
        <v>ASALARIADO</v>
      </c>
      <c r="N3132" s="1">
        <f>IF(ISBLANK(moras[[#This Row],[EDAD]]),T3153,moras[[#This Row],[EDAD]])</f>
        <v>42</v>
      </c>
    </row>
    <row r="3133" spans="1:14" x14ac:dyDescent="0.35">
      <c r="A3133" s="1">
        <v>3132</v>
      </c>
      <c r="B3133" s="1" t="s">
        <v>9</v>
      </c>
      <c r="C3133" s="1">
        <v>352314</v>
      </c>
      <c r="D3133" s="1" t="s">
        <v>18</v>
      </c>
      <c r="E3133" s="1" t="s">
        <v>16</v>
      </c>
      <c r="F3133" s="1" t="s">
        <v>12</v>
      </c>
      <c r="G3133" s="1" t="s">
        <v>13</v>
      </c>
      <c r="H3133" s="1" t="s">
        <v>12</v>
      </c>
      <c r="I3133" s="1">
        <v>37</v>
      </c>
      <c r="J3133" t="str">
        <f t="shared" si="145"/>
        <v>No</v>
      </c>
      <c r="K3133" t="str">
        <f t="shared" si="146"/>
        <v>No</v>
      </c>
      <c r="L3133">
        <f t="shared" si="147"/>
        <v>352314</v>
      </c>
      <c r="M3133" s="1" t="str">
        <f>IF(ISBLANK(D3133),_xlfn.MODE.SNGL(moras[TIPO_ASEGURAMIENTO]),D3133)</f>
        <v>TRABAJADOR INDEPENDIENTE</v>
      </c>
      <c r="N3133" s="1">
        <f>IF(ISBLANK(moras[[#This Row],[EDAD]]),T3154,moras[[#This Row],[EDAD]])</f>
        <v>37</v>
      </c>
    </row>
    <row r="3134" spans="1:14" x14ac:dyDescent="0.35">
      <c r="A3134" s="1">
        <v>3133</v>
      </c>
      <c r="B3134" s="1" t="s">
        <v>9</v>
      </c>
      <c r="C3134" s="1">
        <v>1389242.41</v>
      </c>
      <c r="D3134" s="1" t="s">
        <v>10</v>
      </c>
      <c r="E3134" s="1" t="s">
        <v>16</v>
      </c>
      <c r="F3134" s="1" t="s">
        <v>12</v>
      </c>
      <c r="G3134" s="1" t="s">
        <v>13</v>
      </c>
      <c r="H3134" s="1" t="s">
        <v>13</v>
      </c>
      <c r="I3134" s="1">
        <v>45</v>
      </c>
      <c r="J3134" t="str">
        <f t="shared" si="145"/>
        <v>No</v>
      </c>
      <c r="K3134" t="str">
        <f t="shared" si="146"/>
        <v>No</v>
      </c>
      <c r="L3134">
        <f t="shared" si="147"/>
        <v>1389242.41</v>
      </c>
      <c r="M3134" s="1" t="str">
        <f>IF(ISBLANK(D3134),_xlfn.MODE.SNGL(moras[TIPO_ASEGURAMIENTO]),D3134)</f>
        <v>ASALARIADO</v>
      </c>
      <c r="N3134" s="1">
        <f>IF(ISBLANK(moras[[#This Row],[EDAD]]),T3155,moras[[#This Row],[EDAD]])</f>
        <v>45</v>
      </c>
    </row>
    <row r="3135" spans="1:14" x14ac:dyDescent="0.35">
      <c r="A3135" s="1">
        <v>3134</v>
      </c>
      <c r="B3135" s="1" t="s">
        <v>9</v>
      </c>
      <c r="C3135" s="1">
        <v>376977.2</v>
      </c>
      <c r="D3135" s="1" t="s">
        <v>10</v>
      </c>
      <c r="E3135" s="1" t="s">
        <v>11</v>
      </c>
      <c r="F3135" s="1" t="s">
        <v>12</v>
      </c>
      <c r="G3135" s="1" t="s">
        <v>13</v>
      </c>
      <c r="H3135" s="1" t="s">
        <v>13</v>
      </c>
      <c r="I3135" s="1">
        <v>47</v>
      </c>
      <c r="J3135" t="str">
        <f t="shared" si="145"/>
        <v>No</v>
      </c>
      <c r="K3135" t="str">
        <f t="shared" si="146"/>
        <v>No</v>
      </c>
      <c r="L3135">
        <f t="shared" si="147"/>
        <v>376977.2</v>
      </c>
      <c r="M3135" s="1" t="str">
        <f>IF(ISBLANK(D3135),_xlfn.MODE.SNGL(moras[TIPO_ASEGURAMIENTO]),D3135)</f>
        <v>ASALARIADO</v>
      </c>
      <c r="N3135" s="1">
        <f>IF(ISBLANK(moras[[#This Row],[EDAD]]),T3156,moras[[#This Row],[EDAD]])</f>
        <v>47</v>
      </c>
    </row>
    <row r="3136" spans="1:14" x14ac:dyDescent="0.35">
      <c r="A3136" s="1">
        <v>3135</v>
      </c>
      <c r="B3136" s="1" t="s">
        <v>9</v>
      </c>
      <c r="C3136" s="1">
        <v>350955</v>
      </c>
      <c r="D3136" s="1" t="s">
        <v>10</v>
      </c>
      <c r="E3136" s="1" t="s">
        <v>16</v>
      </c>
      <c r="F3136" s="1" t="s">
        <v>12</v>
      </c>
      <c r="G3136" s="1" t="s">
        <v>13</v>
      </c>
      <c r="H3136" s="1" t="s">
        <v>13</v>
      </c>
      <c r="I3136" s="1">
        <v>41</v>
      </c>
      <c r="J3136" t="str">
        <f t="shared" si="145"/>
        <v>No</v>
      </c>
      <c r="K3136" t="str">
        <f t="shared" si="146"/>
        <v>No</v>
      </c>
      <c r="L3136">
        <f t="shared" si="147"/>
        <v>350955</v>
      </c>
      <c r="M3136" s="1" t="str">
        <f>IF(ISBLANK(D3136),_xlfn.MODE.SNGL(moras[TIPO_ASEGURAMIENTO]),D3136)</f>
        <v>ASALARIADO</v>
      </c>
      <c r="N3136" s="1">
        <f>IF(ISBLANK(moras[[#This Row],[EDAD]]),T3157,moras[[#This Row],[EDAD]])</f>
        <v>41</v>
      </c>
    </row>
    <row r="3137" spans="1:14" x14ac:dyDescent="0.35">
      <c r="A3137" s="1">
        <v>3136</v>
      </c>
      <c r="B3137" s="1" t="s">
        <v>15</v>
      </c>
      <c r="C3137" s="1">
        <v>1275143</v>
      </c>
      <c r="D3137" s="1" t="s">
        <v>10</v>
      </c>
      <c r="E3137" s="1" t="s">
        <v>16</v>
      </c>
      <c r="F3137" s="1" t="s">
        <v>12</v>
      </c>
      <c r="G3137" s="1" t="s">
        <v>13</v>
      </c>
      <c r="H3137" s="1" t="s">
        <v>13</v>
      </c>
      <c r="I3137" s="1">
        <v>53</v>
      </c>
      <c r="J3137" t="str">
        <f t="shared" si="145"/>
        <v>No</v>
      </c>
      <c r="K3137" t="str">
        <f t="shared" si="146"/>
        <v>No</v>
      </c>
      <c r="L3137">
        <f t="shared" si="147"/>
        <v>1275143</v>
      </c>
      <c r="M3137" s="1" t="str">
        <f>IF(ISBLANK(D3137),_xlfn.MODE.SNGL(moras[TIPO_ASEGURAMIENTO]),D3137)</f>
        <v>ASALARIADO</v>
      </c>
      <c r="N3137" s="1">
        <f>IF(ISBLANK(moras[[#This Row],[EDAD]]),T3158,moras[[#This Row],[EDAD]])</f>
        <v>53</v>
      </c>
    </row>
    <row r="3138" spans="1:14" x14ac:dyDescent="0.35">
      <c r="A3138" s="1">
        <v>3137</v>
      </c>
      <c r="B3138" s="1" t="s">
        <v>15</v>
      </c>
      <c r="C3138" s="1">
        <v>666437.5</v>
      </c>
      <c r="D3138" s="1" t="s">
        <v>10</v>
      </c>
      <c r="E3138" s="1" t="s">
        <v>11</v>
      </c>
      <c r="F3138" s="1" t="s">
        <v>12</v>
      </c>
      <c r="G3138" s="1" t="s">
        <v>13</v>
      </c>
      <c r="H3138" s="1" t="s">
        <v>13</v>
      </c>
      <c r="I3138" s="1">
        <v>26</v>
      </c>
      <c r="J3138" t="str">
        <f t="shared" ref="J3138:J3201" si="148">IF(1.96&lt;ABS(C3138-$S$23)/$S$24,"Atípico","No")</f>
        <v>No</v>
      </c>
      <c r="K3138" t="str">
        <f t="shared" ref="K3138:K3201" si="149">IF(1.96&lt;ABS((I3138-$T$23)/$T$24),"Atípico", "No")</f>
        <v>No</v>
      </c>
      <c r="L3138">
        <f t="shared" ref="L3138:L3201" si="150">IF(ISBLANK(C3138),$S$23,C3138)</f>
        <v>666437.5</v>
      </c>
      <c r="M3138" s="1" t="str">
        <f>IF(ISBLANK(D3138),_xlfn.MODE.SNGL(moras[TIPO_ASEGURAMIENTO]),D3138)</f>
        <v>ASALARIADO</v>
      </c>
      <c r="N3138" s="1">
        <f>IF(ISBLANK(moras[[#This Row],[EDAD]]),T3159,moras[[#This Row],[EDAD]])</f>
        <v>26</v>
      </c>
    </row>
    <row r="3139" spans="1:14" x14ac:dyDescent="0.35">
      <c r="A3139" s="1">
        <v>3138</v>
      </c>
      <c r="B3139" s="1" t="s">
        <v>9</v>
      </c>
      <c r="C3139" s="1">
        <v>10652</v>
      </c>
      <c r="D3139" s="1" t="s">
        <v>10</v>
      </c>
      <c r="E3139" s="1" t="s">
        <v>16</v>
      </c>
      <c r="F3139" s="1" t="s">
        <v>12</v>
      </c>
      <c r="G3139" s="1" t="s">
        <v>12</v>
      </c>
      <c r="H3139" s="1" t="s">
        <v>13</v>
      </c>
      <c r="I3139" s="1">
        <v>23</v>
      </c>
      <c r="J3139" t="str">
        <f t="shared" si="148"/>
        <v>No</v>
      </c>
      <c r="K3139" t="str">
        <f t="shared" si="149"/>
        <v>No</v>
      </c>
      <c r="L3139">
        <f t="shared" si="150"/>
        <v>10652</v>
      </c>
      <c r="M3139" s="1" t="str">
        <f>IF(ISBLANK(D3139),_xlfn.MODE.SNGL(moras[TIPO_ASEGURAMIENTO]),D3139)</f>
        <v>ASALARIADO</v>
      </c>
      <c r="N3139" s="1">
        <f>IF(ISBLANK(moras[[#This Row],[EDAD]]),T3160,moras[[#This Row],[EDAD]])</f>
        <v>23</v>
      </c>
    </row>
    <row r="3140" spans="1:14" x14ac:dyDescent="0.35">
      <c r="A3140" s="1">
        <v>3139</v>
      </c>
      <c r="B3140" s="1" t="s">
        <v>9</v>
      </c>
      <c r="C3140" s="1">
        <v>698559.5</v>
      </c>
      <c r="D3140" s="1" t="s">
        <v>10</v>
      </c>
      <c r="E3140" s="1" t="s">
        <v>11</v>
      </c>
      <c r="F3140" s="1" t="s">
        <v>12</v>
      </c>
      <c r="G3140" s="1" t="s">
        <v>13</v>
      </c>
      <c r="H3140" s="1" t="s">
        <v>13</v>
      </c>
      <c r="I3140" s="1">
        <v>31</v>
      </c>
      <c r="J3140" t="str">
        <f t="shared" si="148"/>
        <v>No</v>
      </c>
      <c r="K3140" t="str">
        <f t="shared" si="149"/>
        <v>No</v>
      </c>
      <c r="L3140">
        <f t="shared" si="150"/>
        <v>698559.5</v>
      </c>
      <c r="M3140" s="1" t="str">
        <f>IF(ISBLANK(D3140),_xlfn.MODE.SNGL(moras[TIPO_ASEGURAMIENTO]),D3140)</f>
        <v>ASALARIADO</v>
      </c>
      <c r="N3140" s="1">
        <f>IF(ISBLANK(moras[[#This Row],[EDAD]]),T3161,moras[[#This Row],[EDAD]])</f>
        <v>31</v>
      </c>
    </row>
    <row r="3141" spans="1:14" x14ac:dyDescent="0.35">
      <c r="A3141" s="1">
        <v>3140</v>
      </c>
      <c r="B3141" s="1" t="s">
        <v>15</v>
      </c>
      <c r="C3141" s="1">
        <v>150000</v>
      </c>
      <c r="D3141" s="1" t="s">
        <v>10</v>
      </c>
      <c r="E3141" s="1" t="s">
        <v>16</v>
      </c>
      <c r="F3141" s="1" t="s">
        <v>12</v>
      </c>
      <c r="G3141" s="1" t="s">
        <v>13</v>
      </c>
      <c r="H3141" s="1" t="s">
        <v>13</v>
      </c>
      <c r="I3141" s="1">
        <v>21</v>
      </c>
      <c r="J3141" t="str">
        <f t="shared" si="148"/>
        <v>No</v>
      </c>
      <c r="K3141" t="str">
        <f t="shared" si="149"/>
        <v>No</v>
      </c>
      <c r="L3141">
        <f t="shared" si="150"/>
        <v>150000</v>
      </c>
      <c r="M3141" s="1" t="str">
        <f>IF(ISBLANK(D3141),_xlfn.MODE.SNGL(moras[TIPO_ASEGURAMIENTO]),D3141)</f>
        <v>ASALARIADO</v>
      </c>
      <c r="N3141" s="1">
        <f>IF(ISBLANK(moras[[#This Row],[EDAD]]),T3162,moras[[#This Row],[EDAD]])</f>
        <v>21</v>
      </c>
    </row>
    <row r="3142" spans="1:14" x14ac:dyDescent="0.35">
      <c r="A3142" s="1">
        <v>3141</v>
      </c>
      <c r="B3142" s="1" t="s">
        <v>15</v>
      </c>
      <c r="C3142" s="1">
        <v>406159.28</v>
      </c>
      <c r="D3142" s="1" t="s">
        <v>10</v>
      </c>
      <c r="E3142" s="1" t="s">
        <v>16</v>
      </c>
      <c r="F3142" s="1" t="s">
        <v>12</v>
      </c>
      <c r="G3142" s="1" t="s">
        <v>13</v>
      </c>
      <c r="H3142" s="1" t="s">
        <v>13</v>
      </c>
      <c r="I3142" s="1">
        <v>25</v>
      </c>
      <c r="J3142" t="str">
        <f t="shared" si="148"/>
        <v>No</v>
      </c>
      <c r="K3142" t="str">
        <f t="shared" si="149"/>
        <v>No</v>
      </c>
      <c r="L3142">
        <f t="shared" si="150"/>
        <v>406159.28</v>
      </c>
      <c r="M3142" s="1" t="str">
        <f>IF(ISBLANK(D3142),_xlfn.MODE.SNGL(moras[TIPO_ASEGURAMIENTO]),D3142)</f>
        <v>ASALARIADO</v>
      </c>
      <c r="N3142" s="1">
        <f>IF(ISBLANK(moras[[#This Row],[EDAD]]),T3163,moras[[#This Row],[EDAD]])</f>
        <v>25</v>
      </c>
    </row>
    <row r="3143" spans="1:14" x14ac:dyDescent="0.35">
      <c r="A3143" s="1">
        <v>3142</v>
      </c>
      <c r="B3143" s="1" t="s">
        <v>15</v>
      </c>
      <c r="C3143" s="1">
        <v>801190.2</v>
      </c>
      <c r="D3143" s="1" t="s">
        <v>10</v>
      </c>
      <c r="E3143" s="1" t="s">
        <v>16</v>
      </c>
      <c r="F3143" s="1" t="s">
        <v>12</v>
      </c>
      <c r="G3143" s="1" t="s">
        <v>13</v>
      </c>
      <c r="H3143" s="1" t="s">
        <v>13</v>
      </c>
      <c r="I3143" s="1">
        <v>43</v>
      </c>
      <c r="J3143" t="str">
        <f t="shared" si="148"/>
        <v>No</v>
      </c>
      <c r="K3143" t="str">
        <f t="shared" si="149"/>
        <v>No</v>
      </c>
      <c r="L3143">
        <f t="shared" si="150"/>
        <v>801190.2</v>
      </c>
      <c r="M3143" s="1" t="str">
        <f>IF(ISBLANK(D3143),_xlfn.MODE.SNGL(moras[TIPO_ASEGURAMIENTO]),D3143)</f>
        <v>ASALARIADO</v>
      </c>
      <c r="N3143" s="1">
        <f>IF(ISBLANK(moras[[#This Row],[EDAD]]),T3164,moras[[#This Row],[EDAD]])</f>
        <v>43</v>
      </c>
    </row>
    <row r="3144" spans="1:14" x14ac:dyDescent="0.35">
      <c r="A3144" s="1">
        <v>3143</v>
      </c>
      <c r="B3144" s="1" t="s">
        <v>9</v>
      </c>
      <c r="C3144" s="1">
        <v>980353.5</v>
      </c>
      <c r="D3144" s="1" t="s">
        <v>10</v>
      </c>
      <c r="E3144" s="1" t="s">
        <v>11</v>
      </c>
      <c r="F3144" s="1" t="s">
        <v>12</v>
      </c>
      <c r="G3144" s="1" t="s">
        <v>13</v>
      </c>
      <c r="H3144" s="1" t="s">
        <v>13</v>
      </c>
      <c r="I3144" s="1">
        <v>34</v>
      </c>
      <c r="J3144" t="str">
        <f t="shared" si="148"/>
        <v>No</v>
      </c>
      <c r="K3144" t="str">
        <f t="shared" si="149"/>
        <v>No</v>
      </c>
      <c r="L3144">
        <f t="shared" si="150"/>
        <v>980353.5</v>
      </c>
      <c r="M3144" s="1" t="str">
        <f>IF(ISBLANK(D3144),_xlfn.MODE.SNGL(moras[TIPO_ASEGURAMIENTO]),D3144)</f>
        <v>ASALARIADO</v>
      </c>
      <c r="N3144" s="1">
        <f>IF(ISBLANK(moras[[#This Row],[EDAD]]),T3165,moras[[#This Row],[EDAD]])</f>
        <v>34</v>
      </c>
    </row>
    <row r="3145" spans="1:14" x14ac:dyDescent="0.35">
      <c r="A3145" s="1">
        <v>3144</v>
      </c>
      <c r="B3145" s="1" t="s">
        <v>9</v>
      </c>
      <c r="C3145" s="1">
        <v>847403.34</v>
      </c>
      <c r="D3145" s="1" t="s">
        <v>10</v>
      </c>
      <c r="E3145" s="1" t="s">
        <v>16</v>
      </c>
      <c r="F3145" s="1" t="s">
        <v>12</v>
      </c>
      <c r="G3145" s="1" t="s">
        <v>13</v>
      </c>
      <c r="H3145" s="1" t="s">
        <v>13</v>
      </c>
      <c r="I3145" s="1">
        <v>45</v>
      </c>
      <c r="J3145" t="str">
        <f t="shared" si="148"/>
        <v>No</v>
      </c>
      <c r="K3145" t="str">
        <f t="shared" si="149"/>
        <v>No</v>
      </c>
      <c r="L3145">
        <f t="shared" si="150"/>
        <v>847403.34</v>
      </c>
      <c r="M3145" s="1" t="str">
        <f>IF(ISBLANK(D3145),_xlfn.MODE.SNGL(moras[TIPO_ASEGURAMIENTO]),D3145)</f>
        <v>ASALARIADO</v>
      </c>
      <c r="N3145" s="1">
        <f>IF(ISBLANK(moras[[#This Row],[EDAD]]),T3166,moras[[#This Row],[EDAD]])</f>
        <v>45</v>
      </c>
    </row>
    <row r="3146" spans="1:14" x14ac:dyDescent="0.35">
      <c r="A3146" s="1">
        <v>3145</v>
      </c>
      <c r="B3146" s="1" t="s">
        <v>9</v>
      </c>
      <c r="C3146" s="1">
        <v>295505</v>
      </c>
      <c r="D3146" s="1" t="s">
        <v>10</v>
      </c>
      <c r="E3146" s="1" t="s">
        <v>16</v>
      </c>
      <c r="F3146" s="1" t="s">
        <v>12</v>
      </c>
      <c r="G3146" s="1" t="s">
        <v>13</v>
      </c>
      <c r="H3146" s="1" t="s">
        <v>13</v>
      </c>
      <c r="I3146" s="1">
        <v>36</v>
      </c>
      <c r="J3146" t="str">
        <f t="shared" si="148"/>
        <v>No</v>
      </c>
      <c r="K3146" t="str">
        <f t="shared" si="149"/>
        <v>No</v>
      </c>
      <c r="L3146">
        <f t="shared" si="150"/>
        <v>295505</v>
      </c>
      <c r="M3146" s="1" t="str">
        <f>IF(ISBLANK(D3146),_xlfn.MODE.SNGL(moras[TIPO_ASEGURAMIENTO]),D3146)</f>
        <v>ASALARIADO</v>
      </c>
      <c r="N3146" s="1">
        <f>IF(ISBLANK(moras[[#This Row],[EDAD]]),T3167,moras[[#This Row],[EDAD]])</f>
        <v>36</v>
      </c>
    </row>
    <row r="3147" spans="1:14" x14ac:dyDescent="0.35">
      <c r="A3147" s="1">
        <v>3146</v>
      </c>
      <c r="B3147" s="1" t="s">
        <v>9</v>
      </c>
      <c r="C3147" s="1">
        <v>297046</v>
      </c>
      <c r="D3147" s="1" t="s">
        <v>17</v>
      </c>
      <c r="E3147" s="1" t="s">
        <v>16</v>
      </c>
      <c r="F3147" s="1" t="s">
        <v>12</v>
      </c>
      <c r="G3147" s="1" t="s">
        <v>13</v>
      </c>
      <c r="H3147" s="1" t="s">
        <v>13</v>
      </c>
      <c r="I3147" s="1">
        <v>25</v>
      </c>
      <c r="J3147" t="str">
        <f t="shared" si="148"/>
        <v>No</v>
      </c>
      <c r="K3147" t="str">
        <f t="shared" si="149"/>
        <v>No</v>
      </c>
      <c r="L3147">
        <f t="shared" si="150"/>
        <v>297046</v>
      </c>
      <c r="M3147" s="1" t="str">
        <f>IF(ISBLANK(D3147),_xlfn.MODE.SNGL(moras[TIPO_ASEGURAMIENTO]),D3147)</f>
        <v>ASEGURADO VOLUNTARIO</v>
      </c>
      <c r="N3147" s="1">
        <f>IF(ISBLANK(moras[[#This Row],[EDAD]]),T3168,moras[[#This Row],[EDAD]])</f>
        <v>25</v>
      </c>
    </row>
    <row r="3148" spans="1:14" x14ac:dyDescent="0.35">
      <c r="A3148" s="1">
        <v>3147</v>
      </c>
      <c r="B3148" s="1" t="s">
        <v>15</v>
      </c>
      <c r="C3148" s="1">
        <v>457220</v>
      </c>
      <c r="D3148" s="1" t="s">
        <v>10</v>
      </c>
      <c r="E3148" s="1" t="s">
        <v>11</v>
      </c>
      <c r="F3148" s="1" t="s">
        <v>12</v>
      </c>
      <c r="G3148" s="1" t="s">
        <v>13</v>
      </c>
      <c r="H3148" s="1" t="s">
        <v>13</v>
      </c>
      <c r="I3148" s="1">
        <v>25</v>
      </c>
      <c r="J3148" t="str">
        <f t="shared" si="148"/>
        <v>No</v>
      </c>
      <c r="K3148" t="str">
        <f t="shared" si="149"/>
        <v>No</v>
      </c>
      <c r="L3148">
        <f t="shared" si="150"/>
        <v>457220</v>
      </c>
      <c r="M3148" s="1" t="str">
        <f>IF(ISBLANK(D3148),_xlfn.MODE.SNGL(moras[TIPO_ASEGURAMIENTO]),D3148)</f>
        <v>ASALARIADO</v>
      </c>
      <c r="N3148" s="1">
        <f>IF(ISBLANK(moras[[#This Row],[EDAD]]),T3169,moras[[#This Row],[EDAD]])</f>
        <v>25</v>
      </c>
    </row>
    <row r="3149" spans="1:14" x14ac:dyDescent="0.35">
      <c r="A3149" s="1">
        <v>3148</v>
      </c>
      <c r="B3149" s="1" t="s">
        <v>9</v>
      </c>
      <c r="C3149" s="1">
        <v>458557</v>
      </c>
      <c r="D3149" s="1" t="s">
        <v>18</v>
      </c>
      <c r="E3149" s="1" t="s">
        <v>16</v>
      </c>
      <c r="F3149" s="1" t="s">
        <v>12</v>
      </c>
      <c r="G3149" s="1" t="s">
        <v>13</v>
      </c>
      <c r="H3149" s="1" t="s">
        <v>12</v>
      </c>
      <c r="I3149" s="1">
        <v>33</v>
      </c>
      <c r="J3149" t="str">
        <f t="shared" si="148"/>
        <v>No</v>
      </c>
      <c r="K3149" t="str">
        <f t="shared" si="149"/>
        <v>No</v>
      </c>
      <c r="L3149">
        <f t="shared" si="150"/>
        <v>458557</v>
      </c>
      <c r="M3149" s="1" t="str">
        <f>IF(ISBLANK(D3149),_xlfn.MODE.SNGL(moras[TIPO_ASEGURAMIENTO]),D3149)</f>
        <v>TRABAJADOR INDEPENDIENTE</v>
      </c>
      <c r="N3149" s="1">
        <f>IF(ISBLANK(moras[[#This Row],[EDAD]]),T3170,moras[[#This Row],[EDAD]])</f>
        <v>33</v>
      </c>
    </row>
    <row r="3150" spans="1:14" x14ac:dyDescent="0.35">
      <c r="A3150" s="1">
        <v>3149</v>
      </c>
      <c r="B3150" s="1" t="s">
        <v>15</v>
      </c>
      <c r="C3150" s="1">
        <v>308439</v>
      </c>
      <c r="D3150" s="1" t="s">
        <v>18</v>
      </c>
      <c r="E3150" s="1" t="s">
        <v>16</v>
      </c>
      <c r="F3150" s="1" t="s">
        <v>12</v>
      </c>
      <c r="G3150" s="1" t="s">
        <v>13</v>
      </c>
      <c r="H3150" s="1" t="s">
        <v>12</v>
      </c>
      <c r="I3150" s="1">
        <v>31</v>
      </c>
      <c r="J3150" t="str">
        <f t="shared" si="148"/>
        <v>No</v>
      </c>
      <c r="K3150" t="str">
        <f t="shared" si="149"/>
        <v>No</v>
      </c>
      <c r="L3150">
        <f t="shared" si="150"/>
        <v>308439</v>
      </c>
      <c r="M3150" s="1" t="str">
        <f>IF(ISBLANK(D3150),_xlfn.MODE.SNGL(moras[TIPO_ASEGURAMIENTO]),D3150)</f>
        <v>TRABAJADOR INDEPENDIENTE</v>
      </c>
      <c r="N3150" s="1">
        <f>IF(ISBLANK(moras[[#This Row],[EDAD]]),T3171,moras[[#This Row],[EDAD]])</f>
        <v>31</v>
      </c>
    </row>
    <row r="3151" spans="1:14" x14ac:dyDescent="0.35">
      <c r="A3151" s="1">
        <v>3150</v>
      </c>
      <c r="B3151" s="1" t="s">
        <v>15</v>
      </c>
      <c r="C3151" s="1">
        <v>456605</v>
      </c>
      <c r="D3151" s="1" t="s">
        <v>14</v>
      </c>
      <c r="E3151" s="1" t="s">
        <v>11</v>
      </c>
      <c r="F3151" s="1" t="s">
        <v>12</v>
      </c>
      <c r="G3151" s="1" t="s">
        <v>13</v>
      </c>
      <c r="H3151" s="1" t="s">
        <v>13</v>
      </c>
      <c r="I3151" s="1">
        <v>67</v>
      </c>
      <c r="J3151" t="str">
        <f t="shared" si="148"/>
        <v>No</v>
      </c>
      <c r="K3151" t="str">
        <f t="shared" si="149"/>
        <v>No</v>
      </c>
      <c r="L3151">
        <f t="shared" si="150"/>
        <v>456605</v>
      </c>
      <c r="M3151" s="1" t="str">
        <f>IF(ISBLANK(D3151),_xlfn.MODE.SNGL(moras[TIPO_ASEGURAMIENTO]),D3151)</f>
        <v>PENSIONADOS EN SU PROPIO SISTEMA</v>
      </c>
      <c r="N3151" s="1">
        <f>IF(ISBLANK(moras[[#This Row],[EDAD]]),T3172,moras[[#This Row],[EDAD]])</f>
        <v>67</v>
      </c>
    </row>
    <row r="3152" spans="1:14" x14ac:dyDescent="0.35">
      <c r="A3152" s="1">
        <v>3151</v>
      </c>
      <c r="B3152" s="1" t="s">
        <v>15</v>
      </c>
      <c r="C3152" s="1">
        <v>1542959.58</v>
      </c>
      <c r="D3152" s="1" t="s">
        <v>10</v>
      </c>
      <c r="E3152" s="1" t="s">
        <v>16</v>
      </c>
      <c r="F3152" s="1" t="s">
        <v>12</v>
      </c>
      <c r="G3152" s="1" t="s">
        <v>13</v>
      </c>
      <c r="H3152" s="1" t="s">
        <v>13</v>
      </c>
      <c r="I3152" s="1">
        <v>58</v>
      </c>
      <c r="J3152" t="str">
        <f t="shared" si="148"/>
        <v>No</v>
      </c>
      <c r="K3152" t="str">
        <f t="shared" si="149"/>
        <v>No</v>
      </c>
      <c r="L3152">
        <f t="shared" si="150"/>
        <v>1542959.58</v>
      </c>
      <c r="M3152" s="1" t="str">
        <f>IF(ISBLANK(D3152),_xlfn.MODE.SNGL(moras[TIPO_ASEGURAMIENTO]),D3152)</f>
        <v>ASALARIADO</v>
      </c>
      <c r="N3152" s="1">
        <f>IF(ISBLANK(moras[[#This Row],[EDAD]]),T3173,moras[[#This Row],[EDAD]])</f>
        <v>58</v>
      </c>
    </row>
    <row r="3153" spans="1:14" x14ac:dyDescent="0.35">
      <c r="A3153" s="1">
        <v>3152</v>
      </c>
      <c r="B3153" s="1" t="s">
        <v>9</v>
      </c>
      <c r="C3153" s="1">
        <v>297046</v>
      </c>
      <c r="D3153" s="1" t="s">
        <v>18</v>
      </c>
      <c r="E3153" s="1" t="s">
        <v>16</v>
      </c>
      <c r="F3153" s="1" t="s">
        <v>12</v>
      </c>
      <c r="G3153" s="1" t="s">
        <v>13</v>
      </c>
      <c r="H3153" s="1" t="s">
        <v>13</v>
      </c>
      <c r="I3153" s="1">
        <v>52</v>
      </c>
      <c r="J3153" t="str">
        <f t="shared" si="148"/>
        <v>No</v>
      </c>
      <c r="K3153" t="str">
        <f t="shared" si="149"/>
        <v>No</v>
      </c>
      <c r="L3153">
        <f t="shared" si="150"/>
        <v>297046</v>
      </c>
      <c r="M3153" s="1" t="str">
        <f>IF(ISBLANK(D3153),_xlfn.MODE.SNGL(moras[TIPO_ASEGURAMIENTO]),D3153)</f>
        <v>TRABAJADOR INDEPENDIENTE</v>
      </c>
      <c r="N3153" s="1">
        <f>IF(ISBLANK(moras[[#This Row],[EDAD]]),T3174,moras[[#This Row],[EDAD]])</f>
        <v>52</v>
      </c>
    </row>
    <row r="3154" spans="1:14" x14ac:dyDescent="0.35">
      <c r="A3154" s="1">
        <v>3153</v>
      </c>
      <c r="B3154" s="1" t="s">
        <v>9</v>
      </c>
      <c r="C3154" s="1">
        <v>433254</v>
      </c>
      <c r="D3154" s="1" t="s">
        <v>18</v>
      </c>
      <c r="E3154" s="1" t="s">
        <v>16</v>
      </c>
      <c r="F3154" s="1" t="s">
        <v>12</v>
      </c>
      <c r="G3154" s="1" t="s">
        <v>13</v>
      </c>
      <c r="H3154" s="1" t="s">
        <v>12</v>
      </c>
      <c r="I3154" s="1">
        <v>59</v>
      </c>
      <c r="J3154" t="str">
        <f t="shared" si="148"/>
        <v>No</v>
      </c>
      <c r="K3154" t="str">
        <f t="shared" si="149"/>
        <v>No</v>
      </c>
      <c r="L3154">
        <f t="shared" si="150"/>
        <v>433254</v>
      </c>
      <c r="M3154" s="1" t="str">
        <f>IF(ISBLANK(D3154),_xlfn.MODE.SNGL(moras[TIPO_ASEGURAMIENTO]),D3154)</f>
        <v>TRABAJADOR INDEPENDIENTE</v>
      </c>
      <c r="N3154" s="1">
        <f>IF(ISBLANK(moras[[#This Row],[EDAD]]),T3175,moras[[#This Row],[EDAD]])</f>
        <v>59</v>
      </c>
    </row>
    <row r="3155" spans="1:14" x14ac:dyDescent="0.35">
      <c r="A3155" s="1">
        <v>3154</v>
      </c>
      <c r="B3155" s="1" t="s">
        <v>9</v>
      </c>
      <c r="C3155" s="1">
        <v>471223.1</v>
      </c>
      <c r="D3155" s="1" t="s">
        <v>10</v>
      </c>
      <c r="E3155" s="1" t="s">
        <v>16</v>
      </c>
      <c r="F3155" s="1" t="s">
        <v>12</v>
      </c>
      <c r="G3155" s="1" t="s">
        <v>13</v>
      </c>
      <c r="H3155" s="1" t="s">
        <v>13</v>
      </c>
      <c r="I3155" s="1">
        <v>23</v>
      </c>
      <c r="J3155" t="str">
        <f t="shared" si="148"/>
        <v>No</v>
      </c>
      <c r="K3155" t="str">
        <f t="shared" si="149"/>
        <v>No</v>
      </c>
      <c r="L3155">
        <f t="shared" si="150"/>
        <v>471223.1</v>
      </c>
      <c r="M3155" s="1" t="str">
        <f>IF(ISBLANK(D3155),_xlfn.MODE.SNGL(moras[TIPO_ASEGURAMIENTO]),D3155)</f>
        <v>ASALARIADO</v>
      </c>
      <c r="N3155" s="1">
        <f>IF(ISBLANK(moras[[#This Row],[EDAD]]),T3176,moras[[#This Row],[EDAD]])</f>
        <v>23</v>
      </c>
    </row>
    <row r="3156" spans="1:14" x14ac:dyDescent="0.35">
      <c r="A3156" s="1">
        <v>3155</v>
      </c>
      <c r="B3156" s="1" t="s">
        <v>15</v>
      </c>
      <c r="C3156" s="1">
        <v>532710.84</v>
      </c>
      <c r="D3156" s="1" t="s">
        <v>10</v>
      </c>
      <c r="E3156" s="1" t="s">
        <v>11</v>
      </c>
      <c r="F3156" s="1" t="s">
        <v>12</v>
      </c>
      <c r="G3156" s="1" t="s">
        <v>13</v>
      </c>
      <c r="H3156" s="1" t="s">
        <v>13</v>
      </c>
      <c r="I3156" s="1">
        <v>44</v>
      </c>
      <c r="J3156" t="str">
        <f t="shared" si="148"/>
        <v>No</v>
      </c>
      <c r="K3156" t="str">
        <f t="shared" si="149"/>
        <v>No</v>
      </c>
      <c r="L3156">
        <f t="shared" si="150"/>
        <v>532710.84</v>
      </c>
      <c r="M3156" s="1" t="str">
        <f>IF(ISBLANK(D3156),_xlfn.MODE.SNGL(moras[TIPO_ASEGURAMIENTO]),D3156)</f>
        <v>ASALARIADO</v>
      </c>
      <c r="N3156" s="1">
        <f>IF(ISBLANK(moras[[#This Row],[EDAD]]),T3177,moras[[#This Row],[EDAD]])</f>
        <v>44</v>
      </c>
    </row>
    <row r="3157" spans="1:14" x14ac:dyDescent="0.35">
      <c r="A3157" s="1">
        <v>3156</v>
      </c>
      <c r="B3157" s="1" t="s">
        <v>9</v>
      </c>
      <c r="C3157" s="1">
        <v>800000</v>
      </c>
      <c r="D3157" s="1" t="s">
        <v>10</v>
      </c>
      <c r="E3157" s="1" t="s">
        <v>16</v>
      </c>
      <c r="F3157" s="1" t="s">
        <v>12</v>
      </c>
      <c r="G3157" s="1" t="s">
        <v>13</v>
      </c>
      <c r="H3157" s="1" t="s">
        <v>13</v>
      </c>
      <c r="I3157" s="1">
        <v>35</v>
      </c>
      <c r="J3157" t="str">
        <f t="shared" si="148"/>
        <v>No</v>
      </c>
      <c r="K3157" t="str">
        <f t="shared" si="149"/>
        <v>No</v>
      </c>
      <c r="L3157">
        <f t="shared" si="150"/>
        <v>800000</v>
      </c>
      <c r="M3157" s="1" t="str">
        <f>IF(ISBLANK(D3157),_xlfn.MODE.SNGL(moras[TIPO_ASEGURAMIENTO]),D3157)</f>
        <v>ASALARIADO</v>
      </c>
      <c r="N3157" s="1">
        <f>IF(ISBLANK(moras[[#This Row],[EDAD]]),T3178,moras[[#This Row],[EDAD]])</f>
        <v>35</v>
      </c>
    </row>
    <row r="3158" spans="1:14" x14ac:dyDescent="0.35">
      <c r="A3158" s="1">
        <v>3157</v>
      </c>
      <c r="B3158" s="1" t="s">
        <v>15</v>
      </c>
      <c r="C3158" s="1">
        <v>2467875.73</v>
      </c>
      <c r="D3158" s="1" t="s">
        <v>10</v>
      </c>
      <c r="E3158" s="1" t="s">
        <v>11</v>
      </c>
      <c r="F3158" s="1" t="s">
        <v>12</v>
      </c>
      <c r="G3158" s="1" t="s">
        <v>13</v>
      </c>
      <c r="H3158" s="1" t="s">
        <v>13</v>
      </c>
      <c r="I3158" s="1">
        <v>31</v>
      </c>
      <c r="J3158" t="str">
        <f t="shared" si="148"/>
        <v>Atípico</v>
      </c>
      <c r="K3158" t="str">
        <f t="shared" si="149"/>
        <v>No</v>
      </c>
      <c r="L3158">
        <f t="shared" si="150"/>
        <v>2467875.73</v>
      </c>
      <c r="M3158" s="1" t="str">
        <f>IF(ISBLANK(D3158),_xlfn.MODE.SNGL(moras[TIPO_ASEGURAMIENTO]),D3158)</f>
        <v>ASALARIADO</v>
      </c>
      <c r="N3158" s="1">
        <f>IF(ISBLANK(moras[[#This Row],[EDAD]]),T3179,moras[[#This Row],[EDAD]])</f>
        <v>31</v>
      </c>
    </row>
    <row r="3159" spans="1:14" x14ac:dyDescent="0.35">
      <c r="A3159" s="1">
        <v>3158</v>
      </c>
      <c r="B3159" s="1" t="s">
        <v>15</v>
      </c>
      <c r="C3159" s="1">
        <v>384515.19</v>
      </c>
      <c r="D3159" s="1" t="s">
        <v>10</v>
      </c>
      <c r="E3159" s="1" t="s">
        <v>16</v>
      </c>
      <c r="F3159" s="1" t="s">
        <v>12</v>
      </c>
      <c r="G3159" s="1" t="s">
        <v>13</v>
      </c>
      <c r="H3159" s="1" t="s">
        <v>13</v>
      </c>
      <c r="I3159" s="1">
        <v>26</v>
      </c>
      <c r="J3159" t="str">
        <f t="shared" si="148"/>
        <v>No</v>
      </c>
      <c r="K3159" t="str">
        <f t="shared" si="149"/>
        <v>No</v>
      </c>
      <c r="L3159">
        <f t="shared" si="150"/>
        <v>384515.19</v>
      </c>
      <c r="M3159" s="1" t="str">
        <f>IF(ISBLANK(D3159),_xlfn.MODE.SNGL(moras[TIPO_ASEGURAMIENTO]),D3159)</f>
        <v>ASALARIADO</v>
      </c>
      <c r="N3159" s="1">
        <f>IF(ISBLANK(moras[[#This Row],[EDAD]]),T3180,moras[[#This Row],[EDAD]])</f>
        <v>26</v>
      </c>
    </row>
    <row r="3160" spans="1:14" x14ac:dyDescent="0.35">
      <c r="A3160" s="1">
        <v>3159</v>
      </c>
      <c r="B3160" s="1" t="s">
        <v>9</v>
      </c>
      <c r="C3160" s="1">
        <v>784810.69</v>
      </c>
      <c r="D3160" s="1" t="s">
        <v>10</v>
      </c>
      <c r="E3160" s="1" t="s">
        <v>11</v>
      </c>
      <c r="F3160" s="1" t="s">
        <v>12</v>
      </c>
      <c r="G3160" s="1" t="s">
        <v>13</v>
      </c>
      <c r="H3160" s="1" t="s">
        <v>13</v>
      </c>
      <c r="I3160" s="1">
        <v>35</v>
      </c>
      <c r="J3160" t="str">
        <f t="shared" si="148"/>
        <v>No</v>
      </c>
      <c r="K3160" t="str">
        <f t="shared" si="149"/>
        <v>No</v>
      </c>
      <c r="L3160">
        <f t="shared" si="150"/>
        <v>784810.69</v>
      </c>
      <c r="M3160" s="1" t="str">
        <f>IF(ISBLANK(D3160),_xlfn.MODE.SNGL(moras[TIPO_ASEGURAMIENTO]),D3160)</f>
        <v>ASALARIADO</v>
      </c>
      <c r="N3160" s="1">
        <f>IF(ISBLANK(moras[[#This Row],[EDAD]]),T3181,moras[[#This Row],[EDAD]])</f>
        <v>35</v>
      </c>
    </row>
    <row r="3161" spans="1:14" x14ac:dyDescent="0.35">
      <c r="A3161" s="1">
        <v>3160</v>
      </c>
      <c r="B3161" s="1" t="s">
        <v>15</v>
      </c>
      <c r="C3161" s="1">
        <v>532793</v>
      </c>
      <c r="D3161" s="1" t="s">
        <v>10</v>
      </c>
      <c r="E3161" s="1" t="s">
        <v>16</v>
      </c>
      <c r="F3161" s="1" t="s">
        <v>12</v>
      </c>
      <c r="G3161" s="1" t="s">
        <v>13</v>
      </c>
      <c r="H3161" s="1" t="s">
        <v>13</v>
      </c>
      <c r="I3161" s="1">
        <v>47</v>
      </c>
      <c r="J3161" t="str">
        <f t="shared" si="148"/>
        <v>No</v>
      </c>
      <c r="K3161" t="str">
        <f t="shared" si="149"/>
        <v>No</v>
      </c>
      <c r="L3161">
        <f t="shared" si="150"/>
        <v>532793</v>
      </c>
      <c r="M3161" s="1" t="str">
        <f>IF(ISBLANK(D3161),_xlfn.MODE.SNGL(moras[TIPO_ASEGURAMIENTO]),D3161)</f>
        <v>ASALARIADO</v>
      </c>
      <c r="N3161" s="1">
        <f>IF(ISBLANK(moras[[#This Row],[EDAD]]),T3182,moras[[#This Row],[EDAD]])</f>
        <v>47</v>
      </c>
    </row>
    <row r="3162" spans="1:14" x14ac:dyDescent="0.35">
      <c r="A3162" s="1">
        <v>3161</v>
      </c>
      <c r="B3162" s="1" t="s">
        <v>9</v>
      </c>
      <c r="C3162" s="1">
        <v>388390</v>
      </c>
      <c r="D3162" s="1" t="s">
        <v>10</v>
      </c>
      <c r="E3162" s="1" t="s">
        <v>16</v>
      </c>
      <c r="F3162" s="1" t="s">
        <v>12</v>
      </c>
      <c r="G3162" s="1" t="s">
        <v>13</v>
      </c>
      <c r="H3162" s="1" t="s">
        <v>13</v>
      </c>
      <c r="I3162" s="1">
        <v>55</v>
      </c>
      <c r="J3162" t="str">
        <f t="shared" si="148"/>
        <v>No</v>
      </c>
      <c r="K3162" t="str">
        <f t="shared" si="149"/>
        <v>No</v>
      </c>
      <c r="L3162">
        <f t="shared" si="150"/>
        <v>388390</v>
      </c>
      <c r="M3162" s="1" t="str">
        <f>IF(ISBLANK(D3162),_xlfn.MODE.SNGL(moras[TIPO_ASEGURAMIENTO]),D3162)</f>
        <v>ASALARIADO</v>
      </c>
      <c r="N3162" s="1">
        <f>IF(ISBLANK(moras[[#This Row],[EDAD]]),T3183,moras[[#This Row],[EDAD]])</f>
        <v>55</v>
      </c>
    </row>
    <row r="3163" spans="1:14" x14ac:dyDescent="0.35">
      <c r="A3163" s="1">
        <v>3162</v>
      </c>
      <c r="B3163" s="1" t="s">
        <v>15</v>
      </c>
      <c r="C3163" s="1">
        <v>410367</v>
      </c>
      <c r="D3163" s="1" t="s">
        <v>10</v>
      </c>
      <c r="E3163" s="1" t="s">
        <v>16</v>
      </c>
      <c r="F3163" s="1" t="s">
        <v>12</v>
      </c>
      <c r="G3163" s="1" t="s">
        <v>13</v>
      </c>
      <c r="H3163" s="1" t="s">
        <v>13</v>
      </c>
      <c r="I3163" s="1">
        <v>38</v>
      </c>
      <c r="J3163" t="str">
        <f t="shared" si="148"/>
        <v>No</v>
      </c>
      <c r="K3163" t="str">
        <f t="shared" si="149"/>
        <v>No</v>
      </c>
      <c r="L3163">
        <f t="shared" si="150"/>
        <v>410367</v>
      </c>
      <c r="M3163" s="1" t="str">
        <f>IF(ISBLANK(D3163),_xlfn.MODE.SNGL(moras[TIPO_ASEGURAMIENTO]),D3163)</f>
        <v>ASALARIADO</v>
      </c>
      <c r="N3163" s="1">
        <f>IF(ISBLANK(moras[[#This Row],[EDAD]]),T3184,moras[[#This Row],[EDAD]])</f>
        <v>38</v>
      </c>
    </row>
    <row r="3164" spans="1:14" x14ac:dyDescent="0.35">
      <c r="A3164" s="1">
        <v>3163</v>
      </c>
      <c r="B3164" s="1" t="s">
        <v>9</v>
      </c>
      <c r="C3164" s="1">
        <v>1583534</v>
      </c>
      <c r="D3164" s="1" t="s">
        <v>10</v>
      </c>
      <c r="E3164" s="1" t="s">
        <v>11</v>
      </c>
      <c r="F3164" s="1" t="s">
        <v>12</v>
      </c>
      <c r="G3164" s="1" t="s">
        <v>13</v>
      </c>
      <c r="H3164" s="1" t="s">
        <v>13</v>
      </c>
      <c r="I3164" s="1">
        <v>59</v>
      </c>
      <c r="J3164" t="str">
        <f t="shared" si="148"/>
        <v>No</v>
      </c>
      <c r="K3164" t="str">
        <f t="shared" si="149"/>
        <v>No</v>
      </c>
      <c r="L3164">
        <f t="shared" si="150"/>
        <v>1583534</v>
      </c>
      <c r="M3164" s="1" t="str">
        <f>IF(ISBLANK(D3164),_xlfn.MODE.SNGL(moras[TIPO_ASEGURAMIENTO]),D3164)</f>
        <v>ASALARIADO</v>
      </c>
      <c r="N3164" s="1">
        <f>IF(ISBLANK(moras[[#This Row],[EDAD]]),T3185,moras[[#This Row],[EDAD]])</f>
        <v>59</v>
      </c>
    </row>
    <row r="3165" spans="1:14" x14ac:dyDescent="0.35">
      <c r="A3165" s="1">
        <v>3164</v>
      </c>
      <c r="B3165" s="1" t="s">
        <v>9</v>
      </c>
      <c r="C3165" s="1">
        <v>356455</v>
      </c>
      <c r="D3165" s="1" t="s">
        <v>18</v>
      </c>
      <c r="E3165" s="1" t="s">
        <v>16</v>
      </c>
      <c r="F3165" s="1" t="s">
        <v>12</v>
      </c>
      <c r="G3165" s="1" t="s">
        <v>13</v>
      </c>
      <c r="H3165" s="1" t="s">
        <v>12</v>
      </c>
      <c r="I3165" s="1">
        <v>36</v>
      </c>
      <c r="J3165" t="str">
        <f t="shared" si="148"/>
        <v>No</v>
      </c>
      <c r="K3165" t="str">
        <f t="shared" si="149"/>
        <v>No</v>
      </c>
      <c r="L3165">
        <f t="shared" si="150"/>
        <v>356455</v>
      </c>
      <c r="M3165" s="1" t="str">
        <f>IF(ISBLANK(D3165),_xlfn.MODE.SNGL(moras[TIPO_ASEGURAMIENTO]),D3165)</f>
        <v>TRABAJADOR INDEPENDIENTE</v>
      </c>
      <c r="N3165" s="1">
        <f>IF(ISBLANK(moras[[#This Row],[EDAD]]),T3186,moras[[#This Row],[EDAD]])</f>
        <v>36</v>
      </c>
    </row>
    <row r="3166" spans="1:14" x14ac:dyDescent="0.35">
      <c r="A3166" s="1">
        <v>3165</v>
      </c>
      <c r="B3166" s="1" t="s">
        <v>15</v>
      </c>
      <c r="C3166" s="1">
        <v>125727.03999999999</v>
      </c>
      <c r="D3166" s="1" t="s">
        <v>14</v>
      </c>
      <c r="E3166" s="1" t="s">
        <v>11</v>
      </c>
      <c r="F3166" s="1" t="s">
        <v>12</v>
      </c>
      <c r="G3166" s="1" t="s">
        <v>13</v>
      </c>
      <c r="H3166" s="1" t="s">
        <v>13</v>
      </c>
      <c r="I3166" s="1">
        <v>73</v>
      </c>
      <c r="J3166" t="str">
        <f t="shared" si="148"/>
        <v>No</v>
      </c>
      <c r="K3166" t="str">
        <f t="shared" si="149"/>
        <v>No</v>
      </c>
      <c r="L3166">
        <f t="shared" si="150"/>
        <v>125727.03999999999</v>
      </c>
      <c r="M3166" s="1" t="str">
        <f>IF(ISBLANK(D3166),_xlfn.MODE.SNGL(moras[TIPO_ASEGURAMIENTO]),D3166)</f>
        <v>PENSIONADOS EN SU PROPIO SISTEMA</v>
      </c>
      <c r="N3166" s="1">
        <f>IF(ISBLANK(moras[[#This Row],[EDAD]]),T3187,moras[[#This Row],[EDAD]])</f>
        <v>73</v>
      </c>
    </row>
    <row r="3167" spans="1:14" x14ac:dyDescent="0.35">
      <c r="A3167" s="1">
        <v>3166</v>
      </c>
      <c r="B3167" s="1" t="s">
        <v>9</v>
      </c>
      <c r="C3167" s="1">
        <v>268811.75</v>
      </c>
      <c r="D3167" s="1" t="s">
        <v>10</v>
      </c>
      <c r="E3167" s="1" t="s">
        <v>11</v>
      </c>
      <c r="F3167" s="1" t="s">
        <v>12</v>
      </c>
      <c r="G3167" s="1" t="s">
        <v>13</v>
      </c>
      <c r="H3167" s="1" t="s">
        <v>13</v>
      </c>
      <c r="I3167" s="1">
        <v>33</v>
      </c>
      <c r="J3167" t="str">
        <f t="shared" si="148"/>
        <v>No</v>
      </c>
      <c r="K3167" t="str">
        <f t="shared" si="149"/>
        <v>No</v>
      </c>
      <c r="L3167">
        <f t="shared" si="150"/>
        <v>268811.75</v>
      </c>
      <c r="M3167" s="1" t="str">
        <f>IF(ISBLANK(D3167),_xlfn.MODE.SNGL(moras[TIPO_ASEGURAMIENTO]),D3167)</f>
        <v>ASALARIADO</v>
      </c>
      <c r="N3167" s="1">
        <f>IF(ISBLANK(moras[[#This Row],[EDAD]]),T3188,moras[[#This Row],[EDAD]])</f>
        <v>33</v>
      </c>
    </row>
    <row r="3168" spans="1:14" x14ac:dyDescent="0.35">
      <c r="A3168" s="1">
        <v>3167</v>
      </c>
      <c r="B3168" s="1" t="s">
        <v>9</v>
      </c>
      <c r="C3168" s="1">
        <v>406824</v>
      </c>
      <c r="D3168" s="1" t="s">
        <v>10</v>
      </c>
      <c r="E3168" s="1" t="s">
        <v>16</v>
      </c>
      <c r="F3168" s="1" t="s">
        <v>12</v>
      </c>
      <c r="G3168" s="1" t="s">
        <v>13</v>
      </c>
      <c r="H3168" s="1" t="s">
        <v>13</v>
      </c>
      <c r="I3168" s="1">
        <v>25</v>
      </c>
      <c r="J3168" t="str">
        <f t="shared" si="148"/>
        <v>No</v>
      </c>
      <c r="K3168" t="str">
        <f t="shared" si="149"/>
        <v>No</v>
      </c>
      <c r="L3168">
        <f t="shared" si="150"/>
        <v>406824</v>
      </c>
      <c r="M3168" s="1" t="str">
        <f>IF(ISBLANK(D3168),_xlfn.MODE.SNGL(moras[TIPO_ASEGURAMIENTO]),D3168)</f>
        <v>ASALARIADO</v>
      </c>
      <c r="N3168" s="1">
        <f>IF(ISBLANK(moras[[#This Row],[EDAD]]),T3189,moras[[#This Row],[EDAD]])</f>
        <v>25</v>
      </c>
    </row>
    <row r="3169" spans="1:14" x14ac:dyDescent="0.35">
      <c r="A3169" s="1">
        <v>3168</v>
      </c>
      <c r="B3169" s="1" t="s">
        <v>9</v>
      </c>
      <c r="C3169" s="1">
        <v>1872119</v>
      </c>
      <c r="D3169" s="1" t="s">
        <v>10</v>
      </c>
      <c r="E3169" s="1" t="s">
        <v>11</v>
      </c>
      <c r="F3169" s="1" t="s">
        <v>12</v>
      </c>
      <c r="G3169" s="1" t="s">
        <v>13</v>
      </c>
      <c r="H3169" s="1" t="s">
        <v>13</v>
      </c>
      <c r="I3169" s="1">
        <v>37</v>
      </c>
      <c r="J3169" t="str">
        <f t="shared" si="148"/>
        <v>No</v>
      </c>
      <c r="K3169" t="str">
        <f t="shared" si="149"/>
        <v>No</v>
      </c>
      <c r="L3169">
        <f t="shared" si="150"/>
        <v>1872119</v>
      </c>
      <c r="M3169" s="1" t="str">
        <f>IF(ISBLANK(D3169),_xlfn.MODE.SNGL(moras[TIPO_ASEGURAMIENTO]),D3169)</f>
        <v>ASALARIADO</v>
      </c>
      <c r="N3169" s="1">
        <f>IF(ISBLANK(moras[[#This Row],[EDAD]]),T3190,moras[[#This Row],[EDAD]])</f>
        <v>37</v>
      </c>
    </row>
    <row r="3170" spans="1:14" x14ac:dyDescent="0.35">
      <c r="A3170" s="1">
        <v>3169</v>
      </c>
      <c r="B3170" s="1" t="s">
        <v>9</v>
      </c>
      <c r="C3170" s="1">
        <v>1562879</v>
      </c>
      <c r="D3170" s="1" t="s">
        <v>10</v>
      </c>
      <c r="E3170" s="1" t="s">
        <v>11</v>
      </c>
      <c r="F3170" s="1" t="s">
        <v>12</v>
      </c>
      <c r="G3170" s="1" t="s">
        <v>13</v>
      </c>
      <c r="H3170" s="1" t="s">
        <v>12</v>
      </c>
      <c r="I3170" s="1">
        <v>42</v>
      </c>
      <c r="J3170" t="str">
        <f t="shared" si="148"/>
        <v>No</v>
      </c>
      <c r="K3170" t="str">
        <f t="shared" si="149"/>
        <v>No</v>
      </c>
      <c r="L3170">
        <f t="shared" si="150"/>
        <v>1562879</v>
      </c>
      <c r="M3170" s="1" t="str">
        <f>IF(ISBLANK(D3170),_xlfn.MODE.SNGL(moras[TIPO_ASEGURAMIENTO]),D3170)</f>
        <v>ASALARIADO</v>
      </c>
      <c r="N3170" s="1">
        <f>IF(ISBLANK(moras[[#This Row],[EDAD]]),T3191,moras[[#This Row],[EDAD]])</f>
        <v>42</v>
      </c>
    </row>
    <row r="3171" spans="1:14" x14ac:dyDescent="0.35">
      <c r="A3171" s="1">
        <v>3170</v>
      </c>
      <c r="B3171" s="1" t="s">
        <v>15</v>
      </c>
      <c r="C3171" s="1">
        <v>501500</v>
      </c>
      <c r="D3171" s="1" t="s">
        <v>10</v>
      </c>
      <c r="E3171" s="1" t="s">
        <v>16</v>
      </c>
      <c r="F3171" s="1" t="s">
        <v>12</v>
      </c>
      <c r="G3171" s="1" t="s">
        <v>13</v>
      </c>
      <c r="H3171" s="1" t="s">
        <v>12</v>
      </c>
      <c r="I3171" s="1">
        <v>55</v>
      </c>
      <c r="J3171" t="str">
        <f t="shared" si="148"/>
        <v>No</v>
      </c>
      <c r="K3171" t="str">
        <f t="shared" si="149"/>
        <v>No</v>
      </c>
      <c r="L3171">
        <f t="shared" si="150"/>
        <v>501500</v>
      </c>
      <c r="M3171" s="1" t="str">
        <f>IF(ISBLANK(D3171),_xlfn.MODE.SNGL(moras[TIPO_ASEGURAMIENTO]),D3171)</f>
        <v>ASALARIADO</v>
      </c>
      <c r="N3171" s="1">
        <f>IF(ISBLANK(moras[[#This Row],[EDAD]]),T3192,moras[[#This Row],[EDAD]])</f>
        <v>55</v>
      </c>
    </row>
    <row r="3172" spans="1:14" x14ac:dyDescent="0.35">
      <c r="A3172" s="1">
        <v>3171</v>
      </c>
      <c r="B3172" s="1" t="s">
        <v>15</v>
      </c>
      <c r="C3172" s="1">
        <v>458371</v>
      </c>
      <c r="D3172" s="1" t="s">
        <v>10</v>
      </c>
      <c r="E3172" s="1" t="s">
        <v>11</v>
      </c>
      <c r="F3172" s="1" t="s">
        <v>12</v>
      </c>
      <c r="G3172" s="1" t="s">
        <v>13</v>
      </c>
      <c r="H3172" s="1" t="s">
        <v>12</v>
      </c>
      <c r="I3172" s="1">
        <v>43</v>
      </c>
      <c r="J3172" t="str">
        <f t="shared" si="148"/>
        <v>No</v>
      </c>
      <c r="K3172" t="str">
        <f t="shared" si="149"/>
        <v>No</v>
      </c>
      <c r="L3172">
        <f t="shared" si="150"/>
        <v>458371</v>
      </c>
      <c r="M3172" s="1" t="str">
        <f>IF(ISBLANK(D3172),_xlfn.MODE.SNGL(moras[TIPO_ASEGURAMIENTO]),D3172)</f>
        <v>ASALARIADO</v>
      </c>
      <c r="N3172" s="1">
        <f>IF(ISBLANK(moras[[#This Row],[EDAD]]),T3193,moras[[#This Row],[EDAD]])</f>
        <v>43</v>
      </c>
    </row>
    <row r="3173" spans="1:14" x14ac:dyDescent="0.35">
      <c r="A3173" s="1">
        <v>3172</v>
      </c>
      <c r="B3173" s="1" t="s">
        <v>15</v>
      </c>
      <c r="C3173" s="1">
        <v>466740</v>
      </c>
      <c r="D3173" s="1" t="s">
        <v>10</v>
      </c>
      <c r="E3173" s="1" t="s">
        <v>11</v>
      </c>
      <c r="F3173" s="1" t="s">
        <v>12</v>
      </c>
      <c r="G3173" s="1" t="s">
        <v>13</v>
      </c>
      <c r="H3173" s="1" t="s">
        <v>12</v>
      </c>
      <c r="I3173" s="1">
        <v>30</v>
      </c>
      <c r="J3173" t="str">
        <f t="shared" si="148"/>
        <v>No</v>
      </c>
      <c r="K3173" t="str">
        <f t="shared" si="149"/>
        <v>No</v>
      </c>
      <c r="L3173">
        <f t="shared" si="150"/>
        <v>466740</v>
      </c>
      <c r="M3173" s="1" t="str">
        <f>IF(ISBLANK(D3173),_xlfn.MODE.SNGL(moras[TIPO_ASEGURAMIENTO]),D3173)</f>
        <v>ASALARIADO</v>
      </c>
      <c r="N3173" s="1">
        <f>IF(ISBLANK(moras[[#This Row],[EDAD]]),T3194,moras[[#This Row],[EDAD]])</f>
        <v>30</v>
      </c>
    </row>
    <row r="3174" spans="1:14" x14ac:dyDescent="0.35">
      <c r="A3174" s="1">
        <v>3173</v>
      </c>
      <c r="B3174" s="1" t="s">
        <v>9</v>
      </c>
      <c r="C3174" s="1">
        <v>416721.88</v>
      </c>
      <c r="D3174" s="1" t="s">
        <v>10</v>
      </c>
      <c r="E3174" s="1" t="s">
        <v>16</v>
      </c>
      <c r="F3174" s="1" t="s">
        <v>12</v>
      </c>
      <c r="G3174" s="1" t="s">
        <v>13</v>
      </c>
      <c r="H3174" s="1" t="s">
        <v>13</v>
      </c>
      <c r="I3174" s="1">
        <v>29</v>
      </c>
      <c r="J3174" t="str">
        <f t="shared" si="148"/>
        <v>No</v>
      </c>
      <c r="K3174" t="str">
        <f t="shared" si="149"/>
        <v>No</v>
      </c>
      <c r="L3174">
        <f t="shared" si="150"/>
        <v>416721.88</v>
      </c>
      <c r="M3174" s="1" t="str">
        <f>IF(ISBLANK(D3174),_xlfn.MODE.SNGL(moras[TIPO_ASEGURAMIENTO]),D3174)</f>
        <v>ASALARIADO</v>
      </c>
      <c r="N3174" s="1">
        <f>IF(ISBLANK(moras[[#This Row],[EDAD]]),T3195,moras[[#This Row],[EDAD]])</f>
        <v>29</v>
      </c>
    </row>
    <row r="3175" spans="1:14" x14ac:dyDescent="0.35">
      <c r="A3175" s="1">
        <v>3174</v>
      </c>
      <c r="B3175" s="1" t="s">
        <v>9</v>
      </c>
      <c r="C3175" s="1">
        <v>518642.73</v>
      </c>
      <c r="D3175" s="1" t="s">
        <v>10</v>
      </c>
      <c r="E3175" s="1" t="s">
        <v>16</v>
      </c>
      <c r="F3175" s="1" t="s">
        <v>12</v>
      </c>
      <c r="G3175" s="1" t="s">
        <v>12</v>
      </c>
      <c r="H3175" s="1" t="s">
        <v>13</v>
      </c>
      <c r="I3175" s="1">
        <v>40</v>
      </c>
      <c r="J3175" t="str">
        <f t="shared" si="148"/>
        <v>No</v>
      </c>
      <c r="K3175" t="str">
        <f t="shared" si="149"/>
        <v>No</v>
      </c>
      <c r="L3175">
        <f t="shared" si="150"/>
        <v>518642.73</v>
      </c>
      <c r="M3175" s="1" t="str">
        <f>IF(ISBLANK(D3175),_xlfn.MODE.SNGL(moras[TIPO_ASEGURAMIENTO]),D3175)</f>
        <v>ASALARIADO</v>
      </c>
      <c r="N3175" s="1">
        <f>IF(ISBLANK(moras[[#This Row],[EDAD]]),T3196,moras[[#This Row],[EDAD]])</f>
        <v>40</v>
      </c>
    </row>
    <row r="3176" spans="1:14" x14ac:dyDescent="0.35">
      <c r="A3176" s="1">
        <v>3175</v>
      </c>
      <c r="B3176" s="1" t="s">
        <v>9</v>
      </c>
      <c r="C3176" s="1">
        <v>297046</v>
      </c>
      <c r="D3176" s="1" t="s">
        <v>18</v>
      </c>
      <c r="E3176" s="1" t="s">
        <v>16</v>
      </c>
      <c r="F3176" s="1" t="s">
        <v>12</v>
      </c>
      <c r="G3176" s="1" t="s">
        <v>12</v>
      </c>
      <c r="H3176" s="1" t="s">
        <v>12</v>
      </c>
      <c r="I3176" s="1">
        <v>36</v>
      </c>
      <c r="J3176" t="str">
        <f t="shared" si="148"/>
        <v>No</v>
      </c>
      <c r="K3176" t="str">
        <f t="shared" si="149"/>
        <v>No</v>
      </c>
      <c r="L3176">
        <f t="shared" si="150"/>
        <v>297046</v>
      </c>
      <c r="M3176" s="1" t="str">
        <f>IF(ISBLANK(D3176),_xlfn.MODE.SNGL(moras[TIPO_ASEGURAMIENTO]),D3176)</f>
        <v>TRABAJADOR INDEPENDIENTE</v>
      </c>
      <c r="N3176" s="1">
        <f>IF(ISBLANK(moras[[#This Row],[EDAD]]),T3197,moras[[#This Row],[EDAD]])</f>
        <v>36</v>
      </c>
    </row>
    <row r="3177" spans="1:14" x14ac:dyDescent="0.35">
      <c r="A3177" s="1">
        <v>3176</v>
      </c>
      <c r="B3177" s="1" t="s">
        <v>9</v>
      </c>
      <c r="C3177" s="1">
        <v>326749</v>
      </c>
      <c r="D3177" s="1" t="s">
        <v>18</v>
      </c>
      <c r="E3177" s="1" t="s">
        <v>16</v>
      </c>
      <c r="F3177" s="1" t="s">
        <v>12</v>
      </c>
      <c r="G3177" s="1" t="s">
        <v>13</v>
      </c>
      <c r="H3177" s="1" t="s">
        <v>12</v>
      </c>
      <c r="I3177" s="1">
        <v>50</v>
      </c>
      <c r="J3177" t="str">
        <f t="shared" si="148"/>
        <v>No</v>
      </c>
      <c r="K3177" t="str">
        <f t="shared" si="149"/>
        <v>No</v>
      </c>
      <c r="L3177">
        <f t="shared" si="150"/>
        <v>326749</v>
      </c>
      <c r="M3177" s="1" t="str">
        <f>IF(ISBLANK(D3177),_xlfn.MODE.SNGL(moras[TIPO_ASEGURAMIENTO]),D3177)</f>
        <v>TRABAJADOR INDEPENDIENTE</v>
      </c>
      <c r="N3177" s="1">
        <f>IF(ISBLANK(moras[[#This Row],[EDAD]]),T3198,moras[[#This Row],[EDAD]])</f>
        <v>50</v>
      </c>
    </row>
    <row r="3178" spans="1:14" x14ac:dyDescent="0.35">
      <c r="A3178" s="1">
        <v>3177</v>
      </c>
      <c r="B3178" s="1" t="s">
        <v>15</v>
      </c>
      <c r="C3178" s="1">
        <v>703520.79</v>
      </c>
      <c r="D3178" s="1" t="s">
        <v>10</v>
      </c>
      <c r="E3178" s="1" t="s">
        <v>16</v>
      </c>
      <c r="F3178" s="1" t="s">
        <v>12</v>
      </c>
      <c r="G3178" s="1" t="s">
        <v>13</v>
      </c>
      <c r="H3178" s="1" t="s">
        <v>13</v>
      </c>
      <c r="I3178" s="1">
        <v>36</v>
      </c>
      <c r="J3178" t="str">
        <f t="shared" si="148"/>
        <v>No</v>
      </c>
      <c r="K3178" t="str">
        <f t="shared" si="149"/>
        <v>No</v>
      </c>
      <c r="L3178">
        <f t="shared" si="150"/>
        <v>703520.79</v>
      </c>
      <c r="M3178" s="1" t="str">
        <f>IF(ISBLANK(D3178),_xlfn.MODE.SNGL(moras[TIPO_ASEGURAMIENTO]),D3178)</f>
        <v>ASALARIADO</v>
      </c>
      <c r="N3178" s="1">
        <f>IF(ISBLANK(moras[[#This Row],[EDAD]]),T3199,moras[[#This Row],[EDAD]])</f>
        <v>36</v>
      </c>
    </row>
    <row r="3179" spans="1:14" x14ac:dyDescent="0.35">
      <c r="A3179" s="1">
        <v>3178</v>
      </c>
      <c r="B3179" s="1" t="s">
        <v>9</v>
      </c>
      <c r="C3179" s="1">
        <v>360000</v>
      </c>
      <c r="D3179" s="1" t="s">
        <v>10</v>
      </c>
      <c r="E3179" s="1" t="s">
        <v>16</v>
      </c>
      <c r="F3179" s="1" t="s">
        <v>12</v>
      </c>
      <c r="G3179" s="1" t="s">
        <v>13</v>
      </c>
      <c r="H3179" s="1" t="s">
        <v>13</v>
      </c>
      <c r="I3179" s="1">
        <v>23</v>
      </c>
      <c r="J3179" t="str">
        <f t="shared" si="148"/>
        <v>No</v>
      </c>
      <c r="K3179" t="str">
        <f t="shared" si="149"/>
        <v>No</v>
      </c>
      <c r="L3179">
        <f t="shared" si="150"/>
        <v>360000</v>
      </c>
      <c r="M3179" s="1" t="str">
        <f>IF(ISBLANK(D3179),_xlfn.MODE.SNGL(moras[TIPO_ASEGURAMIENTO]),D3179)</f>
        <v>ASALARIADO</v>
      </c>
      <c r="N3179" s="1">
        <f>IF(ISBLANK(moras[[#This Row],[EDAD]]),T3200,moras[[#This Row],[EDAD]])</f>
        <v>23</v>
      </c>
    </row>
    <row r="3180" spans="1:14" x14ac:dyDescent="0.35">
      <c r="A3180" s="1">
        <v>3179</v>
      </c>
      <c r="B3180" s="1" t="s">
        <v>15</v>
      </c>
      <c r="C3180" s="1">
        <v>1251585</v>
      </c>
      <c r="D3180" s="1" t="s">
        <v>10</v>
      </c>
      <c r="E3180" s="1" t="s">
        <v>11</v>
      </c>
      <c r="F3180" s="1" t="s">
        <v>12</v>
      </c>
      <c r="G3180" s="1" t="s">
        <v>13</v>
      </c>
      <c r="H3180" s="1" t="s">
        <v>12</v>
      </c>
      <c r="I3180" s="1">
        <v>50</v>
      </c>
      <c r="J3180" t="str">
        <f t="shared" si="148"/>
        <v>No</v>
      </c>
      <c r="K3180" t="str">
        <f t="shared" si="149"/>
        <v>No</v>
      </c>
      <c r="L3180">
        <f t="shared" si="150"/>
        <v>1251585</v>
      </c>
      <c r="M3180" s="1" t="str">
        <f>IF(ISBLANK(D3180),_xlfn.MODE.SNGL(moras[TIPO_ASEGURAMIENTO]),D3180)</f>
        <v>ASALARIADO</v>
      </c>
      <c r="N3180" s="1">
        <f>IF(ISBLANK(moras[[#This Row],[EDAD]]),T3201,moras[[#This Row],[EDAD]])</f>
        <v>50</v>
      </c>
    </row>
    <row r="3181" spans="1:14" x14ac:dyDescent="0.35">
      <c r="A3181" s="1">
        <v>3180</v>
      </c>
      <c r="B3181" s="1" t="s">
        <v>15</v>
      </c>
      <c r="C3181" s="1">
        <v>278030</v>
      </c>
      <c r="D3181" s="1" t="s">
        <v>19</v>
      </c>
      <c r="E3181" s="1" t="s">
        <v>16</v>
      </c>
      <c r="F3181" s="1" t="s">
        <v>12</v>
      </c>
      <c r="G3181" s="1" t="s">
        <v>13</v>
      </c>
      <c r="H3181" s="1" t="s">
        <v>13</v>
      </c>
      <c r="I3181" s="1">
        <v>35</v>
      </c>
      <c r="J3181" t="str">
        <f t="shared" si="148"/>
        <v>No</v>
      </c>
      <c r="K3181" t="str">
        <f t="shared" si="149"/>
        <v>No</v>
      </c>
      <c r="L3181">
        <f t="shared" si="150"/>
        <v>278030</v>
      </c>
      <c r="M3181" s="1" t="str">
        <f>IF(ISBLANK(D3181),_xlfn.MODE.SNGL(moras[TIPO_ASEGURAMIENTO]),D3181)</f>
        <v>CONVENIOS ESPECIALES DE TRABAJADORES INDEPENDIENTES</v>
      </c>
      <c r="N3181" s="1">
        <f>IF(ISBLANK(moras[[#This Row],[EDAD]]),T3202,moras[[#This Row],[EDAD]])</f>
        <v>35</v>
      </c>
    </row>
    <row r="3182" spans="1:14" x14ac:dyDescent="0.35">
      <c r="A3182" s="1">
        <v>3181</v>
      </c>
      <c r="B3182" s="1" t="s">
        <v>15</v>
      </c>
      <c r="C3182" s="1">
        <v>473621</v>
      </c>
      <c r="D3182" s="1" t="s">
        <v>10</v>
      </c>
      <c r="E3182" s="1" t="s">
        <v>11</v>
      </c>
      <c r="F3182" s="1" t="s">
        <v>12</v>
      </c>
      <c r="G3182" s="1" t="s">
        <v>13</v>
      </c>
      <c r="H3182" s="1" t="s">
        <v>12</v>
      </c>
      <c r="I3182" s="1">
        <v>48</v>
      </c>
      <c r="J3182" t="str">
        <f t="shared" si="148"/>
        <v>No</v>
      </c>
      <c r="K3182" t="str">
        <f t="shared" si="149"/>
        <v>No</v>
      </c>
      <c r="L3182">
        <f t="shared" si="150"/>
        <v>473621</v>
      </c>
      <c r="M3182" s="1" t="str">
        <f>IF(ISBLANK(D3182),_xlfn.MODE.SNGL(moras[TIPO_ASEGURAMIENTO]),D3182)</f>
        <v>ASALARIADO</v>
      </c>
      <c r="N3182" s="1">
        <f>IF(ISBLANK(moras[[#This Row],[EDAD]]),T3203,moras[[#This Row],[EDAD]])</f>
        <v>48</v>
      </c>
    </row>
    <row r="3183" spans="1:14" x14ac:dyDescent="0.35">
      <c r="A3183" s="1">
        <v>3182</v>
      </c>
      <c r="B3183" s="1" t="s">
        <v>9</v>
      </c>
      <c r="C3183" s="1">
        <v>559000</v>
      </c>
      <c r="D3183" s="1" t="s">
        <v>10</v>
      </c>
      <c r="E3183" s="1" t="s">
        <v>16</v>
      </c>
      <c r="F3183" s="1" t="s">
        <v>12</v>
      </c>
      <c r="G3183" s="1" t="s">
        <v>13</v>
      </c>
      <c r="H3183" s="1" t="s">
        <v>13</v>
      </c>
      <c r="I3183" s="1">
        <v>33</v>
      </c>
      <c r="J3183" t="str">
        <f t="shared" si="148"/>
        <v>No</v>
      </c>
      <c r="K3183" t="str">
        <f t="shared" si="149"/>
        <v>No</v>
      </c>
      <c r="L3183">
        <f t="shared" si="150"/>
        <v>559000</v>
      </c>
      <c r="M3183" s="1" t="str">
        <f>IF(ISBLANK(D3183),_xlfn.MODE.SNGL(moras[TIPO_ASEGURAMIENTO]),D3183)</f>
        <v>ASALARIADO</v>
      </c>
      <c r="N3183" s="1">
        <f>IF(ISBLANK(moras[[#This Row],[EDAD]]),T3204,moras[[#This Row],[EDAD]])</f>
        <v>33</v>
      </c>
    </row>
    <row r="3184" spans="1:14" x14ac:dyDescent="0.35">
      <c r="A3184" s="1">
        <v>3183</v>
      </c>
      <c r="B3184" s="1" t="s">
        <v>9</v>
      </c>
      <c r="C3184" s="1">
        <v>484144</v>
      </c>
      <c r="D3184" s="1" t="s">
        <v>10</v>
      </c>
      <c r="E3184" s="1" t="s">
        <v>16</v>
      </c>
      <c r="F3184" s="1" t="s">
        <v>12</v>
      </c>
      <c r="G3184" s="1" t="s">
        <v>13</v>
      </c>
      <c r="H3184" s="1" t="s">
        <v>13</v>
      </c>
      <c r="I3184" s="1">
        <v>46</v>
      </c>
      <c r="J3184" t="str">
        <f t="shared" si="148"/>
        <v>No</v>
      </c>
      <c r="K3184" t="str">
        <f t="shared" si="149"/>
        <v>No</v>
      </c>
      <c r="L3184">
        <f t="shared" si="150"/>
        <v>484144</v>
      </c>
      <c r="M3184" s="1" t="str">
        <f>IF(ISBLANK(D3184),_xlfn.MODE.SNGL(moras[TIPO_ASEGURAMIENTO]),D3184)</f>
        <v>ASALARIADO</v>
      </c>
      <c r="N3184" s="1">
        <f>IF(ISBLANK(moras[[#This Row],[EDAD]]),T3205,moras[[#This Row],[EDAD]])</f>
        <v>46</v>
      </c>
    </row>
    <row r="3185" spans="1:14" x14ac:dyDescent="0.35">
      <c r="A3185" s="1">
        <v>3184</v>
      </c>
      <c r="B3185" s="1" t="s">
        <v>15</v>
      </c>
      <c r="C3185" s="1">
        <v>278030</v>
      </c>
      <c r="D3185" s="1" t="s">
        <v>17</v>
      </c>
      <c r="E3185" s="1" t="s">
        <v>16</v>
      </c>
      <c r="F3185" s="1" t="s">
        <v>12</v>
      </c>
      <c r="G3185" s="1" t="s">
        <v>13</v>
      </c>
      <c r="H3185" s="1" t="s">
        <v>13</v>
      </c>
      <c r="I3185" s="1">
        <v>26</v>
      </c>
      <c r="J3185" t="str">
        <f t="shared" si="148"/>
        <v>No</v>
      </c>
      <c r="K3185" t="str">
        <f t="shared" si="149"/>
        <v>No</v>
      </c>
      <c r="L3185">
        <f t="shared" si="150"/>
        <v>278030</v>
      </c>
      <c r="M3185" s="1" t="str">
        <f>IF(ISBLANK(D3185),_xlfn.MODE.SNGL(moras[TIPO_ASEGURAMIENTO]),D3185)</f>
        <v>ASEGURADO VOLUNTARIO</v>
      </c>
      <c r="N3185" s="1">
        <f>IF(ISBLANK(moras[[#This Row],[EDAD]]),T3206,moras[[#This Row],[EDAD]])</f>
        <v>26</v>
      </c>
    </row>
    <row r="3186" spans="1:14" x14ac:dyDescent="0.35">
      <c r="A3186" s="1">
        <v>3185</v>
      </c>
      <c r="B3186" s="1" t="s">
        <v>9</v>
      </c>
      <c r="C3186" s="1">
        <v>1000000</v>
      </c>
      <c r="D3186" s="1" t="s">
        <v>10</v>
      </c>
      <c r="E3186" s="1" t="s">
        <v>16</v>
      </c>
      <c r="F3186" s="1" t="s">
        <v>12</v>
      </c>
      <c r="G3186" s="1" t="s">
        <v>13</v>
      </c>
      <c r="H3186" s="1" t="s">
        <v>13</v>
      </c>
      <c r="I3186" s="1">
        <v>24</v>
      </c>
      <c r="J3186" t="str">
        <f t="shared" si="148"/>
        <v>No</v>
      </c>
      <c r="K3186" t="str">
        <f t="shared" si="149"/>
        <v>No</v>
      </c>
      <c r="L3186">
        <f t="shared" si="150"/>
        <v>1000000</v>
      </c>
      <c r="M3186" s="1" t="str">
        <f>IF(ISBLANK(D3186),_xlfn.MODE.SNGL(moras[TIPO_ASEGURAMIENTO]),D3186)</f>
        <v>ASALARIADO</v>
      </c>
      <c r="N3186" s="1">
        <f>IF(ISBLANK(moras[[#This Row],[EDAD]]),T3207,moras[[#This Row],[EDAD]])</f>
        <v>24</v>
      </c>
    </row>
    <row r="3187" spans="1:14" x14ac:dyDescent="0.35">
      <c r="A3187" s="1">
        <v>3186</v>
      </c>
      <c r="B3187" s="1" t="s">
        <v>9</v>
      </c>
      <c r="C3187" s="1">
        <v>532896.9</v>
      </c>
      <c r="D3187" s="1" t="s">
        <v>10</v>
      </c>
      <c r="E3187" s="1" t="s">
        <v>11</v>
      </c>
      <c r="F3187" s="1" t="s">
        <v>12</v>
      </c>
      <c r="G3187" s="1" t="s">
        <v>13</v>
      </c>
      <c r="H3187" s="1" t="s">
        <v>13</v>
      </c>
      <c r="I3187" s="1">
        <v>35</v>
      </c>
      <c r="J3187" t="str">
        <f t="shared" si="148"/>
        <v>No</v>
      </c>
      <c r="K3187" t="str">
        <f t="shared" si="149"/>
        <v>No</v>
      </c>
      <c r="L3187">
        <f t="shared" si="150"/>
        <v>532896.9</v>
      </c>
      <c r="M3187" s="1" t="str">
        <f>IF(ISBLANK(D3187),_xlfn.MODE.SNGL(moras[TIPO_ASEGURAMIENTO]),D3187)</f>
        <v>ASALARIADO</v>
      </c>
      <c r="N3187" s="1">
        <f>IF(ISBLANK(moras[[#This Row],[EDAD]]),T3208,moras[[#This Row],[EDAD]])</f>
        <v>35</v>
      </c>
    </row>
    <row r="3188" spans="1:14" x14ac:dyDescent="0.35">
      <c r="A3188" s="1">
        <v>3187</v>
      </c>
      <c r="B3188" s="1" t="s">
        <v>9</v>
      </c>
      <c r="C3188" s="1">
        <v>914404.3</v>
      </c>
      <c r="D3188" s="1" t="s">
        <v>10</v>
      </c>
      <c r="E3188" s="1" t="s">
        <v>16</v>
      </c>
      <c r="F3188" s="1" t="s">
        <v>12</v>
      </c>
      <c r="G3188" s="1" t="s">
        <v>13</v>
      </c>
      <c r="H3188" s="1" t="s">
        <v>13</v>
      </c>
      <c r="I3188" s="1">
        <v>29</v>
      </c>
      <c r="J3188" t="str">
        <f t="shared" si="148"/>
        <v>No</v>
      </c>
      <c r="K3188" t="str">
        <f t="shared" si="149"/>
        <v>No</v>
      </c>
      <c r="L3188">
        <f t="shared" si="150"/>
        <v>914404.3</v>
      </c>
      <c r="M3188" s="1" t="str">
        <f>IF(ISBLANK(D3188),_xlfn.MODE.SNGL(moras[TIPO_ASEGURAMIENTO]),D3188)</f>
        <v>ASALARIADO</v>
      </c>
      <c r="N3188" s="1">
        <f>IF(ISBLANK(moras[[#This Row],[EDAD]]),T3209,moras[[#This Row],[EDAD]])</f>
        <v>29</v>
      </c>
    </row>
    <row r="3189" spans="1:14" x14ac:dyDescent="0.35">
      <c r="A3189" s="1">
        <v>3188</v>
      </c>
      <c r="B3189" s="1" t="s">
        <v>9</v>
      </c>
      <c r="C3189" s="1">
        <v>680960</v>
      </c>
      <c r="D3189" s="1" t="s">
        <v>10</v>
      </c>
      <c r="E3189" s="1" t="s">
        <v>11</v>
      </c>
      <c r="F3189" s="1" t="s">
        <v>12</v>
      </c>
      <c r="G3189" s="1" t="s">
        <v>13</v>
      </c>
      <c r="H3189" s="1" t="s">
        <v>13</v>
      </c>
      <c r="I3189" s="1">
        <v>32</v>
      </c>
      <c r="J3189" t="str">
        <f t="shared" si="148"/>
        <v>No</v>
      </c>
      <c r="K3189" t="str">
        <f t="shared" si="149"/>
        <v>No</v>
      </c>
      <c r="L3189">
        <f t="shared" si="150"/>
        <v>680960</v>
      </c>
      <c r="M3189" s="1" t="str">
        <f>IF(ISBLANK(D3189),_xlfn.MODE.SNGL(moras[TIPO_ASEGURAMIENTO]),D3189)</f>
        <v>ASALARIADO</v>
      </c>
      <c r="N3189" s="1">
        <f>IF(ISBLANK(moras[[#This Row],[EDAD]]),T3210,moras[[#This Row],[EDAD]])</f>
        <v>32</v>
      </c>
    </row>
    <row r="3190" spans="1:14" x14ac:dyDescent="0.35">
      <c r="A3190" s="1">
        <v>3189</v>
      </c>
      <c r="B3190" s="1" t="s">
        <v>9</v>
      </c>
      <c r="C3190" s="1">
        <v>409256.03</v>
      </c>
      <c r="D3190" s="1" t="s">
        <v>10</v>
      </c>
      <c r="E3190" s="1" t="s">
        <v>16</v>
      </c>
      <c r="F3190" s="1" t="s">
        <v>12</v>
      </c>
      <c r="G3190" s="1" t="s">
        <v>13</v>
      </c>
      <c r="H3190" s="1" t="s">
        <v>13</v>
      </c>
      <c r="I3190" s="1">
        <v>34</v>
      </c>
      <c r="J3190" t="str">
        <f t="shared" si="148"/>
        <v>No</v>
      </c>
      <c r="K3190" t="str">
        <f t="shared" si="149"/>
        <v>No</v>
      </c>
      <c r="L3190">
        <f t="shared" si="150"/>
        <v>409256.03</v>
      </c>
      <c r="M3190" s="1" t="str">
        <f>IF(ISBLANK(D3190),_xlfn.MODE.SNGL(moras[TIPO_ASEGURAMIENTO]),D3190)</f>
        <v>ASALARIADO</v>
      </c>
      <c r="N3190" s="1">
        <f>IF(ISBLANK(moras[[#This Row],[EDAD]]),T3211,moras[[#This Row],[EDAD]])</f>
        <v>34</v>
      </c>
    </row>
    <row r="3191" spans="1:14" x14ac:dyDescent="0.35">
      <c r="A3191" s="1">
        <v>3190</v>
      </c>
      <c r="B3191" s="1" t="s">
        <v>15</v>
      </c>
      <c r="C3191" s="1">
        <v>297045</v>
      </c>
      <c r="D3191" s="1" t="s">
        <v>18</v>
      </c>
      <c r="E3191" s="1" t="s">
        <v>16</v>
      </c>
      <c r="F3191" s="1" t="s">
        <v>12</v>
      </c>
      <c r="G3191" s="1" t="s">
        <v>13</v>
      </c>
      <c r="H3191" s="1" t="s">
        <v>13</v>
      </c>
      <c r="I3191" s="1">
        <v>39</v>
      </c>
      <c r="J3191" t="str">
        <f t="shared" si="148"/>
        <v>No</v>
      </c>
      <c r="K3191" t="str">
        <f t="shared" si="149"/>
        <v>No</v>
      </c>
      <c r="L3191">
        <f t="shared" si="150"/>
        <v>297045</v>
      </c>
      <c r="M3191" s="1" t="str">
        <f>IF(ISBLANK(D3191),_xlfn.MODE.SNGL(moras[TIPO_ASEGURAMIENTO]),D3191)</f>
        <v>TRABAJADOR INDEPENDIENTE</v>
      </c>
      <c r="N3191" s="1">
        <f>IF(ISBLANK(moras[[#This Row],[EDAD]]),T3212,moras[[#This Row],[EDAD]])</f>
        <v>39</v>
      </c>
    </row>
    <row r="3192" spans="1:14" x14ac:dyDescent="0.35">
      <c r="A3192" s="1">
        <v>3191</v>
      </c>
      <c r="B3192" s="1" t="s">
        <v>9</v>
      </c>
      <c r="C3192" s="1">
        <v>278030</v>
      </c>
      <c r="D3192" s="1" t="s">
        <v>19</v>
      </c>
      <c r="E3192" s="1" t="s">
        <v>16</v>
      </c>
      <c r="F3192" s="1" t="s">
        <v>12</v>
      </c>
      <c r="G3192" s="1" t="s">
        <v>13</v>
      </c>
      <c r="H3192" s="1" t="s">
        <v>13</v>
      </c>
      <c r="I3192" s="1">
        <v>45</v>
      </c>
      <c r="J3192" t="str">
        <f t="shared" si="148"/>
        <v>No</v>
      </c>
      <c r="K3192" t="str">
        <f t="shared" si="149"/>
        <v>No</v>
      </c>
      <c r="L3192">
        <f t="shared" si="150"/>
        <v>278030</v>
      </c>
      <c r="M3192" s="1" t="str">
        <f>IF(ISBLANK(D3192),_xlfn.MODE.SNGL(moras[TIPO_ASEGURAMIENTO]),D3192)</f>
        <v>CONVENIOS ESPECIALES DE TRABAJADORES INDEPENDIENTES</v>
      </c>
      <c r="N3192" s="1">
        <f>IF(ISBLANK(moras[[#This Row],[EDAD]]),T3213,moras[[#This Row],[EDAD]])</f>
        <v>45</v>
      </c>
    </row>
    <row r="3193" spans="1:14" x14ac:dyDescent="0.35">
      <c r="A3193" s="1">
        <v>3192</v>
      </c>
      <c r="B3193" s="1" t="s">
        <v>9</v>
      </c>
      <c r="C3193" s="1">
        <v>762359.6</v>
      </c>
      <c r="D3193" s="1" t="s">
        <v>10</v>
      </c>
      <c r="E3193" s="1" t="s">
        <v>16</v>
      </c>
      <c r="F3193" s="1" t="s">
        <v>12</v>
      </c>
      <c r="G3193" s="1" t="s">
        <v>13</v>
      </c>
      <c r="H3193" s="1" t="s">
        <v>13</v>
      </c>
      <c r="I3193" s="1">
        <v>34</v>
      </c>
      <c r="J3193" t="str">
        <f t="shared" si="148"/>
        <v>No</v>
      </c>
      <c r="K3193" t="str">
        <f t="shared" si="149"/>
        <v>No</v>
      </c>
      <c r="L3193">
        <f t="shared" si="150"/>
        <v>762359.6</v>
      </c>
      <c r="M3193" s="1" t="str">
        <f>IF(ISBLANK(D3193),_xlfn.MODE.SNGL(moras[TIPO_ASEGURAMIENTO]),D3193)</f>
        <v>ASALARIADO</v>
      </c>
      <c r="N3193" s="1">
        <f>IF(ISBLANK(moras[[#This Row],[EDAD]]),T3214,moras[[#This Row],[EDAD]])</f>
        <v>34</v>
      </c>
    </row>
    <row r="3194" spans="1:14" x14ac:dyDescent="0.35">
      <c r="A3194" s="1">
        <v>3193</v>
      </c>
      <c r="B3194" s="1" t="s">
        <v>15</v>
      </c>
      <c r="C3194" s="1">
        <v>639148</v>
      </c>
      <c r="D3194" s="1" t="s">
        <v>18</v>
      </c>
      <c r="E3194" s="1" t="s">
        <v>16</v>
      </c>
      <c r="F3194" s="1" t="s">
        <v>12</v>
      </c>
      <c r="G3194" s="1" t="s">
        <v>13</v>
      </c>
      <c r="H3194" s="1" t="s">
        <v>12</v>
      </c>
      <c r="I3194" s="1">
        <v>74</v>
      </c>
      <c r="J3194" t="str">
        <f t="shared" si="148"/>
        <v>No</v>
      </c>
      <c r="K3194" t="str">
        <f t="shared" si="149"/>
        <v>No</v>
      </c>
      <c r="L3194">
        <f t="shared" si="150"/>
        <v>639148</v>
      </c>
      <c r="M3194" s="1" t="str">
        <f>IF(ISBLANK(D3194),_xlfn.MODE.SNGL(moras[TIPO_ASEGURAMIENTO]),D3194)</f>
        <v>TRABAJADOR INDEPENDIENTE</v>
      </c>
      <c r="N3194" s="1">
        <f>IF(ISBLANK(moras[[#This Row],[EDAD]]),T3215,moras[[#This Row],[EDAD]])</f>
        <v>74</v>
      </c>
    </row>
    <row r="3195" spans="1:14" x14ac:dyDescent="0.35">
      <c r="A3195" s="1">
        <v>3194</v>
      </c>
      <c r="B3195" s="1" t="s">
        <v>9</v>
      </c>
      <c r="C3195" s="1">
        <v>410495.2</v>
      </c>
      <c r="D3195" s="1" t="s">
        <v>10</v>
      </c>
      <c r="E3195" s="1" t="s">
        <v>16</v>
      </c>
      <c r="F3195" s="1" t="s">
        <v>12</v>
      </c>
      <c r="G3195" s="1" t="s">
        <v>12</v>
      </c>
      <c r="H3195" s="1" t="s">
        <v>12</v>
      </c>
      <c r="I3195" s="1">
        <v>29</v>
      </c>
      <c r="J3195" t="str">
        <f t="shared" si="148"/>
        <v>No</v>
      </c>
      <c r="K3195" t="str">
        <f t="shared" si="149"/>
        <v>No</v>
      </c>
      <c r="L3195">
        <f t="shared" si="150"/>
        <v>410495.2</v>
      </c>
      <c r="M3195" s="1" t="str">
        <f>IF(ISBLANK(D3195),_xlfn.MODE.SNGL(moras[TIPO_ASEGURAMIENTO]),D3195)</f>
        <v>ASALARIADO</v>
      </c>
      <c r="N3195" s="1">
        <f>IF(ISBLANK(moras[[#This Row],[EDAD]]),T3216,moras[[#This Row],[EDAD]])</f>
        <v>29</v>
      </c>
    </row>
    <row r="3196" spans="1:14" x14ac:dyDescent="0.35">
      <c r="A3196" s="1">
        <v>3195</v>
      </c>
      <c r="B3196" s="1" t="s">
        <v>15</v>
      </c>
      <c r="C3196" s="1">
        <v>504218.48</v>
      </c>
      <c r="D3196" s="1" t="s">
        <v>10</v>
      </c>
      <c r="E3196" s="1" t="s">
        <v>16</v>
      </c>
      <c r="F3196" s="1" t="s">
        <v>12</v>
      </c>
      <c r="G3196" s="1" t="s">
        <v>12</v>
      </c>
      <c r="H3196" s="1" t="s">
        <v>13</v>
      </c>
      <c r="I3196" s="1">
        <v>49</v>
      </c>
      <c r="J3196" t="str">
        <f t="shared" si="148"/>
        <v>No</v>
      </c>
      <c r="K3196" t="str">
        <f t="shared" si="149"/>
        <v>No</v>
      </c>
      <c r="L3196">
        <f t="shared" si="150"/>
        <v>504218.48</v>
      </c>
      <c r="M3196" s="1" t="str">
        <f>IF(ISBLANK(D3196),_xlfn.MODE.SNGL(moras[TIPO_ASEGURAMIENTO]),D3196)</f>
        <v>ASALARIADO</v>
      </c>
      <c r="N3196" s="1">
        <f>IF(ISBLANK(moras[[#This Row],[EDAD]]),T3217,moras[[#This Row],[EDAD]])</f>
        <v>49</v>
      </c>
    </row>
    <row r="3197" spans="1:14" x14ac:dyDescent="0.35">
      <c r="A3197" s="1">
        <v>3196</v>
      </c>
      <c r="B3197" s="1" t="s">
        <v>9</v>
      </c>
      <c r="C3197" s="1">
        <v>660746</v>
      </c>
      <c r="D3197" s="1" t="s">
        <v>10</v>
      </c>
      <c r="E3197" s="1" t="s">
        <v>11</v>
      </c>
      <c r="F3197" s="1" t="s">
        <v>12</v>
      </c>
      <c r="G3197" s="1" t="s">
        <v>13</v>
      </c>
      <c r="H3197" s="1" t="s">
        <v>13</v>
      </c>
      <c r="I3197" s="1">
        <v>35</v>
      </c>
      <c r="J3197" t="str">
        <f t="shared" si="148"/>
        <v>No</v>
      </c>
      <c r="K3197" t="str">
        <f t="shared" si="149"/>
        <v>No</v>
      </c>
      <c r="L3197">
        <f t="shared" si="150"/>
        <v>660746</v>
      </c>
      <c r="M3197" s="1" t="str">
        <f>IF(ISBLANK(D3197),_xlfn.MODE.SNGL(moras[TIPO_ASEGURAMIENTO]),D3197)</f>
        <v>ASALARIADO</v>
      </c>
      <c r="N3197" s="1">
        <f>IF(ISBLANK(moras[[#This Row],[EDAD]]),T3218,moras[[#This Row],[EDAD]])</f>
        <v>35</v>
      </c>
    </row>
    <row r="3198" spans="1:14" x14ac:dyDescent="0.35">
      <c r="A3198" s="1">
        <v>3197</v>
      </c>
      <c r="B3198" s="1" t="s">
        <v>15</v>
      </c>
      <c r="C3198" s="1">
        <v>874538.66</v>
      </c>
      <c r="D3198" s="1" t="s">
        <v>10</v>
      </c>
      <c r="E3198" s="1" t="s">
        <v>16</v>
      </c>
      <c r="F3198" s="1" t="s">
        <v>12</v>
      </c>
      <c r="G3198" s="1" t="s">
        <v>13</v>
      </c>
      <c r="H3198" s="1" t="s">
        <v>13</v>
      </c>
      <c r="I3198" s="1">
        <v>40</v>
      </c>
      <c r="J3198" t="str">
        <f t="shared" si="148"/>
        <v>No</v>
      </c>
      <c r="K3198" t="str">
        <f t="shared" si="149"/>
        <v>No</v>
      </c>
      <c r="L3198">
        <f t="shared" si="150"/>
        <v>874538.66</v>
      </c>
      <c r="M3198" s="1" t="str">
        <f>IF(ISBLANK(D3198),_xlfn.MODE.SNGL(moras[TIPO_ASEGURAMIENTO]),D3198)</f>
        <v>ASALARIADO</v>
      </c>
      <c r="N3198" s="1">
        <f>IF(ISBLANK(moras[[#This Row],[EDAD]]),T3219,moras[[#This Row],[EDAD]])</f>
        <v>40</v>
      </c>
    </row>
    <row r="3199" spans="1:14" x14ac:dyDescent="0.35">
      <c r="A3199" s="1">
        <v>3198</v>
      </c>
      <c r="B3199" s="1" t="s">
        <v>15</v>
      </c>
      <c r="C3199" s="1">
        <v>346062</v>
      </c>
      <c r="D3199" s="1" t="s">
        <v>17</v>
      </c>
      <c r="E3199" s="1" t="s">
        <v>16</v>
      </c>
      <c r="F3199" s="1" t="s">
        <v>12</v>
      </c>
      <c r="G3199" s="1" t="s">
        <v>13</v>
      </c>
      <c r="H3199" s="1" t="s">
        <v>13</v>
      </c>
      <c r="I3199" s="1">
        <v>43</v>
      </c>
      <c r="J3199" t="str">
        <f t="shared" si="148"/>
        <v>No</v>
      </c>
      <c r="K3199" t="str">
        <f t="shared" si="149"/>
        <v>No</v>
      </c>
      <c r="L3199">
        <f t="shared" si="150"/>
        <v>346062</v>
      </c>
      <c r="M3199" s="1" t="str">
        <f>IF(ISBLANK(D3199),_xlfn.MODE.SNGL(moras[TIPO_ASEGURAMIENTO]),D3199)</f>
        <v>ASEGURADO VOLUNTARIO</v>
      </c>
      <c r="N3199" s="1">
        <f>IF(ISBLANK(moras[[#This Row],[EDAD]]),T3220,moras[[#This Row],[EDAD]])</f>
        <v>43</v>
      </c>
    </row>
    <row r="3200" spans="1:14" x14ac:dyDescent="0.35">
      <c r="A3200" s="1">
        <v>3199</v>
      </c>
      <c r="B3200" s="1" t="s">
        <v>15</v>
      </c>
      <c r="C3200" s="1">
        <v>641782.9</v>
      </c>
      <c r="D3200" s="1" t="s">
        <v>10</v>
      </c>
      <c r="E3200" s="1" t="s">
        <v>11</v>
      </c>
      <c r="F3200" s="1" t="s">
        <v>12</v>
      </c>
      <c r="G3200" s="1" t="s">
        <v>12</v>
      </c>
      <c r="H3200" s="1" t="s">
        <v>13</v>
      </c>
      <c r="I3200" s="1">
        <v>55</v>
      </c>
      <c r="J3200" t="str">
        <f t="shared" si="148"/>
        <v>No</v>
      </c>
      <c r="K3200" t="str">
        <f t="shared" si="149"/>
        <v>No</v>
      </c>
      <c r="L3200">
        <f t="shared" si="150"/>
        <v>641782.9</v>
      </c>
      <c r="M3200" s="1" t="str">
        <f>IF(ISBLANK(D3200),_xlfn.MODE.SNGL(moras[TIPO_ASEGURAMIENTO]),D3200)</f>
        <v>ASALARIADO</v>
      </c>
      <c r="N3200" s="1">
        <f>IF(ISBLANK(moras[[#This Row],[EDAD]]),T3221,moras[[#This Row],[EDAD]])</f>
        <v>55</v>
      </c>
    </row>
    <row r="3201" spans="1:14" x14ac:dyDescent="0.35">
      <c r="A3201" s="1">
        <v>3200</v>
      </c>
      <c r="B3201" s="1" t="s">
        <v>15</v>
      </c>
      <c r="C3201" s="1">
        <v>359544.27</v>
      </c>
      <c r="D3201" s="1" t="s">
        <v>21</v>
      </c>
      <c r="E3201" s="1" t="s">
        <v>16</v>
      </c>
      <c r="F3201" s="1" t="s">
        <v>12</v>
      </c>
      <c r="G3201" s="1" t="s">
        <v>12</v>
      </c>
      <c r="H3201" s="1" t="s">
        <v>13</v>
      </c>
      <c r="I3201" s="1">
        <v>32</v>
      </c>
      <c r="J3201" t="str">
        <f t="shared" si="148"/>
        <v>No</v>
      </c>
      <c r="K3201" t="str">
        <f t="shared" si="149"/>
        <v>No</v>
      </c>
      <c r="L3201">
        <f t="shared" si="150"/>
        <v>359544.27</v>
      </c>
      <c r="M3201" s="1" t="str">
        <f>IF(ISBLANK(D3201),_xlfn.MODE.SNGL(moras[TIPO_ASEGURAMIENTO]),D3201)</f>
        <v>CONVENIOS ESPECIALES DE ASEGURADOS VOLUNTARIOS</v>
      </c>
      <c r="N3201" s="1">
        <f>IF(ISBLANK(moras[[#This Row],[EDAD]]),T3222,moras[[#This Row],[EDAD]])</f>
        <v>32</v>
      </c>
    </row>
    <row r="3202" spans="1:14" x14ac:dyDescent="0.35">
      <c r="A3202" s="1">
        <v>3201</v>
      </c>
      <c r="B3202" s="1" t="s">
        <v>9</v>
      </c>
      <c r="C3202" s="1">
        <v>326704.05</v>
      </c>
      <c r="D3202" s="1" t="s">
        <v>10</v>
      </c>
      <c r="E3202" s="1" t="s">
        <v>11</v>
      </c>
      <c r="F3202" s="1" t="s">
        <v>12</v>
      </c>
      <c r="G3202" s="1" t="s">
        <v>13</v>
      </c>
      <c r="H3202" s="1" t="s">
        <v>13</v>
      </c>
      <c r="I3202" s="1">
        <v>33</v>
      </c>
      <c r="J3202" t="str">
        <f t="shared" ref="J3202:J3265" si="151">IF(1.96&lt;ABS(C3202-$S$23)/$S$24,"Atípico","No")</f>
        <v>No</v>
      </c>
      <c r="K3202" t="str">
        <f t="shared" ref="K3202:K3265" si="152">IF(1.96&lt;ABS((I3202-$T$23)/$T$24),"Atípico", "No")</f>
        <v>No</v>
      </c>
      <c r="L3202">
        <f t="shared" ref="L3202:L3265" si="153">IF(ISBLANK(C3202),$S$23,C3202)</f>
        <v>326704.05</v>
      </c>
      <c r="M3202" s="1" t="str">
        <f>IF(ISBLANK(D3202),_xlfn.MODE.SNGL(moras[TIPO_ASEGURAMIENTO]),D3202)</f>
        <v>ASALARIADO</v>
      </c>
      <c r="N3202" s="1">
        <f>IF(ISBLANK(moras[[#This Row],[EDAD]]),T3223,moras[[#This Row],[EDAD]])</f>
        <v>33</v>
      </c>
    </row>
    <row r="3203" spans="1:14" x14ac:dyDescent="0.35">
      <c r="A3203" s="1">
        <v>3202</v>
      </c>
      <c r="B3203" s="1" t="s">
        <v>9</v>
      </c>
      <c r="C3203" s="1">
        <v>300018</v>
      </c>
      <c r="D3203" s="1" t="s">
        <v>17</v>
      </c>
      <c r="E3203" s="1" t="s">
        <v>16</v>
      </c>
      <c r="F3203" s="1" t="s">
        <v>12</v>
      </c>
      <c r="G3203" s="1" t="s">
        <v>13</v>
      </c>
      <c r="H3203" s="1" t="s">
        <v>13</v>
      </c>
      <c r="I3203" s="1">
        <v>85</v>
      </c>
      <c r="J3203" t="str">
        <f t="shared" si="151"/>
        <v>No</v>
      </c>
      <c r="K3203" t="str">
        <f t="shared" si="152"/>
        <v>No</v>
      </c>
      <c r="L3203">
        <f t="shared" si="153"/>
        <v>300018</v>
      </c>
      <c r="M3203" s="1" t="str">
        <f>IF(ISBLANK(D3203),_xlfn.MODE.SNGL(moras[TIPO_ASEGURAMIENTO]),D3203)</f>
        <v>ASEGURADO VOLUNTARIO</v>
      </c>
      <c r="N3203" s="1">
        <f>IF(ISBLANK(moras[[#This Row],[EDAD]]),T3224,moras[[#This Row],[EDAD]])</f>
        <v>85</v>
      </c>
    </row>
    <row r="3204" spans="1:14" x14ac:dyDescent="0.35">
      <c r="A3204" s="1">
        <v>3203</v>
      </c>
      <c r="B3204" s="1" t="s">
        <v>9</v>
      </c>
      <c r="C3204" s="1">
        <v>1160637.07</v>
      </c>
      <c r="D3204" s="1" t="s">
        <v>10</v>
      </c>
      <c r="E3204" s="1" t="s">
        <v>16</v>
      </c>
      <c r="F3204" s="1" t="s">
        <v>12</v>
      </c>
      <c r="G3204" s="1" t="s">
        <v>13</v>
      </c>
      <c r="H3204" s="1" t="s">
        <v>12</v>
      </c>
      <c r="I3204" s="1">
        <v>29</v>
      </c>
      <c r="J3204" t="str">
        <f t="shared" si="151"/>
        <v>No</v>
      </c>
      <c r="K3204" t="str">
        <f t="shared" si="152"/>
        <v>No</v>
      </c>
      <c r="L3204">
        <f t="shared" si="153"/>
        <v>1160637.07</v>
      </c>
      <c r="M3204" s="1" t="str">
        <f>IF(ISBLANK(D3204),_xlfn.MODE.SNGL(moras[TIPO_ASEGURAMIENTO]),D3204)</f>
        <v>ASALARIADO</v>
      </c>
      <c r="N3204" s="1">
        <f>IF(ISBLANK(moras[[#This Row],[EDAD]]),T3225,moras[[#This Row],[EDAD]])</f>
        <v>29</v>
      </c>
    </row>
    <row r="3205" spans="1:14" x14ac:dyDescent="0.35">
      <c r="A3205" s="1">
        <v>3204</v>
      </c>
      <c r="B3205" s="1" t="s">
        <v>9</v>
      </c>
      <c r="C3205" s="1">
        <v>367220</v>
      </c>
      <c r="D3205" s="1" t="s">
        <v>10</v>
      </c>
      <c r="E3205" s="1" t="s">
        <v>16</v>
      </c>
      <c r="F3205" s="1" t="s">
        <v>12</v>
      </c>
      <c r="G3205" s="1" t="s">
        <v>12</v>
      </c>
      <c r="H3205" s="1" t="s">
        <v>13</v>
      </c>
      <c r="I3205" s="1">
        <v>25</v>
      </c>
      <c r="J3205" t="str">
        <f t="shared" si="151"/>
        <v>No</v>
      </c>
      <c r="K3205" t="str">
        <f t="shared" si="152"/>
        <v>No</v>
      </c>
      <c r="L3205">
        <f t="shared" si="153"/>
        <v>367220</v>
      </c>
      <c r="M3205" s="1" t="str">
        <f>IF(ISBLANK(D3205),_xlfn.MODE.SNGL(moras[TIPO_ASEGURAMIENTO]),D3205)</f>
        <v>ASALARIADO</v>
      </c>
      <c r="N3205" s="1">
        <f>IF(ISBLANK(moras[[#This Row],[EDAD]]),T3226,moras[[#This Row],[EDAD]])</f>
        <v>25</v>
      </c>
    </row>
    <row r="3206" spans="1:14" x14ac:dyDescent="0.35">
      <c r="A3206" s="1">
        <v>3205</v>
      </c>
      <c r="B3206" s="1" t="s">
        <v>9</v>
      </c>
      <c r="C3206" s="1">
        <v>450886</v>
      </c>
      <c r="D3206" s="1" t="s">
        <v>18</v>
      </c>
      <c r="E3206" s="1" t="s">
        <v>16</v>
      </c>
      <c r="F3206" s="1" t="s">
        <v>12</v>
      </c>
      <c r="G3206" s="1" t="s">
        <v>12</v>
      </c>
      <c r="H3206" s="1" t="s">
        <v>12</v>
      </c>
      <c r="I3206" s="1">
        <v>45</v>
      </c>
      <c r="J3206" t="str">
        <f t="shared" si="151"/>
        <v>No</v>
      </c>
      <c r="K3206" t="str">
        <f t="shared" si="152"/>
        <v>No</v>
      </c>
      <c r="L3206">
        <f t="shared" si="153"/>
        <v>450886</v>
      </c>
      <c r="M3206" s="1" t="str">
        <f>IF(ISBLANK(D3206),_xlfn.MODE.SNGL(moras[TIPO_ASEGURAMIENTO]),D3206)</f>
        <v>TRABAJADOR INDEPENDIENTE</v>
      </c>
      <c r="N3206" s="1">
        <f>IF(ISBLANK(moras[[#This Row],[EDAD]]),T3227,moras[[#This Row],[EDAD]])</f>
        <v>45</v>
      </c>
    </row>
    <row r="3207" spans="1:14" x14ac:dyDescent="0.35">
      <c r="A3207" s="1">
        <v>3206</v>
      </c>
      <c r="B3207" s="1" t="s">
        <v>15</v>
      </c>
      <c r="C3207" s="1">
        <v>80000</v>
      </c>
      <c r="D3207" s="1" t="s">
        <v>10</v>
      </c>
      <c r="E3207" s="1" t="s">
        <v>16</v>
      </c>
      <c r="F3207" s="1" t="s">
        <v>12</v>
      </c>
      <c r="G3207" s="1" t="s">
        <v>13</v>
      </c>
      <c r="H3207" s="1" t="s">
        <v>13</v>
      </c>
      <c r="I3207" s="1">
        <v>44</v>
      </c>
      <c r="J3207" t="str">
        <f t="shared" si="151"/>
        <v>No</v>
      </c>
      <c r="K3207" t="str">
        <f t="shared" si="152"/>
        <v>No</v>
      </c>
      <c r="L3207">
        <f t="shared" si="153"/>
        <v>80000</v>
      </c>
      <c r="M3207" s="1" t="str">
        <f>IF(ISBLANK(D3207),_xlfn.MODE.SNGL(moras[TIPO_ASEGURAMIENTO]),D3207)</f>
        <v>ASALARIADO</v>
      </c>
      <c r="N3207" s="1">
        <f>IF(ISBLANK(moras[[#This Row],[EDAD]]),T3228,moras[[#This Row],[EDAD]])</f>
        <v>44</v>
      </c>
    </row>
    <row r="3208" spans="1:14" x14ac:dyDescent="0.35">
      <c r="A3208" s="1">
        <v>3207</v>
      </c>
      <c r="B3208" s="1" t="s">
        <v>9</v>
      </c>
      <c r="C3208" s="1">
        <v>297046</v>
      </c>
      <c r="D3208" s="1" t="s">
        <v>18</v>
      </c>
      <c r="E3208" s="1" t="s">
        <v>16</v>
      </c>
      <c r="F3208" s="1" t="s">
        <v>12</v>
      </c>
      <c r="G3208" s="1" t="s">
        <v>12</v>
      </c>
      <c r="H3208" s="1" t="s">
        <v>12</v>
      </c>
      <c r="I3208" s="1">
        <v>50</v>
      </c>
      <c r="J3208" t="str">
        <f t="shared" si="151"/>
        <v>No</v>
      </c>
      <c r="K3208" t="str">
        <f t="shared" si="152"/>
        <v>No</v>
      </c>
      <c r="L3208">
        <f t="shared" si="153"/>
        <v>297046</v>
      </c>
      <c r="M3208" s="1" t="str">
        <f>IF(ISBLANK(D3208),_xlfn.MODE.SNGL(moras[TIPO_ASEGURAMIENTO]),D3208)</f>
        <v>TRABAJADOR INDEPENDIENTE</v>
      </c>
      <c r="N3208" s="1">
        <f>IF(ISBLANK(moras[[#This Row],[EDAD]]),T3229,moras[[#This Row],[EDAD]])</f>
        <v>50</v>
      </c>
    </row>
    <row r="3209" spans="1:14" x14ac:dyDescent="0.35">
      <c r="A3209" s="1">
        <v>3208</v>
      </c>
      <c r="B3209" s="1" t="s">
        <v>15</v>
      </c>
      <c r="C3209" s="1">
        <v>280000</v>
      </c>
      <c r="D3209" s="1" t="s">
        <v>10</v>
      </c>
      <c r="E3209" s="1" t="s">
        <v>16</v>
      </c>
      <c r="F3209" s="1" t="s">
        <v>12</v>
      </c>
      <c r="G3209" s="1" t="s">
        <v>12</v>
      </c>
      <c r="H3209" s="1" t="s">
        <v>12</v>
      </c>
      <c r="I3209" s="1">
        <v>44</v>
      </c>
      <c r="J3209" t="str">
        <f t="shared" si="151"/>
        <v>No</v>
      </c>
      <c r="K3209" t="str">
        <f t="shared" si="152"/>
        <v>No</v>
      </c>
      <c r="L3209">
        <f t="shared" si="153"/>
        <v>280000</v>
      </c>
      <c r="M3209" s="1" t="str">
        <f>IF(ISBLANK(D3209),_xlfn.MODE.SNGL(moras[TIPO_ASEGURAMIENTO]),D3209)</f>
        <v>ASALARIADO</v>
      </c>
      <c r="N3209" s="1">
        <f>IF(ISBLANK(moras[[#This Row],[EDAD]]),T3230,moras[[#This Row],[EDAD]])</f>
        <v>44</v>
      </c>
    </row>
    <row r="3210" spans="1:14" x14ac:dyDescent="0.35">
      <c r="A3210" s="1">
        <v>3209</v>
      </c>
      <c r="B3210" s="1" t="s">
        <v>15</v>
      </c>
      <c r="C3210" s="1">
        <v>575000</v>
      </c>
      <c r="D3210" s="1" t="s">
        <v>10</v>
      </c>
      <c r="E3210" s="1" t="s">
        <v>16</v>
      </c>
      <c r="F3210" s="1" t="s">
        <v>12</v>
      </c>
      <c r="G3210" s="1" t="s">
        <v>13</v>
      </c>
      <c r="H3210" s="1" t="s">
        <v>12</v>
      </c>
      <c r="I3210" s="1">
        <v>21</v>
      </c>
      <c r="J3210" t="str">
        <f t="shared" si="151"/>
        <v>No</v>
      </c>
      <c r="K3210" t="str">
        <f t="shared" si="152"/>
        <v>No</v>
      </c>
      <c r="L3210">
        <f t="shared" si="153"/>
        <v>575000</v>
      </c>
      <c r="M3210" s="1" t="str">
        <f>IF(ISBLANK(D3210),_xlfn.MODE.SNGL(moras[TIPO_ASEGURAMIENTO]),D3210)</f>
        <v>ASALARIADO</v>
      </c>
      <c r="N3210" s="1">
        <f>IF(ISBLANK(moras[[#This Row],[EDAD]]),T3231,moras[[#This Row],[EDAD]])</f>
        <v>21</v>
      </c>
    </row>
    <row r="3211" spans="1:14" x14ac:dyDescent="0.35">
      <c r="A3211" s="1">
        <v>3210</v>
      </c>
      <c r="B3211" s="1" t="s">
        <v>9</v>
      </c>
      <c r="C3211" s="1">
        <v>356455</v>
      </c>
      <c r="D3211" s="1" t="s">
        <v>18</v>
      </c>
      <c r="E3211" s="1" t="s">
        <v>16</v>
      </c>
      <c r="F3211" s="1" t="s">
        <v>12</v>
      </c>
      <c r="G3211" s="1" t="s">
        <v>13</v>
      </c>
      <c r="H3211" s="1" t="s">
        <v>12</v>
      </c>
      <c r="I3211" s="1">
        <v>50</v>
      </c>
      <c r="J3211" t="str">
        <f t="shared" si="151"/>
        <v>No</v>
      </c>
      <c r="K3211" t="str">
        <f t="shared" si="152"/>
        <v>No</v>
      </c>
      <c r="L3211">
        <f t="shared" si="153"/>
        <v>356455</v>
      </c>
      <c r="M3211" s="1" t="str">
        <f>IF(ISBLANK(D3211),_xlfn.MODE.SNGL(moras[TIPO_ASEGURAMIENTO]),D3211)</f>
        <v>TRABAJADOR INDEPENDIENTE</v>
      </c>
      <c r="N3211" s="1">
        <f>IF(ISBLANK(moras[[#This Row],[EDAD]]),T3232,moras[[#This Row],[EDAD]])</f>
        <v>50</v>
      </c>
    </row>
    <row r="3212" spans="1:14" x14ac:dyDescent="0.35">
      <c r="A3212" s="1">
        <v>3211</v>
      </c>
      <c r="B3212" s="1" t="s">
        <v>9</v>
      </c>
      <c r="C3212" s="1">
        <v>1250882.3500000001</v>
      </c>
      <c r="D3212" s="1" t="s">
        <v>10</v>
      </c>
      <c r="E3212" s="1" t="s">
        <v>11</v>
      </c>
      <c r="F3212" s="1" t="s">
        <v>12</v>
      </c>
      <c r="G3212" s="1" t="s">
        <v>13</v>
      </c>
      <c r="H3212" s="1" t="s">
        <v>13</v>
      </c>
      <c r="I3212" s="1">
        <v>30</v>
      </c>
      <c r="J3212" t="str">
        <f t="shared" si="151"/>
        <v>No</v>
      </c>
      <c r="K3212" t="str">
        <f t="shared" si="152"/>
        <v>No</v>
      </c>
      <c r="L3212">
        <f t="shared" si="153"/>
        <v>1250882.3500000001</v>
      </c>
      <c r="M3212" s="1" t="str">
        <f>IF(ISBLANK(D3212),_xlfn.MODE.SNGL(moras[TIPO_ASEGURAMIENTO]),D3212)</f>
        <v>ASALARIADO</v>
      </c>
      <c r="N3212" s="1">
        <f>IF(ISBLANK(moras[[#This Row],[EDAD]]),T3233,moras[[#This Row],[EDAD]])</f>
        <v>30</v>
      </c>
    </row>
    <row r="3213" spans="1:14" x14ac:dyDescent="0.35">
      <c r="A3213" s="1">
        <v>3212</v>
      </c>
      <c r="B3213" s="1" t="s">
        <v>9</v>
      </c>
      <c r="C3213" s="1">
        <v>1065177</v>
      </c>
      <c r="D3213" s="1" t="s">
        <v>17</v>
      </c>
      <c r="E3213" s="1" t="s">
        <v>16</v>
      </c>
      <c r="F3213" s="1" t="s">
        <v>12</v>
      </c>
      <c r="G3213" s="1" t="s">
        <v>13</v>
      </c>
      <c r="H3213" s="1" t="s">
        <v>13</v>
      </c>
      <c r="I3213" s="1">
        <v>59</v>
      </c>
      <c r="J3213" t="str">
        <f t="shared" si="151"/>
        <v>No</v>
      </c>
      <c r="K3213" t="str">
        <f t="shared" si="152"/>
        <v>No</v>
      </c>
      <c r="L3213">
        <f t="shared" si="153"/>
        <v>1065177</v>
      </c>
      <c r="M3213" s="1" t="str">
        <f>IF(ISBLANK(D3213),_xlfn.MODE.SNGL(moras[TIPO_ASEGURAMIENTO]),D3213)</f>
        <v>ASEGURADO VOLUNTARIO</v>
      </c>
      <c r="N3213" s="1">
        <f>IF(ISBLANK(moras[[#This Row],[EDAD]]),T3234,moras[[#This Row],[EDAD]])</f>
        <v>59</v>
      </c>
    </row>
    <row r="3214" spans="1:14" x14ac:dyDescent="0.35">
      <c r="A3214" s="1">
        <v>3213</v>
      </c>
      <c r="B3214" s="1" t="s">
        <v>9</v>
      </c>
      <c r="C3214" s="1">
        <v>285000</v>
      </c>
      <c r="D3214" s="1" t="s">
        <v>10</v>
      </c>
      <c r="E3214" s="1" t="s">
        <v>16</v>
      </c>
      <c r="F3214" s="1" t="s">
        <v>12</v>
      </c>
      <c r="G3214" s="1" t="s">
        <v>13</v>
      </c>
      <c r="H3214" s="1" t="s">
        <v>12</v>
      </c>
      <c r="I3214" s="1">
        <v>51</v>
      </c>
      <c r="J3214" t="str">
        <f t="shared" si="151"/>
        <v>No</v>
      </c>
      <c r="K3214" t="str">
        <f t="shared" si="152"/>
        <v>No</v>
      </c>
      <c r="L3214">
        <f t="shared" si="153"/>
        <v>285000</v>
      </c>
      <c r="M3214" s="1" t="str">
        <f>IF(ISBLANK(D3214),_xlfn.MODE.SNGL(moras[TIPO_ASEGURAMIENTO]),D3214)</f>
        <v>ASALARIADO</v>
      </c>
      <c r="N3214" s="1">
        <f>IF(ISBLANK(moras[[#This Row],[EDAD]]),T3235,moras[[#This Row],[EDAD]])</f>
        <v>51</v>
      </c>
    </row>
    <row r="3215" spans="1:14" x14ac:dyDescent="0.35">
      <c r="A3215" s="1">
        <v>3214</v>
      </c>
      <c r="B3215" s="1" t="s">
        <v>15</v>
      </c>
      <c r="C3215" s="1">
        <v>1279275</v>
      </c>
      <c r="D3215" s="1" t="s">
        <v>10</v>
      </c>
      <c r="E3215" s="1" t="s">
        <v>11</v>
      </c>
      <c r="F3215" s="1" t="s">
        <v>12</v>
      </c>
      <c r="G3215" s="1" t="s">
        <v>13</v>
      </c>
      <c r="H3215" s="1" t="s">
        <v>13</v>
      </c>
      <c r="I3215" s="1">
        <v>31</v>
      </c>
      <c r="J3215" t="str">
        <f t="shared" si="151"/>
        <v>No</v>
      </c>
      <c r="K3215" t="str">
        <f t="shared" si="152"/>
        <v>No</v>
      </c>
      <c r="L3215">
        <f t="shared" si="153"/>
        <v>1279275</v>
      </c>
      <c r="M3215" s="1" t="str">
        <f>IF(ISBLANK(D3215),_xlfn.MODE.SNGL(moras[TIPO_ASEGURAMIENTO]),D3215)</f>
        <v>ASALARIADO</v>
      </c>
      <c r="N3215" s="1">
        <f>IF(ISBLANK(moras[[#This Row],[EDAD]]),T3236,moras[[#This Row],[EDAD]])</f>
        <v>31</v>
      </c>
    </row>
    <row r="3216" spans="1:14" x14ac:dyDescent="0.35">
      <c r="A3216" s="1">
        <v>3215</v>
      </c>
      <c r="B3216" s="1" t="s">
        <v>15</v>
      </c>
      <c r="C3216" s="1">
        <v>563332</v>
      </c>
      <c r="D3216" s="1" t="s">
        <v>10</v>
      </c>
      <c r="E3216" s="1" t="s">
        <v>16</v>
      </c>
      <c r="F3216" s="1" t="s">
        <v>12</v>
      </c>
      <c r="G3216" s="1" t="s">
        <v>13</v>
      </c>
      <c r="H3216" s="1" t="s">
        <v>13</v>
      </c>
      <c r="I3216" s="1">
        <v>34</v>
      </c>
      <c r="J3216" t="str">
        <f t="shared" si="151"/>
        <v>No</v>
      </c>
      <c r="K3216" t="str">
        <f t="shared" si="152"/>
        <v>No</v>
      </c>
      <c r="L3216">
        <f t="shared" si="153"/>
        <v>563332</v>
      </c>
      <c r="M3216" s="1" t="str">
        <f>IF(ISBLANK(D3216),_xlfn.MODE.SNGL(moras[TIPO_ASEGURAMIENTO]),D3216)</f>
        <v>ASALARIADO</v>
      </c>
      <c r="N3216" s="1">
        <f>IF(ISBLANK(moras[[#This Row],[EDAD]]),T3237,moras[[#This Row],[EDAD]])</f>
        <v>34</v>
      </c>
    </row>
    <row r="3217" spans="1:14" x14ac:dyDescent="0.35">
      <c r="A3217" s="1">
        <v>3216</v>
      </c>
      <c r="B3217" s="1" t="s">
        <v>15</v>
      </c>
      <c r="C3217" s="1">
        <v>450886</v>
      </c>
      <c r="D3217" s="1" t="s">
        <v>17</v>
      </c>
      <c r="E3217" s="1" t="s">
        <v>16</v>
      </c>
      <c r="F3217" s="1" t="s">
        <v>12</v>
      </c>
      <c r="G3217" s="1" t="s">
        <v>12</v>
      </c>
      <c r="H3217" s="1" t="s">
        <v>13</v>
      </c>
      <c r="I3217" s="1">
        <v>95</v>
      </c>
      <c r="J3217" t="str">
        <f t="shared" si="151"/>
        <v>No</v>
      </c>
      <c r="K3217" t="str">
        <f t="shared" si="152"/>
        <v>No</v>
      </c>
      <c r="L3217">
        <f t="shared" si="153"/>
        <v>450886</v>
      </c>
      <c r="M3217" s="1" t="str">
        <f>IF(ISBLANK(D3217),_xlfn.MODE.SNGL(moras[TIPO_ASEGURAMIENTO]),D3217)</f>
        <v>ASEGURADO VOLUNTARIO</v>
      </c>
      <c r="N3217" s="1">
        <f>IF(ISBLANK(moras[[#This Row],[EDAD]]),T3238,moras[[#This Row],[EDAD]])</f>
        <v>95</v>
      </c>
    </row>
    <row r="3218" spans="1:14" x14ac:dyDescent="0.35">
      <c r="A3218" s="1">
        <v>3217</v>
      </c>
      <c r="B3218" s="1" t="s">
        <v>9</v>
      </c>
      <c r="C3218" s="1">
        <v>58985</v>
      </c>
      <c r="D3218" s="1" t="s">
        <v>10</v>
      </c>
      <c r="E3218" s="1" t="s">
        <v>16</v>
      </c>
      <c r="F3218" s="1" t="s">
        <v>12</v>
      </c>
      <c r="G3218" s="1" t="s">
        <v>13</v>
      </c>
      <c r="H3218" s="1" t="s">
        <v>12</v>
      </c>
      <c r="I3218" s="1">
        <v>45</v>
      </c>
      <c r="J3218" t="str">
        <f t="shared" si="151"/>
        <v>No</v>
      </c>
      <c r="K3218" t="str">
        <f t="shared" si="152"/>
        <v>No</v>
      </c>
      <c r="L3218">
        <f t="shared" si="153"/>
        <v>58985</v>
      </c>
      <c r="M3218" s="1" t="str">
        <f>IF(ISBLANK(D3218),_xlfn.MODE.SNGL(moras[TIPO_ASEGURAMIENTO]),D3218)</f>
        <v>ASALARIADO</v>
      </c>
      <c r="N3218" s="1">
        <f>IF(ISBLANK(moras[[#This Row],[EDAD]]),T3239,moras[[#This Row],[EDAD]])</f>
        <v>45</v>
      </c>
    </row>
    <row r="3219" spans="1:14" x14ac:dyDescent="0.35">
      <c r="A3219" s="1">
        <v>3218</v>
      </c>
      <c r="B3219" s="1" t="s">
        <v>9</v>
      </c>
      <c r="C3219" s="1">
        <v>278030</v>
      </c>
      <c r="D3219" s="1" t="s">
        <v>19</v>
      </c>
      <c r="E3219" s="1" t="s">
        <v>16</v>
      </c>
      <c r="F3219" s="1" t="s">
        <v>12</v>
      </c>
      <c r="G3219" s="1" t="s">
        <v>13</v>
      </c>
      <c r="H3219" s="1" t="s">
        <v>13</v>
      </c>
      <c r="I3219" s="1">
        <v>35</v>
      </c>
      <c r="J3219" t="str">
        <f t="shared" si="151"/>
        <v>No</v>
      </c>
      <c r="K3219" t="str">
        <f t="shared" si="152"/>
        <v>No</v>
      </c>
      <c r="L3219">
        <f t="shared" si="153"/>
        <v>278030</v>
      </c>
      <c r="M3219" s="1" t="str">
        <f>IF(ISBLANK(D3219),_xlfn.MODE.SNGL(moras[TIPO_ASEGURAMIENTO]),D3219)</f>
        <v>CONVENIOS ESPECIALES DE TRABAJADORES INDEPENDIENTES</v>
      </c>
      <c r="N3219" s="1">
        <f>IF(ISBLANK(moras[[#This Row],[EDAD]]),T3240,moras[[#This Row],[EDAD]])</f>
        <v>35</v>
      </c>
    </row>
    <row r="3220" spans="1:14" x14ac:dyDescent="0.35">
      <c r="A3220" s="1">
        <v>3219</v>
      </c>
      <c r="B3220" s="1" t="s">
        <v>9</v>
      </c>
      <c r="C3220" s="1">
        <v>347737.5</v>
      </c>
      <c r="D3220" s="1" t="s">
        <v>10</v>
      </c>
      <c r="E3220" s="1" t="s">
        <v>16</v>
      </c>
      <c r="F3220" s="1" t="s">
        <v>12</v>
      </c>
      <c r="G3220" s="1" t="s">
        <v>13</v>
      </c>
      <c r="H3220" s="1" t="s">
        <v>13</v>
      </c>
      <c r="I3220" s="1">
        <v>27</v>
      </c>
      <c r="J3220" t="str">
        <f t="shared" si="151"/>
        <v>No</v>
      </c>
      <c r="K3220" t="str">
        <f t="shared" si="152"/>
        <v>No</v>
      </c>
      <c r="L3220">
        <f t="shared" si="153"/>
        <v>347737.5</v>
      </c>
      <c r="M3220" s="1" t="str">
        <f>IF(ISBLANK(D3220),_xlfn.MODE.SNGL(moras[TIPO_ASEGURAMIENTO]),D3220)</f>
        <v>ASALARIADO</v>
      </c>
      <c r="N3220" s="1">
        <f>IF(ISBLANK(moras[[#This Row],[EDAD]]),T3241,moras[[#This Row],[EDAD]])</f>
        <v>27</v>
      </c>
    </row>
    <row r="3221" spans="1:14" x14ac:dyDescent="0.35">
      <c r="A3221" s="1">
        <v>3220</v>
      </c>
      <c r="B3221" s="1" t="s">
        <v>15</v>
      </c>
      <c r="C3221" s="1">
        <v>455206.04</v>
      </c>
      <c r="D3221" s="1" t="s">
        <v>10</v>
      </c>
      <c r="E3221" s="1" t="s">
        <v>16</v>
      </c>
      <c r="F3221" s="1" t="s">
        <v>12</v>
      </c>
      <c r="G3221" s="1" t="s">
        <v>13</v>
      </c>
      <c r="H3221" s="1" t="s">
        <v>13</v>
      </c>
      <c r="I3221" s="1">
        <v>32</v>
      </c>
      <c r="J3221" t="str">
        <f t="shared" si="151"/>
        <v>No</v>
      </c>
      <c r="K3221" t="str">
        <f t="shared" si="152"/>
        <v>No</v>
      </c>
      <c r="L3221">
        <f t="shared" si="153"/>
        <v>455206.04</v>
      </c>
      <c r="M3221" s="1" t="str">
        <f>IF(ISBLANK(D3221),_xlfn.MODE.SNGL(moras[TIPO_ASEGURAMIENTO]),D3221)</f>
        <v>ASALARIADO</v>
      </c>
      <c r="N3221" s="1">
        <f>IF(ISBLANK(moras[[#This Row],[EDAD]]),T3242,moras[[#This Row],[EDAD]])</f>
        <v>32</v>
      </c>
    </row>
    <row r="3222" spans="1:14" x14ac:dyDescent="0.35">
      <c r="A3222" s="1">
        <v>3221</v>
      </c>
      <c r="B3222" s="1" t="s">
        <v>15</v>
      </c>
      <c r="C3222" s="1">
        <v>339794.4</v>
      </c>
      <c r="D3222" s="1" t="s">
        <v>10</v>
      </c>
      <c r="E3222" s="1" t="s">
        <v>11</v>
      </c>
      <c r="F3222" s="1" t="s">
        <v>12</v>
      </c>
      <c r="G3222" s="1" t="s">
        <v>13</v>
      </c>
      <c r="H3222" s="1" t="s">
        <v>13</v>
      </c>
      <c r="I3222" s="1">
        <v>46</v>
      </c>
      <c r="J3222" t="str">
        <f t="shared" si="151"/>
        <v>No</v>
      </c>
      <c r="K3222" t="str">
        <f t="shared" si="152"/>
        <v>No</v>
      </c>
      <c r="L3222">
        <f t="shared" si="153"/>
        <v>339794.4</v>
      </c>
      <c r="M3222" s="1" t="str">
        <f>IF(ISBLANK(D3222),_xlfn.MODE.SNGL(moras[TIPO_ASEGURAMIENTO]),D3222)</f>
        <v>ASALARIADO</v>
      </c>
      <c r="N3222" s="1">
        <f>IF(ISBLANK(moras[[#This Row],[EDAD]]),T3243,moras[[#This Row],[EDAD]])</f>
        <v>46</v>
      </c>
    </row>
    <row r="3223" spans="1:14" x14ac:dyDescent="0.35">
      <c r="A3223" s="1">
        <v>3222</v>
      </c>
      <c r="B3223" s="1" t="s">
        <v>15</v>
      </c>
      <c r="C3223" s="1">
        <v>445821</v>
      </c>
      <c r="D3223" s="1" t="s">
        <v>18</v>
      </c>
      <c r="E3223" s="1" t="s">
        <v>16</v>
      </c>
      <c r="F3223" s="1" t="s">
        <v>12</v>
      </c>
      <c r="G3223" s="1" t="s">
        <v>13</v>
      </c>
      <c r="H3223" s="1" t="s">
        <v>13</v>
      </c>
      <c r="I3223" s="1">
        <v>63</v>
      </c>
      <c r="J3223" t="str">
        <f t="shared" si="151"/>
        <v>No</v>
      </c>
      <c r="K3223" t="str">
        <f t="shared" si="152"/>
        <v>No</v>
      </c>
      <c r="L3223">
        <f t="shared" si="153"/>
        <v>445821</v>
      </c>
      <c r="M3223" s="1" t="str">
        <f>IF(ISBLANK(D3223),_xlfn.MODE.SNGL(moras[TIPO_ASEGURAMIENTO]),D3223)</f>
        <v>TRABAJADOR INDEPENDIENTE</v>
      </c>
      <c r="N3223" s="1">
        <f>IF(ISBLANK(moras[[#This Row],[EDAD]]),T3244,moras[[#This Row],[EDAD]])</f>
        <v>63</v>
      </c>
    </row>
    <row r="3224" spans="1:14" x14ac:dyDescent="0.35">
      <c r="A3224" s="1">
        <v>3223</v>
      </c>
      <c r="B3224" s="1" t="s">
        <v>9</v>
      </c>
      <c r="C3224" s="1">
        <v>326322</v>
      </c>
      <c r="D3224" s="1" t="s">
        <v>10</v>
      </c>
      <c r="E3224" s="1" t="s">
        <v>16</v>
      </c>
      <c r="F3224" s="1" t="s">
        <v>12</v>
      </c>
      <c r="G3224" s="1" t="s">
        <v>13</v>
      </c>
      <c r="H3224" s="1" t="s">
        <v>13</v>
      </c>
      <c r="I3224" s="1">
        <v>57</v>
      </c>
      <c r="J3224" t="str">
        <f t="shared" si="151"/>
        <v>No</v>
      </c>
      <c r="K3224" t="str">
        <f t="shared" si="152"/>
        <v>No</v>
      </c>
      <c r="L3224">
        <f t="shared" si="153"/>
        <v>326322</v>
      </c>
      <c r="M3224" s="1" t="str">
        <f>IF(ISBLANK(D3224),_xlfn.MODE.SNGL(moras[TIPO_ASEGURAMIENTO]),D3224)</f>
        <v>ASALARIADO</v>
      </c>
      <c r="N3224" s="1">
        <f>IF(ISBLANK(moras[[#This Row],[EDAD]]),T3245,moras[[#This Row],[EDAD]])</f>
        <v>57</v>
      </c>
    </row>
    <row r="3225" spans="1:14" x14ac:dyDescent="0.35">
      <c r="A3225" s="1">
        <v>3224</v>
      </c>
      <c r="B3225" s="1" t="s">
        <v>9</v>
      </c>
      <c r="C3225" s="1">
        <v>278030</v>
      </c>
      <c r="D3225" s="1" t="s">
        <v>19</v>
      </c>
      <c r="E3225" s="1" t="s">
        <v>16</v>
      </c>
      <c r="F3225" s="1" t="s">
        <v>12</v>
      </c>
      <c r="G3225" s="1" t="s">
        <v>13</v>
      </c>
      <c r="H3225" s="1" t="s">
        <v>13</v>
      </c>
      <c r="I3225" s="1">
        <v>57</v>
      </c>
      <c r="J3225" t="str">
        <f t="shared" si="151"/>
        <v>No</v>
      </c>
      <c r="K3225" t="str">
        <f t="shared" si="152"/>
        <v>No</v>
      </c>
      <c r="L3225">
        <f t="shared" si="153"/>
        <v>278030</v>
      </c>
      <c r="M3225" s="1" t="str">
        <f>IF(ISBLANK(D3225),_xlfn.MODE.SNGL(moras[TIPO_ASEGURAMIENTO]),D3225)</f>
        <v>CONVENIOS ESPECIALES DE TRABAJADORES INDEPENDIENTES</v>
      </c>
      <c r="N3225" s="1">
        <f>IF(ISBLANK(moras[[#This Row],[EDAD]]),T3246,moras[[#This Row],[EDAD]])</f>
        <v>57</v>
      </c>
    </row>
    <row r="3226" spans="1:14" x14ac:dyDescent="0.35">
      <c r="A3226" s="1">
        <v>3225</v>
      </c>
      <c r="B3226" s="1" t="s">
        <v>9</v>
      </c>
      <c r="C3226" s="1">
        <v>300018</v>
      </c>
      <c r="D3226" s="1" t="s">
        <v>17</v>
      </c>
      <c r="E3226" s="1" t="s">
        <v>16</v>
      </c>
      <c r="F3226" s="1" t="s">
        <v>12</v>
      </c>
      <c r="G3226" s="1" t="s">
        <v>13</v>
      </c>
      <c r="H3226" s="1" t="s">
        <v>13</v>
      </c>
      <c r="I3226" s="1">
        <v>60</v>
      </c>
      <c r="J3226" t="str">
        <f t="shared" si="151"/>
        <v>No</v>
      </c>
      <c r="K3226" t="str">
        <f t="shared" si="152"/>
        <v>No</v>
      </c>
      <c r="L3226">
        <f t="shared" si="153"/>
        <v>300018</v>
      </c>
      <c r="M3226" s="1" t="str">
        <f>IF(ISBLANK(D3226),_xlfn.MODE.SNGL(moras[TIPO_ASEGURAMIENTO]),D3226)</f>
        <v>ASEGURADO VOLUNTARIO</v>
      </c>
      <c r="N3226" s="1">
        <f>IF(ISBLANK(moras[[#This Row],[EDAD]]),T3247,moras[[#This Row],[EDAD]])</f>
        <v>60</v>
      </c>
    </row>
    <row r="3227" spans="1:14" x14ac:dyDescent="0.35">
      <c r="A3227" s="1">
        <v>3226</v>
      </c>
      <c r="B3227" s="1" t="s">
        <v>15</v>
      </c>
      <c r="C3227" s="1">
        <v>420214.94</v>
      </c>
      <c r="D3227" s="1" t="s">
        <v>10</v>
      </c>
      <c r="E3227" s="1" t="s">
        <v>16</v>
      </c>
      <c r="F3227" s="1" t="s">
        <v>12</v>
      </c>
      <c r="G3227" s="1" t="s">
        <v>13</v>
      </c>
      <c r="H3227" s="1" t="s">
        <v>13</v>
      </c>
      <c r="I3227" s="1">
        <v>34</v>
      </c>
      <c r="J3227" t="str">
        <f t="shared" si="151"/>
        <v>No</v>
      </c>
      <c r="K3227" t="str">
        <f t="shared" si="152"/>
        <v>No</v>
      </c>
      <c r="L3227">
        <f t="shared" si="153"/>
        <v>420214.94</v>
      </c>
      <c r="M3227" s="1" t="str">
        <f>IF(ISBLANK(D3227),_xlfn.MODE.SNGL(moras[TIPO_ASEGURAMIENTO]),D3227)</f>
        <v>ASALARIADO</v>
      </c>
      <c r="N3227" s="1">
        <f>IF(ISBLANK(moras[[#This Row],[EDAD]]),T3248,moras[[#This Row],[EDAD]])</f>
        <v>34</v>
      </c>
    </row>
    <row r="3228" spans="1:14" x14ac:dyDescent="0.35">
      <c r="A3228" s="1">
        <v>3227</v>
      </c>
      <c r="B3228" s="1" t="s">
        <v>9</v>
      </c>
      <c r="C3228" s="1">
        <v>202396.55</v>
      </c>
      <c r="D3228" s="1" t="s">
        <v>10</v>
      </c>
      <c r="E3228" s="1" t="s">
        <v>16</v>
      </c>
      <c r="F3228" s="1" t="s">
        <v>12</v>
      </c>
      <c r="G3228" s="1" t="s">
        <v>13</v>
      </c>
      <c r="H3228" s="1" t="s">
        <v>13</v>
      </c>
      <c r="I3228" s="1">
        <v>22</v>
      </c>
      <c r="J3228" t="str">
        <f t="shared" si="151"/>
        <v>No</v>
      </c>
      <c r="K3228" t="str">
        <f t="shared" si="152"/>
        <v>No</v>
      </c>
      <c r="L3228">
        <f t="shared" si="153"/>
        <v>202396.55</v>
      </c>
      <c r="M3228" s="1" t="str">
        <f>IF(ISBLANK(D3228),_xlfn.MODE.SNGL(moras[TIPO_ASEGURAMIENTO]),D3228)</f>
        <v>ASALARIADO</v>
      </c>
      <c r="N3228" s="1">
        <f>IF(ISBLANK(moras[[#This Row],[EDAD]]),T3249,moras[[#This Row],[EDAD]])</f>
        <v>22</v>
      </c>
    </row>
    <row r="3229" spans="1:14" x14ac:dyDescent="0.35">
      <c r="A3229" s="1">
        <v>3228</v>
      </c>
      <c r="B3229" s="1" t="s">
        <v>9</v>
      </c>
      <c r="C3229" s="1">
        <v>1000025.21</v>
      </c>
      <c r="D3229" s="1" t="s">
        <v>14</v>
      </c>
      <c r="E3229" s="1" t="s">
        <v>11</v>
      </c>
      <c r="F3229" s="1" t="s">
        <v>12</v>
      </c>
      <c r="G3229" s="1" t="s">
        <v>13</v>
      </c>
      <c r="H3229" s="1" t="s">
        <v>13</v>
      </c>
      <c r="I3229" s="1">
        <v>67</v>
      </c>
      <c r="J3229" t="str">
        <f t="shared" si="151"/>
        <v>No</v>
      </c>
      <c r="K3229" t="str">
        <f t="shared" si="152"/>
        <v>No</v>
      </c>
      <c r="L3229">
        <f t="shared" si="153"/>
        <v>1000025.21</v>
      </c>
      <c r="M3229" s="1" t="str">
        <f>IF(ISBLANK(D3229),_xlfn.MODE.SNGL(moras[TIPO_ASEGURAMIENTO]),D3229)</f>
        <v>PENSIONADOS EN SU PROPIO SISTEMA</v>
      </c>
      <c r="N3229" s="1">
        <f>IF(ISBLANK(moras[[#This Row],[EDAD]]),T3250,moras[[#This Row],[EDAD]])</f>
        <v>67</v>
      </c>
    </row>
    <row r="3230" spans="1:14" x14ac:dyDescent="0.35">
      <c r="A3230" s="1">
        <v>3229</v>
      </c>
      <c r="B3230" s="1" t="s">
        <v>9</v>
      </c>
      <c r="C3230" s="1">
        <v>924499</v>
      </c>
      <c r="D3230" s="1" t="s">
        <v>10</v>
      </c>
      <c r="E3230" s="1" t="s">
        <v>11</v>
      </c>
      <c r="F3230" s="1" t="s">
        <v>12</v>
      </c>
      <c r="G3230" s="1" t="s">
        <v>13</v>
      </c>
      <c r="H3230" s="1" t="s">
        <v>13</v>
      </c>
      <c r="I3230" s="1">
        <v>42</v>
      </c>
      <c r="J3230" t="str">
        <f t="shared" si="151"/>
        <v>No</v>
      </c>
      <c r="K3230" t="str">
        <f t="shared" si="152"/>
        <v>No</v>
      </c>
      <c r="L3230">
        <f t="shared" si="153"/>
        <v>924499</v>
      </c>
      <c r="M3230" s="1" t="str">
        <f>IF(ISBLANK(D3230),_xlfn.MODE.SNGL(moras[TIPO_ASEGURAMIENTO]),D3230)</f>
        <v>ASALARIADO</v>
      </c>
      <c r="N3230" s="1">
        <f>IF(ISBLANK(moras[[#This Row],[EDAD]]),T3251,moras[[#This Row],[EDAD]])</f>
        <v>42</v>
      </c>
    </row>
    <row r="3231" spans="1:14" x14ac:dyDescent="0.35">
      <c r="A3231" s="1">
        <v>3230</v>
      </c>
      <c r="B3231" s="1" t="s">
        <v>9</v>
      </c>
      <c r="C3231" s="1">
        <v>336000</v>
      </c>
      <c r="D3231" s="1" t="s">
        <v>10</v>
      </c>
      <c r="E3231" s="1" t="s">
        <v>16</v>
      </c>
      <c r="F3231" s="1" t="s">
        <v>12</v>
      </c>
      <c r="G3231" s="1" t="s">
        <v>13</v>
      </c>
      <c r="H3231" s="1" t="s">
        <v>12</v>
      </c>
      <c r="I3231" s="1">
        <v>39</v>
      </c>
      <c r="J3231" t="str">
        <f t="shared" si="151"/>
        <v>No</v>
      </c>
      <c r="K3231" t="str">
        <f t="shared" si="152"/>
        <v>No</v>
      </c>
      <c r="L3231">
        <f t="shared" si="153"/>
        <v>336000</v>
      </c>
      <c r="M3231" s="1" t="str">
        <f>IF(ISBLANK(D3231),_xlfn.MODE.SNGL(moras[TIPO_ASEGURAMIENTO]),D3231)</f>
        <v>ASALARIADO</v>
      </c>
      <c r="N3231" s="1">
        <f>IF(ISBLANK(moras[[#This Row],[EDAD]]),T3252,moras[[#This Row],[EDAD]])</f>
        <v>39</v>
      </c>
    </row>
    <row r="3232" spans="1:14" x14ac:dyDescent="0.35">
      <c r="A3232" s="1">
        <v>3231</v>
      </c>
      <c r="B3232" s="1" t="s">
        <v>9</v>
      </c>
      <c r="C3232" s="1">
        <v>278030</v>
      </c>
      <c r="D3232" s="1" t="s">
        <v>19</v>
      </c>
      <c r="E3232" s="1" t="s">
        <v>16</v>
      </c>
      <c r="F3232" s="1" t="s">
        <v>12</v>
      </c>
      <c r="G3232" s="1" t="s">
        <v>13</v>
      </c>
      <c r="H3232" s="1" t="s">
        <v>13</v>
      </c>
      <c r="I3232" s="1">
        <v>89</v>
      </c>
      <c r="J3232" t="str">
        <f t="shared" si="151"/>
        <v>No</v>
      </c>
      <c r="K3232" t="str">
        <f t="shared" si="152"/>
        <v>No</v>
      </c>
      <c r="L3232">
        <f t="shared" si="153"/>
        <v>278030</v>
      </c>
      <c r="M3232" s="1" t="str">
        <f>IF(ISBLANK(D3232),_xlfn.MODE.SNGL(moras[TIPO_ASEGURAMIENTO]),D3232)</f>
        <v>CONVENIOS ESPECIALES DE TRABAJADORES INDEPENDIENTES</v>
      </c>
      <c r="N3232" s="1">
        <f>IF(ISBLANK(moras[[#This Row],[EDAD]]),T3253,moras[[#This Row],[EDAD]])</f>
        <v>89</v>
      </c>
    </row>
    <row r="3233" spans="1:14" x14ac:dyDescent="0.35">
      <c r="A3233" s="1">
        <v>3232</v>
      </c>
      <c r="B3233" s="1" t="s">
        <v>9</v>
      </c>
      <c r="C3233" s="1">
        <v>1529457.14</v>
      </c>
      <c r="D3233" s="1" t="s">
        <v>10</v>
      </c>
      <c r="E3233" s="1" t="s">
        <v>16</v>
      </c>
      <c r="F3233" s="1" t="s">
        <v>12</v>
      </c>
      <c r="G3233" s="1" t="s">
        <v>13</v>
      </c>
      <c r="H3233" s="1" t="s">
        <v>13</v>
      </c>
      <c r="I3233" s="1">
        <v>32</v>
      </c>
      <c r="J3233" t="str">
        <f t="shared" si="151"/>
        <v>No</v>
      </c>
      <c r="K3233" t="str">
        <f t="shared" si="152"/>
        <v>No</v>
      </c>
      <c r="L3233">
        <f t="shared" si="153"/>
        <v>1529457.14</v>
      </c>
      <c r="M3233" s="1" t="str">
        <f>IF(ISBLANK(D3233),_xlfn.MODE.SNGL(moras[TIPO_ASEGURAMIENTO]),D3233)</f>
        <v>ASALARIADO</v>
      </c>
      <c r="N3233" s="1">
        <f>IF(ISBLANK(moras[[#This Row],[EDAD]]),T3254,moras[[#This Row],[EDAD]])</f>
        <v>32</v>
      </c>
    </row>
    <row r="3234" spans="1:14" x14ac:dyDescent="0.35">
      <c r="A3234" s="1">
        <v>3233</v>
      </c>
      <c r="B3234" s="1" t="s">
        <v>9</v>
      </c>
      <c r="C3234" s="1">
        <v>297046</v>
      </c>
      <c r="D3234" s="1" t="s">
        <v>18</v>
      </c>
      <c r="E3234" s="1" t="s">
        <v>16</v>
      </c>
      <c r="F3234" s="1" t="s">
        <v>12</v>
      </c>
      <c r="G3234" s="1" t="s">
        <v>13</v>
      </c>
      <c r="H3234" s="1" t="s">
        <v>12</v>
      </c>
      <c r="I3234" s="1">
        <v>59</v>
      </c>
      <c r="J3234" t="str">
        <f t="shared" si="151"/>
        <v>No</v>
      </c>
      <c r="K3234" t="str">
        <f t="shared" si="152"/>
        <v>No</v>
      </c>
      <c r="L3234">
        <f t="shared" si="153"/>
        <v>297046</v>
      </c>
      <c r="M3234" s="1" t="str">
        <f>IF(ISBLANK(D3234),_xlfn.MODE.SNGL(moras[TIPO_ASEGURAMIENTO]),D3234)</f>
        <v>TRABAJADOR INDEPENDIENTE</v>
      </c>
      <c r="N3234" s="1">
        <f>IF(ISBLANK(moras[[#This Row],[EDAD]]),T3255,moras[[#This Row],[EDAD]])</f>
        <v>59</v>
      </c>
    </row>
    <row r="3235" spans="1:14" x14ac:dyDescent="0.35">
      <c r="A3235" s="1">
        <v>3234</v>
      </c>
      <c r="B3235" s="1" t="s">
        <v>9</v>
      </c>
      <c r="C3235" s="1">
        <v>358640</v>
      </c>
      <c r="D3235" s="1" t="s">
        <v>18</v>
      </c>
      <c r="E3235" s="1" t="s">
        <v>16</v>
      </c>
      <c r="F3235" s="1" t="s">
        <v>12</v>
      </c>
      <c r="G3235" s="1" t="s">
        <v>13</v>
      </c>
      <c r="H3235" s="1" t="s">
        <v>12</v>
      </c>
      <c r="I3235" s="1">
        <v>63</v>
      </c>
      <c r="J3235" t="str">
        <f t="shared" si="151"/>
        <v>No</v>
      </c>
      <c r="K3235" t="str">
        <f t="shared" si="152"/>
        <v>No</v>
      </c>
      <c r="L3235">
        <f t="shared" si="153"/>
        <v>358640</v>
      </c>
      <c r="M3235" s="1" t="str">
        <f>IF(ISBLANK(D3235),_xlfn.MODE.SNGL(moras[TIPO_ASEGURAMIENTO]),D3235)</f>
        <v>TRABAJADOR INDEPENDIENTE</v>
      </c>
      <c r="N3235" s="1">
        <f>IF(ISBLANK(moras[[#This Row],[EDAD]]),T3256,moras[[#This Row],[EDAD]])</f>
        <v>63</v>
      </c>
    </row>
    <row r="3236" spans="1:14" x14ac:dyDescent="0.35">
      <c r="A3236" s="1">
        <v>3235</v>
      </c>
      <c r="B3236" s="1" t="s">
        <v>9</v>
      </c>
      <c r="C3236" s="1">
        <v>414416</v>
      </c>
      <c r="D3236" s="1" t="s">
        <v>10</v>
      </c>
      <c r="E3236" s="1" t="s">
        <v>16</v>
      </c>
      <c r="F3236" s="1" t="s">
        <v>12</v>
      </c>
      <c r="G3236" s="1" t="s">
        <v>13</v>
      </c>
      <c r="H3236" s="1" t="s">
        <v>13</v>
      </c>
      <c r="I3236" s="1">
        <v>61</v>
      </c>
      <c r="J3236" t="str">
        <f t="shared" si="151"/>
        <v>No</v>
      </c>
      <c r="K3236" t="str">
        <f t="shared" si="152"/>
        <v>No</v>
      </c>
      <c r="L3236">
        <f t="shared" si="153"/>
        <v>414416</v>
      </c>
      <c r="M3236" s="1" t="str">
        <f>IF(ISBLANK(D3236),_xlfn.MODE.SNGL(moras[TIPO_ASEGURAMIENTO]),D3236)</f>
        <v>ASALARIADO</v>
      </c>
      <c r="N3236" s="1">
        <f>IF(ISBLANK(moras[[#This Row],[EDAD]]),T3257,moras[[#This Row],[EDAD]])</f>
        <v>61</v>
      </c>
    </row>
    <row r="3237" spans="1:14" x14ac:dyDescent="0.35">
      <c r="A3237" s="1">
        <v>3236</v>
      </c>
      <c r="B3237" s="1" t="s">
        <v>15</v>
      </c>
      <c r="C3237" s="1">
        <v>347256</v>
      </c>
      <c r="D3237" s="1" t="s">
        <v>10</v>
      </c>
      <c r="E3237" s="1" t="s">
        <v>11</v>
      </c>
      <c r="F3237" s="1" t="s">
        <v>12</v>
      </c>
      <c r="G3237" s="1" t="s">
        <v>13</v>
      </c>
      <c r="H3237" s="1" t="s">
        <v>12</v>
      </c>
      <c r="I3237" s="1">
        <v>47</v>
      </c>
      <c r="J3237" t="str">
        <f t="shared" si="151"/>
        <v>No</v>
      </c>
      <c r="K3237" t="str">
        <f t="shared" si="152"/>
        <v>No</v>
      </c>
      <c r="L3237">
        <f t="shared" si="153"/>
        <v>347256</v>
      </c>
      <c r="M3237" s="1" t="str">
        <f>IF(ISBLANK(D3237),_xlfn.MODE.SNGL(moras[TIPO_ASEGURAMIENTO]),D3237)</f>
        <v>ASALARIADO</v>
      </c>
      <c r="N3237" s="1">
        <f>IF(ISBLANK(moras[[#This Row],[EDAD]]),T3258,moras[[#This Row],[EDAD]])</f>
        <v>47</v>
      </c>
    </row>
    <row r="3238" spans="1:14" x14ac:dyDescent="0.35">
      <c r="A3238" s="1">
        <v>3237</v>
      </c>
      <c r="B3238" s="1" t="s">
        <v>9</v>
      </c>
      <c r="C3238" s="1">
        <v>1119534</v>
      </c>
      <c r="D3238" s="1" t="s">
        <v>18</v>
      </c>
      <c r="E3238" s="1" t="s">
        <v>16</v>
      </c>
      <c r="F3238" s="1" t="s">
        <v>12</v>
      </c>
      <c r="G3238" s="1" t="s">
        <v>13</v>
      </c>
      <c r="H3238" s="1" t="s">
        <v>13</v>
      </c>
      <c r="I3238" s="1">
        <v>71</v>
      </c>
      <c r="J3238" t="str">
        <f t="shared" si="151"/>
        <v>No</v>
      </c>
      <c r="K3238" t="str">
        <f t="shared" si="152"/>
        <v>No</v>
      </c>
      <c r="L3238">
        <f t="shared" si="153"/>
        <v>1119534</v>
      </c>
      <c r="M3238" s="1" t="str">
        <f>IF(ISBLANK(D3238),_xlfn.MODE.SNGL(moras[TIPO_ASEGURAMIENTO]),D3238)</f>
        <v>TRABAJADOR INDEPENDIENTE</v>
      </c>
      <c r="N3238" s="1">
        <f>IF(ISBLANK(moras[[#This Row],[EDAD]]),T3259,moras[[#This Row],[EDAD]])</f>
        <v>71</v>
      </c>
    </row>
    <row r="3239" spans="1:14" x14ac:dyDescent="0.35">
      <c r="A3239" s="1">
        <v>3238</v>
      </c>
      <c r="B3239" s="1" t="s">
        <v>15</v>
      </c>
      <c r="C3239" s="1">
        <v>346666.67</v>
      </c>
      <c r="D3239" s="1" t="s">
        <v>10</v>
      </c>
      <c r="E3239" s="1" t="s">
        <v>16</v>
      </c>
      <c r="F3239" s="1" t="s">
        <v>12</v>
      </c>
      <c r="G3239" s="1" t="s">
        <v>13</v>
      </c>
      <c r="H3239" s="1" t="s">
        <v>13</v>
      </c>
      <c r="I3239" s="1">
        <v>38</v>
      </c>
      <c r="J3239" t="str">
        <f t="shared" si="151"/>
        <v>No</v>
      </c>
      <c r="K3239" t="str">
        <f t="shared" si="152"/>
        <v>No</v>
      </c>
      <c r="L3239">
        <f t="shared" si="153"/>
        <v>346666.67</v>
      </c>
      <c r="M3239" s="1" t="str">
        <f>IF(ISBLANK(D3239),_xlfn.MODE.SNGL(moras[TIPO_ASEGURAMIENTO]),D3239)</f>
        <v>ASALARIADO</v>
      </c>
      <c r="N3239" s="1">
        <f>IF(ISBLANK(moras[[#This Row],[EDAD]]),T3260,moras[[#This Row],[EDAD]])</f>
        <v>38</v>
      </c>
    </row>
    <row r="3240" spans="1:14" x14ac:dyDescent="0.35">
      <c r="A3240" s="1">
        <v>3239</v>
      </c>
      <c r="B3240" s="1" t="s">
        <v>9</v>
      </c>
      <c r="C3240" s="1">
        <v>594092</v>
      </c>
      <c r="D3240" s="1" t="s">
        <v>18</v>
      </c>
      <c r="E3240" s="1" t="s">
        <v>16</v>
      </c>
      <c r="F3240" s="1" t="s">
        <v>12</v>
      </c>
      <c r="G3240" s="1" t="s">
        <v>13</v>
      </c>
      <c r="H3240" s="1" t="s">
        <v>12</v>
      </c>
      <c r="I3240" s="1">
        <v>39</v>
      </c>
      <c r="J3240" t="str">
        <f t="shared" si="151"/>
        <v>No</v>
      </c>
      <c r="K3240" t="str">
        <f t="shared" si="152"/>
        <v>No</v>
      </c>
      <c r="L3240">
        <f t="shared" si="153"/>
        <v>594092</v>
      </c>
      <c r="M3240" s="1" t="str">
        <f>IF(ISBLANK(D3240),_xlfn.MODE.SNGL(moras[TIPO_ASEGURAMIENTO]),D3240)</f>
        <v>TRABAJADOR INDEPENDIENTE</v>
      </c>
      <c r="N3240" s="1">
        <f>IF(ISBLANK(moras[[#This Row],[EDAD]]),T3261,moras[[#This Row],[EDAD]])</f>
        <v>39</v>
      </c>
    </row>
    <row r="3241" spans="1:14" x14ac:dyDescent="0.35">
      <c r="A3241" s="1">
        <v>3240</v>
      </c>
      <c r="B3241" s="1" t="s">
        <v>15</v>
      </c>
      <c r="C3241" s="1">
        <v>175000</v>
      </c>
      <c r="D3241" s="1" t="s">
        <v>10</v>
      </c>
      <c r="E3241" s="1" t="s">
        <v>16</v>
      </c>
      <c r="F3241" s="1" t="s">
        <v>12</v>
      </c>
      <c r="G3241" s="1" t="s">
        <v>13</v>
      </c>
      <c r="H3241" s="1" t="s">
        <v>13</v>
      </c>
      <c r="I3241" s="1">
        <v>31</v>
      </c>
      <c r="J3241" t="str">
        <f t="shared" si="151"/>
        <v>No</v>
      </c>
      <c r="K3241" t="str">
        <f t="shared" si="152"/>
        <v>No</v>
      </c>
      <c r="L3241">
        <f t="shared" si="153"/>
        <v>175000</v>
      </c>
      <c r="M3241" s="1" t="str">
        <f>IF(ISBLANK(D3241),_xlfn.MODE.SNGL(moras[TIPO_ASEGURAMIENTO]),D3241)</f>
        <v>ASALARIADO</v>
      </c>
      <c r="N3241" s="1">
        <f>IF(ISBLANK(moras[[#This Row],[EDAD]]),T3262,moras[[#This Row],[EDAD]])</f>
        <v>31</v>
      </c>
    </row>
    <row r="3242" spans="1:14" x14ac:dyDescent="0.35">
      <c r="A3242" s="1">
        <v>3241</v>
      </c>
      <c r="B3242" s="1" t="s">
        <v>15</v>
      </c>
      <c r="C3242" s="1">
        <v>2214734.2999999998</v>
      </c>
      <c r="D3242" s="1" t="s">
        <v>10</v>
      </c>
      <c r="E3242" s="1" t="s">
        <v>11</v>
      </c>
      <c r="F3242" s="1" t="s">
        <v>12</v>
      </c>
      <c r="G3242" s="1" t="s">
        <v>13</v>
      </c>
      <c r="H3242" s="1" t="s">
        <v>13</v>
      </c>
      <c r="I3242" s="1">
        <v>54</v>
      </c>
      <c r="J3242" t="str">
        <f t="shared" si="151"/>
        <v>No</v>
      </c>
      <c r="K3242" t="str">
        <f t="shared" si="152"/>
        <v>No</v>
      </c>
      <c r="L3242">
        <f t="shared" si="153"/>
        <v>2214734.2999999998</v>
      </c>
      <c r="M3242" s="1" t="str">
        <f>IF(ISBLANK(D3242),_xlfn.MODE.SNGL(moras[TIPO_ASEGURAMIENTO]),D3242)</f>
        <v>ASALARIADO</v>
      </c>
      <c r="N3242" s="1">
        <f>IF(ISBLANK(moras[[#This Row],[EDAD]]),T3263,moras[[#This Row],[EDAD]])</f>
        <v>54</v>
      </c>
    </row>
    <row r="3243" spans="1:14" x14ac:dyDescent="0.35">
      <c r="A3243" s="1">
        <v>3242</v>
      </c>
      <c r="B3243" s="1" t="s">
        <v>15</v>
      </c>
      <c r="C3243" s="1">
        <v>657562.5</v>
      </c>
      <c r="D3243" s="1" t="s">
        <v>10</v>
      </c>
      <c r="E3243" s="1" t="s">
        <v>11</v>
      </c>
      <c r="F3243" s="1" t="s">
        <v>12</v>
      </c>
      <c r="G3243" s="1" t="s">
        <v>13</v>
      </c>
      <c r="H3243" s="1" t="s">
        <v>13</v>
      </c>
      <c r="I3243" s="1">
        <v>27</v>
      </c>
      <c r="J3243" t="str">
        <f t="shared" si="151"/>
        <v>No</v>
      </c>
      <c r="K3243" t="str">
        <f t="shared" si="152"/>
        <v>No</v>
      </c>
      <c r="L3243">
        <f t="shared" si="153"/>
        <v>657562.5</v>
      </c>
      <c r="M3243" s="1" t="str">
        <f>IF(ISBLANK(D3243),_xlfn.MODE.SNGL(moras[TIPO_ASEGURAMIENTO]),D3243)</f>
        <v>ASALARIADO</v>
      </c>
      <c r="N3243" s="1">
        <f>IF(ISBLANK(moras[[#This Row],[EDAD]]),T3264,moras[[#This Row],[EDAD]])</f>
        <v>27</v>
      </c>
    </row>
    <row r="3244" spans="1:14" x14ac:dyDescent="0.35">
      <c r="A3244" s="1">
        <v>3243</v>
      </c>
      <c r="B3244" s="1" t="s">
        <v>9</v>
      </c>
      <c r="C3244" s="1">
        <v>297502</v>
      </c>
      <c r="D3244" s="1" t="s">
        <v>17</v>
      </c>
      <c r="E3244" s="1" t="s">
        <v>16</v>
      </c>
      <c r="F3244" s="1" t="s">
        <v>12</v>
      </c>
      <c r="G3244" s="1" t="s">
        <v>13</v>
      </c>
      <c r="H3244" s="1" t="s">
        <v>13</v>
      </c>
      <c r="I3244" s="1">
        <v>67</v>
      </c>
      <c r="J3244" t="str">
        <f t="shared" si="151"/>
        <v>No</v>
      </c>
      <c r="K3244" t="str">
        <f t="shared" si="152"/>
        <v>No</v>
      </c>
      <c r="L3244">
        <f t="shared" si="153"/>
        <v>297502</v>
      </c>
      <c r="M3244" s="1" t="str">
        <f>IF(ISBLANK(D3244),_xlfn.MODE.SNGL(moras[TIPO_ASEGURAMIENTO]),D3244)</f>
        <v>ASEGURADO VOLUNTARIO</v>
      </c>
      <c r="N3244" s="1">
        <f>IF(ISBLANK(moras[[#This Row],[EDAD]]),T3265,moras[[#This Row],[EDAD]])</f>
        <v>67</v>
      </c>
    </row>
    <row r="3245" spans="1:14" x14ac:dyDescent="0.35">
      <c r="A3245" s="1">
        <v>3244</v>
      </c>
      <c r="B3245" s="1" t="s">
        <v>9</v>
      </c>
      <c r="C3245" s="1">
        <v>422231</v>
      </c>
      <c r="D3245" s="1" t="s">
        <v>10</v>
      </c>
      <c r="E3245" s="1" t="s">
        <v>11</v>
      </c>
      <c r="F3245" s="1" t="s">
        <v>12</v>
      </c>
      <c r="G3245" s="1" t="s">
        <v>13</v>
      </c>
      <c r="H3245" s="1" t="s">
        <v>13</v>
      </c>
      <c r="I3245" s="1">
        <v>49</v>
      </c>
      <c r="J3245" t="str">
        <f t="shared" si="151"/>
        <v>No</v>
      </c>
      <c r="K3245" t="str">
        <f t="shared" si="152"/>
        <v>No</v>
      </c>
      <c r="L3245">
        <f t="shared" si="153"/>
        <v>422231</v>
      </c>
      <c r="M3245" s="1" t="str">
        <f>IF(ISBLANK(D3245),_xlfn.MODE.SNGL(moras[TIPO_ASEGURAMIENTO]),D3245)</f>
        <v>ASALARIADO</v>
      </c>
      <c r="N3245" s="1">
        <f>IF(ISBLANK(moras[[#This Row],[EDAD]]),T3266,moras[[#This Row],[EDAD]])</f>
        <v>49</v>
      </c>
    </row>
    <row r="3246" spans="1:14" x14ac:dyDescent="0.35">
      <c r="A3246" s="1">
        <v>3245</v>
      </c>
      <c r="B3246" s="1" t="s">
        <v>15</v>
      </c>
      <c r="C3246" s="1">
        <v>500937.8</v>
      </c>
      <c r="D3246" s="1" t="s">
        <v>10</v>
      </c>
      <c r="E3246" s="1" t="s">
        <v>16</v>
      </c>
      <c r="F3246" s="1" t="s">
        <v>12</v>
      </c>
      <c r="G3246" s="1" t="s">
        <v>13</v>
      </c>
      <c r="H3246" s="1" t="s">
        <v>13</v>
      </c>
      <c r="I3246" s="1">
        <v>50</v>
      </c>
      <c r="J3246" t="str">
        <f t="shared" si="151"/>
        <v>No</v>
      </c>
      <c r="K3246" t="str">
        <f t="shared" si="152"/>
        <v>No</v>
      </c>
      <c r="L3246">
        <f t="shared" si="153"/>
        <v>500937.8</v>
      </c>
      <c r="M3246" s="1" t="str">
        <f>IF(ISBLANK(D3246),_xlfn.MODE.SNGL(moras[TIPO_ASEGURAMIENTO]),D3246)</f>
        <v>ASALARIADO</v>
      </c>
      <c r="N3246" s="1">
        <f>IF(ISBLANK(moras[[#This Row],[EDAD]]),T3267,moras[[#This Row],[EDAD]])</f>
        <v>50</v>
      </c>
    </row>
    <row r="3247" spans="1:14" x14ac:dyDescent="0.35">
      <c r="A3247" s="1">
        <v>3246</v>
      </c>
      <c r="B3247" s="1" t="s">
        <v>9</v>
      </c>
      <c r="C3247" s="1">
        <v>278031</v>
      </c>
      <c r="D3247" s="1" t="s">
        <v>18</v>
      </c>
      <c r="E3247" s="1" t="s">
        <v>16</v>
      </c>
      <c r="F3247" s="1" t="s">
        <v>12</v>
      </c>
      <c r="G3247" s="1" t="s">
        <v>13</v>
      </c>
      <c r="H3247" s="1" t="s">
        <v>13</v>
      </c>
      <c r="I3247" s="1">
        <v>42</v>
      </c>
      <c r="J3247" t="str">
        <f t="shared" si="151"/>
        <v>No</v>
      </c>
      <c r="K3247" t="str">
        <f t="shared" si="152"/>
        <v>No</v>
      </c>
      <c r="L3247">
        <f t="shared" si="153"/>
        <v>278031</v>
      </c>
      <c r="M3247" s="1" t="str">
        <f>IF(ISBLANK(D3247),_xlfn.MODE.SNGL(moras[TIPO_ASEGURAMIENTO]),D3247)</f>
        <v>TRABAJADOR INDEPENDIENTE</v>
      </c>
      <c r="N3247" s="1">
        <f>IF(ISBLANK(moras[[#This Row],[EDAD]]),T3268,moras[[#This Row],[EDAD]])</f>
        <v>42</v>
      </c>
    </row>
    <row r="3248" spans="1:14" x14ac:dyDescent="0.35">
      <c r="A3248" s="1">
        <v>3247</v>
      </c>
      <c r="B3248" s="1" t="s">
        <v>9</v>
      </c>
      <c r="C3248" s="1">
        <v>180000</v>
      </c>
      <c r="D3248" s="1" t="s">
        <v>10</v>
      </c>
      <c r="E3248" s="1" t="s">
        <v>16</v>
      </c>
      <c r="F3248" s="1" t="s">
        <v>12</v>
      </c>
      <c r="G3248" s="1" t="s">
        <v>13</v>
      </c>
      <c r="H3248" s="1" t="s">
        <v>12</v>
      </c>
      <c r="I3248" s="1">
        <v>41</v>
      </c>
      <c r="J3248" t="str">
        <f t="shared" si="151"/>
        <v>No</v>
      </c>
      <c r="K3248" t="str">
        <f t="shared" si="152"/>
        <v>No</v>
      </c>
      <c r="L3248">
        <f t="shared" si="153"/>
        <v>180000</v>
      </c>
      <c r="M3248" s="1" t="str">
        <f>IF(ISBLANK(D3248),_xlfn.MODE.SNGL(moras[TIPO_ASEGURAMIENTO]),D3248)</f>
        <v>ASALARIADO</v>
      </c>
      <c r="N3248" s="1">
        <f>IF(ISBLANK(moras[[#This Row],[EDAD]]),T3269,moras[[#This Row],[EDAD]])</f>
        <v>41</v>
      </c>
    </row>
    <row r="3249" spans="1:14" x14ac:dyDescent="0.35">
      <c r="A3249" s="1">
        <v>3248</v>
      </c>
      <c r="B3249" s="1" t="s">
        <v>9</v>
      </c>
      <c r="C3249" s="1">
        <v>194000</v>
      </c>
      <c r="D3249" s="1" t="s">
        <v>10</v>
      </c>
      <c r="E3249" s="1" t="s">
        <v>16</v>
      </c>
      <c r="F3249" s="1" t="s">
        <v>12</v>
      </c>
      <c r="G3249" s="1" t="s">
        <v>13</v>
      </c>
      <c r="H3249" s="1" t="s">
        <v>13</v>
      </c>
      <c r="I3249" s="1">
        <v>57</v>
      </c>
      <c r="J3249" t="str">
        <f t="shared" si="151"/>
        <v>No</v>
      </c>
      <c r="K3249" t="str">
        <f t="shared" si="152"/>
        <v>No</v>
      </c>
      <c r="L3249">
        <f t="shared" si="153"/>
        <v>194000</v>
      </c>
      <c r="M3249" s="1" t="str">
        <f>IF(ISBLANK(D3249),_xlfn.MODE.SNGL(moras[TIPO_ASEGURAMIENTO]),D3249)</f>
        <v>ASALARIADO</v>
      </c>
      <c r="N3249" s="1">
        <f>IF(ISBLANK(moras[[#This Row],[EDAD]]),T3270,moras[[#This Row],[EDAD]])</f>
        <v>57</v>
      </c>
    </row>
    <row r="3250" spans="1:14" x14ac:dyDescent="0.35">
      <c r="A3250" s="1">
        <v>3249</v>
      </c>
      <c r="B3250" s="1" t="s">
        <v>9</v>
      </c>
      <c r="C3250" s="1">
        <v>606313.31000000006</v>
      </c>
      <c r="D3250" s="1" t="s">
        <v>14</v>
      </c>
      <c r="E3250" s="1" t="s">
        <v>11</v>
      </c>
      <c r="F3250" s="1" t="s">
        <v>12</v>
      </c>
      <c r="G3250" s="1" t="s">
        <v>13</v>
      </c>
      <c r="H3250" s="1" t="s">
        <v>13</v>
      </c>
      <c r="I3250" s="1">
        <v>62</v>
      </c>
      <c r="J3250" t="str">
        <f t="shared" si="151"/>
        <v>No</v>
      </c>
      <c r="K3250" t="str">
        <f t="shared" si="152"/>
        <v>No</v>
      </c>
      <c r="L3250">
        <f t="shared" si="153"/>
        <v>606313.31000000006</v>
      </c>
      <c r="M3250" s="1" t="str">
        <f>IF(ISBLANK(D3250),_xlfn.MODE.SNGL(moras[TIPO_ASEGURAMIENTO]),D3250)</f>
        <v>PENSIONADOS EN SU PROPIO SISTEMA</v>
      </c>
      <c r="N3250" s="1">
        <f>IF(ISBLANK(moras[[#This Row],[EDAD]]),T3271,moras[[#This Row],[EDAD]])</f>
        <v>62</v>
      </c>
    </row>
    <row r="3251" spans="1:14" x14ac:dyDescent="0.35">
      <c r="A3251" s="1">
        <v>3250</v>
      </c>
      <c r="B3251" s="1" t="s">
        <v>9</v>
      </c>
      <c r="C3251" s="1">
        <v>556116.75</v>
      </c>
      <c r="D3251" s="1" t="s">
        <v>10</v>
      </c>
      <c r="E3251" s="1" t="s">
        <v>16</v>
      </c>
      <c r="F3251" s="1" t="s">
        <v>12</v>
      </c>
      <c r="G3251" s="1" t="s">
        <v>13</v>
      </c>
      <c r="H3251" s="1" t="s">
        <v>13</v>
      </c>
      <c r="I3251" s="1">
        <v>52</v>
      </c>
      <c r="J3251" t="str">
        <f t="shared" si="151"/>
        <v>No</v>
      </c>
      <c r="K3251" t="str">
        <f t="shared" si="152"/>
        <v>No</v>
      </c>
      <c r="L3251">
        <f t="shared" si="153"/>
        <v>556116.75</v>
      </c>
      <c r="M3251" s="1" t="str">
        <f>IF(ISBLANK(D3251),_xlfn.MODE.SNGL(moras[TIPO_ASEGURAMIENTO]),D3251)</f>
        <v>ASALARIADO</v>
      </c>
      <c r="N3251" s="1">
        <f>IF(ISBLANK(moras[[#This Row],[EDAD]]),T3272,moras[[#This Row],[EDAD]])</f>
        <v>52</v>
      </c>
    </row>
    <row r="3252" spans="1:14" x14ac:dyDescent="0.35">
      <c r="A3252" s="1">
        <v>3251</v>
      </c>
      <c r="B3252" s="1" t="s">
        <v>9</v>
      </c>
      <c r="C3252" s="1">
        <v>1106966.42</v>
      </c>
      <c r="D3252" s="1" t="s">
        <v>10</v>
      </c>
      <c r="E3252" s="1" t="s">
        <v>11</v>
      </c>
      <c r="F3252" s="1" t="s">
        <v>12</v>
      </c>
      <c r="G3252" s="1" t="s">
        <v>13</v>
      </c>
      <c r="H3252" s="1" t="s">
        <v>13</v>
      </c>
      <c r="I3252" s="1">
        <v>36</v>
      </c>
      <c r="J3252" t="str">
        <f t="shared" si="151"/>
        <v>No</v>
      </c>
      <c r="K3252" t="str">
        <f t="shared" si="152"/>
        <v>No</v>
      </c>
      <c r="L3252">
        <f t="shared" si="153"/>
        <v>1106966.42</v>
      </c>
      <c r="M3252" s="1" t="str">
        <f>IF(ISBLANK(D3252),_xlfn.MODE.SNGL(moras[TIPO_ASEGURAMIENTO]),D3252)</f>
        <v>ASALARIADO</v>
      </c>
      <c r="N3252" s="1">
        <f>IF(ISBLANK(moras[[#This Row],[EDAD]]),T3273,moras[[#This Row],[EDAD]])</f>
        <v>36</v>
      </c>
    </row>
    <row r="3253" spans="1:14" x14ac:dyDescent="0.35">
      <c r="A3253" s="1">
        <v>3252</v>
      </c>
      <c r="B3253" s="1" t="s">
        <v>9</v>
      </c>
      <c r="C3253" s="1">
        <v>415064.04</v>
      </c>
      <c r="D3253" s="1" t="s">
        <v>10</v>
      </c>
      <c r="E3253" s="1" t="s">
        <v>16</v>
      </c>
      <c r="F3253" s="1" t="s">
        <v>12</v>
      </c>
      <c r="G3253" s="1" t="s">
        <v>13</v>
      </c>
      <c r="H3253" s="1" t="s">
        <v>13</v>
      </c>
      <c r="I3253" s="1">
        <v>24</v>
      </c>
      <c r="J3253" t="str">
        <f t="shared" si="151"/>
        <v>No</v>
      </c>
      <c r="K3253" t="str">
        <f t="shared" si="152"/>
        <v>No</v>
      </c>
      <c r="L3253">
        <f t="shared" si="153"/>
        <v>415064.04</v>
      </c>
      <c r="M3253" s="1" t="str">
        <f>IF(ISBLANK(D3253),_xlfn.MODE.SNGL(moras[TIPO_ASEGURAMIENTO]),D3253)</f>
        <v>ASALARIADO</v>
      </c>
      <c r="N3253" s="1">
        <f>IF(ISBLANK(moras[[#This Row],[EDAD]]),T3274,moras[[#This Row],[EDAD]])</f>
        <v>24</v>
      </c>
    </row>
    <row r="3254" spans="1:14" x14ac:dyDescent="0.35">
      <c r="A3254" s="1">
        <v>3253</v>
      </c>
      <c r="B3254" s="1" t="s">
        <v>9</v>
      </c>
      <c r="C3254" s="1">
        <v>500700</v>
      </c>
      <c r="D3254" s="1" t="s">
        <v>10</v>
      </c>
      <c r="E3254" s="1" t="s">
        <v>16</v>
      </c>
      <c r="F3254" s="1" t="s">
        <v>12</v>
      </c>
      <c r="G3254" s="1" t="s">
        <v>13</v>
      </c>
      <c r="H3254" s="1" t="s">
        <v>13</v>
      </c>
      <c r="I3254" s="1">
        <v>50</v>
      </c>
      <c r="J3254" t="str">
        <f t="shared" si="151"/>
        <v>No</v>
      </c>
      <c r="K3254" t="str">
        <f t="shared" si="152"/>
        <v>No</v>
      </c>
      <c r="L3254">
        <f t="shared" si="153"/>
        <v>500700</v>
      </c>
      <c r="M3254" s="1" t="str">
        <f>IF(ISBLANK(D3254),_xlfn.MODE.SNGL(moras[TIPO_ASEGURAMIENTO]),D3254)</f>
        <v>ASALARIADO</v>
      </c>
      <c r="N3254" s="1">
        <f>IF(ISBLANK(moras[[#This Row],[EDAD]]),T3275,moras[[#This Row],[EDAD]])</f>
        <v>50</v>
      </c>
    </row>
    <row r="3255" spans="1:14" x14ac:dyDescent="0.35">
      <c r="A3255" s="1">
        <v>3254</v>
      </c>
      <c r="B3255" s="1" t="s">
        <v>15</v>
      </c>
      <c r="C3255" s="1">
        <v>1585515</v>
      </c>
      <c r="D3255" s="1" t="s">
        <v>10</v>
      </c>
      <c r="E3255" s="1" t="s">
        <v>11</v>
      </c>
      <c r="F3255" s="1" t="s">
        <v>12</v>
      </c>
      <c r="G3255" s="1" t="s">
        <v>13</v>
      </c>
      <c r="H3255" s="1" t="s">
        <v>13</v>
      </c>
      <c r="I3255" s="1">
        <v>61</v>
      </c>
      <c r="J3255" t="str">
        <f t="shared" si="151"/>
        <v>No</v>
      </c>
      <c r="K3255" t="str">
        <f t="shared" si="152"/>
        <v>No</v>
      </c>
      <c r="L3255">
        <f t="shared" si="153"/>
        <v>1585515</v>
      </c>
      <c r="M3255" s="1" t="str">
        <f>IF(ISBLANK(D3255),_xlfn.MODE.SNGL(moras[TIPO_ASEGURAMIENTO]),D3255)</f>
        <v>ASALARIADO</v>
      </c>
      <c r="N3255" s="1">
        <f>IF(ISBLANK(moras[[#This Row],[EDAD]]),T3276,moras[[#This Row],[EDAD]])</f>
        <v>61</v>
      </c>
    </row>
    <row r="3256" spans="1:14" x14ac:dyDescent="0.35">
      <c r="A3256" s="1">
        <v>3255</v>
      </c>
      <c r="B3256" s="1" t="s">
        <v>9</v>
      </c>
      <c r="C3256" s="1">
        <v>567425</v>
      </c>
      <c r="D3256" s="1" t="s">
        <v>10</v>
      </c>
      <c r="E3256" s="1" t="s">
        <v>11</v>
      </c>
      <c r="F3256" s="1" t="s">
        <v>12</v>
      </c>
      <c r="G3256" s="1" t="s">
        <v>13</v>
      </c>
      <c r="H3256" s="1" t="s">
        <v>13</v>
      </c>
      <c r="I3256" s="1">
        <v>35</v>
      </c>
      <c r="J3256" t="str">
        <f t="shared" si="151"/>
        <v>No</v>
      </c>
      <c r="K3256" t="str">
        <f t="shared" si="152"/>
        <v>No</v>
      </c>
      <c r="L3256">
        <f t="shared" si="153"/>
        <v>567425</v>
      </c>
      <c r="M3256" s="1" t="str">
        <f>IF(ISBLANK(D3256),_xlfn.MODE.SNGL(moras[TIPO_ASEGURAMIENTO]),D3256)</f>
        <v>ASALARIADO</v>
      </c>
      <c r="N3256" s="1">
        <f>IF(ISBLANK(moras[[#This Row],[EDAD]]),T3277,moras[[#This Row],[EDAD]])</f>
        <v>35</v>
      </c>
    </row>
    <row r="3257" spans="1:14" x14ac:dyDescent="0.35">
      <c r="A3257" s="1">
        <v>3256</v>
      </c>
      <c r="B3257" s="1" t="s">
        <v>9</v>
      </c>
      <c r="C3257" s="1">
        <v>3623771</v>
      </c>
      <c r="D3257" s="1" t="s">
        <v>10</v>
      </c>
      <c r="E3257" s="1" t="s">
        <v>11</v>
      </c>
      <c r="F3257" s="1" t="s">
        <v>12</v>
      </c>
      <c r="G3257" s="1" t="s">
        <v>13</v>
      </c>
      <c r="H3257" s="1" t="s">
        <v>13</v>
      </c>
      <c r="I3257" s="1">
        <v>60</v>
      </c>
      <c r="J3257" t="str">
        <f t="shared" si="151"/>
        <v>Atípico</v>
      </c>
      <c r="K3257" t="str">
        <f t="shared" si="152"/>
        <v>No</v>
      </c>
      <c r="L3257">
        <f t="shared" si="153"/>
        <v>3623771</v>
      </c>
      <c r="M3257" s="1" t="str">
        <f>IF(ISBLANK(D3257),_xlfn.MODE.SNGL(moras[TIPO_ASEGURAMIENTO]),D3257)</f>
        <v>ASALARIADO</v>
      </c>
      <c r="N3257" s="1">
        <f>IF(ISBLANK(moras[[#This Row],[EDAD]]),T3278,moras[[#This Row],[EDAD]])</f>
        <v>60</v>
      </c>
    </row>
    <row r="3258" spans="1:14" x14ac:dyDescent="0.35">
      <c r="A3258" s="1">
        <v>3257</v>
      </c>
      <c r="B3258" s="1" t="s">
        <v>15</v>
      </c>
      <c r="C3258" s="1">
        <v>310124</v>
      </c>
      <c r="D3258" s="1" t="s">
        <v>18</v>
      </c>
      <c r="E3258" s="1" t="s">
        <v>16</v>
      </c>
      <c r="F3258" s="1" t="s">
        <v>12</v>
      </c>
      <c r="G3258" s="1" t="s">
        <v>13</v>
      </c>
      <c r="H3258" s="1" t="s">
        <v>13</v>
      </c>
      <c r="I3258" s="1">
        <v>48</v>
      </c>
      <c r="J3258" t="str">
        <f t="shared" si="151"/>
        <v>No</v>
      </c>
      <c r="K3258" t="str">
        <f t="shared" si="152"/>
        <v>No</v>
      </c>
      <c r="L3258">
        <f t="shared" si="153"/>
        <v>310124</v>
      </c>
      <c r="M3258" s="1" t="str">
        <f>IF(ISBLANK(D3258),_xlfn.MODE.SNGL(moras[TIPO_ASEGURAMIENTO]),D3258)</f>
        <v>TRABAJADOR INDEPENDIENTE</v>
      </c>
      <c r="N3258" s="1">
        <f>IF(ISBLANK(moras[[#This Row],[EDAD]]),T3279,moras[[#This Row],[EDAD]])</f>
        <v>48</v>
      </c>
    </row>
    <row r="3259" spans="1:14" x14ac:dyDescent="0.35">
      <c r="A3259" s="1">
        <v>3258</v>
      </c>
      <c r="B3259" s="1" t="s">
        <v>9</v>
      </c>
      <c r="C3259" s="1">
        <v>559014.66</v>
      </c>
      <c r="D3259" s="1" t="s">
        <v>10</v>
      </c>
      <c r="E3259" s="1" t="s">
        <v>16</v>
      </c>
      <c r="F3259" s="1" t="s">
        <v>12</v>
      </c>
      <c r="G3259" s="1" t="s">
        <v>13</v>
      </c>
      <c r="H3259" s="1" t="s">
        <v>12</v>
      </c>
      <c r="I3259" s="1">
        <v>44</v>
      </c>
      <c r="J3259" t="str">
        <f t="shared" si="151"/>
        <v>No</v>
      </c>
      <c r="K3259" t="str">
        <f t="shared" si="152"/>
        <v>No</v>
      </c>
      <c r="L3259">
        <f t="shared" si="153"/>
        <v>559014.66</v>
      </c>
      <c r="M3259" s="1" t="str">
        <f>IF(ISBLANK(D3259),_xlfn.MODE.SNGL(moras[TIPO_ASEGURAMIENTO]),D3259)</f>
        <v>ASALARIADO</v>
      </c>
      <c r="N3259" s="1">
        <f>IF(ISBLANK(moras[[#This Row],[EDAD]]),T3280,moras[[#This Row],[EDAD]])</f>
        <v>44</v>
      </c>
    </row>
    <row r="3260" spans="1:14" x14ac:dyDescent="0.35">
      <c r="A3260" s="1">
        <v>3259</v>
      </c>
      <c r="B3260" s="1" t="s">
        <v>9</v>
      </c>
      <c r="C3260" s="1">
        <v>150000</v>
      </c>
      <c r="D3260" s="1" t="s">
        <v>10</v>
      </c>
      <c r="E3260" s="1" t="s">
        <v>16</v>
      </c>
      <c r="F3260" s="1" t="s">
        <v>12</v>
      </c>
      <c r="G3260" s="1" t="s">
        <v>13</v>
      </c>
      <c r="H3260" s="1" t="s">
        <v>13</v>
      </c>
      <c r="I3260" s="1">
        <v>24</v>
      </c>
      <c r="J3260" t="str">
        <f t="shared" si="151"/>
        <v>No</v>
      </c>
      <c r="K3260" t="str">
        <f t="shared" si="152"/>
        <v>No</v>
      </c>
      <c r="L3260">
        <f t="shared" si="153"/>
        <v>150000</v>
      </c>
      <c r="M3260" s="1" t="str">
        <f>IF(ISBLANK(D3260),_xlfn.MODE.SNGL(moras[TIPO_ASEGURAMIENTO]),D3260)</f>
        <v>ASALARIADO</v>
      </c>
      <c r="N3260" s="1">
        <f>IF(ISBLANK(moras[[#This Row],[EDAD]]),T3281,moras[[#This Row],[EDAD]])</f>
        <v>24</v>
      </c>
    </row>
    <row r="3261" spans="1:14" x14ac:dyDescent="0.35">
      <c r="A3261" s="1">
        <v>3260</v>
      </c>
      <c r="B3261" s="1" t="s">
        <v>9</v>
      </c>
      <c r="C3261" s="1">
        <v>280000</v>
      </c>
      <c r="D3261" s="1" t="s">
        <v>10</v>
      </c>
      <c r="E3261" s="1" t="s">
        <v>16</v>
      </c>
      <c r="F3261" s="1" t="s">
        <v>12</v>
      </c>
      <c r="G3261" s="1" t="s">
        <v>13</v>
      </c>
      <c r="H3261" s="1" t="s">
        <v>13</v>
      </c>
      <c r="I3261" s="1">
        <v>40</v>
      </c>
      <c r="J3261" t="str">
        <f t="shared" si="151"/>
        <v>No</v>
      </c>
      <c r="K3261" t="str">
        <f t="shared" si="152"/>
        <v>No</v>
      </c>
      <c r="L3261">
        <f t="shared" si="153"/>
        <v>280000</v>
      </c>
      <c r="M3261" s="1" t="str">
        <f>IF(ISBLANK(D3261),_xlfn.MODE.SNGL(moras[TIPO_ASEGURAMIENTO]),D3261)</f>
        <v>ASALARIADO</v>
      </c>
      <c r="N3261" s="1">
        <f>IF(ISBLANK(moras[[#This Row],[EDAD]]),T3282,moras[[#This Row],[EDAD]])</f>
        <v>40</v>
      </c>
    </row>
    <row r="3262" spans="1:14" x14ac:dyDescent="0.35">
      <c r="A3262" s="1">
        <v>3261</v>
      </c>
      <c r="B3262" s="1" t="s">
        <v>9</v>
      </c>
      <c r="C3262" s="1">
        <v>2667169.88</v>
      </c>
      <c r="D3262" s="1" t="s">
        <v>10</v>
      </c>
      <c r="E3262" s="1" t="s">
        <v>11</v>
      </c>
      <c r="F3262" s="1" t="s">
        <v>12</v>
      </c>
      <c r="G3262" s="1" t="s">
        <v>13</v>
      </c>
      <c r="H3262" s="1" t="s">
        <v>13</v>
      </c>
      <c r="I3262" s="1">
        <v>31</v>
      </c>
      <c r="J3262" t="str">
        <f t="shared" si="151"/>
        <v>Atípico</v>
      </c>
      <c r="K3262" t="str">
        <f t="shared" si="152"/>
        <v>No</v>
      </c>
      <c r="L3262">
        <f t="shared" si="153"/>
        <v>2667169.88</v>
      </c>
      <c r="M3262" s="1" t="str">
        <f>IF(ISBLANK(D3262),_xlfn.MODE.SNGL(moras[TIPO_ASEGURAMIENTO]),D3262)</f>
        <v>ASALARIADO</v>
      </c>
      <c r="N3262" s="1">
        <f>IF(ISBLANK(moras[[#This Row],[EDAD]]),T3283,moras[[#This Row],[EDAD]])</f>
        <v>31</v>
      </c>
    </row>
    <row r="3263" spans="1:14" x14ac:dyDescent="0.35">
      <c r="A3263" s="1">
        <v>3262</v>
      </c>
      <c r="B3263" s="1" t="s">
        <v>9</v>
      </c>
      <c r="C3263" s="1">
        <v>315617</v>
      </c>
      <c r="D3263" s="1" t="s">
        <v>17</v>
      </c>
      <c r="E3263" s="1" t="s">
        <v>16</v>
      </c>
      <c r="F3263" s="1" t="s">
        <v>12</v>
      </c>
      <c r="G3263" s="1" t="s">
        <v>13</v>
      </c>
      <c r="H3263" s="1" t="s">
        <v>13</v>
      </c>
      <c r="I3263" s="1">
        <v>44</v>
      </c>
      <c r="J3263" t="str">
        <f t="shared" si="151"/>
        <v>No</v>
      </c>
      <c r="K3263" t="str">
        <f t="shared" si="152"/>
        <v>No</v>
      </c>
      <c r="L3263">
        <f t="shared" si="153"/>
        <v>315617</v>
      </c>
      <c r="M3263" s="1" t="str">
        <f>IF(ISBLANK(D3263),_xlfn.MODE.SNGL(moras[TIPO_ASEGURAMIENTO]),D3263)</f>
        <v>ASEGURADO VOLUNTARIO</v>
      </c>
      <c r="N3263" s="1">
        <f>IF(ISBLANK(moras[[#This Row],[EDAD]]),T3284,moras[[#This Row],[EDAD]])</f>
        <v>44</v>
      </c>
    </row>
    <row r="3264" spans="1:14" x14ac:dyDescent="0.35">
      <c r="A3264" s="1">
        <v>3263</v>
      </c>
      <c r="B3264" s="1" t="s">
        <v>15</v>
      </c>
      <c r="C3264" s="1">
        <v>446610.91</v>
      </c>
      <c r="D3264" s="1" t="s">
        <v>10</v>
      </c>
      <c r="E3264" s="1" t="s">
        <v>16</v>
      </c>
      <c r="F3264" s="1" t="s">
        <v>12</v>
      </c>
      <c r="G3264" s="1" t="s">
        <v>13</v>
      </c>
      <c r="H3264" s="1" t="s">
        <v>13</v>
      </c>
      <c r="I3264" s="1">
        <v>23</v>
      </c>
      <c r="J3264" t="str">
        <f t="shared" si="151"/>
        <v>No</v>
      </c>
      <c r="K3264" t="str">
        <f t="shared" si="152"/>
        <v>No</v>
      </c>
      <c r="L3264">
        <f t="shared" si="153"/>
        <v>446610.91</v>
      </c>
      <c r="M3264" s="1" t="str">
        <f>IF(ISBLANK(D3264),_xlfn.MODE.SNGL(moras[TIPO_ASEGURAMIENTO]),D3264)</f>
        <v>ASALARIADO</v>
      </c>
      <c r="N3264" s="1">
        <f>IF(ISBLANK(moras[[#This Row],[EDAD]]),T3285,moras[[#This Row],[EDAD]])</f>
        <v>23</v>
      </c>
    </row>
    <row r="3265" spans="1:14" x14ac:dyDescent="0.35">
      <c r="A3265" s="1">
        <v>3264</v>
      </c>
      <c r="B3265" s="1" t="s">
        <v>9</v>
      </c>
      <c r="C3265" s="1">
        <v>549000</v>
      </c>
      <c r="D3265" s="1" t="s">
        <v>10</v>
      </c>
      <c r="E3265" s="1" t="s">
        <v>16</v>
      </c>
      <c r="F3265" s="1" t="s">
        <v>12</v>
      </c>
      <c r="G3265" s="1" t="s">
        <v>13</v>
      </c>
      <c r="H3265" s="1" t="s">
        <v>13</v>
      </c>
      <c r="I3265" s="1">
        <v>35</v>
      </c>
      <c r="J3265" t="str">
        <f t="shared" si="151"/>
        <v>No</v>
      </c>
      <c r="K3265" t="str">
        <f t="shared" si="152"/>
        <v>No</v>
      </c>
      <c r="L3265">
        <f t="shared" si="153"/>
        <v>549000</v>
      </c>
      <c r="M3265" s="1" t="str">
        <f>IF(ISBLANK(D3265),_xlfn.MODE.SNGL(moras[TIPO_ASEGURAMIENTO]),D3265)</f>
        <v>ASALARIADO</v>
      </c>
      <c r="N3265" s="1">
        <f>IF(ISBLANK(moras[[#This Row],[EDAD]]),T3286,moras[[#This Row],[EDAD]])</f>
        <v>35</v>
      </c>
    </row>
    <row r="3266" spans="1:14" x14ac:dyDescent="0.35">
      <c r="A3266" s="1">
        <v>3265</v>
      </c>
      <c r="B3266" s="1" t="s">
        <v>15</v>
      </c>
      <c r="C3266" s="1">
        <v>370123</v>
      </c>
      <c r="D3266" s="1" t="s">
        <v>17</v>
      </c>
      <c r="E3266" s="1" t="s">
        <v>16</v>
      </c>
      <c r="F3266" s="1" t="s">
        <v>12</v>
      </c>
      <c r="G3266" s="1" t="s">
        <v>13</v>
      </c>
      <c r="H3266" s="1" t="s">
        <v>13</v>
      </c>
      <c r="I3266" s="1">
        <v>53</v>
      </c>
      <c r="J3266" t="str">
        <f t="shared" ref="J3266:J3329" si="154">IF(1.96&lt;ABS(C3266-$S$23)/$S$24,"Atípico","No")</f>
        <v>No</v>
      </c>
      <c r="K3266" t="str">
        <f t="shared" ref="K3266:K3329" si="155">IF(1.96&lt;ABS((I3266-$T$23)/$T$24),"Atípico", "No")</f>
        <v>No</v>
      </c>
      <c r="L3266">
        <f t="shared" ref="L3266:L3329" si="156">IF(ISBLANK(C3266),$S$23,C3266)</f>
        <v>370123</v>
      </c>
      <c r="M3266" s="1" t="str">
        <f>IF(ISBLANK(D3266),_xlfn.MODE.SNGL(moras[TIPO_ASEGURAMIENTO]),D3266)</f>
        <v>ASEGURADO VOLUNTARIO</v>
      </c>
      <c r="N3266" s="1">
        <f>IF(ISBLANK(moras[[#This Row],[EDAD]]),T3287,moras[[#This Row],[EDAD]])</f>
        <v>53</v>
      </c>
    </row>
    <row r="3267" spans="1:14" x14ac:dyDescent="0.35">
      <c r="A3267" s="1">
        <v>3266</v>
      </c>
      <c r="B3267" s="1" t="s">
        <v>9</v>
      </c>
      <c r="C3267" s="1">
        <v>5412755.4900000002</v>
      </c>
      <c r="D3267" s="1" t="s">
        <v>10</v>
      </c>
      <c r="E3267" s="1" t="s">
        <v>16</v>
      </c>
      <c r="F3267" s="1" t="s">
        <v>12</v>
      </c>
      <c r="G3267" s="1" t="s">
        <v>13</v>
      </c>
      <c r="H3267" s="1" t="s">
        <v>13</v>
      </c>
      <c r="I3267" s="1">
        <v>34</v>
      </c>
      <c r="J3267" t="str">
        <f t="shared" si="154"/>
        <v>Atípico</v>
      </c>
      <c r="K3267" t="str">
        <f t="shared" si="155"/>
        <v>No</v>
      </c>
      <c r="L3267">
        <f t="shared" si="156"/>
        <v>5412755.4900000002</v>
      </c>
      <c r="M3267" s="1" t="str">
        <f>IF(ISBLANK(D3267),_xlfn.MODE.SNGL(moras[TIPO_ASEGURAMIENTO]),D3267)</f>
        <v>ASALARIADO</v>
      </c>
      <c r="N3267" s="1">
        <f>IF(ISBLANK(moras[[#This Row],[EDAD]]),T3288,moras[[#This Row],[EDAD]])</f>
        <v>34</v>
      </c>
    </row>
    <row r="3268" spans="1:14" x14ac:dyDescent="0.35">
      <c r="A3268" s="1">
        <v>3267</v>
      </c>
      <c r="B3268" s="1" t="s">
        <v>9</v>
      </c>
      <c r="C3268" s="1">
        <v>271250</v>
      </c>
      <c r="D3268" s="1" t="s">
        <v>10</v>
      </c>
      <c r="E3268" s="1" t="s">
        <v>16</v>
      </c>
      <c r="F3268" s="1" t="s">
        <v>12</v>
      </c>
      <c r="G3268" s="1" t="s">
        <v>13</v>
      </c>
      <c r="H3268" s="1" t="s">
        <v>12</v>
      </c>
      <c r="I3268" s="1">
        <v>19</v>
      </c>
      <c r="J3268" t="str">
        <f t="shared" si="154"/>
        <v>No</v>
      </c>
      <c r="K3268" t="str">
        <f t="shared" si="155"/>
        <v>No</v>
      </c>
      <c r="L3268">
        <f t="shared" si="156"/>
        <v>271250</v>
      </c>
      <c r="M3268" s="1" t="str">
        <f>IF(ISBLANK(D3268),_xlfn.MODE.SNGL(moras[TIPO_ASEGURAMIENTO]),D3268)</f>
        <v>ASALARIADO</v>
      </c>
      <c r="N3268" s="1">
        <f>IF(ISBLANK(moras[[#This Row],[EDAD]]),T3289,moras[[#This Row],[EDAD]])</f>
        <v>19</v>
      </c>
    </row>
    <row r="3269" spans="1:14" x14ac:dyDescent="0.35">
      <c r="A3269" s="1">
        <v>3268</v>
      </c>
      <c r="B3269" s="1" t="s">
        <v>15</v>
      </c>
      <c r="C3269" s="1">
        <v>300018</v>
      </c>
      <c r="D3269" s="1" t="s">
        <v>17</v>
      </c>
      <c r="E3269" s="1" t="s">
        <v>16</v>
      </c>
      <c r="F3269" s="1" t="s">
        <v>12</v>
      </c>
      <c r="G3269" s="1" t="s">
        <v>13</v>
      </c>
      <c r="H3269" s="1" t="s">
        <v>13</v>
      </c>
      <c r="I3269" s="1">
        <v>57</v>
      </c>
      <c r="J3269" t="str">
        <f t="shared" si="154"/>
        <v>No</v>
      </c>
      <c r="K3269" t="str">
        <f t="shared" si="155"/>
        <v>No</v>
      </c>
      <c r="L3269">
        <f t="shared" si="156"/>
        <v>300018</v>
      </c>
      <c r="M3269" s="1" t="str">
        <f>IF(ISBLANK(D3269),_xlfn.MODE.SNGL(moras[TIPO_ASEGURAMIENTO]),D3269)</f>
        <v>ASEGURADO VOLUNTARIO</v>
      </c>
      <c r="N3269" s="1">
        <f>IF(ISBLANK(moras[[#This Row],[EDAD]]),T3290,moras[[#This Row],[EDAD]])</f>
        <v>57</v>
      </c>
    </row>
    <row r="3270" spans="1:14" x14ac:dyDescent="0.35">
      <c r="A3270" s="1">
        <v>3269</v>
      </c>
      <c r="B3270" s="1" t="s">
        <v>9</v>
      </c>
      <c r="C3270" s="1">
        <v>516873</v>
      </c>
      <c r="D3270" s="1" t="s">
        <v>18</v>
      </c>
      <c r="E3270" s="1" t="s">
        <v>16</v>
      </c>
      <c r="F3270" s="1" t="s">
        <v>12</v>
      </c>
      <c r="G3270" s="1" t="s">
        <v>13</v>
      </c>
      <c r="H3270" s="1" t="s">
        <v>13</v>
      </c>
      <c r="I3270" s="1">
        <v>38</v>
      </c>
      <c r="J3270" t="str">
        <f t="shared" si="154"/>
        <v>No</v>
      </c>
      <c r="K3270" t="str">
        <f t="shared" si="155"/>
        <v>No</v>
      </c>
      <c r="L3270">
        <f t="shared" si="156"/>
        <v>516873</v>
      </c>
      <c r="M3270" s="1" t="str">
        <f>IF(ISBLANK(D3270),_xlfn.MODE.SNGL(moras[TIPO_ASEGURAMIENTO]),D3270)</f>
        <v>TRABAJADOR INDEPENDIENTE</v>
      </c>
      <c r="N3270" s="1">
        <f>IF(ISBLANK(moras[[#This Row],[EDAD]]),T3291,moras[[#This Row],[EDAD]])</f>
        <v>38</v>
      </c>
    </row>
    <row r="3271" spans="1:14" x14ac:dyDescent="0.35">
      <c r="A3271" s="1">
        <v>3270</v>
      </c>
      <c r="B3271" s="1" t="s">
        <v>9</v>
      </c>
      <c r="C3271" s="1">
        <v>678863</v>
      </c>
      <c r="D3271" s="1" t="s">
        <v>14</v>
      </c>
      <c r="E3271" s="1" t="s">
        <v>11</v>
      </c>
      <c r="F3271" s="1" t="s">
        <v>12</v>
      </c>
      <c r="G3271" s="1" t="s">
        <v>13</v>
      </c>
      <c r="H3271" s="1" t="s">
        <v>13</v>
      </c>
      <c r="I3271" s="1">
        <v>79</v>
      </c>
      <c r="J3271" t="str">
        <f t="shared" si="154"/>
        <v>No</v>
      </c>
      <c r="K3271" t="str">
        <f t="shared" si="155"/>
        <v>No</v>
      </c>
      <c r="L3271">
        <f t="shared" si="156"/>
        <v>678863</v>
      </c>
      <c r="M3271" s="1" t="str">
        <f>IF(ISBLANK(D3271),_xlfn.MODE.SNGL(moras[TIPO_ASEGURAMIENTO]),D3271)</f>
        <v>PENSIONADOS EN SU PROPIO SISTEMA</v>
      </c>
      <c r="N3271" s="1">
        <f>IF(ISBLANK(moras[[#This Row],[EDAD]]),T3292,moras[[#This Row],[EDAD]])</f>
        <v>79</v>
      </c>
    </row>
    <row r="3272" spans="1:14" x14ac:dyDescent="0.35">
      <c r="A3272" s="1">
        <v>3271</v>
      </c>
      <c r="B3272" s="1" t="s">
        <v>9</v>
      </c>
      <c r="C3272" s="1">
        <v>362964</v>
      </c>
      <c r="D3272" s="1" t="s">
        <v>18</v>
      </c>
      <c r="E3272" s="1" t="s">
        <v>16</v>
      </c>
      <c r="F3272" s="1" t="s">
        <v>12</v>
      </c>
      <c r="G3272" s="1" t="s">
        <v>13</v>
      </c>
      <c r="H3272" s="1" t="s">
        <v>12</v>
      </c>
      <c r="I3272" s="1">
        <v>52</v>
      </c>
      <c r="J3272" t="str">
        <f t="shared" si="154"/>
        <v>No</v>
      </c>
      <c r="K3272" t="str">
        <f t="shared" si="155"/>
        <v>No</v>
      </c>
      <c r="L3272">
        <f t="shared" si="156"/>
        <v>362964</v>
      </c>
      <c r="M3272" s="1" t="str">
        <f>IF(ISBLANK(D3272),_xlfn.MODE.SNGL(moras[TIPO_ASEGURAMIENTO]),D3272)</f>
        <v>TRABAJADOR INDEPENDIENTE</v>
      </c>
      <c r="N3272" s="1">
        <f>IF(ISBLANK(moras[[#This Row],[EDAD]]),T3293,moras[[#This Row],[EDAD]])</f>
        <v>52</v>
      </c>
    </row>
    <row r="3273" spans="1:14" x14ac:dyDescent="0.35">
      <c r="A3273" s="1">
        <v>3272</v>
      </c>
      <c r="B3273" s="1" t="s">
        <v>9</v>
      </c>
      <c r="C3273" s="1">
        <v>639148</v>
      </c>
      <c r="D3273" s="1" t="s">
        <v>18</v>
      </c>
      <c r="E3273" s="1" t="s">
        <v>16</v>
      </c>
      <c r="F3273" s="1" t="s">
        <v>12</v>
      </c>
      <c r="G3273" s="1" t="s">
        <v>13</v>
      </c>
      <c r="H3273" s="1" t="s">
        <v>12</v>
      </c>
      <c r="I3273" s="1">
        <v>43</v>
      </c>
      <c r="J3273" t="str">
        <f t="shared" si="154"/>
        <v>No</v>
      </c>
      <c r="K3273" t="str">
        <f t="shared" si="155"/>
        <v>No</v>
      </c>
      <c r="L3273">
        <f t="shared" si="156"/>
        <v>639148</v>
      </c>
      <c r="M3273" s="1" t="str">
        <f>IF(ISBLANK(D3273),_xlfn.MODE.SNGL(moras[TIPO_ASEGURAMIENTO]),D3273)</f>
        <v>TRABAJADOR INDEPENDIENTE</v>
      </c>
      <c r="N3273" s="1">
        <f>IF(ISBLANK(moras[[#This Row],[EDAD]]),T3294,moras[[#This Row],[EDAD]])</f>
        <v>43</v>
      </c>
    </row>
    <row r="3274" spans="1:14" x14ac:dyDescent="0.35">
      <c r="A3274" s="1">
        <v>3273</v>
      </c>
      <c r="B3274" s="1" t="s">
        <v>15</v>
      </c>
      <c r="C3274" s="1">
        <v>100000</v>
      </c>
      <c r="D3274" s="1" t="s">
        <v>10</v>
      </c>
      <c r="E3274" s="1" t="s">
        <v>16</v>
      </c>
      <c r="F3274" s="1" t="s">
        <v>12</v>
      </c>
      <c r="G3274" s="1" t="s">
        <v>12</v>
      </c>
      <c r="H3274" s="1" t="s">
        <v>13</v>
      </c>
      <c r="I3274" s="1">
        <v>30</v>
      </c>
      <c r="J3274" t="str">
        <f t="shared" si="154"/>
        <v>No</v>
      </c>
      <c r="K3274" t="str">
        <f t="shared" si="155"/>
        <v>No</v>
      </c>
      <c r="L3274">
        <f t="shared" si="156"/>
        <v>100000</v>
      </c>
      <c r="M3274" s="1" t="str">
        <f>IF(ISBLANK(D3274),_xlfn.MODE.SNGL(moras[TIPO_ASEGURAMIENTO]),D3274)</f>
        <v>ASALARIADO</v>
      </c>
      <c r="N3274" s="1">
        <f>IF(ISBLANK(moras[[#This Row],[EDAD]]),T3295,moras[[#This Row],[EDAD]])</f>
        <v>30</v>
      </c>
    </row>
    <row r="3275" spans="1:14" x14ac:dyDescent="0.35">
      <c r="A3275" s="1">
        <v>3274</v>
      </c>
      <c r="B3275" s="1" t="s">
        <v>15</v>
      </c>
      <c r="C3275" s="1">
        <v>1160614</v>
      </c>
      <c r="D3275" s="1" t="s">
        <v>14</v>
      </c>
      <c r="E3275" s="1" t="s">
        <v>11</v>
      </c>
      <c r="F3275" s="1" t="s">
        <v>12</v>
      </c>
      <c r="G3275" s="1" t="s">
        <v>13</v>
      </c>
      <c r="H3275" s="1" t="s">
        <v>13</v>
      </c>
      <c r="I3275" s="1">
        <v>65</v>
      </c>
      <c r="J3275" t="str">
        <f t="shared" si="154"/>
        <v>No</v>
      </c>
      <c r="K3275" t="str">
        <f t="shared" si="155"/>
        <v>No</v>
      </c>
      <c r="L3275">
        <f t="shared" si="156"/>
        <v>1160614</v>
      </c>
      <c r="M3275" s="1" t="str">
        <f>IF(ISBLANK(D3275),_xlfn.MODE.SNGL(moras[TIPO_ASEGURAMIENTO]),D3275)</f>
        <v>PENSIONADOS EN SU PROPIO SISTEMA</v>
      </c>
      <c r="N3275" s="1">
        <f>IF(ISBLANK(moras[[#This Row],[EDAD]]),T3296,moras[[#This Row],[EDAD]])</f>
        <v>65</v>
      </c>
    </row>
    <row r="3276" spans="1:14" x14ac:dyDescent="0.35">
      <c r="A3276" s="1">
        <v>3275</v>
      </c>
      <c r="B3276" s="1" t="s">
        <v>9</v>
      </c>
      <c r="C3276" s="1">
        <v>298018</v>
      </c>
      <c r="D3276" s="1" t="s">
        <v>18</v>
      </c>
      <c r="E3276" s="1" t="s">
        <v>16</v>
      </c>
      <c r="F3276" s="1" t="s">
        <v>12</v>
      </c>
      <c r="G3276" s="1" t="s">
        <v>12</v>
      </c>
      <c r="H3276" s="1" t="s">
        <v>12</v>
      </c>
      <c r="I3276" s="1">
        <v>43</v>
      </c>
      <c r="J3276" t="str">
        <f t="shared" si="154"/>
        <v>No</v>
      </c>
      <c r="K3276" t="str">
        <f t="shared" si="155"/>
        <v>No</v>
      </c>
      <c r="L3276">
        <f t="shared" si="156"/>
        <v>298018</v>
      </c>
      <c r="M3276" s="1" t="str">
        <f>IF(ISBLANK(D3276),_xlfn.MODE.SNGL(moras[TIPO_ASEGURAMIENTO]),D3276)</f>
        <v>TRABAJADOR INDEPENDIENTE</v>
      </c>
      <c r="N3276" s="1">
        <f>IF(ISBLANK(moras[[#This Row],[EDAD]]),T3297,moras[[#This Row],[EDAD]])</f>
        <v>43</v>
      </c>
    </row>
    <row r="3277" spans="1:14" x14ac:dyDescent="0.35">
      <c r="A3277" s="1">
        <v>3276</v>
      </c>
      <c r="B3277" s="1" t="s">
        <v>9</v>
      </c>
      <c r="C3277" s="1">
        <v>278030.99</v>
      </c>
      <c r="D3277" s="1" t="s">
        <v>19</v>
      </c>
      <c r="E3277" s="1" t="s">
        <v>16</v>
      </c>
      <c r="F3277" s="1" t="s">
        <v>12</v>
      </c>
      <c r="G3277" s="1" t="s">
        <v>13</v>
      </c>
      <c r="H3277" s="1" t="s">
        <v>13</v>
      </c>
      <c r="I3277" s="1">
        <v>25</v>
      </c>
      <c r="J3277" t="str">
        <f t="shared" si="154"/>
        <v>No</v>
      </c>
      <c r="K3277" t="str">
        <f t="shared" si="155"/>
        <v>No</v>
      </c>
      <c r="L3277">
        <f t="shared" si="156"/>
        <v>278030.99</v>
      </c>
      <c r="M3277" s="1" t="str">
        <f>IF(ISBLANK(D3277),_xlfn.MODE.SNGL(moras[TIPO_ASEGURAMIENTO]),D3277)</f>
        <v>CONVENIOS ESPECIALES DE TRABAJADORES INDEPENDIENTES</v>
      </c>
      <c r="N3277" s="1">
        <f>IF(ISBLANK(moras[[#This Row],[EDAD]]),T3298,moras[[#This Row],[EDAD]])</f>
        <v>25</v>
      </c>
    </row>
    <row r="3278" spans="1:14" x14ac:dyDescent="0.35">
      <c r="A3278" s="1">
        <v>3277</v>
      </c>
      <c r="B3278" s="1" t="s">
        <v>9</v>
      </c>
      <c r="C3278" s="1">
        <v>1718999.67</v>
      </c>
      <c r="D3278" s="1" t="s">
        <v>10</v>
      </c>
      <c r="E3278" s="1" t="s">
        <v>16</v>
      </c>
      <c r="F3278" s="1" t="s">
        <v>12</v>
      </c>
      <c r="G3278" s="1" t="s">
        <v>12</v>
      </c>
      <c r="H3278" s="1" t="s">
        <v>13</v>
      </c>
      <c r="I3278" s="1">
        <v>32</v>
      </c>
      <c r="J3278" t="str">
        <f t="shared" si="154"/>
        <v>No</v>
      </c>
      <c r="K3278" t="str">
        <f t="shared" si="155"/>
        <v>No</v>
      </c>
      <c r="L3278">
        <f t="shared" si="156"/>
        <v>1718999.67</v>
      </c>
      <c r="M3278" s="1" t="str">
        <f>IF(ISBLANK(D3278),_xlfn.MODE.SNGL(moras[TIPO_ASEGURAMIENTO]),D3278)</f>
        <v>ASALARIADO</v>
      </c>
      <c r="N3278" s="1">
        <f>IF(ISBLANK(moras[[#This Row],[EDAD]]),T3299,moras[[#This Row],[EDAD]])</f>
        <v>32</v>
      </c>
    </row>
    <row r="3279" spans="1:14" x14ac:dyDescent="0.35">
      <c r="A3279" s="1">
        <v>3278</v>
      </c>
      <c r="B3279" s="1" t="s">
        <v>9</v>
      </c>
      <c r="C3279" s="1">
        <v>358468.86</v>
      </c>
      <c r="D3279" s="1" t="s">
        <v>10</v>
      </c>
      <c r="E3279" s="1" t="s">
        <v>16</v>
      </c>
      <c r="F3279" s="1" t="s">
        <v>12</v>
      </c>
      <c r="G3279" s="1" t="s">
        <v>13</v>
      </c>
      <c r="H3279" s="1" t="s">
        <v>13</v>
      </c>
      <c r="I3279" s="1">
        <v>52</v>
      </c>
      <c r="J3279" t="str">
        <f t="shared" si="154"/>
        <v>No</v>
      </c>
      <c r="K3279" t="str">
        <f t="shared" si="155"/>
        <v>No</v>
      </c>
      <c r="L3279">
        <f t="shared" si="156"/>
        <v>358468.86</v>
      </c>
      <c r="M3279" s="1" t="str">
        <f>IF(ISBLANK(D3279),_xlfn.MODE.SNGL(moras[TIPO_ASEGURAMIENTO]),D3279)</f>
        <v>ASALARIADO</v>
      </c>
      <c r="N3279" s="1">
        <f>IF(ISBLANK(moras[[#This Row],[EDAD]]),T3300,moras[[#This Row],[EDAD]])</f>
        <v>52</v>
      </c>
    </row>
    <row r="3280" spans="1:14" x14ac:dyDescent="0.35">
      <c r="A3280" s="1">
        <v>3279</v>
      </c>
      <c r="B3280" s="1" t="s">
        <v>9</v>
      </c>
      <c r="C3280" s="1">
        <v>439167</v>
      </c>
      <c r="D3280" s="1" t="s">
        <v>10</v>
      </c>
      <c r="E3280" s="1" t="s">
        <v>16</v>
      </c>
      <c r="F3280" s="1" t="s">
        <v>12</v>
      </c>
      <c r="G3280" s="1" t="s">
        <v>13</v>
      </c>
      <c r="H3280" s="1" t="s">
        <v>13</v>
      </c>
      <c r="I3280" s="1">
        <v>44</v>
      </c>
      <c r="J3280" t="str">
        <f t="shared" si="154"/>
        <v>No</v>
      </c>
      <c r="K3280" t="str">
        <f t="shared" si="155"/>
        <v>No</v>
      </c>
      <c r="L3280">
        <f t="shared" si="156"/>
        <v>439167</v>
      </c>
      <c r="M3280" s="1" t="str">
        <f>IF(ISBLANK(D3280),_xlfn.MODE.SNGL(moras[TIPO_ASEGURAMIENTO]),D3280)</f>
        <v>ASALARIADO</v>
      </c>
      <c r="N3280" s="1">
        <f>IF(ISBLANK(moras[[#This Row],[EDAD]]),T3301,moras[[#This Row],[EDAD]])</f>
        <v>44</v>
      </c>
    </row>
    <row r="3281" spans="1:14" x14ac:dyDescent="0.35">
      <c r="A3281" s="1">
        <v>3280</v>
      </c>
      <c r="B3281" s="1" t="s">
        <v>9</v>
      </c>
      <c r="C3281" s="1">
        <v>639148</v>
      </c>
      <c r="D3281" s="1" t="s">
        <v>18</v>
      </c>
      <c r="E3281" s="1" t="s">
        <v>16</v>
      </c>
      <c r="F3281" s="1" t="s">
        <v>12</v>
      </c>
      <c r="G3281" s="1" t="s">
        <v>13</v>
      </c>
      <c r="H3281" s="1" t="s">
        <v>13</v>
      </c>
      <c r="I3281" s="1">
        <v>54</v>
      </c>
      <c r="J3281" t="str">
        <f t="shared" si="154"/>
        <v>No</v>
      </c>
      <c r="K3281" t="str">
        <f t="shared" si="155"/>
        <v>No</v>
      </c>
      <c r="L3281">
        <f t="shared" si="156"/>
        <v>639148</v>
      </c>
      <c r="M3281" s="1" t="str">
        <f>IF(ISBLANK(D3281),_xlfn.MODE.SNGL(moras[TIPO_ASEGURAMIENTO]),D3281)</f>
        <v>TRABAJADOR INDEPENDIENTE</v>
      </c>
      <c r="N3281" s="1">
        <f>IF(ISBLANK(moras[[#This Row],[EDAD]]),T3302,moras[[#This Row],[EDAD]])</f>
        <v>54</v>
      </c>
    </row>
    <row r="3282" spans="1:14" x14ac:dyDescent="0.35">
      <c r="A3282" s="1">
        <v>3281</v>
      </c>
      <c r="B3282" s="1" t="s">
        <v>9</v>
      </c>
      <c r="C3282" s="1">
        <v>589824.6</v>
      </c>
      <c r="D3282" s="1" t="s">
        <v>10</v>
      </c>
      <c r="E3282" s="1" t="s">
        <v>16</v>
      </c>
      <c r="F3282" s="1" t="s">
        <v>12</v>
      </c>
      <c r="G3282" s="1" t="s">
        <v>13</v>
      </c>
      <c r="H3282" s="1" t="s">
        <v>13</v>
      </c>
      <c r="I3282" s="1">
        <v>33</v>
      </c>
      <c r="J3282" t="str">
        <f t="shared" si="154"/>
        <v>No</v>
      </c>
      <c r="K3282" t="str">
        <f t="shared" si="155"/>
        <v>No</v>
      </c>
      <c r="L3282">
        <f t="shared" si="156"/>
        <v>589824.6</v>
      </c>
      <c r="M3282" s="1" t="str">
        <f>IF(ISBLANK(D3282),_xlfn.MODE.SNGL(moras[TIPO_ASEGURAMIENTO]),D3282)</f>
        <v>ASALARIADO</v>
      </c>
      <c r="N3282" s="1">
        <f>IF(ISBLANK(moras[[#This Row],[EDAD]]),T3303,moras[[#This Row],[EDAD]])</f>
        <v>33</v>
      </c>
    </row>
    <row r="3283" spans="1:14" x14ac:dyDescent="0.35">
      <c r="A3283" s="1">
        <v>3282</v>
      </c>
      <c r="B3283" s="1" t="s">
        <v>15</v>
      </c>
      <c r="C3283" s="1">
        <v>264315.09999999998</v>
      </c>
      <c r="D3283" s="1" t="s">
        <v>10</v>
      </c>
      <c r="E3283" s="1" t="s">
        <v>16</v>
      </c>
      <c r="F3283" s="1" t="s">
        <v>12</v>
      </c>
      <c r="G3283" s="1" t="s">
        <v>13</v>
      </c>
      <c r="H3283" s="1" t="s">
        <v>13</v>
      </c>
      <c r="I3283" s="1">
        <v>23</v>
      </c>
      <c r="J3283" t="str">
        <f t="shared" si="154"/>
        <v>No</v>
      </c>
      <c r="K3283" t="str">
        <f t="shared" si="155"/>
        <v>No</v>
      </c>
      <c r="L3283">
        <f t="shared" si="156"/>
        <v>264315.09999999998</v>
      </c>
      <c r="M3283" s="1" t="str">
        <f>IF(ISBLANK(D3283),_xlfn.MODE.SNGL(moras[TIPO_ASEGURAMIENTO]),D3283)</f>
        <v>ASALARIADO</v>
      </c>
      <c r="N3283" s="1">
        <f>IF(ISBLANK(moras[[#This Row],[EDAD]]),T3304,moras[[#This Row],[EDAD]])</f>
        <v>23</v>
      </c>
    </row>
    <row r="3284" spans="1:14" x14ac:dyDescent="0.35">
      <c r="A3284" s="1">
        <v>3283</v>
      </c>
      <c r="B3284" s="1" t="s">
        <v>9</v>
      </c>
      <c r="C3284" s="1">
        <v>939801.74</v>
      </c>
      <c r="D3284" s="1" t="s">
        <v>10</v>
      </c>
      <c r="E3284" s="1" t="s">
        <v>11</v>
      </c>
      <c r="F3284" s="1" t="s">
        <v>12</v>
      </c>
      <c r="G3284" s="1" t="s">
        <v>13</v>
      </c>
      <c r="H3284" s="1" t="s">
        <v>13</v>
      </c>
      <c r="I3284" s="1">
        <v>34</v>
      </c>
      <c r="J3284" t="str">
        <f t="shared" si="154"/>
        <v>No</v>
      </c>
      <c r="K3284" t="str">
        <f t="shared" si="155"/>
        <v>No</v>
      </c>
      <c r="L3284">
        <f t="shared" si="156"/>
        <v>939801.74</v>
      </c>
      <c r="M3284" s="1" t="str">
        <f>IF(ISBLANK(D3284),_xlfn.MODE.SNGL(moras[TIPO_ASEGURAMIENTO]),D3284)</f>
        <v>ASALARIADO</v>
      </c>
      <c r="N3284" s="1">
        <f>IF(ISBLANK(moras[[#This Row],[EDAD]]),T3305,moras[[#This Row],[EDAD]])</f>
        <v>34</v>
      </c>
    </row>
    <row r="3285" spans="1:14" x14ac:dyDescent="0.35">
      <c r="A3285" s="1">
        <v>3284</v>
      </c>
      <c r="B3285" s="1" t="s">
        <v>9</v>
      </c>
      <c r="C3285" s="1">
        <v>297045</v>
      </c>
      <c r="D3285" s="1" t="s">
        <v>17</v>
      </c>
      <c r="E3285" s="1" t="s">
        <v>16</v>
      </c>
      <c r="F3285" s="1" t="s">
        <v>12</v>
      </c>
      <c r="G3285" s="1" t="s">
        <v>12</v>
      </c>
      <c r="H3285" s="1" t="s">
        <v>13</v>
      </c>
      <c r="I3285" s="1">
        <v>61</v>
      </c>
      <c r="J3285" t="str">
        <f t="shared" si="154"/>
        <v>No</v>
      </c>
      <c r="K3285" t="str">
        <f t="shared" si="155"/>
        <v>No</v>
      </c>
      <c r="L3285">
        <f t="shared" si="156"/>
        <v>297045</v>
      </c>
      <c r="M3285" s="1" t="str">
        <f>IF(ISBLANK(D3285),_xlfn.MODE.SNGL(moras[TIPO_ASEGURAMIENTO]),D3285)</f>
        <v>ASEGURADO VOLUNTARIO</v>
      </c>
      <c r="N3285" s="1">
        <f>IF(ISBLANK(moras[[#This Row],[EDAD]]),T3306,moras[[#This Row],[EDAD]])</f>
        <v>61</v>
      </c>
    </row>
    <row r="3286" spans="1:14" x14ac:dyDescent="0.35">
      <c r="A3286" s="1">
        <v>3285</v>
      </c>
      <c r="B3286" s="1" t="s">
        <v>15</v>
      </c>
      <c r="C3286" s="1">
        <v>996628.96</v>
      </c>
      <c r="D3286" s="1" t="s">
        <v>10</v>
      </c>
      <c r="E3286" s="1" t="s">
        <v>11</v>
      </c>
      <c r="F3286" s="1" t="s">
        <v>12</v>
      </c>
      <c r="G3286" s="1" t="s">
        <v>13</v>
      </c>
      <c r="H3286" s="1" t="s">
        <v>13</v>
      </c>
      <c r="I3286" s="1">
        <v>34</v>
      </c>
      <c r="J3286" t="str">
        <f t="shared" si="154"/>
        <v>No</v>
      </c>
      <c r="K3286" t="str">
        <f t="shared" si="155"/>
        <v>No</v>
      </c>
      <c r="L3286">
        <f t="shared" si="156"/>
        <v>996628.96</v>
      </c>
      <c r="M3286" s="1" t="str">
        <f>IF(ISBLANK(D3286),_xlfn.MODE.SNGL(moras[TIPO_ASEGURAMIENTO]),D3286)</f>
        <v>ASALARIADO</v>
      </c>
      <c r="N3286" s="1">
        <f>IF(ISBLANK(moras[[#This Row],[EDAD]]),T3307,moras[[#This Row],[EDAD]])</f>
        <v>34</v>
      </c>
    </row>
    <row r="3287" spans="1:14" x14ac:dyDescent="0.35">
      <c r="A3287" s="1">
        <v>3286</v>
      </c>
      <c r="B3287" s="1" t="s">
        <v>9</v>
      </c>
      <c r="C3287" s="1">
        <v>600000</v>
      </c>
      <c r="D3287" s="1" t="s">
        <v>10</v>
      </c>
      <c r="E3287" s="1" t="s">
        <v>16</v>
      </c>
      <c r="F3287" s="1" t="s">
        <v>12</v>
      </c>
      <c r="G3287" s="1" t="s">
        <v>13</v>
      </c>
      <c r="H3287" s="1" t="s">
        <v>13</v>
      </c>
      <c r="I3287" s="1">
        <v>48</v>
      </c>
      <c r="J3287" t="str">
        <f t="shared" si="154"/>
        <v>No</v>
      </c>
      <c r="K3287" t="str">
        <f t="shared" si="155"/>
        <v>No</v>
      </c>
      <c r="L3287">
        <f t="shared" si="156"/>
        <v>600000</v>
      </c>
      <c r="M3287" s="1" t="str">
        <f>IF(ISBLANK(D3287),_xlfn.MODE.SNGL(moras[TIPO_ASEGURAMIENTO]),D3287)</f>
        <v>ASALARIADO</v>
      </c>
      <c r="N3287" s="1">
        <f>IF(ISBLANK(moras[[#This Row],[EDAD]]),T3308,moras[[#This Row],[EDAD]])</f>
        <v>48</v>
      </c>
    </row>
    <row r="3288" spans="1:14" x14ac:dyDescent="0.35">
      <c r="A3288" s="1">
        <v>3287</v>
      </c>
      <c r="B3288" s="1" t="s">
        <v>9</v>
      </c>
      <c r="C3288" s="1">
        <v>193800</v>
      </c>
      <c r="D3288" s="1" t="s">
        <v>10</v>
      </c>
      <c r="E3288" s="1" t="s">
        <v>16</v>
      </c>
      <c r="F3288" s="1" t="s">
        <v>12</v>
      </c>
      <c r="G3288" s="1" t="s">
        <v>13</v>
      </c>
      <c r="H3288" s="1" t="s">
        <v>13</v>
      </c>
      <c r="I3288" s="1">
        <v>28</v>
      </c>
      <c r="J3288" t="str">
        <f t="shared" si="154"/>
        <v>No</v>
      </c>
      <c r="K3288" t="str">
        <f t="shared" si="155"/>
        <v>No</v>
      </c>
      <c r="L3288">
        <f t="shared" si="156"/>
        <v>193800</v>
      </c>
      <c r="M3288" s="1" t="str">
        <f>IF(ISBLANK(D3288),_xlfn.MODE.SNGL(moras[TIPO_ASEGURAMIENTO]),D3288)</f>
        <v>ASALARIADO</v>
      </c>
      <c r="N3288" s="1">
        <f>IF(ISBLANK(moras[[#This Row],[EDAD]]),T3309,moras[[#This Row],[EDAD]])</f>
        <v>28</v>
      </c>
    </row>
    <row r="3289" spans="1:14" x14ac:dyDescent="0.35">
      <c r="A3289" s="1">
        <v>3288</v>
      </c>
      <c r="B3289" s="1" t="s">
        <v>9</v>
      </c>
      <c r="C3289" s="1">
        <v>278030</v>
      </c>
      <c r="D3289" s="1" t="s">
        <v>19</v>
      </c>
      <c r="E3289" s="1" t="s">
        <v>16</v>
      </c>
      <c r="F3289" s="1" t="s">
        <v>12</v>
      </c>
      <c r="G3289" s="1" t="s">
        <v>13</v>
      </c>
      <c r="H3289" s="1" t="s">
        <v>13</v>
      </c>
      <c r="I3289" s="1">
        <v>30</v>
      </c>
      <c r="J3289" t="str">
        <f t="shared" si="154"/>
        <v>No</v>
      </c>
      <c r="K3289" t="str">
        <f t="shared" si="155"/>
        <v>No</v>
      </c>
      <c r="L3289">
        <f t="shared" si="156"/>
        <v>278030</v>
      </c>
      <c r="M3289" s="1" t="str">
        <f>IF(ISBLANK(D3289),_xlfn.MODE.SNGL(moras[TIPO_ASEGURAMIENTO]),D3289)</f>
        <v>CONVENIOS ESPECIALES DE TRABAJADORES INDEPENDIENTES</v>
      </c>
      <c r="N3289" s="1">
        <f>IF(ISBLANK(moras[[#This Row],[EDAD]]),T3310,moras[[#This Row],[EDAD]])</f>
        <v>30</v>
      </c>
    </row>
    <row r="3290" spans="1:14" x14ac:dyDescent="0.35">
      <c r="A3290" s="1">
        <v>3289</v>
      </c>
      <c r="B3290" s="1" t="s">
        <v>9</v>
      </c>
      <c r="C3290" s="1">
        <v>538043.07999999996</v>
      </c>
      <c r="D3290" s="1" t="s">
        <v>10</v>
      </c>
      <c r="E3290" s="1" t="s">
        <v>16</v>
      </c>
      <c r="F3290" s="1" t="s">
        <v>12</v>
      </c>
      <c r="G3290" s="1" t="s">
        <v>13</v>
      </c>
      <c r="H3290" s="1" t="s">
        <v>13</v>
      </c>
      <c r="I3290" s="1">
        <v>45</v>
      </c>
      <c r="J3290" t="str">
        <f t="shared" si="154"/>
        <v>No</v>
      </c>
      <c r="K3290" t="str">
        <f t="shared" si="155"/>
        <v>No</v>
      </c>
      <c r="L3290">
        <f t="shared" si="156"/>
        <v>538043.07999999996</v>
      </c>
      <c r="M3290" s="1" t="str">
        <f>IF(ISBLANK(D3290),_xlfn.MODE.SNGL(moras[TIPO_ASEGURAMIENTO]),D3290)</f>
        <v>ASALARIADO</v>
      </c>
      <c r="N3290" s="1">
        <f>IF(ISBLANK(moras[[#This Row],[EDAD]]),T3311,moras[[#This Row],[EDAD]])</f>
        <v>45</v>
      </c>
    </row>
    <row r="3291" spans="1:14" x14ac:dyDescent="0.35">
      <c r="A3291" s="1">
        <v>3290</v>
      </c>
      <c r="B3291" s="1" t="s">
        <v>15</v>
      </c>
      <c r="C3291" s="1">
        <v>465000</v>
      </c>
      <c r="D3291" s="1" t="s">
        <v>10</v>
      </c>
      <c r="E3291" s="1" t="s">
        <v>16</v>
      </c>
      <c r="F3291" s="1" t="s">
        <v>12</v>
      </c>
      <c r="G3291" s="1" t="s">
        <v>13</v>
      </c>
      <c r="H3291" s="1" t="s">
        <v>12</v>
      </c>
      <c r="I3291" s="1">
        <v>28</v>
      </c>
      <c r="J3291" t="str">
        <f t="shared" si="154"/>
        <v>No</v>
      </c>
      <c r="K3291" t="str">
        <f t="shared" si="155"/>
        <v>No</v>
      </c>
      <c r="L3291">
        <f t="shared" si="156"/>
        <v>465000</v>
      </c>
      <c r="M3291" s="1" t="str">
        <f>IF(ISBLANK(D3291),_xlfn.MODE.SNGL(moras[TIPO_ASEGURAMIENTO]),D3291)</f>
        <v>ASALARIADO</v>
      </c>
      <c r="N3291" s="1">
        <f>IF(ISBLANK(moras[[#This Row],[EDAD]]),T3312,moras[[#This Row],[EDAD]])</f>
        <v>28</v>
      </c>
    </row>
    <row r="3292" spans="1:14" x14ac:dyDescent="0.35">
      <c r="A3292" s="1">
        <v>3291</v>
      </c>
      <c r="B3292" s="1" t="s">
        <v>9</v>
      </c>
      <c r="C3292" s="1">
        <v>318610</v>
      </c>
      <c r="D3292" s="1" t="s">
        <v>18</v>
      </c>
      <c r="E3292" s="1" t="s">
        <v>16</v>
      </c>
      <c r="F3292" s="1" t="s">
        <v>12</v>
      </c>
      <c r="G3292" s="1" t="s">
        <v>13</v>
      </c>
      <c r="H3292" s="1" t="s">
        <v>13</v>
      </c>
      <c r="I3292" s="1">
        <v>44</v>
      </c>
      <c r="J3292" t="str">
        <f t="shared" si="154"/>
        <v>No</v>
      </c>
      <c r="K3292" t="str">
        <f t="shared" si="155"/>
        <v>No</v>
      </c>
      <c r="L3292">
        <f t="shared" si="156"/>
        <v>318610</v>
      </c>
      <c r="M3292" s="1" t="str">
        <f>IF(ISBLANK(D3292),_xlfn.MODE.SNGL(moras[TIPO_ASEGURAMIENTO]),D3292)</f>
        <v>TRABAJADOR INDEPENDIENTE</v>
      </c>
      <c r="N3292" s="1">
        <f>IF(ISBLANK(moras[[#This Row],[EDAD]]),T3313,moras[[#This Row],[EDAD]])</f>
        <v>44</v>
      </c>
    </row>
    <row r="3293" spans="1:14" x14ac:dyDescent="0.35">
      <c r="A3293" s="1">
        <v>3292</v>
      </c>
      <c r="B3293" s="1" t="s">
        <v>15</v>
      </c>
      <c r="C3293" s="1">
        <v>272000</v>
      </c>
      <c r="D3293" s="1" t="s">
        <v>10</v>
      </c>
      <c r="E3293" s="1" t="s">
        <v>16</v>
      </c>
      <c r="F3293" s="1" t="s">
        <v>12</v>
      </c>
      <c r="G3293" s="1" t="s">
        <v>13</v>
      </c>
      <c r="H3293" s="1" t="s">
        <v>13</v>
      </c>
      <c r="I3293" s="1">
        <v>60</v>
      </c>
      <c r="J3293" t="str">
        <f t="shared" si="154"/>
        <v>No</v>
      </c>
      <c r="K3293" t="str">
        <f t="shared" si="155"/>
        <v>No</v>
      </c>
      <c r="L3293">
        <f t="shared" si="156"/>
        <v>272000</v>
      </c>
      <c r="M3293" s="1" t="str">
        <f>IF(ISBLANK(D3293),_xlfn.MODE.SNGL(moras[TIPO_ASEGURAMIENTO]),D3293)</f>
        <v>ASALARIADO</v>
      </c>
      <c r="N3293" s="1">
        <f>IF(ISBLANK(moras[[#This Row],[EDAD]]),T3314,moras[[#This Row],[EDAD]])</f>
        <v>60</v>
      </c>
    </row>
    <row r="3294" spans="1:14" x14ac:dyDescent="0.35">
      <c r="A3294" s="1">
        <v>3293</v>
      </c>
      <c r="B3294" s="1" t="s">
        <v>15</v>
      </c>
      <c r="C3294" s="1">
        <v>2588242.2000000002</v>
      </c>
      <c r="D3294" s="1" t="s">
        <v>10</v>
      </c>
      <c r="E3294" s="1" t="s">
        <v>11</v>
      </c>
      <c r="F3294" s="1" t="s">
        <v>12</v>
      </c>
      <c r="G3294" s="1" t="s">
        <v>13</v>
      </c>
      <c r="H3294" s="1" t="s">
        <v>13</v>
      </c>
      <c r="I3294" s="1">
        <v>32</v>
      </c>
      <c r="J3294" t="str">
        <f t="shared" si="154"/>
        <v>Atípico</v>
      </c>
      <c r="K3294" t="str">
        <f t="shared" si="155"/>
        <v>No</v>
      </c>
      <c r="L3294">
        <f t="shared" si="156"/>
        <v>2588242.2000000002</v>
      </c>
      <c r="M3294" s="1" t="str">
        <f>IF(ISBLANK(D3294),_xlfn.MODE.SNGL(moras[TIPO_ASEGURAMIENTO]),D3294)</f>
        <v>ASALARIADO</v>
      </c>
      <c r="N3294" s="1">
        <f>IF(ISBLANK(moras[[#This Row],[EDAD]]),T3315,moras[[#This Row],[EDAD]])</f>
        <v>32</v>
      </c>
    </row>
    <row r="3295" spans="1:14" x14ac:dyDescent="0.35">
      <c r="A3295" s="1">
        <v>3294</v>
      </c>
      <c r="B3295" s="1" t="s">
        <v>15</v>
      </c>
      <c r="C3295" s="1">
        <v>302470</v>
      </c>
      <c r="D3295" s="1" t="s">
        <v>18</v>
      </c>
      <c r="E3295" s="1" t="s">
        <v>16</v>
      </c>
      <c r="F3295" s="1" t="s">
        <v>12</v>
      </c>
      <c r="G3295" s="1" t="s">
        <v>13</v>
      </c>
      <c r="H3295" s="1" t="s">
        <v>13</v>
      </c>
      <c r="I3295" s="1">
        <v>28</v>
      </c>
      <c r="J3295" t="str">
        <f t="shared" si="154"/>
        <v>No</v>
      </c>
      <c r="K3295" t="str">
        <f t="shared" si="155"/>
        <v>No</v>
      </c>
      <c r="L3295">
        <f t="shared" si="156"/>
        <v>302470</v>
      </c>
      <c r="M3295" s="1" t="str">
        <f>IF(ISBLANK(D3295),_xlfn.MODE.SNGL(moras[TIPO_ASEGURAMIENTO]),D3295)</f>
        <v>TRABAJADOR INDEPENDIENTE</v>
      </c>
      <c r="N3295" s="1">
        <f>IF(ISBLANK(moras[[#This Row],[EDAD]]),T3316,moras[[#This Row],[EDAD]])</f>
        <v>28</v>
      </c>
    </row>
    <row r="3296" spans="1:14" x14ac:dyDescent="0.35">
      <c r="A3296" s="1">
        <v>3295</v>
      </c>
      <c r="B3296" s="1" t="s">
        <v>9</v>
      </c>
      <c r="C3296" s="1">
        <v>300018</v>
      </c>
      <c r="D3296" s="1" t="s">
        <v>17</v>
      </c>
      <c r="E3296" s="1" t="s">
        <v>16</v>
      </c>
      <c r="F3296" s="1" t="s">
        <v>13</v>
      </c>
      <c r="G3296" s="1" t="s">
        <v>13</v>
      </c>
      <c r="H3296" s="1" t="s">
        <v>13</v>
      </c>
      <c r="I3296" s="1">
        <v>85</v>
      </c>
      <c r="J3296" t="str">
        <f t="shared" si="154"/>
        <v>No</v>
      </c>
      <c r="K3296" t="str">
        <f t="shared" si="155"/>
        <v>No</v>
      </c>
      <c r="L3296">
        <f t="shared" si="156"/>
        <v>300018</v>
      </c>
      <c r="M3296" s="1" t="str">
        <f>IF(ISBLANK(D3296),_xlfn.MODE.SNGL(moras[TIPO_ASEGURAMIENTO]),D3296)</f>
        <v>ASEGURADO VOLUNTARIO</v>
      </c>
      <c r="N3296" s="1">
        <f>IF(ISBLANK(moras[[#This Row],[EDAD]]),T3317,moras[[#This Row],[EDAD]])</f>
        <v>85</v>
      </c>
    </row>
    <row r="3297" spans="1:14" x14ac:dyDescent="0.35">
      <c r="A3297" s="1">
        <v>3296</v>
      </c>
      <c r="B3297" s="1" t="s">
        <v>15</v>
      </c>
      <c r="C3297" s="1">
        <v>509509</v>
      </c>
      <c r="D3297" s="1" t="s">
        <v>18</v>
      </c>
      <c r="E3297" s="1" t="s">
        <v>16</v>
      </c>
      <c r="F3297" s="1" t="s">
        <v>12</v>
      </c>
      <c r="G3297" s="1" t="s">
        <v>13</v>
      </c>
      <c r="H3297" s="1" t="s">
        <v>12</v>
      </c>
      <c r="I3297" s="1">
        <v>36</v>
      </c>
      <c r="J3297" t="str">
        <f t="shared" si="154"/>
        <v>No</v>
      </c>
      <c r="K3297" t="str">
        <f t="shared" si="155"/>
        <v>No</v>
      </c>
      <c r="L3297">
        <f t="shared" si="156"/>
        <v>509509</v>
      </c>
      <c r="M3297" s="1" t="str">
        <f>IF(ISBLANK(D3297),_xlfn.MODE.SNGL(moras[TIPO_ASEGURAMIENTO]),D3297)</f>
        <v>TRABAJADOR INDEPENDIENTE</v>
      </c>
      <c r="N3297" s="1">
        <f>IF(ISBLANK(moras[[#This Row],[EDAD]]),T3318,moras[[#This Row],[EDAD]])</f>
        <v>36</v>
      </c>
    </row>
    <row r="3298" spans="1:14" x14ac:dyDescent="0.35">
      <c r="A3298" s="1">
        <v>3297</v>
      </c>
      <c r="B3298" s="1" t="s">
        <v>9</v>
      </c>
      <c r="C3298" s="1">
        <v>25000</v>
      </c>
      <c r="D3298" s="1" t="s">
        <v>10</v>
      </c>
      <c r="E3298" s="1" t="s">
        <v>16</v>
      </c>
      <c r="F3298" s="1" t="s">
        <v>12</v>
      </c>
      <c r="G3298" s="1" t="s">
        <v>13</v>
      </c>
      <c r="H3298" s="1" t="s">
        <v>13</v>
      </c>
      <c r="I3298" s="1">
        <v>27</v>
      </c>
      <c r="J3298" t="str">
        <f t="shared" si="154"/>
        <v>No</v>
      </c>
      <c r="K3298" t="str">
        <f t="shared" si="155"/>
        <v>No</v>
      </c>
      <c r="L3298">
        <f t="shared" si="156"/>
        <v>25000</v>
      </c>
      <c r="M3298" s="1" t="str">
        <f>IF(ISBLANK(D3298),_xlfn.MODE.SNGL(moras[TIPO_ASEGURAMIENTO]),D3298)</f>
        <v>ASALARIADO</v>
      </c>
      <c r="N3298" s="1">
        <f>IF(ISBLANK(moras[[#This Row],[EDAD]]),T3319,moras[[#This Row],[EDAD]])</f>
        <v>27</v>
      </c>
    </row>
    <row r="3299" spans="1:14" x14ac:dyDescent="0.35">
      <c r="A3299" s="1">
        <v>3298</v>
      </c>
      <c r="B3299" s="1" t="s">
        <v>15</v>
      </c>
      <c r="C3299" s="1">
        <v>355022.46</v>
      </c>
      <c r="D3299" s="1" t="s">
        <v>10</v>
      </c>
      <c r="E3299" s="1" t="s">
        <v>16</v>
      </c>
      <c r="F3299" s="1" t="s">
        <v>12</v>
      </c>
      <c r="G3299" s="1" t="s">
        <v>13</v>
      </c>
      <c r="H3299" s="1" t="s">
        <v>13</v>
      </c>
      <c r="I3299" s="1">
        <v>37</v>
      </c>
      <c r="J3299" t="str">
        <f t="shared" si="154"/>
        <v>No</v>
      </c>
      <c r="K3299" t="str">
        <f t="shared" si="155"/>
        <v>No</v>
      </c>
      <c r="L3299">
        <f t="shared" si="156"/>
        <v>355022.46</v>
      </c>
      <c r="M3299" s="1" t="str">
        <f>IF(ISBLANK(D3299),_xlfn.MODE.SNGL(moras[TIPO_ASEGURAMIENTO]),D3299)</f>
        <v>ASALARIADO</v>
      </c>
      <c r="N3299" s="1">
        <f>IF(ISBLANK(moras[[#This Row],[EDAD]]),T3320,moras[[#This Row],[EDAD]])</f>
        <v>37</v>
      </c>
    </row>
    <row r="3300" spans="1:14" x14ac:dyDescent="0.35">
      <c r="A3300" s="1">
        <v>3299</v>
      </c>
      <c r="B3300" s="1" t="s">
        <v>15</v>
      </c>
      <c r="C3300" s="1">
        <v>727896.34</v>
      </c>
      <c r="D3300" s="1" t="s">
        <v>10</v>
      </c>
      <c r="E3300" s="1" t="s">
        <v>11</v>
      </c>
      <c r="F3300" s="1" t="s">
        <v>12</v>
      </c>
      <c r="G3300" s="1" t="s">
        <v>13</v>
      </c>
      <c r="H3300" s="1" t="s">
        <v>13</v>
      </c>
      <c r="I3300" s="1">
        <v>28</v>
      </c>
      <c r="J3300" t="str">
        <f t="shared" si="154"/>
        <v>No</v>
      </c>
      <c r="K3300" t="str">
        <f t="shared" si="155"/>
        <v>No</v>
      </c>
      <c r="L3300">
        <f t="shared" si="156"/>
        <v>727896.34</v>
      </c>
      <c r="M3300" s="1" t="str">
        <f>IF(ISBLANK(D3300),_xlfn.MODE.SNGL(moras[TIPO_ASEGURAMIENTO]),D3300)</f>
        <v>ASALARIADO</v>
      </c>
      <c r="N3300" s="1">
        <f>IF(ISBLANK(moras[[#This Row],[EDAD]]),T3321,moras[[#This Row],[EDAD]])</f>
        <v>28</v>
      </c>
    </row>
    <row r="3301" spans="1:14" x14ac:dyDescent="0.35">
      <c r="A3301" s="1">
        <v>3300</v>
      </c>
      <c r="B3301" s="1" t="s">
        <v>9</v>
      </c>
      <c r="C3301" s="1">
        <v>343393</v>
      </c>
      <c r="D3301" s="1" t="s">
        <v>10</v>
      </c>
      <c r="E3301" s="1" t="s">
        <v>16</v>
      </c>
      <c r="F3301" s="1" t="s">
        <v>12</v>
      </c>
      <c r="G3301" s="1" t="s">
        <v>13</v>
      </c>
      <c r="H3301" s="1" t="s">
        <v>13</v>
      </c>
      <c r="I3301" s="1">
        <v>37</v>
      </c>
      <c r="J3301" t="str">
        <f t="shared" si="154"/>
        <v>No</v>
      </c>
      <c r="K3301" t="str">
        <f t="shared" si="155"/>
        <v>No</v>
      </c>
      <c r="L3301">
        <f t="shared" si="156"/>
        <v>343393</v>
      </c>
      <c r="M3301" s="1" t="str">
        <f>IF(ISBLANK(D3301),_xlfn.MODE.SNGL(moras[TIPO_ASEGURAMIENTO]),D3301)</f>
        <v>ASALARIADO</v>
      </c>
      <c r="N3301" s="1">
        <f>IF(ISBLANK(moras[[#This Row],[EDAD]]),T3322,moras[[#This Row],[EDAD]])</f>
        <v>37</v>
      </c>
    </row>
    <row r="3302" spans="1:14" x14ac:dyDescent="0.35">
      <c r="A3302" s="1">
        <v>3301</v>
      </c>
      <c r="B3302" s="1" t="s">
        <v>15</v>
      </c>
      <c r="C3302" s="1">
        <v>296610</v>
      </c>
      <c r="D3302" s="1" t="s">
        <v>17</v>
      </c>
      <c r="E3302" s="1" t="s">
        <v>16</v>
      </c>
      <c r="F3302" s="1" t="s">
        <v>12</v>
      </c>
      <c r="G3302" s="1" t="s">
        <v>13</v>
      </c>
      <c r="H3302" s="1" t="s">
        <v>13</v>
      </c>
      <c r="I3302" s="1">
        <v>22</v>
      </c>
      <c r="J3302" t="str">
        <f t="shared" si="154"/>
        <v>No</v>
      </c>
      <c r="K3302" t="str">
        <f t="shared" si="155"/>
        <v>No</v>
      </c>
      <c r="L3302">
        <f t="shared" si="156"/>
        <v>296610</v>
      </c>
      <c r="M3302" s="1" t="str">
        <f>IF(ISBLANK(D3302),_xlfn.MODE.SNGL(moras[TIPO_ASEGURAMIENTO]),D3302)</f>
        <v>ASEGURADO VOLUNTARIO</v>
      </c>
      <c r="N3302" s="1">
        <f>IF(ISBLANK(moras[[#This Row],[EDAD]]),T3323,moras[[#This Row],[EDAD]])</f>
        <v>22</v>
      </c>
    </row>
    <row r="3303" spans="1:14" x14ac:dyDescent="0.35">
      <c r="A3303" s="1">
        <v>3302</v>
      </c>
      <c r="B3303" s="1" t="s">
        <v>9</v>
      </c>
      <c r="C3303" s="1">
        <v>1309556</v>
      </c>
      <c r="D3303" s="1" t="s">
        <v>14</v>
      </c>
      <c r="E3303" s="1" t="s">
        <v>11</v>
      </c>
      <c r="F3303" s="1" t="s">
        <v>12</v>
      </c>
      <c r="G3303" s="1" t="s">
        <v>13</v>
      </c>
      <c r="H3303" s="1" t="s">
        <v>13</v>
      </c>
      <c r="I3303" s="1">
        <v>55</v>
      </c>
      <c r="J3303" t="str">
        <f t="shared" si="154"/>
        <v>No</v>
      </c>
      <c r="K3303" t="str">
        <f t="shared" si="155"/>
        <v>No</v>
      </c>
      <c r="L3303">
        <f t="shared" si="156"/>
        <v>1309556</v>
      </c>
      <c r="M3303" s="1" t="str">
        <f>IF(ISBLANK(D3303),_xlfn.MODE.SNGL(moras[TIPO_ASEGURAMIENTO]),D3303)</f>
        <v>PENSIONADOS EN SU PROPIO SISTEMA</v>
      </c>
      <c r="N3303" s="1">
        <f>IF(ISBLANK(moras[[#This Row],[EDAD]]),T3324,moras[[#This Row],[EDAD]])</f>
        <v>55</v>
      </c>
    </row>
    <row r="3304" spans="1:14" x14ac:dyDescent="0.35">
      <c r="A3304" s="1">
        <v>3303</v>
      </c>
      <c r="B3304" s="1" t="s">
        <v>9</v>
      </c>
      <c r="C3304" s="1">
        <v>278030.99</v>
      </c>
      <c r="D3304" s="1" t="s">
        <v>19</v>
      </c>
      <c r="E3304" s="1" t="s">
        <v>16</v>
      </c>
      <c r="F3304" s="1" t="s">
        <v>12</v>
      </c>
      <c r="G3304" s="1" t="s">
        <v>13</v>
      </c>
      <c r="H3304" s="1" t="s">
        <v>13</v>
      </c>
      <c r="I3304" s="1">
        <v>64</v>
      </c>
      <c r="J3304" t="str">
        <f t="shared" si="154"/>
        <v>No</v>
      </c>
      <c r="K3304" t="str">
        <f t="shared" si="155"/>
        <v>No</v>
      </c>
      <c r="L3304">
        <f t="shared" si="156"/>
        <v>278030.99</v>
      </c>
      <c r="M3304" s="1" t="str">
        <f>IF(ISBLANK(D3304),_xlfn.MODE.SNGL(moras[TIPO_ASEGURAMIENTO]),D3304)</f>
        <v>CONVENIOS ESPECIALES DE TRABAJADORES INDEPENDIENTES</v>
      </c>
      <c r="N3304" s="1">
        <f>IF(ISBLANK(moras[[#This Row],[EDAD]]),T3325,moras[[#This Row],[EDAD]])</f>
        <v>64</v>
      </c>
    </row>
    <row r="3305" spans="1:14" x14ac:dyDescent="0.35">
      <c r="A3305" s="1">
        <v>3304</v>
      </c>
      <c r="B3305" s="1" t="s">
        <v>9</v>
      </c>
      <c r="C3305" s="1">
        <v>184600</v>
      </c>
      <c r="D3305" s="1" t="s">
        <v>10</v>
      </c>
      <c r="E3305" s="1" t="s">
        <v>16</v>
      </c>
      <c r="F3305" s="1" t="s">
        <v>12</v>
      </c>
      <c r="G3305" s="1" t="s">
        <v>13</v>
      </c>
      <c r="H3305" s="1" t="s">
        <v>13</v>
      </c>
      <c r="I3305" s="1">
        <v>35</v>
      </c>
      <c r="J3305" t="str">
        <f t="shared" si="154"/>
        <v>No</v>
      </c>
      <c r="K3305" t="str">
        <f t="shared" si="155"/>
        <v>No</v>
      </c>
      <c r="L3305">
        <f t="shared" si="156"/>
        <v>184600</v>
      </c>
      <c r="M3305" s="1" t="str">
        <f>IF(ISBLANK(D3305),_xlfn.MODE.SNGL(moras[TIPO_ASEGURAMIENTO]),D3305)</f>
        <v>ASALARIADO</v>
      </c>
      <c r="N3305" s="1">
        <f>IF(ISBLANK(moras[[#This Row],[EDAD]]),T3326,moras[[#This Row],[EDAD]])</f>
        <v>35</v>
      </c>
    </row>
    <row r="3306" spans="1:14" x14ac:dyDescent="0.35">
      <c r="A3306" s="1">
        <v>3305</v>
      </c>
      <c r="B3306" s="1" t="s">
        <v>15</v>
      </c>
      <c r="C3306" s="1">
        <v>1437897</v>
      </c>
      <c r="D3306" s="1" t="s">
        <v>10</v>
      </c>
      <c r="E3306" s="1" t="s">
        <v>11</v>
      </c>
      <c r="F3306" s="1" t="s">
        <v>12</v>
      </c>
      <c r="G3306" s="1" t="s">
        <v>13</v>
      </c>
      <c r="H3306" s="1" t="s">
        <v>13</v>
      </c>
      <c r="I3306" s="1">
        <v>59</v>
      </c>
      <c r="J3306" t="str">
        <f t="shared" si="154"/>
        <v>No</v>
      </c>
      <c r="K3306" t="str">
        <f t="shared" si="155"/>
        <v>No</v>
      </c>
      <c r="L3306">
        <f t="shared" si="156"/>
        <v>1437897</v>
      </c>
      <c r="M3306" s="1" t="str">
        <f>IF(ISBLANK(D3306),_xlfn.MODE.SNGL(moras[TIPO_ASEGURAMIENTO]),D3306)</f>
        <v>ASALARIADO</v>
      </c>
      <c r="N3306" s="1">
        <f>IF(ISBLANK(moras[[#This Row],[EDAD]]),T3327,moras[[#This Row],[EDAD]])</f>
        <v>59</v>
      </c>
    </row>
    <row r="3307" spans="1:14" x14ac:dyDescent="0.35">
      <c r="A3307" s="1">
        <v>3306</v>
      </c>
      <c r="B3307" s="1" t="s">
        <v>9</v>
      </c>
      <c r="C3307" s="1">
        <v>298000</v>
      </c>
      <c r="D3307" s="1" t="s">
        <v>10</v>
      </c>
      <c r="E3307" s="1" t="s">
        <v>16</v>
      </c>
      <c r="F3307" s="1" t="s">
        <v>12</v>
      </c>
      <c r="G3307" s="1" t="s">
        <v>13</v>
      </c>
      <c r="H3307" s="1" t="s">
        <v>13</v>
      </c>
      <c r="I3307" s="1">
        <v>31</v>
      </c>
      <c r="J3307" t="str">
        <f t="shared" si="154"/>
        <v>No</v>
      </c>
      <c r="K3307" t="str">
        <f t="shared" si="155"/>
        <v>No</v>
      </c>
      <c r="L3307">
        <f t="shared" si="156"/>
        <v>298000</v>
      </c>
      <c r="M3307" s="1" t="str">
        <f>IF(ISBLANK(D3307),_xlfn.MODE.SNGL(moras[TIPO_ASEGURAMIENTO]),D3307)</f>
        <v>ASALARIADO</v>
      </c>
      <c r="N3307" s="1">
        <f>IF(ISBLANK(moras[[#This Row],[EDAD]]),T3328,moras[[#This Row],[EDAD]])</f>
        <v>31</v>
      </c>
    </row>
    <row r="3308" spans="1:14" x14ac:dyDescent="0.35">
      <c r="A3308" s="1">
        <v>3307</v>
      </c>
      <c r="B3308" s="1" t="s">
        <v>9</v>
      </c>
      <c r="C3308" s="1">
        <v>324750</v>
      </c>
      <c r="D3308" s="1" t="s">
        <v>10</v>
      </c>
      <c r="E3308" s="1" t="s">
        <v>16</v>
      </c>
      <c r="F3308" s="1" t="s">
        <v>12</v>
      </c>
      <c r="G3308" s="1" t="s">
        <v>13</v>
      </c>
      <c r="H3308" s="1" t="s">
        <v>13</v>
      </c>
      <c r="I3308" s="1">
        <v>33</v>
      </c>
      <c r="J3308" t="str">
        <f t="shared" si="154"/>
        <v>No</v>
      </c>
      <c r="K3308" t="str">
        <f t="shared" si="155"/>
        <v>No</v>
      </c>
      <c r="L3308">
        <f t="shared" si="156"/>
        <v>324750</v>
      </c>
      <c r="M3308" s="1" t="str">
        <f>IF(ISBLANK(D3308),_xlfn.MODE.SNGL(moras[TIPO_ASEGURAMIENTO]),D3308)</f>
        <v>ASALARIADO</v>
      </c>
      <c r="N3308" s="1">
        <f>IF(ISBLANK(moras[[#This Row],[EDAD]]),T3329,moras[[#This Row],[EDAD]])</f>
        <v>33</v>
      </c>
    </row>
    <row r="3309" spans="1:14" x14ac:dyDescent="0.35">
      <c r="A3309" s="1">
        <v>3308</v>
      </c>
      <c r="B3309" s="1" t="s">
        <v>15</v>
      </c>
      <c r="C3309" s="1">
        <v>1120416.72</v>
      </c>
      <c r="D3309" s="1" t="s">
        <v>10</v>
      </c>
      <c r="E3309" s="1" t="s">
        <v>16</v>
      </c>
      <c r="F3309" s="1" t="s">
        <v>12</v>
      </c>
      <c r="G3309" s="1" t="s">
        <v>13</v>
      </c>
      <c r="H3309" s="1" t="s">
        <v>13</v>
      </c>
      <c r="I3309" s="1">
        <v>33</v>
      </c>
      <c r="J3309" t="str">
        <f t="shared" si="154"/>
        <v>No</v>
      </c>
      <c r="K3309" t="str">
        <f t="shared" si="155"/>
        <v>No</v>
      </c>
      <c r="L3309">
        <f t="shared" si="156"/>
        <v>1120416.72</v>
      </c>
      <c r="M3309" s="1" t="str">
        <f>IF(ISBLANK(D3309),_xlfn.MODE.SNGL(moras[TIPO_ASEGURAMIENTO]),D3309)</f>
        <v>ASALARIADO</v>
      </c>
      <c r="N3309" s="1">
        <f>IF(ISBLANK(moras[[#This Row],[EDAD]]),T3330,moras[[#This Row],[EDAD]])</f>
        <v>33</v>
      </c>
    </row>
    <row r="3310" spans="1:14" x14ac:dyDescent="0.35">
      <c r="A3310" s="1">
        <v>3309</v>
      </c>
      <c r="B3310" s="1" t="s">
        <v>9</v>
      </c>
      <c r="C3310" s="1">
        <v>484940</v>
      </c>
      <c r="D3310" s="1" t="s">
        <v>18</v>
      </c>
      <c r="E3310" s="1" t="s">
        <v>16</v>
      </c>
      <c r="F3310" s="1" t="s">
        <v>12</v>
      </c>
      <c r="G3310" s="1" t="s">
        <v>13</v>
      </c>
      <c r="H3310" s="1" t="s">
        <v>12</v>
      </c>
      <c r="I3310" s="1">
        <v>33</v>
      </c>
      <c r="J3310" t="str">
        <f t="shared" si="154"/>
        <v>No</v>
      </c>
      <c r="K3310" t="str">
        <f t="shared" si="155"/>
        <v>No</v>
      </c>
      <c r="L3310">
        <f t="shared" si="156"/>
        <v>484940</v>
      </c>
      <c r="M3310" s="1" t="str">
        <f>IF(ISBLANK(D3310),_xlfn.MODE.SNGL(moras[TIPO_ASEGURAMIENTO]),D3310)</f>
        <v>TRABAJADOR INDEPENDIENTE</v>
      </c>
      <c r="N3310" s="1">
        <f>IF(ISBLANK(moras[[#This Row],[EDAD]]),T3331,moras[[#This Row],[EDAD]])</f>
        <v>33</v>
      </c>
    </row>
    <row r="3311" spans="1:14" x14ac:dyDescent="0.35">
      <c r="A3311" s="1">
        <v>3310</v>
      </c>
      <c r="B3311" s="1" t="s">
        <v>15</v>
      </c>
      <c r="C3311" s="1">
        <v>467175.25</v>
      </c>
      <c r="D3311" s="1" t="s">
        <v>10</v>
      </c>
      <c r="E3311" s="1" t="s">
        <v>16</v>
      </c>
      <c r="F3311" s="1" t="s">
        <v>12</v>
      </c>
      <c r="G3311" s="1" t="s">
        <v>13</v>
      </c>
      <c r="H3311" s="1" t="s">
        <v>13</v>
      </c>
      <c r="I3311" s="1">
        <v>28</v>
      </c>
      <c r="J3311" t="str">
        <f t="shared" si="154"/>
        <v>No</v>
      </c>
      <c r="K3311" t="str">
        <f t="shared" si="155"/>
        <v>No</v>
      </c>
      <c r="L3311">
        <f t="shared" si="156"/>
        <v>467175.25</v>
      </c>
      <c r="M3311" s="1" t="str">
        <f>IF(ISBLANK(D3311),_xlfn.MODE.SNGL(moras[TIPO_ASEGURAMIENTO]),D3311)</f>
        <v>ASALARIADO</v>
      </c>
      <c r="N3311" s="1">
        <f>IF(ISBLANK(moras[[#This Row],[EDAD]]),T3332,moras[[#This Row],[EDAD]])</f>
        <v>28</v>
      </c>
    </row>
    <row r="3312" spans="1:14" x14ac:dyDescent="0.35">
      <c r="A3312" s="1">
        <v>3311</v>
      </c>
      <c r="B3312" s="1" t="s">
        <v>15</v>
      </c>
      <c r="C3312" s="1">
        <v>405000</v>
      </c>
      <c r="D3312" s="1" t="s">
        <v>10</v>
      </c>
      <c r="E3312" s="1" t="s">
        <v>16</v>
      </c>
      <c r="F3312" s="1" t="s">
        <v>12</v>
      </c>
      <c r="G3312" s="1" t="s">
        <v>13</v>
      </c>
      <c r="H3312" s="1" t="s">
        <v>13</v>
      </c>
      <c r="I3312" s="1">
        <v>41</v>
      </c>
      <c r="J3312" t="str">
        <f t="shared" si="154"/>
        <v>No</v>
      </c>
      <c r="K3312" t="str">
        <f t="shared" si="155"/>
        <v>No</v>
      </c>
      <c r="L3312">
        <f t="shared" si="156"/>
        <v>405000</v>
      </c>
      <c r="M3312" s="1" t="str">
        <f>IF(ISBLANK(D3312),_xlfn.MODE.SNGL(moras[TIPO_ASEGURAMIENTO]),D3312)</f>
        <v>ASALARIADO</v>
      </c>
      <c r="N3312" s="1">
        <f>IF(ISBLANK(moras[[#This Row],[EDAD]]),T3333,moras[[#This Row],[EDAD]])</f>
        <v>41</v>
      </c>
    </row>
    <row r="3313" spans="1:14" x14ac:dyDescent="0.35">
      <c r="A3313" s="1">
        <v>3312</v>
      </c>
      <c r="B3313" s="1" t="s">
        <v>9</v>
      </c>
      <c r="C3313" s="1">
        <v>597549.97</v>
      </c>
      <c r="D3313" s="1" t="s">
        <v>10</v>
      </c>
      <c r="E3313" s="1" t="s">
        <v>16</v>
      </c>
      <c r="F3313" s="1" t="s">
        <v>12</v>
      </c>
      <c r="G3313" s="1" t="s">
        <v>13</v>
      </c>
      <c r="H3313" s="1" t="s">
        <v>13</v>
      </c>
      <c r="I3313" s="1">
        <v>25</v>
      </c>
      <c r="J3313" t="str">
        <f t="shared" si="154"/>
        <v>No</v>
      </c>
      <c r="K3313" t="str">
        <f t="shared" si="155"/>
        <v>No</v>
      </c>
      <c r="L3313">
        <f t="shared" si="156"/>
        <v>597549.97</v>
      </c>
      <c r="M3313" s="1" t="str">
        <f>IF(ISBLANK(D3313),_xlfn.MODE.SNGL(moras[TIPO_ASEGURAMIENTO]),D3313)</f>
        <v>ASALARIADO</v>
      </c>
      <c r="N3313" s="1">
        <f>IF(ISBLANK(moras[[#This Row],[EDAD]]),T3334,moras[[#This Row],[EDAD]])</f>
        <v>25</v>
      </c>
    </row>
    <row r="3314" spans="1:14" x14ac:dyDescent="0.35">
      <c r="A3314" s="1">
        <v>3313</v>
      </c>
      <c r="B3314" s="1" t="s">
        <v>15</v>
      </c>
      <c r="C3314" s="1">
        <v>643308</v>
      </c>
      <c r="D3314" s="1" t="s">
        <v>14</v>
      </c>
      <c r="E3314" s="1" t="s">
        <v>11</v>
      </c>
      <c r="F3314" s="1" t="s">
        <v>12</v>
      </c>
      <c r="G3314" s="1" t="s">
        <v>13</v>
      </c>
      <c r="H3314" s="1" t="s">
        <v>13</v>
      </c>
      <c r="I3314" s="1">
        <v>74</v>
      </c>
      <c r="J3314" t="str">
        <f t="shared" si="154"/>
        <v>No</v>
      </c>
      <c r="K3314" t="str">
        <f t="shared" si="155"/>
        <v>No</v>
      </c>
      <c r="L3314">
        <f t="shared" si="156"/>
        <v>643308</v>
      </c>
      <c r="M3314" s="1" t="str">
        <f>IF(ISBLANK(D3314),_xlfn.MODE.SNGL(moras[TIPO_ASEGURAMIENTO]),D3314)</f>
        <v>PENSIONADOS EN SU PROPIO SISTEMA</v>
      </c>
      <c r="N3314" s="1">
        <f>IF(ISBLANK(moras[[#This Row],[EDAD]]),T3335,moras[[#This Row],[EDAD]])</f>
        <v>74</v>
      </c>
    </row>
    <row r="3315" spans="1:14" x14ac:dyDescent="0.35">
      <c r="A3315" s="1">
        <v>3314</v>
      </c>
      <c r="B3315" s="1" t="s">
        <v>15</v>
      </c>
      <c r="C3315" s="1">
        <v>510866</v>
      </c>
      <c r="D3315" s="1" t="s">
        <v>10</v>
      </c>
      <c r="E3315" s="1" t="s">
        <v>16</v>
      </c>
      <c r="F3315" s="1" t="s">
        <v>12</v>
      </c>
      <c r="G3315" s="1" t="s">
        <v>13</v>
      </c>
      <c r="H3315" s="1" t="s">
        <v>13</v>
      </c>
      <c r="I3315" s="1">
        <v>26</v>
      </c>
      <c r="J3315" t="str">
        <f t="shared" si="154"/>
        <v>No</v>
      </c>
      <c r="K3315" t="str">
        <f t="shared" si="155"/>
        <v>No</v>
      </c>
      <c r="L3315">
        <f t="shared" si="156"/>
        <v>510866</v>
      </c>
      <c r="M3315" s="1" t="str">
        <f>IF(ISBLANK(D3315),_xlfn.MODE.SNGL(moras[TIPO_ASEGURAMIENTO]),D3315)</f>
        <v>ASALARIADO</v>
      </c>
      <c r="N3315" s="1">
        <f>IF(ISBLANK(moras[[#This Row],[EDAD]]),T3336,moras[[#This Row],[EDAD]])</f>
        <v>26</v>
      </c>
    </row>
    <row r="3316" spans="1:14" x14ac:dyDescent="0.35">
      <c r="A3316" s="1">
        <v>3315</v>
      </c>
      <c r="B3316" s="1" t="s">
        <v>9</v>
      </c>
      <c r="C3316" s="1">
        <v>297046</v>
      </c>
      <c r="D3316" s="1" t="s">
        <v>17</v>
      </c>
      <c r="E3316" s="1" t="s">
        <v>16</v>
      </c>
      <c r="F3316" s="1" t="s">
        <v>12</v>
      </c>
      <c r="G3316" s="1" t="s">
        <v>13</v>
      </c>
      <c r="H3316" s="1" t="s">
        <v>13</v>
      </c>
      <c r="I3316" s="1">
        <v>36</v>
      </c>
      <c r="J3316" t="str">
        <f t="shared" si="154"/>
        <v>No</v>
      </c>
      <c r="K3316" t="str">
        <f t="shared" si="155"/>
        <v>No</v>
      </c>
      <c r="L3316">
        <f t="shared" si="156"/>
        <v>297046</v>
      </c>
      <c r="M3316" s="1" t="str">
        <f>IF(ISBLANK(D3316),_xlfn.MODE.SNGL(moras[TIPO_ASEGURAMIENTO]),D3316)</f>
        <v>ASEGURADO VOLUNTARIO</v>
      </c>
      <c r="N3316" s="1">
        <f>IF(ISBLANK(moras[[#This Row],[EDAD]]),T3337,moras[[#This Row],[EDAD]])</f>
        <v>36</v>
      </c>
    </row>
    <row r="3317" spans="1:14" x14ac:dyDescent="0.35">
      <c r="A3317" s="1">
        <v>3316</v>
      </c>
      <c r="B3317" s="1" t="s">
        <v>15</v>
      </c>
      <c r="C3317" s="1">
        <v>688499</v>
      </c>
      <c r="D3317" s="1" t="s">
        <v>10</v>
      </c>
      <c r="E3317" s="1" t="s">
        <v>16</v>
      </c>
      <c r="F3317" s="1" t="s">
        <v>12</v>
      </c>
      <c r="G3317" s="1" t="s">
        <v>13</v>
      </c>
      <c r="H3317" s="1" t="s">
        <v>13</v>
      </c>
      <c r="I3317" s="1">
        <v>32</v>
      </c>
      <c r="J3317" t="str">
        <f t="shared" si="154"/>
        <v>No</v>
      </c>
      <c r="K3317" t="str">
        <f t="shared" si="155"/>
        <v>No</v>
      </c>
      <c r="L3317">
        <f t="shared" si="156"/>
        <v>688499</v>
      </c>
      <c r="M3317" s="1" t="str">
        <f>IF(ISBLANK(D3317),_xlfn.MODE.SNGL(moras[TIPO_ASEGURAMIENTO]),D3317)</f>
        <v>ASALARIADO</v>
      </c>
      <c r="N3317" s="1">
        <f>IF(ISBLANK(moras[[#This Row],[EDAD]]),T3338,moras[[#This Row],[EDAD]])</f>
        <v>32</v>
      </c>
    </row>
    <row r="3318" spans="1:14" x14ac:dyDescent="0.35">
      <c r="A3318" s="1">
        <v>3317</v>
      </c>
      <c r="B3318" s="1" t="s">
        <v>9</v>
      </c>
      <c r="C3318" s="1">
        <v>310253.48</v>
      </c>
      <c r="D3318" s="1" t="s">
        <v>10</v>
      </c>
      <c r="E3318" s="1" t="s">
        <v>16</v>
      </c>
      <c r="F3318" s="1" t="s">
        <v>12</v>
      </c>
      <c r="G3318" s="1" t="s">
        <v>13</v>
      </c>
      <c r="H3318" s="1" t="s">
        <v>13</v>
      </c>
      <c r="I3318" s="1">
        <v>59</v>
      </c>
      <c r="J3318" t="str">
        <f t="shared" si="154"/>
        <v>No</v>
      </c>
      <c r="K3318" t="str">
        <f t="shared" si="155"/>
        <v>No</v>
      </c>
      <c r="L3318">
        <f t="shared" si="156"/>
        <v>310253.48</v>
      </c>
      <c r="M3318" s="1" t="str">
        <f>IF(ISBLANK(D3318),_xlfn.MODE.SNGL(moras[TIPO_ASEGURAMIENTO]),D3318)</f>
        <v>ASALARIADO</v>
      </c>
      <c r="N3318" s="1">
        <f>IF(ISBLANK(moras[[#This Row],[EDAD]]),T3339,moras[[#This Row],[EDAD]])</f>
        <v>59</v>
      </c>
    </row>
    <row r="3319" spans="1:14" x14ac:dyDescent="0.35">
      <c r="A3319" s="1">
        <v>3318</v>
      </c>
      <c r="B3319" s="1" t="s">
        <v>15</v>
      </c>
      <c r="C3319" s="1">
        <v>297046</v>
      </c>
      <c r="D3319" s="1" t="s">
        <v>17</v>
      </c>
      <c r="E3319" s="1" t="s">
        <v>16</v>
      </c>
      <c r="F3319" s="1" t="s">
        <v>12</v>
      </c>
      <c r="G3319" s="1" t="s">
        <v>13</v>
      </c>
      <c r="H3319" s="1" t="s">
        <v>13</v>
      </c>
      <c r="I3319" s="1">
        <v>57</v>
      </c>
      <c r="J3319" t="str">
        <f t="shared" si="154"/>
        <v>No</v>
      </c>
      <c r="K3319" t="str">
        <f t="shared" si="155"/>
        <v>No</v>
      </c>
      <c r="L3319">
        <f t="shared" si="156"/>
        <v>297046</v>
      </c>
      <c r="M3319" s="1" t="str">
        <f>IF(ISBLANK(D3319),_xlfn.MODE.SNGL(moras[TIPO_ASEGURAMIENTO]),D3319)</f>
        <v>ASEGURADO VOLUNTARIO</v>
      </c>
      <c r="N3319" s="1">
        <f>IF(ISBLANK(moras[[#This Row],[EDAD]]),T3340,moras[[#This Row],[EDAD]])</f>
        <v>57</v>
      </c>
    </row>
    <row r="3320" spans="1:14" x14ac:dyDescent="0.35">
      <c r="A3320" s="1">
        <v>3319</v>
      </c>
      <c r="B3320" s="1" t="s">
        <v>9</v>
      </c>
      <c r="C3320" s="1">
        <v>877095.21</v>
      </c>
      <c r="D3320" s="1" t="s">
        <v>10</v>
      </c>
      <c r="E3320" s="1" t="s">
        <v>16</v>
      </c>
      <c r="F3320" s="1" t="s">
        <v>12</v>
      </c>
      <c r="G3320" s="1" t="s">
        <v>13</v>
      </c>
      <c r="H3320" s="1" t="s">
        <v>13</v>
      </c>
      <c r="I3320" s="1">
        <v>43</v>
      </c>
      <c r="J3320" t="str">
        <f t="shared" si="154"/>
        <v>No</v>
      </c>
      <c r="K3320" t="str">
        <f t="shared" si="155"/>
        <v>No</v>
      </c>
      <c r="L3320">
        <f t="shared" si="156"/>
        <v>877095.21</v>
      </c>
      <c r="M3320" s="1" t="str">
        <f>IF(ISBLANK(D3320),_xlfn.MODE.SNGL(moras[TIPO_ASEGURAMIENTO]),D3320)</f>
        <v>ASALARIADO</v>
      </c>
      <c r="N3320" s="1">
        <f>IF(ISBLANK(moras[[#This Row],[EDAD]]),T3341,moras[[#This Row],[EDAD]])</f>
        <v>43</v>
      </c>
    </row>
    <row r="3321" spans="1:14" x14ac:dyDescent="0.35">
      <c r="A3321" s="1">
        <v>3320</v>
      </c>
      <c r="B3321" s="1" t="s">
        <v>9</v>
      </c>
      <c r="C3321" s="1">
        <v>689245.69</v>
      </c>
      <c r="D3321" s="1" t="s">
        <v>10</v>
      </c>
      <c r="E3321" s="1" t="s">
        <v>16</v>
      </c>
      <c r="F3321" s="1" t="s">
        <v>12</v>
      </c>
      <c r="G3321" s="1" t="s">
        <v>13</v>
      </c>
      <c r="H3321" s="1" t="s">
        <v>13</v>
      </c>
      <c r="I3321" s="1">
        <v>38</v>
      </c>
      <c r="J3321" t="str">
        <f t="shared" si="154"/>
        <v>No</v>
      </c>
      <c r="K3321" t="str">
        <f t="shared" si="155"/>
        <v>No</v>
      </c>
      <c r="L3321">
        <f t="shared" si="156"/>
        <v>689245.69</v>
      </c>
      <c r="M3321" s="1" t="str">
        <f>IF(ISBLANK(D3321),_xlfn.MODE.SNGL(moras[TIPO_ASEGURAMIENTO]),D3321)</f>
        <v>ASALARIADO</v>
      </c>
      <c r="N3321" s="1">
        <f>IF(ISBLANK(moras[[#This Row],[EDAD]]),T3342,moras[[#This Row],[EDAD]])</f>
        <v>38</v>
      </c>
    </row>
    <row r="3322" spans="1:14" x14ac:dyDescent="0.35">
      <c r="A3322" s="1">
        <v>3321</v>
      </c>
      <c r="B3322" s="1" t="s">
        <v>15</v>
      </c>
      <c r="C3322" s="1">
        <v>1314275</v>
      </c>
      <c r="D3322" s="1" t="s">
        <v>10</v>
      </c>
      <c r="E3322" s="1" t="s">
        <v>11</v>
      </c>
      <c r="F3322" s="1" t="s">
        <v>12</v>
      </c>
      <c r="G3322" s="1" t="s">
        <v>13</v>
      </c>
      <c r="H3322" s="1" t="s">
        <v>13</v>
      </c>
      <c r="I3322" s="1">
        <v>46</v>
      </c>
      <c r="J3322" t="str">
        <f t="shared" si="154"/>
        <v>No</v>
      </c>
      <c r="K3322" t="str">
        <f t="shared" si="155"/>
        <v>No</v>
      </c>
      <c r="L3322">
        <f t="shared" si="156"/>
        <v>1314275</v>
      </c>
      <c r="M3322" s="1" t="str">
        <f>IF(ISBLANK(D3322),_xlfn.MODE.SNGL(moras[TIPO_ASEGURAMIENTO]),D3322)</f>
        <v>ASALARIADO</v>
      </c>
      <c r="N3322" s="1">
        <f>IF(ISBLANK(moras[[#This Row],[EDAD]]),T3343,moras[[#This Row],[EDAD]])</f>
        <v>46</v>
      </c>
    </row>
    <row r="3323" spans="1:14" x14ac:dyDescent="0.35">
      <c r="A3323" s="1">
        <v>3322</v>
      </c>
      <c r="B3323" s="1" t="s">
        <v>15</v>
      </c>
      <c r="C3323" s="1">
        <v>540083</v>
      </c>
      <c r="D3323" s="1" t="s">
        <v>17</v>
      </c>
      <c r="E3323" s="1" t="s">
        <v>16</v>
      </c>
      <c r="F3323" s="1" t="s">
        <v>13</v>
      </c>
      <c r="G3323" s="1" t="s">
        <v>12</v>
      </c>
      <c r="H3323" s="1" t="s">
        <v>12</v>
      </c>
      <c r="I3323" s="1">
        <v>73</v>
      </c>
      <c r="J3323" t="str">
        <f t="shared" si="154"/>
        <v>No</v>
      </c>
      <c r="K3323" t="str">
        <f t="shared" si="155"/>
        <v>No</v>
      </c>
      <c r="L3323">
        <f t="shared" si="156"/>
        <v>540083</v>
      </c>
      <c r="M3323" s="1" t="str">
        <f>IF(ISBLANK(D3323),_xlfn.MODE.SNGL(moras[TIPO_ASEGURAMIENTO]),D3323)</f>
        <v>ASEGURADO VOLUNTARIO</v>
      </c>
      <c r="N3323" s="1">
        <f>IF(ISBLANK(moras[[#This Row],[EDAD]]),T3344,moras[[#This Row],[EDAD]])</f>
        <v>73</v>
      </c>
    </row>
    <row r="3324" spans="1:14" x14ac:dyDescent="0.35">
      <c r="A3324" s="1">
        <v>3323</v>
      </c>
      <c r="B3324" s="1" t="s">
        <v>9</v>
      </c>
      <c r="C3324" s="1">
        <v>609663</v>
      </c>
      <c r="D3324" s="1" t="s">
        <v>10</v>
      </c>
      <c r="E3324" s="1" t="s">
        <v>16</v>
      </c>
      <c r="F3324" s="1" t="s">
        <v>12</v>
      </c>
      <c r="G3324" s="1" t="s">
        <v>13</v>
      </c>
      <c r="H3324" s="1" t="s">
        <v>12</v>
      </c>
      <c r="I3324" s="1">
        <v>41</v>
      </c>
      <c r="J3324" t="str">
        <f t="shared" si="154"/>
        <v>No</v>
      </c>
      <c r="K3324" t="str">
        <f t="shared" si="155"/>
        <v>No</v>
      </c>
      <c r="L3324">
        <f t="shared" si="156"/>
        <v>609663</v>
      </c>
      <c r="M3324" s="1" t="str">
        <f>IF(ISBLANK(D3324),_xlfn.MODE.SNGL(moras[TIPO_ASEGURAMIENTO]),D3324)</f>
        <v>ASALARIADO</v>
      </c>
      <c r="N3324" s="1">
        <f>IF(ISBLANK(moras[[#This Row],[EDAD]]),T3345,moras[[#This Row],[EDAD]])</f>
        <v>41</v>
      </c>
    </row>
    <row r="3325" spans="1:14" x14ac:dyDescent="0.35">
      <c r="A3325" s="1">
        <v>3324</v>
      </c>
      <c r="B3325" s="1" t="s">
        <v>9</v>
      </c>
      <c r="C3325" s="1">
        <v>727926.26</v>
      </c>
      <c r="D3325" s="1" t="s">
        <v>10</v>
      </c>
      <c r="E3325" s="1" t="s">
        <v>16</v>
      </c>
      <c r="F3325" s="1" t="s">
        <v>12</v>
      </c>
      <c r="G3325" s="1" t="s">
        <v>13</v>
      </c>
      <c r="H3325" s="1" t="s">
        <v>13</v>
      </c>
      <c r="I3325" s="1">
        <v>48</v>
      </c>
      <c r="J3325" t="str">
        <f t="shared" si="154"/>
        <v>No</v>
      </c>
      <c r="K3325" t="str">
        <f t="shared" si="155"/>
        <v>No</v>
      </c>
      <c r="L3325">
        <f t="shared" si="156"/>
        <v>727926.26</v>
      </c>
      <c r="M3325" s="1" t="str">
        <f>IF(ISBLANK(D3325),_xlfn.MODE.SNGL(moras[TIPO_ASEGURAMIENTO]),D3325)</f>
        <v>ASALARIADO</v>
      </c>
      <c r="N3325" s="1">
        <f>IF(ISBLANK(moras[[#This Row],[EDAD]]),T3346,moras[[#This Row],[EDAD]])</f>
        <v>48</v>
      </c>
    </row>
    <row r="3326" spans="1:14" x14ac:dyDescent="0.35">
      <c r="A3326" s="1">
        <v>3325</v>
      </c>
      <c r="B3326" s="1" t="s">
        <v>15</v>
      </c>
      <c r="C3326" s="1">
        <v>1632331</v>
      </c>
      <c r="D3326" s="1" t="s">
        <v>10</v>
      </c>
      <c r="E3326" s="1" t="s">
        <v>11</v>
      </c>
      <c r="F3326" s="1" t="s">
        <v>12</v>
      </c>
      <c r="G3326" s="1" t="s">
        <v>13</v>
      </c>
      <c r="H3326" s="1" t="s">
        <v>13</v>
      </c>
      <c r="I3326" s="1">
        <v>44</v>
      </c>
      <c r="J3326" t="str">
        <f t="shared" si="154"/>
        <v>No</v>
      </c>
      <c r="K3326" t="str">
        <f t="shared" si="155"/>
        <v>No</v>
      </c>
      <c r="L3326">
        <f t="shared" si="156"/>
        <v>1632331</v>
      </c>
      <c r="M3326" s="1" t="str">
        <f>IF(ISBLANK(D3326),_xlfn.MODE.SNGL(moras[TIPO_ASEGURAMIENTO]),D3326)</f>
        <v>ASALARIADO</v>
      </c>
      <c r="N3326" s="1">
        <f>IF(ISBLANK(moras[[#This Row],[EDAD]]),T3347,moras[[#This Row],[EDAD]])</f>
        <v>44</v>
      </c>
    </row>
    <row r="3327" spans="1:14" x14ac:dyDescent="0.35">
      <c r="A3327" s="1">
        <v>3326</v>
      </c>
      <c r="B3327" s="1" t="s">
        <v>9</v>
      </c>
      <c r="C3327" s="1">
        <v>444937.63</v>
      </c>
      <c r="D3327" s="1" t="s">
        <v>10</v>
      </c>
      <c r="E3327" s="1" t="s">
        <v>16</v>
      </c>
      <c r="F3327" s="1" t="s">
        <v>12</v>
      </c>
      <c r="G3327" s="1" t="s">
        <v>12</v>
      </c>
      <c r="H3327" s="1" t="s">
        <v>13</v>
      </c>
      <c r="I3327" s="1">
        <v>48</v>
      </c>
      <c r="J3327" t="str">
        <f t="shared" si="154"/>
        <v>No</v>
      </c>
      <c r="K3327" t="str">
        <f t="shared" si="155"/>
        <v>No</v>
      </c>
      <c r="L3327">
        <f t="shared" si="156"/>
        <v>444937.63</v>
      </c>
      <c r="M3327" s="1" t="str">
        <f>IF(ISBLANK(D3327),_xlfn.MODE.SNGL(moras[TIPO_ASEGURAMIENTO]),D3327)</f>
        <v>ASALARIADO</v>
      </c>
      <c r="N3327" s="1">
        <f>IF(ISBLANK(moras[[#This Row],[EDAD]]),T3348,moras[[#This Row],[EDAD]])</f>
        <v>48</v>
      </c>
    </row>
    <row r="3328" spans="1:14" x14ac:dyDescent="0.35">
      <c r="A3328" s="1">
        <v>3327</v>
      </c>
      <c r="B3328" s="1" t="s">
        <v>9</v>
      </c>
      <c r="C3328" s="1">
        <v>185956</v>
      </c>
      <c r="D3328" s="1" t="s">
        <v>10</v>
      </c>
      <c r="E3328" s="1" t="s">
        <v>16</v>
      </c>
      <c r="F3328" s="1" t="s">
        <v>12</v>
      </c>
      <c r="G3328" s="1" t="s">
        <v>13</v>
      </c>
      <c r="H3328" s="1" t="s">
        <v>13</v>
      </c>
      <c r="I3328" s="1">
        <v>64</v>
      </c>
      <c r="J3328" t="str">
        <f t="shared" si="154"/>
        <v>No</v>
      </c>
      <c r="K3328" t="str">
        <f t="shared" si="155"/>
        <v>No</v>
      </c>
      <c r="L3328">
        <f t="shared" si="156"/>
        <v>185956</v>
      </c>
      <c r="M3328" s="1" t="str">
        <f>IF(ISBLANK(D3328),_xlfn.MODE.SNGL(moras[TIPO_ASEGURAMIENTO]),D3328)</f>
        <v>ASALARIADO</v>
      </c>
      <c r="N3328" s="1">
        <f>IF(ISBLANK(moras[[#This Row],[EDAD]]),T3349,moras[[#This Row],[EDAD]])</f>
        <v>64</v>
      </c>
    </row>
    <row r="3329" spans="1:14" x14ac:dyDescent="0.35">
      <c r="A3329" s="1">
        <v>3328</v>
      </c>
      <c r="B3329" s="1" t="s">
        <v>9</v>
      </c>
      <c r="C3329" s="1">
        <v>121368.02</v>
      </c>
      <c r="D3329" s="1" t="s">
        <v>10</v>
      </c>
      <c r="E3329" s="1" t="s">
        <v>16</v>
      </c>
      <c r="F3329" s="1" t="s">
        <v>12</v>
      </c>
      <c r="G3329" s="1" t="s">
        <v>13</v>
      </c>
      <c r="H3329" s="1" t="s">
        <v>13</v>
      </c>
      <c r="I3329" s="1">
        <v>26</v>
      </c>
      <c r="J3329" t="str">
        <f t="shared" si="154"/>
        <v>No</v>
      </c>
      <c r="K3329" t="str">
        <f t="shared" si="155"/>
        <v>No</v>
      </c>
      <c r="L3329">
        <f t="shared" si="156"/>
        <v>121368.02</v>
      </c>
      <c r="M3329" s="1" t="str">
        <f>IF(ISBLANK(D3329),_xlfn.MODE.SNGL(moras[TIPO_ASEGURAMIENTO]),D3329)</f>
        <v>ASALARIADO</v>
      </c>
      <c r="N3329" s="1">
        <f>IF(ISBLANK(moras[[#This Row],[EDAD]]),T3350,moras[[#This Row],[EDAD]])</f>
        <v>26</v>
      </c>
    </row>
    <row r="3330" spans="1:14" x14ac:dyDescent="0.35">
      <c r="A3330" s="1">
        <v>3329</v>
      </c>
      <c r="B3330" s="1" t="s">
        <v>9</v>
      </c>
      <c r="C3330" s="1">
        <v>532800</v>
      </c>
      <c r="D3330" s="1" t="s">
        <v>10</v>
      </c>
      <c r="E3330" s="1" t="s">
        <v>16</v>
      </c>
      <c r="F3330" s="1" t="s">
        <v>12</v>
      </c>
      <c r="G3330" s="1" t="s">
        <v>13</v>
      </c>
      <c r="H3330" s="1" t="s">
        <v>13</v>
      </c>
      <c r="I3330" s="1">
        <v>31</v>
      </c>
      <c r="J3330" t="str">
        <f t="shared" ref="J3330:J3393" si="157">IF(1.96&lt;ABS(C3330-$S$23)/$S$24,"Atípico","No")</f>
        <v>No</v>
      </c>
      <c r="K3330" t="str">
        <f t="shared" ref="K3330:K3393" si="158">IF(1.96&lt;ABS((I3330-$T$23)/$T$24),"Atípico", "No")</f>
        <v>No</v>
      </c>
      <c r="L3330">
        <f t="shared" ref="L3330:L3393" si="159">IF(ISBLANK(C3330),$S$23,C3330)</f>
        <v>532800</v>
      </c>
      <c r="M3330" s="1" t="str">
        <f>IF(ISBLANK(D3330),_xlfn.MODE.SNGL(moras[TIPO_ASEGURAMIENTO]),D3330)</f>
        <v>ASALARIADO</v>
      </c>
      <c r="N3330" s="1">
        <f>IF(ISBLANK(moras[[#This Row],[EDAD]]),T3351,moras[[#This Row],[EDAD]])</f>
        <v>31</v>
      </c>
    </row>
    <row r="3331" spans="1:14" x14ac:dyDescent="0.35">
      <c r="A3331" s="1">
        <v>3330</v>
      </c>
      <c r="B3331" s="1" t="s">
        <v>9</v>
      </c>
      <c r="C3331" s="1">
        <v>1066381.08</v>
      </c>
      <c r="D3331" s="1" t="s">
        <v>10</v>
      </c>
      <c r="E3331" s="1" t="s">
        <v>16</v>
      </c>
      <c r="F3331" s="1" t="s">
        <v>12</v>
      </c>
      <c r="G3331" s="1" t="s">
        <v>13</v>
      </c>
      <c r="H3331" s="1" t="s">
        <v>13</v>
      </c>
      <c r="I3331" s="1">
        <v>29</v>
      </c>
      <c r="J3331" t="str">
        <f t="shared" si="157"/>
        <v>No</v>
      </c>
      <c r="K3331" t="str">
        <f t="shared" si="158"/>
        <v>No</v>
      </c>
      <c r="L3331">
        <f t="shared" si="159"/>
        <v>1066381.08</v>
      </c>
      <c r="M3331" s="1" t="str">
        <f>IF(ISBLANK(D3331),_xlfn.MODE.SNGL(moras[TIPO_ASEGURAMIENTO]),D3331)</f>
        <v>ASALARIADO</v>
      </c>
      <c r="N3331" s="1">
        <f>IF(ISBLANK(moras[[#This Row],[EDAD]]),T3352,moras[[#This Row],[EDAD]])</f>
        <v>29</v>
      </c>
    </row>
    <row r="3332" spans="1:14" x14ac:dyDescent="0.35">
      <c r="A3332" s="1">
        <v>3331</v>
      </c>
      <c r="B3332" s="1" t="s">
        <v>9</v>
      </c>
      <c r="C3332" s="1">
        <v>280000</v>
      </c>
      <c r="D3332" s="1" t="s">
        <v>18</v>
      </c>
      <c r="E3332" s="1" t="s">
        <v>16</v>
      </c>
      <c r="F3332" s="1" t="s">
        <v>12</v>
      </c>
      <c r="G3332" s="1" t="s">
        <v>13</v>
      </c>
      <c r="H3332" s="1" t="s">
        <v>13</v>
      </c>
      <c r="I3332" s="1">
        <v>40</v>
      </c>
      <c r="J3332" t="str">
        <f t="shared" si="157"/>
        <v>No</v>
      </c>
      <c r="K3332" t="str">
        <f t="shared" si="158"/>
        <v>No</v>
      </c>
      <c r="L3332">
        <f t="shared" si="159"/>
        <v>280000</v>
      </c>
      <c r="M3332" s="1" t="str">
        <f>IF(ISBLANK(D3332),_xlfn.MODE.SNGL(moras[TIPO_ASEGURAMIENTO]),D3332)</f>
        <v>TRABAJADOR INDEPENDIENTE</v>
      </c>
      <c r="N3332" s="1">
        <f>IF(ISBLANK(moras[[#This Row],[EDAD]]),T3353,moras[[#This Row],[EDAD]])</f>
        <v>40</v>
      </c>
    </row>
    <row r="3333" spans="1:14" x14ac:dyDescent="0.35">
      <c r="A3333" s="1">
        <v>3332</v>
      </c>
      <c r="B3333" s="1" t="s">
        <v>9</v>
      </c>
      <c r="C3333" s="1">
        <v>342225.26</v>
      </c>
      <c r="D3333" s="1" t="s">
        <v>10</v>
      </c>
      <c r="E3333" s="1" t="s">
        <v>16</v>
      </c>
      <c r="F3333" s="1" t="s">
        <v>12</v>
      </c>
      <c r="G3333" s="1" t="s">
        <v>13</v>
      </c>
      <c r="H3333" s="1" t="s">
        <v>13</v>
      </c>
      <c r="I3333" s="1">
        <v>44</v>
      </c>
      <c r="J3333" t="str">
        <f t="shared" si="157"/>
        <v>No</v>
      </c>
      <c r="K3333" t="str">
        <f t="shared" si="158"/>
        <v>No</v>
      </c>
      <c r="L3333">
        <f t="shared" si="159"/>
        <v>342225.26</v>
      </c>
      <c r="M3333" s="1" t="str">
        <f>IF(ISBLANK(D3333),_xlfn.MODE.SNGL(moras[TIPO_ASEGURAMIENTO]),D3333)</f>
        <v>ASALARIADO</v>
      </c>
      <c r="N3333" s="1">
        <f>IF(ISBLANK(moras[[#This Row],[EDAD]]),T3354,moras[[#This Row],[EDAD]])</f>
        <v>44</v>
      </c>
    </row>
    <row r="3334" spans="1:14" x14ac:dyDescent="0.35">
      <c r="A3334" s="1">
        <v>3333</v>
      </c>
      <c r="B3334" s="1" t="s">
        <v>15</v>
      </c>
      <c r="C3334" s="1">
        <v>535736.47</v>
      </c>
      <c r="D3334" s="1" t="s">
        <v>10</v>
      </c>
      <c r="E3334" s="1" t="s">
        <v>16</v>
      </c>
      <c r="F3334" s="1" t="s">
        <v>12</v>
      </c>
      <c r="G3334" s="1" t="s">
        <v>13</v>
      </c>
      <c r="H3334" s="1" t="s">
        <v>13</v>
      </c>
      <c r="I3334" s="1">
        <v>35</v>
      </c>
      <c r="J3334" t="str">
        <f t="shared" si="157"/>
        <v>No</v>
      </c>
      <c r="K3334" t="str">
        <f t="shared" si="158"/>
        <v>No</v>
      </c>
      <c r="L3334">
        <f t="shared" si="159"/>
        <v>535736.47</v>
      </c>
      <c r="M3334" s="1" t="str">
        <f>IF(ISBLANK(D3334),_xlfn.MODE.SNGL(moras[TIPO_ASEGURAMIENTO]),D3334)</f>
        <v>ASALARIADO</v>
      </c>
      <c r="N3334" s="1">
        <f>IF(ISBLANK(moras[[#This Row],[EDAD]]),T3355,moras[[#This Row],[EDAD]])</f>
        <v>35</v>
      </c>
    </row>
    <row r="3335" spans="1:14" x14ac:dyDescent="0.35">
      <c r="A3335" s="1">
        <v>3334</v>
      </c>
      <c r="B3335" s="1" t="s">
        <v>9</v>
      </c>
      <c r="C3335" s="1">
        <v>288313.38</v>
      </c>
      <c r="D3335" s="1" t="s">
        <v>10</v>
      </c>
      <c r="E3335" s="1" t="s">
        <v>16</v>
      </c>
      <c r="F3335" s="1" t="s">
        <v>12</v>
      </c>
      <c r="G3335" s="1" t="s">
        <v>13</v>
      </c>
      <c r="H3335" s="1" t="s">
        <v>13</v>
      </c>
      <c r="I3335" s="1">
        <v>57</v>
      </c>
      <c r="J3335" t="str">
        <f t="shared" si="157"/>
        <v>No</v>
      </c>
      <c r="K3335" t="str">
        <f t="shared" si="158"/>
        <v>No</v>
      </c>
      <c r="L3335">
        <f t="shared" si="159"/>
        <v>288313.38</v>
      </c>
      <c r="M3335" s="1" t="str">
        <f>IF(ISBLANK(D3335),_xlfn.MODE.SNGL(moras[TIPO_ASEGURAMIENTO]),D3335)</f>
        <v>ASALARIADO</v>
      </c>
      <c r="N3335" s="1">
        <f>IF(ISBLANK(moras[[#This Row],[EDAD]]),T3356,moras[[#This Row],[EDAD]])</f>
        <v>57</v>
      </c>
    </row>
    <row r="3336" spans="1:14" x14ac:dyDescent="0.35">
      <c r="A3336" s="1">
        <v>3335</v>
      </c>
      <c r="B3336" s="1" t="s">
        <v>9</v>
      </c>
      <c r="C3336" s="1">
        <v>1374999.99</v>
      </c>
      <c r="D3336" s="1" t="s">
        <v>10</v>
      </c>
      <c r="E3336" s="1" t="s">
        <v>16</v>
      </c>
      <c r="F3336" s="1" t="s">
        <v>12</v>
      </c>
      <c r="G3336" s="1" t="s">
        <v>12</v>
      </c>
      <c r="H3336" s="1" t="s">
        <v>13</v>
      </c>
      <c r="I3336" s="1">
        <v>37</v>
      </c>
      <c r="J3336" t="str">
        <f t="shared" si="157"/>
        <v>No</v>
      </c>
      <c r="K3336" t="str">
        <f t="shared" si="158"/>
        <v>No</v>
      </c>
      <c r="L3336">
        <f t="shared" si="159"/>
        <v>1374999.99</v>
      </c>
      <c r="M3336" s="1" t="str">
        <f>IF(ISBLANK(D3336),_xlfn.MODE.SNGL(moras[TIPO_ASEGURAMIENTO]),D3336)</f>
        <v>ASALARIADO</v>
      </c>
      <c r="N3336" s="1">
        <f>IF(ISBLANK(moras[[#This Row],[EDAD]]),T3357,moras[[#This Row],[EDAD]])</f>
        <v>37</v>
      </c>
    </row>
    <row r="3337" spans="1:14" x14ac:dyDescent="0.35">
      <c r="A3337" s="1">
        <v>3336</v>
      </c>
      <c r="B3337" s="1" t="s">
        <v>15</v>
      </c>
      <c r="C3337" s="1">
        <v>748465</v>
      </c>
      <c r="D3337" s="1" t="s">
        <v>10</v>
      </c>
      <c r="E3337" s="1" t="s">
        <v>11</v>
      </c>
      <c r="F3337" s="1" t="s">
        <v>12</v>
      </c>
      <c r="G3337" s="1" t="s">
        <v>13</v>
      </c>
      <c r="H3337" s="1" t="s">
        <v>13</v>
      </c>
      <c r="I3337" s="1">
        <v>40</v>
      </c>
      <c r="J3337" t="str">
        <f t="shared" si="157"/>
        <v>No</v>
      </c>
      <c r="K3337" t="str">
        <f t="shared" si="158"/>
        <v>No</v>
      </c>
      <c r="L3337">
        <f t="shared" si="159"/>
        <v>748465</v>
      </c>
      <c r="M3337" s="1" t="str">
        <f>IF(ISBLANK(D3337),_xlfn.MODE.SNGL(moras[TIPO_ASEGURAMIENTO]),D3337)</f>
        <v>ASALARIADO</v>
      </c>
      <c r="N3337" s="1">
        <f>IF(ISBLANK(moras[[#This Row],[EDAD]]),T3358,moras[[#This Row],[EDAD]])</f>
        <v>40</v>
      </c>
    </row>
    <row r="3338" spans="1:14" x14ac:dyDescent="0.35">
      <c r="A3338" s="1">
        <v>3337</v>
      </c>
      <c r="B3338" s="1" t="s">
        <v>15</v>
      </c>
      <c r="C3338" s="1">
        <v>235768.2</v>
      </c>
      <c r="D3338" s="1" t="s">
        <v>10</v>
      </c>
      <c r="E3338" s="1" t="s">
        <v>11</v>
      </c>
      <c r="F3338" s="1" t="s">
        <v>12</v>
      </c>
      <c r="G3338" s="1" t="s">
        <v>13</v>
      </c>
      <c r="H3338" s="1" t="s">
        <v>13</v>
      </c>
      <c r="I3338" s="1">
        <v>47</v>
      </c>
      <c r="J3338" t="str">
        <f t="shared" si="157"/>
        <v>No</v>
      </c>
      <c r="K3338" t="str">
        <f t="shared" si="158"/>
        <v>No</v>
      </c>
      <c r="L3338">
        <f t="shared" si="159"/>
        <v>235768.2</v>
      </c>
      <c r="M3338" s="1" t="str">
        <f>IF(ISBLANK(D3338),_xlfn.MODE.SNGL(moras[TIPO_ASEGURAMIENTO]),D3338)</f>
        <v>ASALARIADO</v>
      </c>
      <c r="N3338" s="1">
        <f>IF(ISBLANK(moras[[#This Row],[EDAD]]),T3359,moras[[#This Row],[EDAD]])</f>
        <v>47</v>
      </c>
    </row>
    <row r="3339" spans="1:14" x14ac:dyDescent="0.35">
      <c r="A3339" s="1">
        <v>3338</v>
      </c>
      <c r="B3339" s="1" t="s">
        <v>9</v>
      </c>
      <c r="C3339" s="1">
        <v>11200</v>
      </c>
      <c r="D3339" s="1" t="s">
        <v>10</v>
      </c>
      <c r="E3339" s="1" t="s">
        <v>16</v>
      </c>
      <c r="F3339" s="1" t="s">
        <v>12</v>
      </c>
      <c r="G3339" s="1" t="s">
        <v>12</v>
      </c>
      <c r="H3339" s="1" t="s">
        <v>12</v>
      </c>
      <c r="I3339" s="1">
        <v>24</v>
      </c>
      <c r="J3339" t="str">
        <f t="shared" si="157"/>
        <v>No</v>
      </c>
      <c r="K3339" t="str">
        <f t="shared" si="158"/>
        <v>No</v>
      </c>
      <c r="L3339">
        <f t="shared" si="159"/>
        <v>11200</v>
      </c>
      <c r="M3339" s="1" t="str">
        <f>IF(ISBLANK(D3339),_xlfn.MODE.SNGL(moras[TIPO_ASEGURAMIENTO]),D3339)</f>
        <v>ASALARIADO</v>
      </c>
      <c r="N3339" s="1">
        <f>IF(ISBLANK(moras[[#This Row],[EDAD]]),T3360,moras[[#This Row],[EDAD]])</f>
        <v>24</v>
      </c>
    </row>
    <row r="3340" spans="1:14" x14ac:dyDescent="0.35">
      <c r="A3340" s="1">
        <v>3339</v>
      </c>
      <c r="B3340" s="1" t="s">
        <v>9</v>
      </c>
      <c r="C3340" s="1">
        <v>377425.93</v>
      </c>
      <c r="D3340" s="1" t="s">
        <v>10</v>
      </c>
      <c r="E3340" s="1" t="s">
        <v>16</v>
      </c>
      <c r="F3340" s="1" t="s">
        <v>12</v>
      </c>
      <c r="G3340" s="1" t="s">
        <v>13</v>
      </c>
      <c r="H3340" s="1" t="s">
        <v>13</v>
      </c>
      <c r="I3340" s="1">
        <v>54</v>
      </c>
      <c r="J3340" t="str">
        <f t="shared" si="157"/>
        <v>No</v>
      </c>
      <c r="K3340" t="str">
        <f t="shared" si="158"/>
        <v>No</v>
      </c>
      <c r="L3340">
        <f t="shared" si="159"/>
        <v>377425.93</v>
      </c>
      <c r="M3340" s="1" t="str">
        <f>IF(ISBLANK(D3340),_xlfn.MODE.SNGL(moras[TIPO_ASEGURAMIENTO]),D3340)</f>
        <v>ASALARIADO</v>
      </c>
      <c r="N3340" s="1">
        <f>IF(ISBLANK(moras[[#This Row],[EDAD]]),T3361,moras[[#This Row],[EDAD]])</f>
        <v>54</v>
      </c>
    </row>
    <row r="3341" spans="1:14" x14ac:dyDescent="0.35">
      <c r="A3341" s="1">
        <v>3340</v>
      </c>
      <c r="B3341" s="1" t="s">
        <v>9</v>
      </c>
      <c r="C3341" s="1">
        <v>297044</v>
      </c>
      <c r="D3341" s="1" t="s">
        <v>17</v>
      </c>
      <c r="E3341" s="1" t="s">
        <v>16</v>
      </c>
      <c r="F3341" s="1" t="s">
        <v>12</v>
      </c>
      <c r="G3341" s="1" t="s">
        <v>12</v>
      </c>
      <c r="H3341" s="1" t="s">
        <v>13</v>
      </c>
      <c r="I3341" s="1">
        <v>55</v>
      </c>
      <c r="J3341" t="str">
        <f t="shared" si="157"/>
        <v>No</v>
      </c>
      <c r="K3341" t="str">
        <f t="shared" si="158"/>
        <v>No</v>
      </c>
      <c r="L3341">
        <f t="shared" si="159"/>
        <v>297044</v>
      </c>
      <c r="M3341" s="1" t="str">
        <f>IF(ISBLANK(D3341),_xlfn.MODE.SNGL(moras[TIPO_ASEGURAMIENTO]),D3341)</f>
        <v>ASEGURADO VOLUNTARIO</v>
      </c>
      <c r="N3341" s="1">
        <f>IF(ISBLANK(moras[[#This Row],[EDAD]]),T3362,moras[[#This Row],[EDAD]])</f>
        <v>55</v>
      </c>
    </row>
    <row r="3342" spans="1:14" x14ac:dyDescent="0.35">
      <c r="A3342" s="1">
        <v>3341</v>
      </c>
      <c r="B3342" s="1" t="s">
        <v>9</v>
      </c>
      <c r="C3342" s="1">
        <v>85221.33</v>
      </c>
      <c r="D3342" s="1" t="s">
        <v>10</v>
      </c>
      <c r="E3342" s="1" t="s">
        <v>16</v>
      </c>
      <c r="F3342" s="1" t="s">
        <v>12</v>
      </c>
      <c r="G3342" s="1" t="s">
        <v>13</v>
      </c>
      <c r="H3342" s="1" t="s">
        <v>13</v>
      </c>
      <c r="I3342" s="1">
        <v>52</v>
      </c>
      <c r="J3342" t="str">
        <f t="shared" si="157"/>
        <v>No</v>
      </c>
      <c r="K3342" t="str">
        <f t="shared" si="158"/>
        <v>No</v>
      </c>
      <c r="L3342">
        <f t="shared" si="159"/>
        <v>85221.33</v>
      </c>
      <c r="M3342" s="1" t="str">
        <f>IF(ISBLANK(D3342),_xlfn.MODE.SNGL(moras[TIPO_ASEGURAMIENTO]),D3342)</f>
        <v>ASALARIADO</v>
      </c>
      <c r="N3342" s="1">
        <f>IF(ISBLANK(moras[[#This Row],[EDAD]]),T3363,moras[[#This Row],[EDAD]])</f>
        <v>52</v>
      </c>
    </row>
    <row r="3343" spans="1:14" x14ac:dyDescent="0.35">
      <c r="A3343" s="1">
        <v>3342</v>
      </c>
      <c r="B3343" s="1" t="s">
        <v>9</v>
      </c>
      <c r="C3343" s="1">
        <v>297046</v>
      </c>
      <c r="D3343" s="1" t="s">
        <v>18</v>
      </c>
      <c r="E3343" s="1" t="s">
        <v>16</v>
      </c>
      <c r="F3343" s="1" t="s">
        <v>12</v>
      </c>
      <c r="G3343" s="1" t="s">
        <v>13</v>
      </c>
      <c r="H3343" s="1" t="s">
        <v>13</v>
      </c>
      <c r="I3343" s="1">
        <v>59</v>
      </c>
      <c r="J3343" t="str">
        <f t="shared" si="157"/>
        <v>No</v>
      </c>
      <c r="K3343" t="str">
        <f t="shared" si="158"/>
        <v>No</v>
      </c>
      <c r="L3343">
        <f t="shared" si="159"/>
        <v>297046</v>
      </c>
      <c r="M3343" s="1" t="str">
        <f>IF(ISBLANK(D3343),_xlfn.MODE.SNGL(moras[TIPO_ASEGURAMIENTO]),D3343)</f>
        <v>TRABAJADOR INDEPENDIENTE</v>
      </c>
      <c r="N3343" s="1">
        <f>IF(ISBLANK(moras[[#This Row],[EDAD]]),T3364,moras[[#This Row],[EDAD]])</f>
        <v>59</v>
      </c>
    </row>
    <row r="3344" spans="1:14" x14ac:dyDescent="0.35">
      <c r="A3344" s="1">
        <v>3343</v>
      </c>
      <c r="B3344" s="1" t="s">
        <v>9</v>
      </c>
      <c r="C3344" s="1">
        <v>280000</v>
      </c>
      <c r="D3344" s="1" t="s">
        <v>10</v>
      </c>
      <c r="E3344" s="1" t="s">
        <v>16</v>
      </c>
      <c r="F3344" s="1" t="s">
        <v>12</v>
      </c>
      <c r="G3344" s="1" t="s">
        <v>13</v>
      </c>
      <c r="H3344" s="1" t="s">
        <v>13</v>
      </c>
      <c r="I3344" s="1">
        <v>70</v>
      </c>
      <c r="J3344" t="str">
        <f t="shared" si="157"/>
        <v>No</v>
      </c>
      <c r="K3344" t="str">
        <f t="shared" si="158"/>
        <v>No</v>
      </c>
      <c r="L3344">
        <f t="shared" si="159"/>
        <v>280000</v>
      </c>
      <c r="M3344" s="1" t="str">
        <f>IF(ISBLANK(D3344),_xlfn.MODE.SNGL(moras[TIPO_ASEGURAMIENTO]),D3344)</f>
        <v>ASALARIADO</v>
      </c>
      <c r="N3344" s="1">
        <f>IF(ISBLANK(moras[[#This Row],[EDAD]]),T3365,moras[[#This Row],[EDAD]])</f>
        <v>70</v>
      </c>
    </row>
    <row r="3345" spans="1:14" x14ac:dyDescent="0.35">
      <c r="A3345" s="1">
        <v>3344</v>
      </c>
      <c r="B3345" s="1" t="s">
        <v>9</v>
      </c>
      <c r="C3345" s="1">
        <v>400000</v>
      </c>
      <c r="D3345" s="1" t="s">
        <v>10</v>
      </c>
      <c r="E3345" s="1" t="s">
        <v>16</v>
      </c>
      <c r="F3345" s="1" t="s">
        <v>12</v>
      </c>
      <c r="G3345" s="1" t="s">
        <v>13</v>
      </c>
      <c r="H3345" s="1" t="s">
        <v>13</v>
      </c>
      <c r="I3345" s="1">
        <v>47</v>
      </c>
      <c r="J3345" t="str">
        <f t="shared" si="157"/>
        <v>No</v>
      </c>
      <c r="K3345" t="str">
        <f t="shared" si="158"/>
        <v>No</v>
      </c>
      <c r="L3345">
        <f t="shared" si="159"/>
        <v>400000</v>
      </c>
      <c r="M3345" s="1" t="str">
        <f>IF(ISBLANK(D3345),_xlfn.MODE.SNGL(moras[TIPO_ASEGURAMIENTO]),D3345)</f>
        <v>ASALARIADO</v>
      </c>
      <c r="N3345" s="1">
        <f>IF(ISBLANK(moras[[#This Row],[EDAD]]),T3366,moras[[#This Row],[EDAD]])</f>
        <v>47</v>
      </c>
    </row>
    <row r="3346" spans="1:14" x14ac:dyDescent="0.35">
      <c r="A3346" s="1">
        <v>3345</v>
      </c>
      <c r="B3346" s="1" t="s">
        <v>9</v>
      </c>
      <c r="C3346" s="1">
        <v>664950.56000000006</v>
      </c>
      <c r="D3346" s="1" t="s">
        <v>10</v>
      </c>
      <c r="E3346" s="1" t="s">
        <v>16</v>
      </c>
      <c r="F3346" s="1" t="s">
        <v>12</v>
      </c>
      <c r="G3346" s="1" t="s">
        <v>12</v>
      </c>
      <c r="H3346" s="1" t="s">
        <v>13</v>
      </c>
      <c r="I3346" s="1">
        <v>38</v>
      </c>
      <c r="J3346" t="str">
        <f t="shared" si="157"/>
        <v>No</v>
      </c>
      <c r="K3346" t="str">
        <f t="shared" si="158"/>
        <v>No</v>
      </c>
      <c r="L3346">
        <f t="shared" si="159"/>
        <v>664950.56000000006</v>
      </c>
      <c r="M3346" s="1" t="str">
        <f>IF(ISBLANK(D3346),_xlfn.MODE.SNGL(moras[TIPO_ASEGURAMIENTO]),D3346)</f>
        <v>ASALARIADO</v>
      </c>
      <c r="N3346" s="1">
        <f>IF(ISBLANK(moras[[#This Row],[EDAD]]),T3367,moras[[#This Row],[EDAD]])</f>
        <v>38</v>
      </c>
    </row>
    <row r="3347" spans="1:14" x14ac:dyDescent="0.35">
      <c r="A3347" s="1">
        <v>3346</v>
      </c>
      <c r="B3347" s="1" t="s">
        <v>15</v>
      </c>
      <c r="C3347" s="1">
        <v>580000</v>
      </c>
      <c r="D3347" s="1" t="s">
        <v>10</v>
      </c>
      <c r="E3347" s="1" t="s">
        <v>16</v>
      </c>
      <c r="F3347" s="1" t="s">
        <v>12</v>
      </c>
      <c r="G3347" s="1" t="s">
        <v>13</v>
      </c>
      <c r="H3347" s="1" t="s">
        <v>13</v>
      </c>
      <c r="I3347" s="1">
        <v>25</v>
      </c>
      <c r="J3347" t="str">
        <f t="shared" si="157"/>
        <v>No</v>
      </c>
      <c r="K3347" t="str">
        <f t="shared" si="158"/>
        <v>No</v>
      </c>
      <c r="L3347">
        <f t="shared" si="159"/>
        <v>580000</v>
      </c>
      <c r="M3347" s="1" t="str">
        <f>IF(ISBLANK(D3347),_xlfn.MODE.SNGL(moras[TIPO_ASEGURAMIENTO]),D3347)</f>
        <v>ASALARIADO</v>
      </c>
      <c r="N3347" s="1">
        <f>IF(ISBLANK(moras[[#This Row],[EDAD]]),T3368,moras[[#This Row],[EDAD]])</f>
        <v>25</v>
      </c>
    </row>
    <row r="3348" spans="1:14" x14ac:dyDescent="0.35">
      <c r="A3348" s="1">
        <v>3347</v>
      </c>
      <c r="B3348" s="1" t="s">
        <v>15</v>
      </c>
      <c r="C3348" s="1">
        <v>183760</v>
      </c>
      <c r="D3348" s="1" t="s">
        <v>10</v>
      </c>
      <c r="E3348" s="1" t="s">
        <v>16</v>
      </c>
      <c r="F3348" s="1" t="s">
        <v>12</v>
      </c>
      <c r="G3348" s="1" t="s">
        <v>12</v>
      </c>
      <c r="H3348" s="1" t="s">
        <v>13</v>
      </c>
      <c r="I3348" s="1">
        <v>53</v>
      </c>
      <c r="J3348" t="str">
        <f t="shared" si="157"/>
        <v>No</v>
      </c>
      <c r="K3348" t="str">
        <f t="shared" si="158"/>
        <v>No</v>
      </c>
      <c r="L3348">
        <f t="shared" si="159"/>
        <v>183760</v>
      </c>
      <c r="M3348" s="1" t="str">
        <f>IF(ISBLANK(D3348),_xlfn.MODE.SNGL(moras[TIPO_ASEGURAMIENTO]),D3348)</f>
        <v>ASALARIADO</v>
      </c>
      <c r="N3348" s="1">
        <f>IF(ISBLANK(moras[[#This Row],[EDAD]]),T3369,moras[[#This Row],[EDAD]])</f>
        <v>53</v>
      </c>
    </row>
    <row r="3349" spans="1:14" x14ac:dyDescent="0.35">
      <c r="A3349" s="1">
        <v>3348</v>
      </c>
      <c r="B3349" s="1" t="s">
        <v>15</v>
      </c>
      <c r="C3349" s="1">
        <v>591000</v>
      </c>
      <c r="D3349" s="1" t="s">
        <v>10</v>
      </c>
      <c r="E3349" s="1" t="s">
        <v>16</v>
      </c>
      <c r="F3349" s="1" t="s">
        <v>12</v>
      </c>
      <c r="G3349" s="1" t="s">
        <v>13</v>
      </c>
      <c r="H3349" s="1" t="s">
        <v>13</v>
      </c>
      <c r="I3349" s="1">
        <v>45</v>
      </c>
      <c r="J3349" t="str">
        <f t="shared" si="157"/>
        <v>No</v>
      </c>
      <c r="K3349" t="str">
        <f t="shared" si="158"/>
        <v>No</v>
      </c>
      <c r="L3349">
        <f t="shared" si="159"/>
        <v>591000</v>
      </c>
      <c r="M3349" s="1" t="str">
        <f>IF(ISBLANK(D3349),_xlfn.MODE.SNGL(moras[TIPO_ASEGURAMIENTO]),D3349)</f>
        <v>ASALARIADO</v>
      </c>
      <c r="N3349" s="1">
        <f>IF(ISBLANK(moras[[#This Row],[EDAD]]),T3370,moras[[#This Row],[EDAD]])</f>
        <v>45</v>
      </c>
    </row>
    <row r="3350" spans="1:14" x14ac:dyDescent="0.35">
      <c r="A3350" s="1">
        <v>3349</v>
      </c>
      <c r="B3350" s="1" t="s">
        <v>9</v>
      </c>
      <c r="C3350" s="1">
        <v>1461023.23</v>
      </c>
      <c r="D3350" s="1" t="s">
        <v>10</v>
      </c>
      <c r="E3350" s="1" t="s">
        <v>16</v>
      </c>
      <c r="F3350" s="1" t="s">
        <v>12</v>
      </c>
      <c r="G3350" s="1" t="s">
        <v>13</v>
      </c>
      <c r="H3350" s="1" t="s">
        <v>13</v>
      </c>
      <c r="I3350" s="1">
        <v>30</v>
      </c>
      <c r="J3350" t="str">
        <f t="shared" si="157"/>
        <v>No</v>
      </c>
      <c r="K3350" t="str">
        <f t="shared" si="158"/>
        <v>No</v>
      </c>
      <c r="L3350">
        <f t="shared" si="159"/>
        <v>1461023.23</v>
      </c>
      <c r="M3350" s="1" t="str">
        <f>IF(ISBLANK(D3350),_xlfn.MODE.SNGL(moras[TIPO_ASEGURAMIENTO]),D3350)</f>
        <v>ASALARIADO</v>
      </c>
      <c r="N3350" s="1">
        <f>IF(ISBLANK(moras[[#This Row],[EDAD]]),T3371,moras[[#This Row],[EDAD]])</f>
        <v>30</v>
      </c>
    </row>
    <row r="3351" spans="1:14" x14ac:dyDescent="0.35">
      <c r="A3351" s="1">
        <v>3350</v>
      </c>
      <c r="B3351" s="1" t="s">
        <v>15</v>
      </c>
      <c r="C3351" s="1">
        <v>1167041</v>
      </c>
      <c r="D3351" s="1" t="s">
        <v>10</v>
      </c>
      <c r="E3351" s="1" t="s">
        <v>11</v>
      </c>
      <c r="F3351" s="1" t="s">
        <v>12</v>
      </c>
      <c r="G3351" s="1" t="s">
        <v>13</v>
      </c>
      <c r="H3351" s="1" t="s">
        <v>12</v>
      </c>
      <c r="I3351" s="1">
        <v>32</v>
      </c>
      <c r="J3351" t="str">
        <f t="shared" si="157"/>
        <v>No</v>
      </c>
      <c r="K3351" t="str">
        <f t="shared" si="158"/>
        <v>No</v>
      </c>
      <c r="L3351">
        <f t="shared" si="159"/>
        <v>1167041</v>
      </c>
      <c r="M3351" s="1" t="str">
        <f>IF(ISBLANK(D3351),_xlfn.MODE.SNGL(moras[TIPO_ASEGURAMIENTO]),D3351)</f>
        <v>ASALARIADO</v>
      </c>
      <c r="N3351" s="1">
        <f>IF(ISBLANK(moras[[#This Row],[EDAD]]),T3372,moras[[#This Row],[EDAD]])</f>
        <v>32</v>
      </c>
    </row>
    <row r="3352" spans="1:14" x14ac:dyDescent="0.35">
      <c r="A3352" s="1">
        <v>3351</v>
      </c>
      <c r="B3352" s="1" t="s">
        <v>15</v>
      </c>
      <c r="C3352" s="1">
        <v>240000</v>
      </c>
      <c r="D3352" s="1" t="s">
        <v>10</v>
      </c>
      <c r="E3352" s="1" t="s">
        <v>16</v>
      </c>
      <c r="F3352" s="1" t="s">
        <v>12</v>
      </c>
      <c r="G3352" s="1" t="s">
        <v>12</v>
      </c>
      <c r="H3352" s="1" t="s">
        <v>12</v>
      </c>
      <c r="I3352" s="1">
        <v>42</v>
      </c>
      <c r="J3352" t="str">
        <f t="shared" si="157"/>
        <v>No</v>
      </c>
      <c r="K3352" t="str">
        <f t="shared" si="158"/>
        <v>No</v>
      </c>
      <c r="L3352">
        <f t="shared" si="159"/>
        <v>240000</v>
      </c>
      <c r="M3352" s="1" t="str">
        <f>IF(ISBLANK(D3352),_xlfn.MODE.SNGL(moras[TIPO_ASEGURAMIENTO]),D3352)</f>
        <v>ASALARIADO</v>
      </c>
      <c r="N3352" s="1">
        <f>IF(ISBLANK(moras[[#This Row],[EDAD]]),T3373,moras[[#This Row],[EDAD]])</f>
        <v>42</v>
      </c>
    </row>
    <row r="3353" spans="1:14" x14ac:dyDescent="0.35">
      <c r="A3353" s="1">
        <v>3352</v>
      </c>
      <c r="B3353" s="1" t="s">
        <v>15</v>
      </c>
      <c r="C3353" s="1">
        <v>227197.58</v>
      </c>
      <c r="D3353" s="1" t="s">
        <v>10</v>
      </c>
      <c r="E3353" s="1" t="s">
        <v>16</v>
      </c>
      <c r="F3353" s="1" t="s">
        <v>12</v>
      </c>
      <c r="G3353" s="1" t="s">
        <v>13</v>
      </c>
      <c r="H3353" s="1" t="s">
        <v>13</v>
      </c>
      <c r="I3353" s="1">
        <v>36</v>
      </c>
      <c r="J3353" t="str">
        <f t="shared" si="157"/>
        <v>No</v>
      </c>
      <c r="K3353" t="str">
        <f t="shared" si="158"/>
        <v>No</v>
      </c>
      <c r="L3353">
        <f t="shared" si="159"/>
        <v>227197.58</v>
      </c>
      <c r="M3353" s="1" t="str">
        <f>IF(ISBLANK(D3353),_xlfn.MODE.SNGL(moras[TIPO_ASEGURAMIENTO]),D3353)</f>
        <v>ASALARIADO</v>
      </c>
      <c r="N3353" s="1">
        <f>IF(ISBLANK(moras[[#This Row],[EDAD]]),T3374,moras[[#This Row],[EDAD]])</f>
        <v>36</v>
      </c>
    </row>
    <row r="3354" spans="1:14" x14ac:dyDescent="0.35">
      <c r="A3354" s="1">
        <v>3353</v>
      </c>
      <c r="B3354" s="1" t="s">
        <v>15</v>
      </c>
      <c r="C3354" s="1">
        <v>346384</v>
      </c>
      <c r="D3354" s="1" t="s">
        <v>10</v>
      </c>
      <c r="E3354" s="1" t="s">
        <v>11</v>
      </c>
      <c r="F3354" s="1" t="s">
        <v>12</v>
      </c>
      <c r="G3354" s="1" t="s">
        <v>13</v>
      </c>
      <c r="H3354" s="1" t="s">
        <v>13</v>
      </c>
      <c r="I3354" s="1">
        <v>43</v>
      </c>
      <c r="J3354" t="str">
        <f t="shared" si="157"/>
        <v>No</v>
      </c>
      <c r="K3354" t="str">
        <f t="shared" si="158"/>
        <v>No</v>
      </c>
      <c r="L3354">
        <f t="shared" si="159"/>
        <v>346384</v>
      </c>
      <c r="M3354" s="1" t="str">
        <f>IF(ISBLANK(D3354),_xlfn.MODE.SNGL(moras[TIPO_ASEGURAMIENTO]),D3354)</f>
        <v>ASALARIADO</v>
      </c>
      <c r="N3354" s="1">
        <f>IF(ISBLANK(moras[[#This Row],[EDAD]]),T3375,moras[[#This Row],[EDAD]])</f>
        <v>43</v>
      </c>
    </row>
    <row r="3355" spans="1:14" x14ac:dyDescent="0.35">
      <c r="A3355" s="1">
        <v>3354</v>
      </c>
      <c r="B3355" s="1" t="s">
        <v>9</v>
      </c>
      <c r="C3355" s="1">
        <v>821327.28</v>
      </c>
      <c r="D3355" s="1" t="s">
        <v>10</v>
      </c>
      <c r="E3355" s="1" t="s">
        <v>16</v>
      </c>
      <c r="F3355" s="1" t="s">
        <v>12</v>
      </c>
      <c r="G3355" s="1" t="s">
        <v>13</v>
      </c>
      <c r="H3355" s="1" t="s">
        <v>13</v>
      </c>
      <c r="I3355" s="1">
        <v>60</v>
      </c>
      <c r="J3355" t="str">
        <f t="shared" si="157"/>
        <v>No</v>
      </c>
      <c r="K3355" t="str">
        <f t="shared" si="158"/>
        <v>No</v>
      </c>
      <c r="L3355">
        <f t="shared" si="159"/>
        <v>821327.28</v>
      </c>
      <c r="M3355" s="1" t="str">
        <f>IF(ISBLANK(D3355),_xlfn.MODE.SNGL(moras[TIPO_ASEGURAMIENTO]),D3355)</f>
        <v>ASALARIADO</v>
      </c>
      <c r="N3355" s="1">
        <f>IF(ISBLANK(moras[[#This Row],[EDAD]]),T3376,moras[[#This Row],[EDAD]])</f>
        <v>60</v>
      </c>
    </row>
    <row r="3356" spans="1:14" x14ac:dyDescent="0.35">
      <c r="A3356" s="1">
        <v>3355</v>
      </c>
      <c r="B3356" s="1" t="s">
        <v>9</v>
      </c>
      <c r="C3356" s="1">
        <v>350000</v>
      </c>
      <c r="D3356" s="1" t="s">
        <v>10</v>
      </c>
      <c r="E3356" s="1" t="s">
        <v>16</v>
      </c>
      <c r="F3356" s="1" t="s">
        <v>12</v>
      </c>
      <c r="G3356" s="1" t="s">
        <v>13</v>
      </c>
      <c r="H3356" s="1" t="s">
        <v>13</v>
      </c>
      <c r="I3356" s="1">
        <v>36</v>
      </c>
      <c r="J3356" t="str">
        <f t="shared" si="157"/>
        <v>No</v>
      </c>
      <c r="K3356" t="str">
        <f t="shared" si="158"/>
        <v>No</v>
      </c>
      <c r="L3356">
        <f t="shared" si="159"/>
        <v>350000</v>
      </c>
      <c r="M3356" s="1" t="str">
        <f>IF(ISBLANK(D3356),_xlfn.MODE.SNGL(moras[TIPO_ASEGURAMIENTO]),D3356)</f>
        <v>ASALARIADO</v>
      </c>
      <c r="N3356" s="1">
        <f>IF(ISBLANK(moras[[#This Row],[EDAD]]),T3377,moras[[#This Row],[EDAD]])</f>
        <v>36</v>
      </c>
    </row>
    <row r="3357" spans="1:14" x14ac:dyDescent="0.35">
      <c r="A3357" s="1">
        <v>3356</v>
      </c>
      <c r="B3357" s="1" t="s">
        <v>9</v>
      </c>
      <c r="C3357" s="1">
        <v>351536.79</v>
      </c>
      <c r="D3357" s="1" t="s">
        <v>10</v>
      </c>
      <c r="E3357" s="1" t="s">
        <v>16</v>
      </c>
      <c r="F3357" s="1" t="s">
        <v>12</v>
      </c>
      <c r="G3357" s="1" t="s">
        <v>13</v>
      </c>
      <c r="H3357" s="1" t="s">
        <v>13</v>
      </c>
      <c r="I3357" s="1">
        <v>46</v>
      </c>
      <c r="J3357" t="str">
        <f t="shared" si="157"/>
        <v>No</v>
      </c>
      <c r="K3357" t="str">
        <f t="shared" si="158"/>
        <v>No</v>
      </c>
      <c r="L3357">
        <f t="shared" si="159"/>
        <v>351536.79</v>
      </c>
      <c r="M3357" s="1" t="str">
        <f>IF(ISBLANK(D3357),_xlfn.MODE.SNGL(moras[TIPO_ASEGURAMIENTO]),D3357)</f>
        <v>ASALARIADO</v>
      </c>
      <c r="N3357" s="1">
        <f>IF(ISBLANK(moras[[#This Row],[EDAD]]),T3378,moras[[#This Row],[EDAD]])</f>
        <v>46</v>
      </c>
    </row>
    <row r="3358" spans="1:14" x14ac:dyDescent="0.35">
      <c r="A3358" s="1">
        <v>3357</v>
      </c>
      <c r="B3358" s="1" t="s">
        <v>15</v>
      </c>
      <c r="C3358" s="1">
        <v>258542.5</v>
      </c>
      <c r="D3358" s="1" t="s">
        <v>10</v>
      </c>
      <c r="E3358" s="1" t="s">
        <v>16</v>
      </c>
      <c r="F3358" s="1" t="s">
        <v>12</v>
      </c>
      <c r="G3358" s="1" t="s">
        <v>13</v>
      </c>
      <c r="H3358" s="1" t="s">
        <v>13</v>
      </c>
      <c r="I3358" s="1">
        <v>53</v>
      </c>
      <c r="J3358" t="str">
        <f t="shared" si="157"/>
        <v>No</v>
      </c>
      <c r="K3358" t="str">
        <f t="shared" si="158"/>
        <v>No</v>
      </c>
      <c r="L3358">
        <f t="shared" si="159"/>
        <v>258542.5</v>
      </c>
      <c r="M3358" s="1" t="str">
        <f>IF(ISBLANK(D3358),_xlfn.MODE.SNGL(moras[TIPO_ASEGURAMIENTO]),D3358)</f>
        <v>ASALARIADO</v>
      </c>
      <c r="N3358" s="1">
        <f>IF(ISBLANK(moras[[#This Row],[EDAD]]),T3379,moras[[#This Row],[EDAD]])</f>
        <v>53</v>
      </c>
    </row>
    <row r="3359" spans="1:14" x14ac:dyDescent="0.35">
      <c r="A3359" s="1">
        <v>3358</v>
      </c>
      <c r="B3359" s="1" t="s">
        <v>15</v>
      </c>
      <c r="C3359" s="1">
        <v>297045</v>
      </c>
      <c r="D3359" s="1" t="s">
        <v>17</v>
      </c>
      <c r="E3359" s="1" t="s">
        <v>16</v>
      </c>
      <c r="F3359" s="1" t="s">
        <v>12</v>
      </c>
      <c r="G3359" s="1" t="s">
        <v>12</v>
      </c>
      <c r="H3359" s="1" t="s">
        <v>13</v>
      </c>
      <c r="I3359" s="1">
        <v>40</v>
      </c>
      <c r="J3359" t="str">
        <f t="shared" si="157"/>
        <v>No</v>
      </c>
      <c r="K3359" t="str">
        <f t="shared" si="158"/>
        <v>No</v>
      </c>
      <c r="L3359">
        <f t="shared" si="159"/>
        <v>297045</v>
      </c>
      <c r="M3359" s="1" t="str">
        <f>IF(ISBLANK(D3359),_xlfn.MODE.SNGL(moras[TIPO_ASEGURAMIENTO]),D3359)</f>
        <v>ASEGURADO VOLUNTARIO</v>
      </c>
      <c r="N3359" s="1">
        <f>IF(ISBLANK(moras[[#This Row],[EDAD]]),T3380,moras[[#This Row],[EDAD]])</f>
        <v>40</v>
      </c>
    </row>
    <row r="3360" spans="1:14" x14ac:dyDescent="0.35">
      <c r="A3360" s="1">
        <v>3359</v>
      </c>
      <c r="B3360" s="1" t="s">
        <v>15</v>
      </c>
      <c r="C3360" s="1">
        <v>289729</v>
      </c>
      <c r="D3360" s="1" t="s">
        <v>10</v>
      </c>
      <c r="E3360" s="1" t="s">
        <v>11</v>
      </c>
      <c r="F3360" s="1" t="s">
        <v>12</v>
      </c>
      <c r="G3360" s="1" t="s">
        <v>13</v>
      </c>
      <c r="H3360" s="1" t="s">
        <v>12</v>
      </c>
      <c r="I3360" s="1">
        <v>41</v>
      </c>
      <c r="J3360" t="str">
        <f t="shared" si="157"/>
        <v>No</v>
      </c>
      <c r="K3360" t="str">
        <f t="shared" si="158"/>
        <v>No</v>
      </c>
      <c r="L3360">
        <f t="shared" si="159"/>
        <v>289729</v>
      </c>
      <c r="M3360" s="1" t="str">
        <f>IF(ISBLANK(D3360),_xlfn.MODE.SNGL(moras[TIPO_ASEGURAMIENTO]),D3360)</f>
        <v>ASALARIADO</v>
      </c>
      <c r="N3360" s="1">
        <f>IF(ISBLANK(moras[[#This Row],[EDAD]]),T3381,moras[[#This Row],[EDAD]])</f>
        <v>41</v>
      </c>
    </row>
    <row r="3361" spans="1:14" x14ac:dyDescent="0.35">
      <c r="A3361" s="1">
        <v>3360</v>
      </c>
      <c r="B3361" s="1" t="s">
        <v>15</v>
      </c>
      <c r="C3361" s="1">
        <v>550000</v>
      </c>
      <c r="D3361" s="1" t="s">
        <v>10</v>
      </c>
      <c r="E3361" s="1" t="s">
        <v>16</v>
      </c>
      <c r="F3361" s="1" t="s">
        <v>12</v>
      </c>
      <c r="G3361" s="1" t="s">
        <v>13</v>
      </c>
      <c r="H3361" s="1" t="s">
        <v>13</v>
      </c>
      <c r="I3361" s="1">
        <v>22</v>
      </c>
      <c r="J3361" t="str">
        <f t="shared" si="157"/>
        <v>No</v>
      </c>
      <c r="K3361" t="str">
        <f t="shared" si="158"/>
        <v>No</v>
      </c>
      <c r="L3361">
        <f t="shared" si="159"/>
        <v>550000</v>
      </c>
      <c r="M3361" s="1" t="str">
        <f>IF(ISBLANK(D3361),_xlfn.MODE.SNGL(moras[TIPO_ASEGURAMIENTO]),D3361)</f>
        <v>ASALARIADO</v>
      </c>
      <c r="N3361" s="1">
        <f>IF(ISBLANK(moras[[#This Row],[EDAD]]),T3382,moras[[#This Row],[EDAD]])</f>
        <v>22</v>
      </c>
    </row>
    <row r="3362" spans="1:14" x14ac:dyDescent="0.35">
      <c r="A3362" s="1">
        <v>3361</v>
      </c>
      <c r="B3362" s="1" t="s">
        <v>15</v>
      </c>
      <c r="C3362" s="1">
        <v>1418498.89</v>
      </c>
      <c r="D3362" s="1" t="s">
        <v>10</v>
      </c>
      <c r="E3362" s="1" t="s">
        <v>16</v>
      </c>
      <c r="F3362" s="1" t="s">
        <v>12</v>
      </c>
      <c r="G3362" s="1" t="s">
        <v>13</v>
      </c>
      <c r="H3362" s="1" t="s">
        <v>13</v>
      </c>
      <c r="I3362" s="1">
        <v>48</v>
      </c>
      <c r="J3362" t="str">
        <f t="shared" si="157"/>
        <v>No</v>
      </c>
      <c r="K3362" t="str">
        <f t="shared" si="158"/>
        <v>No</v>
      </c>
      <c r="L3362">
        <f t="shared" si="159"/>
        <v>1418498.89</v>
      </c>
      <c r="M3362" s="1" t="str">
        <f>IF(ISBLANK(D3362),_xlfn.MODE.SNGL(moras[TIPO_ASEGURAMIENTO]),D3362)</f>
        <v>ASALARIADO</v>
      </c>
      <c r="N3362" s="1">
        <f>IF(ISBLANK(moras[[#This Row],[EDAD]]),T3383,moras[[#This Row],[EDAD]])</f>
        <v>48</v>
      </c>
    </row>
    <row r="3363" spans="1:14" x14ac:dyDescent="0.35">
      <c r="A3363" s="1">
        <v>3362</v>
      </c>
      <c r="B3363" s="1" t="s">
        <v>9</v>
      </c>
      <c r="C3363" s="1">
        <v>2409620.6</v>
      </c>
      <c r="D3363" s="1" t="s">
        <v>10</v>
      </c>
      <c r="E3363" s="1" t="s">
        <v>11</v>
      </c>
      <c r="F3363" s="1" t="s">
        <v>12</v>
      </c>
      <c r="G3363" s="1" t="s">
        <v>13</v>
      </c>
      <c r="H3363" s="1" t="s">
        <v>13</v>
      </c>
      <c r="I3363" s="1">
        <v>52</v>
      </c>
      <c r="J3363" t="str">
        <f t="shared" si="157"/>
        <v>Atípico</v>
      </c>
      <c r="K3363" t="str">
        <f t="shared" si="158"/>
        <v>No</v>
      </c>
      <c r="L3363">
        <f t="shared" si="159"/>
        <v>2409620.6</v>
      </c>
      <c r="M3363" s="1" t="str">
        <f>IF(ISBLANK(D3363),_xlfn.MODE.SNGL(moras[TIPO_ASEGURAMIENTO]),D3363)</f>
        <v>ASALARIADO</v>
      </c>
      <c r="N3363" s="1">
        <f>IF(ISBLANK(moras[[#This Row],[EDAD]]),T3384,moras[[#This Row],[EDAD]])</f>
        <v>52</v>
      </c>
    </row>
    <row r="3364" spans="1:14" x14ac:dyDescent="0.35">
      <c r="A3364" s="1">
        <v>3363</v>
      </c>
      <c r="B3364" s="1" t="s">
        <v>15</v>
      </c>
      <c r="C3364" s="1">
        <v>225000</v>
      </c>
      <c r="D3364" s="1" t="s">
        <v>10</v>
      </c>
      <c r="E3364" s="1" t="s">
        <v>16</v>
      </c>
      <c r="F3364" s="1" t="s">
        <v>12</v>
      </c>
      <c r="G3364" s="1" t="s">
        <v>13</v>
      </c>
      <c r="H3364" s="1" t="s">
        <v>13</v>
      </c>
      <c r="I3364" s="1">
        <v>36</v>
      </c>
      <c r="J3364" t="str">
        <f t="shared" si="157"/>
        <v>No</v>
      </c>
      <c r="K3364" t="str">
        <f t="shared" si="158"/>
        <v>No</v>
      </c>
      <c r="L3364">
        <f t="shared" si="159"/>
        <v>225000</v>
      </c>
      <c r="M3364" s="1" t="str">
        <f>IF(ISBLANK(D3364),_xlfn.MODE.SNGL(moras[TIPO_ASEGURAMIENTO]),D3364)</f>
        <v>ASALARIADO</v>
      </c>
      <c r="N3364" s="1">
        <f>IF(ISBLANK(moras[[#This Row],[EDAD]]),T3385,moras[[#This Row],[EDAD]])</f>
        <v>36</v>
      </c>
    </row>
    <row r="3365" spans="1:14" x14ac:dyDescent="0.35">
      <c r="A3365" s="1">
        <v>3364</v>
      </c>
      <c r="B3365" s="1" t="s">
        <v>15</v>
      </c>
      <c r="C3365" s="1">
        <v>578167.4</v>
      </c>
      <c r="D3365" s="1" t="s">
        <v>10</v>
      </c>
      <c r="E3365" s="1" t="s">
        <v>11</v>
      </c>
      <c r="F3365" s="1" t="s">
        <v>12</v>
      </c>
      <c r="G3365" s="1" t="s">
        <v>13</v>
      </c>
      <c r="H3365" s="1" t="s">
        <v>13</v>
      </c>
      <c r="I3365" s="1">
        <v>40</v>
      </c>
      <c r="J3365" t="str">
        <f t="shared" si="157"/>
        <v>No</v>
      </c>
      <c r="K3365" t="str">
        <f t="shared" si="158"/>
        <v>No</v>
      </c>
      <c r="L3365">
        <f t="shared" si="159"/>
        <v>578167.4</v>
      </c>
      <c r="M3365" s="1" t="str">
        <f>IF(ISBLANK(D3365),_xlfn.MODE.SNGL(moras[TIPO_ASEGURAMIENTO]),D3365)</f>
        <v>ASALARIADO</v>
      </c>
      <c r="N3365" s="1">
        <f>IF(ISBLANK(moras[[#This Row],[EDAD]]),T3386,moras[[#This Row],[EDAD]])</f>
        <v>40</v>
      </c>
    </row>
    <row r="3366" spans="1:14" x14ac:dyDescent="0.35">
      <c r="A3366" s="1">
        <v>3365</v>
      </c>
      <c r="B3366" s="1" t="s">
        <v>15</v>
      </c>
      <c r="C3366" s="1">
        <v>282305</v>
      </c>
      <c r="D3366" s="1" t="s">
        <v>17</v>
      </c>
      <c r="E3366" s="1" t="s">
        <v>16</v>
      </c>
      <c r="F3366" s="1" t="s">
        <v>13</v>
      </c>
      <c r="G3366" s="1" t="s">
        <v>13</v>
      </c>
      <c r="H3366" s="1" t="s">
        <v>13</v>
      </c>
      <c r="I3366" s="1">
        <v>65</v>
      </c>
      <c r="J3366" t="str">
        <f t="shared" si="157"/>
        <v>No</v>
      </c>
      <c r="K3366" t="str">
        <f t="shared" si="158"/>
        <v>No</v>
      </c>
      <c r="L3366">
        <f t="shared" si="159"/>
        <v>282305</v>
      </c>
      <c r="M3366" s="1" t="str">
        <f>IF(ISBLANK(D3366),_xlfn.MODE.SNGL(moras[TIPO_ASEGURAMIENTO]),D3366)</f>
        <v>ASEGURADO VOLUNTARIO</v>
      </c>
      <c r="N3366" s="1">
        <f>IF(ISBLANK(moras[[#This Row],[EDAD]]),T3387,moras[[#This Row],[EDAD]])</f>
        <v>65</v>
      </c>
    </row>
    <row r="3367" spans="1:14" x14ac:dyDescent="0.35">
      <c r="A3367" s="1">
        <v>3366</v>
      </c>
      <c r="B3367" s="1" t="s">
        <v>15</v>
      </c>
      <c r="C3367" s="1">
        <v>585519.47</v>
      </c>
      <c r="D3367" s="1" t="s">
        <v>10</v>
      </c>
      <c r="E3367" s="1" t="s">
        <v>11</v>
      </c>
      <c r="F3367" s="1" t="s">
        <v>12</v>
      </c>
      <c r="G3367" s="1" t="s">
        <v>13</v>
      </c>
      <c r="H3367" s="1" t="s">
        <v>13</v>
      </c>
      <c r="I3367" s="1">
        <v>54</v>
      </c>
      <c r="J3367" t="str">
        <f t="shared" si="157"/>
        <v>No</v>
      </c>
      <c r="K3367" t="str">
        <f t="shared" si="158"/>
        <v>No</v>
      </c>
      <c r="L3367">
        <f t="shared" si="159"/>
        <v>585519.47</v>
      </c>
      <c r="M3367" s="1" t="str">
        <f>IF(ISBLANK(D3367),_xlfn.MODE.SNGL(moras[TIPO_ASEGURAMIENTO]),D3367)</f>
        <v>ASALARIADO</v>
      </c>
      <c r="N3367" s="1">
        <f>IF(ISBLANK(moras[[#This Row],[EDAD]]),T3388,moras[[#This Row],[EDAD]])</f>
        <v>54</v>
      </c>
    </row>
    <row r="3368" spans="1:14" x14ac:dyDescent="0.35">
      <c r="A3368" s="1">
        <v>3367</v>
      </c>
      <c r="B3368" s="1" t="s">
        <v>9</v>
      </c>
      <c r="C3368" s="1">
        <v>477206.99</v>
      </c>
      <c r="D3368" s="1" t="s">
        <v>10</v>
      </c>
      <c r="E3368" s="1" t="s">
        <v>16</v>
      </c>
      <c r="F3368" s="1" t="s">
        <v>12</v>
      </c>
      <c r="G3368" s="1" t="s">
        <v>13</v>
      </c>
      <c r="H3368" s="1" t="s">
        <v>13</v>
      </c>
      <c r="I3368" s="1">
        <v>27</v>
      </c>
      <c r="J3368" t="str">
        <f t="shared" si="157"/>
        <v>No</v>
      </c>
      <c r="K3368" t="str">
        <f t="shared" si="158"/>
        <v>No</v>
      </c>
      <c r="L3368">
        <f t="shared" si="159"/>
        <v>477206.99</v>
      </c>
      <c r="M3368" s="1" t="str">
        <f>IF(ISBLANK(D3368),_xlfn.MODE.SNGL(moras[TIPO_ASEGURAMIENTO]),D3368)</f>
        <v>ASALARIADO</v>
      </c>
      <c r="N3368" s="1">
        <f>IF(ISBLANK(moras[[#This Row],[EDAD]]),T3389,moras[[#This Row],[EDAD]])</f>
        <v>27</v>
      </c>
    </row>
    <row r="3369" spans="1:14" x14ac:dyDescent="0.35">
      <c r="A3369" s="1">
        <v>3368</v>
      </c>
      <c r="B3369" s="1" t="s">
        <v>15</v>
      </c>
      <c r="C3369" s="1">
        <v>366740.15</v>
      </c>
      <c r="D3369" s="1" t="s">
        <v>10</v>
      </c>
      <c r="E3369" s="1" t="s">
        <v>16</v>
      </c>
      <c r="F3369" s="1" t="s">
        <v>12</v>
      </c>
      <c r="G3369" s="1" t="s">
        <v>13</v>
      </c>
      <c r="H3369" s="1" t="s">
        <v>13</v>
      </c>
      <c r="I3369" s="1">
        <v>37</v>
      </c>
      <c r="J3369" t="str">
        <f t="shared" si="157"/>
        <v>No</v>
      </c>
      <c r="K3369" t="str">
        <f t="shared" si="158"/>
        <v>No</v>
      </c>
      <c r="L3369">
        <f t="shared" si="159"/>
        <v>366740.15</v>
      </c>
      <c r="M3369" s="1" t="str">
        <f>IF(ISBLANK(D3369),_xlfn.MODE.SNGL(moras[TIPO_ASEGURAMIENTO]),D3369)</f>
        <v>ASALARIADO</v>
      </c>
      <c r="N3369" s="1">
        <f>IF(ISBLANK(moras[[#This Row],[EDAD]]),T3390,moras[[#This Row],[EDAD]])</f>
        <v>37</v>
      </c>
    </row>
    <row r="3370" spans="1:14" x14ac:dyDescent="0.35">
      <c r="A3370" s="1">
        <v>3369</v>
      </c>
      <c r="B3370" s="1" t="s">
        <v>15</v>
      </c>
      <c r="C3370" s="1">
        <v>297045</v>
      </c>
      <c r="D3370" s="1" t="s">
        <v>17</v>
      </c>
      <c r="E3370" s="1" t="s">
        <v>16</v>
      </c>
      <c r="F3370" s="1" t="s">
        <v>12</v>
      </c>
      <c r="G3370" s="1" t="s">
        <v>13</v>
      </c>
      <c r="H3370" s="1" t="s">
        <v>13</v>
      </c>
      <c r="I3370" s="1">
        <v>29</v>
      </c>
      <c r="J3370" t="str">
        <f t="shared" si="157"/>
        <v>No</v>
      </c>
      <c r="K3370" t="str">
        <f t="shared" si="158"/>
        <v>No</v>
      </c>
      <c r="L3370">
        <f t="shared" si="159"/>
        <v>297045</v>
      </c>
      <c r="M3370" s="1" t="str">
        <f>IF(ISBLANK(D3370),_xlfn.MODE.SNGL(moras[TIPO_ASEGURAMIENTO]),D3370)</f>
        <v>ASEGURADO VOLUNTARIO</v>
      </c>
      <c r="N3370" s="1">
        <f>IF(ISBLANK(moras[[#This Row],[EDAD]]),T3391,moras[[#This Row],[EDAD]])</f>
        <v>29</v>
      </c>
    </row>
    <row r="3371" spans="1:14" x14ac:dyDescent="0.35">
      <c r="A3371" s="1">
        <v>3370</v>
      </c>
      <c r="B3371" s="1" t="s">
        <v>15</v>
      </c>
      <c r="C3371" s="1">
        <v>375728</v>
      </c>
      <c r="D3371" s="1" t="s">
        <v>10</v>
      </c>
      <c r="E3371" s="1" t="s">
        <v>16</v>
      </c>
      <c r="F3371" s="1" t="s">
        <v>12</v>
      </c>
      <c r="G3371" s="1" t="s">
        <v>12</v>
      </c>
      <c r="H3371" s="1" t="s">
        <v>13</v>
      </c>
      <c r="I3371" s="1">
        <v>41</v>
      </c>
      <c r="J3371" t="str">
        <f t="shared" si="157"/>
        <v>No</v>
      </c>
      <c r="K3371" t="str">
        <f t="shared" si="158"/>
        <v>No</v>
      </c>
      <c r="L3371">
        <f t="shared" si="159"/>
        <v>375728</v>
      </c>
      <c r="M3371" s="1" t="str">
        <f>IF(ISBLANK(D3371),_xlfn.MODE.SNGL(moras[TIPO_ASEGURAMIENTO]),D3371)</f>
        <v>ASALARIADO</v>
      </c>
      <c r="N3371" s="1">
        <f>IF(ISBLANK(moras[[#This Row],[EDAD]]),T3392,moras[[#This Row],[EDAD]])</f>
        <v>41</v>
      </c>
    </row>
    <row r="3372" spans="1:14" x14ac:dyDescent="0.35">
      <c r="A3372" s="1">
        <v>3371</v>
      </c>
      <c r="B3372" s="1" t="s">
        <v>9</v>
      </c>
      <c r="C3372" s="1">
        <v>541286.99</v>
      </c>
      <c r="D3372" s="1" t="s">
        <v>10</v>
      </c>
      <c r="E3372" s="1" t="s">
        <v>16</v>
      </c>
      <c r="F3372" s="1" t="s">
        <v>12</v>
      </c>
      <c r="G3372" s="1" t="s">
        <v>13</v>
      </c>
      <c r="H3372" s="1" t="s">
        <v>13</v>
      </c>
      <c r="I3372" s="1">
        <v>38</v>
      </c>
      <c r="J3372" t="str">
        <f t="shared" si="157"/>
        <v>No</v>
      </c>
      <c r="K3372" t="str">
        <f t="shared" si="158"/>
        <v>No</v>
      </c>
      <c r="L3372">
        <f t="shared" si="159"/>
        <v>541286.99</v>
      </c>
      <c r="M3372" s="1" t="str">
        <f>IF(ISBLANK(D3372),_xlfn.MODE.SNGL(moras[TIPO_ASEGURAMIENTO]),D3372)</f>
        <v>ASALARIADO</v>
      </c>
      <c r="N3372" s="1">
        <f>IF(ISBLANK(moras[[#This Row],[EDAD]]),T3393,moras[[#This Row],[EDAD]])</f>
        <v>38</v>
      </c>
    </row>
    <row r="3373" spans="1:14" x14ac:dyDescent="0.35">
      <c r="A3373" s="1">
        <v>3372</v>
      </c>
      <c r="B3373" s="1" t="s">
        <v>9</v>
      </c>
      <c r="C3373" s="1">
        <v>1486779</v>
      </c>
      <c r="D3373" s="1" t="s">
        <v>14</v>
      </c>
      <c r="E3373" s="1" t="s">
        <v>11</v>
      </c>
      <c r="F3373" s="1" t="s">
        <v>12</v>
      </c>
      <c r="G3373" s="1" t="s">
        <v>13</v>
      </c>
      <c r="H3373" s="1" t="s">
        <v>13</v>
      </c>
      <c r="I3373" s="1">
        <v>60</v>
      </c>
      <c r="J3373" t="str">
        <f t="shared" si="157"/>
        <v>No</v>
      </c>
      <c r="K3373" t="str">
        <f t="shared" si="158"/>
        <v>No</v>
      </c>
      <c r="L3373">
        <f t="shared" si="159"/>
        <v>1486779</v>
      </c>
      <c r="M3373" s="1" t="str">
        <f>IF(ISBLANK(D3373),_xlfn.MODE.SNGL(moras[TIPO_ASEGURAMIENTO]),D3373)</f>
        <v>PENSIONADOS EN SU PROPIO SISTEMA</v>
      </c>
      <c r="N3373" s="1">
        <f>IF(ISBLANK(moras[[#This Row],[EDAD]]),T3394,moras[[#This Row],[EDAD]])</f>
        <v>60</v>
      </c>
    </row>
    <row r="3374" spans="1:14" x14ac:dyDescent="0.35">
      <c r="A3374" s="1">
        <v>3373</v>
      </c>
      <c r="B3374" s="1" t="s">
        <v>15</v>
      </c>
      <c r="C3374" s="1">
        <v>297045</v>
      </c>
      <c r="D3374" s="1" t="s">
        <v>17</v>
      </c>
      <c r="E3374" s="1" t="s">
        <v>16</v>
      </c>
      <c r="F3374" s="1" t="s">
        <v>12</v>
      </c>
      <c r="G3374" s="1" t="s">
        <v>13</v>
      </c>
      <c r="H3374" s="1" t="s">
        <v>13</v>
      </c>
      <c r="I3374" s="1">
        <v>62</v>
      </c>
      <c r="J3374" t="str">
        <f t="shared" si="157"/>
        <v>No</v>
      </c>
      <c r="K3374" t="str">
        <f t="shared" si="158"/>
        <v>No</v>
      </c>
      <c r="L3374">
        <f t="shared" si="159"/>
        <v>297045</v>
      </c>
      <c r="M3374" s="1" t="str">
        <f>IF(ISBLANK(D3374),_xlfn.MODE.SNGL(moras[TIPO_ASEGURAMIENTO]),D3374)</f>
        <v>ASEGURADO VOLUNTARIO</v>
      </c>
      <c r="N3374" s="1">
        <f>IF(ISBLANK(moras[[#This Row],[EDAD]]),T3395,moras[[#This Row],[EDAD]])</f>
        <v>62</v>
      </c>
    </row>
    <row r="3375" spans="1:14" x14ac:dyDescent="0.35">
      <c r="A3375" s="1">
        <v>3374</v>
      </c>
      <c r="B3375" s="1" t="s">
        <v>9</v>
      </c>
      <c r="C3375" s="1">
        <v>297046</v>
      </c>
      <c r="D3375" s="1" t="s">
        <v>17</v>
      </c>
      <c r="E3375" s="1" t="s">
        <v>16</v>
      </c>
      <c r="F3375" s="1" t="s">
        <v>12</v>
      </c>
      <c r="G3375" s="1" t="s">
        <v>12</v>
      </c>
      <c r="H3375" s="1" t="s">
        <v>13</v>
      </c>
      <c r="I3375" s="1">
        <v>38</v>
      </c>
      <c r="J3375" t="str">
        <f t="shared" si="157"/>
        <v>No</v>
      </c>
      <c r="K3375" t="str">
        <f t="shared" si="158"/>
        <v>No</v>
      </c>
      <c r="L3375">
        <f t="shared" si="159"/>
        <v>297046</v>
      </c>
      <c r="M3375" s="1" t="str">
        <f>IF(ISBLANK(D3375),_xlfn.MODE.SNGL(moras[TIPO_ASEGURAMIENTO]),D3375)</f>
        <v>ASEGURADO VOLUNTARIO</v>
      </c>
      <c r="N3375" s="1">
        <f>IF(ISBLANK(moras[[#This Row],[EDAD]]),T3396,moras[[#This Row],[EDAD]])</f>
        <v>38</v>
      </c>
    </row>
    <row r="3376" spans="1:14" x14ac:dyDescent="0.35">
      <c r="A3376" s="1">
        <v>3375</v>
      </c>
      <c r="B3376" s="1" t="s">
        <v>15</v>
      </c>
      <c r="C3376" s="1">
        <v>557319</v>
      </c>
      <c r="D3376" s="1" t="s">
        <v>18</v>
      </c>
      <c r="E3376" s="1" t="s">
        <v>16</v>
      </c>
      <c r="F3376" s="1" t="s">
        <v>12</v>
      </c>
      <c r="G3376" s="1" t="s">
        <v>13</v>
      </c>
      <c r="H3376" s="1" t="s">
        <v>13</v>
      </c>
      <c r="I3376" s="1">
        <v>57</v>
      </c>
      <c r="J3376" t="str">
        <f t="shared" si="157"/>
        <v>No</v>
      </c>
      <c r="K3376" t="str">
        <f t="shared" si="158"/>
        <v>No</v>
      </c>
      <c r="L3376">
        <f t="shared" si="159"/>
        <v>557319</v>
      </c>
      <c r="M3376" s="1" t="str">
        <f>IF(ISBLANK(D3376),_xlfn.MODE.SNGL(moras[TIPO_ASEGURAMIENTO]),D3376)</f>
        <v>TRABAJADOR INDEPENDIENTE</v>
      </c>
      <c r="N3376" s="1">
        <f>IF(ISBLANK(moras[[#This Row],[EDAD]]),T3397,moras[[#This Row],[EDAD]])</f>
        <v>57</v>
      </c>
    </row>
    <row r="3377" spans="1:14" x14ac:dyDescent="0.35">
      <c r="A3377" s="1">
        <v>3376</v>
      </c>
      <c r="B3377" s="1" t="s">
        <v>9</v>
      </c>
      <c r="C3377" s="1">
        <v>833592.1</v>
      </c>
      <c r="D3377" s="1" t="s">
        <v>10</v>
      </c>
      <c r="E3377" s="1" t="s">
        <v>11</v>
      </c>
      <c r="F3377" s="1" t="s">
        <v>12</v>
      </c>
      <c r="G3377" s="1" t="s">
        <v>13</v>
      </c>
      <c r="H3377" s="1" t="s">
        <v>13</v>
      </c>
      <c r="I3377" s="1">
        <v>31</v>
      </c>
      <c r="J3377" t="str">
        <f t="shared" si="157"/>
        <v>No</v>
      </c>
      <c r="K3377" t="str">
        <f t="shared" si="158"/>
        <v>No</v>
      </c>
      <c r="L3377">
        <f t="shared" si="159"/>
        <v>833592.1</v>
      </c>
      <c r="M3377" s="1" t="str">
        <f>IF(ISBLANK(D3377),_xlfn.MODE.SNGL(moras[TIPO_ASEGURAMIENTO]),D3377)</f>
        <v>ASALARIADO</v>
      </c>
      <c r="N3377" s="1">
        <f>IF(ISBLANK(moras[[#This Row],[EDAD]]),T3398,moras[[#This Row],[EDAD]])</f>
        <v>31</v>
      </c>
    </row>
    <row r="3378" spans="1:14" x14ac:dyDescent="0.35">
      <c r="A3378" s="1">
        <v>3377</v>
      </c>
      <c r="B3378" s="1" t="s">
        <v>9</v>
      </c>
      <c r="C3378" s="1">
        <v>297950</v>
      </c>
      <c r="D3378" s="1" t="s">
        <v>19</v>
      </c>
      <c r="E3378" s="1" t="s">
        <v>16</v>
      </c>
      <c r="F3378" s="1" t="s">
        <v>12</v>
      </c>
      <c r="G3378" s="1" t="s">
        <v>13</v>
      </c>
      <c r="H3378" s="1" t="s">
        <v>13</v>
      </c>
      <c r="I3378" s="1">
        <v>44</v>
      </c>
      <c r="J3378" t="str">
        <f t="shared" si="157"/>
        <v>No</v>
      </c>
      <c r="K3378" t="str">
        <f t="shared" si="158"/>
        <v>No</v>
      </c>
      <c r="L3378">
        <f t="shared" si="159"/>
        <v>297950</v>
      </c>
      <c r="M3378" s="1" t="str">
        <f>IF(ISBLANK(D3378),_xlfn.MODE.SNGL(moras[TIPO_ASEGURAMIENTO]),D3378)</f>
        <v>CONVENIOS ESPECIALES DE TRABAJADORES INDEPENDIENTES</v>
      </c>
      <c r="N3378" s="1">
        <f>IF(ISBLANK(moras[[#This Row],[EDAD]]),T3399,moras[[#This Row],[EDAD]])</f>
        <v>44</v>
      </c>
    </row>
    <row r="3379" spans="1:14" x14ac:dyDescent="0.35">
      <c r="A3379" s="1">
        <v>3378</v>
      </c>
      <c r="B3379" s="1" t="s">
        <v>9</v>
      </c>
      <c r="C3379" s="1">
        <v>356455</v>
      </c>
      <c r="D3379" s="1" t="s">
        <v>18</v>
      </c>
      <c r="E3379" s="1" t="s">
        <v>16</v>
      </c>
      <c r="F3379" s="1" t="s">
        <v>12</v>
      </c>
      <c r="G3379" s="1" t="s">
        <v>13</v>
      </c>
      <c r="H3379" s="1" t="s">
        <v>12</v>
      </c>
      <c r="I3379" s="1">
        <v>40</v>
      </c>
      <c r="J3379" t="str">
        <f t="shared" si="157"/>
        <v>No</v>
      </c>
      <c r="K3379" t="str">
        <f t="shared" si="158"/>
        <v>No</v>
      </c>
      <c r="L3379">
        <f t="shared" si="159"/>
        <v>356455</v>
      </c>
      <c r="M3379" s="1" t="str">
        <f>IF(ISBLANK(D3379),_xlfn.MODE.SNGL(moras[TIPO_ASEGURAMIENTO]),D3379)</f>
        <v>TRABAJADOR INDEPENDIENTE</v>
      </c>
      <c r="N3379" s="1">
        <f>IF(ISBLANK(moras[[#This Row],[EDAD]]),T3400,moras[[#This Row],[EDAD]])</f>
        <v>40</v>
      </c>
    </row>
    <row r="3380" spans="1:14" x14ac:dyDescent="0.35">
      <c r="A3380" s="1">
        <v>3379</v>
      </c>
      <c r="B3380" s="1" t="s">
        <v>9</v>
      </c>
      <c r="C3380" s="1">
        <v>300438.55</v>
      </c>
      <c r="D3380" s="1" t="s">
        <v>10</v>
      </c>
      <c r="E3380" s="1" t="s">
        <v>16</v>
      </c>
      <c r="F3380" s="1" t="s">
        <v>12</v>
      </c>
      <c r="G3380" s="1" t="s">
        <v>13</v>
      </c>
      <c r="H3380" s="1" t="s">
        <v>13</v>
      </c>
      <c r="I3380" s="1">
        <v>19</v>
      </c>
      <c r="J3380" t="str">
        <f t="shared" si="157"/>
        <v>No</v>
      </c>
      <c r="K3380" t="str">
        <f t="shared" si="158"/>
        <v>No</v>
      </c>
      <c r="L3380">
        <f t="shared" si="159"/>
        <v>300438.55</v>
      </c>
      <c r="M3380" s="1" t="str">
        <f>IF(ISBLANK(D3380),_xlfn.MODE.SNGL(moras[TIPO_ASEGURAMIENTO]),D3380)</f>
        <v>ASALARIADO</v>
      </c>
      <c r="N3380" s="1">
        <f>IF(ISBLANK(moras[[#This Row],[EDAD]]),T3401,moras[[#This Row],[EDAD]])</f>
        <v>19</v>
      </c>
    </row>
    <row r="3381" spans="1:14" x14ac:dyDescent="0.35">
      <c r="A3381" s="1">
        <v>3380</v>
      </c>
      <c r="B3381" s="1" t="s">
        <v>15</v>
      </c>
      <c r="C3381" s="1">
        <v>278030</v>
      </c>
      <c r="D3381" s="1" t="s">
        <v>21</v>
      </c>
      <c r="E3381" s="1" t="s">
        <v>16</v>
      </c>
      <c r="F3381" s="1" t="s">
        <v>12</v>
      </c>
      <c r="G3381" s="1" t="s">
        <v>13</v>
      </c>
      <c r="H3381" s="1" t="s">
        <v>13</v>
      </c>
      <c r="I3381" s="1">
        <v>27</v>
      </c>
      <c r="J3381" t="str">
        <f t="shared" si="157"/>
        <v>No</v>
      </c>
      <c r="K3381" t="str">
        <f t="shared" si="158"/>
        <v>No</v>
      </c>
      <c r="L3381">
        <f t="shared" si="159"/>
        <v>278030</v>
      </c>
      <c r="M3381" s="1" t="str">
        <f>IF(ISBLANK(D3381),_xlfn.MODE.SNGL(moras[TIPO_ASEGURAMIENTO]),D3381)</f>
        <v>CONVENIOS ESPECIALES DE ASEGURADOS VOLUNTARIOS</v>
      </c>
      <c r="N3381" s="1">
        <f>IF(ISBLANK(moras[[#This Row],[EDAD]]),T3402,moras[[#This Row],[EDAD]])</f>
        <v>27</v>
      </c>
    </row>
    <row r="3382" spans="1:14" x14ac:dyDescent="0.35">
      <c r="A3382" s="1">
        <v>3381</v>
      </c>
      <c r="B3382" s="1" t="s">
        <v>9</v>
      </c>
      <c r="C3382" s="1">
        <v>354166</v>
      </c>
      <c r="D3382" s="1" t="s">
        <v>10</v>
      </c>
      <c r="E3382" s="1" t="s">
        <v>16</v>
      </c>
      <c r="F3382" s="1" t="s">
        <v>12</v>
      </c>
      <c r="G3382" s="1" t="s">
        <v>13</v>
      </c>
      <c r="H3382" s="1" t="s">
        <v>13</v>
      </c>
      <c r="I3382" s="1">
        <v>25</v>
      </c>
      <c r="J3382" t="str">
        <f t="shared" si="157"/>
        <v>No</v>
      </c>
      <c r="K3382" t="str">
        <f t="shared" si="158"/>
        <v>No</v>
      </c>
      <c r="L3382">
        <f t="shared" si="159"/>
        <v>354166</v>
      </c>
      <c r="M3382" s="1" t="str">
        <f>IF(ISBLANK(D3382),_xlfn.MODE.SNGL(moras[TIPO_ASEGURAMIENTO]),D3382)</f>
        <v>ASALARIADO</v>
      </c>
      <c r="N3382" s="1">
        <f>IF(ISBLANK(moras[[#This Row],[EDAD]]),T3403,moras[[#This Row],[EDAD]])</f>
        <v>25</v>
      </c>
    </row>
    <row r="3383" spans="1:14" x14ac:dyDescent="0.35">
      <c r="A3383" s="1">
        <v>3382</v>
      </c>
      <c r="B3383" s="1" t="s">
        <v>9</v>
      </c>
      <c r="C3383" s="1">
        <v>963859.52</v>
      </c>
      <c r="D3383" s="1" t="s">
        <v>10</v>
      </c>
      <c r="E3383" s="1" t="s">
        <v>11</v>
      </c>
      <c r="F3383" s="1" t="s">
        <v>12</v>
      </c>
      <c r="G3383" s="1" t="s">
        <v>13</v>
      </c>
      <c r="H3383" s="1" t="s">
        <v>13</v>
      </c>
      <c r="I3383" s="1">
        <v>55</v>
      </c>
      <c r="J3383" t="str">
        <f t="shared" si="157"/>
        <v>No</v>
      </c>
      <c r="K3383" t="str">
        <f t="shared" si="158"/>
        <v>No</v>
      </c>
      <c r="L3383">
        <f t="shared" si="159"/>
        <v>963859.52</v>
      </c>
      <c r="M3383" s="1" t="str">
        <f>IF(ISBLANK(D3383),_xlfn.MODE.SNGL(moras[TIPO_ASEGURAMIENTO]),D3383)</f>
        <v>ASALARIADO</v>
      </c>
      <c r="N3383" s="1">
        <f>IF(ISBLANK(moras[[#This Row],[EDAD]]),T3404,moras[[#This Row],[EDAD]])</f>
        <v>55</v>
      </c>
    </row>
    <row r="3384" spans="1:14" x14ac:dyDescent="0.35">
      <c r="A3384" s="1">
        <v>3383</v>
      </c>
      <c r="B3384" s="1" t="s">
        <v>9</v>
      </c>
      <c r="C3384" s="1">
        <v>1057967.08</v>
      </c>
      <c r="D3384" s="1" t="s">
        <v>10</v>
      </c>
      <c r="E3384" s="1" t="s">
        <v>16</v>
      </c>
      <c r="F3384" s="1" t="s">
        <v>12</v>
      </c>
      <c r="G3384" s="1" t="s">
        <v>13</v>
      </c>
      <c r="H3384" s="1" t="s">
        <v>13</v>
      </c>
      <c r="I3384" s="1">
        <v>31</v>
      </c>
      <c r="J3384" t="str">
        <f t="shared" si="157"/>
        <v>No</v>
      </c>
      <c r="K3384" t="str">
        <f t="shared" si="158"/>
        <v>No</v>
      </c>
      <c r="L3384">
        <f t="shared" si="159"/>
        <v>1057967.08</v>
      </c>
      <c r="M3384" s="1" t="str">
        <f>IF(ISBLANK(D3384),_xlfn.MODE.SNGL(moras[TIPO_ASEGURAMIENTO]),D3384)</f>
        <v>ASALARIADO</v>
      </c>
      <c r="N3384" s="1">
        <f>IF(ISBLANK(moras[[#This Row],[EDAD]]),T3405,moras[[#This Row],[EDAD]])</f>
        <v>31</v>
      </c>
    </row>
    <row r="3385" spans="1:14" x14ac:dyDescent="0.35">
      <c r="A3385" s="1">
        <v>3384</v>
      </c>
      <c r="B3385" s="1" t="s">
        <v>9</v>
      </c>
      <c r="C3385" s="1">
        <v>586234.97</v>
      </c>
      <c r="D3385" s="1" t="s">
        <v>10</v>
      </c>
      <c r="E3385" s="1" t="s">
        <v>16</v>
      </c>
      <c r="F3385" s="1" t="s">
        <v>12</v>
      </c>
      <c r="G3385" s="1" t="s">
        <v>13</v>
      </c>
      <c r="H3385" s="1" t="s">
        <v>13</v>
      </c>
      <c r="I3385" s="1">
        <v>57</v>
      </c>
      <c r="J3385" t="str">
        <f t="shared" si="157"/>
        <v>No</v>
      </c>
      <c r="K3385" t="str">
        <f t="shared" si="158"/>
        <v>No</v>
      </c>
      <c r="L3385">
        <f t="shared" si="159"/>
        <v>586234.97</v>
      </c>
      <c r="M3385" s="1" t="str">
        <f>IF(ISBLANK(D3385),_xlfn.MODE.SNGL(moras[TIPO_ASEGURAMIENTO]),D3385)</f>
        <v>ASALARIADO</v>
      </c>
      <c r="N3385" s="1">
        <f>IF(ISBLANK(moras[[#This Row],[EDAD]]),T3406,moras[[#This Row],[EDAD]])</f>
        <v>57</v>
      </c>
    </row>
    <row r="3386" spans="1:14" x14ac:dyDescent="0.35">
      <c r="A3386" s="1">
        <v>3385</v>
      </c>
      <c r="B3386" s="1" t="s">
        <v>9</v>
      </c>
      <c r="C3386" s="1">
        <v>278030</v>
      </c>
      <c r="D3386" s="1" t="s">
        <v>19</v>
      </c>
      <c r="E3386" s="1" t="s">
        <v>16</v>
      </c>
      <c r="F3386" s="1" t="s">
        <v>12</v>
      </c>
      <c r="G3386" s="1" t="s">
        <v>13</v>
      </c>
      <c r="H3386" s="1" t="s">
        <v>13</v>
      </c>
      <c r="I3386" s="1">
        <v>29</v>
      </c>
      <c r="J3386" t="str">
        <f t="shared" si="157"/>
        <v>No</v>
      </c>
      <c r="K3386" t="str">
        <f t="shared" si="158"/>
        <v>No</v>
      </c>
      <c r="L3386">
        <f t="shared" si="159"/>
        <v>278030</v>
      </c>
      <c r="M3386" s="1" t="str">
        <f>IF(ISBLANK(D3386),_xlfn.MODE.SNGL(moras[TIPO_ASEGURAMIENTO]),D3386)</f>
        <v>CONVENIOS ESPECIALES DE TRABAJADORES INDEPENDIENTES</v>
      </c>
      <c r="N3386" s="1">
        <f>IF(ISBLANK(moras[[#This Row],[EDAD]]),T3407,moras[[#This Row],[EDAD]])</f>
        <v>29</v>
      </c>
    </row>
    <row r="3387" spans="1:14" x14ac:dyDescent="0.35">
      <c r="A3387" s="1">
        <v>3386</v>
      </c>
      <c r="B3387" s="1" t="s">
        <v>9</v>
      </c>
      <c r="C3387" s="1">
        <v>399148</v>
      </c>
      <c r="D3387" s="1" t="s">
        <v>18</v>
      </c>
      <c r="E3387" s="1" t="s">
        <v>16</v>
      </c>
      <c r="F3387" s="1" t="s">
        <v>12</v>
      </c>
      <c r="G3387" s="1" t="s">
        <v>13</v>
      </c>
      <c r="H3387" s="1" t="s">
        <v>12</v>
      </c>
      <c r="I3387" s="1">
        <v>59</v>
      </c>
      <c r="J3387" t="str">
        <f t="shared" si="157"/>
        <v>No</v>
      </c>
      <c r="K3387" t="str">
        <f t="shared" si="158"/>
        <v>No</v>
      </c>
      <c r="L3387">
        <f t="shared" si="159"/>
        <v>399148</v>
      </c>
      <c r="M3387" s="1" t="str">
        <f>IF(ISBLANK(D3387),_xlfn.MODE.SNGL(moras[TIPO_ASEGURAMIENTO]),D3387)</f>
        <v>TRABAJADOR INDEPENDIENTE</v>
      </c>
      <c r="N3387" s="1">
        <f>IF(ISBLANK(moras[[#This Row],[EDAD]]),T3408,moras[[#This Row],[EDAD]])</f>
        <v>59</v>
      </c>
    </row>
    <row r="3388" spans="1:14" x14ac:dyDescent="0.35">
      <c r="A3388" s="1">
        <v>3387</v>
      </c>
      <c r="B3388" s="1" t="s">
        <v>15</v>
      </c>
      <c r="C3388" s="1">
        <v>1377923.86</v>
      </c>
      <c r="D3388" s="1" t="s">
        <v>10</v>
      </c>
      <c r="E3388" s="1" t="s">
        <v>16</v>
      </c>
      <c r="F3388" s="1" t="s">
        <v>12</v>
      </c>
      <c r="G3388" s="1" t="s">
        <v>13</v>
      </c>
      <c r="H3388" s="1" t="s">
        <v>13</v>
      </c>
      <c r="I3388" s="1">
        <v>56</v>
      </c>
      <c r="J3388" t="str">
        <f t="shared" si="157"/>
        <v>No</v>
      </c>
      <c r="K3388" t="str">
        <f t="shared" si="158"/>
        <v>No</v>
      </c>
      <c r="L3388">
        <f t="shared" si="159"/>
        <v>1377923.86</v>
      </c>
      <c r="M3388" s="1" t="str">
        <f>IF(ISBLANK(D3388),_xlfn.MODE.SNGL(moras[TIPO_ASEGURAMIENTO]),D3388)</f>
        <v>ASALARIADO</v>
      </c>
      <c r="N3388" s="1">
        <f>IF(ISBLANK(moras[[#This Row],[EDAD]]),T3409,moras[[#This Row],[EDAD]])</f>
        <v>56</v>
      </c>
    </row>
    <row r="3389" spans="1:14" x14ac:dyDescent="0.35">
      <c r="A3389" s="1">
        <v>3388</v>
      </c>
      <c r="B3389" s="1" t="s">
        <v>9</v>
      </c>
      <c r="C3389" s="1">
        <v>384000</v>
      </c>
      <c r="D3389" s="1" t="s">
        <v>10</v>
      </c>
      <c r="E3389" s="1" t="s">
        <v>16</v>
      </c>
      <c r="F3389" s="1" t="s">
        <v>12</v>
      </c>
      <c r="G3389" s="1" t="s">
        <v>13</v>
      </c>
      <c r="H3389" s="1" t="s">
        <v>12</v>
      </c>
      <c r="I3389" s="1">
        <v>43</v>
      </c>
      <c r="J3389" t="str">
        <f t="shared" si="157"/>
        <v>No</v>
      </c>
      <c r="K3389" t="str">
        <f t="shared" si="158"/>
        <v>No</v>
      </c>
      <c r="L3389">
        <f t="shared" si="159"/>
        <v>384000</v>
      </c>
      <c r="M3389" s="1" t="str">
        <f>IF(ISBLANK(D3389),_xlfn.MODE.SNGL(moras[TIPO_ASEGURAMIENTO]),D3389)</f>
        <v>ASALARIADO</v>
      </c>
      <c r="N3389" s="1">
        <f>IF(ISBLANK(moras[[#This Row],[EDAD]]),T3410,moras[[#This Row],[EDAD]])</f>
        <v>43</v>
      </c>
    </row>
    <row r="3390" spans="1:14" x14ac:dyDescent="0.35">
      <c r="A3390" s="1">
        <v>3389</v>
      </c>
      <c r="B3390" s="1" t="s">
        <v>9</v>
      </c>
      <c r="C3390" s="1">
        <v>641830</v>
      </c>
      <c r="D3390" s="1" t="s">
        <v>10</v>
      </c>
      <c r="E3390" s="1" t="s">
        <v>16</v>
      </c>
      <c r="F3390" s="1" t="s">
        <v>12</v>
      </c>
      <c r="G3390" s="1" t="s">
        <v>13</v>
      </c>
      <c r="H3390" s="1" t="s">
        <v>13</v>
      </c>
      <c r="I3390" s="1">
        <v>50</v>
      </c>
      <c r="J3390" t="str">
        <f t="shared" si="157"/>
        <v>No</v>
      </c>
      <c r="K3390" t="str">
        <f t="shared" si="158"/>
        <v>No</v>
      </c>
      <c r="L3390">
        <f t="shared" si="159"/>
        <v>641830</v>
      </c>
      <c r="M3390" s="1" t="str">
        <f>IF(ISBLANK(D3390),_xlfn.MODE.SNGL(moras[TIPO_ASEGURAMIENTO]),D3390)</f>
        <v>ASALARIADO</v>
      </c>
      <c r="N3390" s="1">
        <f>IF(ISBLANK(moras[[#This Row],[EDAD]]),T3411,moras[[#This Row],[EDAD]])</f>
        <v>50</v>
      </c>
    </row>
    <row r="3391" spans="1:14" x14ac:dyDescent="0.35">
      <c r="A3391" s="1">
        <v>3390</v>
      </c>
      <c r="B3391" s="1" t="s">
        <v>9</v>
      </c>
      <c r="C3391" s="1">
        <v>467680.51</v>
      </c>
      <c r="D3391" s="1" t="s">
        <v>10</v>
      </c>
      <c r="E3391" s="1" t="s">
        <v>16</v>
      </c>
      <c r="F3391" s="1" t="s">
        <v>12</v>
      </c>
      <c r="G3391" s="1" t="s">
        <v>12</v>
      </c>
      <c r="H3391" s="1" t="s">
        <v>13</v>
      </c>
      <c r="I3391" s="1">
        <v>31</v>
      </c>
      <c r="J3391" t="str">
        <f t="shared" si="157"/>
        <v>No</v>
      </c>
      <c r="K3391" t="str">
        <f t="shared" si="158"/>
        <v>No</v>
      </c>
      <c r="L3391">
        <f t="shared" si="159"/>
        <v>467680.51</v>
      </c>
      <c r="M3391" s="1" t="str">
        <f>IF(ISBLANK(D3391),_xlfn.MODE.SNGL(moras[TIPO_ASEGURAMIENTO]),D3391)</f>
        <v>ASALARIADO</v>
      </c>
      <c r="N3391" s="1">
        <f>IF(ISBLANK(moras[[#This Row],[EDAD]]),T3412,moras[[#This Row],[EDAD]])</f>
        <v>31</v>
      </c>
    </row>
    <row r="3392" spans="1:14" x14ac:dyDescent="0.35">
      <c r="A3392" s="1">
        <v>3391</v>
      </c>
      <c r="B3392" s="1" t="s">
        <v>9</v>
      </c>
      <c r="C3392" s="1">
        <v>572881</v>
      </c>
      <c r="D3392" s="1" t="s">
        <v>10</v>
      </c>
      <c r="E3392" s="1" t="s">
        <v>16</v>
      </c>
      <c r="F3392" s="1" t="s">
        <v>12</v>
      </c>
      <c r="G3392" s="1" t="s">
        <v>13</v>
      </c>
      <c r="H3392" s="1" t="s">
        <v>13</v>
      </c>
      <c r="I3392" s="1">
        <v>27</v>
      </c>
      <c r="J3392" t="str">
        <f t="shared" si="157"/>
        <v>No</v>
      </c>
      <c r="K3392" t="str">
        <f t="shared" si="158"/>
        <v>No</v>
      </c>
      <c r="L3392">
        <f t="shared" si="159"/>
        <v>572881</v>
      </c>
      <c r="M3392" s="1" t="str">
        <f>IF(ISBLANK(D3392),_xlfn.MODE.SNGL(moras[TIPO_ASEGURAMIENTO]),D3392)</f>
        <v>ASALARIADO</v>
      </c>
      <c r="N3392" s="1">
        <f>IF(ISBLANK(moras[[#This Row],[EDAD]]),T3413,moras[[#This Row],[EDAD]])</f>
        <v>27</v>
      </c>
    </row>
    <row r="3393" spans="1:14" x14ac:dyDescent="0.35">
      <c r="A3393" s="1">
        <v>3392</v>
      </c>
      <c r="B3393" s="1" t="s">
        <v>9</v>
      </c>
      <c r="C3393" s="1">
        <v>450242.43</v>
      </c>
      <c r="D3393" s="1" t="s">
        <v>10</v>
      </c>
      <c r="E3393" s="1" t="s">
        <v>16</v>
      </c>
      <c r="F3393" s="1" t="s">
        <v>12</v>
      </c>
      <c r="G3393" s="1" t="s">
        <v>13</v>
      </c>
      <c r="H3393" s="1" t="s">
        <v>13</v>
      </c>
      <c r="I3393" s="1">
        <v>24</v>
      </c>
      <c r="J3393" t="str">
        <f t="shared" si="157"/>
        <v>No</v>
      </c>
      <c r="K3393" t="str">
        <f t="shared" si="158"/>
        <v>No</v>
      </c>
      <c r="L3393">
        <f t="shared" si="159"/>
        <v>450242.43</v>
      </c>
      <c r="M3393" s="1" t="str">
        <f>IF(ISBLANK(D3393),_xlfn.MODE.SNGL(moras[TIPO_ASEGURAMIENTO]),D3393)</f>
        <v>ASALARIADO</v>
      </c>
      <c r="N3393" s="1">
        <f>IF(ISBLANK(moras[[#This Row],[EDAD]]),T3414,moras[[#This Row],[EDAD]])</f>
        <v>24</v>
      </c>
    </row>
    <row r="3394" spans="1:14" x14ac:dyDescent="0.35">
      <c r="A3394" s="1">
        <v>3393</v>
      </c>
      <c r="B3394" s="1" t="s">
        <v>9</v>
      </c>
      <c r="C3394" s="1">
        <v>618962.9</v>
      </c>
      <c r="D3394" s="1" t="s">
        <v>10</v>
      </c>
      <c r="E3394" s="1" t="s">
        <v>16</v>
      </c>
      <c r="F3394" s="1" t="s">
        <v>12</v>
      </c>
      <c r="G3394" s="1" t="s">
        <v>13</v>
      </c>
      <c r="H3394" s="1" t="s">
        <v>13</v>
      </c>
      <c r="I3394" s="1">
        <v>51</v>
      </c>
      <c r="J3394" t="str">
        <f t="shared" ref="J3394:J3457" si="160">IF(1.96&lt;ABS(C3394-$S$23)/$S$24,"Atípico","No")</f>
        <v>No</v>
      </c>
      <c r="K3394" t="str">
        <f t="shared" ref="K3394:K3457" si="161">IF(1.96&lt;ABS((I3394-$T$23)/$T$24),"Atípico", "No")</f>
        <v>No</v>
      </c>
      <c r="L3394">
        <f t="shared" ref="L3394:L3457" si="162">IF(ISBLANK(C3394),$S$23,C3394)</f>
        <v>618962.9</v>
      </c>
      <c r="M3394" s="1" t="str">
        <f>IF(ISBLANK(D3394),_xlfn.MODE.SNGL(moras[TIPO_ASEGURAMIENTO]),D3394)</f>
        <v>ASALARIADO</v>
      </c>
      <c r="N3394" s="1">
        <f>IF(ISBLANK(moras[[#This Row],[EDAD]]),T3415,moras[[#This Row],[EDAD]])</f>
        <v>51</v>
      </c>
    </row>
    <row r="3395" spans="1:14" x14ac:dyDescent="0.35">
      <c r="A3395" s="1">
        <v>3394</v>
      </c>
      <c r="B3395" s="1" t="s">
        <v>15</v>
      </c>
      <c r="C3395" s="1">
        <v>319591</v>
      </c>
      <c r="D3395" s="1" t="s">
        <v>10</v>
      </c>
      <c r="E3395" s="1" t="s">
        <v>16</v>
      </c>
      <c r="F3395" s="1" t="s">
        <v>12</v>
      </c>
      <c r="G3395" s="1" t="s">
        <v>12</v>
      </c>
      <c r="H3395" s="1" t="s">
        <v>13</v>
      </c>
      <c r="I3395" s="1">
        <v>34</v>
      </c>
      <c r="J3395" t="str">
        <f t="shared" si="160"/>
        <v>No</v>
      </c>
      <c r="K3395" t="str">
        <f t="shared" si="161"/>
        <v>No</v>
      </c>
      <c r="L3395">
        <f t="shared" si="162"/>
        <v>319591</v>
      </c>
      <c r="M3395" s="1" t="str">
        <f>IF(ISBLANK(D3395),_xlfn.MODE.SNGL(moras[TIPO_ASEGURAMIENTO]),D3395)</f>
        <v>ASALARIADO</v>
      </c>
      <c r="N3395" s="1">
        <f>IF(ISBLANK(moras[[#This Row],[EDAD]]),T3416,moras[[#This Row],[EDAD]])</f>
        <v>34</v>
      </c>
    </row>
    <row r="3396" spans="1:14" x14ac:dyDescent="0.35">
      <c r="A3396" s="1">
        <v>3395</v>
      </c>
      <c r="B3396" s="1" t="s">
        <v>9</v>
      </c>
      <c r="C3396" s="1">
        <v>316412</v>
      </c>
      <c r="D3396" s="1" t="s">
        <v>18</v>
      </c>
      <c r="E3396" s="1" t="s">
        <v>16</v>
      </c>
      <c r="F3396" s="1" t="s">
        <v>12</v>
      </c>
      <c r="G3396" s="1" t="s">
        <v>13</v>
      </c>
      <c r="H3396" s="1" t="s">
        <v>12</v>
      </c>
      <c r="I3396" s="1">
        <v>55</v>
      </c>
      <c r="J3396" t="str">
        <f t="shared" si="160"/>
        <v>No</v>
      </c>
      <c r="K3396" t="str">
        <f t="shared" si="161"/>
        <v>No</v>
      </c>
      <c r="L3396">
        <f t="shared" si="162"/>
        <v>316412</v>
      </c>
      <c r="M3396" s="1" t="str">
        <f>IF(ISBLANK(D3396),_xlfn.MODE.SNGL(moras[TIPO_ASEGURAMIENTO]),D3396)</f>
        <v>TRABAJADOR INDEPENDIENTE</v>
      </c>
      <c r="N3396" s="1">
        <f>IF(ISBLANK(moras[[#This Row],[EDAD]]),T3417,moras[[#This Row],[EDAD]])</f>
        <v>55</v>
      </c>
    </row>
    <row r="3397" spans="1:14" x14ac:dyDescent="0.35">
      <c r="A3397" s="1">
        <v>3396</v>
      </c>
      <c r="B3397" s="1" t="s">
        <v>15</v>
      </c>
      <c r="C3397" s="1">
        <v>356455</v>
      </c>
      <c r="D3397" s="1" t="s">
        <v>18</v>
      </c>
      <c r="E3397" s="1" t="s">
        <v>16</v>
      </c>
      <c r="F3397" s="1" t="s">
        <v>12</v>
      </c>
      <c r="G3397" s="1" t="s">
        <v>13</v>
      </c>
      <c r="H3397" s="1" t="s">
        <v>13</v>
      </c>
      <c r="I3397" s="1">
        <v>43</v>
      </c>
      <c r="J3397" t="str">
        <f t="shared" si="160"/>
        <v>No</v>
      </c>
      <c r="K3397" t="str">
        <f t="shared" si="161"/>
        <v>No</v>
      </c>
      <c r="L3397">
        <f t="shared" si="162"/>
        <v>356455</v>
      </c>
      <c r="M3397" s="1" t="str">
        <f>IF(ISBLANK(D3397),_xlfn.MODE.SNGL(moras[TIPO_ASEGURAMIENTO]),D3397)</f>
        <v>TRABAJADOR INDEPENDIENTE</v>
      </c>
      <c r="N3397" s="1">
        <f>IF(ISBLANK(moras[[#This Row],[EDAD]]),T3418,moras[[#This Row],[EDAD]])</f>
        <v>43</v>
      </c>
    </row>
    <row r="3398" spans="1:14" x14ac:dyDescent="0.35">
      <c r="A3398" s="1">
        <v>3397</v>
      </c>
      <c r="B3398" s="1" t="s">
        <v>9</v>
      </c>
      <c r="C3398" s="1">
        <v>785855.82</v>
      </c>
      <c r="D3398" s="1" t="s">
        <v>10</v>
      </c>
      <c r="E3398" s="1" t="s">
        <v>16</v>
      </c>
      <c r="F3398" s="1" t="s">
        <v>12</v>
      </c>
      <c r="G3398" s="1" t="s">
        <v>13</v>
      </c>
      <c r="H3398" s="1" t="s">
        <v>13</v>
      </c>
      <c r="I3398" s="1">
        <v>55</v>
      </c>
      <c r="J3398" t="str">
        <f t="shared" si="160"/>
        <v>No</v>
      </c>
      <c r="K3398" t="str">
        <f t="shared" si="161"/>
        <v>No</v>
      </c>
      <c r="L3398">
        <f t="shared" si="162"/>
        <v>785855.82</v>
      </c>
      <c r="M3398" s="1" t="str">
        <f>IF(ISBLANK(D3398),_xlfn.MODE.SNGL(moras[TIPO_ASEGURAMIENTO]),D3398)</f>
        <v>ASALARIADO</v>
      </c>
      <c r="N3398" s="1">
        <f>IF(ISBLANK(moras[[#This Row],[EDAD]]),T3419,moras[[#This Row],[EDAD]])</f>
        <v>55</v>
      </c>
    </row>
    <row r="3399" spans="1:14" x14ac:dyDescent="0.35">
      <c r="A3399" s="1">
        <v>3398</v>
      </c>
      <c r="B3399" s="1" t="s">
        <v>9</v>
      </c>
      <c r="C3399" s="1">
        <v>420000</v>
      </c>
      <c r="D3399" s="1" t="s">
        <v>10</v>
      </c>
      <c r="E3399" s="1" t="s">
        <v>16</v>
      </c>
      <c r="F3399" s="1" t="s">
        <v>12</v>
      </c>
      <c r="G3399" s="1" t="s">
        <v>13</v>
      </c>
      <c r="H3399" s="1" t="s">
        <v>13</v>
      </c>
      <c r="I3399" s="1">
        <v>52</v>
      </c>
      <c r="J3399" t="str">
        <f t="shared" si="160"/>
        <v>No</v>
      </c>
      <c r="K3399" t="str">
        <f t="shared" si="161"/>
        <v>No</v>
      </c>
      <c r="L3399">
        <f t="shared" si="162"/>
        <v>420000</v>
      </c>
      <c r="M3399" s="1" t="str">
        <f>IF(ISBLANK(D3399),_xlfn.MODE.SNGL(moras[TIPO_ASEGURAMIENTO]),D3399)</f>
        <v>ASALARIADO</v>
      </c>
      <c r="N3399" s="1">
        <f>IF(ISBLANK(moras[[#This Row],[EDAD]]),T3420,moras[[#This Row],[EDAD]])</f>
        <v>52</v>
      </c>
    </row>
    <row r="3400" spans="1:14" x14ac:dyDescent="0.35">
      <c r="A3400" s="1">
        <v>3399</v>
      </c>
      <c r="B3400" s="1" t="s">
        <v>9</v>
      </c>
      <c r="C3400" s="1">
        <v>405063</v>
      </c>
      <c r="D3400" s="1" t="s">
        <v>18</v>
      </c>
      <c r="E3400" s="1" t="s">
        <v>16</v>
      </c>
      <c r="F3400" s="1" t="s">
        <v>12</v>
      </c>
      <c r="G3400" s="1" t="s">
        <v>13</v>
      </c>
      <c r="H3400" s="1" t="s">
        <v>12</v>
      </c>
      <c r="I3400" s="1">
        <v>53</v>
      </c>
      <c r="J3400" t="str">
        <f t="shared" si="160"/>
        <v>No</v>
      </c>
      <c r="K3400" t="str">
        <f t="shared" si="161"/>
        <v>No</v>
      </c>
      <c r="L3400">
        <f t="shared" si="162"/>
        <v>405063</v>
      </c>
      <c r="M3400" s="1" t="str">
        <f>IF(ISBLANK(D3400),_xlfn.MODE.SNGL(moras[TIPO_ASEGURAMIENTO]),D3400)</f>
        <v>TRABAJADOR INDEPENDIENTE</v>
      </c>
      <c r="N3400" s="1">
        <f>IF(ISBLANK(moras[[#This Row],[EDAD]]),T3421,moras[[#This Row],[EDAD]])</f>
        <v>53</v>
      </c>
    </row>
    <row r="3401" spans="1:14" x14ac:dyDescent="0.35">
      <c r="A3401" s="1">
        <v>3400</v>
      </c>
      <c r="B3401" s="1" t="s">
        <v>15</v>
      </c>
      <c r="C3401" s="1">
        <v>297139</v>
      </c>
      <c r="D3401" s="1" t="s">
        <v>17</v>
      </c>
      <c r="E3401" s="1" t="s">
        <v>16</v>
      </c>
      <c r="F3401" s="1" t="s">
        <v>12</v>
      </c>
      <c r="G3401" s="1" t="s">
        <v>12</v>
      </c>
      <c r="H3401" s="1" t="s">
        <v>13</v>
      </c>
      <c r="I3401" s="1">
        <v>36</v>
      </c>
      <c r="J3401" t="str">
        <f t="shared" si="160"/>
        <v>No</v>
      </c>
      <c r="K3401" t="str">
        <f t="shared" si="161"/>
        <v>No</v>
      </c>
      <c r="L3401">
        <f t="shared" si="162"/>
        <v>297139</v>
      </c>
      <c r="M3401" s="1" t="str">
        <f>IF(ISBLANK(D3401),_xlfn.MODE.SNGL(moras[TIPO_ASEGURAMIENTO]),D3401)</f>
        <v>ASEGURADO VOLUNTARIO</v>
      </c>
      <c r="N3401" s="1">
        <f>IF(ISBLANK(moras[[#This Row],[EDAD]]),T3422,moras[[#This Row],[EDAD]])</f>
        <v>36</v>
      </c>
    </row>
    <row r="3402" spans="1:14" x14ac:dyDescent="0.35">
      <c r="A3402" s="1">
        <v>3401</v>
      </c>
      <c r="B3402" s="1" t="s">
        <v>9</v>
      </c>
      <c r="C3402" s="1">
        <v>175000</v>
      </c>
      <c r="D3402" s="1" t="s">
        <v>10</v>
      </c>
      <c r="E3402" s="1" t="s">
        <v>16</v>
      </c>
      <c r="F3402" s="1" t="s">
        <v>12</v>
      </c>
      <c r="G3402" s="1" t="s">
        <v>13</v>
      </c>
      <c r="H3402" s="1" t="s">
        <v>13</v>
      </c>
      <c r="I3402" s="1">
        <v>32</v>
      </c>
      <c r="J3402" t="str">
        <f t="shared" si="160"/>
        <v>No</v>
      </c>
      <c r="K3402" t="str">
        <f t="shared" si="161"/>
        <v>No</v>
      </c>
      <c r="L3402">
        <f t="shared" si="162"/>
        <v>175000</v>
      </c>
      <c r="M3402" s="1" t="str">
        <f>IF(ISBLANK(D3402),_xlfn.MODE.SNGL(moras[TIPO_ASEGURAMIENTO]),D3402)</f>
        <v>ASALARIADO</v>
      </c>
      <c r="N3402" s="1">
        <f>IF(ISBLANK(moras[[#This Row],[EDAD]]),T3423,moras[[#This Row],[EDAD]])</f>
        <v>32</v>
      </c>
    </row>
    <row r="3403" spans="1:14" x14ac:dyDescent="0.35">
      <c r="A3403" s="1">
        <v>3402</v>
      </c>
      <c r="B3403" s="1" t="s">
        <v>9</v>
      </c>
      <c r="C3403" s="1">
        <v>299647</v>
      </c>
      <c r="D3403" s="1" t="s">
        <v>17</v>
      </c>
      <c r="E3403" s="1" t="s">
        <v>16</v>
      </c>
      <c r="F3403" s="1" t="s">
        <v>13</v>
      </c>
      <c r="G3403" s="1" t="s">
        <v>13</v>
      </c>
      <c r="H3403" s="1" t="s">
        <v>13</v>
      </c>
      <c r="I3403" s="1">
        <v>52</v>
      </c>
      <c r="J3403" t="str">
        <f t="shared" si="160"/>
        <v>No</v>
      </c>
      <c r="K3403" t="str">
        <f t="shared" si="161"/>
        <v>No</v>
      </c>
      <c r="L3403">
        <f t="shared" si="162"/>
        <v>299647</v>
      </c>
      <c r="M3403" s="1" t="str">
        <f>IF(ISBLANK(D3403),_xlfn.MODE.SNGL(moras[TIPO_ASEGURAMIENTO]),D3403)</f>
        <v>ASEGURADO VOLUNTARIO</v>
      </c>
      <c r="N3403" s="1">
        <f>IF(ISBLANK(moras[[#This Row],[EDAD]]),T3424,moras[[#This Row],[EDAD]])</f>
        <v>52</v>
      </c>
    </row>
    <row r="3404" spans="1:14" x14ac:dyDescent="0.35">
      <c r="A3404" s="1">
        <v>3403</v>
      </c>
      <c r="B3404" s="1" t="s">
        <v>9</v>
      </c>
      <c r="C3404" s="1">
        <v>1202402.74</v>
      </c>
      <c r="D3404" s="1" t="s">
        <v>10</v>
      </c>
      <c r="E3404" s="1" t="s">
        <v>11</v>
      </c>
      <c r="F3404" s="1" t="s">
        <v>12</v>
      </c>
      <c r="G3404" s="1" t="s">
        <v>13</v>
      </c>
      <c r="H3404" s="1" t="s">
        <v>13</v>
      </c>
      <c r="I3404" s="1">
        <v>53</v>
      </c>
      <c r="J3404" t="str">
        <f t="shared" si="160"/>
        <v>No</v>
      </c>
      <c r="K3404" t="str">
        <f t="shared" si="161"/>
        <v>No</v>
      </c>
      <c r="L3404">
        <f t="shared" si="162"/>
        <v>1202402.74</v>
      </c>
      <c r="M3404" s="1" t="str">
        <f>IF(ISBLANK(D3404),_xlfn.MODE.SNGL(moras[TIPO_ASEGURAMIENTO]),D3404)</f>
        <v>ASALARIADO</v>
      </c>
      <c r="N3404" s="1">
        <f>IF(ISBLANK(moras[[#This Row],[EDAD]]),T3425,moras[[#This Row],[EDAD]])</f>
        <v>53</v>
      </c>
    </row>
    <row r="3405" spans="1:14" x14ac:dyDescent="0.35">
      <c r="A3405" s="1">
        <v>3404</v>
      </c>
      <c r="B3405" s="1" t="s">
        <v>9</v>
      </c>
      <c r="C3405" s="1">
        <v>264929.65999999997</v>
      </c>
      <c r="D3405" s="1" t="s">
        <v>10</v>
      </c>
      <c r="E3405" s="1" t="s">
        <v>16</v>
      </c>
      <c r="F3405" s="1" t="s">
        <v>12</v>
      </c>
      <c r="G3405" s="1" t="s">
        <v>13</v>
      </c>
      <c r="H3405" s="1" t="s">
        <v>13</v>
      </c>
      <c r="I3405" s="1">
        <v>48</v>
      </c>
      <c r="J3405" t="str">
        <f t="shared" si="160"/>
        <v>No</v>
      </c>
      <c r="K3405" t="str">
        <f t="shared" si="161"/>
        <v>No</v>
      </c>
      <c r="L3405">
        <f t="shared" si="162"/>
        <v>264929.65999999997</v>
      </c>
      <c r="M3405" s="1" t="str">
        <f>IF(ISBLANK(D3405),_xlfn.MODE.SNGL(moras[TIPO_ASEGURAMIENTO]),D3405)</f>
        <v>ASALARIADO</v>
      </c>
      <c r="N3405" s="1">
        <f>IF(ISBLANK(moras[[#This Row],[EDAD]]),T3426,moras[[#This Row],[EDAD]])</f>
        <v>48</v>
      </c>
    </row>
    <row r="3406" spans="1:14" x14ac:dyDescent="0.35">
      <c r="A3406" s="1">
        <v>3405</v>
      </c>
      <c r="B3406" s="1" t="s">
        <v>9</v>
      </c>
      <c r="C3406" s="1">
        <v>623902.14</v>
      </c>
      <c r="D3406" s="1" t="s">
        <v>10</v>
      </c>
      <c r="E3406" s="1" t="s">
        <v>16</v>
      </c>
      <c r="F3406" s="1" t="s">
        <v>12</v>
      </c>
      <c r="G3406" s="1" t="s">
        <v>13</v>
      </c>
      <c r="H3406" s="1" t="s">
        <v>13</v>
      </c>
      <c r="I3406" s="1">
        <v>44</v>
      </c>
      <c r="J3406" t="str">
        <f t="shared" si="160"/>
        <v>No</v>
      </c>
      <c r="K3406" t="str">
        <f t="shared" si="161"/>
        <v>No</v>
      </c>
      <c r="L3406">
        <f t="shared" si="162"/>
        <v>623902.14</v>
      </c>
      <c r="M3406" s="1" t="str">
        <f>IF(ISBLANK(D3406),_xlfn.MODE.SNGL(moras[TIPO_ASEGURAMIENTO]),D3406)</f>
        <v>ASALARIADO</v>
      </c>
      <c r="N3406" s="1">
        <f>IF(ISBLANK(moras[[#This Row],[EDAD]]),T3427,moras[[#This Row],[EDAD]])</f>
        <v>44</v>
      </c>
    </row>
    <row r="3407" spans="1:14" x14ac:dyDescent="0.35">
      <c r="A3407" s="1">
        <v>3406</v>
      </c>
      <c r="B3407" s="1" t="s">
        <v>15</v>
      </c>
      <c r="C3407" s="1">
        <v>425046</v>
      </c>
      <c r="D3407" s="1" t="s">
        <v>10</v>
      </c>
      <c r="E3407" s="1" t="s">
        <v>11</v>
      </c>
      <c r="F3407" s="1" t="s">
        <v>12</v>
      </c>
      <c r="G3407" s="1" t="s">
        <v>13</v>
      </c>
      <c r="H3407" s="1" t="s">
        <v>13</v>
      </c>
      <c r="I3407" s="1">
        <v>42</v>
      </c>
      <c r="J3407" t="str">
        <f t="shared" si="160"/>
        <v>No</v>
      </c>
      <c r="K3407" t="str">
        <f t="shared" si="161"/>
        <v>No</v>
      </c>
      <c r="L3407">
        <f t="shared" si="162"/>
        <v>425046</v>
      </c>
      <c r="M3407" s="1" t="str">
        <f>IF(ISBLANK(D3407),_xlfn.MODE.SNGL(moras[TIPO_ASEGURAMIENTO]),D3407)</f>
        <v>ASALARIADO</v>
      </c>
      <c r="N3407" s="1">
        <f>IF(ISBLANK(moras[[#This Row],[EDAD]]),T3428,moras[[#This Row],[EDAD]])</f>
        <v>42</v>
      </c>
    </row>
    <row r="3408" spans="1:14" x14ac:dyDescent="0.35">
      <c r="A3408" s="1">
        <v>3407</v>
      </c>
      <c r="B3408" s="1" t="s">
        <v>9</v>
      </c>
      <c r="C3408" s="1">
        <v>420375</v>
      </c>
      <c r="D3408" s="1" t="s">
        <v>10</v>
      </c>
      <c r="E3408" s="1" t="s">
        <v>16</v>
      </c>
      <c r="F3408" s="1" t="s">
        <v>12</v>
      </c>
      <c r="G3408" s="1" t="s">
        <v>13</v>
      </c>
      <c r="H3408" s="1" t="s">
        <v>13</v>
      </c>
      <c r="I3408" s="1">
        <v>30</v>
      </c>
      <c r="J3408" t="str">
        <f t="shared" si="160"/>
        <v>No</v>
      </c>
      <c r="K3408" t="str">
        <f t="shared" si="161"/>
        <v>No</v>
      </c>
      <c r="L3408">
        <f t="shared" si="162"/>
        <v>420375</v>
      </c>
      <c r="M3408" s="1" t="str">
        <f>IF(ISBLANK(D3408),_xlfn.MODE.SNGL(moras[TIPO_ASEGURAMIENTO]),D3408)</f>
        <v>ASALARIADO</v>
      </c>
      <c r="N3408" s="1">
        <f>IF(ISBLANK(moras[[#This Row],[EDAD]]),T3429,moras[[#This Row],[EDAD]])</f>
        <v>30</v>
      </c>
    </row>
    <row r="3409" spans="1:14" x14ac:dyDescent="0.35">
      <c r="A3409" s="1">
        <v>3408</v>
      </c>
      <c r="B3409" s="1" t="s">
        <v>9</v>
      </c>
      <c r="C3409" s="1">
        <v>1429399.25</v>
      </c>
      <c r="D3409" s="1" t="s">
        <v>10</v>
      </c>
      <c r="E3409" s="1" t="s">
        <v>16</v>
      </c>
      <c r="F3409" s="1" t="s">
        <v>12</v>
      </c>
      <c r="G3409" s="1" t="s">
        <v>13</v>
      </c>
      <c r="H3409" s="1" t="s">
        <v>13</v>
      </c>
      <c r="I3409" s="1">
        <v>51</v>
      </c>
      <c r="J3409" t="str">
        <f t="shared" si="160"/>
        <v>No</v>
      </c>
      <c r="K3409" t="str">
        <f t="shared" si="161"/>
        <v>No</v>
      </c>
      <c r="L3409">
        <f t="shared" si="162"/>
        <v>1429399.25</v>
      </c>
      <c r="M3409" s="1" t="str">
        <f>IF(ISBLANK(D3409),_xlfn.MODE.SNGL(moras[TIPO_ASEGURAMIENTO]),D3409)</f>
        <v>ASALARIADO</v>
      </c>
      <c r="N3409" s="1">
        <f>IF(ISBLANK(moras[[#This Row],[EDAD]]),T3430,moras[[#This Row],[EDAD]])</f>
        <v>51</v>
      </c>
    </row>
    <row r="3410" spans="1:14" x14ac:dyDescent="0.35">
      <c r="A3410" s="1">
        <v>3409</v>
      </c>
      <c r="B3410" s="1" t="s">
        <v>9</v>
      </c>
      <c r="C3410" s="1">
        <v>640789.43999999994</v>
      </c>
      <c r="D3410" s="1" t="s">
        <v>10</v>
      </c>
      <c r="E3410" s="1" t="s">
        <v>16</v>
      </c>
      <c r="F3410" s="1" t="s">
        <v>12</v>
      </c>
      <c r="G3410" s="1" t="s">
        <v>13</v>
      </c>
      <c r="H3410" s="1" t="s">
        <v>13</v>
      </c>
      <c r="I3410" s="1">
        <v>23</v>
      </c>
      <c r="J3410" t="str">
        <f t="shared" si="160"/>
        <v>No</v>
      </c>
      <c r="K3410" t="str">
        <f t="shared" si="161"/>
        <v>No</v>
      </c>
      <c r="L3410">
        <f t="shared" si="162"/>
        <v>640789.43999999994</v>
      </c>
      <c r="M3410" s="1" t="str">
        <f>IF(ISBLANK(D3410),_xlfn.MODE.SNGL(moras[TIPO_ASEGURAMIENTO]),D3410)</f>
        <v>ASALARIADO</v>
      </c>
      <c r="N3410" s="1">
        <f>IF(ISBLANK(moras[[#This Row],[EDAD]]),T3431,moras[[#This Row],[EDAD]])</f>
        <v>23</v>
      </c>
    </row>
    <row r="3411" spans="1:14" x14ac:dyDescent="0.35">
      <c r="A3411" s="1">
        <v>3410</v>
      </c>
      <c r="B3411" s="1" t="s">
        <v>9</v>
      </c>
      <c r="C3411" s="1">
        <v>394800</v>
      </c>
      <c r="D3411" s="1" t="s">
        <v>10</v>
      </c>
      <c r="E3411" s="1" t="s">
        <v>16</v>
      </c>
      <c r="F3411" s="1" t="s">
        <v>12</v>
      </c>
      <c r="G3411" s="1" t="s">
        <v>13</v>
      </c>
      <c r="H3411" s="1" t="s">
        <v>13</v>
      </c>
      <c r="I3411" s="1">
        <v>51</v>
      </c>
      <c r="J3411" t="str">
        <f t="shared" si="160"/>
        <v>No</v>
      </c>
      <c r="K3411" t="str">
        <f t="shared" si="161"/>
        <v>No</v>
      </c>
      <c r="L3411">
        <f t="shared" si="162"/>
        <v>394800</v>
      </c>
      <c r="M3411" s="1" t="str">
        <f>IF(ISBLANK(D3411),_xlfn.MODE.SNGL(moras[TIPO_ASEGURAMIENTO]),D3411)</f>
        <v>ASALARIADO</v>
      </c>
      <c r="N3411" s="1">
        <f>IF(ISBLANK(moras[[#This Row],[EDAD]]),T3432,moras[[#This Row],[EDAD]])</f>
        <v>51</v>
      </c>
    </row>
    <row r="3412" spans="1:14" x14ac:dyDescent="0.35">
      <c r="A3412" s="1">
        <v>3411</v>
      </c>
      <c r="B3412" s="1" t="s">
        <v>9</v>
      </c>
      <c r="C3412" s="1">
        <v>16858742</v>
      </c>
      <c r="D3412" s="1" t="s">
        <v>18</v>
      </c>
      <c r="E3412" s="1" t="s">
        <v>16</v>
      </c>
      <c r="F3412" s="1" t="s">
        <v>12</v>
      </c>
      <c r="G3412" s="1" t="s">
        <v>13</v>
      </c>
      <c r="H3412" s="1" t="s">
        <v>13</v>
      </c>
      <c r="I3412" s="1">
        <v>75</v>
      </c>
      <c r="J3412" t="str">
        <f t="shared" si="160"/>
        <v>Atípico</v>
      </c>
      <c r="K3412" t="str">
        <f t="shared" si="161"/>
        <v>No</v>
      </c>
      <c r="L3412">
        <f t="shared" si="162"/>
        <v>16858742</v>
      </c>
      <c r="M3412" s="1" t="str">
        <f>IF(ISBLANK(D3412),_xlfn.MODE.SNGL(moras[TIPO_ASEGURAMIENTO]),D3412)</f>
        <v>TRABAJADOR INDEPENDIENTE</v>
      </c>
      <c r="N3412" s="1">
        <f>IF(ISBLANK(moras[[#This Row],[EDAD]]),T3433,moras[[#This Row],[EDAD]])</f>
        <v>75</v>
      </c>
    </row>
    <row r="3413" spans="1:14" x14ac:dyDescent="0.35">
      <c r="A3413" s="1">
        <v>3412</v>
      </c>
      <c r="B3413" s="1" t="s">
        <v>9</v>
      </c>
      <c r="C3413" s="1">
        <v>485025.35</v>
      </c>
      <c r="D3413" s="1" t="s">
        <v>10</v>
      </c>
      <c r="E3413" s="1" t="s">
        <v>11</v>
      </c>
      <c r="F3413" s="1" t="s">
        <v>12</v>
      </c>
      <c r="G3413" s="1" t="s">
        <v>13</v>
      </c>
      <c r="H3413" s="1" t="s">
        <v>13</v>
      </c>
      <c r="I3413" s="1">
        <v>30</v>
      </c>
      <c r="J3413" t="str">
        <f t="shared" si="160"/>
        <v>No</v>
      </c>
      <c r="K3413" t="str">
        <f t="shared" si="161"/>
        <v>No</v>
      </c>
      <c r="L3413">
        <f t="shared" si="162"/>
        <v>485025.35</v>
      </c>
      <c r="M3413" s="1" t="str">
        <f>IF(ISBLANK(D3413),_xlfn.MODE.SNGL(moras[TIPO_ASEGURAMIENTO]),D3413)</f>
        <v>ASALARIADO</v>
      </c>
      <c r="N3413" s="1">
        <f>IF(ISBLANK(moras[[#This Row],[EDAD]]),T3434,moras[[#This Row],[EDAD]])</f>
        <v>30</v>
      </c>
    </row>
    <row r="3414" spans="1:14" x14ac:dyDescent="0.35">
      <c r="A3414" s="1">
        <v>3413</v>
      </c>
      <c r="B3414" s="1" t="s">
        <v>9</v>
      </c>
      <c r="C3414" s="1">
        <v>263696</v>
      </c>
      <c r="D3414" s="1" t="s">
        <v>10</v>
      </c>
      <c r="E3414" s="1" t="s">
        <v>16</v>
      </c>
      <c r="F3414" s="1" t="s">
        <v>12</v>
      </c>
      <c r="G3414" s="1" t="s">
        <v>13</v>
      </c>
      <c r="H3414" s="1" t="s">
        <v>12</v>
      </c>
      <c r="I3414" s="1">
        <v>60</v>
      </c>
      <c r="J3414" t="str">
        <f t="shared" si="160"/>
        <v>No</v>
      </c>
      <c r="K3414" t="str">
        <f t="shared" si="161"/>
        <v>No</v>
      </c>
      <c r="L3414">
        <f t="shared" si="162"/>
        <v>263696</v>
      </c>
      <c r="M3414" s="1" t="str">
        <f>IF(ISBLANK(D3414),_xlfn.MODE.SNGL(moras[TIPO_ASEGURAMIENTO]),D3414)</f>
        <v>ASALARIADO</v>
      </c>
      <c r="N3414" s="1">
        <f>IF(ISBLANK(moras[[#This Row],[EDAD]]),T3435,moras[[#This Row],[EDAD]])</f>
        <v>60</v>
      </c>
    </row>
    <row r="3415" spans="1:14" x14ac:dyDescent="0.35">
      <c r="A3415" s="1">
        <v>3414</v>
      </c>
      <c r="B3415" s="1" t="s">
        <v>9</v>
      </c>
      <c r="C3415" s="1">
        <v>362773</v>
      </c>
      <c r="D3415" s="1" t="s">
        <v>10</v>
      </c>
      <c r="E3415" s="1" t="s">
        <v>11</v>
      </c>
      <c r="F3415" s="1" t="s">
        <v>12</v>
      </c>
      <c r="G3415" s="1" t="s">
        <v>13</v>
      </c>
      <c r="H3415" s="1" t="s">
        <v>13</v>
      </c>
      <c r="I3415" s="1">
        <v>27</v>
      </c>
      <c r="J3415" t="str">
        <f t="shared" si="160"/>
        <v>No</v>
      </c>
      <c r="K3415" t="str">
        <f t="shared" si="161"/>
        <v>No</v>
      </c>
      <c r="L3415">
        <f t="shared" si="162"/>
        <v>362773</v>
      </c>
      <c r="M3415" s="1" t="str">
        <f>IF(ISBLANK(D3415),_xlfn.MODE.SNGL(moras[TIPO_ASEGURAMIENTO]),D3415)</f>
        <v>ASALARIADO</v>
      </c>
      <c r="N3415" s="1">
        <f>IF(ISBLANK(moras[[#This Row],[EDAD]]),T3436,moras[[#This Row],[EDAD]])</f>
        <v>27</v>
      </c>
    </row>
    <row r="3416" spans="1:14" x14ac:dyDescent="0.35">
      <c r="A3416" s="1">
        <v>3415</v>
      </c>
      <c r="B3416" s="1" t="s">
        <v>9</v>
      </c>
      <c r="C3416" s="1">
        <v>4006214.55</v>
      </c>
      <c r="D3416" s="1" t="s">
        <v>10</v>
      </c>
      <c r="E3416" s="1" t="s">
        <v>11</v>
      </c>
      <c r="F3416" s="1" t="s">
        <v>12</v>
      </c>
      <c r="G3416" s="1" t="s">
        <v>13</v>
      </c>
      <c r="H3416" s="1" t="s">
        <v>13</v>
      </c>
      <c r="I3416" s="1">
        <v>51</v>
      </c>
      <c r="J3416" t="str">
        <f t="shared" si="160"/>
        <v>Atípico</v>
      </c>
      <c r="K3416" t="str">
        <f t="shared" si="161"/>
        <v>No</v>
      </c>
      <c r="L3416">
        <f t="shared" si="162"/>
        <v>4006214.55</v>
      </c>
      <c r="M3416" s="1" t="str">
        <f>IF(ISBLANK(D3416),_xlfn.MODE.SNGL(moras[TIPO_ASEGURAMIENTO]),D3416)</f>
        <v>ASALARIADO</v>
      </c>
      <c r="N3416" s="1">
        <f>IF(ISBLANK(moras[[#This Row],[EDAD]]),T3437,moras[[#This Row],[EDAD]])</f>
        <v>51</v>
      </c>
    </row>
    <row r="3417" spans="1:14" x14ac:dyDescent="0.35">
      <c r="A3417" s="1">
        <v>3416</v>
      </c>
      <c r="B3417" s="1" t="s">
        <v>9</v>
      </c>
      <c r="C3417" s="1">
        <v>476556.35</v>
      </c>
      <c r="D3417" s="1" t="s">
        <v>10</v>
      </c>
      <c r="E3417" s="1" t="s">
        <v>16</v>
      </c>
      <c r="F3417" s="1" t="s">
        <v>12</v>
      </c>
      <c r="G3417" s="1" t="s">
        <v>13</v>
      </c>
      <c r="H3417" s="1" t="s">
        <v>13</v>
      </c>
      <c r="I3417" s="1">
        <v>26</v>
      </c>
      <c r="J3417" t="str">
        <f t="shared" si="160"/>
        <v>No</v>
      </c>
      <c r="K3417" t="str">
        <f t="shared" si="161"/>
        <v>No</v>
      </c>
      <c r="L3417">
        <f t="shared" si="162"/>
        <v>476556.35</v>
      </c>
      <c r="M3417" s="1" t="str">
        <f>IF(ISBLANK(D3417),_xlfn.MODE.SNGL(moras[TIPO_ASEGURAMIENTO]),D3417)</f>
        <v>ASALARIADO</v>
      </c>
      <c r="N3417" s="1">
        <f>IF(ISBLANK(moras[[#This Row],[EDAD]]),T3438,moras[[#This Row],[EDAD]])</f>
        <v>26</v>
      </c>
    </row>
    <row r="3418" spans="1:14" x14ac:dyDescent="0.35">
      <c r="A3418" s="1">
        <v>3417</v>
      </c>
      <c r="B3418" s="1" t="s">
        <v>9</v>
      </c>
      <c r="C3418" s="1">
        <v>672285.72</v>
      </c>
      <c r="D3418" s="1" t="s">
        <v>10</v>
      </c>
      <c r="E3418" s="1" t="s">
        <v>16</v>
      </c>
      <c r="F3418" s="1" t="s">
        <v>12</v>
      </c>
      <c r="G3418" s="1" t="s">
        <v>13</v>
      </c>
      <c r="H3418" s="1" t="s">
        <v>13</v>
      </c>
      <c r="I3418" s="1">
        <v>40</v>
      </c>
      <c r="J3418" t="str">
        <f t="shared" si="160"/>
        <v>No</v>
      </c>
      <c r="K3418" t="str">
        <f t="shared" si="161"/>
        <v>No</v>
      </c>
      <c r="L3418">
        <f t="shared" si="162"/>
        <v>672285.72</v>
      </c>
      <c r="M3418" s="1" t="str">
        <f>IF(ISBLANK(D3418),_xlfn.MODE.SNGL(moras[TIPO_ASEGURAMIENTO]),D3418)</f>
        <v>ASALARIADO</v>
      </c>
      <c r="N3418" s="1">
        <f>IF(ISBLANK(moras[[#This Row],[EDAD]]),T3439,moras[[#This Row],[EDAD]])</f>
        <v>40</v>
      </c>
    </row>
    <row r="3419" spans="1:14" x14ac:dyDescent="0.35">
      <c r="A3419" s="1">
        <v>3418</v>
      </c>
      <c r="B3419" s="1" t="s">
        <v>9</v>
      </c>
      <c r="C3419" s="1">
        <v>501333.33</v>
      </c>
      <c r="D3419" s="1" t="s">
        <v>10</v>
      </c>
      <c r="E3419" s="1" t="s">
        <v>16</v>
      </c>
      <c r="F3419" s="1" t="s">
        <v>12</v>
      </c>
      <c r="G3419" s="1" t="s">
        <v>13</v>
      </c>
      <c r="H3419" s="1" t="s">
        <v>13</v>
      </c>
      <c r="I3419" s="1">
        <v>41</v>
      </c>
      <c r="J3419" t="str">
        <f t="shared" si="160"/>
        <v>No</v>
      </c>
      <c r="K3419" t="str">
        <f t="shared" si="161"/>
        <v>No</v>
      </c>
      <c r="L3419">
        <f t="shared" si="162"/>
        <v>501333.33</v>
      </c>
      <c r="M3419" s="1" t="str">
        <f>IF(ISBLANK(D3419),_xlfn.MODE.SNGL(moras[TIPO_ASEGURAMIENTO]),D3419)</f>
        <v>ASALARIADO</v>
      </c>
      <c r="N3419" s="1">
        <f>IF(ISBLANK(moras[[#This Row],[EDAD]]),T3440,moras[[#This Row],[EDAD]])</f>
        <v>41</v>
      </c>
    </row>
    <row r="3420" spans="1:14" x14ac:dyDescent="0.35">
      <c r="A3420" s="1">
        <v>3419</v>
      </c>
      <c r="B3420" s="1" t="s">
        <v>15</v>
      </c>
      <c r="C3420" s="1">
        <v>1038075</v>
      </c>
      <c r="D3420" s="1" t="s">
        <v>14</v>
      </c>
      <c r="E3420" s="1" t="s">
        <v>11</v>
      </c>
      <c r="F3420" s="1" t="s">
        <v>12</v>
      </c>
      <c r="G3420" s="1" t="s">
        <v>13</v>
      </c>
      <c r="H3420" s="1" t="s">
        <v>13</v>
      </c>
      <c r="I3420" s="1">
        <v>62</v>
      </c>
      <c r="J3420" t="str">
        <f t="shared" si="160"/>
        <v>No</v>
      </c>
      <c r="K3420" t="str">
        <f t="shared" si="161"/>
        <v>No</v>
      </c>
      <c r="L3420">
        <f t="shared" si="162"/>
        <v>1038075</v>
      </c>
      <c r="M3420" s="1" t="str">
        <f>IF(ISBLANK(D3420),_xlfn.MODE.SNGL(moras[TIPO_ASEGURAMIENTO]),D3420)</f>
        <v>PENSIONADOS EN SU PROPIO SISTEMA</v>
      </c>
      <c r="N3420" s="1">
        <f>IF(ISBLANK(moras[[#This Row],[EDAD]]),T3441,moras[[#This Row],[EDAD]])</f>
        <v>62</v>
      </c>
    </row>
    <row r="3421" spans="1:14" x14ac:dyDescent="0.35">
      <c r="A3421" s="1">
        <v>3420</v>
      </c>
      <c r="B3421" s="1" t="s">
        <v>9</v>
      </c>
      <c r="C3421" s="1">
        <v>685502.53</v>
      </c>
      <c r="D3421" s="1" t="s">
        <v>10</v>
      </c>
      <c r="E3421" s="1" t="s">
        <v>16</v>
      </c>
      <c r="F3421" s="1" t="s">
        <v>12</v>
      </c>
      <c r="G3421" s="1" t="s">
        <v>13</v>
      </c>
      <c r="H3421" s="1" t="s">
        <v>12</v>
      </c>
      <c r="I3421" s="1">
        <v>58</v>
      </c>
      <c r="J3421" t="str">
        <f t="shared" si="160"/>
        <v>No</v>
      </c>
      <c r="K3421" t="str">
        <f t="shared" si="161"/>
        <v>No</v>
      </c>
      <c r="L3421">
        <f t="shared" si="162"/>
        <v>685502.53</v>
      </c>
      <c r="M3421" s="1" t="str">
        <f>IF(ISBLANK(D3421),_xlfn.MODE.SNGL(moras[TIPO_ASEGURAMIENTO]),D3421)</f>
        <v>ASALARIADO</v>
      </c>
      <c r="N3421" s="1">
        <f>IF(ISBLANK(moras[[#This Row],[EDAD]]),T3442,moras[[#This Row],[EDAD]])</f>
        <v>58</v>
      </c>
    </row>
    <row r="3422" spans="1:14" x14ac:dyDescent="0.35">
      <c r="A3422" s="1">
        <v>3421</v>
      </c>
      <c r="B3422" s="1" t="s">
        <v>9</v>
      </c>
      <c r="C3422" s="1">
        <v>389050</v>
      </c>
      <c r="D3422" s="1" t="s">
        <v>10</v>
      </c>
      <c r="E3422" s="1" t="s">
        <v>16</v>
      </c>
      <c r="F3422" s="1" t="s">
        <v>12</v>
      </c>
      <c r="G3422" s="1" t="s">
        <v>12</v>
      </c>
      <c r="H3422" s="1" t="s">
        <v>12</v>
      </c>
      <c r="I3422" s="1">
        <v>36</v>
      </c>
      <c r="J3422" t="str">
        <f t="shared" si="160"/>
        <v>No</v>
      </c>
      <c r="K3422" t="str">
        <f t="shared" si="161"/>
        <v>No</v>
      </c>
      <c r="L3422">
        <f t="shared" si="162"/>
        <v>389050</v>
      </c>
      <c r="M3422" s="1" t="str">
        <f>IF(ISBLANK(D3422),_xlfn.MODE.SNGL(moras[TIPO_ASEGURAMIENTO]),D3422)</f>
        <v>ASALARIADO</v>
      </c>
      <c r="N3422" s="1">
        <f>IF(ISBLANK(moras[[#This Row],[EDAD]]),T3443,moras[[#This Row],[EDAD]])</f>
        <v>36</v>
      </c>
    </row>
    <row r="3423" spans="1:14" x14ac:dyDescent="0.35">
      <c r="A3423" s="1">
        <v>3422</v>
      </c>
      <c r="B3423" s="1" t="s">
        <v>9</v>
      </c>
      <c r="C3423" s="1">
        <v>959035</v>
      </c>
      <c r="D3423" s="1" t="s">
        <v>18</v>
      </c>
      <c r="E3423" s="1" t="s">
        <v>16</v>
      </c>
      <c r="F3423" s="1" t="s">
        <v>12</v>
      </c>
      <c r="G3423" s="1" t="s">
        <v>13</v>
      </c>
      <c r="H3423" s="1" t="s">
        <v>12</v>
      </c>
      <c r="I3423" s="1">
        <v>68</v>
      </c>
      <c r="J3423" t="str">
        <f t="shared" si="160"/>
        <v>No</v>
      </c>
      <c r="K3423" t="str">
        <f t="shared" si="161"/>
        <v>No</v>
      </c>
      <c r="L3423">
        <f t="shared" si="162"/>
        <v>959035</v>
      </c>
      <c r="M3423" s="1" t="str">
        <f>IF(ISBLANK(D3423),_xlfn.MODE.SNGL(moras[TIPO_ASEGURAMIENTO]),D3423)</f>
        <v>TRABAJADOR INDEPENDIENTE</v>
      </c>
      <c r="N3423" s="1">
        <f>IF(ISBLANK(moras[[#This Row],[EDAD]]),T3444,moras[[#This Row],[EDAD]])</f>
        <v>68</v>
      </c>
    </row>
    <row r="3424" spans="1:14" x14ac:dyDescent="0.35">
      <c r="A3424" s="1">
        <v>3423</v>
      </c>
      <c r="B3424" s="1" t="s">
        <v>9</v>
      </c>
      <c r="C3424" s="1">
        <v>400000</v>
      </c>
      <c r="D3424" s="1" t="s">
        <v>10</v>
      </c>
      <c r="E3424" s="1" t="s">
        <v>16</v>
      </c>
      <c r="F3424" s="1" t="s">
        <v>12</v>
      </c>
      <c r="G3424" s="1" t="s">
        <v>13</v>
      </c>
      <c r="H3424" s="1" t="s">
        <v>13</v>
      </c>
      <c r="I3424" s="1">
        <v>26</v>
      </c>
      <c r="J3424" t="str">
        <f t="shared" si="160"/>
        <v>No</v>
      </c>
      <c r="K3424" t="str">
        <f t="shared" si="161"/>
        <v>No</v>
      </c>
      <c r="L3424">
        <f t="shared" si="162"/>
        <v>400000</v>
      </c>
      <c r="M3424" s="1" t="str">
        <f>IF(ISBLANK(D3424),_xlfn.MODE.SNGL(moras[TIPO_ASEGURAMIENTO]),D3424)</f>
        <v>ASALARIADO</v>
      </c>
      <c r="N3424" s="1">
        <f>IF(ISBLANK(moras[[#This Row],[EDAD]]),T3445,moras[[#This Row],[EDAD]])</f>
        <v>26</v>
      </c>
    </row>
    <row r="3425" spans="1:14" x14ac:dyDescent="0.35">
      <c r="A3425" s="1">
        <v>3424</v>
      </c>
      <c r="B3425" s="1" t="s">
        <v>15</v>
      </c>
      <c r="C3425" s="1">
        <v>675000</v>
      </c>
      <c r="D3425" s="1" t="s">
        <v>10</v>
      </c>
      <c r="E3425" s="1" t="s">
        <v>16</v>
      </c>
      <c r="F3425" s="1" t="s">
        <v>12</v>
      </c>
      <c r="G3425" s="1" t="s">
        <v>13</v>
      </c>
      <c r="H3425" s="1" t="s">
        <v>13</v>
      </c>
      <c r="I3425" s="1">
        <v>27</v>
      </c>
      <c r="J3425" t="str">
        <f t="shared" si="160"/>
        <v>No</v>
      </c>
      <c r="K3425" t="str">
        <f t="shared" si="161"/>
        <v>No</v>
      </c>
      <c r="L3425">
        <f t="shared" si="162"/>
        <v>675000</v>
      </c>
      <c r="M3425" s="1" t="str">
        <f>IF(ISBLANK(D3425),_xlfn.MODE.SNGL(moras[TIPO_ASEGURAMIENTO]),D3425)</f>
        <v>ASALARIADO</v>
      </c>
      <c r="N3425" s="1">
        <f>IF(ISBLANK(moras[[#This Row],[EDAD]]),T3446,moras[[#This Row],[EDAD]])</f>
        <v>27</v>
      </c>
    </row>
    <row r="3426" spans="1:14" x14ac:dyDescent="0.35">
      <c r="A3426" s="1">
        <v>3425</v>
      </c>
      <c r="B3426" s="1" t="s">
        <v>9</v>
      </c>
      <c r="C3426" s="1">
        <v>277828.07</v>
      </c>
      <c r="D3426" s="1" t="s">
        <v>10</v>
      </c>
      <c r="E3426" s="1" t="s">
        <v>16</v>
      </c>
      <c r="F3426" s="1" t="s">
        <v>12</v>
      </c>
      <c r="G3426" s="1" t="s">
        <v>13</v>
      </c>
      <c r="H3426" s="1" t="s">
        <v>13</v>
      </c>
      <c r="I3426" s="1">
        <v>22</v>
      </c>
      <c r="J3426" t="str">
        <f t="shared" si="160"/>
        <v>No</v>
      </c>
      <c r="K3426" t="str">
        <f t="shared" si="161"/>
        <v>No</v>
      </c>
      <c r="L3426">
        <f t="shared" si="162"/>
        <v>277828.07</v>
      </c>
      <c r="M3426" s="1" t="str">
        <f>IF(ISBLANK(D3426),_xlfn.MODE.SNGL(moras[TIPO_ASEGURAMIENTO]),D3426)</f>
        <v>ASALARIADO</v>
      </c>
      <c r="N3426" s="1">
        <f>IF(ISBLANK(moras[[#This Row],[EDAD]]),T3447,moras[[#This Row],[EDAD]])</f>
        <v>22</v>
      </c>
    </row>
    <row r="3427" spans="1:14" x14ac:dyDescent="0.35">
      <c r="A3427" s="1">
        <v>3426</v>
      </c>
      <c r="B3427" s="1" t="s">
        <v>9</v>
      </c>
      <c r="C3427" s="1">
        <v>270000</v>
      </c>
      <c r="D3427" s="1" t="s">
        <v>10</v>
      </c>
      <c r="E3427" s="1" t="s">
        <v>16</v>
      </c>
      <c r="F3427" s="1" t="s">
        <v>12</v>
      </c>
      <c r="G3427" s="1" t="s">
        <v>13</v>
      </c>
      <c r="H3427" s="1" t="s">
        <v>13</v>
      </c>
      <c r="I3427" s="1">
        <v>58</v>
      </c>
      <c r="J3427" t="str">
        <f t="shared" si="160"/>
        <v>No</v>
      </c>
      <c r="K3427" t="str">
        <f t="shared" si="161"/>
        <v>No</v>
      </c>
      <c r="L3427">
        <f t="shared" si="162"/>
        <v>270000</v>
      </c>
      <c r="M3427" s="1" t="str">
        <f>IF(ISBLANK(D3427),_xlfn.MODE.SNGL(moras[TIPO_ASEGURAMIENTO]),D3427)</f>
        <v>ASALARIADO</v>
      </c>
      <c r="N3427" s="1">
        <f>IF(ISBLANK(moras[[#This Row],[EDAD]]),T3448,moras[[#This Row],[EDAD]])</f>
        <v>58</v>
      </c>
    </row>
    <row r="3428" spans="1:14" x14ac:dyDescent="0.35">
      <c r="A3428" s="1">
        <v>3427</v>
      </c>
      <c r="B3428" s="1" t="s">
        <v>15</v>
      </c>
      <c r="C3428" s="1">
        <v>514380</v>
      </c>
      <c r="D3428" s="1" t="s">
        <v>10</v>
      </c>
      <c r="E3428" s="1" t="s">
        <v>11</v>
      </c>
      <c r="F3428" s="1" t="s">
        <v>12</v>
      </c>
      <c r="G3428" s="1" t="s">
        <v>13</v>
      </c>
      <c r="H3428" s="1" t="s">
        <v>13</v>
      </c>
      <c r="I3428" s="1">
        <v>57</v>
      </c>
      <c r="J3428" t="str">
        <f t="shared" si="160"/>
        <v>No</v>
      </c>
      <c r="K3428" t="str">
        <f t="shared" si="161"/>
        <v>No</v>
      </c>
      <c r="L3428">
        <f t="shared" si="162"/>
        <v>514380</v>
      </c>
      <c r="M3428" s="1" t="str">
        <f>IF(ISBLANK(D3428),_xlfn.MODE.SNGL(moras[TIPO_ASEGURAMIENTO]),D3428)</f>
        <v>ASALARIADO</v>
      </c>
      <c r="N3428" s="1">
        <f>IF(ISBLANK(moras[[#This Row],[EDAD]]),T3449,moras[[#This Row],[EDAD]])</f>
        <v>57</v>
      </c>
    </row>
    <row r="3429" spans="1:14" x14ac:dyDescent="0.35">
      <c r="A3429" s="1">
        <v>3428</v>
      </c>
      <c r="B3429" s="1" t="s">
        <v>9</v>
      </c>
      <c r="C3429" s="1">
        <v>995069.79</v>
      </c>
      <c r="D3429" s="1" t="s">
        <v>10</v>
      </c>
      <c r="E3429" s="1" t="s">
        <v>16</v>
      </c>
      <c r="F3429" s="1" t="s">
        <v>12</v>
      </c>
      <c r="G3429" s="1" t="s">
        <v>13</v>
      </c>
      <c r="H3429" s="1" t="s">
        <v>13</v>
      </c>
      <c r="I3429" s="1">
        <v>37</v>
      </c>
      <c r="J3429" t="str">
        <f t="shared" si="160"/>
        <v>No</v>
      </c>
      <c r="K3429" t="str">
        <f t="shared" si="161"/>
        <v>No</v>
      </c>
      <c r="L3429">
        <f t="shared" si="162"/>
        <v>995069.79</v>
      </c>
      <c r="M3429" s="1" t="str">
        <f>IF(ISBLANK(D3429),_xlfn.MODE.SNGL(moras[TIPO_ASEGURAMIENTO]),D3429)</f>
        <v>ASALARIADO</v>
      </c>
      <c r="N3429" s="1">
        <f>IF(ISBLANK(moras[[#This Row],[EDAD]]),T3450,moras[[#This Row],[EDAD]])</f>
        <v>37</v>
      </c>
    </row>
    <row r="3430" spans="1:14" x14ac:dyDescent="0.35">
      <c r="A3430" s="1">
        <v>3429</v>
      </c>
      <c r="B3430" s="1" t="s">
        <v>9</v>
      </c>
      <c r="C3430" s="1">
        <v>278500</v>
      </c>
      <c r="D3430" s="1" t="s">
        <v>10</v>
      </c>
      <c r="E3430" s="1" t="s">
        <v>16</v>
      </c>
      <c r="F3430" s="1" t="s">
        <v>12</v>
      </c>
      <c r="G3430" s="1" t="s">
        <v>13</v>
      </c>
      <c r="H3430" s="1" t="s">
        <v>13</v>
      </c>
      <c r="I3430" s="1">
        <v>43</v>
      </c>
      <c r="J3430" t="str">
        <f t="shared" si="160"/>
        <v>No</v>
      </c>
      <c r="K3430" t="str">
        <f t="shared" si="161"/>
        <v>No</v>
      </c>
      <c r="L3430">
        <f t="shared" si="162"/>
        <v>278500</v>
      </c>
      <c r="M3430" s="1" t="str">
        <f>IF(ISBLANK(D3430),_xlfn.MODE.SNGL(moras[TIPO_ASEGURAMIENTO]),D3430)</f>
        <v>ASALARIADO</v>
      </c>
      <c r="N3430" s="1">
        <f>IF(ISBLANK(moras[[#This Row],[EDAD]]),T3451,moras[[#This Row],[EDAD]])</f>
        <v>43</v>
      </c>
    </row>
    <row r="3431" spans="1:14" x14ac:dyDescent="0.35">
      <c r="A3431" s="1">
        <v>3430</v>
      </c>
      <c r="B3431" s="1" t="s">
        <v>15</v>
      </c>
      <c r="C3431" s="1">
        <v>368282</v>
      </c>
      <c r="D3431" s="1" t="s">
        <v>10</v>
      </c>
      <c r="E3431" s="1" t="s">
        <v>16</v>
      </c>
      <c r="F3431" s="1" t="s">
        <v>12</v>
      </c>
      <c r="G3431" s="1" t="s">
        <v>13</v>
      </c>
      <c r="H3431" s="1" t="s">
        <v>13</v>
      </c>
      <c r="I3431" s="1">
        <v>54</v>
      </c>
      <c r="J3431" t="str">
        <f t="shared" si="160"/>
        <v>No</v>
      </c>
      <c r="K3431" t="str">
        <f t="shared" si="161"/>
        <v>No</v>
      </c>
      <c r="L3431">
        <f t="shared" si="162"/>
        <v>368282</v>
      </c>
      <c r="M3431" s="1" t="str">
        <f>IF(ISBLANK(D3431),_xlfn.MODE.SNGL(moras[TIPO_ASEGURAMIENTO]),D3431)</f>
        <v>ASALARIADO</v>
      </c>
      <c r="N3431" s="1">
        <f>IF(ISBLANK(moras[[#This Row],[EDAD]]),T3452,moras[[#This Row],[EDAD]])</f>
        <v>54</v>
      </c>
    </row>
    <row r="3432" spans="1:14" x14ac:dyDescent="0.35">
      <c r="A3432" s="1">
        <v>3431</v>
      </c>
      <c r="B3432" s="1" t="s">
        <v>15</v>
      </c>
      <c r="C3432" s="1">
        <v>509509</v>
      </c>
      <c r="D3432" s="1" t="s">
        <v>18</v>
      </c>
      <c r="E3432" s="1" t="s">
        <v>16</v>
      </c>
      <c r="F3432" s="1" t="s">
        <v>12</v>
      </c>
      <c r="G3432" s="1" t="s">
        <v>13</v>
      </c>
      <c r="H3432" s="1" t="s">
        <v>12</v>
      </c>
      <c r="I3432" s="1">
        <v>45</v>
      </c>
      <c r="J3432" t="str">
        <f t="shared" si="160"/>
        <v>No</v>
      </c>
      <c r="K3432" t="str">
        <f t="shared" si="161"/>
        <v>No</v>
      </c>
      <c r="L3432">
        <f t="shared" si="162"/>
        <v>509509</v>
      </c>
      <c r="M3432" s="1" t="str">
        <f>IF(ISBLANK(D3432),_xlfn.MODE.SNGL(moras[TIPO_ASEGURAMIENTO]),D3432)</f>
        <v>TRABAJADOR INDEPENDIENTE</v>
      </c>
      <c r="N3432" s="1">
        <f>IF(ISBLANK(moras[[#This Row],[EDAD]]),T3453,moras[[#This Row],[EDAD]])</f>
        <v>45</v>
      </c>
    </row>
    <row r="3433" spans="1:14" x14ac:dyDescent="0.35">
      <c r="A3433" s="1">
        <v>3432</v>
      </c>
      <c r="B3433" s="1" t="s">
        <v>15</v>
      </c>
      <c r="C3433" s="1">
        <v>690000</v>
      </c>
      <c r="D3433" s="1" t="s">
        <v>10</v>
      </c>
      <c r="E3433" s="1" t="s">
        <v>16</v>
      </c>
      <c r="F3433" s="1" t="s">
        <v>12</v>
      </c>
      <c r="G3433" s="1" t="s">
        <v>13</v>
      </c>
      <c r="H3433" s="1" t="s">
        <v>13</v>
      </c>
      <c r="I3433" s="1">
        <v>40</v>
      </c>
      <c r="J3433" t="str">
        <f t="shared" si="160"/>
        <v>No</v>
      </c>
      <c r="K3433" t="str">
        <f t="shared" si="161"/>
        <v>No</v>
      </c>
      <c r="L3433">
        <f t="shared" si="162"/>
        <v>690000</v>
      </c>
      <c r="M3433" s="1" t="str">
        <f>IF(ISBLANK(D3433),_xlfn.MODE.SNGL(moras[TIPO_ASEGURAMIENTO]),D3433)</f>
        <v>ASALARIADO</v>
      </c>
      <c r="N3433" s="1">
        <f>IF(ISBLANK(moras[[#This Row],[EDAD]]),T3454,moras[[#This Row],[EDAD]])</f>
        <v>40</v>
      </c>
    </row>
    <row r="3434" spans="1:14" x14ac:dyDescent="0.35">
      <c r="A3434" s="1">
        <v>3433</v>
      </c>
      <c r="B3434" s="1" t="s">
        <v>9</v>
      </c>
      <c r="C3434" s="1">
        <v>404463</v>
      </c>
      <c r="D3434" s="1" t="s">
        <v>18</v>
      </c>
      <c r="E3434" s="1" t="s">
        <v>16</v>
      </c>
      <c r="F3434" s="1" t="s">
        <v>12</v>
      </c>
      <c r="G3434" s="1" t="s">
        <v>13</v>
      </c>
      <c r="H3434" s="1" t="s">
        <v>13</v>
      </c>
      <c r="I3434" s="1">
        <v>50</v>
      </c>
      <c r="J3434" t="str">
        <f t="shared" si="160"/>
        <v>No</v>
      </c>
      <c r="K3434" t="str">
        <f t="shared" si="161"/>
        <v>No</v>
      </c>
      <c r="L3434">
        <f t="shared" si="162"/>
        <v>404463</v>
      </c>
      <c r="M3434" s="1" t="str">
        <f>IF(ISBLANK(D3434),_xlfn.MODE.SNGL(moras[TIPO_ASEGURAMIENTO]),D3434)</f>
        <v>TRABAJADOR INDEPENDIENTE</v>
      </c>
      <c r="N3434" s="1">
        <f>IF(ISBLANK(moras[[#This Row],[EDAD]]),T3455,moras[[#This Row],[EDAD]])</f>
        <v>50</v>
      </c>
    </row>
    <row r="3435" spans="1:14" x14ac:dyDescent="0.35">
      <c r="A3435" s="1">
        <v>3434</v>
      </c>
      <c r="B3435" s="1" t="s">
        <v>9</v>
      </c>
      <c r="C3435" s="1">
        <v>873081</v>
      </c>
      <c r="D3435" s="1" t="s">
        <v>10</v>
      </c>
      <c r="E3435" s="1" t="s">
        <v>11</v>
      </c>
      <c r="F3435" s="1" t="s">
        <v>12</v>
      </c>
      <c r="G3435" s="1" t="s">
        <v>13</v>
      </c>
      <c r="H3435" s="1" t="s">
        <v>13</v>
      </c>
      <c r="I3435" s="1">
        <v>36</v>
      </c>
      <c r="J3435" t="str">
        <f t="shared" si="160"/>
        <v>No</v>
      </c>
      <c r="K3435" t="str">
        <f t="shared" si="161"/>
        <v>No</v>
      </c>
      <c r="L3435">
        <f t="shared" si="162"/>
        <v>873081</v>
      </c>
      <c r="M3435" s="1" t="str">
        <f>IF(ISBLANK(D3435),_xlfn.MODE.SNGL(moras[TIPO_ASEGURAMIENTO]),D3435)</f>
        <v>ASALARIADO</v>
      </c>
      <c r="N3435" s="1">
        <f>IF(ISBLANK(moras[[#This Row],[EDAD]]),T3456,moras[[#This Row],[EDAD]])</f>
        <v>36</v>
      </c>
    </row>
    <row r="3436" spans="1:14" x14ac:dyDescent="0.35">
      <c r="A3436" s="1">
        <v>3435</v>
      </c>
      <c r="B3436" s="1" t="s">
        <v>15</v>
      </c>
      <c r="C3436" s="1">
        <v>298186</v>
      </c>
      <c r="D3436" s="1" t="s">
        <v>17</v>
      </c>
      <c r="E3436" s="1" t="s">
        <v>16</v>
      </c>
      <c r="F3436" s="1" t="s">
        <v>12</v>
      </c>
      <c r="G3436" s="1" t="s">
        <v>13</v>
      </c>
      <c r="H3436" s="1" t="s">
        <v>13</v>
      </c>
      <c r="I3436" s="1">
        <v>54</v>
      </c>
      <c r="J3436" t="str">
        <f t="shared" si="160"/>
        <v>No</v>
      </c>
      <c r="K3436" t="str">
        <f t="shared" si="161"/>
        <v>No</v>
      </c>
      <c r="L3436">
        <f t="shared" si="162"/>
        <v>298186</v>
      </c>
      <c r="M3436" s="1" t="str">
        <f>IF(ISBLANK(D3436),_xlfn.MODE.SNGL(moras[TIPO_ASEGURAMIENTO]),D3436)</f>
        <v>ASEGURADO VOLUNTARIO</v>
      </c>
      <c r="N3436" s="1">
        <f>IF(ISBLANK(moras[[#This Row],[EDAD]]),T3457,moras[[#This Row],[EDAD]])</f>
        <v>54</v>
      </c>
    </row>
    <row r="3437" spans="1:14" x14ac:dyDescent="0.35">
      <c r="A3437" s="1">
        <v>3436</v>
      </c>
      <c r="B3437" s="1" t="s">
        <v>15</v>
      </c>
      <c r="C3437" s="1">
        <v>1088763.67</v>
      </c>
      <c r="D3437" s="1" t="s">
        <v>10</v>
      </c>
      <c r="E3437" s="1" t="s">
        <v>16</v>
      </c>
      <c r="F3437" s="1" t="s">
        <v>12</v>
      </c>
      <c r="G3437" s="1" t="s">
        <v>13</v>
      </c>
      <c r="H3437" s="1" t="s">
        <v>13</v>
      </c>
      <c r="I3437" s="1">
        <v>36</v>
      </c>
      <c r="J3437" t="str">
        <f t="shared" si="160"/>
        <v>No</v>
      </c>
      <c r="K3437" t="str">
        <f t="shared" si="161"/>
        <v>No</v>
      </c>
      <c r="L3437">
        <f t="shared" si="162"/>
        <v>1088763.67</v>
      </c>
      <c r="M3437" s="1" t="str">
        <f>IF(ISBLANK(D3437),_xlfn.MODE.SNGL(moras[TIPO_ASEGURAMIENTO]),D3437)</f>
        <v>ASALARIADO</v>
      </c>
      <c r="N3437" s="1">
        <f>IF(ISBLANK(moras[[#This Row],[EDAD]]),T3458,moras[[#This Row],[EDAD]])</f>
        <v>36</v>
      </c>
    </row>
    <row r="3438" spans="1:14" x14ac:dyDescent="0.35">
      <c r="A3438" s="1">
        <v>3437</v>
      </c>
      <c r="B3438" s="1" t="s">
        <v>9</v>
      </c>
      <c r="C3438" s="1">
        <v>300000</v>
      </c>
      <c r="D3438" s="1" t="s">
        <v>17</v>
      </c>
      <c r="E3438" s="1" t="s">
        <v>16</v>
      </c>
      <c r="F3438" s="1" t="s">
        <v>12</v>
      </c>
      <c r="G3438" s="1" t="s">
        <v>12</v>
      </c>
      <c r="H3438" s="1" t="s">
        <v>13</v>
      </c>
      <c r="I3438" s="1">
        <v>32</v>
      </c>
      <c r="J3438" t="str">
        <f t="shared" si="160"/>
        <v>No</v>
      </c>
      <c r="K3438" t="str">
        <f t="shared" si="161"/>
        <v>No</v>
      </c>
      <c r="L3438">
        <f t="shared" si="162"/>
        <v>300000</v>
      </c>
      <c r="M3438" s="1" t="str">
        <f>IF(ISBLANK(D3438),_xlfn.MODE.SNGL(moras[TIPO_ASEGURAMIENTO]),D3438)</f>
        <v>ASEGURADO VOLUNTARIO</v>
      </c>
      <c r="N3438" s="1">
        <f>IF(ISBLANK(moras[[#This Row],[EDAD]]),T3459,moras[[#This Row],[EDAD]])</f>
        <v>32</v>
      </c>
    </row>
    <row r="3439" spans="1:14" x14ac:dyDescent="0.35">
      <c r="A3439" s="1">
        <v>3438</v>
      </c>
      <c r="B3439" s="1" t="s">
        <v>9</v>
      </c>
      <c r="C3439" s="1">
        <v>934810.14</v>
      </c>
      <c r="D3439" s="1" t="s">
        <v>10</v>
      </c>
      <c r="E3439" s="1" t="s">
        <v>11</v>
      </c>
      <c r="F3439" s="1" t="s">
        <v>12</v>
      </c>
      <c r="G3439" s="1" t="s">
        <v>13</v>
      </c>
      <c r="H3439" s="1" t="s">
        <v>13</v>
      </c>
      <c r="I3439" s="1">
        <v>34</v>
      </c>
      <c r="J3439" t="str">
        <f t="shared" si="160"/>
        <v>No</v>
      </c>
      <c r="K3439" t="str">
        <f t="shared" si="161"/>
        <v>No</v>
      </c>
      <c r="L3439">
        <f t="shared" si="162"/>
        <v>934810.14</v>
      </c>
      <c r="M3439" s="1" t="str">
        <f>IF(ISBLANK(D3439),_xlfn.MODE.SNGL(moras[TIPO_ASEGURAMIENTO]),D3439)</f>
        <v>ASALARIADO</v>
      </c>
      <c r="N3439" s="1">
        <f>IF(ISBLANK(moras[[#This Row],[EDAD]]),T3460,moras[[#This Row],[EDAD]])</f>
        <v>34</v>
      </c>
    </row>
    <row r="3440" spans="1:14" x14ac:dyDescent="0.35">
      <c r="A3440" s="1">
        <v>3439</v>
      </c>
      <c r="B3440" s="1" t="s">
        <v>15</v>
      </c>
      <c r="C3440" s="1">
        <v>278030</v>
      </c>
      <c r="D3440" s="1" t="s">
        <v>19</v>
      </c>
      <c r="E3440" s="1" t="s">
        <v>16</v>
      </c>
      <c r="F3440" s="1" t="s">
        <v>12</v>
      </c>
      <c r="G3440" s="1" t="s">
        <v>12</v>
      </c>
      <c r="H3440" s="1" t="s">
        <v>13</v>
      </c>
      <c r="I3440" s="1">
        <v>29</v>
      </c>
      <c r="J3440" t="str">
        <f t="shared" si="160"/>
        <v>No</v>
      </c>
      <c r="K3440" t="str">
        <f t="shared" si="161"/>
        <v>No</v>
      </c>
      <c r="L3440">
        <f t="shared" si="162"/>
        <v>278030</v>
      </c>
      <c r="M3440" s="1" t="str">
        <f>IF(ISBLANK(D3440),_xlfn.MODE.SNGL(moras[TIPO_ASEGURAMIENTO]),D3440)</f>
        <v>CONVENIOS ESPECIALES DE TRABAJADORES INDEPENDIENTES</v>
      </c>
      <c r="N3440" s="1">
        <f>IF(ISBLANK(moras[[#This Row],[EDAD]]),T3461,moras[[#This Row],[EDAD]])</f>
        <v>29</v>
      </c>
    </row>
    <row r="3441" spans="1:14" x14ac:dyDescent="0.35">
      <c r="A3441" s="1">
        <v>3440</v>
      </c>
      <c r="B3441" s="1" t="s">
        <v>15</v>
      </c>
      <c r="C3441" s="1">
        <v>765893.37</v>
      </c>
      <c r="D3441" s="1" t="s">
        <v>10</v>
      </c>
      <c r="E3441" s="1" t="s">
        <v>16</v>
      </c>
      <c r="F3441" s="1" t="s">
        <v>12</v>
      </c>
      <c r="G3441" s="1" t="s">
        <v>13</v>
      </c>
      <c r="H3441" s="1" t="s">
        <v>13</v>
      </c>
      <c r="I3441" s="1">
        <v>24</v>
      </c>
      <c r="J3441" t="str">
        <f t="shared" si="160"/>
        <v>No</v>
      </c>
      <c r="K3441" t="str">
        <f t="shared" si="161"/>
        <v>No</v>
      </c>
      <c r="L3441">
        <f t="shared" si="162"/>
        <v>765893.37</v>
      </c>
      <c r="M3441" s="1" t="str">
        <f>IF(ISBLANK(D3441),_xlfn.MODE.SNGL(moras[TIPO_ASEGURAMIENTO]),D3441)</f>
        <v>ASALARIADO</v>
      </c>
      <c r="N3441" s="1">
        <f>IF(ISBLANK(moras[[#This Row],[EDAD]]),T3462,moras[[#This Row],[EDAD]])</f>
        <v>24</v>
      </c>
    </row>
    <row r="3442" spans="1:14" x14ac:dyDescent="0.35">
      <c r="A3442" s="1">
        <v>3441</v>
      </c>
      <c r="B3442" s="1" t="s">
        <v>9</v>
      </c>
      <c r="C3442" s="1">
        <v>425426.15</v>
      </c>
      <c r="D3442" s="1" t="s">
        <v>10</v>
      </c>
      <c r="E3442" s="1" t="s">
        <v>16</v>
      </c>
      <c r="F3442" s="1" t="s">
        <v>12</v>
      </c>
      <c r="G3442" s="1" t="s">
        <v>13</v>
      </c>
      <c r="H3442" s="1" t="s">
        <v>13</v>
      </c>
      <c r="I3442" s="1">
        <v>21</v>
      </c>
      <c r="J3442" t="str">
        <f t="shared" si="160"/>
        <v>No</v>
      </c>
      <c r="K3442" t="str">
        <f t="shared" si="161"/>
        <v>No</v>
      </c>
      <c r="L3442">
        <f t="shared" si="162"/>
        <v>425426.15</v>
      </c>
      <c r="M3442" s="1" t="str">
        <f>IF(ISBLANK(D3442),_xlfn.MODE.SNGL(moras[TIPO_ASEGURAMIENTO]),D3442)</f>
        <v>ASALARIADO</v>
      </c>
      <c r="N3442" s="1">
        <f>IF(ISBLANK(moras[[#This Row],[EDAD]]),T3463,moras[[#This Row],[EDAD]])</f>
        <v>21</v>
      </c>
    </row>
    <row r="3443" spans="1:14" x14ac:dyDescent="0.35">
      <c r="A3443" s="1">
        <v>3442</v>
      </c>
      <c r="B3443" s="1" t="s">
        <v>15</v>
      </c>
      <c r="C3443" s="1">
        <v>655560</v>
      </c>
      <c r="D3443" s="1" t="s">
        <v>10</v>
      </c>
      <c r="E3443" s="1" t="s">
        <v>11</v>
      </c>
      <c r="F3443" s="1" t="s">
        <v>12</v>
      </c>
      <c r="G3443" s="1" t="s">
        <v>13</v>
      </c>
      <c r="H3443" s="1" t="s">
        <v>13</v>
      </c>
      <c r="I3443" s="1">
        <v>39</v>
      </c>
      <c r="J3443" t="str">
        <f t="shared" si="160"/>
        <v>No</v>
      </c>
      <c r="K3443" t="str">
        <f t="shared" si="161"/>
        <v>No</v>
      </c>
      <c r="L3443">
        <f t="shared" si="162"/>
        <v>655560</v>
      </c>
      <c r="M3443" s="1" t="str">
        <f>IF(ISBLANK(D3443),_xlfn.MODE.SNGL(moras[TIPO_ASEGURAMIENTO]),D3443)</f>
        <v>ASALARIADO</v>
      </c>
      <c r="N3443" s="1">
        <f>IF(ISBLANK(moras[[#This Row],[EDAD]]),T3464,moras[[#This Row],[EDAD]])</f>
        <v>39</v>
      </c>
    </row>
    <row r="3444" spans="1:14" x14ac:dyDescent="0.35">
      <c r="A3444" s="1">
        <v>3443</v>
      </c>
      <c r="B3444" s="1" t="s">
        <v>9</v>
      </c>
      <c r="C3444" s="1">
        <v>106848</v>
      </c>
      <c r="D3444" s="1" t="s">
        <v>10</v>
      </c>
      <c r="E3444" s="1" t="s">
        <v>16</v>
      </c>
      <c r="F3444" s="1" t="s">
        <v>12</v>
      </c>
      <c r="G3444" s="1" t="s">
        <v>12</v>
      </c>
      <c r="H3444" s="1" t="s">
        <v>13</v>
      </c>
      <c r="I3444" s="1">
        <v>36</v>
      </c>
      <c r="J3444" t="str">
        <f t="shared" si="160"/>
        <v>No</v>
      </c>
      <c r="K3444" t="str">
        <f t="shared" si="161"/>
        <v>No</v>
      </c>
      <c r="L3444">
        <f t="shared" si="162"/>
        <v>106848</v>
      </c>
      <c r="M3444" s="1" t="str">
        <f>IF(ISBLANK(D3444),_xlfn.MODE.SNGL(moras[TIPO_ASEGURAMIENTO]),D3444)</f>
        <v>ASALARIADO</v>
      </c>
      <c r="N3444" s="1">
        <f>IF(ISBLANK(moras[[#This Row],[EDAD]]),T3465,moras[[#This Row],[EDAD]])</f>
        <v>36</v>
      </c>
    </row>
    <row r="3445" spans="1:14" x14ac:dyDescent="0.35">
      <c r="A3445" s="1">
        <v>3444</v>
      </c>
      <c r="B3445" s="1" t="s">
        <v>9</v>
      </c>
      <c r="C3445" s="1">
        <v>1492130.65</v>
      </c>
      <c r="D3445" s="1" t="s">
        <v>10</v>
      </c>
      <c r="E3445" s="1" t="s">
        <v>11</v>
      </c>
      <c r="F3445" s="1" t="s">
        <v>12</v>
      </c>
      <c r="G3445" s="1" t="s">
        <v>13</v>
      </c>
      <c r="H3445" s="1" t="s">
        <v>13</v>
      </c>
      <c r="I3445" s="1">
        <v>58</v>
      </c>
      <c r="J3445" t="str">
        <f t="shared" si="160"/>
        <v>No</v>
      </c>
      <c r="K3445" t="str">
        <f t="shared" si="161"/>
        <v>No</v>
      </c>
      <c r="L3445">
        <f t="shared" si="162"/>
        <v>1492130.65</v>
      </c>
      <c r="M3445" s="1" t="str">
        <f>IF(ISBLANK(D3445),_xlfn.MODE.SNGL(moras[TIPO_ASEGURAMIENTO]),D3445)</f>
        <v>ASALARIADO</v>
      </c>
      <c r="N3445" s="1">
        <f>IF(ISBLANK(moras[[#This Row],[EDAD]]),T3466,moras[[#This Row],[EDAD]])</f>
        <v>58</v>
      </c>
    </row>
    <row r="3446" spans="1:14" x14ac:dyDescent="0.35">
      <c r="A3446" s="1">
        <v>3445</v>
      </c>
      <c r="B3446" s="1" t="s">
        <v>9</v>
      </c>
      <c r="C3446" s="1">
        <v>175130</v>
      </c>
      <c r="D3446" s="1" t="s">
        <v>10</v>
      </c>
      <c r="E3446" s="1" t="s">
        <v>11</v>
      </c>
      <c r="F3446" s="1" t="s">
        <v>12</v>
      </c>
      <c r="G3446" s="1" t="s">
        <v>13</v>
      </c>
      <c r="H3446" s="1" t="s">
        <v>13</v>
      </c>
      <c r="I3446" s="1">
        <v>36</v>
      </c>
      <c r="J3446" t="str">
        <f t="shared" si="160"/>
        <v>No</v>
      </c>
      <c r="K3446" t="str">
        <f t="shared" si="161"/>
        <v>No</v>
      </c>
      <c r="L3446">
        <f t="shared" si="162"/>
        <v>175130</v>
      </c>
      <c r="M3446" s="1" t="str">
        <f>IF(ISBLANK(D3446),_xlfn.MODE.SNGL(moras[TIPO_ASEGURAMIENTO]),D3446)</f>
        <v>ASALARIADO</v>
      </c>
      <c r="N3446" s="1">
        <f>IF(ISBLANK(moras[[#This Row],[EDAD]]),T3467,moras[[#This Row],[EDAD]])</f>
        <v>36</v>
      </c>
    </row>
    <row r="3447" spans="1:14" x14ac:dyDescent="0.35">
      <c r="A3447" s="1">
        <v>3446</v>
      </c>
      <c r="B3447" s="1" t="s">
        <v>15</v>
      </c>
      <c r="C3447" s="1">
        <v>516452.8</v>
      </c>
      <c r="D3447" s="1" t="s">
        <v>10</v>
      </c>
      <c r="E3447" s="1" t="s">
        <v>11</v>
      </c>
      <c r="F3447" s="1" t="s">
        <v>12</v>
      </c>
      <c r="G3447" s="1" t="s">
        <v>13</v>
      </c>
      <c r="H3447" s="1" t="s">
        <v>13</v>
      </c>
      <c r="I3447" s="1">
        <v>30</v>
      </c>
      <c r="J3447" t="str">
        <f t="shared" si="160"/>
        <v>No</v>
      </c>
      <c r="K3447" t="str">
        <f t="shared" si="161"/>
        <v>No</v>
      </c>
      <c r="L3447">
        <f t="shared" si="162"/>
        <v>516452.8</v>
      </c>
      <c r="M3447" s="1" t="str">
        <f>IF(ISBLANK(D3447),_xlfn.MODE.SNGL(moras[TIPO_ASEGURAMIENTO]),D3447)</f>
        <v>ASALARIADO</v>
      </c>
      <c r="N3447" s="1">
        <f>IF(ISBLANK(moras[[#This Row],[EDAD]]),T3468,moras[[#This Row],[EDAD]])</f>
        <v>30</v>
      </c>
    </row>
    <row r="3448" spans="1:14" x14ac:dyDescent="0.35">
      <c r="A3448" s="1">
        <v>3447</v>
      </c>
      <c r="B3448" s="1" t="s">
        <v>9</v>
      </c>
      <c r="C3448" s="1">
        <v>11292323.83</v>
      </c>
      <c r="D3448" s="1" t="s">
        <v>10</v>
      </c>
      <c r="E3448" s="1" t="s">
        <v>16</v>
      </c>
      <c r="F3448" s="1" t="s">
        <v>12</v>
      </c>
      <c r="G3448" s="1" t="s">
        <v>12</v>
      </c>
      <c r="H3448" s="1" t="s">
        <v>13</v>
      </c>
      <c r="I3448" s="1">
        <v>55</v>
      </c>
      <c r="J3448" t="str">
        <f t="shared" si="160"/>
        <v>Atípico</v>
      </c>
      <c r="K3448" t="str">
        <f t="shared" si="161"/>
        <v>No</v>
      </c>
      <c r="L3448">
        <f t="shared" si="162"/>
        <v>11292323.83</v>
      </c>
      <c r="M3448" s="1" t="str">
        <f>IF(ISBLANK(D3448),_xlfn.MODE.SNGL(moras[TIPO_ASEGURAMIENTO]),D3448)</f>
        <v>ASALARIADO</v>
      </c>
      <c r="N3448" s="1">
        <f>IF(ISBLANK(moras[[#This Row],[EDAD]]),T3469,moras[[#This Row],[EDAD]])</f>
        <v>55</v>
      </c>
    </row>
    <row r="3449" spans="1:14" x14ac:dyDescent="0.35">
      <c r="A3449" s="1">
        <v>3448</v>
      </c>
      <c r="B3449" s="1" t="s">
        <v>15</v>
      </c>
      <c r="C3449" s="1">
        <v>815000</v>
      </c>
      <c r="D3449" s="1" t="s">
        <v>10</v>
      </c>
      <c r="E3449" s="1" t="s">
        <v>11</v>
      </c>
      <c r="F3449" s="1" t="s">
        <v>12</v>
      </c>
      <c r="G3449" s="1" t="s">
        <v>13</v>
      </c>
      <c r="H3449" s="1" t="s">
        <v>13</v>
      </c>
      <c r="I3449" s="1">
        <v>29</v>
      </c>
      <c r="J3449" t="str">
        <f t="shared" si="160"/>
        <v>No</v>
      </c>
      <c r="K3449" t="str">
        <f t="shared" si="161"/>
        <v>No</v>
      </c>
      <c r="L3449">
        <f t="shared" si="162"/>
        <v>815000</v>
      </c>
      <c r="M3449" s="1" t="str">
        <f>IF(ISBLANK(D3449),_xlfn.MODE.SNGL(moras[TIPO_ASEGURAMIENTO]),D3449)</f>
        <v>ASALARIADO</v>
      </c>
      <c r="N3449" s="1">
        <f>IF(ISBLANK(moras[[#This Row],[EDAD]]),T3470,moras[[#This Row],[EDAD]])</f>
        <v>29</v>
      </c>
    </row>
    <row r="3450" spans="1:14" x14ac:dyDescent="0.35">
      <c r="A3450" s="1">
        <v>3449</v>
      </c>
      <c r="B3450" s="1" t="s">
        <v>15</v>
      </c>
      <c r="C3450" s="1">
        <v>1450033.3</v>
      </c>
      <c r="D3450" s="1" t="s">
        <v>10</v>
      </c>
      <c r="E3450" s="1" t="s">
        <v>11</v>
      </c>
      <c r="F3450" s="1" t="s">
        <v>12</v>
      </c>
      <c r="G3450" s="1" t="s">
        <v>13</v>
      </c>
      <c r="H3450" s="1" t="s">
        <v>13</v>
      </c>
      <c r="I3450" s="1">
        <v>32</v>
      </c>
      <c r="J3450" t="str">
        <f t="shared" si="160"/>
        <v>No</v>
      </c>
      <c r="K3450" t="str">
        <f t="shared" si="161"/>
        <v>No</v>
      </c>
      <c r="L3450">
        <f t="shared" si="162"/>
        <v>1450033.3</v>
      </c>
      <c r="M3450" s="1" t="str">
        <f>IF(ISBLANK(D3450),_xlfn.MODE.SNGL(moras[TIPO_ASEGURAMIENTO]),D3450)</f>
        <v>ASALARIADO</v>
      </c>
      <c r="N3450" s="1">
        <f>IF(ISBLANK(moras[[#This Row],[EDAD]]),T3471,moras[[#This Row],[EDAD]])</f>
        <v>32</v>
      </c>
    </row>
    <row r="3451" spans="1:14" x14ac:dyDescent="0.35">
      <c r="A3451" s="1">
        <v>3450</v>
      </c>
      <c r="B3451" s="1" t="s">
        <v>9</v>
      </c>
      <c r="C3451" s="1">
        <v>439415.1</v>
      </c>
      <c r="D3451" s="1" t="s">
        <v>10</v>
      </c>
      <c r="E3451" s="1" t="s">
        <v>16</v>
      </c>
      <c r="F3451" s="1" t="s">
        <v>12</v>
      </c>
      <c r="G3451" s="1" t="s">
        <v>13</v>
      </c>
      <c r="H3451" s="1" t="s">
        <v>13</v>
      </c>
      <c r="I3451" s="1">
        <v>52</v>
      </c>
      <c r="J3451" t="str">
        <f t="shared" si="160"/>
        <v>No</v>
      </c>
      <c r="K3451" t="str">
        <f t="shared" si="161"/>
        <v>No</v>
      </c>
      <c r="L3451">
        <f t="shared" si="162"/>
        <v>439415.1</v>
      </c>
      <c r="M3451" s="1" t="str">
        <f>IF(ISBLANK(D3451),_xlfn.MODE.SNGL(moras[TIPO_ASEGURAMIENTO]),D3451)</f>
        <v>ASALARIADO</v>
      </c>
      <c r="N3451" s="1">
        <f>IF(ISBLANK(moras[[#This Row],[EDAD]]),T3472,moras[[#This Row],[EDAD]])</f>
        <v>52</v>
      </c>
    </row>
    <row r="3452" spans="1:14" x14ac:dyDescent="0.35">
      <c r="A3452" s="1">
        <v>3451</v>
      </c>
      <c r="B3452" s="1" t="s">
        <v>9</v>
      </c>
      <c r="C3452" s="1">
        <v>405063</v>
      </c>
      <c r="D3452" s="1" t="s">
        <v>17</v>
      </c>
      <c r="E3452" s="1" t="s">
        <v>16</v>
      </c>
      <c r="F3452" s="1" t="s">
        <v>12</v>
      </c>
      <c r="G3452" s="1" t="s">
        <v>13</v>
      </c>
      <c r="H3452" s="1" t="s">
        <v>12</v>
      </c>
      <c r="I3452" s="1">
        <v>63</v>
      </c>
      <c r="J3452" t="str">
        <f t="shared" si="160"/>
        <v>No</v>
      </c>
      <c r="K3452" t="str">
        <f t="shared" si="161"/>
        <v>No</v>
      </c>
      <c r="L3452">
        <f t="shared" si="162"/>
        <v>405063</v>
      </c>
      <c r="M3452" s="1" t="str">
        <f>IF(ISBLANK(D3452),_xlfn.MODE.SNGL(moras[TIPO_ASEGURAMIENTO]),D3452)</f>
        <v>ASEGURADO VOLUNTARIO</v>
      </c>
      <c r="N3452" s="1">
        <f>IF(ISBLANK(moras[[#This Row],[EDAD]]),T3473,moras[[#This Row],[EDAD]])</f>
        <v>63</v>
      </c>
    </row>
    <row r="3453" spans="1:14" x14ac:dyDescent="0.35">
      <c r="A3453" s="1">
        <v>3452</v>
      </c>
      <c r="B3453" s="1" t="s">
        <v>9</v>
      </c>
      <c r="C3453" s="1">
        <v>914285.71</v>
      </c>
      <c r="D3453" s="1" t="s">
        <v>10</v>
      </c>
      <c r="E3453" s="1" t="s">
        <v>16</v>
      </c>
      <c r="F3453" s="1" t="s">
        <v>12</v>
      </c>
      <c r="G3453" s="1" t="s">
        <v>13</v>
      </c>
      <c r="H3453" s="1" t="s">
        <v>13</v>
      </c>
      <c r="I3453" s="1">
        <v>43</v>
      </c>
      <c r="J3453" t="str">
        <f t="shared" si="160"/>
        <v>No</v>
      </c>
      <c r="K3453" t="str">
        <f t="shared" si="161"/>
        <v>No</v>
      </c>
      <c r="L3453">
        <f t="shared" si="162"/>
        <v>914285.71</v>
      </c>
      <c r="M3453" s="1" t="str">
        <f>IF(ISBLANK(D3453),_xlfn.MODE.SNGL(moras[TIPO_ASEGURAMIENTO]),D3453)</f>
        <v>ASALARIADO</v>
      </c>
      <c r="N3453" s="1">
        <f>IF(ISBLANK(moras[[#This Row],[EDAD]]),T3474,moras[[#This Row],[EDAD]])</f>
        <v>43</v>
      </c>
    </row>
    <row r="3454" spans="1:14" x14ac:dyDescent="0.35">
      <c r="A3454" s="1">
        <v>3453</v>
      </c>
      <c r="B3454" s="1" t="s">
        <v>9</v>
      </c>
      <c r="C3454" s="1">
        <v>598673</v>
      </c>
      <c r="D3454" s="1" t="s">
        <v>18</v>
      </c>
      <c r="E3454" s="1" t="s">
        <v>16</v>
      </c>
      <c r="F3454" s="1" t="s">
        <v>13</v>
      </c>
      <c r="G3454" s="1" t="s">
        <v>13</v>
      </c>
      <c r="H3454" s="1" t="s">
        <v>12</v>
      </c>
      <c r="I3454" s="1">
        <v>45</v>
      </c>
      <c r="J3454" t="str">
        <f t="shared" si="160"/>
        <v>No</v>
      </c>
      <c r="K3454" t="str">
        <f t="shared" si="161"/>
        <v>No</v>
      </c>
      <c r="L3454">
        <f t="shared" si="162"/>
        <v>598673</v>
      </c>
      <c r="M3454" s="1" t="str">
        <f>IF(ISBLANK(D3454),_xlfn.MODE.SNGL(moras[TIPO_ASEGURAMIENTO]),D3454)</f>
        <v>TRABAJADOR INDEPENDIENTE</v>
      </c>
      <c r="N3454" s="1">
        <f>IF(ISBLANK(moras[[#This Row],[EDAD]]),T3475,moras[[#This Row],[EDAD]])</f>
        <v>45</v>
      </c>
    </row>
    <row r="3455" spans="1:14" x14ac:dyDescent="0.35">
      <c r="A3455" s="1">
        <v>3454</v>
      </c>
      <c r="B3455" s="1" t="s">
        <v>15</v>
      </c>
      <c r="C3455" s="1">
        <v>622035.84</v>
      </c>
      <c r="D3455" s="1" t="s">
        <v>10</v>
      </c>
      <c r="E3455" s="1" t="s">
        <v>11</v>
      </c>
      <c r="F3455" s="1" t="s">
        <v>12</v>
      </c>
      <c r="G3455" s="1" t="s">
        <v>13</v>
      </c>
      <c r="H3455" s="1" t="s">
        <v>13</v>
      </c>
      <c r="I3455" s="1">
        <v>27</v>
      </c>
      <c r="J3455" t="str">
        <f t="shared" si="160"/>
        <v>No</v>
      </c>
      <c r="K3455" t="str">
        <f t="shared" si="161"/>
        <v>No</v>
      </c>
      <c r="L3455">
        <f t="shared" si="162"/>
        <v>622035.84</v>
      </c>
      <c r="M3455" s="1" t="str">
        <f>IF(ISBLANK(D3455),_xlfn.MODE.SNGL(moras[TIPO_ASEGURAMIENTO]),D3455)</f>
        <v>ASALARIADO</v>
      </c>
      <c r="N3455" s="1">
        <f>IF(ISBLANK(moras[[#This Row],[EDAD]]),T3476,moras[[#This Row],[EDAD]])</f>
        <v>27</v>
      </c>
    </row>
    <row r="3456" spans="1:14" x14ac:dyDescent="0.35">
      <c r="A3456" s="1">
        <v>3455</v>
      </c>
      <c r="B3456" s="1" t="s">
        <v>9</v>
      </c>
      <c r="C3456" s="1">
        <v>450000</v>
      </c>
      <c r="D3456" s="1" t="s">
        <v>10</v>
      </c>
      <c r="E3456" s="1" t="s">
        <v>11</v>
      </c>
      <c r="F3456" s="1" t="s">
        <v>12</v>
      </c>
      <c r="G3456" s="1" t="s">
        <v>13</v>
      </c>
      <c r="H3456" s="1" t="s">
        <v>13</v>
      </c>
      <c r="I3456" s="1">
        <v>25</v>
      </c>
      <c r="J3456" t="str">
        <f t="shared" si="160"/>
        <v>No</v>
      </c>
      <c r="K3456" t="str">
        <f t="shared" si="161"/>
        <v>No</v>
      </c>
      <c r="L3456">
        <f t="shared" si="162"/>
        <v>450000</v>
      </c>
      <c r="M3456" s="1" t="str">
        <f>IF(ISBLANK(D3456),_xlfn.MODE.SNGL(moras[TIPO_ASEGURAMIENTO]),D3456)</f>
        <v>ASALARIADO</v>
      </c>
      <c r="N3456" s="1">
        <f>IF(ISBLANK(moras[[#This Row],[EDAD]]),T3477,moras[[#This Row],[EDAD]])</f>
        <v>25</v>
      </c>
    </row>
    <row r="3457" spans="1:14" x14ac:dyDescent="0.35">
      <c r="A3457" s="1">
        <v>3456</v>
      </c>
      <c r="B3457" s="1" t="s">
        <v>9</v>
      </c>
      <c r="C3457" s="1">
        <v>40000</v>
      </c>
      <c r="D3457" s="1" t="s">
        <v>10</v>
      </c>
      <c r="E3457" s="1" t="s">
        <v>16</v>
      </c>
      <c r="F3457" s="1" t="s">
        <v>12</v>
      </c>
      <c r="G3457" s="1" t="s">
        <v>13</v>
      </c>
      <c r="H3457" s="1" t="s">
        <v>13</v>
      </c>
      <c r="I3457" s="1">
        <v>22</v>
      </c>
      <c r="J3457" t="str">
        <f t="shared" si="160"/>
        <v>No</v>
      </c>
      <c r="K3457" t="str">
        <f t="shared" si="161"/>
        <v>No</v>
      </c>
      <c r="L3457">
        <f t="shared" si="162"/>
        <v>40000</v>
      </c>
      <c r="M3457" s="1" t="str">
        <f>IF(ISBLANK(D3457),_xlfn.MODE.SNGL(moras[TIPO_ASEGURAMIENTO]),D3457)</f>
        <v>ASALARIADO</v>
      </c>
      <c r="N3457" s="1">
        <f>IF(ISBLANK(moras[[#This Row],[EDAD]]),T3478,moras[[#This Row],[EDAD]])</f>
        <v>22</v>
      </c>
    </row>
    <row r="3458" spans="1:14" x14ac:dyDescent="0.35">
      <c r="A3458" s="1">
        <v>3457</v>
      </c>
      <c r="B3458" s="1" t="s">
        <v>15</v>
      </c>
      <c r="C3458" s="1">
        <v>925327.23</v>
      </c>
      <c r="D3458" s="1" t="s">
        <v>14</v>
      </c>
      <c r="E3458" s="1" t="s">
        <v>11</v>
      </c>
      <c r="F3458" s="1" t="s">
        <v>12</v>
      </c>
      <c r="G3458" s="1" t="s">
        <v>13</v>
      </c>
      <c r="H3458" s="1" t="s">
        <v>13</v>
      </c>
      <c r="I3458" s="1">
        <v>86</v>
      </c>
      <c r="J3458" t="str">
        <f t="shared" ref="J3458:J3521" si="163">IF(1.96&lt;ABS(C3458-$S$23)/$S$24,"Atípico","No")</f>
        <v>No</v>
      </c>
      <c r="K3458" t="str">
        <f t="shared" ref="K3458:K3521" si="164">IF(1.96&lt;ABS((I3458-$T$23)/$T$24),"Atípico", "No")</f>
        <v>No</v>
      </c>
      <c r="L3458">
        <f t="shared" ref="L3458:L3521" si="165">IF(ISBLANK(C3458),$S$23,C3458)</f>
        <v>925327.23</v>
      </c>
      <c r="M3458" s="1" t="str">
        <f>IF(ISBLANK(D3458),_xlfn.MODE.SNGL(moras[TIPO_ASEGURAMIENTO]),D3458)</f>
        <v>PENSIONADOS EN SU PROPIO SISTEMA</v>
      </c>
      <c r="N3458" s="1">
        <f>IF(ISBLANK(moras[[#This Row],[EDAD]]),T3479,moras[[#This Row],[EDAD]])</f>
        <v>86</v>
      </c>
    </row>
    <row r="3459" spans="1:14" x14ac:dyDescent="0.35">
      <c r="A3459" s="1">
        <v>3458</v>
      </c>
      <c r="B3459" s="1" t="s">
        <v>15</v>
      </c>
      <c r="C3459" s="1">
        <v>647099</v>
      </c>
      <c r="D3459" s="1" t="s">
        <v>10</v>
      </c>
      <c r="E3459" s="1" t="s">
        <v>11</v>
      </c>
      <c r="F3459" s="1" t="s">
        <v>12</v>
      </c>
      <c r="G3459" s="1" t="s">
        <v>13</v>
      </c>
      <c r="H3459" s="1" t="s">
        <v>13</v>
      </c>
      <c r="I3459" s="1">
        <v>35</v>
      </c>
      <c r="J3459" t="str">
        <f t="shared" si="163"/>
        <v>No</v>
      </c>
      <c r="K3459" t="str">
        <f t="shared" si="164"/>
        <v>No</v>
      </c>
      <c r="L3459">
        <f t="shared" si="165"/>
        <v>647099</v>
      </c>
      <c r="M3459" s="1" t="str">
        <f>IF(ISBLANK(D3459),_xlfn.MODE.SNGL(moras[TIPO_ASEGURAMIENTO]),D3459)</f>
        <v>ASALARIADO</v>
      </c>
      <c r="N3459" s="1">
        <f>IF(ISBLANK(moras[[#This Row],[EDAD]]),T3480,moras[[#This Row],[EDAD]])</f>
        <v>35</v>
      </c>
    </row>
    <row r="3460" spans="1:14" x14ac:dyDescent="0.35">
      <c r="A3460" s="1">
        <v>3459</v>
      </c>
      <c r="B3460" s="1" t="s">
        <v>9</v>
      </c>
      <c r="C3460" s="1">
        <v>762280</v>
      </c>
      <c r="D3460" s="1" t="s">
        <v>10</v>
      </c>
      <c r="E3460" s="1" t="s">
        <v>16</v>
      </c>
      <c r="F3460" s="1" t="s">
        <v>12</v>
      </c>
      <c r="G3460" s="1" t="s">
        <v>13</v>
      </c>
      <c r="H3460" s="1" t="s">
        <v>13</v>
      </c>
      <c r="I3460" s="1">
        <v>39</v>
      </c>
      <c r="J3460" t="str">
        <f t="shared" si="163"/>
        <v>No</v>
      </c>
      <c r="K3460" t="str">
        <f t="shared" si="164"/>
        <v>No</v>
      </c>
      <c r="L3460">
        <f t="shared" si="165"/>
        <v>762280</v>
      </c>
      <c r="M3460" s="1" t="str">
        <f>IF(ISBLANK(D3460),_xlfn.MODE.SNGL(moras[TIPO_ASEGURAMIENTO]),D3460)</f>
        <v>ASALARIADO</v>
      </c>
      <c r="N3460" s="1">
        <f>IF(ISBLANK(moras[[#This Row],[EDAD]]),T3481,moras[[#This Row],[EDAD]])</f>
        <v>39</v>
      </c>
    </row>
    <row r="3461" spans="1:14" x14ac:dyDescent="0.35">
      <c r="A3461" s="1">
        <v>3460</v>
      </c>
      <c r="B3461" s="1" t="s">
        <v>9</v>
      </c>
      <c r="C3461" s="1">
        <v>2000000</v>
      </c>
      <c r="D3461" s="1" t="s">
        <v>10</v>
      </c>
      <c r="E3461" s="1" t="s">
        <v>16</v>
      </c>
      <c r="F3461" s="1" t="s">
        <v>12</v>
      </c>
      <c r="G3461" s="1" t="s">
        <v>13</v>
      </c>
      <c r="H3461" s="1" t="s">
        <v>13</v>
      </c>
      <c r="I3461" s="1">
        <v>32</v>
      </c>
      <c r="J3461" t="str">
        <f t="shared" si="163"/>
        <v>No</v>
      </c>
      <c r="K3461" t="str">
        <f t="shared" si="164"/>
        <v>No</v>
      </c>
      <c r="L3461">
        <f t="shared" si="165"/>
        <v>2000000</v>
      </c>
      <c r="M3461" s="1" t="str">
        <f>IF(ISBLANK(D3461),_xlfn.MODE.SNGL(moras[TIPO_ASEGURAMIENTO]),D3461)</f>
        <v>ASALARIADO</v>
      </c>
      <c r="N3461" s="1">
        <f>IF(ISBLANK(moras[[#This Row],[EDAD]]),T3482,moras[[#This Row],[EDAD]])</f>
        <v>32</v>
      </c>
    </row>
    <row r="3462" spans="1:14" x14ac:dyDescent="0.35">
      <c r="A3462" s="1">
        <v>3461</v>
      </c>
      <c r="B3462" s="1" t="s">
        <v>9</v>
      </c>
      <c r="C3462" s="1">
        <v>1200000</v>
      </c>
      <c r="D3462" s="1" t="s">
        <v>10</v>
      </c>
      <c r="E3462" s="1" t="s">
        <v>16</v>
      </c>
      <c r="F3462" s="1" t="s">
        <v>12</v>
      </c>
      <c r="G3462" s="1" t="s">
        <v>13</v>
      </c>
      <c r="H3462" s="1" t="s">
        <v>13</v>
      </c>
      <c r="I3462" s="1">
        <v>30</v>
      </c>
      <c r="J3462" t="str">
        <f t="shared" si="163"/>
        <v>No</v>
      </c>
      <c r="K3462" t="str">
        <f t="shared" si="164"/>
        <v>No</v>
      </c>
      <c r="L3462">
        <f t="shared" si="165"/>
        <v>1200000</v>
      </c>
      <c r="M3462" s="1" t="str">
        <f>IF(ISBLANK(D3462),_xlfn.MODE.SNGL(moras[TIPO_ASEGURAMIENTO]),D3462)</f>
        <v>ASALARIADO</v>
      </c>
      <c r="N3462" s="1">
        <f>IF(ISBLANK(moras[[#This Row],[EDAD]]),T3483,moras[[#This Row],[EDAD]])</f>
        <v>30</v>
      </c>
    </row>
    <row r="3463" spans="1:14" x14ac:dyDescent="0.35">
      <c r="A3463" s="1">
        <v>3462</v>
      </c>
      <c r="B3463" s="1" t="s">
        <v>15</v>
      </c>
      <c r="C3463" s="1">
        <v>299647</v>
      </c>
      <c r="D3463" s="1" t="s">
        <v>17</v>
      </c>
      <c r="E3463" s="1" t="s">
        <v>16</v>
      </c>
      <c r="F3463" s="1" t="s">
        <v>12</v>
      </c>
      <c r="G3463" s="1" t="s">
        <v>13</v>
      </c>
      <c r="H3463" s="1" t="s">
        <v>13</v>
      </c>
      <c r="I3463" s="1">
        <v>55</v>
      </c>
      <c r="J3463" t="str">
        <f t="shared" si="163"/>
        <v>No</v>
      </c>
      <c r="K3463" t="str">
        <f t="shared" si="164"/>
        <v>No</v>
      </c>
      <c r="L3463">
        <f t="shared" si="165"/>
        <v>299647</v>
      </c>
      <c r="M3463" s="1" t="str">
        <f>IF(ISBLANK(D3463),_xlfn.MODE.SNGL(moras[TIPO_ASEGURAMIENTO]),D3463)</f>
        <v>ASEGURADO VOLUNTARIO</v>
      </c>
      <c r="N3463" s="1">
        <f>IF(ISBLANK(moras[[#This Row],[EDAD]]),T3484,moras[[#This Row],[EDAD]])</f>
        <v>55</v>
      </c>
    </row>
    <row r="3464" spans="1:14" x14ac:dyDescent="0.35">
      <c r="A3464" s="1">
        <v>3463</v>
      </c>
      <c r="B3464" s="1" t="s">
        <v>9</v>
      </c>
      <c r="C3464" s="1">
        <v>1195224</v>
      </c>
      <c r="D3464" s="1" t="s">
        <v>10</v>
      </c>
      <c r="E3464" s="1" t="s">
        <v>16</v>
      </c>
      <c r="F3464" s="1" t="s">
        <v>12</v>
      </c>
      <c r="G3464" s="1" t="s">
        <v>13</v>
      </c>
      <c r="H3464" s="1" t="s">
        <v>13</v>
      </c>
      <c r="I3464" s="1">
        <v>28</v>
      </c>
      <c r="J3464" t="str">
        <f t="shared" si="163"/>
        <v>No</v>
      </c>
      <c r="K3464" t="str">
        <f t="shared" si="164"/>
        <v>No</v>
      </c>
      <c r="L3464">
        <f t="shared" si="165"/>
        <v>1195224</v>
      </c>
      <c r="M3464" s="1" t="str">
        <f>IF(ISBLANK(D3464),_xlfn.MODE.SNGL(moras[TIPO_ASEGURAMIENTO]),D3464)</f>
        <v>ASALARIADO</v>
      </c>
      <c r="N3464" s="1">
        <f>IF(ISBLANK(moras[[#This Row],[EDAD]]),T3485,moras[[#This Row],[EDAD]])</f>
        <v>28</v>
      </c>
    </row>
    <row r="3465" spans="1:14" x14ac:dyDescent="0.35">
      <c r="A3465" s="1">
        <v>3464</v>
      </c>
      <c r="B3465" s="1" t="s">
        <v>9</v>
      </c>
      <c r="C3465" s="1">
        <v>4268905.2300000004</v>
      </c>
      <c r="D3465" s="1" t="s">
        <v>10</v>
      </c>
      <c r="E3465" s="1" t="s">
        <v>16</v>
      </c>
      <c r="F3465" s="1" t="s">
        <v>12</v>
      </c>
      <c r="G3465" s="1" t="s">
        <v>13</v>
      </c>
      <c r="H3465" s="1" t="s">
        <v>13</v>
      </c>
      <c r="I3465" s="1">
        <v>61</v>
      </c>
      <c r="J3465" t="str">
        <f t="shared" si="163"/>
        <v>Atípico</v>
      </c>
      <c r="K3465" t="str">
        <f t="shared" si="164"/>
        <v>No</v>
      </c>
      <c r="L3465">
        <f t="shared" si="165"/>
        <v>4268905.2300000004</v>
      </c>
      <c r="M3465" s="1" t="str">
        <f>IF(ISBLANK(D3465),_xlfn.MODE.SNGL(moras[TIPO_ASEGURAMIENTO]),D3465)</f>
        <v>ASALARIADO</v>
      </c>
      <c r="N3465" s="1">
        <f>IF(ISBLANK(moras[[#This Row],[EDAD]]),T3486,moras[[#This Row],[EDAD]])</f>
        <v>61</v>
      </c>
    </row>
    <row r="3466" spans="1:14" x14ac:dyDescent="0.35">
      <c r="A3466" s="1">
        <v>3465</v>
      </c>
      <c r="B3466" s="1" t="s">
        <v>9</v>
      </c>
      <c r="C3466" s="1">
        <v>677945.4</v>
      </c>
      <c r="D3466" s="1" t="s">
        <v>10</v>
      </c>
      <c r="E3466" s="1" t="s">
        <v>16</v>
      </c>
      <c r="F3466" s="1" t="s">
        <v>12</v>
      </c>
      <c r="G3466" s="1" t="s">
        <v>13</v>
      </c>
      <c r="H3466" s="1" t="s">
        <v>13</v>
      </c>
      <c r="I3466" s="1">
        <v>61</v>
      </c>
      <c r="J3466" t="str">
        <f t="shared" si="163"/>
        <v>No</v>
      </c>
      <c r="K3466" t="str">
        <f t="shared" si="164"/>
        <v>No</v>
      </c>
      <c r="L3466">
        <f t="shared" si="165"/>
        <v>677945.4</v>
      </c>
      <c r="M3466" s="1" t="str">
        <f>IF(ISBLANK(D3466),_xlfn.MODE.SNGL(moras[TIPO_ASEGURAMIENTO]),D3466)</f>
        <v>ASALARIADO</v>
      </c>
      <c r="N3466" s="1">
        <f>IF(ISBLANK(moras[[#This Row],[EDAD]]),T3487,moras[[#This Row],[EDAD]])</f>
        <v>61</v>
      </c>
    </row>
    <row r="3467" spans="1:14" x14ac:dyDescent="0.35">
      <c r="A3467" s="1">
        <v>3466</v>
      </c>
      <c r="B3467" s="1" t="s">
        <v>9</v>
      </c>
      <c r="C3467" s="1">
        <v>434729</v>
      </c>
      <c r="D3467" s="1" t="s">
        <v>10</v>
      </c>
      <c r="E3467" s="1" t="s">
        <v>16</v>
      </c>
      <c r="F3467" s="1" t="s">
        <v>12</v>
      </c>
      <c r="G3467" s="1" t="s">
        <v>13</v>
      </c>
      <c r="H3467" s="1" t="s">
        <v>13</v>
      </c>
      <c r="I3467" s="1">
        <v>40</v>
      </c>
      <c r="J3467" t="str">
        <f t="shared" si="163"/>
        <v>No</v>
      </c>
      <c r="K3467" t="str">
        <f t="shared" si="164"/>
        <v>No</v>
      </c>
      <c r="L3467">
        <f t="shared" si="165"/>
        <v>434729</v>
      </c>
      <c r="M3467" s="1" t="str">
        <f>IF(ISBLANK(D3467),_xlfn.MODE.SNGL(moras[TIPO_ASEGURAMIENTO]),D3467)</f>
        <v>ASALARIADO</v>
      </c>
      <c r="N3467" s="1">
        <f>IF(ISBLANK(moras[[#This Row],[EDAD]]),T3488,moras[[#This Row],[EDAD]])</f>
        <v>40</v>
      </c>
    </row>
    <row r="3468" spans="1:14" x14ac:dyDescent="0.35">
      <c r="A3468" s="1">
        <v>3467</v>
      </c>
      <c r="B3468" s="1" t="s">
        <v>15</v>
      </c>
      <c r="C3468" s="1">
        <v>817963.42</v>
      </c>
      <c r="D3468" s="1" t="s">
        <v>10</v>
      </c>
      <c r="E3468" s="1" t="s">
        <v>11</v>
      </c>
      <c r="F3468" s="1" t="s">
        <v>12</v>
      </c>
      <c r="G3468" s="1" t="s">
        <v>13</v>
      </c>
      <c r="H3468" s="1" t="s">
        <v>13</v>
      </c>
      <c r="I3468" s="1">
        <v>52</v>
      </c>
      <c r="J3468" t="str">
        <f t="shared" si="163"/>
        <v>No</v>
      </c>
      <c r="K3468" t="str">
        <f t="shared" si="164"/>
        <v>No</v>
      </c>
      <c r="L3468">
        <f t="shared" si="165"/>
        <v>817963.42</v>
      </c>
      <c r="M3468" s="1" t="str">
        <f>IF(ISBLANK(D3468),_xlfn.MODE.SNGL(moras[TIPO_ASEGURAMIENTO]),D3468)</f>
        <v>ASALARIADO</v>
      </c>
      <c r="N3468" s="1">
        <f>IF(ISBLANK(moras[[#This Row],[EDAD]]),T3489,moras[[#This Row],[EDAD]])</f>
        <v>52</v>
      </c>
    </row>
    <row r="3469" spans="1:14" x14ac:dyDescent="0.35">
      <c r="A3469" s="1">
        <v>3468</v>
      </c>
      <c r="B3469" s="1" t="s">
        <v>15</v>
      </c>
      <c r="C3469" s="1">
        <v>278030</v>
      </c>
      <c r="D3469" s="1" t="s">
        <v>17</v>
      </c>
      <c r="E3469" s="1" t="s">
        <v>16</v>
      </c>
      <c r="F3469" s="1" t="s">
        <v>12</v>
      </c>
      <c r="G3469" s="1" t="s">
        <v>13</v>
      </c>
      <c r="H3469" s="1" t="s">
        <v>13</v>
      </c>
      <c r="I3469" s="1">
        <v>55</v>
      </c>
      <c r="J3469" t="str">
        <f t="shared" si="163"/>
        <v>No</v>
      </c>
      <c r="K3469" t="str">
        <f t="shared" si="164"/>
        <v>No</v>
      </c>
      <c r="L3469">
        <f t="shared" si="165"/>
        <v>278030</v>
      </c>
      <c r="M3469" s="1" t="str">
        <f>IF(ISBLANK(D3469),_xlfn.MODE.SNGL(moras[TIPO_ASEGURAMIENTO]),D3469)</f>
        <v>ASEGURADO VOLUNTARIO</v>
      </c>
      <c r="N3469" s="1">
        <f>IF(ISBLANK(moras[[#This Row],[EDAD]]),T3490,moras[[#This Row],[EDAD]])</f>
        <v>55</v>
      </c>
    </row>
    <row r="3470" spans="1:14" x14ac:dyDescent="0.35">
      <c r="A3470" s="1">
        <v>3469</v>
      </c>
      <c r="B3470" s="1" t="s">
        <v>15</v>
      </c>
      <c r="C3470" s="1">
        <v>400000</v>
      </c>
      <c r="D3470" s="1" t="s">
        <v>10</v>
      </c>
      <c r="E3470" s="1" t="s">
        <v>16</v>
      </c>
      <c r="F3470" s="1" t="s">
        <v>12</v>
      </c>
      <c r="G3470" s="1" t="s">
        <v>13</v>
      </c>
      <c r="H3470" s="1" t="s">
        <v>13</v>
      </c>
      <c r="I3470" s="1">
        <v>40</v>
      </c>
      <c r="J3470" t="str">
        <f t="shared" si="163"/>
        <v>No</v>
      </c>
      <c r="K3470" t="str">
        <f t="shared" si="164"/>
        <v>No</v>
      </c>
      <c r="L3470">
        <f t="shared" si="165"/>
        <v>400000</v>
      </c>
      <c r="M3470" s="1" t="str">
        <f>IF(ISBLANK(D3470),_xlfn.MODE.SNGL(moras[TIPO_ASEGURAMIENTO]),D3470)</f>
        <v>ASALARIADO</v>
      </c>
      <c r="N3470" s="1">
        <f>IF(ISBLANK(moras[[#This Row],[EDAD]]),T3491,moras[[#This Row],[EDAD]])</f>
        <v>40</v>
      </c>
    </row>
    <row r="3471" spans="1:14" x14ac:dyDescent="0.35">
      <c r="A3471" s="1">
        <v>3470</v>
      </c>
      <c r="B3471" s="1" t="s">
        <v>9</v>
      </c>
      <c r="C3471" s="1">
        <v>324880</v>
      </c>
      <c r="D3471" s="1" t="s">
        <v>10</v>
      </c>
      <c r="E3471" s="1" t="s">
        <v>16</v>
      </c>
      <c r="F3471" s="1" t="s">
        <v>12</v>
      </c>
      <c r="G3471" s="1" t="s">
        <v>13</v>
      </c>
      <c r="H3471" s="1" t="s">
        <v>13</v>
      </c>
      <c r="I3471" s="1">
        <v>37</v>
      </c>
      <c r="J3471" t="str">
        <f t="shared" si="163"/>
        <v>No</v>
      </c>
      <c r="K3471" t="str">
        <f t="shared" si="164"/>
        <v>No</v>
      </c>
      <c r="L3471">
        <f t="shared" si="165"/>
        <v>324880</v>
      </c>
      <c r="M3471" s="1" t="str">
        <f>IF(ISBLANK(D3471),_xlfn.MODE.SNGL(moras[TIPO_ASEGURAMIENTO]),D3471)</f>
        <v>ASALARIADO</v>
      </c>
      <c r="N3471" s="1">
        <f>IF(ISBLANK(moras[[#This Row],[EDAD]]),T3492,moras[[#This Row],[EDAD]])</f>
        <v>37</v>
      </c>
    </row>
    <row r="3472" spans="1:14" x14ac:dyDescent="0.35">
      <c r="A3472" s="1">
        <v>3471</v>
      </c>
      <c r="B3472" s="1" t="s">
        <v>9</v>
      </c>
      <c r="C3472" s="1">
        <v>427070.54</v>
      </c>
      <c r="D3472" s="1" t="s">
        <v>10</v>
      </c>
      <c r="E3472" s="1" t="s">
        <v>16</v>
      </c>
      <c r="F3472" s="1" t="s">
        <v>12</v>
      </c>
      <c r="G3472" s="1" t="s">
        <v>12</v>
      </c>
      <c r="H3472" s="1" t="s">
        <v>13</v>
      </c>
      <c r="I3472" s="1">
        <v>61</v>
      </c>
      <c r="J3472" t="str">
        <f t="shared" si="163"/>
        <v>No</v>
      </c>
      <c r="K3472" t="str">
        <f t="shared" si="164"/>
        <v>No</v>
      </c>
      <c r="L3472">
        <f t="shared" si="165"/>
        <v>427070.54</v>
      </c>
      <c r="M3472" s="1" t="str">
        <f>IF(ISBLANK(D3472),_xlfn.MODE.SNGL(moras[TIPO_ASEGURAMIENTO]),D3472)</f>
        <v>ASALARIADO</v>
      </c>
      <c r="N3472" s="1">
        <f>IF(ISBLANK(moras[[#This Row],[EDAD]]),T3493,moras[[#This Row],[EDAD]])</f>
        <v>61</v>
      </c>
    </row>
    <row r="3473" spans="1:14" x14ac:dyDescent="0.35">
      <c r="A3473" s="1">
        <v>3472</v>
      </c>
      <c r="B3473" s="1" t="s">
        <v>9</v>
      </c>
      <c r="C3473" s="1">
        <v>300018</v>
      </c>
      <c r="D3473" s="1" t="s">
        <v>18</v>
      </c>
      <c r="E3473" s="1" t="s">
        <v>16</v>
      </c>
      <c r="F3473" s="1" t="s">
        <v>12</v>
      </c>
      <c r="G3473" s="1" t="s">
        <v>13</v>
      </c>
      <c r="H3473" s="1" t="s">
        <v>12</v>
      </c>
      <c r="I3473" s="1">
        <v>47</v>
      </c>
      <c r="J3473" t="str">
        <f t="shared" si="163"/>
        <v>No</v>
      </c>
      <c r="K3473" t="str">
        <f t="shared" si="164"/>
        <v>No</v>
      </c>
      <c r="L3473">
        <f t="shared" si="165"/>
        <v>300018</v>
      </c>
      <c r="M3473" s="1" t="str">
        <f>IF(ISBLANK(D3473),_xlfn.MODE.SNGL(moras[TIPO_ASEGURAMIENTO]),D3473)</f>
        <v>TRABAJADOR INDEPENDIENTE</v>
      </c>
      <c r="N3473" s="1">
        <f>IF(ISBLANK(moras[[#This Row],[EDAD]]),T3494,moras[[#This Row],[EDAD]])</f>
        <v>47</v>
      </c>
    </row>
    <row r="3474" spans="1:14" x14ac:dyDescent="0.35">
      <c r="A3474" s="1">
        <v>3473</v>
      </c>
      <c r="B3474" s="1" t="s">
        <v>9</v>
      </c>
      <c r="C3474" s="1">
        <v>285000</v>
      </c>
      <c r="D3474" s="1" t="s">
        <v>10</v>
      </c>
      <c r="E3474" s="1" t="s">
        <v>16</v>
      </c>
      <c r="F3474" s="1" t="s">
        <v>12</v>
      </c>
      <c r="G3474" s="1" t="s">
        <v>12</v>
      </c>
      <c r="H3474" s="1" t="s">
        <v>13</v>
      </c>
      <c r="I3474" s="1">
        <v>29</v>
      </c>
      <c r="J3474" t="str">
        <f t="shared" si="163"/>
        <v>No</v>
      </c>
      <c r="K3474" t="str">
        <f t="shared" si="164"/>
        <v>No</v>
      </c>
      <c r="L3474">
        <f t="shared" si="165"/>
        <v>285000</v>
      </c>
      <c r="M3474" s="1" t="str">
        <f>IF(ISBLANK(D3474),_xlfn.MODE.SNGL(moras[TIPO_ASEGURAMIENTO]),D3474)</f>
        <v>ASALARIADO</v>
      </c>
      <c r="N3474" s="1">
        <f>IF(ISBLANK(moras[[#This Row],[EDAD]]),T3495,moras[[#This Row],[EDAD]])</f>
        <v>29</v>
      </c>
    </row>
    <row r="3475" spans="1:14" x14ac:dyDescent="0.35">
      <c r="A3475" s="1">
        <v>3474</v>
      </c>
      <c r="B3475" s="1" t="s">
        <v>9</v>
      </c>
      <c r="C3475" s="1">
        <v>383254</v>
      </c>
      <c r="D3475" s="1" t="s">
        <v>18</v>
      </c>
      <c r="E3475" s="1" t="s">
        <v>16</v>
      </c>
      <c r="F3475" s="1" t="s">
        <v>12</v>
      </c>
      <c r="G3475" s="1" t="s">
        <v>13</v>
      </c>
      <c r="H3475" s="1" t="s">
        <v>13</v>
      </c>
      <c r="I3475" s="1">
        <v>45</v>
      </c>
      <c r="J3475" t="str">
        <f t="shared" si="163"/>
        <v>No</v>
      </c>
      <c r="K3475" t="str">
        <f t="shared" si="164"/>
        <v>No</v>
      </c>
      <c r="L3475">
        <f t="shared" si="165"/>
        <v>383254</v>
      </c>
      <c r="M3475" s="1" t="str">
        <f>IF(ISBLANK(D3475),_xlfn.MODE.SNGL(moras[TIPO_ASEGURAMIENTO]),D3475)</f>
        <v>TRABAJADOR INDEPENDIENTE</v>
      </c>
      <c r="N3475" s="1">
        <f>IF(ISBLANK(moras[[#This Row],[EDAD]]),T3496,moras[[#This Row],[EDAD]])</f>
        <v>45</v>
      </c>
    </row>
    <row r="3476" spans="1:14" x14ac:dyDescent="0.35">
      <c r="A3476" s="1">
        <v>3475</v>
      </c>
      <c r="B3476" s="1" t="s">
        <v>9</v>
      </c>
      <c r="C3476" s="1">
        <v>299647</v>
      </c>
      <c r="D3476" s="1" t="s">
        <v>17</v>
      </c>
      <c r="E3476" s="1" t="s">
        <v>16</v>
      </c>
      <c r="F3476" s="1" t="s">
        <v>12</v>
      </c>
      <c r="G3476" s="1" t="s">
        <v>13</v>
      </c>
      <c r="H3476" s="1" t="s">
        <v>13</v>
      </c>
      <c r="I3476" s="1">
        <v>82</v>
      </c>
      <c r="J3476" t="str">
        <f t="shared" si="163"/>
        <v>No</v>
      </c>
      <c r="K3476" t="str">
        <f t="shared" si="164"/>
        <v>No</v>
      </c>
      <c r="L3476">
        <f t="shared" si="165"/>
        <v>299647</v>
      </c>
      <c r="M3476" s="1" t="str">
        <f>IF(ISBLANK(D3476),_xlfn.MODE.SNGL(moras[TIPO_ASEGURAMIENTO]),D3476)</f>
        <v>ASEGURADO VOLUNTARIO</v>
      </c>
      <c r="N3476" s="1">
        <f>IF(ISBLANK(moras[[#This Row],[EDAD]]),T3497,moras[[#This Row],[EDAD]])</f>
        <v>82</v>
      </c>
    </row>
    <row r="3477" spans="1:14" x14ac:dyDescent="0.35">
      <c r="A3477" s="1">
        <v>3476</v>
      </c>
      <c r="B3477" s="1" t="s">
        <v>15</v>
      </c>
      <c r="C3477" s="1">
        <v>388243.95</v>
      </c>
      <c r="D3477" s="1" t="s">
        <v>10</v>
      </c>
      <c r="E3477" s="1" t="s">
        <v>16</v>
      </c>
      <c r="F3477" s="1" t="s">
        <v>12</v>
      </c>
      <c r="G3477" s="1" t="s">
        <v>13</v>
      </c>
      <c r="H3477" s="1" t="s">
        <v>13</v>
      </c>
      <c r="I3477" s="1">
        <v>27</v>
      </c>
      <c r="J3477" t="str">
        <f t="shared" si="163"/>
        <v>No</v>
      </c>
      <c r="K3477" t="str">
        <f t="shared" si="164"/>
        <v>No</v>
      </c>
      <c r="L3477">
        <f t="shared" si="165"/>
        <v>388243.95</v>
      </c>
      <c r="M3477" s="1" t="str">
        <f>IF(ISBLANK(D3477),_xlfn.MODE.SNGL(moras[TIPO_ASEGURAMIENTO]),D3477)</f>
        <v>ASALARIADO</v>
      </c>
      <c r="N3477" s="1">
        <f>IF(ISBLANK(moras[[#This Row],[EDAD]]),T3498,moras[[#This Row],[EDAD]])</f>
        <v>27</v>
      </c>
    </row>
    <row r="3478" spans="1:14" x14ac:dyDescent="0.35">
      <c r="A3478" s="1">
        <v>3477</v>
      </c>
      <c r="B3478" s="1" t="s">
        <v>9</v>
      </c>
      <c r="C3478" s="1">
        <v>403164.44</v>
      </c>
      <c r="D3478" s="1" t="s">
        <v>10</v>
      </c>
      <c r="E3478" s="1" t="s">
        <v>16</v>
      </c>
      <c r="F3478" s="1" t="s">
        <v>12</v>
      </c>
      <c r="G3478" s="1" t="s">
        <v>13</v>
      </c>
      <c r="H3478" s="1" t="s">
        <v>13</v>
      </c>
      <c r="I3478" s="1">
        <v>62</v>
      </c>
      <c r="J3478" t="str">
        <f t="shared" si="163"/>
        <v>No</v>
      </c>
      <c r="K3478" t="str">
        <f t="shared" si="164"/>
        <v>No</v>
      </c>
      <c r="L3478">
        <f t="shared" si="165"/>
        <v>403164.44</v>
      </c>
      <c r="M3478" s="1" t="str">
        <f>IF(ISBLANK(D3478),_xlfn.MODE.SNGL(moras[TIPO_ASEGURAMIENTO]),D3478)</f>
        <v>ASALARIADO</v>
      </c>
      <c r="N3478" s="1">
        <f>IF(ISBLANK(moras[[#This Row],[EDAD]]),T3499,moras[[#This Row],[EDAD]])</f>
        <v>62</v>
      </c>
    </row>
    <row r="3479" spans="1:14" x14ac:dyDescent="0.35">
      <c r="A3479" s="1">
        <v>3478</v>
      </c>
      <c r="B3479" s="1" t="s">
        <v>9</v>
      </c>
      <c r="C3479" s="1">
        <v>14173194</v>
      </c>
      <c r="D3479" s="1" t="s">
        <v>14</v>
      </c>
      <c r="E3479" s="1" t="s">
        <v>11</v>
      </c>
      <c r="F3479" s="1" t="s">
        <v>12</v>
      </c>
      <c r="G3479" s="1" t="s">
        <v>13</v>
      </c>
      <c r="H3479" s="1" t="s">
        <v>13</v>
      </c>
      <c r="I3479" s="1">
        <v>73</v>
      </c>
      <c r="J3479" t="str">
        <f t="shared" si="163"/>
        <v>Atípico</v>
      </c>
      <c r="K3479" t="str">
        <f t="shared" si="164"/>
        <v>No</v>
      </c>
      <c r="L3479">
        <f t="shared" si="165"/>
        <v>14173194</v>
      </c>
      <c r="M3479" s="1" t="str">
        <f>IF(ISBLANK(D3479),_xlfn.MODE.SNGL(moras[TIPO_ASEGURAMIENTO]),D3479)</f>
        <v>PENSIONADOS EN SU PROPIO SISTEMA</v>
      </c>
      <c r="N3479" s="1">
        <f>IF(ISBLANK(moras[[#This Row],[EDAD]]),T3500,moras[[#This Row],[EDAD]])</f>
        <v>73</v>
      </c>
    </row>
    <row r="3480" spans="1:14" x14ac:dyDescent="0.35">
      <c r="A3480" s="1">
        <v>3479</v>
      </c>
      <c r="B3480" s="1" t="s">
        <v>9</v>
      </c>
      <c r="C3480" s="1">
        <v>295206.84999999998</v>
      </c>
      <c r="D3480" s="1" t="s">
        <v>10</v>
      </c>
      <c r="E3480" s="1" t="s">
        <v>16</v>
      </c>
      <c r="F3480" s="1" t="s">
        <v>12</v>
      </c>
      <c r="G3480" s="1" t="s">
        <v>13</v>
      </c>
      <c r="H3480" s="1" t="s">
        <v>13</v>
      </c>
      <c r="I3480" s="1">
        <v>22</v>
      </c>
      <c r="J3480" t="str">
        <f t="shared" si="163"/>
        <v>No</v>
      </c>
      <c r="K3480" t="str">
        <f t="shared" si="164"/>
        <v>No</v>
      </c>
      <c r="L3480">
        <f t="shared" si="165"/>
        <v>295206.84999999998</v>
      </c>
      <c r="M3480" s="1" t="str">
        <f>IF(ISBLANK(D3480),_xlfn.MODE.SNGL(moras[TIPO_ASEGURAMIENTO]),D3480)</f>
        <v>ASALARIADO</v>
      </c>
      <c r="N3480" s="1">
        <f>IF(ISBLANK(moras[[#This Row],[EDAD]]),T3501,moras[[#This Row],[EDAD]])</f>
        <v>22</v>
      </c>
    </row>
    <row r="3481" spans="1:14" x14ac:dyDescent="0.35">
      <c r="A3481" s="1">
        <v>3480</v>
      </c>
      <c r="B3481" s="1" t="s">
        <v>9</v>
      </c>
      <c r="C3481" s="1">
        <v>1006500</v>
      </c>
      <c r="D3481" s="1" t="s">
        <v>10</v>
      </c>
      <c r="E3481" s="1" t="s">
        <v>16</v>
      </c>
      <c r="F3481" s="1" t="s">
        <v>12</v>
      </c>
      <c r="G3481" s="1" t="s">
        <v>13</v>
      </c>
      <c r="H3481" s="1" t="s">
        <v>13</v>
      </c>
      <c r="I3481" s="1">
        <v>25</v>
      </c>
      <c r="J3481" t="str">
        <f t="shared" si="163"/>
        <v>No</v>
      </c>
      <c r="K3481" t="str">
        <f t="shared" si="164"/>
        <v>No</v>
      </c>
      <c r="L3481">
        <f t="shared" si="165"/>
        <v>1006500</v>
      </c>
      <c r="M3481" s="1" t="str">
        <f>IF(ISBLANK(D3481),_xlfn.MODE.SNGL(moras[TIPO_ASEGURAMIENTO]),D3481)</f>
        <v>ASALARIADO</v>
      </c>
      <c r="N3481" s="1">
        <f>IF(ISBLANK(moras[[#This Row],[EDAD]]),T3502,moras[[#This Row],[EDAD]])</f>
        <v>25</v>
      </c>
    </row>
    <row r="3482" spans="1:14" x14ac:dyDescent="0.35">
      <c r="A3482" s="1">
        <v>3481</v>
      </c>
      <c r="B3482" s="1" t="s">
        <v>15</v>
      </c>
      <c r="C3482" s="1">
        <v>1314729</v>
      </c>
      <c r="D3482" s="1" t="s">
        <v>10</v>
      </c>
      <c r="E3482" s="1" t="s">
        <v>11</v>
      </c>
      <c r="F3482" s="1" t="s">
        <v>12</v>
      </c>
      <c r="G3482" s="1" t="s">
        <v>13</v>
      </c>
      <c r="H3482" s="1" t="s">
        <v>13</v>
      </c>
      <c r="I3482" s="1">
        <v>35</v>
      </c>
      <c r="J3482" t="str">
        <f t="shared" si="163"/>
        <v>No</v>
      </c>
      <c r="K3482" t="str">
        <f t="shared" si="164"/>
        <v>No</v>
      </c>
      <c r="L3482">
        <f t="shared" si="165"/>
        <v>1314729</v>
      </c>
      <c r="M3482" s="1" t="str">
        <f>IF(ISBLANK(D3482),_xlfn.MODE.SNGL(moras[TIPO_ASEGURAMIENTO]),D3482)</f>
        <v>ASALARIADO</v>
      </c>
      <c r="N3482" s="1">
        <f>IF(ISBLANK(moras[[#This Row],[EDAD]]),T3503,moras[[#This Row],[EDAD]])</f>
        <v>35</v>
      </c>
    </row>
    <row r="3483" spans="1:14" x14ac:dyDescent="0.35">
      <c r="A3483" s="1">
        <v>3482</v>
      </c>
      <c r="B3483" s="1" t="s">
        <v>15</v>
      </c>
      <c r="C3483" s="1">
        <v>568820</v>
      </c>
      <c r="D3483" s="1" t="s">
        <v>10</v>
      </c>
      <c r="E3483" s="1" t="s">
        <v>16</v>
      </c>
      <c r="F3483" s="1" t="s">
        <v>12</v>
      </c>
      <c r="G3483" s="1" t="s">
        <v>13</v>
      </c>
      <c r="H3483" s="1" t="s">
        <v>13</v>
      </c>
      <c r="I3483" s="1">
        <v>28</v>
      </c>
      <c r="J3483" t="str">
        <f t="shared" si="163"/>
        <v>No</v>
      </c>
      <c r="K3483" t="str">
        <f t="shared" si="164"/>
        <v>No</v>
      </c>
      <c r="L3483">
        <f t="shared" si="165"/>
        <v>568820</v>
      </c>
      <c r="M3483" s="1" t="str">
        <f>IF(ISBLANK(D3483),_xlfn.MODE.SNGL(moras[TIPO_ASEGURAMIENTO]),D3483)</f>
        <v>ASALARIADO</v>
      </c>
      <c r="N3483" s="1">
        <f>IF(ISBLANK(moras[[#This Row],[EDAD]]),T3504,moras[[#This Row],[EDAD]])</f>
        <v>28</v>
      </c>
    </row>
    <row r="3484" spans="1:14" x14ac:dyDescent="0.35">
      <c r="A3484" s="1">
        <v>3483</v>
      </c>
      <c r="B3484" s="1" t="s">
        <v>9</v>
      </c>
      <c r="C3484" s="1">
        <v>63720</v>
      </c>
      <c r="D3484" s="1" t="s">
        <v>10</v>
      </c>
      <c r="E3484" s="1" t="s">
        <v>16</v>
      </c>
      <c r="F3484" s="1" t="s">
        <v>12</v>
      </c>
      <c r="G3484" s="1" t="s">
        <v>12</v>
      </c>
      <c r="H3484" s="1" t="s">
        <v>12</v>
      </c>
      <c r="I3484" s="1">
        <v>22</v>
      </c>
      <c r="J3484" t="str">
        <f t="shared" si="163"/>
        <v>No</v>
      </c>
      <c r="K3484" t="str">
        <f t="shared" si="164"/>
        <v>No</v>
      </c>
      <c r="L3484">
        <f t="shared" si="165"/>
        <v>63720</v>
      </c>
      <c r="M3484" s="1" t="str">
        <f>IF(ISBLANK(D3484),_xlfn.MODE.SNGL(moras[TIPO_ASEGURAMIENTO]),D3484)</f>
        <v>ASALARIADO</v>
      </c>
      <c r="N3484" s="1">
        <f>IF(ISBLANK(moras[[#This Row],[EDAD]]),T3505,moras[[#This Row],[EDAD]])</f>
        <v>22</v>
      </c>
    </row>
    <row r="3485" spans="1:14" x14ac:dyDescent="0.35">
      <c r="A3485" s="1">
        <v>3484</v>
      </c>
      <c r="B3485" s="1" t="s">
        <v>9</v>
      </c>
      <c r="C3485" s="1">
        <v>684986</v>
      </c>
      <c r="D3485" s="1" t="s">
        <v>10</v>
      </c>
      <c r="E3485" s="1" t="s">
        <v>16</v>
      </c>
      <c r="F3485" s="1" t="s">
        <v>12</v>
      </c>
      <c r="G3485" s="1" t="s">
        <v>13</v>
      </c>
      <c r="H3485" s="1" t="s">
        <v>13</v>
      </c>
      <c r="I3485" s="1">
        <v>44</v>
      </c>
      <c r="J3485" t="str">
        <f t="shared" si="163"/>
        <v>No</v>
      </c>
      <c r="K3485" t="str">
        <f t="shared" si="164"/>
        <v>No</v>
      </c>
      <c r="L3485">
        <f t="shared" si="165"/>
        <v>684986</v>
      </c>
      <c r="M3485" s="1" t="str">
        <f>IF(ISBLANK(D3485),_xlfn.MODE.SNGL(moras[TIPO_ASEGURAMIENTO]),D3485)</f>
        <v>ASALARIADO</v>
      </c>
      <c r="N3485" s="1">
        <f>IF(ISBLANK(moras[[#This Row],[EDAD]]),T3506,moras[[#This Row],[EDAD]])</f>
        <v>44</v>
      </c>
    </row>
    <row r="3486" spans="1:14" x14ac:dyDescent="0.35">
      <c r="A3486" s="1">
        <v>3485</v>
      </c>
      <c r="B3486" s="1" t="s">
        <v>9</v>
      </c>
      <c r="C3486" s="1">
        <v>246000</v>
      </c>
      <c r="D3486" s="1" t="s">
        <v>10</v>
      </c>
      <c r="E3486" s="1" t="s">
        <v>16</v>
      </c>
      <c r="F3486" s="1" t="s">
        <v>12</v>
      </c>
      <c r="G3486" s="1" t="s">
        <v>13</v>
      </c>
      <c r="H3486" s="1" t="s">
        <v>13</v>
      </c>
      <c r="I3486" s="1">
        <v>38</v>
      </c>
      <c r="J3486" t="str">
        <f t="shared" si="163"/>
        <v>No</v>
      </c>
      <c r="K3486" t="str">
        <f t="shared" si="164"/>
        <v>No</v>
      </c>
      <c r="L3486">
        <f t="shared" si="165"/>
        <v>246000</v>
      </c>
      <c r="M3486" s="1" t="str">
        <f>IF(ISBLANK(D3486),_xlfn.MODE.SNGL(moras[TIPO_ASEGURAMIENTO]),D3486)</f>
        <v>ASALARIADO</v>
      </c>
      <c r="N3486" s="1">
        <f>IF(ISBLANK(moras[[#This Row],[EDAD]]),T3507,moras[[#This Row],[EDAD]])</f>
        <v>38</v>
      </c>
    </row>
    <row r="3487" spans="1:14" x14ac:dyDescent="0.35">
      <c r="A3487" s="1">
        <v>3486</v>
      </c>
      <c r="B3487" s="1" t="s">
        <v>9</v>
      </c>
      <c r="C3487" s="1">
        <v>337480</v>
      </c>
      <c r="D3487" s="1" t="s">
        <v>18</v>
      </c>
      <c r="E3487" s="1" t="s">
        <v>16</v>
      </c>
      <c r="F3487" s="1" t="s">
        <v>12</v>
      </c>
      <c r="G3487" s="1" t="s">
        <v>13</v>
      </c>
      <c r="H3487" s="1" t="s">
        <v>13</v>
      </c>
      <c r="I3487" s="1">
        <v>29</v>
      </c>
      <c r="J3487" t="str">
        <f t="shared" si="163"/>
        <v>No</v>
      </c>
      <c r="K3487" t="str">
        <f t="shared" si="164"/>
        <v>No</v>
      </c>
      <c r="L3487">
        <f t="shared" si="165"/>
        <v>337480</v>
      </c>
      <c r="M3487" s="1" t="str">
        <f>IF(ISBLANK(D3487),_xlfn.MODE.SNGL(moras[TIPO_ASEGURAMIENTO]),D3487)</f>
        <v>TRABAJADOR INDEPENDIENTE</v>
      </c>
      <c r="N3487" s="1">
        <f>IF(ISBLANK(moras[[#This Row],[EDAD]]),T3508,moras[[#This Row],[EDAD]])</f>
        <v>29</v>
      </c>
    </row>
    <row r="3488" spans="1:14" x14ac:dyDescent="0.35">
      <c r="A3488" s="1">
        <v>3487</v>
      </c>
      <c r="B3488" s="1" t="s">
        <v>9</v>
      </c>
      <c r="C3488" s="1">
        <v>485860</v>
      </c>
      <c r="D3488" s="1" t="s">
        <v>18</v>
      </c>
      <c r="E3488" s="1" t="s">
        <v>16</v>
      </c>
      <c r="F3488" s="1" t="s">
        <v>12</v>
      </c>
      <c r="G3488" s="1" t="s">
        <v>13</v>
      </c>
      <c r="H3488" s="1" t="s">
        <v>13</v>
      </c>
      <c r="I3488" s="1">
        <v>42</v>
      </c>
      <c r="J3488" t="str">
        <f t="shared" si="163"/>
        <v>No</v>
      </c>
      <c r="K3488" t="str">
        <f t="shared" si="164"/>
        <v>No</v>
      </c>
      <c r="L3488">
        <f t="shared" si="165"/>
        <v>485860</v>
      </c>
      <c r="M3488" s="1" t="str">
        <f>IF(ISBLANK(D3488),_xlfn.MODE.SNGL(moras[TIPO_ASEGURAMIENTO]),D3488)</f>
        <v>TRABAJADOR INDEPENDIENTE</v>
      </c>
      <c r="N3488" s="1">
        <f>IF(ISBLANK(moras[[#This Row],[EDAD]]),T3509,moras[[#This Row],[EDAD]])</f>
        <v>42</v>
      </c>
    </row>
    <row r="3489" spans="1:14" x14ac:dyDescent="0.35">
      <c r="A3489" s="1">
        <v>3488</v>
      </c>
      <c r="B3489" s="1" t="s">
        <v>15</v>
      </c>
      <c r="C3489" s="1">
        <v>889137</v>
      </c>
      <c r="D3489" s="1" t="s">
        <v>10</v>
      </c>
      <c r="E3489" s="1" t="s">
        <v>11</v>
      </c>
      <c r="F3489" s="1" t="s">
        <v>12</v>
      </c>
      <c r="G3489" s="1" t="s">
        <v>13</v>
      </c>
      <c r="H3489" s="1" t="s">
        <v>12</v>
      </c>
      <c r="I3489" s="1">
        <v>40</v>
      </c>
      <c r="J3489" t="str">
        <f t="shared" si="163"/>
        <v>No</v>
      </c>
      <c r="K3489" t="str">
        <f t="shared" si="164"/>
        <v>No</v>
      </c>
      <c r="L3489">
        <f t="shared" si="165"/>
        <v>889137</v>
      </c>
      <c r="M3489" s="1" t="str">
        <f>IF(ISBLANK(D3489),_xlfn.MODE.SNGL(moras[TIPO_ASEGURAMIENTO]),D3489)</f>
        <v>ASALARIADO</v>
      </c>
      <c r="N3489" s="1">
        <f>IF(ISBLANK(moras[[#This Row],[EDAD]]),T3510,moras[[#This Row],[EDAD]])</f>
        <v>40</v>
      </c>
    </row>
    <row r="3490" spans="1:14" x14ac:dyDescent="0.35">
      <c r="A3490" s="1">
        <v>3489</v>
      </c>
      <c r="B3490" s="1" t="s">
        <v>9</v>
      </c>
      <c r="C3490" s="1">
        <v>324000</v>
      </c>
      <c r="D3490" s="1" t="s">
        <v>10</v>
      </c>
      <c r="E3490" s="1" t="s">
        <v>16</v>
      </c>
      <c r="F3490" s="1" t="s">
        <v>12</v>
      </c>
      <c r="G3490" s="1" t="s">
        <v>13</v>
      </c>
      <c r="H3490" s="1" t="s">
        <v>12</v>
      </c>
      <c r="I3490" s="1">
        <v>55</v>
      </c>
      <c r="J3490" t="str">
        <f t="shared" si="163"/>
        <v>No</v>
      </c>
      <c r="K3490" t="str">
        <f t="shared" si="164"/>
        <v>No</v>
      </c>
      <c r="L3490">
        <f t="shared" si="165"/>
        <v>324000</v>
      </c>
      <c r="M3490" s="1" t="str">
        <f>IF(ISBLANK(D3490),_xlfn.MODE.SNGL(moras[TIPO_ASEGURAMIENTO]),D3490)</f>
        <v>ASALARIADO</v>
      </c>
      <c r="N3490" s="1">
        <f>IF(ISBLANK(moras[[#This Row],[EDAD]]),T3511,moras[[#This Row],[EDAD]])</f>
        <v>55</v>
      </c>
    </row>
    <row r="3491" spans="1:14" x14ac:dyDescent="0.35">
      <c r="A3491" s="1">
        <v>3490</v>
      </c>
      <c r="B3491" s="1" t="s">
        <v>15</v>
      </c>
      <c r="C3491" s="1">
        <v>716100</v>
      </c>
      <c r="D3491" s="1" t="s">
        <v>10</v>
      </c>
      <c r="E3491" s="1" t="s">
        <v>11</v>
      </c>
      <c r="F3491" s="1" t="s">
        <v>12</v>
      </c>
      <c r="G3491" s="1" t="s">
        <v>13</v>
      </c>
      <c r="H3491" s="1" t="s">
        <v>12</v>
      </c>
      <c r="I3491" s="1">
        <v>29</v>
      </c>
      <c r="J3491" t="str">
        <f t="shared" si="163"/>
        <v>No</v>
      </c>
      <c r="K3491" t="str">
        <f t="shared" si="164"/>
        <v>No</v>
      </c>
      <c r="L3491">
        <f t="shared" si="165"/>
        <v>716100</v>
      </c>
      <c r="M3491" s="1" t="str">
        <f>IF(ISBLANK(D3491),_xlfn.MODE.SNGL(moras[TIPO_ASEGURAMIENTO]),D3491)</f>
        <v>ASALARIADO</v>
      </c>
      <c r="N3491" s="1">
        <f>IF(ISBLANK(moras[[#This Row],[EDAD]]),T3512,moras[[#This Row],[EDAD]])</f>
        <v>29</v>
      </c>
    </row>
    <row r="3492" spans="1:14" x14ac:dyDescent="0.35">
      <c r="A3492" s="1">
        <v>3491</v>
      </c>
      <c r="B3492" s="1" t="s">
        <v>9</v>
      </c>
      <c r="C3492" s="1">
        <v>100000</v>
      </c>
      <c r="D3492" s="1" t="s">
        <v>10</v>
      </c>
      <c r="E3492" s="1" t="s">
        <v>16</v>
      </c>
      <c r="F3492" s="1" t="s">
        <v>12</v>
      </c>
      <c r="G3492" s="1" t="s">
        <v>13</v>
      </c>
      <c r="H3492" s="1" t="s">
        <v>12</v>
      </c>
      <c r="I3492" s="1">
        <v>52</v>
      </c>
      <c r="J3492" t="str">
        <f t="shared" si="163"/>
        <v>No</v>
      </c>
      <c r="K3492" t="str">
        <f t="shared" si="164"/>
        <v>No</v>
      </c>
      <c r="L3492">
        <f t="shared" si="165"/>
        <v>100000</v>
      </c>
      <c r="M3492" s="1" t="str">
        <f>IF(ISBLANK(D3492),_xlfn.MODE.SNGL(moras[TIPO_ASEGURAMIENTO]),D3492)</f>
        <v>ASALARIADO</v>
      </c>
      <c r="N3492" s="1">
        <f>IF(ISBLANK(moras[[#This Row],[EDAD]]),T3513,moras[[#This Row],[EDAD]])</f>
        <v>52</v>
      </c>
    </row>
    <row r="3493" spans="1:14" x14ac:dyDescent="0.35">
      <c r="A3493" s="1">
        <v>3492</v>
      </c>
      <c r="B3493" s="1" t="s">
        <v>15</v>
      </c>
      <c r="C3493" s="1">
        <v>550234.51</v>
      </c>
      <c r="D3493" s="1" t="s">
        <v>10</v>
      </c>
      <c r="E3493" s="1" t="s">
        <v>16</v>
      </c>
      <c r="F3493" s="1" t="s">
        <v>12</v>
      </c>
      <c r="G3493" s="1" t="s">
        <v>13</v>
      </c>
      <c r="H3493" s="1" t="s">
        <v>13</v>
      </c>
      <c r="I3493" s="1">
        <v>41</v>
      </c>
      <c r="J3493" t="str">
        <f t="shared" si="163"/>
        <v>No</v>
      </c>
      <c r="K3493" t="str">
        <f t="shared" si="164"/>
        <v>No</v>
      </c>
      <c r="L3493">
        <f t="shared" si="165"/>
        <v>550234.51</v>
      </c>
      <c r="M3493" s="1" t="str">
        <f>IF(ISBLANK(D3493),_xlfn.MODE.SNGL(moras[TIPO_ASEGURAMIENTO]),D3493)</f>
        <v>ASALARIADO</v>
      </c>
      <c r="N3493" s="1">
        <f>IF(ISBLANK(moras[[#This Row],[EDAD]]),T3514,moras[[#This Row],[EDAD]])</f>
        <v>41</v>
      </c>
    </row>
    <row r="3494" spans="1:14" x14ac:dyDescent="0.35">
      <c r="A3494" s="1">
        <v>3493</v>
      </c>
      <c r="B3494" s="1" t="s">
        <v>9</v>
      </c>
      <c r="C3494" s="1">
        <v>297046</v>
      </c>
      <c r="D3494" s="1" t="s">
        <v>17</v>
      </c>
      <c r="E3494" s="1" t="s">
        <v>16</v>
      </c>
      <c r="F3494" s="1" t="s">
        <v>12</v>
      </c>
      <c r="G3494" s="1" t="s">
        <v>13</v>
      </c>
      <c r="H3494" s="1" t="s">
        <v>13</v>
      </c>
      <c r="I3494" s="1">
        <v>61</v>
      </c>
      <c r="J3494" t="str">
        <f t="shared" si="163"/>
        <v>No</v>
      </c>
      <c r="K3494" t="str">
        <f t="shared" si="164"/>
        <v>No</v>
      </c>
      <c r="L3494">
        <f t="shared" si="165"/>
        <v>297046</v>
      </c>
      <c r="M3494" s="1" t="str">
        <f>IF(ISBLANK(D3494),_xlfn.MODE.SNGL(moras[TIPO_ASEGURAMIENTO]),D3494)</f>
        <v>ASEGURADO VOLUNTARIO</v>
      </c>
      <c r="N3494" s="1">
        <f>IF(ISBLANK(moras[[#This Row],[EDAD]]),T3515,moras[[#This Row],[EDAD]])</f>
        <v>61</v>
      </c>
    </row>
    <row r="3495" spans="1:14" x14ac:dyDescent="0.35">
      <c r="A3495" s="1">
        <v>3494</v>
      </c>
      <c r="B3495" s="1" t="s">
        <v>15</v>
      </c>
      <c r="C3495" s="1">
        <v>600000</v>
      </c>
      <c r="D3495" s="1" t="s">
        <v>10</v>
      </c>
      <c r="E3495" s="1" t="s">
        <v>16</v>
      </c>
      <c r="F3495" s="1" t="s">
        <v>12</v>
      </c>
      <c r="G3495" s="1" t="s">
        <v>13</v>
      </c>
      <c r="H3495" s="1" t="s">
        <v>13</v>
      </c>
      <c r="I3495" s="1">
        <v>36</v>
      </c>
      <c r="J3495" t="str">
        <f t="shared" si="163"/>
        <v>No</v>
      </c>
      <c r="K3495" t="str">
        <f t="shared" si="164"/>
        <v>No</v>
      </c>
      <c r="L3495">
        <f t="shared" si="165"/>
        <v>600000</v>
      </c>
      <c r="M3495" s="1" t="str">
        <f>IF(ISBLANK(D3495),_xlfn.MODE.SNGL(moras[TIPO_ASEGURAMIENTO]),D3495)</f>
        <v>ASALARIADO</v>
      </c>
      <c r="N3495" s="1">
        <f>IF(ISBLANK(moras[[#This Row],[EDAD]]),T3516,moras[[#This Row],[EDAD]])</f>
        <v>36</v>
      </c>
    </row>
    <row r="3496" spans="1:14" x14ac:dyDescent="0.35">
      <c r="A3496" s="1">
        <v>3495</v>
      </c>
      <c r="B3496" s="1" t="s">
        <v>15</v>
      </c>
      <c r="C3496" s="1">
        <v>512783.28</v>
      </c>
      <c r="D3496" s="1" t="s">
        <v>10</v>
      </c>
      <c r="E3496" s="1" t="s">
        <v>16</v>
      </c>
      <c r="F3496" s="1" t="s">
        <v>12</v>
      </c>
      <c r="G3496" s="1" t="s">
        <v>13</v>
      </c>
      <c r="H3496" s="1" t="s">
        <v>13</v>
      </c>
      <c r="I3496" s="1">
        <v>26</v>
      </c>
      <c r="J3496" t="str">
        <f t="shared" si="163"/>
        <v>No</v>
      </c>
      <c r="K3496" t="str">
        <f t="shared" si="164"/>
        <v>No</v>
      </c>
      <c r="L3496">
        <f t="shared" si="165"/>
        <v>512783.28</v>
      </c>
      <c r="M3496" s="1" t="str">
        <f>IF(ISBLANK(D3496),_xlfn.MODE.SNGL(moras[TIPO_ASEGURAMIENTO]),D3496)</f>
        <v>ASALARIADO</v>
      </c>
      <c r="N3496" s="1">
        <f>IF(ISBLANK(moras[[#This Row],[EDAD]]),T3517,moras[[#This Row],[EDAD]])</f>
        <v>26</v>
      </c>
    </row>
    <row r="3497" spans="1:14" x14ac:dyDescent="0.35">
      <c r="A3497" s="1">
        <v>3496</v>
      </c>
      <c r="B3497" s="1" t="s">
        <v>9</v>
      </c>
      <c r="C3497" s="1">
        <v>84000</v>
      </c>
      <c r="D3497" s="1" t="s">
        <v>10</v>
      </c>
      <c r="E3497" s="1" t="s">
        <v>16</v>
      </c>
      <c r="F3497" s="1" t="s">
        <v>12</v>
      </c>
      <c r="G3497" s="1" t="s">
        <v>13</v>
      </c>
      <c r="H3497" s="1" t="s">
        <v>13</v>
      </c>
      <c r="I3497" s="1">
        <v>56</v>
      </c>
      <c r="J3497" t="str">
        <f t="shared" si="163"/>
        <v>No</v>
      </c>
      <c r="K3497" t="str">
        <f t="shared" si="164"/>
        <v>No</v>
      </c>
      <c r="L3497">
        <f t="shared" si="165"/>
        <v>84000</v>
      </c>
      <c r="M3497" s="1" t="str">
        <f>IF(ISBLANK(D3497),_xlfn.MODE.SNGL(moras[TIPO_ASEGURAMIENTO]),D3497)</f>
        <v>ASALARIADO</v>
      </c>
      <c r="N3497" s="1">
        <f>IF(ISBLANK(moras[[#This Row],[EDAD]]),T3518,moras[[#This Row],[EDAD]])</f>
        <v>56</v>
      </c>
    </row>
    <row r="3498" spans="1:14" x14ac:dyDescent="0.35">
      <c r="A3498" s="1">
        <v>3497</v>
      </c>
      <c r="B3498" s="1" t="s">
        <v>15</v>
      </c>
      <c r="C3498" s="1">
        <v>689218.5</v>
      </c>
      <c r="D3498" s="1" t="s">
        <v>10</v>
      </c>
      <c r="E3498" s="1" t="s">
        <v>11</v>
      </c>
      <c r="F3498" s="1" t="s">
        <v>12</v>
      </c>
      <c r="G3498" s="1" t="s">
        <v>13</v>
      </c>
      <c r="H3498" s="1" t="s">
        <v>13</v>
      </c>
      <c r="I3498" s="1">
        <v>37</v>
      </c>
      <c r="J3498" t="str">
        <f t="shared" si="163"/>
        <v>No</v>
      </c>
      <c r="K3498" t="str">
        <f t="shared" si="164"/>
        <v>No</v>
      </c>
      <c r="L3498">
        <f t="shared" si="165"/>
        <v>689218.5</v>
      </c>
      <c r="M3498" s="1" t="str">
        <f>IF(ISBLANK(D3498),_xlfn.MODE.SNGL(moras[TIPO_ASEGURAMIENTO]),D3498)</f>
        <v>ASALARIADO</v>
      </c>
      <c r="N3498" s="1">
        <f>IF(ISBLANK(moras[[#This Row],[EDAD]]),T3519,moras[[#This Row],[EDAD]])</f>
        <v>37</v>
      </c>
    </row>
    <row r="3499" spans="1:14" x14ac:dyDescent="0.35">
      <c r="A3499" s="1">
        <v>3498</v>
      </c>
      <c r="B3499" s="1" t="s">
        <v>15</v>
      </c>
      <c r="C3499" s="1">
        <v>384658.4</v>
      </c>
      <c r="D3499" s="1" t="s">
        <v>10</v>
      </c>
      <c r="E3499" s="1" t="s">
        <v>16</v>
      </c>
      <c r="F3499" s="1" t="s">
        <v>12</v>
      </c>
      <c r="G3499" s="1" t="s">
        <v>13</v>
      </c>
      <c r="H3499" s="1" t="s">
        <v>13</v>
      </c>
      <c r="I3499" s="1">
        <v>43</v>
      </c>
      <c r="J3499" t="str">
        <f t="shared" si="163"/>
        <v>No</v>
      </c>
      <c r="K3499" t="str">
        <f t="shared" si="164"/>
        <v>No</v>
      </c>
      <c r="L3499">
        <f t="shared" si="165"/>
        <v>384658.4</v>
      </c>
      <c r="M3499" s="1" t="str">
        <f>IF(ISBLANK(D3499),_xlfn.MODE.SNGL(moras[TIPO_ASEGURAMIENTO]),D3499)</f>
        <v>ASALARIADO</v>
      </c>
      <c r="N3499" s="1">
        <f>IF(ISBLANK(moras[[#This Row],[EDAD]]),T3520,moras[[#This Row],[EDAD]])</f>
        <v>43</v>
      </c>
    </row>
    <row r="3500" spans="1:14" x14ac:dyDescent="0.35">
      <c r="A3500" s="1">
        <v>3499</v>
      </c>
      <c r="B3500" s="1" t="s">
        <v>9</v>
      </c>
      <c r="C3500" s="1">
        <v>140000</v>
      </c>
      <c r="D3500" s="1" t="s">
        <v>10</v>
      </c>
      <c r="E3500" s="1" t="s">
        <v>16</v>
      </c>
      <c r="F3500" s="1" t="s">
        <v>12</v>
      </c>
      <c r="G3500" s="1" t="s">
        <v>12</v>
      </c>
      <c r="H3500" s="1" t="s">
        <v>13</v>
      </c>
      <c r="I3500" s="1">
        <v>57</v>
      </c>
      <c r="J3500" t="str">
        <f t="shared" si="163"/>
        <v>No</v>
      </c>
      <c r="K3500" t="str">
        <f t="shared" si="164"/>
        <v>No</v>
      </c>
      <c r="L3500">
        <f t="shared" si="165"/>
        <v>140000</v>
      </c>
      <c r="M3500" s="1" t="str">
        <f>IF(ISBLANK(D3500),_xlfn.MODE.SNGL(moras[TIPO_ASEGURAMIENTO]),D3500)</f>
        <v>ASALARIADO</v>
      </c>
      <c r="N3500" s="1">
        <f>IF(ISBLANK(moras[[#This Row],[EDAD]]),T3521,moras[[#This Row],[EDAD]])</f>
        <v>57</v>
      </c>
    </row>
    <row r="3501" spans="1:14" x14ac:dyDescent="0.35">
      <c r="A3501" s="1">
        <v>3500</v>
      </c>
      <c r="B3501" s="1" t="s">
        <v>9</v>
      </c>
      <c r="C3501" s="1">
        <v>297046</v>
      </c>
      <c r="D3501" s="1" t="s">
        <v>18</v>
      </c>
      <c r="E3501" s="1" t="s">
        <v>16</v>
      </c>
      <c r="F3501" s="1" t="s">
        <v>12</v>
      </c>
      <c r="G3501" s="1" t="s">
        <v>13</v>
      </c>
      <c r="H3501" s="1" t="s">
        <v>12</v>
      </c>
      <c r="I3501" s="1">
        <v>61</v>
      </c>
      <c r="J3501" t="str">
        <f t="shared" si="163"/>
        <v>No</v>
      </c>
      <c r="K3501" t="str">
        <f t="shared" si="164"/>
        <v>No</v>
      </c>
      <c r="L3501">
        <f t="shared" si="165"/>
        <v>297046</v>
      </c>
      <c r="M3501" s="1" t="str">
        <f>IF(ISBLANK(D3501),_xlfn.MODE.SNGL(moras[TIPO_ASEGURAMIENTO]),D3501)</f>
        <v>TRABAJADOR INDEPENDIENTE</v>
      </c>
      <c r="N3501" s="1">
        <f>IF(ISBLANK(moras[[#This Row],[EDAD]]),T3522,moras[[#This Row],[EDAD]])</f>
        <v>61</v>
      </c>
    </row>
    <row r="3502" spans="1:14" x14ac:dyDescent="0.35">
      <c r="A3502" s="1">
        <v>3501</v>
      </c>
      <c r="B3502" s="1" t="s">
        <v>15</v>
      </c>
      <c r="C3502" s="1">
        <v>277753.92</v>
      </c>
      <c r="D3502" s="1" t="s">
        <v>10</v>
      </c>
      <c r="E3502" s="1" t="s">
        <v>16</v>
      </c>
      <c r="F3502" s="1" t="s">
        <v>12</v>
      </c>
      <c r="G3502" s="1" t="s">
        <v>13</v>
      </c>
      <c r="H3502" s="1" t="s">
        <v>13</v>
      </c>
      <c r="I3502" s="1">
        <v>20</v>
      </c>
      <c r="J3502" t="str">
        <f t="shared" si="163"/>
        <v>No</v>
      </c>
      <c r="K3502" t="str">
        <f t="shared" si="164"/>
        <v>No</v>
      </c>
      <c r="L3502">
        <f t="shared" si="165"/>
        <v>277753.92</v>
      </c>
      <c r="M3502" s="1" t="str">
        <f>IF(ISBLANK(D3502),_xlfn.MODE.SNGL(moras[TIPO_ASEGURAMIENTO]),D3502)</f>
        <v>ASALARIADO</v>
      </c>
      <c r="N3502" s="1">
        <f>IF(ISBLANK(moras[[#This Row],[EDAD]]),T3523,moras[[#This Row],[EDAD]])</f>
        <v>20</v>
      </c>
    </row>
    <row r="3503" spans="1:14" x14ac:dyDescent="0.35">
      <c r="A3503" s="1">
        <v>3502</v>
      </c>
      <c r="B3503" s="1" t="s">
        <v>15</v>
      </c>
      <c r="C3503" s="1">
        <v>278030</v>
      </c>
      <c r="D3503" s="1" t="s">
        <v>19</v>
      </c>
      <c r="E3503" s="1" t="s">
        <v>16</v>
      </c>
      <c r="F3503" s="1" t="s">
        <v>12</v>
      </c>
      <c r="G3503" s="1" t="s">
        <v>13</v>
      </c>
      <c r="H3503" s="1" t="s">
        <v>13</v>
      </c>
      <c r="I3503" s="1">
        <v>54</v>
      </c>
      <c r="J3503" t="str">
        <f t="shared" si="163"/>
        <v>No</v>
      </c>
      <c r="K3503" t="str">
        <f t="shared" si="164"/>
        <v>No</v>
      </c>
      <c r="L3503">
        <f t="shared" si="165"/>
        <v>278030</v>
      </c>
      <c r="M3503" s="1" t="str">
        <f>IF(ISBLANK(D3503),_xlfn.MODE.SNGL(moras[TIPO_ASEGURAMIENTO]),D3503)</f>
        <v>CONVENIOS ESPECIALES DE TRABAJADORES INDEPENDIENTES</v>
      </c>
      <c r="N3503" s="1">
        <f>IF(ISBLANK(moras[[#This Row],[EDAD]]),T3524,moras[[#This Row],[EDAD]])</f>
        <v>54</v>
      </c>
    </row>
    <row r="3504" spans="1:14" x14ac:dyDescent="0.35">
      <c r="A3504" s="1">
        <v>3503</v>
      </c>
      <c r="B3504" s="1" t="s">
        <v>9</v>
      </c>
      <c r="C3504" s="1">
        <v>742483</v>
      </c>
      <c r="D3504" s="1" t="s">
        <v>18</v>
      </c>
      <c r="E3504" s="1" t="s">
        <v>16</v>
      </c>
      <c r="F3504" s="1" t="s">
        <v>12</v>
      </c>
      <c r="G3504" s="1" t="s">
        <v>13</v>
      </c>
      <c r="H3504" s="1" t="s">
        <v>12</v>
      </c>
      <c r="I3504" s="1">
        <v>70</v>
      </c>
      <c r="J3504" t="str">
        <f t="shared" si="163"/>
        <v>No</v>
      </c>
      <c r="K3504" t="str">
        <f t="shared" si="164"/>
        <v>No</v>
      </c>
      <c r="L3504">
        <f t="shared" si="165"/>
        <v>742483</v>
      </c>
      <c r="M3504" s="1" t="str">
        <f>IF(ISBLANK(D3504),_xlfn.MODE.SNGL(moras[TIPO_ASEGURAMIENTO]),D3504)</f>
        <v>TRABAJADOR INDEPENDIENTE</v>
      </c>
      <c r="N3504" s="1">
        <f>IF(ISBLANK(moras[[#This Row],[EDAD]]),T3525,moras[[#This Row],[EDAD]])</f>
        <v>70</v>
      </c>
    </row>
    <row r="3505" spans="1:14" x14ac:dyDescent="0.35">
      <c r="A3505" s="1">
        <v>3504</v>
      </c>
      <c r="B3505" s="1" t="s">
        <v>9</v>
      </c>
      <c r="C3505" s="1">
        <v>460800</v>
      </c>
      <c r="D3505" s="1" t="s">
        <v>10</v>
      </c>
      <c r="E3505" s="1" t="s">
        <v>11</v>
      </c>
      <c r="F3505" s="1" t="s">
        <v>12</v>
      </c>
      <c r="G3505" s="1" t="s">
        <v>13</v>
      </c>
      <c r="H3505" s="1" t="s">
        <v>13</v>
      </c>
      <c r="I3505" s="1">
        <v>60</v>
      </c>
      <c r="J3505" t="str">
        <f t="shared" si="163"/>
        <v>No</v>
      </c>
      <c r="K3505" t="str">
        <f t="shared" si="164"/>
        <v>No</v>
      </c>
      <c r="L3505">
        <f t="shared" si="165"/>
        <v>460800</v>
      </c>
      <c r="M3505" s="1" t="str">
        <f>IF(ISBLANK(D3505),_xlfn.MODE.SNGL(moras[TIPO_ASEGURAMIENTO]),D3505)</f>
        <v>ASALARIADO</v>
      </c>
      <c r="N3505" s="1">
        <f>IF(ISBLANK(moras[[#This Row],[EDAD]]),T3526,moras[[#This Row],[EDAD]])</f>
        <v>60</v>
      </c>
    </row>
    <row r="3506" spans="1:14" x14ac:dyDescent="0.35">
      <c r="A3506" s="1">
        <v>3505</v>
      </c>
      <c r="B3506" s="1" t="s">
        <v>9</v>
      </c>
      <c r="C3506" s="1">
        <v>350402.66</v>
      </c>
      <c r="D3506" s="1" t="s">
        <v>10</v>
      </c>
      <c r="E3506" s="1" t="s">
        <v>16</v>
      </c>
      <c r="F3506" s="1" t="s">
        <v>12</v>
      </c>
      <c r="G3506" s="1" t="s">
        <v>13</v>
      </c>
      <c r="H3506" s="1" t="s">
        <v>13</v>
      </c>
      <c r="I3506" s="1">
        <v>22</v>
      </c>
      <c r="J3506" t="str">
        <f t="shared" si="163"/>
        <v>No</v>
      </c>
      <c r="K3506" t="str">
        <f t="shared" si="164"/>
        <v>No</v>
      </c>
      <c r="L3506">
        <f t="shared" si="165"/>
        <v>350402.66</v>
      </c>
      <c r="M3506" s="1" t="str">
        <f>IF(ISBLANK(D3506),_xlfn.MODE.SNGL(moras[TIPO_ASEGURAMIENTO]),D3506)</f>
        <v>ASALARIADO</v>
      </c>
      <c r="N3506" s="1">
        <f>IF(ISBLANK(moras[[#This Row],[EDAD]]),T3527,moras[[#This Row],[EDAD]])</f>
        <v>22</v>
      </c>
    </row>
    <row r="3507" spans="1:14" x14ac:dyDescent="0.35">
      <c r="A3507" s="1">
        <v>3506</v>
      </c>
      <c r="B3507" s="1" t="s">
        <v>9</v>
      </c>
      <c r="C3507" s="1">
        <v>915119.76</v>
      </c>
      <c r="D3507" s="1" t="s">
        <v>10</v>
      </c>
      <c r="E3507" s="1" t="s">
        <v>16</v>
      </c>
      <c r="F3507" s="1" t="s">
        <v>12</v>
      </c>
      <c r="G3507" s="1" t="s">
        <v>13</v>
      </c>
      <c r="H3507" s="1" t="s">
        <v>13</v>
      </c>
      <c r="I3507" s="1">
        <v>37</v>
      </c>
      <c r="J3507" t="str">
        <f t="shared" si="163"/>
        <v>No</v>
      </c>
      <c r="K3507" t="str">
        <f t="shared" si="164"/>
        <v>No</v>
      </c>
      <c r="L3507">
        <f t="shared" si="165"/>
        <v>915119.76</v>
      </c>
      <c r="M3507" s="1" t="str">
        <f>IF(ISBLANK(D3507),_xlfn.MODE.SNGL(moras[TIPO_ASEGURAMIENTO]),D3507)</f>
        <v>ASALARIADO</v>
      </c>
      <c r="N3507" s="1">
        <f>IF(ISBLANK(moras[[#This Row],[EDAD]]),T3528,moras[[#This Row],[EDAD]])</f>
        <v>37</v>
      </c>
    </row>
    <row r="3508" spans="1:14" x14ac:dyDescent="0.35">
      <c r="A3508" s="1">
        <v>3507</v>
      </c>
      <c r="B3508" s="1" t="s">
        <v>15</v>
      </c>
      <c r="C3508" s="1">
        <v>155242.92000000001</v>
      </c>
      <c r="D3508" s="1" t="s">
        <v>10</v>
      </c>
      <c r="E3508" s="1" t="s">
        <v>16</v>
      </c>
      <c r="F3508" s="1" t="s">
        <v>12</v>
      </c>
      <c r="G3508" s="1" t="s">
        <v>13</v>
      </c>
      <c r="H3508" s="1" t="s">
        <v>13</v>
      </c>
      <c r="I3508" s="1">
        <v>24</v>
      </c>
      <c r="J3508" t="str">
        <f t="shared" si="163"/>
        <v>No</v>
      </c>
      <c r="K3508" t="str">
        <f t="shared" si="164"/>
        <v>No</v>
      </c>
      <c r="L3508">
        <f t="shared" si="165"/>
        <v>155242.92000000001</v>
      </c>
      <c r="M3508" s="1" t="str">
        <f>IF(ISBLANK(D3508),_xlfn.MODE.SNGL(moras[TIPO_ASEGURAMIENTO]),D3508)</f>
        <v>ASALARIADO</v>
      </c>
      <c r="N3508" s="1">
        <f>IF(ISBLANK(moras[[#This Row],[EDAD]]),T3529,moras[[#This Row],[EDAD]])</f>
        <v>24</v>
      </c>
    </row>
    <row r="3509" spans="1:14" x14ac:dyDescent="0.35">
      <c r="A3509" s="1">
        <v>3508</v>
      </c>
      <c r="B3509" s="1" t="s">
        <v>15</v>
      </c>
      <c r="C3509" s="1">
        <v>358973</v>
      </c>
      <c r="D3509" s="1" t="s">
        <v>10</v>
      </c>
      <c r="E3509" s="1" t="s">
        <v>16</v>
      </c>
      <c r="F3509" s="1" t="s">
        <v>12</v>
      </c>
      <c r="G3509" s="1" t="s">
        <v>13</v>
      </c>
      <c r="H3509" s="1" t="s">
        <v>13</v>
      </c>
      <c r="I3509" s="1">
        <v>24</v>
      </c>
      <c r="J3509" t="str">
        <f t="shared" si="163"/>
        <v>No</v>
      </c>
      <c r="K3509" t="str">
        <f t="shared" si="164"/>
        <v>No</v>
      </c>
      <c r="L3509">
        <f t="shared" si="165"/>
        <v>358973</v>
      </c>
      <c r="M3509" s="1" t="str">
        <f>IF(ISBLANK(D3509),_xlfn.MODE.SNGL(moras[TIPO_ASEGURAMIENTO]),D3509)</f>
        <v>ASALARIADO</v>
      </c>
      <c r="N3509" s="1">
        <f>IF(ISBLANK(moras[[#This Row],[EDAD]]),T3530,moras[[#This Row],[EDAD]])</f>
        <v>24</v>
      </c>
    </row>
    <row r="3510" spans="1:14" x14ac:dyDescent="0.35">
      <c r="A3510" s="1">
        <v>3509</v>
      </c>
      <c r="B3510" s="1" t="s">
        <v>9</v>
      </c>
      <c r="C3510" s="1">
        <v>15000</v>
      </c>
      <c r="D3510" s="1" t="s">
        <v>10</v>
      </c>
      <c r="E3510" s="1" t="s">
        <v>16</v>
      </c>
      <c r="F3510" s="1" t="s">
        <v>12</v>
      </c>
      <c r="G3510" s="1" t="s">
        <v>13</v>
      </c>
      <c r="H3510" s="1" t="s">
        <v>13</v>
      </c>
      <c r="I3510" s="1">
        <v>42</v>
      </c>
      <c r="J3510" t="str">
        <f t="shared" si="163"/>
        <v>No</v>
      </c>
      <c r="K3510" t="str">
        <f t="shared" si="164"/>
        <v>No</v>
      </c>
      <c r="L3510">
        <f t="shared" si="165"/>
        <v>15000</v>
      </c>
      <c r="M3510" s="1" t="str">
        <f>IF(ISBLANK(D3510),_xlfn.MODE.SNGL(moras[TIPO_ASEGURAMIENTO]),D3510)</f>
        <v>ASALARIADO</v>
      </c>
      <c r="N3510" s="1">
        <f>IF(ISBLANK(moras[[#This Row],[EDAD]]),T3531,moras[[#This Row],[EDAD]])</f>
        <v>42</v>
      </c>
    </row>
    <row r="3511" spans="1:14" x14ac:dyDescent="0.35">
      <c r="A3511" s="1">
        <v>3510</v>
      </c>
      <c r="B3511" s="1" t="s">
        <v>9</v>
      </c>
      <c r="C3511" s="1">
        <v>403612.34</v>
      </c>
      <c r="D3511" s="1" t="s">
        <v>10</v>
      </c>
      <c r="E3511" s="1" t="s">
        <v>16</v>
      </c>
      <c r="F3511" s="1" t="s">
        <v>12</v>
      </c>
      <c r="G3511" s="1" t="s">
        <v>13</v>
      </c>
      <c r="H3511" s="1" t="s">
        <v>13</v>
      </c>
      <c r="I3511" s="1">
        <v>37</v>
      </c>
      <c r="J3511" t="str">
        <f t="shared" si="163"/>
        <v>No</v>
      </c>
      <c r="K3511" t="str">
        <f t="shared" si="164"/>
        <v>No</v>
      </c>
      <c r="L3511">
        <f t="shared" si="165"/>
        <v>403612.34</v>
      </c>
      <c r="M3511" s="1" t="str">
        <f>IF(ISBLANK(D3511),_xlfn.MODE.SNGL(moras[TIPO_ASEGURAMIENTO]),D3511)</f>
        <v>ASALARIADO</v>
      </c>
      <c r="N3511" s="1">
        <f>IF(ISBLANK(moras[[#This Row],[EDAD]]),T3532,moras[[#This Row],[EDAD]])</f>
        <v>37</v>
      </c>
    </row>
    <row r="3512" spans="1:14" x14ac:dyDescent="0.35">
      <c r="A3512" s="1">
        <v>3511</v>
      </c>
      <c r="B3512" s="1" t="s">
        <v>15</v>
      </c>
      <c r="C3512" s="1">
        <v>702145.6</v>
      </c>
      <c r="D3512" s="1" t="s">
        <v>10</v>
      </c>
      <c r="E3512" s="1" t="s">
        <v>11</v>
      </c>
      <c r="F3512" s="1" t="s">
        <v>12</v>
      </c>
      <c r="G3512" s="1" t="s">
        <v>13</v>
      </c>
      <c r="H3512" s="1" t="s">
        <v>13</v>
      </c>
      <c r="I3512" s="1">
        <v>35</v>
      </c>
      <c r="J3512" t="str">
        <f t="shared" si="163"/>
        <v>No</v>
      </c>
      <c r="K3512" t="str">
        <f t="shared" si="164"/>
        <v>No</v>
      </c>
      <c r="L3512">
        <f t="shared" si="165"/>
        <v>702145.6</v>
      </c>
      <c r="M3512" s="1" t="str">
        <f>IF(ISBLANK(D3512),_xlfn.MODE.SNGL(moras[TIPO_ASEGURAMIENTO]),D3512)</f>
        <v>ASALARIADO</v>
      </c>
      <c r="N3512" s="1">
        <f>IF(ISBLANK(moras[[#This Row],[EDAD]]),T3533,moras[[#This Row],[EDAD]])</f>
        <v>35</v>
      </c>
    </row>
    <row r="3513" spans="1:14" x14ac:dyDescent="0.35">
      <c r="A3513" s="1">
        <v>3512</v>
      </c>
      <c r="B3513" s="1" t="s">
        <v>9</v>
      </c>
      <c r="C3513" s="1">
        <v>540982.97</v>
      </c>
      <c r="D3513" s="1" t="s">
        <v>10</v>
      </c>
      <c r="E3513" s="1" t="s">
        <v>11</v>
      </c>
      <c r="F3513" s="1" t="s">
        <v>12</v>
      </c>
      <c r="G3513" s="1" t="s">
        <v>13</v>
      </c>
      <c r="H3513" s="1" t="s">
        <v>13</v>
      </c>
      <c r="I3513" s="1">
        <v>29</v>
      </c>
      <c r="J3513" t="str">
        <f t="shared" si="163"/>
        <v>No</v>
      </c>
      <c r="K3513" t="str">
        <f t="shared" si="164"/>
        <v>No</v>
      </c>
      <c r="L3513">
        <f t="shared" si="165"/>
        <v>540982.97</v>
      </c>
      <c r="M3513" s="1" t="str">
        <f>IF(ISBLANK(D3513),_xlfn.MODE.SNGL(moras[TIPO_ASEGURAMIENTO]),D3513)</f>
        <v>ASALARIADO</v>
      </c>
      <c r="N3513" s="1">
        <f>IF(ISBLANK(moras[[#This Row],[EDAD]]),T3534,moras[[#This Row],[EDAD]])</f>
        <v>29</v>
      </c>
    </row>
    <row r="3514" spans="1:14" x14ac:dyDescent="0.35">
      <c r="A3514" s="1">
        <v>3513</v>
      </c>
      <c r="B3514" s="1" t="s">
        <v>9</v>
      </c>
      <c r="C3514" s="1">
        <v>399945.97</v>
      </c>
      <c r="D3514" s="1" t="s">
        <v>14</v>
      </c>
      <c r="E3514" s="1" t="s">
        <v>11</v>
      </c>
      <c r="F3514" s="1" t="s">
        <v>12</v>
      </c>
      <c r="G3514" s="1" t="s">
        <v>13</v>
      </c>
      <c r="H3514" s="1" t="s">
        <v>13</v>
      </c>
      <c r="I3514" s="1">
        <v>92</v>
      </c>
      <c r="J3514" t="str">
        <f t="shared" si="163"/>
        <v>No</v>
      </c>
      <c r="K3514" t="str">
        <f t="shared" si="164"/>
        <v>No</v>
      </c>
      <c r="L3514">
        <f t="shared" si="165"/>
        <v>399945.97</v>
      </c>
      <c r="M3514" s="1" t="str">
        <f>IF(ISBLANK(D3514),_xlfn.MODE.SNGL(moras[TIPO_ASEGURAMIENTO]),D3514)</f>
        <v>PENSIONADOS EN SU PROPIO SISTEMA</v>
      </c>
      <c r="N3514" s="1">
        <f>IF(ISBLANK(moras[[#This Row],[EDAD]]),T3535,moras[[#This Row],[EDAD]])</f>
        <v>92</v>
      </c>
    </row>
    <row r="3515" spans="1:14" x14ac:dyDescent="0.35">
      <c r="A3515" s="1">
        <v>3514</v>
      </c>
      <c r="B3515" s="1" t="s">
        <v>9</v>
      </c>
      <c r="C3515" s="1">
        <v>470000</v>
      </c>
      <c r="D3515" s="1" t="s">
        <v>10</v>
      </c>
      <c r="E3515" s="1" t="s">
        <v>16</v>
      </c>
      <c r="F3515" s="1" t="s">
        <v>12</v>
      </c>
      <c r="G3515" s="1" t="s">
        <v>13</v>
      </c>
      <c r="H3515" s="1" t="s">
        <v>13</v>
      </c>
      <c r="I3515" s="1">
        <v>39</v>
      </c>
      <c r="J3515" t="str">
        <f t="shared" si="163"/>
        <v>No</v>
      </c>
      <c r="K3515" t="str">
        <f t="shared" si="164"/>
        <v>No</v>
      </c>
      <c r="L3515">
        <f t="shared" si="165"/>
        <v>470000</v>
      </c>
      <c r="M3515" s="1" t="str">
        <f>IF(ISBLANK(D3515),_xlfn.MODE.SNGL(moras[TIPO_ASEGURAMIENTO]),D3515)</f>
        <v>ASALARIADO</v>
      </c>
      <c r="N3515" s="1">
        <f>IF(ISBLANK(moras[[#This Row],[EDAD]]),T3536,moras[[#This Row],[EDAD]])</f>
        <v>39</v>
      </c>
    </row>
    <row r="3516" spans="1:14" x14ac:dyDescent="0.35">
      <c r="A3516" s="1">
        <v>3515</v>
      </c>
      <c r="B3516" s="1" t="s">
        <v>9</v>
      </c>
      <c r="C3516" s="1">
        <v>514062</v>
      </c>
      <c r="D3516" s="1" t="s">
        <v>18</v>
      </c>
      <c r="E3516" s="1" t="s">
        <v>16</v>
      </c>
      <c r="F3516" s="1" t="s">
        <v>12</v>
      </c>
      <c r="G3516" s="1" t="s">
        <v>13</v>
      </c>
      <c r="H3516" s="1" t="s">
        <v>12</v>
      </c>
      <c r="I3516" s="1">
        <v>62</v>
      </c>
      <c r="J3516" t="str">
        <f t="shared" si="163"/>
        <v>No</v>
      </c>
      <c r="K3516" t="str">
        <f t="shared" si="164"/>
        <v>No</v>
      </c>
      <c r="L3516">
        <f t="shared" si="165"/>
        <v>514062</v>
      </c>
      <c r="M3516" s="1" t="str">
        <f>IF(ISBLANK(D3516),_xlfn.MODE.SNGL(moras[TIPO_ASEGURAMIENTO]),D3516)</f>
        <v>TRABAJADOR INDEPENDIENTE</v>
      </c>
      <c r="N3516" s="1">
        <f>IF(ISBLANK(moras[[#This Row],[EDAD]]),T3537,moras[[#This Row],[EDAD]])</f>
        <v>62</v>
      </c>
    </row>
    <row r="3517" spans="1:14" x14ac:dyDescent="0.35">
      <c r="A3517" s="1">
        <v>3516</v>
      </c>
      <c r="B3517" s="1" t="s">
        <v>15</v>
      </c>
      <c r="C3517" s="1">
        <v>278030</v>
      </c>
      <c r="D3517" s="1" t="s">
        <v>19</v>
      </c>
      <c r="E3517" s="1" t="s">
        <v>16</v>
      </c>
      <c r="F3517" s="1" t="s">
        <v>12</v>
      </c>
      <c r="G3517" s="1" t="s">
        <v>13</v>
      </c>
      <c r="H3517" s="1" t="s">
        <v>13</v>
      </c>
      <c r="I3517" s="1">
        <v>69</v>
      </c>
      <c r="J3517" t="str">
        <f t="shared" si="163"/>
        <v>No</v>
      </c>
      <c r="K3517" t="str">
        <f t="shared" si="164"/>
        <v>No</v>
      </c>
      <c r="L3517">
        <f t="shared" si="165"/>
        <v>278030</v>
      </c>
      <c r="M3517" s="1" t="str">
        <f>IF(ISBLANK(D3517),_xlfn.MODE.SNGL(moras[TIPO_ASEGURAMIENTO]),D3517)</f>
        <v>CONVENIOS ESPECIALES DE TRABAJADORES INDEPENDIENTES</v>
      </c>
      <c r="N3517" s="1">
        <f>IF(ISBLANK(moras[[#This Row],[EDAD]]),T3538,moras[[#This Row],[EDAD]])</f>
        <v>69</v>
      </c>
    </row>
    <row r="3518" spans="1:14" x14ac:dyDescent="0.35">
      <c r="A3518" s="1">
        <v>3517</v>
      </c>
      <c r="B3518" s="1" t="s">
        <v>15</v>
      </c>
      <c r="C3518" s="1">
        <v>331181</v>
      </c>
      <c r="D3518" s="1" t="s">
        <v>18</v>
      </c>
      <c r="E3518" s="1" t="s">
        <v>16</v>
      </c>
      <c r="F3518" s="1" t="s">
        <v>12</v>
      </c>
      <c r="G3518" s="1" t="s">
        <v>13</v>
      </c>
      <c r="H3518" s="1" t="s">
        <v>13</v>
      </c>
      <c r="I3518" s="1">
        <v>59</v>
      </c>
      <c r="J3518" t="str">
        <f t="shared" si="163"/>
        <v>No</v>
      </c>
      <c r="K3518" t="str">
        <f t="shared" si="164"/>
        <v>No</v>
      </c>
      <c r="L3518">
        <f t="shared" si="165"/>
        <v>331181</v>
      </c>
      <c r="M3518" s="1" t="str">
        <f>IF(ISBLANK(D3518),_xlfn.MODE.SNGL(moras[TIPO_ASEGURAMIENTO]),D3518)</f>
        <v>TRABAJADOR INDEPENDIENTE</v>
      </c>
      <c r="N3518" s="1">
        <f>IF(ISBLANK(moras[[#This Row],[EDAD]]),T3539,moras[[#This Row],[EDAD]])</f>
        <v>59</v>
      </c>
    </row>
    <row r="3519" spans="1:14" x14ac:dyDescent="0.35">
      <c r="A3519" s="1">
        <v>3518</v>
      </c>
      <c r="B3519" s="1" t="s">
        <v>9</v>
      </c>
      <c r="C3519" s="1">
        <v>1516000</v>
      </c>
      <c r="D3519" s="1" t="s">
        <v>10</v>
      </c>
      <c r="E3519" s="1" t="s">
        <v>16</v>
      </c>
      <c r="F3519" s="1" t="s">
        <v>12</v>
      </c>
      <c r="G3519" s="1" t="s">
        <v>13</v>
      </c>
      <c r="H3519" s="1" t="s">
        <v>13</v>
      </c>
      <c r="I3519" s="1">
        <v>32</v>
      </c>
      <c r="J3519" t="str">
        <f t="shared" si="163"/>
        <v>No</v>
      </c>
      <c r="K3519" t="str">
        <f t="shared" si="164"/>
        <v>No</v>
      </c>
      <c r="L3519">
        <f t="shared" si="165"/>
        <v>1516000</v>
      </c>
      <c r="M3519" s="1" t="str">
        <f>IF(ISBLANK(D3519),_xlfn.MODE.SNGL(moras[TIPO_ASEGURAMIENTO]),D3519)</f>
        <v>ASALARIADO</v>
      </c>
      <c r="N3519" s="1">
        <f>IF(ISBLANK(moras[[#This Row],[EDAD]]),T3540,moras[[#This Row],[EDAD]])</f>
        <v>32</v>
      </c>
    </row>
    <row r="3520" spans="1:14" x14ac:dyDescent="0.35">
      <c r="A3520" s="1">
        <v>3519</v>
      </c>
      <c r="B3520" s="1" t="s">
        <v>15</v>
      </c>
      <c r="C3520" s="1">
        <v>298821</v>
      </c>
      <c r="D3520" s="1" t="s">
        <v>17</v>
      </c>
      <c r="E3520" s="1" t="s">
        <v>16</v>
      </c>
      <c r="F3520" s="1" t="s">
        <v>12</v>
      </c>
      <c r="G3520" s="1" t="s">
        <v>13</v>
      </c>
      <c r="H3520" s="1" t="s">
        <v>13</v>
      </c>
      <c r="I3520" s="1">
        <v>47</v>
      </c>
      <c r="J3520" t="str">
        <f t="shared" si="163"/>
        <v>No</v>
      </c>
      <c r="K3520" t="str">
        <f t="shared" si="164"/>
        <v>No</v>
      </c>
      <c r="L3520">
        <f t="shared" si="165"/>
        <v>298821</v>
      </c>
      <c r="M3520" s="1" t="str">
        <f>IF(ISBLANK(D3520),_xlfn.MODE.SNGL(moras[TIPO_ASEGURAMIENTO]),D3520)</f>
        <v>ASEGURADO VOLUNTARIO</v>
      </c>
      <c r="N3520" s="1">
        <f>IF(ISBLANK(moras[[#This Row],[EDAD]]),T3541,moras[[#This Row],[EDAD]])</f>
        <v>47</v>
      </c>
    </row>
    <row r="3521" spans="1:14" x14ac:dyDescent="0.35">
      <c r="A3521" s="1">
        <v>3520</v>
      </c>
      <c r="B3521" s="1" t="s">
        <v>9</v>
      </c>
      <c r="C3521" s="1">
        <v>550000</v>
      </c>
      <c r="D3521" s="1" t="s">
        <v>10</v>
      </c>
      <c r="E3521" s="1" t="s">
        <v>16</v>
      </c>
      <c r="F3521" s="1" t="s">
        <v>12</v>
      </c>
      <c r="G3521" s="1" t="s">
        <v>12</v>
      </c>
      <c r="H3521" s="1" t="s">
        <v>13</v>
      </c>
      <c r="I3521" s="1">
        <v>31</v>
      </c>
      <c r="J3521" t="str">
        <f t="shared" si="163"/>
        <v>No</v>
      </c>
      <c r="K3521" t="str">
        <f t="shared" si="164"/>
        <v>No</v>
      </c>
      <c r="L3521">
        <f t="shared" si="165"/>
        <v>550000</v>
      </c>
      <c r="M3521" s="1" t="str">
        <f>IF(ISBLANK(D3521),_xlfn.MODE.SNGL(moras[TIPO_ASEGURAMIENTO]),D3521)</f>
        <v>ASALARIADO</v>
      </c>
      <c r="N3521" s="1">
        <f>IF(ISBLANK(moras[[#This Row],[EDAD]]),T3542,moras[[#This Row],[EDAD]])</f>
        <v>31</v>
      </c>
    </row>
    <row r="3522" spans="1:14" x14ac:dyDescent="0.35">
      <c r="A3522" s="1">
        <v>3521</v>
      </c>
      <c r="B3522" s="1" t="s">
        <v>15</v>
      </c>
      <c r="C3522" s="1">
        <v>1941122</v>
      </c>
      <c r="D3522" s="1" t="s">
        <v>10</v>
      </c>
      <c r="E3522" s="1" t="s">
        <v>16</v>
      </c>
      <c r="F3522" s="1" t="s">
        <v>12</v>
      </c>
      <c r="G3522" s="1" t="s">
        <v>13</v>
      </c>
      <c r="H3522" s="1" t="s">
        <v>13</v>
      </c>
      <c r="I3522" s="1">
        <v>35</v>
      </c>
      <c r="J3522" t="str">
        <f t="shared" ref="J3522:J3585" si="166">IF(1.96&lt;ABS(C3522-$S$23)/$S$24,"Atípico","No")</f>
        <v>No</v>
      </c>
      <c r="K3522" t="str">
        <f t="shared" ref="K3522:K3585" si="167">IF(1.96&lt;ABS((I3522-$T$23)/$T$24),"Atípico", "No")</f>
        <v>No</v>
      </c>
      <c r="L3522">
        <f t="shared" ref="L3522:L3585" si="168">IF(ISBLANK(C3522),$S$23,C3522)</f>
        <v>1941122</v>
      </c>
      <c r="M3522" s="1" t="str">
        <f>IF(ISBLANK(D3522),_xlfn.MODE.SNGL(moras[TIPO_ASEGURAMIENTO]),D3522)</f>
        <v>ASALARIADO</v>
      </c>
      <c r="N3522" s="1">
        <f>IF(ISBLANK(moras[[#This Row],[EDAD]]),T3543,moras[[#This Row],[EDAD]])</f>
        <v>35</v>
      </c>
    </row>
    <row r="3523" spans="1:14" x14ac:dyDescent="0.35">
      <c r="A3523" s="1">
        <v>3522</v>
      </c>
      <c r="B3523" s="1" t="s">
        <v>9</v>
      </c>
      <c r="C3523" s="1">
        <v>520421</v>
      </c>
      <c r="D3523" s="1" t="s">
        <v>18</v>
      </c>
      <c r="E3523" s="1" t="s">
        <v>16</v>
      </c>
      <c r="F3523" s="1" t="s">
        <v>12</v>
      </c>
      <c r="G3523" s="1" t="s">
        <v>13</v>
      </c>
      <c r="H3523" s="1" t="s">
        <v>12</v>
      </c>
      <c r="I3523" s="1">
        <v>58</v>
      </c>
      <c r="J3523" t="str">
        <f t="shared" si="166"/>
        <v>No</v>
      </c>
      <c r="K3523" t="str">
        <f t="shared" si="167"/>
        <v>No</v>
      </c>
      <c r="L3523">
        <f t="shared" si="168"/>
        <v>520421</v>
      </c>
      <c r="M3523" s="1" t="str">
        <f>IF(ISBLANK(D3523),_xlfn.MODE.SNGL(moras[TIPO_ASEGURAMIENTO]),D3523)</f>
        <v>TRABAJADOR INDEPENDIENTE</v>
      </c>
      <c r="N3523" s="1">
        <f>IF(ISBLANK(moras[[#This Row],[EDAD]]),T3544,moras[[#This Row],[EDAD]])</f>
        <v>58</v>
      </c>
    </row>
    <row r="3524" spans="1:14" x14ac:dyDescent="0.35">
      <c r="A3524" s="1">
        <v>3523</v>
      </c>
      <c r="B3524" s="1" t="s">
        <v>15</v>
      </c>
      <c r="C3524" s="1">
        <v>266312.05</v>
      </c>
      <c r="D3524" s="1" t="s">
        <v>10</v>
      </c>
      <c r="E3524" s="1" t="s">
        <v>16</v>
      </c>
      <c r="F3524" s="1" t="s">
        <v>12</v>
      </c>
      <c r="G3524" s="1" t="s">
        <v>13</v>
      </c>
      <c r="H3524" s="1" t="s">
        <v>13</v>
      </c>
      <c r="I3524" s="1">
        <v>21</v>
      </c>
      <c r="J3524" t="str">
        <f t="shared" si="166"/>
        <v>No</v>
      </c>
      <c r="K3524" t="str">
        <f t="shared" si="167"/>
        <v>No</v>
      </c>
      <c r="L3524">
        <f t="shared" si="168"/>
        <v>266312.05</v>
      </c>
      <c r="M3524" s="1" t="str">
        <f>IF(ISBLANK(D3524),_xlfn.MODE.SNGL(moras[TIPO_ASEGURAMIENTO]),D3524)</f>
        <v>ASALARIADO</v>
      </c>
      <c r="N3524" s="1">
        <f>IF(ISBLANK(moras[[#This Row],[EDAD]]),T3545,moras[[#This Row],[EDAD]])</f>
        <v>21</v>
      </c>
    </row>
    <row r="3525" spans="1:14" x14ac:dyDescent="0.35">
      <c r="A3525" s="1">
        <v>3524</v>
      </c>
      <c r="B3525" s="1" t="s">
        <v>9</v>
      </c>
      <c r="C3525" s="1">
        <v>2743997</v>
      </c>
      <c r="D3525" s="1" t="s">
        <v>10</v>
      </c>
      <c r="E3525" s="1" t="s">
        <v>16</v>
      </c>
      <c r="F3525" s="1" t="s">
        <v>12</v>
      </c>
      <c r="G3525" s="1" t="s">
        <v>13</v>
      </c>
      <c r="H3525" s="1" t="s">
        <v>13</v>
      </c>
      <c r="I3525" s="1">
        <v>45</v>
      </c>
      <c r="J3525" t="str">
        <f t="shared" si="166"/>
        <v>Atípico</v>
      </c>
      <c r="K3525" t="str">
        <f t="shared" si="167"/>
        <v>No</v>
      </c>
      <c r="L3525">
        <f t="shared" si="168"/>
        <v>2743997</v>
      </c>
      <c r="M3525" s="1" t="str">
        <f>IF(ISBLANK(D3525),_xlfn.MODE.SNGL(moras[TIPO_ASEGURAMIENTO]),D3525)</f>
        <v>ASALARIADO</v>
      </c>
      <c r="N3525" s="1">
        <f>IF(ISBLANK(moras[[#This Row],[EDAD]]),T3546,moras[[#This Row],[EDAD]])</f>
        <v>45</v>
      </c>
    </row>
    <row r="3526" spans="1:14" x14ac:dyDescent="0.35">
      <c r="A3526" s="1">
        <v>3525</v>
      </c>
      <c r="B3526" s="1" t="s">
        <v>15</v>
      </c>
      <c r="C3526" s="1">
        <v>1125734.83</v>
      </c>
      <c r="D3526" s="1" t="s">
        <v>10</v>
      </c>
      <c r="E3526" s="1" t="s">
        <v>11</v>
      </c>
      <c r="F3526" s="1" t="s">
        <v>12</v>
      </c>
      <c r="G3526" s="1" t="s">
        <v>13</v>
      </c>
      <c r="H3526" s="1" t="s">
        <v>13</v>
      </c>
      <c r="I3526" s="1">
        <v>47</v>
      </c>
      <c r="J3526" t="str">
        <f t="shared" si="166"/>
        <v>No</v>
      </c>
      <c r="K3526" t="str">
        <f t="shared" si="167"/>
        <v>No</v>
      </c>
      <c r="L3526">
        <f t="shared" si="168"/>
        <v>1125734.83</v>
      </c>
      <c r="M3526" s="1" t="str">
        <f>IF(ISBLANK(D3526),_xlfn.MODE.SNGL(moras[TIPO_ASEGURAMIENTO]),D3526)</f>
        <v>ASALARIADO</v>
      </c>
      <c r="N3526" s="1">
        <f>IF(ISBLANK(moras[[#This Row],[EDAD]]),T3547,moras[[#This Row],[EDAD]])</f>
        <v>47</v>
      </c>
    </row>
    <row r="3527" spans="1:14" x14ac:dyDescent="0.35">
      <c r="A3527" s="1">
        <v>3526</v>
      </c>
      <c r="B3527" s="1" t="s">
        <v>9</v>
      </c>
      <c r="C3527" s="1">
        <v>298270</v>
      </c>
      <c r="D3527" s="1" t="s">
        <v>10</v>
      </c>
      <c r="E3527" s="1" t="s">
        <v>16</v>
      </c>
      <c r="F3527" s="1" t="s">
        <v>12</v>
      </c>
      <c r="G3527" s="1" t="s">
        <v>13</v>
      </c>
      <c r="H3527" s="1" t="s">
        <v>13</v>
      </c>
      <c r="I3527" s="1">
        <v>25</v>
      </c>
      <c r="J3527" t="str">
        <f t="shared" si="166"/>
        <v>No</v>
      </c>
      <c r="K3527" t="str">
        <f t="shared" si="167"/>
        <v>No</v>
      </c>
      <c r="L3527">
        <f t="shared" si="168"/>
        <v>298270</v>
      </c>
      <c r="M3527" s="1" t="str">
        <f>IF(ISBLANK(D3527),_xlfn.MODE.SNGL(moras[TIPO_ASEGURAMIENTO]),D3527)</f>
        <v>ASALARIADO</v>
      </c>
      <c r="N3527" s="1">
        <f>IF(ISBLANK(moras[[#This Row],[EDAD]]),T3548,moras[[#This Row],[EDAD]])</f>
        <v>25</v>
      </c>
    </row>
    <row r="3528" spans="1:14" x14ac:dyDescent="0.35">
      <c r="A3528" s="1">
        <v>3527</v>
      </c>
      <c r="B3528" s="1" t="s">
        <v>9</v>
      </c>
      <c r="C3528" s="1">
        <v>266400</v>
      </c>
      <c r="D3528" s="1" t="s">
        <v>10</v>
      </c>
      <c r="E3528" s="1" t="s">
        <v>16</v>
      </c>
      <c r="F3528" s="1" t="s">
        <v>12</v>
      </c>
      <c r="G3528" s="1" t="s">
        <v>13</v>
      </c>
      <c r="H3528" s="1" t="s">
        <v>12</v>
      </c>
      <c r="I3528" s="1">
        <v>36</v>
      </c>
      <c r="J3528" t="str">
        <f t="shared" si="166"/>
        <v>No</v>
      </c>
      <c r="K3528" t="str">
        <f t="shared" si="167"/>
        <v>No</v>
      </c>
      <c r="L3528">
        <f t="shared" si="168"/>
        <v>266400</v>
      </c>
      <c r="M3528" s="1" t="str">
        <f>IF(ISBLANK(D3528),_xlfn.MODE.SNGL(moras[TIPO_ASEGURAMIENTO]),D3528)</f>
        <v>ASALARIADO</v>
      </c>
      <c r="N3528" s="1">
        <f>IF(ISBLANK(moras[[#This Row],[EDAD]]),T3549,moras[[#This Row],[EDAD]])</f>
        <v>36</v>
      </c>
    </row>
    <row r="3529" spans="1:14" x14ac:dyDescent="0.35">
      <c r="A3529" s="1">
        <v>3528</v>
      </c>
      <c r="B3529" s="1" t="s">
        <v>9</v>
      </c>
      <c r="C3529" s="1">
        <v>297046</v>
      </c>
      <c r="D3529" s="1" t="s">
        <v>18</v>
      </c>
      <c r="E3529" s="1" t="s">
        <v>16</v>
      </c>
      <c r="F3529" s="1" t="s">
        <v>12</v>
      </c>
      <c r="G3529" s="1" t="s">
        <v>13</v>
      </c>
      <c r="H3529" s="1" t="s">
        <v>13</v>
      </c>
      <c r="I3529" s="1">
        <v>57</v>
      </c>
      <c r="J3529" t="str">
        <f t="shared" si="166"/>
        <v>No</v>
      </c>
      <c r="K3529" t="str">
        <f t="shared" si="167"/>
        <v>No</v>
      </c>
      <c r="L3529">
        <f t="shared" si="168"/>
        <v>297046</v>
      </c>
      <c r="M3529" s="1" t="str">
        <f>IF(ISBLANK(D3529),_xlfn.MODE.SNGL(moras[TIPO_ASEGURAMIENTO]),D3529)</f>
        <v>TRABAJADOR INDEPENDIENTE</v>
      </c>
      <c r="N3529" s="1">
        <f>IF(ISBLANK(moras[[#This Row],[EDAD]]),T3550,moras[[#This Row],[EDAD]])</f>
        <v>57</v>
      </c>
    </row>
    <row r="3530" spans="1:14" x14ac:dyDescent="0.35">
      <c r="A3530" s="1">
        <v>3529</v>
      </c>
      <c r="B3530" s="1" t="s">
        <v>9</v>
      </c>
      <c r="C3530" s="1">
        <v>103000</v>
      </c>
      <c r="D3530" s="1" t="s">
        <v>10</v>
      </c>
      <c r="E3530" s="1" t="s">
        <v>16</v>
      </c>
      <c r="F3530" s="1" t="s">
        <v>12</v>
      </c>
      <c r="G3530" s="1" t="s">
        <v>12</v>
      </c>
      <c r="H3530" s="1" t="s">
        <v>12</v>
      </c>
      <c r="I3530" s="1">
        <v>37</v>
      </c>
      <c r="J3530" t="str">
        <f t="shared" si="166"/>
        <v>No</v>
      </c>
      <c r="K3530" t="str">
        <f t="shared" si="167"/>
        <v>No</v>
      </c>
      <c r="L3530">
        <f t="shared" si="168"/>
        <v>103000</v>
      </c>
      <c r="M3530" s="1" t="str">
        <f>IF(ISBLANK(D3530),_xlfn.MODE.SNGL(moras[TIPO_ASEGURAMIENTO]),D3530)</f>
        <v>ASALARIADO</v>
      </c>
      <c r="N3530" s="1">
        <f>IF(ISBLANK(moras[[#This Row],[EDAD]]),T3551,moras[[#This Row],[EDAD]])</f>
        <v>37</v>
      </c>
    </row>
    <row r="3531" spans="1:14" x14ac:dyDescent="0.35">
      <c r="A3531" s="1">
        <v>3530</v>
      </c>
      <c r="B3531" s="1" t="s">
        <v>9</v>
      </c>
      <c r="C3531" s="1">
        <v>746762</v>
      </c>
      <c r="D3531" s="1" t="s">
        <v>10</v>
      </c>
      <c r="E3531" s="1" t="s">
        <v>11</v>
      </c>
      <c r="F3531" s="1" t="s">
        <v>12</v>
      </c>
      <c r="G3531" s="1" t="s">
        <v>13</v>
      </c>
      <c r="H3531" s="1" t="s">
        <v>13</v>
      </c>
      <c r="I3531" s="1">
        <v>33</v>
      </c>
      <c r="J3531" t="str">
        <f t="shared" si="166"/>
        <v>No</v>
      </c>
      <c r="K3531" t="str">
        <f t="shared" si="167"/>
        <v>No</v>
      </c>
      <c r="L3531">
        <f t="shared" si="168"/>
        <v>746762</v>
      </c>
      <c r="M3531" s="1" t="str">
        <f>IF(ISBLANK(D3531),_xlfn.MODE.SNGL(moras[TIPO_ASEGURAMIENTO]),D3531)</f>
        <v>ASALARIADO</v>
      </c>
      <c r="N3531" s="1">
        <f>IF(ISBLANK(moras[[#This Row],[EDAD]]),T3552,moras[[#This Row],[EDAD]])</f>
        <v>33</v>
      </c>
    </row>
    <row r="3532" spans="1:14" x14ac:dyDescent="0.35">
      <c r="A3532" s="1">
        <v>3531</v>
      </c>
      <c r="B3532" s="1" t="s">
        <v>9</v>
      </c>
      <c r="C3532" s="1">
        <v>312000</v>
      </c>
      <c r="D3532" s="1" t="s">
        <v>10</v>
      </c>
      <c r="E3532" s="1" t="s">
        <v>16</v>
      </c>
      <c r="F3532" s="1" t="s">
        <v>12</v>
      </c>
      <c r="G3532" s="1" t="s">
        <v>13</v>
      </c>
      <c r="H3532" s="1" t="s">
        <v>12</v>
      </c>
      <c r="I3532" s="1">
        <v>39</v>
      </c>
      <c r="J3532" t="str">
        <f t="shared" si="166"/>
        <v>No</v>
      </c>
      <c r="K3532" t="str">
        <f t="shared" si="167"/>
        <v>No</v>
      </c>
      <c r="L3532">
        <f t="shared" si="168"/>
        <v>312000</v>
      </c>
      <c r="M3532" s="1" t="str">
        <f>IF(ISBLANK(D3532),_xlfn.MODE.SNGL(moras[TIPO_ASEGURAMIENTO]),D3532)</f>
        <v>ASALARIADO</v>
      </c>
      <c r="N3532" s="1">
        <f>IF(ISBLANK(moras[[#This Row],[EDAD]]),T3553,moras[[#This Row],[EDAD]])</f>
        <v>39</v>
      </c>
    </row>
    <row r="3533" spans="1:14" x14ac:dyDescent="0.35">
      <c r="A3533" s="1">
        <v>3532</v>
      </c>
      <c r="B3533" s="1" t="s">
        <v>15</v>
      </c>
      <c r="C3533" s="1">
        <v>302470</v>
      </c>
      <c r="D3533" s="1" t="s">
        <v>17</v>
      </c>
      <c r="E3533" s="1" t="s">
        <v>16</v>
      </c>
      <c r="F3533" s="1" t="s">
        <v>12</v>
      </c>
      <c r="G3533" s="1" t="s">
        <v>12</v>
      </c>
      <c r="H3533" s="1" t="s">
        <v>13</v>
      </c>
      <c r="I3533" s="1">
        <v>28</v>
      </c>
      <c r="J3533" t="str">
        <f t="shared" si="166"/>
        <v>No</v>
      </c>
      <c r="K3533" t="str">
        <f t="shared" si="167"/>
        <v>No</v>
      </c>
      <c r="L3533">
        <f t="shared" si="168"/>
        <v>302470</v>
      </c>
      <c r="M3533" s="1" t="str">
        <f>IF(ISBLANK(D3533),_xlfn.MODE.SNGL(moras[TIPO_ASEGURAMIENTO]),D3533)</f>
        <v>ASEGURADO VOLUNTARIO</v>
      </c>
      <c r="N3533" s="1">
        <f>IF(ISBLANK(moras[[#This Row],[EDAD]]),T3554,moras[[#This Row],[EDAD]])</f>
        <v>28</v>
      </c>
    </row>
    <row r="3534" spans="1:14" x14ac:dyDescent="0.35">
      <c r="A3534" s="1">
        <v>3533</v>
      </c>
      <c r="B3534" s="1" t="s">
        <v>9</v>
      </c>
      <c r="C3534" s="1">
        <v>242811.62</v>
      </c>
      <c r="D3534" s="1" t="s">
        <v>14</v>
      </c>
      <c r="E3534" s="1" t="s">
        <v>11</v>
      </c>
      <c r="F3534" s="1" t="s">
        <v>12</v>
      </c>
      <c r="G3534" s="1" t="s">
        <v>13</v>
      </c>
      <c r="H3534" s="1" t="s">
        <v>13</v>
      </c>
      <c r="I3534" s="1">
        <v>67</v>
      </c>
      <c r="J3534" t="str">
        <f t="shared" si="166"/>
        <v>No</v>
      </c>
      <c r="K3534" t="str">
        <f t="shared" si="167"/>
        <v>No</v>
      </c>
      <c r="L3534">
        <f t="shared" si="168"/>
        <v>242811.62</v>
      </c>
      <c r="M3534" s="1" t="str">
        <f>IF(ISBLANK(D3534),_xlfn.MODE.SNGL(moras[TIPO_ASEGURAMIENTO]),D3534)</f>
        <v>PENSIONADOS EN SU PROPIO SISTEMA</v>
      </c>
      <c r="N3534" s="1">
        <f>IF(ISBLANK(moras[[#This Row],[EDAD]]),T3555,moras[[#This Row],[EDAD]])</f>
        <v>67</v>
      </c>
    </row>
    <row r="3535" spans="1:14" x14ac:dyDescent="0.35">
      <c r="A3535" s="1">
        <v>3534</v>
      </c>
      <c r="B3535" s="1" t="s">
        <v>15</v>
      </c>
      <c r="C3535" s="1">
        <v>510544</v>
      </c>
      <c r="D3535" s="1" t="s">
        <v>10</v>
      </c>
      <c r="E3535" s="1" t="s">
        <v>16</v>
      </c>
      <c r="F3535" s="1" t="s">
        <v>12</v>
      </c>
      <c r="G3535" s="1" t="s">
        <v>13</v>
      </c>
      <c r="H3535" s="1" t="s">
        <v>13</v>
      </c>
      <c r="I3535" s="1">
        <v>39</v>
      </c>
      <c r="J3535" t="str">
        <f t="shared" si="166"/>
        <v>No</v>
      </c>
      <c r="K3535" t="str">
        <f t="shared" si="167"/>
        <v>No</v>
      </c>
      <c r="L3535">
        <f t="shared" si="168"/>
        <v>510544</v>
      </c>
      <c r="M3535" s="1" t="str">
        <f>IF(ISBLANK(D3535),_xlfn.MODE.SNGL(moras[TIPO_ASEGURAMIENTO]),D3535)</f>
        <v>ASALARIADO</v>
      </c>
      <c r="N3535" s="1">
        <f>IF(ISBLANK(moras[[#This Row],[EDAD]]),T3556,moras[[#This Row],[EDAD]])</f>
        <v>39</v>
      </c>
    </row>
    <row r="3536" spans="1:14" x14ac:dyDescent="0.35">
      <c r="A3536" s="1">
        <v>3535</v>
      </c>
      <c r="B3536" s="1" t="s">
        <v>9</v>
      </c>
      <c r="C3536" s="1">
        <v>639148</v>
      </c>
      <c r="D3536" s="1" t="s">
        <v>18</v>
      </c>
      <c r="E3536" s="1" t="s">
        <v>16</v>
      </c>
      <c r="F3536" s="1" t="s">
        <v>12</v>
      </c>
      <c r="G3536" s="1" t="s">
        <v>13</v>
      </c>
      <c r="H3536" s="1" t="s">
        <v>13</v>
      </c>
      <c r="I3536" s="1">
        <v>73</v>
      </c>
      <c r="J3536" t="str">
        <f t="shared" si="166"/>
        <v>No</v>
      </c>
      <c r="K3536" t="str">
        <f t="shared" si="167"/>
        <v>No</v>
      </c>
      <c r="L3536">
        <f t="shared" si="168"/>
        <v>639148</v>
      </c>
      <c r="M3536" s="1" t="str">
        <f>IF(ISBLANK(D3536),_xlfn.MODE.SNGL(moras[TIPO_ASEGURAMIENTO]),D3536)</f>
        <v>TRABAJADOR INDEPENDIENTE</v>
      </c>
      <c r="N3536" s="1">
        <f>IF(ISBLANK(moras[[#This Row],[EDAD]]),T3557,moras[[#This Row],[EDAD]])</f>
        <v>73</v>
      </c>
    </row>
    <row r="3537" spans="1:14" x14ac:dyDescent="0.35">
      <c r="A3537" s="1">
        <v>3536</v>
      </c>
      <c r="B3537" s="1" t="s">
        <v>9</v>
      </c>
      <c r="C3537" s="1">
        <v>417679</v>
      </c>
      <c r="D3537" s="1" t="s">
        <v>18</v>
      </c>
      <c r="E3537" s="1" t="s">
        <v>16</v>
      </c>
      <c r="F3537" s="1" t="s">
        <v>12</v>
      </c>
      <c r="G3537" s="1" t="s">
        <v>13</v>
      </c>
      <c r="H3537" s="1" t="s">
        <v>12</v>
      </c>
      <c r="I3537" s="1">
        <v>47</v>
      </c>
      <c r="J3537" t="str">
        <f t="shared" si="166"/>
        <v>No</v>
      </c>
      <c r="K3537" t="str">
        <f t="shared" si="167"/>
        <v>No</v>
      </c>
      <c r="L3537">
        <f t="shared" si="168"/>
        <v>417679</v>
      </c>
      <c r="M3537" s="1" t="str">
        <f>IF(ISBLANK(D3537),_xlfn.MODE.SNGL(moras[TIPO_ASEGURAMIENTO]),D3537)</f>
        <v>TRABAJADOR INDEPENDIENTE</v>
      </c>
      <c r="N3537" s="1">
        <f>IF(ISBLANK(moras[[#This Row],[EDAD]]),T3558,moras[[#This Row],[EDAD]])</f>
        <v>47</v>
      </c>
    </row>
    <row r="3538" spans="1:14" x14ac:dyDescent="0.35">
      <c r="A3538" s="1">
        <v>3537</v>
      </c>
      <c r="B3538" s="1" t="s">
        <v>15</v>
      </c>
      <c r="C3538" s="1">
        <v>283144</v>
      </c>
      <c r="D3538" s="1" t="s">
        <v>10</v>
      </c>
      <c r="E3538" s="1" t="s">
        <v>16</v>
      </c>
      <c r="F3538" s="1" t="s">
        <v>12</v>
      </c>
      <c r="G3538" s="1" t="s">
        <v>13</v>
      </c>
      <c r="H3538" s="1" t="s">
        <v>13</v>
      </c>
      <c r="I3538" s="1">
        <v>38</v>
      </c>
      <c r="J3538" t="str">
        <f t="shared" si="166"/>
        <v>No</v>
      </c>
      <c r="K3538" t="str">
        <f t="shared" si="167"/>
        <v>No</v>
      </c>
      <c r="L3538">
        <f t="shared" si="168"/>
        <v>283144</v>
      </c>
      <c r="M3538" s="1" t="str">
        <f>IF(ISBLANK(D3538),_xlfn.MODE.SNGL(moras[TIPO_ASEGURAMIENTO]),D3538)</f>
        <v>ASALARIADO</v>
      </c>
      <c r="N3538" s="1">
        <f>IF(ISBLANK(moras[[#This Row],[EDAD]]),T3559,moras[[#This Row],[EDAD]])</f>
        <v>38</v>
      </c>
    </row>
    <row r="3539" spans="1:14" x14ac:dyDescent="0.35">
      <c r="A3539" s="1">
        <v>3538</v>
      </c>
      <c r="B3539" s="1" t="s">
        <v>9</v>
      </c>
      <c r="C3539" s="1">
        <v>468729</v>
      </c>
      <c r="D3539" s="1" t="s">
        <v>10</v>
      </c>
      <c r="E3539" s="1" t="s">
        <v>11</v>
      </c>
      <c r="F3539" s="1" t="s">
        <v>12</v>
      </c>
      <c r="G3539" s="1" t="s">
        <v>13</v>
      </c>
      <c r="H3539" s="1" t="s">
        <v>13</v>
      </c>
      <c r="I3539" s="1">
        <v>39</v>
      </c>
      <c r="J3539" t="str">
        <f t="shared" si="166"/>
        <v>No</v>
      </c>
      <c r="K3539" t="str">
        <f t="shared" si="167"/>
        <v>No</v>
      </c>
      <c r="L3539">
        <f t="shared" si="168"/>
        <v>468729</v>
      </c>
      <c r="M3539" s="1" t="str">
        <f>IF(ISBLANK(D3539),_xlfn.MODE.SNGL(moras[TIPO_ASEGURAMIENTO]),D3539)</f>
        <v>ASALARIADO</v>
      </c>
      <c r="N3539" s="1">
        <f>IF(ISBLANK(moras[[#This Row],[EDAD]]),T3560,moras[[#This Row],[EDAD]])</f>
        <v>39</v>
      </c>
    </row>
    <row r="3540" spans="1:14" x14ac:dyDescent="0.35">
      <c r="A3540" s="1">
        <v>3539</v>
      </c>
      <c r="B3540" s="1" t="s">
        <v>9</v>
      </c>
      <c r="C3540" s="1">
        <v>413858.99</v>
      </c>
      <c r="D3540" s="1" t="s">
        <v>10</v>
      </c>
      <c r="E3540" s="1" t="s">
        <v>16</v>
      </c>
      <c r="F3540" s="1" t="s">
        <v>12</v>
      </c>
      <c r="G3540" s="1" t="s">
        <v>13</v>
      </c>
      <c r="H3540" s="1" t="s">
        <v>12</v>
      </c>
      <c r="I3540" s="1">
        <v>60</v>
      </c>
      <c r="J3540" t="str">
        <f t="shared" si="166"/>
        <v>No</v>
      </c>
      <c r="K3540" t="str">
        <f t="shared" si="167"/>
        <v>No</v>
      </c>
      <c r="L3540">
        <f t="shared" si="168"/>
        <v>413858.99</v>
      </c>
      <c r="M3540" s="1" t="str">
        <f>IF(ISBLANK(D3540),_xlfn.MODE.SNGL(moras[TIPO_ASEGURAMIENTO]),D3540)</f>
        <v>ASALARIADO</v>
      </c>
      <c r="N3540" s="1">
        <f>IF(ISBLANK(moras[[#This Row],[EDAD]]),T3561,moras[[#This Row],[EDAD]])</f>
        <v>60</v>
      </c>
    </row>
    <row r="3541" spans="1:14" x14ac:dyDescent="0.35">
      <c r="A3541" s="1">
        <v>3540</v>
      </c>
      <c r="B3541" s="1" t="s">
        <v>9</v>
      </c>
      <c r="C3541" s="1">
        <v>585136.5</v>
      </c>
      <c r="D3541" s="1" t="s">
        <v>10</v>
      </c>
      <c r="E3541" s="1" t="s">
        <v>11</v>
      </c>
      <c r="F3541" s="1" t="s">
        <v>12</v>
      </c>
      <c r="G3541" s="1" t="s">
        <v>13</v>
      </c>
      <c r="H3541" s="1" t="s">
        <v>13</v>
      </c>
      <c r="I3541" s="1">
        <v>30</v>
      </c>
      <c r="J3541" t="str">
        <f t="shared" si="166"/>
        <v>No</v>
      </c>
      <c r="K3541" t="str">
        <f t="shared" si="167"/>
        <v>No</v>
      </c>
      <c r="L3541">
        <f t="shared" si="168"/>
        <v>585136.5</v>
      </c>
      <c r="M3541" s="1" t="str">
        <f>IF(ISBLANK(D3541),_xlfn.MODE.SNGL(moras[TIPO_ASEGURAMIENTO]),D3541)</f>
        <v>ASALARIADO</v>
      </c>
      <c r="N3541" s="1">
        <f>IF(ISBLANK(moras[[#This Row],[EDAD]]),T3562,moras[[#This Row],[EDAD]])</f>
        <v>30</v>
      </c>
    </row>
    <row r="3542" spans="1:14" x14ac:dyDescent="0.35">
      <c r="A3542" s="1">
        <v>3541</v>
      </c>
      <c r="B3542" s="1" t="s">
        <v>15</v>
      </c>
      <c r="C3542" s="1">
        <v>11900</v>
      </c>
      <c r="D3542" s="1" t="s">
        <v>10</v>
      </c>
      <c r="E3542" s="1" t="s">
        <v>16</v>
      </c>
      <c r="F3542" s="1" t="s">
        <v>12</v>
      </c>
      <c r="G3542" s="1" t="s">
        <v>13</v>
      </c>
      <c r="H3542" s="1" t="s">
        <v>13</v>
      </c>
      <c r="I3542" s="1">
        <v>45</v>
      </c>
      <c r="J3542" t="str">
        <f t="shared" si="166"/>
        <v>No</v>
      </c>
      <c r="K3542" t="str">
        <f t="shared" si="167"/>
        <v>No</v>
      </c>
      <c r="L3542">
        <f t="shared" si="168"/>
        <v>11900</v>
      </c>
      <c r="M3542" s="1" t="str">
        <f>IF(ISBLANK(D3542),_xlfn.MODE.SNGL(moras[TIPO_ASEGURAMIENTO]),D3542)</f>
        <v>ASALARIADO</v>
      </c>
      <c r="N3542" s="1">
        <f>IF(ISBLANK(moras[[#This Row],[EDAD]]),T3563,moras[[#This Row],[EDAD]])</f>
        <v>45</v>
      </c>
    </row>
    <row r="3543" spans="1:14" x14ac:dyDescent="0.35">
      <c r="A3543" s="1">
        <v>3542</v>
      </c>
      <c r="B3543" s="1" t="s">
        <v>9</v>
      </c>
      <c r="C3543" s="1">
        <v>371501</v>
      </c>
      <c r="D3543" s="1" t="s">
        <v>10</v>
      </c>
      <c r="E3543" s="1" t="s">
        <v>16</v>
      </c>
      <c r="F3543" s="1" t="s">
        <v>12</v>
      </c>
      <c r="G3543" s="1" t="s">
        <v>12</v>
      </c>
      <c r="H3543" s="1" t="s">
        <v>13</v>
      </c>
      <c r="I3543" s="1">
        <v>59</v>
      </c>
      <c r="J3543" t="str">
        <f t="shared" si="166"/>
        <v>No</v>
      </c>
      <c r="K3543" t="str">
        <f t="shared" si="167"/>
        <v>No</v>
      </c>
      <c r="L3543">
        <f t="shared" si="168"/>
        <v>371501</v>
      </c>
      <c r="M3543" s="1" t="str">
        <f>IF(ISBLANK(D3543),_xlfn.MODE.SNGL(moras[TIPO_ASEGURAMIENTO]),D3543)</f>
        <v>ASALARIADO</v>
      </c>
      <c r="N3543" s="1">
        <f>IF(ISBLANK(moras[[#This Row],[EDAD]]),T3564,moras[[#This Row],[EDAD]])</f>
        <v>59</v>
      </c>
    </row>
    <row r="3544" spans="1:14" x14ac:dyDescent="0.35">
      <c r="A3544" s="1">
        <v>3543</v>
      </c>
      <c r="B3544" s="1" t="s">
        <v>9</v>
      </c>
      <c r="C3544" s="1">
        <v>639148</v>
      </c>
      <c r="D3544" s="1" t="s">
        <v>18</v>
      </c>
      <c r="E3544" s="1" t="s">
        <v>16</v>
      </c>
      <c r="F3544" s="1" t="s">
        <v>12</v>
      </c>
      <c r="G3544" s="1" t="s">
        <v>13</v>
      </c>
      <c r="H3544" s="1" t="s">
        <v>12</v>
      </c>
      <c r="I3544" s="1">
        <v>66</v>
      </c>
      <c r="J3544" t="str">
        <f t="shared" si="166"/>
        <v>No</v>
      </c>
      <c r="K3544" t="str">
        <f t="shared" si="167"/>
        <v>No</v>
      </c>
      <c r="L3544">
        <f t="shared" si="168"/>
        <v>639148</v>
      </c>
      <c r="M3544" s="1" t="str">
        <f>IF(ISBLANK(D3544),_xlfn.MODE.SNGL(moras[TIPO_ASEGURAMIENTO]),D3544)</f>
        <v>TRABAJADOR INDEPENDIENTE</v>
      </c>
      <c r="N3544" s="1">
        <f>IF(ISBLANK(moras[[#This Row],[EDAD]]),T3565,moras[[#This Row],[EDAD]])</f>
        <v>66</v>
      </c>
    </row>
    <row r="3545" spans="1:14" x14ac:dyDescent="0.35">
      <c r="A3545" s="1">
        <v>3544</v>
      </c>
      <c r="B3545" s="1" t="s">
        <v>15</v>
      </c>
      <c r="C3545" s="1">
        <v>707308.6</v>
      </c>
      <c r="D3545" s="1" t="s">
        <v>10</v>
      </c>
      <c r="E3545" s="1" t="s">
        <v>16</v>
      </c>
      <c r="F3545" s="1" t="s">
        <v>12</v>
      </c>
      <c r="G3545" s="1" t="s">
        <v>13</v>
      </c>
      <c r="H3545" s="1" t="s">
        <v>13</v>
      </c>
      <c r="I3545" s="1">
        <v>36</v>
      </c>
      <c r="J3545" t="str">
        <f t="shared" si="166"/>
        <v>No</v>
      </c>
      <c r="K3545" t="str">
        <f t="shared" si="167"/>
        <v>No</v>
      </c>
      <c r="L3545">
        <f t="shared" si="168"/>
        <v>707308.6</v>
      </c>
      <c r="M3545" s="1" t="str">
        <f>IF(ISBLANK(D3545),_xlfn.MODE.SNGL(moras[TIPO_ASEGURAMIENTO]),D3545)</f>
        <v>ASALARIADO</v>
      </c>
      <c r="N3545" s="1">
        <f>IF(ISBLANK(moras[[#This Row],[EDAD]]),T3566,moras[[#This Row],[EDAD]])</f>
        <v>36</v>
      </c>
    </row>
    <row r="3546" spans="1:14" x14ac:dyDescent="0.35">
      <c r="A3546" s="1">
        <v>3545</v>
      </c>
      <c r="B3546" s="1" t="s">
        <v>9</v>
      </c>
      <c r="C3546" s="1">
        <v>573826</v>
      </c>
      <c r="D3546" s="1" t="s">
        <v>17</v>
      </c>
      <c r="E3546" s="1" t="s">
        <v>16</v>
      </c>
      <c r="F3546" s="1" t="s">
        <v>12</v>
      </c>
      <c r="G3546" s="1" t="s">
        <v>12</v>
      </c>
      <c r="H3546" s="1" t="s">
        <v>13</v>
      </c>
      <c r="I3546" s="1">
        <v>38</v>
      </c>
      <c r="J3546" t="str">
        <f t="shared" si="166"/>
        <v>No</v>
      </c>
      <c r="K3546" t="str">
        <f t="shared" si="167"/>
        <v>No</v>
      </c>
      <c r="L3546">
        <f t="shared" si="168"/>
        <v>573826</v>
      </c>
      <c r="M3546" s="1" t="str">
        <f>IF(ISBLANK(D3546),_xlfn.MODE.SNGL(moras[TIPO_ASEGURAMIENTO]),D3546)</f>
        <v>ASEGURADO VOLUNTARIO</v>
      </c>
      <c r="N3546" s="1">
        <f>IF(ISBLANK(moras[[#This Row],[EDAD]]),T3567,moras[[#This Row],[EDAD]])</f>
        <v>38</v>
      </c>
    </row>
    <row r="3547" spans="1:14" x14ac:dyDescent="0.35">
      <c r="A3547" s="1">
        <v>3546</v>
      </c>
      <c r="B3547" s="1" t="s">
        <v>15</v>
      </c>
      <c r="C3547" s="1">
        <v>1355000</v>
      </c>
      <c r="D3547" s="1" t="s">
        <v>10</v>
      </c>
      <c r="E3547" s="1" t="s">
        <v>16</v>
      </c>
      <c r="F3547" s="1" t="s">
        <v>12</v>
      </c>
      <c r="G3547" s="1" t="s">
        <v>13</v>
      </c>
      <c r="H3547" s="1" t="s">
        <v>13</v>
      </c>
      <c r="I3547" s="1">
        <v>43</v>
      </c>
      <c r="J3547" t="str">
        <f t="shared" si="166"/>
        <v>No</v>
      </c>
      <c r="K3547" t="str">
        <f t="shared" si="167"/>
        <v>No</v>
      </c>
      <c r="L3547">
        <f t="shared" si="168"/>
        <v>1355000</v>
      </c>
      <c r="M3547" s="1" t="str">
        <f>IF(ISBLANK(D3547),_xlfn.MODE.SNGL(moras[TIPO_ASEGURAMIENTO]),D3547)</f>
        <v>ASALARIADO</v>
      </c>
      <c r="N3547" s="1">
        <f>IF(ISBLANK(moras[[#This Row],[EDAD]]),T3568,moras[[#This Row],[EDAD]])</f>
        <v>43</v>
      </c>
    </row>
    <row r="3548" spans="1:14" x14ac:dyDescent="0.35">
      <c r="A3548" s="1">
        <v>3547</v>
      </c>
      <c r="B3548" s="1" t="s">
        <v>15</v>
      </c>
      <c r="C3548" s="1">
        <v>1414474</v>
      </c>
      <c r="D3548" s="1" t="s">
        <v>14</v>
      </c>
      <c r="E3548" s="1" t="s">
        <v>11</v>
      </c>
      <c r="F3548" s="1" t="s">
        <v>12</v>
      </c>
      <c r="G3548" s="1" t="s">
        <v>13</v>
      </c>
      <c r="H3548" s="1" t="s">
        <v>13</v>
      </c>
      <c r="I3548" s="1">
        <v>56</v>
      </c>
      <c r="J3548" t="str">
        <f t="shared" si="166"/>
        <v>No</v>
      </c>
      <c r="K3548" t="str">
        <f t="shared" si="167"/>
        <v>No</v>
      </c>
      <c r="L3548">
        <f t="shared" si="168"/>
        <v>1414474</v>
      </c>
      <c r="M3548" s="1" t="str">
        <f>IF(ISBLANK(D3548),_xlfn.MODE.SNGL(moras[TIPO_ASEGURAMIENTO]),D3548)</f>
        <v>PENSIONADOS EN SU PROPIO SISTEMA</v>
      </c>
      <c r="N3548" s="1">
        <f>IF(ISBLANK(moras[[#This Row],[EDAD]]),T3569,moras[[#This Row],[EDAD]])</f>
        <v>56</v>
      </c>
    </row>
    <row r="3549" spans="1:14" x14ac:dyDescent="0.35">
      <c r="A3549" s="1">
        <v>3548</v>
      </c>
      <c r="B3549" s="1" t="s">
        <v>9</v>
      </c>
      <c r="C3549" s="1">
        <v>297280</v>
      </c>
      <c r="D3549" s="1" t="s">
        <v>17</v>
      </c>
      <c r="E3549" s="1" t="s">
        <v>16</v>
      </c>
      <c r="F3549" s="1" t="s">
        <v>12</v>
      </c>
      <c r="G3549" s="1" t="s">
        <v>13</v>
      </c>
      <c r="H3549" s="1" t="s">
        <v>13</v>
      </c>
      <c r="I3549" s="1">
        <v>64</v>
      </c>
      <c r="J3549" t="str">
        <f t="shared" si="166"/>
        <v>No</v>
      </c>
      <c r="K3549" t="str">
        <f t="shared" si="167"/>
        <v>No</v>
      </c>
      <c r="L3549">
        <f t="shared" si="168"/>
        <v>297280</v>
      </c>
      <c r="M3549" s="1" t="str">
        <f>IF(ISBLANK(D3549),_xlfn.MODE.SNGL(moras[TIPO_ASEGURAMIENTO]),D3549)</f>
        <v>ASEGURADO VOLUNTARIO</v>
      </c>
      <c r="N3549" s="1">
        <f>IF(ISBLANK(moras[[#This Row],[EDAD]]),T3570,moras[[#This Row],[EDAD]])</f>
        <v>64</v>
      </c>
    </row>
    <row r="3550" spans="1:14" x14ac:dyDescent="0.35">
      <c r="A3550" s="1">
        <v>3549</v>
      </c>
      <c r="B3550" s="1" t="s">
        <v>15</v>
      </c>
      <c r="C3550" s="1">
        <v>542430</v>
      </c>
      <c r="D3550" s="1" t="s">
        <v>10</v>
      </c>
      <c r="E3550" s="1" t="s">
        <v>16</v>
      </c>
      <c r="F3550" s="1" t="s">
        <v>12</v>
      </c>
      <c r="G3550" s="1" t="s">
        <v>13</v>
      </c>
      <c r="H3550" s="1" t="s">
        <v>13</v>
      </c>
      <c r="I3550" s="1">
        <v>29</v>
      </c>
      <c r="J3550" t="str">
        <f t="shared" si="166"/>
        <v>No</v>
      </c>
      <c r="K3550" t="str">
        <f t="shared" si="167"/>
        <v>No</v>
      </c>
      <c r="L3550">
        <f t="shared" si="168"/>
        <v>542430</v>
      </c>
      <c r="M3550" s="1" t="str">
        <f>IF(ISBLANK(D3550),_xlfn.MODE.SNGL(moras[TIPO_ASEGURAMIENTO]),D3550)</f>
        <v>ASALARIADO</v>
      </c>
      <c r="N3550" s="1">
        <f>IF(ISBLANK(moras[[#This Row],[EDAD]]),T3571,moras[[#This Row],[EDAD]])</f>
        <v>29</v>
      </c>
    </row>
    <row r="3551" spans="1:14" x14ac:dyDescent="0.35">
      <c r="A3551" s="1">
        <v>3550</v>
      </c>
      <c r="B3551" s="1" t="s">
        <v>9</v>
      </c>
      <c r="C3551" s="1">
        <v>1186247.24</v>
      </c>
      <c r="D3551" s="1" t="s">
        <v>10</v>
      </c>
      <c r="E3551" s="1" t="s">
        <v>16</v>
      </c>
      <c r="F3551" s="1" t="s">
        <v>12</v>
      </c>
      <c r="G3551" s="1" t="s">
        <v>13</v>
      </c>
      <c r="H3551" s="1" t="s">
        <v>13</v>
      </c>
      <c r="I3551" s="1">
        <v>58</v>
      </c>
      <c r="J3551" t="str">
        <f t="shared" si="166"/>
        <v>No</v>
      </c>
      <c r="K3551" t="str">
        <f t="shared" si="167"/>
        <v>No</v>
      </c>
      <c r="L3551">
        <f t="shared" si="168"/>
        <v>1186247.24</v>
      </c>
      <c r="M3551" s="1" t="str">
        <f>IF(ISBLANK(D3551),_xlfn.MODE.SNGL(moras[TIPO_ASEGURAMIENTO]),D3551)</f>
        <v>ASALARIADO</v>
      </c>
      <c r="N3551" s="1">
        <f>IF(ISBLANK(moras[[#This Row],[EDAD]]),T3572,moras[[#This Row],[EDAD]])</f>
        <v>58</v>
      </c>
    </row>
    <row r="3552" spans="1:14" x14ac:dyDescent="0.35">
      <c r="A3552" s="1">
        <v>3551</v>
      </c>
      <c r="B3552" s="1" t="s">
        <v>15</v>
      </c>
      <c r="C3552" s="1">
        <v>495975</v>
      </c>
      <c r="D3552" s="1" t="s">
        <v>18</v>
      </c>
      <c r="E3552" s="1" t="s">
        <v>16</v>
      </c>
      <c r="F3552" s="1" t="s">
        <v>12</v>
      </c>
      <c r="G3552" s="1" t="s">
        <v>13</v>
      </c>
      <c r="H3552" s="1" t="s">
        <v>12</v>
      </c>
      <c r="I3552" s="1">
        <v>56</v>
      </c>
      <c r="J3552" t="str">
        <f t="shared" si="166"/>
        <v>No</v>
      </c>
      <c r="K3552" t="str">
        <f t="shared" si="167"/>
        <v>No</v>
      </c>
      <c r="L3552">
        <f t="shared" si="168"/>
        <v>495975</v>
      </c>
      <c r="M3552" s="1" t="str">
        <f>IF(ISBLANK(D3552),_xlfn.MODE.SNGL(moras[TIPO_ASEGURAMIENTO]),D3552)</f>
        <v>TRABAJADOR INDEPENDIENTE</v>
      </c>
      <c r="N3552" s="1">
        <f>IF(ISBLANK(moras[[#This Row],[EDAD]]),T3573,moras[[#This Row],[EDAD]])</f>
        <v>56</v>
      </c>
    </row>
    <row r="3553" spans="1:14" x14ac:dyDescent="0.35">
      <c r="A3553" s="1">
        <v>3552</v>
      </c>
      <c r="B3553" s="1" t="s">
        <v>9</v>
      </c>
      <c r="C3553" s="1">
        <v>490122</v>
      </c>
      <c r="D3553" s="1" t="s">
        <v>18</v>
      </c>
      <c r="E3553" s="1" t="s">
        <v>16</v>
      </c>
      <c r="F3553" s="1" t="s">
        <v>12</v>
      </c>
      <c r="G3553" s="1" t="s">
        <v>12</v>
      </c>
      <c r="H3553" s="1" t="s">
        <v>12</v>
      </c>
      <c r="I3553" s="1">
        <v>45</v>
      </c>
      <c r="J3553" t="str">
        <f t="shared" si="166"/>
        <v>No</v>
      </c>
      <c r="K3553" t="str">
        <f t="shared" si="167"/>
        <v>No</v>
      </c>
      <c r="L3553">
        <f t="shared" si="168"/>
        <v>490122</v>
      </c>
      <c r="M3553" s="1" t="str">
        <f>IF(ISBLANK(D3553),_xlfn.MODE.SNGL(moras[TIPO_ASEGURAMIENTO]),D3553)</f>
        <v>TRABAJADOR INDEPENDIENTE</v>
      </c>
      <c r="N3553" s="1">
        <f>IF(ISBLANK(moras[[#This Row],[EDAD]]),T3574,moras[[#This Row],[EDAD]])</f>
        <v>45</v>
      </c>
    </row>
    <row r="3554" spans="1:14" x14ac:dyDescent="0.35">
      <c r="A3554" s="1">
        <v>3553</v>
      </c>
      <c r="B3554" s="1" t="s">
        <v>15</v>
      </c>
      <c r="C3554" s="1">
        <v>358000</v>
      </c>
      <c r="D3554" s="1" t="s">
        <v>10</v>
      </c>
      <c r="E3554" s="1" t="s">
        <v>16</v>
      </c>
      <c r="F3554" s="1" t="s">
        <v>12</v>
      </c>
      <c r="G3554" s="1" t="s">
        <v>13</v>
      </c>
      <c r="H3554" s="1" t="s">
        <v>12</v>
      </c>
      <c r="I3554" s="1">
        <v>35</v>
      </c>
      <c r="J3554" t="str">
        <f t="shared" si="166"/>
        <v>No</v>
      </c>
      <c r="K3554" t="str">
        <f t="shared" si="167"/>
        <v>No</v>
      </c>
      <c r="L3554">
        <f t="shared" si="168"/>
        <v>358000</v>
      </c>
      <c r="M3554" s="1" t="str">
        <f>IF(ISBLANK(D3554),_xlfn.MODE.SNGL(moras[TIPO_ASEGURAMIENTO]),D3554)</f>
        <v>ASALARIADO</v>
      </c>
      <c r="N3554" s="1">
        <f>IF(ISBLANK(moras[[#This Row],[EDAD]]),T3575,moras[[#This Row],[EDAD]])</f>
        <v>35</v>
      </c>
    </row>
    <row r="3555" spans="1:14" x14ac:dyDescent="0.35">
      <c r="A3555" s="1">
        <v>3554</v>
      </c>
      <c r="B3555" s="1" t="s">
        <v>15</v>
      </c>
      <c r="C3555" s="1">
        <v>233615</v>
      </c>
      <c r="D3555" s="1" t="s">
        <v>10</v>
      </c>
      <c r="E3555" s="1" t="s">
        <v>16</v>
      </c>
      <c r="F3555" s="1" t="s">
        <v>12</v>
      </c>
      <c r="G3555" s="1" t="s">
        <v>13</v>
      </c>
      <c r="H3555" s="1" t="s">
        <v>13</v>
      </c>
      <c r="I3555" s="1">
        <v>20</v>
      </c>
      <c r="J3555" t="str">
        <f t="shared" si="166"/>
        <v>No</v>
      </c>
      <c r="K3555" t="str">
        <f t="shared" si="167"/>
        <v>No</v>
      </c>
      <c r="L3555">
        <f t="shared" si="168"/>
        <v>233615</v>
      </c>
      <c r="M3555" s="1" t="str">
        <f>IF(ISBLANK(D3555),_xlfn.MODE.SNGL(moras[TIPO_ASEGURAMIENTO]),D3555)</f>
        <v>ASALARIADO</v>
      </c>
      <c r="N3555" s="1">
        <f>IF(ISBLANK(moras[[#This Row],[EDAD]]),T3576,moras[[#This Row],[EDAD]])</f>
        <v>20</v>
      </c>
    </row>
    <row r="3556" spans="1:14" x14ac:dyDescent="0.35">
      <c r="A3556" s="1">
        <v>3555</v>
      </c>
      <c r="B3556" s="1" t="s">
        <v>9</v>
      </c>
      <c r="C3556" s="1">
        <v>540287.05000000005</v>
      </c>
      <c r="D3556" s="1" t="s">
        <v>10</v>
      </c>
      <c r="E3556" s="1" t="s">
        <v>16</v>
      </c>
      <c r="F3556" s="1" t="s">
        <v>12</v>
      </c>
      <c r="G3556" s="1" t="s">
        <v>13</v>
      </c>
      <c r="H3556" s="1" t="s">
        <v>13</v>
      </c>
      <c r="I3556" s="1">
        <v>40</v>
      </c>
      <c r="J3556" t="str">
        <f t="shared" si="166"/>
        <v>No</v>
      </c>
      <c r="K3556" t="str">
        <f t="shared" si="167"/>
        <v>No</v>
      </c>
      <c r="L3556">
        <f t="shared" si="168"/>
        <v>540287.05000000005</v>
      </c>
      <c r="M3556" s="1" t="str">
        <f>IF(ISBLANK(D3556),_xlfn.MODE.SNGL(moras[TIPO_ASEGURAMIENTO]),D3556)</f>
        <v>ASALARIADO</v>
      </c>
      <c r="N3556" s="1">
        <f>IF(ISBLANK(moras[[#This Row],[EDAD]]),T3577,moras[[#This Row],[EDAD]])</f>
        <v>40</v>
      </c>
    </row>
    <row r="3557" spans="1:14" x14ac:dyDescent="0.35">
      <c r="A3557" s="1">
        <v>3556</v>
      </c>
      <c r="B3557" s="1" t="s">
        <v>15</v>
      </c>
      <c r="C3557" s="1">
        <v>862543.82</v>
      </c>
      <c r="D3557" s="1" t="s">
        <v>10</v>
      </c>
      <c r="E3557" s="1" t="s">
        <v>11</v>
      </c>
      <c r="F3557" s="1" t="s">
        <v>12</v>
      </c>
      <c r="G3557" s="1" t="s">
        <v>13</v>
      </c>
      <c r="H3557" s="1" t="s">
        <v>13</v>
      </c>
      <c r="I3557" s="1">
        <v>37</v>
      </c>
      <c r="J3557" t="str">
        <f t="shared" si="166"/>
        <v>No</v>
      </c>
      <c r="K3557" t="str">
        <f t="shared" si="167"/>
        <v>No</v>
      </c>
      <c r="L3557">
        <f t="shared" si="168"/>
        <v>862543.82</v>
      </c>
      <c r="M3557" s="1" t="str">
        <f>IF(ISBLANK(D3557),_xlfn.MODE.SNGL(moras[TIPO_ASEGURAMIENTO]),D3557)</f>
        <v>ASALARIADO</v>
      </c>
      <c r="N3557" s="1">
        <f>IF(ISBLANK(moras[[#This Row],[EDAD]]),T3578,moras[[#This Row],[EDAD]])</f>
        <v>37</v>
      </c>
    </row>
    <row r="3558" spans="1:14" x14ac:dyDescent="0.35">
      <c r="A3558" s="1">
        <v>3557</v>
      </c>
      <c r="B3558" s="1" t="s">
        <v>9</v>
      </c>
      <c r="C3558" s="1">
        <v>331181</v>
      </c>
      <c r="D3558" s="1" t="s">
        <v>18</v>
      </c>
      <c r="E3558" s="1" t="s">
        <v>16</v>
      </c>
      <c r="F3558" s="1" t="s">
        <v>12</v>
      </c>
      <c r="G3558" s="1" t="s">
        <v>13</v>
      </c>
      <c r="H3558" s="1" t="s">
        <v>12</v>
      </c>
      <c r="I3558" s="1">
        <v>51</v>
      </c>
      <c r="J3558" t="str">
        <f t="shared" si="166"/>
        <v>No</v>
      </c>
      <c r="K3558" t="str">
        <f t="shared" si="167"/>
        <v>No</v>
      </c>
      <c r="L3558">
        <f t="shared" si="168"/>
        <v>331181</v>
      </c>
      <c r="M3558" s="1" t="str">
        <f>IF(ISBLANK(D3558),_xlfn.MODE.SNGL(moras[TIPO_ASEGURAMIENTO]),D3558)</f>
        <v>TRABAJADOR INDEPENDIENTE</v>
      </c>
      <c r="N3558" s="1">
        <f>IF(ISBLANK(moras[[#This Row],[EDAD]]),T3579,moras[[#This Row],[EDAD]])</f>
        <v>51</v>
      </c>
    </row>
    <row r="3559" spans="1:14" x14ac:dyDescent="0.35">
      <c r="A3559" s="1">
        <v>3558</v>
      </c>
      <c r="B3559" s="1" t="s">
        <v>15</v>
      </c>
      <c r="C3559" s="1">
        <v>4805416.75</v>
      </c>
      <c r="D3559" s="1" t="s">
        <v>10</v>
      </c>
      <c r="E3559" s="1" t="s">
        <v>11</v>
      </c>
      <c r="F3559" s="1" t="s">
        <v>12</v>
      </c>
      <c r="G3559" s="1" t="s">
        <v>13</v>
      </c>
      <c r="H3559" s="1" t="s">
        <v>13</v>
      </c>
      <c r="I3559" s="1">
        <v>60</v>
      </c>
      <c r="J3559" t="str">
        <f t="shared" si="166"/>
        <v>Atípico</v>
      </c>
      <c r="K3559" t="str">
        <f t="shared" si="167"/>
        <v>No</v>
      </c>
      <c r="L3559">
        <f t="shared" si="168"/>
        <v>4805416.75</v>
      </c>
      <c r="M3559" s="1" t="str">
        <f>IF(ISBLANK(D3559),_xlfn.MODE.SNGL(moras[TIPO_ASEGURAMIENTO]),D3559)</f>
        <v>ASALARIADO</v>
      </c>
      <c r="N3559" s="1">
        <f>IF(ISBLANK(moras[[#This Row],[EDAD]]),T3580,moras[[#This Row],[EDAD]])</f>
        <v>60</v>
      </c>
    </row>
    <row r="3560" spans="1:14" x14ac:dyDescent="0.35">
      <c r="A3560" s="1">
        <v>3559</v>
      </c>
      <c r="B3560" s="1" t="s">
        <v>9</v>
      </c>
      <c r="C3560" s="1">
        <v>857231</v>
      </c>
      <c r="D3560" s="1" t="s">
        <v>10</v>
      </c>
      <c r="E3560" s="1" t="s">
        <v>16</v>
      </c>
      <c r="F3560" s="1" t="s">
        <v>12</v>
      </c>
      <c r="G3560" s="1" t="s">
        <v>13</v>
      </c>
      <c r="H3560" s="1" t="s">
        <v>13</v>
      </c>
      <c r="I3560" s="1">
        <v>35</v>
      </c>
      <c r="J3560" t="str">
        <f t="shared" si="166"/>
        <v>No</v>
      </c>
      <c r="K3560" t="str">
        <f t="shared" si="167"/>
        <v>No</v>
      </c>
      <c r="L3560">
        <f t="shared" si="168"/>
        <v>857231</v>
      </c>
      <c r="M3560" s="1" t="str">
        <f>IF(ISBLANK(D3560),_xlfn.MODE.SNGL(moras[TIPO_ASEGURAMIENTO]),D3560)</f>
        <v>ASALARIADO</v>
      </c>
      <c r="N3560" s="1">
        <f>IF(ISBLANK(moras[[#This Row],[EDAD]]),T3581,moras[[#This Row],[EDAD]])</f>
        <v>35</v>
      </c>
    </row>
    <row r="3561" spans="1:14" x14ac:dyDescent="0.35">
      <c r="A3561" s="1">
        <v>3560</v>
      </c>
      <c r="B3561" s="1" t="s">
        <v>15</v>
      </c>
      <c r="C3561" s="1">
        <v>297050</v>
      </c>
      <c r="D3561" s="1" t="s">
        <v>17</v>
      </c>
      <c r="E3561" s="1" t="s">
        <v>16</v>
      </c>
      <c r="F3561" s="1" t="s">
        <v>13</v>
      </c>
      <c r="G3561" s="1" t="s">
        <v>13</v>
      </c>
      <c r="H3561" s="1" t="s">
        <v>12</v>
      </c>
      <c r="I3561" s="1">
        <v>27</v>
      </c>
      <c r="J3561" t="str">
        <f t="shared" si="166"/>
        <v>No</v>
      </c>
      <c r="K3561" t="str">
        <f t="shared" si="167"/>
        <v>No</v>
      </c>
      <c r="L3561">
        <f t="shared" si="168"/>
        <v>297050</v>
      </c>
      <c r="M3561" s="1" t="str">
        <f>IF(ISBLANK(D3561),_xlfn.MODE.SNGL(moras[TIPO_ASEGURAMIENTO]),D3561)</f>
        <v>ASEGURADO VOLUNTARIO</v>
      </c>
      <c r="N3561" s="1">
        <f>IF(ISBLANK(moras[[#This Row],[EDAD]]),T3582,moras[[#This Row],[EDAD]])</f>
        <v>27</v>
      </c>
    </row>
    <row r="3562" spans="1:14" x14ac:dyDescent="0.35">
      <c r="A3562" s="1">
        <v>3561</v>
      </c>
      <c r="B3562" s="1" t="s">
        <v>15</v>
      </c>
      <c r="C3562" s="1">
        <v>541045</v>
      </c>
      <c r="D3562" s="1" t="s">
        <v>10</v>
      </c>
      <c r="E3562" s="1" t="s">
        <v>16</v>
      </c>
      <c r="F3562" s="1" t="s">
        <v>12</v>
      </c>
      <c r="G3562" s="1" t="s">
        <v>13</v>
      </c>
      <c r="H3562" s="1" t="s">
        <v>13</v>
      </c>
      <c r="I3562" s="1">
        <v>28</v>
      </c>
      <c r="J3562" t="str">
        <f t="shared" si="166"/>
        <v>No</v>
      </c>
      <c r="K3562" t="str">
        <f t="shared" si="167"/>
        <v>No</v>
      </c>
      <c r="L3562">
        <f t="shared" si="168"/>
        <v>541045</v>
      </c>
      <c r="M3562" s="1" t="str">
        <f>IF(ISBLANK(D3562),_xlfn.MODE.SNGL(moras[TIPO_ASEGURAMIENTO]),D3562)</f>
        <v>ASALARIADO</v>
      </c>
      <c r="N3562" s="1">
        <f>IF(ISBLANK(moras[[#This Row],[EDAD]]),T3583,moras[[#This Row],[EDAD]])</f>
        <v>28</v>
      </c>
    </row>
    <row r="3563" spans="1:14" x14ac:dyDescent="0.35">
      <c r="A3563" s="1">
        <v>3562</v>
      </c>
      <c r="B3563" s="1" t="s">
        <v>9</v>
      </c>
      <c r="C3563" s="1">
        <v>623822</v>
      </c>
      <c r="D3563" s="1" t="s">
        <v>10</v>
      </c>
      <c r="E3563" s="1" t="s">
        <v>16</v>
      </c>
      <c r="F3563" s="1" t="s">
        <v>12</v>
      </c>
      <c r="G3563" s="1" t="s">
        <v>13</v>
      </c>
      <c r="H3563" s="1" t="s">
        <v>13</v>
      </c>
      <c r="I3563" s="1">
        <v>27</v>
      </c>
      <c r="J3563" t="str">
        <f t="shared" si="166"/>
        <v>No</v>
      </c>
      <c r="K3563" t="str">
        <f t="shared" si="167"/>
        <v>No</v>
      </c>
      <c r="L3563">
        <f t="shared" si="168"/>
        <v>623822</v>
      </c>
      <c r="M3563" s="1" t="str">
        <f>IF(ISBLANK(D3563),_xlfn.MODE.SNGL(moras[TIPO_ASEGURAMIENTO]),D3563)</f>
        <v>ASALARIADO</v>
      </c>
      <c r="N3563" s="1">
        <f>IF(ISBLANK(moras[[#This Row],[EDAD]]),T3584,moras[[#This Row],[EDAD]])</f>
        <v>27</v>
      </c>
    </row>
    <row r="3564" spans="1:14" x14ac:dyDescent="0.35">
      <c r="A3564" s="1">
        <v>3563</v>
      </c>
      <c r="B3564" s="1" t="s">
        <v>9</v>
      </c>
      <c r="C3564" s="1">
        <v>476987</v>
      </c>
      <c r="D3564" s="1" t="s">
        <v>18</v>
      </c>
      <c r="E3564" s="1" t="s">
        <v>16</v>
      </c>
      <c r="F3564" s="1" t="s">
        <v>12</v>
      </c>
      <c r="G3564" s="1" t="s">
        <v>13</v>
      </c>
      <c r="H3564" s="1" t="s">
        <v>13</v>
      </c>
      <c r="I3564" s="1">
        <v>52</v>
      </c>
      <c r="J3564" t="str">
        <f t="shared" si="166"/>
        <v>No</v>
      </c>
      <c r="K3564" t="str">
        <f t="shared" si="167"/>
        <v>No</v>
      </c>
      <c r="L3564">
        <f t="shared" si="168"/>
        <v>476987</v>
      </c>
      <c r="M3564" s="1" t="str">
        <f>IF(ISBLANK(D3564),_xlfn.MODE.SNGL(moras[TIPO_ASEGURAMIENTO]),D3564)</f>
        <v>TRABAJADOR INDEPENDIENTE</v>
      </c>
      <c r="N3564" s="1">
        <f>IF(ISBLANK(moras[[#This Row],[EDAD]]),T3585,moras[[#This Row],[EDAD]])</f>
        <v>52</v>
      </c>
    </row>
    <row r="3565" spans="1:14" x14ac:dyDescent="0.35">
      <c r="A3565" s="1">
        <v>3564</v>
      </c>
      <c r="B3565" s="1" t="s">
        <v>9</v>
      </c>
      <c r="C3565" s="1">
        <v>1976257</v>
      </c>
      <c r="D3565" s="1" t="s">
        <v>10</v>
      </c>
      <c r="E3565" s="1" t="s">
        <v>11</v>
      </c>
      <c r="F3565" s="1" t="s">
        <v>12</v>
      </c>
      <c r="G3565" s="1" t="s">
        <v>13</v>
      </c>
      <c r="H3565" s="1" t="s">
        <v>13</v>
      </c>
      <c r="I3565" s="1">
        <v>56</v>
      </c>
      <c r="J3565" t="str">
        <f t="shared" si="166"/>
        <v>No</v>
      </c>
      <c r="K3565" t="str">
        <f t="shared" si="167"/>
        <v>No</v>
      </c>
      <c r="L3565">
        <f t="shared" si="168"/>
        <v>1976257</v>
      </c>
      <c r="M3565" s="1" t="str">
        <f>IF(ISBLANK(D3565),_xlfn.MODE.SNGL(moras[TIPO_ASEGURAMIENTO]),D3565)</f>
        <v>ASALARIADO</v>
      </c>
      <c r="N3565" s="1">
        <f>IF(ISBLANK(moras[[#This Row],[EDAD]]),T3586,moras[[#This Row],[EDAD]])</f>
        <v>56</v>
      </c>
    </row>
    <row r="3566" spans="1:14" x14ac:dyDescent="0.35">
      <c r="A3566" s="1">
        <v>3565</v>
      </c>
      <c r="B3566" s="1" t="s">
        <v>15</v>
      </c>
      <c r="C3566" s="1">
        <v>361783</v>
      </c>
      <c r="D3566" s="1" t="s">
        <v>17</v>
      </c>
      <c r="E3566" s="1" t="s">
        <v>16</v>
      </c>
      <c r="F3566" s="1" t="s">
        <v>12</v>
      </c>
      <c r="G3566" s="1" t="s">
        <v>13</v>
      </c>
      <c r="H3566" s="1" t="s">
        <v>12</v>
      </c>
      <c r="I3566" s="1">
        <v>52</v>
      </c>
      <c r="J3566" t="str">
        <f t="shared" si="166"/>
        <v>No</v>
      </c>
      <c r="K3566" t="str">
        <f t="shared" si="167"/>
        <v>No</v>
      </c>
      <c r="L3566">
        <f t="shared" si="168"/>
        <v>361783</v>
      </c>
      <c r="M3566" s="1" t="str">
        <f>IF(ISBLANK(D3566),_xlfn.MODE.SNGL(moras[TIPO_ASEGURAMIENTO]),D3566)</f>
        <v>ASEGURADO VOLUNTARIO</v>
      </c>
      <c r="N3566" s="1">
        <f>IF(ISBLANK(moras[[#This Row],[EDAD]]),T3587,moras[[#This Row],[EDAD]])</f>
        <v>52</v>
      </c>
    </row>
    <row r="3567" spans="1:14" x14ac:dyDescent="0.35">
      <c r="A3567" s="1">
        <v>3566</v>
      </c>
      <c r="B3567" s="1" t="s">
        <v>9</v>
      </c>
      <c r="C3567" s="1">
        <v>279985.18</v>
      </c>
      <c r="D3567" s="1" t="s">
        <v>10</v>
      </c>
      <c r="E3567" s="1" t="s">
        <v>16</v>
      </c>
      <c r="F3567" s="1" t="s">
        <v>12</v>
      </c>
      <c r="G3567" s="1" t="s">
        <v>13</v>
      </c>
      <c r="H3567" s="1" t="s">
        <v>13</v>
      </c>
      <c r="I3567" s="1">
        <v>37</v>
      </c>
      <c r="J3567" t="str">
        <f t="shared" si="166"/>
        <v>No</v>
      </c>
      <c r="K3567" t="str">
        <f t="shared" si="167"/>
        <v>No</v>
      </c>
      <c r="L3567">
        <f t="shared" si="168"/>
        <v>279985.18</v>
      </c>
      <c r="M3567" s="1" t="str">
        <f>IF(ISBLANK(D3567),_xlfn.MODE.SNGL(moras[TIPO_ASEGURAMIENTO]),D3567)</f>
        <v>ASALARIADO</v>
      </c>
      <c r="N3567" s="1">
        <f>IF(ISBLANK(moras[[#This Row],[EDAD]]),T3588,moras[[#This Row],[EDAD]])</f>
        <v>37</v>
      </c>
    </row>
    <row r="3568" spans="1:14" x14ac:dyDescent="0.35">
      <c r="A3568" s="1">
        <v>3567</v>
      </c>
      <c r="B3568" s="1" t="s">
        <v>9</v>
      </c>
      <c r="C3568" s="1">
        <v>380000</v>
      </c>
      <c r="D3568" s="1" t="s">
        <v>10</v>
      </c>
      <c r="E3568" s="1" t="s">
        <v>16</v>
      </c>
      <c r="F3568" s="1" t="s">
        <v>12</v>
      </c>
      <c r="G3568" s="1" t="s">
        <v>13</v>
      </c>
      <c r="H3568" s="1" t="s">
        <v>13</v>
      </c>
      <c r="I3568" s="1">
        <v>32</v>
      </c>
      <c r="J3568" t="str">
        <f t="shared" si="166"/>
        <v>No</v>
      </c>
      <c r="K3568" t="str">
        <f t="shared" si="167"/>
        <v>No</v>
      </c>
      <c r="L3568">
        <f t="shared" si="168"/>
        <v>380000</v>
      </c>
      <c r="M3568" s="1" t="str">
        <f>IF(ISBLANK(D3568),_xlfn.MODE.SNGL(moras[TIPO_ASEGURAMIENTO]),D3568)</f>
        <v>ASALARIADO</v>
      </c>
      <c r="N3568" s="1">
        <f>IF(ISBLANK(moras[[#This Row],[EDAD]]),T3589,moras[[#This Row],[EDAD]])</f>
        <v>32</v>
      </c>
    </row>
    <row r="3569" spans="1:14" x14ac:dyDescent="0.35">
      <c r="A3569" s="1">
        <v>3568</v>
      </c>
      <c r="B3569" s="1" t="s">
        <v>9</v>
      </c>
      <c r="C3569" s="1">
        <v>4102647.12</v>
      </c>
      <c r="D3569" s="1" t="s">
        <v>10</v>
      </c>
      <c r="E3569" s="1" t="s">
        <v>16</v>
      </c>
      <c r="F3569" s="1" t="s">
        <v>12</v>
      </c>
      <c r="G3569" s="1" t="s">
        <v>13</v>
      </c>
      <c r="H3569" s="1" t="s">
        <v>13</v>
      </c>
      <c r="I3569" s="1">
        <v>34</v>
      </c>
      <c r="J3569" t="str">
        <f t="shared" si="166"/>
        <v>Atípico</v>
      </c>
      <c r="K3569" t="str">
        <f t="shared" si="167"/>
        <v>No</v>
      </c>
      <c r="L3569">
        <f t="shared" si="168"/>
        <v>4102647.12</v>
      </c>
      <c r="M3569" s="1" t="str">
        <f>IF(ISBLANK(D3569),_xlfn.MODE.SNGL(moras[TIPO_ASEGURAMIENTO]),D3569)</f>
        <v>ASALARIADO</v>
      </c>
      <c r="N3569" s="1">
        <f>IF(ISBLANK(moras[[#This Row],[EDAD]]),T3590,moras[[#This Row],[EDAD]])</f>
        <v>34</v>
      </c>
    </row>
    <row r="3570" spans="1:14" x14ac:dyDescent="0.35">
      <c r="A3570" s="1">
        <v>3569</v>
      </c>
      <c r="B3570" s="1" t="s">
        <v>15</v>
      </c>
      <c r="C3570" s="1">
        <v>413618.8</v>
      </c>
      <c r="D3570" s="1" t="s">
        <v>10</v>
      </c>
      <c r="E3570" s="1" t="s">
        <v>16</v>
      </c>
      <c r="F3570" s="1" t="s">
        <v>12</v>
      </c>
      <c r="G3570" s="1" t="s">
        <v>13</v>
      </c>
      <c r="H3570" s="1" t="s">
        <v>13</v>
      </c>
      <c r="I3570" s="1">
        <v>35</v>
      </c>
      <c r="J3570" t="str">
        <f t="shared" si="166"/>
        <v>No</v>
      </c>
      <c r="K3570" t="str">
        <f t="shared" si="167"/>
        <v>No</v>
      </c>
      <c r="L3570">
        <f t="shared" si="168"/>
        <v>413618.8</v>
      </c>
      <c r="M3570" s="1" t="str">
        <f>IF(ISBLANK(D3570),_xlfn.MODE.SNGL(moras[TIPO_ASEGURAMIENTO]),D3570)</f>
        <v>ASALARIADO</v>
      </c>
      <c r="N3570" s="1">
        <f>IF(ISBLANK(moras[[#This Row],[EDAD]]),T3591,moras[[#This Row],[EDAD]])</f>
        <v>35</v>
      </c>
    </row>
    <row r="3571" spans="1:14" x14ac:dyDescent="0.35">
      <c r="A3571" s="1">
        <v>3570</v>
      </c>
      <c r="B3571" s="1" t="s">
        <v>9</v>
      </c>
      <c r="C3571" s="1">
        <v>295477</v>
      </c>
      <c r="D3571" s="1" t="s">
        <v>10</v>
      </c>
      <c r="E3571" s="1" t="s">
        <v>11</v>
      </c>
      <c r="F3571" s="1" t="s">
        <v>12</v>
      </c>
      <c r="G3571" s="1" t="s">
        <v>13</v>
      </c>
      <c r="H3571" s="1" t="s">
        <v>13</v>
      </c>
      <c r="I3571" s="1">
        <v>28</v>
      </c>
      <c r="J3571" t="str">
        <f t="shared" si="166"/>
        <v>No</v>
      </c>
      <c r="K3571" t="str">
        <f t="shared" si="167"/>
        <v>No</v>
      </c>
      <c r="L3571">
        <f t="shared" si="168"/>
        <v>295477</v>
      </c>
      <c r="M3571" s="1" t="str">
        <f>IF(ISBLANK(D3571),_xlfn.MODE.SNGL(moras[TIPO_ASEGURAMIENTO]),D3571)</f>
        <v>ASALARIADO</v>
      </c>
      <c r="N3571" s="1">
        <f>IF(ISBLANK(moras[[#This Row],[EDAD]]),T3592,moras[[#This Row],[EDAD]])</f>
        <v>28</v>
      </c>
    </row>
    <row r="3572" spans="1:14" x14ac:dyDescent="0.35">
      <c r="A3572" s="1">
        <v>3571</v>
      </c>
      <c r="B3572" s="1" t="s">
        <v>9</v>
      </c>
      <c r="C3572" s="1">
        <v>300018</v>
      </c>
      <c r="D3572" s="1" t="s">
        <v>18</v>
      </c>
      <c r="E3572" s="1" t="s">
        <v>16</v>
      </c>
      <c r="F3572" s="1" t="s">
        <v>12</v>
      </c>
      <c r="G3572" s="1" t="s">
        <v>13</v>
      </c>
      <c r="H3572" s="1" t="s">
        <v>13</v>
      </c>
      <c r="I3572" s="1">
        <v>61</v>
      </c>
      <c r="J3572" t="str">
        <f t="shared" si="166"/>
        <v>No</v>
      </c>
      <c r="K3572" t="str">
        <f t="shared" si="167"/>
        <v>No</v>
      </c>
      <c r="L3572">
        <f t="shared" si="168"/>
        <v>300018</v>
      </c>
      <c r="M3572" s="1" t="str">
        <f>IF(ISBLANK(D3572),_xlfn.MODE.SNGL(moras[TIPO_ASEGURAMIENTO]),D3572)</f>
        <v>TRABAJADOR INDEPENDIENTE</v>
      </c>
      <c r="N3572" s="1">
        <f>IF(ISBLANK(moras[[#This Row],[EDAD]]),T3593,moras[[#This Row],[EDAD]])</f>
        <v>61</v>
      </c>
    </row>
    <row r="3573" spans="1:14" x14ac:dyDescent="0.35">
      <c r="A3573" s="1">
        <v>3572</v>
      </c>
      <c r="B3573" s="1" t="s">
        <v>9</v>
      </c>
      <c r="C3573" s="1">
        <v>1700000</v>
      </c>
      <c r="D3573" s="1" t="s">
        <v>10</v>
      </c>
      <c r="E3573" s="1" t="s">
        <v>16</v>
      </c>
      <c r="F3573" s="1" t="s">
        <v>12</v>
      </c>
      <c r="G3573" s="1" t="s">
        <v>13</v>
      </c>
      <c r="H3573" s="1" t="s">
        <v>13</v>
      </c>
      <c r="I3573" s="1">
        <v>45</v>
      </c>
      <c r="J3573" t="str">
        <f t="shared" si="166"/>
        <v>No</v>
      </c>
      <c r="K3573" t="str">
        <f t="shared" si="167"/>
        <v>No</v>
      </c>
      <c r="L3573">
        <f t="shared" si="168"/>
        <v>1700000</v>
      </c>
      <c r="M3573" s="1" t="str">
        <f>IF(ISBLANK(D3573),_xlfn.MODE.SNGL(moras[TIPO_ASEGURAMIENTO]),D3573)</f>
        <v>ASALARIADO</v>
      </c>
      <c r="N3573" s="1">
        <f>IF(ISBLANK(moras[[#This Row],[EDAD]]),T3594,moras[[#This Row],[EDAD]])</f>
        <v>45</v>
      </c>
    </row>
    <row r="3574" spans="1:14" x14ac:dyDescent="0.35">
      <c r="A3574" s="1">
        <v>3573</v>
      </c>
      <c r="B3574" s="1" t="s">
        <v>15</v>
      </c>
      <c r="C3574" s="1">
        <v>1260977.05</v>
      </c>
      <c r="D3574" s="1" t="s">
        <v>10</v>
      </c>
      <c r="E3574" s="1" t="s">
        <v>11</v>
      </c>
      <c r="F3574" s="1" t="s">
        <v>12</v>
      </c>
      <c r="G3574" s="1" t="s">
        <v>13</v>
      </c>
      <c r="H3574" s="1" t="s">
        <v>13</v>
      </c>
      <c r="I3574" s="1">
        <v>38</v>
      </c>
      <c r="J3574" t="str">
        <f t="shared" si="166"/>
        <v>No</v>
      </c>
      <c r="K3574" t="str">
        <f t="shared" si="167"/>
        <v>No</v>
      </c>
      <c r="L3574">
        <f t="shared" si="168"/>
        <v>1260977.05</v>
      </c>
      <c r="M3574" s="1" t="str">
        <f>IF(ISBLANK(D3574),_xlfn.MODE.SNGL(moras[TIPO_ASEGURAMIENTO]),D3574)</f>
        <v>ASALARIADO</v>
      </c>
      <c r="N3574" s="1">
        <f>IF(ISBLANK(moras[[#This Row],[EDAD]]),T3595,moras[[#This Row],[EDAD]])</f>
        <v>38</v>
      </c>
    </row>
    <row r="3575" spans="1:14" x14ac:dyDescent="0.35">
      <c r="A3575" s="1">
        <v>3574</v>
      </c>
      <c r="B3575" s="1" t="s">
        <v>9</v>
      </c>
      <c r="C3575" s="1">
        <v>885053.25</v>
      </c>
      <c r="D3575" s="1" t="s">
        <v>10</v>
      </c>
      <c r="E3575" s="1" t="s">
        <v>11</v>
      </c>
      <c r="F3575" s="1" t="s">
        <v>12</v>
      </c>
      <c r="G3575" s="1" t="s">
        <v>13</v>
      </c>
      <c r="H3575" s="1" t="s">
        <v>13</v>
      </c>
      <c r="I3575" s="1">
        <v>35</v>
      </c>
      <c r="J3575" t="str">
        <f t="shared" si="166"/>
        <v>No</v>
      </c>
      <c r="K3575" t="str">
        <f t="shared" si="167"/>
        <v>No</v>
      </c>
      <c r="L3575">
        <f t="shared" si="168"/>
        <v>885053.25</v>
      </c>
      <c r="M3575" s="1" t="str">
        <f>IF(ISBLANK(D3575),_xlfn.MODE.SNGL(moras[TIPO_ASEGURAMIENTO]),D3575)</f>
        <v>ASALARIADO</v>
      </c>
      <c r="N3575" s="1">
        <f>IF(ISBLANK(moras[[#This Row],[EDAD]]),T3596,moras[[#This Row],[EDAD]])</f>
        <v>35</v>
      </c>
    </row>
    <row r="3576" spans="1:14" x14ac:dyDescent="0.35">
      <c r="A3576" s="1">
        <v>3575</v>
      </c>
      <c r="B3576" s="1" t="s">
        <v>15</v>
      </c>
      <c r="C3576" s="1">
        <v>722010.7</v>
      </c>
      <c r="D3576" s="1" t="s">
        <v>10</v>
      </c>
      <c r="E3576" s="1" t="s">
        <v>11</v>
      </c>
      <c r="F3576" s="1" t="s">
        <v>12</v>
      </c>
      <c r="G3576" s="1" t="s">
        <v>13</v>
      </c>
      <c r="H3576" s="1" t="s">
        <v>13</v>
      </c>
      <c r="I3576" s="1">
        <v>36</v>
      </c>
      <c r="J3576" t="str">
        <f t="shared" si="166"/>
        <v>No</v>
      </c>
      <c r="K3576" t="str">
        <f t="shared" si="167"/>
        <v>No</v>
      </c>
      <c r="L3576">
        <f t="shared" si="168"/>
        <v>722010.7</v>
      </c>
      <c r="M3576" s="1" t="str">
        <f>IF(ISBLANK(D3576),_xlfn.MODE.SNGL(moras[TIPO_ASEGURAMIENTO]),D3576)</f>
        <v>ASALARIADO</v>
      </c>
      <c r="N3576" s="1">
        <f>IF(ISBLANK(moras[[#This Row],[EDAD]]),T3597,moras[[#This Row],[EDAD]])</f>
        <v>36</v>
      </c>
    </row>
    <row r="3577" spans="1:14" x14ac:dyDescent="0.35">
      <c r="A3577" s="1">
        <v>3576</v>
      </c>
      <c r="B3577" s="1" t="s">
        <v>9</v>
      </c>
      <c r="C3577" s="1">
        <v>413166</v>
      </c>
      <c r="D3577" s="1" t="s">
        <v>10</v>
      </c>
      <c r="E3577" s="1" t="s">
        <v>16</v>
      </c>
      <c r="F3577" s="1" t="s">
        <v>12</v>
      </c>
      <c r="G3577" s="1" t="s">
        <v>13</v>
      </c>
      <c r="H3577" s="1" t="s">
        <v>13</v>
      </c>
      <c r="I3577" s="1">
        <v>49</v>
      </c>
      <c r="J3577" t="str">
        <f t="shared" si="166"/>
        <v>No</v>
      </c>
      <c r="K3577" t="str">
        <f t="shared" si="167"/>
        <v>No</v>
      </c>
      <c r="L3577">
        <f t="shared" si="168"/>
        <v>413166</v>
      </c>
      <c r="M3577" s="1" t="str">
        <f>IF(ISBLANK(D3577),_xlfn.MODE.SNGL(moras[TIPO_ASEGURAMIENTO]),D3577)</f>
        <v>ASALARIADO</v>
      </c>
      <c r="N3577" s="1">
        <f>IF(ISBLANK(moras[[#This Row],[EDAD]]),T3598,moras[[#This Row],[EDAD]])</f>
        <v>49</v>
      </c>
    </row>
    <row r="3578" spans="1:14" x14ac:dyDescent="0.35">
      <c r="A3578" s="1">
        <v>3577</v>
      </c>
      <c r="B3578" s="1" t="s">
        <v>15</v>
      </c>
      <c r="C3578" s="1">
        <v>356455</v>
      </c>
      <c r="D3578" s="1" t="s">
        <v>18</v>
      </c>
      <c r="E3578" s="1" t="s">
        <v>16</v>
      </c>
      <c r="F3578" s="1" t="s">
        <v>12</v>
      </c>
      <c r="G3578" s="1" t="s">
        <v>12</v>
      </c>
      <c r="H3578" s="1" t="s">
        <v>12</v>
      </c>
      <c r="I3578" s="1">
        <v>52</v>
      </c>
      <c r="J3578" t="str">
        <f t="shared" si="166"/>
        <v>No</v>
      </c>
      <c r="K3578" t="str">
        <f t="shared" si="167"/>
        <v>No</v>
      </c>
      <c r="L3578">
        <f t="shared" si="168"/>
        <v>356455</v>
      </c>
      <c r="M3578" s="1" t="str">
        <f>IF(ISBLANK(D3578),_xlfn.MODE.SNGL(moras[TIPO_ASEGURAMIENTO]),D3578)</f>
        <v>TRABAJADOR INDEPENDIENTE</v>
      </c>
      <c r="N3578" s="1">
        <f>IF(ISBLANK(moras[[#This Row],[EDAD]]),T3599,moras[[#This Row],[EDAD]])</f>
        <v>52</v>
      </c>
    </row>
    <row r="3579" spans="1:14" x14ac:dyDescent="0.35">
      <c r="A3579" s="1">
        <v>3578</v>
      </c>
      <c r="B3579" s="1" t="s">
        <v>15</v>
      </c>
      <c r="C3579" s="1">
        <v>300000</v>
      </c>
      <c r="D3579" s="1" t="s">
        <v>10</v>
      </c>
      <c r="E3579" s="1" t="s">
        <v>16</v>
      </c>
      <c r="F3579" s="1" t="s">
        <v>12</v>
      </c>
      <c r="G3579" s="1" t="s">
        <v>12</v>
      </c>
      <c r="H3579" s="1" t="s">
        <v>13</v>
      </c>
      <c r="I3579" s="1">
        <v>41</v>
      </c>
      <c r="J3579" t="str">
        <f t="shared" si="166"/>
        <v>No</v>
      </c>
      <c r="K3579" t="str">
        <f t="shared" si="167"/>
        <v>No</v>
      </c>
      <c r="L3579">
        <f t="shared" si="168"/>
        <v>300000</v>
      </c>
      <c r="M3579" s="1" t="str">
        <f>IF(ISBLANK(D3579),_xlfn.MODE.SNGL(moras[TIPO_ASEGURAMIENTO]),D3579)</f>
        <v>ASALARIADO</v>
      </c>
      <c r="N3579" s="1">
        <f>IF(ISBLANK(moras[[#This Row],[EDAD]]),T3600,moras[[#This Row],[EDAD]])</f>
        <v>41</v>
      </c>
    </row>
    <row r="3580" spans="1:14" x14ac:dyDescent="0.35">
      <c r="A3580" s="1">
        <v>3579</v>
      </c>
      <c r="B3580" s="1" t="s">
        <v>15</v>
      </c>
      <c r="C3580" s="1">
        <v>1642647</v>
      </c>
      <c r="D3580" s="1" t="s">
        <v>14</v>
      </c>
      <c r="E3580" s="1" t="s">
        <v>11</v>
      </c>
      <c r="F3580" s="1" t="s">
        <v>12</v>
      </c>
      <c r="G3580" s="1" t="s">
        <v>13</v>
      </c>
      <c r="H3580" s="1" t="s">
        <v>13</v>
      </c>
      <c r="I3580" s="1">
        <v>59</v>
      </c>
      <c r="J3580" t="str">
        <f t="shared" si="166"/>
        <v>No</v>
      </c>
      <c r="K3580" t="str">
        <f t="shared" si="167"/>
        <v>No</v>
      </c>
      <c r="L3580">
        <f t="shared" si="168"/>
        <v>1642647</v>
      </c>
      <c r="M3580" s="1" t="str">
        <f>IF(ISBLANK(D3580),_xlfn.MODE.SNGL(moras[TIPO_ASEGURAMIENTO]),D3580)</f>
        <v>PENSIONADOS EN SU PROPIO SISTEMA</v>
      </c>
      <c r="N3580" s="1">
        <f>IF(ISBLANK(moras[[#This Row],[EDAD]]),T3601,moras[[#This Row],[EDAD]])</f>
        <v>59</v>
      </c>
    </row>
    <row r="3581" spans="1:14" x14ac:dyDescent="0.35">
      <c r="A3581" s="1">
        <v>3580</v>
      </c>
      <c r="B3581" s="1" t="s">
        <v>9</v>
      </c>
      <c r="C3581" s="1">
        <v>200000</v>
      </c>
      <c r="D3581" s="1" t="s">
        <v>10</v>
      </c>
      <c r="E3581" s="1" t="s">
        <v>16</v>
      </c>
      <c r="F3581" s="1" t="s">
        <v>12</v>
      </c>
      <c r="G3581" s="1" t="s">
        <v>13</v>
      </c>
      <c r="H3581" s="1" t="s">
        <v>12</v>
      </c>
      <c r="I3581" s="1">
        <v>30</v>
      </c>
      <c r="J3581" t="str">
        <f t="shared" si="166"/>
        <v>No</v>
      </c>
      <c r="K3581" t="str">
        <f t="shared" si="167"/>
        <v>No</v>
      </c>
      <c r="L3581">
        <f t="shared" si="168"/>
        <v>200000</v>
      </c>
      <c r="M3581" s="1" t="str">
        <f>IF(ISBLANK(D3581),_xlfn.MODE.SNGL(moras[TIPO_ASEGURAMIENTO]),D3581)</f>
        <v>ASALARIADO</v>
      </c>
      <c r="N3581" s="1">
        <f>IF(ISBLANK(moras[[#This Row],[EDAD]]),T3602,moras[[#This Row],[EDAD]])</f>
        <v>30</v>
      </c>
    </row>
    <row r="3582" spans="1:14" x14ac:dyDescent="0.35">
      <c r="A3582" s="1">
        <v>3581</v>
      </c>
      <c r="B3582" s="1" t="s">
        <v>9</v>
      </c>
      <c r="C3582" s="1">
        <v>278030</v>
      </c>
      <c r="D3582" s="1" t="s">
        <v>19</v>
      </c>
      <c r="E3582" s="1" t="s">
        <v>16</v>
      </c>
      <c r="F3582" s="1" t="s">
        <v>12</v>
      </c>
      <c r="G3582" s="1" t="s">
        <v>13</v>
      </c>
      <c r="H3582" s="1" t="s">
        <v>13</v>
      </c>
      <c r="I3582" s="1">
        <v>35</v>
      </c>
      <c r="J3582" t="str">
        <f t="shared" si="166"/>
        <v>No</v>
      </c>
      <c r="K3582" t="str">
        <f t="shared" si="167"/>
        <v>No</v>
      </c>
      <c r="L3582">
        <f t="shared" si="168"/>
        <v>278030</v>
      </c>
      <c r="M3582" s="1" t="str">
        <f>IF(ISBLANK(D3582),_xlfn.MODE.SNGL(moras[TIPO_ASEGURAMIENTO]),D3582)</f>
        <v>CONVENIOS ESPECIALES DE TRABAJADORES INDEPENDIENTES</v>
      </c>
      <c r="N3582" s="1">
        <f>IF(ISBLANK(moras[[#This Row],[EDAD]]),T3603,moras[[#This Row],[EDAD]])</f>
        <v>35</v>
      </c>
    </row>
    <row r="3583" spans="1:14" x14ac:dyDescent="0.35">
      <c r="A3583" s="1">
        <v>3582</v>
      </c>
      <c r="B3583" s="1" t="s">
        <v>9</v>
      </c>
      <c r="C3583" s="1">
        <v>1184243</v>
      </c>
      <c r="D3583" s="1" t="s">
        <v>10</v>
      </c>
      <c r="E3583" s="1" t="s">
        <v>11</v>
      </c>
      <c r="F3583" s="1" t="s">
        <v>12</v>
      </c>
      <c r="G3583" s="1" t="s">
        <v>13</v>
      </c>
      <c r="H3583" s="1" t="s">
        <v>12</v>
      </c>
      <c r="I3583" s="1">
        <v>37</v>
      </c>
      <c r="J3583" t="str">
        <f t="shared" si="166"/>
        <v>No</v>
      </c>
      <c r="K3583" t="str">
        <f t="shared" si="167"/>
        <v>No</v>
      </c>
      <c r="L3583">
        <f t="shared" si="168"/>
        <v>1184243</v>
      </c>
      <c r="M3583" s="1" t="str">
        <f>IF(ISBLANK(D3583),_xlfn.MODE.SNGL(moras[TIPO_ASEGURAMIENTO]),D3583)</f>
        <v>ASALARIADO</v>
      </c>
      <c r="N3583" s="1">
        <f>IF(ISBLANK(moras[[#This Row],[EDAD]]),T3604,moras[[#This Row],[EDAD]])</f>
        <v>37</v>
      </c>
    </row>
    <row r="3584" spans="1:14" x14ac:dyDescent="0.35">
      <c r="A3584" s="1">
        <v>3583</v>
      </c>
      <c r="B3584" s="1" t="s">
        <v>15</v>
      </c>
      <c r="C3584" s="1">
        <v>1586732.18</v>
      </c>
      <c r="D3584" s="1" t="s">
        <v>10</v>
      </c>
      <c r="E3584" s="1" t="s">
        <v>11</v>
      </c>
      <c r="F3584" s="1" t="s">
        <v>12</v>
      </c>
      <c r="G3584" s="1" t="s">
        <v>13</v>
      </c>
      <c r="H3584" s="1" t="s">
        <v>13</v>
      </c>
      <c r="I3584" s="1">
        <v>70</v>
      </c>
      <c r="J3584" t="str">
        <f t="shared" si="166"/>
        <v>No</v>
      </c>
      <c r="K3584" t="str">
        <f t="shared" si="167"/>
        <v>No</v>
      </c>
      <c r="L3584">
        <f t="shared" si="168"/>
        <v>1586732.18</v>
      </c>
      <c r="M3584" s="1" t="str">
        <f>IF(ISBLANK(D3584),_xlfn.MODE.SNGL(moras[TIPO_ASEGURAMIENTO]),D3584)</f>
        <v>ASALARIADO</v>
      </c>
      <c r="N3584" s="1">
        <f>IF(ISBLANK(moras[[#This Row],[EDAD]]),T3605,moras[[#This Row],[EDAD]])</f>
        <v>70</v>
      </c>
    </row>
    <row r="3585" spans="1:14" x14ac:dyDescent="0.35">
      <c r="A3585" s="1">
        <v>3584</v>
      </c>
      <c r="B3585" s="1" t="s">
        <v>9</v>
      </c>
      <c r="C3585" s="1">
        <v>100000</v>
      </c>
      <c r="D3585" s="1" t="s">
        <v>10</v>
      </c>
      <c r="E3585" s="1" t="s">
        <v>16</v>
      </c>
      <c r="F3585" s="1" t="s">
        <v>12</v>
      </c>
      <c r="G3585" s="1" t="s">
        <v>13</v>
      </c>
      <c r="H3585" s="1" t="s">
        <v>12</v>
      </c>
      <c r="I3585" s="1">
        <v>41</v>
      </c>
      <c r="J3585" t="str">
        <f t="shared" si="166"/>
        <v>No</v>
      </c>
      <c r="K3585" t="str">
        <f t="shared" si="167"/>
        <v>No</v>
      </c>
      <c r="L3585">
        <f t="shared" si="168"/>
        <v>100000</v>
      </c>
      <c r="M3585" s="1" t="str">
        <f>IF(ISBLANK(D3585),_xlfn.MODE.SNGL(moras[TIPO_ASEGURAMIENTO]),D3585)</f>
        <v>ASALARIADO</v>
      </c>
      <c r="N3585" s="1">
        <f>IF(ISBLANK(moras[[#This Row],[EDAD]]),T3606,moras[[#This Row],[EDAD]])</f>
        <v>41</v>
      </c>
    </row>
    <row r="3586" spans="1:14" x14ac:dyDescent="0.35">
      <c r="A3586" s="1">
        <v>3585</v>
      </c>
      <c r="B3586" s="1" t="s">
        <v>9</v>
      </c>
      <c r="C3586" s="1">
        <v>1198242.1599999999</v>
      </c>
      <c r="D3586" s="1" t="s">
        <v>10</v>
      </c>
      <c r="E3586" s="1" t="s">
        <v>16</v>
      </c>
      <c r="F3586" s="1" t="s">
        <v>12</v>
      </c>
      <c r="G3586" s="1" t="s">
        <v>13</v>
      </c>
      <c r="H3586" s="1" t="s">
        <v>13</v>
      </c>
      <c r="I3586" s="1">
        <v>28</v>
      </c>
      <c r="J3586" t="str">
        <f t="shared" ref="J3586:J3649" si="169">IF(1.96&lt;ABS(C3586-$S$23)/$S$24,"Atípico","No")</f>
        <v>No</v>
      </c>
      <c r="K3586" t="str">
        <f t="shared" ref="K3586:K3649" si="170">IF(1.96&lt;ABS((I3586-$T$23)/$T$24),"Atípico", "No")</f>
        <v>No</v>
      </c>
      <c r="L3586">
        <f t="shared" ref="L3586:L3649" si="171">IF(ISBLANK(C3586),$S$23,C3586)</f>
        <v>1198242.1599999999</v>
      </c>
      <c r="M3586" s="1" t="str">
        <f>IF(ISBLANK(D3586),_xlfn.MODE.SNGL(moras[TIPO_ASEGURAMIENTO]),D3586)</f>
        <v>ASALARIADO</v>
      </c>
      <c r="N3586" s="1">
        <f>IF(ISBLANK(moras[[#This Row],[EDAD]]),T3607,moras[[#This Row],[EDAD]])</f>
        <v>28</v>
      </c>
    </row>
    <row r="3587" spans="1:14" x14ac:dyDescent="0.35">
      <c r="A3587" s="1">
        <v>3586</v>
      </c>
      <c r="B3587" s="1" t="s">
        <v>9</v>
      </c>
      <c r="C3587" s="1">
        <v>470162.5</v>
      </c>
      <c r="D3587" s="1" t="s">
        <v>10</v>
      </c>
      <c r="E3587" s="1" t="s">
        <v>16</v>
      </c>
      <c r="F3587" s="1" t="s">
        <v>12</v>
      </c>
      <c r="G3587" s="1" t="s">
        <v>13</v>
      </c>
      <c r="H3587" s="1" t="s">
        <v>13</v>
      </c>
      <c r="I3587" s="1">
        <v>43</v>
      </c>
      <c r="J3587" t="str">
        <f t="shared" si="169"/>
        <v>No</v>
      </c>
      <c r="K3587" t="str">
        <f t="shared" si="170"/>
        <v>No</v>
      </c>
      <c r="L3587">
        <f t="shared" si="171"/>
        <v>470162.5</v>
      </c>
      <c r="M3587" s="1" t="str">
        <f>IF(ISBLANK(D3587),_xlfn.MODE.SNGL(moras[TIPO_ASEGURAMIENTO]),D3587)</f>
        <v>ASALARIADO</v>
      </c>
      <c r="N3587" s="1">
        <f>IF(ISBLANK(moras[[#This Row],[EDAD]]),T3608,moras[[#This Row],[EDAD]])</f>
        <v>43</v>
      </c>
    </row>
    <row r="3588" spans="1:14" x14ac:dyDescent="0.35">
      <c r="A3588" s="1">
        <v>3587</v>
      </c>
      <c r="B3588" s="1" t="s">
        <v>9</v>
      </c>
      <c r="C3588" s="1">
        <v>300018</v>
      </c>
      <c r="D3588" s="1" t="s">
        <v>18</v>
      </c>
      <c r="E3588" s="1" t="s">
        <v>16</v>
      </c>
      <c r="F3588" s="1" t="s">
        <v>12</v>
      </c>
      <c r="G3588" s="1" t="s">
        <v>13</v>
      </c>
      <c r="H3588" s="1" t="s">
        <v>12</v>
      </c>
      <c r="I3588" s="1">
        <v>51</v>
      </c>
      <c r="J3588" t="str">
        <f t="shared" si="169"/>
        <v>No</v>
      </c>
      <c r="K3588" t="str">
        <f t="shared" si="170"/>
        <v>No</v>
      </c>
      <c r="L3588">
        <f t="shared" si="171"/>
        <v>300018</v>
      </c>
      <c r="M3588" s="1" t="str">
        <f>IF(ISBLANK(D3588),_xlfn.MODE.SNGL(moras[TIPO_ASEGURAMIENTO]),D3588)</f>
        <v>TRABAJADOR INDEPENDIENTE</v>
      </c>
      <c r="N3588" s="1">
        <f>IF(ISBLANK(moras[[#This Row],[EDAD]]),T3609,moras[[#This Row],[EDAD]])</f>
        <v>51</v>
      </c>
    </row>
    <row r="3589" spans="1:14" x14ac:dyDescent="0.35">
      <c r="A3589" s="1">
        <v>3588</v>
      </c>
      <c r="B3589" s="1" t="s">
        <v>15</v>
      </c>
      <c r="C3589" s="1">
        <v>671005</v>
      </c>
      <c r="D3589" s="1" t="s">
        <v>10</v>
      </c>
      <c r="E3589" s="1" t="s">
        <v>16</v>
      </c>
      <c r="F3589" s="1" t="s">
        <v>12</v>
      </c>
      <c r="G3589" s="1" t="s">
        <v>13</v>
      </c>
      <c r="H3589" s="1" t="s">
        <v>12</v>
      </c>
      <c r="I3589" s="1">
        <v>30</v>
      </c>
      <c r="J3589" t="str">
        <f t="shared" si="169"/>
        <v>No</v>
      </c>
      <c r="K3589" t="str">
        <f t="shared" si="170"/>
        <v>No</v>
      </c>
      <c r="L3589">
        <f t="shared" si="171"/>
        <v>671005</v>
      </c>
      <c r="M3589" s="1" t="str">
        <f>IF(ISBLANK(D3589),_xlfn.MODE.SNGL(moras[TIPO_ASEGURAMIENTO]),D3589)</f>
        <v>ASALARIADO</v>
      </c>
      <c r="N3589" s="1">
        <f>IF(ISBLANK(moras[[#This Row],[EDAD]]),T3610,moras[[#This Row],[EDAD]])</f>
        <v>30</v>
      </c>
    </row>
    <row r="3590" spans="1:14" x14ac:dyDescent="0.35">
      <c r="A3590" s="1">
        <v>3589</v>
      </c>
      <c r="B3590" s="1" t="s">
        <v>9</v>
      </c>
      <c r="C3590" s="1">
        <v>278030</v>
      </c>
      <c r="D3590" s="1" t="s">
        <v>19</v>
      </c>
      <c r="E3590" s="1" t="s">
        <v>16</v>
      </c>
      <c r="F3590" s="1" t="s">
        <v>12</v>
      </c>
      <c r="G3590" s="1" t="s">
        <v>13</v>
      </c>
      <c r="H3590" s="1" t="s">
        <v>13</v>
      </c>
      <c r="I3590" s="1">
        <v>50</v>
      </c>
      <c r="J3590" t="str">
        <f t="shared" si="169"/>
        <v>No</v>
      </c>
      <c r="K3590" t="str">
        <f t="shared" si="170"/>
        <v>No</v>
      </c>
      <c r="L3590">
        <f t="shared" si="171"/>
        <v>278030</v>
      </c>
      <c r="M3590" s="1" t="str">
        <f>IF(ISBLANK(D3590),_xlfn.MODE.SNGL(moras[TIPO_ASEGURAMIENTO]),D3590)</f>
        <v>CONVENIOS ESPECIALES DE TRABAJADORES INDEPENDIENTES</v>
      </c>
      <c r="N3590" s="1">
        <f>IF(ISBLANK(moras[[#This Row],[EDAD]]),T3611,moras[[#This Row],[EDAD]])</f>
        <v>50</v>
      </c>
    </row>
    <row r="3591" spans="1:14" x14ac:dyDescent="0.35">
      <c r="A3591" s="1">
        <v>3590</v>
      </c>
      <c r="B3591" s="1" t="s">
        <v>9</v>
      </c>
      <c r="C3591" s="1">
        <v>4039119.56</v>
      </c>
      <c r="D3591" s="1" t="s">
        <v>10</v>
      </c>
      <c r="E3591" s="1" t="s">
        <v>11</v>
      </c>
      <c r="F3591" s="1" t="s">
        <v>12</v>
      </c>
      <c r="G3591" s="1" t="s">
        <v>13</v>
      </c>
      <c r="H3591" s="1" t="s">
        <v>13</v>
      </c>
      <c r="I3591" s="1">
        <v>59</v>
      </c>
      <c r="J3591" t="str">
        <f t="shared" si="169"/>
        <v>Atípico</v>
      </c>
      <c r="K3591" t="str">
        <f t="shared" si="170"/>
        <v>No</v>
      </c>
      <c r="L3591">
        <f t="shared" si="171"/>
        <v>4039119.56</v>
      </c>
      <c r="M3591" s="1" t="str">
        <f>IF(ISBLANK(D3591),_xlfn.MODE.SNGL(moras[TIPO_ASEGURAMIENTO]),D3591)</f>
        <v>ASALARIADO</v>
      </c>
      <c r="N3591" s="1">
        <f>IF(ISBLANK(moras[[#This Row],[EDAD]]),T3612,moras[[#This Row],[EDAD]])</f>
        <v>59</v>
      </c>
    </row>
    <row r="3592" spans="1:14" x14ac:dyDescent="0.35">
      <c r="A3592" s="1">
        <v>3591</v>
      </c>
      <c r="B3592" s="1" t="s">
        <v>15</v>
      </c>
      <c r="C3592" s="1">
        <v>297046</v>
      </c>
      <c r="D3592" s="1" t="s">
        <v>17</v>
      </c>
      <c r="E3592" s="1" t="s">
        <v>16</v>
      </c>
      <c r="F3592" s="1" t="s">
        <v>12</v>
      </c>
      <c r="G3592" s="1" t="s">
        <v>13</v>
      </c>
      <c r="H3592" s="1" t="s">
        <v>13</v>
      </c>
      <c r="I3592" s="1">
        <v>25</v>
      </c>
      <c r="J3592" t="str">
        <f t="shared" si="169"/>
        <v>No</v>
      </c>
      <c r="K3592" t="str">
        <f t="shared" si="170"/>
        <v>No</v>
      </c>
      <c r="L3592">
        <f t="shared" si="171"/>
        <v>297046</v>
      </c>
      <c r="M3592" s="1" t="str">
        <f>IF(ISBLANK(D3592),_xlfn.MODE.SNGL(moras[TIPO_ASEGURAMIENTO]),D3592)</f>
        <v>ASEGURADO VOLUNTARIO</v>
      </c>
      <c r="N3592" s="1">
        <f>IF(ISBLANK(moras[[#This Row],[EDAD]]),T3613,moras[[#This Row],[EDAD]])</f>
        <v>25</v>
      </c>
    </row>
    <row r="3593" spans="1:14" x14ac:dyDescent="0.35">
      <c r="A3593" s="1">
        <v>3592</v>
      </c>
      <c r="B3593" s="1" t="s">
        <v>9</v>
      </c>
      <c r="C3593" s="1">
        <v>9720000</v>
      </c>
      <c r="D3593" s="1" t="s">
        <v>10</v>
      </c>
      <c r="E3593" s="1" t="s">
        <v>16</v>
      </c>
      <c r="F3593" s="1" t="s">
        <v>12</v>
      </c>
      <c r="G3593" s="1" t="s">
        <v>12</v>
      </c>
      <c r="H3593" s="1" t="s">
        <v>13</v>
      </c>
      <c r="I3593" s="1">
        <v>38</v>
      </c>
      <c r="J3593" t="str">
        <f t="shared" si="169"/>
        <v>Atípico</v>
      </c>
      <c r="K3593" t="str">
        <f t="shared" si="170"/>
        <v>No</v>
      </c>
      <c r="L3593">
        <f t="shared" si="171"/>
        <v>9720000</v>
      </c>
      <c r="M3593" s="1" t="str">
        <f>IF(ISBLANK(D3593),_xlfn.MODE.SNGL(moras[TIPO_ASEGURAMIENTO]),D3593)</f>
        <v>ASALARIADO</v>
      </c>
      <c r="N3593" s="1">
        <f>IF(ISBLANK(moras[[#This Row],[EDAD]]),T3614,moras[[#This Row],[EDAD]])</f>
        <v>38</v>
      </c>
    </row>
    <row r="3594" spans="1:14" x14ac:dyDescent="0.35">
      <c r="A3594" s="1">
        <v>3593</v>
      </c>
      <c r="B3594" s="1" t="s">
        <v>9</v>
      </c>
      <c r="C3594" s="1">
        <v>385347.22</v>
      </c>
      <c r="D3594" s="1" t="s">
        <v>10</v>
      </c>
      <c r="E3594" s="1" t="s">
        <v>16</v>
      </c>
      <c r="F3594" s="1" t="s">
        <v>12</v>
      </c>
      <c r="G3594" s="1" t="s">
        <v>13</v>
      </c>
      <c r="H3594" s="1" t="s">
        <v>13</v>
      </c>
      <c r="I3594" s="1">
        <v>35</v>
      </c>
      <c r="J3594" t="str">
        <f t="shared" si="169"/>
        <v>No</v>
      </c>
      <c r="K3594" t="str">
        <f t="shared" si="170"/>
        <v>No</v>
      </c>
      <c r="L3594">
        <f t="shared" si="171"/>
        <v>385347.22</v>
      </c>
      <c r="M3594" s="1" t="str">
        <f>IF(ISBLANK(D3594),_xlfn.MODE.SNGL(moras[TIPO_ASEGURAMIENTO]),D3594)</f>
        <v>ASALARIADO</v>
      </c>
      <c r="N3594" s="1">
        <f>IF(ISBLANK(moras[[#This Row],[EDAD]]),T3615,moras[[#This Row],[EDAD]])</f>
        <v>35</v>
      </c>
    </row>
    <row r="3595" spans="1:14" x14ac:dyDescent="0.35">
      <c r="A3595" s="1">
        <v>3594</v>
      </c>
      <c r="B3595" s="1" t="s">
        <v>9</v>
      </c>
      <c r="C3595" s="1">
        <v>515000</v>
      </c>
      <c r="D3595" s="1" t="s">
        <v>10</v>
      </c>
      <c r="E3595" s="1" t="s">
        <v>16</v>
      </c>
      <c r="F3595" s="1" t="s">
        <v>12</v>
      </c>
      <c r="G3595" s="1" t="s">
        <v>13</v>
      </c>
      <c r="H3595" s="1" t="s">
        <v>13</v>
      </c>
      <c r="I3595" s="1">
        <v>36</v>
      </c>
      <c r="J3595" t="str">
        <f t="shared" si="169"/>
        <v>No</v>
      </c>
      <c r="K3595" t="str">
        <f t="shared" si="170"/>
        <v>No</v>
      </c>
      <c r="L3595">
        <f t="shared" si="171"/>
        <v>515000</v>
      </c>
      <c r="M3595" s="1" t="str">
        <f>IF(ISBLANK(D3595),_xlfn.MODE.SNGL(moras[TIPO_ASEGURAMIENTO]),D3595)</f>
        <v>ASALARIADO</v>
      </c>
      <c r="N3595" s="1">
        <f>IF(ISBLANK(moras[[#This Row],[EDAD]]),T3616,moras[[#This Row],[EDAD]])</f>
        <v>36</v>
      </c>
    </row>
    <row r="3596" spans="1:14" x14ac:dyDescent="0.35">
      <c r="A3596" s="1">
        <v>3595</v>
      </c>
      <c r="B3596" s="1" t="s">
        <v>9</v>
      </c>
      <c r="C3596" s="1">
        <v>952625</v>
      </c>
      <c r="D3596" s="1" t="s">
        <v>10</v>
      </c>
      <c r="E3596" s="1" t="s">
        <v>16</v>
      </c>
      <c r="F3596" s="1" t="s">
        <v>12</v>
      </c>
      <c r="G3596" s="1" t="s">
        <v>13</v>
      </c>
      <c r="H3596" s="1" t="s">
        <v>13</v>
      </c>
      <c r="I3596" s="1">
        <v>53</v>
      </c>
      <c r="J3596" t="str">
        <f t="shared" si="169"/>
        <v>No</v>
      </c>
      <c r="K3596" t="str">
        <f t="shared" si="170"/>
        <v>No</v>
      </c>
      <c r="L3596">
        <f t="shared" si="171"/>
        <v>952625</v>
      </c>
      <c r="M3596" s="1" t="str">
        <f>IF(ISBLANK(D3596),_xlfn.MODE.SNGL(moras[TIPO_ASEGURAMIENTO]),D3596)</f>
        <v>ASALARIADO</v>
      </c>
      <c r="N3596" s="1">
        <f>IF(ISBLANK(moras[[#This Row],[EDAD]]),T3617,moras[[#This Row],[EDAD]])</f>
        <v>53</v>
      </c>
    </row>
    <row r="3597" spans="1:14" x14ac:dyDescent="0.35">
      <c r="A3597" s="1">
        <v>3596</v>
      </c>
      <c r="B3597" s="1" t="s">
        <v>9</v>
      </c>
      <c r="C3597" s="1">
        <v>395044.25</v>
      </c>
      <c r="D3597" s="1" t="s">
        <v>10</v>
      </c>
      <c r="E3597" s="1" t="s">
        <v>11</v>
      </c>
      <c r="F3597" s="1" t="s">
        <v>12</v>
      </c>
      <c r="G3597" s="1" t="s">
        <v>13</v>
      </c>
      <c r="H3597" s="1" t="s">
        <v>13</v>
      </c>
      <c r="I3597" s="1">
        <v>56</v>
      </c>
      <c r="J3597" t="str">
        <f t="shared" si="169"/>
        <v>No</v>
      </c>
      <c r="K3597" t="str">
        <f t="shared" si="170"/>
        <v>No</v>
      </c>
      <c r="L3597">
        <f t="shared" si="171"/>
        <v>395044.25</v>
      </c>
      <c r="M3597" s="1" t="str">
        <f>IF(ISBLANK(D3597),_xlfn.MODE.SNGL(moras[TIPO_ASEGURAMIENTO]),D3597)</f>
        <v>ASALARIADO</v>
      </c>
      <c r="N3597" s="1">
        <f>IF(ISBLANK(moras[[#This Row],[EDAD]]),T3618,moras[[#This Row],[EDAD]])</f>
        <v>56</v>
      </c>
    </row>
    <row r="3598" spans="1:14" x14ac:dyDescent="0.35">
      <c r="A3598" s="1">
        <v>3597</v>
      </c>
      <c r="B3598" s="1" t="s">
        <v>9</v>
      </c>
      <c r="C3598" s="1">
        <v>270000</v>
      </c>
      <c r="D3598" s="1" t="s">
        <v>10</v>
      </c>
      <c r="E3598" s="1" t="s">
        <v>16</v>
      </c>
      <c r="F3598" s="1" t="s">
        <v>12</v>
      </c>
      <c r="G3598" s="1" t="s">
        <v>13</v>
      </c>
      <c r="H3598" s="1" t="s">
        <v>13</v>
      </c>
      <c r="I3598" s="1">
        <v>40</v>
      </c>
      <c r="J3598" t="str">
        <f t="shared" si="169"/>
        <v>No</v>
      </c>
      <c r="K3598" t="str">
        <f t="shared" si="170"/>
        <v>No</v>
      </c>
      <c r="L3598">
        <f t="shared" si="171"/>
        <v>270000</v>
      </c>
      <c r="M3598" s="1" t="str">
        <f>IF(ISBLANK(D3598),_xlfn.MODE.SNGL(moras[TIPO_ASEGURAMIENTO]),D3598)</f>
        <v>ASALARIADO</v>
      </c>
      <c r="N3598" s="1">
        <f>IF(ISBLANK(moras[[#This Row],[EDAD]]),T3619,moras[[#This Row],[EDAD]])</f>
        <v>40</v>
      </c>
    </row>
    <row r="3599" spans="1:14" x14ac:dyDescent="0.35">
      <c r="A3599" s="1">
        <v>3598</v>
      </c>
      <c r="B3599" s="1" t="s">
        <v>15</v>
      </c>
      <c r="C3599" s="1">
        <v>2586394.5</v>
      </c>
      <c r="D3599" s="1" t="s">
        <v>10</v>
      </c>
      <c r="E3599" s="1" t="s">
        <v>11</v>
      </c>
      <c r="F3599" s="1" t="s">
        <v>12</v>
      </c>
      <c r="G3599" s="1" t="s">
        <v>13</v>
      </c>
      <c r="H3599" s="1" t="s">
        <v>13</v>
      </c>
      <c r="I3599" s="1">
        <v>32</v>
      </c>
      <c r="J3599" t="str">
        <f t="shared" si="169"/>
        <v>Atípico</v>
      </c>
      <c r="K3599" t="str">
        <f t="shared" si="170"/>
        <v>No</v>
      </c>
      <c r="L3599">
        <f t="shared" si="171"/>
        <v>2586394.5</v>
      </c>
      <c r="M3599" s="1" t="str">
        <f>IF(ISBLANK(D3599),_xlfn.MODE.SNGL(moras[TIPO_ASEGURAMIENTO]),D3599)</f>
        <v>ASALARIADO</v>
      </c>
      <c r="N3599" s="1">
        <f>IF(ISBLANK(moras[[#This Row],[EDAD]]),T3620,moras[[#This Row],[EDAD]])</f>
        <v>32</v>
      </c>
    </row>
    <row r="3600" spans="1:14" x14ac:dyDescent="0.35">
      <c r="A3600" s="1">
        <v>3599</v>
      </c>
      <c r="B3600" s="1" t="s">
        <v>9</v>
      </c>
      <c r="C3600" s="1">
        <v>302470</v>
      </c>
      <c r="D3600" s="1" t="s">
        <v>18</v>
      </c>
      <c r="E3600" s="1" t="s">
        <v>16</v>
      </c>
      <c r="F3600" s="1" t="s">
        <v>12</v>
      </c>
      <c r="G3600" s="1" t="s">
        <v>13</v>
      </c>
      <c r="H3600" s="1" t="s">
        <v>13</v>
      </c>
      <c r="I3600" s="1">
        <v>53</v>
      </c>
      <c r="J3600" t="str">
        <f t="shared" si="169"/>
        <v>No</v>
      </c>
      <c r="K3600" t="str">
        <f t="shared" si="170"/>
        <v>No</v>
      </c>
      <c r="L3600">
        <f t="shared" si="171"/>
        <v>302470</v>
      </c>
      <c r="M3600" s="1" t="str">
        <f>IF(ISBLANK(D3600),_xlfn.MODE.SNGL(moras[TIPO_ASEGURAMIENTO]),D3600)</f>
        <v>TRABAJADOR INDEPENDIENTE</v>
      </c>
      <c r="N3600" s="1">
        <f>IF(ISBLANK(moras[[#This Row],[EDAD]]),T3621,moras[[#This Row],[EDAD]])</f>
        <v>53</v>
      </c>
    </row>
    <row r="3601" spans="1:14" x14ac:dyDescent="0.35">
      <c r="A3601" s="1">
        <v>3600</v>
      </c>
      <c r="B3601" s="1" t="s">
        <v>15</v>
      </c>
      <c r="C3601" s="1">
        <v>731424</v>
      </c>
      <c r="D3601" s="1" t="s">
        <v>10</v>
      </c>
      <c r="E3601" s="1" t="s">
        <v>11</v>
      </c>
      <c r="F3601" s="1" t="s">
        <v>12</v>
      </c>
      <c r="G3601" s="1" t="s">
        <v>13</v>
      </c>
      <c r="H3601" s="1" t="s">
        <v>12</v>
      </c>
      <c r="I3601" s="1">
        <v>28</v>
      </c>
      <c r="J3601" t="str">
        <f t="shared" si="169"/>
        <v>No</v>
      </c>
      <c r="K3601" t="str">
        <f t="shared" si="170"/>
        <v>No</v>
      </c>
      <c r="L3601">
        <f t="shared" si="171"/>
        <v>731424</v>
      </c>
      <c r="M3601" s="1" t="str">
        <f>IF(ISBLANK(D3601),_xlfn.MODE.SNGL(moras[TIPO_ASEGURAMIENTO]),D3601)</f>
        <v>ASALARIADO</v>
      </c>
      <c r="N3601" s="1">
        <f>IF(ISBLANK(moras[[#This Row],[EDAD]]),T3622,moras[[#This Row],[EDAD]])</f>
        <v>28</v>
      </c>
    </row>
    <row r="3602" spans="1:14" x14ac:dyDescent="0.35">
      <c r="A3602" s="1">
        <v>3601</v>
      </c>
      <c r="B3602" s="1" t="s">
        <v>15</v>
      </c>
      <c r="C3602" s="1">
        <v>239683.08</v>
      </c>
      <c r="D3602" s="1" t="s">
        <v>10</v>
      </c>
      <c r="E3602" s="1" t="s">
        <v>16</v>
      </c>
      <c r="F3602" s="1" t="s">
        <v>12</v>
      </c>
      <c r="G3602" s="1" t="s">
        <v>13</v>
      </c>
      <c r="H3602" s="1" t="s">
        <v>13</v>
      </c>
      <c r="I3602" s="1">
        <v>38</v>
      </c>
      <c r="J3602" t="str">
        <f t="shared" si="169"/>
        <v>No</v>
      </c>
      <c r="K3602" t="str">
        <f t="shared" si="170"/>
        <v>No</v>
      </c>
      <c r="L3602">
        <f t="shared" si="171"/>
        <v>239683.08</v>
      </c>
      <c r="M3602" s="1" t="str">
        <f>IF(ISBLANK(D3602),_xlfn.MODE.SNGL(moras[TIPO_ASEGURAMIENTO]),D3602)</f>
        <v>ASALARIADO</v>
      </c>
      <c r="N3602" s="1">
        <f>IF(ISBLANK(moras[[#This Row],[EDAD]]),T3623,moras[[#This Row],[EDAD]])</f>
        <v>38</v>
      </c>
    </row>
    <row r="3603" spans="1:14" x14ac:dyDescent="0.35">
      <c r="A3603" s="1">
        <v>3602</v>
      </c>
      <c r="B3603" s="1" t="s">
        <v>9</v>
      </c>
      <c r="C3603" s="1">
        <v>278030</v>
      </c>
      <c r="D3603" s="1" t="s">
        <v>19</v>
      </c>
      <c r="E3603" s="1" t="s">
        <v>16</v>
      </c>
      <c r="F3603" s="1" t="s">
        <v>12</v>
      </c>
      <c r="G3603" s="1" t="s">
        <v>13</v>
      </c>
      <c r="H3603" s="1" t="s">
        <v>13</v>
      </c>
      <c r="I3603" s="1">
        <v>56</v>
      </c>
      <c r="J3603" t="str">
        <f t="shared" si="169"/>
        <v>No</v>
      </c>
      <c r="K3603" t="str">
        <f t="shared" si="170"/>
        <v>No</v>
      </c>
      <c r="L3603">
        <f t="shared" si="171"/>
        <v>278030</v>
      </c>
      <c r="M3603" s="1" t="str">
        <f>IF(ISBLANK(D3603),_xlfn.MODE.SNGL(moras[TIPO_ASEGURAMIENTO]),D3603)</f>
        <v>CONVENIOS ESPECIALES DE TRABAJADORES INDEPENDIENTES</v>
      </c>
      <c r="N3603" s="1">
        <f>IF(ISBLANK(moras[[#This Row],[EDAD]]),T3624,moras[[#This Row],[EDAD]])</f>
        <v>56</v>
      </c>
    </row>
    <row r="3604" spans="1:14" x14ac:dyDescent="0.35">
      <c r="A3604" s="1">
        <v>3603</v>
      </c>
      <c r="B3604" s="1" t="s">
        <v>9</v>
      </c>
      <c r="C3604" s="1">
        <v>377350.76</v>
      </c>
      <c r="D3604" s="1" t="s">
        <v>10</v>
      </c>
      <c r="E3604" s="1" t="s">
        <v>16</v>
      </c>
      <c r="F3604" s="1" t="s">
        <v>12</v>
      </c>
      <c r="G3604" s="1" t="s">
        <v>13</v>
      </c>
      <c r="H3604" s="1" t="s">
        <v>13</v>
      </c>
      <c r="I3604" s="1">
        <v>35</v>
      </c>
      <c r="J3604" t="str">
        <f t="shared" si="169"/>
        <v>No</v>
      </c>
      <c r="K3604" t="str">
        <f t="shared" si="170"/>
        <v>No</v>
      </c>
      <c r="L3604">
        <f t="shared" si="171"/>
        <v>377350.76</v>
      </c>
      <c r="M3604" s="1" t="str">
        <f>IF(ISBLANK(D3604),_xlfn.MODE.SNGL(moras[TIPO_ASEGURAMIENTO]),D3604)</f>
        <v>ASALARIADO</v>
      </c>
      <c r="N3604" s="1">
        <f>IF(ISBLANK(moras[[#This Row],[EDAD]]),T3625,moras[[#This Row],[EDAD]])</f>
        <v>35</v>
      </c>
    </row>
    <row r="3605" spans="1:14" x14ac:dyDescent="0.35">
      <c r="A3605" s="1">
        <v>3604</v>
      </c>
      <c r="B3605" s="1" t="s">
        <v>15</v>
      </c>
      <c r="C3605" s="1">
        <v>297046</v>
      </c>
      <c r="D3605" s="1" t="s">
        <v>18</v>
      </c>
      <c r="E3605" s="1" t="s">
        <v>16</v>
      </c>
      <c r="F3605" s="1" t="s">
        <v>12</v>
      </c>
      <c r="G3605" s="1" t="s">
        <v>13</v>
      </c>
      <c r="H3605" s="1" t="s">
        <v>12</v>
      </c>
      <c r="I3605" s="1">
        <v>38</v>
      </c>
      <c r="J3605" t="str">
        <f t="shared" si="169"/>
        <v>No</v>
      </c>
      <c r="K3605" t="str">
        <f t="shared" si="170"/>
        <v>No</v>
      </c>
      <c r="L3605">
        <f t="shared" si="171"/>
        <v>297046</v>
      </c>
      <c r="M3605" s="1" t="str">
        <f>IF(ISBLANK(D3605),_xlfn.MODE.SNGL(moras[TIPO_ASEGURAMIENTO]),D3605)</f>
        <v>TRABAJADOR INDEPENDIENTE</v>
      </c>
      <c r="N3605" s="1">
        <f>IF(ISBLANK(moras[[#This Row],[EDAD]]),T3626,moras[[#This Row],[EDAD]])</f>
        <v>38</v>
      </c>
    </row>
    <row r="3606" spans="1:14" x14ac:dyDescent="0.35">
      <c r="A3606" s="1">
        <v>3605</v>
      </c>
      <c r="B3606" s="1" t="s">
        <v>9</v>
      </c>
      <c r="C3606" s="1">
        <v>297046</v>
      </c>
      <c r="D3606" s="1" t="s">
        <v>17</v>
      </c>
      <c r="E3606" s="1" t="s">
        <v>16</v>
      </c>
      <c r="F3606" s="1" t="s">
        <v>12</v>
      </c>
      <c r="G3606" s="1" t="s">
        <v>13</v>
      </c>
      <c r="H3606" s="1" t="s">
        <v>13</v>
      </c>
      <c r="I3606" s="1">
        <v>43</v>
      </c>
      <c r="J3606" t="str">
        <f t="shared" si="169"/>
        <v>No</v>
      </c>
      <c r="K3606" t="str">
        <f t="shared" si="170"/>
        <v>No</v>
      </c>
      <c r="L3606">
        <f t="shared" si="171"/>
        <v>297046</v>
      </c>
      <c r="M3606" s="1" t="str">
        <f>IF(ISBLANK(D3606),_xlfn.MODE.SNGL(moras[TIPO_ASEGURAMIENTO]),D3606)</f>
        <v>ASEGURADO VOLUNTARIO</v>
      </c>
      <c r="N3606" s="1">
        <f>IF(ISBLANK(moras[[#This Row],[EDAD]]),T3627,moras[[#This Row],[EDAD]])</f>
        <v>43</v>
      </c>
    </row>
    <row r="3607" spans="1:14" x14ac:dyDescent="0.35">
      <c r="A3607" s="1">
        <v>3606</v>
      </c>
      <c r="B3607" s="1" t="s">
        <v>9</v>
      </c>
      <c r="C3607" s="1">
        <v>299441</v>
      </c>
      <c r="D3607" s="1" t="s">
        <v>18</v>
      </c>
      <c r="E3607" s="1" t="s">
        <v>16</v>
      </c>
      <c r="F3607" s="1" t="s">
        <v>12</v>
      </c>
      <c r="G3607" s="1" t="s">
        <v>13</v>
      </c>
      <c r="H3607" s="1" t="s">
        <v>13</v>
      </c>
      <c r="I3607" s="1">
        <v>34</v>
      </c>
      <c r="J3607" t="str">
        <f t="shared" si="169"/>
        <v>No</v>
      </c>
      <c r="K3607" t="str">
        <f t="shared" si="170"/>
        <v>No</v>
      </c>
      <c r="L3607">
        <f t="shared" si="171"/>
        <v>299441</v>
      </c>
      <c r="M3607" s="1" t="str">
        <f>IF(ISBLANK(D3607),_xlfn.MODE.SNGL(moras[TIPO_ASEGURAMIENTO]),D3607)</f>
        <v>TRABAJADOR INDEPENDIENTE</v>
      </c>
      <c r="N3607" s="1">
        <f>IF(ISBLANK(moras[[#This Row],[EDAD]]),T3628,moras[[#This Row],[EDAD]])</f>
        <v>34</v>
      </c>
    </row>
    <row r="3608" spans="1:14" x14ac:dyDescent="0.35">
      <c r="A3608" s="1">
        <v>3607</v>
      </c>
      <c r="B3608" s="1" t="s">
        <v>15</v>
      </c>
      <c r="C3608" s="1">
        <v>298390</v>
      </c>
      <c r="D3608" s="1" t="s">
        <v>17</v>
      </c>
      <c r="E3608" s="1" t="s">
        <v>16</v>
      </c>
      <c r="F3608" s="1" t="s">
        <v>12</v>
      </c>
      <c r="G3608" s="1" t="s">
        <v>13</v>
      </c>
      <c r="H3608" s="1" t="s">
        <v>13</v>
      </c>
      <c r="I3608" s="1">
        <v>35</v>
      </c>
      <c r="J3608" t="str">
        <f t="shared" si="169"/>
        <v>No</v>
      </c>
      <c r="K3608" t="str">
        <f t="shared" si="170"/>
        <v>No</v>
      </c>
      <c r="L3608">
        <f t="shared" si="171"/>
        <v>298390</v>
      </c>
      <c r="M3608" s="1" t="str">
        <f>IF(ISBLANK(D3608),_xlfn.MODE.SNGL(moras[TIPO_ASEGURAMIENTO]),D3608)</f>
        <v>ASEGURADO VOLUNTARIO</v>
      </c>
      <c r="N3608" s="1">
        <f>IF(ISBLANK(moras[[#This Row],[EDAD]]),T3629,moras[[#This Row],[EDAD]])</f>
        <v>35</v>
      </c>
    </row>
    <row r="3609" spans="1:14" x14ac:dyDescent="0.35">
      <c r="A3609" s="1">
        <v>3608</v>
      </c>
      <c r="B3609" s="1" t="s">
        <v>15</v>
      </c>
      <c r="C3609" s="1">
        <v>774085</v>
      </c>
      <c r="D3609" s="1" t="s">
        <v>10</v>
      </c>
      <c r="E3609" s="1" t="s">
        <v>16</v>
      </c>
      <c r="F3609" s="1" t="s">
        <v>12</v>
      </c>
      <c r="G3609" s="1" t="s">
        <v>13</v>
      </c>
      <c r="H3609" s="1" t="s">
        <v>13</v>
      </c>
      <c r="I3609" s="1">
        <v>48</v>
      </c>
      <c r="J3609" t="str">
        <f t="shared" si="169"/>
        <v>No</v>
      </c>
      <c r="K3609" t="str">
        <f t="shared" si="170"/>
        <v>No</v>
      </c>
      <c r="L3609">
        <f t="shared" si="171"/>
        <v>774085</v>
      </c>
      <c r="M3609" s="1" t="str">
        <f>IF(ISBLANK(D3609),_xlfn.MODE.SNGL(moras[TIPO_ASEGURAMIENTO]),D3609)</f>
        <v>ASALARIADO</v>
      </c>
      <c r="N3609" s="1">
        <f>IF(ISBLANK(moras[[#This Row],[EDAD]]),T3630,moras[[#This Row],[EDAD]])</f>
        <v>48</v>
      </c>
    </row>
    <row r="3610" spans="1:14" x14ac:dyDescent="0.35">
      <c r="A3610" s="1">
        <v>3609</v>
      </c>
      <c r="B3610" s="1" t="s">
        <v>15</v>
      </c>
      <c r="C3610" s="1">
        <v>297502</v>
      </c>
      <c r="D3610" s="1" t="s">
        <v>17</v>
      </c>
      <c r="E3610" s="1" t="s">
        <v>16</v>
      </c>
      <c r="F3610" s="1" t="s">
        <v>12</v>
      </c>
      <c r="G3610" s="1" t="s">
        <v>13</v>
      </c>
      <c r="H3610" s="1" t="s">
        <v>13</v>
      </c>
      <c r="I3610" s="1">
        <v>26</v>
      </c>
      <c r="J3610" t="str">
        <f t="shared" si="169"/>
        <v>No</v>
      </c>
      <c r="K3610" t="str">
        <f t="shared" si="170"/>
        <v>No</v>
      </c>
      <c r="L3610">
        <f t="shared" si="171"/>
        <v>297502</v>
      </c>
      <c r="M3610" s="1" t="str">
        <f>IF(ISBLANK(D3610),_xlfn.MODE.SNGL(moras[TIPO_ASEGURAMIENTO]),D3610)</f>
        <v>ASEGURADO VOLUNTARIO</v>
      </c>
      <c r="N3610" s="1">
        <f>IF(ISBLANK(moras[[#This Row],[EDAD]]),T3631,moras[[#This Row],[EDAD]])</f>
        <v>26</v>
      </c>
    </row>
    <row r="3611" spans="1:14" x14ac:dyDescent="0.35">
      <c r="A3611" s="1">
        <v>3610</v>
      </c>
      <c r="B3611" s="1" t="s">
        <v>15</v>
      </c>
      <c r="C3611" s="1">
        <v>224002.5</v>
      </c>
      <c r="D3611" s="1" t="s">
        <v>10</v>
      </c>
      <c r="E3611" s="1" t="s">
        <v>11</v>
      </c>
      <c r="F3611" s="1" t="s">
        <v>12</v>
      </c>
      <c r="G3611" s="1" t="s">
        <v>13</v>
      </c>
      <c r="H3611" s="1" t="s">
        <v>13</v>
      </c>
      <c r="I3611" s="1">
        <v>60</v>
      </c>
      <c r="J3611" t="str">
        <f t="shared" si="169"/>
        <v>No</v>
      </c>
      <c r="K3611" t="str">
        <f t="shared" si="170"/>
        <v>No</v>
      </c>
      <c r="L3611">
        <f t="shared" si="171"/>
        <v>224002.5</v>
      </c>
      <c r="M3611" s="1" t="str">
        <f>IF(ISBLANK(D3611),_xlfn.MODE.SNGL(moras[TIPO_ASEGURAMIENTO]),D3611)</f>
        <v>ASALARIADO</v>
      </c>
      <c r="N3611" s="1">
        <f>IF(ISBLANK(moras[[#This Row],[EDAD]]),T3632,moras[[#This Row],[EDAD]])</f>
        <v>60</v>
      </c>
    </row>
    <row r="3612" spans="1:14" x14ac:dyDescent="0.35">
      <c r="A3612" s="1">
        <v>3611</v>
      </c>
      <c r="B3612" s="1" t="s">
        <v>9</v>
      </c>
      <c r="C3612" s="1">
        <v>445567</v>
      </c>
      <c r="D3612" s="1" t="s">
        <v>18</v>
      </c>
      <c r="E3612" s="1" t="s">
        <v>16</v>
      </c>
      <c r="F3612" s="1" t="s">
        <v>12</v>
      </c>
      <c r="G3612" s="1" t="s">
        <v>13</v>
      </c>
      <c r="H3612" s="1" t="s">
        <v>13</v>
      </c>
      <c r="I3612" s="1">
        <v>47</v>
      </c>
      <c r="J3612" t="str">
        <f t="shared" si="169"/>
        <v>No</v>
      </c>
      <c r="K3612" t="str">
        <f t="shared" si="170"/>
        <v>No</v>
      </c>
      <c r="L3612">
        <f t="shared" si="171"/>
        <v>445567</v>
      </c>
      <c r="M3612" s="1" t="str">
        <f>IF(ISBLANK(D3612),_xlfn.MODE.SNGL(moras[TIPO_ASEGURAMIENTO]),D3612)</f>
        <v>TRABAJADOR INDEPENDIENTE</v>
      </c>
      <c r="N3612" s="1">
        <f>IF(ISBLANK(moras[[#This Row],[EDAD]]),T3633,moras[[#This Row],[EDAD]])</f>
        <v>47</v>
      </c>
    </row>
    <row r="3613" spans="1:14" x14ac:dyDescent="0.35">
      <c r="A3613" s="1">
        <v>3612</v>
      </c>
      <c r="B3613" s="1" t="s">
        <v>9</v>
      </c>
      <c r="C3613" s="1">
        <v>297058</v>
      </c>
      <c r="D3613" s="1" t="s">
        <v>18</v>
      </c>
      <c r="E3613" s="1" t="s">
        <v>16</v>
      </c>
      <c r="F3613" s="1" t="s">
        <v>12</v>
      </c>
      <c r="G3613" s="1" t="s">
        <v>13</v>
      </c>
      <c r="H3613" s="1" t="s">
        <v>13</v>
      </c>
      <c r="I3613" s="1">
        <v>53</v>
      </c>
      <c r="J3613" t="str">
        <f t="shared" si="169"/>
        <v>No</v>
      </c>
      <c r="K3613" t="str">
        <f t="shared" si="170"/>
        <v>No</v>
      </c>
      <c r="L3613">
        <f t="shared" si="171"/>
        <v>297058</v>
      </c>
      <c r="M3613" s="1" t="str">
        <f>IF(ISBLANK(D3613),_xlfn.MODE.SNGL(moras[TIPO_ASEGURAMIENTO]),D3613)</f>
        <v>TRABAJADOR INDEPENDIENTE</v>
      </c>
      <c r="N3613" s="1">
        <f>IF(ISBLANK(moras[[#This Row],[EDAD]]),T3634,moras[[#This Row],[EDAD]])</f>
        <v>53</v>
      </c>
    </row>
    <row r="3614" spans="1:14" x14ac:dyDescent="0.35">
      <c r="A3614" s="1">
        <v>3613</v>
      </c>
      <c r="B3614" s="1" t="s">
        <v>9</v>
      </c>
      <c r="C3614" s="1">
        <v>200000</v>
      </c>
      <c r="D3614" s="1" t="s">
        <v>10</v>
      </c>
      <c r="E3614" s="1" t="s">
        <v>16</v>
      </c>
      <c r="F3614" s="1" t="s">
        <v>12</v>
      </c>
      <c r="G3614" s="1" t="s">
        <v>13</v>
      </c>
      <c r="H3614" s="1" t="s">
        <v>13</v>
      </c>
      <c r="I3614" s="1">
        <v>30</v>
      </c>
      <c r="J3614" t="str">
        <f t="shared" si="169"/>
        <v>No</v>
      </c>
      <c r="K3614" t="str">
        <f t="shared" si="170"/>
        <v>No</v>
      </c>
      <c r="L3614">
        <f t="shared" si="171"/>
        <v>200000</v>
      </c>
      <c r="M3614" s="1" t="str">
        <f>IF(ISBLANK(D3614),_xlfn.MODE.SNGL(moras[TIPO_ASEGURAMIENTO]),D3614)</f>
        <v>ASALARIADO</v>
      </c>
      <c r="N3614" s="1">
        <f>IF(ISBLANK(moras[[#This Row],[EDAD]]),T3635,moras[[#This Row],[EDAD]])</f>
        <v>30</v>
      </c>
    </row>
    <row r="3615" spans="1:14" x14ac:dyDescent="0.35">
      <c r="A3615" s="1">
        <v>3614</v>
      </c>
      <c r="B3615" s="1" t="s">
        <v>9</v>
      </c>
      <c r="C3615" s="1">
        <v>283803.05</v>
      </c>
      <c r="D3615" s="1" t="s">
        <v>10</v>
      </c>
      <c r="E3615" s="1" t="s">
        <v>16</v>
      </c>
      <c r="F3615" s="1" t="s">
        <v>12</v>
      </c>
      <c r="G3615" s="1" t="s">
        <v>13</v>
      </c>
      <c r="H3615" s="1" t="s">
        <v>13</v>
      </c>
      <c r="I3615" s="1">
        <v>19</v>
      </c>
      <c r="J3615" t="str">
        <f t="shared" si="169"/>
        <v>No</v>
      </c>
      <c r="K3615" t="str">
        <f t="shared" si="170"/>
        <v>No</v>
      </c>
      <c r="L3615">
        <f t="shared" si="171"/>
        <v>283803.05</v>
      </c>
      <c r="M3615" s="1" t="str">
        <f>IF(ISBLANK(D3615),_xlfn.MODE.SNGL(moras[TIPO_ASEGURAMIENTO]),D3615)</f>
        <v>ASALARIADO</v>
      </c>
      <c r="N3615" s="1">
        <f>IF(ISBLANK(moras[[#This Row],[EDAD]]),T3636,moras[[#This Row],[EDAD]])</f>
        <v>19</v>
      </c>
    </row>
    <row r="3616" spans="1:14" x14ac:dyDescent="0.35">
      <c r="A3616" s="1">
        <v>3615</v>
      </c>
      <c r="B3616" s="1" t="s">
        <v>9</v>
      </c>
      <c r="C3616" s="1">
        <v>361590.25</v>
      </c>
      <c r="D3616" s="1" t="s">
        <v>10</v>
      </c>
      <c r="E3616" s="1" t="s">
        <v>16</v>
      </c>
      <c r="F3616" s="1" t="s">
        <v>12</v>
      </c>
      <c r="G3616" s="1" t="s">
        <v>13</v>
      </c>
      <c r="H3616" s="1" t="s">
        <v>13</v>
      </c>
      <c r="I3616" s="1">
        <v>32</v>
      </c>
      <c r="J3616" t="str">
        <f t="shared" si="169"/>
        <v>No</v>
      </c>
      <c r="K3616" t="str">
        <f t="shared" si="170"/>
        <v>No</v>
      </c>
      <c r="L3616">
        <f t="shared" si="171"/>
        <v>361590.25</v>
      </c>
      <c r="M3616" s="1" t="str">
        <f>IF(ISBLANK(D3616),_xlfn.MODE.SNGL(moras[TIPO_ASEGURAMIENTO]),D3616)</f>
        <v>ASALARIADO</v>
      </c>
      <c r="N3616" s="1">
        <f>IF(ISBLANK(moras[[#This Row],[EDAD]]),T3637,moras[[#This Row],[EDAD]])</f>
        <v>32</v>
      </c>
    </row>
    <row r="3617" spans="1:14" x14ac:dyDescent="0.35">
      <c r="A3617" s="1">
        <v>3616</v>
      </c>
      <c r="B3617" s="1" t="s">
        <v>9</v>
      </c>
      <c r="C3617" s="1">
        <v>620412.30000000005</v>
      </c>
      <c r="D3617" s="1" t="s">
        <v>10</v>
      </c>
      <c r="E3617" s="1" t="s">
        <v>11</v>
      </c>
      <c r="F3617" s="1" t="s">
        <v>12</v>
      </c>
      <c r="G3617" s="1" t="s">
        <v>13</v>
      </c>
      <c r="H3617" s="1" t="s">
        <v>13</v>
      </c>
      <c r="I3617" s="1">
        <v>54</v>
      </c>
      <c r="J3617" t="str">
        <f t="shared" si="169"/>
        <v>No</v>
      </c>
      <c r="K3617" t="str">
        <f t="shared" si="170"/>
        <v>No</v>
      </c>
      <c r="L3617">
        <f t="shared" si="171"/>
        <v>620412.30000000005</v>
      </c>
      <c r="M3617" s="1" t="str">
        <f>IF(ISBLANK(D3617),_xlfn.MODE.SNGL(moras[TIPO_ASEGURAMIENTO]),D3617)</f>
        <v>ASALARIADO</v>
      </c>
      <c r="N3617" s="1">
        <f>IF(ISBLANK(moras[[#This Row],[EDAD]]),T3638,moras[[#This Row],[EDAD]])</f>
        <v>54</v>
      </c>
    </row>
    <row r="3618" spans="1:14" x14ac:dyDescent="0.35">
      <c r="A3618" s="1">
        <v>3617</v>
      </c>
      <c r="B3618" s="1" t="s">
        <v>9</v>
      </c>
      <c r="C3618" s="1">
        <v>278000</v>
      </c>
      <c r="D3618" s="1" t="s">
        <v>10</v>
      </c>
      <c r="E3618" s="1" t="s">
        <v>16</v>
      </c>
      <c r="F3618" s="1" t="s">
        <v>12</v>
      </c>
      <c r="G3618" s="1" t="s">
        <v>12</v>
      </c>
      <c r="H3618" s="1" t="s">
        <v>12</v>
      </c>
      <c r="I3618" s="1">
        <v>37</v>
      </c>
      <c r="J3618" t="str">
        <f t="shared" si="169"/>
        <v>No</v>
      </c>
      <c r="K3618" t="str">
        <f t="shared" si="170"/>
        <v>No</v>
      </c>
      <c r="L3618">
        <f t="shared" si="171"/>
        <v>278000</v>
      </c>
      <c r="M3618" s="1" t="str">
        <f>IF(ISBLANK(D3618),_xlfn.MODE.SNGL(moras[TIPO_ASEGURAMIENTO]),D3618)</f>
        <v>ASALARIADO</v>
      </c>
      <c r="N3618" s="1">
        <f>IF(ISBLANK(moras[[#This Row],[EDAD]]),T3639,moras[[#This Row],[EDAD]])</f>
        <v>37</v>
      </c>
    </row>
    <row r="3619" spans="1:14" x14ac:dyDescent="0.35">
      <c r="A3619" s="1">
        <v>3618</v>
      </c>
      <c r="B3619" s="1" t="s">
        <v>9</v>
      </c>
      <c r="C3619" s="1">
        <v>492250.24</v>
      </c>
      <c r="D3619" s="1" t="s">
        <v>10</v>
      </c>
      <c r="E3619" s="1" t="s">
        <v>16</v>
      </c>
      <c r="F3619" s="1" t="s">
        <v>12</v>
      </c>
      <c r="G3619" s="1" t="s">
        <v>13</v>
      </c>
      <c r="H3619" s="1" t="s">
        <v>13</v>
      </c>
      <c r="I3619" s="1">
        <v>39</v>
      </c>
      <c r="J3619" t="str">
        <f t="shared" si="169"/>
        <v>No</v>
      </c>
      <c r="K3619" t="str">
        <f t="shared" si="170"/>
        <v>No</v>
      </c>
      <c r="L3619">
        <f t="shared" si="171"/>
        <v>492250.24</v>
      </c>
      <c r="M3619" s="1" t="str">
        <f>IF(ISBLANK(D3619),_xlfn.MODE.SNGL(moras[TIPO_ASEGURAMIENTO]),D3619)</f>
        <v>ASALARIADO</v>
      </c>
      <c r="N3619" s="1">
        <f>IF(ISBLANK(moras[[#This Row],[EDAD]]),T3640,moras[[#This Row],[EDAD]])</f>
        <v>39</v>
      </c>
    </row>
    <row r="3620" spans="1:14" x14ac:dyDescent="0.35">
      <c r="A3620" s="1">
        <v>3619</v>
      </c>
      <c r="B3620" s="1" t="s">
        <v>15</v>
      </c>
      <c r="C3620" s="1">
        <v>297046</v>
      </c>
      <c r="D3620" s="1" t="s">
        <v>18</v>
      </c>
      <c r="E3620" s="1" t="s">
        <v>16</v>
      </c>
      <c r="F3620" s="1" t="s">
        <v>12</v>
      </c>
      <c r="G3620" s="1" t="s">
        <v>13</v>
      </c>
      <c r="H3620" s="1" t="s">
        <v>12</v>
      </c>
      <c r="I3620" s="1">
        <v>53</v>
      </c>
      <c r="J3620" t="str">
        <f t="shared" si="169"/>
        <v>No</v>
      </c>
      <c r="K3620" t="str">
        <f t="shared" si="170"/>
        <v>No</v>
      </c>
      <c r="L3620">
        <f t="shared" si="171"/>
        <v>297046</v>
      </c>
      <c r="M3620" s="1" t="str">
        <f>IF(ISBLANK(D3620),_xlfn.MODE.SNGL(moras[TIPO_ASEGURAMIENTO]),D3620)</f>
        <v>TRABAJADOR INDEPENDIENTE</v>
      </c>
      <c r="N3620" s="1">
        <f>IF(ISBLANK(moras[[#This Row],[EDAD]]),T3641,moras[[#This Row],[EDAD]])</f>
        <v>53</v>
      </c>
    </row>
    <row r="3621" spans="1:14" x14ac:dyDescent="0.35">
      <c r="A3621" s="1">
        <v>3620</v>
      </c>
      <c r="B3621" s="1" t="s">
        <v>9</v>
      </c>
      <c r="C3621" s="1">
        <v>1396054.5</v>
      </c>
      <c r="D3621" s="1" t="s">
        <v>10</v>
      </c>
      <c r="E3621" s="1" t="s">
        <v>11</v>
      </c>
      <c r="F3621" s="1" t="s">
        <v>12</v>
      </c>
      <c r="G3621" s="1" t="s">
        <v>13</v>
      </c>
      <c r="H3621" s="1" t="s">
        <v>13</v>
      </c>
      <c r="I3621" s="1">
        <v>40</v>
      </c>
      <c r="J3621" t="str">
        <f t="shared" si="169"/>
        <v>No</v>
      </c>
      <c r="K3621" t="str">
        <f t="shared" si="170"/>
        <v>No</v>
      </c>
      <c r="L3621">
        <f t="shared" si="171"/>
        <v>1396054.5</v>
      </c>
      <c r="M3621" s="1" t="str">
        <f>IF(ISBLANK(D3621),_xlfn.MODE.SNGL(moras[TIPO_ASEGURAMIENTO]),D3621)</f>
        <v>ASALARIADO</v>
      </c>
      <c r="N3621" s="1">
        <f>IF(ISBLANK(moras[[#This Row],[EDAD]]),T3642,moras[[#This Row],[EDAD]])</f>
        <v>40</v>
      </c>
    </row>
    <row r="3622" spans="1:14" x14ac:dyDescent="0.35">
      <c r="A3622" s="1">
        <v>3621</v>
      </c>
      <c r="B3622" s="1" t="s">
        <v>15</v>
      </c>
      <c r="C3622" s="1">
        <v>604940</v>
      </c>
      <c r="D3622" s="1" t="s">
        <v>18</v>
      </c>
      <c r="E3622" s="1" t="s">
        <v>16</v>
      </c>
      <c r="F3622" s="1" t="s">
        <v>12</v>
      </c>
      <c r="G3622" s="1" t="s">
        <v>13</v>
      </c>
      <c r="H3622" s="1" t="s">
        <v>13</v>
      </c>
      <c r="I3622" s="1">
        <v>30</v>
      </c>
      <c r="J3622" t="str">
        <f t="shared" si="169"/>
        <v>No</v>
      </c>
      <c r="K3622" t="str">
        <f t="shared" si="170"/>
        <v>No</v>
      </c>
      <c r="L3622">
        <f t="shared" si="171"/>
        <v>604940</v>
      </c>
      <c r="M3622" s="1" t="str">
        <f>IF(ISBLANK(D3622),_xlfn.MODE.SNGL(moras[TIPO_ASEGURAMIENTO]),D3622)</f>
        <v>TRABAJADOR INDEPENDIENTE</v>
      </c>
      <c r="N3622" s="1">
        <f>IF(ISBLANK(moras[[#This Row],[EDAD]]),T3643,moras[[#This Row],[EDAD]])</f>
        <v>30</v>
      </c>
    </row>
    <row r="3623" spans="1:14" x14ac:dyDescent="0.35">
      <c r="A3623" s="1">
        <v>3622</v>
      </c>
      <c r="B3623" s="1" t="s">
        <v>9</v>
      </c>
      <c r="C3623" s="1">
        <v>200000</v>
      </c>
      <c r="D3623" s="1" t="s">
        <v>10</v>
      </c>
      <c r="E3623" s="1" t="s">
        <v>16</v>
      </c>
      <c r="F3623" s="1" t="s">
        <v>12</v>
      </c>
      <c r="G3623" s="1" t="s">
        <v>13</v>
      </c>
      <c r="H3623" s="1" t="s">
        <v>13</v>
      </c>
      <c r="I3623" s="1">
        <v>61</v>
      </c>
      <c r="J3623" t="str">
        <f t="shared" si="169"/>
        <v>No</v>
      </c>
      <c r="K3623" t="str">
        <f t="shared" si="170"/>
        <v>No</v>
      </c>
      <c r="L3623">
        <f t="shared" si="171"/>
        <v>200000</v>
      </c>
      <c r="M3623" s="1" t="str">
        <f>IF(ISBLANK(D3623),_xlfn.MODE.SNGL(moras[TIPO_ASEGURAMIENTO]),D3623)</f>
        <v>ASALARIADO</v>
      </c>
      <c r="N3623" s="1">
        <f>IF(ISBLANK(moras[[#This Row],[EDAD]]),T3644,moras[[#This Row],[EDAD]])</f>
        <v>61</v>
      </c>
    </row>
    <row r="3624" spans="1:14" x14ac:dyDescent="0.35">
      <c r="A3624" s="1">
        <v>3623</v>
      </c>
      <c r="B3624" s="1" t="s">
        <v>15</v>
      </c>
      <c r="C3624" s="1">
        <v>592421.67000000004</v>
      </c>
      <c r="D3624" s="1" t="s">
        <v>10</v>
      </c>
      <c r="E3624" s="1" t="s">
        <v>16</v>
      </c>
      <c r="F3624" s="1" t="s">
        <v>12</v>
      </c>
      <c r="G3624" s="1" t="s">
        <v>13</v>
      </c>
      <c r="H3624" s="1" t="s">
        <v>13</v>
      </c>
      <c r="I3624" s="1">
        <v>29</v>
      </c>
      <c r="J3624" t="str">
        <f t="shared" si="169"/>
        <v>No</v>
      </c>
      <c r="K3624" t="str">
        <f t="shared" si="170"/>
        <v>No</v>
      </c>
      <c r="L3624">
        <f t="shared" si="171"/>
        <v>592421.67000000004</v>
      </c>
      <c r="M3624" s="1" t="str">
        <f>IF(ISBLANK(D3624),_xlfn.MODE.SNGL(moras[TIPO_ASEGURAMIENTO]),D3624)</f>
        <v>ASALARIADO</v>
      </c>
      <c r="N3624" s="1">
        <f>IF(ISBLANK(moras[[#This Row],[EDAD]]),T3645,moras[[#This Row],[EDAD]])</f>
        <v>29</v>
      </c>
    </row>
    <row r="3625" spans="1:14" x14ac:dyDescent="0.35">
      <c r="A3625" s="1">
        <v>3624</v>
      </c>
      <c r="B3625" s="1" t="s">
        <v>9</v>
      </c>
      <c r="C3625" s="1">
        <v>419680</v>
      </c>
      <c r="D3625" s="1" t="s">
        <v>10</v>
      </c>
      <c r="E3625" s="1" t="s">
        <v>16</v>
      </c>
      <c r="F3625" s="1" t="s">
        <v>12</v>
      </c>
      <c r="G3625" s="1" t="s">
        <v>13</v>
      </c>
      <c r="H3625" s="1" t="s">
        <v>13</v>
      </c>
      <c r="I3625" s="1">
        <v>51</v>
      </c>
      <c r="J3625" t="str">
        <f t="shared" si="169"/>
        <v>No</v>
      </c>
      <c r="K3625" t="str">
        <f t="shared" si="170"/>
        <v>No</v>
      </c>
      <c r="L3625">
        <f t="shared" si="171"/>
        <v>419680</v>
      </c>
      <c r="M3625" s="1" t="str">
        <f>IF(ISBLANK(D3625),_xlfn.MODE.SNGL(moras[TIPO_ASEGURAMIENTO]),D3625)</f>
        <v>ASALARIADO</v>
      </c>
      <c r="N3625" s="1">
        <f>IF(ISBLANK(moras[[#This Row],[EDAD]]),T3646,moras[[#This Row],[EDAD]])</f>
        <v>51</v>
      </c>
    </row>
    <row r="3626" spans="1:14" x14ac:dyDescent="0.35">
      <c r="A3626" s="1">
        <v>3625</v>
      </c>
      <c r="B3626" s="1" t="s">
        <v>9</v>
      </c>
      <c r="C3626" s="1">
        <v>2054741</v>
      </c>
      <c r="D3626" s="1" t="s">
        <v>10</v>
      </c>
      <c r="E3626" s="1" t="s">
        <v>11</v>
      </c>
      <c r="F3626" s="1" t="s">
        <v>12</v>
      </c>
      <c r="G3626" s="1" t="s">
        <v>13</v>
      </c>
      <c r="H3626" s="1" t="s">
        <v>12</v>
      </c>
      <c r="I3626" s="1">
        <v>60</v>
      </c>
      <c r="J3626" t="str">
        <f t="shared" si="169"/>
        <v>No</v>
      </c>
      <c r="K3626" t="str">
        <f t="shared" si="170"/>
        <v>No</v>
      </c>
      <c r="L3626">
        <f t="shared" si="171"/>
        <v>2054741</v>
      </c>
      <c r="M3626" s="1" t="str">
        <f>IF(ISBLANK(D3626),_xlfn.MODE.SNGL(moras[TIPO_ASEGURAMIENTO]),D3626)</f>
        <v>ASALARIADO</v>
      </c>
      <c r="N3626" s="1">
        <f>IF(ISBLANK(moras[[#This Row],[EDAD]]),T3647,moras[[#This Row],[EDAD]])</f>
        <v>60</v>
      </c>
    </row>
    <row r="3627" spans="1:14" x14ac:dyDescent="0.35">
      <c r="A3627" s="1">
        <v>3626</v>
      </c>
      <c r="B3627" s="1" t="s">
        <v>9</v>
      </c>
      <c r="C3627" s="1">
        <v>241993.84</v>
      </c>
      <c r="D3627" s="1" t="s">
        <v>10</v>
      </c>
      <c r="E3627" s="1" t="s">
        <v>11</v>
      </c>
      <c r="F3627" s="1" t="s">
        <v>12</v>
      </c>
      <c r="G3627" s="1" t="s">
        <v>13</v>
      </c>
      <c r="H3627" s="1" t="s">
        <v>13</v>
      </c>
      <c r="I3627" s="1">
        <v>36</v>
      </c>
      <c r="J3627" t="str">
        <f t="shared" si="169"/>
        <v>No</v>
      </c>
      <c r="K3627" t="str">
        <f t="shared" si="170"/>
        <v>No</v>
      </c>
      <c r="L3627">
        <f t="shared" si="171"/>
        <v>241993.84</v>
      </c>
      <c r="M3627" s="1" t="str">
        <f>IF(ISBLANK(D3627),_xlfn.MODE.SNGL(moras[TIPO_ASEGURAMIENTO]),D3627)</f>
        <v>ASALARIADO</v>
      </c>
      <c r="N3627" s="1">
        <f>IF(ISBLANK(moras[[#This Row],[EDAD]]),T3648,moras[[#This Row],[EDAD]])</f>
        <v>36</v>
      </c>
    </row>
    <row r="3628" spans="1:14" x14ac:dyDescent="0.35">
      <c r="A3628" s="1">
        <v>3627</v>
      </c>
      <c r="B3628" s="1" t="s">
        <v>9</v>
      </c>
      <c r="C3628" s="1">
        <v>671573</v>
      </c>
      <c r="D3628" s="1" t="s">
        <v>10</v>
      </c>
      <c r="E3628" s="1" t="s">
        <v>11</v>
      </c>
      <c r="F3628" s="1" t="s">
        <v>12</v>
      </c>
      <c r="G3628" s="1" t="s">
        <v>13</v>
      </c>
      <c r="H3628" s="1" t="s">
        <v>13</v>
      </c>
      <c r="I3628" s="1">
        <v>41</v>
      </c>
      <c r="J3628" t="str">
        <f t="shared" si="169"/>
        <v>No</v>
      </c>
      <c r="K3628" t="str">
        <f t="shared" si="170"/>
        <v>No</v>
      </c>
      <c r="L3628">
        <f t="shared" si="171"/>
        <v>671573</v>
      </c>
      <c r="M3628" s="1" t="str">
        <f>IF(ISBLANK(D3628),_xlfn.MODE.SNGL(moras[TIPO_ASEGURAMIENTO]),D3628)</f>
        <v>ASALARIADO</v>
      </c>
      <c r="N3628" s="1">
        <f>IF(ISBLANK(moras[[#This Row],[EDAD]]),T3649,moras[[#This Row],[EDAD]])</f>
        <v>41</v>
      </c>
    </row>
    <row r="3629" spans="1:14" x14ac:dyDescent="0.35">
      <c r="A3629" s="1">
        <v>3628</v>
      </c>
      <c r="B3629" s="1" t="s">
        <v>15</v>
      </c>
      <c r="C3629" s="1">
        <v>278030.99</v>
      </c>
      <c r="D3629" s="1" t="s">
        <v>18</v>
      </c>
      <c r="E3629" s="1" t="s">
        <v>16</v>
      </c>
      <c r="F3629" s="1" t="s">
        <v>12</v>
      </c>
      <c r="G3629" s="1" t="s">
        <v>12</v>
      </c>
      <c r="H3629" s="1" t="s">
        <v>13</v>
      </c>
      <c r="I3629" s="1">
        <v>30</v>
      </c>
      <c r="J3629" t="str">
        <f t="shared" si="169"/>
        <v>No</v>
      </c>
      <c r="K3629" t="str">
        <f t="shared" si="170"/>
        <v>No</v>
      </c>
      <c r="L3629">
        <f t="shared" si="171"/>
        <v>278030.99</v>
      </c>
      <c r="M3629" s="1" t="str">
        <f>IF(ISBLANK(D3629),_xlfn.MODE.SNGL(moras[TIPO_ASEGURAMIENTO]),D3629)</f>
        <v>TRABAJADOR INDEPENDIENTE</v>
      </c>
      <c r="N3629" s="1">
        <f>IF(ISBLANK(moras[[#This Row],[EDAD]]),T3650,moras[[#This Row],[EDAD]])</f>
        <v>30</v>
      </c>
    </row>
    <row r="3630" spans="1:14" x14ac:dyDescent="0.35">
      <c r="A3630" s="1">
        <v>3629</v>
      </c>
      <c r="B3630" s="1" t="s">
        <v>9</v>
      </c>
      <c r="C3630" s="1">
        <v>1557874</v>
      </c>
      <c r="D3630" s="1" t="s">
        <v>10</v>
      </c>
      <c r="E3630" s="1" t="s">
        <v>11</v>
      </c>
      <c r="F3630" s="1" t="s">
        <v>12</v>
      </c>
      <c r="G3630" s="1" t="s">
        <v>13</v>
      </c>
      <c r="H3630" s="1" t="s">
        <v>12</v>
      </c>
      <c r="I3630" s="1">
        <v>32</v>
      </c>
      <c r="J3630" t="str">
        <f t="shared" si="169"/>
        <v>No</v>
      </c>
      <c r="K3630" t="str">
        <f t="shared" si="170"/>
        <v>No</v>
      </c>
      <c r="L3630">
        <f t="shared" si="171"/>
        <v>1557874</v>
      </c>
      <c r="M3630" s="1" t="str">
        <f>IF(ISBLANK(D3630),_xlfn.MODE.SNGL(moras[TIPO_ASEGURAMIENTO]),D3630)</f>
        <v>ASALARIADO</v>
      </c>
      <c r="N3630" s="1">
        <f>IF(ISBLANK(moras[[#This Row],[EDAD]]),T3651,moras[[#This Row],[EDAD]])</f>
        <v>32</v>
      </c>
    </row>
    <row r="3631" spans="1:14" x14ac:dyDescent="0.35">
      <c r="A3631" s="1">
        <v>3630</v>
      </c>
      <c r="B3631" s="1" t="s">
        <v>15</v>
      </c>
      <c r="C3631" s="1">
        <v>320979.96999999997</v>
      </c>
      <c r="D3631" s="1" t="s">
        <v>10</v>
      </c>
      <c r="E3631" s="1" t="s">
        <v>16</v>
      </c>
      <c r="F3631" s="1" t="s">
        <v>12</v>
      </c>
      <c r="G3631" s="1" t="s">
        <v>13</v>
      </c>
      <c r="H3631" s="1" t="s">
        <v>13</v>
      </c>
      <c r="I3631" s="1">
        <v>29</v>
      </c>
      <c r="J3631" t="str">
        <f t="shared" si="169"/>
        <v>No</v>
      </c>
      <c r="K3631" t="str">
        <f t="shared" si="170"/>
        <v>No</v>
      </c>
      <c r="L3631">
        <f t="shared" si="171"/>
        <v>320979.96999999997</v>
      </c>
      <c r="M3631" s="1" t="str">
        <f>IF(ISBLANK(D3631),_xlfn.MODE.SNGL(moras[TIPO_ASEGURAMIENTO]),D3631)</f>
        <v>ASALARIADO</v>
      </c>
      <c r="N3631" s="1">
        <f>IF(ISBLANK(moras[[#This Row],[EDAD]]),T3652,moras[[#This Row],[EDAD]])</f>
        <v>29</v>
      </c>
    </row>
    <row r="3632" spans="1:14" x14ac:dyDescent="0.35">
      <c r="A3632" s="1">
        <v>3631</v>
      </c>
      <c r="B3632" s="1" t="s">
        <v>15</v>
      </c>
      <c r="C3632" s="1">
        <v>119964</v>
      </c>
      <c r="D3632" s="1" t="s">
        <v>10</v>
      </c>
      <c r="E3632" s="1" t="s">
        <v>11</v>
      </c>
      <c r="F3632" s="1" t="s">
        <v>12</v>
      </c>
      <c r="G3632" s="1" t="s">
        <v>13</v>
      </c>
      <c r="H3632" s="1" t="s">
        <v>12</v>
      </c>
      <c r="I3632" s="1">
        <v>25</v>
      </c>
      <c r="J3632" t="str">
        <f t="shared" si="169"/>
        <v>No</v>
      </c>
      <c r="K3632" t="str">
        <f t="shared" si="170"/>
        <v>No</v>
      </c>
      <c r="L3632">
        <f t="shared" si="171"/>
        <v>119964</v>
      </c>
      <c r="M3632" s="1" t="str">
        <f>IF(ISBLANK(D3632),_xlfn.MODE.SNGL(moras[TIPO_ASEGURAMIENTO]),D3632)</f>
        <v>ASALARIADO</v>
      </c>
      <c r="N3632" s="1">
        <f>IF(ISBLANK(moras[[#This Row],[EDAD]]),T3653,moras[[#This Row],[EDAD]])</f>
        <v>25</v>
      </c>
    </row>
    <row r="3633" spans="1:14" x14ac:dyDescent="0.35">
      <c r="A3633" s="1">
        <v>3632</v>
      </c>
      <c r="B3633" s="1" t="s">
        <v>9</v>
      </c>
      <c r="C3633" s="1">
        <v>444011.07</v>
      </c>
      <c r="D3633" s="1" t="s">
        <v>10</v>
      </c>
      <c r="E3633" s="1" t="s">
        <v>16</v>
      </c>
      <c r="F3633" s="1" t="s">
        <v>12</v>
      </c>
      <c r="G3633" s="1" t="s">
        <v>13</v>
      </c>
      <c r="H3633" s="1" t="s">
        <v>13</v>
      </c>
      <c r="I3633" s="1">
        <v>23</v>
      </c>
      <c r="J3633" t="str">
        <f t="shared" si="169"/>
        <v>No</v>
      </c>
      <c r="K3633" t="str">
        <f t="shared" si="170"/>
        <v>No</v>
      </c>
      <c r="L3633">
        <f t="shared" si="171"/>
        <v>444011.07</v>
      </c>
      <c r="M3633" s="1" t="str">
        <f>IF(ISBLANK(D3633),_xlfn.MODE.SNGL(moras[TIPO_ASEGURAMIENTO]),D3633)</f>
        <v>ASALARIADO</v>
      </c>
      <c r="N3633" s="1">
        <f>IF(ISBLANK(moras[[#This Row],[EDAD]]),T3654,moras[[#This Row],[EDAD]])</f>
        <v>23</v>
      </c>
    </row>
    <row r="3634" spans="1:14" x14ac:dyDescent="0.35">
      <c r="A3634" s="1">
        <v>3633</v>
      </c>
      <c r="B3634" s="1" t="s">
        <v>9</v>
      </c>
      <c r="C3634" s="1">
        <v>391531</v>
      </c>
      <c r="D3634" s="1" t="s">
        <v>10</v>
      </c>
      <c r="E3634" s="1" t="s">
        <v>16</v>
      </c>
      <c r="F3634" s="1" t="s">
        <v>12</v>
      </c>
      <c r="G3634" s="1" t="s">
        <v>12</v>
      </c>
      <c r="H3634" s="1" t="s">
        <v>13</v>
      </c>
      <c r="I3634" s="1">
        <v>41</v>
      </c>
      <c r="J3634" t="str">
        <f t="shared" si="169"/>
        <v>No</v>
      </c>
      <c r="K3634" t="str">
        <f t="shared" si="170"/>
        <v>No</v>
      </c>
      <c r="L3634">
        <f t="shared" si="171"/>
        <v>391531</v>
      </c>
      <c r="M3634" s="1" t="str">
        <f>IF(ISBLANK(D3634),_xlfn.MODE.SNGL(moras[TIPO_ASEGURAMIENTO]),D3634)</f>
        <v>ASALARIADO</v>
      </c>
      <c r="N3634" s="1">
        <f>IF(ISBLANK(moras[[#This Row],[EDAD]]),T3655,moras[[#This Row],[EDAD]])</f>
        <v>41</v>
      </c>
    </row>
    <row r="3635" spans="1:14" x14ac:dyDescent="0.35">
      <c r="A3635" s="1">
        <v>3634</v>
      </c>
      <c r="B3635" s="1" t="s">
        <v>15</v>
      </c>
      <c r="C3635" s="1">
        <v>1845577.5</v>
      </c>
      <c r="D3635" s="1" t="s">
        <v>10</v>
      </c>
      <c r="E3635" s="1" t="s">
        <v>16</v>
      </c>
      <c r="F3635" s="1" t="s">
        <v>12</v>
      </c>
      <c r="G3635" s="1" t="s">
        <v>12</v>
      </c>
      <c r="H3635" s="1" t="s">
        <v>13</v>
      </c>
      <c r="I3635" s="1">
        <v>33</v>
      </c>
      <c r="J3635" t="str">
        <f t="shared" si="169"/>
        <v>No</v>
      </c>
      <c r="K3635" t="str">
        <f t="shared" si="170"/>
        <v>No</v>
      </c>
      <c r="L3635">
        <f t="shared" si="171"/>
        <v>1845577.5</v>
      </c>
      <c r="M3635" s="1" t="str">
        <f>IF(ISBLANK(D3635),_xlfn.MODE.SNGL(moras[TIPO_ASEGURAMIENTO]),D3635)</f>
        <v>ASALARIADO</v>
      </c>
      <c r="N3635" s="1">
        <f>IF(ISBLANK(moras[[#This Row],[EDAD]]),T3656,moras[[#This Row],[EDAD]])</f>
        <v>33</v>
      </c>
    </row>
    <row r="3636" spans="1:14" x14ac:dyDescent="0.35">
      <c r="A3636" s="1">
        <v>3635</v>
      </c>
      <c r="B3636" s="1" t="s">
        <v>9</v>
      </c>
      <c r="C3636" s="1">
        <v>297046</v>
      </c>
      <c r="D3636" s="1" t="s">
        <v>18</v>
      </c>
      <c r="E3636" s="1" t="s">
        <v>16</v>
      </c>
      <c r="F3636" s="1" t="s">
        <v>12</v>
      </c>
      <c r="G3636" s="1" t="s">
        <v>13</v>
      </c>
      <c r="H3636" s="1" t="s">
        <v>13</v>
      </c>
      <c r="I3636" s="1">
        <v>41</v>
      </c>
      <c r="J3636" t="str">
        <f t="shared" si="169"/>
        <v>No</v>
      </c>
      <c r="K3636" t="str">
        <f t="shared" si="170"/>
        <v>No</v>
      </c>
      <c r="L3636">
        <f t="shared" si="171"/>
        <v>297046</v>
      </c>
      <c r="M3636" s="1" t="str">
        <f>IF(ISBLANK(D3636),_xlfn.MODE.SNGL(moras[TIPO_ASEGURAMIENTO]),D3636)</f>
        <v>TRABAJADOR INDEPENDIENTE</v>
      </c>
      <c r="N3636" s="1">
        <f>IF(ISBLANK(moras[[#This Row],[EDAD]]),T3657,moras[[#This Row],[EDAD]])</f>
        <v>41</v>
      </c>
    </row>
    <row r="3637" spans="1:14" x14ac:dyDescent="0.35">
      <c r="A3637" s="1">
        <v>3636</v>
      </c>
      <c r="B3637" s="1" t="s">
        <v>9</v>
      </c>
      <c r="C3637" s="1">
        <v>299784</v>
      </c>
      <c r="D3637" s="1" t="s">
        <v>18</v>
      </c>
      <c r="E3637" s="1" t="s">
        <v>16</v>
      </c>
      <c r="F3637" s="1" t="s">
        <v>12</v>
      </c>
      <c r="G3637" s="1" t="s">
        <v>13</v>
      </c>
      <c r="H3637" s="1" t="s">
        <v>13</v>
      </c>
      <c r="I3637" s="1">
        <v>33</v>
      </c>
      <c r="J3637" t="str">
        <f t="shared" si="169"/>
        <v>No</v>
      </c>
      <c r="K3637" t="str">
        <f t="shared" si="170"/>
        <v>No</v>
      </c>
      <c r="L3637">
        <f t="shared" si="171"/>
        <v>299784</v>
      </c>
      <c r="M3637" s="1" t="str">
        <f>IF(ISBLANK(D3637),_xlfn.MODE.SNGL(moras[TIPO_ASEGURAMIENTO]),D3637)</f>
        <v>TRABAJADOR INDEPENDIENTE</v>
      </c>
      <c r="N3637" s="1">
        <f>IF(ISBLANK(moras[[#This Row],[EDAD]]),T3658,moras[[#This Row],[EDAD]])</f>
        <v>33</v>
      </c>
    </row>
    <row r="3638" spans="1:14" x14ac:dyDescent="0.35">
      <c r="A3638" s="1">
        <v>3637</v>
      </c>
      <c r="B3638" s="1" t="s">
        <v>9</v>
      </c>
      <c r="C3638" s="1">
        <v>668500</v>
      </c>
      <c r="D3638" s="1" t="s">
        <v>10</v>
      </c>
      <c r="E3638" s="1" t="s">
        <v>16</v>
      </c>
      <c r="F3638" s="1" t="s">
        <v>12</v>
      </c>
      <c r="G3638" s="1" t="s">
        <v>13</v>
      </c>
      <c r="H3638" s="1" t="s">
        <v>13</v>
      </c>
      <c r="I3638" s="1">
        <v>34</v>
      </c>
      <c r="J3638" t="str">
        <f t="shared" si="169"/>
        <v>No</v>
      </c>
      <c r="K3638" t="str">
        <f t="shared" si="170"/>
        <v>No</v>
      </c>
      <c r="L3638">
        <f t="shared" si="171"/>
        <v>668500</v>
      </c>
      <c r="M3638" s="1" t="str">
        <f>IF(ISBLANK(D3638),_xlfn.MODE.SNGL(moras[TIPO_ASEGURAMIENTO]),D3638)</f>
        <v>ASALARIADO</v>
      </c>
      <c r="N3638" s="1">
        <f>IF(ISBLANK(moras[[#This Row],[EDAD]]),T3659,moras[[#This Row],[EDAD]])</f>
        <v>34</v>
      </c>
    </row>
    <row r="3639" spans="1:14" x14ac:dyDescent="0.35">
      <c r="A3639" s="1">
        <v>3638</v>
      </c>
      <c r="B3639" s="1" t="s">
        <v>15</v>
      </c>
      <c r="C3639" s="1">
        <v>278030</v>
      </c>
      <c r="D3639" s="1" t="s">
        <v>19</v>
      </c>
      <c r="E3639" s="1" t="s">
        <v>16</v>
      </c>
      <c r="F3639" s="1" t="s">
        <v>12</v>
      </c>
      <c r="G3639" s="1" t="s">
        <v>13</v>
      </c>
      <c r="H3639" s="1" t="s">
        <v>13</v>
      </c>
      <c r="I3639" s="1">
        <v>32</v>
      </c>
      <c r="J3639" t="str">
        <f t="shared" si="169"/>
        <v>No</v>
      </c>
      <c r="K3639" t="str">
        <f t="shared" si="170"/>
        <v>No</v>
      </c>
      <c r="L3639">
        <f t="shared" si="171"/>
        <v>278030</v>
      </c>
      <c r="M3639" s="1" t="str">
        <f>IF(ISBLANK(D3639),_xlfn.MODE.SNGL(moras[TIPO_ASEGURAMIENTO]),D3639)</f>
        <v>CONVENIOS ESPECIALES DE TRABAJADORES INDEPENDIENTES</v>
      </c>
      <c r="N3639" s="1">
        <f>IF(ISBLANK(moras[[#This Row],[EDAD]]),T3660,moras[[#This Row],[EDAD]])</f>
        <v>32</v>
      </c>
    </row>
    <row r="3640" spans="1:14" x14ac:dyDescent="0.35">
      <c r="A3640" s="1">
        <v>3639</v>
      </c>
      <c r="B3640" s="1" t="s">
        <v>15</v>
      </c>
      <c r="C3640" s="1">
        <v>507944</v>
      </c>
      <c r="D3640" s="1" t="s">
        <v>18</v>
      </c>
      <c r="E3640" s="1" t="s">
        <v>16</v>
      </c>
      <c r="F3640" s="1" t="s">
        <v>12</v>
      </c>
      <c r="G3640" s="1" t="s">
        <v>13</v>
      </c>
      <c r="H3640" s="1" t="s">
        <v>12</v>
      </c>
      <c r="I3640" s="1">
        <v>77</v>
      </c>
      <c r="J3640" t="str">
        <f t="shared" si="169"/>
        <v>No</v>
      </c>
      <c r="K3640" t="str">
        <f t="shared" si="170"/>
        <v>No</v>
      </c>
      <c r="L3640">
        <f t="shared" si="171"/>
        <v>507944</v>
      </c>
      <c r="M3640" s="1" t="str">
        <f>IF(ISBLANK(D3640),_xlfn.MODE.SNGL(moras[TIPO_ASEGURAMIENTO]),D3640)</f>
        <v>TRABAJADOR INDEPENDIENTE</v>
      </c>
      <c r="N3640" s="1">
        <f>IF(ISBLANK(moras[[#This Row],[EDAD]]),T3661,moras[[#This Row],[EDAD]])</f>
        <v>77</v>
      </c>
    </row>
    <row r="3641" spans="1:14" x14ac:dyDescent="0.35">
      <c r="A3641" s="1">
        <v>3640</v>
      </c>
      <c r="B3641" s="1" t="s">
        <v>15</v>
      </c>
      <c r="C3641" s="1">
        <v>300018</v>
      </c>
      <c r="D3641" s="1" t="s">
        <v>17</v>
      </c>
      <c r="E3641" s="1" t="s">
        <v>16</v>
      </c>
      <c r="F3641" s="1" t="s">
        <v>12</v>
      </c>
      <c r="G3641" s="1" t="s">
        <v>13</v>
      </c>
      <c r="H3641" s="1" t="s">
        <v>13</v>
      </c>
      <c r="I3641" s="1">
        <v>57</v>
      </c>
      <c r="J3641" t="str">
        <f t="shared" si="169"/>
        <v>No</v>
      </c>
      <c r="K3641" t="str">
        <f t="shared" si="170"/>
        <v>No</v>
      </c>
      <c r="L3641">
        <f t="shared" si="171"/>
        <v>300018</v>
      </c>
      <c r="M3641" s="1" t="str">
        <f>IF(ISBLANK(D3641),_xlfn.MODE.SNGL(moras[TIPO_ASEGURAMIENTO]),D3641)</f>
        <v>ASEGURADO VOLUNTARIO</v>
      </c>
      <c r="N3641" s="1">
        <f>IF(ISBLANK(moras[[#This Row],[EDAD]]),T3662,moras[[#This Row],[EDAD]])</f>
        <v>57</v>
      </c>
    </row>
    <row r="3642" spans="1:14" x14ac:dyDescent="0.35">
      <c r="A3642" s="1">
        <v>3641</v>
      </c>
      <c r="B3642" s="1" t="s">
        <v>15</v>
      </c>
      <c r="C3642" s="1">
        <v>367500</v>
      </c>
      <c r="D3642" s="1" t="s">
        <v>10</v>
      </c>
      <c r="E3642" s="1" t="s">
        <v>16</v>
      </c>
      <c r="F3642" s="1" t="s">
        <v>12</v>
      </c>
      <c r="G3642" s="1" t="s">
        <v>13</v>
      </c>
      <c r="H3642" s="1" t="s">
        <v>13</v>
      </c>
      <c r="I3642" s="1">
        <v>54</v>
      </c>
      <c r="J3642" t="str">
        <f t="shared" si="169"/>
        <v>No</v>
      </c>
      <c r="K3642" t="str">
        <f t="shared" si="170"/>
        <v>No</v>
      </c>
      <c r="L3642">
        <f t="shared" si="171"/>
        <v>367500</v>
      </c>
      <c r="M3642" s="1" t="str">
        <f>IF(ISBLANK(D3642),_xlfn.MODE.SNGL(moras[TIPO_ASEGURAMIENTO]),D3642)</f>
        <v>ASALARIADO</v>
      </c>
      <c r="N3642" s="1">
        <f>IF(ISBLANK(moras[[#This Row],[EDAD]]),T3663,moras[[#This Row],[EDAD]])</f>
        <v>54</v>
      </c>
    </row>
    <row r="3643" spans="1:14" x14ac:dyDescent="0.35">
      <c r="A3643" s="1">
        <v>3642</v>
      </c>
      <c r="B3643" s="1" t="s">
        <v>15</v>
      </c>
      <c r="C3643" s="1">
        <v>1576048</v>
      </c>
      <c r="D3643" s="1" t="s">
        <v>18</v>
      </c>
      <c r="E3643" s="1" t="s">
        <v>16</v>
      </c>
      <c r="F3643" s="1" t="s">
        <v>12</v>
      </c>
      <c r="G3643" s="1" t="s">
        <v>13</v>
      </c>
      <c r="H3643" s="1" t="s">
        <v>12</v>
      </c>
      <c r="I3643" s="1">
        <v>56</v>
      </c>
      <c r="J3643" t="str">
        <f t="shared" si="169"/>
        <v>No</v>
      </c>
      <c r="K3643" t="str">
        <f t="shared" si="170"/>
        <v>No</v>
      </c>
      <c r="L3643">
        <f t="shared" si="171"/>
        <v>1576048</v>
      </c>
      <c r="M3643" s="1" t="str">
        <f>IF(ISBLANK(D3643),_xlfn.MODE.SNGL(moras[TIPO_ASEGURAMIENTO]),D3643)</f>
        <v>TRABAJADOR INDEPENDIENTE</v>
      </c>
      <c r="N3643" s="1">
        <f>IF(ISBLANK(moras[[#This Row],[EDAD]]),T3664,moras[[#This Row],[EDAD]])</f>
        <v>56</v>
      </c>
    </row>
    <row r="3644" spans="1:14" x14ac:dyDescent="0.35">
      <c r="A3644" s="1">
        <v>3643</v>
      </c>
      <c r="B3644" s="1" t="s">
        <v>15</v>
      </c>
      <c r="C3644" s="1">
        <v>392276</v>
      </c>
      <c r="D3644" s="1" t="s">
        <v>10</v>
      </c>
      <c r="E3644" s="1" t="s">
        <v>11</v>
      </c>
      <c r="F3644" s="1" t="s">
        <v>12</v>
      </c>
      <c r="G3644" s="1" t="s">
        <v>13</v>
      </c>
      <c r="H3644" s="1" t="s">
        <v>12</v>
      </c>
      <c r="I3644" s="1">
        <v>61</v>
      </c>
      <c r="J3644" t="str">
        <f t="shared" si="169"/>
        <v>No</v>
      </c>
      <c r="K3644" t="str">
        <f t="shared" si="170"/>
        <v>No</v>
      </c>
      <c r="L3644">
        <f t="shared" si="171"/>
        <v>392276</v>
      </c>
      <c r="M3644" s="1" t="str">
        <f>IF(ISBLANK(D3644),_xlfn.MODE.SNGL(moras[TIPO_ASEGURAMIENTO]),D3644)</f>
        <v>ASALARIADO</v>
      </c>
      <c r="N3644" s="1">
        <f>IF(ISBLANK(moras[[#This Row],[EDAD]]),T3665,moras[[#This Row],[EDAD]])</f>
        <v>61</v>
      </c>
    </row>
    <row r="3645" spans="1:14" x14ac:dyDescent="0.35">
      <c r="A3645" s="1">
        <v>3644</v>
      </c>
      <c r="B3645" s="1" t="s">
        <v>9</v>
      </c>
      <c r="C3645" s="1">
        <v>474037</v>
      </c>
      <c r="D3645" s="1" t="s">
        <v>10</v>
      </c>
      <c r="E3645" s="1" t="s">
        <v>16</v>
      </c>
      <c r="F3645" s="1" t="s">
        <v>12</v>
      </c>
      <c r="G3645" s="1" t="s">
        <v>13</v>
      </c>
      <c r="H3645" s="1" t="s">
        <v>13</v>
      </c>
      <c r="I3645" s="1">
        <v>30</v>
      </c>
      <c r="J3645" t="str">
        <f t="shared" si="169"/>
        <v>No</v>
      </c>
      <c r="K3645" t="str">
        <f t="shared" si="170"/>
        <v>No</v>
      </c>
      <c r="L3645">
        <f t="shared" si="171"/>
        <v>474037</v>
      </c>
      <c r="M3645" s="1" t="str">
        <f>IF(ISBLANK(D3645),_xlfn.MODE.SNGL(moras[TIPO_ASEGURAMIENTO]),D3645)</f>
        <v>ASALARIADO</v>
      </c>
      <c r="N3645" s="1">
        <f>IF(ISBLANK(moras[[#This Row],[EDAD]]),T3666,moras[[#This Row],[EDAD]])</f>
        <v>30</v>
      </c>
    </row>
    <row r="3646" spans="1:14" x14ac:dyDescent="0.35">
      <c r="A3646" s="1">
        <v>3645</v>
      </c>
      <c r="B3646" s="1" t="s">
        <v>15</v>
      </c>
      <c r="C3646" s="1">
        <v>1494240.1</v>
      </c>
      <c r="D3646" s="1" t="s">
        <v>10</v>
      </c>
      <c r="E3646" s="1" t="s">
        <v>16</v>
      </c>
      <c r="F3646" s="1" t="s">
        <v>12</v>
      </c>
      <c r="G3646" s="1" t="s">
        <v>13</v>
      </c>
      <c r="H3646" s="1" t="s">
        <v>13</v>
      </c>
      <c r="I3646" s="1">
        <v>32</v>
      </c>
      <c r="J3646" t="str">
        <f t="shared" si="169"/>
        <v>No</v>
      </c>
      <c r="K3646" t="str">
        <f t="shared" si="170"/>
        <v>No</v>
      </c>
      <c r="L3646">
        <f t="shared" si="171"/>
        <v>1494240.1</v>
      </c>
      <c r="M3646" s="1" t="str">
        <f>IF(ISBLANK(D3646),_xlfn.MODE.SNGL(moras[TIPO_ASEGURAMIENTO]),D3646)</f>
        <v>ASALARIADO</v>
      </c>
      <c r="N3646" s="1">
        <f>IF(ISBLANK(moras[[#This Row],[EDAD]]),T3667,moras[[#This Row],[EDAD]])</f>
        <v>32</v>
      </c>
    </row>
    <row r="3647" spans="1:14" x14ac:dyDescent="0.35">
      <c r="A3647" s="1">
        <v>3646</v>
      </c>
      <c r="B3647" s="1" t="s">
        <v>15</v>
      </c>
      <c r="C3647" s="1">
        <v>386136</v>
      </c>
      <c r="D3647" s="1" t="s">
        <v>10</v>
      </c>
      <c r="E3647" s="1" t="s">
        <v>16</v>
      </c>
      <c r="F3647" s="1" t="s">
        <v>12</v>
      </c>
      <c r="G3647" s="1" t="s">
        <v>13</v>
      </c>
      <c r="H3647" s="1" t="s">
        <v>13</v>
      </c>
      <c r="I3647" s="1">
        <v>21</v>
      </c>
      <c r="J3647" t="str">
        <f t="shared" si="169"/>
        <v>No</v>
      </c>
      <c r="K3647" t="str">
        <f t="shared" si="170"/>
        <v>No</v>
      </c>
      <c r="L3647">
        <f t="shared" si="171"/>
        <v>386136</v>
      </c>
      <c r="M3647" s="1" t="str">
        <f>IF(ISBLANK(D3647),_xlfn.MODE.SNGL(moras[TIPO_ASEGURAMIENTO]),D3647)</f>
        <v>ASALARIADO</v>
      </c>
      <c r="N3647" s="1">
        <f>IF(ISBLANK(moras[[#This Row],[EDAD]]),T3668,moras[[#This Row],[EDAD]])</f>
        <v>21</v>
      </c>
    </row>
    <row r="3648" spans="1:14" x14ac:dyDescent="0.35">
      <c r="A3648" s="1">
        <v>3647</v>
      </c>
      <c r="B3648" s="1" t="s">
        <v>9</v>
      </c>
      <c r="C3648" s="1">
        <v>390581.32</v>
      </c>
      <c r="D3648" s="1" t="s">
        <v>10</v>
      </c>
      <c r="E3648" s="1" t="s">
        <v>16</v>
      </c>
      <c r="F3648" s="1" t="s">
        <v>12</v>
      </c>
      <c r="G3648" s="1" t="s">
        <v>13</v>
      </c>
      <c r="H3648" s="1" t="s">
        <v>13</v>
      </c>
      <c r="I3648" s="1">
        <v>22</v>
      </c>
      <c r="J3648" t="str">
        <f t="shared" si="169"/>
        <v>No</v>
      </c>
      <c r="K3648" t="str">
        <f t="shared" si="170"/>
        <v>No</v>
      </c>
      <c r="L3648">
        <f t="shared" si="171"/>
        <v>390581.32</v>
      </c>
      <c r="M3648" s="1" t="str">
        <f>IF(ISBLANK(D3648),_xlfn.MODE.SNGL(moras[TIPO_ASEGURAMIENTO]),D3648)</f>
        <v>ASALARIADO</v>
      </c>
      <c r="N3648" s="1">
        <f>IF(ISBLANK(moras[[#This Row],[EDAD]]),T3669,moras[[#This Row],[EDAD]])</f>
        <v>22</v>
      </c>
    </row>
    <row r="3649" spans="1:14" x14ac:dyDescent="0.35">
      <c r="A3649" s="1">
        <v>3648</v>
      </c>
      <c r="B3649" s="1" t="s">
        <v>15</v>
      </c>
      <c r="C3649" s="1">
        <v>433902.87</v>
      </c>
      <c r="D3649" s="1" t="s">
        <v>10</v>
      </c>
      <c r="E3649" s="1" t="s">
        <v>16</v>
      </c>
      <c r="F3649" s="1" t="s">
        <v>12</v>
      </c>
      <c r="G3649" s="1" t="s">
        <v>13</v>
      </c>
      <c r="H3649" s="1" t="s">
        <v>13</v>
      </c>
      <c r="I3649" s="1">
        <v>31</v>
      </c>
      <c r="J3649" t="str">
        <f t="shared" si="169"/>
        <v>No</v>
      </c>
      <c r="K3649" t="str">
        <f t="shared" si="170"/>
        <v>No</v>
      </c>
      <c r="L3649">
        <f t="shared" si="171"/>
        <v>433902.87</v>
      </c>
      <c r="M3649" s="1" t="str">
        <f>IF(ISBLANK(D3649),_xlfn.MODE.SNGL(moras[TIPO_ASEGURAMIENTO]),D3649)</f>
        <v>ASALARIADO</v>
      </c>
      <c r="N3649" s="1">
        <f>IF(ISBLANK(moras[[#This Row],[EDAD]]),T3670,moras[[#This Row],[EDAD]])</f>
        <v>31</v>
      </c>
    </row>
    <row r="3650" spans="1:14" x14ac:dyDescent="0.35">
      <c r="A3650" s="1">
        <v>3649</v>
      </c>
      <c r="B3650" s="1" t="s">
        <v>9</v>
      </c>
      <c r="C3650" s="1">
        <v>295000</v>
      </c>
      <c r="D3650" s="1" t="s">
        <v>10</v>
      </c>
      <c r="E3650" s="1" t="s">
        <v>16</v>
      </c>
      <c r="F3650" s="1" t="s">
        <v>12</v>
      </c>
      <c r="G3650" s="1" t="s">
        <v>13</v>
      </c>
      <c r="H3650" s="1" t="s">
        <v>13</v>
      </c>
      <c r="I3650" s="1">
        <v>26</v>
      </c>
      <c r="J3650" t="str">
        <f t="shared" ref="J3650:J3713" si="172">IF(1.96&lt;ABS(C3650-$S$23)/$S$24,"Atípico","No")</f>
        <v>No</v>
      </c>
      <c r="K3650" t="str">
        <f t="shared" ref="K3650:K3713" si="173">IF(1.96&lt;ABS((I3650-$T$23)/$T$24),"Atípico", "No")</f>
        <v>No</v>
      </c>
      <c r="L3650">
        <f t="shared" ref="L3650:L3713" si="174">IF(ISBLANK(C3650),$S$23,C3650)</f>
        <v>295000</v>
      </c>
      <c r="M3650" s="1" t="str">
        <f>IF(ISBLANK(D3650),_xlfn.MODE.SNGL(moras[TIPO_ASEGURAMIENTO]),D3650)</f>
        <v>ASALARIADO</v>
      </c>
      <c r="N3650" s="1">
        <f>IF(ISBLANK(moras[[#This Row],[EDAD]]),T3671,moras[[#This Row],[EDAD]])</f>
        <v>26</v>
      </c>
    </row>
    <row r="3651" spans="1:14" x14ac:dyDescent="0.35">
      <c r="A3651" s="1">
        <v>3650</v>
      </c>
      <c r="B3651" s="1" t="s">
        <v>9</v>
      </c>
      <c r="C3651" s="1">
        <v>300018</v>
      </c>
      <c r="D3651" s="1" t="s">
        <v>18</v>
      </c>
      <c r="E3651" s="1" t="s">
        <v>16</v>
      </c>
      <c r="F3651" s="1" t="s">
        <v>12</v>
      </c>
      <c r="G3651" s="1" t="s">
        <v>13</v>
      </c>
      <c r="H3651" s="1" t="s">
        <v>12</v>
      </c>
      <c r="I3651" s="1">
        <v>42</v>
      </c>
      <c r="J3651" t="str">
        <f t="shared" si="172"/>
        <v>No</v>
      </c>
      <c r="K3651" t="str">
        <f t="shared" si="173"/>
        <v>No</v>
      </c>
      <c r="L3651">
        <f t="shared" si="174"/>
        <v>300018</v>
      </c>
      <c r="M3651" s="1" t="str">
        <f>IF(ISBLANK(D3651),_xlfn.MODE.SNGL(moras[TIPO_ASEGURAMIENTO]),D3651)</f>
        <v>TRABAJADOR INDEPENDIENTE</v>
      </c>
      <c r="N3651" s="1">
        <f>IF(ISBLANK(moras[[#This Row],[EDAD]]),T3672,moras[[#This Row],[EDAD]])</f>
        <v>42</v>
      </c>
    </row>
    <row r="3652" spans="1:14" x14ac:dyDescent="0.35">
      <c r="A3652" s="1">
        <v>3651</v>
      </c>
      <c r="B3652" s="1" t="s">
        <v>9</v>
      </c>
      <c r="C3652" s="1">
        <v>617046.87</v>
      </c>
      <c r="D3652" s="1" t="s">
        <v>10</v>
      </c>
      <c r="E3652" s="1" t="s">
        <v>16</v>
      </c>
      <c r="F3652" s="1" t="s">
        <v>12</v>
      </c>
      <c r="G3652" s="1" t="s">
        <v>12</v>
      </c>
      <c r="H3652" s="1" t="s">
        <v>13</v>
      </c>
      <c r="I3652" s="1">
        <v>23</v>
      </c>
      <c r="J3652" t="str">
        <f t="shared" si="172"/>
        <v>No</v>
      </c>
      <c r="K3652" t="str">
        <f t="shared" si="173"/>
        <v>No</v>
      </c>
      <c r="L3652">
        <f t="shared" si="174"/>
        <v>617046.87</v>
      </c>
      <c r="M3652" s="1" t="str">
        <f>IF(ISBLANK(D3652),_xlfn.MODE.SNGL(moras[TIPO_ASEGURAMIENTO]),D3652)</f>
        <v>ASALARIADO</v>
      </c>
      <c r="N3652" s="1">
        <f>IF(ISBLANK(moras[[#This Row],[EDAD]]),T3673,moras[[#This Row],[EDAD]])</f>
        <v>23</v>
      </c>
    </row>
    <row r="3653" spans="1:14" x14ac:dyDescent="0.35">
      <c r="A3653" s="1">
        <v>3652</v>
      </c>
      <c r="B3653" s="1" t="s">
        <v>15</v>
      </c>
      <c r="C3653" s="1">
        <v>650000</v>
      </c>
      <c r="D3653" s="1" t="s">
        <v>10</v>
      </c>
      <c r="E3653" s="1" t="s">
        <v>16</v>
      </c>
      <c r="F3653" s="1" t="s">
        <v>12</v>
      </c>
      <c r="G3653" s="1" t="s">
        <v>13</v>
      </c>
      <c r="H3653" s="1" t="s">
        <v>13</v>
      </c>
      <c r="I3653" s="1">
        <v>27</v>
      </c>
      <c r="J3653" t="str">
        <f t="shared" si="172"/>
        <v>No</v>
      </c>
      <c r="K3653" t="str">
        <f t="shared" si="173"/>
        <v>No</v>
      </c>
      <c r="L3653">
        <f t="shared" si="174"/>
        <v>650000</v>
      </c>
      <c r="M3653" s="1" t="str">
        <f>IF(ISBLANK(D3653),_xlfn.MODE.SNGL(moras[TIPO_ASEGURAMIENTO]),D3653)</f>
        <v>ASALARIADO</v>
      </c>
      <c r="N3653" s="1">
        <f>IF(ISBLANK(moras[[#This Row],[EDAD]]),T3674,moras[[#This Row],[EDAD]])</f>
        <v>27</v>
      </c>
    </row>
    <row r="3654" spans="1:14" x14ac:dyDescent="0.35">
      <c r="A3654" s="1">
        <v>3653</v>
      </c>
      <c r="B3654" s="1" t="s">
        <v>9</v>
      </c>
      <c r="C3654" s="1">
        <v>3394970.65</v>
      </c>
      <c r="D3654" s="1" t="s">
        <v>10</v>
      </c>
      <c r="E3654" s="1" t="s">
        <v>16</v>
      </c>
      <c r="F3654" s="1" t="s">
        <v>12</v>
      </c>
      <c r="G3654" s="1" t="s">
        <v>13</v>
      </c>
      <c r="H3654" s="1" t="s">
        <v>13</v>
      </c>
      <c r="I3654" s="1">
        <v>38</v>
      </c>
      <c r="J3654" t="str">
        <f t="shared" si="172"/>
        <v>Atípico</v>
      </c>
      <c r="K3654" t="str">
        <f t="shared" si="173"/>
        <v>No</v>
      </c>
      <c r="L3654">
        <f t="shared" si="174"/>
        <v>3394970.65</v>
      </c>
      <c r="M3654" s="1" t="str">
        <f>IF(ISBLANK(D3654),_xlfn.MODE.SNGL(moras[TIPO_ASEGURAMIENTO]),D3654)</f>
        <v>ASALARIADO</v>
      </c>
      <c r="N3654" s="1">
        <f>IF(ISBLANK(moras[[#This Row],[EDAD]]),T3675,moras[[#This Row],[EDAD]])</f>
        <v>38</v>
      </c>
    </row>
    <row r="3655" spans="1:14" x14ac:dyDescent="0.35">
      <c r="A3655" s="1">
        <v>3654</v>
      </c>
      <c r="B3655" s="1" t="s">
        <v>15</v>
      </c>
      <c r="C3655" s="1">
        <v>30995</v>
      </c>
      <c r="D3655" s="1" t="s">
        <v>10</v>
      </c>
      <c r="E3655" s="1" t="s">
        <v>16</v>
      </c>
      <c r="F3655" s="1" t="s">
        <v>12</v>
      </c>
      <c r="G3655" s="1" t="s">
        <v>13</v>
      </c>
      <c r="H3655" s="1" t="s">
        <v>13</v>
      </c>
      <c r="I3655" s="1">
        <v>31</v>
      </c>
      <c r="J3655" t="str">
        <f t="shared" si="172"/>
        <v>No</v>
      </c>
      <c r="K3655" t="str">
        <f t="shared" si="173"/>
        <v>No</v>
      </c>
      <c r="L3655">
        <f t="shared" si="174"/>
        <v>30995</v>
      </c>
      <c r="M3655" s="1" t="str">
        <f>IF(ISBLANK(D3655),_xlfn.MODE.SNGL(moras[TIPO_ASEGURAMIENTO]),D3655)</f>
        <v>ASALARIADO</v>
      </c>
      <c r="N3655" s="1">
        <f>IF(ISBLANK(moras[[#This Row],[EDAD]]),T3676,moras[[#This Row],[EDAD]])</f>
        <v>31</v>
      </c>
    </row>
    <row r="3656" spans="1:14" x14ac:dyDescent="0.35">
      <c r="A3656" s="1">
        <v>3655</v>
      </c>
      <c r="B3656" s="1" t="s">
        <v>15</v>
      </c>
      <c r="C3656" s="1">
        <v>351950.66</v>
      </c>
      <c r="D3656" s="1" t="s">
        <v>10</v>
      </c>
      <c r="E3656" s="1" t="s">
        <v>16</v>
      </c>
      <c r="F3656" s="1" t="s">
        <v>12</v>
      </c>
      <c r="G3656" s="1" t="s">
        <v>12</v>
      </c>
      <c r="H3656" s="1" t="s">
        <v>13</v>
      </c>
      <c r="I3656" s="1">
        <v>46</v>
      </c>
      <c r="J3656" t="str">
        <f t="shared" si="172"/>
        <v>No</v>
      </c>
      <c r="K3656" t="str">
        <f t="shared" si="173"/>
        <v>No</v>
      </c>
      <c r="L3656">
        <f t="shared" si="174"/>
        <v>351950.66</v>
      </c>
      <c r="M3656" s="1" t="str">
        <f>IF(ISBLANK(D3656),_xlfn.MODE.SNGL(moras[TIPO_ASEGURAMIENTO]),D3656)</f>
        <v>ASALARIADO</v>
      </c>
      <c r="N3656" s="1">
        <f>IF(ISBLANK(moras[[#This Row],[EDAD]]),T3677,moras[[#This Row],[EDAD]])</f>
        <v>46</v>
      </c>
    </row>
    <row r="3657" spans="1:14" x14ac:dyDescent="0.35">
      <c r="A3657" s="1">
        <v>3656</v>
      </c>
      <c r="B3657" s="1" t="s">
        <v>15</v>
      </c>
      <c r="C3657" s="1">
        <v>590320</v>
      </c>
      <c r="D3657" s="1" t="s">
        <v>10</v>
      </c>
      <c r="E3657" s="1" t="s">
        <v>16</v>
      </c>
      <c r="F3657" s="1" t="s">
        <v>12</v>
      </c>
      <c r="G3657" s="1" t="s">
        <v>13</v>
      </c>
      <c r="H3657" s="1" t="s">
        <v>13</v>
      </c>
      <c r="I3657" s="1">
        <v>30</v>
      </c>
      <c r="J3657" t="str">
        <f t="shared" si="172"/>
        <v>No</v>
      </c>
      <c r="K3657" t="str">
        <f t="shared" si="173"/>
        <v>No</v>
      </c>
      <c r="L3657">
        <f t="shared" si="174"/>
        <v>590320</v>
      </c>
      <c r="M3657" s="1" t="str">
        <f>IF(ISBLANK(D3657),_xlfn.MODE.SNGL(moras[TIPO_ASEGURAMIENTO]),D3657)</f>
        <v>ASALARIADO</v>
      </c>
      <c r="N3657" s="1">
        <f>IF(ISBLANK(moras[[#This Row],[EDAD]]),T3678,moras[[#This Row],[EDAD]])</f>
        <v>30</v>
      </c>
    </row>
    <row r="3658" spans="1:14" x14ac:dyDescent="0.35">
      <c r="A3658" s="1">
        <v>3657</v>
      </c>
      <c r="B3658" s="1" t="s">
        <v>9</v>
      </c>
      <c r="C3658" s="1">
        <v>321054.98</v>
      </c>
      <c r="D3658" s="1" t="s">
        <v>10</v>
      </c>
      <c r="E3658" s="1" t="s">
        <v>16</v>
      </c>
      <c r="F3658" s="1" t="s">
        <v>12</v>
      </c>
      <c r="G3658" s="1" t="s">
        <v>13</v>
      </c>
      <c r="H3658" s="1" t="s">
        <v>13</v>
      </c>
      <c r="I3658" s="1">
        <v>51</v>
      </c>
      <c r="J3658" t="str">
        <f t="shared" si="172"/>
        <v>No</v>
      </c>
      <c r="K3658" t="str">
        <f t="shared" si="173"/>
        <v>No</v>
      </c>
      <c r="L3658">
        <f t="shared" si="174"/>
        <v>321054.98</v>
      </c>
      <c r="M3658" s="1" t="str">
        <f>IF(ISBLANK(D3658),_xlfn.MODE.SNGL(moras[TIPO_ASEGURAMIENTO]),D3658)</f>
        <v>ASALARIADO</v>
      </c>
      <c r="N3658" s="1">
        <f>IF(ISBLANK(moras[[#This Row],[EDAD]]),T3679,moras[[#This Row],[EDAD]])</f>
        <v>51</v>
      </c>
    </row>
    <row r="3659" spans="1:14" x14ac:dyDescent="0.35">
      <c r="A3659" s="1">
        <v>3658</v>
      </c>
      <c r="B3659" s="1" t="s">
        <v>15</v>
      </c>
      <c r="C3659" s="1">
        <v>403433.03</v>
      </c>
      <c r="D3659" s="1" t="s">
        <v>10</v>
      </c>
      <c r="E3659" s="1" t="s">
        <v>16</v>
      </c>
      <c r="F3659" s="1" t="s">
        <v>12</v>
      </c>
      <c r="G3659" s="1" t="s">
        <v>13</v>
      </c>
      <c r="H3659" s="1" t="s">
        <v>12</v>
      </c>
      <c r="I3659" s="1">
        <v>26</v>
      </c>
      <c r="J3659" t="str">
        <f t="shared" si="172"/>
        <v>No</v>
      </c>
      <c r="K3659" t="str">
        <f t="shared" si="173"/>
        <v>No</v>
      </c>
      <c r="L3659">
        <f t="shared" si="174"/>
        <v>403433.03</v>
      </c>
      <c r="M3659" s="1" t="str">
        <f>IF(ISBLANK(D3659),_xlfn.MODE.SNGL(moras[TIPO_ASEGURAMIENTO]),D3659)</f>
        <v>ASALARIADO</v>
      </c>
      <c r="N3659" s="1">
        <f>IF(ISBLANK(moras[[#This Row],[EDAD]]),T3680,moras[[#This Row],[EDAD]])</f>
        <v>26</v>
      </c>
    </row>
    <row r="3660" spans="1:14" x14ac:dyDescent="0.35">
      <c r="A3660" s="1">
        <v>3659</v>
      </c>
      <c r="B3660" s="1" t="s">
        <v>9</v>
      </c>
      <c r="C3660" s="1">
        <v>400000</v>
      </c>
      <c r="D3660" s="1" t="s">
        <v>10</v>
      </c>
      <c r="E3660" s="1" t="s">
        <v>16</v>
      </c>
      <c r="F3660" s="1" t="s">
        <v>12</v>
      </c>
      <c r="G3660" s="1" t="s">
        <v>12</v>
      </c>
      <c r="H3660" s="1" t="s">
        <v>13</v>
      </c>
      <c r="I3660" s="1">
        <v>30</v>
      </c>
      <c r="J3660" t="str">
        <f t="shared" si="172"/>
        <v>No</v>
      </c>
      <c r="K3660" t="str">
        <f t="shared" si="173"/>
        <v>No</v>
      </c>
      <c r="L3660">
        <f t="shared" si="174"/>
        <v>400000</v>
      </c>
      <c r="M3660" s="1" t="str">
        <f>IF(ISBLANK(D3660),_xlfn.MODE.SNGL(moras[TIPO_ASEGURAMIENTO]),D3660)</f>
        <v>ASALARIADO</v>
      </c>
      <c r="N3660" s="1">
        <f>IF(ISBLANK(moras[[#This Row],[EDAD]]),T3681,moras[[#This Row],[EDAD]])</f>
        <v>30</v>
      </c>
    </row>
    <row r="3661" spans="1:14" x14ac:dyDescent="0.35">
      <c r="A3661" s="1">
        <v>3660</v>
      </c>
      <c r="B3661" s="1" t="s">
        <v>9</v>
      </c>
      <c r="C3661" s="1">
        <v>2345522.5</v>
      </c>
      <c r="D3661" s="1" t="s">
        <v>10</v>
      </c>
      <c r="E3661" s="1" t="s">
        <v>11</v>
      </c>
      <c r="F3661" s="1" t="s">
        <v>12</v>
      </c>
      <c r="G3661" s="1" t="s">
        <v>13</v>
      </c>
      <c r="H3661" s="1" t="s">
        <v>13</v>
      </c>
      <c r="I3661" s="1">
        <v>48</v>
      </c>
      <c r="J3661" t="str">
        <f t="shared" si="172"/>
        <v>Atípico</v>
      </c>
      <c r="K3661" t="str">
        <f t="shared" si="173"/>
        <v>No</v>
      </c>
      <c r="L3661">
        <f t="shared" si="174"/>
        <v>2345522.5</v>
      </c>
      <c r="M3661" s="1" t="str">
        <f>IF(ISBLANK(D3661),_xlfn.MODE.SNGL(moras[TIPO_ASEGURAMIENTO]),D3661)</f>
        <v>ASALARIADO</v>
      </c>
      <c r="N3661" s="1">
        <f>IF(ISBLANK(moras[[#This Row],[EDAD]]),T3682,moras[[#This Row],[EDAD]])</f>
        <v>48</v>
      </c>
    </row>
    <row r="3662" spans="1:14" x14ac:dyDescent="0.35">
      <c r="A3662" s="1">
        <v>3661</v>
      </c>
      <c r="B3662" s="1" t="s">
        <v>9</v>
      </c>
      <c r="C3662" s="1">
        <v>480577</v>
      </c>
      <c r="D3662" s="1" t="s">
        <v>18</v>
      </c>
      <c r="E3662" s="1" t="s">
        <v>16</v>
      </c>
      <c r="F3662" s="1" t="s">
        <v>12</v>
      </c>
      <c r="G3662" s="1" t="s">
        <v>13</v>
      </c>
      <c r="H3662" s="1" t="s">
        <v>13</v>
      </c>
      <c r="I3662" s="1">
        <v>49</v>
      </c>
      <c r="J3662" t="str">
        <f t="shared" si="172"/>
        <v>No</v>
      </c>
      <c r="K3662" t="str">
        <f t="shared" si="173"/>
        <v>No</v>
      </c>
      <c r="L3662">
        <f t="shared" si="174"/>
        <v>480577</v>
      </c>
      <c r="M3662" s="1" t="str">
        <f>IF(ISBLANK(D3662),_xlfn.MODE.SNGL(moras[TIPO_ASEGURAMIENTO]),D3662)</f>
        <v>TRABAJADOR INDEPENDIENTE</v>
      </c>
      <c r="N3662" s="1">
        <f>IF(ISBLANK(moras[[#This Row],[EDAD]]),T3683,moras[[#This Row],[EDAD]])</f>
        <v>49</v>
      </c>
    </row>
    <row r="3663" spans="1:14" x14ac:dyDescent="0.35">
      <c r="A3663" s="1">
        <v>3662</v>
      </c>
      <c r="B3663" s="1" t="s">
        <v>9</v>
      </c>
      <c r="C3663" s="1">
        <v>458437</v>
      </c>
      <c r="D3663" s="1" t="s">
        <v>10</v>
      </c>
      <c r="E3663" s="1" t="s">
        <v>16</v>
      </c>
      <c r="F3663" s="1" t="s">
        <v>12</v>
      </c>
      <c r="G3663" s="1" t="s">
        <v>13</v>
      </c>
      <c r="H3663" s="1" t="s">
        <v>13</v>
      </c>
      <c r="I3663" s="1">
        <v>27</v>
      </c>
      <c r="J3663" t="str">
        <f t="shared" si="172"/>
        <v>No</v>
      </c>
      <c r="K3663" t="str">
        <f t="shared" si="173"/>
        <v>No</v>
      </c>
      <c r="L3663">
        <f t="shared" si="174"/>
        <v>458437</v>
      </c>
      <c r="M3663" s="1" t="str">
        <f>IF(ISBLANK(D3663),_xlfn.MODE.SNGL(moras[TIPO_ASEGURAMIENTO]),D3663)</f>
        <v>ASALARIADO</v>
      </c>
      <c r="N3663" s="1">
        <f>IF(ISBLANK(moras[[#This Row],[EDAD]]),T3684,moras[[#This Row],[EDAD]])</f>
        <v>27</v>
      </c>
    </row>
    <row r="3664" spans="1:14" x14ac:dyDescent="0.35">
      <c r="A3664" s="1">
        <v>3663</v>
      </c>
      <c r="B3664" s="1" t="s">
        <v>15</v>
      </c>
      <c r="C3664" s="1">
        <v>314569</v>
      </c>
      <c r="D3664" s="1" t="s">
        <v>17</v>
      </c>
      <c r="E3664" s="1" t="s">
        <v>16</v>
      </c>
      <c r="F3664" s="1" t="s">
        <v>12</v>
      </c>
      <c r="G3664" s="1" t="s">
        <v>13</v>
      </c>
      <c r="H3664" s="1" t="s">
        <v>13</v>
      </c>
      <c r="I3664" s="1">
        <v>61</v>
      </c>
      <c r="J3664" t="str">
        <f t="shared" si="172"/>
        <v>No</v>
      </c>
      <c r="K3664" t="str">
        <f t="shared" si="173"/>
        <v>No</v>
      </c>
      <c r="L3664">
        <f t="shared" si="174"/>
        <v>314569</v>
      </c>
      <c r="M3664" s="1" t="str">
        <f>IF(ISBLANK(D3664),_xlfn.MODE.SNGL(moras[TIPO_ASEGURAMIENTO]),D3664)</f>
        <v>ASEGURADO VOLUNTARIO</v>
      </c>
      <c r="N3664" s="1">
        <f>IF(ISBLANK(moras[[#This Row],[EDAD]]),T3685,moras[[#This Row],[EDAD]])</f>
        <v>61</v>
      </c>
    </row>
    <row r="3665" spans="1:14" x14ac:dyDescent="0.35">
      <c r="A3665" s="1">
        <v>3664</v>
      </c>
      <c r="B3665" s="1" t="s">
        <v>9</v>
      </c>
      <c r="C3665" s="1">
        <v>84000</v>
      </c>
      <c r="D3665" s="1" t="s">
        <v>10</v>
      </c>
      <c r="E3665" s="1" t="s">
        <v>16</v>
      </c>
      <c r="F3665" s="1" t="s">
        <v>12</v>
      </c>
      <c r="G3665" s="1" t="s">
        <v>13</v>
      </c>
      <c r="H3665" s="1" t="s">
        <v>12</v>
      </c>
      <c r="I3665" s="1">
        <v>32</v>
      </c>
      <c r="J3665" t="str">
        <f t="shared" si="172"/>
        <v>No</v>
      </c>
      <c r="K3665" t="str">
        <f t="shared" si="173"/>
        <v>No</v>
      </c>
      <c r="L3665">
        <f t="shared" si="174"/>
        <v>84000</v>
      </c>
      <c r="M3665" s="1" t="str">
        <f>IF(ISBLANK(D3665),_xlfn.MODE.SNGL(moras[TIPO_ASEGURAMIENTO]),D3665)</f>
        <v>ASALARIADO</v>
      </c>
      <c r="N3665" s="1">
        <f>IF(ISBLANK(moras[[#This Row],[EDAD]]),T3686,moras[[#This Row],[EDAD]])</f>
        <v>32</v>
      </c>
    </row>
    <row r="3666" spans="1:14" x14ac:dyDescent="0.35">
      <c r="A3666" s="1">
        <v>3665</v>
      </c>
      <c r="B3666" s="1" t="s">
        <v>15</v>
      </c>
      <c r="C3666" s="1">
        <v>297046</v>
      </c>
      <c r="D3666" s="1" t="s">
        <v>17</v>
      </c>
      <c r="E3666" s="1" t="s">
        <v>16</v>
      </c>
      <c r="F3666" s="1" t="s">
        <v>13</v>
      </c>
      <c r="G3666" s="1" t="s">
        <v>12</v>
      </c>
      <c r="H3666" s="1" t="s">
        <v>12</v>
      </c>
      <c r="I3666" s="1">
        <v>20</v>
      </c>
      <c r="J3666" t="str">
        <f t="shared" si="172"/>
        <v>No</v>
      </c>
      <c r="K3666" t="str">
        <f t="shared" si="173"/>
        <v>No</v>
      </c>
      <c r="L3666">
        <f t="shared" si="174"/>
        <v>297046</v>
      </c>
      <c r="M3666" s="1" t="str">
        <f>IF(ISBLANK(D3666),_xlfn.MODE.SNGL(moras[TIPO_ASEGURAMIENTO]),D3666)</f>
        <v>ASEGURADO VOLUNTARIO</v>
      </c>
      <c r="N3666" s="1">
        <f>IF(ISBLANK(moras[[#This Row],[EDAD]]),T3687,moras[[#This Row],[EDAD]])</f>
        <v>20</v>
      </c>
    </row>
    <row r="3667" spans="1:14" x14ac:dyDescent="0.35">
      <c r="A3667" s="1">
        <v>3666</v>
      </c>
      <c r="B3667" s="1" t="s">
        <v>15</v>
      </c>
      <c r="C3667" s="1">
        <v>464076.6</v>
      </c>
      <c r="D3667" s="1" t="s">
        <v>10</v>
      </c>
      <c r="E3667" s="1" t="s">
        <v>16</v>
      </c>
      <c r="F3667" s="1" t="s">
        <v>12</v>
      </c>
      <c r="G3667" s="1" t="s">
        <v>13</v>
      </c>
      <c r="H3667" s="1" t="s">
        <v>13</v>
      </c>
      <c r="I3667" s="1">
        <v>30</v>
      </c>
      <c r="J3667" t="str">
        <f t="shared" si="172"/>
        <v>No</v>
      </c>
      <c r="K3667" t="str">
        <f t="shared" si="173"/>
        <v>No</v>
      </c>
      <c r="L3667">
        <f t="shared" si="174"/>
        <v>464076.6</v>
      </c>
      <c r="M3667" s="1" t="str">
        <f>IF(ISBLANK(D3667),_xlfn.MODE.SNGL(moras[TIPO_ASEGURAMIENTO]),D3667)</f>
        <v>ASALARIADO</v>
      </c>
      <c r="N3667" s="1">
        <f>IF(ISBLANK(moras[[#This Row],[EDAD]]),T3688,moras[[#This Row],[EDAD]])</f>
        <v>30</v>
      </c>
    </row>
    <row r="3668" spans="1:14" x14ac:dyDescent="0.35">
      <c r="A3668" s="1">
        <v>3667</v>
      </c>
      <c r="B3668" s="1" t="s">
        <v>15</v>
      </c>
      <c r="C3668" s="1">
        <v>358976.25</v>
      </c>
      <c r="D3668" s="1" t="s">
        <v>10</v>
      </c>
      <c r="E3668" s="1" t="s">
        <v>16</v>
      </c>
      <c r="F3668" s="1" t="s">
        <v>12</v>
      </c>
      <c r="G3668" s="1" t="s">
        <v>13</v>
      </c>
      <c r="H3668" s="1" t="s">
        <v>13</v>
      </c>
      <c r="I3668" s="1">
        <v>19</v>
      </c>
      <c r="J3668" t="str">
        <f t="shared" si="172"/>
        <v>No</v>
      </c>
      <c r="K3668" t="str">
        <f t="shared" si="173"/>
        <v>No</v>
      </c>
      <c r="L3668">
        <f t="shared" si="174"/>
        <v>358976.25</v>
      </c>
      <c r="M3668" s="1" t="str">
        <f>IF(ISBLANK(D3668),_xlfn.MODE.SNGL(moras[TIPO_ASEGURAMIENTO]),D3668)</f>
        <v>ASALARIADO</v>
      </c>
      <c r="N3668" s="1">
        <f>IF(ISBLANK(moras[[#This Row],[EDAD]]),T3689,moras[[#This Row],[EDAD]])</f>
        <v>19</v>
      </c>
    </row>
    <row r="3669" spans="1:14" x14ac:dyDescent="0.35">
      <c r="A3669" s="1">
        <v>3668</v>
      </c>
      <c r="B3669" s="1" t="s">
        <v>15</v>
      </c>
      <c r="C3669" s="1">
        <v>359544.27</v>
      </c>
      <c r="D3669" s="1" t="s">
        <v>21</v>
      </c>
      <c r="E3669" s="1" t="s">
        <v>16</v>
      </c>
      <c r="F3669" s="1" t="s">
        <v>12</v>
      </c>
      <c r="G3669" s="1" t="s">
        <v>12</v>
      </c>
      <c r="H3669" s="1" t="s">
        <v>13</v>
      </c>
      <c r="I3669" s="1">
        <v>29</v>
      </c>
      <c r="J3669" t="str">
        <f t="shared" si="172"/>
        <v>No</v>
      </c>
      <c r="K3669" t="str">
        <f t="shared" si="173"/>
        <v>No</v>
      </c>
      <c r="L3669">
        <f t="shared" si="174"/>
        <v>359544.27</v>
      </c>
      <c r="M3669" s="1" t="str">
        <f>IF(ISBLANK(D3669),_xlfn.MODE.SNGL(moras[TIPO_ASEGURAMIENTO]),D3669)</f>
        <v>CONVENIOS ESPECIALES DE ASEGURADOS VOLUNTARIOS</v>
      </c>
      <c r="N3669" s="1">
        <f>IF(ISBLANK(moras[[#This Row],[EDAD]]),T3690,moras[[#This Row],[EDAD]])</f>
        <v>29</v>
      </c>
    </row>
    <row r="3670" spans="1:14" x14ac:dyDescent="0.35">
      <c r="A3670" s="1">
        <v>3669</v>
      </c>
      <c r="B3670" s="1" t="s">
        <v>9</v>
      </c>
      <c r="C3670" s="1">
        <v>278030</v>
      </c>
      <c r="D3670" s="1" t="s">
        <v>19</v>
      </c>
      <c r="E3670" s="1" t="s">
        <v>16</v>
      </c>
      <c r="F3670" s="1" t="s">
        <v>12</v>
      </c>
      <c r="G3670" s="1" t="s">
        <v>13</v>
      </c>
      <c r="H3670" s="1" t="s">
        <v>13</v>
      </c>
      <c r="I3670" s="1">
        <v>43</v>
      </c>
      <c r="J3670" t="str">
        <f t="shared" si="172"/>
        <v>No</v>
      </c>
      <c r="K3670" t="str">
        <f t="shared" si="173"/>
        <v>No</v>
      </c>
      <c r="L3670">
        <f t="shared" si="174"/>
        <v>278030</v>
      </c>
      <c r="M3670" s="1" t="str">
        <f>IF(ISBLANK(D3670),_xlfn.MODE.SNGL(moras[TIPO_ASEGURAMIENTO]),D3670)</f>
        <v>CONVENIOS ESPECIALES DE TRABAJADORES INDEPENDIENTES</v>
      </c>
      <c r="N3670" s="1">
        <f>IF(ISBLANK(moras[[#This Row],[EDAD]]),T3691,moras[[#This Row],[EDAD]])</f>
        <v>43</v>
      </c>
    </row>
    <row r="3671" spans="1:14" x14ac:dyDescent="0.35">
      <c r="A3671" s="1">
        <v>3670</v>
      </c>
      <c r="B3671" s="1" t="s">
        <v>9</v>
      </c>
      <c r="C3671" s="1">
        <v>212337</v>
      </c>
      <c r="D3671" s="1" t="s">
        <v>10</v>
      </c>
      <c r="E3671" s="1" t="s">
        <v>16</v>
      </c>
      <c r="F3671" s="1" t="s">
        <v>12</v>
      </c>
      <c r="G3671" s="1" t="s">
        <v>13</v>
      </c>
      <c r="H3671" s="1" t="s">
        <v>12</v>
      </c>
      <c r="I3671" s="1">
        <v>31</v>
      </c>
      <c r="J3671" t="str">
        <f t="shared" si="172"/>
        <v>No</v>
      </c>
      <c r="K3671" t="str">
        <f t="shared" si="173"/>
        <v>No</v>
      </c>
      <c r="L3671">
        <f t="shared" si="174"/>
        <v>212337</v>
      </c>
      <c r="M3671" s="1" t="str">
        <f>IF(ISBLANK(D3671),_xlfn.MODE.SNGL(moras[TIPO_ASEGURAMIENTO]),D3671)</f>
        <v>ASALARIADO</v>
      </c>
      <c r="N3671" s="1">
        <f>IF(ISBLANK(moras[[#This Row],[EDAD]]),T3692,moras[[#This Row],[EDAD]])</f>
        <v>31</v>
      </c>
    </row>
    <row r="3672" spans="1:14" x14ac:dyDescent="0.35">
      <c r="A3672" s="1">
        <v>3671</v>
      </c>
      <c r="B3672" s="1" t="s">
        <v>9</v>
      </c>
      <c r="C3672" s="1">
        <v>79890</v>
      </c>
      <c r="D3672" s="1" t="s">
        <v>10</v>
      </c>
      <c r="E3672" s="1" t="s">
        <v>16</v>
      </c>
      <c r="F3672" s="1" t="s">
        <v>12</v>
      </c>
      <c r="G3672" s="1" t="s">
        <v>12</v>
      </c>
      <c r="H3672" s="1" t="s">
        <v>13</v>
      </c>
      <c r="I3672" s="1">
        <v>53</v>
      </c>
      <c r="J3672" t="str">
        <f t="shared" si="172"/>
        <v>No</v>
      </c>
      <c r="K3672" t="str">
        <f t="shared" si="173"/>
        <v>No</v>
      </c>
      <c r="L3672">
        <f t="shared" si="174"/>
        <v>79890</v>
      </c>
      <c r="M3672" s="1" t="str">
        <f>IF(ISBLANK(D3672),_xlfn.MODE.SNGL(moras[TIPO_ASEGURAMIENTO]),D3672)</f>
        <v>ASALARIADO</v>
      </c>
      <c r="N3672" s="1">
        <f>IF(ISBLANK(moras[[#This Row],[EDAD]]),T3693,moras[[#This Row],[EDAD]])</f>
        <v>53</v>
      </c>
    </row>
    <row r="3673" spans="1:14" x14ac:dyDescent="0.35">
      <c r="A3673" s="1">
        <v>3672</v>
      </c>
      <c r="B3673" s="1" t="s">
        <v>9</v>
      </c>
      <c r="C3673" s="1">
        <v>278030</v>
      </c>
      <c r="D3673" s="1" t="s">
        <v>19</v>
      </c>
      <c r="E3673" s="1" t="s">
        <v>16</v>
      </c>
      <c r="F3673" s="1" t="s">
        <v>12</v>
      </c>
      <c r="G3673" s="1" t="s">
        <v>13</v>
      </c>
      <c r="H3673" s="1" t="s">
        <v>13</v>
      </c>
      <c r="I3673" s="1">
        <v>44</v>
      </c>
      <c r="J3673" t="str">
        <f t="shared" si="172"/>
        <v>No</v>
      </c>
      <c r="K3673" t="str">
        <f t="shared" si="173"/>
        <v>No</v>
      </c>
      <c r="L3673">
        <f t="shared" si="174"/>
        <v>278030</v>
      </c>
      <c r="M3673" s="1" t="str">
        <f>IF(ISBLANK(D3673),_xlfn.MODE.SNGL(moras[TIPO_ASEGURAMIENTO]),D3673)</f>
        <v>CONVENIOS ESPECIALES DE TRABAJADORES INDEPENDIENTES</v>
      </c>
      <c r="N3673" s="1">
        <f>IF(ISBLANK(moras[[#This Row],[EDAD]]),T3694,moras[[#This Row],[EDAD]])</f>
        <v>44</v>
      </c>
    </row>
    <row r="3674" spans="1:14" x14ac:dyDescent="0.35">
      <c r="A3674" s="1">
        <v>3673</v>
      </c>
      <c r="B3674" s="1" t="s">
        <v>15</v>
      </c>
      <c r="C3674" s="1">
        <v>630173</v>
      </c>
      <c r="D3674" s="1" t="s">
        <v>14</v>
      </c>
      <c r="E3674" s="1" t="s">
        <v>11</v>
      </c>
      <c r="F3674" s="1" t="s">
        <v>12</v>
      </c>
      <c r="G3674" s="1" t="s">
        <v>13</v>
      </c>
      <c r="H3674" s="1" t="s">
        <v>13</v>
      </c>
      <c r="I3674" s="1">
        <v>75</v>
      </c>
      <c r="J3674" t="str">
        <f t="shared" si="172"/>
        <v>No</v>
      </c>
      <c r="K3674" t="str">
        <f t="shared" si="173"/>
        <v>No</v>
      </c>
      <c r="L3674">
        <f t="shared" si="174"/>
        <v>630173</v>
      </c>
      <c r="M3674" s="1" t="str">
        <f>IF(ISBLANK(D3674),_xlfn.MODE.SNGL(moras[TIPO_ASEGURAMIENTO]),D3674)</f>
        <v>PENSIONADOS EN SU PROPIO SISTEMA</v>
      </c>
      <c r="N3674" s="1">
        <f>IF(ISBLANK(moras[[#This Row],[EDAD]]),T3695,moras[[#This Row],[EDAD]])</f>
        <v>75</v>
      </c>
    </row>
    <row r="3675" spans="1:14" x14ac:dyDescent="0.35">
      <c r="A3675" s="1">
        <v>3674</v>
      </c>
      <c r="B3675" s="1" t="s">
        <v>15</v>
      </c>
      <c r="C3675" s="1">
        <v>1041733</v>
      </c>
      <c r="D3675" s="1" t="s">
        <v>10</v>
      </c>
      <c r="E3675" s="1" t="s">
        <v>11</v>
      </c>
      <c r="F3675" s="1" t="s">
        <v>12</v>
      </c>
      <c r="G3675" s="1" t="s">
        <v>13</v>
      </c>
      <c r="H3675" s="1" t="s">
        <v>12</v>
      </c>
      <c r="I3675" s="1">
        <v>37</v>
      </c>
      <c r="J3675" t="str">
        <f t="shared" si="172"/>
        <v>No</v>
      </c>
      <c r="K3675" t="str">
        <f t="shared" si="173"/>
        <v>No</v>
      </c>
      <c r="L3675">
        <f t="shared" si="174"/>
        <v>1041733</v>
      </c>
      <c r="M3675" s="1" t="str">
        <f>IF(ISBLANK(D3675),_xlfn.MODE.SNGL(moras[TIPO_ASEGURAMIENTO]),D3675)</f>
        <v>ASALARIADO</v>
      </c>
      <c r="N3675" s="1">
        <f>IF(ISBLANK(moras[[#This Row],[EDAD]]),T3696,moras[[#This Row],[EDAD]])</f>
        <v>37</v>
      </c>
    </row>
    <row r="3676" spans="1:14" x14ac:dyDescent="0.35">
      <c r="A3676" s="1">
        <v>3675</v>
      </c>
      <c r="B3676" s="1" t="s">
        <v>15</v>
      </c>
      <c r="C3676" s="1">
        <v>440000</v>
      </c>
      <c r="D3676" s="1" t="s">
        <v>10</v>
      </c>
      <c r="E3676" s="1" t="s">
        <v>16</v>
      </c>
      <c r="F3676" s="1" t="s">
        <v>12</v>
      </c>
      <c r="G3676" s="1" t="s">
        <v>13</v>
      </c>
      <c r="H3676" s="1" t="s">
        <v>13</v>
      </c>
      <c r="I3676" s="1">
        <v>32</v>
      </c>
      <c r="J3676" t="str">
        <f t="shared" si="172"/>
        <v>No</v>
      </c>
      <c r="K3676" t="str">
        <f t="shared" si="173"/>
        <v>No</v>
      </c>
      <c r="L3676">
        <f t="shared" si="174"/>
        <v>440000</v>
      </c>
      <c r="M3676" s="1" t="str">
        <f>IF(ISBLANK(D3676),_xlfn.MODE.SNGL(moras[TIPO_ASEGURAMIENTO]),D3676)</f>
        <v>ASALARIADO</v>
      </c>
      <c r="N3676" s="1">
        <f>IF(ISBLANK(moras[[#This Row],[EDAD]]),T3697,moras[[#This Row],[EDAD]])</f>
        <v>32</v>
      </c>
    </row>
    <row r="3677" spans="1:14" x14ac:dyDescent="0.35">
      <c r="A3677" s="1">
        <v>3676</v>
      </c>
      <c r="B3677" s="1" t="s">
        <v>9</v>
      </c>
      <c r="C3677" s="1">
        <v>278030</v>
      </c>
      <c r="D3677" s="1" t="s">
        <v>17</v>
      </c>
      <c r="E3677" s="1" t="s">
        <v>16</v>
      </c>
      <c r="F3677" s="1" t="s">
        <v>12</v>
      </c>
      <c r="G3677" s="1" t="s">
        <v>13</v>
      </c>
      <c r="H3677" s="1" t="s">
        <v>13</v>
      </c>
      <c r="I3677" s="1">
        <v>26</v>
      </c>
      <c r="J3677" t="str">
        <f t="shared" si="172"/>
        <v>No</v>
      </c>
      <c r="K3677" t="str">
        <f t="shared" si="173"/>
        <v>No</v>
      </c>
      <c r="L3677">
        <f t="shared" si="174"/>
        <v>278030</v>
      </c>
      <c r="M3677" s="1" t="str">
        <f>IF(ISBLANK(D3677),_xlfn.MODE.SNGL(moras[TIPO_ASEGURAMIENTO]),D3677)</f>
        <v>ASEGURADO VOLUNTARIO</v>
      </c>
      <c r="N3677" s="1">
        <f>IF(ISBLANK(moras[[#This Row],[EDAD]]),T3698,moras[[#This Row],[EDAD]])</f>
        <v>26</v>
      </c>
    </row>
    <row r="3678" spans="1:14" x14ac:dyDescent="0.35">
      <c r="A3678" s="1">
        <v>3677</v>
      </c>
      <c r="B3678" s="1" t="s">
        <v>9</v>
      </c>
      <c r="C3678" s="1">
        <v>450886</v>
      </c>
      <c r="D3678" s="1" t="s">
        <v>18</v>
      </c>
      <c r="E3678" s="1" t="s">
        <v>16</v>
      </c>
      <c r="F3678" s="1" t="s">
        <v>12</v>
      </c>
      <c r="G3678" s="1" t="s">
        <v>13</v>
      </c>
      <c r="H3678" s="1" t="s">
        <v>12</v>
      </c>
      <c r="I3678" s="1">
        <v>53</v>
      </c>
      <c r="J3678" t="str">
        <f t="shared" si="172"/>
        <v>No</v>
      </c>
      <c r="K3678" t="str">
        <f t="shared" si="173"/>
        <v>No</v>
      </c>
      <c r="L3678">
        <f t="shared" si="174"/>
        <v>450886</v>
      </c>
      <c r="M3678" s="1" t="str">
        <f>IF(ISBLANK(D3678),_xlfn.MODE.SNGL(moras[TIPO_ASEGURAMIENTO]),D3678)</f>
        <v>TRABAJADOR INDEPENDIENTE</v>
      </c>
      <c r="N3678" s="1">
        <f>IF(ISBLANK(moras[[#This Row],[EDAD]]),T3699,moras[[#This Row],[EDAD]])</f>
        <v>53</v>
      </c>
    </row>
    <row r="3679" spans="1:14" x14ac:dyDescent="0.35">
      <c r="A3679" s="1">
        <v>3678</v>
      </c>
      <c r="B3679" s="1" t="s">
        <v>15</v>
      </c>
      <c r="C3679" s="1">
        <v>552751.04</v>
      </c>
      <c r="D3679" s="1" t="s">
        <v>10</v>
      </c>
      <c r="E3679" s="1" t="s">
        <v>16</v>
      </c>
      <c r="F3679" s="1" t="s">
        <v>12</v>
      </c>
      <c r="G3679" s="1" t="s">
        <v>13</v>
      </c>
      <c r="H3679" s="1" t="s">
        <v>13</v>
      </c>
      <c r="I3679" s="1">
        <v>27</v>
      </c>
      <c r="J3679" t="str">
        <f t="shared" si="172"/>
        <v>No</v>
      </c>
      <c r="K3679" t="str">
        <f t="shared" si="173"/>
        <v>No</v>
      </c>
      <c r="L3679">
        <f t="shared" si="174"/>
        <v>552751.04</v>
      </c>
      <c r="M3679" s="1" t="str">
        <f>IF(ISBLANK(D3679),_xlfn.MODE.SNGL(moras[TIPO_ASEGURAMIENTO]),D3679)</f>
        <v>ASALARIADO</v>
      </c>
      <c r="N3679" s="1">
        <f>IF(ISBLANK(moras[[#This Row],[EDAD]]),T3700,moras[[#This Row],[EDAD]])</f>
        <v>27</v>
      </c>
    </row>
    <row r="3680" spans="1:14" x14ac:dyDescent="0.35">
      <c r="A3680" s="1">
        <v>3679</v>
      </c>
      <c r="B3680" s="1" t="s">
        <v>9</v>
      </c>
      <c r="C3680" s="1">
        <v>346647.79</v>
      </c>
      <c r="D3680" s="1" t="s">
        <v>10</v>
      </c>
      <c r="E3680" s="1" t="s">
        <v>16</v>
      </c>
      <c r="F3680" s="1" t="s">
        <v>12</v>
      </c>
      <c r="G3680" s="1" t="s">
        <v>13</v>
      </c>
      <c r="H3680" s="1" t="s">
        <v>13</v>
      </c>
      <c r="I3680" s="1">
        <v>20</v>
      </c>
      <c r="J3680" t="str">
        <f t="shared" si="172"/>
        <v>No</v>
      </c>
      <c r="K3680" t="str">
        <f t="shared" si="173"/>
        <v>No</v>
      </c>
      <c r="L3680">
        <f t="shared" si="174"/>
        <v>346647.79</v>
      </c>
      <c r="M3680" s="1" t="str">
        <f>IF(ISBLANK(D3680),_xlfn.MODE.SNGL(moras[TIPO_ASEGURAMIENTO]),D3680)</f>
        <v>ASALARIADO</v>
      </c>
      <c r="N3680" s="1">
        <f>IF(ISBLANK(moras[[#This Row],[EDAD]]),T3701,moras[[#This Row],[EDAD]])</f>
        <v>20</v>
      </c>
    </row>
    <row r="3681" spans="1:14" x14ac:dyDescent="0.35">
      <c r="A3681" s="1">
        <v>3680</v>
      </c>
      <c r="B3681" s="1" t="s">
        <v>9</v>
      </c>
      <c r="C3681" s="1">
        <v>278030</v>
      </c>
      <c r="D3681" s="1" t="s">
        <v>19</v>
      </c>
      <c r="E3681" s="1" t="s">
        <v>16</v>
      </c>
      <c r="F3681" s="1" t="s">
        <v>12</v>
      </c>
      <c r="G3681" s="1" t="s">
        <v>13</v>
      </c>
      <c r="H3681" s="1" t="s">
        <v>13</v>
      </c>
      <c r="I3681" s="1">
        <v>53</v>
      </c>
      <c r="J3681" t="str">
        <f t="shared" si="172"/>
        <v>No</v>
      </c>
      <c r="K3681" t="str">
        <f t="shared" si="173"/>
        <v>No</v>
      </c>
      <c r="L3681">
        <f t="shared" si="174"/>
        <v>278030</v>
      </c>
      <c r="M3681" s="1" t="str">
        <f>IF(ISBLANK(D3681),_xlfn.MODE.SNGL(moras[TIPO_ASEGURAMIENTO]),D3681)</f>
        <v>CONVENIOS ESPECIALES DE TRABAJADORES INDEPENDIENTES</v>
      </c>
      <c r="N3681" s="1">
        <f>IF(ISBLANK(moras[[#This Row],[EDAD]]),T3702,moras[[#This Row],[EDAD]])</f>
        <v>53</v>
      </c>
    </row>
    <row r="3682" spans="1:14" x14ac:dyDescent="0.35">
      <c r="A3682" s="1">
        <v>3681</v>
      </c>
      <c r="B3682" s="1" t="s">
        <v>9</v>
      </c>
      <c r="C3682" s="1">
        <v>342027</v>
      </c>
      <c r="D3682" s="1" t="s">
        <v>10</v>
      </c>
      <c r="E3682" s="1" t="s">
        <v>16</v>
      </c>
      <c r="F3682" s="1" t="s">
        <v>12</v>
      </c>
      <c r="G3682" s="1" t="s">
        <v>13</v>
      </c>
      <c r="H3682" s="1" t="s">
        <v>13</v>
      </c>
      <c r="I3682" s="1">
        <v>24</v>
      </c>
      <c r="J3682" t="str">
        <f t="shared" si="172"/>
        <v>No</v>
      </c>
      <c r="K3682" t="str">
        <f t="shared" si="173"/>
        <v>No</v>
      </c>
      <c r="L3682">
        <f t="shared" si="174"/>
        <v>342027</v>
      </c>
      <c r="M3682" s="1" t="str">
        <f>IF(ISBLANK(D3682),_xlfn.MODE.SNGL(moras[TIPO_ASEGURAMIENTO]),D3682)</f>
        <v>ASALARIADO</v>
      </c>
      <c r="N3682" s="1">
        <f>IF(ISBLANK(moras[[#This Row],[EDAD]]),T3703,moras[[#This Row],[EDAD]])</f>
        <v>24</v>
      </c>
    </row>
    <row r="3683" spans="1:14" x14ac:dyDescent="0.35">
      <c r="A3683" s="1">
        <v>3682</v>
      </c>
      <c r="B3683" s="1" t="s">
        <v>9</v>
      </c>
      <c r="C3683" s="1">
        <v>405586.5</v>
      </c>
      <c r="D3683" s="1" t="s">
        <v>10</v>
      </c>
      <c r="E3683" s="1" t="s">
        <v>16</v>
      </c>
      <c r="F3683" s="1" t="s">
        <v>12</v>
      </c>
      <c r="G3683" s="1" t="s">
        <v>13</v>
      </c>
      <c r="H3683" s="1" t="s">
        <v>13</v>
      </c>
      <c r="I3683" s="1">
        <v>48</v>
      </c>
      <c r="J3683" t="str">
        <f t="shared" si="172"/>
        <v>No</v>
      </c>
      <c r="K3683" t="str">
        <f t="shared" si="173"/>
        <v>No</v>
      </c>
      <c r="L3683">
        <f t="shared" si="174"/>
        <v>405586.5</v>
      </c>
      <c r="M3683" s="1" t="str">
        <f>IF(ISBLANK(D3683),_xlfn.MODE.SNGL(moras[TIPO_ASEGURAMIENTO]),D3683)</f>
        <v>ASALARIADO</v>
      </c>
      <c r="N3683" s="1">
        <f>IF(ISBLANK(moras[[#This Row],[EDAD]]),T3704,moras[[#This Row],[EDAD]])</f>
        <v>48</v>
      </c>
    </row>
    <row r="3684" spans="1:14" x14ac:dyDescent="0.35">
      <c r="A3684" s="1">
        <v>3683</v>
      </c>
      <c r="B3684" s="1" t="s">
        <v>9</v>
      </c>
      <c r="C3684" s="1">
        <v>299647</v>
      </c>
      <c r="D3684" s="1" t="s">
        <v>17</v>
      </c>
      <c r="E3684" s="1" t="s">
        <v>16</v>
      </c>
      <c r="F3684" s="1" t="s">
        <v>12</v>
      </c>
      <c r="G3684" s="1" t="s">
        <v>13</v>
      </c>
      <c r="H3684" s="1" t="s">
        <v>13</v>
      </c>
      <c r="I3684" s="1">
        <v>68</v>
      </c>
      <c r="J3684" t="str">
        <f t="shared" si="172"/>
        <v>No</v>
      </c>
      <c r="K3684" t="str">
        <f t="shared" si="173"/>
        <v>No</v>
      </c>
      <c r="L3684">
        <f t="shared" si="174"/>
        <v>299647</v>
      </c>
      <c r="M3684" s="1" t="str">
        <f>IF(ISBLANK(D3684),_xlfn.MODE.SNGL(moras[TIPO_ASEGURAMIENTO]),D3684)</f>
        <v>ASEGURADO VOLUNTARIO</v>
      </c>
      <c r="N3684" s="1">
        <f>IF(ISBLANK(moras[[#This Row],[EDAD]]),T3705,moras[[#This Row],[EDAD]])</f>
        <v>68</v>
      </c>
    </row>
    <row r="3685" spans="1:14" x14ac:dyDescent="0.35">
      <c r="A3685" s="1">
        <v>3684</v>
      </c>
      <c r="B3685" s="1" t="s">
        <v>9</v>
      </c>
      <c r="C3685" s="1">
        <v>244574.2</v>
      </c>
      <c r="D3685" s="1" t="s">
        <v>10</v>
      </c>
      <c r="E3685" s="1" t="s">
        <v>16</v>
      </c>
      <c r="F3685" s="1" t="s">
        <v>12</v>
      </c>
      <c r="G3685" s="1" t="s">
        <v>13</v>
      </c>
      <c r="H3685" s="1" t="s">
        <v>13</v>
      </c>
      <c r="I3685" s="1">
        <v>42</v>
      </c>
      <c r="J3685" t="str">
        <f t="shared" si="172"/>
        <v>No</v>
      </c>
      <c r="K3685" t="str">
        <f t="shared" si="173"/>
        <v>No</v>
      </c>
      <c r="L3685">
        <f t="shared" si="174"/>
        <v>244574.2</v>
      </c>
      <c r="M3685" s="1" t="str">
        <f>IF(ISBLANK(D3685),_xlfn.MODE.SNGL(moras[TIPO_ASEGURAMIENTO]),D3685)</f>
        <v>ASALARIADO</v>
      </c>
      <c r="N3685" s="1">
        <f>IF(ISBLANK(moras[[#This Row],[EDAD]]),T3706,moras[[#This Row],[EDAD]])</f>
        <v>42</v>
      </c>
    </row>
    <row r="3686" spans="1:14" x14ac:dyDescent="0.35">
      <c r="A3686" s="1">
        <v>3685</v>
      </c>
      <c r="B3686" s="1" t="s">
        <v>15</v>
      </c>
      <c r="C3686" s="1">
        <v>297050</v>
      </c>
      <c r="D3686" s="1" t="s">
        <v>17</v>
      </c>
      <c r="E3686" s="1" t="s">
        <v>16</v>
      </c>
      <c r="F3686" s="1" t="s">
        <v>12</v>
      </c>
      <c r="G3686" s="1" t="s">
        <v>13</v>
      </c>
      <c r="H3686" s="1" t="s">
        <v>13</v>
      </c>
      <c r="I3686" s="1">
        <v>56</v>
      </c>
      <c r="J3686" t="str">
        <f t="shared" si="172"/>
        <v>No</v>
      </c>
      <c r="K3686" t="str">
        <f t="shared" si="173"/>
        <v>No</v>
      </c>
      <c r="L3686">
        <f t="shared" si="174"/>
        <v>297050</v>
      </c>
      <c r="M3686" s="1" t="str">
        <f>IF(ISBLANK(D3686),_xlfn.MODE.SNGL(moras[TIPO_ASEGURAMIENTO]),D3686)</f>
        <v>ASEGURADO VOLUNTARIO</v>
      </c>
      <c r="N3686" s="1">
        <f>IF(ISBLANK(moras[[#This Row],[EDAD]]),T3707,moras[[#This Row],[EDAD]])</f>
        <v>56</v>
      </c>
    </row>
    <row r="3687" spans="1:14" x14ac:dyDescent="0.35">
      <c r="A3687" s="1">
        <v>3686</v>
      </c>
      <c r="B3687" s="1" t="s">
        <v>9</v>
      </c>
      <c r="C3687" s="1">
        <v>1529247</v>
      </c>
      <c r="D3687" s="1" t="s">
        <v>10</v>
      </c>
      <c r="E3687" s="1" t="s">
        <v>16</v>
      </c>
      <c r="F3687" s="1" t="s">
        <v>12</v>
      </c>
      <c r="G3687" s="1" t="s">
        <v>13</v>
      </c>
      <c r="H3687" s="1" t="s">
        <v>13</v>
      </c>
      <c r="I3687" s="1">
        <v>28</v>
      </c>
      <c r="J3687" t="str">
        <f t="shared" si="172"/>
        <v>No</v>
      </c>
      <c r="K3687" t="str">
        <f t="shared" si="173"/>
        <v>No</v>
      </c>
      <c r="L3687">
        <f t="shared" si="174"/>
        <v>1529247</v>
      </c>
      <c r="M3687" s="1" t="str">
        <f>IF(ISBLANK(D3687),_xlfn.MODE.SNGL(moras[TIPO_ASEGURAMIENTO]),D3687)</f>
        <v>ASALARIADO</v>
      </c>
      <c r="N3687" s="1">
        <f>IF(ISBLANK(moras[[#This Row],[EDAD]]),T3708,moras[[#This Row],[EDAD]])</f>
        <v>28</v>
      </c>
    </row>
    <row r="3688" spans="1:14" x14ac:dyDescent="0.35">
      <c r="A3688" s="1">
        <v>3687</v>
      </c>
      <c r="B3688" s="1" t="s">
        <v>9</v>
      </c>
      <c r="C3688" s="1">
        <v>200000</v>
      </c>
      <c r="D3688" s="1" t="s">
        <v>10</v>
      </c>
      <c r="E3688" s="1" t="s">
        <v>16</v>
      </c>
      <c r="F3688" s="1" t="s">
        <v>12</v>
      </c>
      <c r="G3688" s="1" t="s">
        <v>13</v>
      </c>
      <c r="H3688" s="1" t="s">
        <v>12</v>
      </c>
      <c r="I3688" s="1">
        <v>34</v>
      </c>
      <c r="J3688" t="str">
        <f t="shared" si="172"/>
        <v>No</v>
      </c>
      <c r="K3688" t="str">
        <f t="shared" si="173"/>
        <v>No</v>
      </c>
      <c r="L3688">
        <f t="shared" si="174"/>
        <v>200000</v>
      </c>
      <c r="M3688" s="1" t="str">
        <f>IF(ISBLANK(D3688),_xlfn.MODE.SNGL(moras[TIPO_ASEGURAMIENTO]),D3688)</f>
        <v>ASALARIADO</v>
      </c>
      <c r="N3688" s="1">
        <f>IF(ISBLANK(moras[[#This Row],[EDAD]]),T3709,moras[[#This Row],[EDAD]])</f>
        <v>34</v>
      </c>
    </row>
    <row r="3689" spans="1:14" x14ac:dyDescent="0.35">
      <c r="A3689" s="1">
        <v>3688</v>
      </c>
      <c r="B3689" s="1" t="s">
        <v>15</v>
      </c>
      <c r="C3689" s="1">
        <v>1203138</v>
      </c>
      <c r="D3689" s="1" t="s">
        <v>10</v>
      </c>
      <c r="E3689" s="1" t="s">
        <v>11</v>
      </c>
      <c r="F3689" s="1" t="s">
        <v>12</v>
      </c>
      <c r="G3689" s="1" t="s">
        <v>13</v>
      </c>
      <c r="H3689" s="1" t="s">
        <v>12</v>
      </c>
      <c r="I3689" s="1">
        <v>37</v>
      </c>
      <c r="J3689" t="str">
        <f t="shared" si="172"/>
        <v>No</v>
      </c>
      <c r="K3689" t="str">
        <f t="shared" si="173"/>
        <v>No</v>
      </c>
      <c r="L3689">
        <f t="shared" si="174"/>
        <v>1203138</v>
      </c>
      <c r="M3689" s="1" t="str">
        <f>IF(ISBLANK(D3689),_xlfn.MODE.SNGL(moras[TIPO_ASEGURAMIENTO]),D3689)</f>
        <v>ASALARIADO</v>
      </c>
      <c r="N3689" s="1">
        <f>IF(ISBLANK(moras[[#This Row],[EDAD]]),T3710,moras[[#This Row],[EDAD]])</f>
        <v>37</v>
      </c>
    </row>
    <row r="3690" spans="1:14" x14ac:dyDescent="0.35">
      <c r="A3690" s="1">
        <v>3689</v>
      </c>
      <c r="B3690" s="1" t="s">
        <v>15</v>
      </c>
      <c r="C3690" s="1">
        <v>179772</v>
      </c>
      <c r="D3690" s="1" t="s">
        <v>10</v>
      </c>
      <c r="E3690" s="1" t="s">
        <v>16</v>
      </c>
      <c r="F3690" s="1" t="s">
        <v>12</v>
      </c>
      <c r="G3690" s="1" t="s">
        <v>13</v>
      </c>
      <c r="H3690" s="1" t="s">
        <v>13</v>
      </c>
      <c r="I3690" s="1">
        <v>36</v>
      </c>
      <c r="J3690" t="str">
        <f t="shared" si="172"/>
        <v>No</v>
      </c>
      <c r="K3690" t="str">
        <f t="shared" si="173"/>
        <v>No</v>
      </c>
      <c r="L3690">
        <f t="shared" si="174"/>
        <v>179772</v>
      </c>
      <c r="M3690" s="1" t="str">
        <f>IF(ISBLANK(D3690),_xlfn.MODE.SNGL(moras[TIPO_ASEGURAMIENTO]),D3690)</f>
        <v>ASALARIADO</v>
      </c>
      <c r="N3690" s="1">
        <f>IF(ISBLANK(moras[[#This Row],[EDAD]]),T3711,moras[[#This Row],[EDAD]])</f>
        <v>36</v>
      </c>
    </row>
    <row r="3691" spans="1:14" x14ac:dyDescent="0.35">
      <c r="A3691" s="1">
        <v>3690</v>
      </c>
      <c r="B3691" s="1" t="s">
        <v>9</v>
      </c>
      <c r="C3691" s="1">
        <v>1159222.2</v>
      </c>
      <c r="D3691" s="1" t="s">
        <v>10</v>
      </c>
      <c r="E3691" s="1" t="s">
        <v>11</v>
      </c>
      <c r="F3691" s="1" t="s">
        <v>12</v>
      </c>
      <c r="G3691" s="1" t="s">
        <v>13</v>
      </c>
      <c r="H3691" s="1" t="s">
        <v>13</v>
      </c>
      <c r="I3691" s="1">
        <v>58</v>
      </c>
      <c r="J3691" t="str">
        <f t="shared" si="172"/>
        <v>No</v>
      </c>
      <c r="K3691" t="str">
        <f t="shared" si="173"/>
        <v>No</v>
      </c>
      <c r="L3691">
        <f t="shared" si="174"/>
        <v>1159222.2</v>
      </c>
      <c r="M3691" s="1" t="str">
        <f>IF(ISBLANK(D3691),_xlfn.MODE.SNGL(moras[TIPO_ASEGURAMIENTO]),D3691)</f>
        <v>ASALARIADO</v>
      </c>
      <c r="N3691" s="1">
        <f>IF(ISBLANK(moras[[#This Row],[EDAD]]),T3712,moras[[#This Row],[EDAD]])</f>
        <v>58</v>
      </c>
    </row>
    <row r="3692" spans="1:14" x14ac:dyDescent="0.35">
      <c r="A3692" s="1">
        <v>3691</v>
      </c>
      <c r="B3692" s="1" t="s">
        <v>9</v>
      </c>
      <c r="C3692" s="1">
        <v>960405.5</v>
      </c>
      <c r="D3692" s="1" t="s">
        <v>10</v>
      </c>
      <c r="E3692" s="1" t="s">
        <v>16</v>
      </c>
      <c r="F3692" s="1" t="s">
        <v>12</v>
      </c>
      <c r="G3692" s="1" t="s">
        <v>13</v>
      </c>
      <c r="H3692" s="1" t="s">
        <v>13</v>
      </c>
      <c r="I3692" s="1">
        <v>50</v>
      </c>
      <c r="J3692" t="str">
        <f t="shared" si="172"/>
        <v>No</v>
      </c>
      <c r="K3692" t="str">
        <f t="shared" si="173"/>
        <v>No</v>
      </c>
      <c r="L3692">
        <f t="shared" si="174"/>
        <v>960405.5</v>
      </c>
      <c r="M3692" s="1" t="str">
        <f>IF(ISBLANK(D3692),_xlfn.MODE.SNGL(moras[TIPO_ASEGURAMIENTO]),D3692)</f>
        <v>ASALARIADO</v>
      </c>
      <c r="N3692" s="1">
        <f>IF(ISBLANK(moras[[#This Row],[EDAD]]),T3713,moras[[#This Row],[EDAD]])</f>
        <v>50</v>
      </c>
    </row>
    <row r="3693" spans="1:14" x14ac:dyDescent="0.35">
      <c r="A3693" s="1">
        <v>3692</v>
      </c>
      <c r="B3693" s="1" t="s">
        <v>15</v>
      </c>
      <c r="C3693" s="1">
        <v>297046</v>
      </c>
      <c r="D3693" s="1" t="s">
        <v>17</v>
      </c>
      <c r="E3693" s="1" t="s">
        <v>16</v>
      </c>
      <c r="F3693" s="1" t="s">
        <v>12</v>
      </c>
      <c r="G3693" s="1" t="s">
        <v>13</v>
      </c>
      <c r="H3693" s="1" t="s">
        <v>13</v>
      </c>
      <c r="I3693" s="1">
        <v>52</v>
      </c>
      <c r="J3693" t="str">
        <f t="shared" si="172"/>
        <v>No</v>
      </c>
      <c r="K3693" t="str">
        <f t="shared" si="173"/>
        <v>No</v>
      </c>
      <c r="L3693">
        <f t="shared" si="174"/>
        <v>297046</v>
      </c>
      <c r="M3693" s="1" t="str">
        <f>IF(ISBLANK(D3693),_xlfn.MODE.SNGL(moras[TIPO_ASEGURAMIENTO]),D3693)</f>
        <v>ASEGURADO VOLUNTARIO</v>
      </c>
      <c r="N3693" s="1">
        <f>IF(ISBLANK(moras[[#This Row],[EDAD]]),T3714,moras[[#This Row],[EDAD]])</f>
        <v>52</v>
      </c>
    </row>
    <row r="3694" spans="1:14" x14ac:dyDescent="0.35">
      <c r="A3694" s="1">
        <v>3693</v>
      </c>
      <c r="B3694" s="1" t="s">
        <v>9</v>
      </c>
      <c r="C3694" s="1">
        <v>297046</v>
      </c>
      <c r="D3694" s="1" t="s">
        <v>18</v>
      </c>
      <c r="E3694" s="1" t="s">
        <v>16</v>
      </c>
      <c r="F3694" s="1" t="s">
        <v>12</v>
      </c>
      <c r="G3694" s="1" t="s">
        <v>13</v>
      </c>
      <c r="H3694" s="1" t="s">
        <v>12</v>
      </c>
      <c r="I3694" s="1">
        <v>33</v>
      </c>
      <c r="J3694" t="str">
        <f t="shared" si="172"/>
        <v>No</v>
      </c>
      <c r="K3694" t="str">
        <f t="shared" si="173"/>
        <v>No</v>
      </c>
      <c r="L3694">
        <f t="shared" si="174"/>
        <v>297046</v>
      </c>
      <c r="M3694" s="1" t="str">
        <f>IF(ISBLANK(D3694),_xlfn.MODE.SNGL(moras[TIPO_ASEGURAMIENTO]),D3694)</f>
        <v>TRABAJADOR INDEPENDIENTE</v>
      </c>
      <c r="N3694" s="1">
        <f>IF(ISBLANK(moras[[#This Row],[EDAD]]),T3715,moras[[#This Row],[EDAD]])</f>
        <v>33</v>
      </c>
    </row>
    <row r="3695" spans="1:14" x14ac:dyDescent="0.35">
      <c r="A3695" s="1">
        <v>3694</v>
      </c>
      <c r="B3695" s="1" t="s">
        <v>9</v>
      </c>
      <c r="C3695" s="1">
        <v>653778.43000000005</v>
      </c>
      <c r="D3695" s="1" t="s">
        <v>10</v>
      </c>
      <c r="E3695" s="1" t="s">
        <v>16</v>
      </c>
      <c r="F3695" s="1" t="s">
        <v>12</v>
      </c>
      <c r="G3695" s="1" t="s">
        <v>13</v>
      </c>
      <c r="H3695" s="1" t="s">
        <v>13</v>
      </c>
      <c r="I3695" s="1">
        <v>40</v>
      </c>
      <c r="J3695" t="str">
        <f t="shared" si="172"/>
        <v>No</v>
      </c>
      <c r="K3695" t="str">
        <f t="shared" si="173"/>
        <v>No</v>
      </c>
      <c r="L3695">
        <f t="shared" si="174"/>
        <v>653778.43000000005</v>
      </c>
      <c r="M3695" s="1" t="str">
        <f>IF(ISBLANK(D3695),_xlfn.MODE.SNGL(moras[TIPO_ASEGURAMIENTO]),D3695)</f>
        <v>ASALARIADO</v>
      </c>
      <c r="N3695" s="1">
        <f>IF(ISBLANK(moras[[#This Row],[EDAD]]),T3716,moras[[#This Row],[EDAD]])</f>
        <v>40</v>
      </c>
    </row>
    <row r="3696" spans="1:14" x14ac:dyDescent="0.35">
      <c r="A3696" s="1">
        <v>3695</v>
      </c>
      <c r="B3696" s="1" t="s">
        <v>9</v>
      </c>
      <c r="C3696" s="1">
        <v>538863.51</v>
      </c>
      <c r="D3696" s="1" t="s">
        <v>10</v>
      </c>
      <c r="E3696" s="1" t="s">
        <v>16</v>
      </c>
      <c r="F3696" s="1" t="s">
        <v>12</v>
      </c>
      <c r="G3696" s="1" t="s">
        <v>13</v>
      </c>
      <c r="H3696" s="1" t="s">
        <v>13</v>
      </c>
      <c r="I3696" s="1">
        <v>21</v>
      </c>
      <c r="J3696" t="str">
        <f t="shared" si="172"/>
        <v>No</v>
      </c>
      <c r="K3696" t="str">
        <f t="shared" si="173"/>
        <v>No</v>
      </c>
      <c r="L3696">
        <f t="shared" si="174"/>
        <v>538863.51</v>
      </c>
      <c r="M3696" s="1" t="str">
        <f>IF(ISBLANK(D3696),_xlfn.MODE.SNGL(moras[TIPO_ASEGURAMIENTO]),D3696)</f>
        <v>ASALARIADO</v>
      </c>
      <c r="N3696" s="1">
        <f>IF(ISBLANK(moras[[#This Row],[EDAD]]),T3717,moras[[#This Row],[EDAD]])</f>
        <v>21</v>
      </c>
    </row>
    <row r="3697" spans="1:14" x14ac:dyDescent="0.35">
      <c r="A3697" s="1">
        <v>3696</v>
      </c>
      <c r="B3697" s="1" t="s">
        <v>9</v>
      </c>
      <c r="C3697" s="1">
        <v>499125</v>
      </c>
      <c r="D3697" s="1" t="s">
        <v>10</v>
      </c>
      <c r="E3697" s="1" t="s">
        <v>16</v>
      </c>
      <c r="F3697" s="1" t="s">
        <v>12</v>
      </c>
      <c r="G3697" s="1" t="s">
        <v>13</v>
      </c>
      <c r="H3697" s="1" t="s">
        <v>12</v>
      </c>
      <c r="I3697" s="1">
        <v>47</v>
      </c>
      <c r="J3697" t="str">
        <f t="shared" si="172"/>
        <v>No</v>
      </c>
      <c r="K3697" t="str">
        <f t="shared" si="173"/>
        <v>No</v>
      </c>
      <c r="L3697">
        <f t="shared" si="174"/>
        <v>499125</v>
      </c>
      <c r="M3697" s="1" t="str">
        <f>IF(ISBLANK(D3697),_xlfn.MODE.SNGL(moras[TIPO_ASEGURAMIENTO]),D3697)</f>
        <v>ASALARIADO</v>
      </c>
      <c r="N3697" s="1">
        <f>IF(ISBLANK(moras[[#This Row],[EDAD]]),T3718,moras[[#This Row],[EDAD]])</f>
        <v>47</v>
      </c>
    </row>
    <row r="3698" spans="1:14" x14ac:dyDescent="0.35">
      <c r="A3698" s="1">
        <v>3697</v>
      </c>
      <c r="B3698" s="1" t="s">
        <v>15</v>
      </c>
      <c r="C3698" s="1">
        <v>359544.27</v>
      </c>
      <c r="D3698" s="1" t="s">
        <v>21</v>
      </c>
      <c r="E3698" s="1" t="s">
        <v>16</v>
      </c>
      <c r="F3698" s="1" t="s">
        <v>12</v>
      </c>
      <c r="G3698" s="1" t="s">
        <v>12</v>
      </c>
      <c r="H3698" s="1" t="s">
        <v>13</v>
      </c>
      <c r="I3698" s="1">
        <v>47</v>
      </c>
      <c r="J3698" t="str">
        <f t="shared" si="172"/>
        <v>No</v>
      </c>
      <c r="K3698" t="str">
        <f t="shared" si="173"/>
        <v>No</v>
      </c>
      <c r="L3698">
        <f t="shared" si="174"/>
        <v>359544.27</v>
      </c>
      <c r="M3698" s="1" t="str">
        <f>IF(ISBLANK(D3698),_xlfn.MODE.SNGL(moras[TIPO_ASEGURAMIENTO]),D3698)</f>
        <v>CONVENIOS ESPECIALES DE ASEGURADOS VOLUNTARIOS</v>
      </c>
      <c r="N3698" s="1">
        <f>IF(ISBLANK(moras[[#This Row],[EDAD]]),T3719,moras[[#This Row],[EDAD]])</f>
        <v>47</v>
      </c>
    </row>
    <row r="3699" spans="1:14" x14ac:dyDescent="0.35">
      <c r="A3699" s="1">
        <v>3698</v>
      </c>
      <c r="B3699" s="1" t="s">
        <v>15</v>
      </c>
      <c r="C3699" s="1">
        <v>960815.8</v>
      </c>
      <c r="D3699" s="1" t="s">
        <v>10</v>
      </c>
      <c r="E3699" s="1" t="s">
        <v>11</v>
      </c>
      <c r="F3699" s="1" t="s">
        <v>12</v>
      </c>
      <c r="G3699" s="1" t="s">
        <v>13</v>
      </c>
      <c r="H3699" s="1" t="s">
        <v>13</v>
      </c>
      <c r="I3699" s="1">
        <v>54</v>
      </c>
      <c r="J3699" t="str">
        <f t="shared" si="172"/>
        <v>No</v>
      </c>
      <c r="K3699" t="str">
        <f t="shared" si="173"/>
        <v>No</v>
      </c>
      <c r="L3699">
        <f t="shared" si="174"/>
        <v>960815.8</v>
      </c>
      <c r="M3699" s="1" t="str">
        <f>IF(ISBLANK(D3699),_xlfn.MODE.SNGL(moras[TIPO_ASEGURAMIENTO]),D3699)</f>
        <v>ASALARIADO</v>
      </c>
      <c r="N3699" s="1">
        <f>IF(ISBLANK(moras[[#This Row],[EDAD]]),T3720,moras[[#This Row],[EDAD]])</f>
        <v>54</v>
      </c>
    </row>
    <row r="3700" spans="1:14" x14ac:dyDescent="0.35">
      <c r="A3700" s="1">
        <v>3699</v>
      </c>
      <c r="B3700" s="1" t="s">
        <v>15</v>
      </c>
      <c r="C3700" s="1">
        <v>445641</v>
      </c>
      <c r="D3700" s="1" t="s">
        <v>10</v>
      </c>
      <c r="E3700" s="1" t="s">
        <v>11</v>
      </c>
      <c r="F3700" s="1" t="s">
        <v>12</v>
      </c>
      <c r="G3700" s="1" t="s">
        <v>13</v>
      </c>
      <c r="H3700" s="1" t="s">
        <v>12</v>
      </c>
      <c r="I3700" s="1">
        <v>41</v>
      </c>
      <c r="J3700" t="str">
        <f t="shared" si="172"/>
        <v>No</v>
      </c>
      <c r="K3700" t="str">
        <f t="shared" si="173"/>
        <v>No</v>
      </c>
      <c r="L3700">
        <f t="shared" si="174"/>
        <v>445641</v>
      </c>
      <c r="M3700" s="1" t="str">
        <f>IF(ISBLANK(D3700),_xlfn.MODE.SNGL(moras[TIPO_ASEGURAMIENTO]),D3700)</f>
        <v>ASALARIADO</v>
      </c>
      <c r="N3700" s="1">
        <f>IF(ISBLANK(moras[[#This Row],[EDAD]]),T3721,moras[[#This Row],[EDAD]])</f>
        <v>41</v>
      </c>
    </row>
    <row r="3701" spans="1:14" x14ac:dyDescent="0.35">
      <c r="A3701" s="1">
        <v>3700</v>
      </c>
      <c r="B3701" s="1" t="s">
        <v>9</v>
      </c>
      <c r="C3701" s="1">
        <v>255659</v>
      </c>
      <c r="D3701" s="1" t="s">
        <v>10</v>
      </c>
      <c r="E3701" s="1" t="s">
        <v>16</v>
      </c>
      <c r="F3701" s="1" t="s">
        <v>12</v>
      </c>
      <c r="G3701" s="1" t="s">
        <v>12</v>
      </c>
      <c r="H3701" s="1" t="s">
        <v>13</v>
      </c>
      <c r="I3701" s="1">
        <v>23</v>
      </c>
      <c r="J3701" t="str">
        <f t="shared" si="172"/>
        <v>No</v>
      </c>
      <c r="K3701" t="str">
        <f t="shared" si="173"/>
        <v>No</v>
      </c>
      <c r="L3701">
        <f t="shared" si="174"/>
        <v>255659</v>
      </c>
      <c r="M3701" s="1" t="str">
        <f>IF(ISBLANK(D3701),_xlfn.MODE.SNGL(moras[TIPO_ASEGURAMIENTO]),D3701)</f>
        <v>ASALARIADO</v>
      </c>
      <c r="N3701" s="1">
        <f>IF(ISBLANK(moras[[#This Row],[EDAD]]),T3722,moras[[#This Row],[EDAD]])</f>
        <v>23</v>
      </c>
    </row>
    <row r="3702" spans="1:14" x14ac:dyDescent="0.35">
      <c r="A3702" s="1">
        <v>3701</v>
      </c>
      <c r="B3702" s="1" t="s">
        <v>9</v>
      </c>
      <c r="C3702" s="1">
        <v>2615121.75</v>
      </c>
      <c r="D3702" s="1" t="s">
        <v>10</v>
      </c>
      <c r="E3702" s="1" t="s">
        <v>11</v>
      </c>
      <c r="F3702" s="1" t="s">
        <v>12</v>
      </c>
      <c r="G3702" s="1" t="s">
        <v>13</v>
      </c>
      <c r="H3702" s="1" t="s">
        <v>13</v>
      </c>
      <c r="I3702" s="1">
        <v>56</v>
      </c>
      <c r="J3702" t="str">
        <f t="shared" si="172"/>
        <v>Atípico</v>
      </c>
      <c r="K3702" t="str">
        <f t="shared" si="173"/>
        <v>No</v>
      </c>
      <c r="L3702">
        <f t="shared" si="174"/>
        <v>2615121.75</v>
      </c>
      <c r="M3702" s="1" t="str">
        <f>IF(ISBLANK(D3702),_xlfn.MODE.SNGL(moras[TIPO_ASEGURAMIENTO]),D3702)</f>
        <v>ASALARIADO</v>
      </c>
      <c r="N3702" s="1">
        <f>IF(ISBLANK(moras[[#This Row],[EDAD]]),T3723,moras[[#This Row],[EDAD]])</f>
        <v>56</v>
      </c>
    </row>
    <row r="3703" spans="1:14" x14ac:dyDescent="0.35">
      <c r="A3703" s="1">
        <v>3702</v>
      </c>
      <c r="B3703" s="1" t="s">
        <v>9</v>
      </c>
      <c r="C3703" s="1">
        <v>94480</v>
      </c>
      <c r="D3703" s="1" t="s">
        <v>10</v>
      </c>
      <c r="E3703" s="1" t="s">
        <v>16</v>
      </c>
      <c r="F3703" s="1" t="s">
        <v>12</v>
      </c>
      <c r="G3703" s="1" t="s">
        <v>13</v>
      </c>
      <c r="H3703" s="1" t="s">
        <v>13</v>
      </c>
      <c r="I3703" s="1">
        <v>54</v>
      </c>
      <c r="J3703" t="str">
        <f t="shared" si="172"/>
        <v>No</v>
      </c>
      <c r="K3703" t="str">
        <f t="shared" si="173"/>
        <v>No</v>
      </c>
      <c r="L3703">
        <f t="shared" si="174"/>
        <v>94480</v>
      </c>
      <c r="M3703" s="1" t="str">
        <f>IF(ISBLANK(D3703),_xlfn.MODE.SNGL(moras[TIPO_ASEGURAMIENTO]),D3703)</f>
        <v>ASALARIADO</v>
      </c>
      <c r="N3703" s="1">
        <f>IF(ISBLANK(moras[[#This Row],[EDAD]]),T3724,moras[[#This Row],[EDAD]])</f>
        <v>54</v>
      </c>
    </row>
    <row r="3704" spans="1:14" x14ac:dyDescent="0.35">
      <c r="A3704" s="1">
        <v>3703</v>
      </c>
      <c r="B3704" s="1" t="s">
        <v>9</v>
      </c>
      <c r="C3704" s="1">
        <v>411667</v>
      </c>
      <c r="D3704" s="1" t="s">
        <v>10</v>
      </c>
      <c r="E3704" s="1" t="s">
        <v>16</v>
      </c>
      <c r="F3704" s="1" t="s">
        <v>12</v>
      </c>
      <c r="G3704" s="1" t="s">
        <v>13</v>
      </c>
      <c r="H3704" s="1" t="s">
        <v>13</v>
      </c>
      <c r="I3704" s="1">
        <v>21</v>
      </c>
      <c r="J3704" t="str">
        <f t="shared" si="172"/>
        <v>No</v>
      </c>
      <c r="K3704" t="str">
        <f t="shared" si="173"/>
        <v>No</v>
      </c>
      <c r="L3704">
        <f t="shared" si="174"/>
        <v>411667</v>
      </c>
      <c r="M3704" s="1" t="str">
        <f>IF(ISBLANK(D3704),_xlfn.MODE.SNGL(moras[TIPO_ASEGURAMIENTO]),D3704)</f>
        <v>ASALARIADO</v>
      </c>
      <c r="N3704" s="1">
        <f>IF(ISBLANK(moras[[#This Row],[EDAD]]),T3725,moras[[#This Row],[EDAD]])</f>
        <v>21</v>
      </c>
    </row>
    <row r="3705" spans="1:14" x14ac:dyDescent="0.35">
      <c r="A3705" s="1">
        <v>3704</v>
      </c>
      <c r="B3705" s="1" t="s">
        <v>9</v>
      </c>
      <c r="C3705" s="1">
        <v>101489</v>
      </c>
      <c r="D3705" s="1" t="s">
        <v>10</v>
      </c>
      <c r="E3705" s="1" t="s">
        <v>16</v>
      </c>
      <c r="F3705" s="1" t="s">
        <v>12</v>
      </c>
      <c r="G3705" s="1" t="s">
        <v>13</v>
      </c>
      <c r="H3705" s="1" t="s">
        <v>13</v>
      </c>
      <c r="I3705" s="1">
        <v>37</v>
      </c>
      <c r="J3705" t="str">
        <f t="shared" si="172"/>
        <v>No</v>
      </c>
      <c r="K3705" t="str">
        <f t="shared" si="173"/>
        <v>No</v>
      </c>
      <c r="L3705">
        <f t="shared" si="174"/>
        <v>101489</v>
      </c>
      <c r="M3705" s="1" t="str">
        <f>IF(ISBLANK(D3705),_xlfn.MODE.SNGL(moras[TIPO_ASEGURAMIENTO]),D3705)</f>
        <v>ASALARIADO</v>
      </c>
      <c r="N3705" s="1">
        <f>IF(ISBLANK(moras[[#This Row],[EDAD]]),T3726,moras[[#This Row],[EDAD]])</f>
        <v>37</v>
      </c>
    </row>
    <row r="3706" spans="1:14" x14ac:dyDescent="0.35">
      <c r="A3706" s="1">
        <v>3705</v>
      </c>
      <c r="B3706" s="1" t="s">
        <v>9</v>
      </c>
      <c r="C3706" s="1">
        <v>1017560.5</v>
      </c>
      <c r="D3706" s="1" t="s">
        <v>10</v>
      </c>
      <c r="E3706" s="1" t="s">
        <v>11</v>
      </c>
      <c r="F3706" s="1" t="s">
        <v>12</v>
      </c>
      <c r="G3706" s="1" t="s">
        <v>13</v>
      </c>
      <c r="H3706" s="1" t="s">
        <v>13</v>
      </c>
      <c r="I3706" s="1">
        <v>60</v>
      </c>
      <c r="J3706" t="str">
        <f t="shared" si="172"/>
        <v>No</v>
      </c>
      <c r="K3706" t="str">
        <f t="shared" si="173"/>
        <v>No</v>
      </c>
      <c r="L3706">
        <f t="shared" si="174"/>
        <v>1017560.5</v>
      </c>
      <c r="M3706" s="1" t="str">
        <f>IF(ISBLANK(D3706),_xlfn.MODE.SNGL(moras[TIPO_ASEGURAMIENTO]),D3706)</f>
        <v>ASALARIADO</v>
      </c>
      <c r="N3706" s="1">
        <f>IF(ISBLANK(moras[[#This Row],[EDAD]]),T3727,moras[[#This Row],[EDAD]])</f>
        <v>60</v>
      </c>
    </row>
    <row r="3707" spans="1:14" x14ac:dyDescent="0.35">
      <c r="A3707" s="1">
        <v>3706</v>
      </c>
      <c r="B3707" s="1" t="s">
        <v>9</v>
      </c>
      <c r="C3707" s="1">
        <v>753064</v>
      </c>
      <c r="D3707" s="1" t="s">
        <v>10</v>
      </c>
      <c r="E3707" s="1" t="s">
        <v>11</v>
      </c>
      <c r="F3707" s="1" t="s">
        <v>12</v>
      </c>
      <c r="G3707" s="1" t="s">
        <v>13</v>
      </c>
      <c r="H3707" s="1" t="s">
        <v>12</v>
      </c>
      <c r="I3707" s="1">
        <v>53</v>
      </c>
      <c r="J3707" t="str">
        <f t="shared" si="172"/>
        <v>No</v>
      </c>
      <c r="K3707" t="str">
        <f t="shared" si="173"/>
        <v>No</v>
      </c>
      <c r="L3707">
        <f t="shared" si="174"/>
        <v>753064</v>
      </c>
      <c r="M3707" s="1" t="str">
        <f>IF(ISBLANK(D3707),_xlfn.MODE.SNGL(moras[TIPO_ASEGURAMIENTO]),D3707)</f>
        <v>ASALARIADO</v>
      </c>
      <c r="N3707" s="1">
        <f>IF(ISBLANK(moras[[#This Row],[EDAD]]),T3728,moras[[#This Row],[EDAD]])</f>
        <v>53</v>
      </c>
    </row>
    <row r="3708" spans="1:14" x14ac:dyDescent="0.35">
      <c r="A3708" s="1">
        <v>3707</v>
      </c>
      <c r="B3708" s="1" t="s">
        <v>9</v>
      </c>
      <c r="C3708" s="1">
        <v>495975</v>
      </c>
      <c r="D3708" s="1" t="s">
        <v>18</v>
      </c>
      <c r="E3708" s="1" t="s">
        <v>16</v>
      </c>
      <c r="F3708" s="1" t="s">
        <v>12</v>
      </c>
      <c r="G3708" s="1" t="s">
        <v>13</v>
      </c>
      <c r="H3708" s="1" t="s">
        <v>12</v>
      </c>
      <c r="I3708" s="1">
        <v>33</v>
      </c>
      <c r="J3708" t="str">
        <f t="shared" si="172"/>
        <v>No</v>
      </c>
      <c r="K3708" t="str">
        <f t="shared" si="173"/>
        <v>No</v>
      </c>
      <c r="L3708">
        <f t="shared" si="174"/>
        <v>495975</v>
      </c>
      <c r="M3708" s="1" t="str">
        <f>IF(ISBLANK(D3708),_xlfn.MODE.SNGL(moras[TIPO_ASEGURAMIENTO]),D3708)</f>
        <v>TRABAJADOR INDEPENDIENTE</v>
      </c>
      <c r="N3708" s="1">
        <f>IF(ISBLANK(moras[[#This Row],[EDAD]]),T3729,moras[[#This Row],[EDAD]])</f>
        <v>33</v>
      </c>
    </row>
    <row r="3709" spans="1:14" x14ac:dyDescent="0.35">
      <c r="A3709" s="1">
        <v>3708</v>
      </c>
      <c r="B3709" s="1" t="s">
        <v>15</v>
      </c>
      <c r="C3709" s="1">
        <v>639148</v>
      </c>
      <c r="D3709" s="1" t="s">
        <v>18</v>
      </c>
      <c r="E3709" s="1" t="s">
        <v>16</v>
      </c>
      <c r="F3709" s="1" t="s">
        <v>12</v>
      </c>
      <c r="G3709" s="1" t="s">
        <v>13</v>
      </c>
      <c r="H3709" s="1" t="s">
        <v>12</v>
      </c>
      <c r="I3709" s="1">
        <v>84</v>
      </c>
      <c r="J3709" t="str">
        <f t="shared" si="172"/>
        <v>No</v>
      </c>
      <c r="K3709" t="str">
        <f t="shared" si="173"/>
        <v>No</v>
      </c>
      <c r="L3709">
        <f t="shared" si="174"/>
        <v>639148</v>
      </c>
      <c r="M3709" s="1" t="str">
        <f>IF(ISBLANK(D3709),_xlfn.MODE.SNGL(moras[TIPO_ASEGURAMIENTO]),D3709)</f>
        <v>TRABAJADOR INDEPENDIENTE</v>
      </c>
      <c r="N3709" s="1">
        <f>IF(ISBLANK(moras[[#This Row],[EDAD]]),T3730,moras[[#This Row],[EDAD]])</f>
        <v>84</v>
      </c>
    </row>
    <row r="3710" spans="1:14" x14ac:dyDescent="0.35">
      <c r="A3710" s="1">
        <v>3709</v>
      </c>
      <c r="B3710" s="1" t="s">
        <v>15</v>
      </c>
      <c r="C3710" s="1">
        <v>1821145</v>
      </c>
      <c r="D3710" s="1" t="s">
        <v>10</v>
      </c>
      <c r="E3710" s="1" t="s">
        <v>11</v>
      </c>
      <c r="F3710" s="1" t="s">
        <v>12</v>
      </c>
      <c r="G3710" s="1" t="s">
        <v>13</v>
      </c>
      <c r="H3710" s="1" t="s">
        <v>12</v>
      </c>
      <c r="I3710" s="1">
        <v>59</v>
      </c>
      <c r="J3710" t="str">
        <f t="shared" si="172"/>
        <v>No</v>
      </c>
      <c r="K3710" t="str">
        <f t="shared" si="173"/>
        <v>No</v>
      </c>
      <c r="L3710">
        <f t="shared" si="174"/>
        <v>1821145</v>
      </c>
      <c r="M3710" s="1" t="str">
        <f>IF(ISBLANK(D3710),_xlfn.MODE.SNGL(moras[TIPO_ASEGURAMIENTO]),D3710)</f>
        <v>ASALARIADO</v>
      </c>
      <c r="N3710" s="1">
        <f>IF(ISBLANK(moras[[#This Row],[EDAD]]),T3731,moras[[#This Row],[EDAD]])</f>
        <v>59</v>
      </c>
    </row>
    <row r="3711" spans="1:14" x14ac:dyDescent="0.35">
      <c r="A3711" s="1">
        <v>3710</v>
      </c>
      <c r="B3711" s="1" t="s">
        <v>9</v>
      </c>
      <c r="C3711" s="1">
        <v>325000</v>
      </c>
      <c r="D3711" s="1" t="s">
        <v>10</v>
      </c>
      <c r="E3711" s="1" t="s">
        <v>16</v>
      </c>
      <c r="F3711" s="1" t="s">
        <v>12</v>
      </c>
      <c r="G3711" s="1" t="s">
        <v>13</v>
      </c>
      <c r="H3711" s="1" t="s">
        <v>13</v>
      </c>
      <c r="I3711" s="1">
        <v>38</v>
      </c>
      <c r="J3711" t="str">
        <f t="shared" si="172"/>
        <v>No</v>
      </c>
      <c r="K3711" t="str">
        <f t="shared" si="173"/>
        <v>No</v>
      </c>
      <c r="L3711">
        <f t="shared" si="174"/>
        <v>325000</v>
      </c>
      <c r="M3711" s="1" t="str">
        <f>IF(ISBLANK(D3711),_xlfn.MODE.SNGL(moras[TIPO_ASEGURAMIENTO]),D3711)</f>
        <v>ASALARIADO</v>
      </c>
      <c r="N3711" s="1">
        <f>IF(ISBLANK(moras[[#This Row],[EDAD]]),T3732,moras[[#This Row],[EDAD]])</f>
        <v>38</v>
      </c>
    </row>
    <row r="3712" spans="1:14" x14ac:dyDescent="0.35">
      <c r="A3712" s="1">
        <v>3711</v>
      </c>
      <c r="B3712" s="1" t="s">
        <v>9</v>
      </c>
      <c r="C3712" s="1">
        <v>278030</v>
      </c>
      <c r="D3712" s="1" t="s">
        <v>19</v>
      </c>
      <c r="E3712" s="1" t="s">
        <v>16</v>
      </c>
      <c r="F3712" s="1" t="s">
        <v>12</v>
      </c>
      <c r="G3712" s="1" t="s">
        <v>13</v>
      </c>
      <c r="H3712" s="1" t="s">
        <v>13</v>
      </c>
      <c r="I3712" s="1">
        <v>49</v>
      </c>
      <c r="J3712" t="str">
        <f t="shared" si="172"/>
        <v>No</v>
      </c>
      <c r="K3712" t="str">
        <f t="shared" si="173"/>
        <v>No</v>
      </c>
      <c r="L3712">
        <f t="shared" si="174"/>
        <v>278030</v>
      </c>
      <c r="M3712" s="1" t="str">
        <f>IF(ISBLANK(D3712),_xlfn.MODE.SNGL(moras[TIPO_ASEGURAMIENTO]),D3712)</f>
        <v>CONVENIOS ESPECIALES DE TRABAJADORES INDEPENDIENTES</v>
      </c>
      <c r="N3712" s="1">
        <f>IF(ISBLANK(moras[[#This Row],[EDAD]]),T3733,moras[[#This Row],[EDAD]])</f>
        <v>49</v>
      </c>
    </row>
    <row r="3713" spans="1:14" x14ac:dyDescent="0.35">
      <c r="A3713" s="1">
        <v>3712</v>
      </c>
      <c r="B3713" s="1" t="s">
        <v>9</v>
      </c>
      <c r="C3713" s="1">
        <v>979107.34</v>
      </c>
      <c r="D3713" s="1" t="s">
        <v>10</v>
      </c>
      <c r="E3713" s="1" t="s">
        <v>16</v>
      </c>
      <c r="F3713" s="1" t="s">
        <v>12</v>
      </c>
      <c r="G3713" s="1" t="s">
        <v>13</v>
      </c>
      <c r="H3713" s="1" t="s">
        <v>13</v>
      </c>
      <c r="I3713" s="1">
        <v>53</v>
      </c>
      <c r="J3713" t="str">
        <f t="shared" si="172"/>
        <v>No</v>
      </c>
      <c r="K3713" t="str">
        <f t="shared" si="173"/>
        <v>No</v>
      </c>
      <c r="L3713">
        <f t="shared" si="174"/>
        <v>979107.34</v>
      </c>
      <c r="M3713" s="1" t="str">
        <f>IF(ISBLANK(D3713),_xlfn.MODE.SNGL(moras[TIPO_ASEGURAMIENTO]),D3713)</f>
        <v>ASALARIADO</v>
      </c>
      <c r="N3713" s="1">
        <f>IF(ISBLANK(moras[[#This Row],[EDAD]]),T3734,moras[[#This Row],[EDAD]])</f>
        <v>53</v>
      </c>
    </row>
    <row r="3714" spans="1:14" x14ac:dyDescent="0.35">
      <c r="A3714" s="1">
        <v>3713</v>
      </c>
      <c r="B3714" s="1" t="s">
        <v>9</v>
      </c>
      <c r="C3714" s="1">
        <v>297046</v>
      </c>
      <c r="D3714" s="1" t="s">
        <v>18</v>
      </c>
      <c r="E3714" s="1" t="s">
        <v>16</v>
      </c>
      <c r="F3714" s="1" t="s">
        <v>12</v>
      </c>
      <c r="G3714" s="1" t="s">
        <v>13</v>
      </c>
      <c r="H3714" s="1" t="s">
        <v>13</v>
      </c>
      <c r="I3714" s="1">
        <v>39</v>
      </c>
      <c r="J3714" t="str">
        <f t="shared" ref="J3714:J3777" si="175">IF(1.96&lt;ABS(C3714-$S$23)/$S$24,"Atípico","No")</f>
        <v>No</v>
      </c>
      <c r="K3714" t="str">
        <f t="shared" ref="K3714:K3777" si="176">IF(1.96&lt;ABS((I3714-$T$23)/$T$24),"Atípico", "No")</f>
        <v>No</v>
      </c>
      <c r="L3714">
        <f t="shared" ref="L3714:L3777" si="177">IF(ISBLANK(C3714),$S$23,C3714)</f>
        <v>297046</v>
      </c>
      <c r="M3714" s="1" t="str">
        <f>IF(ISBLANK(D3714),_xlfn.MODE.SNGL(moras[TIPO_ASEGURAMIENTO]),D3714)</f>
        <v>TRABAJADOR INDEPENDIENTE</v>
      </c>
      <c r="N3714" s="1">
        <f>IF(ISBLANK(moras[[#This Row],[EDAD]]),T3735,moras[[#This Row],[EDAD]])</f>
        <v>39</v>
      </c>
    </row>
    <row r="3715" spans="1:14" x14ac:dyDescent="0.35">
      <c r="A3715" s="1">
        <v>3714</v>
      </c>
      <c r="B3715" s="1" t="s">
        <v>15</v>
      </c>
      <c r="C3715" s="1">
        <v>330278</v>
      </c>
      <c r="D3715" s="1" t="s">
        <v>10</v>
      </c>
      <c r="E3715" s="1" t="s">
        <v>16</v>
      </c>
      <c r="F3715" s="1" t="s">
        <v>12</v>
      </c>
      <c r="G3715" s="1" t="s">
        <v>13</v>
      </c>
      <c r="H3715" s="1" t="s">
        <v>13</v>
      </c>
      <c r="I3715" s="1">
        <v>40</v>
      </c>
      <c r="J3715" t="str">
        <f t="shared" si="175"/>
        <v>No</v>
      </c>
      <c r="K3715" t="str">
        <f t="shared" si="176"/>
        <v>No</v>
      </c>
      <c r="L3715">
        <f t="shared" si="177"/>
        <v>330278</v>
      </c>
      <c r="M3715" s="1" t="str">
        <f>IF(ISBLANK(D3715),_xlfn.MODE.SNGL(moras[TIPO_ASEGURAMIENTO]),D3715)</f>
        <v>ASALARIADO</v>
      </c>
      <c r="N3715" s="1">
        <f>IF(ISBLANK(moras[[#This Row],[EDAD]]),T3736,moras[[#This Row],[EDAD]])</f>
        <v>40</v>
      </c>
    </row>
    <row r="3716" spans="1:14" x14ac:dyDescent="0.35">
      <c r="A3716" s="1">
        <v>3715</v>
      </c>
      <c r="B3716" s="1" t="s">
        <v>9</v>
      </c>
      <c r="C3716" s="1">
        <v>476355</v>
      </c>
      <c r="D3716" s="1" t="s">
        <v>10</v>
      </c>
      <c r="E3716" s="1" t="s">
        <v>16</v>
      </c>
      <c r="F3716" s="1" t="s">
        <v>12</v>
      </c>
      <c r="G3716" s="1" t="s">
        <v>13</v>
      </c>
      <c r="H3716" s="1" t="s">
        <v>13</v>
      </c>
      <c r="I3716" s="1">
        <v>48</v>
      </c>
      <c r="J3716" t="str">
        <f t="shared" si="175"/>
        <v>No</v>
      </c>
      <c r="K3716" t="str">
        <f t="shared" si="176"/>
        <v>No</v>
      </c>
      <c r="L3716">
        <f t="shared" si="177"/>
        <v>476355</v>
      </c>
      <c r="M3716" s="1" t="str">
        <f>IF(ISBLANK(D3716),_xlfn.MODE.SNGL(moras[TIPO_ASEGURAMIENTO]),D3716)</f>
        <v>ASALARIADO</v>
      </c>
      <c r="N3716" s="1">
        <f>IF(ISBLANK(moras[[#This Row],[EDAD]]),T3737,moras[[#This Row],[EDAD]])</f>
        <v>48</v>
      </c>
    </row>
    <row r="3717" spans="1:14" x14ac:dyDescent="0.35">
      <c r="A3717" s="1">
        <v>3716</v>
      </c>
      <c r="B3717" s="1" t="s">
        <v>9</v>
      </c>
      <c r="C3717" s="1">
        <v>420000</v>
      </c>
      <c r="D3717" s="1" t="s">
        <v>10</v>
      </c>
      <c r="E3717" s="1" t="s">
        <v>16</v>
      </c>
      <c r="F3717" s="1" t="s">
        <v>12</v>
      </c>
      <c r="G3717" s="1" t="s">
        <v>13</v>
      </c>
      <c r="H3717" s="1" t="s">
        <v>13</v>
      </c>
      <c r="I3717" s="1">
        <v>29</v>
      </c>
      <c r="J3717" t="str">
        <f t="shared" si="175"/>
        <v>No</v>
      </c>
      <c r="K3717" t="str">
        <f t="shared" si="176"/>
        <v>No</v>
      </c>
      <c r="L3717">
        <f t="shared" si="177"/>
        <v>420000</v>
      </c>
      <c r="M3717" s="1" t="str">
        <f>IF(ISBLANK(D3717),_xlfn.MODE.SNGL(moras[TIPO_ASEGURAMIENTO]),D3717)</f>
        <v>ASALARIADO</v>
      </c>
      <c r="N3717" s="1">
        <f>IF(ISBLANK(moras[[#This Row],[EDAD]]),T3738,moras[[#This Row],[EDAD]])</f>
        <v>29</v>
      </c>
    </row>
    <row r="3718" spans="1:14" x14ac:dyDescent="0.35">
      <c r="A3718" s="1">
        <v>3717</v>
      </c>
      <c r="B3718" s="1" t="s">
        <v>15</v>
      </c>
      <c r="C3718" s="1">
        <v>1333402</v>
      </c>
      <c r="D3718" s="1" t="s">
        <v>10</v>
      </c>
      <c r="E3718" s="1" t="s">
        <v>11</v>
      </c>
      <c r="F3718" s="1" t="s">
        <v>12</v>
      </c>
      <c r="G3718" s="1" t="s">
        <v>13</v>
      </c>
      <c r="H3718" s="1" t="s">
        <v>13</v>
      </c>
      <c r="I3718" s="1">
        <v>39</v>
      </c>
      <c r="J3718" t="str">
        <f t="shared" si="175"/>
        <v>No</v>
      </c>
      <c r="K3718" t="str">
        <f t="shared" si="176"/>
        <v>No</v>
      </c>
      <c r="L3718">
        <f t="shared" si="177"/>
        <v>1333402</v>
      </c>
      <c r="M3718" s="1" t="str">
        <f>IF(ISBLANK(D3718),_xlfn.MODE.SNGL(moras[TIPO_ASEGURAMIENTO]),D3718)</f>
        <v>ASALARIADO</v>
      </c>
      <c r="N3718" s="1">
        <f>IF(ISBLANK(moras[[#This Row],[EDAD]]),T3739,moras[[#This Row],[EDAD]])</f>
        <v>39</v>
      </c>
    </row>
    <row r="3719" spans="1:14" x14ac:dyDescent="0.35">
      <c r="A3719" s="1">
        <v>3718</v>
      </c>
      <c r="B3719" s="1" t="s">
        <v>9</v>
      </c>
      <c r="C3719" s="1">
        <v>356657</v>
      </c>
      <c r="D3719" s="1" t="s">
        <v>17</v>
      </c>
      <c r="E3719" s="1" t="s">
        <v>16</v>
      </c>
      <c r="F3719" s="1" t="s">
        <v>12</v>
      </c>
      <c r="G3719" s="1" t="s">
        <v>13</v>
      </c>
      <c r="H3719" s="1" t="s">
        <v>12</v>
      </c>
      <c r="I3719" s="1">
        <v>61</v>
      </c>
      <c r="J3719" t="str">
        <f t="shared" si="175"/>
        <v>No</v>
      </c>
      <c r="K3719" t="str">
        <f t="shared" si="176"/>
        <v>No</v>
      </c>
      <c r="L3719">
        <f t="shared" si="177"/>
        <v>356657</v>
      </c>
      <c r="M3719" s="1" t="str">
        <f>IF(ISBLANK(D3719),_xlfn.MODE.SNGL(moras[TIPO_ASEGURAMIENTO]),D3719)</f>
        <v>ASEGURADO VOLUNTARIO</v>
      </c>
      <c r="N3719" s="1">
        <f>IF(ISBLANK(moras[[#This Row],[EDAD]]),T3740,moras[[#This Row],[EDAD]])</f>
        <v>61</v>
      </c>
    </row>
    <row r="3720" spans="1:14" x14ac:dyDescent="0.35">
      <c r="A3720" s="1">
        <v>3719</v>
      </c>
      <c r="B3720" s="1" t="s">
        <v>15</v>
      </c>
      <c r="C3720" s="1">
        <v>297046</v>
      </c>
      <c r="D3720" s="1" t="s">
        <v>17</v>
      </c>
      <c r="E3720" s="1" t="s">
        <v>16</v>
      </c>
      <c r="F3720" s="1" t="s">
        <v>12</v>
      </c>
      <c r="G3720" s="1" t="s">
        <v>12</v>
      </c>
      <c r="H3720" s="1" t="s">
        <v>13</v>
      </c>
      <c r="I3720" s="1">
        <v>31</v>
      </c>
      <c r="J3720" t="str">
        <f t="shared" si="175"/>
        <v>No</v>
      </c>
      <c r="K3720" t="str">
        <f t="shared" si="176"/>
        <v>No</v>
      </c>
      <c r="L3720">
        <f t="shared" si="177"/>
        <v>297046</v>
      </c>
      <c r="M3720" s="1" t="str">
        <f>IF(ISBLANK(D3720),_xlfn.MODE.SNGL(moras[TIPO_ASEGURAMIENTO]),D3720)</f>
        <v>ASEGURADO VOLUNTARIO</v>
      </c>
      <c r="N3720" s="1">
        <f>IF(ISBLANK(moras[[#This Row],[EDAD]]),T3741,moras[[#This Row],[EDAD]])</f>
        <v>31</v>
      </c>
    </row>
    <row r="3721" spans="1:14" x14ac:dyDescent="0.35">
      <c r="A3721" s="1">
        <v>3720</v>
      </c>
      <c r="B3721" s="1" t="s">
        <v>9</v>
      </c>
      <c r="C3721" s="1">
        <v>239421</v>
      </c>
      <c r="D3721" s="1" t="s">
        <v>10</v>
      </c>
      <c r="E3721" s="1" t="s">
        <v>16</v>
      </c>
      <c r="F3721" s="1" t="s">
        <v>12</v>
      </c>
      <c r="G3721" s="1" t="s">
        <v>12</v>
      </c>
      <c r="H3721" s="1" t="s">
        <v>13</v>
      </c>
      <c r="I3721" s="1">
        <v>22</v>
      </c>
      <c r="J3721" t="str">
        <f t="shared" si="175"/>
        <v>No</v>
      </c>
      <c r="K3721" t="str">
        <f t="shared" si="176"/>
        <v>No</v>
      </c>
      <c r="L3721">
        <f t="shared" si="177"/>
        <v>239421</v>
      </c>
      <c r="M3721" s="1" t="str">
        <f>IF(ISBLANK(D3721),_xlfn.MODE.SNGL(moras[TIPO_ASEGURAMIENTO]),D3721)</f>
        <v>ASALARIADO</v>
      </c>
      <c r="N3721" s="1">
        <f>IF(ISBLANK(moras[[#This Row],[EDAD]]),T3742,moras[[#This Row],[EDAD]])</f>
        <v>22</v>
      </c>
    </row>
    <row r="3722" spans="1:14" x14ac:dyDescent="0.35">
      <c r="A3722" s="1">
        <v>3721</v>
      </c>
      <c r="B3722" s="1" t="s">
        <v>9</v>
      </c>
      <c r="C3722" s="1">
        <v>202396.55</v>
      </c>
      <c r="D3722" s="1" t="s">
        <v>10</v>
      </c>
      <c r="E3722" s="1" t="s">
        <v>16</v>
      </c>
      <c r="F3722" s="1" t="s">
        <v>12</v>
      </c>
      <c r="G3722" s="1" t="s">
        <v>13</v>
      </c>
      <c r="H3722" s="1" t="s">
        <v>13</v>
      </c>
      <c r="I3722" s="1">
        <v>36</v>
      </c>
      <c r="J3722" t="str">
        <f t="shared" si="175"/>
        <v>No</v>
      </c>
      <c r="K3722" t="str">
        <f t="shared" si="176"/>
        <v>No</v>
      </c>
      <c r="L3722">
        <f t="shared" si="177"/>
        <v>202396.55</v>
      </c>
      <c r="M3722" s="1" t="str">
        <f>IF(ISBLANK(D3722),_xlfn.MODE.SNGL(moras[TIPO_ASEGURAMIENTO]),D3722)</f>
        <v>ASALARIADO</v>
      </c>
      <c r="N3722" s="1">
        <f>IF(ISBLANK(moras[[#This Row],[EDAD]]),T3743,moras[[#This Row],[EDAD]])</f>
        <v>36</v>
      </c>
    </row>
    <row r="3723" spans="1:14" x14ac:dyDescent="0.35">
      <c r="A3723" s="1">
        <v>3722</v>
      </c>
      <c r="B3723" s="1" t="s">
        <v>9</v>
      </c>
      <c r="C3723" s="1">
        <v>260000</v>
      </c>
      <c r="D3723" s="1" t="s">
        <v>10</v>
      </c>
      <c r="E3723" s="1" t="s">
        <v>16</v>
      </c>
      <c r="F3723" s="1" t="s">
        <v>12</v>
      </c>
      <c r="G3723" s="1" t="s">
        <v>13</v>
      </c>
      <c r="H3723" s="1" t="s">
        <v>12</v>
      </c>
      <c r="I3723" s="1">
        <v>37</v>
      </c>
      <c r="J3723" t="str">
        <f t="shared" si="175"/>
        <v>No</v>
      </c>
      <c r="K3723" t="str">
        <f t="shared" si="176"/>
        <v>No</v>
      </c>
      <c r="L3723">
        <f t="shared" si="177"/>
        <v>260000</v>
      </c>
      <c r="M3723" s="1" t="str">
        <f>IF(ISBLANK(D3723),_xlfn.MODE.SNGL(moras[TIPO_ASEGURAMIENTO]),D3723)</f>
        <v>ASALARIADO</v>
      </c>
      <c r="N3723" s="1">
        <f>IF(ISBLANK(moras[[#This Row],[EDAD]]),T3744,moras[[#This Row],[EDAD]])</f>
        <v>37</v>
      </c>
    </row>
    <row r="3724" spans="1:14" x14ac:dyDescent="0.35">
      <c r="A3724" s="1">
        <v>3723</v>
      </c>
      <c r="B3724" s="1" t="s">
        <v>15</v>
      </c>
      <c r="C3724" s="1">
        <v>858032.05</v>
      </c>
      <c r="D3724" s="1" t="s">
        <v>10</v>
      </c>
      <c r="E3724" s="1" t="s">
        <v>11</v>
      </c>
      <c r="F3724" s="1" t="s">
        <v>12</v>
      </c>
      <c r="G3724" s="1" t="s">
        <v>13</v>
      </c>
      <c r="H3724" s="1" t="s">
        <v>13</v>
      </c>
      <c r="I3724" s="1">
        <v>53</v>
      </c>
      <c r="J3724" t="str">
        <f t="shared" si="175"/>
        <v>No</v>
      </c>
      <c r="K3724" t="str">
        <f t="shared" si="176"/>
        <v>No</v>
      </c>
      <c r="L3724">
        <f t="shared" si="177"/>
        <v>858032.05</v>
      </c>
      <c r="M3724" s="1" t="str">
        <f>IF(ISBLANK(D3724),_xlfn.MODE.SNGL(moras[TIPO_ASEGURAMIENTO]),D3724)</f>
        <v>ASALARIADO</v>
      </c>
      <c r="N3724" s="1">
        <f>IF(ISBLANK(moras[[#This Row],[EDAD]]),T3745,moras[[#This Row],[EDAD]])</f>
        <v>53</v>
      </c>
    </row>
    <row r="3725" spans="1:14" x14ac:dyDescent="0.35">
      <c r="A3725" s="1">
        <v>3724</v>
      </c>
      <c r="B3725" s="1" t="s">
        <v>15</v>
      </c>
      <c r="C3725" s="1">
        <v>2036556.25</v>
      </c>
      <c r="D3725" s="1" t="s">
        <v>10</v>
      </c>
      <c r="E3725" s="1" t="s">
        <v>16</v>
      </c>
      <c r="F3725" s="1" t="s">
        <v>12</v>
      </c>
      <c r="G3725" s="1" t="s">
        <v>13</v>
      </c>
      <c r="H3725" s="1" t="s">
        <v>13</v>
      </c>
      <c r="I3725" s="1">
        <v>37</v>
      </c>
      <c r="J3725" t="str">
        <f t="shared" si="175"/>
        <v>No</v>
      </c>
      <c r="K3725" t="str">
        <f t="shared" si="176"/>
        <v>No</v>
      </c>
      <c r="L3725">
        <f t="shared" si="177"/>
        <v>2036556.25</v>
      </c>
      <c r="M3725" s="1" t="str">
        <f>IF(ISBLANK(D3725),_xlfn.MODE.SNGL(moras[TIPO_ASEGURAMIENTO]),D3725)</f>
        <v>ASALARIADO</v>
      </c>
      <c r="N3725" s="1">
        <f>IF(ISBLANK(moras[[#This Row],[EDAD]]),T3746,moras[[#This Row],[EDAD]])</f>
        <v>37</v>
      </c>
    </row>
    <row r="3726" spans="1:14" x14ac:dyDescent="0.35">
      <c r="A3726" s="1">
        <v>3725</v>
      </c>
      <c r="B3726" s="1" t="s">
        <v>9</v>
      </c>
      <c r="C3726" s="1">
        <v>454518</v>
      </c>
      <c r="D3726" s="1" t="s">
        <v>10</v>
      </c>
      <c r="E3726" s="1" t="s">
        <v>16</v>
      </c>
      <c r="F3726" s="1" t="s">
        <v>12</v>
      </c>
      <c r="G3726" s="1" t="s">
        <v>13</v>
      </c>
      <c r="H3726" s="1" t="s">
        <v>13</v>
      </c>
      <c r="I3726" s="1">
        <v>35</v>
      </c>
      <c r="J3726" t="str">
        <f t="shared" si="175"/>
        <v>No</v>
      </c>
      <c r="K3726" t="str">
        <f t="shared" si="176"/>
        <v>No</v>
      </c>
      <c r="L3726">
        <f t="shared" si="177"/>
        <v>454518</v>
      </c>
      <c r="M3726" s="1" t="str">
        <f>IF(ISBLANK(D3726),_xlfn.MODE.SNGL(moras[TIPO_ASEGURAMIENTO]),D3726)</f>
        <v>ASALARIADO</v>
      </c>
      <c r="N3726" s="1">
        <f>IF(ISBLANK(moras[[#This Row],[EDAD]]),T3747,moras[[#This Row],[EDAD]])</f>
        <v>35</v>
      </c>
    </row>
    <row r="3727" spans="1:14" x14ac:dyDescent="0.35">
      <c r="A3727" s="1">
        <v>3726</v>
      </c>
      <c r="B3727" s="1" t="s">
        <v>9</v>
      </c>
      <c r="C3727" s="1">
        <v>459616.28</v>
      </c>
      <c r="D3727" s="1" t="s">
        <v>10</v>
      </c>
      <c r="E3727" s="1" t="s">
        <v>16</v>
      </c>
      <c r="F3727" s="1" t="s">
        <v>12</v>
      </c>
      <c r="G3727" s="1" t="s">
        <v>13</v>
      </c>
      <c r="H3727" s="1" t="s">
        <v>13</v>
      </c>
      <c r="I3727" s="1">
        <v>28</v>
      </c>
      <c r="J3727" t="str">
        <f t="shared" si="175"/>
        <v>No</v>
      </c>
      <c r="K3727" t="str">
        <f t="shared" si="176"/>
        <v>No</v>
      </c>
      <c r="L3727">
        <f t="shared" si="177"/>
        <v>459616.28</v>
      </c>
      <c r="M3727" s="1" t="str">
        <f>IF(ISBLANK(D3727),_xlfn.MODE.SNGL(moras[TIPO_ASEGURAMIENTO]),D3727)</f>
        <v>ASALARIADO</v>
      </c>
      <c r="N3727" s="1">
        <f>IF(ISBLANK(moras[[#This Row],[EDAD]]),T3748,moras[[#This Row],[EDAD]])</f>
        <v>28</v>
      </c>
    </row>
    <row r="3728" spans="1:14" x14ac:dyDescent="0.35">
      <c r="A3728" s="1">
        <v>3727</v>
      </c>
      <c r="B3728" s="1" t="s">
        <v>9</v>
      </c>
      <c r="C3728" s="1">
        <v>299744</v>
      </c>
      <c r="D3728" s="1" t="s">
        <v>18</v>
      </c>
      <c r="E3728" s="1" t="s">
        <v>16</v>
      </c>
      <c r="F3728" s="1" t="s">
        <v>12</v>
      </c>
      <c r="G3728" s="1" t="s">
        <v>13</v>
      </c>
      <c r="H3728" s="1" t="s">
        <v>13</v>
      </c>
      <c r="I3728" s="1">
        <v>40</v>
      </c>
      <c r="J3728" t="str">
        <f t="shared" si="175"/>
        <v>No</v>
      </c>
      <c r="K3728" t="str">
        <f t="shared" si="176"/>
        <v>No</v>
      </c>
      <c r="L3728">
        <f t="shared" si="177"/>
        <v>299744</v>
      </c>
      <c r="M3728" s="1" t="str">
        <f>IF(ISBLANK(D3728),_xlfn.MODE.SNGL(moras[TIPO_ASEGURAMIENTO]),D3728)</f>
        <v>TRABAJADOR INDEPENDIENTE</v>
      </c>
      <c r="N3728" s="1">
        <f>IF(ISBLANK(moras[[#This Row],[EDAD]]),T3749,moras[[#This Row],[EDAD]])</f>
        <v>40</v>
      </c>
    </row>
    <row r="3729" spans="1:14" x14ac:dyDescent="0.35">
      <c r="A3729" s="1">
        <v>3728</v>
      </c>
      <c r="B3729" s="1" t="s">
        <v>9</v>
      </c>
      <c r="C3729" s="1">
        <v>2590373.15</v>
      </c>
      <c r="D3729" s="1" t="s">
        <v>10</v>
      </c>
      <c r="E3729" s="1" t="s">
        <v>11</v>
      </c>
      <c r="F3729" s="1" t="s">
        <v>12</v>
      </c>
      <c r="G3729" s="1" t="s">
        <v>13</v>
      </c>
      <c r="H3729" s="1" t="s">
        <v>13</v>
      </c>
      <c r="I3729" s="1">
        <v>56</v>
      </c>
      <c r="J3729" t="str">
        <f t="shared" si="175"/>
        <v>Atípico</v>
      </c>
      <c r="K3729" t="str">
        <f t="shared" si="176"/>
        <v>No</v>
      </c>
      <c r="L3729">
        <f t="shared" si="177"/>
        <v>2590373.15</v>
      </c>
      <c r="M3729" s="1" t="str">
        <f>IF(ISBLANK(D3729),_xlfn.MODE.SNGL(moras[TIPO_ASEGURAMIENTO]),D3729)</f>
        <v>ASALARIADO</v>
      </c>
      <c r="N3729" s="1">
        <f>IF(ISBLANK(moras[[#This Row],[EDAD]]),T3750,moras[[#This Row],[EDAD]])</f>
        <v>56</v>
      </c>
    </row>
    <row r="3730" spans="1:14" x14ac:dyDescent="0.35">
      <c r="A3730" s="1">
        <v>3729</v>
      </c>
      <c r="B3730" s="1" t="s">
        <v>9</v>
      </c>
      <c r="C3730" s="1">
        <v>551468.9</v>
      </c>
      <c r="D3730" s="1" t="s">
        <v>10</v>
      </c>
      <c r="E3730" s="1" t="s">
        <v>16</v>
      </c>
      <c r="F3730" s="1" t="s">
        <v>12</v>
      </c>
      <c r="G3730" s="1" t="s">
        <v>13</v>
      </c>
      <c r="H3730" s="1" t="s">
        <v>13</v>
      </c>
      <c r="I3730" s="1">
        <v>38</v>
      </c>
      <c r="J3730" t="str">
        <f t="shared" si="175"/>
        <v>No</v>
      </c>
      <c r="K3730" t="str">
        <f t="shared" si="176"/>
        <v>No</v>
      </c>
      <c r="L3730">
        <f t="shared" si="177"/>
        <v>551468.9</v>
      </c>
      <c r="M3730" s="1" t="str">
        <f>IF(ISBLANK(D3730),_xlfn.MODE.SNGL(moras[TIPO_ASEGURAMIENTO]),D3730)</f>
        <v>ASALARIADO</v>
      </c>
      <c r="N3730" s="1">
        <f>IF(ISBLANK(moras[[#This Row],[EDAD]]),T3751,moras[[#This Row],[EDAD]])</f>
        <v>38</v>
      </c>
    </row>
    <row r="3731" spans="1:14" x14ac:dyDescent="0.35">
      <c r="A3731" s="1">
        <v>3730</v>
      </c>
      <c r="B3731" s="1" t="s">
        <v>9</v>
      </c>
      <c r="C3731" s="1">
        <v>550000</v>
      </c>
      <c r="D3731" s="1" t="s">
        <v>10</v>
      </c>
      <c r="E3731" s="1" t="s">
        <v>16</v>
      </c>
      <c r="F3731" s="1" t="s">
        <v>12</v>
      </c>
      <c r="G3731" s="1" t="s">
        <v>13</v>
      </c>
      <c r="H3731" s="1" t="s">
        <v>13</v>
      </c>
      <c r="I3731" s="1">
        <v>58</v>
      </c>
      <c r="J3731" t="str">
        <f t="shared" si="175"/>
        <v>No</v>
      </c>
      <c r="K3731" t="str">
        <f t="shared" si="176"/>
        <v>No</v>
      </c>
      <c r="L3731">
        <f t="shared" si="177"/>
        <v>550000</v>
      </c>
      <c r="M3731" s="1" t="str">
        <f>IF(ISBLANK(D3731),_xlfn.MODE.SNGL(moras[TIPO_ASEGURAMIENTO]),D3731)</f>
        <v>ASALARIADO</v>
      </c>
      <c r="N3731" s="1">
        <f>IF(ISBLANK(moras[[#This Row],[EDAD]]),T3752,moras[[#This Row],[EDAD]])</f>
        <v>58</v>
      </c>
    </row>
    <row r="3732" spans="1:14" x14ac:dyDescent="0.35">
      <c r="A3732" s="1">
        <v>3731</v>
      </c>
      <c r="B3732" s="1" t="s">
        <v>9</v>
      </c>
      <c r="C3732" s="1">
        <v>1182929.8700000001</v>
      </c>
      <c r="D3732" s="1" t="s">
        <v>10</v>
      </c>
      <c r="E3732" s="1" t="s">
        <v>16</v>
      </c>
      <c r="F3732" s="1" t="s">
        <v>12</v>
      </c>
      <c r="G3732" s="1" t="s">
        <v>13</v>
      </c>
      <c r="H3732" s="1" t="s">
        <v>13</v>
      </c>
      <c r="I3732" s="1">
        <v>32</v>
      </c>
      <c r="J3732" t="str">
        <f t="shared" si="175"/>
        <v>No</v>
      </c>
      <c r="K3732" t="str">
        <f t="shared" si="176"/>
        <v>No</v>
      </c>
      <c r="L3732">
        <f t="shared" si="177"/>
        <v>1182929.8700000001</v>
      </c>
      <c r="M3732" s="1" t="str">
        <f>IF(ISBLANK(D3732),_xlfn.MODE.SNGL(moras[TIPO_ASEGURAMIENTO]),D3732)</f>
        <v>ASALARIADO</v>
      </c>
      <c r="N3732" s="1">
        <f>IF(ISBLANK(moras[[#This Row],[EDAD]]),T3753,moras[[#This Row],[EDAD]])</f>
        <v>32</v>
      </c>
    </row>
    <row r="3733" spans="1:14" x14ac:dyDescent="0.35">
      <c r="A3733" s="1">
        <v>3732</v>
      </c>
      <c r="B3733" s="1" t="s">
        <v>9</v>
      </c>
      <c r="C3733" s="1">
        <v>728454.02</v>
      </c>
      <c r="D3733" s="1" t="s">
        <v>10</v>
      </c>
      <c r="E3733" s="1" t="s">
        <v>16</v>
      </c>
      <c r="F3733" s="1" t="s">
        <v>12</v>
      </c>
      <c r="G3733" s="1" t="s">
        <v>13</v>
      </c>
      <c r="H3733" s="1" t="s">
        <v>13</v>
      </c>
      <c r="I3733" s="1">
        <v>35</v>
      </c>
      <c r="J3733" t="str">
        <f t="shared" si="175"/>
        <v>No</v>
      </c>
      <c r="K3733" t="str">
        <f t="shared" si="176"/>
        <v>No</v>
      </c>
      <c r="L3733">
        <f t="shared" si="177"/>
        <v>728454.02</v>
      </c>
      <c r="M3733" s="1" t="str">
        <f>IF(ISBLANK(D3733),_xlfn.MODE.SNGL(moras[TIPO_ASEGURAMIENTO]),D3733)</f>
        <v>ASALARIADO</v>
      </c>
      <c r="N3733" s="1">
        <f>IF(ISBLANK(moras[[#This Row],[EDAD]]),T3754,moras[[#This Row],[EDAD]])</f>
        <v>35</v>
      </c>
    </row>
    <row r="3734" spans="1:14" x14ac:dyDescent="0.35">
      <c r="A3734" s="1">
        <v>3733</v>
      </c>
      <c r="B3734" s="1" t="s">
        <v>9</v>
      </c>
      <c r="C3734" s="1">
        <v>533333.32999999996</v>
      </c>
      <c r="D3734" s="1" t="s">
        <v>10</v>
      </c>
      <c r="E3734" s="1" t="s">
        <v>16</v>
      </c>
      <c r="F3734" s="1" t="s">
        <v>12</v>
      </c>
      <c r="G3734" s="1" t="s">
        <v>13</v>
      </c>
      <c r="H3734" s="1" t="s">
        <v>13</v>
      </c>
      <c r="I3734" s="1">
        <v>27</v>
      </c>
      <c r="J3734" t="str">
        <f t="shared" si="175"/>
        <v>No</v>
      </c>
      <c r="K3734" t="str">
        <f t="shared" si="176"/>
        <v>No</v>
      </c>
      <c r="L3734">
        <f t="shared" si="177"/>
        <v>533333.32999999996</v>
      </c>
      <c r="M3734" s="1" t="str">
        <f>IF(ISBLANK(D3734),_xlfn.MODE.SNGL(moras[TIPO_ASEGURAMIENTO]),D3734)</f>
        <v>ASALARIADO</v>
      </c>
      <c r="N3734" s="1">
        <f>IF(ISBLANK(moras[[#This Row],[EDAD]]),T3755,moras[[#This Row],[EDAD]])</f>
        <v>27</v>
      </c>
    </row>
    <row r="3735" spans="1:14" x14ac:dyDescent="0.35">
      <c r="A3735" s="1">
        <v>3734</v>
      </c>
      <c r="B3735" s="1" t="s">
        <v>15</v>
      </c>
      <c r="C3735" s="1">
        <v>319879</v>
      </c>
      <c r="D3735" s="1" t="s">
        <v>10</v>
      </c>
      <c r="E3735" s="1" t="s">
        <v>11</v>
      </c>
      <c r="F3735" s="1" t="s">
        <v>12</v>
      </c>
      <c r="G3735" s="1" t="s">
        <v>13</v>
      </c>
      <c r="H3735" s="1" t="s">
        <v>12</v>
      </c>
      <c r="I3735" s="1">
        <v>54</v>
      </c>
      <c r="J3735" t="str">
        <f t="shared" si="175"/>
        <v>No</v>
      </c>
      <c r="K3735" t="str">
        <f t="shared" si="176"/>
        <v>No</v>
      </c>
      <c r="L3735">
        <f t="shared" si="177"/>
        <v>319879</v>
      </c>
      <c r="M3735" s="1" t="str">
        <f>IF(ISBLANK(D3735),_xlfn.MODE.SNGL(moras[TIPO_ASEGURAMIENTO]),D3735)</f>
        <v>ASALARIADO</v>
      </c>
      <c r="N3735" s="1">
        <f>IF(ISBLANK(moras[[#This Row],[EDAD]]),T3756,moras[[#This Row],[EDAD]])</f>
        <v>54</v>
      </c>
    </row>
    <row r="3736" spans="1:14" x14ac:dyDescent="0.35">
      <c r="A3736" s="1">
        <v>3735</v>
      </c>
      <c r="B3736" s="1" t="s">
        <v>9</v>
      </c>
      <c r="C3736" s="1">
        <v>32956</v>
      </c>
      <c r="D3736" s="1" t="s">
        <v>10</v>
      </c>
      <c r="E3736" s="1" t="s">
        <v>16</v>
      </c>
      <c r="F3736" s="1" t="s">
        <v>12</v>
      </c>
      <c r="G3736" s="1" t="s">
        <v>13</v>
      </c>
      <c r="H3736" s="1" t="s">
        <v>13</v>
      </c>
      <c r="I3736" s="1">
        <v>22</v>
      </c>
      <c r="J3736" t="str">
        <f t="shared" si="175"/>
        <v>No</v>
      </c>
      <c r="K3736" t="str">
        <f t="shared" si="176"/>
        <v>No</v>
      </c>
      <c r="L3736">
        <f t="shared" si="177"/>
        <v>32956</v>
      </c>
      <c r="M3736" s="1" t="str">
        <f>IF(ISBLANK(D3736),_xlfn.MODE.SNGL(moras[TIPO_ASEGURAMIENTO]),D3736)</f>
        <v>ASALARIADO</v>
      </c>
      <c r="N3736" s="1">
        <f>IF(ISBLANK(moras[[#This Row],[EDAD]]),T3757,moras[[#This Row],[EDAD]])</f>
        <v>22</v>
      </c>
    </row>
    <row r="3737" spans="1:14" x14ac:dyDescent="0.35">
      <c r="A3737" s="1">
        <v>3736</v>
      </c>
      <c r="B3737" s="1" t="s">
        <v>9</v>
      </c>
      <c r="C3737" s="1">
        <v>450000</v>
      </c>
      <c r="D3737" s="1" t="s">
        <v>10</v>
      </c>
      <c r="E3737" s="1" t="s">
        <v>16</v>
      </c>
      <c r="F3737" s="1" t="s">
        <v>12</v>
      </c>
      <c r="G3737" s="1" t="s">
        <v>13</v>
      </c>
      <c r="H3737" s="1" t="s">
        <v>13</v>
      </c>
      <c r="I3737" s="1">
        <v>24</v>
      </c>
      <c r="J3737" t="str">
        <f t="shared" si="175"/>
        <v>No</v>
      </c>
      <c r="K3737" t="str">
        <f t="shared" si="176"/>
        <v>No</v>
      </c>
      <c r="L3737">
        <f t="shared" si="177"/>
        <v>450000</v>
      </c>
      <c r="M3737" s="1" t="str">
        <f>IF(ISBLANK(D3737),_xlfn.MODE.SNGL(moras[TIPO_ASEGURAMIENTO]),D3737)</f>
        <v>ASALARIADO</v>
      </c>
      <c r="N3737" s="1">
        <f>IF(ISBLANK(moras[[#This Row],[EDAD]]),T3758,moras[[#This Row],[EDAD]])</f>
        <v>24</v>
      </c>
    </row>
    <row r="3738" spans="1:14" x14ac:dyDescent="0.35">
      <c r="A3738" s="1">
        <v>3737</v>
      </c>
      <c r="B3738" s="1" t="s">
        <v>15</v>
      </c>
      <c r="C3738" s="1">
        <v>682607.23</v>
      </c>
      <c r="D3738" s="1" t="s">
        <v>10</v>
      </c>
      <c r="E3738" s="1" t="s">
        <v>16</v>
      </c>
      <c r="F3738" s="1" t="s">
        <v>12</v>
      </c>
      <c r="G3738" s="1" t="s">
        <v>13</v>
      </c>
      <c r="H3738" s="1" t="s">
        <v>12</v>
      </c>
      <c r="I3738" s="1">
        <v>28</v>
      </c>
      <c r="J3738" t="str">
        <f t="shared" si="175"/>
        <v>No</v>
      </c>
      <c r="K3738" t="str">
        <f t="shared" si="176"/>
        <v>No</v>
      </c>
      <c r="L3738">
        <f t="shared" si="177"/>
        <v>682607.23</v>
      </c>
      <c r="M3738" s="1" t="str">
        <f>IF(ISBLANK(D3738),_xlfn.MODE.SNGL(moras[TIPO_ASEGURAMIENTO]),D3738)</f>
        <v>ASALARIADO</v>
      </c>
      <c r="N3738" s="1">
        <f>IF(ISBLANK(moras[[#This Row],[EDAD]]),T3759,moras[[#This Row],[EDAD]])</f>
        <v>28</v>
      </c>
    </row>
    <row r="3739" spans="1:14" x14ac:dyDescent="0.35">
      <c r="A3739" s="1">
        <v>3738</v>
      </c>
      <c r="B3739" s="1" t="s">
        <v>15</v>
      </c>
      <c r="C3739" s="1">
        <v>1326562</v>
      </c>
      <c r="D3739" s="1" t="s">
        <v>14</v>
      </c>
      <c r="E3739" s="1" t="s">
        <v>11</v>
      </c>
      <c r="F3739" s="1" t="s">
        <v>12</v>
      </c>
      <c r="G3739" s="1" t="s">
        <v>13</v>
      </c>
      <c r="H3739" s="1" t="s">
        <v>13</v>
      </c>
      <c r="I3739" s="1">
        <v>59</v>
      </c>
      <c r="J3739" t="str">
        <f t="shared" si="175"/>
        <v>No</v>
      </c>
      <c r="K3739" t="str">
        <f t="shared" si="176"/>
        <v>No</v>
      </c>
      <c r="L3739">
        <f t="shared" si="177"/>
        <v>1326562</v>
      </c>
      <c r="M3739" s="1" t="str">
        <f>IF(ISBLANK(D3739),_xlfn.MODE.SNGL(moras[TIPO_ASEGURAMIENTO]),D3739)</f>
        <v>PENSIONADOS EN SU PROPIO SISTEMA</v>
      </c>
      <c r="N3739" s="1">
        <f>IF(ISBLANK(moras[[#This Row],[EDAD]]),T3760,moras[[#This Row],[EDAD]])</f>
        <v>59</v>
      </c>
    </row>
    <row r="3740" spans="1:14" x14ac:dyDescent="0.35">
      <c r="A3740" s="1">
        <v>3739</v>
      </c>
      <c r="B3740" s="1" t="s">
        <v>9</v>
      </c>
      <c r="C3740" s="1">
        <v>195000</v>
      </c>
      <c r="D3740" s="1" t="s">
        <v>10</v>
      </c>
      <c r="E3740" s="1" t="s">
        <v>16</v>
      </c>
      <c r="F3740" s="1" t="s">
        <v>12</v>
      </c>
      <c r="G3740" s="1" t="s">
        <v>13</v>
      </c>
      <c r="H3740" s="1" t="s">
        <v>13</v>
      </c>
      <c r="I3740" s="1">
        <v>28</v>
      </c>
      <c r="J3740" t="str">
        <f t="shared" si="175"/>
        <v>No</v>
      </c>
      <c r="K3740" t="str">
        <f t="shared" si="176"/>
        <v>No</v>
      </c>
      <c r="L3740">
        <f t="shared" si="177"/>
        <v>195000</v>
      </c>
      <c r="M3740" s="1" t="str">
        <f>IF(ISBLANK(D3740),_xlfn.MODE.SNGL(moras[TIPO_ASEGURAMIENTO]),D3740)</f>
        <v>ASALARIADO</v>
      </c>
      <c r="N3740" s="1">
        <f>IF(ISBLANK(moras[[#This Row],[EDAD]]),T3761,moras[[#This Row],[EDAD]])</f>
        <v>28</v>
      </c>
    </row>
    <row r="3741" spans="1:14" x14ac:dyDescent="0.35">
      <c r="A3741" s="1">
        <v>3740</v>
      </c>
      <c r="B3741" s="1" t="s">
        <v>15</v>
      </c>
      <c r="C3741" s="1">
        <v>297046</v>
      </c>
      <c r="D3741" s="1" t="s">
        <v>18</v>
      </c>
      <c r="E3741" s="1" t="s">
        <v>16</v>
      </c>
      <c r="F3741" s="1" t="s">
        <v>12</v>
      </c>
      <c r="G3741" s="1" t="s">
        <v>13</v>
      </c>
      <c r="H3741" s="1" t="s">
        <v>13</v>
      </c>
      <c r="I3741" s="1">
        <v>47</v>
      </c>
      <c r="J3741" t="str">
        <f t="shared" si="175"/>
        <v>No</v>
      </c>
      <c r="K3741" t="str">
        <f t="shared" si="176"/>
        <v>No</v>
      </c>
      <c r="L3741">
        <f t="shared" si="177"/>
        <v>297046</v>
      </c>
      <c r="M3741" s="1" t="str">
        <f>IF(ISBLANK(D3741),_xlfn.MODE.SNGL(moras[TIPO_ASEGURAMIENTO]),D3741)</f>
        <v>TRABAJADOR INDEPENDIENTE</v>
      </c>
      <c r="N3741" s="1">
        <f>IF(ISBLANK(moras[[#This Row],[EDAD]]),T3762,moras[[#This Row],[EDAD]])</f>
        <v>47</v>
      </c>
    </row>
    <row r="3742" spans="1:14" x14ac:dyDescent="0.35">
      <c r="A3742" s="1">
        <v>3741</v>
      </c>
      <c r="B3742" s="1" t="s">
        <v>9</v>
      </c>
      <c r="C3742" s="1">
        <v>840549</v>
      </c>
      <c r="D3742" s="1" t="s">
        <v>10</v>
      </c>
      <c r="E3742" s="1" t="s">
        <v>11</v>
      </c>
      <c r="F3742" s="1" t="s">
        <v>12</v>
      </c>
      <c r="G3742" s="1" t="s">
        <v>13</v>
      </c>
      <c r="H3742" s="1" t="s">
        <v>13</v>
      </c>
      <c r="I3742" s="1">
        <v>54</v>
      </c>
      <c r="J3742" t="str">
        <f t="shared" si="175"/>
        <v>No</v>
      </c>
      <c r="K3742" t="str">
        <f t="shared" si="176"/>
        <v>No</v>
      </c>
      <c r="L3742">
        <f t="shared" si="177"/>
        <v>840549</v>
      </c>
      <c r="M3742" s="1" t="str">
        <f>IF(ISBLANK(D3742),_xlfn.MODE.SNGL(moras[TIPO_ASEGURAMIENTO]),D3742)</f>
        <v>ASALARIADO</v>
      </c>
      <c r="N3742" s="1">
        <f>IF(ISBLANK(moras[[#This Row],[EDAD]]),T3763,moras[[#This Row],[EDAD]])</f>
        <v>54</v>
      </c>
    </row>
    <row r="3743" spans="1:14" x14ac:dyDescent="0.35">
      <c r="A3743" s="1">
        <v>3742</v>
      </c>
      <c r="B3743" s="1" t="s">
        <v>15</v>
      </c>
      <c r="C3743" s="1">
        <v>1343265.5</v>
      </c>
      <c r="D3743" s="1" t="s">
        <v>10</v>
      </c>
      <c r="E3743" s="1" t="s">
        <v>11</v>
      </c>
      <c r="F3743" s="1" t="s">
        <v>12</v>
      </c>
      <c r="G3743" s="1" t="s">
        <v>13</v>
      </c>
      <c r="H3743" s="1" t="s">
        <v>13</v>
      </c>
      <c r="I3743" s="1">
        <v>40</v>
      </c>
      <c r="J3743" t="str">
        <f t="shared" si="175"/>
        <v>No</v>
      </c>
      <c r="K3743" t="str">
        <f t="shared" si="176"/>
        <v>No</v>
      </c>
      <c r="L3743">
        <f t="shared" si="177"/>
        <v>1343265.5</v>
      </c>
      <c r="M3743" s="1" t="str">
        <f>IF(ISBLANK(D3743),_xlfn.MODE.SNGL(moras[TIPO_ASEGURAMIENTO]),D3743)</f>
        <v>ASALARIADO</v>
      </c>
      <c r="N3743" s="1">
        <f>IF(ISBLANK(moras[[#This Row],[EDAD]]),T3764,moras[[#This Row],[EDAD]])</f>
        <v>40</v>
      </c>
    </row>
    <row r="3744" spans="1:14" x14ac:dyDescent="0.35">
      <c r="A3744" s="1">
        <v>3743</v>
      </c>
      <c r="B3744" s="1" t="s">
        <v>9</v>
      </c>
      <c r="C3744" s="1">
        <v>600000</v>
      </c>
      <c r="D3744" s="1" t="s">
        <v>10</v>
      </c>
      <c r="E3744" s="1" t="s">
        <v>16</v>
      </c>
      <c r="F3744" s="1" t="s">
        <v>12</v>
      </c>
      <c r="G3744" s="1" t="s">
        <v>13</v>
      </c>
      <c r="H3744" s="1" t="s">
        <v>13</v>
      </c>
      <c r="I3744" s="1">
        <v>53</v>
      </c>
      <c r="J3744" t="str">
        <f t="shared" si="175"/>
        <v>No</v>
      </c>
      <c r="K3744" t="str">
        <f t="shared" si="176"/>
        <v>No</v>
      </c>
      <c r="L3744">
        <f t="shared" si="177"/>
        <v>600000</v>
      </c>
      <c r="M3744" s="1" t="str">
        <f>IF(ISBLANK(D3744),_xlfn.MODE.SNGL(moras[TIPO_ASEGURAMIENTO]),D3744)</f>
        <v>ASALARIADO</v>
      </c>
      <c r="N3744" s="1">
        <f>IF(ISBLANK(moras[[#This Row],[EDAD]]),T3765,moras[[#This Row],[EDAD]])</f>
        <v>53</v>
      </c>
    </row>
    <row r="3745" spans="1:14" x14ac:dyDescent="0.35">
      <c r="A3745" s="1">
        <v>3744</v>
      </c>
      <c r="B3745" s="1" t="s">
        <v>9</v>
      </c>
      <c r="C3745" s="1">
        <v>795414</v>
      </c>
      <c r="D3745" s="1" t="s">
        <v>10</v>
      </c>
      <c r="E3745" s="1" t="s">
        <v>16</v>
      </c>
      <c r="F3745" s="1" t="s">
        <v>12</v>
      </c>
      <c r="G3745" s="1" t="s">
        <v>13</v>
      </c>
      <c r="H3745" s="1" t="s">
        <v>13</v>
      </c>
      <c r="I3745" s="1">
        <v>22</v>
      </c>
      <c r="J3745" t="str">
        <f t="shared" si="175"/>
        <v>No</v>
      </c>
      <c r="K3745" t="str">
        <f t="shared" si="176"/>
        <v>No</v>
      </c>
      <c r="L3745">
        <f t="shared" si="177"/>
        <v>795414</v>
      </c>
      <c r="M3745" s="1" t="str">
        <f>IF(ISBLANK(D3745),_xlfn.MODE.SNGL(moras[TIPO_ASEGURAMIENTO]),D3745)</f>
        <v>ASALARIADO</v>
      </c>
      <c r="N3745" s="1">
        <f>IF(ISBLANK(moras[[#This Row],[EDAD]]),T3766,moras[[#This Row],[EDAD]])</f>
        <v>22</v>
      </c>
    </row>
    <row r="3746" spans="1:14" x14ac:dyDescent="0.35">
      <c r="A3746" s="1">
        <v>3745</v>
      </c>
      <c r="B3746" s="1" t="s">
        <v>15</v>
      </c>
      <c r="C3746" s="1">
        <v>359545</v>
      </c>
      <c r="D3746" s="1" t="s">
        <v>10</v>
      </c>
      <c r="E3746" s="1" t="s">
        <v>16</v>
      </c>
      <c r="F3746" s="1" t="s">
        <v>12</v>
      </c>
      <c r="G3746" s="1" t="s">
        <v>13</v>
      </c>
      <c r="H3746" s="1" t="s">
        <v>13</v>
      </c>
      <c r="I3746" s="1">
        <v>30</v>
      </c>
      <c r="J3746" t="str">
        <f t="shared" si="175"/>
        <v>No</v>
      </c>
      <c r="K3746" t="str">
        <f t="shared" si="176"/>
        <v>No</v>
      </c>
      <c r="L3746">
        <f t="shared" si="177"/>
        <v>359545</v>
      </c>
      <c r="M3746" s="1" t="str">
        <f>IF(ISBLANK(D3746),_xlfn.MODE.SNGL(moras[TIPO_ASEGURAMIENTO]),D3746)</f>
        <v>ASALARIADO</v>
      </c>
      <c r="N3746" s="1">
        <f>IF(ISBLANK(moras[[#This Row],[EDAD]]),T3767,moras[[#This Row],[EDAD]])</f>
        <v>30</v>
      </c>
    </row>
    <row r="3747" spans="1:14" x14ac:dyDescent="0.35">
      <c r="A3747" s="1">
        <v>3746</v>
      </c>
      <c r="B3747" s="1" t="s">
        <v>15</v>
      </c>
      <c r="C3747" s="1">
        <v>351185</v>
      </c>
      <c r="D3747" s="1" t="s">
        <v>10</v>
      </c>
      <c r="E3747" s="1" t="s">
        <v>16</v>
      </c>
      <c r="F3747" s="1" t="s">
        <v>12</v>
      </c>
      <c r="G3747" s="1" t="s">
        <v>13</v>
      </c>
      <c r="H3747" s="1" t="s">
        <v>13</v>
      </c>
      <c r="I3747" s="1">
        <v>50</v>
      </c>
      <c r="J3747" t="str">
        <f t="shared" si="175"/>
        <v>No</v>
      </c>
      <c r="K3747" t="str">
        <f t="shared" si="176"/>
        <v>No</v>
      </c>
      <c r="L3747">
        <f t="shared" si="177"/>
        <v>351185</v>
      </c>
      <c r="M3747" s="1" t="str">
        <f>IF(ISBLANK(D3747),_xlfn.MODE.SNGL(moras[TIPO_ASEGURAMIENTO]),D3747)</f>
        <v>ASALARIADO</v>
      </c>
      <c r="N3747" s="1">
        <f>IF(ISBLANK(moras[[#This Row],[EDAD]]),T3768,moras[[#This Row],[EDAD]])</f>
        <v>50</v>
      </c>
    </row>
    <row r="3748" spans="1:14" x14ac:dyDescent="0.35">
      <c r="A3748" s="1">
        <v>3747</v>
      </c>
      <c r="B3748" s="1" t="s">
        <v>9</v>
      </c>
      <c r="C3748" s="1">
        <v>395218.86</v>
      </c>
      <c r="D3748" s="1" t="s">
        <v>10</v>
      </c>
      <c r="E3748" s="1" t="s">
        <v>16</v>
      </c>
      <c r="F3748" s="1" t="s">
        <v>12</v>
      </c>
      <c r="G3748" s="1" t="s">
        <v>13</v>
      </c>
      <c r="H3748" s="1" t="s">
        <v>13</v>
      </c>
      <c r="I3748" s="1">
        <v>20</v>
      </c>
      <c r="J3748" t="str">
        <f t="shared" si="175"/>
        <v>No</v>
      </c>
      <c r="K3748" t="str">
        <f t="shared" si="176"/>
        <v>No</v>
      </c>
      <c r="L3748">
        <f t="shared" si="177"/>
        <v>395218.86</v>
      </c>
      <c r="M3748" s="1" t="str">
        <f>IF(ISBLANK(D3748),_xlfn.MODE.SNGL(moras[TIPO_ASEGURAMIENTO]),D3748)</f>
        <v>ASALARIADO</v>
      </c>
      <c r="N3748" s="1">
        <f>IF(ISBLANK(moras[[#This Row],[EDAD]]),T3769,moras[[#This Row],[EDAD]])</f>
        <v>20</v>
      </c>
    </row>
    <row r="3749" spans="1:14" x14ac:dyDescent="0.35">
      <c r="A3749" s="1">
        <v>3748</v>
      </c>
      <c r="B3749" s="1" t="s">
        <v>9</v>
      </c>
      <c r="C3749" s="1">
        <v>241119</v>
      </c>
      <c r="D3749" s="1" t="s">
        <v>10</v>
      </c>
      <c r="E3749" s="1" t="s">
        <v>16</v>
      </c>
      <c r="F3749" s="1" t="s">
        <v>12</v>
      </c>
      <c r="G3749" s="1" t="s">
        <v>13</v>
      </c>
      <c r="H3749" s="1" t="s">
        <v>13</v>
      </c>
      <c r="I3749" s="1">
        <v>47</v>
      </c>
      <c r="J3749" t="str">
        <f t="shared" si="175"/>
        <v>No</v>
      </c>
      <c r="K3749" t="str">
        <f t="shared" si="176"/>
        <v>No</v>
      </c>
      <c r="L3749">
        <f t="shared" si="177"/>
        <v>241119</v>
      </c>
      <c r="M3749" s="1" t="str">
        <f>IF(ISBLANK(D3749),_xlfn.MODE.SNGL(moras[TIPO_ASEGURAMIENTO]),D3749)</f>
        <v>ASALARIADO</v>
      </c>
      <c r="N3749" s="1">
        <f>IF(ISBLANK(moras[[#This Row],[EDAD]]),T3770,moras[[#This Row],[EDAD]])</f>
        <v>47</v>
      </c>
    </row>
    <row r="3750" spans="1:14" x14ac:dyDescent="0.35">
      <c r="A3750" s="1">
        <v>3749</v>
      </c>
      <c r="B3750" s="1" t="s">
        <v>9</v>
      </c>
      <c r="C3750" s="1">
        <v>445567</v>
      </c>
      <c r="D3750" s="1" t="s">
        <v>18</v>
      </c>
      <c r="E3750" s="1" t="s">
        <v>16</v>
      </c>
      <c r="F3750" s="1" t="s">
        <v>12</v>
      </c>
      <c r="G3750" s="1" t="s">
        <v>13</v>
      </c>
      <c r="H3750" s="1" t="s">
        <v>12</v>
      </c>
      <c r="I3750" s="1">
        <v>50</v>
      </c>
      <c r="J3750" t="str">
        <f t="shared" si="175"/>
        <v>No</v>
      </c>
      <c r="K3750" t="str">
        <f t="shared" si="176"/>
        <v>No</v>
      </c>
      <c r="L3750">
        <f t="shared" si="177"/>
        <v>445567</v>
      </c>
      <c r="M3750" s="1" t="str">
        <f>IF(ISBLANK(D3750),_xlfn.MODE.SNGL(moras[TIPO_ASEGURAMIENTO]),D3750)</f>
        <v>TRABAJADOR INDEPENDIENTE</v>
      </c>
      <c r="N3750" s="1">
        <f>IF(ISBLANK(moras[[#This Row],[EDAD]]),T3771,moras[[#This Row],[EDAD]])</f>
        <v>50</v>
      </c>
    </row>
    <row r="3751" spans="1:14" x14ac:dyDescent="0.35">
      <c r="A3751" s="1">
        <v>3750</v>
      </c>
      <c r="B3751" s="1" t="s">
        <v>9</v>
      </c>
      <c r="C3751" s="1">
        <v>1116779.8400000001</v>
      </c>
      <c r="D3751" s="1" t="s">
        <v>10</v>
      </c>
      <c r="E3751" s="1" t="s">
        <v>16</v>
      </c>
      <c r="F3751" s="1" t="s">
        <v>12</v>
      </c>
      <c r="G3751" s="1" t="s">
        <v>13</v>
      </c>
      <c r="H3751" s="1" t="s">
        <v>13</v>
      </c>
      <c r="I3751" s="1">
        <v>42</v>
      </c>
      <c r="J3751" t="str">
        <f t="shared" si="175"/>
        <v>No</v>
      </c>
      <c r="K3751" t="str">
        <f t="shared" si="176"/>
        <v>No</v>
      </c>
      <c r="L3751">
        <f t="shared" si="177"/>
        <v>1116779.8400000001</v>
      </c>
      <c r="M3751" s="1" t="str">
        <f>IF(ISBLANK(D3751),_xlfn.MODE.SNGL(moras[TIPO_ASEGURAMIENTO]),D3751)</f>
        <v>ASALARIADO</v>
      </c>
      <c r="N3751" s="1">
        <f>IF(ISBLANK(moras[[#This Row],[EDAD]]),T3772,moras[[#This Row],[EDAD]])</f>
        <v>42</v>
      </c>
    </row>
    <row r="3752" spans="1:14" x14ac:dyDescent="0.35">
      <c r="A3752" s="1">
        <v>3751</v>
      </c>
      <c r="B3752" s="1" t="s">
        <v>9</v>
      </c>
      <c r="C3752" s="1">
        <v>499958.33</v>
      </c>
      <c r="D3752" s="1" t="s">
        <v>10</v>
      </c>
      <c r="E3752" s="1" t="s">
        <v>16</v>
      </c>
      <c r="F3752" s="1" t="s">
        <v>12</v>
      </c>
      <c r="G3752" s="1" t="s">
        <v>13</v>
      </c>
      <c r="H3752" s="1" t="s">
        <v>13</v>
      </c>
      <c r="I3752" s="1">
        <v>27</v>
      </c>
      <c r="J3752" t="str">
        <f t="shared" si="175"/>
        <v>No</v>
      </c>
      <c r="K3752" t="str">
        <f t="shared" si="176"/>
        <v>No</v>
      </c>
      <c r="L3752">
        <f t="shared" si="177"/>
        <v>499958.33</v>
      </c>
      <c r="M3752" s="1" t="str">
        <f>IF(ISBLANK(D3752),_xlfn.MODE.SNGL(moras[TIPO_ASEGURAMIENTO]),D3752)</f>
        <v>ASALARIADO</v>
      </c>
      <c r="N3752" s="1">
        <f>IF(ISBLANK(moras[[#This Row],[EDAD]]),T3773,moras[[#This Row],[EDAD]])</f>
        <v>27</v>
      </c>
    </row>
    <row r="3753" spans="1:14" x14ac:dyDescent="0.35">
      <c r="A3753" s="1">
        <v>3752</v>
      </c>
      <c r="B3753" s="1" t="s">
        <v>15</v>
      </c>
      <c r="C3753" s="1">
        <v>250000</v>
      </c>
      <c r="D3753" s="1" t="s">
        <v>10</v>
      </c>
      <c r="E3753" s="1" t="s">
        <v>16</v>
      </c>
      <c r="F3753" s="1" t="s">
        <v>12</v>
      </c>
      <c r="G3753" s="1" t="s">
        <v>13</v>
      </c>
      <c r="H3753" s="1" t="s">
        <v>13</v>
      </c>
      <c r="I3753" s="1">
        <v>29</v>
      </c>
      <c r="J3753" t="str">
        <f t="shared" si="175"/>
        <v>No</v>
      </c>
      <c r="K3753" t="str">
        <f t="shared" si="176"/>
        <v>No</v>
      </c>
      <c r="L3753">
        <f t="shared" si="177"/>
        <v>250000</v>
      </c>
      <c r="M3753" s="1" t="str">
        <f>IF(ISBLANK(D3753),_xlfn.MODE.SNGL(moras[TIPO_ASEGURAMIENTO]),D3753)</f>
        <v>ASALARIADO</v>
      </c>
      <c r="N3753" s="1">
        <f>IF(ISBLANK(moras[[#This Row],[EDAD]]),T3774,moras[[#This Row],[EDAD]])</f>
        <v>29</v>
      </c>
    </row>
    <row r="3754" spans="1:14" x14ac:dyDescent="0.35">
      <c r="A3754" s="1">
        <v>3753</v>
      </c>
      <c r="B3754" s="1" t="s">
        <v>9</v>
      </c>
      <c r="C3754" s="1">
        <v>314424</v>
      </c>
      <c r="D3754" s="1" t="s">
        <v>10</v>
      </c>
      <c r="E3754" s="1" t="s">
        <v>16</v>
      </c>
      <c r="F3754" s="1" t="s">
        <v>12</v>
      </c>
      <c r="G3754" s="1" t="s">
        <v>13</v>
      </c>
      <c r="H3754" s="1" t="s">
        <v>13</v>
      </c>
      <c r="I3754" s="1">
        <v>24</v>
      </c>
      <c r="J3754" t="str">
        <f t="shared" si="175"/>
        <v>No</v>
      </c>
      <c r="K3754" t="str">
        <f t="shared" si="176"/>
        <v>No</v>
      </c>
      <c r="L3754">
        <f t="shared" si="177"/>
        <v>314424</v>
      </c>
      <c r="M3754" s="1" t="str">
        <f>IF(ISBLANK(D3754),_xlfn.MODE.SNGL(moras[TIPO_ASEGURAMIENTO]),D3754)</f>
        <v>ASALARIADO</v>
      </c>
      <c r="N3754" s="1">
        <f>IF(ISBLANK(moras[[#This Row],[EDAD]]),T3775,moras[[#This Row],[EDAD]])</f>
        <v>24</v>
      </c>
    </row>
    <row r="3755" spans="1:14" x14ac:dyDescent="0.35">
      <c r="A3755" s="1">
        <v>3754</v>
      </c>
      <c r="B3755" s="1" t="s">
        <v>15</v>
      </c>
      <c r="C3755" s="1">
        <v>367892</v>
      </c>
      <c r="D3755" s="1" t="s">
        <v>10</v>
      </c>
      <c r="E3755" s="1" t="s">
        <v>11</v>
      </c>
      <c r="F3755" s="1" t="s">
        <v>12</v>
      </c>
      <c r="G3755" s="1" t="s">
        <v>13</v>
      </c>
      <c r="H3755" s="1" t="s">
        <v>12</v>
      </c>
      <c r="I3755" s="1">
        <v>43</v>
      </c>
      <c r="J3755" t="str">
        <f t="shared" si="175"/>
        <v>No</v>
      </c>
      <c r="K3755" t="str">
        <f t="shared" si="176"/>
        <v>No</v>
      </c>
      <c r="L3755">
        <f t="shared" si="177"/>
        <v>367892</v>
      </c>
      <c r="M3755" s="1" t="str">
        <f>IF(ISBLANK(D3755),_xlfn.MODE.SNGL(moras[TIPO_ASEGURAMIENTO]),D3755)</f>
        <v>ASALARIADO</v>
      </c>
      <c r="N3755" s="1">
        <f>IF(ISBLANK(moras[[#This Row],[EDAD]]),T3776,moras[[#This Row],[EDAD]])</f>
        <v>43</v>
      </c>
    </row>
    <row r="3756" spans="1:14" x14ac:dyDescent="0.35">
      <c r="A3756" s="1">
        <v>3755</v>
      </c>
      <c r="B3756" s="1" t="s">
        <v>9</v>
      </c>
      <c r="C3756" s="1">
        <v>361180.29</v>
      </c>
      <c r="D3756" s="1" t="s">
        <v>10</v>
      </c>
      <c r="E3756" s="1" t="s">
        <v>11</v>
      </c>
      <c r="F3756" s="1" t="s">
        <v>12</v>
      </c>
      <c r="G3756" s="1" t="s">
        <v>13</v>
      </c>
      <c r="H3756" s="1" t="s">
        <v>13</v>
      </c>
      <c r="I3756" s="1">
        <v>28</v>
      </c>
      <c r="J3756" t="str">
        <f t="shared" si="175"/>
        <v>No</v>
      </c>
      <c r="K3756" t="str">
        <f t="shared" si="176"/>
        <v>No</v>
      </c>
      <c r="L3756">
        <f t="shared" si="177"/>
        <v>361180.29</v>
      </c>
      <c r="M3756" s="1" t="str">
        <f>IF(ISBLANK(D3756),_xlfn.MODE.SNGL(moras[TIPO_ASEGURAMIENTO]),D3756)</f>
        <v>ASALARIADO</v>
      </c>
      <c r="N3756" s="1">
        <f>IF(ISBLANK(moras[[#This Row],[EDAD]]),T3777,moras[[#This Row],[EDAD]])</f>
        <v>28</v>
      </c>
    </row>
    <row r="3757" spans="1:14" x14ac:dyDescent="0.35">
      <c r="A3757" s="1">
        <v>3756</v>
      </c>
      <c r="B3757" s="1" t="s">
        <v>9</v>
      </c>
      <c r="C3757" s="1">
        <v>330000</v>
      </c>
      <c r="D3757" s="1" t="s">
        <v>10</v>
      </c>
      <c r="E3757" s="1" t="s">
        <v>16</v>
      </c>
      <c r="F3757" s="1" t="s">
        <v>12</v>
      </c>
      <c r="G3757" s="1" t="s">
        <v>13</v>
      </c>
      <c r="H3757" s="1" t="s">
        <v>13</v>
      </c>
      <c r="I3757" s="1">
        <v>33</v>
      </c>
      <c r="J3757" t="str">
        <f t="shared" si="175"/>
        <v>No</v>
      </c>
      <c r="K3757" t="str">
        <f t="shared" si="176"/>
        <v>No</v>
      </c>
      <c r="L3757">
        <f t="shared" si="177"/>
        <v>330000</v>
      </c>
      <c r="M3757" s="1" t="str">
        <f>IF(ISBLANK(D3757),_xlfn.MODE.SNGL(moras[TIPO_ASEGURAMIENTO]),D3757)</f>
        <v>ASALARIADO</v>
      </c>
      <c r="N3757" s="1">
        <f>IF(ISBLANK(moras[[#This Row],[EDAD]]),T3778,moras[[#This Row],[EDAD]])</f>
        <v>33</v>
      </c>
    </row>
    <row r="3758" spans="1:14" x14ac:dyDescent="0.35">
      <c r="A3758" s="1">
        <v>3757</v>
      </c>
      <c r="B3758" s="1" t="s">
        <v>15</v>
      </c>
      <c r="C3758" s="1">
        <v>359544.27</v>
      </c>
      <c r="D3758" s="1" t="s">
        <v>21</v>
      </c>
      <c r="E3758" s="1" t="s">
        <v>16</v>
      </c>
      <c r="F3758" s="1" t="s">
        <v>12</v>
      </c>
      <c r="G3758" s="1" t="s">
        <v>12</v>
      </c>
      <c r="H3758" s="1" t="s">
        <v>13</v>
      </c>
      <c r="I3758" s="1">
        <v>40</v>
      </c>
      <c r="J3758" t="str">
        <f t="shared" si="175"/>
        <v>No</v>
      </c>
      <c r="K3758" t="str">
        <f t="shared" si="176"/>
        <v>No</v>
      </c>
      <c r="L3758">
        <f t="shared" si="177"/>
        <v>359544.27</v>
      </c>
      <c r="M3758" s="1" t="str">
        <f>IF(ISBLANK(D3758),_xlfn.MODE.SNGL(moras[TIPO_ASEGURAMIENTO]),D3758)</f>
        <v>CONVENIOS ESPECIALES DE ASEGURADOS VOLUNTARIOS</v>
      </c>
      <c r="N3758" s="1">
        <f>IF(ISBLANK(moras[[#This Row],[EDAD]]),T3779,moras[[#This Row],[EDAD]])</f>
        <v>40</v>
      </c>
    </row>
    <row r="3759" spans="1:14" x14ac:dyDescent="0.35">
      <c r="A3759" s="1">
        <v>3758</v>
      </c>
      <c r="B3759" s="1" t="s">
        <v>15</v>
      </c>
      <c r="C3759" s="1">
        <v>204800</v>
      </c>
      <c r="D3759" s="1" t="s">
        <v>10</v>
      </c>
      <c r="E3759" s="1" t="s">
        <v>16</v>
      </c>
      <c r="F3759" s="1" t="s">
        <v>12</v>
      </c>
      <c r="G3759" s="1" t="s">
        <v>13</v>
      </c>
      <c r="H3759" s="1" t="s">
        <v>12</v>
      </c>
      <c r="I3759" s="1">
        <v>31</v>
      </c>
      <c r="J3759" t="str">
        <f t="shared" si="175"/>
        <v>No</v>
      </c>
      <c r="K3759" t="str">
        <f t="shared" si="176"/>
        <v>No</v>
      </c>
      <c r="L3759">
        <f t="shared" si="177"/>
        <v>204800</v>
      </c>
      <c r="M3759" s="1" t="str">
        <f>IF(ISBLANK(D3759),_xlfn.MODE.SNGL(moras[TIPO_ASEGURAMIENTO]),D3759)</f>
        <v>ASALARIADO</v>
      </c>
      <c r="N3759" s="1">
        <f>IF(ISBLANK(moras[[#This Row],[EDAD]]),T3780,moras[[#This Row],[EDAD]])</f>
        <v>31</v>
      </c>
    </row>
    <row r="3760" spans="1:14" x14ac:dyDescent="0.35">
      <c r="A3760" s="1">
        <v>3759</v>
      </c>
      <c r="B3760" s="1" t="s">
        <v>9</v>
      </c>
      <c r="C3760" s="1">
        <v>553159.81000000006</v>
      </c>
      <c r="D3760" s="1" t="s">
        <v>10</v>
      </c>
      <c r="E3760" s="1" t="s">
        <v>16</v>
      </c>
      <c r="F3760" s="1" t="s">
        <v>12</v>
      </c>
      <c r="G3760" s="1" t="s">
        <v>13</v>
      </c>
      <c r="H3760" s="1" t="s">
        <v>13</v>
      </c>
      <c r="I3760" s="1">
        <v>21</v>
      </c>
      <c r="J3760" t="str">
        <f t="shared" si="175"/>
        <v>No</v>
      </c>
      <c r="K3760" t="str">
        <f t="shared" si="176"/>
        <v>No</v>
      </c>
      <c r="L3760">
        <f t="shared" si="177"/>
        <v>553159.81000000006</v>
      </c>
      <c r="M3760" s="1" t="str">
        <f>IF(ISBLANK(D3760),_xlfn.MODE.SNGL(moras[TIPO_ASEGURAMIENTO]),D3760)</f>
        <v>ASALARIADO</v>
      </c>
      <c r="N3760" s="1">
        <f>IF(ISBLANK(moras[[#This Row],[EDAD]]),T3781,moras[[#This Row],[EDAD]])</f>
        <v>21</v>
      </c>
    </row>
    <row r="3761" spans="1:14" x14ac:dyDescent="0.35">
      <c r="A3761" s="1">
        <v>3760</v>
      </c>
      <c r="B3761" s="1" t="s">
        <v>9</v>
      </c>
      <c r="C3761" s="1">
        <v>370000</v>
      </c>
      <c r="D3761" s="1" t="s">
        <v>10</v>
      </c>
      <c r="E3761" s="1" t="s">
        <v>16</v>
      </c>
      <c r="F3761" s="1" t="s">
        <v>12</v>
      </c>
      <c r="G3761" s="1" t="s">
        <v>13</v>
      </c>
      <c r="H3761" s="1" t="s">
        <v>13</v>
      </c>
      <c r="I3761" s="1">
        <v>21</v>
      </c>
      <c r="J3761" t="str">
        <f t="shared" si="175"/>
        <v>No</v>
      </c>
      <c r="K3761" t="str">
        <f t="shared" si="176"/>
        <v>No</v>
      </c>
      <c r="L3761">
        <f t="shared" si="177"/>
        <v>370000</v>
      </c>
      <c r="M3761" s="1" t="str">
        <f>IF(ISBLANK(D3761),_xlfn.MODE.SNGL(moras[TIPO_ASEGURAMIENTO]),D3761)</f>
        <v>ASALARIADO</v>
      </c>
      <c r="N3761" s="1">
        <f>IF(ISBLANK(moras[[#This Row],[EDAD]]),T3782,moras[[#This Row],[EDAD]])</f>
        <v>21</v>
      </c>
    </row>
    <row r="3762" spans="1:14" x14ac:dyDescent="0.35">
      <c r="A3762" s="1">
        <v>3761</v>
      </c>
      <c r="B3762" s="1" t="s">
        <v>15</v>
      </c>
      <c r="C3762" s="1">
        <v>640745.43999999994</v>
      </c>
      <c r="D3762" s="1" t="s">
        <v>10</v>
      </c>
      <c r="E3762" s="1" t="s">
        <v>16</v>
      </c>
      <c r="F3762" s="1" t="s">
        <v>12</v>
      </c>
      <c r="G3762" s="1" t="s">
        <v>13</v>
      </c>
      <c r="H3762" s="1" t="s">
        <v>13</v>
      </c>
      <c r="I3762" s="1">
        <v>43</v>
      </c>
      <c r="J3762" t="str">
        <f t="shared" si="175"/>
        <v>No</v>
      </c>
      <c r="K3762" t="str">
        <f t="shared" si="176"/>
        <v>No</v>
      </c>
      <c r="L3762">
        <f t="shared" si="177"/>
        <v>640745.43999999994</v>
      </c>
      <c r="M3762" s="1" t="str">
        <f>IF(ISBLANK(D3762),_xlfn.MODE.SNGL(moras[TIPO_ASEGURAMIENTO]),D3762)</f>
        <v>ASALARIADO</v>
      </c>
      <c r="N3762" s="1">
        <f>IF(ISBLANK(moras[[#This Row],[EDAD]]),T3783,moras[[#This Row],[EDAD]])</f>
        <v>43</v>
      </c>
    </row>
    <row r="3763" spans="1:14" x14ac:dyDescent="0.35">
      <c r="A3763" s="1">
        <v>3762</v>
      </c>
      <c r="B3763" s="1" t="s">
        <v>9</v>
      </c>
      <c r="C3763" s="1">
        <v>3081665</v>
      </c>
      <c r="D3763" s="1" t="s">
        <v>10</v>
      </c>
      <c r="E3763" s="1" t="s">
        <v>11</v>
      </c>
      <c r="F3763" s="1" t="s">
        <v>12</v>
      </c>
      <c r="G3763" s="1" t="s">
        <v>13</v>
      </c>
      <c r="H3763" s="1" t="s">
        <v>13</v>
      </c>
      <c r="I3763" s="1">
        <v>52</v>
      </c>
      <c r="J3763" t="str">
        <f t="shared" si="175"/>
        <v>Atípico</v>
      </c>
      <c r="K3763" t="str">
        <f t="shared" si="176"/>
        <v>No</v>
      </c>
      <c r="L3763">
        <f t="shared" si="177"/>
        <v>3081665</v>
      </c>
      <c r="M3763" s="1" t="str">
        <f>IF(ISBLANK(D3763),_xlfn.MODE.SNGL(moras[TIPO_ASEGURAMIENTO]),D3763)</f>
        <v>ASALARIADO</v>
      </c>
      <c r="N3763" s="1">
        <f>IF(ISBLANK(moras[[#This Row],[EDAD]]),T3784,moras[[#This Row],[EDAD]])</f>
        <v>52</v>
      </c>
    </row>
    <row r="3764" spans="1:14" x14ac:dyDescent="0.35">
      <c r="A3764" s="1">
        <v>3763</v>
      </c>
      <c r="B3764" s="1" t="s">
        <v>9</v>
      </c>
      <c r="C3764" s="1">
        <v>486069</v>
      </c>
      <c r="D3764" s="1" t="s">
        <v>18</v>
      </c>
      <c r="E3764" s="1" t="s">
        <v>16</v>
      </c>
      <c r="F3764" s="1" t="s">
        <v>12</v>
      </c>
      <c r="G3764" s="1" t="s">
        <v>13</v>
      </c>
      <c r="H3764" s="1" t="s">
        <v>12</v>
      </c>
      <c r="I3764" s="1">
        <v>48</v>
      </c>
      <c r="J3764" t="str">
        <f t="shared" si="175"/>
        <v>No</v>
      </c>
      <c r="K3764" t="str">
        <f t="shared" si="176"/>
        <v>No</v>
      </c>
      <c r="L3764">
        <f t="shared" si="177"/>
        <v>486069</v>
      </c>
      <c r="M3764" s="1" t="str">
        <f>IF(ISBLANK(D3764),_xlfn.MODE.SNGL(moras[TIPO_ASEGURAMIENTO]),D3764)</f>
        <v>TRABAJADOR INDEPENDIENTE</v>
      </c>
      <c r="N3764" s="1">
        <f>IF(ISBLANK(moras[[#This Row],[EDAD]]),T3785,moras[[#This Row],[EDAD]])</f>
        <v>48</v>
      </c>
    </row>
    <row r="3765" spans="1:14" x14ac:dyDescent="0.35">
      <c r="A3765" s="1">
        <v>3764</v>
      </c>
      <c r="B3765" s="1" t="s">
        <v>15</v>
      </c>
      <c r="C3765" s="1">
        <v>100900</v>
      </c>
      <c r="D3765" s="1" t="s">
        <v>10</v>
      </c>
      <c r="E3765" s="1" t="s">
        <v>16</v>
      </c>
      <c r="F3765" s="1" t="s">
        <v>12</v>
      </c>
      <c r="G3765" s="1" t="s">
        <v>12</v>
      </c>
      <c r="H3765" s="1" t="s">
        <v>13</v>
      </c>
      <c r="I3765" s="1">
        <v>62</v>
      </c>
      <c r="J3765" t="str">
        <f t="shared" si="175"/>
        <v>No</v>
      </c>
      <c r="K3765" t="str">
        <f t="shared" si="176"/>
        <v>No</v>
      </c>
      <c r="L3765">
        <f t="shared" si="177"/>
        <v>100900</v>
      </c>
      <c r="M3765" s="1" t="str">
        <f>IF(ISBLANK(D3765),_xlfn.MODE.SNGL(moras[TIPO_ASEGURAMIENTO]),D3765)</f>
        <v>ASALARIADO</v>
      </c>
      <c r="N3765" s="1">
        <f>IF(ISBLANK(moras[[#This Row],[EDAD]]),T3786,moras[[#This Row],[EDAD]])</f>
        <v>62</v>
      </c>
    </row>
    <row r="3766" spans="1:14" x14ac:dyDescent="0.35">
      <c r="A3766" s="1">
        <v>3765</v>
      </c>
      <c r="B3766" s="1" t="s">
        <v>15</v>
      </c>
      <c r="C3766" s="1">
        <v>158920</v>
      </c>
      <c r="D3766" s="1" t="s">
        <v>10</v>
      </c>
      <c r="E3766" s="1" t="s">
        <v>16</v>
      </c>
      <c r="F3766" s="1" t="s">
        <v>12</v>
      </c>
      <c r="G3766" s="1" t="s">
        <v>13</v>
      </c>
      <c r="H3766" s="1" t="s">
        <v>13</v>
      </c>
      <c r="I3766" s="1">
        <v>39</v>
      </c>
      <c r="J3766" t="str">
        <f t="shared" si="175"/>
        <v>No</v>
      </c>
      <c r="K3766" t="str">
        <f t="shared" si="176"/>
        <v>No</v>
      </c>
      <c r="L3766">
        <f t="shared" si="177"/>
        <v>158920</v>
      </c>
      <c r="M3766" s="1" t="str">
        <f>IF(ISBLANK(D3766),_xlfn.MODE.SNGL(moras[TIPO_ASEGURAMIENTO]),D3766)</f>
        <v>ASALARIADO</v>
      </c>
      <c r="N3766" s="1">
        <f>IF(ISBLANK(moras[[#This Row],[EDAD]]),T3787,moras[[#This Row],[EDAD]])</f>
        <v>39</v>
      </c>
    </row>
    <row r="3767" spans="1:14" x14ac:dyDescent="0.35">
      <c r="A3767" s="1">
        <v>3766</v>
      </c>
      <c r="B3767" s="1" t="s">
        <v>9</v>
      </c>
      <c r="C3767" s="1">
        <v>297046</v>
      </c>
      <c r="D3767" s="1" t="s">
        <v>17</v>
      </c>
      <c r="E3767" s="1" t="s">
        <v>16</v>
      </c>
      <c r="F3767" s="1" t="s">
        <v>12</v>
      </c>
      <c r="G3767" s="1" t="s">
        <v>12</v>
      </c>
      <c r="H3767" s="1" t="s">
        <v>13</v>
      </c>
      <c r="I3767" s="1">
        <v>50</v>
      </c>
      <c r="J3767" t="str">
        <f t="shared" si="175"/>
        <v>No</v>
      </c>
      <c r="K3767" t="str">
        <f t="shared" si="176"/>
        <v>No</v>
      </c>
      <c r="L3767">
        <f t="shared" si="177"/>
        <v>297046</v>
      </c>
      <c r="M3767" s="1" t="str">
        <f>IF(ISBLANK(D3767),_xlfn.MODE.SNGL(moras[TIPO_ASEGURAMIENTO]),D3767)</f>
        <v>ASEGURADO VOLUNTARIO</v>
      </c>
      <c r="N3767" s="1">
        <f>IF(ISBLANK(moras[[#This Row],[EDAD]]),T3788,moras[[#This Row],[EDAD]])</f>
        <v>50</v>
      </c>
    </row>
    <row r="3768" spans="1:14" x14ac:dyDescent="0.35">
      <c r="A3768" s="1">
        <v>3767</v>
      </c>
      <c r="B3768" s="1" t="s">
        <v>15</v>
      </c>
      <c r="C3768" s="1">
        <v>297046</v>
      </c>
      <c r="D3768" s="1" t="s">
        <v>18</v>
      </c>
      <c r="E3768" s="1" t="s">
        <v>16</v>
      </c>
      <c r="F3768" s="1" t="s">
        <v>12</v>
      </c>
      <c r="G3768" s="1" t="s">
        <v>13</v>
      </c>
      <c r="H3768" s="1" t="s">
        <v>12</v>
      </c>
      <c r="I3768" s="1">
        <v>39</v>
      </c>
      <c r="J3768" t="str">
        <f t="shared" si="175"/>
        <v>No</v>
      </c>
      <c r="K3768" t="str">
        <f t="shared" si="176"/>
        <v>No</v>
      </c>
      <c r="L3768">
        <f t="shared" si="177"/>
        <v>297046</v>
      </c>
      <c r="M3768" s="1" t="str">
        <f>IF(ISBLANK(D3768),_xlfn.MODE.SNGL(moras[TIPO_ASEGURAMIENTO]),D3768)</f>
        <v>TRABAJADOR INDEPENDIENTE</v>
      </c>
      <c r="N3768" s="1">
        <f>IF(ISBLANK(moras[[#This Row],[EDAD]]),T3789,moras[[#This Row],[EDAD]])</f>
        <v>39</v>
      </c>
    </row>
    <row r="3769" spans="1:14" x14ac:dyDescent="0.35">
      <c r="A3769" s="1">
        <v>3768</v>
      </c>
      <c r="B3769" s="1" t="s">
        <v>15</v>
      </c>
      <c r="C3769" s="1">
        <v>248558.8</v>
      </c>
      <c r="D3769" s="1" t="s">
        <v>10</v>
      </c>
      <c r="E3769" s="1" t="s">
        <v>16</v>
      </c>
      <c r="F3769" s="1" t="s">
        <v>12</v>
      </c>
      <c r="G3769" s="1" t="s">
        <v>13</v>
      </c>
      <c r="H3769" s="1" t="s">
        <v>13</v>
      </c>
      <c r="I3769" s="1">
        <v>23</v>
      </c>
      <c r="J3769" t="str">
        <f t="shared" si="175"/>
        <v>No</v>
      </c>
      <c r="K3769" t="str">
        <f t="shared" si="176"/>
        <v>No</v>
      </c>
      <c r="L3769">
        <f t="shared" si="177"/>
        <v>248558.8</v>
      </c>
      <c r="M3769" s="1" t="str">
        <f>IF(ISBLANK(D3769),_xlfn.MODE.SNGL(moras[TIPO_ASEGURAMIENTO]),D3769)</f>
        <v>ASALARIADO</v>
      </c>
      <c r="N3769" s="1">
        <f>IF(ISBLANK(moras[[#This Row],[EDAD]]),T3790,moras[[#This Row],[EDAD]])</f>
        <v>23</v>
      </c>
    </row>
    <row r="3770" spans="1:14" x14ac:dyDescent="0.35">
      <c r="A3770" s="1">
        <v>3769</v>
      </c>
      <c r="B3770" s="1" t="s">
        <v>9</v>
      </c>
      <c r="C3770" s="1">
        <v>300000</v>
      </c>
      <c r="D3770" s="1" t="s">
        <v>10</v>
      </c>
      <c r="E3770" s="1" t="s">
        <v>16</v>
      </c>
      <c r="F3770" s="1" t="s">
        <v>12</v>
      </c>
      <c r="G3770" s="1" t="s">
        <v>13</v>
      </c>
      <c r="H3770" s="1" t="s">
        <v>13</v>
      </c>
      <c r="I3770" s="1">
        <v>22</v>
      </c>
      <c r="J3770" t="str">
        <f t="shared" si="175"/>
        <v>No</v>
      </c>
      <c r="K3770" t="str">
        <f t="shared" si="176"/>
        <v>No</v>
      </c>
      <c r="L3770">
        <f t="shared" si="177"/>
        <v>300000</v>
      </c>
      <c r="M3770" s="1" t="str">
        <f>IF(ISBLANK(D3770),_xlfn.MODE.SNGL(moras[TIPO_ASEGURAMIENTO]),D3770)</f>
        <v>ASALARIADO</v>
      </c>
      <c r="N3770" s="1">
        <f>IF(ISBLANK(moras[[#This Row],[EDAD]]),T3791,moras[[#This Row],[EDAD]])</f>
        <v>22</v>
      </c>
    </row>
    <row r="3771" spans="1:14" x14ac:dyDescent="0.35">
      <c r="A3771" s="1">
        <v>3770</v>
      </c>
      <c r="B3771" s="1" t="s">
        <v>9</v>
      </c>
      <c r="C3771" s="1">
        <v>71904.240000000005</v>
      </c>
      <c r="D3771" s="1" t="s">
        <v>10</v>
      </c>
      <c r="E3771" s="1" t="s">
        <v>16</v>
      </c>
      <c r="F3771" s="1" t="s">
        <v>12</v>
      </c>
      <c r="G3771" s="1" t="s">
        <v>13</v>
      </c>
      <c r="H3771" s="1" t="s">
        <v>13</v>
      </c>
      <c r="I3771" s="1">
        <v>47</v>
      </c>
      <c r="J3771" t="str">
        <f t="shared" si="175"/>
        <v>No</v>
      </c>
      <c r="K3771" t="str">
        <f t="shared" si="176"/>
        <v>No</v>
      </c>
      <c r="L3771">
        <f t="shared" si="177"/>
        <v>71904.240000000005</v>
      </c>
      <c r="M3771" s="1" t="str">
        <f>IF(ISBLANK(D3771),_xlfn.MODE.SNGL(moras[TIPO_ASEGURAMIENTO]),D3771)</f>
        <v>ASALARIADO</v>
      </c>
      <c r="N3771" s="1">
        <f>IF(ISBLANK(moras[[#This Row],[EDAD]]),T3792,moras[[#This Row],[EDAD]])</f>
        <v>47</v>
      </c>
    </row>
    <row r="3772" spans="1:14" x14ac:dyDescent="0.35">
      <c r="A3772" s="1">
        <v>3771</v>
      </c>
      <c r="B3772" s="1" t="s">
        <v>9</v>
      </c>
      <c r="C3772" s="1">
        <v>1450000</v>
      </c>
      <c r="D3772" s="1" t="s">
        <v>10</v>
      </c>
      <c r="E3772" s="1" t="s">
        <v>16</v>
      </c>
      <c r="F3772" s="1" t="s">
        <v>12</v>
      </c>
      <c r="G3772" s="1" t="s">
        <v>13</v>
      </c>
      <c r="H3772" s="1" t="s">
        <v>13</v>
      </c>
      <c r="I3772" s="1">
        <v>40</v>
      </c>
      <c r="J3772" t="str">
        <f t="shared" si="175"/>
        <v>No</v>
      </c>
      <c r="K3772" t="str">
        <f t="shared" si="176"/>
        <v>No</v>
      </c>
      <c r="L3772">
        <f t="shared" si="177"/>
        <v>1450000</v>
      </c>
      <c r="M3772" s="1" t="str">
        <f>IF(ISBLANK(D3772),_xlfn.MODE.SNGL(moras[TIPO_ASEGURAMIENTO]),D3772)</f>
        <v>ASALARIADO</v>
      </c>
      <c r="N3772" s="1">
        <f>IF(ISBLANK(moras[[#This Row],[EDAD]]),T3793,moras[[#This Row],[EDAD]])</f>
        <v>40</v>
      </c>
    </row>
    <row r="3773" spans="1:14" x14ac:dyDescent="0.35">
      <c r="A3773" s="1">
        <v>3772</v>
      </c>
      <c r="B3773" s="1" t="s">
        <v>15</v>
      </c>
      <c r="C3773" s="1">
        <v>297046</v>
      </c>
      <c r="D3773" s="1" t="s">
        <v>18</v>
      </c>
      <c r="E3773" s="1" t="s">
        <v>16</v>
      </c>
      <c r="F3773" s="1" t="s">
        <v>12</v>
      </c>
      <c r="G3773" s="1" t="s">
        <v>12</v>
      </c>
      <c r="H3773" s="1" t="s">
        <v>13</v>
      </c>
      <c r="I3773" s="1">
        <v>48</v>
      </c>
      <c r="J3773" t="str">
        <f t="shared" si="175"/>
        <v>No</v>
      </c>
      <c r="K3773" t="str">
        <f t="shared" si="176"/>
        <v>No</v>
      </c>
      <c r="L3773">
        <f t="shared" si="177"/>
        <v>297046</v>
      </c>
      <c r="M3773" s="1" t="str">
        <f>IF(ISBLANK(D3773),_xlfn.MODE.SNGL(moras[TIPO_ASEGURAMIENTO]),D3773)</f>
        <v>TRABAJADOR INDEPENDIENTE</v>
      </c>
      <c r="N3773" s="1">
        <f>IF(ISBLANK(moras[[#This Row],[EDAD]]),T3794,moras[[#This Row],[EDAD]])</f>
        <v>48</v>
      </c>
    </row>
    <row r="3774" spans="1:14" x14ac:dyDescent="0.35">
      <c r="A3774" s="1">
        <v>3773</v>
      </c>
      <c r="B3774" s="1" t="s">
        <v>9</v>
      </c>
      <c r="C3774" s="1">
        <v>343798</v>
      </c>
      <c r="D3774" s="1" t="s">
        <v>10</v>
      </c>
      <c r="E3774" s="1" t="s">
        <v>16</v>
      </c>
      <c r="F3774" s="1" t="s">
        <v>12</v>
      </c>
      <c r="G3774" s="1" t="s">
        <v>13</v>
      </c>
      <c r="H3774" s="1" t="s">
        <v>13</v>
      </c>
      <c r="I3774" s="1">
        <v>62</v>
      </c>
      <c r="J3774" t="str">
        <f t="shared" si="175"/>
        <v>No</v>
      </c>
      <c r="K3774" t="str">
        <f t="shared" si="176"/>
        <v>No</v>
      </c>
      <c r="L3774">
        <f t="shared" si="177"/>
        <v>343798</v>
      </c>
      <c r="M3774" s="1" t="str">
        <f>IF(ISBLANK(D3774),_xlfn.MODE.SNGL(moras[TIPO_ASEGURAMIENTO]),D3774)</f>
        <v>ASALARIADO</v>
      </c>
      <c r="N3774" s="1">
        <f>IF(ISBLANK(moras[[#This Row],[EDAD]]),T3795,moras[[#This Row],[EDAD]])</f>
        <v>62</v>
      </c>
    </row>
    <row r="3775" spans="1:14" x14ac:dyDescent="0.35">
      <c r="A3775" s="1">
        <v>3774</v>
      </c>
      <c r="B3775" s="1" t="s">
        <v>9</v>
      </c>
      <c r="C3775" s="1">
        <v>927301.89</v>
      </c>
      <c r="D3775" s="1" t="s">
        <v>10</v>
      </c>
      <c r="E3775" s="1" t="s">
        <v>11</v>
      </c>
      <c r="F3775" s="1" t="s">
        <v>12</v>
      </c>
      <c r="G3775" s="1" t="s">
        <v>13</v>
      </c>
      <c r="H3775" s="1" t="s">
        <v>13</v>
      </c>
      <c r="I3775" s="1">
        <v>37</v>
      </c>
      <c r="J3775" t="str">
        <f t="shared" si="175"/>
        <v>No</v>
      </c>
      <c r="K3775" t="str">
        <f t="shared" si="176"/>
        <v>No</v>
      </c>
      <c r="L3775">
        <f t="shared" si="177"/>
        <v>927301.89</v>
      </c>
      <c r="M3775" s="1" t="str">
        <f>IF(ISBLANK(D3775),_xlfn.MODE.SNGL(moras[TIPO_ASEGURAMIENTO]),D3775)</f>
        <v>ASALARIADO</v>
      </c>
      <c r="N3775" s="1">
        <f>IF(ISBLANK(moras[[#This Row],[EDAD]]),T3796,moras[[#This Row],[EDAD]])</f>
        <v>37</v>
      </c>
    </row>
    <row r="3776" spans="1:14" x14ac:dyDescent="0.35">
      <c r="A3776" s="1">
        <v>3775</v>
      </c>
      <c r="B3776" s="1" t="s">
        <v>9</v>
      </c>
      <c r="C3776" s="1">
        <v>670455.76</v>
      </c>
      <c r="D3776" s="1" t="s">
        <v>10</v>
      </c>
      <c r="E3776" s="1" t="s">
        <v>16</v>
      </c>
      <c r="F3776" s="1" t="s">
        <v>12</v>
      </c>
      <c r="G3776" s="1" t="s">
        <v>13</v>
      </c>
      <c r="H3776" s="1" t="s">
        <v>13</v>
      </c>
      <c r="I3776" s="1">
        <v>33</v>
      </c>
      <c r="J3776" t="str">
        <f t="shared" si="175"/>
        <v>No</v>
      </c>
      <c r="K3776" t="str">
        <f t="shared" si="176"/>
        <v>No</v>
      </c>
      <c r="L3776">
        <f t="shared" si="177"/>
        <v>670455.76</v>
      </c>
      <c r="M3776" s="1" t="str">
        <f>IF(ISBLANK(D3776),_xlfn.MODE.SNGL(moras[TIPO_ASEGURAMIENTO]),D3776)</f>
        <v>ASALARIADO</v>
      </c>
      <c r="N3776" s="1">
        <f>IF(ISBLANK(moras[[#This Row],[EDAD]]),T3797,moras[[#This Row],[EDAD]])</f>
        <v>33</v>
      </c>
    </row>
    <row r="3777" spans="1:14" x14ac:dyDescent="0.35">
      <c r="A3777" s="1">
        <v>3776</v>
      </c>
      <c r="B3777" s="1" t="s">
        <v>9</v>
      </c>
      <c r="C3777" s="1">
        <v>559022.46</v>
      </c>
      <c r="D3777" s="1" t="s">
        <v>10</v>
      </c>
      <c r="E3777" s="1" t="s">
        <v>16</v>
      </c>
      <c r="F3777" s="1" t="s">
        <v>12</v>
      </c>
      <c r="G3777" s="1" t="s">
        <v>13</v>
      </c>
      <c r="H3777" s="1" t="s">
        <v>13</v>
      </c>
      <c r="I3777" s="1">
        <v>38</v>
      </c>
      <c r="J3777" t="str">
        <f t="shared" si="175"/>
        <v>No</v>
      </c>
      <c r="K3777" t="str">
        <f t="shared" si="176"/>
        <v>No</v>
      </c>
      <c r="L3777">
        <f t="shared" si="177"/>
        <v>559022.46</v>
      </c>
      <c r="M3777" s="1" t="str">
        <f>IF(ISBLANK(D3777),_xlfn.MODE.SNGL(moras[TIPO_ASEGURAMIENTO]),D3777)</f>
        <v>ASALARIADO</v>
      </c>
      <c r="N3777" s="1">
        <f>IF(ISBLANK(moras[[#This Row],[EDAD]]),T3798,moras[[#This Row],[EDAD]])</f>
        <v>38</v>
      </c>
    </row>
    <row r="3778" spans="1:14" x14ac:dyDescent="0.35">
      <c r="A3778" s="1">
        <v>3777</v>
      </c>
      <c r="B3778" s="1" t="s">
        <v>9</v>
      </c>
      <c r="C3778" s="1">
        <v>581009</v>
      </c>
      <c r="D3778" s="1" t="s">
        <v>10</v>
      </c>
      <c r="E3778" s="1" t="s">
        <v>16</v>
      </c>
      <c r="F3778" s="1" t="s">
        <v>12</v>
      </c>
      <c r="G3778" s="1" t="s">
        <v>13</v>
      </c>
      <c r="H3778" s="1" t="s">
        <v>13</v>
      </c>
      <c r="I3778" s="1">
        <v>49</v>
      </c>
      <c r="J3778" t="str">
        <f t="shared" ref="J3778:J3841" si="178">IF(1.96&lt;ABS(C3778-$S$23)/$S$24,"Atípico","No")</f>
        <v>No</v>
      </c>
      <c r="K3778" t="str">
        <f t="shared" ref="K3778:K3841" si="179">IF(1.96&lt;ABS((I3778-$T$23)/$T$24),"Atípico", "No")</f>
        <v>No</v>
      </c>
      <c r="L3778">
        <f t="shared" ref="L3778:L3841" si="180">IF(ISBLANK(C3778),$S$23,C3778)</f>
        <v>581009</v>
      </c>
      <c r="M3778" s="1" t="str">
        <f>IF(ISBLANK(D3778),_xlfn.MODE.SNGL(moras[TIPO_ASEGURAMIENTO]),D3778)</f>
        <v>ASALARIADO</v>
      </c>
      <c r="N3778" s="1">
        <f>IF(ISBLANK(moras[[#This Row],[EDAD]]),T3799,moras[[#This Row],[EDAD]])</f>
        <v>49</v>
      </c>
    </row>
    <row r="3779" spans="1:14" x14ac:dyDescent="0.35">
      <c r="A3779" s="1">
        <v>3778</v>
      </c>
      <c r="B3779" s="1" t="s">
        <v>15</v>
      </c>
      <c r="C3779" s="1">
        <v>1608290</v>
      </c>
      <c r="D3779" s="1" t="s">
        <v>10</v>
      </c>
      <c r="E3779" s="1" t="s">
        <v>11</v>
      </c>
      <c r="F3779" s="1" t="s">
        <v>12</v>
      </c>
      <c r="G3779" s="1" t="s">
        <v>13</v>
      </c>
      <c r="H3779" s="1" t="s">
        <v>13</v>
      </c>
      <c r="I3779" s="1">
        <v>36</v>
      </c>
      <c r="J3779" t="str">
        <f t="shared" si="178"/>
        <v>No</v>
      </c>
      <c r="K3779" t="str">
        <f t="shared" si="179"/>
        <v>No</v>
      </c>
      <c r="L3779">
        <f t="shared" si="180"/>
        <v>1608290</v>
      </c>
      <c r="M3779" s="1" t="str">
        <f>IF(ISBLANK(D3779),_xlfn.MODE.SNGL(moras[TIPO_ASEGURAMIENTO]),D3779)</f>
        <v>ASALARIADO</v>
      </c>
      <c r="N3779" s="1">
        <f>IF(ISBLANK(moras[[#This Row],[EDAD]]),T3800,moras[[#This Row],[EDAD]])</f>
        <v>36</v>
      </c>
    </row>
    <row r="3780" spans="1:14" x14ac:dyDescent="0.35">
      <c r="A3780" s="1">
        <v>3779</v>
      </c>
      <c r="B3780" s="1" t="s">
        <v>15</v>
      </c>
      <c r="C3780" s="1">
        <v>1168690</v>
      </c>
      <c r="D3780" s="1" t="s">
        <v>10</v>
      </c>
      <c r="E3780" s="1" t="s">
        <v>16</v>
      </c>
      <c r="F3780" s="1" t="s">
        <v>12</v>
      </c>
      <c r="G3780" s="1" t="s">
        <v>12</v>
      </c>
      <c r="H3780" s="1" t="s">
        <v>13</v>
      </c>
      <c r="I3780" s="1">
        <v>54</v>
      </c>
      <c r="J3780" t="str">
        <f t="shared" si="178"/>
        <v>No</v>
      </c>
      <c r="K3780" t="str">
        <f t="shared" si="179"/>
        <v>No</v>
      </c>
      <c r="L3780">
        <f t="shared" si="180"/>
        <v>1168690</v>
      </c>
      <c r="M3780" s="1" t="str">
        <f>IF(ISBLANK(D3780),_xlfn.MODE.SNGL(moras[TIPO_ASEGURAMIENTO]),D3780)</f>
        <v>ASALARIADO</v>
      </c>
      <c r="N3780" s="1">
        <f>IF(ISBLANK(moras[[#This Row],[EDAD]]),T3801,moras[[#This Row],[EDAD]])</f>
        <v>54</v>
      </c>
    </row>
    <row r="3781" spans="1:14" x14ac:dyDescent="0.35">
      <c r="A3781" s="1">
        <v>3780</v>
      </c>
      <c r="B3781" s="1" t="s">
        <v>15</v>
      </c>
      <c r="C3781" s="1">
        <v>1109001.29</v>
      </c>
      <c r="D3781" s="1" t="s">
        <v>10</v>
      </c>
      <c r="E3781" s="1" t="s">
        <v>16</v>
      </c>
      <c r="F3781" s="1" t="s">
        <v>12</v>
      </c>
      <c r="G3781" s="1" t="s">
        <v>13</v>
      </c>
      <c r="H3781" s="1" t="s">
        <v>13</v>
      </c>
      <c r="I3781" s="1">
        <v>49</v>
      </c>
      <c r="J3781" t="str">
        <f t="shared" si="178"/>
        <v>No</v>
      </c>
      <c r="K3781" t="str">
        <f t="shared" si="179"/>
        <v>No</v>
      </c>
      <c r="L3781">
        <f t="shared" si="180"/>
        <v>1109001.29</v>
      </c>
      <c r="M3781" s="1" t="str">
        <f>IF(ISBLANK(D3781),_xlfn.MODE.SNGL(moras[TIPO_ASEGURAMIENTO]),D3781)</f>
        <v>ASALARIADO</v>
      </c>
      <c r="N3781" s="1">
        <f>IF(ISBLANK(moras[[#This Row],[EDAD]]),T3802,moras[[#This Row],[EDAD]])</f>
        <v>49</v>
      </c>
    </row>
    <row r="3782" spans="1:14" x14ac:dyDescent="0.35">
      <c r="A3782" s="1">
        <v>3781</v>
      </c>
      <c r="B3782" s="1" t="s">
        <v>9</v>
      </c>
      <c r="C3782" s="1">
        <v>409616.24</v>
      </c>
      <c r="D3782" s="1" t="s">
        <v>10</v>
      </c>
      <c r="E3782" s="1" t="s">
        <v>16</v>
      </c>
      <c r="F3782" s="1" t="s">
        <v>12</v>
      </c>
      <c r="G3782" s="1" t="s">
        <v>13</v>
      </c>
      <c r="H3782" s="1" t="s">
        <v>13</v>
      </c>
      <c r="I3782" s="1">
        <v>57</v>
      </c>
      <c r="J3782" t="str">
        <f t="shared" si="178"/>
        <v>No</v>
      </c>
      <c r="K3782" t="str">
        <f t="shared" si="179"/>
        <v>No</v>
      </c>
      <c r="L3782">
        <f t="shared" si="180"/>
        <v>409616.24</v>
      </c>
      <c r="M3782" s="1" t="str">
        <f>IF(ISBLANK(D3782),_xlfn.MODE.SNGL(moras[TIPO_ASEGURAMIENTO]),D3782)</f>
        <v>ASALARIADO</v>
      </c>
      <c r="N3782" s="1">
        <f>IF(ISBLANK(moras[[#This Row],[EDAD]]),T3803,moras[[#This Row],[EDAD]])</f>
        <v>57</v>
      </c>
    </row>
    <row r="3783" spans="1:14" x14ac:dyDescent="0.35">
      <c r="A3783" s="1">
        <v>3782</v>
      </c>
      <c r="B3783" s="1" t="s">
        <v>15</v>
      </c>
      <c r="C3783" s="1">
        <v>184000</v>
      </c>
      <c r="D3783" s="1" t="s">
        <v>10</v>
      </c>
      <c r="E3783" s="1" t="s">
        <v>16</v>
      </c>
      <c r="F3783" s="1" t="s">
        <v>12</v>
      </c>
      <c r="G3783" s="1" t="s">
        <v>13</v>
      </c>
      <c r="H3783" s="1" t="s">
        <v>13</v>
      </c>
      <c r="I3783" s="1">
        <v>53</v>
      </c>
      <c r="J3783" t="str">
        <f t="shared" si="178"/>
        <v>No</v>
      </c>
      <c r="K3783" t="str">
        <f t="shared" si="179"/>
        <v>No</v>
      </c>
      <c r="L3783">
        <f t="shared" si="180"/>
        <v>184000</v>
      </c>
      <c r="M3783" s="1" t="str">
        <f>IF(ISBLANK(D3783),_xlfn.MODE.SNGL(moras[TIPO_ASEGURAMIENTO]),D3783)</f>
        <v>ASALARIADO</v>
      </c>
      <c r="N3783" s="1">
        <f>IF(ISBLANK(moras[[#This Row],[EDAD]]),T3804,moras[[#This Row],[EDAD]])</f>
        <v>53</v>
      </c>
    </row>
    <row r="3784" spans="1:14" x14ac:dyDescent="0.35">
      <c r="A3784" s="1">
        <v>3783</v>
      </c>
      <c r="B3784" s="1" t="s">
        <v>9</v>
      </c>
      <c r="C3784" s="1">
        <v>113333</v>
      </c>
      <c r="D3784" s="1" t="s">
        <v>10</v>
      </c>
      <c r="E3784" s="1" t="s">
        <v>16</v>
      </c>
      <c r="F3784" s="1" t="s">
        <v>12</v>
      </c>
      <c r="G3784" s="1" t="s">
        <v>13</v>
      </c>
      <c r="H3784" s="1" t="s">
        <v>13</v>
      </c>
      <c r="I3784" s="1">
        <v>38</v>
      </c>
      <c r="J3784" t="str">
        <f t="shared" si="178"/>
        <v>No</v>
      </c>
      <c r="K3784" t="str">
        <f t="shared" si="179"/>
        <v>No</v>
      </c>
      <c r="L3784">
        <f t="shared" si="180"/>
        <v>113333</v>
      </c>
      <c r="M3784" s="1" t="str">
        <f>IF(ISBLANK(D3784),_xlfn.MODE.SNGL(moras[TIPO_ASEGURAMIENTO]),D3784)</f>
        <v>ASALARIADO</v>
      </c>
      <c r="N3784" s="1">
        <f>IF(ISBLANK(moras[[#This Row],[EDAD]]),T3805,moras[[#This Row],[EDAD]])</f>
        <v>38</v>
      </c>
    </row>
    <row r="3785" spans="1:14" x14ac:dyDescent="0.35">
      <c r="A3785" s="1">
        <v>3784</v>
      </c>
      <c r="B3785" s="1" t="s">
        <v>9</v>
      </c>
      <c r="C3785" s="1">
        <v>278030</v>
      </c>
      <c r="D3785" s="1" t="s">
        <v>18</v>
      </c>
      <c r="E3785" s="1" t="s">
        <v>16</v>
      </c>
      <c r="F3785" s="1" t="s">
        <v>12</v>
      </c>
      <c r="G3785" s="1" t="s">
        <v>13</v>
      </c>
      <c r="H3785" s="1" t="s">
        <v>13</v>
      </c>
      <c r="I3785" s="1">
        <v>24</v>
      </c>
      <c r="J3785" t="str">
        <f t="shared" si="178"/>
        <v>No</v>
      </c>
      <c r="K3785" t="str">
        <f t="shared" si="179"/>
        <v>No</v>
      </c>
      <c r="L3785">
        <f t="shared" si="180"/>
        <v>278030</v>
      </c>
      <c r="M3785" s="1" t="str">
        <f>IF(ISBLANK(D3785),_xlfn.MODE.SNGL(moras[TIPO_ASEGURAMIENTO]),D3785)</f>
        <v>TRABAJADOR INDEPENDIENTE</v>
      </c>
      <c r="N3785" s="1">
        <f>IF(ISBLANK(moras[[#This Row],[EDAD]]),T3806,moras[[#This Row],[EDAD]])</f>
        <v>24</v>
      </c>
    </row>
    <row r="3786" spans="1:14" x14ac:dyDescent="0.35">
      <c r="A3786" s="1">
        <v>3785</v>
      </c>
      <c r="B3786" s="1" t="s">
        <v>9</v>
      </c>
      <c r="C3786" s="1">
        <v>297046</v>
      </c>
      <c r="D3786" s="1" t="s">
        <v>18</v>
      </c>
      <c r="E3786" s="1" t="s">
        <v>16</v>
      </c>
      <c r="F3786" s="1" t="s">
        <v>12</v>
      </c>
      <c r="G3786" s="1" t="s">
        <v>13</v>
      </c>
      <c r="H3786" s="1" t="s">
        <v>13</v>
      </c>
      <c r="I3786" s="1">
        <v>60</v>
      </c>
      <c r="J3786" t="str">
        <f t="shared" si="178"/>
        <v>No</v>
      </c>
      <c r="K3786" t="str">
        <f t="shared" si="179"/>
        <v>No</v>
      </c>
      <c r="L3786">
        <f t="shared" si="180"/>
        <v>297046</v>
      </c>
      <c r="M3786" s="1" t="str">
        <f>IF(ISBLANK(D3786),_xlfn.MODE.SNGL(moras[TIPO_ASEGURAMIENTO]),D3786)</f>
        <v>TRABAJADOR INDEPENDIENTE</v>
      </c>
      <c r="N3786" s="1">
        <f>IF(ISBLANK(moras[[#This Row],[EDAD]]),T3807,moras[[#This Row],[EDAD]])</f>
        <v>60</v>
      </c>
    </row>
    <row r="3787" spans="1:14" x14ac:dyDescent="0.35">
      <c r="A3787" s="1">
        <v>3786</v>
      </c>
      <c r="B3787" s="1" t="s">
        <v>15</v>
      </c>
      <c r="C3787" s="1">
        <v>707680.19</v>
      </c>
      <c r="D3787" s="1" t="s">
        <v>10</v>
      </c>
      <c r="E3787" s="1" t="s">
        <v>16</v>
      </c>
      <c r="F3787" s="1" t="s">
        <v>12</v>
      </c>
      <c r="G3787" s="1" t="s">
        <v>13</v>
      </c>
      <c r="H3787" s="1" t="s">
        <v>13</v>
      </c>
      <c r="I3787" s="1">
        <v>19</v>
      </c>
      <c r="J3787" t="str">
        <f t="shared" si="178"/>
        <v>No</v>
      </c>
      <c r="K3787" t="str">
        <f t="shared" si="179"/>
        <v>No</v>
      </c>
      <c r="L3787">
        <f t="shared" si="180"/>
        <v>707680.19</v>
      </c>
      <c r="M3787" s="1" t="str">
        <f>IF(ISBLANK(D3787),_xlfn.MODE.SNGL(moras[TIPO_ASEGURAMIENTO]),D3787)</f>
        <v>ASALARIADO</v>
      </c>
      <c r="N3787" s="1">
        <f>IF(ISBLANK(moras[[#This Row],[EDAD]]),T3808,moras[[#This Row],[EDAD]])</f>
        <v>19</v>
      </c>
    </row>
    <row r="3788" spans="1:14" x14ac:dyDescent="0.35">
      <c r="A3788" s="1">
        <v>3787</v>
      </c>
      <c r="B3788" s="1" t="s">
        <v>15</v>
      </c>
      <c r="C3788" s="1">
        <v>361811</v>
      </c>
      <c r="D3788" s="1" t="s">
        <v>18</v>
      </c>
      <c r="E3788" s="1" t="s">
        <v>16</v>
      </c>
      <c r="F3788" s="1" t="s">
        <v>12</v>
      </c>
      <c r="G3788" s="1" t="s">
        <v>13</v>
      </c>
      <c r="H3788" s="1" t="s">
        <v>13</v>
      </c>
      <c r="I3788" s="1">
        <v>48</v>
      </c>
      <c r="J3788" t="str">
        <f t="shared" si="178"/>
        <v>No</v>
      </c>
      <c r="K3788" t="str">
        <f t="shared" si="179"/>
        <v>No</v>
      </c>
      <c r="L3788">
        <f t="shared" si="180"/>
        <v>361811</v>
      </c>
      <c r="M3788" s="1" t="str">
        <f>IF(ISBLANK(D3788),_xlfn.MODE.SNGL(moras[TIPO_ASEGURAMIENTO]),D3788)</f>
        <v>TRABAJADOR INDEPENDIENTE</v>
      </c>
      <c r="N3788" s="1">
        <f>IF(ISBLANK(moras[[#This Row],[EDAD]]),T3809,moras[[#This Row],[EDAD]])</f>
        <v>48</v>
      </c>
    </row>
    <row r="3789" spans="1:14" x14ac:dyDescent="0.35">
      <c r="A3789" s="1">
        <v>3788</v>
      </c>
      <c r="B3789" s="1" t="s">
        <v>15</v>
      </c>
      <c r="C3789" s="1">
        <v>350158.37</v>
      </c>
      <c r="D3789" s="1" t="s">
        <v>10</v>
      </c>
      <c r="E3789" s="1" t="s">
        <v>16</v>
      </c>
      <c r="F3789" s="1" t="s">
        <v>12</v>
      </c>
      <c r="G3789" s="1" t="s">
        <v>13</v>
      </c>
      <c r="H3789" s="1" t="s">
        <v>13</v>
      </c>
      <c r="I3789" s="1">
        <v>36</v>
      </c>
      <c r="J3789" t="str">
        <f t="shared" si="178"/>
        <v>No</v>
      </c>
      <c r="K3789" t="str">
        <f t="shared" si="179"/>
        <v>No</v>
      </c>
      <c r="L3789">
        <f t="shared" si="180"/>
        <v>350158.37</v>
      </c>
      <c r="M3789" s="1" t="str">
        <f>IF(ISBLANK(D3789),_xlfn.MODE.SNGL(moras[TIPO_ASEGURAMIENTO]),D3789)</f>
        <v>ASALARIADO</v>
      </c>
      <c r="N3789" s="1">
        <f>IF(ISBLANK(moras[[#This Row],[EDAD]]),T3810,moras[[#This Row],[EDAD]])</f>
        <v>36</v>
      </c>
    </row>
    <row r="3790" spans="1:14" x14ac:dyDescent="0.35">
      <c r="A3790" s="1">
        <v>3789</v>
      </c>
      <c r="B3790" s="1" t="s">
        <v>9</v>
      </c>
      <c r="C3790" s="1">
        <v>459101.7</v>
      </c>
      <c r="D3790" s="1" t="s">
        <v>14</v>
      </c>
      <c r="E3790" s="1" t="s">
        <v>11</v>
      </c>
      <c r="F3790" s="1" t="s">
        <v>12</v>
      </c>
      <c r="G3790" s="1" t="s">
        <v>13</v>
      </c>
      <c r="H3790" s="1" t="s">
        <v>13</v>
      </c>
      <c r="I3790" s="1">
        <v>65</v>
      </c>
      <c r="J3790" t="str">
        <f t="shared" si="178"/>
        <v>No</v>
      </c>
      <c r="K3790" t="str">
        <f t="shared" si="179"/>
        <v>No</v>
      </c>
      <c r="L3790">
        <f t="shared" si="180"/>
        <v>459101.7</v>
      </c>
      <c r="M3790" s="1" t="str">
        <f>IF(ISBLANK(D3790),_xlfn.MODE.SNGL(moras[TIPO_ASEGURAMIENTO]),D3790)</f>
        <v>PENSIONADOS EN SU PROPIO SISTEMA</v>
      </c>
      <c r="N3790" s="1">
        <f>IF(ISBLANK(moras[[#This Row],[EDAD]]),T3811,moras[[#This Row],[EDAD]])</f>
        <v>65</v>
      </c>
    </row>
    <row r="3791" spans="1:14" x14ac:dyDescent="0.35">
      <c r="A3791" s="1">
        <v>3790</v>
      </c>
      <c r="B3791" s="1" t="s">
        <v>9</v>
      </c>
      <c r="C3791" s="1">
        <v>2369994</v>
      </c>
      <c r="D3791" s="1" t="s">
        <v>10</v>
      </c>
      <c r="E3791" s="1" t="s">
        <v>11</v>
      </c>
      <c r="F3791" s="1" t="s">
        <v>12</v>
      </c>
      <c r="G3791" s="1" t="s">
        <v>13</v>
      </c>
      <c r="H3791" s="1" t="s">
        <v>13</v>
      </c>
      <c r="I3791" s="1">
        <v>59</v>
      </c>
      <c r="J3791" t="str">
        <f t="shared" si="178"/>
        <v>Atípico</v>
      </c>
      <c r="K3791" t="str">
        <f t="shared" si="179"/>
        <v>No</v>
      </c>
      <c r="L3791">
        <f t="shared" si="180"/>
        <v>2369994</v>
      </c>
      <c r="M3791" s="1" t="str">
        <f>IF(ISBLANK(D3791),_xlfn.MODE.SNGL(moras[TIPO_ASEGURAMIENTO]),D3791)</f>
        <v>ASALARIADO</v>
      </c>
      <c r="N3791" s="1">
        <f>IF(ISBLANK(moras[[#This Row],[EDAD]]),T3812,moras[[#This Row],[EDAD]])</f>
        <v>59</v>
      </c>
    </row>
    <row r="3792" spans="1:14" x14ac:dyDescent="0.35">
      <c r="A3792" s="1">
        <v>3791</v>
      </c>
      <c r="B3792" s="1" t="s">
        <v>9</v>
      </c>
      <c r="C3792" s="1">
        <v>340000</v>
      </c>
      <c r="D3792" s="1" t="s">
        <v>10</v>
      </c>
      <c r="E3792" s="1" t="s">
        <v>16</v>
      </c>
      <c r="F3792" s="1" t="s">
        <v>12</v>
      </c>
      <c r="G3792" s="1" t="s">
        <v>12</v>
      </c>
      <c r="H3792" s="1" t="s">
        <v>12</v>
      </c>
      <c r="I3792" s="1">
        <v>43</v>
      </c>
      <c r="J3792" t="str">
        <f t="shared" si="178"/>
        <v>No</v>
      </c>
      <c r="K3792" t="str">
        <f t="shared" si="179"/>
        <v>No</v>
      </c>
      <c r="L3792">
        <f t="shared" si="180"/>
        <v>340000</v>
      </c>
      <c r="M3792" s="1" t="str">
        <f>IF(ISBLANK(D3792),_xlfn.MODE.SNGL(moras[TIPO_ASEGURAMIENTO]),D3792)</f>
        <v>ASALARIADO</v>
      </c>
      <c r="N3792" s="1">
        <f>IF(ISBLANK(moras[[#This Row],[EDAD]]),T3813,moras[[#This Row],[EDAD]])</f>
        <v>43</v>
      </c>
    </row>
    <row r="3793" spans="1:14" x14ac:dyDescent="0.35">
      <c r="A3793" s="1">
        <v>3792</v>
      </c>
      <c r="B3793" s="1" t="s">
        <v>15</v>
      </c>
      <c r="C3793" s="1">
        <v>284340</v>
      </c>
      <c r="D3793" s="1" t="s">
        <v>10</v>
      </c>
      <c r="E3793" s="1" t="s">
        <v>16</v>
      </c>
      <c r="F3793" s="1" t="s">
        <v>12</v>
      </c>
      <c r="G3793" s="1" t="s">
        <v>13</v>
      </c>
      <c r="H3793" s="1" t="s">
        <v>13</v>
      </c>
      <c r="I3793" s="1">
        <v>20</v>
      </c>
      <c r="J3793" t="str">
        <f t="shared" si="178"/>
        <v>No</v>
      </c>
      <c r="K3793" t="str">
        <f t="shared" si="179"/>
        <v>No</v>
      </c>
      <c r="L3793">
        <f t="shared" si="180"/>
        <v>284340</v>
      </c>
      <c r="M3793" s="1" t="str">
        <f>IF(ISBLANK(D3793),_xlfn.MODE.SNGL(moras[TIPO_ASEGURAMIENTO]),D3793)</f>
        <v>ASALARIADO</v>
      </c>
      <c r="N3793" s="1">
        <f>IF(ISBLANK(moras[[#This Row],[EDAD]]),T3814,moras[[#This Row],[EDAD]])</f>
        <v>20</v>
      </c>
    </row>
    <row r="3794" spans="1:14" x14ac:dyDescent="0.35">
      <c r="A3794" s="1">
        <v>3793</v>
      </c>
      <c r="B3794" s="1" t="s">
        <v>15</v>
      </c>
      <c r="C3794" s="1">
        <v>1927866</v>
      </c>
      <c r="D3794" s="1" t="s">
        <v>14</v>
      </c>
      <c r="E3794" s="1" t="s">
        <v>11</v>
      </c>
      <c r="F3794" s="1" t="s">
        <v>12</v>
      </c>
      <c r="G3794" s="1" t="s">
        <v>13</v>
      </c>
      <c r="H3794" s="1" t="s">
        <v>13</v>
      </c>
      <c r="I3794" s="1">
        <v>70</v>
      </c>
      <c r="J3794" t="str">
        <f t="shared" si="178"/>
        <v>No</v>
      </c>
      <c r="K3794" t="str">
        <f t="shared" si="179"/>
        <v>No</v>
      </c>
      <c r="L3794">
        <f t="shared" si="180"/>
        <v>1927866</v>
      </c>
      <c r="M3794" s="1" t="str">
        <f>IF(ISBLANK(D3794),_xlfn.MODE.SNGL(moras[TIPO_ASEGURAMIENTO]),D3794)</f>
        <v>PENSIONADOS EN SU PROPIO SISTEMA</v>
      </c>
      <c r="N3794" s="1">
        <f>IF(ISBLANK(moras[[#This Row],[EDAD]]),T3815,moras[[#This Row],[EDAD]])</f>
        <v>70</v>
      </c>
    </row>
    <row r="3795" spans="1:14" x14ac:dyDescent="0.35">
      <c r="A3795" s="1">
        <v>3794</v>
      </c>
      <c r="B3795" s="1" t="s">
        <v>9</v>
      </c>
      <c r="C3795" s="1">
        <v>465906.4</v>
      </c>
      <c r="D3795" s="1" t="s">
        <v>10</v>
      </c>
      <c r="E3795" s="1" t="s">
        <v>16</v>
      </c>
      <c r="F3795" s="1" t="s">
        <v>12</v>
      </c>
      <c r="G3795" s="1" t="s">
        <v>13</v>
      </c>
      <c r="H3795" s="1" t="s">
        <v>13</v>
      </c>
      <c r="I3795" s="1">
        <v>27</v>
      </c>
      <c r="J3795" t="str">
        <f t="shared" si="178"/>
        <v>No</v>
      </c>
      <c r="K3795" t="str">
        <f t="shared" si="179"/>
        <v>No</v>
      </c>
      <c r="L3795">
        <f t="shared" si="180"/>
        <v>465906.4</v>
      </c>
      <c r="M3795" s="1" t="str">
        <f>IF(ISBLANK(D3795),_xlfn.MODE.SNGL(moras[TIPO_ASEGURAMIENTO]),D3795)</f>
        <v>ASALARIADO</v>
      </c>
      <c r="N3795" s="1">
        <f>IF(ISBLANK(moras[[#This Row],[EDAD]]),T3816,moras[[#This Row],[EDAD]])</f>
        <v>27</v>
      </c>
    </row>
    <row r="3796" spans="1:14" x14ac:dyDescent="0.35">
      <c r="A3796" s="1">
        <v>3795</v>
      </c>
      <c r="B3796" s="1" t="s">
        <v>15</v>
      </c>
      <c r="C3796" s="1">
        <v>297044.99</v>
      </c>
      <c r="D3796" s="1" t="s">
        <v>19</v>
      </c>
      <c r="E3796" s="1" t="s">
        <v>16</v>
      </c>
      <c r="F3796" s="1" t="s">
        <v>12</v>
      </c>
      <c r="G3796" s="1" t="s">
        <v>12</v>
      </c>
      <c r="H3796" s="1" t="s">
        <v>13</v>
      </c>
      <c r="I3796" s="1">
        <v>56</v>
      </c>
      <c r="J3796" t="str">
        <f t="shared" si="178"/>
        <v>No</v>
      </c>
      <c r="K3796" t="str">
        <f t="shared" si="179"/>
        <v>No</v>
      </c>
      <c r="L3796">
        <f t="shared" si="180"/>
        <v>297044.99</v>
      </c>
      <c r="M3796" s="1" t="str">
        <f>IF(ISBLANK(D3796),_xlfn.MODE.SNGL(moras[TIPO_ASEGURAMIENTO]),D3796)</f>
        <v>CONVENIOS ESPECIALES DE TRABAJADORES INDEPENDIENTES</v>
      </c>
      <c r="N3796" s="1">
        <f>IF(ISBLANK(moras[[#This Row],[EDAD]]),T3817,moras[[#This Row],[EDAD]])</f>
        <v>56</v>
      </c>
    </row>
    <row r="3797" spans="1:14" x14ac:dyDescent="0.35">
      <c r="A3797" s="1">
        <v>3796</v>
      </c>
      <c r="B3797" s="1" t="s">
        <v>9</v>
      </c>
      <c r="C3797" s="1">
        <v>400000</v>
      </c>
      <c r="D3797" s="1" t="s">
        <v>10</v>
      </c>
      <c r="E3797" s="1" t="s">
        <v>16</v>
      </c>
      <c r="F3797" s="1" t="s">
        <v>12</v>
      </c>
      <c r="G3797" s="1" t="s">
        <v>13</v>
      </c>
      <c r="H3797" s="1" t="s">
        <v>13</v>
      </c>
      <c r="I3797" s="1">
        <v>43</v>
      </c>
      <c r="J3797" t="str">
        <f t="shared" si="178"/>
        <v>No</v>
      </c>
      <c r="K3797" t="str">
        <f t="shared" si="179"/>
        <v>No</v>
      </c>
      <c r="L3797">
        <f t="shared" si="180"/>
        <v>400000</v>
      </c>
      <c r="M3797" s="1" t="str">
        <f>IF(ISBLANK(D3797),_xlfn.MODE.SNGL(moras[TIPO_ASEGURAMIENTO]),D3797)</f>
        <v>ASALARIADO</v>
      </c>
      <c r="N3797" s="1">
        <f>IF(ISBLANK(moras[[#This Row],[EDAD]]),T3818,moras[[#This Row],[EDAD]])</f>
        <v>43</v>
      </c>
    </row>
    <row r="3798" spans="1:14" x14ac:dyDescent="0.35">
      <c r="A3798" s="1">
        <v>3797</v>
      </c>
      <c r="B3798" s="1" t="s">
        <v>9</v>
      </c>
      <c r="C3798" s="1">
        <v>297046</v>
      </c>
      <c r="D3798" s="1" t="s">
        <v>17</v>
      </c>
      <c r="E3798" s="1" t="s">
        <v>16</v>
      </c>
      <c r="F3798" s="1" t="s">
        <v>12</v>
      </c>
      <c r="G3798" s="1" t="s">
        <v>13</v>
      </c>
      <c r="H3798" s="1" t="s">
        <v>13</v>
      </c>
      <c r="I3798" s="1">
        <v>26</v>
      </c>
      <c r="J3798" t="str">
        <f t="shared" si="178"/>
        <v>No</v>
      </c>
      <c r="K3798" t="str">
        <f t="shared" si="179"/>
        <v>No</v>
      </c>
      <c r="L3798">
        <f t="shared" si="180"/>
        <v>297046</v>
      </c>
      <c r="M3798" s="1" t="str">
        <f>IF(ISBLANK(D3798),_xlfn.MODE.SNGL(moras[TIPO_ASEGURAMIENTO]),D3798)</f>
        <v>ASEGURADO VOLUNTARIO</v>
      </c>
      <c r="N3798" s="1">
        <f>IF(ISBLANK(moras[[#This Row],[EDAD]]),T3819,moras[[#This Row],[EDAD]])</f>
        <v>26</v>
      </c>
    </row>
    <row r="3799" spans="1:14" x14ac:dyDescent="0.35">
      <c r="A3799" s="1">
        <v>3798</v>
      </c>
      <c r="B3799" s="1" t="s">
        <v>9</v>
      </c>
      <c r="C3799" s="1">
        <v>278030</v>
      </c>
      <c r="D3799" s="1" t="s">
        <v>17</v>
      </c>
      <c r="E3799" s="1" t="s">
        <v>16</v>
      </c>
      <c r="F3799" s="1" t="s">
        <v>12</v>
      </c>
      <c r="G3799" s="1" t="s">
        <v>13</v>
      </c>
      <c r="H3799" s="1" t="s">
        <v>12</v>
      </c>
      <c r="I3799" s="1">
        <v>29</v>
      </c>
      <c r="J3799" t="str">
        <f t="shared" si="178"/>
        <v>No</v>
      </c>
      <c r="K3799" t="str">
        <f t="shared" si="179"/>
        <v>No</v>
      </c>
      <c r="L3799">
        <f t="shared" si="180"/>
        <v>278030</v>
      </c>
      <c r="M3799" s="1" t="str">
        <f>IF(ISBLANK(D3799),_xlfn.MODE.SNGL(moras[TIPO_ASEGURAMIENTO]),D3799)</f>
        <v>ASEGURADO VOLUNTARIO</v>
      </c>
      <c r="N3799" s="1">
        <f>IF(ISBLANK(moras[[#This Row],[EDAD]]),T3820,moras[[#This Row],[EDAD]])</f>
        <v>29</v>
      </c>
    </row>
    <row r="3800" spans="1:14" x14ac:dyDescent="0.35">
      <c r="A3800" s="1">
        <v>3799</v>
      </c>
      <c r="B3800" s="1" t="s">
        <v>15</v>
      </c>
      <c r="C3800" s="1">
        <v>404467</v>
      </c>
      <c r="D3800" s="1" t="s">
        <v>17</v>
      </c>
      <c r="E3800" s="1" t="s">
        <v>16</v>
      </c>
      <c r="F3800" s="1" t="s">
        <v>12</v>
      </c>
      <c r="G3800" s="1" t="s">
        <v>12</v>
      </c>
      <c r="H3800" s="1" t="s">
        <v>13</v>
      </c>
      <c r="I3800" s="1">
        <v>63</v>
      </c>
      <c r="J3800" t="str">
        <f t="shared" si="178"/>
        <v>No</v>
      </c>
      <c r="K3800" t="str">
        <f t="shared" si="179"/>
        <v>No</v>
      </c>
      <c r="L3800">
        <f t="shared" si="180"/>
        <v>404467</v>
      </c>
      <c r="M3800" s="1" t="str">
        <f>IF(ISBLANK(D3800),_xlfn.MODE.SNGL(moras[TIPO_ASEGURAMIENTO]),D3800)</f>
        <v>ASEGURADO VOLUNTARIO</v>
      </c>
      <c r="N3800" s="1">
        <f>IF(ISBLANK(moras[[#This Row],[EDAD]]),T3821,moras[[#This Row],[EDAD]])</f>
        <v>63</v>
      </c>
    </row>
    <row r="3801" spans="1:14" x14ac:dyDescent="0.35">
      <c r="A3801" s="1">
        <v>3800</v>
      </c>
      <c r="B3801" s="1" t="s">
        <v>15</v>
      </c>
      <c r="C3801" s="1">
        <v>954415.34</v>
      </c>
      <c r="D3801" s="1" t="s">
        <v>10</v>
      </c>
      <c r="E3801" s="1" t="s">
        <v>16</v>
      </c>
      <c r="F3801" s="1" t="s">
        <v>12</v>
      </c>
      <c r="G3801" s="1" t="s">
        <v>13</v>
      </c>
      <c r="H3801" s="1" t="s">
        <v>13</v>
      </c>
      <c r="I3801" s="1">
        <v>29</v>
      </c>
      <c r="J3801" t="str">
        <f t="shared" si="178"/>
        <v>No</v>
      </c>
      <c r="K3801" t="str">
        <f t="shared" si="179"/>
        <v>No</v>
      </c>
      <c r="L3801">
        <f t="shared" si="180"/>
        <v>954415.34</v>
      </c>
      <c r="M3801" s="1" t="str">
        <f>IF(ISBLANK(D3801),_xlfn.MODE.SNGL(moras[TIPO_ASEGURAMIENTO]),D3801)</f>
        <v>ASALARIADO</v>
      </c>
      <c r="N3801" s="1">
        <f>IF(ISBLANK(moras[[#This Row],[EDAD]]),T3822,moras[[#This Row],[EDAD]])</f>
        <v>29</v>
      </c>
    </row>
    <row r="3802" spans="1:14" x14ac:dyDescent="0.35">
      <c r="A3802" s="1">
        <v>3801</v>
      </c>
      <c r="B3802" s="1" t="s">
        <v>9</v>
      </c>
      <c r="C3802" s="1">
        <v>494792</v>
      </c>
      <c r="D3802" s="1" t="s">
        <v>10</v>
      </c>
      <c r="E3802" s="1" t="s">
        <v>16</v>
      </c>
      <c r="F3802" s="1" t="s">
        <v>12</v>
      </c>
      <c r="G3802" s="1" t="s">
        <v>13</v>
      </c>
      <c r="H3802" s="1" t="s">
        <v>13</v>
      </c>
      <c r="I3802" s="1">
        <v>28</v>
      </c>
      <c r="J3802" t="str">
        <f t="shared" si="178"/>
        <v>No</v>
      </c>
      <c r="K3802" t="str">
        <f t="shared" si="179"/>
        <v>No</v>
      </c>
      <c r="L3802">
        <f t="shared" si="180"/>
        <v>494792</v>
      </c>
      <c r="M3802" s="1" t="str">
        <f>IF(ISBLANK(D3802),_xlfn.MODE.SNGL(moras[TIPO_ASEGURAMIENTO]),D3802)</f>
        <v>ASALARIADO</v>
      </c>
      <c r="N3802" s="1">
        <f>IF(ISBLANK(moras[[#This Row],[EDAD]]),T3823,moras[[#This Row],[EDAD]])</f>
        <v>28</v>
      </c>
    </row>
    <row r="3803" spans="1:14" x14ac:dyDescent="0.35">
      <c r="A3803" s="1">
        <v>3802</v>
      </c>
      <c r="B3803" s="1" t="s">
        <v>9</v>
      </c>
      <c r="C3803" s="1">
        <v>405798</v>
      </c>
      <c r="D3803" s="1" t="s">
        <v>17</v>
      </c>
      <c r="E3803" s="1" t="s">
        <v>16</v>
      </c>
      <c r="F3803" s="1" t="s">
        <v>12</v>
      </c>
      <c r="G3803" s="1" t="s">
        <v>13</v>
      </c>
      <c r="H3803" s="1" t="s">
        <v>13</v>
      </c>
      <c r="I3803" s="1">
        <v>35</v>
      </c>
      <c r="J3803" t="str">
        <f t="shared" si="178"/>
        <v>No</v>
      </c>
      <c r="K3803" t="str">
        <f t="shared" si="179"/>
        <v>No</v>
      </c>
      <c r="L3803">
        <f t="shared" si="180"/>
        <v>405798</v>
      </c>
      <c r="M3803" s="1" t="str">
        <f>IF(ISBLANK(D3803),_xlfn.MODE.SNGL(moras[TIPO_ASEGURAMIENTO]),D3803)</f>
        <v>ASEGURADO VOLUNTARIO</v>
      </c>
      <c r="N3803" s="1">
        <f>IF(ISBLANK(moras[[#This Row],[EDAD]]),T3824,moras[[#This Row],[EDAD]])</f>
        <v>35</v>
      </c>
    </row>
    <row r="3804" spans="1:14" x14ac:dyDescent="0.35">
      <c r="A3804" s="1">
        <v>3803</v>
      </c>
      <c r="B3804" s="1" t="s">
        <v>15</v>
      </c>
      <c r="C3804" s="1">
        <v>274453.13</v>
      </c>
      <c r="D3804" s="1" t="s">
        <v>10</v>
      </c>
      <c r="E3804" s="1" t="s">
        <v>16</v>
      </c>
      <c r="F3804" s="1" t="s">
        <v>12</v>
      </c>
      <c r="G3804" s="1" t="s">
        <v>13</v>
      </c>
      <c r="H3804" s="1" t="s">
        <v>13</v>
      </c>
      <c r="I3804" s="1">
        <v>31</v>
      </c>
      <c r="J3804" t="str">
        <f t="shared" si="178"/>
        <v>No</v>
      </c>
      <c r="K3804" t="str">
        <f t="shared" si="179"/>
        <v>No</v>
      </c>
      <c r="L3804">
        <f t="shared" si="180"/>
        <v>274453.13</v>
      </c>
      <c r="M3804" s="1" t="str">
        <f>IF(ISBLANK(D3804),_xlfn.MODE.SNGL(moras[TIPO_ASEGURAMIENTO]),D3804)</f>
        <v>ASALARIADO</v>
      </c>
      <c r="N3804" s="1">
        <f>IF(ISBLANK(moras[[#This Row],[EDAD]]),T3825,moras[[#This Row],[EDAD]])</f>
        <v>31</v>
      </c>
    </row>
    <row r="3805" spans="1:14" x14ac:dyDescent="0.35">
      <c r="A3805" s="1">
        <v>3804</v>
      </c>
      <c r="B3805" s="1" t="s">
        <v>9</v>
      </c>
      <c r="C3805" s="1">
        <v>411350</v>
      </c>
      <c r="D3805" s="1" t="s">
        <v>10</v>
      </c>
      <c r="E3805" s="1" t="s">
        <v>16</v>
      </c>
      <c r="F3805" s="1" t="s">
        <v>12</v>
      </c>
      <c r="G3805" s="1" t="s">
        <v>13</v>
      </c>
      <c r="H3805" s="1" t="s">
        <v>13</v>
      </c>
      <c r="I3805" s="1">
        <v>24</v>
      </c>
      <c r="J3805" t="str">
        <f t="shared" si="178"/>
        <v>No</v>
      </c>
      <c r="K3805" t="str">
        <f t="shared" si="179"/>
        <v>No</v>
      </c>
      <c r="L3805">
        <f t="shared" si="180"/>
        <v>411350</v>
      </c>
      <c r="M3805" s="1" t="str">
        <f>IF(ISBLANK(D3805),_xlfn.MODE.SNGL(moras[TIPO_ASEGURAMIENTO]),D3805)</f>
        <v>ASALARIADO</v>
      </c>
      <c r="N3805" s="1">
        <f>IF(ISBLANK(moras[[#This Row],[EDAD]]),T3826,moras[[#This Row],[EDAD]])</f>
        <v>24</v>
      </c>
    </row>
    <row r="3806" spans="1:14" x14ac:dyDescent="0.35">
      <c r="A3806" s="1">
        <v>3805</v>
      </c>
      <c r="B3806" s="1" t="s">
        <v>15</v>
      </c>
      <c r="C3806" s="1">
        <v>1586316</v>
      </c>
      <c r="D3806" s="1" t="s">
        <v>10</v>
      </c>
      <c r="E3806" s="1" t="s">
        <v>11</v>
      </c>
      <c r="F3806" s="1" t="s">
        <v>12</v>
      </c>
      <c r="G3806" s="1" t="s">
        <v>13</v>
      </c>
      <c r="H3806" s="1" t="s">
        <v>12</v>
      </c>
      <c r="I3806" s="1">
        <v>39</v>
      </c>
      <c r="J3806" t="str">
        <f t="shared" si="178"/>
        <v>No</v>
      </c>
      <c r="K3806" t="str">
        <f t="shared" si="179"/>
        <v>No</v>
      </c>
      <c r="L3806">
        <f t="shared" si="180"/>
        <v>1586316</v>
      </c>
      <c r="M3806" s="1" t="str">
        <f>IF(ISBLANK(D3806),_xlfn.MODE.SNGL(moras[TIPO_ASEGURAMIENTO]),D3806)</f>
        <v>ASALARIADO</v>
      </c>
      <c r="N3806" s="1">
        <f>IF(ISBLANK(moras[[#This Row],[EDAD]]),T3827,moras[[#This Row],[EDAD]])</f>
        <v>39</v>
      </c>
    </row>
    <row r="3807" spans="1:14" x14ac:dyDescent="0.35">
      <c r="A3807" s="1">
        <v>3806</v>
      </c>
      <c r="B3807" s="1" t="s">
        <v>15</v>
      </c>
      <c r="C3807" s="1">
        <v>221483.33</v>
      </c>
      <c r="D3807" s="1" t="s">
        <v>10</v>
      </c>
      <c r="E3807" s="1" t="s">
        <v>16</v>
      </c>
      <c r="F3807" s="1" t="s">
        <v>12</v>
      </c>
      <c r="G3807" s="1" t="s">
        <v>13</v>
      </c>
      <c r="H3807" s="1" t="s">
        <v>13</v>
      </c>
      <c r="I3807" s="1">
        <v>25</v>
      </c>
      <c r="J3807" t="str">
        <f t="shared" si="178"/>
        <v>No</v>
      </c>
      <c r="K3807" t="str">
        <f t="shared" si="179"/>
        <v>No</v>
      </c>
      <c r="L3807">
        <f t="shared" si="180"/>
        <v>221483.33</v>
      </c>
      <c r="M3807" s="1" t="str">
        <f>IF(ISBLANK(D3807),_xlfn.MODE.SNGL(moras[TIPO_ASEGURAMIENTO]),D3807)</f>
        <v>ASALARIADO</v>
      </c>
      <c r="N3807" s="1">
        <f>IF(ISBLANK(moras[[#This Row],[EDAD]]),T3828,moras[[#This Row],[EDAD]])</f>
        <v>25</v>
      </c>
    </row>
    <row r="3808" spans="1:14" x14ac:dyDescent="0.35">
      <c r="A3808" s="1">
        <v>3807</v>
      </c>
      <c r="B3808" s="1" t="s">
        <v>15</v>
      </c>
      <c r="C3808" s="1">
        <v>297046</v>
      </c>
      <c r="D3808" s="1" t="s">
        <v>17</v>
      </c>
      <c r="E3808" s="1" t="s">
        <v>16</v>
      </c>
      <c r="F3808" s="1" t="s">
        <v>12</v>
      </c>
      <c r="G3808" s="1" t="s">
        <v>12</v>
      </c>
      <c r="H3808" s="1" t="s">
        <v>13</v>
      </c>
      <c r="I3808" s="1">
        <v>32</v>
      </c>
      <c r="J3808" t="str">
        <f t="shared" si="178"/>
        <v>No</v>
      </c>
      <c r="K3808" t="str">
        <f t="shared" si="179"/>
        <v>No</v>
      </c>
      <c r="L3808">
        <f t="shared" si="180"/>
        <v>297046</v>
      </c>
      <c r="M3808" s="1" t="str">
        <f>IF(ISBLANK(D3808),_xlfn.MODE.SNGL(moras[TIPO_ASEGURAMIENTO]),D3808)</f>
        <v>ASEGURADO VOLUNTARIO</v>
      </c>
      <c r="N3808" s="1">
        <f>IF(ISBLANK(moras[[#This Row],[EDAD]]),T3829,moras[[#This Row],[EDAD]])</f>
        <v>32</v>
      </c>
    </row>
    <row r="3809" spans="1:14" x14ac:dyDescent="0.35">
      <c r="A3809" s="1">
        <v>3808</v>
      </c>
      <c r="B3809" s="1" t="s">
        <v>15</v>
      </c>
      <c r="C3809" s="1">
        <v>355311.73</v>
      </c>
      <c r="D3809" s="1" t="s">
        <v>10</v>
      </c>
      <c r="E3809" s="1" t="s">
        <v>11</v>
      </c>
      <c r="F3809" s="1" t="s">
        <v>12</v>
      </c>
      <c r="G3809" s="1" t="s">
        <v>13</v>
      </c>
      <c r="H3809" s="1" t="s">
        <v>13</v>
      </c>
      <c r="I3809" s="1">
        <v>51</v>
      </c>
      <c r="J3809" t="str">
        <f t="shared" si="178"/>
        <v>No</v>
      </c>
      <c r="K3809" t="str">
        <f t="shared" si="179"/>
        <v>No</v>
      </c>
      <c r="L3809">
        <f t="shared" si="180"/>
        <v>355311.73</v>
      </c>
      <c r="M3809" s="1" t="str">
        <f>IF(ISBLANK(D3809),_xlfn.MODE.SNGL(moras[TIPO_ASEGURAMIENTO]),D3809)</f>
        <v>ASALARIADO</v>
      </c>
      <c r="N3809" s="1">
        <f>IF(ISBLANK(moras[[#This Row],[EDAD]]),T3830,moras[[#This Row],[EDAD]])</f>
        <v>51</v>
      </c>
    </row>
    <row r="3810" spans="1:14" x14ac:dyDescent="0.35">
      <c r="A3810" s="1">
        <v>3809</v>
      </c>
      <c r="B3810" s="1" t="s">
        <v>9</v>
      </c>
      <c r="C3810" s="1">
        <v>632709.64</v>
      </c>
      <c r="D3810" s="1" t="s">
        <v>10</v>
      </c>
      <c r="E3810" s="1" t="s">
        <v>16</v>
      </c>
      <c r="F3810" s="1" t="s">
        <v>12</v>
      </c>
      <c r="G3810" s="1" t="s">
        <v>13</v>
      </c>
      <c r="H3810" s="1" t="s">
        <v>13</v>
      </c>
      <c r="I3810" s="1">
        <v>20</v>
      </c>
      <c r="J3810" t="str">
        <f t="shared" si="178"/>
        <v>No</v>
      </c>
      <c r="K3810" t="str">
        <f t="shared" si="179"/>
        <v>No</v>
      </c>
      <c r="L3810">
        <f t="shared" si="180"/>
        <v>632709.64</v>
      </c>
      <c r="M3810" s="1" t="str">
        <f>IF(ISBLANK(D3810),_xlfn.MODE.SNGL(moras[TIPO_ASEGURAMIENTO]),D3810)</f>
        <v>ASALARIADO</v>
      </c>
      <c r="N3810" s="1">
        <f>IF(ISBLANK(moras[[#This Row],[EDAD]]),T3831,moras[[#This Row],[EDAD]])</f>
        <v>20</v>
      </c>
    </row>
    <row r="3811" spans="1:14" x14ac:dyDescent="0.35">
      <c r="A3811" s="1">
        <v>3810</v>
      </c>
      <c r="B3811" s="1" t="s">
        <v>9</v>
      </c>
      <c r="C3811" s="1">
        <v>305152</v>
      </c>
      <c r="D3811" s="1" t="s">
        <v>18</v>
      </c>
      <c r="E3811" s="1" t="s">
        <v>16</v>
      </c>
      <c r="F3811" s="1" t="s">
        <v>12</v>
      </c>
      <c r="G3811" s="1" t="s">
        <v>13</v>
      </c>
      <c r="H3811" s="1" t="s">
        <v>12</v>
      </c>
      <c r="I3811" s="1">
        <v>41</v>
      </c>
      <c r="J3811" t="str">
        <f t="shared" si="178"/>
        <v>No</v>
      </c>
      <c r="K3811" t="str">
        <f t="shared" si="179"/>
        <v>No</v>
      </c>
      <c r="L3811">
        <f t="shared" si="180"/>
        <v>305152</v>
      </c>
      <c r="M3811" s="1" t="str">
        <f>IF(ISBLANK(D3811),_xlfn.MODE.SNGL(moras[TIPO_ASEGURAMIENTO]),D3811)</f>
        <v>TRABAJADOR INDEPENDIENTE</v>
      </c>
      <c r="N3811" s="1">
        <f>IF(ISBLANK(moras[[#This Row],[EDAD]]),T3832,moras[[#This Row],[EDAD]])</f>
        <v>41</v>
      </c>
    </row>
    <row r="3812" spans="1:14" x14ac:dyDescent="0.35">
      <c r="A3812" s="1">
        <v>3811</v>
      </c>
      <c r="B3812" s="1" t="s">
        <v>9</v>
      </c>
      <c r="C3812" s="1">
        <v>347514</v>
      </c>
      <c r="D3812" s="1" t="s">
        <v>10</v>
      </c>
      <c r="E3812" s="1" t="s">
        <v>16</v>
      </c>
      <c r="F3812" s="1" t="s">
        <v>12</v>
      </c>
      <c r="G3812" s="1" t="s">
        <v>13</v>
      </c>
      <c r="H3812" s="1" t="s">
        <v>12</v>
      </c>
      <c r="I3812" s="1">
        <v>32</v>
      </c>
      <c r="J3812" t="str">
        <f t="shared" si="178"/>
        <v>No</v>
      </c>
      <c r="K3812" t="str">
        <f t="shared" si="179"/>
        <v>No</v>
      </c>
      <c r="L3812">
        <f t="shared" si="180"/>
        <v>347514</v>
      </c>
      <c r="M3812" s="1" t="str">
        <f>IF(ISBLANK(D3812),_xlfn.MODE.SNGL(moras[TIPO_ASEGURAMIENTO]),D3812)</f>
        <v>ASALARIADO</v>
      </c>
      <c r="N3812" s="1">
        <f>IF(ISBLANK(moras[[#This Row],[EDAD]]),T3833,moras[[#This Row],[EDAD]])</f>
        <v>32</v>
      </c>
    </row>
    <row r="3813" spans="1:14" x14ac:dyDescent="0.35">
      <c r="A3813" s="1">
        <v>3812</v>
      </c>
      <c r="B3813" s="1" t="s">
        <v>15</v>
      </c>
      <c r="C3813" s="1">
        <v>461827</v>
      </c>
      <c r="D3813" s="1" t="s">
        <v>18</v>
      </c>
      <c r="E3813" s="1" t="s">
        <v>16</v>
      </c>
      <c r="F3813" s="1" t="s">
        <v>12</v>
      </c>
      <c r="G3813" s="1" t="s">
        <v>13</v>
      </c>
      <c r="H3813" s="1" t="s">
        <v>13</v>
      </c>
      <c r="I3813" s="1">
        <v>52</v>
      </c>
      <c r="J3813" t="str">
        <f t="shared" si="178"/>
        <v>No</v>
      </c>
      <c r="K3813" t="str">
        <f t="shared" si="179"/>
        <v>No</v>
      </c>
      <c r="L3813">
        <f t="shared" si="180"/>
        <v>461827</v>
      </c>
      <c r="M3813" s="1" t="str">
        <f>IF(ISBLANK(D3813),_xlfn.MODE.SNGL(moras[TIPO_ASEGURAMIENTO]),D3813)</f>
        <v>TRABAJADOR INDEPENDIENTE</v>
      </c>
      <c r="N3813" s="1">
        <f>IF(ISBLANK(moras[[#This Row],[EDAD]]),T3834,moras[[#This Row],[EDAD]])</f>
        <v>52</v>
      </c>
    </row>
    <row r="3814" spans="1:14" x14ac:dyDescent="0.35">
      <c r="A3814" s="1">
        <v>3813</v>
      </c>
      <c r="B3814" s="1" t="s">
        <v>9</v>
      </c>
      <c r="C3814" s="1">
        <v>297050</v>
      </c>
      <c r="D3814" s="1" t="s">
        <v>18</v>
      </c>
      <c r="E3814" s="1" t="s">
        <v>16</v>
      </c>
      <c r="F3814" s="1" t="s">
        <v>12</v>
      </c>
      <c r="G3814" s="1" t="s">
        <v>13</v>
      </c>
      <c r="H3814" s="1" t="s">
        <v>12</v>
      </c>
      <c r="I3814" s="1">
        <v>29</v>
      </c>
      <c r="J3814" t="str">
        <f t="shared" si="178"/>
        <v>No</v>
      </c>
      <c r="K3814" t="str">
        <f t="shared" si="179"/>
        <v>No</v>
      </c>
      <c r="L3814">
        <f t="shared" si="180"/>
        <v>297050</v>
      </c>
      <c r="M3814" s="1" t="str">
        <f>IF(ISBLANK(D3814),_xlfn.MODE.SNGL(moras[TIPO_ASEGURAMIENTO]),D3814)</f>
        <v>TRABAJADOR INDEPENDIENTE</v>
      </c>
      <c r="N3814" s="1">
        <f>IF(ISBLANK(moras[[#This Row],[EDAD]]),T3835,moras[[#This Row],[EDAD]])</f>
        <v>29</v>
      </c>
    </row>
    <row r="3815" spans="1:14" x14ac:dyDescent="0.35">
      <c r="A3815" s="1">
        <v>3814</v>
      </c>
      <c r="B3815" s="1" t="s">
        <v>15</v>
      </c>
      <c r="C3815" s="1">
        <v>740950</v>
      </c>
      <c r="D3815" s="1" t="s">
        <v>10</v>
      </c>
      <c r="E3815" s="1" t="s">
        <v>16</v>
      </c>
      <c r="F3815" s="1" t="s">
        <v>12</v>
      </c>
      <c r="G3815" s="1" t="s">
        <v>13</v>
      </c>
      <c r="H3815" s="1" t="s">
        <v>12</v>
      </c>
      <c r="I3815" s="1">
        <v>27</v>
      </c>
      <c r="J3815" t="str">
        <f t="shared" si="178"/>
        <v>No</v>
      </c>
      <c r="K3815" t="str">
        <f t="shared" si="179"/>
        <v>No</v>
      </c>
      <c r="L3815">
        <f t="shared" si="180"/>
        <v>740950</v>
      </c>
      <c r="M3815" s="1" t="str">
        <f>IF(ISBLANK(D3815),_xlfn.MODE.SNGL(moras[TIPO_ASEGURAMIENTO]),D3815)</f>
        <v>ASALARIADO</v>
      </c>
      <c r="N3815" s="1">
        <f>IF(ISBLANK(moras[[#This Row],[EDAD]]),T3836,moras[[#This Row],[EDAD]])</f>
        <v>27</v>
      </c>
    </row>
    <row r="3816" spans="1:14" x14ac:dyDescent="0.35">
      <c r="A3816" s="1">
        <v>3815</v>
      </c>
      <c r="B3816" s="1" t="s">
        <v>15</v>
      </c>
      <c r="C3816" s="1">
        <v>457581</v>
      </c>
      <c r="D3816" s="1" t="s">
        <v>10</v>
      </c>
      <c r="E3816" s="1" t="s">
        <v>11</v>
      </c>
      <c r="F3816" s="1" t="s">
        <v>12</v>
      </c>
      <c r="G3816" s="1" t="s">
        <v>13</v>
      </c>
      <c r="H3816" s="1" t="s">
        <v>12</v>
      </c>
      <c r="I3816" s="1">
        <v>26</v>
      </c>
      <c r="J3816" t="str">
        <f t="shared" si="178"/>
        <v>No</v>
      </c>
      <c r="K3816" t="str">
        <f t="shared" si="179"/>
        <v>No</v>
      </c>
      <c r="L3816">
        <f t="shared" si="180"/>
        <v>457581</v>
      </c>
      <c r="M3816" s="1" t="str">
        <f>IF(ISBLANK(D3816),_xlfn.MODE.SNGL(moras[TIPO_ASEGURAMIENTO]),D3816)</f>
        <v>ASALARIADO</v>
      </c>
      <c r="N3816" s="1">
        <f>IF(ISBLANK(moras[[#This Row],[EDAD]]),T3837,moras[[#This Row],[EDAD]])</f>
        <v>26</v>
      </c>
    </row>
    <row r="3817" spans="1:14" x14ac:dyDescent="0.35">
      <c r="A3817" s="1">
        <v>3816</v>
      </c>
      <c r="B3817" s="1" t="s">
        <v>15</v>
      </c>
      <c r="C3817" s="1">
        <v>800000</v>
      </c>
      <c r="D3817" s="1" t="s">
        <v>10</v>
      </c>
      <c r="E3817" s="1" t="s">
        <v>16</v>
      </c>
      <c r="F3817" s="1" t="s">
        <v>12</v>
      </c>
      <c r="G3817" s="1" t="s">
        <v>13</v>
      </c>
      <c r="H3817" s="1" t="s">
        <v>13</v>
      </c>
      <c r="I3817" s="1">
        <v>31</v>
      </c>
      <c r="J3817" t="str">
        <f t="shared" si="178"/>
        <v>No</v>
      </c>
      <c r="K3817" t="str">
        <f t="shared" si="179"/>
        <v>No</v>
      </c>
      <c r="L3817">
        <f t="shared" si="180"/>
        <v>800000</v>
      </c>
      <c r="M3817" s="1" t="str">
        <f>IF(ISBLANK(D3817),_xlfn.MODE.SNGL(moras[TIPO_ASEGURAMIENTO]),D3817)</f>
        <v>ASALARIADO</v>
      </c>
      <c r="N3817" s="1">
        <f>IF(ISBLANK(moras[[#This Row],[EDAD]]),T3838,moras[[#This Row],[EDAD]])</f>
        <v>31</v>
      </c>
    </row>
    <row r="3818" spans="1:14" x14ac:dyDescent="0.35">
      <c r="A3818" s="1">
        <v>3817</v>
      </c>
      <c r="B3818" s="1" t="s">
        <v>9</v>
      </c>
      <c r="C3818" s="1">
        <v>1725596</v>
      </c>
      <c r="D3818" s="1" t="s">
        <v>14</v>
      </c>
      <c r="E3818" s="1" t="s">
        <v>11</v>
      </c>
      <c r="F3818" s="1" t="s">
        <v>12</v>
      </c>
      <c r="G3818" s="1" t="s">
        <v>13</v>
      </c>
      <c r="H3818" s="1" t="s">
        <v>13</v>
      </c>
      <c r="I3818" s="1">
        <v>59</v>
      </c>
      <c r="J3818" t="str">
        <f t="shared" si="178"/>
        <v>No</v>
      </c>
      <c r="K3818" t="str">
        <f t="shared" si="179"/>
        <v>No</v>
      </c>
      <c r="L3818">
        <f t="shared" si="180"/>
        <v>1725596</v>
      </c>
      <c r="M3818" s="1" t="str">
        <f>IF(ISBLANK(D3818),_xlfn.MODE.SNGL(moras[TIPO_ASEGURAMIENTO]),D3818)</f>
        <v>PENSIONADOS EN SU PROPIO SISTEMA</v>
      </c>
      <c r="N3818" s="1">
        <f>IF(ISBLANK(moras[[#This Row],[EDAD]]),T3839,moras[[#This Row],[EDAD]])</f>
        <v>59</v>
      </c>
    </row>
    <row r="3819" spans="1:14" x14ac:dyDescent="0.35">
      <c r="A3819" s="1">
        <v>3818</v>
      </c>
      <c r="B3819" s="1" t="s">
        <v>15</v>
      </c>
      <c r="C3819" s="1">
        <v>322000</v>
      </c>
      <c r="D3819" s="1" t="s">
        <v>10</v>
      </c>
      <c r="E3819" s="1" t="s">
        <v>16</v>
      </c>
      <c r="F3819" s="1" t="s">
        <v>12</v>
      </c>
      <c r="G3819" s="1" t="s">
        <v>12</v>
      </c>
      <c r="H3819" s="1" t="s">
        <v>12</v>
      </c>
      <c r="I3819" s="1">
        <v>57</v>
      </c>
      <c r="J3819" t="str">
        <f t="shared" si="178"/>
        <v>No</v>
      </c>
      <c r="K3819" t="str">
        <f t="shared" si="179"/>
        <v>No</v>
      </c>
      <c r="L3819">
        <f t="shared" si="180"/>
        <v>322000</v>
      </c>
      <c r="M3819" s="1" t="str">
        <f>IF(ISBLANK(D3819),_xlfn.MODE.SNGL(moras[TIPO_ASEGURAMIENTO]),D3819)</f>
        <v>ASALARIADO</v>
      </c>
      <c r="N3819" s="1">
        <f>IF(ISBLANK(moras[[#This Row],[EDAD]]),T3840,moras[[#This Row],[EDAD]])</f>
        <v>57</v>
      </c>
    </row>
    <row r="3820" spans="1:14" x14ac:dyDescent="0.35">
      <c r="A3820" s="1">
        <v>3819</v>
      </c>
      <c r="B3820" s="1" t="s">
        <v>15</v>
      </c>
      <c r="C3820" s="1">
        <v>1099684.5</v>
      </c>
      <c r="D3820" s="1" t="s">
        <v>10</v>
      </c>
      <c r="E3820" s="1" t="s">
        <v>11</v>
      </c>
      <c r="F3820" s="1" t="s">
        <v>12</v>
      </c>
      <c r="G3820" s="1" t="s">
        <v>13</v>
      </c>
      <c r="H3820" s="1" t="s">
        <v>13</v>
      </c>
      <c r="I3820" s="1">
        <v>27</v>
      </c>
      <c r="J3820" t="str">
        <f t="shared" si="178"/>
        <v>No</v>
      </c>
      <c r="K3820" t="str">
        <f t="shared" si="179"/>
        <v>No</v>
      </c>
      <c r="L3820">
        <f t="shared" si="180"/>
        <v>1099684.5</v>
      </c>
      <c r="M3820" s="1" t="str">
        <f>IF(ISBLANK(D3820),_xlfn.MODE.SNGL(moras[TIPO_ASEGURAMIENTO]),D3820)</f>
        <v>ASALARIADO</v>
      </c>
      <c r="N3820" s="1">
        <f>IF(ISBLANK(moras[[#This Row],[EDAD]]),T3841,moras[[#This Row],[EDAD]])</f>
        <v>27</v>
      </c>
    </row>
    <row r="3821" spans="1:14" x14ac:dyDescent="0.35">
      <c r="A3821" s="1">
        <v>3820</v>
      </c>
      <c r="B3821" s="1" t="s">
        <v>9</v>
      </c>
      <c r="C3821" s="1">
        <v>278030</v>
      </c>
      <c r="D3821" s="1" t="s">
        <v>19</v>
      </c>
      <c r="E3821" s="1" t="s">
        <v>16</v>
      </c>
      <c r="F3821" s="1" t="s">
        <v>12</v>
      </c>
      <c r="G3821" s="1" t="s">
        <v>13</v>
      </c>
      <c r="H3821" s="1" t="s">
        <v>13</v>
      </c>
      <c r="I3821" s="1">
        <v>57</v>
      </c>
      <c r="J3821" t="str">
        <f t="shared" si="178"/>
        <v>No</v>
      </c>
      <c r="K3821" t="str">
        <f t="shared" si="179"/>
        <v>No</v>
      </c>
      <c r="L3821">
        <f t="shared" si="180"/>
        <v>278030</v>
      </c>
      <c r="M3821" s="1" t="str">
        <f>IF(ISBLANK(D3821),_xlfn.MODE.SNGL(moras[TIPO_ASEGURAMIENTO]),D3821)</f>
        <v>CONVENIOS ESPECIALES DE TRABAJADORES INDEPENDIENTES</v>
      </c>
      <c r="N3821" s="1">
        <f>IF(ISBLANK(moras[[#This Row],[EDAD]]),T3842,moras[[#This Row],[EDAD]])</f>
        <v>57</v>
      </c>
    </row>
    <row r="3822" spans="1:14" x14ac:dyDescent="0.35">
      <c r="A3822" s="1">
        <v>3821</v>
      </c>
      <c r="B3822" s="1" t="s">
        <v>15</v>
      </c>
      <c r="C3822" s="1">
        <v>427677</v>
      </c>
      <c r="D3822" s="1" t="s">
        <v>14</v>
      </c>
      <c r="E3822" s="1" t="s">
        <v>11</v>
      </c>
      <c r="F3822" s="1" t="s">
        <v>12</v>
      </c>
      <c r="G3822" s="1" t="s">
        <v>13</v>
      </c>
      <c r="H3822" s="1" t="s">
        <v>13</v>
      </c>
      <c r="I3822" s="1">
        <v>78</v>
      </c>
      <c r="J3822" t="str">
        <f t="shared" si="178"/>
        <v>No</v>
      </c>
      <c r="K3822" t="str">
        <f t="shared" si="179"/>
        <v>No</v>
      </c>
      <c r="L3822">
        <f t="shared" si="180"/>
        <v>427677</v>
      </c>
      <c r="M3822" s="1" t="str">
        <f>IF(ISBLANK(D3822),_xlfn.MODE.SNGL(moras[TIPO_ASEGURAMIENTO]),D3822)</f>
        <v>PENSIONADOS EN SU PROPIO SISTEMA</v>
      </c>
      <c r="N3822" s="1">
        <f>IF(ISBLANK(moras[[#This Row],[EDAD]]),T3843,moras[[#This Row],[EDAD]])</f>
        <v>78</v>
      </c>
    </row>
    <row r="3823" spans="1:14" x14ac:dyDescent="0.35">
      <c r="A3823" s="1">
        <v>3822</v>
      </c>
      <c r="B3823" s="1" t="s">
        <v>9</v>
      </c>
      <c r="C3823" s="1">
        <v>408034</v>
      </c>
      <c r="D3823" s="1" t="s">
        <v>10</v>
      </c>
      <c r="E3823" s="1" t="s">
        <v>16</v>
      </c>
      <c r="F3823" s="1" t="s">
        <v>12</v>
      </c>
      <c r="G3823" s="1" t="s">
        <v>12</v>
      </c>
      <c r="H3823" s="1" t="s">
        <v>13</v>
      </c>
      <c r="I3823" s="1">
        <v>57</v>
      </c>
      <c r="J3823" t="str">
        <f t="shared" si="178"/>
        <v>No</v>
      </c>
      <c r="K3823" t="str">
        <f t="shared" si="179"/>
        <v>No</v>
      </c>
      <c r="L3823">
        <f t="shared" si="180"/>
        <v>408034</v>
      </c>
      <c r="M3823" s="1" t="str">
        <f>IF(ISBLANK(D3823),_xlfn.MODE.SNGL(moras[TIPO_ASEGURAMIENTO]),D3823)</f>
        <v>ASALARIADO</v>
      </c>
      <c r="N3823" s="1">
        <f>IF(ISBLANK(moras[[#This Row],[EDAD]]),T3844,moras[[#This Row],[EDAD]])</f>
        <v>57</v>
      </c>
    </row>
    <row r="3824" spans="1:14" x14ac:dyDescent="0.35">
      <c r="A3824" s="1">
        <v>3823</v>
      </c>
      <c r="B3824" s="1" t="s">
        <v>15</v>
      </c>
      <c r="C3824" s="1">
        <v>1120000</v>
      </c>
      <c r="D3824" s="1" t="s">
        <v>10</v>
      </c>
      <c r="E3824" s="1" t="s">
        <v>16</v>
      </c>
      <c r="F3824" s="1" t="s">
        <v>12</v>
      </c>
      <c r="G3824" s="1" t="s">
        <v>13</v>
      </c>
      <c r="H3824" s="1" t="s">
        <v>13</v>
      </c>
      <c r="I3824" s="1">
        <v>52</v>
      </c>
      <c r="J3824" t="str">
        <f t="shared" si="178"/>
        <v>No</v>
      </c>
      <c r="K3824" t="str">
        <f t="shared" si="179"/>
        <v>No</v>
      </c>
      <c r="L3824">
        <f t="shared" si="180"/>
        <v>1120000</v>
      </c>
      <c r="M3824" s="1" t="str">
        <f>IF(ISBLANK(D3824),_xlfn.MODE.SNGL(moras[TIPO_ASEGURAMIENTO]),D3824)</f>
        <v>ASALARIADO</v>
      </c>
      <c r="N3824" s="1">
        <f>IF(ISBLANK(moras[[#This Row],[EDAD]]),T3845,moras[[#This Row],[EDAD]])</f>
        <v>52</v>
      </c>
    </row>
    <row r="3825" spans="1:14" x14ac:dyDescent="0.35">
      <c r="A3825" s="1">
        <v>3824</v>
      </c>
      <c r="B3825" s="1" t="s">
        <v>15</v>
      </c>
      <c r="C3825" s="1">
        <v>639148</v>
      </c>
      <c r="D3825" s="1" t="s">
        <v>18</v>
      </c>
      <c r="E3825" s="1" t="s">
        <v>16</v>
      </c>
      <c r="F3825" s="1" t="s">
        <v>12</v>
      </c>
      <c r="G3825" s="1" t="s">
        <v>12</v>
      </c>
      <c r="H3825" s="1" t="s">
        <v>12</v>
      </c>
      <c r="I3825" s="1">
        <v>56</v>
      </c>
      <c r="J3825" t="str">
        <f t="shared" si="178"/>
        <v>No</v>
      </c>
      <c r="K3825" t="str">
        <f t="shared" si="179"/>
        <v>No</v>
      </c>
      <c r="L3825">
        <f t="shared" si="180"/>
        <v>639148</v>
      </c>
      <c r="M3825" s="1" t="str">
        <f>IF(ISBLANK(D3825),_xlfn.MODE.SNGL(moras[TIPO_ASEGURAMIENTO]),D3825)</f>
        <v>TRABAJADOR INDEPENDIENTE</v>
      </c>
      <c r="N3825" s="1">
        <f>IF(ISBLANK(moras[[#This Row],[EDAD]]),T3846,moras[[#This Row],[EDAD]])</f>
        <v>56</v>
      </c>
    </row>
    <row r="3826" spans="1:14" x14ac:dyDescent="0.35">
      <c r="A3826" s="1">
        <v>3825</v>
      </c>
      <c r="B3826" s="1" t="s">
        <v>9</v>
      </c>
      <c r="C3826" s="1">
        <v>838750.29</v>
      </c>
      <c r="D3826" s="1" t="s">
        <v>10</v>
      </c>
      <c r="E3826" s="1" t="s">
        <v>16</v>
      </c>
      <c r="F3826" s="1" t="s">
        <v>12</v>
      </c>
      <c r="G3826" s="1" t="s">
        <v>13</v>
      </c>
      <c r="H3826" s="1" t="s">
        <v>13</v>
      </c>
      <c r="I3826" s="1">
        <v>26</v>
      </c>
      <c r="J3826" t="str">
        <f t="shared" si="178"/>
        <v>No</v>
      </c>
      <c r="K3826" t="str">
        <f t="shared" si="179"/>
        <v>No</v>
      </c>
      <c r="L3826">
        <f t="shared" si="180"/>
        <v>838750.29</v>
      </c>
      <c r="M3826" s="1" t="str">
        <f>IF(ISBLANK(D3826),_xlfn.MODE.SNGL(moras[TIPO_ASEGURAMIENTO]),D3826)</f>
        <v>ASALARIADO</v>
      </c>
      <c r="N3826" s="1">
        <f>IF(ISBLANK(moras[[#This Row],[EDAD]]),T3847,moras[[#This Row],[EDAD]])</f>
        <v>26</v>
      </c>
    </row>
    <row r="3827" spans="1:14" x14ac:dyDescent="0.35">
      <c r="A3827" s="1">
        <v>3826</v>
      </c>
      <c r="B3827" s="1" t="s">
        <v>15</v>
      </c>
      <c r="C3827" s="1">
        <v>564821.48</v>
      </c>
      <c r="D3827" s="1" t="s">
        <v>14</v>
      </c>
      <c r="E3827" s="1" t="s">
        <v>11</v>
      </c>
      <c r="F3827" s="1" t="s">
        <v>12</v>
      </c>
      <c r="G3827" s="1" t="s">
        <v>13</v>
      </c>
      <c r="H3827" s="1" t="s">
        <v>13</v>
      </c>
      <c r="I3827" s="1">
        <v>58</v>
      </c>
      <c r="J3827" t="str">
        <f t="shared" si="178"/>
        <v>No</v>
      </c>
      <c r="K3827" t="str">
        <f t="shared" si="179"/>
        <v>No</v>
      </c>
      <c r="L3827">
        <f t="shared" si="180"/>
        <v>564821.48</v>
      </c>
      <c r="M3827" s="1" t="str">
        <f>IF(ISBLANK(D3827),_xlfn.MODE.SNGL(moras[TIPO_ASEGURAMIENTO]),D3827)</f>
        <v>PENSIONADOS EN SU PROPIO SISTEMA</v>
      </c>
      <c r="N3827" s="1">
        <f>IF(ISBLANK(moras[[#This Row],[EDAD]]),T3848,moras[[#This Row],[EDAD]])</f>
        <v>58</v>
      </c>
    </row>
    <row r="3828" spans="1:14" x14ac:dyDescent="0.35">
      <c r="A3828" s="1">
        <v>3827</v>
      </c>
      <c r="B3828" s="1" t="s">
        <v>9</v>
      </c>
      <c r="C3828" s="1">
        <v>788174.72</v>
      </c>
      <c r="D3828" s="1" t="s">
        <v>10</v>
      </c>
      <c r="E3828" s="1" t="s">
        <v>16</v>
      </c>
      <c r="F3828" s="1" t="s">
        <v>12</v>
      </c>
      <c r="G3828" s="1" t="s">
        <v>13</v>
      </c>
      <c r="H3828" s="1" t="s">
        <v>13</v>
      </c>
      <c r="I3828" s="1">
        <v>20</v>
      </c>
      <c r="J3828" t="str">
        <f t="shared" si="178"/>
        <v>No</v>
      </c>
      <c r="K3828" t="str">
        <f t="shared" si="179"/>
        <v>No</v>
      </c>
      <c r="L3828">
        <f t="shared" si="180"/>
        <v>788174.72</v>
      </c>
      <c r="M3828" s="1" t="str">
        <f>IF(ISBLANK(D3828),_xlfn.MODE.SNGL(moras[TIPO_ASEGURAMIENTO]),D3828)</f>
        <v>ASALARIADO</v>
      </c>
      <c r="N3828" s="1">
        <f>IF(ISBLANK(moras[[#This Row],[EDAD]]),T3849,moras[[#This Row],[EDAD]])</f>
        <v>20</v>
      </c>
    </row>
    <row r="3829" spans="1:14" x14ac:dyDescent="0.35">
      <c r="A3829" s="1">
        <v>3828</v>
      </c>
      <c r="B3829" s="1" t="s">
        <v>15</v>
      </c>
      <c r="C3829" s="1">
        <v>420405</v>
      </c>
      <c r="D3829" s="1" t="s">
        <v>10</v>
      </c>
      <c r="E3829" s="1" t="s">
        <v>11</v>
      </c>
      <c r="F3829" s="1" t="s">
        <v>12</v>
      </c>
      <c r="G3829" s="1" t="s">
        <v>13</v>
      </c>
      <c r="H3829" s="1" t="s">
        <v>13</v>
      </c>
      <c r="I3829" s="1">
        <v>21</v>
      </c>
      <c r="J3829" t="str">
        <f t="shared" si="178"/>
        <v>No</v>
      </c>
      <c r="K3829" t="str">
        <f t="shared" si="179"/>
        <v>No</v>
      </c>
      <c r="L3829">
        <f t="shared" si="180"/>
        <v>420405</v>
      </c>
      <c r="M3829" s="1" t="str">
        <f>IF(ISBLANK(D3829),_xlfn.MODE.SNGL(moras[TIPO_ASEGURAMIENTO]),D3829)</f>
        <v>ASALARIADO</v>
      </c>
      <c r="N3829" s="1">
        <f>IF(ISBLANK(moras[[#This Row],[EDAD]]),T3850,moras[[#This Row],[EDAD]])</f>
        <v>21</v>
      </c>
    </row>
    <row r="3830" spans="1:14" x14ac:dyDescent="0.35">
      <c r="A3830" s="1">
        <v>3829</v>
      </c>
      <c r="B3830" s="1" t="s">
        <v>15</v>
      </c>
      <c r="C3830" s="1">
        <v>933264</v>
      </c>
      <c r="D3830" s="1" t="s">
        <v>18</v>
      </c>
      <c r="E3830" s="1" t="s">
        <v>16</v>
      </c>
      <c r="F3830" s="1" t="s">
        <v>12</v>
      </c>
      <c r="G3830" s="1" t="s">
        <v>13</v>
      </c>
      <c r="H3830" s="1" t="s">
        <v>12</v>
      </c>
      <c r="I3830" s="1">
        <v>40</v>
      </c>
      <c r="J3830" t="str">
        <f t="shared" si="178"/>
        <v>No</v>
      </c>
      <c r="K3830" t="str">
        <f t="shared" si="179"/>
        <v>No</v>
      </c>
      <c r="L3830">
        <f t="shared" si="180"/>
        <v>933264</v>
      </c>
      <c r="M3830" s="1" t="str">
        <f>IF(ISBLANK(D3830),_xlfn.MODE.SNGL(moras[TIPO_ASEGURAMIENTO]),D3830)</f>
        <v>TRABAJADOR INDEPENDIENTE</v>
      </c>
      <c r="N3830" s="1">
        <f>IF(ISBLANK(moras[[#This Row],[EDAD]]),T3851,moras[[#This Row],[EDAD]])</f>
        <v>40</v>
      </c>
    </row>
    <row r="3831" spans="1:14" x14ac:dyDescent="0.35">
      <c r="A3831" s="1">
        <v>3830</v>
      </c>
      <c r="B3831" s="1" t="s">
        <v>15</v>
      </c>
      <c r="C3831" s="1">
        <v>1454350</v>
      </c>
      <c r="D3831" s="1" t="s">
        <v>10</v>
      </c>
      <c r="E3831" s="1" t="s">
        <v>16</v>
      </c>
      <c r="F3831" s="1" t="s">
        <v>12</v>
      </c>
      <c r="G3831" s="1" t="s">
        <v>13</v>
      </c>
      <c r="H3831" s="1" t="s">
        <v>13</v>
      </c>
      <c r="I3831" s="1">
        <v>36</v>
      </c>
      <c r="J3831" t="str">
        <f t="shared" si="178"/>
        <v>No</v>
      </c>
      <c r="K3831" t="str">
        <f t="shared" si="179"/>
        <v>No</v>
      </c>
      <c r="L3831">
        <f t="shared" si="180"/>
        <v>1454350</v>
      </c>
      <c r="M3831" s="1" t="str">
        <f>IF(ISBLANK(D3831),_xlfn.MODE.SNGL(moras[TIPO_ASEGURAMIENTO]),D3831)</f>
        <v>ASALARIADO</v>
      </c>
      <c r="N3831" s="1">
        <f>IF(ISBLANK(moras[[#This Row],[EDAD]]),T3852,moras[[#This Row],[EDAD]])</f>
        <v>36</v>
      </c>
    </row>
    <row r="3832" spans="1:14" x14ac:dyDescent="0.35">
      <c r="A3832" s="1">
        <v>3831</v>
      </c>
      <c r="B3832" s="1" t="s">
        <v>15</v>
      </c>
      <c r="C3832" s="1">
        <v>280000</v>
      </c>
      <c r="D3832" s="1" t="s">
        <v>17</v>
      </c>
      <c r="E3832" s="1" t="s">
        <v>16</v>
      </c>
      <c r="F3832" s="1" t="s">
        <v>12</v>
      </c>
      <c r="G3832" s="1" t="s">
        <v>13</v>
      </c>
      <c r="H3832" s="1" t="s">
        <v>13</v>
      </c>
      <c r="I3832" s="1">
        <v>33</v>
      </c>
      <c r="J3832" t="str">
        <f t="shared" si="178"/>
        <v>No</v>
      </c>
      <c r="K3832" t="str">
        <f t="shared" si="179"/>
        <v>No</v>
      </c>
      <c r="L3832">
        <f t="shared" si="180"/>
        <v>280000</v>
      </c>
      <c r="M3832" s="1" t="str">
        <f>IF(ISBLANK(D3832),_xlfn.MODE.SNGL(moras[TIPO_ASEGURAMIENTO]),D3832)</f>
        <v>ASEGURADO VOLUNTARIO</v>
      </c>
      <c r="N3832" s="1">
        <f>IF(ISBLANK(moras[[#This Row],[EDAD]]),T3853,moras[[#This Row],[EDAD]])</f>
        <v>33</v>
      </c>
    </row>
    <row r="3833" spans="1:14" x14ac:dyDescent="0.35">
      <c r="A3833" s="1">
        <v>3832</v>
      </c>
      <c r="B3833" s="1" t="s">
        <v>15</v>
      </c>
      <c r="C3833" s="1">
        <v>39884.97</v>
      </c>
      <c r="D3833" s="1" t="s">
        <v>10</v>
      </c>
      <c r="E3833" s="1" t="s">
        <v>11</v>
      </c>
      <c r="F3833" s="1" t="s">
        <v>12</v>
      </c>
      <c r="G3833" s="1" t="s">
        <v>13</v>
      </c>
      <c r="H3833" s="1" t="s">
        <v>13</v>
      </c>
      <c r="I3833" s="1">
        <v>28</v>
      </c>
      <c r="J3833" t="str">
        <f t="shared" si="178"/>
        <v>No</v>
      </c>
      <c r="K3833" t="str">
        <f t="shared" si="179"/>
        <v>No</v>
      </c>
      <c r="L3833">
        <f t="shared" si="180"/>
        <v>39884.97</v>
      </c>
      <c r="M3833" s="1" t="str">
        <f>IF(ISBLANK(D3833),_xlfn.MODE.SNGL(moras[TIPO_ASEGURAMIENTO]),D3833)</f>
        <v>ASALARIADO</v>
      </c>
      <c r="N3833" s="1">
        <f>IF(ISBLANK(moras[[#This Row],[EDAD]]),T3854,moras[[#This Row],[EDAD]])</f>
        <v>28</v>
      </c>
    </row>
    <row r="3834" spans="1:14" x14ac:dyDescent="0.35">
      <c r="A3834" s="1">
        <v>3833</v>
      </c>
      <c r="B3834" s="1" t="s">
        <v>9</v>
      </c>
      <c r="C3834" s="1">
        <v>809513.38</v>
      </c>
      <c r="D3834" s="1" t="s">
        <v>10</v>
      </c>
      <c r="E3834" s="1" t="s">
        <v>16</v>
      </c>
      <c r="F3834" s="1" t="s">
        <v>12</v>
      </c>
      <c r="G3834" s="1" t="s">
        <v>13</v>
      </c>
      <c r="H3834" s="1" t="s">
        <v>13</v>
      </c>
      <c r="I3834" s="1">
        <v>36</v>
      </c>
      <c r="J3834" t="str">
        <f t="shared" si="178"/>
        <v>No</v>
      </c>
      <c r="K3834" t="str">
        <f t="shared" si="179"/>
        <v>No</v>
      </c>
      <c r="L3834">
        <f t="shared" si="180"/>
        <v>809513.38</v>
      </c>
      <c r="M3834" s="1" t="str">
        <f>IF(ISBLANK(D3834),_xlfn.MODE.SNGL(moras[TIPO_ASEGURAMIENTO]),D3834)</f>
        <v>ASALARIADO</v>
      </c>
      <c r="N3834" s="1">
        <f>IF(ISBLANK(moras[[#This Row],[EDAD]]),T3855,moras[[#This Row],[EDAD]])</f>
        <v>36</v>
      </c>
    </row>
    <row r="3835" spans="1:14" x14ac:dyDescent="0.35">
      <c r="A3835" s="1">
        <v>3834</v>
      </c>
      <c r="B3835" s="1" t="s">
        <v>9</v>
      </c>
      <c r="C3835" s="1">
        <v>190140</v>
      </c>
      <c r="D3835" s="1" t="s">
        <v>10</v>
      </c>
      <c r="E3835" s="1" t="s">
        <v>16</v>
      </c>
      <c r="F3835" s="1" t="s">
        <v>12</v>
      </c>
      <c r="G3835" s="1" t="s">
        <v>12</v>
      </c>
      <c r="H3835" s="1" t="s">
        <v>13</v>
      </c>
      <c r="I3835" s="1">
        <v>31</v>
      </c>
      <c r="J3835" t="str">
        <f t="shared" si="178"/>
        <v>No</v>
      </c>
      <c r="K3835" t="str">
        <f t="shared" si="179"/>
        <v>No</v>
      </c>
      <c r="L3835">
        <f t="shared" si="180"/>
        <v>190140</v>
      </c>
      <c r="M3835" s="1" t="str">
        <f>IF(ISBLANK(D3835),_xlfn.MODE.SNGL(moras[TIPO_ASEGURAMIENTO]),D3835)</f>
        <v>ASALARIADO</v>
      </c>
      <c r="N3835" s="1">
        <f>IF(ISBLANK(moras[[#This Row],[EDAD]]),T3856,moras[[#This Row],[EDAD]])</f>
        <v>31</v>
      </c>
    </row>
    <row r="3836" spans="1:14" x14ac:dyDescent="0.35">
      <c r="A3836" s="1">
        <v>3835</v>
      </c>
      <c r="B3836" s="1" t="s">
        <v>9</v>
      </c>
      <c r="C3836" s="1">
        <v>297045</v>
      </c>
      <c r="D3836" s="1" t="s">
        <v>17</v>
      </c>
      <c r="E3836" s="1" t="s">
        <v>16</v>
      </c>
      <c r="F3836" s="1" t="s">
        <v>12</v>
      </c>
      <c r="G3836" s="1" t="s">
        <v>13</v>
      </c>
      <c r="H3836" s="1" t="s">
        <v>13</v>
      </c>
      <c r="I3836" s="1">
        <v>52</v>
      </c>
      <c r="J3836" t="str">
        <f t="shared" si="178"/>
        <v>No</v>
      </c>
      <c r="K3836" t="str">
        <f t="shared" si="179"/>
        <v>No</v>
      </c>
      <c r="L3836">
        <f t="shared" si="180"/>
        <v>297045</v>
      </c>
      <c r="M3836" s="1" t="str">
        <f>IF(ISBLANK(D3836),_xlfn.MODE.SNGL(moras[TIPO_ASEGURAMIENTO]),D3836)</f>
        <v>ASEGURADO VOLUNTARIO</v>
      </c>
      <c r="N3836" s="1">
        <f>IF(ISBLANK(moras[[#This Row],[EDAD]]),T3857,moras[[#This Row],[EDAD]])</f>
        <v>52</v>
      </c>
    </row>
    <row r="3837" spans="1:14" x14ac:dyDescent="0.35">
      <c r="A3837" s="1">
        <v>3836</v>
      </c>
      <c r="B3837" s="1" t="s">
        <v>9</v>
      </c>
      <c r="C3837" s="1">
        <v>468380.06</v>
      </c>
      <c r="D3837" s="1" t="s">
        <v>10</v>
      </c>
      <c r="E3837" s="1" t="s">
        <v>16</v>
      </c>
      <c r="F3837" s="1" t="s">
        <v>12</v>
      </c>
      <c r="G3837" s="1" t="s">
        <v>13</v>
      </c>
      <c r="H3837" s="1" t="s">
        <v>13</v>
      </c>
      <c r="I3837" s="1">
        <v>61</v>
      </c>
      <c r="J3837" t="str">
        <f t="shared" si="178"/>
        <v>No</v>
      </c>
      <c r="K3837" t="str">
        <f t="shared" si="179"/>
        <v>No</v>
      </c>
      <c r="L3837">
        <f t="shared" si="180"/>
        <v>468380.06</v>
      </c>
      <c r="M3837" s="1" t="str">
        <f>IF(ISBLANK(D3837),_xlfn.MODE.SNGL(moras[TIPO_ASEGURAMIENTO]),D3837)</f>
        <v>ASALARIADO</v>
      </c>
      <c r="N3837" s="1">
        <f>IF(ISBLANK(moras[[#This Row],[EDAD]]),T3858,moras[[#This Row],[EDAD]])</f>
        <v>61</v>
      </c>
    </row>
    <row r="3838" spans="1:14" x14ac:dyDescent="0.35">
      <c r="A3838" s="1">
        <v>3837</v>
      </c>
      <c r="B3838" s="1" t="s">
        <v>9</v>
      </c>
      <c r="C3838" s="1">
        <v>628752.38</v>
      </c>
      <c r="D3838" s="1" t="s">
        <v>10</v>
      </c>
      <c r="E3838" s="1" t="s">
        <v>16</v>
      </c>
      <c r="F3838" s="1" t="s">
        <v>12</v>
      </c>
      <c r="G3838" s="1" t="s">
        <v>13</v>
      </c>
      <c r="H3838" s="1" t="s">
        <v>13</v>
      </c>
      <c r="I3838" s="1">
        <v>29</v>
      </c>
      <c r="J3838" t="str">
        <f t="shared" si="178"/>
        <v>No</v>
      </c>
      <c r="K3838" t="str">
        <f t="shared" si="179"/>
        <v>No</v>
      </c>
      <c r="L3838">
        <f t="shared" si="180"/>
        <v>628752.38</v>
      </c>
      <c r="M3838" s="1" t="str">
        <f>IF(ISBLANK(D3838),_xlfn.MODE.SNGL(moras[TIPO_ASEGURAMIENTO]),D3838)</f>
        <v>ASALARIADO</v>
      </c>
      <c r="N3838" s="1">
        <f>IF(ISBLANK(moras[[#This Row],[EDAD]]),T3859,moras[[#This Row],[EDAD]])</f>
        <v>29</v>
      </c>
    </row>
    <row r="3839" spans="1:14" x14ac:dyDescent="0.35">
      <c r="A3839" s="1">
        <v>3838</v>
      </c>
      <c r="B3839" s="1" t="s">
        <v>15</v>
      </c>
      <c r="C3839" s="1">
        <v>781283.24</v>
      </c>
      <c r="D3839" s="1" t="s">
        <v>10</v>
      </c>
      <c r="E3839" s="1" t="s">
        <v>11</v>
      </c>
      <c r="F3839" s="1" t="s">
        <v>12</v>
      </c>
      <c r="G3839" s="1" t="s">
        <v>13</v>
      </c>
      <c r="H3839" s="1" t="s">
        <v>13</v>
      </c>
      <c r="I3839" s="1">
        <v>30</v>
      </c>
      <c r="J3839" t="str">
        <f t="shared" si="178"/>
        <v>No</v>
      </c>
      <c r="K3839" t="str">
        <f t="shared" si="179"/>
        <v>No</v>
      </c>
      <c r="L3839">
        <f t="shared" si="180"/>
        <v>781283.24</v>
      </c>
      <c r="M3839" s="1" t="str">
        <f>IF(ISBLANK(D3839),_xlfn.MODE.SNGL(moras[TIPO_ASEGURAMIENTO]),D3839)</f>
        <v>ASALARIADO</v>
      </c>
      <c r="N3839" s="1">
        <f>IF(ISBLANK(moras[[#This Row],[EDAD]]),T3860,moras[[#This Row],[EDAD]])</f>
        <v>30</v>
      </c>
    </row>
    <row r="3840" spans="1:14" x14ac:dyDescent="0.35">
      <c r="A3840" s="1">
        <v>3839</v>
      </c>
      <c r="B3840" s="1" t="s">
        <v>15</v>
      </c>
      <c r="C3840" s="1">
        <v>4364464.75</v>
      </c>
      <c r="D3840" s="1" t="s">
        <v>10</v>
      </c>
      <c r="E3840" s="1" t="s">
        <v>11</v>
      </c>
      <c r="F3840" s="1" t="s">
        <v>12</v>
      </c>
      <c r="G3840" s="1" t="s">
        <v>13</v>
      </c>
      <c r="H3840" s="1" t="s">
        <v>13</v>
      </c>
      <c r="I3840" s="1">
        <v>39</v>
      </c>
      <c r="J3840" t="str">
        <f t="shared" si="178"/>
        <v>Atípico</v>
      </c>
      <c r="K3840" t="str">
        <f t="shared" si="179"/>
        <v>No</v>
      </c>
      <c r="L3840">
        <f t="shared" si="180"/>
        <v>4364464.75</v>
      </c>
      <c r="M3840" s="1" t="str">
        <f>IF(ISBLANK(D3840),_xlfn.MODE.SNGL(moras[TIPO_ASEGURAMIENTO]),D3840)</f>
        <v>ASALARIADO</v>
      </c>
      <c r="N3840" s="1">
        <f>IF(ISBLANK(moras[[#This Row],[EDAD]]),T3861,moras[[#This Row],[EDAD]])</f>
        <v>39</v>
      </c>
    </row>
    <row r="3841" spans="1:14" x14ac:dyDescent="0.35">
      <c r="A3841" s="1">
        <v>3840</v>
      </c>
      <c r="B3841" s="1" t="s">
        <v>9</v>
      </c>
      <c r="C3841" s="1">
        <v>493736.09</v>
      </c>
      <c r="D3841" s="1" t="s">
        <v>10</v>
      </c>
      <c r="E3841" s="1" t="s">
        <v>16</v>
      </c>
      <c r="F3841" s="1" t="s">
        <v>12</v>
      </c>
      <c r="G3841" s="1" t="s">
        <v>12</v>
      </c>
      <c r="H3841" s="1" t="s">
        <v>13</v>
      </c>
      <c r="I3841" s="1">
        <v>31</v>
      </c>
      <c r="J3841" t="str">
        <f t="shared" si="178"/>
        <v>No</v>
      </c>
      <c r="K3841" t="str">
        <f t="shared" si="179"/>
        <v>No</v>
      </c>
      <c r="L3841">
        <f t="shared" si="180"/>
        <v>493736.09</v>
      </c>
      <c r="M3841" s="1" t="str">
        <f>IF(ISBLANK(D3841),_xlfn.MODE.SNGL(moras[TIPO_ASEGURAMIENTO]),D3841)</f>
        <v>ASALARIADO</v>
      </c>
      <c r="N3841" s="1">
        <f>IF(ISBLANK(moras[[#This Row],[EDAD]]),T3862,moras[[#This Row],[EDAD]])</f>
        <v>31</v>
      </c>
    </row>
    <row r="3842" spans="1:14" x14ac:dyDescent="0.35">
      <c r="A3842" s="1">
        <v>3841</v>
      </c>
      <c r="B3842" s="1" t="s">
        <v>9</v>
      </c>
      <c r="C3842" s="1">
        <v>914000</v>
      </c>
      <c r="D3842" s="1" t="s">
        <v>10</v>
      </c>
      <c r="E3842" s="1" t="s">
        <v>16</v>
      </c>
      <c r="F3842" s="1" t="s">
        <v>12</v>
      </c>
      <c r="G3842" s="1" t="s">
        <v>13</v>
      </c>
      <c r="H3842" s="1" t="s">
        <v>13</v>
      </c>
      <c r="I3842" s="1">
        <v>27</v>
      </c>
      <c r="J3842" t="str">
        <f t="shared" ref="J3842:J3905" si="181">IF(1.96&lt;ABS(C3842-$S$23)/$S$24,"Atípico","No")</f>
        <v>No</v>
      </c>
      <c r="K3842" t="str">
        <f t="shared" ref="K3842:K3905" si="182">IF(1.96&lt;ABS((I3842-$T$23)/$T$24),"Atípico", "No")</f>
        <v>No</v>
      </c>
      <c r="L3842">
        <f t="shared" ref="L3842:L3905" si="183">IF(ISBLANK(C3842),$S$23,C3842)</f>
        <v>914000</v>
      </c>
      <c r="M3842" s="1" t="str">
        <f>IF(ISBLANK(D3842),_xlfn.MODE.SNGL(moras[TIPO_ASEGURAMIENTO]),D3842)</f>
        <v>ASALARIADO</v>
      </c>
      <c r="N3842" s="1">
        <f>IF(ISBLANK(moras[[#This Row],[EDAD]]),T3863,moras[[#This Row],[EDAD]])</f>
        <v>27</v>
      </c>
    </row>
    <row r="3843" spans="1:14" x14ac:dyDescent="0.35">
      <c r="A3843" s="1">
        <v>3842</v>
      </c>
      <c r="B3843" s="1" t="s">
        <v>9</v>
      </c>
      <c r="C3843" s="1">
        <v>278030</v>
      </c>
      <c r="D3843" s="1" t="s">
        <v>19</v>
      </c>
      <c r="E3843" s="1" t="s">
        <v>16</v>
      </c>
      <c r="F3843" s="1" t="s">
        <v>12</v>
      </c>
      <c r="G3843" s="1" t="s">
        <v>13</v>
      </c>
      <c r="H3843" s="1" t="s">
        <v>13</v>
      </c>
      <c r="I3843" s="1">
        <v>34</v>
      </c>
      <c r="J3843" t="str">
        <f t="shared" si="181"/>
        <v>No</v>
      </c>
      <c r="K3843" t="str">
        <f t="shared" si="182"/>
        <v>No</v>
      </c>
      <c r="L3843">
        <f t="shared" si="183"/>
        <v>278030</v>
      </c>
      <c r="M3843" s="1" t="str">
        <f>IF(ISBLANK(D3843),_xlfn.MODE.SNGL(moras[TIPO_ASEGURAMIENTO]),D3843)</f>
        <v>CONVENIOS ESPECIALES DE TRABAJADORES INDEPENDIENTES</v>
      </c>
      <c r="N3843" s="1">
        <f>IF(ISBLANK(moras[[#This Row],[EDAD]]),T3864,moras[[#This Row],[EDAD]])</f>
        <v>34</v>
      </c>
    </row>
    <row r="3844" spans="1:14" x14ac:dyDescent="0.35">
      <c r="A3844" s="1">
        <v>3843</v>
      </c>
      <c r="B3844" s="1" t="s">
        <v>15</v>
      </c>
      <c r="C3844" s="1">
        <v>1192788</v>
      </c>
      <c r="D3844" s="1" t="s">
        <v>14</v>
      </c>
      <c r="E3844" s="1" t="s">
        <v>11</v>
      </c>
      <c r="F3844" s="1" t="s">
        <v>12</v>
      </c>
      <c r="G3844" s="1" t="s">
        <v>13</v>
      </c>
      <c r="H3844" s="1" t="s">
        <v>13</v>
      </c>
      <c r="I3844" s="1">
        <v>71</v>
      </c>
      <c r="J3844" t="str">
        <f t="shared" si="181"/>
        <v>No</v>
      </c>
      <c r="K3844" t="str">
        <f t="shared" si="182"/>
        <v>No</v>
      </c>
      <c r="L3844">
        <f t="shared" si="183"/>
        <v>1192788</v>
      </c>
      <c r="M3844" s="1" t="str">
        <f>IF(ISBLANK(D3844),_xlfn.MODE.SNGL(moras[TIPO_ASEGURAMIENTO]),D3844)</f>
        <v>PENSIONADOS EN SU PROPIO SISTEMA</v>
      </c>
      <c r="N3844" s="1">
        <f>IF(ISBLANK(moras[[#This Row],[EDAD]]),T3865,moras[[#This Row],[EDAD]])</f>
        <v>71</v>
      </c>
    </row>
    <row r="3845" spans="1:14" x14ac:dyDescent="0.35">
      <c r="A3845" s="1">
        <v>3844</v>
      </c>
      <c r="B3845" s="1" t="s">
        <v>15</v>
      </c>
      <c r="C3845" s="1">
        <v>1203125</v>
      </c>
      <c r="D3845" s="1" t="s">
        <v>10</v>
      </c>
      <c r="E3845" s="1" t="s">
        <v>16</v>
      </c>
      <c r="F3845" s="1" t="s">
        <v>12</v>
      </c>
      <c r="G3845" s="1" t="s">
        <v>13</v>
      </c>
      <c r="H3845" s="1" t="s">
        <v>13</v>
      </c>
      <c r="I3845" s="1">
        <v>35</v>
      </c>
      <c r="J3845" t="str">
        <f t="shared" si="181"/>
        <v>No</v>
      </c>
      <c r="K3845" t="str">
        <f t="shared" si="182"/>
        <v>No</v>
      </c>
      <c r="L3845">
        <f t="shared" si="183"/>
        <v>1203125</v>
      </c>
      <c r="M3845" s="1" t="str">
        <f>IF(ISBLANK(D3845),_xlfn.MODE.SNGL(moras[TIPO_ASEGURAMIENTO]),D3845)</f>
        <v>ASALARIADO</v>
      </c>
      <c r="N3845" s="1">
        <f>IF(ISBLANK(moras[[#This Row],[EDAD]]),T3866,moras[[#This Row],[EDAD]])</f>
        <v>35</v>
      </c>
    </row>
    <row r="3846" spans="1:14" x14ac:dyDescent="0.35">
      <c r="A3846" s="1">
        <v>3845</v>
      </c>
      <c r="B3846" s="1" t="s">
        <v>15</v>
      </c>
      <c r="C3846" s="1">
        <v>405871</v>
      </c>
      <c r="D3846" s="1" t="s">
        <v>18</v>
      </c>
      <c r="E3846" s="1" t="s">
        <v>16</v>
      </c>
      <c r="F3846" s="1" t="s">
        <v>12</v>
      </c>
      <c r="G3846" s="1" t="s">
        <v>13</v>
      </c>
      <c r="H3846" s="1" t="s">
        <v>13</v>
      </c>
      <c r="I3846" s="1">
        <v>67</v>
      </c>
      <c r="J3846" t="str">
        <f t="shared" si="181"/>
        <v>No</v>
      </c>
      <c r="K3846" t="str">
        <f t="shared" si="182"/>
        <v>No</v>
      </c>
      <c r="L3846">
        <f t="shared" si="183"/>
        <v>405871</v>
      </c>
      <c r="M3846" s="1" t="str">
        <f>IF(ISBLANK(D3846),_xlfn.MODE.SNGL(moras[TIPO_ASEGURAMIENTO]),D3846)</f>
        <v>TRABAJADOR INDEPENDIENTE</v>
      </c>
      <c r="N3846" s="1">
        <f>IF(ISBLANK(moras[[#This Row],[EDAD]]),T3867,moras[[#This Row],[EDAD]])</f>
        <v>67</v>
      </c>
    </row>
    <row r="3847" spans="1:14" x14ac:dyDescent="0.35">
      <c r="A3847" s="1">
        <v>3846</v>
      </c>
      <c r="B3847" s="1" t="s">
        <v>9</v>
      </c>
      <c r="C3847" s="1">
        <v>641216.5</v>
      </c>
      <c r="D3847" s="1" t="s">
        <v>10</v>
      </c>
      <c r="E3847" s="1" t="s">
        <v>16</v>
      </c>
      <c r="F3847" s="1" t="s">
        <v>12</v>
      </c>
      <c r="G3847" s="1" t="s">
        <v>13</v>
      </c>
      <c r="H3847" s="1" t="s">
        <v>13</v>
      </c>
      <c r="I3847" s="1">
        <v>28</v>
      </c>
      <c r="J3847" t="str">
        <f t="shared" si="181"/>
        <v>No</v>
      </c>
      <c r="K3847" t="str">
        <f t="shared" si="182"/>
        <v>No</v>
      </c>
      <c r="L3847">
        <f t="shared" si="183"/>
        <v>641216.5</v>
      </c>
      <c r="M3847" s="1" t="str">
        <f>IF(ISBLANK(D3847),_xlfn.MODE.SNGL(moras[TIPO_ASEGURAMIENTO]),D3847)</f>
        <v>ASALARIADO</v>
      </c>
      <c r="N3847" s="1">
        <f>IF(ISBLANK(moras[[#This Row],[EDAD]]),T3868,moras[[#This Row],[EDAD]])</f>
        <v>28</v>
      </c>
    </row>
    <row r="3848" spans="1:14" x14ac:dyDescent="0.35">
      <c r="A3848" s="1">
        <v>3847</v>
      </c>
      <c r="B3848" s="1" t="s">
        <v>9</v>
      </c>
      <c r="C3848" s="1">
        <v>310000</v>
      </c>
      <c r="D3848" s="1" t="s">
        <v>10</v>
      </c>
      <c r="E3848" s="1" t="s">
        <v>16</v>
      </c>
      <c r="F3848" s="1" t="s">
        <v>12</v>
      </c>
      <c r="G3848" s="1" t="s">
        <v>13</v>
      </c>
      <c r="H3848" s="1" t="s">
        <v>13</v>
      </c>
      <c r="I3848" s="1">
        <v>28</v>
      </c>
      <c r="J3848" t="str">
        <f t="shared" si="181"/>
        <v>No</v>
      </c>
      <c r="K3848" t="str">
        <f t="shared" si="182"/>
        <v>No</v>
      </c>
      <c r="L3848">
        <f t="shared" si="183"/>
        <v>310000</v>
      </c>
      <c r="M3848" s="1" t="str">
        <f>IF(ISBLANK(D3848),_xlfn.MODE.SNGL(moras[TIPO_ASEGURAMIENTO]),D3848)</f>
        <v>ASALARIADO</v>
      </c>
      <c r="N3848" s="1">
        <f>IF(ISBLANK(moras[[#This Row],[EDAD]]),T3869,moras[[#This Row],[EDAD]])</f>
        <v>28</v>
      </c>
    </row>
    <row r="3849" spans="1:14" x14ac:dyDescent="0.35">
      <c r="A3849" s="1">
        <v>3848</v>
      </c>
      <c r="B3849" s="1" t="s">
        <v>9</v>
      </c>
      <c r="C3849" s="1">
        <v>613320</v>
      </c>
      <c r="D3849" s="1" t="s">
        <v>21</v>
      </c>
      <c r="E3849" s="1" t="s">
        <v>16</v>
      </c>
      <c r="F3849" s="1" t="s">
        <v>12</v>
      </c>
      <c r="G3849" s="1" t="s">
        <v>12</v>
      </c>
      <c r="H3849" s="1" t="s">
        <v>13</v>
      </c>
      <c r="I3849" s="1">
        <v>72</v>
      </c>
      <c r="J3849" t="str">
        <f t="shared" si="181"/>
        <v>No</v>
      </c>
      <c r="K3849" t="str">
        <f t="shared" si="182"/>
        <v>No</v>
      </c>
      <c r="L3849">
        <f t="shared" si="183"/>
        <v>613320</v>
      </c>
      <c r="M3849" s="1" t="str">
        <f>IF(ISBLANK(D3849),_xlfn.MODE.SNGL(moras[TIPO_ASEGURAMIENTO]),D3849)</f>
        <v>CONVENIOS ESPECIALES DE ASEGURADOS VOLUNTARIOS</v>
      </c>
      <c r="N3849" s="1">
        <f>IF(ISBLANK(moras[[#This Row],[EDAD]]),T3870,moras[[#This Row],[EDAD]])</f>
        <v>72</v>
      </c>
    </row>
    <row r="3850" spans="1:14" x14ac:dyDescent="0.35">
      <c r="A3850" s="1">
        <v>3849</v>
      </c>
      <c r="B3850" s="1" t="s">
        <v>9</v>
      </c>
      <c r="C3850" s="1">
        <v>276964.47999999998</v>
      </c>
      <c r="D3850" s="1" t="s">
        <v>10</v>
      </c>
      <c r="E3850" s="1" t="s">
        <v>16</v>
      </c>
      <c r="F3850" s="1" t="s">
        <v>12</v>
      </c>
      <c r="G3850" s="1" t="s">
        <v>12</v>
      </c>
      <c r="H3850" s="1" t="s">
        <v>12</v>
      </c>
      <c r="I3850" s="1">
        <v>28</v>
      </c>
      <c r="J3850" t="str">
        <f t="shared" si="181"/>
        <v>No</v>
      </c>
      <c r="K3850" t="str">
        <f t="shared" si="182"/>
        <v>No</v>
      </c>
      <c r="L3850">
        <f t="shared" si="183"/>
        <v>276964.47999999998</v>
      </c>
      <c r="M3850" s="1" t="str">
        <f>IF(ISBLANK(D3850),_xlfn.MODE.SNGL(moras[TIPO_ASEGURAMIENTO]),D3850)</f>
        <v>ASALARIADO</v>
      </c>
      <c r="N3850" s="1">
        <f>IF(ISBLANK(moras[[#This Row],[EDAD]]),T3871,moras[[#This Row],[EDAD]])</f>
        <v>28</v>
      </c>
    </row>
    <row r="3851" spans="1:14" x14ac:dyDescent="0.35">
      <c r="A3851" s="1">
        <v>3850</v>
      </c>
      <c r="B3851" s="1" t="s">
        <v>9</v>
      </c>
      <c r="C3851" s="1">
        <v>449750</v>
      </c>
      <c r="D3851" s="1" t="s">
        <v>10</v>
      </c>
      <c r="E3851" s="1" t="s">
        <v>16</v>
      </c>
      <c r="F3851" s="1" t="s">
        <v>12</v>
      </c>
      <c r="G3851" s="1" t="s">
        <v>13</v>
      </c>
      <c r="H3851" s="1" t="s">
        <v>13</v>
      </c>
      <c r="I3851" s="1">
        <v>28</v>
      </c>
      <c r="J3851" t="str">
        <f t="shared" si="181"/>
        <v>No</v>
      </c>
      <c r="K3851" t="str">
        <f t="shared" si="182"/>
        <v>No</v>
      </c>
      <c r="L3851">
        <f t="shared" si="183"/>
        <v>449750</v>
      </c>
      <c r="M3851" s="1" t="str">
        <f>IF(ISBLANK(D3851),_xlfn.MODE.SNGL(moras[TIPO_ASEGURAMIENTO]),D3851)</f>
        <v>ASALARIADO</v>
      </c>
      <c r="N3851" s="1">
        <f>IF(ISBLANK(moras[[#This Row],[EDAD]]),T3872,moras[[#This Row],[EDAD]])</f>
        <v>28</v>
      </c>
    </row>
    <row r="3852" spans="1:14" x14ac:dyDescent="0.35">
      <c r="A3852" s="1">
        <v>3851</v>
      </c>
      <c r="B3852" s="1" t="s">
        <v>9</v>
      </c>
      <c r="C3852" s="1">
        <v>887689.45</v>
      </c>
      <c r="D3852" s="1" t="s">
        <v>10</v>
      </c>
      <c r="E3852" s="1" t="s">
        <v>11</v>
      </c>
      <c r="F3852" s="1" t="s">
        <v>12</v>
      </c>
      <c r="G3852" s="1" t="s">
        <v>13</v>
      </c>
      <c r="H3852" s="1" t="s">
        <v>13</v>
      </c>
      <c r="I3852" s="1">
        <v>29</v>
      </c>
      <c r="J3852" t="str">
        <f t="shared" si="181"/>
        <v>No</v>
      </c>
      <c r="K3852" t="str">
        <f t="shared" si="182"/>
        <v>No</v>
      </c>
      <c r="L3852">
        <f t="shared" si="183"/>
        <v>887689.45</v>
      </c>
      <c r="M3852" s="1" t="str">
        <f>IF(ISBLANK(D3852),_xlfn.MODE.SNGL(moras[TIPO_ASEGURAMIENTO]),D3852)</f>
        <v>ASALARIADO</v>
      </c>
      <c r="N3852" s="1">
        <f>IF(ISBLANK(moras[[#This Row],[EDAD]]),T3873,moras[[#This Row],[EDAD]])</f>
        <v>29</v>
      </c>
    </row>
    <row r="3853" spans="1:14" x14ac:dyDescent="0.35">
      <c r="A3853" s="1">
        <v>3852</v>
      </c>
      <c r="B3853" s="1" t="s">
        <v>15</v>
      </c>
      <c r="C3853" s="1">
        <v>729230.7</v>
      </c>
      <c r="D3853" s="1" t="s">
        <v>10</v>
      </c>
      <c r="E3853" s="1" t="s">
        <v>11</v>
      </c>
      <c r="F3853" s="1" t="s">
        <v>12</v>
      </c>
      <c r="G3853" s="1" t="s">
        <v>13</v>
      </c>
      <c r="H3853" s="1" t="s">
        <v>13</v>
      </c>
      <c r="I3853" s="1">
        <v>27</v>
      </c>
      <c r="J3853" t="str">
        <f t="shared" si="181"/>
        <v>No</v>
      </c>
      <c r="K3853" t="str">
        <f t="shared" si="182"/>
        <v>No</v>
      </c>
      <c r="L3853">
        <f t="shared" si="183"/>
        <v>729230.7</v>
      </c>
      <c r="M3853" s="1" t="str">
        <f>IF(ISBLANK(D3853),_xlfn.MODE.SNGL(moras[TIPO_ASEGURAMIENTO]),D3853)</f>
        <v>ASALARIADO</v>
      </c>
      <c r="N3853" s="1">
        <f>IF(ISBLANK(moras[[#This Row],[EDAD]]),T3874,moras[[#This Row],[EDAD]])</f>
        <v>27</v>
      </c>
    </row>
    <row r="3854" spans="1:14" x14ac:dyDescent="0.35">
      <c r="A3854" s="1">
        <v>3853</v>
      </c>
      <c r="B3854" s="1" t="s">
        <v>9</v>
      </c>
      <c r="C3854" s="1">
        <v>388492</v>
      </c>
      <c r="D3854" s="1" t="s">
        <v>10</v>
      </c>
      <c r="E3854" s="1" t="s">
        <v>16</v>
      </c>
      <c r="F3854" s="1" t="s">
        <v>12</v>
      </c>
      <c r="G3854" s="1" t="s">
        <v>13</v>
      </c>
      <c r="H3854" s="1" t="s">
        <v>13</v>
      </c>
      <c r="I3854" s="1">
        <v>21</v>
      </c>
      <c r="J3854" t="str">
        <f t="shared" si="181"/>
        <v>No</v>
      </c>
      <c r="K3854" t="str">
        <f t="shared" si="182"/>
        <v>No</v>
      </c>
      <c r="L3854">
        <f t="shared" si="183"/>
        <v>388492</v>
      </c>
      <c r="M3854" s="1" t="str">
        <f>IF(ISBLANK(D3854),_xlfn.MODE.SNGL(moras[TIPO_ASEGURAMIENTO]),D3854)</f>
        <v>ASALARIADO</v>
      </c>
      <c r="N3854" s="1">
        <f>IF(ISBLANK(moras[[#This Row],[EDAD]]),T3875,moras[[#This Row],[EDAD]])</f>
        <v>21</v>
      </c>
    </row>
    <row r="3855" spans="1:14" x14ac:dyDescent="0.35">
      <c r="A3855" s="1">
        <v>3854</v>
      </c>
      <c r="B3855" s="1" t="s">
        <v>9</v>
      </c>
      <c r="C3855" s="1">
        <v>396286</v>
      </c>
      <c r="D3855" s="1" t="s">
        <v>10</v>
      </c>
      <c r="E3855" s="1" t="s">
        <v>16</v>
      </c>
      <c r="F3855" s="1" t="s">
        <v>12</v>
      </c>
      <c r="G3855" s="1" t="s">
        <v>13</v>
      </c>
      <c r="H3855" s="1" t="s">
        <v>13</v>
      </c>
      <c r="I3855" s="1">
        <v>37</v>
      </c>
      <c r="J3855" t="str">
        <f t="shared" si="181"/>
        <v>No</v>
      </c>
      <c r="K3855" t="str">
        <f t="shared" si="182"/>
        <v>No</v>
      </c>
      <c r="L3855">
        <f t="shared" si="183"/>
        <v>396286</v>
      </c>
      <c r="M3855" s="1" t="str">
        <f>IF(ISBLANK(D3855),_xlfn.MODE.SNGL(moras[TIPO_ASEGURAMIENTO]),D3855)</f>
        <v>ASALARIADO</v>
      </c>
      <c r="N3855" s="1">
        <f>IF(ISBLANK(moras[[#This Row],[EDAD]]),T3876,moras[[#This Row],[EDAD]])</f>
        <v>37</v>
      </c>
    </row>
    <row r="3856" spans="1:14" x14ac:dyDescent="0.35">
      <c r="A3856" s="1">
        <v>3855</v>
      </c>
      <c r="B3856" s="1" t="s">
        <v>15</v>
      </c>
      <c r="C3856" s="1">
        <v>1386388</v>
      </c>
      <c r="D3856" s="1" t="s">
        <v>14</v>
      </c>
      <c r="E3856" s="1" t="s">
        <v>11</v>
      </c>
      <c r="F3856" s="1" t="s">
        <v>12</v>
      </c>
      <c r="G3856" s="1" t="s">
        <v>13</v>
      </c>
      <c r="H3856" s="1" t="s">
        <v>13</v>
      </c>
      <c r="I3856" s="1">
        <v>75</v>
      </c>
      <c r="J3856" t="str">
        <f t="shared" si="181"/>
        <v>No</v>
      </c>
      <c r="K3856" t="str">
        <f t="shared" si="182"/>
        <v>No</v>
      </c>
      <c r="L3856">
        <f t="shared" si="183"/>
        <v>1386388</v>
      </c>
      <c r="M3856" s="1" t="str">
        <f>IF(ISBLANK(D3856),_xlfn.MODE.SNGL(moras[TIPO_ASEGURAMIENTO]),D3856)</f>
        <v>PENSIONADOS EN SU PROPIO SISTEMA</v>
      </c>
      <c r="N3856" s="1">
        <f>IF(ISBLANK(moras[[#This Row],[EDAD]]),T3877,moras[[#This Row],[EDAD]])</f>
        <v>75</v>
      </c>
    </row>
    <row r="3857" spans="1:14" x14ac:dyDescent="0.35">
      <c r="A3857" s="1">
        <v>3856</v>
      </c>
      <c r="B3857" s="1" t="s">
        <v>15</v>
      </c>
      <c r="C3857" s="1">
        <v>983308</v>
      </c>
      <c r="D3857" s="1" t="s">
        <v>10</v>
      </c>
      <c r="E3857" s="1" t="s">
        <v>16</v>
      </c>
      <c r="F3857" s="1" t="s">
        <v>12</v>
      </c>
      <c r="G3857" s="1" t="s">
        <v>13</v>
      </c>
      <c r="H3857" s="1" t="s">
        <v>13</v>
      </c>
      <c r="I3857" s="1">
        <v>27</v>
      </c>
      <c r="J3857" t="str">
        <f t="shared" si="181"/>
        <v>No</v>
      </c>
      <c r="K3857" t="str">
        <f t="shared" si="182"/>
        <v>No</v>
      </c>
      <c r="L3857">
        <f t="shared" si="183"/>
        <v>983308</v>
      </c>
      <c r="M3857" s="1" t="str">
        <f>IF(ISBLANK(D3857),_xlfn.MODE.SNGL(moras[TIPO_ASEGURAMIENTO]),D3857)</f>
        <v>ASALARIADO</v>
      </c>
      <c r="N3857" s="1">
        <f>IF(ISBLANK(moras[[#This Row],[EDAD]]),T3878,moras[[#This Row],[EDAD]])</f>
        <v>27</v>
      </c>
    </row>
    <row r="3858" spans="1:14" x14ac:dyDescent="0.35">
      <c r="A3858" s="1">
        <v>3857</v>
      </c>
      <c r="B3858" s="1" t="s">
        <v>9</v>
      </c>
      <c r="C3858" s="1">
        <v>1007583</v>
      </c>
      <c r="D3858" s="1" t="s">
        <v>18</v>
      </c>
      <c r="E3858" s="1" t="s">
        <v>16</v>
      </c>
      <c r="F3858" s="1" t="s">
        <v>12</v>
      </c>
      <c r="G3858" s="1" t="s">
        <v>13</v>
      </c>
      <c r="H3858" s="1" t="s">
        <v>13</v>
      </c>
      <c r="I3858" s="1">
        <v>76</v>
      </c>
      <c r="J3858" t="str">
        <f t="shared" si="181"/>
        <v>No</v>
      </c>
      <c r="K3858" t="str">
        <f t="shared" si="182"/>
        <v>No</v>
      </c>
      <c r="L3858">
        <f t="shared" si="183"/>
        <v>1007583</v>
      </c>
      <c r="M3858" s="1" t="str">
        <f>IF(ISBLANK(D3858),_xlfn.MODE.SNGL(moras[TIPO_ASEGURAMIENTO]),D3858)</f>
        <v>TRABAJADOR INDEPENDIENTE</v>
      </c>
      <c r="N3858" s="1">
        <f>IF(ISBLANK(moras[[#This Row],[EDAD]]),T3879,moras[[#This Row],[EDAD]])</f>
        <v>76</v>
      </c>
    </row>
    <row r="3859" spans="1:14" x14ac:dyDescent="0.35">
      <c r="A3859" s="1">
        <v>3858</v>
      </c>
      <c r="B3859" s="1" t="s">
        <v>15</v>
      </c>
      <c r="C3859" s="1">
        <v>1104599</v>
      </c>
      <c r="D3859" s="1" t="s">
        <v>10</v>
      </c>
      <c r="E3859" s="1" t="s">
        <v>11</v>
      </c>
      <c r="F3859" s="1" t="s">
        <v>12</v>
      </c>
      <c r="G3859" s="1" t="s">
        <v>13</v>
      </c>
      <c r="H3859" s="1" t="s">
        <v>13</v>
      </c>
      <c r="I3859" s="1">
        <v>50</v>
      </c>
      <c r="J3859" t="str">
        <f t="shared" si="181"/>
        <v>No</v>
      </c>
      <c r="K3859" t="str">
        <f t="shared" si="182"/>
        <v>No</v>
      </c>
      <c r="L3859">
        <f t="shared" si="183"/>
        <v>1104599</v>
      </c>
      <c r="M3859" s="1" t="str">
        <f>IF(ISBLANK(D3859),_xlfn.MODE.SNGL(moras[TIPO_ASEGURAMIENTO]),D3859)</f>
        <v>ASALARIADO</v>
      </c>
      <c r="N3859" s="1">
        <f>IF(ISBLANK(moras[[#This Row],[EDAD]]),T3880,moras[[#This Row],[EDAD]])</f>
        <v>50</v>
      </c>
    </row>
    <row r="3860" spans="1:14" x14ac:dyDescent="0.35">
      <c r="A3860" s="1">
        <v>3859</v>
      </c>
      <c r="B3860" s="1" t="s">
        <v>9</v>
      </c>
      <c r="C3860" s="1">
        <v>350605.15</v>
      </c>
      <c r="D3860" s="1" t="s">
        <v>10</v>
      </c>
      <c r="E3860" s="1" t="s">
        <v>16</v>
      </c>
      <c r="F3860" s="1" t="s">
        <v>12</v>
      </c>
      <c r="G3860" s="1" t="s">
        <v>13</v>
      </c>
      <c r="H3860" s="1" t="s">
        <v>13</v>
      </c>
      <c r="I3860" s="1">
        <v>31</v>
      </c>
      <c r="J3860" t="str">
        <f t="shared" si="181"/>
        <v>No</v>
      </c>
      <c r="K3860" t="str">
        <f t="shared" si="182"/>
        <v>No</v>
      </c>
      <c r="L3860">
        <f t="shared" si="183"/>
        <v>350605.15</v>
      </c>
      <c r="M3860" s="1" t="str">
        <f>IF(ISBLANK(D3860),_xlfn.MODE.SNGL(moras[TIPO_ASEGURAMIENTO]),D3860)</f>
        <v>ASALARIADO</v>
      </c>
      <c r="N3860" s="1">
        <f>IF(ISBLANK(moras[[#This Row],[EDAD]]),T3881,moras[[#This Row],[EDAD]])</f>
        <v>31</v>
      </c>
    </row>
    <row r="3861" spans="1:14" x14ac:dyDescent="0.35">
      <c r="A3861" s="1">
        <v>3860</v>
      </c>
      <c r="B3861" s="1" t="s">
        <v>9</v>
      </c>
      <c r="C3861" s="1">
        <v>348749.4</v>
      </c>
      <c r="D3861" s="1" t="s">
        <v>10</v>
      </c>
      <c r="E3861" s="1" t="s">
        <v>16</v>
      </c>
      <c r="F3861" s="1" t="s">
        <v>12</v>
      </c>
      <c r="G3861" s="1" t="s">
        <v>13</v>
      </c>
      <c r="H3861" s="1" t="s">
        <v>13</v>
      </c>
      <c r="I3861" s="1">
        <v>55</v>
      </c>
      <c r="J3861" t="str">
        <f t="shared" si="181"/>
        <v>No</v>
      </c>
      <c r="K3861" t="str">
        <f t="shared" si="182"/>
        <v>No</v>
      </c>
      <c r="L3861">
        <f t="shared" si="183"/>
        <v>348749.4</v>
      </c>
      <c r="M3861" s="1" t="str">
        <f>IF(ISBLANK(D3861),_xlfn.MODE.SNGL(moras[TIPO_ASEGURAMIENTO]),D3861)</f>
        <v>ASALARIADO</v>
      </c>
      <c r="N3861" s="1">
        <f>IF(ISBLANK(moras[[#This Row],[EDAD]]),T3882,moras[[#This Row],[EDAD]])</f>
        <v>55</v>
      </c>
    </row>
    <row r="3862" spans="1:14" x14ac:dyDescent="0.35">
      <c r="A3862" s="1">
        <v>3861</v>
      </c>
      <c r="B3862" s="1" t="s">
        <v>9</v>
      </c>
      <c r="C3862" s="1">
        <v>299784</v>
      </c>
      <c r="D3862" s="1" t="s">
        <v>18</v>
      </c>
      <c r="E3862" s="1" t="s">
        <v>16</v>
      </c>
      <c r="F3862" s="1" t="s">
        <v>12</v>
      </c>
      <c r="G3862" s="1" t="s">
        <v>13</v>
      </c>
      <c r="H3862" s="1" t="s">
        <v>13</v>
      </c>
      <c r="I3862" s="1">
        <v>56</v>
      </c>
      <c r="J3862" t="str">
        <f t="shared" si="181"/>
        <v>No</v>
      </c>
      <c r="K3862" t="str">
        <f t="shared" si="182"/>
        <v>No</v>
      </c>
      <c r="L3862">
        <f t="shared" si="183"/>
        <v>299784</v>
      </c>
      <c r="M3862" s="1" t="str">
        <f>IF(ISBLANK(D3862),_xlfn.MODE.SNGL(moras[TIPO_ASEGURAMIENTO]),D3862)</f>
        <v>TRABAJADOR INDEPENDIENTE</v>
      </c>
      <c r="N3862" s="1">
        <f>IF(ISBLANK(moras[[#This Row],[EDAD]]),T3883,moras[[#This Row],[EDAD]])</f>
        <v>56</v>
      </c>
    </row>
    <row r="3863" spans="1:14" x14ac:dyDescent="0.35">
      <c r="A3863" s="1">
        <v>3862</v>
      </c>
      <c r="B3863" s="1" t="s">
        <v>15</v>
      </c>
      <c r="C3863" s="1">
        <v>540083</v>
      </c>
      <c r="D3863" s="1" t="s">
        <v>18</v>
      </c>
      <c r="E3863" s="1" t="s">
        <v>16</v>
      </c>
      <c r="F3863" s="1" t="s">
        <v>12</v>
      </c>
      <c r="G3863" s="1" t="s">
        <v>12</v>
      </c>
      <c r="H3863" s="1" t="s">
        <v>12</v>
      </c>
      <c r="I3863" s="1">
        <v>55</v>
      </c>
      <c r="J3863" t="str">
        <f t="shared" si="181"/>
        <v>No</v>
      </c>
      <c r="K3863" t="str">
        <f t="shared" si="182"/>
        <v>No</v>
      </c>
      <c r="L3863">
        <f t="shared" si="183"/>
        <v>540083</v>
      </c>
      <c r="M3863" s="1" t="str">
        <f>IF(ISBLANK(D3863),_xlfn.MODE.SNGL(moras[TIPO_ASEGURAMIENTO]),D3863)</f>
        <v>TRABAJADOR INDEPENDIENTE</v>
      </c>
      <c r="N3863" s="1">
        <f>IF(ISBLANK(moras[[#This Row],[EDAD]]),T3884,moras[[#This Row],[EDAD]])</f>
        <v>55</v>
      </c>
    </row>
    <row r="3864" spans="1:14" x14ac:dyDescent="0.35">
      <c r="A3864" s="1">
        <v>3863</v>
      </c>
      <c r="B3864" s="1" t="s">
        <v>9</v>
      </c>
      <c r="C3864" s="1">
        <v>991228.7</v>
      </c>
      <c r="D3864" s="1" t="s">
        <v>10</v>
      </c>
      <c r="E3864" s="1" t="s">
        <v>16</v>
      </c>
      <c r="F3864" s="1" t="s">
        <v>12</v>
      </c>
      <c r="G3864" s="1" t="s">
        <v>13</v>
      </c>
      <c r="H3864" s="1" t="s">
        <v>13</v>
      </c>
      <c r="I3864" s="1">
        <v>44</v>
      </c>
      <c r="J3864" t="str">
        <f t="shared" si="181"/>
        <v>No</v>
      </c>
      <c r="K3864" t="str">
        <f t="shared" si="182"/>
        <v>No</v>
      </c>
      <c r="L3864">
        <f t="shared" si="183"/>
        <v>991228.7</v>
      </c>
      <c r="M3864" s="1" t="str">
        <f>IF(ISBLANK(D3864),_xlfn.MODE.SNGL(moras[TIPO_ASEGURAMIENTO]),D3864)</f>
        <v>ASALARIADO</v>
      </c>
      <c r="N3864" s="1">
        <f>IF(ISBLANK(moras[[#This Row],[EDAD]]),T3885,moras[[#This Row],[EDAD]])</f>
        <v>44</v>
      </c>
    </row>
    <row r="3865" spans="1:14" x14ac:dyDescent="0.35">
      <c r="A3865" s="1">
        <v>3864</v>
      </c>
      <c r="B3865" s="1" t="s">
        <v>9</v>
      </c>
      <c r="C3865" s="1">
        <v>278030</v>
      </c>
      <c r="D3865" s="1" t="s">
        <v>19</v>
      </c>
      <c r="E3865" s="1" t="s">
        <v>16</v>
      </c>
      <c r="F3865" s="1" t="s">
        <v>12</v>
      </c>
      <c r="G3865" s="1" t="s">
        <v>13</v>
      </c>
      <c r="H3865" s="1" t="s">
        <v>13</v>
      </c>
      <c r="I3865" s="1">
        <v>49</v>
      </c>
      <c r="J3865" t="str">
        <f t="shared" si="181"/>
        <v>No</v>
      </c>
      <c r="K3865" t="str">
        <f t="shared" si="182"/>
        <v>No</v>
      </c>
      <c r="L3865">
        <f t="shared" si="183"/>
        <v>278030</v>
      </c>
      <c r="M3865" s="1" t="str">
        <f>IF(ISBLANK(D3865),_xlfn.MODE.SNGL(moras[TIPO_ASEGURAMIENTO]),D3865)</f>
        <v>CONVENIOS ESPECIALES DE TRABAJADORES INDEPENDIENTES</v>
      </c>
      <c r="N3865" s="1">
        <f>IF(ISBLANK(moras[[#This Row],[EDAD]]),T3886,moras[[#This Row],[EDAD]])</f>
        <v>49</v>
      </c>
    </row>
    <row r="3866" spans="1:14" x14ac:dyDescent="0.35">
      <c r="A3866" s="1">
        <v>3865</v>
      </c>
      <c r="B3866" s="1" t="s">
        <v>15</v>
      </c>
      <c r="C3866" s="1">
        <v>306545</v>
      </c>
      <c r="D3866" s="1" t="s">
        <v>10</v>
      </c>
      <c r="E3866" s="1" t="s">
        <v>11</v>
      </c>
      <c r="F3866" s="1" t="s">
        <v>12</v>
      </c>
      <c r="G3866" s="1" t="s">
        <v>13</v>
      </c>
      <c r="H3866" s="1" t="s">
        <v>12</v>
      </c>
      <c r="I3866" s="1">
        <v>39</v>
      </c>
      <c r="J3866" t="str">
        <f t="shared" si="181"/>
        <v>No</v>
      </c>
      <c r="K3866" t="str">
        <f t="shared" si="182"/>
        <v>No</v>
      </c>
      <c r="L3866">
        <f t="shared" si="183"/>
        <v>306545</v>
      </c>
      <c r="M3866" s="1" t="str">
        <f>IF(ISBLANK(D3866),_xlfn.MODE.SNGL(moras[TIPO_ASEGURAMIENTO]),D3866)</f>
        <v>ASALARIADO</v>
      </c>
      <c r="N3866" s="1">
        <f>IF(ISBLANK(moras[[#This Row],[EDAD]]),T3887,moras[[#This Row],[EDAD]])</f>
        <v>39</v>
      </c>
    </row>
    <row r="3867" spans="1:14" x14ac:dyDescent="0.35">
      <c r="A3867" s="1">
        <v>3866</v>
      </c>
      <c r="B3867" s="1" t="s">
        <v>9</v>
      </c>
      <c r="C3867" s="1">
        <v>639121.35</v>
      </c>
      <c r="D3867" s="1" t="s">
        <v>10</v>
      </c>
      <c r="E3867" s="1" t="s">
        <v>16</v>
      </c>
      <c r="F3867" s="1" t="s">
        <v>12</v>
      </c>
      <c r="G3867" s="1" t="s">
        <v>13</v>
      </c>
      <c r="H3867" s="1" t="s">
        <v>13</v>
      </c>
      <c r="I3867" s="1">
        <v>36</v>
      </c>
      <c r="J3867" t="str">
        <f t="shared" si="181"/>
        <v>No</v>
      </c>
      <c r="K3867" t="str">
        <f t="shared" si="182"/>
        <v>No</v>
      </c>
      <c r="L3867">
        <f t="shared" si="183"/>
        <v>639121.35</v>
      </c>
      <c r="M3867" s="1" t="str">
        <f>IF(ISBLANK(D3867),_xlfn.MODE.SNGL(moras[TIPO_ASEGURAMIENTO]),D3867)</f>
        <v>ASALARIADO</v>
      </c>
      <c r="N3867" s="1">
        <f>IF(ISBLANK(moras[[#This Row],[EDAD]]),T3888,moras[[#This Row],[EDAD]])</f>
        <v>36</v>
      </c>
    </row>
    <row r="3868" spans="1:14" x14ac:dyDescent="0.35">
      <c r="A3868" s="1">
        <v>3867</v>
      </c>
      <c r="B3868" s="1" t="s">
        <v>9</v>
      </c>
      <c r="C3868" s="1">
        <v>422514.14</v>
      </c>
      <c r="D3868" s="1" t="s">
        <v>10</v>
      </c>
      <c r="E3868" s="1" t="s">
        <v>16</v>
      </c>
      <c r="F3868" s="1" t="s">
        <v>12</v>
      </c>
      <c r="G3868" s="1" t="s">
        <v>13</v>
      </c>
      <c r="H3868" s="1" t="s">
        <v>13</v>
      </c>
      <c r="I3868" s="1">
        <v>33</v>
      </c>
      <c r="J3868" t="str">
        <f t="shared" si="181"/>
        <v>No</v>
      </c>
      <c r="K3868" t="str">
        <f t="shared" si="182"/>
        <v>No</v>
      </c>
      <c r="L3868">
        <f t="shared" si="183"/>
        <v>422514.14</v>
      </c>
      <c r="M3868" s="1" t="str">
        <f>IF(ISBLANK(D3868),_xlfn.MODE.SNGL(moras[TIPO_ASEGURAMIENTO]),D3868)</f>
        <v>ASALARIADO</v>
      </c>
      <c r="N3868" s="1">
        <f>IF(ISBLANK(moras[[#This Row],[EDAD]]),T3889,moras[[#This Row],[EDAD]])</f>
        <v>33</v>
      </c>
    </row>
    <row r="3869" spans="1:14" x14ac:dyDescent="0.35">
      <c r="A3869" s="1">
        <v>3868</v>
      </c>
      <c r="B3869" s="1" t="s">
        <v>9</v>
      </c>
      <c r="C3869" s="1">
        <v>639148</v>
      </c>
      <c r="D3869" s="1" t="s">
        <v>18</v>
      </c>
      <c r="E3869" s="1" t="s">
        <v>16</v>
      </c>
      <c r="F3869" s="1" t="s">
        <v>12</v>
      </c>
      <c r="G3869" s="1" t="s">
        <v>13</v>
      </c>
      <c r="H3869" s="1" t="s">
        <v>13</v>
      </c>
      <c r="I3869" s="1">
        <v>61</v>
      </c>
      <c r="J3869" t="str">
        <f t="shared" si="181"/>
        <v>No</v>
      </c>
      <c r="K3869" t="str">
        <f t="shared" si="182"/>
        <v>No</v>
      </c>
      <c r="L3869">
        <f t="shared" si="183"/>
        <v>639148</v>
      </c>
      <c r="M3869" s="1" t="str">
        <f>IF(ISBLANK(D3869),_xlfn.MODE.SNGL(moras[TIPO_ASEGURAMIENTO]),D3869)</f>
        <v>TRABAJADOR INDEPENDIENTE</v>
      </c>
      <c r="N3869" s="1">
        <f>IF(ISBLANK(moras[[#This Row],[EDAD]]),T3890,moras[[#This Row],[EDAD]])</f>
        <v>61</v>
      </c>
    </row>
    <row r="3870" spans="1:14" x14ac:dyDescent="0.35">
      <c r="A3870" s="1">
        <v>3869</v>
      </c>
      <c r="B3870" s="1" t="s">
        <v>15</v>
      </c>
      <c r="C3870" s="1">
        <v>438762.65</v>
      </c>
      <c r="D3870" s="1" t="s">
        <v>10</v>
      </c>
      <c r="E3870" s="1" t="s">
        <v>16</v>
      </c>
      <c r="F3870" s="1" t="s">
        <v>12</v>
      </c>
      <c r="G3870" s="1" t="s">
        <v>13</v>
      </c>
      <c r="H3870" s="1" t="s">
        <v>12</v>
      </c>
      <c r="I3870" s="1">
        <v>24</v>
      </c>
      <c r="J3870" t="str">
        <f t="shared" si="181"/>
        <v>No</v>
      </c>
      <c r="K3870" t="str">
        <f t="shared" si="182"/>
        <v>No</v>
      </c>
      <c r="L3870">
        <f t="shared" si="183"/>
        <v>438762.65</v>
      </c>
      <c r="M3870" s="1" t="str">
        <f>IF(ISBLANK(D3870),_xlfn.MODE.SNGL(moras[TIPO_ASEGURAMIENTO]),D3870)</f>
        <v>ASALARIADO</v>
      </c>
      <c r="N3870" s="1">
        <f>IF(ISBLANK(moras[[#This Row],[EDAD]]),T3891,moras[[#This Row],[EDAD]])</f>
        <v>24</v>
      </c>
    </row>
    <row r="3871" spans="1:14" x14ac:dyDescent="0.35">
      <c r="A3871" s="1">
        <v>3870</v>
      </c>
      <c r="B3871" s="1" t="s">
        <v>9</v>
      </c>
      <c r="C3871" s="1">
        <v>940646.55</v>
      </c>
      <c r="D3871" s="1" t="s">
        <v>10</v>
      </c>
      <c r="E3871" s="1" t="s">
        <v>16</v>
      </c>
      <c r="F3871" s="1" t="s">
        <v>12</v>
      </c>
      <c r="G3871" s="1" t="s">
        <v>13</v>
      </c>
      <c r="H3871" s="1" t="s">
        <v>13</v>
      </c>
      <c r="I3871" s="1">
        <v>55</v>
      </c>
      <c r="J3871" t="str">
        <f t="shared" si="181"/>
        <v>No</v>
      </c>
      <c r="K3871" t="str">
        <f t="shared" si="182"/>
        <v>No</v>
      </c>
      <c r="L3871">
        <f t="shared" si="183"/>
        <v>940646.55</v>
      </c>
      <c r="M3871" s="1" t="str">
        <f>IF(ISBLANK(D3871),_xlfn.MODE.SNGL(moras[TIPO_ASEGURAMIENTO]),D3871)</f>
        <v>ASALARIADO</v>
      </c>
      <c r="N3871" s="1">
        <f>IF(ISBLANK(moras[[#This Row],[EDAD]]),T3892,moras[[#This Row],[EDAD]])</f>
        <v>55</v>
      </c>
    </row>
    <row r="3872" spans="1:14" x14ac:dyDescent="0.35">
      <c r="A3872" s="1">
        <v>3871</v>
      </c>
      <c r="B3872" s="1" t="s">
        <v>9</v>
      </c>
      <c r="C3872" s="1">
        <v>298248.25</v>
      </c>
      <c r="D3872" s="1" t="s">
        <v>10</v>
      </c>
      <c r="E3872" s="1" t="s">
        <v>16</v>
      </c>
      <c r="F3872" s="1" t="s">
        <v>12</v>
      </c>
      <c r="G3872" s="1" t="s">
        <v>13</v>
      </c>
      <c r="H3872" s="1" t="s">
        <v>13</v>
      </c>
      <c r="I3872" s="1">
        <v>26</v>
      </c>
      <c r="J3872" t="str">
        <f t="shared" si="181"/>
        <v>No</v>
      </c>
      <c r="K3872" t="str">
        <f t="shared" si="182"/>
        <v>No</v>
      </c>
      <c r="L3872">
        <f t="shared" si="183"/>
        <v>298248.25</v>
      </c>
      <c r="M3872" s="1" t="str">
        <f>IF(ISBLANK(D3872),_xlfn.MODE.SNGL(moras[TIPO_ASEGURAMIENTO]),D3872)</f>
        <v>ASALARIADO</v>
      </c>
      <c r="N3872" s="1">
        <f>IF(ISBLANK(moras[[#This Row],[EDAD]]),T3893,moras[[#This Row],[EDAD]])</f>
        <v>26</v>
      </c>
    </row>
    <row r="3873" spans="1:14" x14ac:dyDescent="0.35">
      <c r="A3873" s="1">
        <v>3872</v>
      </c>
      <c r="B3873" s="1" t="s">
        <v>9</v>
      </c>
      <c r="C3873" s="1">
        <v>450513.01</v>
      </c>
      <c r="D3873" s="1" t="s">
        <v>10</v>
      </c>
      <c r="E3873" s="1" t="s">
        <v>11</v>
      </c>
      <c r="F3873" s="1" t="s">
        <v>12</v>
      </c>
      <c r="G3873" s="1" t="s">
        <v>13</v>
      </c>
      <c r="H3873" s="1" t="s">
        <v>13</v>
      </c>
      <c r="I3873" s="1">
        <v>39</v>
      </c>
      <c r="J3873" t="str">
        <f t="shared" si="181"/>
        <v>No</v>
      </c>
      <c r="K3873" t="str">
        <f t="shared" si="182"/>
        <v>No</v>
      </c>
      <c r="L3873">
        <f t="shared" si="183"/>
        <v>450513.01</v>
      </c>
      <c r="M3873" s="1" t="str">
        <f>IF(ISBLANK(D3873),_xlfn.MODE.SNGL(moras[TIPO_ASEGURAMIENTO]),D3873)</f>
        <v>ASALARIADO</v>
      </c>
      <c r="N3873" s="1">
        <f>IF(ISBLANK(moras[[#This Row],[EDAD]]),T3894,moras[[#This Row],[EDAD]])</f>
        <v>39</v>
      </c>
    </row>
    <row r="3874" spans="1:14" x14ac:dyDescent="0.35">
      <c r="A3874" s="1">
        <v>3873</v>
      </c>
      <c r="B3874" s="1" t="s">
        <v>9</v>
      </c>
      <c r="C3874" s="1">
        <v>1213949</v>
      </c>
      <c r="D3874" s="1" t="s">
        <v>10</v>
      </c>
      <c r="E3874" s="1" t="s">
        <v>11</v>
      </c>
      <c r="F3874" s="1" t="s">
        <v>12</v>
      </c>
      <c r="G3874" s="1" t="s">
        <v>13</v>
      </c>
      <c r="H3874" s="1" t="s">
        <v>13</v>
      </c>
      <c r="I3874" s="1">
        <v>41</v>
      </c>
      <c r="J3874" t="str">
        <f t="shared" si="181"/>
        <v>No</v>
      </c>
      <c r="K3874" t="str">
        <f t="shared" si="182"/>
        <v>No</v>
      </c>
      <c r="L3874">
        <f t="shared" si="183"/>
        <v>1213949</v>
      </c>
      <c r="M3874" s="1" t="str">
        <f>IF(ISBLANK(D3874),_xlfn.MODE.SNGL(moras[TIPO_ASEGURAMIENTO]),D3874)</f>
        <v>ASALARIADO</v>
      </c>
      <c r="N3874" s="1">
        <f>IF(ISBLANK(moras[[#This Row],[EDAD]]),T3895,moras[[#This Row],[EDAD]])</f>
        <v>41</v>
      </c>
    </row>
    <row r="3875" spans="1:14" x14ac:dyDescent="0.35">
      <c r="A3875" s="1">
        <v>3874</v>
      </c>
      <c r="B3875" s="1" t="s">
        <v>9</v>
      </c>
      <c r="C3875" s="1">
        <v>377729.94</v>
      </c>
      <c r="D3875" s="1" t="s">
        <v>10</v>
      </c>
      <c r="E3875" s="1" t="s">
        <v>16</v>
      </c>
      <c r="F3875" s="1" t="s">
        <v>12</v>
      </c>
      <c r="G3875" s="1" t="s">
        <v>13</v>
      </c>
      <c r="H3875" s="1" t="s">
        <v>13</v>
      </c>
      <c r="I3875" s="1">
        <v>36</v>
      </c>
      <c r="J3875" t="str">
        <f t="shared" si="181"/>
        <v>No</v>
      </c>
      <c r="K3875" t="str">
        <f t="shared" si="182"/>
        <v>No</v>
      </c>
      <c r="L3875">
        <f t="shared" si="183"/>
        <v>377729.94</v>
      </c>
      <c r="M3875" s="1" t="str">
        <f>IF(ISBLANK(D3875),_xlfn.MODE.SNGL(moras[TIPO_ASEGURAMIENTO]),D3875)</f>
        <v>ASALARIADO</v>
      </c>
      <c r="N3875" s="1">
        <f>IF(ISBLANK(moras[[#This Row],[EDAD]]),T3896,moras[[#This Row],[EDAD]])</f>
        <v>36</v>
      </c>
    </row>
    <row r="3876" spans="1:14" x14ac:dyDescent="0.35">
      <c r="A3876" s="1">
        <v>3875</v>
      </c>
      <c r="B3876" s="1" t="s">
        <v>15</v>
      </c>
      <c r="C3876" s="1">
        <v>1605450</v>
      </c>
      <c r="D3876" s="1" t="s">
        <v>10</v>
      </c>
      <c r="E3876" s="1" t="s">
        <v>16</v>
      </c>
      <c r="F3876" s="1" t="s">
        <v>12</v>
      </c>
      <c r="G3876" s="1" t="s">
        <v>13</v>
      </c>
      <c r="H3876" s="1" t="s">
        <v>13</v>
      </c>
      <c r="I3876" s="1">
        <v>38</v>
      </c>
      <c r="J3876" t="str">
        <f t="shared" si="181"/>
        <v>No</v>
      </c>
      <c r="K3876" t="str">
        <f t="shared" si="182"/>
        <v>No</v>
      </c>
      <c r="L3876">
        <f t="shared" si="183"/>
        <v>1605450</v>
      </c>
      <c r="M3876" s="1" t="str">
        <f>IF(ISBLANK(D3876),_xlfn.MODE.SNGL(moras[TIPO_ASEGURAMIENTO]),D3876)</f>
        <v>ASALARIADO</v>
      </c>
      <c r="N3876" s="1">
        <f>IF(ISBLANK(moras[[#This Row],[EDAD]]),T3897,moras[[#This Row],[EDAD]])</f>
        <v>38</v>
      </c>
    </row>
    <row r="3877" spans="1:14" x14ac:dyDescent="0.35">
      <c r="A3877" s="1">
        <v>3876</v>
      </c>
      <c r="B3877" s="1" t="s">
        <v>9</v>
      </c>
      <c r="C3877" s="1">
        <v>297102</v>
      </c>
      <c r="D3877" s="1" t="s">
        <v>18</v>
      </c>
      <c r="E3877" s="1" t="s">
        <v>16</v>
      </c>
      <c r="F3877" s="1" t="s">
        <v>12</v>
      </c>
      <c r="G3877" s="1" t="s">
        <v>13</v>
      </c>
      <c r="H3877" s="1" t="s">
        <v>12</v>
      </c>
      <c r="I3877" s="1">
        <v>64</v>
      </c>
      <c r="J3877" t="str">
        <f t="shared" si="181"/>
        <v>No</v>
      </c>
      <c r="K3877" t="str">
        <f t="shared" si="182"/>
        <v>No</v>
      </c>
      <c r="L3877">
        <f t="shared" si="183"/>
        <v>297102</v>
      </c>
      <c r="M3877" s="1" t="str">
        <f>IF(ISBLANK(D3877),_xlfn.MODE.SNGL(moras[TIPO_ASEGURAMIENTO]),D3877)</f>
        <v>TRABAJADOR INDEPENDIENTE</v>
      </c>
      <c r="N3877" s="1">
        <f>IF(ISBLANK(moras[[#This Row],[EDAD]]),T3898,moras[[#This Row],[EDAD]])</f>
        <v>64</v>
      </c>
    </row>
    <row r="3878" spans="1:14" x14ac:dyDescent="0.35">
      <c r="A3878" s="1">
        <v>3877</v>
      </c>
      <c r="B3878" s="1" t="s">
        <v>9</v>
      </c>
      <c r="C3878" s="1">
        <v>391637.5</v>
      </c>
      <c r="D3878" s="1" t="s">
        <v>10</v>
      </c>
      <c r="E3878" s="1" t="s">
        <v>16</v>
      </c>
      <c r="F3878" s="1" t="s">
        <v>12</v>
      </c>
      <c r="G3878" s="1" t="s">
        <v>13</v>
      </c>
      <c r="H3878" s="1" t="s">
        <v>13</v>
      </c>
      <c r="I3878" s="1">
        <v>49</v>
      </c>
      <c r="J3878" t="str">
        <f t="shared" si="181"/>
        <v>No</v>
      </c>
      <c r="K3878" t="str">
        <f t="shared" si="182"/>
        <v>No</v>
      </c>
      <c r="L3878">
        <f t="shared" si="183"/>
        <v>391637.5</v>
      </c>
      <c r="M3878" s="1" t="str">
        <f>IF(ISBLANK(D3878),_xlfn.MODE.SNGL(moras[TIPO_ASEGURAMIENTO]),D3878)</f>
        <v>ASALARIADO</v>
      </c>
      <c r="N3878" s="1">
        <f>IF(ISBLANK(moras[[#This Row],[EDAD]]),T3899,moras[[#This Row],[EDAD]])</f>
        <v>49</v>
      </c>
    </row>
    <row r="3879" spans="1:14" x14ac:dyDescent="0.35">
      <c r="A3879" s="1">
        <v>3878</v>
      </c>
      <c r="B3879" s="1" t="s">
        <v>9</v>
      </c>
      <c r="C3879" s="1">
        <v>317719</v>
      </c>
      <c r="D3879" s="1" t="s">
        <v>17</v>
      </c>
      <c r="E3879" s="1" t="s">
        <v>16</v>
      </c>
      <c r="F3879" s="1" t="s">
        <v>12</v>
      </c>
      <c r="G3879" s="1" t="s">
        <v>12</v>
      </c>
      <c r="H3879" s="1" t="s">
        <v>13</v>
      </c>
      <c r="I3879" s="1">
        <v>34</v>
      </c>
      <c r="J3879" t="str">
        <f t="shared" si="181"/>
        <v>No</v>
      </c>
      <c r="K3879" t="str">
        <f t="shared" si="182"/>
        <v>No</v>
      </c>
      <c r="L3879">
        <f t="shared" si="183"/>
        <v>317719</v>
      </c>
      <c r="M3879" s="1" t="str">
        <f>IF(ISBLANK(D3879),_xlfn.MODE.SNGL(moras[TIPO_ASEGURAMIENTO]),D3879)</f>
        <v>ASEGURADO VOLUNTARIO</v>
      </c>
      <c r="N3879" s="1">
        <f>IF(ISBLANK(moras[[#This Row],[EDAD]]),T3900,moras[[#This Row],[EDAD]])</f>
        <v>34</v>
      </c>
    </row>
    <row r="3880" spans="1:14" x14ac:dyDescent="0.35">
      <c r="A3880" s="1">
        <v>3879</v>
      </c>
      <c r="B3880" s="1" t="s">
        <v>15</v>
      </c>
      <c r="C3880" s="1">
        <v>1161829.5</v>
      </c>
      <c r="D3880" s="1" t="s">
        <v>10</v>
      </c>
      <c r="E3880" s="1" t="s">
        <v>11</v>
      </c>
      <c r="F3880" s="1" t="s">
        <v>12</v>
      </c>
      <c r="G3880" s="1" t="s">
        <v>13</v>
      </c>
      <c r="H3880" s="1" t="s">
        <v>13</v>
      </c>
      <c r="I3880" s="1">
        <v>32</v>
      </c>
      <c r="J3880" t="str">
        <f t="shared" si="181"/>
        <v>No</v>
      </c>
      <c r="K3880" t="str">
        <f t="shared" si="182"/>
        <v>No</v>
      </c>
      <c r="L3880">
        <f t="shared" si="183"/>
        <v>1161829.5</v>
      </c>
      <c r="M3880" s="1" t="str">
        <f>IF(ISBLANK(D3880),_xlfn.MODE.SNGL(moras[TIPO_ASEGURAMIENTO]),D3880)</f>
        <v>ASALARIADO</v>
      </c>
      <c r="N3880" s="1">
        <f>IF(ISBLANK(moras[[#This Row],[EDAD]]),T3901,moras[[#This Row],[EDAD]])</f>
        <v>32</v>
      </c>
    </row>
    <row r="3881" spans="1:14" x14ac:dyDescent="0.35">
      <c r="A3881" s="1">
        <v>3880</v>
      </c>
      <c r="B3881" s="1" t="s">
        <v>15</v>
      </c>
      <c r="C3881" s="1">
        <v>297050</v>
      </c>
      <c r="D3881" s="1" t="s">
        <v>17</v>
      </c>
      <c r="E3881" s="1" t="s">
        <v>16</v>
      </c>
      <c r="F3881" s="1" t="s">
        <v>12</v>
      </c>
      <c r="G3881" s="1" t="s">
        <v>13</v>
      </c>
      <c r="H3881" s="1" t="s">
        <v>13</v>
      </c>
      <c r="I3881" s="1">
        <v>55</v>
      </c>
      <c r="J3881" t="str">
        <f t="shared" si="181"/>
        <v>No</v>
      </c>
      <c r="K3881" t="str">
        <f t="shared" si="182"/>
        <v>No</v>
      </c>
      <c r="L3881">
        <f t="shared" si="183"/>
        <v>297050</v>
      </c>
      <c r="M3881" s="1" t="str">
        <f>IF(ISBLANK(D3881),_xlfn.MODE.SNGL(moras[TIPO_ASEGURAMIENTO]),D3881)</f>
        <v>ASEGURADO VOLUNTARIO</v>
      </c>
      <c r="N3881" s="1">
        <f>IF(ISBLANK(moras[[#This Row],[EDAD]]),T3902,moras[[#This Row],[EDAD]])</f>
        <v>55</v>
      </c>
    </row>
    <row r="3882" spans="1:14" x14ac:dyDescent="0.35">
      <c r="A3882" s="1">
        <v>3881</v>
      </c>
      <c r="B3882" s="1" t="s">
        <v>9</v>
      </c>
      <c r="C3882" s="1">
        <v>1117420.3</v>
      </c>
      <c r="D3882" s="1" t="s">
        <v>10</v>
      </c>
      <c r="E3882" s="1" t="s">
        <v>16</v>
      </c>
      <c r="F3882" s="1" t="s">
        <v>12</v>
      </c>
      <c r="G3882" s="1" t="s">
        <v>13</v>
      </c>
      <c r="H3882" s="1" t="s">
        <v>13</v>
      </c>
      <c r="I3882" s="1">
        <v>52</v>
      </c>
      <c r="J3882" t="str">
        <f t="shared" si="181"/>
        <v>No</v>
      </c>
      <c r="K3882" t="str">
        <f t="shared" si="182"/>
        <v>No</v>
      </c>
      <c r="L3882">
        <f t="shared" si="183"/>
        <v>1117420.3</v>
      </c>
      <c r="M3882" s="1" t="str">
        <f>IF(ISBLANK(D3882),_xlfn.MODE.SNGL(moras[TIPO_ASEGURAMIENTO]),D3882)</f>
        <v>ASALARIADO</v>
      </c>
      <c r="N3882" s="1">
        <f>IF(ISBLANK(moras[[#This Row],[EDAD]]),T3903,moras[[#This Row],[EDAD]])</f>
        <v>52</v>
      </c>
    </row>
    <row r="3883" spans="1:14" x14ac:dyDescent="0.35">
      <c r="A3883" s="1">
        <v>3882</v>
      </c>
      <c r="B3883" s="1" t="s">
        <v>9</v>
      </c>
      <c r="C3883" s="1">
        <v>472721.91999999998</v>
      </c>
      <c r="D3883" s="1" t="s">
        <v>10</v>
      </c>
      <c r="E3883" s="1" t="s">
        <v>16</v>
      </c>
      <c r="F3883" s="1" t="s">
        <v>12</v>
      </c>
      <c r="G3883" s="1" t="s">
        <v>13</v>
      </c>
      <c r="H3883" s="1" t="s">
        <v>13</v>
      </c>
      <c r="I3883" s="1">
        <v>60</v>
      </c>
      <c r="J3883" t="str">
        <f t="shared" si="181"/>
        <v>No</v>
      </c>
      <c r="K3883" t="str">
        <f t="shared" si="182"/>
        <v>No</v>
      </c>
      <c r="L3883">
        <f t="shared" si="183"/>
        <v>472721.91999999998</v>
      </c>
      <c r="M3883" s="1" t="str">
        <f>IF(ISBLANK(D3883),_xlfn.MODE.SNGL(moras[TIPO_ASEGURAMIENTO]),D3883)</f>
        <v>ASALARIADO</v>
      </c>
      <c r="N3883" s="1">
        <f>IF(ISBLANK(moras[[#This Row],[EDAD]]),T3904,moras[[#This Row],[EDAD]])</f>
        <v>60</v>
      </c>
    </row>
    <row r="3884" spans="1:14" x14ac:dyDescent="0.35">
      <c r="A3884" s="1">
        <v>3883</v>
      </c>
      <c r="B3884" s="1" t="s">
        <v>15</v>
      </c>
      <c r="C3884" s="1">
        <v>300018</v>
      </c>
      <c r="D3884" s="1" t="s">
        <v>17</v>
      </c>
      <c r="E3884" s="1" t="s">
        <v>16</v>
      </c>
      <c r="F3884" s="1" t="s">
        <v>12</v>
      </c>
      <c r="G3884" s="1" t="s">
        <v>13</v>
      </c>
      <c r="H3884" s="1" t="s">
        <v>13</v>
      </c>
      <c r="I3884" s="1">
        <v>55</v>
      </c>
      <c r="J3884" t="str">
        <f t="shared" si="181"/>
        <v>No</v>
      </c>
      <c r="K3884" t="str">
        <f t="shared" si="182"/>
        <v>No</v>
      </c>
      <c r="L3884">
        <f t="shared" si="183"/>
        <v>300018</v>
      </c>
      <c r="M3884" s="1" t="str">
        <f>IF(ISBLANK(D3884),_xlfn.MODE.SNGL(moras[TIPO_ASEGURAMIENTO]),D3884)</f>
        <v>ASEGURADO VOLUNTARIO</v>
      </c>
      <c r="N3884" s="1">
        <f>IF(ISBLANK(moras[[#This Row],[EDAD]]),T3905,moras[[#This Row],[EDAD]])</f>
        <v>55</v>
      </c>
    </row>
    <row r="3885" spans="1:14" x14ac:dyDescent="0.35">
      <c r="A3885" s="1">
        <v>3884</v>
      </c>
      <c r="B3885" s="1" t="s">
        <v>9</v>
      </c>
      <c r="C3885" s="1">
        <v>235200</v>
      </c>
      <c r="D3885" s="1" t="s">
        <v>10</v>
      </c>
      <c r="E3885" s="1" t="s">
        <v>16</v>
      </c>
      <c r="F3885" s="1" t="s">
        <v>12</v>
      </c>
      <c r="G3885" s="1" t="s">
        <v>13</v>
      </c>
      <c r="H3885" s="1" t="s">
        <v>12</v>
      </c>
      <c r="I3885" s="1">
        <v>24</v>
      </c>
      <c r="J3885" t="str">
        <f t="shared" si="181"/>
        <v>No</v>
      </c>
      <c r="K3885" t="str">
        <f t="shared" si="182"/>
        <v>No</v>
      </c>
      <c r="L3885">
        <f t="shared" si="183"/>
        <v>235200</v>
      </c>
      <c r="M3885" s="1" t="str">
        <f>IF(ISBLANK(D3885),_xlfn.MODE.SNGL(moras[TIPO_ASEGURAMIENTO]),D3885)</f>
        <v>ASALARIADO</v>
      </c>
      <c r="N3885" s="1">
        <f>IF(ISBLANK(moras[[#This Row],[EDAD]]),T3906,moras[[#This Row],[EDAD]])</f>
        <v>24</v>
      </c>
    </row>
    <row r="3886" spans="1:14" x14ac:dyDescent="0.35">
      <c r="A3886" s="1">
        <v>3885</v>
      </c>
      <c r="B3886" s="1" t="s">
        <v>15</v>
      </c>
      <c r="C3886" s="1">
        <v>180000</v>
      </c>
      <c r="D3886" s="1" t="s">
        <v>10</v>
      </c>
      <c r="E3886" s="1" t="s">
        <v>16</v>
      </c>
      <c r="F3886" s="1" t="s">
        <v>12</v>
      </c>
      <c r="G3886" s="1" t="s">
        <v>12</v>
      </c>
      <c r="H3886" s="1" t="s">
        <v>13</v>
      </c>
      <c r="I3886" s="1">
        <v>30</v>
      </c>
      <c r="J3886" t="str">
        <f t="shared" si="181"/>
        <v>No</v>
      </c>
      <c r="K3886" t="str">
        <f t="shared" si="182"/>
        <v>No</v>
      </c>
      <c r="L3886">
        <f t="shared" si="183"/>
        <v>180000</v>
      </c>
      <c r="M3886" s="1" t="str">
        <f>IF(ISBLANK(D3886),_xlfn.MODE.SNGL(moras[TIPO_ASEGURAMIENTO]),D3886)</f>
        <v>ASALARIADO</v>
      </c>
      <c r="N3886" s="1">
        <f>IF(ISBLANK(moras[[#This Row],[EDAD]]),T3907,moras[[#This Row],[EDAD]])</f>
        <v>30</v>
      </c>
    </row>
    <row r="3887" spans="1:14" x14ac:dyDescent="0.35">
      <c r="A3887" s="1">
        <v>3886</v>
      </c>
      <c r="B3887" s="1" t="s">
        <v>9</v>
      </c>
      <c r="C3887" s="1">
        <v>639148</v>
      </c>
      <c r="D3887" s="1" t="s">
        <v>18</v>
      </c>
      <c r="E3887" s="1" t="s">
        <v>16</v>
      </c>
      <c r="F3887" s="1" t="s">
        <v>12</v>
      </c>
      <c r="G3887" s="1" t="s">
        <v>13</v>
      </c>
      <c r="H3887" s="1" t="s">
        <v>13</v>
      </c>
      <c r="I3887" s="1">
        <v>58</v>
      </c>
      <c r="J3887" t="str">
        <f t="shared" si="181"/>
        <v>No</v>
      </c>
      <c r="K3887" t="str">
        <f t="shared" si="182"/>
        <v>No</v>
      </c>
      <c r="L3887">
        <f t="shared" si="183"/>
        <v>639148</v>
      </c>
      <c r="M3887" s="1" t="str">
        <f>IF(ISBLANK(D3887),_xlfn.MODE.SNGL(moras[TIPO_ASEGURAMIENTO]),D3887)</f>
        <v>TRABAJADOR INDEPENDIENTE</v>
      </c>
      <c r="N3887" s="1">
        <f>IF(ISBLANK(moras[[#This Row],[EDAD]]),T3908,moras[[#This Row],[EDAD]])</f>
        <v>58</v>
      </c>
    </row>
    <row r="3888" spans="1:14" x14ac:dyDescent="0.35">
      <c r="A3888" s="1">
        <v>3887</v>
      </c>
      <c r="B3888" s="1" t="s">
        <v>15</v>
      </c>
      <c r="C3888" s="1">
        <v>1461535</v>
      </c>
      <c r="D3888" s="1" t="s">
        <v>14</v>
      </c>
      <c r="E3888" s="1" t="s">
        <v>11</v>
      </c>
      <c r="F3888" s="1" t="s">
        <v>12</v>
      </c>
      <c r="G3888" s="1" t="s">
        <v>13</v>
      </c>
      <c r="H3888" s="1" t="s">
        <v>13</v>
      </c>
      <c r="I3888" s="1">
        <v>55</v>
      </c>
      <c r="J3888" t="str">
        <f t="shared" si="181"/>
        <v>No</v>
      </c>
      <c r="K3888" t="str">
        <f t="shared" si="182"/>
        <v>No</v>
      </c>
      <c r="L3888">
        <f t="shared" si="183"/>
        <v>1461535</v>
      </c>
      <c r="M3888" s="1" t="str">
        <f>IF(ISBLANK(D3888),_xlfn.MODE.SNGL(moras[TIPO_ASEGURAMIENTO]),D3888)</f>
        <v>PENSIONADOS EN SU PROPIO SISTEMA</v>
      </c>
      <c r="N3888" s="1">
        <f>IF(ISBLANK(moras[[#This Row],[EDAD]]),T3909,moras[[#This Row],[EDAD]])</f>
        <v>55</v>
      </c>
    </row>
    <row r="3889" spans="1:14" x14ac:dyDescent="0.35">
      <c r="A3889" s="1">
        <v>3888</v>
      </c>
      <c r="B3889" s="1" t="s">
        <v>15</v>
      </c>
      <c r="C3889" s="1">
        <v>297046</v>
      </c>
      <c r="D3889" s="1" t="s">
        <v>17</v>
      </c>
      <c r="E3889" s="1" t="s">
        <v>16</v>
      </c>
      <c r="F3889" s="1" t="s">
        <v>12</v>
      </c>
      <c r="G3889" s="1" t="s">
        <v>13</v>
      </c>
      <c r="H3889" s="1" t="s">
        <v>13</v>
      </c>
      <c r="I3889" s="1">
        <v>60</v>
      </c>
      <c r="J3889" t="str">
        <f t="shared" si="181"/>
        <v>No</v>
      </c>
      <c r="K3889" t="str">
        <f t="shared" si="182"/>
        <v>No</v>
      </c>
      <c r="L3889">
        <f t="shared" si="183"/>
        <v>297046</v>
      </c>
      <c r="M3889" s="1" t="str">
        <f>IF(ISBLANK(D3889),_xlfn.MODE.SNGL(moras[TIPO_ASEGURAMIENTO]),D3889)</f>
        <v>ASEGURADO VOLUNTARIO</v>
      </c>
      <c r="N3889" s="1">
        <f>IF(ISBLANK(moras[[#This Row],[EDAD]]),T3910,moras[[#This Row],[EDAD]])</f>
        <v>60</v>
      </c>
    </row>
    <row r="3890" spans="1:14" x14ac:dyDescent="0.35">
      <c r="A3890" s="1">
        <v>3889</v>
      </c>
      <c r="B3890" s="1" t="s">
        <v>9</v>
      </c>
      <c r="C3890" s="1">
        <v>208067.25</v>
      </c>
      <c r="D3890" s="1" t="s">
        <v>10</v>
      </c>
      <c r="E3890" s="1" t="s">
        <v>11</v>
      </c>
      <c r="F3890" s="1" t="s">
        <v>12</v>
      </c>
      <c r="G3890" s="1" t="s">
        <v>13</v>
      </c>
      <c r="H3890" s="1" t="s">
        <v>13</v>
      </c>
      <c r="I3890" s="1">
        <v>46</v>
      </c>
      <c r="J3890" t="str">
        <f t="shared" si="181"/>
        <v>No</v>
      </c>
      <c r="K3890" t="str">
        <f t="shared" si="182"/>
        <v>No</v>
      </c>
      <c r="L3890">
        <f t="shared" si="183"/>
        <v>208067.25</v>
      </c>
      <c r="M3890" s="1" t="str">
        <f>IF(ISBLANK(D3890),_xlfn.MODE.SNGL(moras[TIPO_ASEGURAMIENTO]),D3890)</f>
        <v>ASALARIADO</v>
      </c>
      <c r="N3890" s="1">
        <f>IF(ISBLANK(moras[[#This Row],[EDAD]]),T3911,moras[[#This Row],[EDAD]])</f>
        <v>46</v>
      </c>
    </row>
    <row r="3891" spans="1:14" x14ac:dyDescent="0.35">
      <c r="A3891" s="1">
        <v>3890</v>
      </c>
      <c r="B3891" s="1" t="s">
        <v>15</v>
      </c>
      <c r="C3891" s="1">
        <v>260000</v>
      </c>
      <c r="D3891" s="1" t="s">
        <v>10</v>
      </c>
      <c r="E3891" s="1" t="s">
        <v>16</v>
      </c>
      <c r="F3891" s="1" t="s">
        <v>12</v>
      </c>
      <c r="G3891" s="1" t="s">
        <v>13</v>
      </c>
      <c r="H3891" s="1" t="s">
        <v>13</v>
      </c>
      <c r="I3891" s="1">
        <v>29</v>
      </c>
      <c r="J3891" t="str">
        <f t="shared" si="181"/>
        <v>No</v>
      </c>
      <c r="K3891" t="str">
        <f t="shared" si="182"/>
        <v>No</v>
      </c>
      <c r="L3891">
        <f t="shared" si="183"/>
        <v>260000</v>
      </c>
      <c r="M3891" s="1" t="str">
        <f>IF(ISBLANK(D3891),_xlfn.MODE.SNGL(moras[TIPO_ASEGURAMIENTO]),D3891)</f>
        <v>ASALARIADO</v>
      </c>
      <c r="N3891" s="1">
        <f>IF(ISBLANK(moras[[#This Row],[EDAD]]),T3912,moras[[#This Row],[EDAD]])</f>
        <v>29</v>
      </c>
    </row>
    <row r="3892" spans="1:14" x14ac:dyDescent="0.35">
      <c r="A3892" s="1">
        <v>3891</v>
      </c>
      <c r="B3892" s="1" t="s">
        <v>9</v>
      </c>
      <c r="C3892" s="1">
        <v>274969.43</v>
      </c>
      <c r="D3892" s="1" t="s">
        <v>10</v>
      </c>
      <c r="E3892" s="1" t="s">
        <v>16</v>
      </c>
      <c r="F3892" s="1" t="s">
        <v>12</v>
      </c>
      <c r="G3892" s="1" t="s">
        <v>13</v>
      </c>
      <c r="H3892" s="1" t="s">
        <v>13</v>
      </c>
      <c r="I3892" s="1">
        <v>31</v>
      </c>
      <c r="J3892" t="str">
        <f t="shared" si="181"/>
        <v>No</v>
      </c>
      <c r="K3892" t="str">
        <f t="shared" si="182"/>
        <v>No</v>
      </c>
      <c r="L3892">
        <f t="shared" si="183"/>
        <v>274969.43</v>
      </c>
      <c r="M3892" s="1" t="str">
        <f>IF(ISBLANK(D3892),_xlfn.MODE.SNGL(moras[TIPO_ASEGURAMIENTO]),D3892)</f>
        <v>ASALARIADO</v>
      </c>
      <c r="N3892" s="1">
        <f>IF(ISBLANK(moras[[#This Row],[EDAD]]),T3913,moras[[#This Row],[EDAD]])</f>
        <v>31</v>
      </c>
    </row>
    <row r="3893" spans="1:14" x14ac:dyDescent="0.35">
      <c r="A3893" s="1">
        <v>3892</v>
      </c>
      <c r="B3893" s="1" t="s">
        <v>9</v>
      </c>
      <c r="C3893" s="1">
        <v>1392687.83</v>
      </c>
      <c r="D3893" s="1" t="s">
        <v>10</v>
      </c>
      <c r="E3893" s="1" t="s">
        <v>16</v>
      </c>
      <c r="F3893" s="1" t="s">
        <v>12</v>
      </c>
      <c r="G3893" s="1" t="s">
        <v>13</v>
      </c>
      <c r="H3893" s="1" t="s">
        <v>13</v>
      </c>
      <c r="I3893" s="1">
        <v>55</v>
      </c>
      <c r="J3893" t="str">
        <f t="shared" si="181"/>
        <v>No</v>
      </c>
      <c r="K3893" t="str">
        <f t="shared" si="182"/>
        <v>No</v>
      </c>
      <c r="L3893">
        <f t="shared" si="183"/>
        <v>1392687.83</v>
      </c>
      <c r="M3893" s="1" t="str">
        <f>IF(ISBLANK(D3893),_xlfn.MODE.SNGL(moras[TIPO_ASEGURAMIENTO]),D3893)</f>
        <v>ASALARIADO</v>
      </c>
      <c r="N3893" s="1">
        <f>IF(ISBLANK(moras[[#This Row],[EDAD]]),T3914,moras[[#This Row],[EDAD]])</f>
        <v>55</v>
      </c>
    </row>
    <row r="3894" spans="1:14" x14ac:dyDescent="0.35">
      <c r="A3894" s="1">
        <v>3893</v>
      </c>
      <c r="B3894" s="1" t="s">
        <v>9</v>
      </c>
      <c r="C3894" s="1">
        <v>546354</v>
      </c>
      <c r="D3894" s="1" t="s">
        <v>18</v>
      </c>
      <c r="E3894" s="1" t="s">
        <v>16</v>
      </c>
      <c r="F3894" s="1" t="s">
        <v>12</v>
      </c>
      <c r="G3894" s="1" t="s">
        <v>12</v>
      </c>
      <c r="H3894" s="1" t="s">
        <v>12</v>
      </c>
      <c r="I3894" s="1">
        <v>81</v>
      </c>
      <c r="J3894" t="str">
        <f t="shared" si="181"/>
        <v>No</v>
      </c>
      <c r="K3894" t="str">
        <f t="shared" si="182"/>
        <v>No</v>
      </c>
      <c r="L3894">
        <f t="shared" si="183"/>
        <v>546354</v>
      </c>
      <c r="M3894" s="1" t="str">
        <f>IF(ISBLANK(D3894),_xlfn.MODE.SNGL(moras[TIPO_ASEGURAMIENTO]),D3894)</f>
        <v>TRABAJADOR INDEPENDIENTE</v>
      </c>
      <c r="N3894" s="1">
        <f>IF(ISBLANK(moras[[#This Row],[EDAD]]),T3915,moras[[#This Row],[EDAD]])</f>
        <v>81</v>
      </c>
    </row>
    <row r="3895" spans="1:14" x14ac:dyDescent="0.35">
      <c r="A3895" s="1">
        <v>3894</v>
      </c>
      <c r="B3895" s="1" t="s">
        <v>15</v>
      </c>
      <c r="C3895" s="1">
        <v>297046</v>
      </c>
      <c r="D3895" s="1" t="s">
        <v>17</v>
      </c>
      <c r="E3895" s="1" t="s">
        <v>16</v>
      </c>
      <c r="F3895" s="1" t="s">
        <v>13</v>
      </c>
      <c r="G3895" s="1" t="s">
        <v>13</v>
      </c>
      <c r="H3895" s="1" t="s">
        <v>13</v>
      </c>
      <c r="I3895" s="1">
        <v>52</v>
      </c>
      <c r="J3895" t="str">
        <f t="shared" si="181"/>
        <v>No</v>
      </c>
      <c r="K3895" t="str">
        <f t="shared" si="182"/>
        <v>No</v>
      </c>
      <c r="L3895">
        <f t="shared" si="183"/>
        <v>297046</v>
      </c>
      <c r="M3895" s="1" t="str">
        <f>IF(ISBLANK(D3895),_xlfn.MODE.SNGL(moras[TIPO_ASEGURAMIENTO]),D3895)</f>
        <v>ASEGURADO VOLUNTARIO</v>
      </c>
      <c r="N3895" s="1">
        <f>IF(ISBLANK(moras[[#This Row],[EDAD]]),T3916,moras[[#This Row],[EDAD]])</f>
        <v>52</v>
      </c>
    </row>
    <row r="3896" spans="1:14" x14ac:dyDescent="0.35">
      <c r="A3896" s="1">
        <v>3895</v>
      </c>
      <c r="B3896" s="1" t="s">
        <v>9</v>
      </c>
      <c r="C3896" s="1">
        <v>459260</v>
      </c>
      <c r="D3896" s="1" t="s">
        <v>10</v>
      </c>
      <c r="E3896" s="1" t="s">
        <v>16</v>
      </c>
      <c r="F3896" s="1" t="s">
        <v>12</v>
      </c>
      <c r="G3896" s="1" t="s">
        <v>13</v>
      </c>
      <c r="H3896" s="1" t="s">
        <v>13</v>
      </c>
      <c r="I3896" s="1">
        <v>37</v>
      </c>
      <c r="J3896" t="str">
        <f t="shared" si="181"/>
        <v>No</v>
      </c>
      <c r="K3896" t="str">
        <f t="shared" si="182"/>
        <v>No</v>
      </c>
      <c r="L3896">
        <f t="shared" si="183"/>
        <v>459260</v>
      </c>
      <c r="M3896" s="1" t="str">
        <f>IF(ISBLANK(D3896),_xlfn.MODE.SNGL(moras[TIPO_ASEGURAMIENTO]),D3896)</f>
        <v>ASALARIADO</v>
      </c>
      <c r="N3896" s="1">
        <f>IF(ISBLANK(moras[[#This Row],[EDAD]]),T3917,moras[[#This Row],[EDAD]])</f>
        <v>37</v>
      </c>
    </row>
    <row r="3897" spans="1:14" x14ac:dyDescent="0.35">
      <c r="A3897" s="1">
        <v>3896</v>
      </c>
      <c r="B3897" s="1" t="s">
        <v>9</v>
      </c>
      <c r="C3897" s="1">
        <v>721709.3</v>
      </c>
      <c r="D3897" s="1" t="s">
        <v>10</v>
      </c>
      <c r="E3897" s="1" t="s">
        <v>11</v>
      </c>
      <c r="F3897" s="1" t="s">
        <v>12</v>
      </c>
      <c r="G3897" s="1" t="s">
        <v>13</v>
      </c>
      <c r="H3897" s="1" t="s">
        <v>13</v>
      </c>
      <c r="I3897" s="1">
        <v>45</v>
      </c>
      <c r="J3897" t="str">
        <f t="shared" si="181"/>
        <v>No</v>
      </c>
      <c r="K3897" t="str">
        <f t="shared" si="182"/>
        <v>No</v>
      </c>
      <c r="L3897">
        <f t="shared" si="183"/>
        <v>721709.3</v>
      </c>
      <c r="M3897" s="1" t="str">
        <f>IF(ISBLANK(D3897),_xlfn.MODE.SNGL(moras[TIPO_ASEGURAMIENTO]),D3897)</f>
        <v>ASALARIADO</v>
      </c>
      <c r="N3897" s="1">
        <f>IF(ISBLANK(moras[[#This Row],[EDAD]]),T3918,moras[[#This Row],[EDAD]])</f>
        <v>45</v>
      </c>
    </row>
    <row r="3898" spans="1:14" x14ac:dyDescent="0.35">
      <c r="A3898" s="1">
        <v>3897</v>
      </c>
      <c r="B3898" s="1" t="s">
        <v>15</v>
      </c>
      <c r="C3898" s="1">
        <v>465877</v>
      </c>
      <c r="D3898" s="1" t="s">
        <v>10</v>
      </c>
      <c r="E3898" s="1" t="s">
        <v>16</v>
      </c>
      <c r="F3898" s="1" t="s">
        <v>12</v>
      </c>
      <c r="G3898" s="1" t="s">
        <v>13</v>
      </c>
      <c r="H3898" s="1" t="s">
        <v>12</v>
      </c>
      <c r="I3898" s="1">
        <v>36</v>
      </c>
      <c r="J3898" t="str">
        <f t="shared" si="181"/>
        <v>No</v>
      </c>
      <c r="K3898" t="str">
        <f t="shared" si="182"/>
        <v>No</v>
      </c>
      <c r="L3898">
        <f t="shared" si="183"/>
        <v>465877</v>
      </c>
      <c r="M3898" s="1" t="str">
        <f>IF(ISBLANK(D3898),_xlfn.MODE.SNGL(moras[TIPO_ASEGURAMIENTO]),D3898)</f>
        <v>ASALARIADO</v>
      </c>
      <c r="N3898" s="1">
        <f>IF(ISBLANK(moras[[#This Row],[EDAD]]),T3919,moras[[#This Row],[EDAD]])</f>
        <v>36</v>
      </c>
    </row>
    <row r="3899" spans="1:14" x14ac:dyDescent="0.35">
      <c r="A3899" s="1">
        <v>3898</v>
      </c>
      <c r="B3899" s="1" t="s">
        <v>15</v>
      </c>
      <c r="C3899" s="1">
        <v>658917</v>
      </c>
      <c r="D3899" s="1" t="s">
        <v>10</v>
      </c>
      <c r="E3899" s="1" t="s">
        <v>11</v>
      </c>
      <c r="F3899" s="1" t="s">
        <v>12</v>
      </c>
      <c r="G3899" s="1" t="s">
        <v>13</v>
      </c>
      <c r="H3899" s="1" t="s">
        <v>12</v>
      </c>
      <c r="I3899" s="1">
        <v>36</v>
      </c>
      <c r="J3899" t="str">
        <f t="shared" si="181"/>
        <v>No</v>
      </c>
      <c r="K3899" t="str">
        <f t="shared" si="182"/>
        <v>No</v>
      </c>
      <c r="L3899">
        <f t="shared" si="183"/>
        <v>658917</v>
      </c>
      <c r="M3899" s="1" t="str">
        <f>IF(ISBLANK(D3899),_xlfn.MODE.SNGL(moras[TIPO_ASEGURAMIENTO]),D3899)</f>
        <v>ASALARIADO</v>
      </c>
      <c r="N3899" s="1">
        <f>IF(ISBLANK(moras[[#This Row],[EDAD]]),T3920,moras[[#This Row],[EDAD]])</f>
        <v>36</v>
      </c>
    </row>
    <row r="3900" spans="1:14" x14ac:dyDescent="0.35">
      <c r="A3900" s="1">
        <v>3899</v>
      </c>
      <c r="B3900" s="1" t="s">
        <v>9</v>
      </c>
      <c r="C3900" s="1">
        <v>2658295.4300000002</v>
      </c>
      <c r="D3900" s="1" t="s">
        <v>10</v>
      </c>
      <c r="E3900" s="1" t="s">
        <v>16</v>
      </c>
      <c r="F3900" s="1" t="s">
        <v>12</v>
      </c>
      <c r="G3900" s="1" t="s">
        <v>12</v>
      </c>
      <c r="H3900" s="1" t="s">
        <v>13</v>
      </c>
      <c r="I3900" s="1">
        <v>30</v>
      </c>
      <c r="J3900" t="str">
        <f t="shared" si="181"/>
        <v>Atípico</v>
      </c>
      <c r="K3900" t="str">
        <f t="shared" si="182"/>
        <v>No</v>
      </c>
      <c r="L3900">
        <f t="shared" si="183"/>
        <v>2658295.4300000002</v>
      </c>
      <c r="M3900" s="1" t="str">
        <f>IF(ISBLANK(D3900),_xlfn.MODE.SNGL(moras[TIPO_ASEGURAMIENTO]),D3900)</f>
        <v>ASALARIADO</v>
      </c>
      <c r="N3900" s="1">
        <f>IF(ISBLANK(moras[[#This Row],[EDAD]]),T3921,moras[[#This Row],[EDAD]])</f>
        <v>30</v>
      </c>
    </row>
    <row r="3901" spans="1:14" x14ac:dyDescent="0.35">
      <c r="A3901" s="1">
        <v>3900</v>
      </c>
      <c r="B3901" s="1" t="s">
        <v>9</v>
      </c>
      <c r="C3901" s="1">
        <v>583221.81999999995</v>
      </c>
      <c r="D3901" s="1" t="s">
        <v>10</v>
      </c>
      <c r="E3901" s="1" t="s">
        <v>16</v>
      </c>
      <c r="F3901" s="1" t="s">
        <v>12</v>
      </c>
      <c r="G3901" s="1" t="s">
        <v>12</v>
      </c>
      <c r="H3901" s="1" t="s">
        <v>13</v>
      </c>
      <c r="I3901" s="1">
        <v>53</v>
      </c>
      <c r="J3901" t="str">
        <f t="shared" si="181"/>
        <v>No</v>
      </c>
      <c r="K3901" t="str">
        <f t="shared" si="182"/>
        <v>No</v>
      </c>
      <c r="L3901">
        <f t="shared" si="183"/>
        <v>583221.81999999995</v>
      </c>
      <c r="M3901" s="1" t="str">
        <f>IF(ISBLANK(D3901),_xlfn.MODE.SNGL(moras[TIPO_ASEGURAMIENTO]),D3901)</f>
        <v>ASALARIADO</v>
      </c>
      <c r="N3901" s="1">
        <f>IF(ISBLANK(moras[[#This Row],[EDAD]]),T3922,moras[[#This Row],[EDAD]])</f>
        <v>53</v>
      </c>
    </row>
    <row r="3902" spans="1:14" x14ac:dyDescent="0.35">
      <c r="A3902" s="1">
        <v>3901</v>
      </c>
      <c r="B3902" s="1" t="s">
        <v>9</v>
      </c>
      <c r="C3902" s="1">
        <v>297046</v>
      </c>
      <c r="D3902" s="1" t="s">
        <v>18</v>
      </c>
      <c r="E3902" s="1" t="s">
        <v>16</v>
      </c>
      <c r="F3902" s="1" t="s">
        <v>12</v>
      </c>
      <c r="G3902" s="1" t="s">
        <v>13</v>
      </c>
      <c r="H3902" s="1" t="s">
        <v>13</v>
      </c>
      <c r="I3902" s="1">
        <v>32</v>
      </c>
      <c r="J3902" t="str">
        <f t="shared" si="181"/>
        <v>No</v>
      </c>
      <c r="K3902" t="str">
        <f t="shared" si="182"/>
        <v>No</v>
      </c>
      <c r="L3902">
        <f t="shared" si="183"/>
        <v>297046</v>
      </c>
      <c r="M3902" s="1" t="str">
        <f>IF(ISBLANK(D3902),_xlfn.MODE.SNGL(moras[TIPO_ASEGURAMIENTO]),D3902)</f>
        <v>TRABAJADOR INDEPENDIENTE</v>
      </c>
      <c r="N3902" s="1">
        <f>IF(ISBLANK(moras[[#This Row],[EDAD]]),T3923,moras[[#This Row],[EDAD]])</f>
        <v>32</v>
      </c>
    </row>
    <row r="3903" spans="1:14" x14ac:dyDescent="0.35">
      <c r="A3903" s="1">
        <v>3902</v>
      </c>
      <c r="B3903" s="1" t="s">
        <v>15</v>
      </c>
      <c r="C3903" s="1">
        <v>572000</v>
      </c>
      <c r="D3903" s="1" t="s">
        <v>10</v>
      </c>
      <c r="E3903" s="1" t="s">
        <v>16</v>
      </c>
      <c r="F3903" s="1" t="s">
        <v>12</v>
      </c>
      <c r="G3903" s="1" t="s">
        <v>13</v>
      </c>
      <c r="H3903" s="1" t="s">
        <v>13</v>
      </c>
      <c r="I3903" s="1">
        <v>50</v>
      </c>
      <c r="J3903" t="str">
        <f t="shared" si="181"/>
        <v>No</v>
      </c>
      <c r="K3903" t="str">
        <f t="shared" si="182"/>
        <v>No</v>
      </c>
      <c r="L3903">
        <f t="shared" si="183"/>
        <v>572000</v>
      </c>
      <c r="M3903" s="1" t="str">
        <f>IF(ISBLANK(D3903),_xlfn.MODE.SNGL(moras[TIPO_ASEGURAMIENTO]),D3903)</f>
        <v>ASALARIADO</v>
      </c>
      <c r="N3903" s="1">
        <f>IF(ISBLANK(moras[[#This Row],[EDAD]]),T3924,moras[[#This Row],[EDAD]])</f>
        <v>50</v>
      </c>
    </row>
    <row r="3904" spans="1:14" x14ac:dyDescent="0.35">
      <c r="A3904" s="1">
        <v>3903</v>
      </c>
      <c r="B3904" s="1" t="s">
        <v>9</v>
      </c>
      <c r="C3904" s="1">
        <v>705100</v>
      </c>
      <c r="D3904" s="1" t="s">
        <v>10</v>
      </c>
      <c r="E3904" s="1" t="s">
        <v>16</v>
      </c>
      <c r="F3904" s="1" t="s">
        <v>12</v>
      </c>
      <c r="G3904" s="1" t="s">
        <v>13</v>
      </c>
      <c r="H3904" s="1" t="s">
        <v>13</v>
      </c>
      <c r="I3904" s="1">
        <v>64</v>
      </c>
      <c r="J3904" t="str">
        <f t="shared" si="181"/>
        <v>No</v>
      </c>
      <c r="K3904" t="str">
        <f t="shared" si="182"/>
        <v>No</v>
      </c>
      <c r="L3904">
        <f t="shared" si="183"/>
        <v>705100</v>
      </c>
      <c r="M3904" s="1" t="str">
        <f>IF(ISBLANK(D3904),_xlfn.MODE.SNGL(moras[TIPO_ASEGURAMIENTO]),D3904)</f>
        <v>ASALARIADO</v>
      </c>
      <c r="N3904" s="1">
        <f>IF(ISBLANK(moras[[#This Row],[EDAD]]),T3925,moras[[#This Row],[EDAD]])</f>
        <v>64</v>
      </c>
    </row>
    <row r="3905" spans="1:14" x14ac:dyDescent="0.35">
      <c r="A3905" s="1">
        <v>3904</v>
      </c>
      <c r="B3905" s="1" t="s">
        <v>9</v>
      </c>
      <c r="C3905" s="1">
        <v>366181.5</v>
      </c>
      <c r="D3905" s="1" t="s">
        <v>10</v>
      </c>
      <c r="E3905" s="1" t="s">
        <v>16</v>
      </c>
      <c r="F3905" s="1" t="s">
        <v>12</v>
      </c>
      <c r="G3905" s="1" t="s">
        <v>13</v>
      </c>
      <c r="H3905" s="1" t="s">
        <v>13</v>
      </c>
      <c r="I3905" s="1">
        <v>33</v>
      </c>
      <c r="J3905" t="str">
        <f t="shared" si="181"/>
        <v>No</v>
      </c>
      <c r="K3905" t="str">
        <f t="shared" si="182"/>
        <v>No</v>
      </c>
      <c r="L3905">
        <f t="shared" si="183"/>
        <v>366181.5</v>
      </c>
      <c r="M3905" s="1" t="str">
        <f>IF(ISBLANK(D3905),_xlfn.MODE.SNGL(moras[TIPO_ASEGURAMIENTO]),D3905)</f>
        <v>ASALARIADO</v>
      </c>
      <c r="N3905" s="1">
        <f>IF(ISBLANK(moras[[#This Row],[EDAD]]),T3926,moras[[#This Row],[EDAD]])</f>
        <v>33</v>
      </c>
    </row>
    <row r="3906" spans="1:14" x14ac:dyDescent="0.35">
      <c r="A3906" s="1">
        <v>3905</v>
      </c>
      <c r="B3906" s="1" t="s">
        <v>9</v>
      </c>
      <c r="C3906" s="1">
        <v>639148</v>
      </c>
      <c r="D3906" s="1" t="s">
        <v>18</v>
      </c>
      <c r="E3906" s="1" t="s">
        <v>16</v>
      </c>
      <c r="F3906" s="1" t="s">
        <v>12</v>
      </c>
      <c r="G3906" s="1" t="s">
        <v>13</v>
      </c>
      <c r="H3906" s="1" t="s">
        <v>12</v>
      </c>
      <c r="I3906" s="1">
        <v>41</v>
      </c>
      <c r="J3906" t="str">
        <f t="shared" ref="J3906:J3969" si="184">IF(1.96&lt;ABS(C3906-$S$23)/$S$24,"Atípico","No")</f>
        <v>No</v>
      </c>
      <c r="K3906" t="str">
        <f t="shared" ref="K3906:K3969" si="185">IF(1.96&lt;ABS((I3906-$T$23)/$T$24),"Atípico", "No")</f>
        <v>No</v>
      </c>
      <c r="L3906">
        <f t="shared" ref="L3906:L3969" si="186">IF(ISBLANK(C3906),$S$23,C3906)</f>
        <v>639148</v>
      </c>
      <c r="M3906" s="1" t="str">
        <f>IF(ISBLANK(D3906),_xlfn.MODE.SNGL(moras[TIPO_ASEGURAMIENTO]),D3906)</f>
        <v>TRABAJADOR INDEPENDIENTE</v>
      </c>
      <c r="N3906" s="1">
        <f>IF(ISBLANK(moras[[#This Row],[EDAD]]),T3927,moras[[#This Row],[EDAD]])</f>
        <v>41</v>
      </c>
    </row>
    <row r="3907" spans="1:14" x14ac:dyDescent="0.35">
      <c r="A3907" s="1">
        <v>3906</v>
      </c>
      <c r="B3907" s="1" t="s">
        <v>9</v>
      </c>
      <c r="C3907" s="1">
        <v>883100</v>
      </c>
      <c r="D3907" s="1" t="s">
        <v>10</v>
      </c>
      <c r="E3907" s="1" t="s">
        <v>11</v>
      </c>
      <c r="F3907" s="1" t="s">
        <v>12</v>
      </c>
      <c r="G3907" s="1" t="s">
        <v>13</v>
      </c>
      <c r="H3907" s="1" t="s">
        <v>13</v>
      </c>
      <c r="I3907" s="1">
        <v>48</v>
      </c>
      <c r="J3907" t="str">
        <f t="shared" si="184"/>
        <v>No</v>
      </c>
      <c r="K3907" t="str">
        <f t="shared" si="185"/>
        <v>No</v>
      </c>
      <c r="L3907">
        <f t="shared" si="186"/>
        <v>883100</v>
      </c>
      <c r="M3907" s="1" t="str">
        <f>IF(ISBLANK(D3907),_xlfn.MODE.SNGL(moras[TIPO_ASEGURAMIENTO]),D3907)</f>
        <v>ASALARIADO</v>
      </c>
      <c r="N3907" s="1">
        <f>IF(ISBLANK(moras[[#This Row],[EDAD]]),T3928,moras[[#This Row],[EDAD]])</f>
        <v>48</v>
      </c>
    </row>
    <row r="3908" spans="1:14" x14ac:dyDescent="0.35">
      <c r="A3908" s="1">
        <v>3907</v>
      </c>
      <c r="B3908" s="1" t="s">
        <v>15</v>
      </c>
      <c r="C3908" s="1">
        <v>634458.85</v>
      </c>
      <c r="D3908" s="1" t="s">
        <v>10</v>
      </c>
      <c r="E3908" s="1" t="s">
        <v>11</v>
      </c>
      <c r="F3908" s="1" t="s">
        <v>12</v>
      </c>
      <c r="G3908" s="1" t="s">
        <v>13</v>
      </c>
      <c r="H3908" s="1" t="s">
        <v>13</v>
      </c>
      <c r="I3908" s="1">
        <v>37</v>
      </c>
      <c r="J3908" t="str">
        <f t="shared" si="184"/>
        <v>No</v>
      </c>
      <c r="K3908" t="str">
        <f t="shared" si="185"/>
        <v>No</v>
      </c>
      <c r="L3908">
        <f t="shared" si="186"/>
        <v>634458.85</v>
      </c>
      <c r="M3908" s="1" t="str">
        <f>IF(ISBLANK(D3908),_xlfn.MODE.SNGL(moras[TIPO_ASEGURAMIENTO]),D3908)</f>
        <v>ASALARIADO</v>
      </c>
      <c r="N3908" s="1">
        <f>IF(ISBLANK(moras[[#This Row],[EDAD]]),T3929,moras[[#This Row],[EDAD]])</f>
        <v>37</v>
      </c>
    </row>
    <row r="3909" spans="1:14" x14ac:dyDescent="0.35">
      <c r="A3909" s="1">
        <v>3908</v>
      </c>
      <c r="B3909" s="1" t="s">
        <v>9</v>
      </c>
      <c r="C3909" s="1">
        <v>700000</v>
      </c>
      <c r="D3909" s="1" t="s">
        <v>10</v>
      </c>
      <c r="E3909" s="1" t="s">
        <v>16</v>
      </c>
      <c r="F3909" s="1" t="s">
        <v>12</v>
      </c>
      <c r="G3909" s="1" t="s">
        <v>13</v>
      </c>
      <c r="H3909" s="1" t="s">
        <v>13</v>
      </c>
      <c r="I3909" s="1">
        <v>46</v>
      </c>
      <c r="J3909" t="str">
        <f t="shared" si="184"/>
        <v>No</v>
      </c>
      <c r="K3909" t="str">
        <f t="shared" si="185"/>
        <v>No</v>
      </c>
      <c r="L3909">
        <f t="shared" si="186"/>
        <v>700000</v>
      </c>
      <c r="M3909" s="1" t="str">
        <f>IF(ISBLANK(D3909),_xlfn.MODE.SNGL(moras[TIPO_ASEGURAMIENTO]),D3909)</f>
        <v>ASALARIADO</v>
      </c>
      <c r="N3909" s="1">
        <f>IF(ISBLANK(moras[[#This Row],[EDAD]]),T3930,moras[[#This Row],[EDAD]])</f>
        <v>46</v>
      </c>
    </row>
    <row r="3910" spans="1:14" x14ac:dyDescent="0.35">
      <c r="A3910" s="1">
        <v>3909</v>
      </c>
      <c r="B3910" s="1" t="s">
        <v>9</v>
      </c>
      <c r="C3910" s="1">
        <v>583859.75</v>
      </c>
      <c r="D3910" s="1" t="s">
        <v>10</v>
      </c>
      <c r="E3910" s="1" t="s">
        <v>16</v>
      </c>
      <c r="F3910" s="1" t="s">
        <v>12</v>
      </c>
      <c r="G3910" s="1" t="s">
        <v>13</v>
      </c>
      <c r="H3910" s="1" t="s">
        <v>13</v>
      </c>
      <c r="I3910" s="1">
        <v>62</v>
      </c>
      <c r="J3910" t="str">
        <f t="shared" si="184"/>
        <v>No</v>
      </c>
      <c r="K3910" t="str">
        <f t="shared" si="185"/>
        <v>No</v>
      </c>
      <c r="L3910">
        <f t="shared" si="186"/>
        <v>583859.75</v>
      </c>
      <c r="M3910" s="1" t="str">
        <f>IF(ISBLANK(D3910),_xlfn.MODE.SNGL(moras[TIPO_ASEGURAMIENTO]),D3910)</f>
        <v>ASALARIADO</v>
      </c>
      <c r="N3910" s="1">
        <f>IF(ISBLANK(moras[[#This Row],[EDAD]]),T3931,moras[[#This Row],[EDAD]])</f>
        <v>62</v>
      </c>
    </row>
    <row r="3911" spans="1:14" x14ac:dyDescent="0.35">
      <c r="A3911" s="1">
        <v>3910</v>
      </c>
      <c r="B3911" s="1" t="s">
        <v>15</v>
      </c>
      <c r="C3911" s="1">
        <v>649238.17000000004</v>
      </c>
      <c r="D3911" s="1" t="s">
        <v>10</v>
      </c>
      <c r="E3911" s="1" t="s">
        <v>16</v>
      </c>
      <c r="F3911" s="1" t="s">
        <v>12</v>
      </c>
      <c r="G3911" s="1" t="s">
        <v>13</v>
      </c>
      <c r="H3911" s="1" t="s">
        <v>13</v>
      </c>
      <c r="I3911" s="1">
        <v>27</v>
      </c>
      <c r="J3911" t="str">
        <f t="shared" si="184"/>
        <v>No</v>
      </c>
      <c r="K3911" t="str">
        <f t="shared" si="185"/>
        <v>No</v>
      </c>
      <c r="L3911">
        <f t="shared" si="186"/>
        <v>649238.17000000004</v>
      </c>
      <c r="M3911" s="1" t="str">
        <f>IF(ISBLANK(D3911),_xlfn.MODE.SNGL(moras[TIPO_ASEGURAMIENTO]),D3911)</f>
        <v>ASALARIADO</v>
      </c>
      <c r="N3911" s="1">
        <f>IF(ISBLANK(moras[[#This Row],[EDAD]]),T3932,moras[[#This Row],[EDAD]])</f>
        <v>27</v>
      </c>
    </row>
    <row r="3912" spans="1:14" x14ac:dyDescent="0.35">
      <c r="A3912" s="1">
        <v>3911</v>
      </c>
      <c r="B3912" s="1" t="s">
        <v>15</v>
      </c>
      <c r="C3912" s="1">
        <v>1341939</v>
      </c>
      <c r="D3912" s="1" t="s">
        <v>14</v>
      </c>
      <c r="E3912" s="1" t="s">
        <v>11</v>
      </c>
      <c r="F3912" s="1" t="s">
        <v>12</v>
      </c>
      <c r="G3912" s="1" t="s">
        <v>13</v>
      </c>
      <c r="H3912" s="1" t="s">
        <v>13</v>
      </c>
      <c r="I3912" s="1">
        <v>76</v>
      </c>
      <c r="J3912" t="str">
        <f t="shared" si="184"/>
        <v>No</v>
      </c>
      <c r="K3912" t="str">
        <f t="shared" si="185"/>
        <v>No</v>
      </c>
      <c r="L3912">
        <f t="shared" si="186"/>
        <v>1341939</v>
      </c>
      <c r="M3912" s="1" t="str">
        <f>IF(ISBLANK(D3912),_xlfn.MODE.SNGL(moras[TIPO_ASEGURAMIENTO]),D3912)</f>
        <v>PENSIONADOS EN SU PROPIO SISTEMA</v>
      </c>
      <c r="N3912" s="1">
        <f>IF(ISBLANK(moras[[#This Row],[EDAD]]),T3933,moras[[#This Row],[EDAD]])</f>
        <v>76</v>
      </c>
    </row>
    <row r="3913" spans="1:14" x14ac:dyDescent="0.35">
      <c r="A3913" s="1">
        <v>3912</v>
      </c>
      <c r="B3913" s="1" t="s">
        <v>15</v>
      </c>
      <c r="C3913" s="1">
        <v>170248</v>
      </c>
      <c r="D3913" s="1" t="s">
        <v>10</v>
      </c>
      <c r="E3913" s="1" t="s">
        <v>16</v>
      </c>
      <c r="F3913" s="1" t="s">
        <v>12</v>
      </c>
      <c r="G3913" s="1" t="s">
        <v>13</v>
      </c>
      <c r="H3913" s="1" t="s">
        <v>13</v>
      </c>
      <c r="I3913" s="1">
        <v>20</v>
      </c>
      <c r="J3913" t="str">
        <f t="shared" si="184"/>
        <v>No</v>
      </c>
      <c r="K3913" t="str">
        <f t="shared" si="185"/>
        <v>No</v>
      </c>
      <c r="L3913">
        <f t="shared" si="186"/>
        <v>170248</v>
      </c>
      <c r="M3913" s="1" t="str">
        <f>IF(ISBLANK(D3913),_xlfn.MODE.SNGL(moras[TIPO_ASEGURAMIENTO]),D3913)</f>
        <v>ASALARIADO</v>
      </c>
      <c r="N3913" s="1">
        <f>IF(ISBLANK(moras[[#This Row],[EDAD]]),T3934,moras[[#This Row],[EDAD]])</f>
        <v>20</v>
      </c>
    </row>
    <row r="3914" spans="1:14" x14ac:dyDescent="0.35">
      <c r="A3914" s="1">
        <v>3913</v>
      </c>
      <c r="B3914" s="1" t="s">
        <v>9</v>
      </c>
      <c r="C3914" s="1">
        <v>301566</v>
      </c>
      <c r="D3914" s="1" t="s">
        <v>17</v>
      </c>
      <c r="E3914" s="1" t="s">
        <v>16</v>
      </c>
      <c r="F3914" s="1" t="s">
        <v>12</v>
      </c>
      <c r="G3914" s="1" t="s">
        <v>13</v>
      </c>
      <c r="H3914" s="1" t="s">
        <v>12</v>
      </c>
      <c r="I3914" s="1">
        <v>26</v>
      </c>
      <c r="J3914" t="str">
        <f t="shared" si="184"/>
        <v>No</v>
      </c>
      <c r="K3914" t="str">
        <f t="shared" si="185"/>
        <v>No</v>
      </c>
      <c r="L3914">
        <f t="shared" si="186"/>
        <v>301566</v>
      </c>
      <c r="M3914" s="1" t="str">
        <f>IF(ISBLANK(D3914),_xlfn.MODE.SNGL(moras[TIPO_ASEGURAMIENTO]),D3914)</f>
        <v>ASEGURADO VOLUNTARIO</v>
      </c>
      <c r="N3914" s="1">
        <f>IF(ISBLANK(moras[[#This Row],[EDAD]]),T3935,moras[[#This Row],[EDAD]])</f>
        <v>26</v>
      </c>
    </row>
    <row r="3915" spans="1:14" x14ac:dyDescent="0.35">
      <c r="A3915" s="1">
        <v>3914</v>
      </c>
      <c r="B3915" s="1" t="s">
        <v>9</v>
      </c>
      <c r="C3915" s="1">
        <v>326841</v>
      </c>
      <c r="D3915" s="1" t="s">
        <v>18</v>
      </c>
      <c r="E3915" s="1" t="s">
        <v>16</v>
      </c>
      <c r="F3915" s="1" t="s">
        <v>12</v>
      </c>
      <c r="G3915" s="1" t="s">
        <v>13</v>
      </c>
      <c r="H3915" s="1" t="s">
        <v>12</v>
      </c>
      <c r="I3915" s="1">
        <v>51</v>
      </c>
      <c r="J3915" t="str">
        <f t="shared" si="184"/>
        <v>No</v>
      </c>
      <c r="K3915" t="str">
        <f t="shared" si="185"/>
        <v>No</v>
      </c>
      <c r="L3915">
        <f t="shared" si="186"/>
        <v>326841</v>
      </c>
      <c r="M3915" s="1" t="str">
        <f>IF(ISBLANK(D3915),_xlfn.MODE.SNGL(moras[TIPO_ASEGURAMIENTO]),D3915)</f>
        <v>TRABAJADOR INDEPENDIENTE</v>
      </c>
      <c r="N3915" s="1">
        <f>IF(ISBLANK(moras[[#This Row],[EDAD]]),T3936,moras[[#This Row],[EDAD]])</f>
        <v>51</v>
      </c>
    </row>
    <row r="3916" spans="1:14" x14ac:dyDescent="0.35">
      <c r="A3916" s="1">
        <v>3915</v>
      </c>
      <c r="B3916" s="1" t="s">
        <v>9</v>
      </c>
      <c r="C3916" s="1">
        <v>260561</v>
      </c>
      <c r="D3916" s="1" t="s">
        <v>10</v>
      </c>
      <c r="E3916" s="1" t="s">
        <v>16</v>
      </c>
      <c r="F3916" s="1" t="s">
        <v>12</v>
      </c>
      <c r="G3916" s="1" t="s">
        <v>13</v>
      </c>
      <c r="H3916" s="1" t="s">
        <v>13</v>
      </c>
      <c r="I3916" s="1">
        <v>52</v>
      </c>
      <c r="J3916" t="str">
        <f t="shared" si="184"/>
        <v>No</v>
      </c>
      <c r="K3916" t="str">
        <f t="shared" si="185"/>
        <v>No</v>
      </c>
      <c r="L3916">
        <f t="shared" si="186"/>
        <v>260561</v>
      </c>
      <c r="M3916" s="1" t="str">
        <f>IF(ISBLANK(D3916),_xlfn.MODE.SNGL(moras[TIPO_ASEGURAMIENTO]),D3916)</f>
        <v>ASALARIADO</v>
      </c>
      <c r="N3916" s="1">
        <f>IF(ISBLANK(moras[[#This Row],[EDAD]]),T3937,moras[[#This Row],[EDAD]])</f>
        <v>52</v>
      </c>
    </row>
    <row r="3917" spans="1:14" x14ac:dyDescent="0.35">
      <c r="A3917" s="1">
        <v>3916</v>
      </c>
      <c r="B3917" s="1" t="s">
        <v>9</v>
      </c>
      <c r="C3917" s="1">
        <v>478496</v>
      </c>
      <c r="D3917" s="1" t="s">
        <v>18</v>
      </c>
      <c r="E3917" s="1" t="s">
        <v>16</v>
      </c>
      <c r="F3917" s="1" t="s">
        <v>12</v>
      </c>
      <c r="G3917" s="1" t="s">
        <v>13</v>
      </c>
      <c r="H3917" s="1" t="s">
        <v>13</v>
      </c>
      <c r="I3917" s="1">
        <v>31</v>
      </c>
      <c r="J3917" t="str">
        <f t="shared" si="184"/>
        <v>No</v>
      </c>
      <c r="K3917" t="str">
        <f t="shared" si="185"/>
        <v>No</v>
      </c>
      <c r="L3917">
        <f t="shared" si="186"/>
        <v>478496</v>
      </c>
      <c r="M3917" s="1" t="str">
        <f>IF(ISBLANK(D3917),_xlfn.MODE.SNGL(moras[TIPO_ASEGURAMIENTO]),D3917)</f>
        <v>TRABAJADOR INDEPENDIENTE</v>
      </c>
      <c r="N3917" s="1">
        <f>IF(ISBLANK(moras[[#This Row],[EDAD]]),T3938,moras[[#This Row],[EDAD]])</f>
        <v>31</v>
      </c>
    </row>
    <row r="3918" spans="1:14" x14ac:dyDescent="0.35">
      <c r="A3918" s="1">
        <v>3917</v>
      </c>
      <c r="B3918" s="1" t="s">
        <v>9</v>
      </c>
      <c r="C3918" s="1">
        <v>297046</v>
      </c>
      <c r="D3918" s="1" t="s">
        <v>17</v>
      </c>
      <c r="E3918" s="1" t="s">
        <v>16</v>
      </c>
      <c r="F3918" s="1" t="s">
        <v>12</v>
      </c>
      <c r="G3918" s="1" t="s">
        <v>13</v>
      </c>
      <c r="H3918" s="1" t="s">
        <v>13</v>
      </c>
      <c r="I3918" s="1">
        <v>59</v>
      </c>
      <c r="J3918" t="str">
        <f t="shared" si="184"/>
        <v>No</v>
      </c>
      <c r="K3918" t="str">
        <f t="shared" si="185"/>
        <v>No</v>
      </c>
      <c r="L3918">
        <f t="shared" si="186"/>
        <v>297046</v>
      </c>
      <c r="M3918" s="1" t="str">
        <f>IF(ISBLANK(D3918),_xlfn.MODE.SNGL(moras[TIPO_ASEGURAMIENTO]),D3918)</f>
        <v>ASEGURADO VOLUNTARIO</v>
      </c>
      <c r="N3918" s="1">
        <f>IF(ISBLANK(moras[[#This Row],[EDAD]]),T3939,moras[[#This Row],[EDAD]])</f>
        <v>59</v>
      </c>
    </row>
    <row r="3919" spans="1:14" x14ac:dyDescent="0.35">
      <c r="A3919" s="1">
        <v>3918</v>
      </c>
      <c r="B3919" s="1" t="s">
        <v>15</v>
      </c>
      <c r="C3919" s="1">
        <v>360000</v>
      </c>
      <c r="D3919" s="1" t="s">
        <v>10</v>
      </c>
      <c r="E3919" s="1" t="s">
        <v>16</v>
      </c>
      <c r="F3919" s="1" t="s">
        <v>12</v>
      </c>
      <c r="G3919" s="1" t="s">
        <v>13</v>
      </c>
      <c r="H3919" s="1" t="s">
        <v>13</v>
      </c>
      <c r="I3919" s="1">
        <v>23</v>
      </c>
      <c r="J3919" t="str">
        <f t="shared" si="184"/>
        <v>No</v>
      </c>
      <c r="K3919" t="str">
        <f t="shared" si="185"/>
        <v>No</v>
      </c>
      <c r="L3919">
        <f t="shared" si="186"/>
        <v>360000</v>
      </c>
      <c r="M3919" s="1" t="str">
        <f>IF(ISBLANK(D3919),_xlfn.MODE.SNGL(moras[TIPO_ASEGURAMIENTO]),D3919)</f>
        <v>ASALARIADO</v>
      </c>
      <c r="N3919" s="1">
        <f>IF(ISBLANK(moras[[#This Row],[EDAD]]),T3940,moras[[#This Row],[EDAD]])</f>
        <v>23</v>
      </c>
    </row>
    <row r="3920" spans="1:14" x14ac:dyDescent="0.35">
      <c r="A3920" s="1">
        <v>3919</v>
      </c>
      <c r="B3920" s="1" t="s">
        <v>15</v>
      </c>
      <c r="C3920" s="1">
        <v>297046</v>
      </c>
      <c r="D3920" s="1" t="s">
        <v>17</v>
      </c>
      <c r="E3920" s="1" t="s">
        <v>16</v>
      </c>
      <c r="F3920" s="1" t="s">
        <v>12</v>
      </c>
      <c r="G3920" s="1" t="s">
        <v>13</v>
      </c>
      <c r="H3920" s="1" t="s">
        <v>13</v>
      </c>
      <c r="I3920" s="1">
        <v>43</v>
      </c>
      <c r="J3920" t="str">
        <f t="shared" si="184"/>
        <v>No</v>
      </c>
      <c r="K3920" t="str">
        <f t="shared" si="185"/>
        <v>No</v>
      </c>
      <c r="L3920">
        <f t="shared" si="186"/>
        <v>297046</v>
      </c>
      <c r="M3920" s="1" t="str">
        <f>IF(ISBLANK(D3920),_xlfn.MODE.SNGL(moras[TIPO_ASEGURAMIENTO]),D3920)</f>
        <v>ASEGURADO VOLUNTARIO</v>
      </c>
      <c r="N3920" s="1">
        <f>IF(ISBLANK(moras[[#This Row],[EDAD]]),T3941,moras[[#This Row],[EDAD]])</f>
        <v>43</v>
      </c>
    </row>
    <row r="3921" spans="1:14" x14ac:dyDescent="0.35">
      <c r="A3921" s="1">
        <v>3920</v>
      </c>
      <c r="B3921" s="1" t="s">
        <v>9</v>
      </c>
      <c r="C3921" s="1">
        <v>10</v>
      </c>
      <c r="D3921" s="1" t="s">
        <v>10</v>
      </c>
      <c r="E3921" s="1" t="s">
        <v>16</v>
      </c>
      <c r="F3921" s="1" t="s">
        <v>12</v>
      </c>
      <c r="G3921" s="1" t="s">
        <v>13</v>
      </c>
      <c r="H3921" s="1" t="s">
        <v>13</v>
      </c>
      <c r="I3921" s="1">
        <v>42</v>
      </c>
      <c r="J3921" t="str">
        <f t="shared" si="184"/>
        <v>No</v>
      </c>
      <c r="K3921" t="str">
        <f t="shared" si="185"/>
        <v>No</v>
      </c>
      <c r="L3921">
        <f t="shared" si="186"/>
        <v>10</v>
      </c>
      <c r="M3921" s="1" t="str">
        <f>IF(ISBLANK(D3921),_xlfn.MODE.SNGL(moras[TIPO_ASEGURAMIENTO]),D3921)</f>
        <v>ASALARIADO</v>
      </c>
      <c r="N3921" s="1">
        <f>IF(ISBLANK(moras[[#This Row],[EDAD]]),T3942,moras[[#This Row],[EDAD]])</f>
        <v>42</v>
      </c>
    </row>
    <row r="3922" spans="1:14" x14ac:dyDescent="0.35">
      <c r="A3922" s="1">
        <v>3921</v>
      </c>
      <c r="B3922" s="1" t="s">
        <v>9</v>
      </c>
      <c r="C3922" s="1">
        <v>310124</v>
      </c>
      <c r="D3922" s="1" t="s">
        <v>18</v>
      </c>
      <c r="E3922" s="1" t="s">
        <v>16</v>
      </c>
      <c r="F3922" s="1" t="s">
        <v>12</v>
      </c>
      <c r="G3922" s="1" t="s">
        <v>12</v>
      </c>
      <c r="H3922" s="1" t="s">
        <v>12</v>
      </c>
      <c r="I3922" s="1">
        <v>48</v>
      </c>
      <c r="J3922" t="str">
        <f t="shared" si="184"/>
        <v>No</v>
      </c>
      <c r="K3922" t="str">
        <f t="shared" si="185"/>
        <v>No</v>
      </c>
      <c r="L3922">
        <f t="shared" si="186"/>
        <v>310124</v>
      </c>
      <c r="M3922" s="1" t="str">
        <f>IF(ISBLANK(D3922),_xlfn.MODE.SNGL(moras[TIPO_ASEGURAMIENTO]),D3922)</f>
        <v>TRABAJADOR INDEPENDIENTE</v>
      </c>
      <c r="N3922" s="1">
        <f>IF(ISBLANK(moras[[#This Row],[EDAD]]),T3943,moras[[#This Row],[EDAD]])</f>
        <v>48</v>
      </c>
    </row>
    <row r="3923" spans="1:14" x14ac:dyDescent="0.35">
      <c r="A3923" s="1">
        <v>3922</v>
      </c>
      <c r="B3923" s="1" t="s">
        <v>9</v>
      </c>
      <c r="C3923" s="1">
        <v>148800</v>
      </c>
      <c r="D3923" s="1" t="s">
        <v>10</v>
      </c>
      <c r="E3923" s="1" t="s">
        <v>16</v>
      </c>
      <c r="F3923" s="1" t="s">
        <v>12</v>
      </c>
      <c r="G3923" s="1" t="s">
        <v>13</v>
      </c>
      <c r="H3923" s="1" t="s">
        <v>13</v>
      </c>
      <c r="I3923" s="1">
        <v>54</v>
      </c>
      <c r="J3923" t="str">
        <f t="shared" si="184"/>
        <v>No</v>
      </c>
      <c r="K3923" t="str">
        <f t="shared" si="185"/>
        <v>No</v>
      </c>
      <c r="L3923">
        <f t="shared" si="186"/>
        <v>148800</v>
      </c>
      <c r="M3923" s="1" t="str">
        <f>IF(ISBLANK(D3923),_xlfn.MODE.SNGL(moras[TIPO_ASEGURAMIENTO]),D3923)</f>
        <v>ASALARIADO</v>
      </c>
      <c r="N3923" s="1">
        <f>IF(ISBLANK(moras[[#This Row],[EDAD]]),T3944,moras[[#This Row],[EDAD]])</f>
        <v>54</v>
      </c>
    </row>
    <row r="3924" spans="1:14" x14ac:dyDescent="0.35">
      <c r="A3924" s="1">
        <v>3923</v>
      </c>
      <c r="B3924" s="1" t="s">
        <v>9</v>
      </c>
      <c r="C3924" s="1">
        <v>192600</v>
      </c>
      <c r="D3924" s="1" t="s">
        <v>10</v>
      </c>
      <c r="E3924" s="1" t="s">
        <v>16</v>
      </c>
      <c r="F3924" s="1" t="s">
        <v>12</v>
      </c>
      <c r="G3924" s="1" t="s">
        <v>12</v>
      </c>
      <c r="H3924" s="1" t="s">
        <v>12</v>
      </c>
      <c r="I3924" s="1">
        <v>48</v>
      </c>
      <c r="J3924" t="str">
        <f t="shared" si="184"/>
        <v>No</v>
      </c>
      <c r="K3924" t="str">
        <f t="shared" si="185"/>
        <v>No</v>
      </c>
      <c r="L3924">
        <f t="shared" si="186"/>
        <v>192600</v>
      </c>
      <c r="M3924" s="1" t="str">
        <f>IF(ISBLANK(D3924),_xlfn.MODE.SNGL(moras[TIPO_ASEGURAMIENTO]),D3924)</f>
        <v>ASALARIADO</v>
      </c>
      <c r="N3924" s="1">
        <f>IF(ISBLANK(moras[[#This Row],[EDAD]]),T3945,moras[[#This Row],[EDAD]])</f>
        <v>48</v>
      </c>
    </row>
    <row r="3925" spans="1:14" x14ac:dyDescent="0.35">
      <c r="A3925" s="1">
        <v>3924</v>
      </c>
      <c r="B3925" s="1" t="s">
        <v>9</v>
      </c>
      <c r="C3925" s="1">
        <v>305704</v>
      </c>
      <c r="D3925" s="1" t="s">
        <v>18</v>
      </c>
      <c r="E3925" s="1" t="s">
        <v>16</v>
      </c>
      <c r="F3925" s="1" t="s">
        <v>12</v>
      </c>
      <c r="G3925" s="1" t="s">
        <v>13</v>
      </c>
      <c r="H3925" s="1" t="s">
        <v>12</v>
      </c>
      <c r="I3925" s="1">
        <v>42</v>
      </c>
      <c r="J3925" t="str">
        <f t="shared" si="184"/>
        <v>No</v>
      </c>
      <c r="K3925" t="str">
        <f t="shared" si="185"/>
        <v>No</v>
      </c>
      <c r="L3925">
        <f t="shared" si="186"/>
        <v>305704</v>
      </c>
      <c r="M3925" s="1" t="str">
        <f>IF(ISBLANK(D3925),_xlfn.MODE.SNGL(moras[TIPO_ASEGURAMIENTO]),D3925)</f>
        <v>TRABAJADOR INDEPENDIENTE</v>
      </c>
      <c r="N3925" s="1">
        <f>IF(ISBLANK(moras[[#This Row],[EDAD]]),T3946,moras[[#This Row],[EDAD]])</f>
        <v>42</v>
      </c>
    </row>
    <row r="3926" spans="1:14" x14ac:dyDescent="0.35">
      <c r="A3926" s="1">
        <v>3925</v>
      </c>
      <c r="B3926" s="1" t="s">
        <v>9</v>
      </c>
      <c r="C3926" s="1">
        <v>297046</v>
      </c>
      <c r="D3926" s="1" t="s">
        <v>17</v>
      </c>
      <c r="E3926" s="1" t="s">
        <v>16</v>
      </c>
      <c r="F3926" s="1" t="s">
        <v>12</v>
      </c>
      <c r="G3926" s="1" t="s">
        <v>13</v>
      </c>
      <c r="H3926" s="1" t="s">
        <v>13</v>
      </c>
      <c r="I3926" s="1">
        <v>48</v>
      </c>
      <c r="J3926" t="str">
        <f t="shared" si="184"/>
        <v>No</v>
      </c>
      <c r="K3926" t="str">
        <f t="shared" si="185"/>
        <v>No</v>
      </c>
      <c r="L3926">
        <f t="shared" si="186"/>
        <v>297046</v>
      </c>
      <c r="M3926" s="1" t="str">
        <f>IF(ISBLANK(D3926),_xlfn.MODE.SNGL(moras[TIPO_ASEGURAMIENTO]),D3926)</f>
        <v>ASEGURADO VOLUNTARIO</v>
      </c>
      <c r="N3926" s="1">
        <f>IF(ISBLANK(moras[[#This Row],[EDAD]]),T3947,moras[[#This Row],[EDAD]])</f>
        <v>48</v>
      </c>
    </row>
    <row r="3927" spans="1:14" x14ac:dyDescent="0.35">
      <c r="A3927" s="1">
        <v>3926</v>
      </c>
      <c r="B3927" s="1" t="s">
        <v>9</v>
      </c>
      <c r="C3927" s="1">
        <v>1481119.18</v>
      </c>
      <c r="D3927" s="1" t="s">
        <v>10</v>
      </c>
      <c r="E3927" s="1" t="s">
        <v>16</v>
      </c>
      <c r="F3927" s="1" t="s">
        <v>12</v>
      </c>
      <c r="G3927" s="1" t="s">
        <v>13</v>
      </c>
      <c r="H3927" s="1" t="s">
        <v>13</v>
      </c>
      <c r="I3927" s="1">
        <v>29</v>
      </c>
      <c r="J3927" t="str">
        <f t="shared" si="184"/>
        <v>No</v>
      </c>
      <c r="K3927" t="str">
        <f t="shared" si="185"/>
        <v>No</v>
      </c>
      <c r="L3927">
        <f t="shared" si="186"/>
        <v>1481119.18</v>
      </c>
      <c r="M3927" s="1" t="str">
        <f>IF(ISBLANK(D3927),_xlfn.MODE.SNGL(moras[TIPO_ASEGURAMIENTO]),D3927)</f>
        <v>ASALARIADO</v>
      </c>
      <c r="N3927" s="1">
        <f>IF(ISBLANK(moras[[#This Row],[EDAD]]),T3948,moras[[#This Row],[EDAD]])</f>
        <v>29</v>
      </c>
    </row>
    <row r="3928" spans="1:14" x14ac:dyDescent="0.35">
      <c r="A3928" s="1">
        <v>3927</v>
      </c>
      <c r="B3928" s="1" t="s">
        <v>15</v>
      </c>
      <c r="C3928" s="1">
        <v>220000</v>
      </c>
      <c r="D3928" s="1" t="s">
        <v>10</v>
      </c>
      <c r="E3928" s="1" t="s">
        <v>16</v>
      </c>
      <c r="F3928" s="1" t="s">
        <v>12</v>
      </c>
      <c r="G3928" s="1" t="s">
        <v>13</v>
      </c>
      <c r="H3928" s="1" t="s">
        <v>13</v>
      </c>
      <c r="I3928" s="1">
        <v>58</v>
      </c>
      <c r="J3928" t="str">
        <f t="shared" si="184"/>
        <v>No</v>
      </c>
      <c r="K3928" t="str">
        <f t="shared" si="185"/>
        <v>No</v>
      </c>
      <c r="L3928">
        <f t="shared" si="186"/>
        <v>220000</v>
      </c>
      <c r="M3928" s="1" t="str">
        <f>IF(ISBLANK(D3928),_xlfn.MODE.SNGL(moras[TIPO_ASEGURAMIENTO]),D3928)</f>
        <v>ASALARIADO</v>
      </c>
      <c r="N3928" s="1">
        <f>IF(ISBLANK(moras[[#This Row],[EDAD]]),T3949,moras[[#This Row],[EDAD]])</f>
        <v>58</v>
      </c>
    </row>
    <row r="3929" spans="1:14" x14ac:dyDescent="0.35">
      <c r="A3929" s="1">
        <v>3928</v>
      </c>
      <c r="B3929" s="1" t="s">
        <v>15</v>
      </c>
      <c r="C3929" s="1">
        <v>856546</v>
      </c>
      <c r="D3929" s="1" t="s">
        <v>10</v>
      </c>
      <c r="E3929" s="1" t="s">
        <v>11</v>
      </c>
      <c r="F3929" s="1" t="s">
        <v>12</v>
      </c>
      <c r="G3929" s="1" t="s">
        <v>13</v>
      </c>
      <c r="H3929" s="1" t="s">
        <v>13</v>
      </c>
      <c r="I3929" s="1">
        <v>36</v>
      </c>
      <c r="J3929" t="str">
        <f t="shared" si="184"/>
        <v>No</v>
      </c>
      <c r="K3929" t="str">
        <f t="shared" si="185"/>
        <v>No</v>
      </c>
      <c r="L3929">
        <f t="shared" si="186"/>
        <v>856546</v>
      </c>
      <c r="M3929" s="1" t="str">
        <f>IF(ISBLANK(D3929),_xlfn.MODE.SNGL(moras[TIPO_ASEGURAMIENTO]),D3929)</f>
        <v>ASALARIADO</v>
      </c>
      <c r="N3929" s="1">
        <f>IF(ISBLANK(moras[[#This Row],[EDAD]]),T3950,moras[[#This Row],[EDAD]])</f>
        <v>36</v>
      </c>
    </row>
    <row r="3930" spans="1:14" x14ac:dyDescent="0.35">
      <c r="A3930" s="1">
        <v>3929</v>
      </c>
      <c r="B3930" s="1" t="s">
        <v>15</v>
      </c>
      <c r="C3930" s="1">
        <v>358640</v>
      </c>
      <c r="D3930" s="1" t="s">
        <v>18</v>
      </c>
      <c r="E3930" s="1" t="s">
        <v>16</v>
      </c>
      <c r="F3930" s="1" t="s">
        <v>12</v>
      </c>
      <c r="G3930" s="1" t="s">
        <v>13</v>
      </c>
      <c r="H3930" s="1" t="s">
        <v>12</v>
      </c>
      <c r="I3930" s="1">
        <v>24</v>
      </c>
      <c r="J3930" t="str">
        <f t="shared" si="184"/>
        <v>No</v>
      </c>
      <c r="K3930" t="str">
        <f t="shared" si="185"/>
        <v>No</v>
      </c>
      <c r="L3930">
        <f t="shared" si="186"/>
        <v>358640</v>
      </c>
      <c r="M3930" s="1" t="str">
        <f>IF(ISBLANK(D3930),_xlfn.MODE.SNGL(moras[TIPO_ASEGURAMIENTO]),D3930)</f>
        <v>TRABAJADOR INDEPENDIENTE</v>
      </c>
      <c r="N3930" s="1">
        <f>IF(ISBLANK(moras[[#This Row],[EDAD]]),T3951,moras[[#This Row],[EDAD]])</f>
        <v>24</v>
      </c>
    </row>
    <row r="3931" spans="1:14" x14ac:dyDescent="0.35">
      <c r="A3931" s="1">
        <v>3930</v>
      </c>
      <c r="B3931" s="1" t="s">
        <v>9</v>
      </c>
      <c r="C3931" s="1">
        <v>345000</v>
      </c>
      <c r="D3931" s="1" t="s">
        <v>10</v>
      </c>
      <c r="E3931" s="1" t="s">
        <v>16</v>
      </c>
      <c r="F3931" s="1" t="s">
        <v>12</v>
      </c>
      <c r="G3931" s="1" t="s">
        <v>13</v>
      </c>
      <c r="H3931" s="1" t="s">
        <v>13</v>
      </c>
      <c r="I3931" s="1">
        <v>62</v>
      </c>
      <c r="J3931" t="str">
        <f t="shared" si="184"/>
        <v>No</v>
      </c>
      <c r="K3931" t="str">
        <f t="shared" si="185"/>
        <v>No</v>
      </c>
      <c r="L3931">
        <f t="shared" si="186"/>
        <v>345000</v>
      </c>
      <c r="M3931" s="1" t="str">
        <f>IF(ISBLANK(D3931),_xlfn.MODE.SNGL(moras[TIPO_ASEGURAMIENTO]),D3931)</f>
        <v>ASALARIADO</v>
      </c>
      <c r="N3931" s="1">
        <f>IF(ISBLANK(moras[[#This Row],[EDAD]]),T3952,moras[[#This Row],[EDAD]])</f>
        <v>62</v>
      </c>
    </row>
    <row r="3932" spans="1:14" x14ac:dyDescent="0.35">
      <c r="A3932" s="1">
        <v>3931</v>
      </c>
      <c r="B3932" s="1" t="s">
        <v>9</v>
      </c>
      <c r="C3932" s="1">
        <v>292400</v>
      </c>
      <c r="D3932" s="1" t="s">
        <v>10</v>
      </c>
      <c r="E3932" s="1" t="s">
        <v>16</v>
      </c>
      <c r="F3932" s="1" t="s">
        <v>12</v>
      </c>
      <c r="G3932" s="1" t="s">
        <v>13</v>
      </c>
      <c r="H3932" s="1" t="s">
        <v>13</v>
      </c>
      <c r="I3932" s="1">
        <v>34</v>
      </c>
      <c r="J3932" t="str">
        <f t="shared" si="184"/>
        <v>No</v>
      </c>
      <c r="K3932" t="str">
        <f t="shared" si="185"/>
        <v>No</v>
      </c>
      <c r="L3932">
        <f t="shared" si="186"/>
        <v>292400</v>
      </c>
      <c r="M3932" s="1" t="str">
        <f>IF(ISBLANK(D3932),_xlfn.MODE.SNGL(moras[TIPO_ASEGURAMIENTO]),D3932)</f>
        <v>ASALARIADO</v>
      </c>
      <c r="N3932" s="1">
        <f>IF(ISBLANK(moras[[#This Row],[EDAD]]),T3953,moras[[#This Row],[EDAD]])</f>
        <v>34</v>
      </c>
    </row>
    <row r="3933" spans="1:14" x14ac:dyDescent="0.35">
      <c r="A3933" s="1">
        <v>3932</v>
      </c>
      <c r="B3933" s="1" t="s">
        <v>15</v>
      </c>
      <c r="C3933" s="1">
        <v>445400</v>
      </c>
      <c r="D3933" s="1" t="s">
        <v>10</v>
      </c>
      <c r="E3933" s="1" t="s">
        <v>11</v>
      </c>
      <c r="F3933" s="1" t="s">
        <v>12</v>
      </c>
      <c r="G3933" s="1" t="s">
        <v>13</v>
      </c>
      <c r="H3933" s="1" t="s">
        <v>12</v>
      </c>
      <c r="I3933" s="1">
        <v>52</v>
      </c>
      <c r="J3933" t="str">
        <f t="shared" si="184"/>
        <v>No</v>
      </c>
      <c r="K3933" t="str">
        <f t="shared" si="185"/>
        <v>No</v>
      </c>
      <c r="L3933">
        <f t="shared" si="186"/>
        <v>445400</v>
      </c>
      <c r="M3933" s="1" t="str">
        <f>IF(ISBLANK(D3933),_xlfn.MODE.SNGL(moras[TIPO_ASEGURAMIENTO]),D3933)</f>
        <v>ASALARIADO</v>
      </c>
      <c r="N3933" s="1">
        <f>IF(ISBLANK(moras[[#This Row],[EDAD]]),T3954,moras[[#This Row],[EDAD]])</f>
        <v>52</v>
      </c>
    </row>
    <row r="3934" spans="1:14" x14ac:dyDescent="0.35">
      <c r="A3934" s="1">
        <v>3933</v>
      </c>
      <c r="B3934" s="1" t="s">
        <v>9</v>
      </c>
      <c r="C3934" s="1">
        <v>300000</v>
      </c>
      <c r="D3934" s="1" t="s">
        <v>10</v>
      </c>
      <c r="E3934" s="1" t="s">
        <v>16</v>
      </c>
      <c r="F3934" s="1" t="s">
        <v>12</v>
      </c>
      <c r="G3934" s="1" t="s">
        <v>13</v>
      </c>
      <c r="H3934" s="1" t="s">
        <v>13</v>
      </c>
      <c r="I3934" s="1">
        <v>50</v>
      </c>
      <c r="J3934" t="str">
        <f t="shared" si="184"/>
        <v>No</v>
      </c>
      <c r="K3934" t="str">
        <f t="shared" si="185"/>
        <v>No</v>
      </c>
      <c r="L3934">
        <f t="shared" si="186"/>
        <v>300000</v>
      </c>
      <c r="M3934" s="1" t="str">
        <f>IF(ISBLANK(D3934),_xlfn.MODE.SNGL(moras[TIPO_ASEGURAMIENTO]),D3934)</f>
        <v>ASALARIADO</v>
      </c>
      <c r="N3934" s="1">
        <f>IF(ISBLANK(moras[[#This Row],[EDAD]]),T3955,moras[[#This Row],[EDAD]])</f>
        <v>50</v>
      </c>
    </row>
    <row r="3935" spans="1:14" x14ac:dyDescent="0.35">
      <c r="A3935" s="1">
        <v>3934</v>
      </c>
      <c r="B3935" s="1" t="s">
        <v>15</v>
      </c>
      <c r="C3935" s="1">
        <v>343391</v>
      </c>
      <c r="D3935" s="1" t="s">
        <v>10</v>
      </c>
      <c r="E3935" s="1" t="s">
        <v>16</v>
      </c>
      <c r="F3935" s="1" t="s">
        <v>12</v>
      </c>
      <c r="G3935" s="1" t="s">
        <v>13</v>
      </c>
      <c r="H3935" s="1" t="s">
        <v>13</v>
      </c>
      <c r="I3935" s="1">
        <v>40</v>
      </c>
      <c r="J3935" t="str">
        <f t="shared" si="184"/>
        <v>No</v>
      </c>
      <c r="K3935" t="str">
        <f t="shared" si="185"/>
        <v>No</v>
      </c>
      <c r="L3935">
        <f t="shared" si="186"/>
        <v>343391</v>
      </c>
      <c r="M3935" s="1" t="str">
        <f>IF(ISBLANK(D3935),_xlfn.MODE.SNGL(moras[TIPO_ASEGURAMIENTO]),D3935)</f>
        <v>ASALARIADO</v>
      </c>
      <c r="N3935" s="1">
        <f>IF(ISBLANK(moras[[#This Row],[EDAD]]),T3956,moras[[#This Row],[EDAD]])</f>
        <v>40</v>
      </c>
    </row>
    <row r="3936" spans="1:14" x14ac:dyDescent="0.35">
      <c r="A3936" s="1">
        <v>3935</v>
      </c>
      <c r="B3936" s="1" t="s">
        <v>9</v>
      </c>
      <c r="C3936" s="1">
        <v>64275.12</v>
      </c>
      <c r="D3936" s="1" t="s">
        <v>10</v>
      </c>
      <c r="E3936" s="1" t="s">
        <v>16</v>
      </c>
      <c r="F3936" s="1" t="s">
        <v>12</v>
      </c>
      <c r="G3936" s="1" t="s">
        <v>13</v>
      </c>
      <c r="H3936" s="1" t="s">
        <v>13</v>
      </c>
      <c r="I3936" s="1">
        <v>31</v>
      </c>
      <c r="J3936" t="str">
        <f t="shared" si="184"/>
        <v>No</v>
      </c>
      <c r="K3936" t="str">
        <f t="shared" si="185"/>
        <v>No</v>
      </c>
      <c r="L3936">
        <f t="shared" si="186"/>
        <v>64275.12</v>
      </c>
      <c r="M3936" s="1" t="str">
        <f>IF(ISBLANK(D3936),_xlfn.MODE.SNGL(moras[TIPO_ASEGURAMIENTO]),D3936)</f>
        <v>ASALARIADO</v>
      </c>
      <c r="N3936" s="1">
        <f>IF(ISBLANK(moras[[#This Row],[EDAD]]),T3957,moras[[#This Row],[EDAD]])</f>
        <v>31</v>
      </c>
    </row>
    <row r="3937" spans="1:14" x14ac:dyDescent="0.35">
      <c r="A3937" s="1">
        <v>3936</v>
      </c>
      <c r="B3937" s="1" t="s">
        <v>9</v>
      </c>
      <c r="C3937" s="1">
        <v>278030</v>
      </c>
      <c r="D3937" s="1" t="s">
        <v>19</v>
      </c>
      <c r="E3937" s="1" t="s">
        <v>16</v>
      </c>
      <c r="F3937" s="1" t="s">
        <v>12</v>
      </c>
      <c r="G3937" s="1" t="s">
        <v>13</v>
      </c>
      <c r="H3937" s="1" t="s">
        <v>13</v>
      </c>
      <c r="I3937" s="1">
        <v>42</v>
      </c>
      <c r="J3937" t="str">
        <f t="shared" si="184"/>
        <v>No</v>
      </c>
      <c r="K3937" t="str">
        <f t="shared" si="185"/>
        <v>No</v>
      </c>
      <c r="L3937">
        <f t="shared" si="186"/>
        <v>278030</v>
      </c>
      <c r="M3937" s="1" t="str">
        <f>IF(ISBLANK(D3937),_xlfn.MODE.SNGL(moras[TIPO_ASEGURAMIENTO]),D3937)</f>
        <v>CONVENIOS ESPECIALES DE TRABAJADORES INDEPENDIENTES</v>
      </c>
      <c r="N3937" s="1">
        <f>IF(ISBLANK(moras[[#This Row],[EDAD]]),T3958,moras[[#This Row],[EDAD]])</f>
        <v>42</v>
      </c>
    </row>
    <row r="3938" spans="1:14" x14ac:dyDescent="0.35">
      <c r="A3938" s="1">
        <v>3937</v>
      </c>
      <c r="B3938" s="1" t="s">
        <v>9</v>
      </c>
      <c r="C3938" s="1">
        <v>367154.08</v>
      </c>
      <c r="D3938" s="1" t="s">
        <v>10</v>
      </c>
      <c r="E3938" s="1" t="s">
        <v>16</v>
      </c>
      <c r="F3938" s="1" t="s">
        <v>12</v>
      </c>
      <c r="G3938" s="1" t="s">
        <v>13</v>
      </c>
      <c r="H3938" s="1" t="s">
        <v>12</v>
      </c>
      <c r="I3938" s="1">
        <v>58</v>
      </c>
      <c r="J3938" t="str">
        <f t="shared" si="184"/>
        <v>No</v>
      </c>
      <c r="K3938" t="str">
        <f t="shared" si="185"/>
        <v>No</v>
      </c>
      <c r="L3938">
        <f t="shared" si="186"/>
        <v>367154.08</v>
      </c>
      <c r="M3938" s="1" t="str">
        <f>IF(ISBLANK(D3938),_xlfn.MODE.SNGL(moras[TIPO_ASEGURAMIENTO]),D3938)</f>
        <v>ASALARIADO</v>
      </c>
      <c r="N3938" s="1">
        <f>IF(ISBLANK(moras[[#This Row],[EDAD]]),T3959,moras[[#This Row],[EDAD]])</f>
        <v>58</v>
      </c>
    </row>
    <row r="3939" spans="1:14" x14ac:dyDescent="0.35">
      <c r="A3939" s="1">
        <v>3938</v>
      </c>
      <c r="B3939" s="1" t="s">
        <v>15</v>
      </c>
      <c r="C3939" s="1">
        <v>508158.5</v>
      </c>
      <c r="D3939" s="1" t="s">
        <v>10</v>
      </c>
      <c r="E3939" s="1" t="s">
        <v>11</v>
      </c>
      <c r="F3939" s="1" t="s">
        <v>12</v>
      </c>
      <c r="G3939" s="1" t="s">
        <v>13</v>
      </c>
      <c r="H3939" s="1" t="s">
        <v>13</v>
      </c>
      <c r="I3939" s="1">
        <v>27</v>
      </c>
      <c r="J3939" t="str">
        <f t="shared" si="184"/>
        <v>No</v>
      </c>
      <c r="K3939" t="str">
        <f t="shared" si="185"/>
        <v>No</v>
      </c>
      <c r="L3939">
        <f t="shared" si="186"/>
        <v>508158.5</v>
      </c>
      <c r="M3939" s="1" t="str">
        <f>IF(ISBLANK(D3939),_xlfn.MODE.SNGL(moras[TIPO_ASEGURAMIENTO]),D3939)</f>
        <v>ASALARIADO</v>
      </c>
      <c r="N3939" s="1">
        <f>IF(ISBLANK(moras[[#This Row],[EDAD]]),T3960,moras[[#This Row],[EDAD]])</f>
        <v>27</v>
      </c>
    </row>
    <row r="3940" spans="1:14" x14ac:dyDescent="0.35">
      <c r="A3940" s="1">
        <v>3939</v>
      </c>
      <c r="B3940" s="1" t="s">
        <v>15</v>
      </c>
      <c r="C3940" s="1">
        <v>138000</v>
      </c>
      <c r="D3940" s="1" t="s">
        <v>10</v>
      </c>
      <c r="E3940" s="1" t="s">
        <v>16</v>
      </c>
      <c r="F3940" s="1" t="s">
        <v>12</v>
      </c>
      <c r="G3940" s="1" t="s">
        <v>12</v>
      </c>
      <c r="H3940" s="1" t="s">
        <v>12</v>
      </c>
      <c r="I3940" s="1">
        <v>59</v>
      </c>
      <c r="J3940" t="str">
        <f t="shared" si="184"/>
        <v>No</v>
      </c>
      <c r="K3940" t="str">
        <f t="shared" si="185"/>
        <v>No</v>
      </c>
      <c r="L3940">
        <f t="shared" si="186"/>
        <v>138000</v>
      </c>
      <c r="M3940" s="1" t="str">
        <f>IF(ISBLANK(D3940),_xlfn.MODE.SNGL(moras[TIPO_ASEGURAMIENTO]),D3940)</f>
        <v>ASALARIADO</v>
      </c>
      <c r="N3940" s="1">
        <f>IF(ISBLANK(moras[[#This Row],[EDAD]]),T3961,moras[[#This Row],[EDAD]])</f>
        <v>59</v>
      </c>
    </row>
    <row r="3941" spans="1:14" x14ac:dyDescent="0.35">
      <c r="A3941" s="1">
        <v>3940</v>
      </c>
      <c r="B3941" s="1" t="s">
        <v>9</v>
      </c>
      <c r="C3941" s="1">
        <v>53261.99</v>
      </c>
      <c r="D3941" s="1" t="s">
        <v>10</v>
      </c>
      <c r="E3941" s="1" t="s">
        <v>16</v>
      </c>
      <c r="F3941" s="1" t="s">
        <v>12</v>
      </c>
      <c r="G3941" s="1" t="s">
        <v>13</v>
      </c>
      <c r="H3941" s="1" t="s">
        <v>13</v>
      </c>
      <c r="I3941" s="1">
        <v>26</v>
      </c>
      <c r="J3941" t="str">
        <f t="shared" si="184"/>
        <v>No</v>
      </c>
      <c r="K3941" t="str">
        <f t="shared" si="185"/>
        <v>No</v>
      </c>
      <c r="L3941">
        <f t="shared" si="186"/>
        <v>53261.99</v>
      </c>
      <c r="M3941" s="1" t="str">
        <f>IF(ISBLANK(D3941),_xlfn.MODE.SNGL(moras[TIPO_ASEGURAMIENTO]),D3941)</f>
        <v>ASALARIADO</v>
      </c>
      <c r="N3941" s="1">
        <f>IF(ISBLANK(moras[[#This Row],[EDAD]]),T3962,moras[[#This Row],[EDAD]])</f>
        <v>26</v>
      </c>
    </row>
    <row r="3942" spans="1:14" x14ac:dyDescent="0.35">
      <c r="A3942" s="1">
        <v>3941</v>
      </c>
      <c r="B3942" s="1" t="s">
        <v>15</v>
      </c>
      <c r="C3942" s="1">
        <v>1787275</v>
      </c>
      <c r="D3942" s="1" t="s">
        <v>14</v>
      </c>
      <c r="E3942" s="1" t="s">
        <v>11</v>
      </c>
      <c r="F3942" s="1" t="s">
        <v>12</v>
      </c>
      <c r="G3942" s="1" t="s">
        <v>13</v>
      </c>
      <c r="H3942" s="1" t="s">
        <v>13</v>
      </c>
      <c r="I3942" s="1">
        <v>67</v>
      </c>
      <c r="J3942" t="str">
        <f t="shared" si="184"/>
        <v>No</v>
      </c>
      <c r="K3942" t="str">
        <f t="shared" si="185"/>
        <v>No</v>
      </c>
      <c r="L3942">
        <f t="shared" si="186"/>
        <v>1787275</v>
      </c>
      <c r="M3942" s="1" t="str">
        <f>IF(ISBLANK(D3942),_xlfn.MODE.SNGL(moras[TIPO_ASEGURAMIENTO]),D3942)</f>
        <v>PENSIONADOS EN SU PROPIO SISTEMA</v>
      </c>
      <c r="N3942" s="1">
        <f>IF(ISBLANK(moras[[#This Row],[EDAD]]),T3963,moras[[#This Row],[EDAD]])</f>
        <v>67</v>
      </c>
    </row>
    <row r="3943" spans="1:14" x14ac:dyDescent="0.35">
      <c r="A3943" s="1">
        <v>3942</v>
      </c>
      <c r="B3943" s="1" t="s">
        <v>15</v>
      </c>
      <c r="C3943" s="1">
        <v>475269</v>
      </c>
      <c r="D3943" s="1" t="s">
        <v>18</v>
      </c>
      <c r="E3943" s="1" t="s">
        <v>16</v>
      </c>
      <c r="F3943" s="1" t="s">
        <v>12</v>
      </c>
      <c r="G3943" s="1" t="s">
        <v>13</v>
      </c>
      <c r="H3943" s="1" t="s">
        <v>12</v>
      </c>
      <c r="I3943" s="1">
        <v>64</v>
      </c>
      <c r="J3943" t="str">
        <f t="shared" si="184"/>
        <v>No</v>
      </c>
      <c r="K3943" t="str">
        <f t="shared" si="185"/>
        <v>No</v>
      </c>
      <c r="L3943">
        <f t="shared" si="186"/>
        <v>475269</v>
      </c>
      <c r="M3943" s="1" t="str">
        <f>IF(ISBLANK(D3943),_xlfn.MODE.SNGL(moras[TIPO_ASEGURAMIENTO]),D3943)</f>
        <v>TRABAJADOR INDEPENDIENTE</v>
      </c>
      <c r="N3943" s="1">
        <f>IF(ISBLANK(moras[[#This Row],[EDAD]]),T3964,moras[[#This Row],[EDAD]])</f>
        <v>64</v>
      </c>
    </row>
    <row r="3944" spans="1:14" x14ac:dyDescent="0.35">
      <c r="A3944" s="1">
        <v>3943</v>
      </c>
      <c r="B3944" s="1" t="s">
        <v>15</v>
      </c>
      <c r="C3944" s="1">
        <v>1955324</v>
      </c>
      <c r="D3944" s="1" t="s">
        <v>10</v>
      </c>
      <c r="E3944" s="1" t="s">
        <v>11</v>
      </c>
      <c r="F3944" s="1" t="s">
        <v>12</v>
      </c>
      <c r="G3944" s="1" t="s">
        <v>13</v>
      </c>
      <c r="H3944" s="1" t="s">
        <v>12</v>
      </c>
      <c r="I3944" s="1">
        <v>37</v>
      </c>
      <c r="J3944" t="str">
        <f t="shared" si="184"/>
        <v>No</v>
      </c>
      <c r="K3944" t="str">
        <f t="shared" si="185"/>
        <v>No</v>
      </c>
      <c r="L3944">
        <f t="shared" si="186"/>
        <v>1955324</v>
      </c>
      <c r="M3944" s="1" t="str">
        <f>IF(ISBLANK(D3944),_xlfn.MODE.SNGL(moras[TIPO_ASEGURAMIENTO]),D3944)</f>
        <v>ASALARIADO</v>
      </c>
      <c r="N3944" s="1">
        <f>IF(ISBLANK(moras[[#This Row],[EDAD]]),T3965,moras[[#This Row],[EDAD]])</f>
        <v>37</v>
      </c>
    </row>
    <row r="3945" spans="1:14" x14ac:dyDescent="0.35">
      <c r="A3945" s="1">
        <v>3944</v>
      </c>
      <c r="B3945" s="1" t="s">
        <v>9</v>
      </c>
      <c r="C3945" s="1">
        <v>4348062</v>
      </c>
      <c r="D3945" s="1" t="s">
        <v>10</v>
      </c>
      <c r="E3945" s="1" t="s">
        <v>16</v>
      </c>
      <c r="F3945" s="1" t="s">
        <v>12</v>
      </c>
      <c r="G3945" s="1" t="s">
        <v>13</v>
      </c>
      <c r="H3945" s="1" t="s">
        <v>13</v>
      </c>
      <c r="I3945" s="1">
        <v>43</v>
      </c>
      <c r="J3945" t="str">
        <f t="shared" si="184"/>
        <v>Atípico</v>
      </c>
      <c r="K3945" t="str">
        <f t="shared" si="185"/>
        <v>No</v>
      </c>
      <c r="L3945">
        <f t="shared" si="186"/>
        <v>4348062</v>
      </c>
      <c r="M3945" s="1" t="str">
        <f>IF(ISBLANK(D3945),_xlfn.MODE.SNGL(moras[TIPO_ASEGURAMIENTO]),D3945)</f>
        <v>ASALARIADO</v>
      </c>
      <c r="N3945" s="1">
        <f>IF(ISBLANK(moras[[#This Row],[EDAD]]),T3966,moras[[#This Row],[EDAD]])</f>
        <v>43</v>
      </c>
    </row>
    <row r="3946" spans="1:14" x14ac:dyDescent="0.35">
      <c r="A3946" s="1">
        <v>3945</v>
      </c>
      <c r="B3946" s="1" t="s">
        <v>15</v>
      </c>
      <c r="C3946" s="1">
        <v>278030</v>
      </c>
      <c r="D3946" s="1" t="s">
        <v>19</v>
      </c>
      <c r="E3946" s="1" t="s">
        <v>16</v>
      </c>
      <c r="F3946" s="1" t="s">
        <v>12</v>
      </c>
      <c r="G3946" s="1" t="s">
        <v>13</v>
      </c>
      <c r="H3946" s="1" t="s">
        <v>13</v>
      </c>
      <c r="I3946" s="1">
        <v>24</v>
      </c>
      <c r="J3946" t="str">
        <f t="shared" si="184"/>
        <v>No</v>
      </c>
      <c r="K3946" t="str">
        <f t="shared" si="185"/>
        <v>No</v>
      </c>
      <c r="L3946">
        <f t="shared" si="186"/>
        <v>278030</v>
      </c>
      <c r="M3946" s="1" t="str">
        <f>IF(ISBLANK(D3946),_xlfn.MODE.SNGL(moras[TIPO_ASEGURAMIENTO]),D3946)</f>
        <v>CONVENIOS ESPECIALES DE TRABAJADORES INDEPENDIENTES</v>
      </c>
      <c r="N3946" s="1">
        <f>IF(ISBLANK(moras[[#This Row],[EDAD]]),T3967,moras[[#This Row],[EDAD]])</f>
        <v>24</v>
      </c>
    </row>
    <row r="3947" spans="1:14" x14ac:dyDescent="0.35">
      <c r="A3947" s="1">
        <v>3946</v>
      </c>
      <c r="B3947" s="1" t="s">
        <v>9</v>
      </c>
      <c r="C3947" s="1">
        <v>278030</v>
      </c>
      <c r="D3947" s="1" t="s">
        <v>19</v>
      </c>
      <c r="E3947" s="1" t="s">
        <v>16</v>
      </c>
      <c r="F3947" s="1" t="s">
        <v>12</v>
      </c>
      <c r="G3947" s="1" t="s">
        <v>13</v>
      </c>
      <c r="H3947" s="1" t="s">
        <v>13</v>
      </c>
      <c r="I3947" s="1">
        <v>28</v>
      </c>
      <c r="J3947" t="str">
        <f t="shared" si="184"/>
        <v>No</v>
      </c>
      <c r="K3947" t="str">
        <f t="shared" si="185"/>
        <v>No</v>
      </c>
      <c r="L3947">
        <f t="shared" si="186"/>
        <v>278030</v>
      </c>
      <c r="M3947" s="1" t="str">
        <f>IF(ISBLANK(D3947),_xlfn.MODE.SNGL(moras[TIPO_ASEGURAMIENTO]),D3947)</f>
        <v>CONVENIOS ESPECIALES DE TRABAJADORES INDEPENDIENTES</v>
      </c>
      <c r="N3947" s="1">
        <f>IF(ISBLANK(moras[[#This Row],[EDAD]]),T3968,moras[[#This Row],[EDAD]])</f>
        <v>28</v>
      </c>
    </row>
    <row r="3948" spans="1:14" x14ac:dyDescent="0.35">
      <c r="A3948" s="1">
        <v>3947</v>
      </c>
      <c r="B3948" s="1" t="s">
        <v>9</v>
      </c>
      <c r="C3948" s="1">
        <v>297062</v>
      </c>
      <c r="D3948" s="1" t="s">
        <v>18</v>
      </c>
      <c r="E3948" s="1" t="s">
        <v>16</v>
      </c>
      <c r="F3948" s="1" t="s">
        <v>12</v>
      </c>
      <c r="G3948" s="1" t="s">
        <v>12</v>
      </c>
      <c r="H3948" s="1" t="s">
        <v>12</v>
      </c>
      <c r="I3948" s="1">
        <v>46</v>
      </c>
      <c r="J3948" t="str">
        <f t="shared" si="184"/>
        <v>No</v>
      </c>
      <c r="K3948" t="str">
        <f t="shared" si="185"/>
        <v>No</v>
      </c>
      <c r="L3948">
        <f t="shared" si="186"/>
        <v>297062</v>
      </c>
      <c r="M3948" s="1" t="str">
        <f>IF(ISBLANK(D3948),_xlfn.MODE.SNGL(moras[TIPO_ASEGURAMIENTO]),D3948)</f>
        <v>TRABAJADOR INDEPENDIENTE</v>
      </c>
      <c r="N3948" s="1">
        <f>IF(ISBLANK(moras[[#This Row],[EDAD]]),T3969,moras[[#This Row],[EDAD]])</f>
        <v>46</v>
      </c>
    </row>
    <row r="3949" spans="1:14" x14ac:dyDescent="0.35">
      <c r="A3949" s="1">
        <v>3948</v>
      </c>
      <c r="B3949" s="1" t="s">
        <v>15</v>
      </c>
      <c r="C3949" s="1">
        <v>433430</v>
      </c>
      <c r="D3949" s="1" t="s">
        <v>10</v>
      </c>
      <c r="E3949" s="1" t="s">
        <v>11</v>
      </c>
      <c r="F3949" s="1" t="s">
        <v>12</v>
      </c>
      <c r="G3949" s="1" t="s">
        <v>13</v>
      </c>
      <c r="H3949" s="1" t="s">
        <v>12</v>
      </c>
      <c r="I3949" s="1">
        <v>48</v>
      </c>
      <c r="J3949" t="str">
        <f t="shared" si="184"/>
        <v>No</v>
      </c>
      <c r="K3949" t="str">
        <f t="shared" si="185"/>
        <v>No</v>
      </c>
      <c r="L3949">
        <f t="shared" si="186"/>
        <v>433430</v>
      </c>
      <c r="M3949" s="1" t="str">
        <f>IF(ISBLANK(D3949),_xlfn.MODE.SNGL(moras[TIPO_ASEGURAMIENTO]),D3949)</f>
        <v>ASALARIADO</v>
      </c>
      <c r="N3949" s="1">
        <f>IF(ISBLANK(moras[[#This Row],[EDAD]]),T3970,moras[[#This Row],[EDAD]])</f>
        <v>48</v>
      </c>
    </row>
    <row r="3950" spans="1:14" x14ac:dyDescent="0.35">
      <c r="A3950" s="1">
        <v>3949</v>
      </c>
      <c r="B3950" s="1" t="s">
        <v>15</v>
      </c>
      <c r="C3950" s="1">
        <v>220000</v>
      </c>
      <c r="D3950" s="1" t="s">
        <v>10</v>
      </c>
      <c r="E3950" s="1" t="s">
        <v>16</v>
      </c>
      <c r="F3950" s="1" t="s">
        <v>12</v>
      </c>
      <c r="G3950" s="1" t="s">
        <v>13</v>
      </c>
      <c r="H3950" s="1" t="s">
        <v>13</v>
      </c>
      <c r="I3950" s="1">
        <v>20</v>
      </c>
      <c r="J3950" t="str">
        <f t="shared" si="184"/>
        <v>No</v>
      </c>
      <c r="K3950" t="str">
        <f t="shared" si="185"/>
        <v>No</v>
      </c>
      <c r="L3950">
        <f t="shared" si="186"/>
        <v>220000</v>
      </c>
      <c r="M3950" s="1" t="str">
        <f>IF(ISBLANK(D3950),_xlfn.MODE.SNGL(moras[TIPO_ASEGURAMIENTO]),D3950)</f>
        <v>ASALARIADO</v>
      </c>
      <c r="N3950" s="1">
        <f>IF(ISBLANK(moras[[#This Row],[EDAD]]),T3971,moras[[#This Row],[EDAD]])</f>
        <v>20</v>
      </c>
    </row>
    <row r="3951" spans="1:14" x14ac:dyDescent="0.35">
      <c r="A3951" s="1">
        <v>3950</v>
      </c>
      <c r="B3951" s="1" t="s">
        <v>9</v>
      </c>
      <c r="C3951" s="1">
        <v>202390</v>
      </c>
      <c r="D3951" s="1" t="s">
        <v>10</v>
      </c>
      <c r="E3951" s="1" t="s">
        <v>16</v>
      </c>
      <c r="F3951" s="1" t="s">
        <v>12</v>
      </c>
      <c r="G3951" s="1" t="s">
        <v>12</v>
      </c>
      <c r="H3951" s="1" t="s">
        <v>12</v>
      </c>
      <c r="I3951" s="1">
        <v>19</v>
      </c>
      <c r="J3951" t="str">
        <f t="shared" si="184"/>
        <v>No</v>
      </c>
      <c r="K3951" t="str">
        <f t="shared" si="185"/>
        <v>No</v>
      </c>
      <c r="L3951">
        <f t="shared" si="186"/>
        <v>202390</v>
      </c>
      <c r="M3951" s="1" t="str">
        <f>IF(ISBLANK(D3951),_xlfn.MODE.SNGL(moras[TIPO_ASEGURAMIENTO]),D3951)</f>
        <v>ASALARIADO</v>
      </c>
      <c r="N3951" s="1">
        <f>IF(ISBLANK(moras[[#This Row],[EDAD]]),T3972,moras[[#This Row],[EDAD]])</f>
        <v>19</v>
      </c>
    </row>
    <row r="3952" spans="1:14" x14ac:dyDescent="0.35">
      <c r="A3952" s="1">
        <v>3951</v>
      </c>
      <c r="B3952" s="1" t="s">
        <v>9</v>
      </c>
      <c r="C3952" s="1">
        <v>721233.92000000004</v>
      </c>
      <c r="D3952" s="1" t="s">
        <v>10</v>
      </c>
      <c r="E3952" s="1" t="s">
        <v>16</v>
      </c>
      <c r="F3952" s="1" t="s">
        <v>12</v>
      </c>
      <c r="G3952" s="1" t="s">
        <v>13</v>
      </c>
      <c r="H3952" s="1" t="s">
        <v>13</v>
      </c>
      <c r="I3952" s="1">
        <v>27</v>
      </c>
      <c r="J3952" t="str">
        <f t="shared" si="184"/>
        <v>No</v>
      </c>
      <c r="K3952" t="str">
        <f t="shared" si="185"/>
        <v>No</v>
      </c>
      <c r="L3952">
        <f t="shared" si="186"/>
        <v>721233.92000000004</v>
      </c>
      <c r="M3952" s="1" t="str">
        <f>IF(ISBLANK(D3952),_xlfn.MODE.SNGL(moras[TIPO_ASEGURAMIENTO]),D3952)</f>
        <v>ASALARIADO</v>
      </c>
      <c r="N3952" s="1">
        <f>IF(ISBLANK(moras[[#This Row],[EDAD]]),T3973,moras[[#This Row],[EDAD]])</f>
        <v>27</v>
      </c>
    </row>
    <row r="3953" spans="1:14" x14ac:dyDescent="0.35">
      <c r="A3953" s="1">
        <v>3952</v>
      </c>
      <c r="B3953" s="1" t="s">
        <v>9</v>
      </c>
      <c r="C3953" s="1">
        <v>255000</v>
      </c>
      <c r="D3953" s="1" t="s">
        <v>10</v>
      </c>
      <c r="E3953" s="1" t="s">
        <v>16</v>
      </c>
      <c r="F3953" s="1" t="s">
        <v>12</v>
      </c>
      <c r="G3953" s="1" t="s">
        <v>12</v>
      </c>
      <c r="H3953" s="1" t="s">
        <v>13</v>
      </c>
      <c r="I3953" s="1">
        <v>34</v>
      </c>
      <c r="J3953" t="str">
        <f t="shared" si="184"/>
        <v>No</v>
      </c>
      <c r="K3953" t="str">
        <f t="shared" si="185"/>
        <v>No</v>
      </c>
      <c r="L3953">
        <f t="shared" si="186"/>
        <v>255000</v>
      </c>
      <c r="M3953" s="1" t="str">
        <f>IF(ISBLANK(D3953),_xlfn.MODE.SNGL(moras[TIPO_ASEGURAMIENTO]),D3953)</f>
        <v>ASALARIADO</v>
      </c>
      <c r="N3953" s="1">
        <f>IF(ISBLANK(moras[[#This Row],[EDAD]]),T3974,moras[[#This Row],[EDAD]])</f>
        <v>34</v>
      </c>
    </row>
    <row r="3954" spans="1:14" x14ac:dyDescent="0.35">
      <c r="A3954" s="1">
        <v>3953</v>
      </c>
      <c r="B3954" s="1" t="s">
        <v>9</v>
      </c>
      <c r="C3954" s="1">
        <v>728571.8</v>
      </c>
      <c r="D3954" s="1" t="s">
        <v>10</v>
      </c>
      <c r="E3954" s="1" t="s">
        <v>11</v>
      </c>
      <c r="F3954" s="1" t="s">
        <v>12</v>
      </c>
      <c r="G3954" s="1" t="s">
        <v>13</v>
      </c>
      <c r="H3954" s="1" t="s">
        <v>13</v>
      </c>
      <c r="I3954" s="1">
        <v>38</v>
      </c>
      <c r="J3954" t="str">
        <f t="shared" si="184"/>
        <v>No</v>
      </c>
      <c r="K3954" t="str">
        <f t="shared" si="185"/>
        <v>No</v>
      </c>
      <c r="L3954">
        <f t="shared" si="186"/>
        <v>728571.8</v>
      </c>
      <c r="M3954" s="1" t="str">
        <f>IF(ISBLANK(D3954),_xlfn.MODE.SNGL(moras[TIPO_ASEGURAMIENTO]),D3954)</f>
        <v>ASALARIADO</v>
      </c>
      <c r="N3954" s="1">
        <f>IF(ISBLANK(moras[[#This Row],[EDAD]]),T3975,moras[[#This Row],[EDAD]])</f>
        <v>38</v>
      </c>
    </row>
    <row r="3955" spans="1:14" x14ac:dyDescent="0.35">
      <c r="A3955" s="1">
        <v>3954</v>
      </c>
      <c r="B3955" s="1" t="s">
        <v>9</v>
      </c>
      <c r="C3955" s="1">
        <v>950000</v>
      </c>
      <c r="D3955" s="1" t="s">
        <v>10</v>
      </c>
      <c r="E3955" s="1" t="s">
        <v>16</v>
      </c>
      <c r="F3955" s="1" t="s">
        <v>12</v>
      </c>
      <c r="G3955" s="1" t="s">
        <v>13</v>
      </c>
      <c r="H3955" s="1" t="s">
        <v>13</v>
      </c>
      <c r="I3955" s="1">
        <v>41</v>
      </c>
      <c r="J3955" t="str">
        <f t="shared" si="184"/>
        <v>No</v>
      </c>
      <c r="K3955" t="str">
        <f t="shared" si="185"/>
        <v>No</v>
      </c>
      <c r="L3955">
        <f t="shared" si="186"/>
        <v>950000</v>
      </c>
      <c r="M3955" s="1" t="str">
        <f>IF(ISBLANK(D3955),_xlfn.MODE.SNGL(moras[TIPO_ASEGURAMIENTO]),D3955)</f>
        <v>ASALARIADO</v>
      </c>
      <c r="N3955" s="1">
        <f>IF(ISBLANK(moras[[#This Row],[EDAD]]),T3976,moras[[#This Row],[EDAD]])</f>
        <v>41</v>
      </c>
    </row>
    <row r="3956" spans="1:14" x14ac:dyDescent="0.35">
      <c r="A3956" s="1">
        <v>3955</v>
      </c>
      <c r="B3956" s="1" t="s">
        <v>15</v>
      </c>
      <c r="C3956" s="1">
        <v>964738.22</v>
      </c>
      <c r="D3956" s="1" t="s">
        <v>10</v>
      </c>
      <c r="E3956" s="1" t="s">
        <v>16</v>
      </c>
      <c r="F3956" s="1" t="s">
        <v>12</v>
      </c>
      <c r="G3956" s="1" t="s">
        <v>13</v>
      </c>
      <c r="H3956" s="1" t="s">
        <v>13</v>
      </c>
      <c r="I3956" s="1">
        <v>35</v>
      </c>
      <c r="J3956" t="str">
        <f t="shared" si="184"/>
        <v>No</v>
      </c>
      <c r="K3956" t="str">
        <f t="shared" si="185"/>
        <v>No</v>
      </c>
      <c r="L3956">
        <f t="shared" si="186"/>
        <v>964738.22</v>
      </c>
      <c r="M3956" s="1" t="str">
        <f>IF(ISBLANK(D3956),_xlfn.MODE.SNGL(moras[TIPO_ASEGURAMIENTO]),D3956)</f>
        <v>ASALARIADO</v>
      </c>
      <c r="N3956" s="1">
        <f>IF(ISBLANK(moras[[#This Row],[EDAD]]),T3977,moras[[#This Row],[EDAD]])</f>
        <v>35</v>
      </c>
    </row>
    <row r="3957" spans="1:14" x14ac:dyDescent="0.35">
      <c r="A3957" s="1">
        <v>3956</v>
      </c>
      <c r="B3957" s="1" t="s">
        <v>9</v>
      </c>
      <c r="C3957" s="1">
        <v>510415.15</v>
      </c>
      <c r="D3957" s="1" t="s">
        <v>10</v>
      </c>
      <c r="E3957" s="1" t="s">
        <v>16</v>
      </c>
      <c r="F3957" s="1" t="s">
        <v>12</v>
      </c>
      <c r="G3957" s="1" t="s">
        <v>13</v>
      </c>
      <c r="H3957" s="1" t="s">
        <v>13</v>
      </c>
      <c r="I3957" s="1">
        <v>34</v>
      </c>
      <c r="J3957" t="str">
        <f t="shared" si="184"/>
        <v>No</v>
      </c>
      <c r="K3957" t="str">
        <f t="shared" si="185"/>
        <v>No</v>
      </c>
      <c r="L3957">
        <f t="shared" si="186"/>
        <v>510415.15</v>
      </c>
      <c r="M3957" s="1" t="str">
        <f>IF(ISBLANK(D3957),_xlfn.MODE.SNGL(moras[TIPO_ASEGURAMIENTO]),D3957)</f>
        <v>ASALARIADO</v>
      </c>
      <c r="N3957" s="1">
        <f>IF(ISBLANK(moras[[#This Row],[EDAD]]),T3978,moras[[#This Row],[EDAD]])</f>
        <v>34</v>
      </c>
    </row>
    <row r="3958" spans="1:14" x14ac:dyDescent="0.35">
      <c r="A3958" s="1">
        <v>3957</v>
      </c>
      <c r="B3958" s="1" t="s">
        <v>9</v>
      </c>
      <c r="C3958" s="1">
        <v>183865</v>
      </c>
      <c r="D3958" s="1" t="s">
        <v>10</v>
      </c>
      <c r="E3958" s="1" t="s">
        <v>16</v>
      </c>
      <c r="F3958" s="1" t="s">
        <v>12</v>
      </c>
      <c r="G3958" s="1" t="s">
        <v>13</v>
      </c>
      <c r="H3958" s="1" t="s">
        <v>13</v>
      </c>
      <c r="I3958" s="1">
        <v>21</v>
      </c>
      <c r="J3958" t="str">
        <f t="shared" si="184"/>
        <v>No</v>
      </c>
      <c r="K3958" t="str">
        <f t="shared" si="185"/>
        <v>No</v>
      </c>
      <c r="L3958">
        <f t="shared" si="186"/>
        <v>183865</v>
      </c>
      <c r="M3958" s="1" t="str">
        <f>IF(ISBLANK(D3958),_xlfn.MODE.SNGL(moras[TIPO_ASEGURAMIENTO]),D3958)</f>
        <v>ASALARIADO</v>
      </c>
      <c r="N3958" s="1">
        <f>IF(ISBLANK(moras[[#This Row],[EDAD]]),T3979,moras[[#This Row],[EDAD]])</f>
        <v>21</v>
      </c>
    </row>
    <row r="3959" spans="1:14" x14ac:dyDescent="0.35">
      <c r="A3959" s="1">
        <v>3958</v>
      </c>
      <c r="B3959" s="1" t="s">
        <v>9</v>
      </c>
      <c r="C3959" s="1">
        <v>1470000</v>
      </c>
      <c r="D3959" s="1" t="s">
        <v>10</v>
      </c>
      <c r="E3959" s="1" t="s">
        <v>16</v>
      </c>
      <c r="F3959" s="1" t="s">
        <v>12</v>
      </c>
      <c r="G3959" s="1" t="s">
        <v>12</v>
      </c>
      <c r="H3959" s="1" t="s">
        <v>12</v>
      </c>
      <c r="I3959" s="1">
        <v>55</v>
      </c>
      <c r="J3959" t="str">
        <f t="shared" si="184"/>
        <v>No</v>
      </c>
      <c r="K3959" t="str">
        <f t="shared" si="185"/>
        <v>No</v>
      </c>
      <c r="L3959">
        <f t="shared" si="186"/>
        <v>1470000</v>
      </c>
      <c r="M3959" s="1" t="str">
        <f>IF(ISBLANK(D3959),_xlfn.MODE.SNGL(moras[TIPO_ASEGURAMIENTO]),D3959)</f>
        <v>ASALARIADO</v>
      </c>
      <c r="N3959" s="1">
        <f>IF(ISBLANK(moras[[#This Row],[EDAD]]),T3980,moras[[#This Row],[EDAD]])</f>
        <v>55</v>
      </c>
    </row>
    <row r="3960" spans="1:14" x14ac:dyDescent="0.35">
      <c r="A3960" s="1">
        <v>3959</v>
      </c>
      <c r="B3960" s="1" t="s">
        <v>15</v>
      </c>
      <c r="C3960" s="1">
        <v>200000</v>
      </c>
      <c r="D3960" s="1" t="s">
        <v>10</v>
      </c>
      <c r="E3960" s="1" t="s">
        <v>16</v>
      </c>
      <c r="F3960" s="1" t="s">
        <v>12</v>
      </c>
      <c r="G3960" s="1" t="s">
        <v>13</v>
      </c>
      <c r="H3960" s="1" t="s">
        <v>13</v>
      </c>
      <c r="I3960" s="1">
        <v>27</v>
      </c>
      <c r="J3960" t="str">
        <f t="shared" si="184"/>
        <v>No</v>
      </c>
      <c r="K3960" t="str">
        <f t="shared" si="185"/>
        <v>No</v>
      </c>
      <c r="L3960">
        <f t="shared" si="186"/>
        <v>200000</v>
      </c>
      <c r="M3960" s="1" t="str">
        <f>IF(ISBLANK(D3960),_xlfn.MODE.SNGL(moras[TIPO_ASEGURAMIENTO]),D3960)</f>
        <v>ASALARIADO</v>
      </c>
      <c r="N3960" s="1">
        <f>IF(ISBLANK(moras[[#This Row],[EDAD]]),T3981,moras[[#This Row],[EDAD]])</f>
        <v>27</v>
      </c>
    </row>
    <row r="3961" spans="1:14" x14ac:dyDescent="0.35">
      <c r="A3961" s="1">
        <v>3960</v>
      </c>
      <c r="B3961" s="1" t="s">
        <v>15</v>
      </c>
      <c r="C3961" s="1">
        <v>344981</v>
      </c>
      <c r="D3961" s="1" t="s">
        <v>10</v>
      </c>
      <c r="E3961" s="1" t="s">
        <v>16</v>
      </c>
      <c r="F3961" s="1" t="s">
        <v>12</v>
      </c>
      <c r="G3961" s="1" t="s">
        <v>13</v>
      </c>
      <c r="H3961" s="1" t="s">
        <v>13</v>
      </c>
      <c r="I3961" s="1">
        <v>35</v>
      </c>
      <c r="J3961" t="str">
        <f t="shared" si="184"/>
        <v>No</v>
      </c>
      <c r="K3961" t="str">
        <f t="shared" si="185"/>
        <v>No</v>
      </c>
      <c r="L3961">
        <f t="shared" si="186"/>
        <v>344981</v>
      </c>
      <c r="M3961" s="1" t="str">
        <f>IF(ISBLANK(D3961),_xlfn.MODE.SNGL(moras[TIPO_ASEGURAMIENTO]),D3961)</f>
        <v>ASALARIADO</v>
      </c>
      <c r="N3961" s="1">
        <f>IF(ISBLANK(moras[[#This Row],[EDAD]]),T3982,moras[[#This Row],[EDAD]])</f>
        <v>35</v>
      </c>
    </row>
    <row r="3962" spans="1:14" x14ac:dyDescent="0.35">
      <c r="A3962" s="1">
        <v>3961</v>
      </c>
      <c r="B3962" s="1" t="s">
        <v>15</v>
      </c>
      <c r="C3962" s="1">
        <v>1332630</v>
      </c>
      <c r="D3962" s="1" t="s">
        <v>10</v>
      </c>
      <c r="E3962" s="1" t="s">
        <v>11</v>
      </c>
      <c r="F3962" s="1" t="s">
        <v>12</v>
      </c>
      <c r="G3962" s="1" t="s">
        <v>13</v>
      </c>
      <c r="H3962" s="1" t="s">
        <v>12</v>
      </c>
      <c r="I3962" s="1">
        <v>42</v>
      </c>
      <c r="J3962" t="str">
        <f t="shared" si="184"/>
        <v>No</v>
      </c>
      <c r="K3962" t="str">
        <f t="shared" si="185"/>
        <v>No</v>
      </c>
      <c r="L3962">
        <f t="shared" si="186"/>
        <v>1332630</v>
      </c>
      <c r="M3962" s="1" t="str">
        <f>IF(ISBLANK(D3962),_xlfn.MODE.SNGL(moras[TIPO_ASEGURAMIENTO]),D3962)</f>
        <v>ASALARIADO</v>
      </c>
      <c r="N3962" s="1">
        <f>IF(ISBLANK(moras[[#This Row],[EDAD]]),T3983,moras[[#This Row],[EDAD]])</f>
        <v>42</v>
      </c>
    </row>
    <row r="3963" spans="1:14" x14ac:dyDescent="0.35">
      <c r="A3963" s="1">
        <v>3962</v>
      </c>
      <c r="B3963" s="1" t="s">
        <v>9</v>
      </c>
      <c r="C3963" s="1">
        <v>612532.43999999994</v>
      </c>
      <c r="D3963" s="1" t="s">
        <v>14</v>
      </c>
      <c r="E3963" s="1" t="s">
        <v>11</v>
      </c>
      <c r="F3963" s="1" t="s">
        <v>12</v>
      </c>
      <c r="G3963" s="1" t="s">
        <v>13</v>
      </c>
      <c r="H3963" s="1" t="s">
        <v>13</v>
      </c>
      <c r="I3963" s="1">
        <v>67</v>
      </c>
      <c r="J3963" t="str">
        <f t="shared" si="184"/>
        <v>No</v>
      </c>
      <c r="K3963" t="str">
        <f t="shared" si="185"/>
        <v>No</v>
      </c>
      <c r="L3963">
        <f t="shared" si="186"/>
        <v>612532.43999999994</v>
      </c>
      <c r="M3963" s="1" t="str">
        <f>IF(ISBLANK(D3963),_xlfn.MODE.SNGL(moras[TIPO_ASEGURAMIENTO]),D3963)</f>
        <v>PENSIONADOS EN SU PROPIO SISTEMA</v>
      </c>
      <c r="N3963" s="1">
        <f>IF(ISBLANK(moras[[#This Row],[EDAD]]),T3984,moras[[#This Row],[EDAD]])</f>
        <v>67</v>
      </c>
    </row>
    <row r="3964" spans="1:14" x14ac:dyDescent="0.35">
      <c r="A3964" s="1">
        <v>3963</v>
      </c>
      <c r="B3964" s="1" t="s">
        <v>15</v>
      </c>
      <c r="C3964" s="1">
        <v>355145</v>
      </c>
      <c r="D3964" s="1" t="s">
        <v>10</v>
      </c>
      <c r="E3964" s="1" t="s">
        <v>11</v>
      </c>
      <c r="F3964" s="1" t="s">
        <v>12</v>
      </c>
      <c r="G3964" s="1" t="s">
        <v>13</v>
      </c>
      <c r="H3964" s="1" t="s">
        <v>13</v>
      </c>
      <c r="I3964" s="1">
        <v>42</v>
      </c>
      <c r="J3964" t="str">
        <f t="shared" si="184"/>
        <v>No</v>
      </c>
      <c r="K3964" t="str">
        <f t="shared" si="185"/>
        <v>No</v>
      </c>
      <c r="L3964">
        <f t="shared" si="186"/>
        <v>355145</v>
      </c>
      <c r="M3964" s="1" t="str">
        <f>IF(ISBLANK(D3964),_xlfn.MODE.SNGL(moras[TIPO_ASEGURAMIENTO]),D3964)</f>
        <v>ASALARIADO</v>
      </c>
      <c r="N3964" s="1">
        <f>IF(ISBLANK(moras[[#This Row],[EDAD]]),T3985,moras[[#This Row],[EDAD]])</f>
        <v>42</v>
      </c>
    </row>
    <row r="3965" spans="1:14" x14ac:dyDescent="0.35">
      <c r="A3965" s="1">
        <v>3964</v>
      </c>
      <c r="B3965" s="1" t="s">
        <v>15</v>
      </c>
      <c r="C3965" s="1">
        <v>346474.5</v>
      </c>
      <c r="D3965" s="1" t="s">
        <v>10</v>
      </c>
      <c r="E3965" s="1" t="s">
        <v>16</v>
      </c>
      <c r="F3965" s="1" t="s">
        <v>12</v>
      </c>
      <c r="G3965" s="1" t="s">
        <v>13</v>
      </c>
      <c r="H3965" s="1" t="s">
        <v>12</v>
      </c>
      <c r="I3965" s="1">
        <v>30</v>
      </c>
      <c r="J3965" t="str">
        <f t="shared" si="184"/>
        <v>No</v>
      </c>
      <c r="K3965" t="str">
        <f t="shared" si="185"/>
        <v>No</v>
      </c>
      <c r="L3965">
        <f t="shared" si="186"/>
        <v>346474.5</v>
      </c>
      <c r="M3965" s="1" t="str">
        <f>IF(ISBLANK(D3965),_xlfn.MODE.SNGL(moras[TIPO_ASEGURAMIENTO]),D3965)</f>
        <v>ASALARIADO</v>
      </c>
      <c r="N3965" s="1">
        <f>IF(ISBLANK(moras[[#This Row],[EDAD]]),T3986,moras[[#This Row],[EDAD]])</f>
        <v>30</v>
      </c>
    </row>
    <row r="3966" spans="1:14" x14ac:dyDescent="0.35">
      <c r="A3966" s="1">
        <v>3965</v>
      </c>
      <c r="B3966" s="1" t="s">
        <v>9</v>
      </c>
      <c r="C3966" s="1">
        <v>2380634</v>
      </c>
      <c r="D3966" s="1" t="s">
        <v>10</v>
      </c>
      <c r="E3966" s="1" t="s">
        <v>16</v>
      </c>
      <c r="F3966" s="1" t="s">
        <v>12</v>
      </c>
      <c r="G3966" s="1" t="s">
        <v>13</v>
      </c>
      <c r="H3966" s="1" t="s">
        <v>13</v>
      </c>
      <c r="I3966" s="1">
        <v>36</v>
      </c>
      <c r="J3966" t="str">
        <f t="shared" si="184"/>
        <v>Atípico</v>
      </c>
      <c r="K3966" t="str">
        <f t="shared" si="185"/>
        <v>No</v>
      </c>
      <c r="L3966">
        <f t="shared" si="186"/>
        <v>2380634</v>
      </c>
      <c r="M3966" s="1" t="str">
        <f>IF(ISBLANK(D3966),_xlfn.MODE.SNGL(moras[TIPO_ASEGURAMIENTO]),D3966)</f>
        <v>ASALARIADO</v>
      </c>
      <c r="N3966" s="1">
        <f>IF(ISBLANK(moras[[#This Row],[EDAD]]),T3987,moras[[#This Row],[EDAD]])</f>
        <v>36</v>
      </c>
    </row>
    <row r="3967" spans="1:14" x14ac:dyDescent="0.35">
      <c r="A3967" s="1">
        <v>3966</v>
      </c>
      <c r="B3967" s="1" t="s">
        <v>9</v>
      </c>
      <c r="C3967" s="1">
        <v>366350</v>
      </c>
      <c r="D3967" s="1" t="s">
        <v>10</v>
      </c>
      <c r="E3967" s="1" t="s">
        <v>16</v>
      </c>
      <c r="F3967" s="1" t="s">
        <v>12</v>
      </c>
      <c r="G3967" s="1" t="s">
        <v>12</v>
      </c>
      <c r="H3967" s="1" t="s">
        <v>13</v>
      </c>
      <c r="I3967" s="1">
        <v>35</v>
      </c>
      <c r="J3967" t="str">
        <f t="shared" si="184"/>
        <v>No</v>
      </c>
      <c r="K3967" t="str">
        <f t="shared" si="185"/>
        <v>No</v>
      </c>
      <c r="L3967">
        <f t="shared" si="186"/>
        <v>366350</v>
      </c>
      <c r="M3967" s="1" t="str">
        <f>IF(ISBLANK(D3967),_xlfn.MODE.SNGL(moras[TIPO_ASEGURAMIENTO]),D3967)</f>
        <v>ASALARIADO</v>
      </c>
      <c r="N3967" s="1">
        <f>IF(ISBLANK(moras[[#This Row],[EDAD]]),T3988,moras[[#This Row],[EDAD]])</f>
        <v>35</v>
      </c>
    </row>
    <row r="3968" spans="1:14" x14ac:dyDescent="0.35">
      <c r="A3968" s="1">
        <v>3967</v>
      </c>
      <c r="B3968" s="1" t="s">
        <v>9</v>
      </c>
      <c r="C3968" s="1">
        <v>420716.74</v>
      </c>
      <c r="D3968" s="1" t="s">
        <v>10</v>
      </c>
      <c r="E3968" s="1" t="s">
        <v>16</v>
      </c>
      <c r="F3968" s="1" t="s">
        <v>12</v>
      </c>
      <c r="G3968" s="1" t="s">
        <v>13</v>
      </c>
      <c r="H3968" s="1" t="s">
        <v>13</v>
      </c>
      <c r="I3968" s="1">
        <v>34</v>
      </c>
      <c r="J3968" t="str">
        <f t="shared" si="184"/>
        <v>No</v>
      </c>
      <c r="K3968" t="str">
        <f t="shared" si="185"/>
        <v>No</v>
      </c>
      <c r="L3968">
        <f t="shared" si="186"/>
        <v>420716.74</v>
      </c>
      <c r="M3968" s="1" t="str">
        <f>IF(ISBLANK(D3968),_xlfn.MODE.SNGL(moras[TIPO_ASEGURAMIENTO]),D3968)</f>
        <v>ASALARIADO</v>
      </c>
      <c r="N3968" s="1">
        <f>IF(ISBLANK(moras[[#This Row],[EDAD]]),T3989,moras[[#This Row],[EDAD]])</f>
        <v>34</v>
      </c>
    </row>
    <row r="3969" spans="1:14" x14ac:dyDescent="0.35">
      <c r="A3969" s="1">
        <v>3968</v>
      </c>
      <c r="B3969" s="1" t="s">
        <v>15</v>
      </c>
      <c r="C3969" s="1">
        <v>175000</v>
      </c>
      <c r="D3969" s="1" t="s">
        <v>10</v>
      </c>
      <c r="E3969" s="1" t="s">
        <v>16</v>
      </c>
      <c r="F3969" s="1" t="s">
        <v>12</v>
      </c>
      <c r="G3969" s="1" t="s">
        <v>13</v>
      </c>
      <c r="H3969" s="1" t="s">
        <v>12</v>
      </c>
      <c r="I3969" s="1">
        <v>40</v>
      </c>
      <c r="J3969" t="str">
        <f t="shared" si="184"/>
        <v>No</v>
      </c>
      <c r="K3969" t="str">
        <f t="shared" si="185"/>
        <v>No</v>
      </c>
      <c r="L3969">
        <f t="shared" si="186"/>
        <v>175000</v>
      </c>
      <c r="M3969" s="1" t="str">
        <f>IF(ISBLANK(D3969),_xlfn.MODE.SNGL(moras[TIPO_ASEGURAMIENTO]),D3969)</f>
        <v>ASALARIADO</v>
      </c>
      <c r="N3969" s="1">
        <f>IF(ISBLANK(moras[[#This Row],[EDAD]]),T3990,moras[[#This Row],[EDAD]])</f>
        <v>40</v>
      </c>
    </row>
    <row r="3970" spans="1:14" x14ac:dyDescent="0.35">
      <c r="A3970" s="1">
        <v>3969</v>
      </c>
      <c r="B3970" s="1" t="s">
        <v>9</v>
      </c>
      <c r="C3970" s="1">
        <v>278030.99</v>
      </c>
      <c r="D3970" s="1" t="s">
        <v>19</v>
      </c>
      <c r="E3970" s="1" t="s">
        <v>16</v>
      </c>
      <c r="F3970" s="1" t="s">
        <v>12</v>
      </c>
      <c r="G3970" s="1" t="s">
        <v>13</v>
      </c>
      <c r="H3970" s="1" t="s">
        <v>13</v>
      </c>
      <c r="I3970" s="1">
        <v>44</v>
      </c>
      <c r="J3970" t="str">
        <f t="shared" ref="J3970:J4033" si="187">IF(1.96&lt;ABS(C3970-$S$23)/$S$24,"Atípico","No")</f>
        <v>No</v>
      </c>
      <c r="K3970" t="str">
        <f t="shared" ref="K3970:K4033" si="188">IF(1.96&lt;ABS((I3970-$T$23)/$T$24),"Atípico", "No")</f>
        <v>No</v>
      </c>
      <c r="L3970">
        <f t="shared" ref="L3970:L4033" si="189">IF(ISBLANK(C3970),$S$23,C3970)</f>
        <v>278030.99</v>
      </c>
      <c r="M3970" s="1" t="str">
        <f>IF(ISBLANK(D3970),_xlfn.MODE.SNGL(moras[TIPO_ASEGURAMIENTO]),D3970)</f>
        <v>CONVENIOS ESPECIALES DE TRABAJADORES INDEPENDIENTES</v>
      </c>
      <c r="N3970" s="1">
        <f>IF(ISBLANK(moras[[#This Row],[EDAD]]),T3991,moras[[#This Row],[EDAD]])</f>
        <v>44</v>
      </c>
    </row>
    <row r="3971" spans="1:14" x14ac:dyDescent="0.35">
      <c r="A3971" s="1">
        <v>3970</v>
      </c>
      <c r="B3971" s="1" t="s">
        <v>9</v>
      </c>
      <c r="C3971" s="1">
        <v>971125</v>
      </c>
      <c r="D3971" s="1" t="s">
        <v>10</v>
      </c>
      <c r="E3971" s="1" t="s">
        <v>16</v>
      </c>
      <c r="F3971" s="1" t="s">
        <v>12</v>
      </c>
      <c r="G3971" s="1" t="s">
        <v>13</v>
      </c>
      <c r="H3971" s="1" t="s">
        <v>13</v>
      </c>
      <c r="I3971" s="1">
        <v>30</v>
      </c>
      <c r="J3971" t="str">
        <f t="shared" si="187"/>
        <v>No</v>
      </c>
      <c r="K3971" t="str">
        <f t="shared" si="188"/>
        <v>No</v>
      </c>
      <c r="L3971">
        <f t="shared" si="189"/>
        <v>971125</v>
      </c>
      <c r="M3971" s="1" t="str">
        <f>IF(ISBLANK(D3971),_xlfn.MODE.SNGL(moras[TIPO_ASEGURAMIENTO]),D3971)</f>
        <v>ASALARIADO</v>
      </c>
      <c r="N3971" s="1">
        <f>IF(ISBLANK(moras[[#This Row],[EDAD]]),T3992,moras[[#This Row],[EDAD]])</f>
        <v>30</v>
      </c>
    </row>
    <row r="3972" spans="1:14" x14ac:dyDescent="0.35">
      <c r="A3972" s="1">
        <v>3971</v>
      </c>
      <c r="B3972" s="1" t="s">
        <v>15</v>
      </c>
      <c r="C3972" s="1">
        <v>190413.08</v>
      </c>
      <c r="D3972" s="1" t="s">
        <v>10</v>
      </c>
      <c r="E3972" s="1" t="s">
        <v>16</v>
      </c>
      <c r="F3972" s="1" t="s">
        <v>12</v>
      </c>
      <c r="G3972" s="1" t="s">
        <v>13</v>
      </c>
      <c r="H3972" s="1" t="s">
        <v>13</v>
      </c>
      <c r="I3972" s="1">
        <v>20</v>
      </c>
      <c r="J3972" t="str">
        <f t="shared" si="187"/>
        <v>No</v>
      </c>
      <c r="K3972" t="str">
        <f t="shared" si="188"/>
        <v>No</v>
      </c>
      <c r="L3972">
        <f t="shared" si="189"/>
        <v>190413.08</v>
      </c>
      <c r="M3972" s="1" t="str">
        <f>IF(ISBLANK(D3972),_xlfn.MODE.SNGL(moras[TIPO_ASEGURAMIENTO]),D3972)</f>
        <v>ASALARIADO</v>
      </c>
      <c r="N3972" s="1">
        <f>IF(ISBLANK(moras[[#This Row],[EDAD]]),T3993,moras[[#This Row],[EDAD]])</f>
        <v>20</v>
      </c>
    </row>
    <row r="3973" spans="1:14" x14ac:dyDescent="0.35">
      <c r="A3973" s="1">
        <v>3972</v>
      </c>
      <c r="B3973" s="1" t="s">
        <v>9</v>
      </c>
      <c r="C3973" s="1">
        <v>1682812</v>
      </c>
      <c r="D3973" s="1" t="s">
        <v>10</v>
      </c>
      <c r="E3973" s="1" t="s">
        <v>11</v>
      </c>
      <c r="F3973" s="1" t="s">
        <v>12</v>
      </c>
      <c r="G3973" s="1" t="s">
        <v>13</v>
      </c>
      <c r="H3973" s="1" t="s">
        <v>12</v>
      </c>
      <c r="I3973" s="1">
        <v>46</v>
      </c>
      <c r="J3973" t="str">
        <f t="shared" si="187"/>
        <v>No</v>
      </c>
      <c r="K3973" t="str">
        <f t="shared" si="188"/>
        <v>No</v>
      </c>
      <c r="L3973">
        <f t="shared" si="189"/>
        <v>1682812</v>
      </c>
      <c r="M3973" s="1" t="str">
        <f>IF(ISBLANK(D3973),_xlfn.MODE.SNGL(moras[TIPO_ASEGURAMIENTO]),D3973)</f>
        <v>ASALARIADO</v>
      </c>
      <c r="N3973" s="1">
        <f>IF(ISBLANK(moras[[#This Row],[EDAD]]),T3994,moras[[#This Row],[EDAD]])</f>
        <v>46</v>
      </c>
    </row>
    <row r="3974" spans="1:14" x14ac:dyDescent="0.35">
      <c r="A3974" s="1">
        <v>3973</v>
      </c>
      <c r="B3974" s="1" t="s">
        <v>15</v>
      </c>
      <c r="C3974" s="1">
        <v>483156.54</v>
      </c>
      <c r="D3974" s="1" t="s">
        <v>10</v>
      </c>
      <c r="E3974" s="1" t="s">
        <v>16</v>
      </c>
      <c r="F3974" s="1" t="s">
        <v>12</v>
      </c>
      <c r="G3974" s="1" t="s">
        <v>13</v>
      </c>
      <c r="H3974" s="1" t="s">
        <v>13</v>
      </c>
      <c r="I3974" s="1">
        <v>41</v>
      </c>
      <c r="J3974" t="str">
        <f t="shared" si="187"/>
        <v>No</v>
      </c>
      <c r="K3974" t="str">
        <f t="shared" si="188"/>
        <v>No</v>
      </c>
      <c r="L3974">
        <f t="shared" si="189"/>
        <v>483156.54</v>
      </c>
      <c r="M3974" s="1" t="str">
        <f>IF(ISBLANK(D3974),_xlfn.MODE.SNGL(moras[TIPO_ASEGURAMIENTO]),D3974)</f>
        <v>ASALARIADO</v>
      </c>
      <c r="N3974" s="1">
        <f>IF(ISBLANK(moras[[#This Row],[EDAD]]),T3995,moras[[#This Row],[EDAD]])</f>
        <v>41</v>
      </c>
    </row>
    <row r="3975" spans="1:14" x14ac:dyDescent="0.35">
      <c r="A3975" s="1">
        <v>3974</v>
      </c>
      <c r="B3975" s="1" t="s">
        <v>15</v>
      </c>
      <c r="C3975" s="1">
        <v>567792</v>
      </c>
      <c r="D3975" s="1" t="s">
        <v>10</v>
      </c>
      <c r="E3975" s="1" t="s">
        <v>11</v>
      </c>
      <c r="F3975" s="1" t="s">
        <v>12</v>
      </c>
      <c r="G3975" s="1" t="s">
        <v>13</v>
      </c>
      <c r="H3975" s="1" t="s">
        <v>12</v>
      </c>
      <c r="I3975" s="1">
        <v>51</v>
      </c>
      <c r="J3975" t="str">
        <f t="shared" si="187"/>
        <v>No</v>
      </c>
      <c r="K3975" t="str">
        <f t="shared" si="188"/>
        <v>No</v>
      </c>
      <c r="L3975">
        <f t="shared" si="189"/>
        <v>567792</v>
      </c>
      <c r="M3975" s="1" t="str">
        <f>IF(ISBLANK(D3975),_xlfn.MODE.SNGL(moras[TIPO_ASEGURAMIENTO]),D3975)</f>
        <v>ASALARIADO</v>
      </c>
      <c r="N3975" s="1">
        <f>IF(ISBLANK(moras[[#This Row],[EDAD]]),T3996,moras[[#This Row],[EDAD]])</f>
        <v>51</v>
      </c>
    </row>
    <row r="3976" spans="1:14" x14ac:dyDescent="0.35">
      <c r="A3976" s="1">
        <v>3975</v>
      </c>
      <c r="B3976" s="1" t="s">
        <v>15</v>
      </c>
      <c r="C3976" s="1">
        <v>216627</v>
      </c>
      <c r="D3976" s="1" t="s">
        <v>10</v>
      </c>
      <c r="E3976" s="1" t="s">
        <v>16</v>
      </c>
      <c r="F3976" s="1" t="s">
        <v>12</v>
      </c>
      <c r="G3976" s="1" t="s">
        <v>13</v>
      </c>
      <c r="H3976" s="1" t="s">
        <v>13</v>
      </c>
      <c r="I3976" s="1">
        <v>42</v>
      </c>
      <c r="J3976" t="str">
        <f t="shared" si="187"/>
        <v>No</v>
      </c>
      <c r="K3976" t="str">
        <f t="shared" si="188"/>
        <v>No</v>
      </c>
      <c r="L3976">
        <f t="shared" si="189"/>
        <v>216627</v>
      </c>
      <c r="M3976" s="1" t="str">
        <f>IF(ISBLANK(D3976),_xlfn.MODE.SNGL(moras[TIPO_ASEGURAMIENTO]),D3976)</f>
        <v>ASALARIADO</v>
      </c>
      <c r="N3976" s="1">
        <f>IF(ISBLANK(moras[[#This Row],[EDAD]]),T3997,moras[[#This Row],[EDAD]])</f>
        <v>42</v>
      </c>
    </row>
    <row r="3977" spans="1:14" x14ac:dyDescent="0.35">
      <c r="A3977" s="1">
        <v>3976</v>
      </c>
      <c r="B3977" s="1" t="s">
        <v>15</v>
      </c>
      <c r="C3977" s="1">
        <v>297045</v>
      </c>
      <c r="D3977" s="1" t="s">
        <v>17</v>
      </c>
      <c r="E3977" s="1" t="s">
        <v>16</v>
      </c>
      <c r="F3977" s="1" t="s">
        <v>12</v>
      </c>
      <c r="G3977" s="1" t="s">
        <v>12</v>
      </c>
      <c r="H3977" s="1" t="s">
        <v>13</v>
      </c>
      <c r="I3977" s="1">
        <v>27</v>
      </c>
      <c r="J3977" t="str">
        <f t="shared" si="187"/>
        <v>No</v>
      </c>
      <c r="K3977" t="str">
        <f t="shared" si="188"/>
        <v>No</v>
      </c>
      <c r="L3977">
        <f t="shared" si="189"/>
        <v>297045</v>
      </c>
      <c r="M3977" s="1" t="str">
        <f>IF(ISBLANK(D3977),_xlfn.MODE.SNGL(moras[TIPO_ASEGURAMIENTO]),D3977)</f>
        <v>ASEGURADO VOLUNTARIO</v>
      </c>
      <c r="N3977" s="1">
        <f>IF(ISBLANK(moras[[#This Row],[EDAD]]),T3998,moras[[#This Row],[EDAD]])</f>
        <v>27</v>
      </c>
    </row>
    <row r="3978" spans="1:14" x14ac:dyDescent="0.35">
      <c r="A3978" s="1">
        <v>3977</v>
      </c>
      <c r="B3978" s="1" t="s">
        <v>15</v>
      </c>
      <c r="C3978" s="1">
        <v>833130.24</v>
      </c>
      <c r="D3978" s="1" t="s">
        <v>10</v>
      </c>
      <c r="E3978" s="1" t="s">
        <v>16</v>
      </c>
      <c r="F3978" s="1" t="s">
        <v>12</v>
      </c>
      <c r="G3978" s="1" t="s">
        <v>13</v>
      </c>
      <c r="H3978" s="1" t="s">
        <v>13</v>
      </c>
      <c r="I3978" s="1">
        <v>26</v>
      </c>
      <c r="J3978" t="str">
        <f t="shared" si="187"/>
        <v>No</v>
      </c>
      <c r="K3978" t="str">
        <f t="shared" si="188"/>
        <v>No</v>
      </c>
      <c r="L3978">
        <f t="shared" si="189"/>
        <v>833130.24</v>
      </c>
      <c r="M3978" s="1" t="str">
        <f>IF(ISBLANK(D3978),_xlfn.MODE.SNGL(moras[TIPO_ASEGURAMIENTO]),D3978)</f>
        <v>ASALARIADO</v>
      </c>
      <c r="N3978" s="1">
        <f>IF(ISBLANK(moras[[#This Row],[EDAD]]),T3999,moras[[#This Row],[EDAD]])</f>
        <v>26</v>
      </c>
    </row>
    <row r="3979" spans="1:14" x14ac:dyDescent="0.35">
      <c r="A3979" s="1">
        <v>3978</v>
      </c>
      <c r="B3979" s="1" t="s">
        <v>15</v>
      </c>
      <c r="C3979" s="1">
        <v>278030</v>
      </c>
      <c r="D3979" s="1" t="s">
        <v>17</v>
      </c>
      <c r="E3979" s="1" t="s">
        <v>16</v>
      </c>
      <c r="F3979" s="1" t="s">
        <v>12</v>
      </c>
      <c r="G3979" s="1" t="s">
        <v>13</v>
      </c>
      <c r="H3979" s="1" t="s">
        <v>13</v>
      </c>
      <c r="I3979" s="1">
        <v>33</v>
      </c>
      <c r="J3979" t="str">
        <f t="shared" si="187"/>
        <v>No</v>
      </c>
      <c r="K3979" t="str">
        <f t="shared" si="188"/>
        <v>No</v>
      </c>
      <c r="L3979">
        <f t="shared" si="189"/>
        <v>278030</v>
      </c>
      <c r="M3979" s="1" t="str">
        <f>IF(ISBLANK(D3979),_xlfn.MODE.SNGL(moras[TIPO_ASEGURAMIENTO]),D3979)</f>
        <v>ASEGURADO VOLUNTARIO</v>
      </c>
      <c r="N3979" s="1">
        <f>IF(ISBLANK(moras[[#This Row],[EDAD]]),T4000,moras[[#This Row],[EDAD]])</f>
        <v>33</v>
      </c>
    </row>
    <row r="3980" spans="1:14" x14ac:dyDescent="0.35">
      <c r="A3980" s="1">
        <v>3979</v>
      </c>
      <c r="B3980" s="1" t="s">
        <v>9</v>
      </c>
      <c r="C3980" s="1">
        <v>326749</v>
      </c>
      <c r="D3980" s="1" t="s">
        <v>18</v>
      </c>
      <c r="E3980" s="1" t="s">
        <v>16</v>
      </c>
      <c r="F3980" s="1" t="s">
        <v>12</v>
      </c>
      <c r="G3980" s="1" t="s">
        <v>13</v>
      </c>
      <c r="H3980" s="1" t="s">
        <v>13</v>
      </c>
      <c r="I3980" s="1">
        <v>51</v>
      </c>
      <c r="J3980" t="str">
        <f t="shared" si="187"/>
        <v>No</v>
      </c>
      <c r="K3980" t="str">
        <f t="shared" si="188"/>
        <v>No</v>
      </c>
      <c r="L3980">
        <f t="shared" si="189"/>
        <v>326749</v>
      </c>
      <c r="M3980" s="1" t="str">
        <f>IF(ISBLANK(D3980),_xlfn.MODE.SNGL(moras[TIPO_ASEGURAMIENTO]),D3980)</f>
        <v>TRABAJADOR INDEPENDIENTE</v>
      </c>
      <c r="N3980" s="1">
        <f>IF(ISBLANK(moras[[#This Row],[EDAD]]),T4001,moras[[#This Row],[EDAD]])</f>
        <v>51</v>
      </c>
    </row>
    <row r="3981" spans="1:14" x14ac:dyDescent="0.35">
      <c r="A3981" s="1">
        <v>3980</v>
      </c>
      <c r="B3981" s="1" t="s">
        <v>9</v>
      </c>
      <c r="C3981" s="1">
        <v>367410</v>
      </c>
      <c r="D3981" s="1" t="s">
        <v>10</v>
      </c>
      <c r="E3981" s="1" t="s">
        <v>11</v>
      </c>
      <c r="F3981" s="1" t="s">
        <v>12</v>
      </c>
      <c r="G3981" s="1" t="s">
        <v>13</v>
      </c>
      <c r="H3981" s="1" t="s">
        <v>12</v>
      </c>
      <c r="I3981" s="1">
        <v>57</v>
      </c>
      <c r="J3981" t="str">
        <f t="shared" si="187"/>
        <v>No</v>
      </c>
      <c r="K3981" t="str">
        <f t="shared" si="188"/>
        <v>No</v>
      </c>
      <c r="L3981">
        <f t="shared" si="189"/>
        <v>367410</v>
      </c>
      <c r="M3981" s="1" t="str">
        <f>IF(ISBLANK(D3981),_xlfn.MODE.SNGL(moras[TIPO_ASEGURAMIENTO]),D3981)</f>
        <v>ASALARIADO</v>
      </c>
      <c r="N3981" s="1">
        <f>IF(ISBLANK(moras[[#This Row],[EDAD]]),T4002,moras[[#This Row],[EDAD]])</f>
        <v>57</v>
      </c>
    </row>
    <row r="3982" spans="1:14" x14ac:dyDescent="0.35">
      <c r="A3982" s="1">
        <v>3981</v>
      </c>
      <c r="B3982" s="1" t="s">
        <v>9</v>
      </c>
      <c r="C3982" s="1">
        <v>1011737</v>
      </c>
      <c r="D3982" s="1" t="s">
        <v>10</v>
      </c>
      <c r="E3982" s="1" t="s">
        <v>11</v>
      </c>
      <c r="F3982" s="1" t="s">
        <v>12</v>
      </c>
      <c r="G3982" s="1" t="s">
        <v>13</v>
      </c>
      <c r="H3982" s="1" t="s">
        <v>13</v>
      </c>
      <c r="I3982" s="1">
        <v>48</v>
      </c>
      <c r="J3982" t="str">
        <f t="shared" si="187"/>
        <v>No</v>
      </c>
      <c r="K3982" t="str">
        <f t="shared" si="188"/>
        <v>No</v>
      </c>
      <c r="L3982">
        <f t="shared" si="189"/>
        <v>1011737</v>
      </c>
      <c r="M3982" s="1" t="str">
        <f>IF(ISBLANK(D3982),_xlfn.MODE.SNGL(moras[TIPO_ASEGURAMIENTO]),D3982)</f>
        <v>ASALARIADO</v>
      </c>
      <c r="N3982" s="1">
        <f>IF(ISBLANK(moras[[#This Row],[EDAD]]),T4003,moras[[#This Row],[EDAD]])</f>
        <v>48</v>
      </c>
    </row>
    <row r="3983" spans="1:14" x14ac:dyDescent="0.35">
      <c r="A3983" s="1">
        <v>3982</v>
      </c>
      <c r="B3983" s="1" t="s">
        <v>15</v>
      </c>
      <c r="C3983" s="1">
        <v>595614.09</v>
      </c>
      <c r="D3983" s="1" t="s">
        <v>10</v>
      </c>
      <c r="E3983" s="1" t="s">
        <v>16</v>
      </c>
      <c r="F3983" s="1" t="s">
        <v>12</v>
      </c>
      <c r="G3983" s="1" t="s">
        <v>13</v>
      </c>
      <c r="H3983" s="1" t="s">
        <v>13</v>
      </c>
      <c r="I3983" s="1">
        <v>21</v>
      </c>
      <c r="J3983" t="str">
        <f t="shared" si="187"/>
        <v>No</v>
      </c>
      <c r="K3983" t="str">
        <f t="shared" si="188"/>
        <v>No</v>
      </c>
      <c r="L3983">
        <f t="shared" si="189"/>
        <v>595614.09</v>
      </c>
      <c r="M3983" s="1" t="str">
        <f>IF(ISBLANK(D3983),_xlfn.MODE.SNGL(moras[TIPO_ASEGURAMIENTO]),D3983)</f>
        <v>ASALARIADO</v>
      </c>
      <c r="N3983" s="1">
        <f>IF(ISBLANK(moras[[#This Row],[EDAD]]),T4004,moras[[#This Row],[EDAD]])</f>
        <v>21</v>
      </c>
    </row>
    <row r="3984" spans="1:14" x14ac:dyDescent="0.35">
      <c r="A3984" s="1">
        <v>3983</v>
      </c>
      <c r="B3984" s="1" t="s">
        <v>9</v>
      </c>
      <c r="C3984" s="1">
        <v>736585.85</v>
      </c>
      <c r="D3984" s="1" t="s">
        <v>10</v>
      </c>
      <c r="E3984" s="1" t="s">
        <v>16</v>
      </c>
      <c r="F3984" s="1" t="s">
        <v>12</v>
      </c>
      <c r="G3984" s="1" t="s">
        <v>13</v>
      </c>
      <c r="H3984" s="1" t="s">
        <v>13</v>
      </c>
      <c r="I3984" s="1">
        <v>36</v>
      </c>
      <c r="J3984" t="str">
        <f t="shared" si="187"/>
        <v>No</v>
      </c>
      <c r="K3984" t="str">
        <f t="shared" si="188"/>
        <v>No</v>
      </c>
      <c r="L3984">
        <f t="shared" si="189"/>
        <v>736585.85</v>
      </c>
      <c r="M3984" s="1" t="str">
        <f>IF(ISBLANK(D3984),_xlfn.MODE.SNGL(moras[TIPO_ASEGURAMIENTO]),D3984)</f>
        <v>ASALARIADO</v>
      </c>
      <c r="N3984" s="1">
        <f>IF(ISBLANK(moras[[#This Row],[EDAD]]),T4005,moras[[#This Row],[EDAD]])</f>
        <v>36</v>
      </c>
    </row>
    <row r="3985" spans="1:14" x14ac:dyDescent="0.35">
      <c r="A3985" s="1">
        <v>3984</v>
      </c>
      <c r="B3985" s="1" t="s">
        <v>9</v>
      </c>
      <c r="C3985" s="1">
        <v>477796.63</v>
      </c>
      <c r="D3985" s="1" t="s">
        <v>10</v>
      </c>
      <c r="E3985" s="1" t="s">
        <v>11</v>
      </c>
      <c r="F3985" s="1" t="s">
        <v>12</v>
      </c>
      <c r="G3985" s="1" t="s">
        <v>13</v>
      </c>
      <c r="H3985" s="1" t="s">
        <v>13</v>
      </c>
      <c r="I3985" s="1">
        <v>36</v>
      </c>
      <c r="J3985" t="str">
        <f t="shared" si="187"/>
        <v>No</v>
      </c>
      <c r="K3985" t="str">
        <f t="shared" si="188"/>
        <v>No</v>
      </c>
      <c r="L3985">
        <f t="shared" si="189"/>
        <v>477796.63</v>
      </c>
      <c r="M3985" s="1" t="str">
        <f>IF(ISBLANK(D3985),_xlfn.MODE.SNGL(moras[TIPO_ASEGURAMIENTO]),D3985)</f>
        <v>ASALARIADO</v>
      </c>
      <c r="N3985" s="1">
        <f>IF(ISBLANK(moras[[#This Row],[EDAD]]),T4006,moras[[#This Row],[EDAD]])</f>
        <v>36</v>
      </c>
    </row>
    <row r="3986" spans="1:14" x14ac:dyDescent="0.35">
      <c r="A3986" s="1">
        <v>3985</v>
      </c>
      <c r="B3986" s="1" t="s">
        <v>15</v>
      </c>
      <c r="C3986" s="1">
        <v>445567</v>
      </c>
      <c r="D3986" s="1" t="s">
        <v>18</v>
      </c>
      <c r="E3986" s="1" t="s">
        <v>16</v>
      </c>
      <c r="F3986" s="1" t="s">
        <v>12</v>
      </c>
      <c r="G3986" s="1" t="s">
        <v>13</v>
      </c>
      <c r="H3986" s="1" t="s">
        <v>12</v>
      </c>
      <c r="I3986" s="1">
        <v>51</v>
      </c>
      <c r="J3986" t="str">
        <f t="shared" si="187"/>
        <v>No</v>
      </c>
      <c r="K3986" t="str">
        <f t="shared" si="188"/>
        <v>No</v>
      </c>
      <c r="L3986">
        <f t="shared" si="189"/>
        <v>445567</v>
      </c>
      <c r="M3986" s="1" t="str">
        <f>IF(ISBLANK(D3986),_xlfn.MODE.SNGL(moras[TIPO_ASEGURAMIENTO]),D3986)</f>
        <v>TRABAJADOR INDEPENDIENTE</v>
      </c>
      <c r="N3986" s="1">
        <f>IF(ISBLANK(moras[[#This Row],[EDAD]]),T4007,moras[[#This Row],[EDAD]])</f>
        <v>51</v>
      </c>
    </row>
    <row r="3987" spans="1:14" x14ac:dyDescent="0.35">
      <c r="A3987" s="1">
        <v>3986</v>
      </c>
      <c r="B3987" s="1" t="s">
        <v>9</v>
      </c>
      <c r="C3987" s="1">
        <v>284281</v>
      </c>
      <c r="D3987" s="1" t="s">
        <v>17</v>
      </c>
      <c r="E3987" s="1" t="s">
        <v>16</v>
      </c>
      <c r="F3987" s="1" t="s">
        <v>13</v>
      </c>
      <c r="G3987" s="1" t="s">
        <v>13</v>
      </c>
      <c r="H3987" s="1" t="s">
        <v>13</v>
      </c>
      <c r="I3987" s="1">
        <v>30</v>
      </c>
      <c r="J3987" t="str">
        <f t="shared" si="187"/>
        <v>No</v>
      </c>
      <c r="K3987" t="str">
        <f t="shared" si="188"/>
        <v>No</v>
      </c>
      <c r="L3987">
        <f t="shared" si="189"/>
        <v>284281</v>
      </c>
      <c r="M3987" s="1" t="str">
        <f>IF(ISBLANK(D3987),_xlfn.MODE.SNGL(moras[TIPO_ASEGURAMIENTO]),D3987)</f>
        <v>ASEGURADO VOLUNTARIO</v>
      </c>
      <c r="N3987" s="1">
        <f>IF(ISBLANK(moras[[#This Row],[EDAD]]),T4008,moras[[#This Row],[EDAD]])</f>
        <v>30</v>
      </c>
    </row>
    <row r="3988" spans="1:14" x14ac:dyDescent="0.35">
      <c r="A3988" s="1">
        <v>3987</v>
      </c>
      <c r="B3988" s="1" t="s">
        <v>9</v>
      </c>
      <c r="C3988" s="1">
        <v>3591705.08</v>
      </c>
      <c r="D3988" s="1" t="s">
        <v>10</v>
      </c>
      <c r="E3988" s="1" t="s">
        <v>16</v>
      </c>
      <c r="F3988" s="1" t="s">
        <v>12</v>
      </c>
      <c r="G3988" s="1" t="s">
        <v>13</v>
      </c>
      <c r="H3988" s="1" t="s">
        <v>13</v>
      </c>
      <c r="I3988" s="1">
        <v>36</v>
      </c>
      <c r="J3988" t="str">
        <f t="shared" si="187"/>
        <v>Atípico</v>
      </c>
      <c r="K3988" t="str">
        <f t="shared" si="188"/>
        <v>No</v>
      </c>
      <c r="L3988">
        <f t="shared" si="189"/>
        <v>3591705.08</v>
      </c>
      <c r="M3988" s="1" t="str">
        <f>IF(ISBLANK(D3988),_xlfn.MODE.SNGL(moras[TIPO_ASEGURAMIENTO]),D3988)</f>
        <v>ASALARIADO</v>
      </c>
      <c r="N3988" s="1">
        <f>IF(ISBLANK(moras[[#This Row],[EDAD]]),T4009,moras[[#This Row],[EDAD]])</f>
        <v>36</v>
      </c>
    </row>
    <row r="3989" spans="1:14" x14ac:dyDescent="0.35">
      <c r="A3989" s="1">
        <v>3988</v>
      </c>
      <c r="B3989" s="1" t="s">
        <v>15</v>
      </c>
      <c r="C3989" s="1">
        <v>358246.66</v>
      </c>
      <c r="D3989" s="1" t="s">
        <v>10</v>
      </c>
      <c r="E3989" s="1" t="s">
        <v>16</v>
      </c>
      <c r="F3989" s="1" t="s">
        <v>12</v>
      </c>
      <c r="G3989" s="1" t="s">
        <v>13</v>
      </c>
      <c r="H3989" s="1" t="s">
        <v>13</v>
      </c>
      <c r="I3989" s="1">
        <v>28</v>
      </c>
      <c r="J3989" t="str">
        <f t="shared" si="187"/>
        <v>No</v>
      </c>
      <c r="K3989" t="str">
        <f t="shared" si="188"/>
        <v>No</v>
      </c>
      <c r="L3989">
        <f t="shared" si="189"/>
        <v>358246.66</v>
      </c>
      <c r="M3989" s="1" t="str">
        <f>IF(ISBLANK(D3989),_xlfn.MODE.SNGL(moras[TIPO_ASEGURAMIENTO]),D3989)</f>
        <v>ASALARIADO</v>
      </c>
      <c r="N3989" s="1">
        <f>IF(ISBLANK(moras[[#This Row],[EDAD]]),T4010,moras[[#This Row],[EDAD]])</f>
        <v>28</v>
      </c>
    </row>
    <row r="3990" spans="1:14" x14ac:dyDescent="0.35">
      <c r="A3990" s="1">
        <v>3989</v>
      </c>
      <c r="B3990" s="1" t="s">
        <v>9</v>
      </c>
      <c r="C3990" s="1">
        <v>297163</v>
      </c>
      <c r="D3990" s="1" t="s">
        <v>17</v>
      </c>
      <c r="E3990" s="1" t="s">
        <v>16</v>
      </c>
      <c r="F3990" s="1" t="s">
        <v>12</v>
      </c>
      <c r="G3990" s="1" t="s">
        <v>13</v>
      </c>
      <c r="H3990" s="1" t="s">
        <v>13</v>
      </c>
      <c r="I3990" s="1">
        <v>37</v>
      </c>
      <c r="J3990" t="str">
        <f t="shared" si="187"/>
        <v>No</v>
      </c>
      <c r="K3990" t="str">
        <f t="shared" si="188"/>
        <v>No</v>
      </c>
      <c r="L3990">
        <f t="shared" si="189"/>
        <v>297163</v>
      </c>
      <c r="M3990" s="1" t="str">
        <f>IF(ISBLANK(D3990),_xlfn.MODE.SNGL(moras[TIPO_ASEGURAMIENTO]),D3990)</f>
        <v>ASEGURADO VOLUNTARIO</v>
      </c>
      <c r="N3990" s="1">
        <f>IF(ISBLANK(moras[[#This Row],[EDAD]]),T4011,moras[[#This Row],[EDAD]])</f>
        <v>37</v>
      </c>
    </row>
    <row r="3991" spans="1:14" x14ac:dyDescent="0.35">
      <c r="A3991" s="1">
        <v>3990</v>
      </c>
      <c r="B3991" s="1" t="s">
        <v>9</v>
      </c>
      <c r="C3991" s="1">
        <v>360000</v>
      </c>
      <c r="D3991" s="1" t="s">
        <v>10</v>
      </c>
      <c r="E3991" s="1" t="s">
        <v>16</v>
      </c>
      <c r="F3991" s="1" t="s">
        <v>12</v>
      </c>
      <c r="G3991" s="1" t="s">
        <v>13</v>
      </c>
      <c r="H3991" s="1" t="s">
        <v>13</v>
      </c>
      <c r="I3991" s="1">
        <v>54</v>
      </c>
      <c r="J3991" t="str">
        <f t="shared" si="187"/>
        <v>No</v>
      </c>
      <c r="K3991" t="str">
        <f t="shared" si="188"/>
        <v>No</v>
      </c>
      <c r="L3991">
        <f t="shared" si="189"/>
        <v>360000</v>
      </c>
      <c r="M3991" s="1" t="str">
        <f>IF(ISBLANK(D3991),_xlfn.MODE.SNGL(moras[TIPO_ASEGURAMIENTO]),D3991)</f>
        <v>ASALARIADO</v>
      </c>
      <c r="N3991" s="1">
        <f>IF(ISBLANK(moras[[#This Row],[EDAD]]),T4012,moras[[#This Row],[EDAD]])</f>
        <v>54</v>
      </c>
    </row>
    <row r="3992" spans="1:14" x14ac:dyDescent="0.35">
      <c r="A3992" s="1">
        <v>3991</v>
      </c>
      <c r="B3992" s="1" t="s">
        <v>15</v>
      </c>
      <c r="C3992" s="1">
        <v>30000</v>
      </c>
      <c r="D3992" s="1" t="s">
        <v>10</v>
      </c>
      <c r="E3992" s="1" t="s">
        <v>16</v>
      </c>
      <c r="F3992" s="1" t="s">
        <v>12</v>
      </c>
      <c r="G3992" s="1" t="s">
        <v>12</v>
      </c>
      <c r="H3992" s="1" t="s">
        <v>13</v>
      </c>
      <c r="I3992" s="1">
        <v>40</v>
      </c>
      <c r="J3992" t="str">
        <f t="shared" si="187"/>
        <v>No</v>
      </c>
      <c r="K3992" t="str">
        <f t="shared" si="188"/>
        <v>No</v>
      </c>
      <c r="L3992">
        <f t="shared" si="189"/>
        <v>30000</v>
      </c>
      <c r="M3992" s="1" t="str">
        <f>IF(ISBLANK(D3992),_xlfn.MODE.SNGL(moras[TIPO_ASEGURAMIENTO]),D3992)</f>
        <v>ASALARIADO</v>
      </c>
      <c r="N3992" s="1">
        <f>IF(ISBLANK(moras[[#This Row],[EDAD]]),T4013,moras[[#This Row],[EDAD]])</f>
        <v>40</v>
      </c>
    </row>
    <row r="3993" spans="1:14" x14ac:dyDescent="0.35">
      <c r="A3993" s="1">
        <v>3992</v>
      </c>
      <c r="B3993" s="1" t="s">
        <v>15</v>
      </c>
      <c r="C3993" s="1">
        <v>164853.32999999999</v>
      </c>
      <c r="D3993" s="1" t="s">
        <v>10</v>
      </c>
      <c r="E3993" s="1" t="s">
        <v>16</v>
      </c>
      <c r="F3993" s="1" t="s">
        <v>12</v>
      </c>
      <c r="G3993" s="1" t="s">
        <v>13</v>
      </c>
      <c r="H3993" s="1" t="s">
        <v>13</v>
      </c>
      <c r="I3993" s="1">
        <v>25</v>
      </c>
      <c r="J3993" t="str">
        <f t="shared" si="187"/>
        <v>No</v>
      </c>
      <c r="K3993" t="str">
        <f t="shared" si="188"/>
        <v>No</v>
      </c>
      <c r="L3993">
        <f t="shared" si="189"/>
        <v>164853.32999999999</v>
      </c>
      <c r="M3993" s="1" t="str">
        <f>IF(ISBLANK(D3993),_xlfn.MODE.SNGL(moras[TIPO_ASEGURAMIENTO]),D3993)</f>
        <v>ASALARIADO</v>
      </c>
      <c r="N3993" s="1">
        <f>IF(ISBLANK(moras[[#This Row],[EDAD]]),T4014,moras[[#This Row],[EDAD]])</f>
        <v>25</v>
      </c>
    </row>
    <row r="3994" spans="1:14" x14ac:dyDescent="0.35">
      <c r="A3994" s="1">
        <v>3993</v>
      </c>
      <c r="B3994" s="1" t="s">
        <v>15</v>
      </c>
      <c r="C3994" s="1">
        <v>867373.5</v>
      </c>
      <c r="D3994" s="1" t="s">
        <v>10</v>
      </c>
      <c r="E3994" s="1" t="s">
        <v>11</v>
      </c>
      <c r="F3994" s="1" t="s">
        <v>12</v>
      </c>
      <c r="G3994" s="1" t="s">
        <v>13</v>
      </c>
      <c r="H3994" s="1" t="s">
        <v>13</v>
      </c>
      <c r="I3994" s="1">
        <v>32</v>
      </c>
      <c r="J3994" t="str">
        <f t="shared" si="187"/>
        <v>No</v>
      </c>
      <c r="K3994" t="str">
        <f t="shared" si="188"/>
        <v>No</v>
      </c>
      <c r="L3994">
        <f t="shared" si="189"/>
        <v>867373.5</v>
      </c>
      <c r="M3994" s="1" t="str">
        <f>IF(ISBLANK(D3994),_xlfn.MODE.SNGL(moras[TIPO_ASEGURAMIENTO]),D3994)</f>
        <v>ASALARIADO</v>
      </c>
      <c r="N3994" s="1">
        <f>IF(ISBLANK(moras[[#This Row],[EDAD]]),T4015,moras[[#This Row],[EDAD]])</f>
        <v>32</v>
      </c>
    </row>
    <row r="3995" spans="1:14" x14ac:dyDescent="0.35">
      <c r="A3995" s="1">
        <v>3994</v>
      </c>
      <c r="B3995" s="1" t="s">
        <v>15</v>
      </c>
      <c r="C3995" s="1">
        <v>1301692.07</v>
      </c>
      <c r="D3995" s="1" t="s">
        <v>10</v>
      </c>
      <c r="E3995" s="1" t="s">
        <v>16</v>
      </c>
      <c r="F3995" s="1" t="s">
        <v>12</v>
      </c>
      <c r="G3995" s="1" t="s">
        <v>13</v>
      </c>
      <c r="H3995" s="1" t="s">
        <v>13</v>
      </c>
      <c r="I3995" s="1">
        <v>40</v>
      </c>
      <c r="J3995" t="str">
        <f t="shared" si="187"/>
        <v>No</v>
      </c>
      <c r="K3995" t="str">
        <f t="shared" si="188"/>
        <v>No</v>
      </c>
      <c r="L3995">
        <f t="shared" si="189"/>
        <v>1301692.07</v>
      </c>
      <c r="M3995" s="1" t="str">
        <f>IF(ISBLANK(D3995),_xlfn.MODE.SNGL(moras[TIPO_ASEGURAMIENTO]),D3995)</f>
        <v>ASALARIADO</v>
      </c>
      <c r="N3995" s="1">
        <f>IF(ISBLANK(moras[[#This Row],[EDAD]]),T4016,moras[[#This Row],[EDAD]])</f>
        <v>40</v>
      </c>
    </row>
    <row r="3996" spans="1:14" x14ac:dyDescent="0.35">
      <c r="A3996" s="1">
        <v>3995</v>
      </c>
      <c r="B3996" s="1" t="s">
        <v>15</v>
      </c>
      <c r="C3996" s="1">
        <v>382400</v>
      </c>
      <c r="D3996" s="1" t="s">
        <v>10</v>
      </c>
      <c r="E3996" s="1" t="s">
        <v>16</v>
      </c>
      <c r="F3996" s="1" t="s">
        <v>12</v>
      </c>
      <c r="G3996" s="1" t="s">
        <v>13</v>
      </c>
      <c r="H3996" s="1" t="s">
        <v>13</v>
      </c>
      <c r="I3996" s="1">
        <v>35</v>
      </c>
      <c r="J3996" t="str">
        <f t="shared" si="187"/>
        <v>No</v>
      </c>
      <c r="K3996" t="str">
        <f t="shared" si="188"/>
        <v>No</v>
      </c>
      <c r="L3996">
        <f t="shared" si="189"/>
        <v>382400</v>
      </c>
      <c r="M3996" s="1" t="str">
        <f>IF(ISBLANK(D3996),_xlfn.MODE.SNGL(moras[TIPO_ASEGURAMIENTO]),D3996)</f>
        <v>ASALARIADO</v>
      </c>
      <c r="N3996" s="1">
        <f>IF(ISBLANK(moras[[#This Row],[EDAD]]),T4017,moras[[#This Row],[EDAD]])</f>
        <v>35</v>
      </c>
    </row>
    <row r="3997" spans="1:14" x14ac:dyDescent="0.35">
      <c r="A3997" s="1">
        <v>3996</v>
      </c>
      <c r="B3997" s="1" t="s">
        <v>9</v>
      </c>
      <c r="C3997" s="1">
        <v>423687.09</v>
      </c>
      <c r="D3997" s="1" t="s">
        <v>10</v>
      </c>
      <c r="E3997" s="1" t="s">
        <v>16</v>
      </c>
      <c r="F3997" s="1" t="s">
        <v>12</v>
      </c>
      <c r="G3997" s="1" t="s">
        <v>13</v>
      </c>
      <c r="H3997" s="1" t="s">
        <v>13</v>
      </c>
      <c r="I3997" s="1">
        <v>52</v>
      </c>
      <c r="J3997" t="str">
        <f t="shared" si="187"/>
        <v>No</v>
      </c>
      <c r="K3997" t="str">
        <f t="shared" si="188"/>
        <v>No</v>
      </c>
      <c r="L3997">
        <f t="shared" si="189"/>
        <v>423687.09</v>
      </c>
      <c r="M3997" s="1" t="str">
        <f>IF(ISBLANK(D3997),_xlfn.MODE.SNGL(moras[TIPO_ASEGURAMIENTO]),D3997)</f>
        <v>ASALARIADO</v>
      </c>
      <c r="N3997" s="1">
        <f>IF(ISBLANK(moras[[#This Row],[EDAD]]),T4018,moras[[#This Row],[EDAD]])</f>
        <v>52</v>
      </c>
    </row>
    <row r="3998" spans="1:14" x14ac:dyDescent="0.35">
      <c r="A3998" s="1">
        <v>3997</v>
      </c>
      <c r="B3998" s="1" t="s">
        <v>9</v>
      </c>
      <c r="C3998" s="1">
        <v>342028</v>
      </c>
      <c r="D3998" s="1" t="s">
        <v>10</v>
      </c>
      <c r="E3998" s="1" t="s">
        <v>16</v>
      </c>
      <c r="F3998" s="1" t="s">
        <v>12</v>
      </c>
      <c r="G3998" s="1" t="s">
        <v>13</v>
      </c>
      <c r="H3998" s="1" t="s">
        <v>13</v>
      </c>
      <c r="I3998" s="1">
        <v>24</v>
      </c>
      <c r="J3998" t="str">
        <f t="shared" si="187"/>
        <v>No</v>
      </c>
      <c r="K3998" t="str">
        <f t="shared" si="188"/>
        <v>No</v>
      </c>
      <c r="L3998">
        <f t="shared" si="189"/>
        <v>342028</v>
      </c>
      <c r="M3998" s="1" t="str">
        <f>IF(ISBLANK(D3998),_xlfn.MODE.SNGL(moras[TIPO_ASEGURAMIENTO]),D3998)</f>
        <v>ASALARIADO</v>
      </c>
      <c r="N3998" s="1">
        <f>IF(ISBLANK(moras[[#This Row],[EDAD]]),T4019,moras[[#This Row],[EDAD]])</f>
        <v>24</v>
      </c>
    </row>
    <row r="3999" spans="1:14" x14ac:dyDescent="0.35">
      <c r="A3999" s="1">
        <v>3998</v>
      </c>
      <c r="B3999" s="1" t="s">
        <v>9</v>
      </c>
      <c r="C3999" s="1">
        <v>300018</v>
      </c>
      <c r="D3999" s="1" t="s">
        <v>18</v>
      </c>
      <c r="E3999" s="1" t="s">
        <v>16</v>
      </c>
      <c r="F3999" s="1" t="s">
        <v>12</v>
      </c>
      <c r="G3999" s="1" t="s">
        <v>13</v>
      </c>
      <c r="H3999" s="1" t="s">
        <v>12</v>
      </c>
      <c r="I3999" s="1">
        <v>46</v>
      </c>
      <c r="J3999" t="str">
        <f t="shared" si="187"/>
        <v>No</v>
      </c>
      <c r="K3999" t="str">
        <f t="shared" si="188"/>
        <v>No</v>
      </c>
      <c r="L3999">
        <f t="shared" si="189"/>
        <v>300018</v>
      </c>
      <c r="M3999" s="1" t="str">
        <f>IF(ISBLANK(D3999),_xlfn.MODE.SNGL(moras[TIPO_ASEGURAMIENTO]),D3999)</f>
        <v>TRABAJADOR INDEPENDIENTE</v>
      </c>
      <c r="N3999" s="1">
        <f>IF(ISBLANK(moras[[#This Row],[EDAD]]),T4020,moras[[#This Row],[EDAD]])</f>
        <v>46</v>
      </c>
    </row>
    <row r="4000" spans="1:14" x14ac:dyDescent="0.35">
      <c r="A4000" s="1">
        <v>3999</v>
      </c>
      <c r="B4000" s="1" t="s">
        <v>15</v>
      </c>
      <c r="C4000" s="1">
        <v>981847.5</v>
      </c>
      <c r="D4000" s="1" t="s">
        <v>10</v>
      </c>
      <c r="E4000" s="1" t="s">
        <v>16</v>
      </c>
      <c r="F4000" s="1" t="s">
        <v>12</v>
      </c>
      <c r="G4000" s="1" t="s">
        <v>13</v>
      </c>
      <c r="H4000" s="1" t="s">
        <v>13</v>
      </c>
      <c r="I4000" s="1">
        <v>34</v>
      </c>
      <c r="J4000" t="str">
        <f t="shared" si="187"/>
        <v>No</v>
      </c>
      <c r="K4000" t="str">
        <f t="shared" si="188"/>
        <v>No</v>
      </c>
      <c r="L4000">
        <f t="shared" si="189"/>
        <v>981847.5</v>
      </c>
      <c r="M4000" s="1" t="str">
        <f>IF(ISBLANK(D4000),_xlfn.MODE.SNGL(moras[TIPO_ASEGURAMIENTO]),D4000)</f>
        <v>ASALARIADO</v>
      </c>
      <c r="N4000" s="1">
        <f>IF(ISBLANK(moras[[#This Row],[EDAD]]),T4021,moras[[#This Row],[EDAD]])</f>
        <v>34</v>
      </c>
    </row>
    <row r="4001" spans="1:14" x14ac:dyDescent="0.35">
      <c r="A4001" s="1">
        <v>4000</v>
      </c>
      <c r="B4001" s="1" t="s">
        <v>15</v>
      </c>
      <c r="C4001" s="1">
        <v>602132.81000000006</v>
      </c>
      <c r="D4001" s="1" t="s">
        <v>10</v>
      </c>
      <c r="E4001" s="1" t="s">
        <v>16</v>
      </c>
      <c r="F4001" s="1" t="s">
        <v>12</v>
      </c>
      <c r="G4001" s="1" t="s">
        <v>13</v>
      </c>
      <c r="H4001" s="1" t="s">
        <v>13</v>
      </c>
      <c r="I4001" s="1">
        <v>23</v>
      </c>
      <c r="J4001" t="str">
        <f t="shared" si="187"/>
        <v>No</v>
      </c>
      <c r="K4001" t="str">
        <f t="shared" si="188"/>
        <v>No</v>
      </c>
      <c r="L4001">
        <f t="shared" si="189"/>
        <v>602132.81000000006</v>
      </c>
      <c r="M4001" s="1" t="str">
        <f>IF(ISBLANK(D4001),_xlfn.MODE.SNGL(moras[TIPO_ASEGURAMIENTO]),D4001)</f>
        <v>ASALARIADO</v>
      </c>
      <c r="N4001" s="1">
        <f>IF(ISBLANK(moras[[#This Row],[EDAD]]),T4022,moras[[#This Row],[EDAD]])</f>
        <v>23</v>
      </c>
    </row>
    <row r="4002" spans="1:14" x14ac:dyDescent="0.35">
      <c r="A4002" s="1">
        <v>4001</v>
      </c>
      <c r="B4002" s="1" t="s">
        <v>9</v>
      </c>
      <c r="C4002" s="1">
        <v>357501.47</v>
      </c>
      <c r="D4002" s="1" t="s">
        <v>10</v>
      </c>
      <c r="E4002" s="1" t="s">
        <v>16</v>
      </c>
      <c r="F4002" s="1" t="s">
        <v>12</v>
      </c>
      <c r="G4002" s="1" t="s">
        <v>12</v>
      </c>
      <c r="H4002" s="1" t="s">
        <v>13</v>
      </c>
      <c r="I4002" s="1">
        <v>31</v>
      </c>
      <c r="J4002" t="str">
        <f t="shared" si="187"/>
        <v>No</v>
      </c>
      <c r="K4002" t="str">
        <f t="shared" si="188"/>
        <v>No</v>
      </c>
      <c r="L4002">
        <f t="shared" si="189"/>
        <v>357501.47</v>
      </c>
      <c r="M4002" s="1" t="str">
        <f>IF(ISBLANK(D4002),_xlfn.MODE.SNGL(moras[TIPO_ASEGURAMIENTO]),D4002)</f>
        <v>ASALARIADO</v>
      </c>
      <c r="N4002" s="1">
        <f>IF(ISBLANK(moras[[#This Row],[EDAD]]),T4023,moras[[#This Row],[EDAD]])</f>
        <v>31</v>
      </c>
    </row>
    <row r="4003" spans="1:14" x14ac:dyDescent="0.35">
      <c r="A4003" s="1">
        <v>4002</v>
      </c>
      <c r="B4003" s="1" t="s">
        <v>9</v>
      </c>
      <c r="C4003" s="1">
        <v>278030</v>
      </c>
      <c r="D4003" s="1" t="s">
        <v>18</v>
      </c>
      <c r="E4003" s="1" t="s">
        <v>16</v>
      </c>
      <c r="F4003" s="1" t="s">
        <v>12</v>
      </c>
      <c r="G4003" s="1" t="s">
        <v>13</v>
      </c>
      <c r="H4003" s="1" t="s">
        <v>13</v>
      </c>
      <c r="I4003" s="1">
        <v>30</v>
      </c>
      <c r="J4003" t="str">
        <f t="shared" si="187"/>
        <v>No</v>
      </c>
      <c r="K4003" t="str">
        <f t="shared" si="188"/>
        <v>No</v>
      </c>
      <c r="L4003">
        <f t="shared" si="189"/>
        <v>278030</v>
      </c>
      <c r="M4003" s="1" t="str">
        <f>IF(ISBLANK(D4003),_xlfn.MODE.SNGL(moras[TIPO_ASEGURAMIENTO]),D4003)</f>
        <v>TRABAJADOR INDEPENDIENTE</v>
      </c>
      <c r="N4003" s="1">
        <f>IF(ISBLANK(moras[[#This Row],[EDAD]]),T4024,moras[[#This Row],[EDAD]])</f>
        <v>30</v>
      </c>
    </row>
    <row r="4004" spans="1:14" x14ac:dyDescent="0.35">
      <c r="A4004" s="1">
        <v>4003</v>
      </c>
      <c r="B4004" s="1" t="s">
        <v>9</v>
      </c>
      <c r="C4004" s="1">
        <v>396946.3</v>
      </c>
      <c r="D4004" s="1" t="s">
        <v>10</v>
      </c>
      <c r="E4004" s="1" t="s">
        <v>11</v>
      </c>
      <c r="F4004" s="1" t="s">
        <v>12</v>
      </c>
      <c r="G4004" s="1" t="s">
        <v>13</v>
      </c>
      <c r="H4004" s="1" t="s">
        <v>13</v>
      </c>
      <c r="I4004" s="1">
        <v>58</v>
      </c>
      <c r="J4004" t="str">
        <f t="shared" si="187"/>
        <v>No</v>
      </c>
      <c r="K4004" t="str">
        <f t="shared" si="188"/>
        <v>No</v>
      </c>
      <c r="L4004">
        <f t="shared" si="189"/>
        <v>396946.3</v>
      </c>
      <c r="M4004" s="1" t="str">
        <f>IF(ISBLANK(D4004),_xlfn.MODE.SNGL(moras[TIPO_ASEGURAMIENTO]),D4004)</f>
        <v>ASALARIADO</v>
      </c>
      <c r="N4004" s="1">
        <f>IF(ISBLANK(moras[[#This Row],[EDAD]]),T4025,moras[[#This Row],[EDAD]])</f>
        <v>58</v>
      </c>
    </row>
    <row r="4005" spans="1:14" x14ac:dyDescent="0.35">
      <c r="A4005" s="1">
        <v>4004</v>
      </c>
      <c r="B4005" s="1" t="s">
        <v>15</v>
      </c>
      <c r="C4005" s="1">
        <v>550668.84</v>
      </c>
      <c r="D4005" s="1" t="s">
        <v>10</v>
      </c>
      <c r="E4005" s="1" t="s">
        <v>16</v>
      </c>
      <c r="F4005" s="1" t="s">
        <v>12</v>
      </c>
      <c r="G4005" s="1" t="s">
        <v>13</v>
      </c>
      <c r="H4005" s="1" t="s">
        <v>13</v>
      </c>
      <c r="I4005" s="1">
        <v>23</v>
      </c>
      <c r="J4005" t="str">
        <f t="shared" si="187"/>
        <v>No</v>
      </c>
      <c r="K4005" t="str">
        <f t="shared" si="188"/>
        <v>No</v>
      </c>
      <c r="L4005">
        <f t="shared" si="189"/>
        <v>550668.84</v>
      </c>
      <c r="M4005" s="1" t="str">
        <f>IF(ISBLANK(D4005),_xlfn.MODE.SNGL(moras[TIPO_ASEGURAMIENTO]),D4005)</f>
        <v>ASALARIADO</v>
      </c>
      <c r="N4005" s="1">
        <f>IF(ISBLANK(moras[[#This Row],[EDAD]]),T4026,moras[[#This Row],[EDAD]])</f>
        <v>23</v>
      </c>
    </row>
    <row r="4006" spans="1:14" x14ac:dyDescent="0.35">
      <c r="A4006" s="1">
        <v>4005</v>
      </c>
      <c r="B4006" s="1" t="s">
        <v>9</v>
      </c>
      <c r="C4006" s="1">
        <v>403983</v>
      </c>
      <c r="D4006" s="1" t="s">
        <v>18</v>
      </c>
      <c r="E4006" s="1" t="s">
        <v>16</v>
      </c>
      <c r="F4006" s="1" t="s">
        <v>12</v>
      </c>
      <c r="G4006" s="1" t="s">
        <v>12</v>
      </c>
      <c r="H4006" s="1" t="s">
        <v>12</v>
      </c>
      <c r="I4006" s="1">
        <v>54</v>
      </c>
      <c r="J4006" t="str">
        <f t="shared" si="187"/>
        <v>No</v>
      </c>
      <c r="K4006" t="str">
        <f t="shared" si="188"/>
        <v>No</v>
      </c>
      <c r="L4006">
        <f t="shared" si="189"/>
        <v>403983</v>
      </c>
      <c r="M4006" s="1" t="str">
        <f>IF(ISBLANK(D4006),_xlfn.MODE.SNGL(moras[TIPO_ASEGURAMIENTO]),D4006)</f>
        <v>TRABAJADOR INDEPENDIENTE</v>
      </c>
      <c r="N4006" s="1">
        <f>IF(ISBLANK(moras[[#This Row],[EDAD]]),T4027,moras[[#This Row],[EDAD]])</f>
        <v>54</v>
      </c>
    </row>
    <row r="4007" spans="1:14" x14ac:dyDescent="0.35">
      <c r="A4007" s="1">
        <v>4006</v>
      </c>
      <c r="B4007" s="1" t="s">
        <v>9</v>
      </c>
      <c r="C4007" s="1">
        <v>359809.91</v>
      </c>
      <c r="D4007" s="1" t="s">
        <v>10</v>
      </c>
      <c r="E4007" s="1" t="s">
        <v>16</v>
      </c>
      <c r="F4007" s="1" t="s">
        <v>12</v>
      </c>
      <c r="G4007" s="1" t="s">
        <v>13</v>
      </c>
      <c r="H4007" s="1" t="s">
        <v>13</v>
      </c>
      <c r="I4007" s="1">
        <v>24</v>
      </c>
      <c r="J4007" t="str">
        <f t="shared" si="187"/>
        <v>No</v>
      </c>
      <c r="K4007" t="str">
        <f t="shared" si="188"/>
        <v>No</v>
      </c>
      <c r="L4007">
        <f t="shared" si="189"/>
        <v>359809.91</v>
      </c>
      <c r="M4007" s="1" t="str">
        <f>IF(ISBLANK(D4007),_xlfn.MODE.SNGL(moras[TIPO_ASEGURAMIENTO]),D4007)</f>
        <v>ASALARIADO</v>
      </c>
      <c r="N4007" s="1">
        <f>IF(ISBLANK(moras[[#This Row],[EDAD]]),T4028,moras[[#This Row],[EDAD]])</f>
        <v>24</v>
      </c>
    </row>
    <row r="4008" spans="1:14" x14ac:dyDescent="0.35">
      <c r="A4008" s="1">
        <v>4007</v>
      </c>
      <c r="B4008" s="1" t="s">
        <v>15</v>
      </c>
      <c r="C4008" s="1">
        <v>297045</v>
      </c>
      <c r="D4008" s="1" t="s">
        <v>17</v>
      </c>
      <c r="E4008" s="1" t="s">
        <v>16</v>
      </c>
      <c r="F4008" s="1" t="s">
        <v>12</v>
      </c>
      <c r="G4008" s="1" t="s">
        <v>12</v>
      </c>
      <c r="H4008" s="1" t="s">
        <v>12</v>
      </c>
      <c r="I4008" s="1">
        <v>58</v>
      </c>
      <c r="J4008" t="str">
        <f t="shared" si="187"/>
        <v>No</v>
      </c>
      <c r="K4008" t="str">
        <f t="shared" si="188"/>
        <v>No</v>
      </c>
      <c r="L4008">
        <f t="shared" si="189"/>
        <v>297045</v>
      </c>
      <c r="M4008" s="1" t="str">
        <f>IF(ISBLANK(D4008),_xlfn.MODE.SNGL(moras[TIPO_ASEGURAMIENTO]),D4008)</f>
        <v>ASEGURADO VOLUNTARIO</v>
      </c>
      <c r="N4008" s="1">
        <f>IF(ISBLANK(moras[[#This Row],[EDAD]]),T4029,moras[[#This Row],[EDAD]])</f>
        <v>58</v>
      </c>
    </row>
    <row r="4009" spans="1:14" x14ac:dyDescent="0.35">
      <c r="A4009" s="1">
        <v>4008</v>
      </c>
      <c r="B4009" s="1" t="s">
        <v>15</v>
      </c>
      <c r="C4009" s="1">
        <v>300018</v>
      </c>
      <c r="D4009" s="1" t="s">
        <v>17</v>
      </c>
      <c r="E4009" s="1" t="s">
        <v>16</v>
      </c>
      <c r="F4009" s="1" t="s">
        <v>12</v>
      </c>
      <c r="G4009" s="1" t="s">
        <v>13</v>
      </c>
      <c r="H4009" s="1" t="s">
        <v>13</v>
      </c>
      <c r="I4009" s="1">
        <v>58</v>
      </c>
      <c r="J4009" t="str">
        <f t="shared" si="187"/>
        <v>No</v>
      </c>
      <c r="K4009" t="str">
        <f t="shared" si="188"/>
        <v>No</v>
      </c>
      <c r="L4009">
        <f t="shared" si="189"/>
        <v>300018</v>
      </c>
      <c r="M4009" s="1" t="str">
        <f>IF(ISBLANK(D4009),_xlfn.MODE.SNGL(moras[TIPO_ASEGURAMIENTO]),D4009)</f>
        <v>ASEGURADO VOLUNTARIO</v>
      </c>
      <c r="N4009" s="1">
        <f>IF(ISBLANK(moras[[#This Row],[EDAD]]),T4030,moras[[#This Row],[EDAD]])</f>
        <v>58</v>
      </c>
    </row>
    <row r="4010" spans="1:14" x14ac:dyDescent="0.35">
      <c r="A4010" s="1">
        <v>4009</v>
      </c>
      <c r="B4010" s="1" t="s">
        <v>9</v>
      </c>
      <c r="C4010" s="1">
        <v>200518.6</v>
      </c>
      <c r="D4010" s="1" t="s">
        <v>14</v>
      </c>
      <c r="E4010" s="1" t="s">
        <v>11</v>
      </c>
      <c r="F4010" s="1" t="s">
        <v>12</v>
      </c>
      <c r="G4010" s="1" t="s">
        <v>13</v>
      </c>
      <c r="H4010" s="1" t="s">
        <v>13</v>
      </c>
      <c r="I4010" s="1">
        <v>40</v>
      </c>
      <c r="J4010" t="str">
        <f t="shared" si="187"/>
        <v>No</v>
      </c>
      <c r="K4010" t="str">
        <f t="shared" si="188"/>
        <v>No</v>
      </c>
      <c r="L4010">
        <f t="shared" si="189"/>
        <v>200518.6</v>
      </c>
      <c r="M4010" s="1" t="str">
        <f>IF(ISBLANK(D4010),_xlfn.MODE.SNGL(moras[TIPO_ASEGURAMIENTO]),D4010)</f>
        <v>PENSIONADOS EN SU PROPIO SISTEMA</v>
      </c>
      <c r="N4010" s="1">
        <f>IF(ISBLANK(moras[[#This Row],[EDAD]]),T4031,moras[[#This Row],[EDAD]])</f>
        <v>40</v>
      </c>
    </row>
    <row r="4011" spans="1:14" x14ac:dyDescent="0.35">
      <c r="A4011" s="1">
        <v>4010</v>
      </c>
      <c r="B4011" s="1" t="s">
        <v>15</v>
      </c>
      <c r="C4011" s="1">
        <v>1690006.94</v>
      </c>
      <c r="D4011" s="1" t="s">
        <v>10</v>
      </c>
      <c r="E4011" s="1" t="s">
        <v>16</v>
      </c>
      <c r="F4011" s="1" t="s">
        <v>12</v>
      </c>
      <c r="G4011" s="1" t="s">
        <v>13</v>
      </c>
      <c r="H4011" s="1" t="s">
        <v>13</v>
      </c>
      <c r="I4011" s="1">
        <v>45</v>
      </c>
      <c r="J4011" t="str">
        <f t="shared" si="187"/>
        <v>No</v>
      </c>
      <c r="K4011" t="str">
        <f t="shared" si="188"/>
        <v>No</v>
      </c>
      <c r="L4011">
        <f t="shared" si="189"/>
        <v>1690006.94</v>
      </c>
      <c r="M4011" s="1" t="str">
        <f>IF(ISBLANK(D4011),_xlfn.MODE.SNGL(moras[TIPO_ASEGURAMIENTO]),D4011)</f>
        <v>ASALARIADO</v>
      </c>
      <c r="N4011" s="1">
        <f>IF(ISBLANK(moras[[#This Row],[EDAD]]),T4032,moras[[#This Row],[EDAD]])</f>
        <v>45</v>
      </c>
    </row>
    <row r="4012" spans="1:14" x14ac:dyDescent="0.35">
      <c r="A4012" s="1">
        <v>4011</v>
      </c>
      <c r="B4012" s="1" t="s">
        <v>9</v>
      </c>
      <c r="C4012" s="1">
        <v>297046</v>
      </c>
      <c r="D4012" s="1" t="s">
        <v>17</v>
      </c>
      <c r="E4012" s="1" t="s">
        <v>16</v>
      </c>
      <c r="F4012" s="1" t="s">
        <v>12</v>
      </c>
      <c r="G4012" s="1" t="s">
        <v>13</v>
      </c>
      <c r="H4012" s="1" t="s">
        <v>13</v>
      </c>
      <c r="I4012" s="1">
        <v>35</v>
      </c>
      <c r="J4012" t="str">
        <f t="shared" si="187"/>
        <v>No</v>
      </c>
      <c r="K4012" t="str">
        <f t="shared" si="188"/>
        <v>No</v>
      </c>
      <c r="L4012">
        <f t="shared" si="189"/>
        <v>297046</v>
      </c>
      <c r="M4012" s="1" t="str">
        <f>IF(ISBLANK(D4012),_xlfn.MODE.SNGL(moras[TIPO_ASEGURAMIENTO]),D4012)</f>
        <v>ASEGURADO VOLUNTARIO</v>
      </c>
      <c r="N4012" s="1">
        <f>IF(ISBLANK(moras[[#This Row],[EDAD]]),T4033,moras[[#This Row],[EDAD]])</f>
        <v>35</v>
      </c>
    </row>
    <row r="4013" spans="1:14" x14ac:dyDescent="0.35">
      <c r="A4013" s="1">
        <v>4012</v>
      </c>
      <c r="B4013" s="1" t="s">
        <v>15</v>
      </c>
      <c r="C4013" s="1">
        <v>1739958</v>
      </c>
      <c r="D4013" s="1" t="s">
        <v>10</v>
      </c>
      <c r="E4013" s="1" t="s">
        <v>11</v>
      </c>
      <c r="F4013" s="1" t="s">
        <v>12</v>
      </c>
      <c r="G4013" s="1" t="s">
        <v>13</v>
      </c>
      <c r="H4013" s="1" t="s">
        <v>13</v>
      </c>
      <c r="I4013" s="1">
        <v>43</v>
      </c>
      <c r="J4013" t="str">
        <f t="shared" si="187"/>
        <v>No</v>
      </c>
      <c r="K4013" t="str">
        <f t="shared" si="188"/>
        <v>No</v>
      </c>
      <c r="L4013">
        <f t="shared" si="189"/>
        <v>1739958</v>
      </c>
      <c r="M4013" s="1" t="str">
        <f>IF(ISBLANK(D4013),_xlfn.MODE.SNGL(moras[TIPO_ASEGURAMIENTO]),D4013)</f>
        <v>ASALARIADO</v>
      </c>
      <c r="N4013" s="1">
        <f>IF(ISBLANK(moras[[#This Row],[EDAD]]),T4034,moras[[#This Row],[EDAD]])</f>
        <v>43</v>
      </c>
    </row>
    <row r="4014" spans="1:14" x14ac:dyDescent="0.35">
      <c r="A4014" s="1">
        <v>4013</v>
      </c>
      <c r="B4014" s="1" t="s">
        <v>9</v>
      </c>
      <c r="C4014" s="1">
        <v>420359.27</v>
      </c>
      <c r="D4014" s="1" t="s">
        <v>10</v>
      </c>
      <c r="E4014" s="1" t="s">
        <v>16</v>
      </c>
      <c r="F4014" s="1" t="s">
        <v>12</v>
      </c>
      <c r="G4014" s="1" t="s">
        <v>13</v>
      </c>
      <c r="H4014" s="1" t="s">
        <v>13</v>
      </c>
      <c r="I4014" s="1">
        <v>48</v>
      </c>
      <c r="J4014" t="str">
        <f t="shared" si="187"/>
        <v>No</v>
      </c>
      <c r="K4014" t="str">
        <f t="shared" si="188"/>
        <v>No</v>
      </c>
      <c r="L4014">
        <f t="shared" si="189"/>
        <v>420359.27</v>
      </c>
      <c r="M4014" s="1" t="str">
        <f>IF(ISBLANK(D4014),_xlfn.MODE.SNGL(moras[TIPO_ASEGURAMIENTO]),D4014)</f>
        <v>ASALARIADO</v>
      </c>
      <c r="N4014" s="1">
        <f>IF(ISBLANK(moras[[#This Row],[EDAD]]),T4035,moras[[#This Row],[EDAD]])</f>
        <v>48</v>
      </c>
    </row>
    <row r="4015" spans="1:14" x14ac:dyDescent="0.35">
      <c r="A4015" s="1">
        <v>4014</v>
      </c>
      <c r="B4015" s="1" t="s">
        <v>9</v>
      </c>
      <c r="C4015" s="1">
        <v>841178</v>
      </c>
      <c r="D4015" s="1" t="s">
        <v>10</v>
      </c>
      <c r="E4015" s="1" t="s">
        <v>11</v>
      </c>
      <c r="F4015" s="1" t="s">
        <v>12</v>
      </c>
      <c r="G4015" s="1" t="s">
        <v>13</v>
      </c>
      <c r="H4015" s="1" t="s">
        <v>13</v>
      </c>
      <c r="I4015" s="1">
        <v>46</v>
      </c>
      <c r="J4015" t="str">
        <f t="shared" si="187"/>
        <v>No</v>
      </c>
      <c r="K4015" t="str">
        <f t="shared" si="188"/>
        <v>No</v>
      </c>
      <c r="L4015">
        <f t="shared" si="189"/>
        <v>841178</v>
      </c>
      <c r="M4015" s="1" t="str">
        <f>IF(ISBLANK(D4015),_xlfn.MODE.SNGL(moras[TIPO_ASEGURAMIENTO]),D4015)</f>
        <v>ASALARIADO</v>
      </c>
      <c r="N4015" s="1">
        <f>IF(ISBLANK(moras[[#This Row],[EDAD]]),T4036,moras[[#This Row],[EDAD]])</f>
        <v>46</v>
      </c>
    </row>
    <row r="4016" spans="1:14" x14ac:dyDescent="0.35">
      <c r="A4016" s="1">
        <v>4015</v>
      </c>
      <c r="B4016" s="1" t="s">
        <v>9</v>
      </c>
      <c r="C4016" s="1">
        <v>1778646</v>
      </c>
      <c r="D4016" s="1" t="s">
        <v>10</v>
      </c>
      <c r="E4016" s="1" t="s">
        <v>16</v>
      </c>
      <c r="F4016" s="1" t="s">
        <v>12</v>
      </c>
      <c r="G4016" s="1" t="s">
        <v>13</v>
      </c>
      <c r="H4016" s="1" t="s">
        <v>13</v>
      </c>
      <c r="I4016" s="1">
        <v>33</v>
      </c>
      <c r="J4016" t="str">
        <f t="shared" si="187"/>
        <v>No</v>
      </c>
      <c r="K4016" t="str">
        <f t="shared" si="188"/>
        <v>No</v>
      </c>
      <c r="L4016">
        <f t="shared" si="189"/>
        <v>1778646</v>
      </c>
      <c r="M4016" s="1" t="str">
        <f>IF(ISBLANK(D4016),_xlfn.MODE.SNGL(moras[TIPO_ASEGURAMIENTO]),D4016)</f>
        <v>ASALARIADO</v>
      </c>
      <c r="N4016" s="1">
        <f>IF(ISBLANK(moras[[#This Row],[EDAD]]),T4037,moras[[#This Row],[EDAD]])</f>
        <v>33</v>
      </c>
    </row>
    <row r="4017" spans="1:14" x14ac:dyDescent="0.35">
      <c r="A4017" s="1">
        <v>4016</v>
      </c>
      <c r="B4017" s="1" t="s">
        <v>15</v>
      </c>
      <c r="C4017" s="1">
        <v>979284</v>
      </c>
      <c r="D4017" s="1" t="s">
        <v>14</v>
      </c>
      <c r="E4017" s="1" t="s">
        <v>11</v>
      </c>
      <c r="F4017" s="1" t="s">
        <v>12</v>
      </c>
      <c r="G4017" s="1" t="s">
        <v>13</v>
      </c>
      <c r="H4017" s="1" t="s">
        <v>13</v>
      </c>
      <c r="I4017" s="1">
        <v>63</v>
      </c>
      <c r="J4017" t="str">
        <f t="shared" si="187"/>
        <v>No</v>
      </c>
      <c r="K4017" t="str">
        <f t="shared" si="188"/>
        <v>No</v>
      </c>
      <c r="L4017">
        <f t="shared" si="189"/>
        <v>979284</v>
      </c>
      <c r="M4017" s="1" t="str">
        <f>IF(ISBLANK(D4017),_xlfn.MODE.SNGL(moras[TIPO_ASEGURAMIENTO]),D4017)</f>
        <v>PENSIONADOS EN SU PROPIO SISTEMA</v>
      </c>
      <c r="N4017" s="1">
        <f>IF(ISBLANK(moras[[#This Row],[EDAD]]),T4038,moras[[#This Row],[EDAD]])</f>
        <v>63</v>
      </c>
    </row>
    <row r="4018" spans="1:14" x14ac:dyDescent="0.35">
      <c r="A4018" s="1">
        <v>4017</v>
      </c>
      <c r="B4018" s="1" t="s">
        <v>15</v>
      </c>
      <c r="C4018" s="1">
        <v>206000</v>
      </c>
      <c r="D4018" s="1" t="s">
        <v>10</v>
      </c>
      <c r="E4018" s="1" t="s">
        <v>16</v>
      </c>
      <c r="F4018" s="1" t="s">
        <v>12</v>
      </c>
      <c r="G4018" s="1" t="s">
        <v>12</v>
      </c>
      <c r="H4018" s="1" t="s">
        <v>13</v>
      </c>
      <c r="I4018" s="1">
        <v>34</v>
      </c>
      <c r="J4018" t="str">
        <f t="shared" si="187"/>
        <v>No</v>
      </c>
      <c r="K4018" t="str">
        <f t="shared" si="188"/>
        <v>No</v>
      </c>
      <c r="L4018">
        <f t="shared" si="189"/>
        <v>206000</v>
      </c>
      <c r="M4018" s="1" t="str">
        <f>IF(ISBLANK(D4018),_xlfn.MODE.SNGL(moras[TIPO_ASEGURAMIENTO]),D4018)</f>
        <v>ASALARIADO</v>
      </c>
      <c r="N4018" s="1">
        <f>IF(ISBLANK(moras[[#This Row],[EDAD]]),T4039,moras[[#This Row],[EDAD]])</f>
        <v>34</v>
      </c>
    </row>
    <row r="4019" spans="1:14" x14ac:dyDescent="0.35">
      <c r="A4019" s="1">
        <v>4018</v>
      </c>
      <c r="B4019" s="1" t="s">
        <v>9</v>
      </c>
      <c r="C4019" s="1">
        <v>109259.63</v>
      </c>
      <c r="D4019" s="1" t="s">
        <v>10</v>
      </c>
      <c r="E4019" s="1" t="s">
        <v>16</v>
      </c>
      <c r="F4019" s="1" t="s">
        <v>12</v>
      </c>
      <c r="G4019" s="1" t="s">
        <v>13</v>
      </c>
      <c r="H4019" s="1" t="s">
        <v>12</v>
      </c>
      <c r="I4019" s="1">
        <v>23</v>
      </c>
      <c r="J4019" t="str">
        <f t="shared" si="187"/>
        <v>No</v>
      </c>
      <c r="K4019" t="str">
        <f t="shared" si="188"/>
        <v>No</v>
      </c>
      <c r="L4019">
        <f t="shared" si="189"/>
        <v>109259.63</v>
      </c>
      <c r="M4019" s="1" t="str">
        <f>IF(ISBLANK(D4019),_xlfn.MODE.SNGL(moras[TIPO_ASEGURAMIENTO]),D4019)</f>
        <v>ASALARIADO</v>
      </c>
      <c r="N4019" s="1">
        <f>IF(ISBLANK(moras[[#This Row],[EDAD]]),T4040,moras[[#This Row],[EDAD]])</f>
        <v>23</v>
      </c>
    </row>
    <row r="4020" spans="1:14" x14ac:dyDescent="0.35">
      <c r="A4020" s="1">
        <v>4019</v>
      </c>
      <c r="B4020" s="1" t="s">
        <v>9</v>
      </c>
      <c r="C4020" s="1">
        <v>378297</v>
      </c>
      <c r="D4020" s="1" t="s">
        <v>14</v>
      </c>
      <c r="E4020" s="1" t="s">
        <v>11</v>
      </c>
      <c r="F4020" s="1" t="s">
        <v>12</v>
      </c>
      <c r="G4020" s="1" t="s">
        <v>13</v>
      </c>
      <c r="H4020" s="1" t="s">
        <v>13</v>
      </c>
      <c r="I4020" s="1">
        <v>71</v>
      </c>
      <c r="J4020" t="str">
        <f t="shared" si="187"/>
        <v>No</v>
      </c>
      <c r="K4020" t="str">
        <f t="shared" si="188"/>
        <v>No</v>
      </c>
      <c r="L4020">
        <f t="shared" si="189"/>
        <v>378297</v>
      </c>
      <c r="M4020" s="1" t="str">
        <f>IF(ISBLANK(D4020),_xlfn.MODE.SNGL(moras[TIPO_ASEGURAMIENTO]),D4020)</f>
        <v>PENSIONADOS EN SU PROPIO SISTEMA</v>
      </c>
      <c r="N4020" s="1">
        <f>IF(ISBLANK(moras[[#This Row],[EDAD]]),T4041,moras[[#This Row],[EDAD]])</f>
        <v>71</v>
      </c>
    </row>
    <row r="4021" spans="1:14" x14ac:dyDescent="0.35">
      <c r="A4021" s="1">
        <v>4020</v>
      </c>
      <c r="B4021" s="1" t="s">
        <v>9</v>
      </c>
      <c r="C4021" s="1">
        <v>336445.2</v>
      </c>
      <c r="D4021" s="1" t="s">
        <v>10</v>
      </c>
      <c r="E4021" s="1" t="s">
        <v>16</v>
      </c>
      <c r="F4021" s="1" t="s">
        <v>12</v>
      </c>
      <c r="G4021" s="1" t="s">
        <v>13</v>
      </c>
      <c r="H4021" s="1" t="s">
        <v>12</v>
      </c>
      <c r="I4021" s="1">
        <v>31</v>
      </c>
      <c r="J4021" t="str">
        <f t="shared" si="187"/>
        <v>No</v>
      </c>
      <c r="K4021" t="str">
        <f t="shared" si="188"/>
        <v>No</v>
      </c>
      <c r="L4021">
        <f t="shared" si="189"/>
        <v>336445.2</v>
      </c>
      <c r="M4021" s="1" t="str">
        <f>IF(ISBLANK(D4021),_xlfn.MODE.SNGL(moras[TIPO_ASEGURAMIENTO]),D4021)</f>
        <v>ASALARIADO</v>
      </c>
      <c r="N4021" s="1">
        <f>IF(ISBLANK(moras[[#This Row],[EDAD]]),T4042,moras[[#This Row],[EDAD]])</f>
        <v>31</v>
      </c>
    </row>
    <row r="4022" spans="1:14" x14ac:dyDescent="0.35">
      <c r="A4022" s="1">
        <v>4021</v>
      </c>
      <c r="B4022" s="1" t="s">
        <v>9</v>
      </c>
      <c r="C4022" s="1">
        <v>278030</v>
      </c>
      <c r="D4022" s="1" t="s">
        <v>19</v>
      </c>
      <c r="E4022" s="1" t="s">
        <v>16</v>
      </c>
      <c r="F4022" s="1" t="s">
        <v>12</v>
      </c>
      <c r="G4022" s="1" t="s">
        <v>13</v>
      </c>
      <c r="H4022" s="1" t="s">
        <v>13</v>
      </c>
      <c r="I4022" s="1">
        <v>65</v>
      </c>
      <c r="J4022" t="str">
        <f t="shared" si="187"/>
        <v>No</v>
      </c>
      <c r="K4022" t="str">
        <f t="shared" si="188"/>
        <v>No</v>
      </c>
      <c r="L4022">
        <f t="shared" si="189"/>
        <v>278030</v>
      </c>
      <c r="M4022" s="1" t="str">
        <f>IF(ISBLANK(D4022),_xlfn.MODE.SNGL(moras[TIPO_ASEGURAMIENTO]),D4022)</f>
        <v>CONVENIOS ESPECIALES DE TRABAJADORES INDEPENDIENTES</v>
      </c>
      <c r="N4022" s="1">
        <f>IF(ISBLANK(moras[[#This Row],[EDAD]]),T4043,moras[[#This Row],[EDAD]])</f>
        <v>65</v>
      </c>
    </row>
    <row r="4023" spans="1:14" x14ac:dyDescent="0.35">
      <c r="A4023" s="1">
        <v>4022</v>
      </c>
      <c r="B4023" s="1" t="s">
        <v>9</v>
      </c>
      <c r="C4023" s="1">
        <v>500000</v>
      </c>
      <c r="D4023" s="1" t="s">
        <v>10</v>
      </c>
      <c r="E4023" s="1" t="s">
        <v>16</v>
      </c>
      <c r="F4023" s="1" t="s">
        <v>12</v>
      </c>
      <c r="G4023" s="1" t="s">
        <v>12</v>
      </c>
      <c r="H4023" s="1" t="s">
        <v>13</v>
      </c>
      <c r="I4023" s="1">
        <v>38</v>
      </c>
      <c r="J4023" t="str">
        <f t="shared" si="187"/>
        <v>No</v>
      </c>
      <c r="K4023" t="str">
        <f t="shared" si="188"/>
        <v>No</v>
      </c>
      <c r="L4023">
        <f t="shared" si="189"/>
        <v>500000</v>
      </c>
      <c r="M4023" s="1" t="str">
        <f>IF(ISBLANK(D4023),_xlfn.MODE.SNGL(moras[TIPO_ASEGURAMIENTO]),D4023)</f>
        <v>ASALARIADO</v>
      </c>
      <c r="N4023" s="1">
        <f>IF(ISBLANK(moras[[#This Row],[EDAD]]),T4044,moras[[#This Row],[EDAD]])</f>
        <v>38</v>
      </c>
    </row>
    <row r="4024" spans="1:14" x14ac:dyDescent="0.35">
      <c r="A4024" s="1">
        <v>4023</v>
      </c>
      <c r="B4024" s="1" t="s">
        <v>9</v>
      </c>
      <c r="C4024" s="1">
        <v>516550</v>
      </c>
      <c r="D4024" s="1" t="s">
        <v>10</v>
      </c>
      <c r="E4024" s="1" t="s">
        <v>16</v>
      </c>
      <c r="F4024" s="1" t="s">
        <v>12</v>
      </c>
      <c r="G4024" s="1" t="s">
        <v>12</v>
      </c>
      <c r="H4024" s="1" t="s">
        <v>13</v>
      </c>
      <c r="I4024" s="1">
        <v>31</v>
      </c>
      <c r="J4024" t="str">
        <f t="shared" si="187"/>
        <v>No</v>
      </c>
      <c r="K4024" t="str">
        <f t="shared" si="188"/>
        <v>No</v>
      </c>
      <c r="L4024">
        <f t="shared" si="189"/>
        <v>516550</v>
      </c>
      <c r="M4024" s="1" t="str">
        <f>IF(ISBLANK(D4024),_xlfn.MODE.SNGL(moras[TIPO_ASEGURAMIENTO]),D4024)</f>
        <v>ASALARIADO</v>
      </c>
      <c r="N4024" s="1">
        <f>IF(ISBLANK(moras[[#This Row],[EDAD]]),T4045,moras[[#This Row],[EDAD]])</f>
        <v>31</v>
      </c>
    </row>
    <row r="4025" spans="1:14" x14ac:dyDescent="0.35">
      <c r="A4025" s="1">
        <v>4024</v>
      </c>
      <c r="B4025" s="1" t="s">
        <v>9</v>
      </c>
      <c r="C4025" s="1">
        <v>406045.76</v>
      </c>
      <c r="D4025" s="1" t="s">
        <v>10</v>
      </c>
      <c r="E4025" s="1" t="s">
        <v>16</v>
      </c>
      <c r="F4025" s="1" t="s">
        <v>12</v>
      </c>
      <c r="G4025" s="1" t="s">
        <v>12</v>
      </c>
      <c r="H4025" s="1" t="s">
        <v>13</v>
      </c>
      <c r="I4025" s="1">
        <v>49</v>
      </c>
      <c r="J4025" t="str">
        <f t="shared" si="187"/>
        <v>No</v>
      </c>
      <c r="K4025" t="str">
        <f t="shared" si="188"/>
        <v>No</v>
      </c>
      <c r="L4025">
        <f t="shared" si="189"/>
        <v>406045.76</v>
      </c>
      <c r="M4025" s="1" t="str">
        <f>IF(ISBLANK(D4025),_xlfn.MODE.SNGL(moras[TIPO_ASEGURAMIENTO]),D4025)</f>
        <v>ASALARIADO</v>
      </c>
      <c r="N4025" s="1">
        <f>IF(ISBLANK(moras[[#This Row],[EDAD]]),T4046,moras[[#This Row],[EDAD]])</f>
        <v>49</v>
      </c>
    </row>
    <row r="4026" spans="1:14" x14ac:dyDescent="0.35">
      <c r="A4026" s="1">
        <v>4025</v>
      </c>
      <c r="B4026" s="1" t="s">
        <v>9</v>
      </c>
      <c r="C4026" s="1">
        <v>7214352.2000000002</v>
      </c>
      <c r="D4026" s="1" t="s">
        <v>10</v>
      </c>
      <c r="E4026" s="1" t="s">
        <v>11</v>
      </c>
      <c r="F4026" s="1" t="s">
        <v>12</v>
      </c>
      <c r="G4026" s="1" t="s">
        <v>13</v>
      </c>
      <c r="H4026" s="1" t="s">
        <v>13</v>
      </c>
      <c r="I4026" s="1">
        <v>55</v>
      </c>
      <c r="J4026" t="str">
        <f t="shared" si="187"/>
        <v>Atípico</v>
      </c>
      <c r="K4026" t="str">
        <f t="shared" si="188"/>
        <v>No</v>
      </c>
      <c r="L4026">
        <f t="shared" si="189"/>
        <v>7214352.2000000002</v>
      </c>
      <c r="M4026" s="1" t="str">
        <f>IF(ISBLANK(D4026),_xlfn.MODE.SNGL(moras[TIPO_ASEGURAMIENTO]),D4026)</f>
        <v>ASALARIADO</v>
      </c>
      <c r="N4026" s="1">
        <f>IF(ISBLANK(moras[[#This Row],[EDAD]]),T4047,moras[[#This Row],[EDAD]])</f>
        <v>55</v>
      </c>
    </row>
    <row r="4027" spans="1:14" x14ac:dyDescent="0.35">
      <c r="A4027" s="1">
        <v>4026</v>
      </c>
      <c r="B4027" s="1" t="s">
        <v>9</v>
      </c>
      <c r="C4027" s="1">
        <v>423168</v>
      </c>
      <c r="D4027" s="1" t="s">
        <v>10</v>
      </c>
      <c r="E4027" s="1" t="s">
        <v>16</v>
      </c>
      <c r="F4027" s="1" t="s">
        <v>12</v>
      </c>
      <c r="G4027" s="1" t="s">
        <v>13</v>
      </c>
      <c r="H4027" s="1" t="s">
        <v>13</v>
      </c>
      <c r="I4027" s="1">
        <v>21</v>
      </c>
      <c r="J4027" t="str">
        <f t="shared" si="187"/>
        <v>No</v>
      </c>
      <c r="K4027" t="str">
        <f t="shared" si="188"/>
        <v>No</v>
      </c>
      <c r="L4027">
        <f t="shared" si="189"/>
        <v>423168</v>
      </c>
      <c r="M4027" s="1" t="str">
        <f>IF(ISBLANK(D4027),_xlfn.MODE.SNGL(moras[TIPO_ASEGURAMIENTO]),D4027)</f>
        <v>ASALARIADO</v>
      </c>
      <c r="N4027" s="1">
        <f>IF(ISBLANK(moras[[#This Row],[EDAD]]),T4048,moras[[#This Row],[EDAD]])</f>
        <v>21</v>
      </c>
    </row>
    <row r="4028" spans="1:14" x14ac:dyDescent="0.35">
      <c r="A4028" s="1">
        <v>4027</v>
      </c>
      <c r="B4028" s="1" t="s">
        <v>15</v>
      </c>
      <c r="C4028" s="1">
        <v>278030.99</v>
      </c>
      <c r="D4028" s="1" t="s">
        <v>17</v>
      </c>
      <c r="E4028" s="1" t="s">
        <v>16</v>
      </c>
      <c r="F4028" s="1" t="s">
        <v>12</v>
      </c>
      <c r="G4028" s="1" t="s">
        <v>13</v>
      </c>
      <c r="H4028" s="1" t="s">
        <v>13</v>
      </c>
      <c r="I4028" s="1">
        <v>42</v>
      </c>
      <c r="J4028" t="str">
        <f t="shared" si="187"/>
        <v>No</v>
      </c>
      <c r="K4028" t="str">
        <f t="shared" si="188"/>
        <v>No</v>
      </c>
      <c r="L4028">
        <f t="shared" si="189"/>
        <v>278030.99</v>
      </c>
      <c r="M4028" s="1" t="str">
        <f>IF(ISBLANK(D4028),_xlfn.MODE.SNGL(moras[TIPO_ASEGURAMIENTO]),D4028)</f>
        <v>ASEGURADO VOLUNTARIO</v>
      </c>
      <c r="N4028" s="1">
        <f>IF(ISBLANK(moras[[#This Row],[EDAD]]),T4049,moras[[#This Row],[EDAD]])</f>
        <v>42</v>
      </c>
    </row>
    <row r="4029" spans="1:14" x14ac:dyDescent="0.35">
      <c r="A4029" s="1">
        <v>4028</v>
      </c>
      <c r="B4029" s="1" t="s">
        <v>15</v>
      </c>
      <c r="C4029" s="1">
        <v>284460.38</v>
      </c>
      <c r="D4029" s="1" t="s">
        <v>10</v>
      </c>
      <c r="E4029" s="1" t="s">
        <v>16</v>
      </c>
      <c r="F4029" s="1" t="s">
        <v>12</v>
      </c>
      <c r="G4029" s="1" t="s">
        <v>13</v>
      </c>
      <c r="H4029" s="1" t="s">
        <v>13</v>
      </c>
      <c r="I4029" s="1">
        <v>34</v>
      </c>
      <c r="J4029" t="str">
        <f t="shared" si="187"/>
        <v>No</v>
      </c>
      <c r="K4029" t="str">
        <f t="shared" si="188"/>
        <v>No</v>
      </c>
      <c r="L4029">
        <f t="shared" si="189"/>
        <v>284460.38</v>
      </c>
      <c r="M4029" s="1" t="str">
        <f>IF(ISBLANK(D4029),_xlfn.MODE.SNGL(moras[TIPO_ASEGURAMIENTO]),D4029)</f>
        <v>ASALARIADO</v>
      </c>
      <c r="N4029" s="1">
        <f>IF(ISBLANK(moras[[#This Row],[EDAD]]),T4050,moras[[#This Row],[EDAD]])</f>
        <v>34</v>
      </c>
    </row>
    <row r="4030" spans="1:14" x14ac:dyDescent="0.35">
      <c r="A4030" s="1">
        <v>4029</v>
      </c>
      <c r="B4030" s="1" t="s">
        <v>9</v>
      </c>
      <c r="C4030" s="1">
        <v>510949.44</v>
      </c>
      <c r="D4030" s="1" t="s">
        <v>10</v>
      </c>
      <c r="E4030" s="1" t="s">
        <v>16</v>
      </c>
      <c r="F4030" s="1" t="s">
        <v>12</v>
      </c>
      <c r="G4030" s="1" t="s">
        <v>13</v>
      </c>
      <c r="H4030" s="1" t="s">
        <v>13</v>
      </c>
      <c r="I4030" s="1">
        <v>38</v>
      </c>
      <c r="J4030" t="str">
        <f t="shared" si="187"/>
        <v>No</v>
      </c>
      <c r="K4030" t="str">
        <f t="shared" si="188"/>
        <v>No</v>
      </c>
      <c r="L4030">
        <f t="shared" si="189"/>
        <v>510949.44</v>
      </c>
      <c r="M4030" s="1" t="str">
        <f>IF(ISBLANK(D4030),_xlfn.MODE.SNGL(moras[TIPO_ASEGURAMIENTO]),D4030)</f>
        <v>ASALARIADO</v>
      </c>
      <c r="N4030" s="1">
        <f>IF(ISBLANK(moras[[#This Row],[EDAD]]),T4051,moras[[#This Row],[EDAD]])</f>
        <v>38</v>
      </c>
    </row>
    <row r="4031" spans="1:14" x14ac:dyDescent="0.35">
      <c r="A4031" s="1">
        <v>4030</v>
      </c>
      <c r="B4031" s="1" t="s">
        <v>15</v>
      </c>
      <c r="C4031" s="1">
        <v>622677.26</v>
      </c>
      <c r="D4031" s="1" t="s">
        <v>10</v>
      </c>
      <c r="E4031" s="1" t="s">
        <v>11</v>
      </c>
      <c r="F4031" s="1" t="s">
        <v>12</v>
      </c>
      <c r="G4031" s="1" t="s">
        <v>13</v>
      </c>
      <c r="H4031" s="1" t="s">
        <v>13</v>
      </c>
      <c r="I4031" s="1">
        <v>31</v>
      </c>
      <c r="J4031" t="str">
        <f t="shared" si="187"/>
        <v>No</v>
      </c>
      <c r="K4031" t="str">
        <f t="shared" si="188"/>
        <v>No</v>
      </c>
      <c r="L4031">
        <f t="shared" si="189"/>
        <v>622677.26</v>
      </c>
      <c r="M4031" s="1" t="str">
        <f>IF(ISBLANK(D4031),_xlfn.MODE.SNGL(moras[TIPO_ASEGURAMIENTO]),D4031)</f>
        <v>ASALARIADO</v>
      </c>
      <c r="N4031" s="1">
        <f>IF(ISBLANK(moras[[#This Row],[EDAD]]),T4052,moras[[#This Row],[EDAD]])</f>
        <v>31</v>
      </c>
    </row>
    <row r="4032" spans="1:14" x14ac:dyDescent="0.35">
      <c r="A4032" s="1">
        <v>4031</v>
      </c>
      <c r="B4032" s="1" t="s">
        <v>9</v>
      </c>
      <c r="C4032" s="1">
        <v>578406.36</v>
      </c>
      <c r="D4032" s="1" t="s">
        <v>10</v>
      </c>
      <c r="E4032" s="1" t="s">
        <v>11</v>
      </c>
      <c r="F4032" s="1" t="s">
        <v>12</v>
      </c>
      <c r="G4032" s="1" t="s">
        <v>13</v>
      </c>
      <c r="H4032" s="1" t="s">
        <v>13</v>
      </c>
      <c r="I4032" s="1">
        <v>28</v>
      </c>
      <c r="J4032" t="str">
        <f t="shared" si="187"/>
        <v>No</v>
      </c>
      <c r="K4032" t="str">
        <f t="shared" si="188"/>
        <v>No</v>
      </c>
      <c r="L4032">
        <f t="shared" si="189"/>
        <v>578406.36</v>
      </c>
      <c r="M4032" s="1" t="str">
        <f>IF(ISBLANK(D4032),_xlfn.MODE.SNGL(moras[TIPO_ASEGURAMIENTO]),D4032)</f>
        <v>ASALARIADO</v>
      </c>
      <c r="N4032" s="1">
        <f>IF(ISBLANK(moras[[#This Row],[EDAD]]),T4053,moras[[#This Row],[EDAD]])</f>
        <v>28</v>
      </c>
    </row>
    <row r="4033" spans="1:14" x14ac:dyDescent="0.35">
      <c r="A4033" s="1">
        <v>4032</v>
      </c>
      <c r="B4033" s="1" t="s">
        <v>9</v>
      </c>
      <c r="C4033" s="1">
        <v>383231</v>
      </c>
      <c r="D4033" s="1" t="s">
        <v>10</v>
      </c>
      <c r="E4033" s="1" t="s">
        <v>11</v>
      </c>
      <c r="F4033" s="1" t="s">
        <v>12</v>
      </c>
      <c r="G4033" s="1" t="s">
        <v>13</v>
      </c>
      <c r="H4033" s="1" t="s">
        <v>13</v>
      </c>
      <c r="I4033" s="1">
        <v>23</v>
      </c>
      <c r="J4033" t="str">
        <f t="shared" si="187"/>
        <v>No</v>
      </c>
      <c r="K4033" t="str">
        <f t="shared" si="188"/>
        <v>No</v>
      </c>
      <c r="L4033">
        <f t="shared" si="189"/>
        <v>383231</v>
      </c>
      <c r="M4033" s="1" t="str">
        <f>IF(ISBLANK(D4033),_xlfn.MODE.SNGL(moras[TIPO_ASEGURAMIENTO]),D4033)</f>
        <v>ASALARIADO</v>
      </c>
      <c r="N4033" s="1">
        <f>IF(ISBLANK(moras[[#This Row],[EDAD]]),T4054,moras[[#This Row],[EDAD]])</f>
        <v>23</v>
      </c>
    </row>
    <row r="4034" spans="1:14" x14ac:dyDescent="0.35">
      <c r="A4034" s="1">
        <v>4033</v>
      </c>
      <c r="B4034" s="1" t="s">
        <v>9</v>
      </c>
      <c r="C4034" s="1">
        <v>415668.65</v>
      </c>
      <c r="D4034" s="1" t="s">
        <v>10</v>
      </c>
      <c r="E4034" s="1" t="s">
        <v>16</v>
      </c>
      <c r="F4034" s="1" t="s">
        <v>12</v>
      </c>
      <c r="G4034" s="1" t="s">
        <v>12</v>
      </c>
      <c r="H4034" s="1" t="s">
        <v>13</v>
      </c>
      <c r="I4034" s="1">
        <v>58</v>
      </c>
      <c r="J4034" t="str">
        <f t="shared" ref="J4034:J4097" si="190">IF(1.96&lt;ABS(C4034-$S$23)/$S$24,"Atípico","No")</f>
        <v>No</v>
      </c>
      <c r="K4034" t="str">
        <f t="shared" ref="K4034:K4097" si="191">IF(1.96&lt;ABS((I4034-$T$23)/$T$24),"Atípico", "No")</f>
        <v>No</v>
      </c>
      <c r="L4034">
        <f t="shared" ref="L4034:L4097" si="192">IF(ISBLANK(C4034),$S$23,C4034)</f>
        <v>415668.65</v>
      </c>
      <c r="M4034" s="1" t="str">
        <f>IF(ISBLANK(D4034),_xlfn.MODE.SNGL(moras[TIPO_ASEGURAMIENTO]),D4034)</f>
        <v>ASALARIADO</v>
      </c>
      <c r="N4034" s="1">
        <f>IF(ISBLANK(moras[[#This Row],[EDAD]]),T4055,moras[[#This Row],[EDAD]])</f>
        <v>58</v>
      </c>
    </row>
    <row r="4035" spans="1:14" x14ac:dyDescent="0.35">
      <c r="A4035" s="1">
        <v>4034</v>
      </c>
      <c r="B4035" s="1" t="s">
        <v>15</v>
      </c>
      <c r="C4035" s="1">
        <v>948047</v>
      </c>
      <c r="D4035" s="1" t="s">
        <v>10</v>
      </c>
      <c r="E4035" s="1" t="s">
        <v>11</v>
      </c>
      <c r="F4035" s="1" t="s">
        <v>12</v>
      </c>
      <c r="G4035" s="1" t="s">
        <v>13</v>
      </c>
      <c r="H4035" s="1" t="s">
        <v>12</v>
      </c>
      <c r="I4035" s="1">
        <v>32</v>
      </c>
      <c r="J4035" t="str">
        <f t="shared" si="190"/>
        <v>No</v>
      </c>
      <c r="K4035" t="str">
        <f t="shared" si="191"/>
        <v>No</v>
      </c>
      <c r="L4035">
        <f t="shared" si="192"/>
        <v>948047</v>
      </c>
      <c r="M4035" s="1" t="str">
        <f>IF(ISBLANK(D4035),_xlfn.MODE.SNGL(moras[TIPO_ASEGURAMIENTO]),D4035)</f>
        <v>ASALARIADO</v>
      </c>
      <c r="N4035" s="1">
        <f>IF(ISBLANK(moras[[#This Row],[EDAD]]),T4056,moras[[#This Row],[EDAD]])</f>
        <v>32</v>
      </c>
    </row>
    <row r="4036" spans="1:14" x14ac:dyDescent="0.35">
      <c r="A4036" s="1">
        <v>4035</v>
      </c>
      <c r="B4036" s="1" t="s">
        <v>9</v>
      </c>
      <c r="C4036" s="1">
        <v>343391</v>
      </c>
      <c r="D4036" s="1" t="s">
        <v>10</v>
      </c>
      <c r="E4036" s="1" t="s">
        <v>16</v>
      </c>
      <c r="F4036" s="1" t="s">
        <v>12</v>
      </c>
      <c r="G4036" s="1" t="s">
        <v>13</v>
      </c>
      <c r="H4036" s="1" t="s">
        <v>13</v>
      </c>
      <c r="I4036" s="1">
        <v>48</v>
      </c>
      <c r="J4036" t="str">
        <f t="shared" si="190"/>
        <v>No</v>
      </c>
      <c r="K4036" t="str">
        <f t="shared" si="191"/>
        <v>No</v>
      </c>
      <c r="L4036">
        <f t="shared" si="192"/>
        <v>343391</v>
      </c>
      <c r="M4036" s="1" t="str">
        <f>IF(ISBLANK(D4036),_xlfn.MODE.SNGL(moras[TIPO_ASEGURAMIENTO]),D4036)</f>
        <v>ASALARIADO</v>
      </c>
      <c r="N4036" s="1">
        <f>IF(ISBLANK(moras[[#This Row],[EDAD]]),T4057,moras[[#This Row],[EDAD]])</f>
        <v>48</v>
      </c>
    </row>
    <row r="4037" spans="1:14" x14ac:dyDescent="0.35">
      <c r="A4037" s="1">
        <v>4036</v>
      </c>
      <c r="B4037" s="1" t="s">
        <v>15</v>
      </c>
      <c r="C4037" s="1">
        <v>320000</v>
      </c>
      <c r="D4037" s="1" t="s">
        <v>10</v>
      </c>
      <c r="E4037" s="1" t="s">
        <v>16</v>
      </c>
      <c r="F4037" s="1" t="s">
        <v>12</v>
      </c>
      <c r="G4037" s="1" t="s">
        <v>13</v>
      </c>
      <c r="H4037" s="1" t="s">
        <v>13</v>
      </c>
      <c r="I4037" s="1">
        <v>69</v>
      </c>
      <c r="J4037" t="str">
        <f t="shared" si="190"/>
        <v>No</v>
      </c>
      <c r="K4037" t="str">
        <f t="shared" si="191"/>
        <v>No</v>
      </c>
      <c r="L4037">
        <f t="shared" si="192"/>
        <v>320000</v>
      </c>
      <c r="M4037" s="1" t="str">
        <f>IF(ISBLANK(D4037),_xlfn.MODE.SNGL(moras[TIPO_ASEGURAMIENTO]),D4037)</f>
        <v>ASALARIADO</v>
      </c>
      <c r="N4037" s="1">
        <f>IF(ISBLANK(moras[[#This Row],[EDAD]]),T4058,moras[[#This Row],[EDAD]])</f>
        <v>69</v>
      </c>
    </row>
    <row r="4038" spans="1:14" x14ac:dyDescent="0.35">
      <c r="A4038" s="1">
        <v>4037</v>
      </c>
      <c r="B4038" s="1" t="s">
        <v>15</v>
      </c>
      <c r="C4038" s="1">
        <v>840000</v>
      </c>
      <c r="D4038" s="1" t="s">
        <v>10</v>
      </c>
      <c r="E4038" s="1" t="s">
        <v>16</v>
      </c>
      <c r="F4038" s="1" t="s">
        <v>12</v>
      </c>
      <c r="G4038" s="1" t="s">
        <v>13</v>
      </c>
      <c r="H4038" s="1" t="s">
        <v>13</v>
      </c>
      <c r="I4038" s="1">
        <v>29</v>
      </c>
      <c r="J4038" t="str">
        <f t="shared" si="190"/>
        <v>No</v>
      </c>
      <c r="K4038" t="str">
        <f t="shared" si="191"/>
        <v>No</v>
      </c>
      <c r="L4038">
        <f t="shared" si="192"/>
        <v>840000</v>
      </c>
      <c r="M4038" s="1" t="str">
        <f>IF(ISBLANK(D4038),_xlfn.MODE.SNGL(moras[TIPO_ASEGURAMIENTO]),D4038)</f>
        <v>ASALARIADO</v>
      </c>
      <c r="N4038" s="1">
        <f>IF(ISBLANK(moras[[#This Row],[EDAD]]),T4059,moras[[#This Row],[EDAD]])</f>
        <v>29</v>
      </c>
    </row>
    <row r="4039" spans="1:14" x14ac:dyDescent="0.35">
      <c r="A4039" s="1">
        <v>4038</v>
      </c>
      <c r="B4039" s="1" t="s">
        <v>9</v>
      </c>
      <c r="C4039" s="1">
        <v>371173.26</v>
      </c>
      <c r="D4039" s="1" t="s">
        <v>10</v>
      </c>
      <c r="E4039" s="1" t="s">
        <v>16</v>
      </c>
      <c r="F4039" s="1" t="s">
        <v>12</v>
      </c>
      <c r="G4039" s="1" t="s">
        <v>13</v>
      </c>
      <c r="H4039" s="1" t="s">
        <v>13</v>
      </c>
      <c r="I4039" s="1">
        <v>31</v>
      </c>
      <c r="J4039" t="str">
        <f t="shared" si="190"/>
        <v>No</v>
      </c>
      <c r="K4039" t="str">
        <f t="shared" si="191"/>
        <v>No</v>
      </c>
      <c r="L4039">
        <f t="shared" si="192"/>
        <v>371173.26</v>
      </c>
      <c r="M4039" s="1" t="str">
        <f>IF(ISBLANK(D4039),_xlfn.MODE.SNGL(moras[TIPO_ASEGURAMIENTO]),D4039)</f>
        <v>ASALARIADO</v>
      </c>
      <c r="N4039" s="1">
        <f>IF(ISBLANK(moras[[#This Row],[EDAD]]),T4060,moras[[#This Row],[EDAD]])</f>
        <v>31</v>
      </c>
    </row>
    <row r="4040" spans="1:14" x14ac:dyDescent="0.35">
      <c r="A4040" s="1">
        <v>4039</v>
      </c>
      <c r="B4040" s="1" t="s">
        <v>9</v>
      </c>
      <c r="C4040" s="1">
        <v>570368</v>
      </c>
      <c r="D4040" s="1" t="s">
        <v>10</v>
      </c>
      <c r="E4040" s="1" t="s">
        <v>16</v>
      </c>
      <c r="F4040" s="1" t="s">
        <v>12</v>
      </c>
      <c r="G4040" s="1" t="s">
        <v>13</v>
      </c>
      <c r="H4040" s="1" t="s">
        <v>13</v>
      </c>
      <c r="I4040" s="1">
        <v>33</v>
      </c>
      <c r="J4040" t="str">
        <f t="shared" si="190"/>
        <v>No</v>
      </c>
      <c r="K4040" t="str">
        <f t="shared" si="191"/>
        <v>No</v>
      </c>
      <c r="L4040">
        <f t="shared" si="192"/>
        <v>570368</v>
      </c>
      <c r="M4040" s="1" t="str">
        <f>IF(ISBLANK(D4040),_xlfn.MODE.SNGL(moras[TIPO_ASEGURAMIENTO]),D4040)</f>
        <v>ASALARIADO</v>
      </c>
      <c r="N4040" s="1">
        <f>IF(ISBLANK(moras[[#This Row],[EDAD]]),T4061,moras[[#This Row],[EDAD]])</f>
        <v>33</v>
      </c>
    </row>
    <row r="4041" spans="1:14" x14ac:dyDescent="0.35">
      <c r="A4041" s="1">
        <v>4040</v>
      </c>
      <c r="B4041" s="1" t="s">
        <v>15</v>
      </c>
      <c r="C4041" s="1">
        <v>1206489.07</v>
      </c>
      <c r="D4041" s="1" t="s">
        <v>10</v>
      </c>
      <c r="E4041" s="1" t="s">
        <v>16</v>
      </c>
      <c r="F4041" s="1" t="s">
        <v>12</v>
      </c>
      <c r="G4041" s="1" t="s">
        <v>13</v>
      </c>
      <c r="H4041" s="1" t="s">
        <v>13</v>
      </c>
      <c r="I4041" s="1">
        <v>29</v>
      </c>
      <c r="J4041" t="str">
        <f t="shared" si="190"/>
        <v>No</v>
      </c>
      <c r="K4041" t="str">
        <f t="shared" si="191"/>
        <v>No</v>
      </c>
      <c r="L4041">
        <f t="shared" si="192"/>
        <v>1206489.07</v>
      </c>
      <c r="M4041" s="1" t="str">
        <f>IF(ISBLANK(D4041),_xlfn.MODE.SNGL(moras[TIPO_ASEGURAMIENTO]),D4041)</f>
        <v>ASALARIADO</v>
      </c>
      <c r="N4041" s="1">
        <f>IF(ISBLANK(moras[[#This Row],[EDAD]]),T4062,moras[[#This Row],[EDAD]])</f>
        <v>29</v>
      </c>
    </row>
    <row r="4042" spans="1:14" x14ac:dyDescent="0.35">
      <c r="A4042" s="1">
        <v>4041</v>
      </c>
      <c r="B4042" s="1" t="s">
        <v>9</v>
      </c>
      <c r="C4042" s="1">
        <v>143537.5</v>
      </c>
      <c r="D4042" s="1" t="s">
        <v>10</v>
      </c>
      <c r="E4042" s="1" t="s">
        <v>16</v>
      </c>
      <c r="F4042" s="1" t="s">
        <v>12</v>
      </c>
      <c r="G4042" s="1" t="s">
        <v>13</v>
      </c>
      <c r="H4042" s="1" t="s">
        <v>13</v>
      </c>
      <c r="I4042" s="1">
        <v>31</v>
      </c>
      <c r="J4042" t="str">
        <f t="shared" si="190"/>
        <v>No</v>
      </c>
      <c r="K4042" t="str">
        <f t="shared" si="191"/>
        <v>No</v>
      </c>
      <c r="L4042">
        <f t="shared" si="192"/>
        <v>143537.5</v>
      </c>
      <c r="M4042" s="1" t="str">
        <f>IF(ISBLANK(D4042),_xlfn.MODE.SNGL(moras[TIPO_ASEGURAMIENTO]),D4042)</f>
        <v>ASALARIADO</v>
      </c>
      <c r="N4042" s="1">
        <f>IF(ISBLANK(moras[[#This Row],[EDAD]]),T4063,moras[[#This Row],[EDAD]])</f>
        <v>31</v>
      </c>
    </row>
    <row r="4043" spans="1:14" x14ac:dyDescent="0.35">
      <c r="A4043" s="1">
        <v>4042</v>
      </c>
      <c r="B4043" s="1" t="s">
        <v>9</v>
      </c>
      <c r="C4043" s="1">
        <v>450000</v>
      </c>
      <c r="D4043" s="1" t="s">
        <v>10</v>
      </c>
      <c r="E4043" s="1" t="s">
        <v>16</v>
      </c>
      <c r="F4043" s="1" t="s">
        <v>12</v>
      </c>
      <c r="G4043" s="1" t="s">
        <v>12</v>
      </c>
      <c r="H4043" s="1" t="s">
        <v>13</v>
      </c>
      <c r="I4043" s="1">
        <v>39</v>
      </c>
      <c r="J4043" t="str">
        <f t="shared" si="190"/>
        <v>No</v>
      </c>
      <c r="K4043" t="str">
        <f t="shared" si="191"/>
        <v>No</v>
      </c>
      <c r="L4043">
        <f t="shared" si="192"/>
        <v>450000</v>
      </c>
      <c r="M4043" s="1" t="str">
        <f>IF(ISBLANK(D4043),_xlfn.MODE.SNGL(moras[TIPO_ASEGURAMIENTO]),D4043)</f>
        <v>ASALARIADO</v>
      </c>
      <c r="N4043" s="1">
        <f>IF(ISBLANK(moras[[#This Row],[EDAD]]),T4064,moras[[#This Row],[EDAD]])</f>
        <v>39</v>
      </c>
    </row>
    <row r="4044" spans="1:14" x14ac:dyDescent="0.35">
      <c r="A4044" s="1">
        <v>4043</v>
      </c>
      <c r="B4044" s="1" t="s">
        <v>9</v>
      </c>
      <c r="C4044" s="1">
        <v>297046</v>
      </c>
      <c r="D4044" s="1" t="s">
        <v>17</v>
      </c>
      <c r="E4044" s="1" t="s">
        <v>16</v>
      </c>
      <c r="F4044" s="1" t="s">
        <v>12</v>
      </c>
      <c r="G4044" s="1" t="s">
        <v>13</v>
      </c>
      <c r="H4044" s="1" t="s">
        <v>13</v>
      </c>
      <c r="I4044" s="1">
        <v>64</v>
      </c>
      <c r="J4044" t="str">
        <f t="shared" si="190"/>
        <v>No</v>
      </c>
      <c r="K4044" t="str">
        <f t="shared" si="191"/>
        <v>No</v>
      </c>
      <c r="L4044">
        <f t="shared" si="192"/>
        <v>297046</v>
      </c>
      <c r="M4044" s="1" t="str">
        <f>IF(ISBLANK(D4044),_xlfn.MODE.SNGL(moras[TIPO_ASEGURAMIENTO]),D4044)</f>
        <v>ASEGURADO VOLUNTARIO</v>
      </c>
      <c r="N4044" s="1">
        <f>IF(ISBLANK(moras[[#This Row],[EDAD]]),T4065,moras[[#This Row],[EDAD]])</f>
        <v>64</v>
      </c>
    </row>
    <row r="4045" spans="1:14" x14ac:dyDescent="0.35">
      <c r="A4045" s="1">
        <v>4044</v>
      </c>
      <c r="B4045" s="1" t="s">
        <v>9</v>
      </c>
      <c r="C4045" s="1">
        <v>45500</v>
      </c>
      <c r="D4045" s="1" t="s">
        <v>10</v>
      </c>
      <c r="E4045" s="1" t="s">
        <v>16</v>
      </c>
      <c r="F4045" s="1" t="s">
        <v>12</v>
      </c>
      <c r="G4045" s="1" t="s">
        <v>12</v>
      </c>
      <c r="H4045" s="1" t="s">
        <v>13</v>
      </c>
      <c r="I4045" s="1">
        <v>41</v>
      </c>
      <c r="J4045" t="str">
        <f t="shared" si="190"/>
        <v>No</v>
      </c>
      <c r="K4045" t="str">
        <f t="shared" si="191"/>
        <v>No</v>
      </c>
      <c r="L4045">
        <f t="shared" si="192"/>
        <v>45500</v>
      </c>
      <c r="M4045" s="1" t="str">
        <f>IF(ISBLANK(D4045),_xlfn.MODE.SNGL(moras[TIPO_ASEGURAMIENTO]),D4045)</f>
        <v>ASALARIADO</v>
      </c>
      <c r="N4045" s="1">
        <f>IF(ISBLANK(moras[[#This Row],[EDAD]]),T4066,moras[[#This Row],[EDAD]])</f>
        <v>41</v>
      </c>
    </row>
    <row r="4046" spans="1:14" x14ac:dyDescent="0.35">
      <c r="A4046" s="1">
        <v>4045</v>
      </c>
      <c r="B4046" s="1" t="s">
        <v>9</v>
      </c>
      <c r="C4046" s="1">
        <v>310740</v>
      </c>
      <c r="D4046" s="1" t="s">
        <v>10</v>
      </c>
      <c r="E4046" s="1" t="s">
        <v>16</v>
      </c>
      <c r="F4046" s="1" t="s">
        <v>12</v>
      </c>
      <c r="G4046" s="1" t="s">
        <v>13</v>
      </c>
      <c r="H4046" s="1" t="s">
        <v>13</v>
      </c>
      <c r="I4046" s="1">
        <v>39</v>
      </c>
      <c r="J4046" t="str">
        <f t="shared" si="190"/>
        <v>No</v>
      </c>
      <c r="K4046" t="str">
        <f t="shared" si="191"/>
        <v>No</v>
      </c>
      <c r="L4046">
        <f t="shared" si="192"/>
        <v>310740</v>
      </c>
      <c r="M4046" s="1" t="str">
        <f>IF(ISBLANK(D4046),_xlfn.MODE.SNGL(moras[TIPO_ASEGURAMIENTO]),D4046)</f>
        <v>ASALARIADO</v>
      </c>
      <c r="N4046" s="1">
        <f>IF(ISBLANK(moras[[#This Row],[EDAD]]),T4067,moras[[#This Row],[EDAD]])</f>
        <v>39</v>
      </c>
    </row>
    <row r="4047" spans="1:14" x14ac:dyDescent="0.35">
      <c r="A4047" s="1">
        <v>4046</v>
      </c>
      <c r="B4047" s="1" t="s">
        <v>15</v>
      </c>
      <c r="C4047" s="1">
        <v>1739889.52</v>
      </c>
      <c r="D4047" s="1" t="s">
        <v>10</v>
      </c>
      <c r="E4047" s="1" t="s">
        <v>11</v>
      </c>
      <c r="F4047" s="1" t="s">
        <v>12</v>
      </c>
      <c r="G4047" s="1" t="s">
        <v>13</v>
      </c>
      <c r="H4047" s="1" t="s">
        <v>13</v>
      </c>
      <c r="I4047" s="1">
        <v>38</v>
      </c>
      <c r="J4047" t="str">
        <f t="shared" si="190"/>
        <v>No</v>
      </c>
      <c r="K4047" t="str">
        <f t="shared" si="191"/>
        <v>No</v>
      </c>
      <c r="L4047">
        <f t="shared" si="192"/>
        <v>1739889.52</v>
      </c>
      <c r="M4047" s="1" t="str">
        <f>IF(ISBLANK(D4047),_xlfn.MODE.SNGL(moras[TIPO_ASEGURAMIENTO]),D4047)</f>
        <v>ASALARIADO</v>
      </c>
      <c r="N4047" s="1">
        <f>IF(ISBLANK(moras[[#This Row],[EDAD]]),T4068,moras[[#This Row],[EDAD]])</f>
        <v>38</v>
      </c>
    </row>
    <row r="4048" spans="1:14" x14ac:dyDescent="0.35">
      <c r="A4048" s="1">
        <v>4047</v>
      </c>
      <c r="B4048" s="1" t="s">
        <v>15</v>
      </c>
      <c r="C4048" s="1">
        <v>4453.22</v>
      </c>
      <c r="D4048" s="1" t="s">
        <v>10</v>
      </c>
      <c r="E4048" s="1" t="s">
        <v>11</v>
      </c>
      <c r="F4048" s="1" t="s">
        <v>12</v>
      </c>
      <c r="G4048" s="1" t="s">
        <v>13</v>
      </c>
      <c r="H4048" s="1" t="s">
        <v>13</v>
      </c>
      <c r="I4048" s="1">
        <v>24</v>
      </c>
      <c r="J4048" t="str">
        <f t="shared" si="190"/>
        <v>No</v>
      </c>
      <c r="K4048" t="str">
        <f t="shared" si="191"/>
        <v>No</v>
      </c>
      <c r="L4048">
        <f t="shared" si="192"/>
        <v>4453.22</v>
      </c>
      <c r="M4048" s="1" t="str">
        <f>IF(ISBLANK(D4048),_xlfn.MODE.SNGL(moras[TIPO_ASEGURAMIENTO]),D4048)</f>
        <v>ASALARIADO</v>
      </c>
      <c r="N4048" s="1">
        <f>IF(ISBLANK(moras[[#This Row],[EDAD]]),T4069,moras[[#This Row],[EDAD]])</f>
        <v>24</v>
      </c>
    </row>
    <row r="4049" spans="1:14" x14ac:dyDescent="0.35">
      <c r="A4049" s="1">
        <v>4048</v>
      </c>
      <c r="B4049" s="1" t="s">
        <v>9</v>
      </c>
      <c r="C4049" s="1">
        <v>845279</v>
      </c>
      <c r="D4049" s="1" t="s">
        <v>10</v>
      </c>
      <c r="E4049" s="1" t="s">
        <v>16</v>
      </c>
      <c r="F4049" s="1" t="s">
        <v>12</v>
      </c>
      <c r="G4049" s="1" t="s">
        <v>13</v>
      </c>
      <c r="H4049" s="1" t="s">
        <v>13</v>
      </c>
      <c r="I4049" s="1">
        <v>41</v>
      </c>
      <c r="J4049" t="str">
        <f t="shared" si="190"/>
        <v>No</v>
      </c>
      <c r="K4049" t="str">
        <f t="shared" si="191"/>
        <v>No</v>
      </c>
      <c r="L4049">
        <f t="shared" si="192"/>
        <v>845279</v>
      </c>
      <c r="M4049" s="1" t="str">
        <f>IF(ISBLANK(D4049),_xlfn.MODE.SNGL(moras[TIPO_ASEGURAMIENTO]),D4049)</f>
        <v>ASALARIADO</v>
      </c>
      <c r="N4049" s="1">
        <f>IF(ISBLANK(moras[[#This Row],[EDAD]]),T4070,moras[[#This Row],[EDAD]])</f>
        <v>41</v>
      </c>
    </row>
    <row r="4050" spans="1:14" x14ac:dyDescent="0.35">
      <c r="A4050" s="1">
        <v>4049</v>
      </c>
      <c r="B4050" s="1" t="s">
        <v>15</v>
      </c>
      <c r="C4050" s="1">
        <v>222000</v>
      </c>
      <c r="D4050" s="1" t="s">
        <v>10</v>
      </c>
      <c r="E4050" s="1" t="s">
        <v>16</v>
      </c>
      <c r="F4050" s="1" t="s">
        <v>12</v>
      </c>
      <c r="G4050" s="1" t="s">
        <v>13</v>
      </c>
      <c r="H4050" s="1" t="s">
        <v>13</v>
      </c>
      <c r="I4050" s="1">
        <v>61</v>
      </c>
      <c r="J4050" t="str">
        <f t="shared" si="190"/>
        <v>No</v>
      </c>
      <c r="K4050" t="str">
        <f t="shared" si="191"/>
        <v>No</v>
      </c>
      <c r="L4050">
        <f t="shared" si="192"/>
        <v>222000</v>
      </c>
      <c r="M4050" s="1" t="str">
        <f>IF(ISBLANK(D4050),_xlfn.MODE.SNGL(moras[TIPO_ASEGURAMIENTO]),D4050)</f>
        <v>ASALARIADO</v>
      </c>
      <c r="N4050" s="1">
        <f>IF(ISBLANK(moras[[#This Row],[EDAD]]),T4071,moras[[#This Row],[EDAD]])</f>
        <v>61</v>
      </c>
    </row>
    <row r="4051" spans="1:14" x14ac:dyDescent="0.35">
      <c r="A4051" s="1">
        <v>4050</v>
      </c>
      <c r="B4051" s="1" t="s">
        <v>9</v>
      </c>
      <c r="C4051" s="1">
        <v>350672.26</v>
      </c>
      <c r="D4051" s="1" t="s">
        <v>10</v>
      </c>
      <c r="E4051" s="1" t="s">
        <v>16</v>
      </c>
      <c r="F4051" s="1" t="s">
        <v>12</v>
      </c>
      <c r="G4051" s="1" t="s">
        <v>13</v>
      </c>
      <c r="H4051" s="1" t="s">
        <v>13</v>
      </c>
      <c r="I4051" s="1">
        <v>34</v>
      </c>
      <c r="J4051" t="str">
        <f t="shared" si="190"/>
        <v>No</v>
      </c>
      <c r="K4051" t="str">
        <f t="shared" si="191"/>
        <v>No</v>
      </c>
      <c r="L4051">
        <f t="shared" si="192"/>
        <v>350672.26</v>
      </c>
      <c r="M4051" s="1" t="str">
        <f>IF(ISBLANK(D4051),_xlfn.MODE.SNGL(moras[TIPO_ASEGURAMIENTO]),D4051)</f>
        <v>ASALARIADO</v>
      </c>
      <c r="N4051" s="1">
        <f>IF(ISBLANK(moras[[#This Row],[EDAD]]),T4072,moras[[#This Row],[EDAD]])</f>
        <v>34</v>
      </c>
    </row>
    <row r="4052" spans="1:14" x14ac:dyDescent="0.35">
      <c r="A4052" s="1">
        <v>4051</v>
      </c>
      <c r="B4052" s="1" t="s">
        <v>9</v>
      </c>
      <c r="C4052" s="1">
        <v>782348.4</v>
      </c>
      <c r="D4052" s="1" t="s">
        <v>10</v>
      </c>
      <c r="E4052" s="1" t="s">
        <v>16</v>
      </c>
      <c r="F4052" s="1" t="s">
        <v>12</v>
      </c>
      <c r="G4052" s="1" t="s">
        <v>13</v>
      </c>
      <c r="H4052" s="1" t="s">
        <v>13</v>
      </c>
      <c r="I4052" s="1">
        <v>27</v>
      </c>
      <c r="J4052" t="str">
        <f t="shared" si="190"/>
        <v>No</v>
      </c>
      <c r="K4052" t="str">
        <f t="shared" si="191"/>
        <v>No</v>
      </c>
      <c r="L4052">
        <f t="shared" si="192"/>
        <v>782348.4</v>
      </c>
      <c r="M4052" s="1" t="str">
        <f>IF(ISBLANK(D4052),_xlfn.MODE.SNGL(moras[TIPO_ASEGURAMIENTO]),D4052)</f>
        <v>ASALARIADO</v>
      </c>
      <c r="N4052" s="1">
        <f>IF(ISBLANK(moras[[#This Row],[EDAD]]),T4073,moras[[#This Row],[EDAD]])</f>
        <v>27</v>
      </c>
    </row>
    <row r="4053" spans="1:14" x14ac:dyDescent="0.35">
      <c r="A4053" s="1">
        <v>4052</v>
      </c>
      <c r="B4053" s="1" t="s">
        <v>9</v>
      </c>
      <c r="C4053" s="1">
        <v>278030</v>
      </c>
      <c r="D4053" s="1" t="s">
        <v>19</v>
      </c>
      <c r="E4053" s="1" t="s">
        <v>16</v>
      </c>
      <c r="F4053" s="1" t="s">
        <v>12</v>
      </c>
      <c r="G4053" s="1" t="s">
        <v>13</v>
      </c>
      <c r="H4053" s="1" t="s">
        <v>13</v>
      </c>
      <c r="I4053" s="1">
        <v>57</v>
      </c>
      <c r="J4053" t="str">
        <f t="shared" si="190"/>
        <v>No</v>
      </c>
      <c r="K4053" t="str">
        <f t="shared" si="191"/>
        <v>No</v>
      </c>
      <c r="L4053">
        <f t="shared" si="192"/>
        <v>278030</v>
      </c>
      <c r="M4053" s="1" t="str">
        <f>IF(ISBLANK(D4053),_xlfn.MODE.SNGL(moras[TIPO_ASEGURAMIENTO]),D4053)</f>
        <v>CONVENIOS ESPECIALES DE TRABAJADORES INDEPENDIENTES</v>
      </c>
      <c r="N4053" s="1">
        <f>IF(ISBLANK(moras[[#This Row],[EDAD]]),T4074,moras[[#This Row],[EDAD]])</f>
        <v>57</v>
      </c>
    </row>
    <row r="4054" spans="1:14" x14ac:dyDescent="0.35">
      <c r="A4054" s="1">
        <v>4053</v>
      </c>
      <c r="B4054" s="1" t="s">
        <v>15</v>
      </c>
      <c r="C4054" s="1">
        <v>269309.07</v>
      </c>
      <c r="D4054" s="1" t="s">
        <v>10</v>
      </c>
      <c r="E4054" s="1" t="s">
        <v>11</v>
      </c>
      <c r="F4054" s="1" t="s">
        <v>12</v>
      </c>
      <c r="G4054" s="1" t="s">
        <v>13</v>
      </c>
      <c r="H4054" s="1" t="s">
        <v>13</v>
      </c>
      <c r="I4054" s="1">
        <v>28</v>
      </c>
      <c r="J4054" t="str">
        <f t="shared" si="190"/>
        <v>No</v>
      </c>
      <c r="K4054" t="str">
        <f t="shared" si="191"/>
        <v>No</v>
      </c>
      <c r="L4054">
        <f t="shared" si="192"/>
        <v>269309.07</v>
      </c>
      <c r="M4054" s="1" t="str">
        <f>IF(ISBLANK(D4054),_xlfn.MODE.SNGL(moras[TIPO_ASEGURAMIENTO]),D4054)</f>
        <v>ASALARIADO</v>
      </c>
      <c r="N4054" s="1">
        <f>IF(ISBLANK(moras[[#This Row],[EDAD]]),T4075,moras[[#This Row],[EDAD]])</f>
        <v>28</v>
      </c>
    </row>
    <row r="4055" spans="1:14" x14ac:dyDescent="0.35">
      <c r="A4055" s="1">
        <v>4054</v>
      </c>
      <c r="B4055" s="1" t="s">
        <v>15</v>
      </c>
      <c r="C4055" s="1">
        <v>742483</v>
      </c>
      <c r="D4055" s="1" t="s">
        <v>18</v>
      </c>
      <c r="E4055" s="1" t="s">
        <v>16</v>
      </c>
      <c r="F4055" s="1" t="s">
        <v>12</v>
      </c>
      <c r="G4055" s="1" t="s">
        <v>13</v>
      </c>
      <c r="H4055" s="1" t="s">
        <v>13</v>
      </c>
      <c r="I4055" s="1">
        <v>50</v>
      </c>
      <c r="J4055" t="str">
        <f t="shared" si="190"/>
        <v>No</v>
      </c>
      <c r="K4055" t="str">
        <f t="shared" si="191"/>
        <v>No</v>
      </c>
      <c r="L4055">
        <f t="shared" si="192"/>
        <v>742483</v>
      </c>
      <c r="M4055" s="1" t="str">
        <f>IF(ISBLANK(D4055),_xlfn.MODE.SNGL(moras[TIPO_ASEGURAMIENTO]),D4055)</f>
        <v>TRABAJADOR INDEPENDIENTE</v>
      </c>
      <c r="N4055" s="1">
        <f>IF(ISBLANK(moras[[#This Row],[EDAD]]),T4076,moras[[#This Row],[EDAD]])</f>
        <v>50</v>
      </c>
    </row>
    <row r="4056" spans="1:14" x14ac:dyDescent="0.35">
      <c r="A4056" s="1">
        <v>4055</v>
      </c>
      <c r="B4056" s="1" t="s">
        <v>9</v>
      </c>
      <c r="C4056" s="1">
        <v>566297</v>
      </c>
      <c r="D4056" s="1" t="s">
        <v>18</v>
      </c>
      <c r="E4056" s="1" t="s">
        <v>16</v>
      </c>
      <c r="F4056" s="1" t="s">
        <v>12</v>
      </c>
      <c r="G4056" s="1" t="s">
        <v>13</v>
      </c>
      <c r="H4056" s="1" t="s">
        <v>12</v>
      </c>
      <c r="I4056" s="1">
        <v>42</v>
      </c>
      <c r="J4056" t="str">
        <f t="shared" si="190"/>
        <v>No</v>
      </c>
      <c r="K4056" t="str">
        <f t="shared" si="191"/>
        <v>No</v>
      </c>
      <c r="L4056">
        <f t="shared" si="192"/>
        <v>566297</v>
      </c>
      <c r="M4056" s="1" t="str">
        <f>IF(ISBLANK(D4056),_xlfn.MODE.SNGL(moras[TIPO_ASEGURAMIENTO]),D4056)</f>
        <v>TRABAJADOR INDEPENDIENTE</v>
      </c>
      <c r="N4056" s="1">
        <f>IF(ISBLANK(moras[[#This Row],[EDAD]]),T4077,moras[[#This Row],[EDAD]])</f>
        <v>42</v>
      </c>
    </row>
    <row r="4057" spans="1:14" x14ac:dyDescent="0.35">
      <c r="A4057" s="1">
        <v>4056</v>
      </c>
      <c r="B4057" s="1" t="s">
        <v>9</v>
      </c>
      <c r="C4057" s="1">
        <v>816719</v>
      </c>
      <c r="D4057" s="1" t="s">
        <v>10</v>
      </c>
      <c r="E4057" s="1" t="s">
        <v>11</v>
      </c>
      <c r="F4057" s="1" t="s">
        <v>12</v>
      </c>
      <c r="G4057" s="1" t="s">
        <v>13</v>
      </c>
      <c r="H4057" s="1" t="s">
        <v>13</v>
      </c>
      <c r="I4057" s="1">
        <v>56</v>
      </c>
      <c r="J4057" t="str">
        <f t="shared" si="190"/>
        <v>No</v>
      </c>
      <c r="K4057" t="str">
        <f t="shared" si="191"/>
        <v>No</v>
      </c>
      <c r="L4057">
        <f t="shared" si="192"/>
        <v>816719</v>
      </c>
      <c r="M4057" s="1" t="str">
        <f>IF(ISBLANK(D4057),_xlfn.MODE.SNGL(moras[TIPO_ASEGURAMIENTO]),D4057)</f>
        <v>ASALARIADO</v>
      </c>
      <c r="N4057" s="1">
        <f>IF(ISBLANK(moras[[#This Row],[EDAD]]),T4078,moras[[#This Row],[EDAD]])</f>
        <v>56</v>
      </c>
    </row>
    <row r="4058" spans="1:14" x14ac:dyDescent="0.35">
      <c r="A4058" s="1">
        <v>4057</v>
      </c>
      <c r="B4058" s="1" t="s">
        <v>9</v>
      </c>
      <c r="C4058" s="1">
        <v>818075.21</v>
      </c>
      <c r="D4058" s="1" t="s">
        <v>14</v>
      </c>
      <c r="E4058" s="1" t="s">
        <v>11</v>
      </c>
      <c r="F4058" s="1" t="s">
        <v>12</v>
      </c>
      <c r="G4058" s="1" t="s">
        <v>13</v>
      </c>
      <c r="H4058" s="1" t="s">
        <v>13</v>
      </c>
      <c r="I4058" s="1">
        <v>81</v>
      </c>
      <c r="J4058" t="str">
        <f t="shared" si="190"/>
        <v>No</v>
      </c>
      <c r="K4058" t="str">
        <f t="shared" si="191"/>
        <v>No</v>
      </c>
      <c r="L4058">
        <f t="shared" si="192"/>
        <v>818075.21</v>
      </c>
      <c r="M4058" s="1" t="str">
        <f>IF(ISBLANK(D4058),_xlfn.MODE.SNGL(moras[TIPO_ASEGURAMIENTO]),D4058)</f>
        <v>PENSIONADOS EN SU PROPIO SISTEMA</v>
      </c>
      <c r="N4058" s="1">
        <f>IF(ISBLANK(moras[[#This Row],[EDAD]]),T4079,moras[[#This Row],[EDAD]])</f>
        <v>81</v>
      </c>
    </row>
    <row r="4059" spans="1:14" x14ac:dyDescent="0.35">
      <c r="A4059" s="1">
        <v>4058</v>
      </c>
      <c r="B4059" s="1" t="s">
        <v>15</v>
      </c>
      <c r="C4059" s="1">
        <v>312500</v>
      </c>
      <c r="D4059" s="1" t="s">
        <v>10</v>
      </c>
      <c r="E4059" s="1" t="s">
        <v>16</v>
      </c>
      <c r="F4059" s="1" t="s">
        <v>12</v>
      </c>
      <c r="G4059" s="1" t="s">
        <v>13</v>
      </c>
      <c r="H4059" s="1" t="s">
        <v>13</v>
      </c>
      <c r="I4059" s="1">
        <v>38</v>
      </c>
      <c r="J4059" t="str">
        <f t="shared" si="190"/>
        <v>No</v>
      </c>
      <c r="K4059" t="str">
        <f t="shared" si="191"/>
        <v>No</v>
      </c>
      <c r="L4059">
        <f t="shared" si="192"/>
        <v>312500</v>
      </c>
      <c r="M4059" s="1" t="str">
        <f>IF(ISBLANK(D4059),_xlfn.MODE.SNGL(moras[TIPO_ASEGURAMIENTO]),D4059)</f>
        <v>ASALARIADO</v>
      </c>
      <c r="N4059" s="1">
        <f>IF(ISBLANK(moras[[#This Row],[EDAD]]),T4080,moras[[#This Row],[EDAD]])</f>
        <v>38</v>
      </c>
    </row>
    <row r="4060" spans="1:14" x14ac:dyDescent="0.35">
      <c r="A4060" s="1">
        <v>4059</v>
      </c>
      <c r="B4060" s="1" t="s">
        <v>9</v>
      </c>
      <c r="C4060" s="1">
        <v>278030</v>
      </c>
      <c r="D4060" s="1" t="s">
        <v>19</v>
      </c>
      <c r="E4060" s="1" t="s">
        <v>16</v>
      </c>
      <c r="F4060" s="1" t="s">
        <v>12</v>
      </c>
      <c r="G4060" s="1" t="s">
        <v>13</v>
      </c>
      <c r="H4060" s="1" t="s">
        <v>13</v>
      </c>
      <c r="I4060" s="1">
        <v>32</v>
      </c>
      <c r="J4060" t="str">
        <f t="shared" si="190"/>
        <v>No</v>
      </c>
      <c r="K4060" t="str">
        <f t="shared" si="191"/>
        <v>No</v>
      </c>
      <c r="L4060">
        <f t="shared" si="192"/>
        <v>278030</v>
      </c>
      <c r="M4060" s="1" t="str">
        <f>IF(ISBLANK(D4060),_xlfn.MODE.SNGL(moras[TIPO_ASEGURAMIENTO]),D4060)</f>
        <v>CONVENIOS ESPECIALES DE TRABAJADORES INDEPENDIENTES</v>
      </c>
      <c r="N4060" s="1">
        <f>IF(ISBLANK(moras[[#This Row],[EDAD]]),T4081,moras[[#This Row],[EDAD]])</f>
        <v>32</v>
      </c>
    </row>
    <row r="4061" spans="1:14" x14ac:dyDescent="0.35">
      <c r="A4061" s="1">
        <v>4060</v>
      </c>
      <c r="B4061" s="1" t="s">
        <v>9</v>
      </c>
      <c r="C4061" s="1">
        <v>354060.87</v>
      </c>
      <c r="D4061" s="1" t="s">
        <v>10</v>
      </c>
      <c r="E4061" s="1" t="s">
        <v>16</v>
      </c>
      <c r="F4061" s="1" t="s">
        <v>12</v>
      </c>
      <c r="G4061" s="1" t="s">
        <v>13</v>
      </c>
      <c r="H4061" s="1" t="s">
        <v>13</v>
      </c>
      <c r="I4061" s="1">
        <v>36</v>
      </c>
      <c r="J4061" t="str">
        <f t="shared" si="190"/>
        <v>No</v>
      </c>
      <c r="K4061" t="str">
        <f t="shared" si="191"/>
        <v>No</v>
      </c>
      <c r="L4061">
        <f t="shared" si="192"/>
        <v>354060.87</v>
      </c>
      <c r="M4061" s="1" t="str">
        <f>IF(ISBLANK(D4061),_xlfn.MODE.SNGL(moras[TIPO_ASEGURAMIENTO]),D4061)</f>
        <v>ASALARIADO</v>
      </c>
      <c r="N4061" s="1">
        <f>IF(ISBLANK(moras[[#This Row],[EDAD]]),T4082,moras[[#This Row],[EDAD]])</f>
        <v>36</v>
      </c>
    </row>
    <row r="4062" spans="1:14" x14ac:dyDescent="0.35">
      <c r="A4062" s="1">
        <v>4061</v>
      </c>
      <c r="B4062" s="1" t="s">
        <v>9</v>
      </c>
      <c r="C4062" s="1">
        <v>585035.6</v>
      </c>
      <c r="D4062" s="1" t="s">
        <v>10</v>
      </c>
      <c r="E4062" s="1" t="s">
        <v>11</v>
      </c>
      <c r="F4062" s="1" t="s">
        <v>12</v>
      </c>
      <c r="G4062" s="1" t="s">
        <v>13</v>
      </c>
      <c r="H4062" s="1" t="s">
        <v>13</v>
      </c>
      <c r="I4062" s="1">
        <v>31</v>
      </c>
      <c r="J4062" t="str">
        <f t="shared" si="190"/>
        <v>No</v>
      </c>
      <c r="K4062" t="str">
        <f t="shared" si="191"/>
        <v>No</v>
      </c>
      <c r="L4062">
        <f t="shared" si="192"/>
        <v>585035.6</v>
      </c>
      <c r="M4062" s="1" t="str">
        <f>IF(ISBLANK(D4062),_xlfn.MODE.SNGL(moras[TIPO_ASEGURAMIENTO]),D4062)</f>
        <v>ASALARIADO</v>
      </c>
      <c r="N4062" s="1">
        <f>IF(ISBLANK(moras[[#This Row],[EDAD]]),T4083,moras[[#This Row],[EDAD]])</f>
        <v>31</v>
      </c>
    </row>
    <row r="4063" spans="1:14" x14ac:dyDescent="0.35">
      <c r="A4063" s="1">
        <v>4062</v>
      </c>
      <c r="B4063" s="1" t="s">
        <v>9</v>
      </c>
      <c r="C4063" s="1">
        <v>120498.44</v>
      </c>
      <c r="D4063" s="1" t="s">
        <v>10</v>
      </c>
      <c r="E4063" s="1" t="s">
        <v>16</v>
      </c>
      <c r="F4063" s="1" t="s">
        <v>12</v>
      </c>
      <c r="G4063" s="1" t="s">
        <v>13</v>
      </c>
      <c r="H4063" s="1" t="s">
        <v>13</v>
      </c>
      <c r="I4063" s="1">
        <v>23</v>
      </c>
      <c r="J4063" t="str">
        <f t="shared" si="190"/>
        <v>No</v>
      </c>
      <c r="K4063" t="str">
        <f t="shared" si="191"/>
        <v>No</v>
      </c>
      <c r="L4063">
        <f t="shared" si="192"/>
        <v>120498.44</v>
      </c>
      <c r="M4063" s="1" t="str">
        <f>IF(ISBLANK(D4063),_xlfn.MODE.SNGL(moras[TIPO_ASEGURAMIENTO]),D4063)</f>
        <v>ASALARIADO</v>
      </c>
      <c r="N4063" s="1">
        <f>IF(ISBLANK(moras[[#This Row],[EDAD]]),T4084,moras[[#This Row],[EDAD]])</f>
        <v>23</v>
      </c>
    </row>
    <row r="4064" spans="1:14" x14ac:dyDescent="0.35">
      <c r="A4064" s="1">
        <v>4063</v>
      </c>
      <c r="B4064" s="1" t="s">
        <v>9</v>
      </c>
      <c r="C4064" s="1">
        <v>728961.19</v>
      </c>
      <c r="D4064" s="1" t="s">
        <v>10</v>
      </c>
      <c r="E4064" s="1" t="s">
        <v>16</v>
      </c>
      <c r="F4064" s="1" t="s">
        <v>12</v>
      </c>
      <c r="G4064" s="1" t="s">
        <v>13</v>
      </c>
      <c r="H4064" s="1" t="s">
        <v>13</v>
      </c>
      <c r="I4064" s="1">
        <v>35</v>
      </c>
      <c r="J4064" t="str">
        <f t="shared" si="190"/>
        <v>No</v>
      </c>
      <c r="K4064" t="str">
        <f t="shared" si="191"/>
        <v>No</v>
      </c>
      <c r="L4064">
        <f t="shared" si="192"/>
        <v>728961.19</v>
      </c>
      <c r="M4064" s="1" t="str">
        <f>IF(ISBLANK(D4064),_xlfn.MODE.SNGL(moras[TIPO_ASEGURAMIENTO]),D4064)</f>
        <v>ASALARIADO</v>
      </c>
      <c r="N4064" s="1">
        <f>IF(ISBLANK(moras[[#This Row],[EDAD]]),T4085,moras[[#This Row],[EDAD]])</f>
        <v>35</v>
      </c>
    </row>
    <row r="4065" spans="1:14" x14ac:dyDescent="0.35">
      <c r="A4065" s="1">
        <v>4064</v>
      </c>
      <c r="B4065" s="1" t="s">
        <v>9</v>
      </c>
      <c r="C4065" s="1">
        <v>787001</v>
      </c>
      <c r="D4065" s="1" t="s">
        <v>10</v>
      </c>
      <c r="E4065" s="1" t="s">
        <v>16</v>
      </c>
      <c r="F4065" s="1" t="s">
        <v>12</v>
      </c>
      <c r="G4065" s="1" t="s">
        <v>13</v>
      </c>
      <c r="H4065" s="1" t="s">
        <v>13</v>
      </c>
      <c r="I4065" s="1">
        <v>39</v>
      </c>
      <c r="J4065" t="str">
        <f t="shared" si="190"/>
        <v>No</v>
      </c>
      <c r="K4065" t="str">
        <f t="shared" si="191"/>
        <v>No</v>
      </c>
      <c r="L4065">
        <f t="shared" si="192"/>
        <v>787001</v>
      </c>
      <c r="M4065" s="1" t="str">
        <f>IF(ISBLANK(D4065),_xlfn.MODE.SNGL(moras[TIPO_ASEGURAMIENTO]),D4065)</f>
        <v>ASALARIADO</v>
      </c>
      <c r="N4065" s="1">
        <f>IF(ISBLANK(moras[[#This Row],[EDAD]]),T4086,moras[[#This Row],[EDAD]])</f>
        <v>39</v>
      </c>
    </row>
    <row r="4066" spans="1:14" x14ac:dyDescent="0.35">
      <c r="A4066" s="1">
        <v>4065</v>
      </c>
      <c r="B4066" s="1" t="s">
        <v>9</v>
      </c>
      <c r="C4066" s="1">
        <v>589997</v>
      </c>
      <c r="D4066" s="1" t="s">
        <v>10</v>
      </c>
      <c r="E4066" s="1" t="s">
        <v>11</v>
      </c>
      <c r="F4066" s="1" t="s">
        <v>12</v>
      </c>
      <c r="G4066" s="1" t="s">
        <v>13</v>
      </c>
      <c r="H4066" s="1" t="s">
        <v>13</v>
      </c>
      <c r="I4066" s="1">
        <v>48</v>
      </c>
      <c r="J4066" t="str">
        <f t="shared" si="190"/>
        <v>No</v>
      </c>
      <c r="K4066" t="str">
        <f t="shared" si="191"/>
        <v>No</v>
      </c>
      <c r="L4066">
        <f t="shared" si="192"/>
        <v>589997</v>
      </c>
      <c r="M4066" s="1" t="str">
        <f>IF(ISBLANK(D4066),_xlfn.MODE.SNGL(moras[TIPO_ASEGURAMIENTO]),D4066)</f>
        <v>ASALARIADO</v>
      </c>
      <c r="N4066" s="1">
        <f>IF(ISBLANK(moras[[#This Row],[EDAD]]),T4087,moras[[#This Row],[EDAD]])</f>
        <v>48</v>
      </c>
    </row>
    <row r="4067" spans="1:14" x14ac:dyDescent="0.35">
      <c r="A4067" s="1">
        <v>4066</v>
      </c>
      <c r="B4067" s="1" t="s">
        <v>15</v>
      </c>
      <c r="C4067" s="1">
        <v>278031</v>
      </c>
      <c r="D4067" s="1" t="s">
        <v>18</v>
      </c>
      <c r="E4067" s="1" t="s">
        <v>16</v>
      </c>
      <c r="F4067" s="1" t="s">
        <v>12</v>
      </c>
      <c r="G4067" s="1" t="s">
        <v>13</v>
      </c>
      <c r="H4067" s="1" t="s">
        <v>13</v>
      </c>
      <c r="I4067" s="1">
        <v>51</v>
      </c>
      <c r="J4067" t="str">
        <f t="shared" si="190"/>
        <v>No</v>
      </c>
      <c r="K4067" t="str">
        <f t="shared" si="191"/>
        <v>No</v>
      </c>
      <c r="L4067">
        <f t="shared" si="192"/>
        <v>278031</v>
      </c>
      <c r="M4067" s="1" t="str">
        <f>IF(ISBLANK(D4067),_xlfn.MODE.SNGL(moras[TIPO_ASEGURAMIENTO]),D4067)</f>
        <v>TRABAJADOR INDEPENDIENTE</v>
      </c>
      <c r="N4067" s="1">
        <f>IF(ISBLANK(moras[[#This Row],[EDAD]]),T4088,moras[[#This Row],[EDAD]])</f>
        <v>51</v>
      </c>
    </row>
    <row r="4068" spans="1:14" x14ac:dyDescent="0.35">
      <c r="A4068" s="1">
        <v>4067</v>
      </c>
      <c r="B4068" s="1" t="s">
        <v>9</v>
      </c>
      <c r="C4068" s="1">
        <v>450368.88</v>
      </c>
      <c r="D4068" s="1" t="s">
        <v>10</v>
      </c>
      <c r="E4068" s="1" t="s">
        <v>16</v>
      </c>
      <c r="F4068" s="1" t="s">
        <v>12</v>
      </c>
      <c r="G4068" s="1" t="s">
        <v>13</v>
      </c>
      <c r="H4068" s="1" t="s">
        <v>13</v>
      </c>
      <c r="I4068" s="1">
        <v>26</v>
      </c>
      <c r="J4068" t="str">
        <f t="shared" si="190"/>
        <v>No</v>
      </c>
      <c r="K4068" t="str">
        <f t="shared" si="191"/>
        <v>No</v>
      </c>
      <c r="L4068">
        <f t="shared" si="192"/>
        <v>450368.88</v>
      </c>
      <c r="M4068" s="1" t="str">
        <f>IF(ISBLANK(D4068),_xlfn.MODE.SNGL(moras[TIPO_ASEGURAMIENTO]),D4068)</f>
        <v>ASALARIADO</v>
      </c>
      <c r="N4068" s="1">
        <f>IF(ISBLANK(moras[[#This Row],[EDAD]]),T4089,moras[[#This Row],[EDAD]])</f>
        <v>26</v>
      </c>
    </row>
    <row r="4069" spans="1:14" x14ac:dyDescent="0.35">
      <c r="A4069" s="1">
        <v>4068</v>
      </c>
      <c r="B4069" s="1" t="s">
        <v>9</v>
      </c>
      <c r="C4069" s="1">
        <v>800000</v>
      </c>
      <c r="D4069" s="1" t="s">
        <v>10</v>
      </c>
      <c r="E4069" s="1" t="s">
        <v>16</v>
      </c>
      <c r="F4069" s="1" t="s">
        <v>12</v>
      </c>
      <c r="G4069" s="1" t="s">
        <v>13</v>
      </c>
      <c r="H4069" s="1" t="s">
        <v>13</v>
      </c>
      <c r="I4069" s="1">
        <v>26</v>
      </c>
      <c r="J4069" t="str">
        <f t="shared" si="190"/>
        <v>No</v>
      </c>
      <c r="K4069" t="str">
        <f t="shared" si="191"/>
        <v>No</v>
      </c>
      <c r="L4069">
        <f t="shared" si="192"/>
        <v>800000</v>
      </c>
      <c r="M4069" s="1" t="str">
        <f>IF(ISBLANK(D4069),_xlfn.MODE.SNGL(moras[TIPO_ASEGURAMIENTO]),D4069)</f>
        <v>ASALARIADO</v>
      </c>
      <c r="N4069" s="1">
        <f>IF(ISBLANK(moras[[#This Row],[EDAD]]),T4090,moras[[#This Row],[EDAD]])</f>
        <v>26</v>
      </c>
    </row>
    <row r="4070" spans="1:14" x14ac:dyDescent="0.35">
      <c r="A4070" s="1">
        <v>4069</v>
      </c>
      <c r="B4070" s="1" t="s">
        <v>9</v>
      </c>
      <c r="C4070" s="1">
        <v>394263</v>
      </c>
      <c r="D4070" s="1" t="s">
        <v>18</v>
      </c>
      <c r="E4070" s="1" t="s">
        <v>16</v>
      </c>
      <c r="F4070" s="1" t="s">
        <v>12</v>
      </c>
      <c r="G4070" s="1" t="s">
        <v>12</v>
      </c>
      <c r="H4070" s="1" t="s">
        <v>12</v>
      </c>
      <c r="I4070" s="1">
        <v>51</v>
      </c>
      <c r="J4070" t="str">
        <f t="shared" si="190"/>
        <v>No</v>
      </c>
      <c r="K4070" t="str">
        <f t="shared" si="191"/>
        <v>No</v>
      </c>
      <c r="L4070">
        <f t="shared" si="192"/>
        <v>394263</v>
      </c>
      <c r="M4070" s="1" t="str">
        <f>IF(ISBLANK(D4070),_xlfn.MODE.SNGL(moras[TIPO_ASEGURAMIENTO]),D4070)</f>
        <v>TRABAJADOR INDEPENDIENTE</v>
      </c>
      <c r="N4070" s="1">
        <f>IF(ISBLANK(moras[[#This Row],[EDAD]]),T4091,moras[[#This Row],[EDAD]])</f>
        <v>51</v>
      </c>
    </row>
    <row r="4071" spans="1:14" x14ac:dyDescent="0.35">
      <c r="A4071" s="1">
        <v>4070</v>
      </c>
      <c r="B4071" s="1" t="s">
        <v>9</v>
      </c>
      <c r="C4071" s="1">
        <v>145210</v>
      </c>
      <c r="D4071" s="1" t="s">
        <v>10</v>
      </c>
      <c r="E4071" s="1" t="s">
        <v>16</v>
      </c>
      <c r="F4071" s="1" t="s">
        <v>12</v>
      </c>
      <c r="G4071" s="1" t="s">
        <v>13</v>
      </c>
      <c r="H4071" s="1" t="s">
        <v>12</v>
      </c>
      <c r="I4071" s="1">
        <v>23</v>
      </c>
      <c r="J4071" t="str">
        <f t="shared" si="190"/>
        <v>No</v>
      </c>
      <c r="K4071" t="str">
        <f t="shared" si="191"/>
        <v>No</v>
      </c>
      <c r="L4071">
        <f t="shared" si="192"/>
        <v>145210</v>
      </c>
      <c r="M4071" s="1" t="str">
        <f>IF(ISBLANK(D4071),_xlfn.MODE.SNGL(moras[TIPO_ASEGURAMIENTO]),D4071)</f>
        <v>ASALARIADO</v>
      </c>
      <c r="N4071" s="1">
        <f>IF(ISBLANK(moras[[#This Row],[EDAD]]),T4092,moras[[#This Row],[EDAD]])</f>
        <v>23</v>
      </c>
    </row>
    <row r="4072" spans="1:14" x14ac:dyDescent="0.35">
      <c r="A4072" s="1">
        <v>4071</v>
      </c>
      <c r="B4072" s="1" t="s">
        <v>9</v>
      </c>
      <c r="C4072" s="1">
        <v>381127</v>
      </c>
      <c r="D4072" s="1" t="s">
        <v>10</v>
      </c>
      <c r="E4072" s="1" t="s">
        <v>16</v>
      </c>
      <c r="F4072" s="1" t="s">
        <v>12</v>
      </c>
      <c r="G4072" s="1" t="s">
        <v>13</v>
      </c>
      <c r="H4072" s="1" t="s">
        <v>13</v>
      </c>
      <c r="I4072" s="1">
        <v>21</v>
      </c>
      <c r="J4072" t="str">
        <f t="shared" si="190"/>
        <v>No</v>
      </c>
      <c r="K4072" t="str">
        <f t="shared" si="191"/>
        <v>No</v>
      </c>
      <c r="L4072">
        <f t="shared" si="192"/>
        <v>381127</v>
      </c>
      <c r="M4072" s="1" t="str">
        <f>IF(ISBLANK(D4072),_xlfn.MODE.SNGL(moras[TIPO_ASEGURAMIENTO]),D4072)</f>
        <v>ASALARIADO</v>
      </c>
      <c r="N4072" s="1">
        <f>IF(ISBLANK(moras[[#This Row],[EDAD]]),T4093,moras[[#This Row],[EDAD]])</f>
        <v>21</v>
      </c>
    </row>
    <row r="4073" spans="1:14" x14ac:dyDescent="0.35">
      <c r="A4073" s="1">
        <v>4072</v>
      </c>
      <c r="B4073" s="1" t="s">
        <v>9</v>
      </c>
      <c r="C4073" s="1">
        <v>674607.4</v>
      </c>
      <c r="D4073" s="1" t="s">
        <v>10</v>
      </c>
      <c r="E4073" s="1" t="s">
        <v>11</v>
      </c>
      <c r="F4073" s="1" t="s">
        <v>12</v>
      </c>
      <c r="G4073" s="1" t="s">
        <v>13</v>
      </c>
      <c r="H4073" s="1" t="s">
        <v>13</v>
      </c>
      <c r="I4073" s="1">
        <v>64</v>
      </c>
      <c r="J4073" t="str">
        <f t="shared" si="190"/>
        <v>No</v>
      </c>
      <c r="K4073" t="str">
        <f t="shared" si="191"/>
        <v>No</v>
      </c>
      <c r="L4073">
        <f t="shared" si="192"/>
        <v>674607.4</v>
      </c>
      <c r="M4073" s="1" t="str">
        <f>IF(ISBLANK(D4073),_xlfn.MODE.SNGL(moras[TIPO_ASEGURAMIENTO]),D4073)</f>
        <v>ASALARIADO</v>
      </c>
      <c r="N4073" s="1">
        <f>IF(ISBLANK(moras[[#This Row],[EDAD]]),T4094,moras[[#This Row],[EDAD]])</f>
        <v>64</v>
      </c>
    </row>
    <row r="4074" spans="1:14" x14ac:dyDescent="0.35">
      <c r="A4074" s="1">
        <v>4073</v>
      </c>
      <c r="B4074" s="1" t="s">
        <v>9</v>
      </c>
      <c r="C4074" s="1">
        <v>60000</v>
      </c>
      <c r="D4074" s="1" t="s">
        <v>10</v>
      </c>
      <c r="E4074" s="1" t="s">
        <v>16</v>
      </c>
      <c r="F4074" s="1" t="s">
        <v>12</v>
      </c>
      <c r="G4074" s="1" t="s">
        <v>13</v>
      </c>
      <c r="H4074" s="1" t="s">
        <v>12</v>
      </c>
      <c r="I4074" s="1">
        <v>56</v>
      </c>
      <c r="J4074" t="str">
        <f t="shared" si="190"/>
        <v>No</v>
      </c>
      <c r="K4074" t="str">
        <f t="shared" si="191"/>
        <v>No</v>
      </c>
      <c r="L4074">
        <f t="shared" si="192"/>
        <v>60000</v>
      </c>
      <c r="M4074" s="1" t="str">
        <f>IF(ISBLANK(D4074),_xlfn.MODE.SNGL(moras[TIPO_ASEGURAMIENTO]),D4074)</f>
        <v>ASALARIADO</v>
      </c>
      <c r="N4074" s="1">
        <f>IF(ISBLANK(moras[[#This Row],[EDAD]]),T4095,moras[[#This Row],[EDAD]])</f>
        <v>56</v>
      </c>
    </row>
    <row r="4075" spans="1:14" x14ac:dyDescent="0.35">
      <c r="A4075" s="1">
        <v>4074</v>
      </c>
      <c r="B4075" s="1" t="s">
        <v>9</v>
      </c>
      <c r="C4075" s="1">
        <v>278030</v>
      </c>
      <c r="D4075" s="1" t="s">
        <v>19</v>
      </c>
      <c r="E4075" s="1" t="s">
        <v>16</v>
      </c>
      <c r="F4075" s="1" t="s">
        <v>12</v>
      </c>
      <c r="G4075" s="1" t="s">
        <v>13</v>
      </c>
      <c r="H4075" s="1" t="s">
        <v>13</v>
      </c>
      <c r="I4075" s="1">
        <v>62</v>
      </c>
      <c r="J4075" t="str">
        <f t="shared" si="190"/>
        <v>No</v>
      </c>
      <c r="K4075" t="str">
        <f t="shared" si="191"/>
        <v>No</v>
      </c>
      <c r="L4075">
        <f t="shared" si="192"/>
        <v>278030</v>
      </c>
      <c r="M4075" s="1" t="str">
        <f>IF(ISBLANK(D4075),_xlfn.MODE.SNGL(moras[TIPO_ASEGURAMIENTO]),D4075)</f>
        <v>CONVENIOS ESPECIALES DE TRABAJADORES INDEPENDIENTES</v>
      </c>
      <c r="N4075" s="1">
        <f>IF(ISBLANK(moras[[#This Row],[EDAD]]),T4096,moras[[#This Row],[EDAD]])</f>
        <v>62</v>
      </c>
    </row>
    <row r="4076" spans="1:14" x14ac:dyDescent="0.35">
      <c r="A4076" s="1">
        <v>4075</v>
      </c>
      <c r="B4076" s="1" t="s">
        <v>9</v>
      </c>
      <c r="C4076" s="1">
        <v>594092</v>
      </c>
      <c r="D4076" s="1" t="s">
        <v>18</v>
      </c>
      <c r="E4076" s="1" t="s">
        <v>16</v>
      </c>
      <c r="F4076" s="1" t="s">
        <v>12</v>
      </c>
      <c r="G4076" s="1" t="s">
        <v>13</v>
      </c>
      <c r="H4076" s="1" t="s">
        <v>13</v>
      </c>
      <c r="I4076" s="1">
        <v>41</v>
      </c>
      <c r="J4076" t="str">
        <f t="shared" si="190"/>
        <v>No</v>
      </c>
      <c r="K4076" t="str">
        <f t="shared" si="191"/>
        <v>No</v>
      </c>
      <c r="L4076">
        <f t="shared" si="192"/>
        <v>594092</v>
      </c>
      <c r="M4076" s="1" t="str">
        <f>IF(ISBLANK(D4076),_xlfn.MODE.SNGL(moras[TIPO_ASEGURAMIENTO]),D4076)</f>
        <v>TRABAJADOR INDEPENDIENTE</v>
      </c>
      <c r="N4076" s="1">
        <f>IF(ISBLANK(moras[[#This Row],[EDAD]]),T4097,moras[[#This Row],[EDAD]])</f>
        <v>41</v>
      </c>
    </row>
    <row r="4077" spans="1:14" x14ac:dyDescent="0.35">
      <c r="A4077" s="1">
        <v>4076</v>
      </c>
      <c r="B4077" s="1" t="s">
        <v>15</v>
      </c>
      <c r="C4077" s="1">
        <v>438521</v>
      </c>
      <c r="D4077" s="1" t="s">
        <v>14</v>
      </c>
      <c r="E4077" s="1" t="s">
        <v>11</v>
      </c>
      <c r="F4077" s="1" t="s">
        <v>12</v>
      </c>
      <c r="G4077" s="1" t="s">
        <v>13</v>
      </c>
      <c r="H4077" s="1" t="s">
        <v>13</v>
      </c>
      <c r="I4077" s="1">
        <v>86</v>
      </c>
      <c r="J4077" t="str">
        <f t="shared" si="190"/>
        <v>No</v>
      </c>
      <c r="K4077" t="str">
        <f t="shared" si="191"/>
        <v>No</v>
      </c>
      <c r="L4077">
        <f t="shared" si="192"/>
        <v>438521</v>
      </c>
      <c r="M4077" s="1" t="str">
        <f>IF(ISBLANK(D4077),_xlfn.MODE.SNGL(moras[TIPO_ASEGURAMIENTO]),D4077)</f>
        <v>PENSIONADOS EN SU PROPIO SISTEMA</v>
      </c>
      <c r="N4077" s="1">
        <f>IF(ISBLANK(moras[[#This Row],[EDAD]]),T4098,moras[[#This Row],[EDAD]])</f>
        <v>86</v>
      </c>
    </row>
    <row r="4078" spans="1:14" x14ac:dyDescent="0.35">
      <c r="A4078" s="1">
        <v>4077</v>
      </c>
      <c r="B4078" s="1" t="s">
        <v>9</v>
      </c>
      <c r="C4078" s="1">
        <v>527053.81999999995</v>
      </c>
      <c r="D4078" s="1" t="s">
        <v>10</v>
      </c>
      <c r="E4078" s="1" t="s">
        <v>16</v>
      </c>
      <c r="F4078" s="1" t="s">
        <v>12</v>
      </c>
      <c r="G4078" s="1" t="s">
        <v>13</v>
      </c>
      <c r="H4078" s="1" t="s">
        <v>13</v>
      </c>
      <c r="I4078" s="1">
        <v>40</v>
      </c>
      <c r="J4078" t="str">
        <f t="shared" si="190"/>
        <v>No</v>
      </c>
      <c r="K4078" t="str">
        <f t="shared" si="191"/>
        <v>No</v>
      </c>
      <c r="L4078">
        <f t="shared" si="192"/>
        <v>527053.81999999995</v>
      </c>
      <c r="M4078" s="1" t="str">
        <f>IF(ISBLANK(D4078),_xlfn.MODE.SNGL(moras[TIPO_ASEGURAMIENTO]),D4078)</f>
        <v>ASALARIADO</v>
      </c>
      <c r="N4078" s="1">
        <f>IF(ISBLANK(moras[[#This Row],[EDAD]]),T4099,moras[[#This Row],[EDAD]])</f>
        <v>40</v>
      </c>
    </row>
    <row r="4079" spans="1:14" x14ac:dyDescent="0.35">
      <c r="A4079" s="1">
        <v>4078</v>
      </c>
      <c r="B4079" s="1" t="s">
        <v>15</v>
      </c>
      <c r="C4079" s="1">
        <v>528600.52</v>
      </c>
      <c r="D4079" s="1" t="s">
        <v>10</v>
      </c>
      <c r="E4079" s="1" t="s">
        <v>16</v>
      </c>
      <c r="F4079" s="1" t="s">
        <v>12</v>
      </c>
      <c r="G4079" s="1" t="s">
        <v>13</v>
      </c>
      <c r="H4079" s="1" t="s">
        <v>13</v>
      </c>
      <c r="I4079" s="1">
        <v>59</v>
      </c>
      <c r="J4079" t="str">
        <f t="shared" si="190"/>
        <v>No</v>
      </c>
      <c r="K4079" t="str">
        <f t="shared" si="191"/>
        <v>No</v>
      </c>
      <c r="L4079">
        <f t="shared" si="192"/>
        <v>528600.52</v>
      </c>
      <c r="M4079" s="1" t="str">
        <f>IF(ISBLANK(D4079),_xlfn.MODE.SNGL(moras[TIPO_ASEGURAMIENTO]),D4079)</f>
        <v>ASALARIADO</v>
      </c>
      <c r="N4079" s="1">
        <f>IF(ISBLANK(moras[[#This Row],[EDAD]]),T4100,moras[[#This Row],[EDAD]])</f>
        <v>59</v>
      </c>
    </row>
    <row r="4080" spans="1:14" x14ac:dyDescent="0.35">
      <c r="A4080" s="1">
        <v>4079</v>
      </c>
      <c r="B4080" s="1" t="s">
        <v>15</v>
      </c>
      <c r="C4080" s="1">
        <v>447030.7</v>
      </c>
      <c r="D4080" s="1" t="s">
        <v>10</v>
      </c>
      <c r="E4080" s="1" t="s">
        <v>11</v>
      </c>
      <c r="F4080" s="1" t="s">
        <v>12</v>
      </c>
      <c r="G4080" s="1" t="s">
        <v>13</v>
      </c>
      <c r="H4080" s="1" t="s">
        <v>13</v>
      </c>
      <c r="I4080" s="1">
        <v>29</v>
      </c>
      <c r="J4080" t="str">
        <f t="shared" si="190"/>
        <v>No</v>
      </c>
      <c r="K4080" t="str">
        <f t="shared" si="191"/>
        <v>No</v>
      </c>
      <c r="L4080">
        <f t="shared" si="192"/>
        <v>447030.7</v>
      </c>
      <c r="M4080" s="1" t="str">
        <f>IF(ISBLANK(D4080),_xlfn.MODE.SNGL(moras[TIPO_ASEGURAMIENTO]),D4080)</f>
        <v>ASALARIADO</v>
      </c>
      <c r="N4080" s="1">
        <f>IF(ISBLANK(moras[[#This Row],[EDAD]]),T4101,moras[[#This Row],[EDAD]])</f>
        <v>29</v>
      </c>
    </row>
    <row r="4081" spans="1:14" x14ac:dyDescent="0.35">
      <c r="A4081" s="1">
        <v>4080</v>
      </c>
      <c r="B4081" s="1" t="s">
        <v>9</v>
      </c>
      <c r="C4081" s="1">
        <v>67307.199999999997</v>
      </c>
      <c r="D4081" s="1" t="s">
        <v>10</v>
      </c>
      <c r="E4081" s="1" t="s">
        <v>16</v>
      </c>
      <c r="F4081" s="1" t="s">
        <v>12</v>
      </c>
      <c r="G4081" s="1" t="s">
        <v>13</v>
      </c>
      <c r="H4081" s="1" t="s">
        <v>13</v>
      </c>
      <c r="I4081" s="1">
        <v>33</v>
      </c>
      <c r="J4081" t="str">
        <f t="shared" si="190"/>
        <v>No</v>
      </c>
      <c r="K4081" t="str">
        <f t="shared" si="191"/>
        <v>No</v>
      </c>
      <c r="L4081">
        <f t="shared" si="192"/>
        <v>67307.199999999997</v>
      </c>
      <c r="M4081" s="1" t="str">
        <f>IF(ISBLANK(D4081),_xlfn.MODE.SNGL(moras[TIPO_ASEGURAMIENTO]),D4081)</f>
        <v>ASALARIADO</v>
      </c>
      <c r="N4081" s="1">
        <f>IF(ISBLANK(moras[[#This Row],[EDAD]]),T4102,moras[[#This Row],[EDAD]])</f>
        <v>33</v>
      </c>
    </row>
    <row r="4082" spans="1:14" x14ac:dyDescent="0.35">
      <c r="A4082" s="1">
        <v>4081</v>
      </c>
      <c r="B4082" s="1" t="s">
        <v>15</v>
      </c>
      <c r="C4082" s="1">
        <v>2849858.1</v>
      </c>
      <c r="D4082" s="1" t="s">
        <v>10</v>
      </c>
      <c r="E4082" s="1" t="s">
        <v>11</v>
      </c>
      <c r="F4082" s="1" t="s">
        <v>12</v>
      </c>
      <c r="G4082" s="1" t="s">
        <v>13</v>
      </c>
      <c r="H4082" s="1" t="s">
        <v>13</v>
      </c>
      <c r="I4082" s="1">
        <v>58</v>
      </c>
      <c r="J4082" t="str">
        <f t="shared" si="190"/>
        <v>Atípico</v>
      </c>
      <c r="K4082" t="str">
        <f t="shared" si="191"/>
        <v>No</v>
      </c>
      <c r="L4082">
        <f t="shared" si="192"/>
        <v>2849858.1</v>
      </c>
      <c r="M4082" s="1" t="str">
        <f>IF(ISBLANK(D4082),_xlfn.MODE.SNGL(moras[TIPO_ASEGURAMIENTO]),D4082)</f>
        <v>ASALARIADO</v>
      </c>
      <c r="N4082" s="1">
        <f>IF(ISBLANK(moras[[#This Row],[EDAD]]),T4103,moras[[#This Row],[EDAD]])</f>
        <v>58</v>
      </c>
    </row>
    <row r="4083" spans="1:14" x14ac:dyDescent="0.35">
      <c r="A4083" s="1">
        <v>4082</v>
      </c>
      <c r="B4083" s="1" t="s">
        <v>9</v>
      </c>
      <c r="C4083" s="1">
        <v>701516.48</v>
      </c>
      <c r="D4083" s="1" t="s">
        <v>10</v>
      </c>
      <c r="E4083" s="1" t="s">
        <v>16</v>
      </c>
      <c r="F4083" s="1" t="s">
        <v>12</v>
      </c>
      <c r="G4083" s="1" t="s">
        <v>13</v>
      </c>
      <c r="H4083" s="1" t="s">
        <v>13</v>
      </c>
      <c r="I4083" s="1">
        <v>38</v>
      </c>
      <c r="J4083" t="str">
        <f t="shared" si="190"/>
        <v>No</v>
      </c>
      <c r="K4083" t="str">
        <f t="shared" si="191"/>
        <v>No</v>
      </c>
      <c r="L4083">
        <f t="shared" si="192"/>
        <v>701516.48</v>
      </c>
      <c r="M4083" s="1" t="str">
        <f>IF(ISBLANK(D4083),_xlfn.MODE.SNGL(moras[TIPO_ASEGURAMIENTO]),D4083)</f>
        <v>ASALARIADO</v>
      </c>
      <c r="N4083" s="1">
        <f>IF(ISBLANK(moras[[#This Row],[EDAD]]),T4104,moras[[#This Row],[EDAD]])</f>
        <v>38</v>
      </c>
    </row>
    <row r="4084" spans="1:14" x14ac:dyDescent="0.35">
      <c r="A4084" s="1">
        <v>4083</v>
      </c>
      <c r="B4084" s="1" t="s">
        <v>9</v>
      </c>
      <c r="C4084" s="1">
        <v>278030</v>
      </c>
      <c r="D4084" s="1" t="s">
        <v>19</v>
      </c>
      <c r="E4084" s="1" t="s">
        <v>16</v>
      </c>
      <c r="F4084" s="1" t="s">
        <v>12</v>
      </c>
      <c r="G4084" s="1" t="s">
        <v>13</v>
      </c>
      <c r="H4084" s="1" t="s">
        <v>13</v>
      </c>
      <c r="I4084" s="1">
        <v>49</v>
      </c>
      <c r="J4084" t="str">
        <f t="shared" si="190"/>
        <v>No</v>
      </c>
      <c r="K4084" t="str">
        <f t="shared" si="191"/>
        <v>No</v>
      </c>
      <c r="L4084">
        <f t="shared" si="192"/>
        <v>278030</v>
      </c>
      <c r="M4084" s="1" t="str">
        <f>IF(ISBLANK(D4084),_xlfn.MODE.SNGL(moras[TIPO_ASEGURAMIENTO]),D4084)</f>
        <v>CONVENIOS ESPECIALES DE TRABAJADORES INDEPENDIENTES</v>
      </c>
      <c r="N4084" s="1">
        <f>IF(ISBLANK(moras[[#This Row],[EDAD]]),T4105,moras[[#This Row],[EDAD]])</f>
        <v>49</v>
      </c>
    </row>
    <row r="4085" spans="1:14" x14ac:dyDescent="0.35">
      <c r="A4085" s="1">
        <v>4084</v>
      </c>
      <c r="B4085" s="1" t="s">
        <v>9</v>
      </c>
      <c r="C4085" s="1">
        <v>114590</v>
      </c>
      <c r="D4085" s="1" t="s">
        <v>10</v>
      </c>
      <c r="E4085" s="1" t="s">
        <v>16</v>
      </c>
      <c r="F4085" s="1" t="s">
        <v>12</v>
      </c>
      <c r="G4085" s="1" t="s">
        <v>13</v>
      </c>
      <c r="H4085" s="1" t="s">
        <v>13</v>
      </c>
      <c r="I4085" s="1">
        <v>40</v>
      </c>
      <c r="J4085" t="str">
        <f t="shared" si="190"/>
        <v>No</v>
      </c>
      <c r="K4085" t="str">
        <f t="shared" si="191"/>
        <v>No</v>
      </c>
      <c r="L4085">
        <f t="shared" si="192"/>
        <v>114590</v>
      </c>
      <c r="M4085" s="1" t="str">
        <f>IF(ISBLANK(D4085),_xlfn.MODE.SNGL(moras[TIPO_ASEGURAMIENTO]),D4085)</f>
        <v>ASALARIADO</v>
      </c>
      <c r="N4085" s="1">
        <f>IF(ISBLANK(moras[[#This Row],[EDAD]]),T4106,moras[[#This Row],[EDAD]])</f>
        <v>40</v>
      </c>
    </row>
    <row r="4086" spans="1:14" x14ac:dyDescent="0.35">
      <c r="A4086" s="1">
        <v>4085</v>
      </c>
      <c r="B4086" s="1" t="s">
        <v>15</v>
      </c>
      <c r="C4086" s="1">
        <v>586357</v>
      </c>
      <c r="D4086" s="1" t="s">
        <v>14</v>
      </c>
      <c r="E4086" s="1" t="s">
        <v>11</v>
      </c>
      <c r="F4086" s="1" t="s">
        <v>12</v>
      </c>
      <c r="G4086" s="1" t="s">
        <v>13</v>
      </c>
      <c r="H4086" s="1" t="s">
        <v>13</v>
      </c>
      <c r="I4086" s="1">
        <v>87</v>
      </c>
      <c r="J4086" t="str">
        <f t="shared" si="190"/>
        <v>No</v>
      </c>
      <c r="K4086" t="str">
        <f t="shared" si="191"/>
        <v>No</v>
      </c>
      <c r="L4086">
        <f t="shared" si="192"/>
        <v>586357</v>
      </c>
      <c r="M4086" s="1" t="str">
        <f>IF(ISBLANK(D4086),_xlfn.MODE.SNGL(moras[TIPO_ASEGURAMIENTO]),D4086)</f>
        <v>PENSIONADOS EN SU PROPIO SISTEMA</v>
      </c>
      <c r="N4086" s="1">
        <f>IF(ISBLANK(moras[[#This Row],[EDAD]]),T4107,moras[[#This Row],[EDAD]])</f>
        <v>87</v>
      </c>
    </row>
    <row r="4087" spans="1:14" x14ac:dyDescent="0.35">
      <c r="A4087" s="1">
        <v>4086</v>
      </c>
      <c r="B4087" s="1" t="s">
        <v>15</v>
      </c>
      <c r="C4087" s="1">
        <v>41860.550000000003</v>
      </c>
      <c r="D4087" s="1" t="s">
        <v>10</v>
      </c>
      <c r="E4087" s="1" t="s">
        <v>16</v>
      </c>
      <c r="F4087" s="1" t="s">
        <v>12</v>
      </c>
      <c r="G4087" s="1" t="s">
        <v>12</v>
      </c>
      <c r="H4087" s="1" t="s">
        <v>13</v>
      </c>
      <c r="I4087" s="1">
        <v>39</v>
      </c>
      <c r="J4087" t="str">
        <f t="shared" si="190"/>
        <v>No</v>
      </c>
      <c r="K4087" t="str">
        <f t="shared" si="191"/>
        <v>No</v>
      </c>
      <c r="L4087">
        <f t="shared" si="192"/>
        <v>41860.550000000003</v>
      </c>
      <c r="M4087" s="1" t="str">
        <f>IF(ISBLANK(D4087),_xlfn.MODE.SNGL(moras[TIPO_ASEGURAMIENTO]),D4087)</f>
        <v>ASALARIADO</v>
      </c>
      <c r="N4087" s="1">
        <f>IF(ISBLANK(moras[[#This Row],[EDAD]]),T4108,moras[[#This Row],[EDAD]])</f>
        <v>39</v>
      </c>
    </row>
    <row r="4088" spans="1:14" x14ac:dyDescent="0.35">
      <c r="A4088" s="1">
        <v>4087</v>
      </c>
      <c r="B4088" s="1" t="s">
        <v>9</v>
      </c>
      <c r="C4088" s="1">
        <v>385000</v>
      </c>
      <c r="D4088" s="1" t="s">
        <v>10</v>
      </c>
      <c r="E4088" s="1" t="s">
        <v>16</v>
      </c>
      <c r="F4088" s="1" t="s">
        <v>12</v>
      </c>
      <c r="G4088" s="1" t="s">
        <v>13</v>
      </c>
      <c r="H4088" s="1" t="s">
        <v>13</v>
      </c>
      <c r="I4088" s="1">
        <v>46</v>
      </c>
      <c r="J4088" t="str">
        <f t="shared" si="190"/>
        <v>No</v>
      </c>
      <c r="K4088" t="str">
        <f t="shared" si="191"/>
        <v>No</v>
      </c>
      <c r="L4088">
        <f t="shared" si="192"/>
        <v>385000</v>
      </c>
      <c r="M4088" s="1" t="str">
        <f>IF(ISBLANK(D4088),_xlfn.MODE.SNGL(moras[TIPO_ASEGURAMIENTO]),D4088)</f>
        <v>ASALARIADO</v>
      </c>
      <c r="N4088" s="1">
        <f>IF(ISBLANK(moras[[#This Row],[EDAD]]),T4109,moras[[#This Row],[EDAD]])</f>
        <v>46</v>
      </c>
    </row>
    <row r="4089" spans="1:14" x14ac:dyDescent="0.35">
      <c r="A4089" s="1">
        <v>4088</v>
      </c>
      <c r="B4089" s="1" t="s">
        <v>9</v>
      </c>
      <c r="C4089" s="1">
        <v>373320</v>
      </c>
      <c r="D4089" s="1" t="s">
        <v>10</v>
      </c>
      <c r="E4089" s="1" t="s">
        <v>16</v>
      </c>
      <c r="F4089" s="1" t="s">
        <v>12</v>
      </c>
      <c r="G4089" s="1" t="s">
        <v>13</v>
      </c>
      <c r="H4089" s="1" t="s">
        <v>13</v>
      </c>
      <c r="I4089" s="1">
        <v>47</v>
      </c>
      <c r="J4089" t="str">
        <f t="shared" si="190"/>
        <v>No</v>
      </c>
      <c r="K4089" t="str">
        <f t="shared" si="191"/>
        <v>No</v>
      </c>
      <c r="L4089">
        <f t="shared" si="192"/>
        <v>373320</v>
      </c>
      <c r="M4089" s="1" t="str">
        <f>IF(ISBLANK(D4089),_xlfn.MODE.SNGL(moras[TIPO_ASEGURAMIENTO]),D4089)</f>
        <v>ASALARIADO</v>
      </c>
      <c r="N4089" s="1">
        <f>IF(ISBLANK(moras[[#This Row],[EDAD]]),T4110,moras[[#This Row],[EDAD]])</f>
        <v>47</v>
      </c>
    </row>
    <row r="4090" spans="1:14" x14ac:dyDescent="0.35">
      <c r="A4090" s="1">
        <v>4089</v>
      </c>
      <c r="B4090" s="1" t="s">
        <v>9</v>
      </c>
      <c r="C4090" s="1">
        <v>356455</v>
      </c>
      <c r="D4090" s="1" t="s">
        <v>18</v>
      </c>
      <c r="E4090" s="1" t="s">
        <v>16</v>
      </c>
      <c r="F4090" s="1" t="s">
        <v>12</v>
      </c>
      <c r="G4090" s="1" t="s">
        <v>13</v>
      </c>
      <c r="H4090" s="1" t="s">
        <v>12</v>
      </c>
      <c r="I4090" s="1">
        <v>50</v>
      </c>
      <c r="J4090" t="str">
        <f t="shared" si="190"/>
        <v>No</v>
      </c>
      <c r="K4090" t="str">
        <f t="shared" si="191"/>
        <v>No</v>
      </c>
      <c r="L4090">
        <f t="shared" si="192"/>
        <v>356455</v>
      </c>
      <c r="M4090" s="1" t="str">
        <f>IF(ISBLANK(D4090),_xlfn.MODE.SNGL(moras[TIPO_ASEGURAMIENTO]),D4090)</f>
        <v>TRABAJADOR INDEPENDIENTE</v>
      </c>
      <c r="N4090" s="1">
        <f>IF(ISBLANK(moras[[#This Row],[EDAD]]),T4111,moras[[#This Row],[EDAD]])</f>
        <v>50</v>
      </c>
    </row>
    <row r="4091" spans="1:14" x14ac:dyDescent="0.35">
      <c r="A4091" s="1">
        <v>4090</v>
      </c>
      <c r="B4091" s="1" t="s">
        <v>15</v>
      </c>
      <c r="C4091" s="1">
        <v>383932.5</v>
      </c>
      <c r="D4091" s="1" t="s">
        <v>10</v>
      </c>
      <c r="E4091" s="1" t="s">
        <v>16</v>
      </c>
      <c r="F4091" s="1" t="s">
        <v>12</v>
      </c>
      <c r="G4091" s="1" t="s">
        <v>13</v>
      </c>
      <c r="H4091" s="1" t="s">
        <v>13</v>
      </c>
      <c r="I4091" s="1">
        <v>27</v>
      </c>
      <c r="J4091" t="str">
        <f t="shared" si="190"/>
        <v>No</v>
      </c>
      <c r="K4091" t="str">
        <f t="shared" si="191"/>
        <v>No</v>
      </c>
      <c r="L4091">
        <f t="shared" si="192"/>
        <v>383932.5</v>
      </c>
      <c r="M4091" s="1" t="str">
        <f>IF(ISBLANK(D4091),_xlfn.MODE.SNGL(moras[TIPO_ASEGURAMIENTO]),D4091)</f>
        <v>ASALARIADO</v>
      </c>
      <c r="N4091" s="1">
        <f>IF(ISBLANK(moras[[#This Row],[EDAD]]),T4112,moras[[#This Row],[EDAD]])</f>
        <v>27</v>
      </c>
    </row>
    <row r="4092" spans="1:14" x14ac:dyDescent="0.35">
      <c r="A4092" s="1">
        <v>4091</v>
      </c>
      <c r="B4092" s="1" t="s">
        <v>15</v>
      </c>
      <c r="C4092" s="1">
        <v>432394.93</v>
      </c>
      <c r="D4092" s="1" t="s">
        <v>10</v>
      </c>
      <c r="E4092" s="1" t="s">
        <v>16</v>
      </c>
      <c r="F4092" s="1" t="s">
        <v>12</v>
      </c>
      <c r="G4092" s="1" t="s">
        <v>13</v>
      </c>
      <c r="H4092" s="1" t="s">
        <v>13</v>
      </c>
      <c r="I4092" s="1">
        <v>25</v>
      </c>
      <c r="J4092" t="str">
        <f t="shared" si="190"/>
        <v>No</v>
      </c>
      <c r="K4092" t="str">
        <f t="shared" si="191"/>
        <v>No</v>
      </c>
      <c r="L4092">
        <f t="shared" si="192"/>
        <v>432394.93</v>
      </c>
      <c r="M4092" s="1" t="str">
        <f>IF(ISBLANK(D4092),_xlfn.MODE.SNGL(moras[TIPO_ASEGURAMIENTO]),D4092)</f>
        <v>ASALARIADO</v>
      </c>
      <c r="N4092" s="1">
        <f>IF(ISBLANK(moras[[#This Row],[EDAD]]),T4113,moras[[#This Row],[EDAD]])</f>
        <v>25</v>
      </c>
    </row>
    <row r="4093" spans="1:14" x14ac:dyDescent="0.35">
      <c r="A4093" s="1">
        <v>4092</v>
      </c>
      <c r="B4093" s="1" t="s">
        <v>15</v>
      </c>
      <c r="C4093" s="1">
        <v>347675</v>
      </c>
      <c r="D4093" s="1" t="s">
        <v>10</v>
      </c>
      <c r="E4093" s="1" t="s">
        <v>16</v>
      </c>
      <c r="F4093" s="1" t="s">
        <v>12</v>
      </c>
      <c r="G4093" s="1" t="s">
        <v>13</v>
      </c>
      <c r="H4093" s="1" t="s">
        <v>13</v>
      </c>
      <c r="I4093" s="1">
        <v>36</v>
      </c>
      <c r="J4093" t="str">
        <f t="shared" si="190"/>
        <v>No</v>
      </c>
      <c r="K4093" t="str">
        <f t="shared" si="191"/>
        <v>No</v>
      </c>
      <c r="L4093">
        <f t="shared" si="192"/>
        <v>347675</v>
      </c>
      <c r="M4093" s="1" t="str">
        <f>IF(ISBLANK(D4093),_xlfn.MODE.SNGL(moras[TIPO_ASEGURAMIENTO]),D4093)</f>
        <v>ASALARIADO</v>
      </c>
      <c r="N4093" s="1">
        <f>IF(ISBLANK(moras[[#This Row],[EDAD]]),T4114,moras[[#This Row],[EDAD]])</f>
        <v>36</v>
      </c>
    </row>
    <row r="4094" spans="1:14" x14ac:dyDescent="0.35">
      <c r="A4094" s="1">
        <v>4093</v>
      </c>
      <c r="B4094" s="1" t="s">
        <v>15</v>
      </c>
      <c r="C4094" s="1">
        <v>297045</v>
      </c>
      <c r="D4094" s="1" t="s">
        <v>17</v>
      </c>
      <c r="E4094" s="1" t="s">
        <v>16</v>
      </c>
      <c r="F4094" s="1" t="s">
        <v>12</v>
      </c>
      <c r="G4094" s="1" t="s">
        <v>12</v>
      </c>
      <c r="H4094" s="1" t="s">
        <v>13</v>
      </c>
      <c r="I4094" s="1">
        <v>39</v>
      </c>
      <c r="J4094" t="str">
        <f t="shared" si="190"/>
        <v>No</v>
      </c>
      <c r="K4094" t="str">
        <f t="shared" si="191"/>
        <v>No</v>
      </c>
      <c r="L4094">
        <f t="shared" si="192"/>
        <v>297045</v>
      </c>
      <c r="M4094" s="1" t="str">
        <f>IF(ISBLANK(D4094),_xlfn.MODE.SNGL(moras[TIPO_ASEGURAMIENTO]),D4094)</f>
        <v>ASEGURADO VOLUNTARIO</v>
      </c>
      <c r="N4094" s="1">
        <f>IF(ISBLANK(moras[[#This Row],[EDAD]]),T4115,moras[[#This Row],[EDAD]])</f>
        <v>39</v>
      </c>
    </row>
    <row r="4095" spans="1:14" x14ac:dyDescent="0.35">
      <c r="A4095" s="1">
        <v>4094</v>
      </c>
      <c r="B4095" s="1" t="s">
        <v>9</v>
      </c>
      <c r="C4095" s="1">
        <v>305704</v>
      </c>
      <c r="D4095" s="1" t="s">
        <v>17</v>
      </c>
      <c r="E4095" s="1" t="s">
        <v>16</v>
      </c>
      <c r="F4095" s="1" t="s">
        <v>12</v>
      </c>
      <c r="G4095" s="1" t="s">
        <v>13</v>
      </c>
      <c r="H4095" s="1" t="s">
        <v>13</v>
      </c>
      <c r="I4095" s="1">
        <v>34</v>
      </c>
      <c r="J4095" t="str">
        <f t="shared" si="190"/>
        <v>No</v>
      </c>
      <c r="K4095" t="str">
        <f t="shared" si="191"/>
        <v>No</v>
      </c>
      <c r="L4095">
        <f t="shared" si="192"/>
        <v>305704</v>
      </c>
      <c r="M4095" s="1" t="str">
        <f>IF(ISBLANK(D4095),_xlfn.MODE.SNGL(moras[TIPO_ASEGURAMIENTO]),D4095)</f>
        <v>ASEGURADO VOLUNTARIO</v>
      </c>
      <c r="N4095" s="1">
        <f>IF(ISBLANK(moras[[#This Row],[EDAD]]),T4116,moras[[#This Row],[EDAD]])</f>
        <v>34</v>
      </c>
    </row>
    <row r="4096" spans="1:14" x14ac:dyDescent="0.35">
      <c r="A4096" s="1">
        <v>4095</v>
      </c>
      <c r="B4096" s="1" t="s">
        <v>9</v>
      </c>
      <c r="C4096" s="1">
        <v>2586422</v>
      </c>
      <c r="D4096" s="1" t="s">
        <v>10</v>
      </c>
      <c r="E4096" s="1" t="s">
        <v>11</v>
      </c>
      <c r="F4096" s="1" t="s">
        <v>12</v>
      </c>
      <c r="G4096" s="1" t="s">
        <v>13</v>
      </c>
      <c r="H4096" s="1" t="s">
        <v>13</v>
      </c>
      <c r="I4096" s="1">
        <v>43</v>
      </c>
      <c r="J4096" t="str">
        <f t="shared" si="190"/>
        <v>Atípico</v>
      </c>
      <c r="K4096" t="str">
        <f t="shared" si="191"/>
        <v>No</v>
      </c>
      <c r="L4096">
        <f t="shared" si="192"/>
        <v>2586422</v>
      </c>
      <c r="M4096" s="1" t="str">
        <f>IF(ISBLANK(D4096),_xlfn.MODE.SNGL(moras[TIPO_ASEGURAMIENTO]),D4096)</f>
        <v>ASALARIADO</v>
      </c>
      <c r="N4096" s="1">
        <f>IF(ISBLANK(moras[[#This Row],[EDAD]]),T4117,moras[[#This Row],[EDAD]])</f>
        <v>43</v>
      </c>
    </row>
    <row r="4097" spans="1:14" x14ac:dyDescent="0.35">
      <c r="A4097" s="1">
        <v>4096</v>
      </c>
      <c r="B4097" s="1" t="s">
        <v>9</v>
      </c>
      <c r="C4097" s="1">
        <v>106000</v>
      </c>
      <c r="D4097" s="1" t="s">
        <v>10</v>
      </c>
      <c r="E4097" s="1" t="s">
        <v>16</v>
      </c>
      <c r="F4097" s="1" t="s">
        <v>12</v>
      </c>
      <c r="G4097" s="1" t="s">
        <v>13</v>
      </c>
      <c r="H4097" s="1" t="s">
        <v>13</v>
      </c>
      <c r="I4097" s="1">
        <v>22</v>
      </c>
      <c r="J4097" t="str">
        <f t="shared" si="190"/>
        <v>No</v>
      </c>
      <c r="K4097" t="str">
        <f t="shared" si="191"/>
        <v>No</v>
      </c>
      <c r="L4097">
        <f t="shared" si="192"/>
        <v>106000</v>
      </c>
      <c r="M4097" s="1" t="str">
        <f>IF(ISBLANK(D4097),_xlfn.MODE.SNGL(moras[TIPO_ASEGURAMIENTO]),D4097)</f>
        <v>ASALARIADO</v>
      </c>
      <c r="N4097" s="1">
        <f>IF(ISBLANK(moras[[#This Row],[EDAD]]),T4118,moras[[#This Row],[EDAD]])</f>
        <v>22</v>
      </c>
    </row>
    <row r="4098" spans="1:14" x14ac:dyDescent="0.35">
      <c r="A4098" s="1">
        <v>4097</v>
      </c>
      <c r="B4098" s="1" t="s">
        <v>15</v>
      </c>
      <c r="C4098" s="1">
        <v>201666.67</v>
      </c>
      <c r="D4098" s="1" t="s">
        <v>10</v>
      </c>
      <c r="E4098" s="1" t="s">
        <v>16</v>
      </c>
      <c r="F4098" s="1" t="s">
        <v>12</v>
      </c>
      <c r="G4098" s="1" t="s">
        <v>12</v>
      </c>
      <c r="H4098" s="1" t="s">
        <v>13</v>
      </c>
      <c r="I4098" s="1">
        <v>49</v>
      </c>
      <c r="J4098" t="str">
        <f t="shared" ref="J4098:J4161" si="193">IF(1.96&lt;ABS(C4098-$S$23)/$S$24,"Atípico","No")</f>
        <v>No</v>
      </c>
      <c r="K4098" t="str">
        <f t="shared" ref="K4098:K4161" si="194">IF(1.96&lt;ABS((I4098-$T$23)/$T$24),"Atípico", "No")</f>
        <v>No</v>
      </c>
      <c r="L4098">
        <f t="shared" ref="L4098:L4161" si="195">IF(ISBLANK(C4098),$S$23,C4098)</f>
        <v>201666.67</v>
      </c>
      <c r="M4098" s="1" t="str">
        <f>IF(ISBLANK(D4098),_xlfn.MODE.SNGL(moras[TIPO_ASEGURAMIENTO]),D4098)</f>
        <v>ASALARIADO</v>
      </c>
      <c r="N4098" s="1">
        <f>IF(ISBLANK(moras[[#This Row],[EDAD]]),T4119,moras[[#This Row],[EDAD]])</f>
        <v>49</v>
      </c>
    </row>
    <row r="4099" spans="1:14" x14ac:dyDescent="0.35">
      <c r="A4099" s="1">
        <v>4098</v>
      </c>
      <c r="B4099" s="1" t="s">
        <v>15</v>
      </c>
      <c r="C4099" s="1">
        <v>523886</v>
      </c>
      <c r="D4099" s="1" t="s">
        <v>18</v>
      </c>
      <c r="E4099" s="1" t="s">
        <v>16</v>
      </c>
      <c r="F4099" s="1" t="s">
        <v>12</v>
      </c>
      <c r="G4099" s="1" t="s">
        <v>13</v>
      </c>
      <c r="H4099" s="1" t="s">
        <v>13</v>
      </c>
      <c r="I4099" s="1">
        <v>23</v>
      </c>
      <c r="J4099" t="str">
        <f t="shared" si="193"/>
        <v>No</v>
      </c>
      <c r="K4099" t="str">
        <f t="shared" si="194"/>
        <v>No</v>
      </c>
      <c r="L4099">
        <f t="shared" si="195"/>
        <v>523886</v>
      </c>
      <c r="M4099" s="1" t="str">
        <f>IF(ISBLANK(D4099),_xlfn.MODE.SNGL(moras[TIPO_ASEGURAMIENTO]),D4099)</f>
        <v>TRABAJADOR INDEPENDIENTE</v>
      </c>
      <c r="N4099" s="1">
        <f>IF(ISBLANK(moras[[#This Row],[EDAD]]),T4120,moras[[#This Row],[EDAD]])</f>
        <v>23</v>
      </c>
    </row>
    <row r="4100" spans="1:14" x14ac:dyDescent="0.35">
      <c r="A4100" s="1">
        <v>4099</v>
      </c>
      <c r="B4100" s="1" t="s">
        <v>15</v>
      </c>
      <c r="C4100" s="1">
        <v>329720</v>
      </c>
      <c r="D4100" s="1" t="s">
        <v>17</v>
      </c>
      <c r="E4100" s="1" t="s">
        <v>16</v>
      </c>
      <c r="F4100" s="1" t="s">
        <v>12</v>
      </c>
      <c r="G4100" s="1" t="s">
        <v>12</v>
      </c>
      <c r="H4100" s="1" t="s">
        <v>13</v>
      </c>
      <c r="I4100" s="1">
        <v>64</v>
      </c>
      <c r="J4100" t="str">
        <f t="shared" si="193"/>
        <v>No</v>
      </c>
      <c r="K4100" t="str">
        <f t="shared" si="194"/>
        <v>No</v>
      </c>
      <c r="L4100">
        <f t="shared" si="195"/>
        <v>329720</v>
      </c>
      <c r="M4100" s="1" t="str">
        <f>IF(ISBLANK(D4100),_xlfn.MODE.SNGL(moras[TIPO_ASEGURAMIENTO]),D4100)</f>
        <v>ASEGURADO VOLUNTARIO</v>
      </c>
      <c r="N4100" s="1">
        <f>IF(ISBLANK(moras[[#This Row],[EDAD]]),T4121,moras[[#This Row],[EDAD]])</f>
        <v>64</v>
      </c>
    </row>
    <row r="4101" spans="1:14" x14ac:dyDescent="0.35">
      <c r="A4101" s="1">
        <v>4100</v>
      </c>
      <c r="B4101" s="1" t="s">
        <v>9</v>
      </c>
      <c r="C4101" s="1">
        <v>623672</v>
      </c>
      <c r="D4101" s="1" t="s">
        <v>10</v>
      </c>
      <c r="E4101" s="1" t="s">
        <v>16</v>
      </c>
      <c r="F4101" s="1" t="s">
        <v>12</v>
      </c>
      <c r="G4101" s="1" t="s">
        <v>13</v>
      </c>
      <c r="H4101" s="1" t="s">
        <v>13</v>
      </c>
      <c r="I4101" s="1">
        <v>51</v>
      </c>
      <c r="J4101" t="str">
        <f t="shared" si="193"/>
        <v>No</v>
      </c>
      <c r="K4101" t="str">
        <f t="shared" si="194"/>
        <v>No</v>
      </c>
      <c r="L4101">
        <f t="shared" si="195"/>
        <v>623672</v>
      </c>
      <c r="M4101" s="1" t="str">
        <f>IF(ISBLANK(D4101),_xlfn.MODE.SNGL(moras[TIPO_ASEGURAMIENTO]),D4101)</f>
        <v>ASALARIADO</v>
      </c>
      <c r="N4101" s="1">
        <f>IF(ISBLANK(moras[[#This Row],[EDAD]]),T4122,moras[[#This Row],[EDAD]])</f>
        <v>51</v>
      </c>
    </row>
    <row r="4102" spans="1:14" x14ac:dyDescent="0.35">
      <c r="A4102" s="1">
        <v>4101</v>
      </c>
      <c r="B4102" s="1" t="s">
        <v>15</v>
      </c>
      <c r="C4102" s="1">
        <v>2389642.9</v>
      </c>
      <c r="D4102" s="1" t="s">
        <v>14</v>
      </c>
      <c r="E4102" s="1" t="s">
        <v>11</v>
      </c>
      <c r="F4102" s="1" t="s">
        <v>12</v>
      </c>
      <c r="G4102" s="1" t="s">
        <v>13</v>
      </c>
      <c r="H4102" s="1" t="s">
        <v>13</v>
      </c>
      <c r="I4102" s="1">
        <v>85</v>
      </c>
      <c r="J4102" t="str">
        <f t="shared" si="193"/>
        <v>Atípico</v>
      </c>
      <c r="K4102" t="str">
        <f t="shared" si="194"/>
        <v>No</v>
      </c>
      <c r="L4102">
        <f t="shared" si="195"/>
        <v>2389642.9</v>
      </c>
      <c r="M4102" s="1" t="str">
        <f>IF(ISBLANK(D4102),_xlfn.MODE.SNGL(moras[TIPO_ASEGURAMIENTO]),D4102)</f>
        <v>PENSIONADOS EN SU PROPIO SISTEMA</v>
      </c>
      <c r="N4102" s="1">
        <f>IF(ISBLANK(moras[[#This Row],[EDAD]]),T4123,moras[[#This Row],[EDAD]])</f>
        <v>85</v>
      </c>
    </row>
    <row r="4103" spans="1:14" x14ac:dyDescent="0.35">
      <c r="A4103" s="1">
        <v>4102</v>
      </c>
      <c r="B4103" s="1" t="s">
        <v>9</v>
      </c>
      <c r="C4103" s="1">
        <v>322916.59999999998</v>
      </c>
      <c r="D4103" s="1" t="s">
        <v>10</v>
      </c>
      <c r="E4103" s="1" t="s">
        <v>16</v>
      </c>
      <c r="F4103" s="1" t="s">
        <v>12</v>
      </c>
      <c r="G4103" s="1" t="s">
        <v>13</v>
      </c>
      <c r="H4103" s="1" t="s">
        <v>12</v>
      </c>
      <c r="I4103" s="1">
        <v>39</v>
      </c>
      <c r="J4103" t="str">
        <f t="shared" si="193"/>
        <v>No</v>
      </c>
      <c r="K4103" t="str">
        <f t="shared" si="194"/>
        <v>No</v>
      </c>
      <c r="L4103">
        <f t="shared" si="195"/>
        <v>322916.59999999998</v>
      </c>
      <c r="M4103" s="1" t="str">
        <f>IF(ISBLANK(D4103),_xlfn.MODE.SNGL(moras[TIPO_ASEGURAMIENTO]),D4103)</f>
        <v>ASALARIADO</v>
      </c>
      <c r="N4103" s="1">
        <f>IF(ISBLANK(moras[[#This Row],[EDAD]]),T4124,moras[[#This Row],[EDAD]])</f>
        <v>39</v>
      </c>
    </row>
    <row r="4104" spans="1:14" x14ac:dyDescent="0.35">
      <c r="A4104" s="1">
        <v>4103</v>
      </c>
      <c r="B4104" s="1" t="s">
        <v>15</v>
      </c>
      <c r="C4104" s="1">
        <v>299206</v>
      </c>
      <c r="D4104" s="1" t="s">
        <v>10</v>
      </c>
      <c r="E4104" s="1" t="s">
        <v>16</v>
      </c>
      <c r="F4104" s="1" t="s">
        <v>12</v>
      </c>
      <c r="G4104" s="1" t="s">
        <v>13</v>
      </c>
      <c r="H4104" s="1" t="s">
        <v>13</v>
      </c>
      <c r="I4104" s="1">
        <v>39</v>
      </c>
      <c r="J4104" t="str">
        <f t="shared" si="193"/>
        <v>No</v>
      </c>
      <c r="K4104" t="str">
        <f t="shared" si="194"/>
        <v>No</v>
      </c>
      <c r="L4104">
        <f t="shared" si="195"/>
        <v>299206</v>
      </c>
      <c r="M4104" s="1" t="str">
        <f>IF(ISBLANK(D4104),_xlfn.MODE.SNGL(moras[TIPO_ASEGURAMIENTO]),D4104)</f>
        <v>ASALARIADO</v>
      </c>
      <c r="N4104" s="1">
        <f>IF(ISBLANK(moras[[#This Row],[EDAD]]),T4125,moras[[#This Row],[EDAD]])</f>
        <v>39</v>
      </c>
    </row>
    <row r="4105" spans="1:14" x14ac:dyDescent="0.35">
      <c r="A4105" s="1">
        <v>4104</v>
      </c>
      <c r="B4105" s="1" t="s">
        <v>9</v>
      </c>
      <c r="C4105" s="1">
        <v>445761.76</v>
      </c>
      <c r="D4105" s="1" t="s">
        <v>10</v>
      </c>
      <c r="E4105" s="1" t="s">
        <v>16</v>
      </c>
      <c r="F4105" s="1" t="s">
        <v>12</v>
      </c>
      <c r="G4105" s="1" t="s">
        <v>13</v>
      </c>
      <c r="H4105" s="1" t="s">
        <v>13</v>
      </c>
      <c r="I4105" s="1">
        <v>30</v>
      </c>
      <c r="J4105" t="str">
        <f t="shared" si="193"/>
        <v>No</v>
      </c>
      <c r="K4105" t="str">
        <f t="shared" si="194"/>
        <v>No</v>
      </c>
      <c r="L4105">
        <f t="shared" si="195"/>
        <v>445761.76</v>
      </c>
      <c r="M4105" s="1" t="str">
        <f>IF(ISBLANK(D4105),_xlfn.MODE.SNGL(moras[TIPO_ASEGURAMIENTO]),D4105)</f>
        <v>ASALARIADO</v>
      </c>
      <c r="N4105" s="1">
        <f>IF(ISBLANK(moras[[#This Row],[EDAD]]),T4126,moras[[#This Row],[EDAD]])</f>
        <v>30</v>
      </c>
    </row>
    <row r="4106" spans="1:14" x14ac:dyDescent="0.35">
      <c r="A4106" s="1">
        <v>4105</v>
      </c>
      <c r="B4106" s="1" t="s">
        <v>9</v>
      </c>
      <c r="C4106" s="1">
        <v>297046</v>
      </c>
      <c r="D4106" s="1" t="s">
        <v>17</v>
      </c>
      <c r="E4106" s="1" t="s">
        <v>16</v>
      </c>
      <c r="F4106" s="1" t="s">
        <v>12</v>
      </c>
      <c r="G4106" s="1" t="s">
        <v>13</v>
      </c>
      <c r="H4106" s="1" t="s">
        <v>13</v>
      </c>
      <c r="I4106" s="1">
        <v>61</v>
      </c>
      <c r="J4106" t="str">
        <f t="shared" si="193"/>
        <v>No</v>
      </c>
      <c r="K4106" t="str">
        <f t="shared" si="194"/>
        <v>No</v>
      </c>
      <c r="L4106">
        <f t="shared" si="195"/>
        <v>297046</v>
      </c>
      <c r="M4106" s="1" t="str">
        <f>IF(ISBLANK(D4106),_xlfn.MODE.SNGL(moras[TIPO_ASEGURAMIENTO]),D4106)</f>
        <v>ASEGURADO VOLUNTARIO</v>
      </c>
      <c r="N4106" s="1">
        <f>IF(ISBLANK(moras[[#This Row],[EDAD]]),T4127,moras[[#This Row],[EDAD]])</f>
        <v>61</v>
      </c>
    </row>
    <row r="4107" spans="1:14" x14ac:dyDescent="0.35">
      <c r="A4107" s="1">
        <v>4106</v>
      </c>
      <c r="B4107" s="1" t="s">
        <v>15</v>
      </c>
      <c r="C4107" s="1">
        <v>390833.33</v>
      </c>
      <c r="D4107" s="1" t="s">
        <v>10</v>
      </c>
      <c r="E4107" s="1" t="s">
        <v>16</v>
      </c>
      <c r="F4107" s="1" t="s">
        <v>12</v>
      </c>
      <c r="G4107" s="1" t="s">
        <v>13</v>
      </c>
      <c r="H4107" s="1" t="s">
        <v>13</v>
      </c>
      <c r="I4107" s="1">
        <v>41</v>
      </c>
      <c r="J4107" t="str">
        <f t="shared" si="193"/>
        <v>No</v>
      </c>
      <c r="K4107" t="str">
        <f t="shared" si="194"/>
        <v>No</v>
      </c>
      <c r="L4107">
        <f t="shared" si="195"/>
        <v>390833.33</v>
      </c>
      <c r="M4107" s="1" t="str">
        <f>IF(ISBLANK(D4107),_xlfn.MODE.SNGL(moras[TIPO_ASEGURAMIENTO]),D4107)</f>
        <v>ASALARIADO</v>
      </c>
      <c r="N4107" s="1">
        <f>IF(ISBLANK(moras[[#This Row],[EDAD]]),T4128,moras[[#This Row],[EDAD]])</f>
        <v>41</v>
      </c>
    </row>
    <row r="4108" spans="1:14" x14ac:dyDescent="0.35">
      <c r="A4108" s="1">
        <v>4107</v>
      </c>
      <c r="B4108" s="1" t="s">
        <v>15</v>
      </c>
      <c r="C4108" s="1">
        <v>29700</v>
      </c>
      <c r="D4108" s="1" t="s">
        <v>10</v>
      </c>
      <c r="E4108" s="1" t="s">
        <v>16</v>
      </c>
      <c r="F4108" s="1" t="s">
        <v>12</v>
      </c>
      <c r="G4108" s="1" t="s">
        <v>13</v>
      </c>
      <c r="H4108" s="1" t="s">
        <v>13</v>
      </c>
      <c r="I4108" s="1">
        <v>29</v>
      </c>
      <c r="J4108" t="str">
        <f t="shared" si="193"/>
        <v>No</v>
      </c>
      <c r="K4108" t="str">
        <f t="shared" si="194"/>
        <v>No</v>
      </c>
      <c r="L4108">
        <f t="shared" si="195"/>
        <v>29700</v>
      </c>
      <c r="M4108" s="1" t="str">
        <f>IF(ISBLANK(D4108),_xlfn.MODE.SNGL(moras[TIPO_ASEGURAMIENTO]),D4108)</f>
        <v>ASALARIADO</v>
      </c>
      <c r="N4108" s="1">
        <f>IF(ISBLANK(moras[[#This Row],[EDAD]]),T4129,moras[[#This Row],[EDAD]])</f>
        <v>29</v>
      </c>
    </row>
    <row r="4109" spans="1:14" x14ac:dyDescent="0.35">
      <c r="A4109" s="1">
        <v>4108</v>
      </c>
      <c r="B4109" s="1" t="s">
        <v>15</v>
      </c>
      <c r="C4109" s="1">
        <v>1186398.1599999999</v>
      </c>
      <c r="D4109" s="1" t="s">
        <v>10</v>
      </c>
      <c r="E4109" s="1" t="s">
        <v>16</v>
      </c>
      <c r="F4109" s="1" t="s">
        <v>12</v>
      </c>
      <c r="G4109" s="1" t="s">
        <v>13</v>
      </c>
      <c r="H4109" s="1" t="s">
        <v>13</v>
      </c>
      <c r="I4109" s="1">
        <v>41</v>
      </c>
      <c r="J4109" t="str">
        <f t="shared" si="193"/>
        <v>No</v>
      </c>
      <c r="K4109" t="str">
        <f t="shared" si="194"/>
        <v>No</v>
      </c>
      <c r="L4109">
        <f t="shared" si="195"/>
        <v>1186398.1599999999</v>
      </c>
      <c r="M4109" s="1" t="str">
        <f>IF(ISBLANK(D4109),_xlfn.MODE.SNGL(moras[TIPO_ASEGURAMIENTO]),D4109)</f>
        <v>ASALARIADO</v>
      </c>
      <c r="N4109" s="1">
        <f>IF(ISBLANK(moras[[#This Row],[EDAD]]),T4130,moras[[#This Row],[EDAD]])</f>
        <v>41</v>
      </c>
    </row>
    <row r="4110" spans="1:14" x14ac:dyDescent="0.35">
      <c r="A4110" s="1">
        <v>4109</v>
      </c>
      <c r="B4110" s="1" t="s">
        <v>15</v>
      </c>
      <c r="C4110" s="1">
        <v>839613</v>
      </c>
      <c r="D4110" s="1" t="s">
        <v>10</v>
      </c>
      <c r="E4110" s="1" t="s">
        <v>16</v>
      </c>
      <c r="F4110" s="1" t="s">
        <v>12</v>
      </c>
      <c r="G4110" s="1" t="s">
        <v>12</v>
      </c>
      <c r="H4110" s="1" t="s">
        <v>13</v>
      </c>
      <c r="I4110" s="1">
        <v>29</v>
      </c>
      <c r="J4110" t="str">
        <f t="shared" si="193"/>
        <v>No</v>
      </c>
      <c r="K4110" t="str">
        <f t="shared" si="194"/>
        <v>No</v>
      </c>
      <c r="L4110">
        <f t="shared" si="195"/>
        <v>839613</v>
      </c>
      <c r="M4110" s="1" t="str">
        <f>IF(ISBLANK(D4110),_xlfn.MODE.SNGL(moras[TIPO_ASEGURAMIENTO]),D4110)</f>
        <v>ASALARIADO</v>
      </c>
      <c r="N4110" s="1">
        <f>IF(ISBLANK(moras[[#This Row],[EDAD]]),T4131,moras[[#This Row],[EDAD]])</f>
        <v>29</v>
      </c>
    </row>
    <row r="4111" spans="1:14" x14ac:dyDescent="0.35">
      <c r="A4111" s="1">
        <v>4110</v>
      </c>
      <c r="B4111" s="1" t="s">
        <v>15</v>
      </c>
      <c r="C4111" s="1">
        <v>1125420</v>
      </c>
      <c r="D4111" s="1" t="s">
        <v>10</v>
      </c>
      <c r="E4111" s="1" t="s">
        <v>11</v>
      </c>
      <c r="F4111" s="1" t="s">
        <v>12</v>
      </c>
      <c r="G4111" s="1" t="s">
        <v>13</v>
      </c>
      <c r="H4111" s="1" t="s">
        <v>12</v>
      </c>
      <c r="I4111" s="1">
        <v>29</v>
      </c>
      <c r="J4111" t="str">
        <f t="shared" si="193"/>
        <v>No</v>
      </c>
      <c r="K4111" t="str">
        <f t="shared" si="194"/>
        <v>No</v>
      </c>
      <c r="L4111">
        <f t="shared" si="195"/>
        <v>1125420</v>
      </c>
      <c r="M4111" s="1" t="str">
        <f>IF(ISBLANK(D4111),_xlfn.MODE.SNGL(moras[TIPO_ASEGURAMIENTO]),D4111)</f>
        <v>ASALARIADO</v>
      </c>
      <c r="N4111" s="1">
        <f>IF(ISBLANK(moras[[#This Row],[EDAD]]),T4132,moras[[#This Row],[EDAD]])</f>
        <v>29</v>
      </c>
    </row>
    <row r="4112" spans="1:14" x14ac:dyDescent="0.35">
      <c r="A4112" s="1">
        <v>4111</v>
      </c>
      <c r="B4112" s="1" t="s">
        <v>15</v>
      </c>
      <c r="C4112" s="1">
        <v>432600</v>
      </c>
      <c r="D4112" s="1" t="s">
        <v>10</v>
      </c>
      <c r="E4112" s="1" t="s">
        <v>16</v>
      </c>
      <c r="F4112" s="1" t="s">
        <v>12</v>
      </c>
      <c r="G4112" s="1" t="s">
        <v>13</v>
      </c>
      <c r="H4112" s="1" t="s">
        <v>12</v>
      </c>
      <c r="I4112" s="1">
        <v>59</v>
      </c>
      <c r="J4112" t="str">
        <f t="shared" si="193"/>
        <v>No</v>
      </c>
      <c r="K4112" t="str">
        <f t="shared" si="194"/>
        <v>No</v>
      </c>
      <c r="L4112">
        <f t="shared" si="195"/>
        <v>432600</v>
      </c>
      <c r="M4112" s="1" t="str">
        <f>IF(ISBLANK(D4112),_xlfn.MODE.SNGL(moras[TIPO_ASEGURAMIENTO]),D4112)</f>
        <v>ASALARIADO</v>
      </c>
      <c r="N4112" s="1">
        <f>IF(ISBLANK(moras[[#This Row],[EDAD]]),T4133,moras[[#This Row],[EDAD]])</f>
        <v>59</v>
      </c>
    </row>
    <row r="4113" spans="1:14" x14ac:dyDescent="0.35">
      <c r="A4113" s="1">
        <v>4112</v>
      </c>
      <c r="B4113" s="1" t="s">
        <v>9</v>
      </c>
      <c r="C4113" s="1">
        <v>403983</v>
      </c>
      <c r="D4113" s="1" t="s">
        <v>18</v>
      </c>
      <c r="E4113" s="1" t="s">
        <v>16</v>
      </c>
      <c r="F4113" s="1" t="s">
        <v>12</v>
      </c>
      <c r="G4113" s="1" t="s">
        <v>13</v>
      </c>
      <c r="H4113" s="1" t="s">
        <v>13</v>
      </c>
      <c r="I4113" s="1">
        <v>53</v>
      </c>
      <c r="J4113" t="str">
        <f t="shared" si="193"/>
        <v>No</v>
      </c>
      <c r="K4113" t="str">
        <f t="shared" si="194"/>
        <v>No</v>
      </c>
      <c r="L4113">
        <f t="shared" si="195"/>
        <v>403983</v>
      </c>
      <c r="M4113" s="1" t="str">
        <f>IF(ISBLANK(D4113),_xlfn.MODE.SNGL(moras[TIPO_ASEGURAMIENTO]),D4113)</f>
        <v>TRABAJADOR INDEPENDIENTE</v>
      </c>
      <c r="N4113" s="1">
        <f>IF(ISBLANK(moras[[#This Row],[EDAD]]),T4134,moras[[#This Row],[EDAD]])</f>
        <v>53</v>
      </c>
    </row>
    <row r="4114" spans="1:14" x14ac:dyDescent="0.35">
      <c r="A4114" s="1">
        <v>4113</v>
      </c>
      <c r="B4114" s="1" t="s">
        <v>15</v>
      </c>
      <c r="C4114" s="1">
        <v>340000</v>
      </c>
      <c r="D4114" s="1" t="s">
        <v>10</v>
      </c>
      <c r="E4114" s="1" t="s">
        <v>16</v>
      </c>
      <c r="F4114" s="1" t="s">
        <v>12</v>
      </c>
      <c r="G4114" s="1" t="s">
        <v>13</v>
      </c>
      <c r="H4114" s="1" t="s">
        <v>12</v>
      </c>
      <c r="I4114" s="1">
        <v>43</v>
      </c>
      <c r="J4114" t="str">
        <f t="shared" si="193"/>
        <v>No</v>
      </c>
      <c r="K4114" t="str">
        <f t="shared" si="194"/>
        <v>No</v>
      </c>
      <c r="L4114">
        <f t="shared" si="195"/>
        <v>340000</v>
      </c>
      <c r="M4114" s="1" t="str">
        <f>IF(ISBLANK(D4114),_xlfn.MODE.SNGL(moras[TIPO_ASEGURAMIENTO]),D4114)</f>
        <v>ASALARIADO</v>
      </c>
      <c r="N4114" s="1">
        <f>IF(ISBLANK(moras[[#This Row],[EDAD]]),T4135,moras[[#This Row],[EDAD]])</f>
        <v>43</v>
      </c>
    </row>
    <row r="4115" spans="1:14" x14ac:dyDescent="0.35">
      <c r="A4115" s="1">
        <v>4114</v>
      </c>
      <c r="B4115" s="1" t="s">
        <v>15</v>
      </c>
      <c r="C4115" s="1">
        <v>1221960.4099999999</v>
      </c>
      <c r="D4115" s="1" t="s">
        <v>10</v>
      </c>
      <c r="E4115" s="1" t="s">
        <v>11</v>
      </c>
      <c r="F4115" s="1" t="s">
        <v>12</v>
      </c>
      <c r="G4115" s="1" t="s">
        <v>13</v>
      </c>
      <c r="H4115" s="1" t="s">
        <v>13</v>
      </c>
      <c r="I4115" s="1">
        <v>42</v>
      </c>
      <c r="J4115" t="str">
        <f t="shared" si="193"/>
        <v>No</v>
      </c>
      <c r="K4115" t="str">
        <f t="shared" si="194"/>
        <v>No</v>
      </c>
      <c r="L4115">
        <f t="shared" si="195"/>
        <v>1221960.4099999999</v>
      </c>
      <c r="M4115" s="1" t="str">
        <f>IF(ISBLANK(D4115),_xlfn.MODE.SNGL(moras[TIPO_ASEGURAMIENTO]),D4115)</f>
        <v>ASALARIADO</v>
      </c>
      <c r="N4115" s="1">
        <f>IF(ISBLANK(moras[[#This Row],[EDAD]]),T4136,moras[[#This Row],[EDAD]])</f>
        <v>42</v>
      </c>
    </row>
    <row r="4116" spans="1:14" x14ac:dyDescent="0.35">
      <c r="A4116" s="1">
        <v>4115</v>
      </c>
      <c r="B4116" s="1" t="s">
        <v>15</v>
      </c>
      <c r="C4116" s="1">
        <v>399934</v>
      </c>
      <c r="D4116" s="1" t="s">
        <v>10</v>
      </c>
      <c r="E4116" s="1" t="s">
        <v>11</v>
      </c>
      <c r="F4116" s="1" t="s">
        <v>12</v>
      </c>
      <c r="G4116" s="1" t="s">
        <v>13</v>
      </c>
      <c r="H4116" s="1" t="s">
        <v>12</v>
      </c>
      <c r="I4116" s="1">
        <v>36</v>
      </c>
      <c r="J4116" t="str">
        <f t="shared" si="193"/>
        <v>No</v>
      </c>
      <c r="K4116" t="str">
        <f t="shared" si="194"/>
        <v>No</v>
      </c>
      <c r="L4116">
        <f t="shared" si="195"/>
        <v>399934</v>
      </c>
      <c r="M4116" s="1" t="str">
        <f>IF(ISBLANK(D4116),_xlfn.MODE.SNGL(moras[TIPO_ASEGURAMIENTO]),D4116)</f>
        <v>ASALARIADO</v>
      </c>
      <c r="N4116" s="1">
        <f>IF(ISBLANK(moras[[#This Row],[EDAD]]),T4137,moras[[#This Row],[EDAD]])</f>
        <v>36</v>
      </c>
    </row>
    <row r="4117" spans="1:14" x14ac:dyDescent="0.35">
      <c r="A4117" s="1">
        <v>4116</v>
      </c>
      <c r="B4117" s="1" t="s">
        <v>9</v>
      </c>
      <c r="C4117" s="1">
        <v>205570</v>
      </c>
      <c r="D4117" s="1" t="s">
        <v>10</v>
      </c>
      <c r="E4117" s="1" t="s">
        <v>16</v>
      </c>
      <c r="F4117" s="1" t="s">
        <v>12</v>
      </c>
      <c r="G4117" s="1" t="s">
        <v>13</v>
      </c>
      <c r="H4117" s="1" t="s">
        <v>13</v>
      </c>
      <c r="I4117" s="1">
        <v>38</v>
      </c>
      <c r="J4117" t="str">
        <f t="shared" si="193"/>
        <v>No</v>
      </c>
      <c r="K4117" t="str">
        <f t="shared" si="194"/>
        <v>No</v>
      </c>
      <c r="L4117">
        <f t="shared" si="195"/>
        <v>205570</v>
      </c>
      <c r="M4117" s="1" t="str">
        <f>IF(ISBLANK(D4117),_xlfn.MODE.SNGL(moras[TIPO_ASEGURAMIENTO]),D4117)</f>
        <v>ASALARIADO</v>
      </c>
      <c r="N4117" s="1">
        <f>IF(ISBLANK(moras[[#This Row],[EDAD]]),T4138,moras[[#This Row],[EDAD]])</f>
        <v>38</v>
      </c>
    </row>
    <row r="4118" spans="1:14" x14ac:dyDescent="0.35">
      <c r="A4118" s="1">
        <v>4117</v>
      </c>
      <c r="B4118" s="1" t="s">
        <v>15</v>
      </c>
      <c r="C4118" s="1">
        <v>300018</v>
      </c>
      <c r="D4118" s="1" t="s">
        <v>17</v>
      </c>
      <c r="E4118" s="1" t="s">
        <v>16</v>
      </c>
      <c r="F4118" s="1" t="s">
        <v>12</v>
      </c>
      <c r="G4118" s="1" t="s">
        <v>13</v>
      </c>
      <c r="H4118" s="1" t="s">
        <v>13</v>
      </c>
      <c r="I4118" s="1">
        <v>34</v>
      </c>
      <c r="J4118" t="str">
        <f t="shared" si="193"/>
        <v>No</v>
      </c>
      <c r="K4118" t="str">
        <f t="shared" si="194"/>
        <v>No</v>
      </c>
      <c r="L4118">
        <f t="shared" si="195"/>
        <v>300018</v>
      </c>
      <c r="M4118" s="1" t="str">
        <f>IF(ISBLANK(D4118),_xlfn.MODE.SNGL(moras[TIPO_ASEGURAMIENTO]),D4118)</f>
        <v>ASEGURADO VOLUNTARIO</v>
      </c>
      <c r="N4118" s="1">
        <f>IF(ISBLANK(moras[[#This Row],[EDAD]]),T4139,moras[[#This Row],[EDAD]])</f>
        <v>34</v>
      </c>
    </row>
    <row r="4119" spans="1:14" x14ac:dyDescent="0.35">
      <c r="A4119" s="1">
        <v>4118</v>
      </c>
      <c r="B4119" s="1" t="s">
        <v>15</v>
      </c>
      <c r="C4119" s="1">
        <v>386161</v>
      </c>
      <c r="D4119" s="1" t="s">
        <v>18</v>
      </c>
      <c r="E4119" s="1" t="s">
        <v>16</v>
      </c>
      <c r="F4119" s="1" t="s">
        <v>12</v>
      </c>
      <c r="G4119" s="1" t="s">
        <v>13</v>
      </c>
      <c r="H4119" s="1" t="s">
        <v>12</v>
      </c>
      <c r="I4119" s="1">
        <v>47</v>
      </c>
      <c r="J4119" t="str">
        <f t="shared" si="193"/>
        <v>No</v>
      </c>
      <c r="K4119" t="str">
        <f t="shared" si="194"/>
        <v>No</v>
      </c>
      <c r="L4119">
        <f t="shared" si="195"/>
        <v>386161</v>
      </c>
      <c r="M4119" s="1" t="str">
        <f>IF(ISBLANK(D4119),_xlfn.MODE.SNGL(moras[TIPO_ASEGURAMIENTO]),D4119)</f>
        <v>TRABAJADOR INDEPENDIENTE</v>
      </c>
      <c r="N4119" s="1">
        <f>IF(ISBLANK(moras[[#This Row],[EDAD]]),T4140,moras[[#This Row],[EDAD]])</f>
        <v>47</v>
      </c>
    </row>
    <row r="4120" spans="1:14" x14ac:dyDescent="0.35">
      <c r="A4120" s="1">
        <v>4119</v>
      </c>
      <c r="B4120" s="1" t="s">
        <v>9</v>
      </c>
      <c r="C4120" s="1">
        <v>144000</v>
      </c>
      <c r="D4120" s="1" t="s">
        <v>10</v>
      </c>
      <c r="E4120" s="1" t="s">
        <v>16</v>
      </c>
      <c r="F4120" s="1" t="s">
        <v>12</v>
      </c>
      <c r="G4120" s="1" t="s">
        <v>13</v>
      </c>
      <c r="H4120" s="1" t="s">
        <v>13</v>
      </c>
      <c r="I4120" s="1">
        <v>35</v>
      </c>
      <c r="J4120" t="str">
        <f t="shared" si="193"/>
        <v>No</v>
      </c>
      <c r="K4120" t="str">
        <f t="shared" si="194"/>
        <v>No</v>
      </c>
      <c r="L4120">
        <f t="shared" si="195"/>
        <v>144000</v>
      </c>
      <c r="M4120" s="1" t="str">
        <f>IF(ISBLANK(D4120),_xlfn.MODE.SNGL(moras[TIPO_ASEGURAMIENTO]),D4120)</f>
        <v>ASALARIADO</v>
      </c>
      <c r="N4120" s="1">
        <f>IF(ISBLANK(moras[[#This Row],[EDAD]]),T4141,moras[[#This Row],[EDAD]])</f>
        <v>35</v>
      </c>
    </row>
    <row r="4121" spans="1:14" x14ac:dyDescent="0.35">
      <c r="A4121" s="1">
        <v>4120</v>
      </c>
      <c r="B4121" s="1" t="s">
        <v>9</v>
      </c>
      <c r="C4121" s="1">
        <v>394526</v>
      </c>
      <c r="D4121" s="1" t="s">
        <v>18</v>
      </c>
      <c r="E4121" s="1" t="s">
        <v>16</v>
      </c>
      <c r="F4121" s="1" t="s">
        <v>12</v>
      </c>
      <c r="G4121" s="1" t="s">
        <v>13</v>
      </c>
      <c r="H4121" s="1" t="s">
        <v>12</v>
      </c>
      <c r="I4121" s="1">
        <v>48</v>
      </c>
      <c r="J4121" t="str">
        <f t="shared" si="193"/>
        <v>No</v>
      </c>
      <c r="K4121" t="str">
        <f t="shared" si="194"/>
        <v>No</v>
      </c>
      <c r="L4121">
        <f t="shared" si="195"/>
        <v>394526</v>
      </c>
      <c r="M4121" s="1" t="str">
        <f>IF(ISBLANK(D4121),_xlfn.MODE.SNGL(moras[TIPO_ASEGURAMIENTO]),D4121)</f>
        <v>TRABAJADOR INDEPENDIENTE</v>
      </c>
      <c r="N4121" s="1">
        <f>IF(ISBLANK(moras[[#This Row],[EDAD]]),T4142,moras[[#This Row],[EDAD]])</f>
        <v>48</v>
      </c>
    </row>
    <row r="4122" spans="1:14" x14ac:dyDescent="0.35">
      <c r="A4122" s="1">
        <v>4121</v>
      </c>
      <c r="B4122" s="1" t="s">
        <v>15</v>
      </c>
      <c r="C4122" s="1">
        <v>540083</v>
      </c>
      <c r="D4122" s="1" t="s">
        <v>18</v>
      </c>
      <c r="E4122" s="1" t="s">
        <v>16</v>
      </c>
      <c r="F4122" s="1" t="s">
        <v>12</v>
      </c>
      <c r="G4122" s="1" t="s">
        <v>13</v>
      </c>
      <c r="H4122" s="1" t="s">
        <v>12</v>
      </c>
      <c r="I4122" s="1">
        <v>41</v>
      </c>
      <c r="J4122" t="str">
        <f t="shared" si="193"/>
        <v>No</v>
      </c>
      <c r="K4122" t="str">
        <f t="shared" si="194"/>
        <v>No</v>
      </c>
      <c r="L4122">
        <f t="shared" si="195"/>
        <v>540083</v>
      </c>
      <c r="M4122" s="1" t="str">
        <f>IF(ISBLANK(D4122),_xlfn.MODE.SNGL(moras[TIPO_ASEGURAMIENTO]),D4122)</f>
        <v>TRABAJADOR INDEPENDIENTE</v>
      </c>
      <c r="N4122" s="1">
        <f>IF(ISBLANK(moras[[#This Row],[EDAD]]),T4143,moras[[#This Row],[EDAD]])</f>
        <v>41</v>
      </c>
    </row>
    <row r="4123" spans="1:14" x14ac:dyDescent="0.35">
      <c r="A4123" s="1">
        <v>4122</v>
      </c>
      <c r="B4123" s="1" t="s">
        <v>9</v>
      </c>
      <c r="C4123" s="1">
        <v>280000</v>
      </c>
      <c r="D4123" s="1" t="s">
        <v>10</v>
      </c>
      <c r="E4123" s="1" t="s">
        <v>16</v>
      </c>
      <c r="F4123" s="1" t="s">
        <v>12</v>
      </c>
      <c r="G4123" s="1" t="s">
        <v>12</v>
      </c>
      <c r="H4123" s="1" t="s">
        <v>13</v>
      </c>
      <c r="I4123" s="1">
        <v>26</v>
      </c>
      <c r="J4123" t="str">
        <f t="shared" si="193"/>
        <v>No</v>
      </c>
      <c r="K4123" t="str">
        <f t="shared" si="194"/>
        <v>No</v>
      </c>
      <c r="L4123">
        <f t="shared" si="195"/>
        <v>280000</v>
      </c>
      <c r="M4123" s="1" t="str">
        <f>IF(ISBLANK(D4123),_xlfn.MODE.SNGL(moras[TIPO_ASEGURAMIENTO]),D4123)</f>
        <v>ASALARIADO</v>
      </c>
      <c r="N4123" s="1">
        <f>IF(ISBLANK(moras[[#This Row],[EDAD]]),T4144,moras[[#This Row],[EDAD]])</f>
        <v>26</v>
      </c>
    </row>
    <row r="4124" spans="1:14" x14ac:dyDescent="0.35">
      <c r="A4124" s="1">
        <v>4123</v>
      </c>
      <c r="B4124" s="1" t="s">
        <v>9</v>
      </c>
      <c r="C4124" s="1">
        <v>350000</v>
      </c>
      <c r="D4124" s="1" t="s">
        <v>10</v>
      </c>
      <c r="E4124" s="1" t="s">
        <v>16</v>
      </c>
      <c r="F4124" s="1" t="s">
        <v>12</v>
      </c>
      <c r="G4124" s="1" t="s">
        <v>13</v>
      </c>
      <c r="H4124" s="1" t="s">
        <v>13</v>
      </c>
      <c r="I4124" s="1">
        <v>25</v>
      </c>
      <c r="J4124" t="str">
        <f t="shared" si="193"/>
        <v>No</v>
      </c>
      <c r="K4124" t="str">
        <f t="shared" si="194"/>
        <v>No</v>
      </c>
      <c r="L4124">
        <f t="shared" si="195"/>
        <v>350000</v>
      </c>
      <c r="M4124" s="1" t="str">
        <f>IF(ISBLANK(D4124),_xlfn.MODE.SNGL(moras[TIPO_ASEGURAMIENTO]),D4124)</f>
        <v>ASALARIADO</v>
      </c>
      <c r="N4124" s="1">
        <f>IF(ISBLANK(moras[[#This Row],[EDAD]]),T4145,moras[[#This Row],[EDAD]])</f>
        <v>25</v>
      </c>
    </row>
    <row r="4125" spans="1:14" x14ac:dyDescent="0.35">
      <c r="A4125" s="1">
        <v>4124</v>
      </c>
      <c r="B4125" s="1" t="s">
        <v>15</v>
      </c>
      <c r="C4125" s="1">
        <v>382000</v>
      </c>
      <c r="D4125" s="1" t="s">
        <v>10</v>
      </c>
      <c r="E4125" s="1" t="s">
        <v>16</v>
      </c>
      <c r="F4125" s="1" t="s">
        <v>12</v>
      </c>
      <c r="G4125" s="1" t="s">
        <v>13</v>
      </c>
      <c r="H4125" s="1" t="s">
        <v>13</v>
      </c>
      <c r="I4125" s="1">
        <v>20</v>
      </c>
      <c r="J4125" t="str">
        <f t="shared" si="193"/>
        <v>No</v>
      </c>
      <c r="K4125" t="str">
        <f t="shared" si="194"/>
        <v>No</v>
      </c>
      <c r="L4125">
        <f t="shared" si="195"/>
        <v>382000</v>
      </c>
      <c r="M4125" s="1" t="str">
        <f>IF(ISBLANK(D4125),_xlfn.MODE.SNGL(moras[TIPO_ASEGURAMIENTO]),D4125)</f>
        <v>ASALARIADO</v>
      </c>
      <c r="N4125" s="1">
        <f>IF(ISBLANK(moras[[#This Row],[EDAD]]),T4146,moras[[#This Row],[EDAD]])</f>
        <v>20</v>
      </c>
    </row>
    <row r="4126" spans="1:14" x14ac:dyDescent="0.35">
      <c r="A4126" s="1">
        <v>4125</v>
      </c>
      <c r="B4126" s="1" t="s">
        <v>9</v>
      </c>
      <c r="C4126" s="1">
        <v>933124</v>
      </c>
      <c r="D4126" s="1" t="s">
        <v>18</v>
      </c>
      <c r="E4126" s="1" t="s">
        <v>16</v>
      </c>
      <c r="F4126" s="1" t="s">
        <v>12</v>
      </c>
      <c r="G4126" s="1" t="s">
        <v>13</v>
      </c>
      <c r="H4126" s="1" t="s">
        <v>13</v>
      </c>
      <c r="I4126" s="1">
        <v>49</v>
      </c>
      <c r="J4126" t="str">
        <f t="shared" si="193"/>
        <v>No</v>
      </c>
      <c r="K4126" t="str">
        <f t="shared" si="194"/>
        <v>No</v>
      </c>
      <c r="L4126">
        <f t="shared" si="195"/>
        <v>933124</v>
      </c>
      <c r="M4126" s="1" t="str">
        <f>IF(ISBLANK(D4126),_xlfn.MODE.SNGL(moras[TIPO_ASEGURAMIENTO]),D4126)</f>
        <v>TRABAJADOR INDEPENDIENTE</v>
      </c>
      <c r="N4126" s="1">
        <f>IF(ISBLANK(moras[[#This Row],[EDAD]]),T4147,moras[[#This Row],[EDAD]])</f>
        <v>49</v>
      </c>
    </row>
    <row r="4127" spans="1:14" x14ac:dyDescent="0.35">
      <c r="A4127" s="1">
        <v>4126</v>
      </c>
      <c r="B4127" s="1" t="s">
        <v>15</v>
      </c>
      <c r="C4127" s="1">
        <v>865457.02</v>
      </c>
      <c r="D4127" s="1" t="s">
        <v>10</v>
      </c>
      <c r="E4127" s="1" t="s">
        <v>11</v>
      </c>
      <c r="F4127" s="1" t="s">
        <v>12</v>
      </c>
      <c r="G4127" s="1" t="s">
        <v>13</v>
      </c>
      <c r="H4127" s="1" t="s">
        <v>13</v>
      </c>
      <c r="I4127" s="1">
        <v>42</v>
      </c>
      <c r="J4127" t="str">
        <f t="shared" si="193"/>
        <v>No</v>
      </c>
      <c r="K4127" t="str">
        <f t="shared" si="194"/>
        <v>No</v>
      </c>
      <c r="L4127">
        <f t="shared" si="195"/>
        <v>865457.02</v>
      </c>
      <c r="M4127" s="1" t="str">
        <f>IF(ISBLANK(D4127),_xlfn.MODE.SNGL(moras[TIPO_ASEGURAMIENTO]),D4127)</f>
        <v>ASALARIADO</v>
      </c>
      <c r="N4127" s="1">
        <f>IF(ISBLANK(moras[[#This Row],[EDAD]]),T4148,moras[[#This Row],[EDAD]])</f>
        <v>42</v>
      </c>
    </row>
    <row r="4128" spans="1:14" x14ac:dyDescent="0.35">
      <c r="A4128" s="1">
        <v>4127</v>
      </c>
      <c r="B4128" s="1" t="s">
        <v>15</v>
      </c>
      <c r="C4128" s="1">
        <v>399967</v>
      </c>
      <c r="D4128" s="1" t="s">
        <v>14</v>
      </c>
      <c r="E4128" s="1" t="s">
        <v>11</v>
      </c>
      <c r="F4128" s="1" t="s">
        <v>12</v>
      </c>
      <c r="G4128" s="1" t="s">
        <v>13</v>
      </c>
      <c r="H4128" s="1" t="s">
        <v>13</v>
      </c>
      <c r="I4128" s="1">
        <v>82</v>
      </c>
      <c r="J4128" t="str">
        <f t="shared" si="193"/>
        <v>No</v>
      </c>
      <c r="K4128" t="str">
        <f t="shared" si="194"/>
        <v>No</v>
      </c>
      <c r="L4128">
        <f t="shared" si="195"/>
        <v>399967</v>
      </c>
      <c r="M4128" s="1" t="str">
        <f>IF(ISBLANK(D4128),_xlfn.MODE.SNGL(moras[TIPO_ASEGURAMIENTO]),D4128)</f>
        <v>PENSIONADOS EN SU PROPIO SISTEMA</v>
      </c>
      <c r="N4128" s="1">
        <f>IF(ISBLANK(moras[[#This Row],[EDAD]]),T4149,moras[[#This Row],[EDAD]])</f>
        <v>82</v>
      </c>
    </row>
    <row r="4129" spans="1:14" x14ac:dyDescent="0.35">
      <c r="A4129" s="1">
        <v>4128</v>
      </c>
      <c r="B4129" s="1" t="s">
        <v>9</v>
      </c>
      <c r="C4129" s="1">
        <v>436800</v>
      </c>
      <c r="D4129" s="1" t="s">
        <v>10</v>
      </c>
      <c r="E4129" s="1" t="s">
        <v>16</v>
      </c>
      <c r="F4129" s="1" t="s">
        <v>12</v>
      </c>
      <c r="G4129" s="1" t="s">
        <v>13</v>
      </c>
      <c r="H4129" s="1" t="s">
        <v>13</v>
      </c>
      <c r="I4129" s="1">
        <v>53</v>
      </c>
      <c r="J4129" t="str">
        <f t="shared" si="193"/>
        <v>No</v>
      </c>
      <c r="K4129" t="str">
        <f t="shared" si="194"/>
        <v>No</v>
      </c>
      <c r="L4129">
        <f t="shared" si="195"/>
        <v>436800</v>
      </c>
      <c r="M4129" s="1" t="str">
        <f>IF(ISBLANK(D4129),_xlfn.MODE.SNGL(moras[TIPO_ASEGURAMIENTO]),D4129)</f>
        <v>ASALARIADO</v>
      </c>
      <c r="N4129" s="1">
        <f>IF(ISBLANK(moras[[#This Row],[EDAD]]),T4150,moras[[#This Row],[EDAD]])</f>
        <v>53</v>
      </c>
    </row>
    <row r="4130" spans="1:14" x14ac:dyDescent="0.35">
      <c r="A4130" s="1">
        <v>4129</v>
      </c>
      <c r="B4130" s="1" t="s">
        <v>9</v>
      </c>
      <c r="C4130" s="1">
        <v>437896</v>
      </c>
      <c r="D4130" s="1" t="s">
        <v>18</v>
      </c>
      <c r="E4130" s="1" t="s">
        <v>16</v>
      </c>
      <c r="F4130" s="1" t="s">
        <v>12</v>
      </c>
      <c r="G4130" s="1" t="s">
        <v>13</v>
      </c>
      <c r="H4130" s="1" t="s">
        <v>13</v>
      </c>
      <c r="I4130" s="1">
        <v>39</v>
      </c>
      <c r="J4130" t="str">
        <f t="shared" si="193"/>
        <v>No</v>
      </c>
      <c r="K4130" t="str">
        <f t="shared" si="194"/>
        <v>No</v>
      </c>
      <c r="L4130">
        <f t="shared" si="195"/>
        <v>437896</v>
      </c>
      <c r="M4130" s="1" t="str">
        <f>IF(ISBLANK(D4130),_xlfn.MODE.SNGL(moras[TIPO_ASEGURAMIENTO]),D4130)</f>
        <v>TRABAJADOR INDEPENDIENTE</v>
      </c>
      <c r="N4130" s="1">
        <f>IF(ISBLANK(moras[[#This Row],[EDAD]]),T4151,moras[[#This Row],[EDAD]])</f>
        <v>39</v>
      </c>
    </row>
    <row r="4131" spans="1:14" x14ac:dyDescent="0.35">
      <c r="A4131" s="1">
        <v>4130</v>
      </c>
      <c r="B4131" s="1" t="s">
        <v>9</v>
      </c>
      <c r="C4131" s="1">
        <v>297046</v>
      </c>
      <c r="D4131" s="1" t="s">
        <v>18</v>
      </c>
      <c r="E4131" s="1" t="s">
        <v>16</v>
      </c>
      <c r="F4131" s="1" t="s">
        <v>12</v>
      </c>
      <c r="G4131" s="1" t="s">
        <v>13</v>
      </c>
      <c r="H4131" s="1" t="s">
        <v>13</v>
      </c>
      <c r="I4131" s="1">
        <v>54</v>
      </c>
      <c r="J4131" t="str">
        <f t="shared" si="193"/>
        <v>No</v>
      </c>
      <c r="K4131" t="str">
        <f t="shared" si="194"/>
        <v>No</v>
      </c>
      <c r="L4131">
        <f t="shared" si="195"/>
        <v>297046</v>
      </c>
      <c r="M4131" s="1" t="str">
        <f>IF(ISBLANK(D4131),_xlfn.MODE.SNGL(moras[TIPO_ASEGURAMIENTO]),D4131)</f>
        <v>TRABAJADOR INDEPENDIENTE</v>
      </c>
      <c r="N4131" s="1">
        <f>IF(ISBLANK(moras[[#This Row],[EDAD]]),T4152,moras[[#This Row],[EDAD]])</f>
        <v>54</v>
      </c>
    </row>
    <row r="4132" spans="1:14" x14ac:dyDescent="0.35">
      <c r="A4132" s="1">
        <v>4131</v>
      </c>
      <c r="B4132" s="1" t="s">
        <v>15</v>
      </c>
      <c r="C4132" s="1">
        <v>720408.6</v>
      </c>
      <c r="D4132" s="1" t="s">
        <v>10</v>
      </c>
      <c r="E4132" s="1" t="s">
        <v>11</v>
      </c>
      <c r="F4132" s="1" t="s">
        <v>12</v>
      </c>
      <c r="G4132" s="1" t="s">
        <v>13</v>
      </c>
      <c r="H4132" s="1" t="s">
        <v>13</v>
      </c>
      <c r="I4132" s="1">
        <v>45</v>
      </c>
      <c r="J4132" t="str">
        <f t="shared" si="193"/>
        <v>No</v>
      </c>
      <c r="K4132" t="str">
        <f t="shared" si="194"/>
        <v>No</v>
      </c>
      <c r="L4132">
        <f t="shared" si="195"/>
        <v>720408.6</v>
      </c>
      <c r="M4132" s="1" t="str">
        <f>IF(ISBLANK(D4132),_xlfn.MODE.SNGL(moras[TIPO_ASEGURAMIENTO]),D4132)</f>
        <v>ASALARIADO</v>
      </c>
      <c r="N4132" s="1">
        <f>IF(ISBLANK(moras[[#This Row],[EDAD]]),T4153,moras[[#This Row],[EDAD]])</f>
        <v>45</v>
      </c>
    </row>
    <row r="4133" spans="1:14" x14ac:dyDescent="0.35">
      <c r="A4133" s="1">
        <v>4132</v>
      </c>
      <c r="B4133" s="1" t="s">
        <v>9</v>
      </c>
      <c r="C4133" s="1">
        <v>301184</v>
      </c>
      <c r="D4133" s="1" t="s">
        <v>10</v>
      </c>
      <c r="E4133" s="1" t="s">
        <v>16</v>
      </c>
      <c r="F4133" s="1" t="s">
        <v>12</v>
      </c>
      <c r="G4133" s="1" t="s">
        <v>13</v>
      </c>
      <c r="H4133" s="1" t="s">
        <v>13</v>
      </c>
      <c r="I4133" s="1">
        <v>46</v>
      </c>
      <c r="J4133" t="str">
        <f t="shared" si="193"/>
        <v>No</v>
      </c>
      <c r="K4133" t="str">
        <f t="shared" si="194"/>
        <v>No</v>
      </c>
      <c r="L4133">
        <f t="shared" si="195"/>
        <v>301184</v>
      </c>
      <c r="M4133" s="1" t="str">
        <f>IF(ISBLANK(D4133),_xlfn.MODE.SNGL(moras[TIPO_ASEGURAMIENTO]),D4133)</f>
        <v>ASALARIADO</v>
      </c>
      <c r="N4133" s="1">
        <f>IF(ISBLANK(moras[[#This Row],[EDAD]]),T4154,moras[[#This Row],[EDAD]])</f>
        <v>46</v>
      </c>
    </row>
    <row r="4134" spans="1:14" x14ac:dyDescent="0.35">
      <c r="A4134" s="1">
        <v>4133</v>
      </c>
      <c r="B4134" s="1" t="s">
        <v>9</v>
      </c>
      <c r="C4134" s="1">
        <v>230000</v>
      </c>
      <c r="D4134" s="1" t="s">
        <v>10</v>
      </c>
      <c r="E4134" s="1" t="s">
        <v>16</v>
      </c>
      <c r="F4134" s="1" t="s">
        <v>12</v>
      </c>
      <c r="G4134" s="1" t="s">
        <v>13</v>
      </c>
      <c r="H4134" s="1" t="s">
        <v>12</v>
      </c>
      <c r="I4134" s="1">
        <v>60</v>
      </c>
      <c r="J4134" t="str">
        <f t="shared" si="193"/>
        <v>No</v>
      </c>
      <c r="K4134" t="str">
        <f t="shared" si="194"/>
        <v>No</v>
      </c>
      <c r="L4134">
        <f t="shared" si="195"/>
        <v>230000</v>
      </c>
      <c r="M4134" s="1" t="str">
        <f>IF(ISBLANK(D4134),_xlfn.MODE.SNGL(moras[TIPO_ASEGURAMIENTO]),D4134)</f>
        <v>ASALARIADO</v>
      </c>
      <c r="N4134" s="1">
        <f>IF(ISBLANK(moras[[#This Row],[EDAD]]),T4155,moras[[#This Row],[EDAD]])</f>
        <v>60</v>
      </c>
    </row>
    <row r="4135" spans="1:14" x14ac:dyDescent="0.35">
      <c r="A4135" s="1">
        <v>4134</v>
      </c>
      <c r="B4135" s="1" t="s">
        <v>15</v>
      </c>
      <c r="C4135" s="1">
        <v>639148</v>
      </c>
      <c r="D4135" s="1" t="s">
        <v>18</v>
      </c>
      <c r="E4135" s="1" t="s">
        <v>16</v>
      </c>
      <c r="F4135" s="1" t="s">
        <v>12</v>
      </c>
      <c r="G4135" s="1" t="s">
        <v>13</v>
      </c>
      <c r="H4135" s="1" t="s">
        <v>13</v>
      </c>
      <c r="I4135" s="1">
        <v>60</v>
      </c>
      <c r="J4135" t="str">
        <f t="shared" si="193"/>
        <v>No</v>
      </c>
      <c r="K4135" t="str">
        <f t="shared" si="194"/>
        <v>No</v>
      </c>
      <c r="L4135">
        <f t="shared" si="195"/>
        <v>639148</v>
      </c>
      <c r="M4135" s="1" t="str">
        <f>IF(ISBLANK(D4135),_xlfn.MODE.SNGL(moras[TIPO_ASEGURAMIENTO]),D4135)</f>
        <v>TRABAJADOR INDEPENDIENTE</v>
      </c>
      <c r="N4135" s="1">
        <f>IF(ISBLANK(moras[[#This Row],[EDAD]]),T4156,moras[[#This Row],[EDAD]])</f>
        <v>60</v>
      </c>
    </row>
    <row r="4136" spans="1:14" x14ac:dyDescent="0.35">
      <c r="A4136" s="1">
        <v>4135</v>
      </c>
      <c r="B4136" s="1" t="s">
        <v>15</v>
      </c>
      <c r="C4136" s="1">
        <v>470713.7</v>
      </c>
      <c r="D4136" s="1" t="s">
        <v>10</v>
      </c>
      <c r="E4136" s="1" t="s">
        <v>16</v>
      </c>
      <c r="F4136" s="1" t="s">
        <v>12</v>
      </c>
      <c r="G4136" s="1" t="s">
        <v>13</v>
      </c>
      <c r="H4136" s="1" t="s">
        <v>12</v>
      </c>
      <c r="I4136" s="1">
        <v>36</v>
      </c>
      <c r="J4136" t="str">
        <f t="shared" si="193"/>
        <v>No</v>
      </c>
      <c r="K4136" t="str">
        <f t="shared" si="194"/>
        <v>No</v>
      </c>
      <c r="L4136">
        <f t="shared" si="195"/>
        <v>470713.7</v>
      </c>
      <c r="M4136" s="1" t="str">
        <f>IF(ISBLANK(D4136),_xlfn.MODE.SNGL(moras[TIPO_ASEGURAMIENTO]),D4136)</f>
        <v>ASALARIADO</v>
      </c>
      <c r="N4136" s="1">
        <f>IF(ISBLANK(moras[[#This Row],[EDAD]]),T4157,moras[[#This Row],[EDAD]])</f>
        <v>36</v>
      </c>
    </row>
    <row r="4137" spans="1:14" x14ac:dyDescent="0.35">
      <c r="A4137" s="1">
        <v>4136</v>
      </c>
      <c r="B4137" s="1" t="s">
        <v>9</v>
      </c>
      <c r="C4137" s="1">
        <v>298482</v>
      </c>
      <c r="D4137" s="1" t="s">
        <v>18</v>
      </c>
      <c r="E4137" s="1" t="s">
        <v>16</v>
      </c>
      <c r="F4137" s="1" t="s">
        <v>12</v>
      </c>
      <c r="G4137" s="1" t="s">
        <v>13</v>
      </c>
      <c r="H4137" s="1" t="s">
        <v>13</v>
      </c>
      <c r="I4137" s="1">
        <v>28</v>
      </c>
      <c r="J4137" t="str">
        <f t="shared" si="193"/>
        <v>No</v>
      </c>
      <c r="K4137" t="str">
        <f t="shared" si="194"/>
        <v>No</v>
      </c>
      <c r="L4137">
        <f t="shared" si="195"/>
        <v>298482</v>
      </c>
      <c r="M4137" s="1" t="str">
        <f>IF(ISBLANK(D4137),_xlfn.MODE.SNGL(moras[TIPO_ASEGURAMIENTO]),D4137)</f>
        <v>TRABAJADOR INDEPENDIENTE</v>
      </c>
      <c r="N4137" s="1">
        <f>IF(ISBLANK(moras[[#This Row],[EDAD]]),T4158,moras[[#This Row],[EDAD]])</f>
        <v>28</v>
      </c>
    </row>
    <row r="4138" spans="1:14" x14ac:dyDescent="0.35">
      <c r="A4138" s="1">
        <v>4137</v>
      </c>
      <c r="B4138" s="1" t="s">
        <v>9</v>
      </c>
      <c r="C4138" s="1">
        <v>294661.86</v>
      </c>
      <c r="D4138" s="1" t="s">
        <v>10</v>
      </c>
      <c r="E4138" s="1" t="s">
        <v>16</v>
      </c>
      <c r="F4138" s="1" t="s">
        <v>12</v>
      </c>
      <c r="G4138" s="1" t="s">
        <v>13</v>
      </c>
      <c r="H4138" s="1" t="s">
        <v>13</v>
      </c>
      <c r="I4138" s="1">
        <v>25</v>
      </c>
      <c r="J4138" t="str">
        <f t="shared" si="193"/>
        <v>No</v>
      </c>
      <c r="K4138" t="str">
        <f t="shared" si="194"/>
        <v>No</v>
      </c>
      <c r="L4138">
        <f t="shared" si="195"/>
        <v>294661.86</v>
      </c>
      <c r="M4138" s="1" t="str">
        <f>IF(ISBLANK(D4138),_xlfn.MODE.SNGL(moras[TIPO_ASEGURAMIENTO]),D4138)</f>
        <v>ASALARIADO</v>
      </c>
      <c r="N4138" s="1">
        <f>IF(ISBLANK(moras[[#This Row],[EDAD]]),T4159,moras[[#This Row],[EDAD]])</f>
        <v>25</v>
      </c>
    </row>
    <row r="4139" spans="1:14" x14ac:dyDescent="0.35">
      <c r="A4139" s="1">
        <v>4138</v>
      </c>
      <c r="B4139" s="1" t="s">
        <v>9</v>
      </c>
      <c r="C4139" s="1">
        <v>431178</v>
      </c>
      <c r="D4139" s="1" t="s">
        <v>10</v>
      </c>
      <c r="E4139" s="1" t="s">
        <v>16</v>
      </c>
      <c r="F4139" s="1" t="s">
        <v>12</v>
      </c>
      <c r="G4139" s="1" t="s">
        <v>13</v>
      </c>
      <c r="H4139" s="1" t="s">
        <v>13</v>
      </c>
      <c r="I4139" s="1">
        <v>56</v>
      </c>
      <c r="J4139" t="str">
        <f t="shared" si="193"/>
        <v>No</v>
      </c>
      <c r="K4139" t="str">
        <f t="shared" si="194"/>
        <v>No</v>
      </c>
      <c r="L4139">
        <f t="shared" si="195"/>
        <v>431178</v>
      </c>
      <c r="M4139" s="1" t="str">
        <f>IF(ISBLANK(D4139),_xlfn.MODE.SNGL(moras[TIPO_ASEGURAMIENTO]),D4139)</f>
        <v>ASALARIADO</v>
      </c>
      <c r="N4139" s="1">
        <f>IF(ISBLANK(moras[[#This Row],[EDAD]]),T4160,moras[[#This Row],[EDAD]])</f>
        <v>56</v>
      </c>
    </row>
    <row r="4140" spans="1:14" x14ac:dyDescent="0.35">
      <c r="A4140" s="1">
        <v>4139</v>
      </c>
      <c r="B4140" s="1" t="s">
        <v>15</v>
      </c>
      <c r="C4140" s="1">
        <v>278035</v>
      </c>
      <c r="D4140" s="1" t="s">
        <v>17</v>
      </c>
      <c r="E4140" s="1" t="s">
        <v>16</v>
      </c>
      <c r="F4140" s="1" t="s">
        <v>12</v>
      </c>
      <c r="G4140" s="1" t="s">
        <v>13</v>
      </c>
      <c r="H4140" s="1" t="s">
        <v>13</v>
      </c>
      <c r="I4140" s="1">
        <v>49</v>
      </c>
      <c r="J4140" t="str">
        <f t="shared" si="193"/>
        <v>No</v>
      </c>
      <c r="K4140" t="str">
        <f t="shared" si="194"/>
        <v>No</v>
      </c>
      <c r="L4140">
        <f t="shared" si="195"/>
        <v>278035</v>
      </c>
      <c r="M4140" s="1" t="str">
        <f>IF(ISBLANK(D4140),_xlfn.MODE.SNGL(moras[TIPO_ASEGURAMIENTO]),D4140)</f>
        <v>ASEGURADO VOLUNTARIO</v>
      </c>
      <c r="N4140" s="1">
        <f>IF(ISBLANK(moras[[#This Row],[EDAD]]),T4161,moras[[#This Row],[EDAD]])</f>
        <v>49</v>
      </c>
    </row>
    <row r="4141" spans="1:14" x14ac:dyDescent="0.35">
      <c r="A4141" s="1">
        <v>4140</v>
      </c>
      <c r="B4141" s="1" t="s">
        <v>15</v>
      </c>
      <c r="C4141" s="1">
        <v>628333</v>
      </c>
      <c r="D4141" s="1" t="s">
        <v>10</v>
      </c>
      <c r="E4141" s="1" t="s">
        <v>16</v>
      </c>
      <c r="F4141" s="1" t="s">
        <v>12</v>
      </c>
      <c r="G4141" s="1" t="s">
        <v>13</v>
      </c>
      <c r="H4141" s="1" t="s">
        <v>13</v>
      </c>
      <c r="I4141" s="1">
        <v>32</v>
      </c>
      <c r="J4141" t="str">
        <f t="shared" si="193"/>
        <v>No</v>
      </c>
      <c r="K4141" t="str">
        <f t="shared" si="194"/>
        <v>No</v>
      </c>
      <c r="L4141">
        <f t="shared" si="195"/>
        <v>628333</v>
      </c>
      <c r="M4141" s="1" t="str">
        <f>IF(ISBLANK(D4141),_xlfn.MODE.SNGL(moras[TIPO_ASEGURAMIENTO]),D4141)</f>
        <v>ASALARIADO</v>
      </c>
      <c r="N4141" s="1">
        <f>IF(ISBLANK(moras[[#This Row],[EDAD]]),T4162,moras[[#This Row],[EDAD]])</f>
        <v>32</v>
      </c>
    </row>
    <row r="4142" spans="1:14" x14ac:dyDescent="0.35">
      <c r="A4142" s="1">
        <v>4141</v>
      </c>
      <c r="B4142" s="1" t="s">
        <v>15</v>
      </c>
      <c r="C4142" s="1">
        <v>526107.13</v>
      </c>
      <c r="D4142" s="1" t="s">
        <v>10</v>
      </c>
      <c r="E4142" s="1" t="s">
        <v>11</v>
      </c>
      <c r="F4142" s="1" t="s">
        <v>12</v>
      </c>
      <c r="G4142" s="1" t="s">
        <v>13</v>
      </c>
      <c r="H4142" s="1" t="s">
        <v>13</v>
      </c>
      <c r="I4142" s="1">
        <v>37</v>
      </c>
      <c r="J4142" t="str">
        <f t="shared" si="193"/>
        <v>No</v>
      </c>
      <c r="K4142" t="str">
        <f t="shared" si="194"/>
        <v>No</v>
      </c>
      <c r="L4142">
        <f t="shared" si="195"/>
        <v>526107.13</v>
      </c>
      <c r="M4142" s="1" t="str">
        <f>IF(ISBLANK(D4142),_xlfn.MODE.SNGL(moras[TIPO_ASEGURAMIENTO]),D4142)</f>
        <v>ASALARIADO</v>
      </c>
      <c r="N4142" s="1">
        <f>IF(ISBLANK(moras[[#This Row],[EDAD]]),T4163,moras[[#This Row],[EDAD]])</f>
        <v>37</v>
      </c>
    </row>
    <row r="4143" spans="1:14" x14ac:dyDescent="0.35">
      <c r="A4143" s="1">
        <v>4142</v>
      </c>
      <c r="B4143" s="1" t="s">
        <v>15</v>
      </c>
      <c r="C4143" s="1">
        <v>278030</v>
      </c>
      <c r="D4143" s="1" t="s">
        <v>19</v>
      </c>
      <c r="E4143" s="1" t="s">
        <v>16</v>
      </c>
      <c r="F4143" s="1" t="s">
        <v>12</v>
      </c>
      <c r="G4143" s="1" t="s">
        <v>13</v>
      </c>
      <c r="H4143" s="1" t="s">
        <v>13</v>
      </c>
      <c r="I4143" s="1">
        <v>47</v>
      </c>
      <c r="J4143" t="str">
        <f t="shared" si="193"/>
        <v>No</v>
      </c>
      <c r="K4143" t="str">
        <f t="shared" si="194"/>
        <v>No</v>
      </c>
      <c r="L4143">
        <f t="shared" si="195"/>
        <v>278030</v>
      </c>
      <c r="M4143" s="1" t="str">
        <f>IF(ISBLANK(D4143),_xlfn.MODE.SNGL(moras[TIPO_ASEGURAMIENTO]),D4143)</f>
        <v>CONVENIOS ESPECIALES DE TRABAJADORES INDEPENDIENTES</v>
      </c>
      <c r="N4143" s="1">
        <f>IF(ISBLANK(moras[[#This Row],[EDAD]]),T4164,moras[[#This Row],[EDAD]])</f>
        <v>47</v>
      </c>
    </row>
    <row r="4144" spans="1:14" x14ac:dyDescent="0.35">
      <c r="A4144" s="1">
        <v>4143</v>
      </c>
      <c r="B4144" s="1" t="s">
        <v>15</v>
      </c>
      <c r="C4144" s="1">
        <v>471872</v>
      </c>
      <c r="D4144" s="1" t="s">
        <v>10</v>
      </c>
      <c r="E4144" s="1" t="s">
        <v>11</v>
      </c>
      <c r="F4144" s="1" t="s">
        <v>12</v>
      </c>
      <c r="G4144" s="1" t="s">
        <v>13</v>
      </c>
      <c r="H4144" s="1" t="s">
        <v>12</v>
      </c>
      <c r="I4144" s="1">
        <v>33</v>
      </c>
      <c r="J4144" t="str">
        <f t="shared" si="193"/>
        <v>No</v>
      </c>
      <c r="K4144" t="str">
        <f t="shared" si="194"/>
        <v>No</v>
      </c>
      <c r="L4144">
        <f t="shared" si="195"/>
        <v>471872</v>
      </c>
      <c r="M4144" s="1" t="str">
        <f>IF(ISBLANK(D4144),_xlfn.MODE.SNGL(moras[TIPO_ASEGURAMIENTO]),D4144)</f>
        <v>ASALARIADO</v>
      </c>
      <c r="N4144" s="1">
        <f>IF(ISBLANK(moras[[#This Row],[EDAD]]),T4165,moras[[#This Row],[EDAD]])</f>
        <v>33</v>
      </c>
    </row>
    <row r="4145" spans="1:14" x14ac:dyDescent="0.35">
      <c r="A4145" s="1">
        <v>4144</v>
      </c>
      <c r="B4145" s="1" t="s">
        <v>15</v>
      </c>
      <c r="C4145" s="1">
        <v>1416053</v>
      </c>
      <c r="D4145" s="1" t="s">
        <v>14</v>
      </c>
      <c r="E4145" s="1" t="s">
        <v>11</v>
      </c>
      <c r="F4145" s="1" t="s">
        <v>12</v>
      </c>
      <c r="G4145" s="1" t="s">
        <v>13</v>
      </c>
      <c r="H4145" s="1" t="s">
        <v>13</v>
      </c>
      <c r="I4145" s="1">
        <v>50</v>
      </c>
      <c r="J4145" t="str">
        <f t="shared" si="193"/>
        <v>No</v>
      </c>
      <c r="K4145" t="str">
        <f t="shared" si="194"/>
        <v>No</v>
      </c>
      <c r="L4145">
        <f t="shared" si="195"/>
        <v>1416053</v>
      </c>
      <c r="M4145" s="1" t="str">
        <f>IF(ISBLANK(D4145),_xlfn.MODE.SNGL(moras[TIPO_ASEGURAMIENTO]),D4145)</f>
        <v>PENSIONADOS EN SU PROPIO SISTEMA</v>
      </c>
      <c r="N4145" s="1">
        <f>IF(ISBLANK(moras[[#This Row],[EDAD]]),T4166,moras[[#This Row],[EDAD]])</f>
        <v>50</v>
      </c>
    </row>
    <row r="4146" spans="1:14" x14ac:dyDescent="0.35">
      <c r="A4146" s="1">
        <v>4145</v>
      </c>
      <c r="B4146" s="1" t="s">
        <v>9</v>
      </c>
      <c r="C4146" s="1">
        <v>1017377.98</v>
      </c>
      <c r="D4146" s="1" t="s">
        <v>10</v>
      </c>
      <c r="E4146" s="1" t="s">
        <v>16</v>
      </c>
      <c r="F4146" s="1" t="s">
        <v>12</v>
      </c>
      <c r="G4146" s="1" t="s">
        <v>13</v>
      </c>
      <c r="H4146" s="1" t="s">
        <v>13</v>
      </c>
      <c r="I4146" s="1">
        <v>48</v>
      </c>
      <c r="J4146" t="str">
        <f t="shared" si="193"/>
        <v>No</v>
      </c>
      <c r="K4146" t="str">
        <f t="shared" si="194"/>
        <v>No</v>
      </c>
      <c r="L4146">
        <f t="shared" si="195"/>
        <v>1017377.98</v>
      </c>
      <c r="M4146" s="1" t="str">
        <f>IF(ISBLANK(D4146),_xlfn.MODE.SNGL(moras[TIPO_ASEGURAMIENTO]),D4146)</f>
        <v>ASALARIADO</v>
      </c>
      <c r="N4146" s="1">
        <f>IF(ISBLANK(moras[[#This Row],[EDAD]]),T4167,moras[[#This Row],[EDAD]])</f>
        <v>48</v>
      </c>
    </row>
    <row r="4147" spans="1:14" x14ac:dyDescent="0.35">
      <c r="A4147" s="1">
        <v>4146</v>
      </c>
      <c r="B4147" s="1" t="s">
        <v>15</v>
      </c>
      <c r="C4147" s="1">
        <v>159787.23000000001</v>
      </c>
      <c r="D4147" s="1" t="s">
        <v>10</v>
      </c>
      <c r="E4147" s="1" t="s">
        <v>16</v>
      </c>
      <c r="F4147" s="1" t="s">
        <v>12</v>
      </c>
      <c r="G4147" s="1" t="s">
        <v>13</v>
      </c>
      <c r="H4147" s="1" t="s">
        <v>13</v>
      </c>
      <c r="I4147" s="1">
        <v>42</v>
      </c>
      <c r="J4147" t="str">
        <f t="shared" si="193"/>
        <v>No</v>
      </c>
      <c r="K4147" t="str">
        <f t="shared" si="194"/>
        <v>No</v>
      </c>
      <c r="L4147">
        <f t="shared" si="195"/>
        <v>159787.23000000001</v>
      </c>
      <c r="M4147" s="1" t="str">
        <f>IF(ISBLANK(D4147),_xlfn.MODE.SNGL(moras[TIPO_ASEGURAMIENTO]),D4147)</f>
        <v>ASALARIADO</v>
      </c>
      <c r="N4147" s="1">
        <f>IF(ISBLANK(moras[[#This Row],[EDAD]]),T4168,moras[[#This Row],[EDAD]])</f>
        <v>42</v>
      </c>
    </row>
    <row r="4148" spans="1:14" x14ac:dyDescent="0.35">
      <c r="A4148" s="1">
        <v>4147</v>
      </c>
      <c r="B4148" s="1" t="s">
        <v>15</v>
      </c>
      <c r="C4148" s="1">
        <v>561950</v>
      </c>
      <c r="D4148" s="1" t="s">
        <v>10</v>
      </c>
      <c r="E4148" s="1" t="s">
        <v>11</v>
      </c>
      <c r="F4148" s="1" t="s">
        <v>12</v>
      </c>
      <c r="G4148" s="1" t="s">
        <v>13</v>
      </c>
      <c r="H4148" s="1" t="s">
        <v>12</v>
      </c>
      <c r="I4148" s="1">
        <v>32</v>
      </c>
      <c r="J4148" t="str">
        <f t="shared" si="193"/>
        <v>No</v>
      </c>
      <c r="K4148" t="str">
        <f t="shared" si="194"/>
        <v>No</v>
      </c>
      <c r="L4148">
        <f t="shared" si="195"/>
        <v>561950</v>
      </c>
      <c r="M4148" s="1" t="str">
        <f>IF(ISBLANK(D4148),_xlfn.MODE.SNGL(moras[TIPO_ASEGURAMIENTO]),D4148)</f>
        <v>ASALARIADO</v>
      </c>
      <c r="N4148" s="1">
        <f>IF(ISBLANK(moras[[#This Row],[EDAD]]),T4169,moras[[#This Row],[EDAD]])</f>
        <v>32</v>
      </c>
    </row>
    <row r="4149" spans="1:14" x14ac:dyDescent="0.35">
      <c r="A4149" s="1">
        <v>4148</v>
      </c>
      <c r="B4149" s="1" t="s">
        <v>9</v>
      </c>
      <c r="C4149" s="1">
        <v>500000</v>
      </c>
      <c r="D4149" s="1" t="s">
        <v>10</v>
      </c>
      <c r="E4149" s="1" t="s">
        <v>16</v>
      </c>
      <c r="F4149" s="1" t="s">
        <v>12</v>
      </c>
      <c r="G4149" s="1" t="s">
        <v>12</v>
      </c>
      <c r="H4149" s="1" t="s">
        <v>13</v>
      </c>
      <c r="I4149" s="1">
        <v>29</v>
      </c>
      <c r="J4149" t="str">
        <f t="shared" si="193"/>
        <v>No</v>
      </c>
      <c r="K4149" t="str">
        <f t="shared" si="194"/>
        <v>No</v>
      </c>
      <c r="L4149">
        <f t="shared" si="195"/>
        <v>500000</v>
      </c>
      <c r="M4149" s="1" t="str">
        <f>IF(ISBLANK(D4149),_xlfn.MODE.SNGL(moras[TIPO_ASEGURAMIENTO]),D4149)</f>
        <v>ASALARIADO</v>
      </c>
      <c r="N4149" s="1">
        <f>IF(ISBLANK(moras[[#This Row],[EDAD]]),T4170,moras[[#This Row],[EDAD]])</f>
        <v>29</v>
      </c>
    </row>
    <row r="4150" spans="1:14" x14ac:dyDescent="0.35">
      <c r="A4150" s="1">
        <v>4149</v>
      </c>
      <c r="B4150" s="1" t="s">
        <v>9</v>
      </c>
      <c r="C4150" s="1">
        <v>895921</v>
      </c>
      <c r="D4150" s="1" t="s">
        <v>10</v>
      </c>
      <c r="E4150" s="1" t="s">
        <v>16</v>
      </c>
      <c r="F4150" s="1" t="s">
        <v>12</v>
      </c>
      <c r="G4150" s="1" t="s">
        <v>13</v>
      </c>
      <c r="H4150" s="1" t="s">
        <v>13</v>
      </c>
      <c r="I4150" s="1">
        <v>24</v>
      </c>
      <c r="J4150" t="str">
        <f t="shared" si="193"/>
        <v>No</v>
      </c>
      <c r="K4150" t="str">
        <f t="shared" si="194"/>
        <v>No</v>
      </c>
      <c r="L4150">
        <f t="shared" si="195"/>
        <v>895921</v>
      </c>
      <c r="M4150" s="1" t="str">
        <f>IF(ISBLANK(D4150),_xlfn.MODE.SNGL(moras[TIPO_ASEGURAMIENTO]),D4150)</f>
        <v>ASALARIADO</v>
      </c>
      <c r="N4150" s="1">
        <f>IF(ISBLANK(moras[[#This Row],[EDAD]]),T4171,moras[[#This Row],[EDAD]])</f>
        <v>24</v>
      </c>
    </row>
    <row r="4151" spans="1:14" x14ac:dyDescent="0.35">
      <c r="A4151" s="1">
        <v>4150</v>
      </c>
      <c r="B4151" s="1" t="s">
        <v>15</v>
      </c>
      <c r="C4151" s="1">
        <v>278030</v>
      </c>
      <c r="D4151" s="1" t="s">
        <v>17</v>
      </c>
      <c r="E4151" s="1" t="s">
        <v>16</v>
      </c>
      <c r="F4151" s="1" t="s">
        <v>12</v>
      </c>
      <c r="G4151" s="1" t="s">
        <v>12</v>
      </c>
      <c r="H4151" s="1" t="s">
        <v>13</v>
      </c>
      <c r="I4151" s="1">
        <v>29</v>
      </c>
      <c r="J4151" t="str">
        <f t="shared" si="193"/>
        <v>No</v>
      </c>
      <c r="K4151" t="str">
        <f t="shared" si="194"/>
        <v>No</v>
      </c>
      <c r="L4151">
        <f t="shared" si="195"/>
        <v>278030</v>
      </c>
      <c r="M4151" s="1" t="str">
        <f>IF(ISBLANK(D4151),_xlfn.MODE.SNGL(moras[TIPO_ASEGURAMIENTO]),D4151)</f>
        <v>ASEGURADO VOLUNTARIO</v>
      </c>
      <c r="N4151" s="1">
        <f>IF(ISBLANK(moras[[#This Row],[EDAD]]),T4172,moras[[#This Row],[EDAD]])</f>
        <v>29</v>
      </c>
    </row>
    <row r="4152" spans="1:14" x14ac:dyDescent="0.35">
      <c r="A4152" s="1">
        <v>4151</v>
      </c>
      <c r="B4152" s="1" t="s">
        <v>9</v>
      </c>
      <c r="C4152" s="1">
        <v>534683</v>
      </c>
      <c r="D4152" s="1" t="s">
        <v>18</v>
      </c>
      <c r="E4152" s="1" t="s">
        <v>16</v>
      </c>
      <c r="F4152" s="1" t="s">
        <v>12</v>
      </c>
      <c r="G4152" s="1" t="s">
        <v>12</v>
      </c>
      <c r="H4152" s="1" t="s">
        <v>12</v>
      </c>
      <c r="I4152" s="1">
        <v>37</v>
      </c>
      <c r="J4152" t="str">
        <f t="shared" si="193"/>
        <v>No</v>
      </c>
      <c r="K4152" t="str">
        <f t="shared" si="194"/>
        <v>No</v>
      </c>
      <c r="L4152">
        <f t="shared" si="195"/>
        <v>534683</v>
      </c>
      <c r="M4152" s="1" t="str">
        <f>IF(ISBLANK(D4152),_xlfn.MODE.SNGL(moras[TIPO_ASEGURAMIENTO]),D4152)</f>
        <v>TRABAJADOR INDEPENDIENTE</v>
      </c>
      <c r="N4152" s="1">
        <f>IF(ISBLANK(moras[[#This Row],[EDAD]]),T4173,moras[[#This Row],[EDAD]])</f>
        <v>37</v>
      </c>
    </row>
    <row r="4153" spans="1:14" x14ac:dyDescent="0.35">
      <c r="A4153" s="1">
        <v>4152</v>
      </c>
      <c r="B4153" s="1" t="s">
        <v>9</v>
      </c>
      <c r="C4153" s="1">
        <v>263305</v>
      </c>
      <c r="D4153" s="1" t="s">
        <v>10</v>
      </c>
      <c r="E4153" s="1" t="s">
        <v>16</v>
      </c>
      <c r="F4153" s="1" t="s">
        <v>12</v>
      </c>
      <c r="G4153" s="1" t="s">
        <v>13</v>
      </c>
      <c r="H4153" s="1" t="s">
        <v>12</v>
      </c>
      <c r="I4153" s="1">
        <v>34</v>
      </c>
      <c r="J4153" t="str">
        <f t="shared" si="193"/>
        <v>No</v>
      </c>
      <c r="K4153" t="str">
        <f t="shared" si="194"/>
        <v>No</v>
      </c>
      <c r="L4153">
        <f t="shared" si="195"/>
        <v>263305</v>
      </c>
      <c r="M4153" s="1" t="str">
        <f>IF(ISBLANK(D4153),_xlfn.MODE.SNGL(moras[TIPO_ASEGURAMIENTO]),D4153)</f>
        <v>ASALARIADO</v>
      </c>
      <c r="N4153" s="1">
        <f>IF(ISBLANK(moras[[#This Row],[EDAD]]),T4174,moras[[#This Row],[EDAD]])</f>
        <v>34</v>
      </c>
    </row>
    <row r="4154" spans="1:14" x14ac:dyDescent="0.35">
      <c r="A4154" s="1">
        <v>4153</v>
      </c>
      <c r="B4154" s="1" t="s">
        <v>9</v>
      </c>
      <c r="C4154" s="1">
        <v>359544.27</v>
      </c>
      <c r="D4154" s="1" t="s">
        <v>21</v>
      </c>
      <c r="E4154" s="1" t="s">
        <v>16</v>
      </c>
      <c r="F4154" s="1" t="s">
        <v>12</v>
      </c>
      <c r="G4154" s="1" t="s">
        <v>12</v>
      </c>
      <c r="H4154" s="1" t="s">
        <v>13</v>
      </c>
      <c r="I4154" s="1">
        <v>20</v>
      </c>
      <c r="J4154" t="str">
        <f t="shared" si="193"/>
        <v>No</v>
      </c>
      <c r="K4154" t="str">
        <f t="shared" si="194"/>
        <v>No</v>
      </c>
      <c r="L4154">
        <f t="shared" si="195"/>
        <v>359544.27</v>
      </c>
      <c r="M4154" s="1" t="str">
        <f>IF(ISBLANK(D4154),_xlfn.MODE.SNGL(moras[TIPO_ASEGURAMIENTO]),D4154)</f>
        <v>CONVENIOS ESPECIALES DE ASEGURADOS VOLUNTARIOS</v>
      </c>
      <c r="N4154" s="1">
        <f>IF(ISBLANK(moras[[#This Row],[EDAD]]),T4175,moras[[#This Row],[EDAD]])</f>
        <v>20</v>
      </c>
    </row>
    <row r="4155" spans="1:14" x14ac:dyDescent="0.35">
      <c r="A4155" s="1">
        <v>4154</v>
      </c>
      <c r="B4155" s="1" t="s">
        <v>9</v>
      </c>
      <c r="C4155" s="1">
        <v>331059</v>
      </c>
      <c r="D4155" s="1" t="s">
        <v>18</v>
      </c>
      <c r="E4155" s="1" t="s">
        <v>16</v>
      </c>
      <c r="F4155" s="1" t="s">
        <v>12</v>
      </c>
      <c r="G4155" s="1" t="s">
        <v>13</v>
      </c>
      <c r="H4155" s="1" t="s">
        <v>12</v>
      </c>
      <c r="I4155" s="1">
        <v>45</v>
      </c>
      <c r="J4155" t="str">
        <f t="shared" si="193"/>
        <v>No</v>
      </c>
      <c r="K4155" t="str">
        <f t="shared" si="194"/>
        <v>No</v>
      </c>
      <c r="L4155">
        <f t="shared" si="195"/>
        <v>331059</v>
      </c>
      <c r="M4155" s="1" t="str">
        <f>IF(ISBLANK(D4155),_xlfn.MODE.SNGL(moras[TIPO_ASEGURAMIENTO]),D4155)</f>
        <v>TRABAJADOR INDEPENDIENTE</v>
      </c>
      <c r="N4155" s="1">
        <f>IF(ISBLANK(moras[[#This Row],[EDAD]]),T4176,moras[[#This Row],[EDAD]])</f>
        <v>45</v>
      </c>
    </row>
    <row r="4156" spans="1:14" x14ac:dyDescent="0.35">
      <c r="A4156" s="1">
        <v>4155</v>
      </c>
      <c r="B4156" s="1" t="s">
        <v>15</v>
      </c>
      <c r="C4156" s="1">
        <v>1226666.67</v>
      </c>
      <c r="D4156" s="1" t="s">
        <v>10</v>
      </c>
      <c r="E4156" s="1" t="s">
        <v>16</v>
      </c>
      <c r="F4156" s="1" t="s">
        <v>12</v>
      </c>
      <c r="G4156" s="1" t="s">
        <v>13</v>
      </c>
      <c r="H4156" s="1" t="s">
        <v>13</v>
      </c>
      <c r="I4156" s="1">
        <v>26</v>
      </c>
      <c r="J4156" t="str">
        <f t="shared" si="193"/>
        <v>No</v>
      </c>
      <c r="K4156" t="str">
        <f t="shared" si="194"/>
        <v>No</v>
      </c>
      <c r="L4156">
        <f t="shared" si="195"/>
        <v>1226666.67</v>
      </c>
      <c r="M4156" s="1" t="str">
        <f>IF(ISBLANK(D4156),_xlfn.MODE.SNGL(moras[TIPO_ASEGURAMIENTO]),D4156)</f>
        <v>ASALARIADO</v>
      </c>
      <c r="N4156" s="1">
        <f>IF(ISBLANK(moras[[#This Row],[EDAD]]),T4177,moras[[#This Row],[EDAD]])</f>
        <v>26</v>
      </c>
    </row>
    <row r="4157" spans="1:14" x14ac:dyDescent="0.35">
      <c r="A4157" s="1">
        <v>4156</v>
      </c>
      <c r="B4157" s="1" t="s">
        <v>15</v>
      </c>
      <c r="C4157" s="1">
        <v>750000</v>
      </c>
      <c r="D4157" s="1" t="s">
        <v>10</v>
      </c>
      <c r="E4157" s="1" t="s">
        <v>16</v>
      </c>
      <c r="F4157" s="1" t="s">
        <v>12</v>
      </c>
      <c r="G4157" s="1" t="s">
        <v>13</v>
      </c>
      <c r="H4157" s="1" t="s">
        <v>13</v>
      </c>
      <c r="I4157" s="1">
        <v>35</v>
      </c>
      <c r="J4157" t="str">
        <f t="shared" si="193"/>
        <v>No</v>
      </c>
      <c r="K4157" t="str">
        <f t="shared" si="194"/>
        <v>No</v>
      </c>
      <c r="L4157">
        <f t="shared" si="195"/>
        <v>750000</v>
      </c>
      <c r="M4157" s="1" t="str">
        <f>IF(ISBLANK(D4157),_xlfn.MODE.SNGL(moras[TIPO_ASEGURAMIENTO]),D4157)</f>
        <v>ASALARIADO</v>
      </c>
      <c r="N4157" s="1">
        <f>IF(ISBLANK(moras[[#This Row],[EDAD]]),T4178,moras[[#This Row],[EDAD]])</f>
        <v>35</v>
      </c>
    </row>
    <row r="4158" spans="1:14" x14ac:dyDescent="0.35">
      <c r="A4158" s="1">
        <v>4157</v>
      </c>
      <c r="B4158" s="1" t="s">
        <v>9</v>
      </c>
      <c r="C4158" s="1">
        <v>433710</v>
      </c>
      <c r="D4158" s="1" t="s">
        <v>10</v>
      </c>
      <c r="E4158" s="1" t="s">
        <v>16</v>
      </c>
      <c r="F4158" s="1" t="s">
        <v>12</v>
      </c>
      <c r="G4158" s="1" t="s">
        <v>13</v>
      </c>
      <c r="H4158" s="1" t="s">
        <v>13</v>
      </c>
      <c r="I4158" s="1">
        <v>60</v>
      </c>
      <c r="J4158" t="str">
        <f t="shared" si="193"/>
        <v>No</v>
      </c>
      <c r="K4158" t="str">
        <f t="shared" si="194"/>
        <v>No</v>
      </c>
      <c r="L4158">
        <f t="shared" si="195"/>
        <v>433710</v>
      </c>
      <c r="M4158" s="1" t="str">
        <f>IF(ISBLANK(D4158),_xlfn.MODE.SNGL(moras[TIPO_ASEGURAMIENTO]),D4158)</f>
        <v>ASALARIADO</v>
      </c>
      <c r="N4158" s="1">
        <f>IF(ISBLANK(moras[[#This Row],[EDAD]]),T4179,moras[[#This Row],[EDAD]])</f>
        <v>60</v>
      </c>
    </row>
    <row r="4159" spans="1:14" x14ac:dyDescent="0.35">
      <c r="A4159" s="1">
        <v>4158</v>
      </c>
      <c r="B4159" s="1" t="s">
        <v>9</v>
      </c>
      <c r="C4159" s="1">
        <v>540083</v>
      </c>
      <c r="D4159" s="1" t="s">
        <v>18</v>
      </c>
      <c r="E4159" s="1" t="s">
        <v>16</v>
      </c>
      <c r="F4159" s="1" t="s">
        <v>12</v>
      </c>
      <c r="G4159" s="1" t="s">
        <v>13</v>
      </c>
      <c r="H4159" s="1" t="s">
        <v>12</v>
      </c>
      <c r="I4159" s="1">
        <v>54</v>
      </c>
      <c r="J4159" t="str">
        <f t="shared" si="193"/>
        <v>No</v>
      </c>
      <c r="K4159" t="str">
        <f t="shared" si="194"/>
        <v>No</v>
      </c>
      <c r="L4159">
        <f t="shared" si="195"/>
        <v>540083</v>
      </c>
      <c r="M4159" s="1" t="str">
        <f>IF(ISBLANK(D4159),_xlfn.MODE.SNGL(moras[TIPO_ASEGURAMIENTO]),D4159)</f>
        <v>TRABAJADOR INDEPENDIENTE</v>
      </c>
      <c r="N4159" s="1">
        <f>IF(ISBLANK(moras[[#This Row],[EDAD]]),T4180,moras[[#This Row],[EDAD]])</f>
        <v>54</v>
      </c>
    </row>
    <row r="4160" spans="1:14" x14ac:dyDescent="0.35">
      <c r="A4160" s="1">
        <v>4159</v>
      </c>
      <c r="B4160" s="1" t="s">
        <v>9</v>
      </c>
      <c r="C4160" s="1">
        <v>575195.69999999995</v>
      </c>
      <c r="D4160" s="1" t="s">
        <v>10</v>
      </c>
      <c r="E4160" s="1" t="s">
        <v>16</v>
      </c>
      <c r="F4160" s="1" t="s">
        <v>12</v>
      </c>
      <c r="G4160" s="1" t="s">
        <v>13</v>
      </c>
      <c r="H4160" s="1" t="s">
        <v>13</v>
      </c>
      <c r="I4160" s="1">
        <v>26</v>
      </c>
      <c r="J4160" t="str">
        <f t="shared" si="193"/>
        <v>No</v>
      </c>
      <c r="K4160" t="str">
        <f t="shared" si="194"/>
        <v>No</v>
      </c>
      <c r="L4160">
        <f t="shared" si="195"/>
        <v>575195.69999999995</v>
      </c>
      <c r="M4160" s="1" t="str">
        <f>IF(ISBLANK(D4160),_xlfn.MODE.SNGL(moras[TIPO_ASEGURAMIENTO]),D4160)</f>
        <v>ASALARIADO</v>
      </c>
      <c r="N4160" s="1">
        <f>IF(ISBLANK(moras[[#This Row],[EDAD]]),T4181,moras[[#This Row],[EDAD]])</f>
        <v>26</v>
      </c>
    </row>
    <row r="4161" spans="1:14" x14ac:dyDescent="0.35">
      <c r="A4161" s="1">
        <v>4160</v>
      </c>
      <c r="B4161" s="1" t="s">
        <v>9</v>
      </c>
      <c r="C4161" s="1">
        <v>660110</v>
      </c>
      <c r="D4161" s="1" t="s">
        <v>10</v>
      </c>
      <c r="E4161" s="1" t="s">
        <v>16</v>
      </c>
      <c r="F4161" s="1" t="s">
        <v>12</v>
      </c>
      <c r="G4161" s="1" t="s">
        <v>13</v>
      </c>
      <c r="H4161" s="1" t="s">
        <v>13</v>
      </c>
      <c r="I4161" s="1">
        <v>54</v>
      </c>
      <c r="J4161" t="str">
        <f t="shared" si="193"/>
        <v>No</v>
      </c>
      <c r="K4161" t="str">
        <f t="shared" si="194"/>
        <v>No</v>
      </c>
      <c r="L4161">
        <f t="shared" si="195"/>
        <v>660110</v>
      </c>
      <c r="M4161" s="1" t="str">
        <f>IF(ISBLANK(D4161),_xlfn.MODE.SNGL(moras[TIPO_ASEGURAMIENTO]),D4161)</f>
        <v>ASALARIADO</v>
      </c>
      <c r="N4161" s="1">
        <f>IF(ISBLANK(moras[[#This Row],[EDAD]]),T4182,moras[[#This Row],[EDAD]])</f>
        <v>54</v>
      </c>
    </row>
    <row r="4162" spans="1:14" x14ac:dyDescent="0.35">
      <c r="A4162" s="1">
        <v>4161</v>
      </c>
      <c r="B4162" s="1" t="s">
        <v>9</v>
      </c>
      <c r="C4162" s="1">
        <v>344000</v>
      </c>
      <c r="D4162" s="1" t="s">
        <v>10</v>
      </c>
      <c r="E4162" s="1" t="s">
        <v>16</v>
      </c>
      <c r="F4162" s="1" t="s">
        <v>12</v>
      </c>
      <c r="G4162" s="1" t="s">
        <v>13</v>
      </c>
      <c r="H4162" s="1" t="s">
        <v>13</v>
      </c>
      <c r="I4162" s="1">
        <v>33</v>
      </c>
      <c r="J4162" t="str">
        <f t="shared" ref="J4162:J4225" si="196">IF(1.96&lt;ABS(C4162-$S$23)/$S$24,"Atípico","No")</f>
        <v>No</v>
      </c>
      <c r="K4162" t="str">
        <f t="shared" ref="K4162:K4225" si="197">IF(1.96&lt;ABS((I4162-$T$23)/$T$24),"Atípico", "No")</f>
        <v>No</v>
      </c>
      <c r="L4162">
        <f t="shared" ref="L4162:L4225" si="198">IF(ISBLANK(C4162),$S$23,C4162)</f>
        <v>344000</v>
      </c>
      <c r="M4162" s="1" t="str">
        <f>IF(ISBLANK(D4162),_xlfn.MODE.SNGL(moras[TIPO_ASEGURAMIENTO]),D4162)</f>
        <v>ASALARIADO</v>
      </c>
      <c r="N4162" s="1">
        <f>IF(ISBLANK(moras[[#This Row],[EDAD]]),T4183,moras[[#This Row],[EDAD]])</f>
        <v>33</v>
      </c>
    </row>
    <row r="4163" spans="1:14" x14ac:dyDescent="0.35">
      <c r="A4163" s="1">
        <v>4162</v>
      </c>
      <c r="B4163" s="1" t="s">
        <v>15</v>
      </c>
      <c r="C4163" s="1">
        <v>1201546.2</v>
      </c>
      <c r="D4163" s="1" t="s">
        <v>10</v>
      </c>
      <c r="E4163" s="1" t="s">
        <v>11</v>
      </c>
      <c r="F4163" s="1" t="s">
        <v>12</v>
      </c>
      <c r="G4163" s="1" t="s">
        <v>13</v>
      </c>
      <c r="H4163" s="1" t="s">
        <v>13</v>
      </c>
      <c r="I4163" s="1">
        <v>28</v>
      </c>
      <c r="J4163" t="str">
        <f t="shared" si="196"/>
        <v>No</v>
      </c>
      <c r="K4163" t="str">
        <f t="shared" si="197"/>
        <v>No</v>
      </c>
      <c r="L4163">
        <f t="shared" si="198"/>
        <v>1201546.2</v>
      </c>
      <c r="M4163" s="1" t="str">
        <f>IF(ISBLANK(D4163),_xlfn.MODE.SNGL(moras[TIPO_ASEGURAMIENTO]),D4163)</f>
        <v>ASALARIADO</v>
      </c>
      <c r="N4163" s="1">
        <f>IF(ISBLANK(moras[[#This Row],[EDAD]]),T4184,moras[[#This Row],[EDAD]])</f>
        <v>28</v>
      </c>
    </row>
    <row r="4164" spans="1:14" x14ac:dyDescent="0.35">
      <c r="A4164" s="1">
        <v>4163</v>
      </c>
      <c r="B4164" s="1" t="s">
        <v>15</v>
      </c>
      <c r="C4164" s="1">
        <v>429500</v>
      </c>
      <c r="D4164" s="1" t="s">
        <v>10</v>
      </c>
      <c r="E4164" s="1" t="s">
        <v>16</v>
      </c>
      <c r="F4164" s="1" t="s">
        <v>12</v>
      </c>
      <c r="G4164" s="1" t="s">
        <v>13</v>
      </c>
      <c r="H4164" s="1" t="s">
        <v>13</v>
      </c>
      <c r="I4164" s="1">
        <v>53</v>
      </c>
      <c r="J4164" t="str">
        <f t="shared" si="196"/>
        <v>No</v>
      </c>
      <c r="K4164" t="str">
        <f t="shared" si="197"/>
        <v>No</v>
      </c>
      <c r="L4164">
        <f t="shared" si="198"/>
        <v>429500</v>
      </c>
      <c r="M4164" s="1" t="str">
        <f>IF(ISBLANK(D4164),_xlfn.MODE.SNGL(moras[TIPO_ASEGURAMIENTO]),D4164)</f>
        <v>ASALARIADO</v>
      </c>
      <c r="N4164" s="1">
        <f>IF(ISBLANK(moras[[#This Row],[EDAD]]),T4185,moras[[#This Row],[EDAD]])</f>
        <v>53</v>
      </c>
    </row>
    <row r="4165" spans="1:14" x14ac:dyDescent="0.35">
      <c r="A4165" s="1">
        <v>4164</v>
      </c>
      <c r="B4165" s="1" t="s">
        <v>9</v>
      </c>
      <c r="C4165" s="1">
        <v>78000</v>
      </c>
      <c r="D4165" s="1" t="s">
        <v>10</v>
      </c>
      <c r="E4165" s="1" t="s">
        <v>16</v>
      </c>
      <c r="F4165" s="1" t="s">
        <v>12</v>
      </c>
      <c r="G4165" s="1" t="s">
        <v>13</v>
      </c>
      <c r="H4165" s="1" t="s">
        <v>12</v>
      </c>
      <c r="I4165" s="1">
        <v>31</v>
      </c>
      <c r="J4165" t="str">
        <f t="shared" si="196"/>
        <v>No</v>
      </c>
      <c r="K4165" t="str">
        <f t="shared" si="197"/>
        <v>No</v>
      </c>
      <c r="L4165">
        <f t="shared" si="198"/>
        <v>78000</v>
      </c>
      <c r="M4165" s="1" t="str">
        <f>IF(ISBLANK(D4165),_xlfn.MODE.SNGL(moras[TIPO_ASEGURAMIENTO]),D4165)</f>
        <v>ASALARIADO</v>
      </c>
      <c r="N4165" s="1">
        <f>IF(ISBLANK(moras[[#This Row],[EDAD]]),T4186,moras[[#This Row],[EDAD]])</f>
        <v>31</v>
      </c>
    </row>
    <row r="4166" spans="1:14" x14ac:dyDescent="0.35">
      <c r="A4166" s="1">
        <v>4165</v>
      </c>
      <c r="B4166" s="1" t="s">
        <v>9</v>
      </c>
      <c r="C4166" s="1">
        <v>318620</v>
      </c>
      <c r="D4166" s="1" t="s">
        <v>10</v>
      </c>
      <c r="E4166" s="1" t="s">
        <v>16</v>
      </c>
      <c r="F4166" s="1" t="s">
        <v>12</v>
      </c>
      <c r="G4166" s="1" t="s">
        <v>13</v>
      </c>
      <c r="H4166" s="1" t="s">
        <v>13</v>
      </c>
      <c r="I4166" s="1">
        <v>60</v>
      </c>
      <c r="J4166" t="str">
        <f t="shared" si="196"/>
        <v>No</v>
      </c>
      <c r="K4166" t="str">
        <f t="shared" si="197"/>
        <v>No</v>
      </c>
      <c r="L4166">
        <f t="shared" si="198"/>
        <v>318620</v>
      </c>
      <c r="M4166" s="1" t="str">
        <f>IF(ISBLANK(D4166),_xlfn.MODE.SNGL(moras[TIPO_ASEGURAMIENTO]),D4166)</f>
        <v>ASALARIADO</v>
      </c>
      <c r="N4166" s="1">
        <f>IF(ISBLANK(moras[[#This Row],[EDAD]]),T4187,moras[[#This Row],[EDAD]])</f>
        <v>60</v>
      </c>
    </row>
    <row r="4167" spans="1:14" x14ac:dyDescent="0.35">
      <c r="A4167" s="1">
        <v>4166</v>
      </c>
      <c r="B4167" s="1" t="s">
        <v>9</v>
      </c>
      <c r="C4167" s="1">
        <v>326035</v>
      </c>
      <c r="D4167" s="1" t="s">
        <v>14</v>
      </c>
      <c r="E4167" s="1" t="s">
        <v>11</v>
      </c>
      <c r="F4167" s="1" t="s">
        <v>12</v>
      </c>
      <c r="G4167" s="1" t="s">
        <v>13</v>
      </c>
      <c r="H4167" s="1" t="s">
        <v>13</v>
      </c>
      <c r="I4167" s="1">
        <v>67</v>
      </c>
      <c r="J4167" t="str">
        <f t="shared" si="196"/>
        <v>No</v>
      </c>
      <c r="K4167" t="str">
        <f t="shared" si="197"/>
        <v>No</v>
      </c>
      <c r="L4167">
        <f t="shared" si="198"/>
        <v>326035</v>
      </c>
      <c r="M4167" s="1" t="str">
        <f>IF(ISBLANK(D4167),_xlfn.MODE.SNGL(moras[TIPO_ASEGURAMIENTO]),D4167)</f>
        <v>PENSIONADOS EN SU PROPIO SISTEMA</v>
      </c>
      <c r="N4167" s="1">
        <f>IF(ISBLANK(moras[[#This Row],[EDAD]]),T4188,moras[[#This Row],[EDAD]])</f>
        <v>67</v>
      </c>
    </row>
    <row r="4168" spans="1:14" x14ac:dyDescent="0.35">
      <c r="A4168" s="1">
        <v>4167</v>
      </c>
      <c r="B4168" s="1" t="s">
        <v>9</v>
      </c>
      <c r="C4168" s="1">
        <v>73502.649999999994</v>
      </c>
      <c r="D4168" s="1" t="s">
        <v>10</v>
      </c>
      <c r="E4168" s="1" t="s">
        <v>16</v>
      </c>
      <c r="F4168" s="1" t="s">
        <v>12</v>
      </c>
      <c r="G4168" s="1" t="s">
        <v>12</v>
      </c>
      <c r="H4168" s="1" t="s">
        <v>13</v>
      </c>
      <c r="I4168" s="1">
        <v>41</v>
      </c>
      <c r="J4168" t="str">
        <f t="shared" si="196"/>
        <v>No</v>
      </c>
      <c r="K4168" t="str">
        <f t="shared" si="197"/>
        <v>No</v>
      </c>
      <c r="L4168">
        <f t="shared" si="198"/>
        <v>73502.649999999994</v>
      </c>
      <c r="M4168" s="1" t="str">
        <f>IF(ISBLANK(D4168),_xlfn.MODE.SNGL(moras[TIPO_ASEGURAMIENTO]),D4168)</f>
        <v>ASALARIADO</v>
      </c>
      <c r="N4168" s="1">
        <f>IF(ISBLANK(moras[[#This Row],[EDAD]]),T4189,moras[[#This Row],[EDAD]])</f>
        <v>41</v>
      </c>
    </row>
    <row r="4169" spans="1:14" x14ac:dyDescent="0.35">
      <c r="A4169" s="1">
        <v>4168</v>
      </c>
      <c r="B4169" s="1" t="s">
        <v>15</v>
      </c>
      <c r="C4169" s="1">
        <v>297429</v>
      </c>
      <c r="D4169" s="1" t="s">
        <v>17</v>
      </c>
      <c r="E4169" s="1" t="s">
        <v>16</v>
      </c>
      <c r="F4169" s="1" t="s">
        <v>12</v>
      </c>
      <c r="G4169" s="1" t="s">
        <v>12</v>
      </c>
      <c r="H4169" s="1" t="s">
        <v>12</v>
      </c>
      <c r="I4169" s="1">
        <v>38</v>
      </c>
      <c r="J4169" t="str">
        <f t="shared" si="196"/>
        <v>No</v>
      </c>
      <c r="K4169" t="str">
        <f t="shared" si="197"/>
        <v>No</v>
      </c>
      <c r="L4169">
        <f t="shared" si="198"/>
        <v>297429</v>
      </c>
      <c r="M4169" s="1" t="str">
        <f>IF(ISBLANK(D4169),_xlfn.MODE.SNGL(moras[TIPO_ASEGURAMIENTO]),D4169)</f>
        <v>ASEGURADO VOLUNTARIO</v>
      </c>
      <c r="N4169" s="1">
        <f>IF(ISBLANK(moras[[#This Row],[EDAD]]),T4190,moras[[#This Row],[EDAD]])</f>
        <v>38</v>
      </c>
    </row>
    <row r="4170" spans="1:14" x14ac:dyDescent="0.35">
      <c r="A4170" s="1">
        <v>4169</v>
      </c>
      <c r="B4170" s="1" t="s">
        <v>9</v>
      </c>
      <c r="C4170" s="1">
        <v>104226</v>
      </c>
      <c r="D4170" s="1" t="s">
        <v>10</v>
      </c>
      <c r="E4170" s="1" t="s">
        <v>16</v>
      </c>
      <c r="F4170" s="1" t="s">
        <v>12</v>
      </c>
      <c r="G4170" s="1" t="s">
        <v>13</v>
      </c>
      <c r="H4170" s="1" t="s">
        <v>13</v>
      </c>
      <c r="I4170" s="1">
        <v>22</v>
      </c>
      <c r="J4170" t="str">
        <f t="shared" si="196"/>
        <v>No</v>
      </c>
      <c r="K4170" t="str">
        <f t="shared" si="197"/>
        <v>No</v>
      </c>
      <c r="L4170">
        <f t="shared" si="198"/>
        <v>104226</v>
      </c>
      <c r="M4170" s="1" t="str">
        <f>IF(ISBLANK(D4170),_xlfn.MODE.SNGL(moras[TIPO_ASEGURAMIENTO]),D4170)</f>
        <v>ASALARIADO</v>
      </c>
      <c r="N4170" s="1">
        <f>IF(ISBLANK(moras[[#This Row],[EDAD]]),T4191,moras[[#This Row],[EDAD]])</f>
        <v>22</v>
      </c>
    </row>
    <row r="4171" spans="1:14" x14ac:dyDescent="0.35">
      <c r="A4171" s="1">
        <v>4170</v>
      </c>
      <c r="B4171" s="1" t="s">
        <v>15</v>
      </c>
      <c r="C4171" s="1">
        <v>316043</v>
      </c>
      <c r="D4171" s="1" t="s">
        <v>10</v>
      </c>
      <c r="E4171" s="1" t="s">
        <v>11</v>
      </c>
      <c r="F4171" s="1" t="s">
        <v>12</v>
      </c>
      <c r="G4171" s="1" t="s">
        <v>13</v>
      </c>
      <c r="H4171" s="1" t="s">
        <v>13</v>
      </c>
      <c r="I4171" s="1">
        <v>49</v>
      </c>
      <c r="J4171" t="str">
        <f t="shared" si="196"/>
        <v>No</v>
      </c>
      <c r="K4171" t="str">
        <f t="shared" si="197"/>
        <v>No</v>
      </c>
      <c r="L4171">
        <f t="shared" si="198"/>
        <v>316043</v>
      </c>
      <c r="M4171" s="1" t="str">
        <f>IF(ISBLANK(D4171),_xlfn.MODE.SNGL(moras[TIPO_ASEGURAMIENTO]),D4171)</f>
        <v>ASALARIADO</v>
      </c>
      <c r="N4171" s="1">
        <f>IF(ISBLANK(moras[[#This Row],[EDAD]]),T4192,moras[[#This Row],[EDAD]])</f>
        <v>49</v>
      </c>
    </row>
    <row r="4172" spans="1:14" x14ac:dyDescent="0.35">
      <c r="A4172" s="1">
        <v>4171</v>
      </c>
      <c r="B4172" s="1" t="s">
        <v>9</v>
      </c>
      <c r="C4172" s="1">
        <v>829677.14</v>
      </c>
      <c r="D4172" s="1" t="s">
        <v>10</v>
      </c>
      <c r="E4172" s="1" t="s">
        <v>11</v>
      </c>
      <c r="F4172" s="1" t="s">
        <v>12</v>
      </c>
      <c r="G4172" s="1" t="s">
        <v>13</v>
      </c>
      <c r="H4172" s="1" t="s">
        <v>13</v>
      </c>
      <c r="I4172" s="1">
        <v>47</v>
      </c>
      <c r="J4172" t="str">
        <f t="shared" si="196"/>
        <v>No</v>
      </c>
      <c r="K4172" t="str">
        <f t="shared" si="197"/>
        <v>No</v>
      </c>
      <c r="L4172">
        <f t="shared" si="198"/>
        <v>829677.14</v>
      </c>
      <c r="M4172" s="1" t="str">
        <f>IF(ISBLANK(D4172),_xlfn.MODE.SNGL(moras[TIPO_ASEGURAMIENTO]),D4172)</f>
        <v>ASALARIADO</v>
      </c>
      <c r="N4172" s="1">
        <f>IF(ISBLANK(moras[[#This Row],[EDAD]]),T4193,moras[[#This Row],[EDAD]])</f>
        <v>47</v>
      </c>
    </row>
    <row r="4173" spans="1:14" x14ac:dyDescent="0.35">
      <c r="A4173" s="1">
        <v>4172</v>
      </c>
      <c r="B4173" s="1" t="s">
        <v>15</v>
      </c>
      <c r="C4173" s="1">
        <v>522807.1</v>
      </c>
      <c r="D4173" s="1" t="s">
        <v>14</v>
      </c>
      <c r="E4173" s="1" t="s">
        <v>11</v>
      </c>
      <c r="F4173" s="1" t="s">
        <v>12</v>
      </c>
      <c r="G4173" s="1" t="s">
        <v>13</v>
      </c>
      <c r="H4173" s="1" t="s">
        <v>13</v>
      </c>
      <c r="I4173" s="1">
        <v>70</v>
      </c>
      <c r="J4173" t="str">
        <f t="shared" si="196"/>
        <v>No</v>
      </c>
      <c r="K4173" t="str">
        <f t="shared" si="197"/>
        <v>No</v>
      </c>
      <c r="L4173">
        <f t="shared" si="198"/>
        <v>522807.1</v>
      </c>
      <c r="M4173" s="1" t="str">
        <f>IF(ISBLANK(D4173),_xlfn.MODE.SNGL(moras[TIPO_ASEGURAMIENTO]),D4173)</f>
        <v>PENSIONADOS EN SU PROPIO SISTEMA</v>
      </c>
      <c r="N4173" s="1">
        <f>IF(ISBLANK(moras[[#This Row],[EDAD]]),T4194,moras[[#This Row],[EDAD]])</f>
        <v>70</v>
      </c>
    </row>
    <row r="4174" spans="1:14" x14ac:dyDescent="0.35">
      <c r="A4174" s="1">
        <v>4173</v>
      </c>
      <c r="B4174" s="1" t="s">
        <v>9</v>
      </c>
      <c r="C4174" s="1">
        <v>299441</v>
      </c>
      <c r="D4174" s="1" t="s">
        <v>17</v>
      </c>
      <c r="E4174" s="1" t="s">
        <v>16</v>
      </c>
      <c r="F4174" s="1" t="s">
        <v>12</v>
      </c>
      <c r="G4174" s="1" t="s">
        <v>12</v>
      </c>
      <c r="H4174" s="1" t="s">
        <v>13</v>
      </c>
      <c r="I4174" s="1">
        <v>35</v>
      </c>
      <c r="J4174" t="str">
        <f t="shared" si="196"/>
        <v>No</v>
      </c>
      <c r="K4174" t="str">
        <f t="shared" si="197"/>
        <v>No</v>
      </c>
      <c r="L4174">
        <f t="shared" si="198"/>
        <v>299441</v>
      </c>
      <c r="M4174" s="1" t="str">
        <f>IF(ISBLANK(D4174),_xlfn.MODE.SNGL(moras[TIPO_ASEGURAMIENTO]),D4174)</f>
        <v>ASEGURADO VOLUNTARIO</v>
      </c>
      <c r="N4174" s="1">
        <f>IF(ISBLANK(moras[[#This Row],[EDAD]]),T4195,moras[[#This Row],[EDAD]])</f>
        <v>35</v>
      </c>
    </row>
    <row r="4175" spans="1:14" x14ac:dyDescent="0.35">
      <c r="A4175" s="1">
        <v>4174</v>
      </c>
      <c r="B4175" s="1" t="s">
        <v>15</v>
      </c>
      <c r="C4175" s="1">
        <v>1594950</v>
      </c>
      <c r="D4175" s="1" t="s">
        <v>10</v>
      </c>
      <c r="E4175" s="1" t="s">
        <v>16</v>
      </c>
      <c r="F4175" s="1" t="s">
        <v>12</v>
      </c>
      <c r="G4175" s="1" t="s">
        <v>13</v>
      </c>
      <c r="H4175" s="1" t="s">
        <v>13</v>
      </c>
      <c r="I4175" s="1">
        <v>32</v>
      </c>
      <c r="J4175" t="str">
        <f t="shared" si="196"/>
        <v>No</v>
      </c>
      <c r="K4175" t="str">
        <f t="shared" si="197"/>
        <v>No</v>
      </c>
      <c r="L4175">
        <f t="shared" si="198"/>
        <v>1594950</v>
      </c>
      <c r="M4175" s="1" t="str">
        <f>IF(ISBLANK(D4175),_xlfn.MODE.SNGL(moras[TIPO_ASEGURAMIENTO]),D4175)</f>
        <v>ASALARIADO</v>
      </c>
      <c r="N4175" s="1">
        <f>IF(ISBLANK(moras[[#This Row],[EDAD]]),T4196,moras[[#This Row],[EDAD]])</f>
        <v>32</v>
      </c>
    </row>
    <row r="4176" spans="1:14" x14ac:dyDescent="0.35">
      <c r="A4176" s="1">
        <v>4175</v>
      </c>
      <c r="B4176" s="1" t="s">
        <v>9</v>
      </c>
      <c r="C4176" s="1">
        <v>417317.4</v>
      </c>
      <c r="D4176" s="1" t="s">
        <v>10</v>
      </c>
      <c r="E4176" s="1" t="s">
        <v>16</v>
      </c>
      <c r="F4176" s="1" t="s">
        <v>12</v>
      </c>
      <c r="G4176" s="1" t="s">
        <v>12</v>
      </c>
      <c r="H4176" s="1" t="s">
        <v>13</v>
      </c>
      <c r="I4176" s="1">
        <v>32</v>
      </c>
      <c r="J4176" t="str">
        <f t="shared" si="196"/>
        <v>No</v>
      </c>
      <c r="K4176" t="str">
        <f t="shared" si="197"/>
        <v>No</v>
      </c>
      <c r="L4176">
        <f t="shared" si="198"/>
        <v>417317.4</v>
      </c>
      <c r="M4176" s="1" t="str">
        <f>IF(ISBLANK(D4176),_xlfn.MODE.SNGL(moras[TIPO_ASEGURAMIENTO]),D4176)</f>
        <v>ASALARIADO</v>
      </c>
      <c r="N4176" s="1">
        <f>IF(ISBLANK(moras[[#This Row],[EDAD]]),T4197,moras[[#This Row],[EDAD]])</f>
        <v>32</v>
      </c>
    </row>
    <row r="4177" spans="1:14" x14ac:dyDescent="0.35">
      <c r="A4177" s="1">
        <v>4176</v>
      </c>
      <c r="B4177" s="1" t="s">
        <v>9</v>
      </c>
      <c r="C4177" s="1">
        <v>428852.94</v>
      </c>
      <c r="D4177" s="1" t="s">
        <v>10</v>
      </c>
      <c r="E4177" s="1" t="s">
        <v>16</v>
      </c>
      <c r="F4177" s="1" t="s">
        <v>12</v>
      </c>
      <c r="G4177" s="1" t="s">
        <v>12</v>
      </c>
      <c r="H4177" s="1" t="s">
        <v>13</v>
      </c>
      <c r="I4177" s="1">
        <v>32</v>
      </c>
      <c r="J4177" t="str">
        <f t="shared" si="196"/>
        <v>No</v>
      </c>
      <c r="K4177" t="str">
        <f t="shared" si="197"/>
        <v>No</v>
      </c>
      <c r="L4177">
        <f t="shared" si="198"/>
        <v>428852.94</v>
      </c>
      <c r="M4177" s="1" t="str">
        <f>IF(ISBLANK(D4177),_xlfn.MODE.SNGL(moras[TIPO_ASEGURAMIENTO]),D4177)</f>
        <v>ASALARIADO</v>
      </c>
      <c r="N4177" s="1">
        <f>IF(ISBLANK(moras[[#This Row],[EDAD]]),T4198,moras[[#This Row],[EDAD]])</f>
        <v>32</v>
      </c>
    </row>
    <row r="4178" spans="1:14" x14ac:dyDescent="0.35">
      <c r="A4178" s="1">
        <v>4177</v>
      </c>
      <c r="B4178" s="1" t="s">
        <v>9</v>
      </c>
      <c r="C4178" s="1">
        <v>359544.27</v>
      </c>
      <c r="D4178" s="1" t="s">
        <v>21</v>
      </c>
      <c r="E4178" s="1" t="s">
        <v>16</v>
      </c>
      <c r="F4178" s="1" t="s">
        <v>12</v>
      </c>
      <c r="G4178" s="1" t="s">
        <v>12</v>
      </c>
      <c r="H4178" s="1" t="s">
        <v>13</v>
      </c>
      <c r="I4178" s="1">
        <v>61</v>
      </c>
      <c r="J4178" t="str">
        <f t="shared" si="196"/>
        <v>No</v>
      </c>
      <c r="K4178" t="str">
        <f t="shared" si="197"/>
        <v>No</v>
      </c>
      <c r="L4178">
        <f t="shared" si="198"/>
        <v>359544.27</v>
      </c>
      <c r="M4178" s="1" t="str">
        <f>IF(ISBLANK(D4178),_xlfn.MODE.SNGL(moras[TIPO_ASEGURAMIENTO]),D4178)</f>
        <v>CONVENIOS ESPECIALES DE ASEGURADOS VOLUNTARIOS</v>
      </c>
      <c r="N4178" s="1">
        <f>IF(ISBLANK(moras[[#This Row],[EDAD]]),T4199,moras[[#This Row],[EDAD]])</f>
        <v>61</v>
      </c>
    </row>
    <row r="4179" spans="1:14" x14ac:dyDescent="0.35">
      <c r="A4179" s="1">
        <v>4178</v>
      </c>
      <c r="B4179" s="1" t="s">
        <v>9</v>
      </c>
      <c r="C4179" s="1">
        <v>141509.48000000001</v>
      </c>
      <c r="D4179" s="1" t="s">
        <v>14</v>
      </c>
      <c r="E4179" s="1" t="s">
        <v>11</v>
      </c>
      <c r="F4179" s="1" t="s">
        <v>12</v>
      </c>
      <c r="G4179" s="1" t="s">
        <v>13</v>
      </c>
      <c r="H4179" s="1" t="s">
        <v>13</v>
      </c>
      <c r="I4179" s="1">
        <v>93</v>
      </c>
      <c r="J4179" t="str">
        <f t="shared" si="196"/>
        <v>No</v>
      </c>
      <c r="K4179" t="str">
        <f t="shared" si="197"/>
        <v>No</v>
      </c>
      <c r="L4179">
        <f t="shared" si="198"/>
        <v>141509.48000000001</v>
      </c>
      <c r="M4179" s="1" t="str">
        <f>IF(ISBLANK(D4179),_xlfn.MODE.SNGL(moras[TIPO_ASEGURAMIENTO]),D4179)</f>
        <v>PENSIONADOS EN SU PROPIO SISTEMA</v>
      </c>
      <c r="N4179" s="1">
        <f>IF(ISBLANK(moras[[#This Row],[EDAD]]),T4200,moras[[#This Row],[EDAD]])</f>
        <v>93</v>
      </c>
    </row>
    <row r="4180" spans="1:14" x14ac:dyDescent="0.35">
      <c r="A4180" s="1">
        <v>4179</v>
      </c>
      <c r="B4180" s="1" t="s">
        <v>9</v>
      </c>
      <c r="C4180" s="1">
        <v>480445</v>
      </c>
      <c r="D4180" s="1" t="s">
        <v>10</v>
      </c>
      <c r="E4180" s="1" t="s">
        <v>11</v>
      </c>
      <c r="F4180" s="1" t="s">
        <v>12</v>
      </c>
      <c r="G4180" s="1" t="s">
        <v>13</v>
      </c>
      <c r="H4180" s="1" t="s">
        <v>13</v>
      </c>
      <c r="I4180" s="1">
        <v>44</v>
      </c>
      <c r="J4180" t="str">
        <f t="shared" si="196"/>
        <v>No</v>
      </c>
      <c r="K4180" t="str">
        <f t="shared" si="197"/>
        <v>No</v>
      </c>
      <c r="L4180">
        <f t="shared" si="198"/>
        <v>480445</v>
      </c>
      <c r="M4180" s="1" t="str">
        <f>IF(ISBLANK(D4180),_xlfn.MODE.SNGL(moras[TIPO_ASEGURAMIENTO]),D4180)</f>
        <v>ASALARIADO</v>
      </c>
      <c r="N4180" s="1">
        <f>IF(ISBLANK(moras[[#This Row],[EDAD]]),T4201,moras[[#This Row],[EDAD]])</f>
        <v>44</v>
      </c>
    </row>
    <row r="4181" spans="1:14" x14ac:dyDescent="0.35">
      <c r="A4181" s="1">
        <v>4180</v>
      </c>
      <c r="B4181" s="1" t="s">
        <v>15</v>
      </c>
      <c r="C4181" s="1">
        <v>300000</v>
      </c>
      <c r="D4181" s="1" t="s">
        <v>10</v>
      </c>
      <c r="E4181" s="1" t="s">
        <v>16</v>
      </c>
      <c r="F4181" s="1" t="s">
        <v>12</v>
      </c>
      <c r="G4181" s="1" t="s">
        <v>13</v>
      </c>
      <c r="H4181" s="1" t="s">
        <v>12</v>
      </c>
      <c r="I4181" s="1">
        <v>43</v>
      </c>
      <c r="J4181" t="str">
        <f t="shared" si="196"/>
        <v>No</v>
      </c>
      <c r="K4181" t="str">
        <f t="shared" si="197"/>
        <v>No</v>
      </c>
      <c r="L4181">
        <f t="shared" si="198"/>
        <v>300000</v>
      </c>
      <c r="M4181" s="1" t="str">
        <f>IF(ISBLANK(D4181),_xlfn.MODE.SNGL(moras[TIPO_ASEGURAMIENTO]),D4181)</f>
        <v>ASALARIADO</v>
      </c>
      <c r="N4181" s="1">
        <f>IF(ISBLANK(moras[[#This Row],[EDAD]]),T4202,moras[[#This Row],[EDAD]])</f>
        <v>43</v>
      </c>
    </row>
    <row r="4182" spans="1:14" x14ac:dyDescent="0.35">
      <c r="A4182" s="1">
        <v>4181</v>
      </c>
      <c r="B4182" s="1" t="s">
        <v>9</v>
      </c>
      <c r="C4182" s="1">
        <v>417493.72</v>
      </c>
      <c r="D4182" s="1" t="s">
        <v>10</v>
      </c>
      <c r="E4182" s="1" t="s">
        <v>16</v>
      </c>
      <c r="F4182" s="1" t="s">
        <v>12</v>
      </c>
      <c r="G4182" s="1" t="s">
        <v>12</v>
      </c>
      <c r="H4182" s="1" t="s">
        <v>13</v>
      </c>
      <c r="I4182" s="1">
        <v>57</v>
      </c>
      <c r="J4182" t="str">
        <f t="shared" si="196"/>
        <v>No</v>
      </c>
      <c r="K4182" t="str">
        <f t="shared" si="197"/>
        <v>No</v>
      </c>
      <c r="L4182">
        <f t="shared" si="198"/>
        <v>417493.72</v>
      </c>
      <c r="M4182" s="1" t="str">
        <f>IF(ISBLANK(D4182),_xlfn.MODE.SNGL(moras[TIPO_ASEGURAMIENTO]),D4182)</f>
        <v>ASALARIADO</v>
      </c>
      <c r="N4182" s="1">
        <f>IF(ISBLANK(moras[[#This Row],[EDAD]]),T4203,moras[[#This Row],[EDAD]])</f>
        <v>57</v>
      </c>
    </row>
    <row r="4183" spans="1:14" x14ac:dyDescent="0.35">
      <c r="A4183" s="1">
        <v>4182</v>
      </c>
      <c r="B4183" s="1" t="s">
        <v>9</v>
      </c>
      <c r="C4183" s="1">
        <v>1709162</v>
      </c>
      <c r="D4183" s="1" t="s">
        <v>10</v>
      </c>
      <c r="E4183" s="1" t="s">
        <v>11</v>
      </c>
      <c r="F4183" s="1" t="s">
        <v>12</v>
      </c>
      <c r="G4183" s="1" t="s">
        <v>13</v>
      </c>
      <c r="H4183" s="1" t="s">
        <v>12</v>
      </c>
      <c r="I4183" s="1">
        <v>45</v>
      </c>
      <c r="J4183" t="str">
        <f t="shared" si="196"/>
        <v>No</v>
      </c>
      <c r="K4183" t="str">
        <f t="shared" si="197"/>
        <v>No</v>
      </c>
      <c r="L4183">
        <f t="shared" si="198"/>
        <v>1709162</v>
      </c>
      <c r="M4183" s="1" t="str">
        <f>IF(ISBLANK(D4183),_xlfn.MODE.SNGL(moras[TIPO_ASEGURAMIENTO]),D4183)</f>
        <v>ASALARIADO</v>
      </c>
      <c r="N4183" s="1">
        <f>IF(ISBLANK(moras[[#This Row],[EDAD]]),T4204,moras[[#This Row],[EDAD]])</f>
        <v>45</v>
      </c>
    </row>
    <row r="4184" spans="1:14" x14ac:dyDescent="0.35">
      <c r="A4184" s="1">
        <v>4183</v>
      </c>
      <c r="B4184" s="1" t="s">
        <v>9</v>
      </c>
      <c r="C4184" s="1">
        <v>999555</v>
      </c>
      <c r="D4184" s="1" t="s">
        <v>10</v>
      </c>
      <c r="E4184" s="1" t="s">
        <v>11</v>
      </c>
      <c r="F4184" s="1" t="s">
        <v>12</v>
      </c>
      <c r="G4184" s="1" t="s">
        <v>13</v>
      </c>
      <c r="H4184" s="1" t="s">
        <v>13</v>
      </c>
      <c r="I4184" s="1">
        <v>35</v>
      </c>
      <c r="J4184" t="str">
        <f t="shared" si="196"/>
        <v>No</v>
      </c>
      <c r="K4184" t="str">
        <f t="shared" si="197"/>
        <v>No</v>
      </c>
      <c r="L4184">
        <f t="shared" si="198"/>
        <v>999555</v>
      </c>
      <c r="M4184" s="1" t="str">
        <f>IF(ISBLANK(D4184),_xlfn.MODE.SNGL(moras[TIPO_ASEGURAMIENTO]),D4184)</f>
        <v>ASALARIADO</v>
      </c>
      <c r="N4184" s="1">
        <f>IF(ISBLANK(moras[[#This Row],[EDAD]]),T4205,moras[[#This Row],[EDAD]])</f>
        <v>35</v>
      </c>
    </row>
    <row r="4185" spans="1:14" x14ac:dyDescent="0.35">
      <c r="A4185" s="1">
        <v>4184</v>
      </c>
      <c r="B4185" s="1" t="s">
        <v>9</v>
      </c>
      <c r="C4185" s="1">
        <v>546926.74</v>
      </c>
      <c r="D4185" s="1" t="s">
        <v>10</v>
      </c>
      <c r="E4185" s="1" t="s">
        <v>16</v>
      </c>
      <c r="F4185" s="1" t="s">
        <v>12</v>
      </c>
      <c r="G4185" s="1" t="s">
        <v>13</v>
      </c>
      <c r="H4185" s="1" t="s">
        <v>13</v>
      </c>
      <c r="I4185" s="1">
        <v>28</v>
      </c>
      <c r="J4185" t="str">
        <f t="shared" si="196"/>
        <v>No</v>
      </c>
      <c r="K4185" t="str">
        <f t="shared" si="197"/>
        <v>No</v>
      </c>
      <c r="L4185">
        <f t="shared" si="198"/>
        <v>546926.74</v>
      </c>
      <c r="M4185" s="1" t="str">
        <f>IF(ISBLANK(D4185),_xlfn.MODE.SNGL(moras[TIPO_ASEGURAMIENTO]),D4185)</f>
        <v>ASALARIADO</v>
      </c>
      <c r="N4185" s="1">
        <f>IF(ISBLANK(moras[[#This Row],[EDAD]]),T4206,moras[[#This Row],[EDAD]])</f>
        <v>28</v>
      </c>
    </row>
    <row r="4186" spans="1:14" x14ac:dyDescent="0.35">
      <c r="A4186" s="1">
        <v>4185</v>
      </c>
      <c r="B4186" s="1" t="s">
        <v>9</v>
      </c>
      <c r="C4186" s="1">
        <v>2000000</v>
      </c>
      <c r="D4186" s="1" t="s">
        <v>10</v>
      </c>
      <c r="E4186" s="1" t="s">
        <v>16</v>
      </c>
      <c r="F4186" s="1" t="s">
        <v>12</v>
      </c>
      <c r="G4186" s="1" t="s">
        <v>13</v>
      </c>
      <c r="H4186" s="1" t="s">
        <v>13</v>
      </c>
      <c r="I4186" s="1">
        <v>39</v>
      </c>
      <c r="J4186" t="str">
        <f t="shared" si="196"/>
        <v>No</v>
      </c>
      <c r="K4186" t="str">
        <f t="shared" si="197"/>
        <v>No</v>
      </c>
      <c r="L4186">
        <f t="shared" si="198"/>
        <v>2000000</v>
      </c>
      <c r="M4186" s="1" t="str">
        <f>IF(ISBLANK(D4186),_xlfn.MODE.SNGL(moras[TIPO_ASEGURAMIENTO]),D4186)</f>
        <v>ASALARIADO</v>
      </c>
      <c r="N4186" s="1">
        <f>IF(ISBLANK(moras[[#This Row],[EDAD]]),T4207,moras[[#This Row],[EDAD]])</f>
        <v>39</v>
      </c>
    </row>
    <row r="4187" spans="1:14" x14ac:dyDescent="0.35">
      <c r="A4187" s="1">
        <v>4186</v>
      </c>
      <c r="B4187" s="1" t="s">
        <v>9</v>
      </c>
      <c r="C4187" s="1">
        <v>674614</v>
      </c>
      <c r="D4187" s="1" t="s">
        <v>10</v>
      </c>
      <c r="E4187" s="1" t="s">
        <v>11</v>
      </c>
      <c r="F4187" s="1" t="s">
        <v>12</v>
      </c>
      <c r="G4187" s="1" t="s">
        <v>13</v>
      </c>
      <c r="H4187" s="1" t="s">
        <v>13</v>
      </c>
      <c r="I4187" s="1">
        <v>61</v>
      </c>
      <c r="J4187" t="str">
        <f t="shared" si="196"/>
        <v>No</v>
      </c>
      <c r="K4187" t="str">
        <f t="shared" si="197"/>
        <v>No</v>
      </c>
      <c r="L4187">
        <f t="shared" si="198"/>
        <v>674614</v>
      </c>
      <c r="M4187" s="1" t="str">
        <f>IF(ISBLANK(D4187),_xlfn.MODE.SNGL(moras[TIPO_ASEGURAMIENTO]),D4187)</f>
        <v>ASALARIADO</v>
      </c>
      <c r="N4187" s="1">
        <f>IF(ISBLANK(moras[[#This Row],[EDAD]]),T4208,moras[[#This Row],[EDAD]])</f>
        <v>61</v>
      </c>
    </row>
    <row r="4188" spans="1:14" x14ac:dyDescent="0.35">
      <c r="A4188" s="1">
        <v>4187</v>
      </c>
      <c r="B4188" s="1" t="s">
        <v>9</v>
      </c>
      <c r="C4188" s="1">
        <v>358876</v>
      </c>
      <c r="D4188" s="1" t="s">
        <v>10</v>
      </c>
      <c r="E4188" s="1" t="s">
        <v>16</v>
      </c>
      <c r="F4188" s="1" t="s">
        <v>12</v>
      </c>
      <c r="G4188" s="1" t="s">
        <v>13</v>
      </c>
      <c r="H4188" s="1" t="s">
        <v>13</v>
      </c>
      <c r="I4188" s="1">
        <v>28</v>
      </c>
      <c r="J4188" t="str">
        <f t="shared" si="196"/>
        <v>No</v>
      </c>
      <c r="K4188" t="str">
        <f t="shared" si="197"/>
        <v>No</v>
      </c>
      <c r="L4188">
        <f t="shared" si="198"/>
        <v>358876</v>
      </c>
      <c r="M4188" s="1" t="str">
        <f>IF(ISBLANK(D4188),_xlfn.MODE.SNGL(moras[TIPO_ASEGURAMIENTO]),D4188)</f>
        <v>ASALARIADO</v>
      </c>
      <c r="N4188" s="1">
        <f>IF(ISBLANK(moras[[#This Row],[EDAD]]),T4209,moras[[#This Row],[EDAD]])</f>
        <v>28</v>
      </c>
    </row>
    <row r="4189" spans="1:14" x14ac:dyDescent="0.35">
      <c r="A4189" s="1">
        <v>4188</v>
      </c>
      <c r="B4189" s="1" t="s">
        <v>9</v>
      </c>
      <c r="C4189" s="1">
        <v>886478.2</v>
      </c>
      <c r="D4189" s="1" t="s">
        <v>10</v>
      </c>
      <c r="E4189" s="1" t="s">
        <v>11</v>
      </c>
      <c r="F4189" s="1" t="s">
        <v>12</v>
      </c>
      <c r="G4189" s="1" t="s">
        <v>13</v>
      </c>
      <c r="H4189" s="1" t="s">
        <v>13</v>
      </c>
      <c r="I4189" s="1">
        <v>35</v>
      </c>
      <c r="J4189" t="str">
        <f t="shared" si="196"/>
        <v>No</v>
      </c>
      <c r="K4189" t="str">
        <f t="shared" si="197"/>
        <v>No</v>
      </c>
      <c r="L4189">
        <f t="shared" si="198"/>
        <v>886478.2</v>
      </c>
      <c r="M4189" s="1" t="str">
        <f>IF(ISBLANK(D4189),_xlfn.MODE.SNGL(moras[TIPO_ASEGURAMIENTO]),D4189)</f>
        <v>ASALARIADO</v>
      </c>
      <c r="N4189" s="1">
        <f>IF(ISBLANK(moras[[#This Row],[EDAD]]),T4210,moras[[#This Row],[EDAD]])</f>
        <v>35</v>
      </c>
    </row>
    <row r="4190" spans="1:14" x14ac:dyDescent="0.35">
      <c r="A4190" s="1">
        <v>4189</v>
      </c>
      <c r="B4190" s="1" t="s">
        <v>9</v>
      </c>
      <c r="C4190" s="1">
        <v>540083</v>
      </c>
      <c r="D4190" s="1" t="s">
        <v>18</v>
      </c>
      <c r="E4190" s="1" t="s">
        <v>16</v>
      </c>
      <c r="F4190" s="1" t="s">
        <v>12</v>
      </c>
      <c r="G4190" s="1" t="s">
        <v>12</v>
      </c>
      <c r="H4190" s="1" t="s">
        <v>12</v>
      </c>
      <c r="I4190" s="1">
        <v>47</v>
      </c>
      <c r="J4190" t="str">
        <f t="shared" si="196"/>
        <v>No</v>
      </c>
      <c r="K4190" t="str">
        <f t="shared" si="197"/>
        <v>No</v>
      </c>
      <c r="L4190">
        <f t="shared" si="198"/>
        <v>540083</v>
      </c>
      <c r="M4190" s="1" t="str">
        <f>IF(ISBLANK(D4190),_xlfn.MODE.SNGL(moras[TIPO_ASEGURAMIENTO]),D4190)</f>
        <v>TRABAJADOR INDEPENDIENTE</v>
      </c>
      <c r="N4190" s="1">
        <f>IF(ISBLANK(moras[[#This Row],[EDAD]]),T4211,moras[[#This Row],[EDAD]])</f>
        <v>47</v>
      </c>
    </row>
    <row r="4191" spans="1:14" x14ac:dyDescent="0.35">
      <c r="A4191" s="1">
        <v>4190</v>
      </c>
      <c r="B4191" s="1" t="s">
        <v>15</v>
      </c>
      <c r="C4191" s="1">
        <v>483037.91</v>
      </c>
      <c r="D4191" s="1" t="s">
        <v>14</v>
      </c>
      <c r="E4191" s="1" t="s">
        <v>11</v>
      </c>
      <c r="F4191" s="1" t="s">
        <v>12</v>
      </c>
      <c r="G4191" s="1" t="s">
        <v>13</v>
      </c>
      <c r="H4191" s="1" t="s">
        <v>13</v>
      </c>
      <c r="I4191" s="1">
        <v>84</v>
      </c>
      <c r="J4191" t="str">
        <f t="shared" si="196"/>
        <v>No</v>
      </c>
      <c r="K4191" t="str">
        <f t="shared" si="197"/>
        <v>No</v>
      </c>
      <c r="L4191">
        <f t="shared" si="198"/>
        <v>483037.91</v>
      </c>
      <c r="M4191" s="1" t="str">
        <f>IF(ISBLANK(D4191),_xlfn.MODE.SNGL(moras[TIPO_ASEGURAMIENTO]),D4191)</f>
        <v>PENSIONADOS EN SU PROPIO SISTEMA</v>
      </c>
      <c r="N4191" s="1">
        <f>IF(ISBLANK(moras[[#This Row],[EDAD]]),T4212,moras[[#This Row],[EDAD]])</f>
        <v>84</v>
      </c>
    </row>
    <row r="4192" spans="1:14" x14ac:dyDescent="0.35">
      <c r="A4192" s="1">
        <v>4191</v>
      </c>
      <c r="B4192" s="1" t="s">
        <v>15</v>
      </c>
      <c r="C4192" s="1">
        <v>385548</v>
      </c>
      <c r="D4192" s="1" t="s">
        <v>18</v>
      </c>
      <c r="E4192" s="1" t="s">
        <v>16</v>
      </c>
      <c r="F4192" s="1" t="s">
        <v>12</v>
      </c>
      <c r="G4192" s="1" t="s">
        <v>13</v>
      </c>
      <c r="H4192" s="1" t="s">
        <v>13</v>
      </c>
      <c r="I4192" s="1">
        <v>62</v>
      </c>
      <c r="J4192" t="str">
        <f t="shared" si="196"/>
        <v>No</v>
      </c>
      <c r="K4192" t="str">
        <f t="shared" si="197"/>
        <v>No</v>
      </c>
      <c r="L4192">
        <f t="shared" si="198"/>
        <v>385548</v>
      </c>
      <c r="M4192" s="1" t="str">
        <f>IF(ISBLANK(D4192),_xlfn.MODE.SNGL(moras[TIPO_ASEGURAMIENTO]),D4192)</f>
        <v>TRABAJADOR INDEPENDIENTE</v>
      </c>
      <c r="N4192" s="1">
        <f>IF(ISBLANK(moras[[#This Row],[EDAD]]),T4213,moras[[#This Row],[EDAD]])</f>
        <v>62</v>
      </c>
    </row>
    <row r="4193" spans="1:14" x14ac:dyDescent="0.35">
      <c r="A4193" s="1">
        <v>4192</v>
      </c>
      <c r="B4193" s="1" t="s">
        <v>9</v>
      </c>
      <c r="C4193" s="1">
        <v>2870715.1</v>
      </c>
      <c r="D4193" s="1" t="s">
        <v>10</v>
      </c>
      <c r="E4193" s="1" t="s">
        <v>11</v>
      </c>
      <c r="F4193" s="1" t="s">
        <v>12</v>
      </c>
      <c r="G4193" s="1" t="s">
        <v>13</v>
      </c>
      <c r="H4193" s="1" t="s">
        <v>13</v>
      </c>
      <c r="I4193" s="1">
        <v>57</v>
      </c>
      <c r="J4193" t="str">
        <f t="shared" si="196"/>
        <v>Atípico</v>
      </c>
      <c r="K4193" t="str">
        <f t="shared" si="197"/>
        <v>No</v>
      </c>
      <c r="L4193">
        <f t="shared" si="198"/>
        <v>2870715.1</v>
      </c>
      <c r="M4193" s="1" t="str">
        <f>IF(ISBLANK(D4193),_xlfn.MODE.SNGL(moras[TIPO_ASEGURAMIENTO]),D4193)</f>
        <v>ASALARIADO</v>
      </c>
      <c r="N4193" s="1">
        <f>IF(ISBLANK(moras[[#This Row],[EDAD]]),T4214,moras[[#This Row],[EDAD]])</f>
        <v>57</v>
      </c>
    </row>
    <row r="4194" spans="1:14" x14ac:dyDescent="0.35">
      <c r="A4194" s="1">
        <v>4193</v>
      </c>
      <c r="B4194" s="1" t="s">
        <v>15</v>
      </c>
      <c r="C4194" s="1">
        <v>297044</v>
      </c>
      <c r="D4194" s="1" t="s">
        <v>19</v>
      </c>
      <c r="E4194" s="1" t="s">
        <v>16</v>
      </c>
      <c r="F4194" s="1" t="s">
        <v>12</v>
      </c>
      <c r="G4194" s="1" t="s">
        <v>13</v>
      </c>
      <c r="H4194" s="1" t="s">
        <v>13</v>
      </c>
      <c r="I4194" s="1">
        <v>55</v>
      </c>
      <c r="J4194" t="str">
        <f t="shared" si="196"/>
        <v>No</v>
      </c>
      <c r="K4194" t="str">
        <f t="shared" si="197"/>
        <v>No</v>
      </c>
      <c r="L4194">
        <f t="shared" si="198"/>
        <v>297044</v>
      </c>
      <c r="M4194" s="1" t="str">
        <f>IF(ISBLANK(D4194),_xlfn.MODE.SNGL(moras[TIPO_ASEGURAMIENTO]),D4194)</f>
        <v>CONVENIOS ESPECIALES DE TRABAJADORES INDEPENDIENTES</v>
      </c>
      <c r="N4194" s="1">
        <f>IF(ISBLANK(moras[[#This Row],[EDAD]]),T4215,moras[[#This Row],[EDAD]])</f>
        <v>55</v>
      </c>
    </row>
    <row r="4195" spans="1:14" x14ac:dyDescent="0.35">
      <c r="A4195" s="1">
        <v>4194</v>
      </c>
      <c r="B4195" s="1" t="s">
        <v>15</v>
      </c>
      <c r="C4195" s="1">
        <v>302470</v>
      </c>
      <c r="D4195" s="1" t="s">
        <v>18</v>
      </c>
      <c r="E4195" s="1" t="s">
        <v>16</v>
      </c>
      <c r="F4195" s="1" t="s">
        <v>12</v>
      </c>
      <c r="G4195" s="1" t="s">
        <v>13</v>
      </c>
      <c r="H4195" s="1" t="s">
        <v>13</v>
      </c>
      <c r="I4195" s="1">
        <v>24</v>
      </c>
      <c r="J4195" t="str">
        <f t="shared" si="196"/>
        <v>No</v>
      </c>
      <c r="K4195" t="str">
        <f t="shared" si="197"/>
        <v>No</v>
      </c>
      <c r="L4195">
        <f t="shared" si="198"/>
        <v>302470</v>
      </c>
      <c r="M4195" s="1" t="str">
        <f>IF(ISBLANK(D4195),_xlfn.MODE.SNGL(moras[TIPO_ASEGURAMIENTO]),D4195)</f>
        <v>TRABAJADOR INDEPENDIENTE</v>
      </c>
      <c r="N4195" s="1">
        <f>IF(ISBLANK(moras[[#This Row],[EDAD]]),T4216,moras[[#This Row],[EDAD]])</f>
        <v>24</v>
      </c>
    </row>
    <row r="4196" spans="1:14" x14ac:dyDescent="0.35">
      <c r="A4196" s="1">
        <v>4195</v>
      </c>
      <c r="B4196" s="1" t="s">
        <v>15</v>
      </c>
      <c r="C4196" s="1">
        <v>297045</v>
      </c>
      <c r="D4196" s="1" t="s">
        <v>18</v>
      </c>
      <c r="E4196" s="1" t="s">
        <v>16</v>
      </c>
      <c r="F4196" s="1" t="s">
        <v>12</v>
      </c>
      <c r="G4196" s="1" t="s">
        <v>13</v>
      </c>
      <c r="H4196" s="1" t="s">
        <v>13</v>
      </c>
      <c r="I4196" s="1">
        <v>63</v>
      </c>
      <c r="J4196" t="str">
        <f t="shared" si="196"/>
        <v>No</v>
      </c>
      <c r="K4196" t="str">
        <f t="shared" si="197"/>
        <v>No</v>
      </c>
      <c r="L4196">
        <f t="shared" si="198"/>
        <v>297045</v>
      </c>
      <c r="M4196" s="1" t="str">
        <f>IF(ISBLANK(D4196),_xlfn.MODE.SNGL(moras[TIPO_ASEGURAMIENTO]),D4196)</f>
        <v>TRABAJADOR INDEPENDIENTE</v>
      </c>
      <c r="N4196" s="1">
        <f>IF(ISBLANK(moras[[#This Row],[EDAD]]),T4217,moras[[#This Row],[EDAD]])</f>
        <v>63</v>
      </c>
    </row>
    <row r="4197" spans="1:14" x14ac:dyDescent="0.35">
      <c r="A4197" s="1">
        <v>4196</v>
      </c>
      <c r="B4197" s="1" t="s">
        <v>15</v>
      </c>
      <c r="C4197" s="1">
        <v>441000</v>
      </c>
      <c r="D4197" s="1" t="s">
        <v>10</v>
      </c>
      <c r="E4197" s="1" t="s">
        <v>16</v>
      </c>
      <c r="F4197" s="1" t="s">
        <v>12</v>
      </c>
      <c r="G4197" s="1" t="s">
        <v>13</v>
      </c>
      <c r="H4197" s="1" t="s">
        <v>13</v>
      </c>
      <c r="I4197" s="1">
        <v>22</v>
      </c>
      <c r="J4197" t="str">
        <f t="shared" si="196"/>
        <v>No</v>
      </c>
      <c r="K4197" t="str">
        <f t="shared" si="197"/>
        <v>No</v>
      </c>
      <c r="L4197">
        <f t="shared" si="198"/>
        <v>441000</v>
      </c>
      <c r="M4197" s="1" t="str">
        <f>IF(ISBLANK(D4197),_xlfn.MODE.SNGL(moras[TIPO_ASEGURAMIENTO]),D4197)</f>
        <v>ASALARIADO</v>
      </c>
      <c r="N4197" s="1">
        <f>IF(ISBLANK(moras[[#This Row],[EDAD]]),T4218,moras[[#This Row],[EDAD]])</f>
        <v>22</v>
      </c>
    </row>
    <row r="4198" spans="1:14" x14ac:dyDescent="0.35">
      <c r="A4198" s="1">
        <v>4197</v>
      </c>
      <c r="B4198" s="1" t="s">
        <v>15</v>
      </c>
      <c r="C4198" s="1">
        <v>181917</v>
      </c>
      <c r="D4198" s="1" t="s">
        <v>10</v>
      </c>
      <c r="E4198" s="1" t="s">
        <v>16</v>
      </c>
      <c r="F4198" s="1" t="s">
        <v>12</v>
      </c>
      <c r="G4198" s="1" t="s">
        <v>13</v>
      </c>
      <c r="H4198" s="1" t="s">
        <v>13</v>
      </c>
      <c r="I4198" s="1">
        <v>53</v>
      </c>
      <c r="J4198" t="str">
        <f t="shared" si="196"/>
        <v>No</v>
      </c>
      <c r="K4198" t="str">
        <f t="shared" si="197"/>
        <v>No</v>
      </c>
      <c r="L4198">
        <f t="shared" si="198"/>
        <v>181917</v>
      </c>
      <c r="M4198" s="1" t="str">
        <f>IF(ISBLANK(D4198),_xlfn.MODE.SNGL(moras[TIPO_ASEGURAMIENTO]),D4198)</f>
        <v>ASALARIADO</v>
      </c>
      <c r="N4198" s="1">
        <f>IF(ISBLANK(moras[[#This Row],[EDAD]]),T4219,moras[[#This Row],[EDAD]])</f>
        <v>53</v>
      </c>
    </row>
    <row r="4199" spans="1:14" x14ac:dyDescent="0.35">
      <c r="A4199" s="1">
        <v>4198</v>
      </c>
      <c r="B4199" s="1" t="s">
        <v>9</v>
      </c>
      <c r="C4199" s="1">
        <v>297045</v>
      </c>
      <c r="D4199" s="1" t="s">
        <v>18</v>
      </c>
      <c r="E4199" s="1" t="s">
        <v>16</v>
      </c>
      <c r="F4199" s="1" t="s">
        <v>12</v>
      </c>
      <c r="G4199" s="1" t="s">
        <v>13</v>
      </c>
      <c r="H4199" s="1" t="s">
        <v>13</v>
      </c>
      <c r="I4199" s="1">
        <v>34</v>
      </c>
      <c r="J4199" t="str">
        <f t="shared" si="196"/>
        <v>No</v>
      </c>
      <c r="K4199" t="str">
        <f t="shared" si="197"/>
        <v>No</v>
      </c>
      <c r="L4199">
        <f t="shared" si="198"/>
        <v>297045</v>
      </c>
      <c r="M4199" s="1" t="str">
        <f>IF(ISBLANK(D4199),_xlfn.MODE.SNGL(moras[TIPO_ASEGURAMIENTO]),D4199)</f>
        <v>TRABAJADOR INDEPENDIENTE</v>
      </c>
      <c r="N4199" s="1">
        <f>IF(ISBLANK(moras[[#This Row],[EDAD]]),T4220,moras[[#This Row],[EDAD]])</f>
        <v>34</v>
      </c>
    </row>
    <row r="4200" spans="1:14" x14ac:dyDescent="0.35">
      <c r="A4200" s="1">
        <v>4199</v>
      </c>
      <c r="B4200" s="1" t="s">
        <v>9</v>
      </c>
      <c r="C4200" s="1">
        <v>486648.56</v>
      </c>
      <c r="D4200" s="1" t="s">
        <v>10</v>
      </c>
      <c r="E4200" s="1" t="s">
        <v>16</v>
      </c>
      <c r="F4200" s="1" t="s">
        <v>12</v>
      </c>
      <c r="G4200" s="1" t="s">
        <v>13</v>
      </c>
      <c r="H4200" s="1" t="s">
        <v>13</v>
      </c>
      <c r="I4200" s="1">
        <v>39</v>
      </c>
      <c r="J4200" t="str">
        <f t="shared" si="196"/>
        <v>No</v>
      </c>
      <c r="K4200" t="str">
        <f t="shared" si="197"/>
        <v>No</v>
      </c>
      <c r="L4200">
        <f t="shared" si="198"/>
        <v>486648.56</v>
      </c>
      <c r="M4200" s="1" t="str">
        <f>IF(ISBLANK(D4200),_xlfn.MODE.SNGL(moras[TIPO_ASEGURAMIENTO]),D4200)</f>
        <v>ASALARIADO</v>
      </c>
      <c r="N4200" s="1">
        <f>IF(ISBLANK(moras[[#This Row],[EDAD]]),T4221,moras[[#This Row],[EDAD]])</f>
        <v>39</v>
      </c>
    </row>
    <row r="4201" spans="1:14" x14ac:dyDescent="0.35">
      <c r="A4201" s="1">
        <v>4200</v>
      </c>
      <c r="B4201" s="1" t="s">
        <v>9</v>
      </c>
      <c r="C4201" s="1">
        <v>359544.27</v>
      </c>
      <c r="D4201" s="1" t="s">
        <v>21</v>
      </c>
      <c r="E4201" s="1" t="s">
        <v>16</v>
      </c>
      <c r="F4201" s="1" t="s">
        <v>12</v>
      </c>
      <c r="G4201" s="1" t="s">
        <v>12</v>
      </c>
      <c r="H4201" s="1" t="s">
        <v>13</v>
      </c>
      <c r="I4201" s="1">
        <v>38</v>
      </c>
      <c r="J4201" t="str">
        <f t="shared" si="196"/>
        <v>No</v>
      </c>
      <c r="K4201" t="str">
        <f t="shared" si="197"/>
        <v>No</v>
      </c>
      <c r="L4201">
        <f t="shared" si="198"/>
        <v>359544.27</v>
      </c>
      <c r="M4201" s="1" t="str">
        <f>IF(ISBLANK(D4201),_xlfn.MODE.SNGL(moras[TIPO_ASEGURAMIENTO]),D4201)</f>
        <v>CONVENIOS ESPECIALES DE ASEGURADOS VOLUNTARIOS</v>
      </c>
      <c r="N4201" s="1">
        <f>IF(ISBLANK(moras[[#This Row],[EDAD]]),T4222,moras[[#This Row],[EDAD]])</f>
        <v>38</v>
      </c>
    </row>
    <row r="4202" spans="1:14" x14ac:dyDescent="0.35">
      <c r="A4202" s="1">
        <v>4201</v>
      </c>
      <c r="B4202" s="1" t="s">
        <v>9</v>
      </c>
      <c r="C4202" s="1">
        <v>346897.4</v>
      </c>
      <c r="D4202" s="1" t="s">
        <v>10</v>
      </c>
      <c r="E4202" s="1" t="s">
        <v>16</v>
      </c>
      <c r="F4202" s="1" t="s">
        <v>12</v>
      </c>
      <c r="G4202" s="1" t="s">
        <v>13</v>
      </c>
      <c r="H4202" s="1" t="s">
        <v>13</v>
      </c>
      <c r="I4202" s="1">
        <v>21</v>
      </c>
      <c r="J4202" t="str">
        <f t="shared" si="196"/>
        <v>No</v>
      </c>
      <c r="K4202" t="str">
        <f t="shared" si="197"/>
        <v>No</v>
      </c>
      <c r="L4202">
        <f t="shared" si="198"/>
        <v>346897.4</v>
      </c>
      <c r="M4202" s="1" t="str">
        <f>IF(ISBLANK(D4202),_xlfn.MODE.SNGL(moras[TIPO_ASEGURAMIENTO]),D4202)</f>
        <v>ASALARIADO</v>
      </c>
      <c r="N4202" s="1">
        <f>IF(ISBLANK(moras[[#This Row],[EDAD]]),T4223,moras[[#This Row],[EDAD]])</f>
        <v>21</v>
      </c>
    </row>
    <row r="4203" spans="1:14" x14ac:dyDescent="0.35">
      <c r="A4203" s="1">
        <v>4202</v>
      </c>
      <c r="B4203" s="1" t="s">
        <v>15</v>
      </c>
      <c r="C4203" s="1">
        <v>278030</v>
      </c>
      <c r="D4203" s="1" t="s">
        <v>18</v>
      </c>
      <c r="E4203" s="1" t="s">
        <v>16</v>
      </c>
      <c r="F4203" s="1" t="s">
        <v>12</v>
      </c>
      <c r="G4203" s="1" t="s">
        <v>13</v>
      </c>
      <c r="H4203" s="1" t="s">
        <v>13</v>
      </c>
      <c r="I4203" s="1">
        <v>54</v>
      </c>
      <c r="J4203" t="str">
        <f t="shared" si="196"/>
        <v>No</v>
      </c>
      <c r="K4203" t="str">
        <f t="shared" si="197"/>
        <v>No</v>
      </c>
      <c r="L4203">
        <f t="shared" si="198"/>
        <v>278030</v>
      </c>
      <c r="M4203" s="1" t="str">
        <f>IF(ISBLANK(D4203),_xlfn.MODE.SNGL(moras[TIPO_ASEGURAMIENTO]),D4203)</f>
        <v>TRABAJADOR INDEPENDIENTE</v>
      </c>
      <c r="N4203" s="1">
        <f>IF(ISBLANK(moras[[#This Row],[EDAD]]),T4224,moras[[#This Row],[EDAD]])</f>
        <v>54</v>
      </c>
    </row>
    <row r="4204" spans="1:14" x14ac:dyDescent="0.35">
      <c r="A4204" s="1">
        <v>4203</v>
      </c>
      <c r="B4204" s="1" t="s">
        <v>9</v>
      </c>
      <c r="C4204" s="1">
        <v>846723.45</v>
      </c>
      <c r="D4204" s="1" t="s">
        <v>10</v>
      </c>
      <c r="E4204" s="1" t="s">
        <v>16</v>
      </c>
      <c r="F4204" s="1" t="s">
        <v>12</v>
      </c>
      <c r="G4204" s="1" t="s">
        <v>13</v>
      </c>
      <c r="H4204" s="1" t="s">
        <v>13</v>
      </c>
      <c r="I4204" s="1">
        <v>35</v>
      </c>
      <c r="J4204" t="str">
        <f t="shared" si="196"/>
        <v>No</v>
      </c>
      <c r="K4204" t="str">
        <f t="shared" si="197"/>
        <v>No</v>
      </c>
      <c r="L4204">
        <f t="shared" si="198"/>
        <v>846723.45</v>
      </c>
      <c r="M4204" s="1" t="str">
        <f>IF(ISBLANK(D4204),_xlfn.MODE.SNGL(moras[TIPO_ASEGURAMIENTO]),D4204)</f>
        <v>ASALARIADO</v>
      </c>
      <c r="N4204" s="1">
        <f>IF(ISBLANK(moras[[#This Row],[EDAD]]),T4225,moras[[#This Row],[EDAD]])</f>
        <v>35</v>
      </c>
    </row>
    <row r="4205" spans="1:14" x14ac:dyDescent="0.35">
      <c r="A4205" s="1">
        <v>4204</v>
      </c>
      <c r="B4205" s="1" t="s">
        <v>9</v>
      </c>
      <c r="C4205" s="1">
        <v>300018</v>
      </c>
      <c r="D4205" s="1" t="s">
        <v>17</v>
      </c>
      <c r="E4205" s="1" t="s">
        <v>16</v>
      </c>
      <c r="F4205" s="1" t="s">
        <v>12</v>
      </c>
      <c r="G4205" s="1" t="s">
        <v>13</v>
      </c>
      <c r="H4205" s="1" t="s">
        <v>13</v>
      </c>
      <c r="I4205" s="1">
        <v>64</v>
      </c>
      <c r="J4205" t="str">
        <f t="shared" si="196"/>
        <v>No</v>
      </c>
      <c r="K4205" t="str">
        <f t="shared" si="197"/>
        <v>No</v>
      </c>
      <c r="L4205">
        <f t="shared" si="198"/>
        <v>300018</v>
      </c>
      <c r="M4205" s="1" t="str">
        <f>IF(ISBLANK(D4205),_xlfn.MODE.SNGL(moras[TIPO_ASEGURAMIENTO]),D4205)</f>
        <v>ASEGURADO VOLUNTARIO</v>
      </c>
      <c r="N4205" s="1">
        <f>IF(ISBLANK(moras[[#This Row],[EDAD]]),T4226,moras[[#This Row],[EDAD]])</f>
        <v>64</v>
      </c>
    </row>
    <row r="4206" spans="1:14" x14ac:dyDescent="0.35">
      <c r="A4206" s="1">
        <v>4205</v>
      </c>
      <c r="B4206" s="1" t="s">
        <v>15</v>
      </c>
      <c r="C4206" s="1">
        <v>169507</v>
      </c>
      <c r="D4206" s="1" t="s">
        <v>10</v>
      </c>
      <c r="E4206" s="1" t="s">
        <v>16</v>
      </c>
      <c r="F4206" s="1" t="s">
        <v>12</v>
      </c>
      <c r="G4206" s="1" t="s">
        <v>12</v>
      </c>
      <c r="H4206" s="1" t="s">
        <v>13</v>
      </c>
      <c r="I4206" s="1">
        <v>53</v>
      </c>
      <c r="J4206" t="str">
        <f t="shared" si="196"/>
        <v>No</v>
      </c>
      <c r="K4206" t="str">
        <f t="shared" si="197"/>
        <v>No</v>
      </c>
      <c r="L4206">
        <f t="shared" si="198"/>
        <v>169507</v>
      </c>
      <c r="M4206" s="1" t="str">
        <f>IF(ISBLANK(D4206),_xlfn.MODE.SNGL(moras[TIPO_ASEGURAMIENTO]),D4206)</f>
        <v>ASALARIADO</v>
      </c>
      <c r="N4206" s="1">
        <f>IF(ISBLANK(moras[[#This Row],[EDAD]]),T4227,moras[[#This Row],[EDAD]])</f>
        <v>53</v>
      </c>
    </row>
    <row r="4207" spans="1:14" x14ac:dyDescent="0.35">
      <c r="A4207" s="1">
        <v>4206</v>
      </c>
      <c r="B4207" s="1" t="s">
        <v>9</v>
      </c>
      <c r="C4207" s="1">
        <v>302982</v>
      </c>
      <c r="D4207" s="1" t="s">
        <v>18</v>
      </c>
      <c r="E4207" s="1" t="s">
        <v>16</v>
      </c>
      <c r="F4207" s="1" t="s">
        <v>12</v>
      </c>
      <c r="G4207" s="1" t="s">
        <v>13</v>
      </c>
      <c r="H4207" s="1" t="s">
        <v>13</v>
      </c>
      <c r="I4207" s="1">
        <v>63</v>
      </c>
      <c r="J4207" t="str">
        <f t="shared" si="196"/>
        <v>No</v>
      </c>
      <c r="K4207" t="str">
        <f t="shared" si="197"/>
        <v>No</v>
      </c>
      <c r="L4207">
        <f t="shared" si="198"/>
        <v>302982</v>
      </c>
      <c r="M4207" s="1" t="str">
        <f>IF(ISBLANK(D4207),_xlfn.MODE.SNGL(moras[TIPO_ASEGURAMIENTO]),D4207)</f>
        <v>TRABAJADOR INDEPENDIENTE</v>
      </c>
      <c r="N4207" s="1">
        <f>IF(ISBLANK(moras[[#This Row],[EDAD]]),T4228,moras[[#This Row],[EDAD]])</f>
        <v>63</v>
      </c>
    </row>
    <row r="4208" spans="1:14" x14ac:dyDescent="0.35">
      <c r="A4208" s="1">
        <v>4207</v>
      </c>
      <c r="B4208" s="1" t="s">
        <v>9</v>
      </c>
      <c r="C4208" s="1">
        <v>428571.43</v>
      </c>
      <c r="D4208" s="1" t="s">
        <v>10</v>
      </c>
      <c r="E4208" s="1" t="s">
        <v>16</v>
      </c>
      <c r="F4208" s="1" t="s">
        <v>12</v>
      </c>
      <c r="G4208" s="1" t="s">
        <v>13</v>
      </c>
      <c r="H4208" s="1" t="s">
        <v>13</v>
      </c>
      <c r="I4208" s="1">
        <v>34</v>
      </c>
      <c r="J4208" t="str">
        <f t="shared" si="196"/>
        <v>No</v>
      </c>
      <c r="K4208" t="str">
        <f t="shared" si="197"/>
        <v>No</v>
      </c>
      <c r="L4208">
        <f t="shared" si="198"/>
        <v>428571.43</v>
      </c>
      <c r="M4208" s="1" t="str">
        <f>IF(ISBLANK(D4208),_xlfn.MODE.SNGL(moras[TIPO_ASEGURAMIENTO]),D4208)</f>
        <v>ASALARIADO</v>
      </c>
      <c r="N4208" s="1">
        <f>IF(ISBLANK(moras[[#This Row],[EDAD]]),T4229,moras[[#This Row],[EDAD]])</f>
        <v>34</v>
      </c>
    </row>
    <row r="4209" spans="1:14" x14ac:dyDescent="0.35">
      <c r="A4209" s="1">
        <v>4208</v>
      </c>
      <c r="B4209" s="1" t="s">
        <v>9</v>
      </c>
      <c r="C4209" s="1">
        <v>418466</v>
      </c>
      <c r="D4209" s="1" t="s">
        <v>10</v>
      </c>
      <c r="E4209" s="1" t="s">
        <v>16</v>
      </c>
      <c r="F4209" s="1" t="s">
        <v>12</v>
      </c>
      <c r="G4209" s="1" t="s">
        <v>13</v>
      </c>
      <c r="H4209" s="1" t="s">
        <v>13</v>
      </c>
      <c r="I4209" s="1">
        <v>40</v>
      </c>
      <c r="J4209" t="str">
        <f t="shared" si="196"/>
        <v>No</v>
      </c>
      <c r="K4209" t="str">
        <f t="shared" si="197"/>
        <v>No</v>
      </c>
      <c r="L4209">
        <f t="shared" si="198"/>
        <v>418466</v>
      </c>
      <c r="M4209" s="1" t="str">
        <f>IF(ISBLANK(D4209),_xlfn.MODE.SNGL(moras[TIPO_ASEGURAMIENTO]),D4209)</f>
        <v>ASALARIADO</v>
      </c>
      <c r="N4209" s="1">
        <f>IF(ISBLANK(moras[[#This Row],[EDAD]]),T4230,moras[[#This Row],[EDAD]])</f>
        <v>40</v>
      </c>
    </row>
    <row r="4210" spans="1:14" x14ac:dyDescent="0.35">
      <c r="A4210" s="1">
        <v>4209</v>
      </c>
      <c r="B4210" s="1" t="s">
        <v>9</v>
      </c>
      <c r="C4210" s="1">
        <v>407937</v>
      </c>
      <c r="D4210" s="1" t="s">
        <v>10</v>
      </c>
      <c r="E4210" s="1" t="s">
        <v>16</v>
      </c>
      <c r="F4210" s="1" t="s">
        <v>12</v>
      </c>
      <c r="G4210" s="1" t="s">
        <v>13</v>
      </c>
      <c r="H4210" s="1" t="s">
        <v>13</v>
      </c>
      <c r="I4210" s="1">
        <v>34</v>
      </c>
      <c r="J4210" t="str">
        <f t="shared" si="196"/>
        <v>No</v>
      </c>
      <c r="K4210" t="str">
        <f t="shared" si="197"/>
        <v>No</v>
      </c>
      <c r="L4210">
        <f t="shared" si="198"/>
        <v>407937</v>
      </c>
      <c r="M4210" s="1" t="str">
        <f>IF(ISBLANK(D4210),_xlfn.MODE.SNGL(moras[TIPO_ASEGURAMIENTO]),D4210)</f>
        <v>ASALARIADO</v>
      </c>
      <c r="N4210" s="1">
        <f>IF(ISBLANK(moras[[#This Row],[EDAD]]),T4231,moras[[#This Row],[EDAD]])</f>
        <v>34</v>
      </c>
    </row>
    <row r="4211" spans="1:14" x14ac:dyDescent="0.35">
      <c r="A4211" s="1">
        <v>4210</v>
      </c>
      <c r="B4211" s="1" t="s">
        <v>9</v>
      </c>
      <c r="C4211" s="1">
        <v>461380</v>
      </c>
      <c r="D4211" s="1" t="s">
        <v>10</v>
      </c>
      <c r="E4211" s="1" t="s">
        <v>16</v>
      </c>
      <c r="F4211" s="1" t="s">
        <v>12</v>
      </c>
      <c r="G4211" s="1" t="s">
        <v>13</v>
      </c>
      <c r="H4211" s="1" t="s">
        <v>13</v>
      </c>
      <c r="I4211" s="1">
        <v>30</v>
      </c>
      <c r="J4211" t="str">
        <f t="shared" si="196"/>
        <v>No</v>
      </c>
      <c r="K4211" t="str">
        <f t="shared" si="197"/>
        <v>No</v>
      </c>
      <c r="L4211">
        <f t="shared" si="198"/>
        <v>461380</v>
      </c>
      <c r="M4211" s="1" t="str">
        <f>IF(ISBLANK(D4211),_xlfn.MODE.SNGL(moras[TIPO_ASEGURAMIENTO]),D4211)</f>
        <v>ASALARIADO</v>
      </c>
      <c r="N4211" s="1">
        <f>IF(ISBLANK(moras[[#This Row],[EDAD]]),T4232,moras[[#This Row],[EDAD]])</f>
        <v>30</v>
      </c>
    </row>
    <row r="4212" spans="1:14" x14ac:dyDescent="0.35">
      <c r="A4212" s="1">
        <v>4211</v>
      </c>
      <c r="B4212" s="1" t="s">
        <v>9</v>
      </c>
      <c r="C4212" s="1">
        <v>746235</v>
      </c>
      <c r="D4212" s="1" t="s">
        <v>10</v>
      </c>
      <c r="E4212" s="1" t="s">
        <v>16</v>
      </c>
      <c r="F4212" s="1" t="s">
        <v>12</v>
      </c>
      <c r="G4212" s="1" t="s">
        <v>13</v>
      </c>
      <c r="H4212" s="1" t="s">
        <v>13</v>
      </c>
      <c r="I4212" s="1">
        <v>49</v>
      </c>
      <c r="J4212" t="str">
        <f t="shared" si="196"/>
        <v>No</v>
      </c>
      <c r="K4212" t="str">
        <f t="shared" si="197"/>
        <v>No</v>
      </c>
      <c r="L4212">
        <f t="shared" si="198"/>
        <v>746235</v>
      </c>
      <c r="M4212" s="1" t="str">
        <f>IF(ISBLANK(D4212),_xlfn.MODE.SNGL(moras[TIPO_ASEGURAMIENTO]),D4212)</f>
        <v>ASALARIADO</v>
      </c>
      <c r="N4212" s="1">
        <f>IF(ISBLANK(moras[[#This Row],[EDAD]]),T4233,moras[[#This Row],[EDAD]])</f>
        <v>49</v>
      </c>
    </row>
    <row r="4213" spans="1:14" x14ac:dyDescent="0.35">
      <c r="A4213" s="1">
        <v>4212</v>
      </c>
      <c r="B4213" s="1" t="s">
        <v>9</v>
      </c>
      <c r="C4213" s="1">
        <v>1041833.32</v>
      </c>
      <c r="D4213" s="1" t="s">
        <v>10</v>
      </c>
      <c r="E4213" s="1" t="s">
        <v>11</v>
      </c>
      <c r="F4213" s="1" t="s">
        <v>12</v>
      </c>
      <c r="G4213" s="1" t="s">
        <v>13</v>
      </c>
      <c r="H4213" s="1" t="s">
        <v>13</v>
      </c>
      <c r="I4213" s="1">
        <v>60</v>
      </c>
      <c r="J4213" t="str">
        <f t="shared" si="196"/>
        <v>No</v>
      </c>
      <c r="K4213" t="str">
        <f t="shared" si="197"/>
        <v>No</v>
      </c>
      <c r="L4213">
        <f t="shared" si="198"/>
        <v>1041833.32</v>
      </c>
      <c r="M4213" s="1" t="str">
        <f>IF(ISBLANK(D4213),_xlfn.MODE.SNGL(moras[TIPO_ASEGURAMIENTO]),D4213)</f>
        <v>ASALARIADO</v>
      </c>
      <c r="N4213" s="1">
        <f>IF(ISBLANK(moras[[#This Row],[EDAD]]),T4234,moras[[#This Row],[EDAD]])</f>
        <v>60</v>
      </c>
    </row>
    <row r="4214" spans="1:14" x14ac:dyDescent="0.35">
      <c r="A4214" s="1">
        <v>4213</v>
      </c>
      <c r="B4214" s="1" t="s">
        <v>9</v>
      </c>
      <c r="C4214" s="1">
        <v>324047</v>
      </c>
      <c r="D4214" s="1" t="s">
        <v>18</v>
      </c>
      <c r="E4214" s="1" t="s">
        <v>16</v>
      </c>
      <c r="F4214" s="1" t="s">
        <v>13</v>
      </c>
      <c r="G4214" s="1" t="s">
        <v>13</v>
      </c>
      <c r="H4214" s="1" t="s">
        <v>13</v>
      </c>
      <c r="I4214" s="1">
        <v>65</v>
      </c>
      <c r="J4214" t="str">
        <f t="shared" si="196"/>
        <v>No</v>
      </c>
      <c r="K4214" t="str">
        <f t="shared" si="197"/>
        <v>No</v>
      </c>
      <c r="L4214">
        <f t="shared" si="198"/>
        <v>324047</v>
      </c>
      <c r="M4214" s="1" t="str">
        <f>IF(ISBLANK(D4214),_xlfn.MODE.SNGL(moras[TIPO_ASEGURAMIENTO]),D4214)</f>
        <v>TRABAJADOR INDEPENDIENTE</v>
      </c>
      <c r="N4214" s="1">
        <f>IF(ISBLANK(moras[[#This Row],[EDAD]]),T4235,moras[[#This Row],[EDAD]])</f>
        <v>65</v>
      </c>
    </row>
    <row r="4215" spans="1:14" x14ac:dyDescent="0.35">
      <c r="A4215" s="1">
        <v>4214</v>
      </c>
      <c r="B4215" s="1" t="s">
        <v>15</v>
      </c>
      <c r="C4215" s="1">
        <v>1482778.51</v>
      </c>
      <c r="D4215" s="1" t="s">
        <v>10</v>
      </c>
      <c r="E4215" s="1" t="s">
        <v>16</v>
      </c>
      <c r="F4215" s="1" t="s">
        <v>12</v>
      </c>
      <c r="G4215" s="1" t="s">
        <v>13</v>
      </c>
      <c r="H4215" s="1" t="s">
        <v>12</v>
      </c>
      <c r="I4215" s="1">
        <v>37</v>
      </c>
      <c r="J4215" t="str">
        <f t="shared" si="196"/>
        <v>No</v>
      </c>
      <c r="K4215" t="str">
        <f t="shared" si="197"/>
        <v>No</v>
      </c>
      <c r="L4215">
        <f t="shared" si="198"/>
        <v>1482778.51</v>
      </c>
      <c r="M4215" s="1" t="str">
        <f>IF(ISBLANK(D4215),_xlfn.MODE.SNGL(moras[TIPO_ASEGURAMIENTO]),D4215)</f>
        <v>ASALARIADO</v>
      </c>
      <c r="N4215" s="1">
        <f>IF(ISBLANK(moras[[#This Row],[EDAD]]),T4236,moras[[#This Row],[EDAD]])</f>
        <v>37</v>
      </c>
    </row>
    <row r="4216" spans="1:14" x14ac:dyDescent="0.35">
      <c r="A4216" s="1">
        <v>4215</v>
      </c>
      <c r="B4216" s="1" t="s">
        <v>9</v>
      </c>
      <c r="C4216" s="1">
        <v>620245</v>
      </c>
      <c r="D4216" s="1" t="s">
        <v>18</v>
      </c>
      <c r="E4216" s="1" t="s">
        <v>16</v>
      </c>
      <c r="F4216" s="1" t="s">
        <v>12</v>
      </c>
      <c r="G4216" s="1" t="s">
        <v>13</v>
      </c>
      <c r="H4216" s="1" t="s">
        <v>13</v>
      </c>
      <c r="I4216" s="1">
        <v>45</v>
      </c>
      <c r="J4216" t="str">
        <f t="shared" si="196"/>
        <v>No</v>
      </c>
      <c r="K4216" t="str">
        <f t="shared" si="197"/>
        <v>No</v>
      </c>
      <c r="L4216">
        <f t="shared" si="198"/>
        <v>620245</v>
      </c>
      <c r="M4216" s="1" t="str">
        <f>IF(ISBLANK(D4216),_xlfn.MODE.SNGL(moras[TIPO_ASEGURAMIENTO]),D4216)</f>
        <v>TRABAJADOR INDEPENDIENTE</v>
      </c>
      <c r="N4216" s="1">
        <f>IF(ISBLANK(moras[[#This Row],[EDAD]]),T4237,moras[[#This Row],[EDAD]])</f>
        <v>45</v>
      </c>
    </row>
    <row r="4217" spans="1:14" x14ac:dyDescent="0.35">
      <c r="A4217" s="1">
        <v>4216</v>
      </c>
      <c r="B4217" s="1" t="s">
        <v>9</v>
      </c>
      <c r="C4217" s="1">
        <v>37500</v>
      </c>
      <c r="D4217" s="1" t="s">
        <v>10</v>
      </c>
      <c r="E4217" s="1" t="s">
        <v>16</v>
      </c>
      <c r="F4217" s="1" t="s">
        <v>12</v>
      </c>
      <c r="G4217" s="1" t="s">
        <v>13</v>
      </c>
      <c r="H4217" s="1" t="s">
        <v>12</v>
      </c>
      <c r="I4217" s="1">
        <v>47</v>
      </c>
      <c r="J4217" t="str">
        <f t="shared" si="196"/>
        <v>No</v>
      </c>
      <c r="K4217" t="str">
        <f t="shared" si="197"/>
        <v>No</v>
      </c>
      <c r="L4217">
        <f t="shared" si="198"/>
        <v>37500</v>
      </c>
      <c r="M4217" s="1" t="str">
        <f>IF(ISBLANK(D4217),_xlfn.MODE.SNGL(moras[TIPO_ASEGURAMIENTO]),D4217)</f>
        <v>ASALARIADO</v>
      </c>
      <c r="N4217" s="1">
        <f>IF(ISBLANK(moras[[#This Row],[EDAD]]),T4238,moras[[#This Row],[EDAD]])</f>
        <v>47</v>
      </c>
    </row>
    <row r="4218" spans="1:14" x14ac:dyDescent="0.35">
      <c r="A4218" s="1">
        <v>4217</v>
      </c>
      <c r="B4218" s="1" t="s">
        <v>15</v>
      </c>
      <c r="C4218" s="1">
        <v>297045</v>
      </c>
      <c r="D4218" s="1" t="s">
        <v>17</v>
      </c>
      <c r="E4218" s="1" t="s">
        <v>16</v>
      </c>
      <c r="F4218" s="1" t="s">
        <v>12</v>
      </c>
      <c r="G4218" s="1" t="s">
        <v>13</v>
      </c>
      <c r="H4218" s="1" t="s">
        <v>12</v>
      </c>
      <c r="I4218" s="1">
        <v>48</v>
      </c>
      <c r="J4218" t="str">
        <f t="shared" si="196"/>
        <v>No</v>
      </c>
      <c r="K4218" t="str">
        <f t="shared" si="197"/>
        <v>No</v>
      </c>
      <c r="L4218">
        <f t="shared" si="198"/>
        <v>297045</v>
      </c>
      <c r="M4218" s="1" t="str">
        <f>IF(ISBLANK(D4218),_xlfn.MODE.SNGL(moras[TIPO_ASEGURAMIENTO]),D4218)</f>
        <v>ASEGURADO VOLUNTARIO</v>
      </c>
      <c r="N4218" s="1">
        <f>IF(ISBLANK(moras[[#This Row],[EDAD]]),T4239,moras[[#This Row],[EDAD]])</f>
        <v>48</v>
      </c>
    </row>
    <row r="4219" spans="1:14" x14ac:dyDescent="0.35">
      <c r="A4219" s="1">
        <v>4218</v>
      </c>
      <c r="B4219" s="1" t="s">
        <v>9</v>
      </c>
      <c r="C4219" s="1">
        <v>1810740.4</v>
      </c>
      <c r="D4219" s="1" t="s">
        <v>10</v>
      </c>
      <c r="E4219" s="1" t="s">
        <v>11</v>
      </c>
      <c r="F4219" s="1" t="s">
        <v>12</v>
      </c>
      <c r="G4219" s="1" t="s">
        <v>13</v>
      </c>
      <c r="H4219" s="1" t="s">
        <v>13</v>
      </c>
      <c r="I4219" s="1">
        <v>55</v>
      </c>
      <c r="J4219" t="str">
        <f t="shared" si="196"/>
        <v>No</v>
      </c>
      <c r="K4219" t="str">
        <f t="shared" si="197"/>
        <v>No</v>
      </c>
      <c r="L4219">
        <f t="shared" si="198"/>
        <v>1810740.4</v>
      </c>
      <c r="M4219" s="1" t="str">
        <f>IF(ISBLANK(D4219),_xlfn.MODE.SNGL(moras[TIPO_ASEGURAMIENTO]),D4219)</f>
        <v>ASALARIADO</v>
      </c>
      <c r="N4219" s="1">
        <f>IF(ISBLANK(moras[[#This Row],[EDAD]]),T4240,moras[[#This Row],[EDAD]])</f>
        <v>55</v>
      </c>
    </row>
    <row r="4220" spans="1:14" x14ac:dyDescent="0.35">
      <c r="A4220" s="1">
        <v>4219</v>
      </c>
      <c r="B4220" s="1" t="s">
        <v>9</v>
      </c>
      <c r="C4220" s="1">
        <v>8850000</v>
      </c>
      <c r="D4220" s="1" t="s">
        <v>10</v>
      </c>
      <c r="E4220" s="1" t="s">
        <v>16</v>
      </c>
      <c r="F4220" s="1" t="s">
        <v>12</v>
      </c>
      <c r="G4220" s="1" t="s">
        <v>13</v>
      </c>
      <c r="H4220" s="1" t="s">
        <v>13</v>
      </c>
      <c r="I4220" s="1">
        <v>41</v>
      </c>
      <c r="J4220" t="str">
        <f t="shared" si="196"/>
        <v>Atípico</v>
      </c>
      <c r="K4220" t="str">
        <f t="shared" si="197"/>
        <v>No</v>
      </c>
      <c r="L4220">
        <f t="shared" si="198"/>
        <v>8850000</v>
      </c>
      <c r="M4220" s="1" t="str">
        <f>IF(ISBLANK(D4220),_xlfn.MODE.SNGL(moras[TIPO_ASEGURAMIENTO]),D4220)</f>
        <v>ASALARIADO</v>
      </c>
      <c r="N4220" s="1">
        <f>IF(ISBLANK(moras[[#This Row],[EDAD]]),T4241,moras[[#This Row],[EDAD]])</f>
        <v>41</v>
      </c>
    </row>
    <row r="4221" spans="1:14" x14ac:dyDescent="0.35">
      <c r="A4221" s="1">
        <v>4220</v>
      </c>
      <c r="B4221" s="1" t="s">
        <v>15</v>
      </c>
      <c r="C4221" s="1">
        <v>955676</v>
      </c>
      <c r="D4221" s="1" t="s">
        <v>18</v>
      </c>
      <c r="E4221" s="1" t="s">
        <v>16</v>
      </c>
      <c r="F4221" s="1" t="s">
        <v>12</v>
      </c>
      <c r="G4221" s="1" t="s">
        <v>13</v>
      </c>
      <c r="H4221" s="1" t="s">
        <v>13</v>
      </c>
      <c r="I4221" s="1">
        <v>38</v>
      </c>
      <c r="J4221" t="str">
        <f t="shared" si="196"/>
        <v>No</v>
      </c>
      <c r="K4221" t="str">
        <f t="shared" si="197"/>
        <v>No</v>
      </c>
      <c r="L4221">
        <f t="shared" si="198"/>
        <v>955676</v>
      </c>
      <c r="M4221" s="1" t="str">
        <f>IF(ISBLANK(D4221),_xlfn.MODE.SNGL(moras[TIPO_ASEGURAMIENTO]),D4221)</f>
        <v>TRABAJADOR INDEPENDIENTE</v>
      </c>
      <c r="N4221" s="1">
        <f>IF(ISBLANK(moras[[#This Row],[EDAD]]),T4242,moras[[#This Row],[EDAD]])</f>
        <v>38</v>
      </c>
    </row>
    <row r="4222" spans="1:14" x14ac:dyDescent="0.35">
      <c r="A4222" s="1">
        <v>4221</v>
      </c>
      <c r="B4222" s="1" t="s">
        <v>9</v>
      </c>
      <c r="C4222" s="1">
        <v>278030</v>
      </c>
      <c r="D4222" s="1" t="s">
        <v>19</v>
      </c>
      <c r="E4222" s="1" t="s">
        <v>16</v>
      </c>
      <c r="F4222" s="1" t="s">
        <v>12</v>
      </c>
      <c r="G4222" s="1" t="s">
        <v>13</v>
      </c>
      <c r="H4222" s="1" t="s">
        <v>13</v>
      </c>
      <c r="I4222" s="1">
        <v>68</v>
      </c>
      <c r="J4222" t="str">
        <f t="shared" si="196"/>
        <v>No</v>
      </c>
      <c r="K4222" t="str">
        <f t="shared" si="197"/>
        <v>No</v>
      </c>
      <c r="L4222">
        <f t="shared" si="198"/>
        <v>278030</v>
      </c>
      <c r="M4222" s="1" t="str">
        <f>IF(ISBLANK(D4222),_xlfn.MODE.SNGL(moras[TIPO_ASEGURAMIENTO]),D4222)</f>
        <v>CONVENIOS ESPECIALES DE TRABAJADORES INDEPENDIENTES</v>
      </c>
      <c r="N4222" s="1">
        <f>IF(ISBLANK(moras[[#This Row],[EDAD]]),T4243,moras[[#This Row],[EDAD]])</f>
        <v>68</v>
      </c>
    </row>
    <row r="4223" spans="1:14" x14ac:dyDescent="0.35">
      <c r="A4223" s="1">
        <v>4222</v>
      </c>
      <c r="B4223" s="1" t="s">
        <v>9</v>
      </c>
      <c r="C4223" s="1">
        <v>301502.2</v>
      </c>
      <c r="D4223" s="1" t="s">
        <v>10</v>
      </c>
      <c r="E4223" s="1" t="s">
        <v>16</v>
      </c>
      <c r="F4223" s="1" t="s">
        <v>12</v>
      </c>
      <c r="G4223" s="1" t="s">
        <v>13</v>
      </c>
      <c r="H4223" s="1" t="s">
        <v>13</v>
      </c>
      <c r="I4223" s="1">
        <v>29</v>
      </c>
      <c r="J4223" t="str">
        <f t="shared" si="196"/>
        <v>No</v>
      </c>
      <c r="K4223" t="str">
        <f t="shared" si="197"/>
        <v>No</v>
      </c>
      <c r="L4223">
        <f t="shared" si="198"/>
        <v>301502.2</v>
      </c>
      <c r="M4223" s="1" t="str">
        <f>IF(ISBLANK(D4223),_xlfn.MODE.SNGL(moras[TIPO_ASEGURAMIENTO]),D4223)</f>
        <v>ASALARIADO</v>
      </c>
      <c r="N4223" s="1">
        <f>IF(ISBLANK(moras[[#This Row],[EDAD]]),T4244,moras[[#This Row],[EDAD]])</f>
        <v>29</v>
      </c>
    </row>
    <row r="4224" spans="1:14" x14ac:dyDescent="0.35">
      <c r="A4224" s="1">
        <v>4223</v>
      </c>
      <c r="B4224" s="1" t="s">
        <v>9</v>
      </c>
      <c r="C4224" s="1">
        <v>1331200</v>
      </c>
      <c r="D4224" s="1" t="s">
        <v>10</v>
      </c>
      <c r="E4224" s="1" t="s">
        <v>16</v>
      </c>
      <c r="F4224" s="1" t="s">
        <v>12</v>
      </c>
      <c r="G4224" s="1" t="s">
        <v>13</v>
      </c>
      <c r="H4224" s="1" t="s">
        <v>13</v>
      </c>
      <c r="I4224" s="1">
        <v>31</v>
      </c>
      <c r="J4224" t="str">
        <f t="shared" si="196"/>
        <v>No</v>
      </c>
      <c r="K4224" t="str">
        <f t="shared" si="197"/>
        <v>No</v>
      </c>
      <c r="L4224">
        <f t="shared" si="198"/>
        <v>1331200</v>
      </c>
      <c r="M4224" s="1" t="str">
        <f>IF(ISBLANK(D4224),_xlfn.MODE.SNGL(moras[TIPO_ASEGURAMIENTO]),D4224)</f>
        <v>ASALARIADO</v>
      </c>
      <c r="N4224" s="1">
        <f>IF(ISBLANK(moras[[#This Row],[EDAD]]),T4245,moras[[#This Row],[EDAD]])</f>
        <v>31</v>
      </c>
    </row>
    <row r="4225" spans="1:14" x14ac:dyDescent="0.35">
      <c r="A4225" s="1">
        <v>4224</v>
      </c>
      <c r="B4225" s="1" t="s">
        <v>15</v>
      </c>
      <c r="C4225" s="1">
        <v>368052.97</v>
      </c>
      <c r="D4225" s="1" t="s">
        <v>10</v>
      </c>
      <c r="E4225" s="1" t="s">
        <v>16</v>
      </c>
      <c r="F4225" s="1" t="s">
        <v>12</v>
      </c>
      <c r="G4225" s="1" t="s">
        <v>13</v>
      </c>
      <c r="H4225" s="1" t="s">
        <v>13</v>
      </c>
      <c r="I4225" s="1">
        <v>37</v>
      </c>
      <c r="J4225" t="str">
        <f t="shared" si="196"/>
        <v>No</v>
      </c>
      <c r="K4225" t="str">
        <f t="shared" si="197"/>
        <v>No</v>
      </c>
      <c r="L4225">
        <f t="shared" si="198"/>
        <v>368052.97</v>
      </c>
      <c r="M4225" s="1" t="str">
        <f>IF(ISBLANK(D4225),_xlfn.MODE.SNGL(moras[TIPO_ASEGURAMIENTO]),D4225)</f>
        <v>ASALARIADO</v>
      </c>
      <c r="N4225" s="1">
        <f>IF(ISBLANK(moras[[#This Row],[EDAD]]),T4246,moras[[#This Row],[EDAD]])</f>
        <v>37</v>
      </c>
    </row>
    <row r="4226" spans="1:14" x14ac:dyDescent="0.35">
      <c r="A4226" s="1">
        <v>4225</v>
      </c>
      <c r="B4226" s="1" t="s">
        <v>9</v>
      </c>
      <c r="C4226" s="1">
        <v>65000</v>
      </c>
      <c r="D4226" s="1" t="s">
        <v>10</v>
      </c>
      <c r="E4226" s="1" t="s">
        <v>16</v>
      </c>
      <c r="F4226" s="1" t="s">
        <v>12</v>
      </c>
      <c r="G4226" s="1" t="s">
        <v>12</v>
      </c>
      <c r="H4226" s="1" t="s">
        <v>13</v>
      </c>
      <c r="I4226" s="1">
        <v>33</v>
      </c>
      <c r="J4226" t="str">
        <f t="shared" ref="J4226:J4289" si="199">IF(1.96&lt;ABS(C4226-$S$23)/$S$24,"Atípico","No")</f>
        <v>No</v>
      </c>
      <c r="K4226" t="str">
        <f t="shared" ref="K4226:K4289" si="200">IF(1.96&lt;ABS((I4226-$T$23)/$T$24),"Atípico", "No")</f>
        <v>No</v>
      </c>
      <c r="L4226">
        <f t="shared" ref="L4226:L4289" si="201">IF(ISBLANK(C4226),$S$23,C4226)</f>
        <v>65000</v>
      </c>
      <c r="M4226" s="1" t="str">
        <f>IF(ISBLANK(D4226),_xlfn.MODE.SNGL(moras[TIPO_ASEGURAMIENTO]),D4226)</f>
        <v>ASALARIADO</v>
      </c>
      <c r="N4226" s="1">
        <f>IF(ISBLANK(moras[[#This Row],[EDAD]]),T4247,moras[[#This Row],[EDAD]])</f>
        <v>33</v>
      </c>
    </row>
    <row r="4227" spans="1:14" x14ac:dyDescent="0.35">
      <c r="A4227" s="1">
        <v>4226</v>
      </c>
      <c r="B4227" s="1" t="s">
        <v>15</v>
      </c>
      <c r="C4227" s="1">
        <v>4770580</v>
      </c>
      <c r="D4227" s="1" t="s">
        <v>14</v>
      </c>
      <c r="E4227" s="1" t="s">
        <v>11</v>
      </c>
      <c r="F4227" s="1" t="s">
        <v>12</v>
      </c>
      <c r="G4227" s="1" t="s">
        <v>13</v>
      </c>
      <c r="H4227" s="1" t="s">
        <v>13</v>
      </c>
      <c r="I4227" s="1">
        <v>82</v>
      </c>
      <c r="J4227" t="str">
        <f t="shared" si="199"/>
        <v>Atípico</v>
      </c>
      <c r="K4227" t="str">
        <f t="shared" si="200"/>
        <v>No</v>
      </c>
      <c r="L4227">
        <f t="shared" si="201"/>
        <v>4770580</v>
      </c>
      <c r="M4227" s="1" t="str">
        <f>IF(ISBLANK(D4227),_xlfn.MODE.SNGL(moras[TIPO_ASEGURAMIENTO]),D4227)</f>
        <v>PENSIONADOS EN SU PROPIO SISTEMA</v>
      </c>
      <c r="N4227" s="1">
        <f>IF(ISBLANK(moras[[#This Row],[EDAD]]),T4248,moras[[#This Row],[EDAD]])</f>
        <v>82</v>
      </c>
    </row>
    <row r="4228" spans="1:14" x14ac:dyDescent="0.35">
      <c r="A4228" s="1">
        <v>4227</v>
      </c>
      <c r="B4228" s="1" t="s">
        <v>9</v>
      </c>
      <c r="C4228" s="1">
        <v>1320594.4099999999</v>
      </c>
      <c r="D4228" s="1" t="s">
        <v>10</v>
      </c>
      <c r="E4228" s="1" t="s">
        <v>16</v>
      </c>
      <c r="F4228" s="1" t="s">
        <v>12</v>
      </c>
      <c r="G4228" s="1" t="s">
        <v>13</v>
      </c>
      <c r="H4228" s="1" t="s">
        <v>13</v>
      </c>
      <c r="I4228" s="1">
        <v>26</v>
      </c>
      <c r="J4228" t="str">
        <f t="shared" si="199"/>
        <v>No</v>
      </c>
      <c r="K4228" t="str">
        <f t="shared" si="200"/>
        <v>No</v>
      </c>
      <c r="L4228">
        <f t="shared" si="201"/>
        <v>1320594.4099999999</v>
      </c>
      <c r="M4228" s="1" t="str">
        <f>IF(ISBLANK(D4228),_xlfn.MODE.SNGL(moras[TIPO_ASEGURAMIENTO]),D4228)</f>
        <v>ASALARIADO</v>
      </c>
      <c r="N4228" s="1">
        <f>IF(ISBLANK(moras[[#This Row],[EDAD]]),T4249,moras[[#This Row],[EDAD]])</f>
        <v>26</v>
      </c>
    </row>
    <row r="4229" spans="1:14" x14ac:dyDescent="0.35">
      <c r="A4229" s="1">
        <v>4228</v>
      </c>
      <c r="B4229" s="1" t="s">
        <v>9</v>
      </c>
      <c r="C4229" s="1">
        <v>349825</v>
      </c>
      <c r="D4229" s="1" t="s">
        <v>10</v>
      </c>
      <c r="E4229" s="1" t="s">
        <v>16</v>
      </c>
      <c r="F4229" s="1" t="s">
        <v>12</v>
      </c>
      <c r="G4229" s="1" t="s">
        <v>13</v>
      </c>
      <c r="H4229" s="1" t="s">
        <v>13</v>
      </c>
      <c r="I4229" s="1">
        <v>55</v>
      </c>
      <c r="J4229" t="str">
        <f t="shared" si="199"/>
        <v>No</v>
      </c>
      <c r="K4229" t="str">
        <f t="shared" si="200"/>
        <v>No</v>
      </c>
      <c r="L4229">
        <f t="shared" si="201"/>
        <v>349825</v>
      </c>
      <c r="M4229" s="1" t="str">
        <f>IF(ISBLANK(D4229),_xlfn.MODE.SNGL(moras[TIPO_ASEGURAMIENTO]),D4229)</f>
        <v>ASALARIADO</v>
      </c>
      <c r="N4229" s="1">
        <f>IF(ISBLANK(moras[[#This Row],[EDAD]]),T4250,moras[[#This Row],[EDAD]])</f>
        <v>55</v>
      </c>
    </row>
    <row r="4230" spans="1:14" x14ac:dyDescent="0.35">
      <c r="A4230" s="1">
        <v>4229</v>
      </c>
      <c r="B4230" s="1" t="s">
        <v>15</v>
      </c>
      <c r="C4230" s="1">
        <v>410881.45</v>
      </c>
      <c r="D4230" s="1" t="s">
        <v>10</v>
      </c>
      <c r="E4230" s="1" t="s">
        <v>16</v>
      </c>
      <c r="F4230" s="1" t="s">
        <v>12</v>
      </c>
      <c r="G4230" s="1" t="s">
        <v>13</v>
      </c>
      <c r="H4230" s="1" t="s">
        <v>13</v>
      </c>
      <c r="I4230" s="1">
        <v>45</v>
      </c>
      <c r="J4230" t="str">
        <f t="shared" si="199"/>
        <v>No</v>
      </c>
      <c r="K4230" t="str">
        <f t="shared" si="200"/>
        <v>No</v>
      </c>
      <c r="L4230">
        <f t="shared" si="201"/>
        <v>410881.45</v>
      </c>
      <c r="M4230" s="1" t="str">
        <f>IF(ISBLANK(D4230),_xlfn.MODE.SNGL(moras[TIPO_ASEGURAMIENTO]),D4230)</f>
        <v>ASALARIADO</v>
      </c>
      <c r="N4230" s="1">
        <f>IF(ISBLANK(moras[[#This Row],[EDAD]]),T4251,moras[[#This Row],[EDAD]])</f>
        <v>45</v>
      </c>
    </row>
    <row r="4231" spans="1:14" x14ac:dyDescent="0.35">
      <c r="A4231" s="1">
        <v>4230</v>
      </c>
      <c r="B4231" s="1" t="s">
        <v>9</v>
      </c>
      <c r="C4231" s="1">
        <v>600000</v>
      </c>
      <c r="D4231" s="1" t="s">
        <v>10</v>
      </c>
      <c r="E4231" s="1" t="s">
        <v>16</v>
      </c>
      <c r="F4231" s="1" t="s">
        <v>12</v>
      </c>
      <c r="G4231" s="1" t="s">
        <v>13</v>
      </c>
      <c r="H4231" s="1" t="s">
        <v>12</v>
      </c>
      <c r="I4231" s="1">
        <v>28</v>
      </c>
      <c r="J4231" t="str">
        <f t="shared" si="199"/>
        <v>No</v>
      </c>
      <c r="K4231" t="str">
        <f t="shared" si="200"/>
        <v>No</v>
      </c>
      <c r="L4231">
        <f t="shared" si="201"/>
        <v>600000</v>
      </c>
      <c r="M4231" s="1" t="str">
        <f>IF(ISBLANK(D4231),_xlfn.MODE.SNGL(moras[TIPO_ASEGURAMIENTO]),D4231)</f>
        <v>ASALARIADO</v>
      </c>
      <c r="N4231" s="1">
        <f>IF(ISBLANK(moras[[#This Row],[EDAD]]),T4252,moras[[#This Row],[EDAD]])</f>
        <v>28</v>
      </c>
    </row>
    <row r="4232" spans="1:14" x14ac:dyDescent="0.35">
      <c r="A4232" s="1">
        <v>4231</v>
      </c>
      <c r="B4232" s="1" t="s">
        <v>15</v>
      </c>
      <c r="C4232" s="1">
        <v>631000</v>
      </c>
      <c r="D4232" s="1" t="s">
        <v>10</v>
      </c>
      <c r="E4232" s="1" t="s">
        <v>16</v>
      </c>
      <c r="F4232" s="1" t="s">
        <v>12</v>
      </c>
      <c r="G4232" s="1" t="s">
        <v>13</v>
      </c>
      <c r="H4232" s="1" t="s">
        <v>13</v>
      </c>
      <c r="I4232" s="1">
        <v>32</v>
      </c>
      <c r="J4232" t="str">
        <f t="shared" si="199"/>
        <v>No</v>
      </c>
      <c r="K4232" t="str">
        <f t="shared" si="200"/>
        <v>No</v>
      </c>
      <c r="L4232">
        <f t="shared" si="201"/>
        <v>631000</v>
      </c>
      <c r="M4232" s="1" t="str">
        <f>IF(ISBLANK(D4232),_xlfn.MODE.SNGL(moras[TIPO_ASEGURAMIENTO]),D4232)</f>
        <v>ASALARIADO</v>
      </c>
      <c r="N4232" s="1">
        <f>IF(ISBLANK(moras[[#This Row],[EDAD]]),T4253,moras[[#This Row],[EDAD]])</f>
        <v>32</v>
      </c>
    </row>
    <row r="4233" spans="1:14" x14ac:dyDescent="0.35">
      <c r="A4233" s="1">
        <v>4232</v>
      </c>
      <c r="B4233" s="1" t="s">
        <v>9</v>
      </c>
      <c r="C4233" s="1">
        <v>1873201.89</v>
      </c>
      <c r="D4233" s="1" t="s">
        <v>10</v>
      </c>
      <c r="E4233" s="1" t="s">
        <v>16</v>
      </c>
      <c r="F4233" s="1" t="s">
        <v>12</v>
      </c>
      <c r="G4233" s="1" t="s">
        <v>13</v>
      </c>
      <c r="H4233" s="1" t="s">
        <v>13</v>
      </c>
      <c r="I4233" s="1">
        <v>49</v>
      </c>
      <c r="J4233" t="str">
        <f t="shared" si="199"/>
        <v>No</v>
      </c>
      <c r="K4233" t="str">
        <f t="shared" si="200"/>
        <v>No</v>
      </c>
      <c r="L4233">
        <f t="shared" si="201"/>
        <v>1873201.89</v>
      </c>
      <c r="M4233" s="1" t="str">
        <f>IF(ISBLANK(D4233),_xlfn.MODE.SNGL(moras[TIPO_ASEGURAMIENTO]),D4233)</f>
        <v>ASALARIADO</v>
      </c>
      <c r="N4233" s="1">
        <f>IF(ISBLANK(moras[[#This Row],[EDAD]]),T4254,moras[[#This Row],[EDAD]])</f>
        <v>49</v>
      </c>
    </row>
    <row r="4234" spans="1:14" x14ac:dyDescent="0.35">
      <c r="A4234" s="1">
        <v>4233</v>
      </c>
      <c r="B4234" s="1" t="s">
        <v>15</v>
      </c>
      <c r="C4234" s="1">
        <v>875386</v>
      </c>
      <c r="D4234" s="1" t="s">
        <v>14</v>
      </c>
      <c r="E4234" s="1" t="s">
        <v>11</v>
      </c>
      <c r="F4234" s="1" t="s">
        <v>12</v>
      </c>
      <c r="G4234" s="1" t="s">
        <v>13</v>
      </c>
      <c r="H4234" s="1" t="s">
        <v>13</v>
      </c>
      <c r="I4234" s="1">
        <v>70</v>
      </c>
      <c r="J4234" t="str">
        <f t="shared" si="199"/>
        <v>No</v>
      </c>
      <c r="K4234" t="str">
        <f t="shared" si="200"/>
        <v>No</v>
      </c>
      <c r="L4234">
        <f t="shared" si="201"/>
        <v>875386</v>
      </c>
      <c r="M4234" s="1" t="str">
        <f>IF(ISBLANK(D4234),_xlfn.MODE.SNGL(moras[TIPO_ASEGURAMIENTO]),D4234)</f>
        <v>PENSIONADOS EN SU PROPIO SISTEMA</v>
      </c>
      <c r="N4234" s="1">
        <f>IF(ISBLANK(moras[[#This Row],[EDAD]]),T4255,moras[[#This Row],[EDAD]])</f>
        <v>70</v>
      </c>
    </row>
    <row r="4235" spans="1:14" x14ac:dyDescent="0.35">
      <c r="A4235" s="1">
        <v>4234</v>
      </c>
      <c r="B4235" s="1" t="s">
        <v>9</v>
      </c>
      <c r="C4235" s="1">
        <v>325000</v>
      </c>
      <c r="D4235" s="1" t="s">
        <v>10</v>
      </c>
      <c r="E4235" s="1" t="s">
        <v>16</v>
      </c>
      <c r="F4235" s="1" t="s">
        <v>12</v>
      </c>
      <c r="G4235" s="1" t="s">
        <v>13</v>
      </c>
      <c r="H4235" s="1" t="s">
        <v>13</v>
      </c>
      <c r="I4235" s="1">
        <v>55</v>
      </c>
      <c r="J4235" t="str">
        <f t="shared" si="199"/>
        <v>No</v>
      </c>
      <c r="K4235" t="str">
        <f t="shared" si="200"/>
        <v>No</v>
      </c>
      <c r="L4235">
        <f t="shared" si="201"/>
        <v>325000</v>
      </c>
      <c r="M4235" s="1" t="str">
        <f>IF(ISBLANK(D4235),_xlfn.MODE.SNGL(moras[TIPO_ASEGURAMIENTO]),D4235)</f>
        <v>ASALARIADO</v>
      </c>
      <c r="N4235" s="1">
        <f>IF(ISBLANK(moras[[#This Row],[EDAD]]),T4256,moras[[#This Row],[EDAD]])</f>
        <v>55</v>
      </c>
    </row>
    <row r="4236" spans="1:14" x14ac:dyDescent="0.35">
      <c r="A4236" s="1">
        <v>4235</v>
      </c>
      <c r="B4236" s="1" t="s">
        <v>9</v>
      </c>
      <c r="C4236" s="1">
        <v>300018</v>
      </c>
      <c r="D4236" s="1" t="s">
        <v>18</v>
      </c>
      <c r="E4236" s="1" t="s">
        <v>16</v>
      </c>
      <c r="F4236" s="1" t="s">
        <v>12</v>
      </c>
      <c r="G4236" s="1" t="s">
        <v>13</v>
      </c>
      <c r="H4236" s="1" t="s">
        <v>13</v>
      </c>
      <c r="I4236" s="1">
        <v>38</v>
      </c>
      <c r="J4236" t="str">
        <f t="shared" si="199"/>
        <v>No</v>
      </c>
      <c r="K4236" t="str">
        <f t="shared" si="200"/>
        <v>No</v>
      </c>
      <c r="L4236">
        <f t="shared" si="201"/>
        <v>300018</v>
      </c>
      <c r="M4236" s="1" t="str">
        <f>IF(ISBLANK(D4236),_xlfn.MODE.SNGL(moras[TIPO_ASEGURAMIENTO]),D4236)</f>
        <v>TRABAJADOR INDEPENDIENTE</v>
      </c>
      <c r="N4236" s="1">
        <f>IF(ISBLANK(moras[[#This Row],[EDAD]]),T4257,moras[[#This Row],[EDAD]])</f>
        <v>38</v>
      </c>
    </row>
    <row r="4237" spans="1:14" x14ac:dyDescent="0.35">
      <c r="A4237" s="1">
        <v>4236</v>
      </c>
      <c r="B4237" s="1" t="s">
        <v>15</v>
      </c>
      <c r="C4237" s="1">
        <v>326749</v>
      </c>
      <c r="D4237" s="1" t="s">
        <v>18</v>
      </c>
      <c r="E4237" s="1" t="s">
        <v>16</v>
      </c>
      <c r="F4237" s="1" t="s">
        <v>12</v>
      </c>
      <c r="G4237" s="1" t="s">
        <v>13</v>
      </c>
      <c r="H4237" s="1" t="s">
        <v>12</v>
      </c>
      <c r="I4237" s="1">
        <v>34</v>
      </c>
      <c r="J4237" t="str">
        <f t="shared" si="199"/>
        <v>No</v>
      </c>
      <c r="K4237" t="str">
        <f t="shared" si="200"/>
        <v>No</v>
      </c>
      <c r="L4237">
        <f t="shared" si="201"/>
        <v>326749</v>
      </c>
      <c r="M4237" s="1" t="str">
        <f>IF(ISBLANK(D4237),_xlfn.MODE.SNGL(moras[TIPO_ASEGURAMIENTO]),D4237)</f>
        <v>TRABAJADOR INDEPENDIENTE</v>
      </c>
      <c r="N4237" s="1">
        <f>IF(ISBLANK(moras[[#This Row],[EDAD]]),T4258,moras[[#This Row],[EDAD]])</f>
        <v>34</v>
      </c>
    </row>
    <row r="4238" spans="1:14" x14ac:dyDescent="0.35">
      <c r="A4238" s="1">
        <v>4237</v>
      </c>
      <c r="B4238" s="1" t="s">
        <v>15</v>
      </c>
      <c r="C4238" s="1">
        <v>355310.4</v>
      </c>
      <c r="D4238" s="1" t="s">
        <v>10</v>
      </c>
      <c r="E4238" s="1" t="s">
        <v>16</v>
      </c>
      <c r="F4238" s="1" t="s">
        <v>12</v>
      </c>
      <c r="G4238" s="1" t="s">
        <v>13</v>
      </c>
      <c r="H4238" s="1" t="s">
        <v>13</v>
      </c>
      <c r="I4238" s="1">
        <v>22</v>
      </c>
      <c r="J4238" t="str">
        <f t="shared" si="199"/>
        <v>No</v>
      </c>
      <c r="K4238" t="str">
        <f t="shared" si="200"/>
        <v>No</v>
      </c>
      <c r="L4238">
        <f t="shared" si="201"/>
        <v>355310.4</v>
      </c>
      <c r="M4238" s="1" t="str">
        <f>IF(ISBLANK(D4238),_xlfn.MODE.SNGL(moras[TIPO_ASEGURAMIENTO]),D4238)</f>
        <v>ASALARIADO</v>
      </c>
      <c r="N4238" s="1">
        <f>IF(ISBLANK(moras[[#This Row],[EDAD]]),T4259,moras[[#This Row],[EDAD]])</f>
        <v>22</v>
      </c>
    </row>
    <row r="4239" spans="1:14" x14ac:dyDescent="0.35">
      <c r="A4239" s="1">
        <v>4238</v>
      </c>
      <c r="B4239" s="1" t="s">
        <v>9</v>
      </c>
      <c r="C4239" s="1">
        <v>278030</v>
      </c>
      <c r="D4239" s="1" t="s">
        <v>19</v>
      </c>
      <c r="E4239" s="1" t="s">
        <v>16</v>
      </c>
      <c r="F4239" s="1" t="s">
        <v>12</v>
      </c>
      <c r="G4239" s="1" t="s">
        <v>13</v>
      </c>
      <c r="H4239" s="1" t="s">
        <v>13</v>
      </c>
      <c r="I4239" s="1">
        <v>49</v>
      </c>
      <c r="J4239" t="str">
        <f t="shared" si="199"/>
        <v>No</v>
      </c>
      <c r="K4239" t="str">
        <f t="shared" si="200"/>
        <v>No</v>
      </c>
      <c r="L4239">
        <f t="shared" si="201"/>
        <v>278030</v>
      </c>
      <c r="M4239" s="1" t="str">
        <f>IF(ISBLANK(D4239),_xlfn.MODE.SNGL(moras[TIPO_ASEGURAMIENTO]),D4239)</f>
        <v>CONVENIOS ESPECIALES DE TRABAJADORES INDEPENDIENTES</v>
      </c>
      <c r="N4239" s="1">
        <f>IF(ISBLANK(moras[[#This Row],[EDAD]]),T4260,moras[[#This Row],[EDAD]])</f>
        <v>49</v>
      </c>
    </row>
    <row r="4240" spans="1:14" x14ac:dyDescent="0.35">
      <c r="A4240" s="1">
        <v>4239</v>
      </c>
      <c r="B4240" s="1" t="s">
        <v>9</v>
      </c>
      <c r="C4240" s="1">
        <v>2471513.6</v>
      </c>
      <c r="D4240" s="1" t="s">
        <v>10</v>
      </c>
      <c r="E4240" s="1" t="s">
        <v>11</v>
      </c>
      <c r="F4240" s="1" t="s">
        <v>12</v>
      </c>
      <c r="G4240" s="1" t="s">
        <v>13</v>
      </c>
      <c r="H4240" s="1" t="s">
        <v>13</v>
      </c>
      <c r="I4240" s="1">
        <v>56</v>
      </c>
      <c r="J4240" t="str">
        <f t="shared" si="199"/>
        <v>Atípico</v>
      </c>
      <c r="K4240" t="str">
        <f t="shared" si="200"/>
        <v>No</v>
      </c>
      <c r="L4240">
        <f t="shared" si="201"/>
        <v>2471513.6</v>
      </c>
      <c r="M4240" s="1" t="str">
        <f>IF(ISBLANK(D4240),_xlfn.MODE.SNGL(moras[TIPO_ASEGURAMIENTO]),D4240)</f>
        <v>ASALARIADO</v>
      </c>
      <c r="N4240" s="1">
        <f>IF(ISBLANK(moras[[#This Row],[EDAD]]),T4261,moras[[#This Row],[EDAD]])</f>
        <v>56</v>
      </c>
    </row>
    <row r="4241" spans="1:14" x14ac:dyDescent="0.35">
      <c r="A4241" s="1">
        <v>4240</v>
      </c>
      <c r="B4241" s="1" t="s">
        <v>9</v>
      </c>
      <c r="C4241" s="1">
        <v>297046</v>
      </c>
      <c r="D4241" s="1" t="s">
        <v>18</v>
      </c>
      <c r="E4241" s="1" t="s">
        <v>16</v>
      </c>
      <c r="F4241" s="1" t="s">
        <v>12</v>
      </c>
      <c r="G4241" s="1" t="s">
        <v>13</v>
      </c>
      <c r="H4241" s="1" t="s">
        <v>12</v>
      </c>
      <c r="I4241" s="1">
        <v>35</v>
      </c>
      <c r="J4241" t="str">
        <f t="shared" si="199"/>
        <v>No</v>
      </c>
      <c r="K4241" t="str">
        <f t="shared" si="200"/>
        <v>No</v>
      </c>
      <c r="L4241">
        <f t="shared" si="201"/>
        <v>297046</v>
      </c>
      <c r="M4241" s="1" t="str">
        <f>IF(ISBLANK(D4241),_xlfn.MODE.SNGL(moras[TIPO_ASEGURAMIENTO]),D4241)</f>
        <v>TRABAJADOR INDEPENDIENTE</v>
      </c>
      <c r="N4241" s="1">
        <f>IF(ISBLANK(moras[[#This Row],[EDAD]]),T4262,moras[[#This Row],[EDAD]])</f>
        <v>35</v>
      </c>
    </row>
    <row r="4242" spans="1:14" x14ac:dyDescent="0.35">
      <c r="A4242" s="1">
        <v>4241</v>
      </c>
      <c r="B4242" s="1" t="s">
        <v>9</v>
      </c>
      <c r="C4242" s="1">
        <v>300018</v>
      </c>
      <c r="D4242" s="1" t="s">
        <v>17</v>
      </c>
      <c r="E4242" s="1" t="s">
        <v>16</v>
      </c>
      <c r="F4242" s="1" t="s">
        <v>12</v>
      </c>
      <c r="G4242" s="1" t="s">
        <v>13</v>
      </c>
      <c r="H4242" s="1" t="s">
        <v>13</v>
      </c>
      <c r="I4242" s="1">
        <v>68</v>
      </c>
      <c r="J4242" t="str">
        <f t="shared" si="199"/>
        <v>No</v>
      </c>
      <c r="K4242" t="str">
        <f t="shared" si="200"/>
        <v>No</v>
      </c>
      <c r="L4242">
        <f t="shared" si="201"/>
        <v>300018</v>
      </c>
      <c r="M4242" s="1" t="str">
        <f>IF(ISBLANK(D4242),_xlfn.MODE.SNGL(moras[TIPO_ASEGURAMIENTO]),D4242)</f>
        <v>ASEGURADO VOLUNTARIO</v>
      </c>
      <c r="N4242" s="1">
        <f>IF(ISBLANK(moras[[#This Row],[EDAD]]),T4263,moras[[#This Row],[EDAD]])</f>
        <v>68</v>
      </c>
    </row>
    <row r="4243" spans="1:14" x14ac:dyDescent="0.35">
      <c r="A4243" s="1">
        <v>4242</v>
      </c>
      <c r="B4243" s="1" t="s">
        <v>15</v>
      </c>
      <c r="C4243" s="1">
        <v>72107</v>
      </c>
      <c r="D4243" s="1" t="s">
        <v>10</v>
      </c>
      <c r="E4243" s="1" t="s">
        <v>16</v>
      </c>
      <c r="F4243" s="1" t="s">
        <v>12</v>
      </c>
      <c r="G4243" s="1" t="s">
        <v>13</v>
      </c>
      <c r="H4243" s="1" t="s">
        <v>12</v>
      </c>
      <c r="I4243" s="1">
        <v>24</v>
      </c>
      <c r="J4243" t="str">
        <f t="shared" si="199"/>
        <v>No</v>
      </c>
      <c r="K4243" t="str">
        <f t="shared" si="200"/>
        <v>No</v>
      </c>
      <c r="L4243">
        <f t="shared" si="201"/>
        <v>72107</v>
      </c>
      <c r="M4243" s="1" t="str">
        <f>IF(ISBLANK(D4243),_xlfn.MODE.SNGL(moras[TIPO_ASEGURAMIENTO]),D4243)</f>
        <v>ASALARIADO</v>
      </c>
      <c r="N4243" s="1">
        <f>IF(ISBLANK(moras[[#This Row],[EDAD]]),T4264,moras[[#This Row],[EDAD]])</f>
        <v>24</v>
      </c>
    </row>
    <row r="4244" spans="1:14" x14ac:dyDescent="0.35">
      <c r="A4244" s="1">
        <v>4243</v>
      </c>
      <c r="B4244" s="1" t="s">
        <v>15</v>
      </c>
      <c r="C4244" s="1">
        <v>348503</v>
      </c>
      <c r="D4244" s="1" t="s">
        <v>10</v>
      </c>
      <c r="E4244" s="1" t="s">
        <v>16</v>
      </c>
      <c r="F4244" s="1" t="s">
        <v>12</v>
      </c>
      <c r="G4244" s="1" t="s">
        <v>13</v>
      </c>
      <c r="H4244" s="1" t="s">
        <v>13</v>
      </c>
      <c r="I4244" s="1">
        <v>41</v>
      </c>
      <c r="J4244" t="str">
        <f t="shared" si="199"/>
        <v>No</v>
      </c>
      <c r="K4244" t="str">
        <f t="shared" si="200"/>
        <v>No</v>
      </c>
      <c r="L4244">
        <f t="shared" si="201"/>
        <v>348503</v>
      </c>
      <c r="M4244" s="1" t="str">
        <f>IF(ISBLANK(D4244),_xlfn.MODE.SNGL(moras[TIPO_ASEGURAMIENTO]),D4244)</f>
        <v>ASALARIADO</v>
      </c>
      <c r="N4244" s="1">
        <f>IF(ISBLANK(moras[[#This Row],[EDAD]]),T4265,moras[[#This Row],[EDAD]])</f>
        <v>41</v>
      </c>
    </row>
    <row r="4245" spans="1:14" x14ac:dyDescent="0.35">
      <c r="A4245" s="1">
        <v>4244</v>
      </c>
      <c r="B4245" s="1" t="s">
        <v>9</v>
      </c>
      <c r="C4245" s="1">
        <v>642383</v>
      </c>
      <c r="D4245" s="1" t="s">
        <v>10</v>
      </c>
      <c r="E4245" s="1" t="s">
        <v>11</v>
      </c>
      <c r="F4245" s="1" t="s">
        <v>12</v>
      </c>
      <c r="G4245" s="1" t="s">
        <v>13</v>
      </c>
      <c r="H4245" s="1" t="s">
        <v>13</v>
      </c>
      <c r="I4245" s="1">
        <v>27</v>
      </c>
      <c r="J4245" t="str">
        <f t="shared" si="199"/>
        <v>No</v>
      </c>
      <c r="K4245" t="str">
        <f t="shared" si="200"/>
        <v>No</v>
      </c>
      <c r="L4245">
        <f t="shared" si="201"/>
        <v>642383</v>
      </c>
      <c r="M4245" s="1" t="str">
        <f>IF(ISBLANK(D4245),_xlfn.MODE.SNGL(moras[TIPO_ASEGURAMIENTO]),D4245)</f>
        <v>ASALARIADO</v>
      </c>
      <c r="N4245" s="1">
        <f>IF(ISBLANK(moras[[#This Row],[EDAD]]),T4266,moras[[#This Row],[EDAD]])</f>
        <v>27</v>
      </c>
    </row>
    <row r="4246" spans="1:14" x14ac:dyDescent="0.35">
      <c r="A4246" s="1">
        <v>4245</v>
      </c>
      <c r="B4246" s="1" t="s">
        <v>15</v>
      </c>
      <c r="C4246" s="1">
        <v>218508.48</v>
      </c>
      <c r="D4246" s="1" t="s">
        <v>10</v>
      </c>
      <c r="E4246" s="1" t="s">
        <v>16</v>
      </c>
      <c r="F4246" s="1" t="s">
        <v>12</v>
      </c>
      <c r="G4246" s="1" t="s">
        <v>12</v>
      </c>
      <c r="H4246" s="1" t="s">
        <v>12</v>
      </c>
      <c r="I4246" s="1">
        <v>49</v>
      </c>
      <c r="J4246" t="str">
        <f t="shared" si="199"/>
        <v>No</v>
      </c>
      <c r="K4246" t="str">
        <f t="shared" si="200"/>
        <v>No</v>
      </c>
      <c r="L4246">
        <f t="shared" si="201"/>
        <v>218508.48</v>
      </c>
      <c r="M4246" s="1" t="str">
        <f>IF(ISBLANK(D4246),_xlfn.MODE.SNGL(moras[TIPO_ASEGURAMIENTO]),D4246)</f>
        <v>ASALARIADO</v>
      </c>
      <c r="N4246" s="1">
        <f>IF(ISBLANK(moras[[#This Row],[EDAD]]),T4267,moras[[#This Row],[EDAD]])</f>
        <v>49</v>
      </c>
    </row>
    <row r="4247" spans="1:14" x14ac:dyDescent="0.35">
      <c r="A4247" s="1">
        <v>4246</v>
      </c>
      <c r="B4247" s="1" t="s">
        <v>9</v>
      </c>
      <c r="C4247" s="1">
        <v>650000.12</v>
      </c>
      <c r="D4247" s="1" t="s">
        <v>10</v>
      </c>
      <c r="E4247" s="1" t="s">
        <v>16</v>
      </c>
      <c r="F4247" s="1" t="s">
        <v>12</v>
      </c>
      <c r="G4247" s="1" t="s">
        <v>13</v>
      </c>
      <c r="H4247" s="1" t="s">
        <v>13</v>
      </c>
      <c r="I4247" s="1">
        <v>27</v>
      </c>
      <c r="J4247" t="str">
        <f t="shared" si="199"/>
        <v>No</v>
      </c>
      <c r="K4247" t="str">
        <f t="shared" si="200"/>
        <v>No</v>
      </c>
      <c r="L4247">
        <f t="shared" si="201"/>
        <v>650000.12</v>
      </c>
      <c r="M4247" s="1" t="str">
        <f>IF(ISBLANK(D4247),_xlfn.MODE.SNGL(moras[TIPO_ASEGURAMIENTO]),D4247)</f>
        <v>ASALARIADO</v>
      </c>
      <c r="N4247" s="1">
        <f>IF(ISBLANK(moras[[#This Row],[EDAD]]),T4268,moras[[#This Row],[EDAD]])</f>
        <v>27</v>
      </c>
    </row>
    <row r="4248" spans="1:14" x14ac:dyDescent="0.35">
      <c r="A4248" s="1">
        <v>4247</v>
      </c>
      <c r="B4248" s="1" t="s">
        <v>9</v>
      </c>
      <c r="C4248" s="1">
        <v>406358</v>
      </c>
      <c r="D4248" s="1" t="s">
        <v>18</v>
      </c>
      <c r="E4248" s="1" t="s">
        <v>16</v>
      </c>
      <c r="F4248" s="1" t="s">
        <v>12</v>
      </c>
      <c r="G4248" s="1" t="s">
        <v>13</v>
      </c>
      <c r="H4248" s="1" t="s">
        <v>12</v>
      </c>
      <c r="I4248" s="1">
        <v>60</v>
      </c>
      <c r="J4248" t="str">
        <f t="shared" si="199"/>
        <v>No</v>
      </c>
      <c r="K4248" t="str">
        <f t="shared" si="200"/>
        <v>No</v>
      </c>
      <c r="L4248">
        <f t="shared" si="201"/>
        <v>406358</v>
      </c>
      <c r="M4248" s="1" t="str">
        <f>IF(ISBLANK(D4248),_xlfn.MODE.SNGL(moras[TIPO_ASEGURAMIENTO]),D4248)</f>
        <v>TRABAJADOR INDEPENDIENTE</v>
      </c>
      <c r="N4248" s="1">
        <f>IF(ISBLANK(moras[[#This Row],[EDAD]]),T4269,moras[[#This Row],[EDAD]])</f>
        <v>60</v>
      </c>
    </row>
    <row r="4249" spans="1:14" x14ac:dyDescent="0.35">
      <c r="A4249" s="1">
        <v>4248</v>
      </c>
      <c r="B4249" s="1" t="s">
        <v>9</v>
      </c>
      <c r="C4249" s="1">
        <v>100000</v>
      </c>
      <c r="D4249" s="1" t="s">
        <v>10</v>
      </c>
      <c r="E4249" s="1" t="s">
        <v>16</v>
      </c>
      <c r="F4249" s="1" t="s">
        <v>12</v>
      </c>
      <c r="G4249" s="1" t="s">
        <v>13</v>
      </c>
      <c r="H4249" s="1" t="s">
        <v>13</v>
      </c>
      <c r="I4249" s="1">
        <v>56</v>
      </c>
      <c r="J4249" t="str">
        <f t="shared" si="199"/>
        <v>No</v>
      </c>
      <c r="K4249" t="str">
        <f t="shared" si="200"/>
        <v>No</v>
      </c>
      <c r="L4249">
        <f t="shared" si="201"/>
        <v>100000</v>
      </c>
      <c r="M4249" s="1" t="str">
        <f>IF(ISBLANK(D4249),_xlfn.MODE.SNGL(moras[TIPO_ASEGURAMIENTO]),D4249)</f>
        <v>ASALARIADO</v>
      </c>
      <c r="N4249" s="1">
        <f>IF(ISBLANK(moras[[#This Row],[EDAD]]),T4270,moras[[#This Row],[EDAD]])</f>
        <v>56</v>
      </c>
    </row>
    <row r="4250" spans="1:14" x14ac:dyDescent="0.35">
      <c r="A4250" s="1">
        <v>4249</v>
      </c>
      <c r="B4250" s="1" t="s">
        <v>9</v>
      </c>
      <c r="C4250" s="1">
        <v>171013.5</v>
      </c>
      <c r="D4250" s="1" t="s">
        <v>10</v>
      </c>
      <c r="E4250" s="1" t="s">
        <v>16</v>
      </c>
      <c r="F4250" s="1" t="s">
        <v>12</v>
      </c>
      <c r="G4250" s="1" t="s">
        <v>13</v>
      </c>
      <c r="H4250" s="1" t="s">
        <v>13</v>
      </c>
      <c r="I4250" s="1">
        <v>24</v>
      </c>
      <c r="J4250" t="str">
        <f t="shared" si="199"/>
        <v>No</v>
      </c>
      <c r="K4250" t="str">
        <f t="shared" si="200"/>
        <v>No</v>
      </c>
      <c r="L4250">
        <f t="shared" si="201"/>
        <v>171013.5</v>
      </c>
      <c r="M4250" s="1" t="str">
        <f>IF(ISBLANK(D4250),_xlfn.MODE.SNGL(moras[TIPO_ASEGURAMIENTO]),D4250)</f>
        <v>ASALARIADO</v>
      </c>
      <c r="N4250" s="1">
        <f>IF(ISBLANK(moras[[#This Row],[EDAD]]),T4271,moras[[#This Row],[EDAD]])</f>
        <v>24</v>
      </c>
    </row>
    <row r="4251" spans="1:14" x14ac:dyDescent="0.35">
      <c r="A4251" s="1">
        <v>4250</v>
      </c>
      <c r="B4251" s="1" t="s">
        <v>15</v>
      </c>
      <c r="C4251" s="1">
        <v>999660.5</v>
      </c>
      <c r="D4251" s="1" t="s">
        <v>10</v>
      </c>
      <c r="E4251" s="1" t="s">
        <v>16</v>
      </c>
      <c r="F4251" s="1" t="s">
        <v>12</v>
      </c>
      <c r="G4251" s="1" t="s">
        <v>12</v>
      </c>
      <c r="H4251" s="1" t="s">
        <v>13</v>
      </c>
      <c r="I4251" s="1">
        <v>30</v>
      </c>
      <c r="J4251" t="str">
        <f t="shared" si="199"/>
        <v>No</v>
      </c>
      <c r="K4251" t="str">
        <f t="shared" si="200"/>
        <v>No</v>
      </c>
      <c r="L4251">
        <f t="shared" si="201"/>
        <v>999660.5</v>
      </c>
      <c r="M4251" s="1" t="str">
        <f>IF(ISBLANK(D4251),_xlfn.MODE.SNGL(moras[TIPO_ASEGURAMIENTO]),D4251)</f>
        <v>ASALARIADO</v>
      </c>
      <c r="N4251" s="1">
        <f>IF(ISBLANK(moras[[#This Row],[EDAD]]),T4272,moras[[#This Row],[EDAD]])</f>
        <v>30</v>
      </c>
    </row>
    <row r="4252" spans="1:14" x14ac:dyDescent="0.35">
      <c r="A4252" s="1">
        <v>4251</v>
      </c>
      <c r="B4252" s="1" t="s">
        <v>9</v>
      </c>
      <c r="C4252" s="1">
        <v>370517.81</v>
      </c>
      <c r="D4252" s="1" t="s">
        <v>10</v>
      </c>
      <c r="E4252" s="1" t="s">
        <v>16</v>
      </c>
      <c r="F4252" s="1" t="s">
        <v>12</v>
      </c>
      <c r="G4252" s="1" t="s">
        <v>13</v>
      </c>
      <c r="H4252" s="1" t="s">
        <v>13</v>
      </c>
      <c r="I4252" s="1">
        <v>28</v>
      </c>
      <c r="J4252" t="str">
        <f t="shared" si="199"/>
        <v>No</v>
      </c>
      <c r="K4252" t="str">
        <f t="shared" si="200"/>
        <v>No</v>
      </c>
      <c r="L4252">
        <f t="shared" si="201"/>
        <v>370517.81</v>
      </c>
      <c r="M4252" s="1" t="str">
        <f>IF(ISBLANK(D4252),_xlfn.MODE.SNGL(moras[TIPO_ASEGURAMIENTO]),D4252)</f>
        <v>ASALARIADO</v>
      </c>
      <c r="N4252" s="1">
        <f>IF(ISBLANK(moras[[#This Row],[EDAD]]),T4273,moras[[#This Row],[EDAD]])</f>
        <v>28</v>
      </c>
    </row>
    <row r="4253" spans="1:14" x14ac:dyDescent="0.35">
      <c r="A4253" s="1">
        <v>4252</v>
      </c>
      <c r="B4253" s="1" t="s">
        <v>9</v>
      </c>
      <c r="C4253" s="1">
        <v>478473.57</v>
      </c>
      <c r="D4253" s="1" t="s">
        <v>10</v>
      </c>
      <c r="E4253" s="1" t="s">
        <v>16</v>
      </c>
      <c r="F4253" s="1" t="s">
        <v>12</v>
      </c>
      <c r="G4253" s="1" t="s">
        <v>13</v>
      </c>
      <c r="H4253" s="1" t="s">
        <v>13</v>
      </c>
      <c r="I4253" s="1">
        <v>26</v>
      </c>
      <c r="J4253" t="str">
        <f t="shared" si="199"/>
        <v>No</v>
      </c>
      <c r="K4253" t="str">
        <f t="shared" si="200"/>
        <v>No</v>
      </c>
      <c r="L4253">
        <f t="shared" si="201"/>
        <v>478473.57</v>
      </c>
      <c r="M4253" s="1" t="str">
        <f>IF(ISBLANK(D4253),_xlfn.MODE.SNGL(moras[TIPO_ASEGURAMIENTO]),D4253)</f>
        <v>ASALARIADO</v>
      </c>
      <c r="N4253" s="1">
        <f>IF(ISBLANK(moras[[#This Row],[EDAD]]),T4274,moras[[#This Row],[EDAD]])</f>
        <v>26</v>
      </c>
    </row>
    <row r="4254" spans="1:14" x14ac:dyDescent="0.35">
      <c r="A4254" s="1">
        <v>4253</v>
      </c>
      <c r="B4254" s="1" t="s">
        <v>15</v>
      </c>
      <c r="C4254" s="1">
        <v>488864.43</v>
      </c>
      <c r="D4254" s="1" t="s">
        <v>10</v>
      </c>
      <c r="E4254" s="1" t="s">
        <v>11</v>
      </c>
      <c r="F4254" s="1" t="s">
        <v>12</v>
      </c>
      <c r="G4254" s="1" t="s">
        <v>13</v>
      </c>
      <c r="H4254" s="1" t="s">
        <v>13</v>
      </c>
      <c r="I4254" s="1">
        <v>25</v>
      </c>
      <c r="J4254" t="str">
        <f t="shared" si="199"/>
        <v>No</v>
      </c>
      <c r="K4254" t="str">
        <f t="shared" si="200"/>
        <v>No</v>
      </c>
      <c r="L4254">
        <f t="shared" si="201"/>
        <v>488864.43</v>
      </c>
      <c r="M4254" s="1" t="str">
        <f>IF(ISBLANK(D4254),_xlfn.MODE.SNGL(moras[TIPO_ASEGURAMIENTO]),D4254)</f>
        <v>ASALARIADO</v>
      </c>
      <c r="N4254" s="1">
        <f>IF(ISBLANK(moras[[#This Row],[EDAD]]),T4275,moras[[#This Row],[EDAD]])</f>
        <v>25</v>
      </c>
    </row>
    <row r="4255" spans="1:14" x14ac:dyDescent="0.35">
      <c r="A4255" s="1">
        <v>4254</v>
      </c>
      <c r="B4255" s="1" t="s">
        <v>9</v>
      </c>
      <c r="C4255" s="1">
        <v>440625</v>
      </c>
      <c r="D4255" s="1" t="s">
        <v>10</v>
      </c>
      <c r="E4255" s="1" t="s">
        <v>16</v>
      </c>
      <c r="F4255" s="1" t="s">
        <v>12</v>
      </c>
      <c r="G4255" s="1" t="s">
        <v>13</v>
      </c>
      <c r="H4255" s="1" t="s">
        <v>13</v>
      </c>
      <c r="I4255" s="1">
        <v>26</v>
      </c>
      <c r="J4255" t="str">
        <f t="shared" si="199"/>
        <v>No</v>
      </c>
      <c r="K4255" t="str">
        <f t="shared" si="200"/>
        <v>No</v>
      </c>
      <c r="L4255">
        <f t="shared" si="201"/>
        <v>440625</v>
      </c>
      <c r="M4255" s="1" t="str">
        <f>IF(ISBLANK(D4255),_xlfn.MODE.SNGL(moras[TIPO_ASEGURAMIENTO]),D4255)</f>
        <v>ASALARIADO</v>
      </c>
      <c r="N4255" s="1">
        <f>IF(ISBLANK(moras[[#This Row],[EDAD]]),T4276,moras[[#This Row],[EDAD]])</f>
        <v>26</v>
      </c>
    </row>
    <row r="4256" spans="1:14" x14ac:dyDescent="0.35">
      <c r="A4256" s="1">
        <v>4255</v>
      </c>
      <c r="B4256" s="1" t="s">
        <v>9</v>
      </c>
      <c r="C4256" s="1">
        <v>323266.27</v>
      </c>
      <c r="D4256" s="1" t="s">
        <v>10</v>
      </c>
      <c r="E4256" s="1" t="s">
        <v>16</v>
      </c>
      <c r="F4256" s="1" t="s">
        <v>12</v>
      </c>
      <c r="G4256" s="1" t="s">
        <v>13</v>
      </c>
      <c r="H4256" s="1" t="s">
        <v>13</v>
      </c>
      <c r="I4256" s="1">
        <v>26</v>
      </c>
      <c r="J4256" t="str">
        <f t="shared" si="199"/>
        <v>No</v>
      </c>
      <c r="K4256" t="str">
        <f t="shared" si="200"/>
        <v>No</v>
      </c>
      <c r="L4256">
        <f t="shared" si="201"/>
        <v>323266.27</v>
      </c>
      <c r="M4256" s="1" t="str">
        <f>IF(ISBLANK(D4256),_xlfn.MODE.SNGL(moras[TIPO_ASEGURAMIENTO]),D4256)</f>
        <v>ASALARIADO</v>
      </c>
      <c r="N4256" s="1">
        <f>IF(ISBLANK(moras[[#This Row],[EDAD]]),T4277,moras[[#This Row],[EDAD]])</f>
        <v>26</v>
      </c>
    </row>
    <row r="4257" spans="1:14" x14ac:dyDescent="0.35">
      <c r="A4257" s="1">
        <v>4256</v>
      </c>
      <c r="B4257" s="1" t="s">
        <v>9</v>
      </c>
      <c r="C4257" s="1">
        <v>525000</v>
      </c>
      <c r="D4257" s="1" t="s">
        <v>10</v>
      </c>
      <c r="E4257" s="1" t="s">
        <v>16</v>
      </c>
      <c r="F4257" s="1" t="s">
        <v>12</v>
      </c>
      <c r="G4257" s="1" t="s">
        <v>13</v>
      </c>
      <c r="H4257" s="1" t="s">
        <v>13</v>
      </c>
      <c r="I4257" s="1">
        <v>66</v>
      </c>
      <c r="J4257" t="str">
        <f t="shared" si="199"/>
        <v>No</v>
      </c>
      <c r="K4257" t="str">
        <f t="shared" si="200"/>
        <v>No</v>
      </c>
      <c r="L4257">
        <f t="shared" si="201"/>
        <v>525000</v>
      </c>
      <c r="M4257" s="1" t="str">
        <f>IF(ISBLANK(D4257),_xlfn.MODE.SNGL(moras[TIPO_ASEGURAMIENTO]),D4257)</f>
        <v>ASALARIADO</v>
      </c>
      <c r="N4257" s="1">
        <f>IF(ISBLANK(moras[[#This Row],[EDAD]]),T4278,moras[[#This Row],[EDAD]])</f>
        <v>66</v>
      </c>
    </row>
    <row r="4258" spans="1:14" x14ac:dyDescent="0.35">
      <c r="A4258" s="1">
        <v>4257</v>
      </c>
      <c r="B4258" s="1" t="s">
        <v>15</v>
      </c>
      <c r="C4258" s="1">
        <v>297045</v>
      </c>
      <c r="D4258" s="1" t="s">
        <v>17</v>
      </c>
      <c r="E4258" s="1" t="s">
        <v>16</v>
      </c>
      <c r="F4258" s="1" t="s">
        <v>12</v>
      </c>
      <c r="G4258" s="1" t="s">
        <v>13</v>
      </c>
      <c r="H4258" s="1" t="s">
        <v>13</v>
      </c>
      <c r="I4258" s="1">
        <v>53</v>
      </c>
      <c r="J4258" t="str">
        <f t="shared" si="199"/>
        <v>No</v>
      </c>
      <c r="K4258" t="str">
        <f t="shared" si="200"/>
        <v>No</v>
      </c>
      <c r="L4258">
        <f t="shared" si="201"/>
        <v>297045</v>
      </c>
      <c r="M4258" s="1" t="str">
        <f>IF(ISBLANK(D4258),_xlfn.MODE.SNGL(moras[TIPO_ASEGURAMIENTO]),D4258)</f>
        <v>ASEGURADO VOLUNTARIO</v>
      </c>
      <c r="N4258" s="1">
        <f>IF(ISBLANK(moras[[#This Row],[EDAD]]),T4279,moras[[#This Row],[EDAD]])</f>
        <v>53</v>
      </c>
    </row>
    <row r="4259" spans="1:14" x14ac:dyDescent="0.35">
      <c r="A4259" s="1">
        <v>4258</v>
      </c>
      <c r="B4259" s="1" t="s">
        <v>9</v>
      </c>
      <c r="C4259" s="1">
        <v>366445.56</v>
      </c>
      <c r="D4259" s="1" t="s">
        <v>10</v>
      </c>
      <c r="E4259" s="1" t="s">
        <v>16</v>
      </c>
      <c r="F4259" s="1" t="s">
        <v>12</v>
      </c>
      <c r="G4259" s="1" t="s">
        <v>13</v>
      </c>
      <c r="H4259" s="1" t="s">
        <v>13</v>
      </c>
      <c r="I4259" s="1">
        <v>40</v>
      </c>
      <c r="J4259" t="str">
        <f t="shared" si="199"/>
        <v>No</v>
      </c>
      <c r="K4259" t="str">
        <f t="shared" si="200"/>
        <v>No</v>
      </c>
      <c r="L4259">
        <f t="shared" si="201"/>
        <v>366445.56</v>
      </c>
      <c r="M4259" s="1" t="str">
        <f>IF(ISBLANK(D4259),_xlfn.MODE.SNGL(moras[TIPO_ASEGURAMIENTO]),D4259)</f>
        <v>ASALARIADO</v>
      </c>
      <c r="N4259" s="1">
        <f>IF(ISBLANK(moras[[#This Row],[EDAD]]),T4280,moras[[#This Row],[EDAD]])</f>
        <v>40</v>
      </c>
    </row>
    <row r="4260" spans="1:14" x14ac:dyDescent="0.35">
      <c r="A4260" s="1">
        <v>4259</v>
      </c>
      <c r="B4260" s="1" t="s">
        <v>9</v>
      </c>
      <c r="C4260" s="1">
        <v>297586</v>
      </c>
      <c r="D4260" s="1" t="s">
        <v>17</v>
      </c>
      <c r="E4260" s="1" t="s">
        <v>16</v>
      </c>
      <c r="F4260" s="1" t="s">
        <v>12</v>
      </c>
      <c r="G4260" s="1" t="s">
        <v>12</v>
      </c>
      <c r="H4260" s="1" t="s">
        <v>13</v>
      </c>
      <c r="I4260" s="1">
        <v>61</v>
      </c>
      <c r="J4260" t="str">
        <f t="shared" si="199"/>
        <v>No</v>
      </c>
      <c r="K4260" t="str">
        <f t="shared" si="200"/>
        <v>No</v>
      </c>
      <c r="L4260">
        <f t="shared" si="201"/>
        <v>297586</v>
      </c>
      <c r="M4260" s="1" t="str">
        <f>IF(ISBLANK(D4260),_xlfn.MODE.SNGL(moras[TIPO_ASEGURAMIENTO]),D4260)</f>
        <v>ASEGURADO VOLUNTARIO</v>
      </c>
      <c r="N4260" s="1">
        <f>IF(ISBLANK(moras[[#This Row],[EDAD]]),T4281,moras[[#This Row],[EDAD]])</f>
        <v>61</v>
      </c>
    </row>
    <row r="4261" spans="1:14" x14ac:dyDescent="0.35">
      <c r="A4261" s="1">
        <v>4260</v>
      </c>
      <c r="B4261" s="1" t="s">
        <v>15</v>
      </c>
      <c r="C4261" s="1">
        <v>1216185</v>
      </c>
      <c r="D4261" s="1" t="s">
        <v>10</v>
      </c>
      <c r="E4261" s="1" t="s">
        <v>11</v>
      </c>
      <c r="F4261" s="1" t="s">
        <v>12</v>
      </c>
      <c r="G4261" s="1" t="s">
        <v>13</v>
      </c>
      <c r="H4261" s="1" t="s">
        <v>12</v>
      </c>
      <c r="I4261" s="1">
        <v>45</v>
      </c>
      <c r="J4261" t="str">
        <f t="shared" si="199"/>
        <v>No</v>
      </c>
      <c r="K4261" t="str">
        <f t="shared" si="200"/>
        <v>No</v>
      </c>
      <c r="L4261">
        <f t="shared" si="201"/>
        <v>1216185</v>
      </c>
      <c r="M4261" s="1" t="str">
        <f>IF(ISBLANK(D4261),_xlfn.MODE.SNGL(moras[TIPO_ASEGURAMIENTO]),D4261)</f>
        <v>ASALARIADO</v>
      </c>
      <c r="N4261" s="1">
        <f>IF(ISBLANK(moras[[#This Row],[EDAD]]),T4282,moras[[#This Row],[EDAD]])</f>
        <v>45</v>
      </c>
    </row>
    <row r="4262" spans="1:14" x14ac:dyDescent="0.35">
      <c r="A4262" s="1">
        <v>4261</v>
      </c>
      <c r="B4262" s="1" t="s">
        <v>9</v>
      </c>
      <c r="C4262" s="1">
        <v>575208.32999999996</v>
      </c>
      <c r="D4262" s="1" t="s">
        <v>10</v>
      </c>
      <c r="E4262" s="1" t="s">
        <v>16</v>
      </c>
      <c r="F4262" s="1" t="s">
        <v>12</v>
      </c>
      <c r="G4262" s="1" t="s">
        <v>13</v>
      </c>
      <c r="H4262" s="1" t="s">
        <v>13</v>
      </c>
      <c r="I4262" s="1">
        <v>24</v>
      </c>
      <c r="J4262" t="str">
        <f t="shared" si="199"/>
        <v>No</v>
      </c>
      <c r="K4262" t="str">
        <f t="shared" si="200"/>
        <v>No</v>
      </c>
      <c r="L4262">
        <f t="shared" si="201"/>
        <v>575208.32999999996</v>
      </c>
      <c r="M4262" s="1" t="str">
        <f>IF(ISBLANK(D4262),_xlfn.MODE.SNGL(moras[TIPO_ASEGURAMIENTO]),D4262)</f>
        <v>ASALARIADO</v>
      </c>
      <c r="N4262" s="1">
        <f>IF(ISBLANK(moras[[#This Row],[EDAD]]),T4283,moras[[#This Row],[EDAD]])</f>
        <v>24</v>
      </c>
    </row>
    <row r="4263" spans="1:14" x14ac:dyDescent="0.35">
      <c r="A4263" s="1">
        <v>4262</v>
      </c>
      <c r="B4263" s="1" t="s">
        <v>15</v>
      </c>
      <c r="C4263" s="1">
        <v>297046</v>
      </c>
      <c r="D4263" s="1" t="s">
        <v>17</v>
      </c>
      <c r="E4263" s="1" t="s">
        <v>16</v>
      </c>
      <c r="F4263" s="1" t="s">
        <v>12</v>
      </c>
      <c r="G4263" s="1" t="s">
        <v>12</v>
      </c>
      <c r="H4263" s="1" t="s">
        <v>13</v>
      </c>
      <c r="I4263" s="1">
        <v>59</v>
      </c>
      <c r="J4263" t="str">
        <f t="shared" si="199"/>
        <v>No</v>
      </c>
      <c r="K4263" t="str">
        <f t="shared" si="200"/>
        <v>No</v>
      </c>
      <c r="L4263">
        <f t="shared" si="201"/>
        <v>297046</v>
      </c>
      <c r="M4263" s="1" t="str">
        <f>IF(ISBLANK(D4263),_xlfn.MODE.SNGL(moras[TIPO_ASEGURAMIENTO]),D4263)</f>
        <v>ASEGURADO VOLUNTARIO</v>
      </c>
      <c r="N4263" s="1">
        <f>IF(ISBLANK(moras[[#This Row],[EDAD]]),T4284,moras[[#This Row],[EDAD]])</f>
        <v>59</v>
      </c>
    </row>
    <row r="4264" spans="1:14" x14ac:dyDescent="0.35">
      <c r="A4264" s="1">
        <v>4263</v>
      </c>
      <c r="B4264" s="1" t="s">
        <v>15</v>
      </c>
      <c r="C4264" s="1">
        <v>705273</v>
      </c>
      <c r="D4264" s="1" t="s">
        <v>10</v>
      </c>
      <c r="E4264" s="1" t="s">
        <v>16</v>
      </c>
      <c r="F4264" s="1" t="s">
        <v>12</v>
      </c>
      <c r="G4264" s="1" t="s">
        <v>13</v>
      </c>
      <c r="H4264" s="1" t="s">
        <v>13</v>
      </c>
      <c r="I4264" s="1">
        <v>45</v>
      </c>
      <c r="J4264" t="str">
        <f t="shared" si="199"/>
        <v>No</v>
      </c>
      <c r="K4264" t="str">
        <f t="shared" si="200"/>
        <v>No</v>
      </c>
      <c r="L4264">
        <f t="shared" si="201"/>
        <v>705273</v>
      </c>
      <c r="M4264" s="1" t="str">
        <f>IF(ISBLANK(D4264),_xlfn.MODE.SNGL(moras[TIPO_ASEGURAMIENTO]),D4264)</f>
        <v>ASALARIADO</v>
      </c>
      <c r="N4264" s="1">
        <f>IF(ISBLANK(moras[[#This Row],[EDAD]]),T4285,moras[[#This Row],[EDAD]])</f>
        <v>45</v>
      </c>
    </row>
    <row r="4265" spans="1:14" x14ac:dyDescent="0.35">
      <c r="A4265" s="1">
        <v>4264</v>
      </c>
      <c r="B4265" s="1" t="s">
        <v>15</v>
      </c>
      <c r="C4265" s="1">
        <v>889687.5</v>
      </c>
      <c r="D4265" s="1" t="s">
        <v>10</v>
      </c>
      <c r="E4265" s="1" t="s">
        <v>16</v>
      </c>
      <c r="F4265" s="1" t="s">
        <v>12</v>
      </c>
      <c r="G4265" s="1" t="s">
        <v>13</v>
      </c>
      <c r="H4265" s="1" t="s">
        <v>13</v>
      </c>
      <c r="I4265" s="1">
        <v>31</v>
      </c>
      <c r="J4265" t="str">
        <f t="shared" si="199"/>
        <v>No</v>
      </c>
      <c r="K4265" t="str">
        <f t="shared" si="200"/>
        <v>No</v>
      </c>
      <c r="L4265">
        <f t="shared" si="201"/>
        <v>889687.5</v>
      </c>
      <c r="M4265" s="1" t="str">
        <f>IF(ISBLANK(D4265),_xlfn.MODE.SNGL(moras[TIPO_ASEGURAMIENTO]),D4265)</f>
        <v>ASALARIADO</v>
      </c>
      <c r="N4265" s="1">
        <f>IF(ISBLANK(moras[[#This Row],[EDAD]]),T4286,moras[[#This Row],[EDAD]])</f>
        <v>31</v>
      </c>
    </row>
    <row r="4266" spans="1:14" x14ac:dyDescent="0.35">
      <c r="A4266" s="1">
        <v>4265</v>
      </c>
      <c r="B4266" s="1" t="s">
        <v>9</v>
      </c>
      <c r="C4266" s="1">
        <v>452193</v>
      </c>
      <c r="D4266" s="1" t="s">
        <v>18</v>
      </c>
      <c r="E4266" s="1" t="s">
        <v>16</v>
      </c>
      <c r="F4266" s="1" t="s">
        <v>12</v>
      </c>
      <c r="G4266" s="1" t="s">
        <v>13</v>
      </c>
      <c r="H4266" s="1" t="s">
        <v>13</v>
      </c>
      <c r="I4266" s="1">
        <v>58</v>
      </c>
      <c r="J4266" t="str">
        <f t="shared" si="199"/>
        <v>No</v>
      </c>
      <c r="K4266" t="str">
        <f t="shared" si="200"/>
        <v>No</v>
      </c>
      <c r="L4266">
        <f t="shared" si="201"/>
        <v>452193</v>
      </c>
      <c r="M4266" s="1" t="str">
        <f>IF(ISBLANK(D4266),_xlfn.MODE.SNGL(moras[TIPO_ASEGURAMIENTO]),D4266)</f>
        <v>TRABAJADOR INDEPENDIENTE</v>
      </c>
      <c r="N4266" s="1">
        <f>IF(ISBLANK(moras[[#This Row],[EDAD]]),T4287,moras[[#This Row],[EDAD]])</f>
        <v>58</v>
      </c>
    </row>
    <row r="4267" spans="1:14" x14ac:dyDescent="0.35">
      <c r="A4267" s="1">
        <v>4266</v>
      </c>
      <c r="B4267" s="1" t="s">
        <v>15</v>
      </c>
      <c r="C4267" s="1">
        <v>367748</v>
      </c>
      <c r="D4267" s="1" t="s">
        <v>18</v>
      </c>
      <c r="E4267" s="1" t="s">
        <v>16</v>
      </c>
      <c r="F4267" s="1" t="s">
        <v>12</v>
      </c>
      <c r="G4267" s="1" t="s">
        <v>13</v>
      </c>
      <c r="H4267" s="1" t="s">
        <v>13</v>
      </c>
      <c r="I4267" s="1">
        <v>34</v>
      </c>
      <c r="J4267" t="str">
        <f t="shared" si="199"/>
        <v>No</v>
      </c>
      <c r="K4267" t="str">
        <f t="shared" si="200"/>
        <v>No</v>
      </c>
      <c r="L4267">
        <f t="shared" si="201"/>
        <v>367748</v>
      </c>
      <c r="M4267" s="1" t="str">
        <f>IF(ISBLANK(D4267),_xlfn.MODE.SNGL(moras[TIPO_ASEGURAMIENTO]),D4267)</f>
        <v>TRABAJADOR INDEPENDIENTE</v>
      </c>
      <c r="N4267" s="1">
        <f>IF(ISBLANK(moras[[#This Row],[EDAD]]),T4288,moras[[#This Row],[EDAD]])</f>
        <v>34</v>
      </c>
    </row>
    <row r="4268" spans="1:14" x14ac:dyDescent="0.35">
      <c r="A4268" s="1">
        <v>4267</v>
      </c>
      <c r="B4268" s="1" t="s">
        <v>15</v>
      </c>
      <c r="C4268" s="1">
        <v>336000</v>
      </c>
      <c r="D4268" s="1" t="s">
        <v>10</v>
      </c>
      <c r="E4268" s="1" t="s">
        <v>16</v>
      </c>
      <c r="F4268" s="1" t="s">
        <v>12</v>
      </c>
      <c r="G4268" s="1" t="s">
        <v>13</v>
      </c>
      <c r="H4268" s="1" t="s">
        <v>13</v>
      </c>
      <c r="I4268" s="1">
        <v>26</v>
      </c>
      <c r="J4268" t="str">
        <f t="shared" si="199"/>
        <v>No</v>
      </c>
      <c r="K4268" t="str">
        <f t="shared" si="200"/>
        <v>No</v>
      </c>
      <c r="L4268">
        <f t="shared" si="201"/>
        <v>336000</v>
      </c>
      <c r="M4268" s="1" t="str">
        <f>IF(ISBLANK(D4268),_xlfn.MODE.SNGL(moras[TIPO_ASEGURAMIENTO]),D4268)</f>
        <v>ASALARIADO</v>
      </c>
      <c r="N4268" s="1">
        <f>IF(ISBLANK(moras[[#This Row],[EDAD]]),T4289,moras[[#This Row],[EDAD]])</f>
        <v>26</v>
      </c>
    </row>
    <row r="4269" spans="1:14" x14ac:dyDescent="0.35">
      <c r="A4269" s="1">
        <v>4268</v>
      </c>
      <c r="B4269" s="1" t="s">
        <v>9</v>
      </c>
      <c r="C4269" s="1">
        <v>419817.69</v>
      </c>
      <c r="D4269" s="1" t="s">
        <v>10</v>
      </c>
      <c r="E4269" s="1" t="s">
        <v>16</v>
      </c>
      <c r="F4269" s="1" t="s">
        <v>12</v>
      </c>
      <c r="G4269" s="1" t="s">
        <v>12</v>
      </c>
      <c r="H4269" s="1" t="s">
        <v>13</v>
      </c>
      <c r="I4269" s="1">
        <v>26</v>
      </c>
      <c r="J4269" t="str">
        <f t="shared" si="199"/>
        <v>No</v>
      </c>
      <c r="K4269" t="str">
        <f t="shared" si="200"/>
        <v>No</v>
      </c>
      <c r="L4269">
        <f t="shared" si="201"/>
        <v>419817.69</v>
      </c>
      <c r="M4269" s="1" t="str">
        <f>IF(ISBLANK(D4269),_xlfn.MODE.SNGL(moras[TIPO_ASEGURAMIENTO]),D4269)</f>
        <v>ASALARIADO</v>
      </c>
      <c r="N4269" s="1">
        <f>IF(ISBLANK(moras[[#This Row],[EDAD]]),T4290,moras[[#This Row],[EDAD]])</f>
        <v>26</v>
      </c>
    </row>
    <row r="4270" spans="1:14" x14ac:dyDescent="0.35">
      <c r="A4270" s="1">
        <v>4269</v>
      </c>
      <c r="B4270" s="1" t="s">
        <v>9</v>
      </c>
      <c r="C4270" s="1">
        <v>404468.75</v>
      </c>
      <c r="D4270" s="1" t="s">
        <v>10</v>
      </c>
      <c r="E4270" s="1" t="s">
        <v>16</v>
      </c>
      <c r="F4270" s="1" t="s">
        <v>12</v>
      </c>
      <c r="G4270" s="1" t="s">
        <v>13</v>
      </c>
      <c r="H4270" s="1" t="s">
        <v>13</v>
      </c>
      <c r="I4270" s="1">
        <v>28</v>
      </c>
      <c r="J4270" t="str">
        <f t="shared" si="199"/>
        <v>No</v>
      </c>
      <c r="K4270" t="str">
        <f t="shared" si="200"/>
        <v>No</v>
      </c>
      <c r="L4270">
        <f t="shared" si="201"/>
        <v>404468.75</v>
      </c>
      <c r="M4270" s="1" t="str">
        <f>IF(ISBLANK(D4270),_xlfn.MODE.SNGL(moras[TIPO_ASEGURAMIENTO]),D4270)</f>
        <v>ASALARIADO</v>
      </c>
      <c r="N4270" s="1">
        <f>IF(ISBLANK(moras[[#This Row],[EDAD]]),T4291,moras[[#This Row],[EDAD]])</f>
        <v>28</v>
      </c>
    </row>
    <row r="4271" spans="1:14" x14ac:dyDescent="0.35">
      <c r="A4271" s="1">
        <v>4270</v>
      </c>
      <c r="B4271" s="1" t="s">
        <v>9</v>
      </c>
      <c r="C4271" s="1">
        <v>279111</v>
      </c>
      <c r="D4271" s="1" t="s">
        <v>17</v>
      </c>
      <c r="E4271" s="1" t="s">
        <v>16</v>
      </c>
      <c r="F4271" s="1" t="s">
        <v>12</v>
      </c>
      <c r="G4271" s="1" t="s">
        <v>13</v>
      </c>
      <c r="H4271" s="1" t="s">
        <v>13</v>
      </c>
      <c r="I4271" s="1">
        <v>61</v>
      </c>
      <c r="J4271" t="str">
        <f t="shared" si="199"/>
        <v>No</v>
      </c>
      <c r="K4271" t="str">
        <f t="shared" si="200"/>
        <v>No</v>
      </c>
      <c r="L4271">
        <f t="shared" si="201"/>
        <v>279111</v>
      </c>
      <c r="M4271" s="1" t="str">
        <f>IF(ISBLANK(D4271),_xlfn.MODE.SNGL(moras[TIPO_ASEGURAMIENTO]),D4271)</f>
        <v>ASEGURADO VOLUNTARIO</v>
      </c>
      <c r="N4271" s="1">
        <f>IF(ISBLANK(moras[[#This Row],[EDAD]]),T4292,moras[[#This Row],[EDAD]])</f>
        <v>61</v>
      </c>
    </row>
    <row r="4272" spans="1:14" x14ac:dyDescent="0.35">
      <c r="A4272" s="1">
        <v>4271</v>
      </c>
      <c r="B4272" s="1" t="s">
        <v>9</v>
      </c>
      <c r="C4272" s="1">
        <v>778719</v>
      </c>
      <c r="D4272" s="1" t="s">
        <v>17</v>
      </c>
      <c r="E4272" s="1" t="s">
        <v>16</v>
      </c>
      <c r="F4272" s="1" t="s">
        <v>12</v>
      </c>
      <c r="G4272" s="1" t="s">
        <v>12</v>
      </c>
      <c r="H4272" s="1" t="s">
        <v>13</v>
      </c>
      <c r="I4272" s="1">
        <v>79</v>
      </c>
      <c r="J4272" t="str">
        <f t="shared" si="199"/>
        <v>No</v>
      </c>
      <c r="K4272" t="str">
        <f t="shared" si="200"/>
        <v>No</v>
      </c>
      <c r="L4272">
        <f t="shared" si="201"/>
        <v>778719</v>
      </c>
      <c r="M4272" s="1" t="str">
        <f>IF(ISBLANK(D4272),_xlfn.MODE.SNGL(moras[TIPO_ASEGURAMIENTO]),D4272)</f>
        <v>ASEGURADO VOLUNTARIO</v>
      </c>
      <c r="N4272" s="1">
        <f>IF(ISBLANK(moras[[#This Row],[EDAD]]),T4293,moras[[#This Row],[EDAD]])</f>
        <v>79</v>
      </c>
    </row>
    <row r="4273" spans="1:14" x14ac:dyDescent="0.35">
      <c r="A4273" s="1">
        <v>4272</v>
      </c>
      <c r="B4273" s="1" t="s">
        <v>15</v>
      </c>
      <c r="C4273" s="1">
        <v>600000</v>
      </c>
      <c r="D4273" s="1" t="s">
        <v>10</v>
      </c>
      <c r="E4273" s="1" t="s">
        <v>16</v>
      </c>
      <c r="F4273" s="1" t="s">
        <v>12</v>
      </c>
      <c r="G4273" s="1" t="s">
        <v>13</v>
      </c>
      <c r="H4273" s="1" t="s">
        <v>13</v>
      </c>
      <c r="I4273" s="1">
        <v>40</v>
      </c>
      <c r="J4273" t="str">
        <f t="shared" si="199"/>
        <v>No</v>
      </c>
      <c r="K4273" t="str">
        <f t="shared" si="200"/>
        <v>No</v>
      </c>
      <c r="L4273">
        <f t="shared" si="201"/>
        <v>600000</v>
      </c>
      <c r="M4273" s="1" t="str">
        <f>IF(ISBLANK(D4273),_xlfn.MODE.SNGL(moras[TIPO_ASEGURAMIENTO]),D4273)</f>
        <v>ASALARIADO</v>
      </c>
      <c r="N4273" s="1">
        <f>IF(ISBLANK(moras[[#This Row],[EDAD]]),T4294,moras[[#This Row],[EDAD]])</f>
        <v>40</v>
      </c>
    </row>
    <row r="4274" spans="1:14" x14ac:dyDescent="0.35">
      <c r="A4274" s="1">
        <v>4273</v>
      </c>
      <c r="B4274" s="1" t="s">
        <v>9</v>
      </c>
      <c r="C4274" s="1">
        <v>800000</v>
      </c>
      <c r="D4274" s="1" t="s">
        <v>10</v>
      </c>
      <c r="E4274" s="1" t="s">
        <v>16</v>
      </c>
      <c r="F4274" s="1" t="s">
        <v>12</v>
      </c>
      <c r="G4274" s="1" t="s">
        <v>13</v>
      </c>
      <c r="H4274" s="1" t="s">
        <v>13</v>
      </c>
      <c r="I4274" s="1">
        <v>27</v>
      </c>
      <c r="J4274" t="str">
        <f t="shared" si="199"/>
        <v>No</v>
      </c>
      <c r="K4274" t="str">
        <f t="shared" si="200"/>
        <v>No</v>
      </c>
      <c r="L4274">
        <f t="shared" si="201"/>
        <v>800000</v>
      </c>
      <c r="M4274" s="1" t="str">
        <f>IF(ISBLANK(D4274),_xlfn.MODE.SNGL(moras[TIPO_ASEGURAMIENTO]),D4274)</f>
        <v>ASALARIADO</v>
      </c>
      <c r="N4274" s="1">
        <f>IF(ISBLANK(moras[[#This Row],[EDAD]]),T4295,moras[[#This Row],[EDAD]])</f>
        <v>27</v>
      </c>
    </row>
    <row r="4275" spans="1:14" x14ac:dyDescent="0.35">
      <c r="A4275" s="1">
        <v>4274</v>
      </c>
      <c r="B4275" s="1" t="s">
        <v>9</v>
      </c>
      <c r="C4275" s="1">
        <v>439012</v>
      </c>
      <c r="D4275" s="1" t="s">
        <v>10</v>
      </c>
      <c r="E4275" s="1" t="s">
        <v>16</v>
      </c>
      <c r="F4275" s="1" t="s">
        <v>12</v>
      </c>
      <c r="G4275" s="1" t="s">
        <v>12</v>
      </c>
      <c r="H4275" s="1" t="s">
        <v>13</v>
      </c>
      <c r="I4275" s="1">
        <v>28</v>
      </c>
      <c r="J4275" t="str">
        <f t="shared" si="199"/>
        <v>No</v>
      </c>
      <c r="K4275" t="str">
        <f t="shared" si="200"/>
        <v>No</v>
      </c>
      <c r="L4275">
        <f t="shared" si="201"/>
        <v>439012</v>
      </c>
      <c r="M4275" s="1" t="str">
        <f>IF(ISBLANK(D4275),_xlfn.MODE.SNGL(moras[TIPO_ASEGURAMIENTO]),D4275)</f>
        <v>ASALARIADO</v>
      </c>
      <c r="N4275" s="1">
        <f>IF(ISBLANK(moras[[#This Row],[EDAD]]),T4296,moras[[#This Row],[EDAD]])</f>
        <v>28</v>
      </c>
    </row>
    <row r="4276" spans="1:14" x14ac:dyDescent="0.35">
      <c r="A4276" s="1">
        <v>4275</v>
      </c>
      <c r="B4276" s="1" t="s">
        <v>15</v>
      </c>
      <c r="C4276" s="1">
        <v>657814.80000000005</v>
      </c>
      <c r="D4276" s="1" t="s">
        <v>10</v>
      </c>
      <c r="E4276" s="1" t="s">
        <v>16</v>
      </c>
      <c r="F4276" s="1" t="s">
        <v>12</v>
      </c>
      <c r="G4276" s="1" t="s">
        <v>13</v>
      </c>
      <c r="H4276" s="1" t="s">
        <v>13</v>
      </c>
      <c r="I4276" s="1">
        <v>38</v>
      </c>
      <c r="J4276" t="str">
        <f t="shared" si="199"/>
        <v>No</v>
      </c>
      <c r="K4276" t="str">
        <f t="shared" si="200"/>
        <v>No</v>
      </c>
      <c r="L4276">
        <f t="shared" si="201"/>
        <v>657814.80000000005</v>
      </c>
      <c r="M4276" s="1" t="str">
        <f>IF(ISBLANK(D4276),_xlfn.MODE.SNGL(moras[TIPO_ASEGURAMIENTO]),D4276)</f>
        <v>ASALARIADO</v>
      </c>
      <c r="N4276" s="1">
        <f>IF(ISBLANK(moras[[#This Row],[EDAD]]),T4297,moras[[#This Row],[EDAD]])</f>
        <v>38</v>
      </c>
    </row>
    <row r="4277" spans="1:14" x14ac:dyDescent="0.35">
      <c r="A4277" s="1">
        <v>4276</v>
      </c>
      <c r="B4277" s="1" t="s">
        <v>9</v>
      </c>
      <c r="C4277" s="1">
        <v>361976.88</v>
      </c>
      <c r="D4277" s="1" t="s">
        <v>10</v>
      </c>
      <c r="E4277" s="1" t="s">
        <v>16</v>
      </c>
      <c r="F4277" s="1" t="s">
        <v>12</v>
      </c>
      <c r="G4277" s="1" t="s">
        <v>13</v>
      </c>
      <c r="H4277" s="1" t="s">
        <v>13</v>
      </c>
      <c r="I4277" s="1">
        <v>60</v>
      </c>
      <c r="J4277" t="str">
        <f t="shared" si="199"/>
        <v>No</v>
      </c>
      <c r="K4277" t="str">
        <f t="shared" si="200"/>
        <v>No</v>
      </c>
      <c r="L4277">
        <f t="shared" si="201"/>
        <v>361976.88</v>
      </c>
      <c r="M4277" s="1" t="str">
        <f>IF(ISBLANK(D4277),_xlfn.MODE.SNGL(moras[TIPO_ASEGURAMIENTO]),D4277)</f>
        <v>ASALARIADO</v>
      </c>
      <c r="N4277" s="1">
        <f>IF(ISBLANK(moras[[#This Row],[EDAD]]),T4298,moras[[#This Row],[EDAD]])</f>
        <v>60</v>
      </c>
    </row>
    <row r="4278" spans="1:14" x14ac:dyDescent="0.35">
      <c r="A4278" s="1">
        <v>4277</v>
      </c>
      <c r="B4278" s="1" t="s">
        <v>9</v>
      </c>
      <c r="C4278" s="1">
        <v>307891.19</v>
      </c>
      <c r="D4278" s="1" t="s">
        <v>10</v>
      </c>
      <c r="E4278" s="1" t="s">
        <v>16</v>
      </c>
      <c r="F4278" s="1" t="s">
        <v>12</v>
      </c>
      <c r="G4278" s="1" t="s">
        <v>13</v>
      </c>
      <c r="H4278" s="1" t="s">
        <v>13</v>
      </c>
      <c r="I4278" s="1">
        <v>30</v>
      </c>
      <c r="J4278" t="str">
        <f t="shared" si="199"/>
        <v>No</v>
      </c>
      <c r="K4278" t="str">
        <f t="shared" si="200"/>
        <v>No</v>
      </c>
      <c r="L4278">
        <f t="shared" si="201"/>
        <v>307891.19</v>
      </c>
      <c r="M4278" s="1" t="str">
        <f>IF(ISBLANK(D4278),_xlfn.MODE.SNGL(moras[TIPO_ASEGURAMIENTO]),D4278)</f>
        <v>ASALARIADO</v>
      </c>
      <c r="N4278" s="1">
        <f>IF(ISBLANK(moras[[#This Row],[EDAD]]),T4299,moras[[#This Row],[EDAD]])</f>
        <v>30</v>
      </c>
    </row>
    <row r="4279" spans="1:14" x14ac:dyDescent="0.35">
      <c r="A4279" s="1">
        <v>4278</v>
      </c>
      <c r="B4279" s="1" t="s">
        <v>9</v>
      </c>
      <c r="C4279" s="1">
        <v>403463</v>
      </c>
      <c r="D4279" s="1" t="s">
        <v>10</v>
      </c>
      <c r="E4279" s="1" t="s">
        <v>16</v>
      </c>
      <c r="F4279" s="1" t="s">
        <v>12</v>
      </c>
      <c r="G4279" s="1" t="s">
        <v>12</v>
      </c>
      <c r="H4279" s="1" t="s">
        <v>13</v>
      </c>
      <c r="I4279" s="1">
        <v>32</v>
      </c>
      <c r="J4279" t="str">
        <f t="shared" si="199"/>
        <v>No</v>
      </c>
      <c r="K4279" t="str">
        <f t="shared" si="200"/>
        <v>No</v>
      </c>
      <c r="L4279">
        <f t="shared" si="201"/>
        <v>403463</v>
      </c>
      <c r="M4279" s="1" t="str">
        <f>IF(ISBLANK(D4279),_xlfn.MODE.SNGL(moras[TIPO_ASEGURAMIENTO]),D4279)</f>
        <v>ASALARIADO</v>
      </c>
      <c r="N4279" s="1">
        <f>IF(ISBLANK(moras[[#This Row],[EDAD]]),T4300,moras[[#This Row],[EDAD]])</f>
        <v>32</v>
      </c>
    </row>
    <row r="4280" spans="1:14" x14ac:dyDescent="0.35">
      <c r="A4280" s="1">
        <v>4279</v>
      </c>
      <c r="B4280" s="1" t="s">
        <v>9</v>
      </c>
      <c r="C4280" s="1">
        <v>1632939</v>
      </c>
      <c r="D4280" s="1" t="s">
        <v>10</v>
      </c>
      <c r="E4280" s="1" t="s">
        <v>11</v>
      </c>
      <c r="F4280" s="1" t="s">
        <v>12</v>
      </c>
      <c r="G4280" s="1" t="s">
        <v>13</v>
      </c>
      <c r="H4280" s="1" t="s">
        <v>13</v>
      </c>
      <c r="I4280" s="1">
        <v>58</v>
      </c>
      <c r="J4280" t="str">
        <f t="shared" si="199"/>
        <v>No</v>
      </c>
      <c r="K4280" t="str">
        <f t="shared" si="200"/>
        <v>No</v>
      </c>
      <c r="L4280">
        <f t="shared" si="201"/>
        <v>1632939</v>
      </c>
      <c r="M4280" s="1" t="str">
        <f>IF(ISBLANK(D4280),_xlfn.MODE.SNGL(moras[TIPO_ASEGURAMIENTO]),D4280)</f>
        <v>ASALARIADO</v>
      </c>
      <c r="N4280" s="1">
        <f>IF(ISBLANK(moras[[#This Row],[EDAD]]),T4301,moras[[#This Row],[EDAD]])</f>
        <v>58</v>
      </c>
    </row>
    <row r="4281" spans="1:14" x14ac:dyDescent="0.35">
      <c r="A4281" s="1">
        <v>4280</v>
      </c>
      <c r="B4281" s="1" t="s">
        <v>9</v>
      </c>
      <c r="C4281" s="1">
        <v>360420</v>
      </c>
      <c r="D4281" s="1" t="s">
        <v>18</v>
      </c>
      <c r="E4281" s="1" t="s">
        <v>16</v>
      </c>
      <c r="F4281" s="1" t="s">
        <v>12</v>
      </c>
      <c r="G4281" s="1" t="s">
        <v>13</v>
      </c>
      <c r="H4281" s="1" t="s">
        <v>13</v>
      </c>
      <c r="I4281" s="1">
        <v>48</v>
      </c>
      <c r="J4281" t="str">
        <f t="shared" si="199"/>
        <v>No</v>
      </c>
      <c r="K4281" t="str">
        <f t="shared" si="200"/>
        <v>No</v>
      </c>
      <c r="L4281">
        <f t="shared" si="201"/>
        <v>360420</v>
      </c>
      <c r="M4281" s="1" t="str">
        <f>IF(ISBLANK(D4281),_xlfn.MODE.SNGL(moras[TIPO_ASEGURAMIENTO]),D4281)</f>
        <v>TRABAJADOR INDEPENDIENTE</v>
      </c>
      <c r="N4281" s="1">
        <f>IF(ISBLANK(moras[[#This Row],[EDAD]]),T4302,moras[[#This Row],[EDAD]])</f>
        <v>48</v>
      </c>
    </row>
    <row r="4282" spans="1:14" x14ac:dyDescent="0.35">
      <c r="A4282" s="1">
        <v>4281</v>
      </c>
      <c r="B4282" s="1" t="s">
        <v>9</v>
      </c>
      <c r="C4282" s="1">
        <v>425043.83</v>
      </c>
      <c r="D4282" s="1" t="s">
        <v>10</v>
      </c>
      <c r="E4282" s="1" t="s">
        <v>16</v>
      </c>
      <c r="F4282" s="1" t="s">
        <v>12</v>
      </c>
      <c r="G4282" s="1" t="s">
        <v>12</v>
      </c>
      <c r="H4282" s="1" t="s">
        <v>13</v>
      </c>
      <c r="I4282" s="1">
        <v>23</v>
      </c>
      <c r="J4282" t="str">
        <f t="shared" si="199"/>
        <v>No</v>
      </c>
      <c r="K4282" t="str">
        <f t="shared" si="200"/>
        <v>No</v>
      </c>
      <c r="L4282">
        <f t="shared" si="201"/>
        <v>425043.83</v>
      </c>
      <c r="M4282" s="1" t="str">
        <f>IF(ISBLANK(D4282),_xlfn.MODE.SNGL(moras[TIPO_ASEGURAMIENTO]),D4282)</f>
        <v>ASALARIADO</v>
      </c>
      <c r="N4282" s="1">
        <f>IF(ISBLANK(moras[[#This Row],[EDAD]]),T4303,moras[[#This Row],[EDAD]])</f>
        <v>23</v>
      </c>
    </row>
    <row r="4283" spans="1:14" x14ac:dyDescent="0.35">
      <c r="A4283" s="1">
        <v>4282</v>
      </c>
      <c r="B4283" s="1" t="s">
        <v>9</v>
      </c>
      <c r="C4283" s="1">
        <v>204000</v>
      </c>
      <c r="D4283" s="1" t="s">
        <v>10</v>
      </c>
      <c r="E4283" s="1" t="s">
        <v>16</v>
      </c>
      <c r="F4283" s="1" t="s">
        <v>12</v>
      </c>
      <c r="G4283" s="1" t="s">
        <v>13</v>
      </c>
      <c r="H4283" s="1" t="s">
        <v>13</v>
      </c>
      <c r="I4283" s="1">
        <v>27</v>
      </c>
      <c r="J4283" t="str">
        <f t="shared" si="199"/>
        <v>No</v>
      </c>
      <c r="K4283" t="str">
        <f t="shared" si="200"/>
        <v>No</v>
      </c>
      <c r="L4283">
        <f t="shared" si="201"/>
        <v>204000</v>
      </c>
      <c r="M4283" s="1" t="str">
        <f>IF(ISBLANK(D4283),_xlfn.MODE.SNGL(moras[TIPO_ASEGURAMIENTO]),D4283)</f>
        <v>ASALARIADO</v>
      </c>
      <c r="N4283" s="1">
        <f>IF(ISBLANK(moras[[#This Row],[EDAD]]),T4304,moras[[#This Row],[EDAD]])</f>
        <v>27</v>
      </c>
    </row>
    <row r="4284" spans="1:14" x14ac:dyDescent="0.35">
      <c r="A4284" s="1">
        <v>4283</v>
      </c>
      <c r="B4284" s="1" t="s">
        <v>15</v>
      </c>
      <c r="C4284" s="1">
        <v>330000</v>
      </c>
      <c r="D4284" s="1" t="s">
        <v>10</v>
      </c>
      <c r="E4284" s="1" t="s">
        <v>11</v>
      </c>
      <c r="F4284" s="1" t="s">
        <v>12</v>
      </c>
      <c r="G4284" s="1" t="s">
        <v>13</v>
      </c>
      <c r="H4284" s="1" t="s">
        <v>13</v>
      </c>
      <c r="I4284" s="1">
        <v>35</v>
      </c>
      <c r="J4284" t="str">
        <f t="shared" si="199"/>
        <v>No</v>
      </c>
      <c r="K4284" t="str">
        <f t="shared" si="200"/>
        <v>No</v>
      </c>
      <c r="L4284">
        <f t="shared" si="201"/>
        <v>330000</v>
      </c>
      <c r="M4284" s="1" t="str">
        <f>IF(ISBLANK(D4284),_xlfn.MODE.SNGL(moras[TIPO_ASEGURAMIENTO]),D4284)</f>
        <v>ASALARIADO</v>
      </c>
      <c r="N4284" s="1">
        <f>IF(ISBLANK(moras[[#This Row],[EDAD]]),T4305,moras[[#This Row],[EDAD]])</f>
        <v>35</v>
      </c>
    </row>
    <row r="4285" spans="1:14" x14ac:dyDescent="0.35">
      <c r="A4285" s="1">
        <v>4284</v>
      </c>
      <c r="B4285" s="1" t="s">
        <v>9</v>
      </c>
      <c r="C4285" s="1">
        <v>150000</v>
      </c>
      <c r="D4285" s="1" t="s">
        <v>10</v>
      </c>
      <c r="E4285" s="1" t="s">
        <v>16</v>
      </c>
      <c r="F4285" s="1" t="s">
        <v>12</v>
      </c>
      <c r="G4285" s="1" t="s">
        <v>13</v>
      </c>
      <c r="H4285" s="1" t="s">
        <v>13</v>
      </c>
      <c r="I4285" s="1">
        <v>36</v>
      </c>
      <c r="J4285" t="str">
        <f t="shared" si="199"/>
        <v>No</v>
      </c>
      <c r="K4285" t="str">
        <f t="shared" si="200"/>
        <v>No</v>
      </c>
      <c r="L4285">
        <f t="shared" si="201"/>
        <v>150000</v>
      </c>
      <c r="M4285" s="1" t="str">
        <f>IF(ISBLANK(D4285),_xlfn.MODE.SNGL(moras[TIPO_ASEGURAMIENTO]),D4285)</f>
        <v>ASALARIADO</v>
      </c>
      <c r="N4285" s="1">
        <f>IF(ISBLANK(moras[[#This Row],[EDAD]]),T4306,moras[[#This Row],[EDAD]])</f>
        <v>36</v>
      </c>
    </row>
    <row r="4286" spans="1:14" x14ac:dyDescent="0.35">
      <c r="A4286" s="1">
        <v>4285</v>
      </c>
      <c r="B4286" s="1" t="s">
        <v>15</v>
      </c>
      <c r="C4286" s="1">
        <v>362274</v>
      </c>
      <c r="D4286" s="1" t="s">
        <v>10</v>
      </c>
      <c r="E4286" s="1" t="s">
        <v>11</v>
      </c>
      <c r="F4286" s="1" t="s">
        <v>12</v>
      </c>
      <c r="G4286" s="1" t="s">
        <v>13</v>
      </c>
      <c r="H4286" s="1" t="s">
        <v>13</v>
      </c>
      <c r="I4286" s="1">
        <v>36</v>
      </c>
      <c r="J4286" t="str">
        <f t="shared" si="199"/>
        <v>No</v>
      </c>
      <c r="K4286" t="str">
        <f t="shared" si="200"/>
        <v>No</v>
      </c>
      <c r="L4286">
        <f t="shared" si="201"/>
        <v>362274</v>
      </c>
      <c r="M4286" s="1" t="str">
        <f>IF(ISBLANK(D4286),_xlfn.MODE.SNGL(moras[TIPO_ASEGURAMIENTO]),D4286)</f>
        <v>ASALARIADO</v>
      </c>
      <c r="N4286" s="1">
        <f>IF(ISBLANK(moras[[#This Row],[EDAD]]),T4307,moras[[#This Row],[EDAD]])</f>
        <v>36</v>
      </c>
    </row>
    <row r="4287" spans="1:14" x14ac:dyDescent="0.35">
      <c r="A4287" s="1">
        <v>4286</v>
      </c>
      <c r="B4287" s="1" t="s">
        <v>9</v>
      </c>
      <c r="C4287" s="1">
        <v>79749</v>
      </c>
      <c r="D4287" s="1" t="s">
        <v>10</v>
      </c>
      <c r="E4287" s="1" t="s">
        <v>16</v>
      </c>
      <c r="F4287" s="1" t="s">
        <v>12</v>
      </c>
      <c r="G4287" s="1" t="s">
        <v>13</v>
      </c>
      <c r="H4287" s="1" t="s">
        <v>13</v>
      </c>
      <c r="I4287" s="1">
        <v>42</v>
      </c>
      <c r="J4287" t="str">
        <f t="shared" si="199"/>
        <v>No</v>
      </c>
      <c r="K4287" t="str">
        <f t="shared" si="200"/>
        <v>No</v>
      </c>
      <c r="L4287">
        <f t="shared" si="201"/>
        <v>79749</v>
      </c>
      <c r="M4287" s="1" t="str">
        <f>IF(ISBLANK(D4287),_xlfn.MODE.SNGL(moras[TIPO_ASEGURAMIENTO]),D4287)</f>
        <v>ASALARIADO</v>
      </c>
      <c r="N4287" s="1">
        <f>IF(ISBLANK(moras[[#This Row],[EDAD]]),T4308,moras[[#This Row],[EDAD]])</f>
        <v>42</v>
      </c>
    </row>
    <row r="4288" spans="1:14" x14ac:dyDescent="0.35">
      <c r="A4288" s="1">
        <v>4287</v>
      </c>
      <c r="B4288" s="1" t="s">
        <v>15</v>
      </c>
      <c r="C4288" s="1">
        <v>1777096.7</v>
      </c>
      <c r="D4288" s="1" t="s">
        <v>10</v>
      </c>
      <c r="E4288" s="1" t="s">
        <v>11</v>
      </c>
      <c r="F4288" s="1" t="s">
        <v>12</v>
      </c>
      <c r="G4288" s="1" t="s">
        <v>13</v>
      </c>
      <c r="H4288" s="1" t="s">
        <v>13</v>
      </c>
      <c r="I4288" s="1">
        <v>39</v>
      </c>
      <c r="J4288" t="str">
        <f t="shared" si="199"/>
        <v>No</v>
      </c>
      <c r="K4288" t="str">
        <f t="shared" si="200"/>
        <v>No</v>
      </c>
      <c r="L4288">
        <f t="shared" si="201"/>
        <v>1777096.7</v>
      </c>
      <c r="M4288" s="1" t="str">
        <f>IF(ISBLANK(D4288),_xlfn.MODE.SNGL(moras[TIPO_ASEGURAMIENTO]),D4288)</f>
        <v>ASALARIADO</v>
      </c>
      <c r="N4288" s="1">
        <f>IF(ISBLANK(moras[[#This Row],[EDAD]]),T4309,moras[[#This Row],[EDAD]])</f>
        <v>39</v>
      </c>
    </row>
    <row r="4289" spans="1:14" x14ac:dyDescent="0.35">
      <c r="A4289" s="1">
        <v>4288</v>
      </c>
      <c r="B4289" s="1" t="s">
        <v>9</v>
      </c>
      <c r="C4289" s="1">
        <v>297045</v>
      </c>
      <c r="D4289" s="1" t="s">
        <v>17</v>
      </c>
      <c r="E4289" s="1" t="s">
        <v>16</v>
      </c>
      <c r="F4289" s="1" t="s">
        <v>12</v>
      </c>
      <c r="G4289" s="1" t="s">
        <v>13</v>
      </c>
      <c r="H4289" s="1" t="s">
        <v>13</v>
      </c>
      <c r="I4289" s="1">
        <v>49</v>
      </c>
      <c r="J4289" t="str">
        <f t="shared" si="199"/>
        <v>No</v>
      </c>
      <c r="K4289" t="str">
        <f t="shared" si="200"/>
        <v>No</v>
      </c>
      <c r="L4289">
        <f t="shared" si="201"/>
        <v>297045</v>
      </c>
      <c r="M4289" s="1" t="str">
        <f>IF(ISBLANK(D4289),_xlfn.MODE.SNGL(moras[TIPO_ASEGURAMIENTO]),D4289)</f>
        <v>ASEGURADO VOLUNTARIO</v>
      </c>
      <c r="N4289" s="1">
        <f>IF(ISBLANK(moras[[#This Row],[EDAD]]),T4310,moras[[#This Row],[EDAD]])</f>
        <v>49</v>
      </c>
    </row>
    <row r="4290" spans="1:14" x14ac:dyDescent="0.35">
      <c r="A4290" s="1">
        <v>4289</v>
      </c>
      <c r="B4290" s="1" t="s">
        <v>15</v>
      </c>
      <c r="C4290" s="1">
        <v>1751423.3</v>
      </c>
      <c r="D4290" s="1" t="s">
        <v>10</v>
      </c>
      <c r="E4290" s="1" t="s">
        <v>11</v>
      </c>
      <c r="F4290" s="1" t="s">
        <v>12</v>
      </c>
      <c r="G4290" s="1" t="s">
        <v>13</v>
      </c>
      <c r="H4290" s="1" t="s">
        <v>13</v>
      </c>
      <c r="I4290" s="1">
        <v>57</v>
      </c>
      <c r="J4290" t="str">
        <f t="shared" ref="J4290:J4353" si="202">IF(1.96&lt;ABS(C4290-$S$23)/$S$24,"Atípico","No")</f>
        <v>No</v>
      </c>
      <c r="K4290" t="str">
        <f t="shared" ref="K4290:K4353" si="203">IF(1.96&lt;ABS((I4290-$T$23)/$T$24),"Atípico", "No")</f>
        <v>No</v>
      </c>
      <c r="L4290">
        <f t="shared" ref="L4290:L4353" si="204">IF(ISBLANK(C4290),$S$23,C4290)</f>
        <v>1751423.3</v>
      </c>
      <c r="M4290" s="1" t="str">
        <f>IF(ISBLANK(D4290),_xlfn.MODE.SNGL(moras[TIPO_ASEGURAMIENTO]),D4290)</f>
        <v>ASALARIADO</v>
      </c>
      <c r="N4290" s="1">
        <f>IF(ISBLANK(moras[[#This Row],[EDAD]]),T4311,moras[[#This Row],[EDAD]])</f>
        <v>57</v>
      </c>
    </row>
    <row r="4291" spans="1:14" x14ac:dyDescent="0.35">
      <c r="A4291" s="1">
        <v>4290</v>
      </c>
      <c r="B4291" s="1" t="s">
        <v>9</v>
      </c>
      <c r="C4291" s="1">
        <v>634480</v>
      </c>
      <c r="D4291" s="1" t="s">
        <v>10</v>
      </c>
      <c r="E4291" s="1" t="s">
        <v>16</v>
      </c>
      <c r="F4291" s="1" t="s">
        <v>12</v>
      </c>
      <c r="G4291" s="1" t="s">
        <v>13</v>
      </c>
      <c r="H4291" s="1" t="s">
        <v>13</v>
      </c>
      <c r="I4291" s="1">
        <v>38</v>
      </c>
      <c r="J4291" t="str">
        <f t="shared" si="202"/>
        <v>No</v>
      </c>
      <c r="K4291" t="str">
        <f t="shared" si="203"/>
        <v>No</v>
      </c>
      <c r="L4291">
        <f t="shared" si="204"/>
        <v>634480</v>
      </c>
      <c r="M4291" s="1" t="str">
        <f>IF(ISBLANK(D4291),_xlfn.MODE.SNGL(moras[TIPO_ASEGURAMIENTO]),D4291)</f>
        <v>ASALARIADO</v>
      </c>
      <c r="N4291" s="1">
        <f>IF(ISBLANK(moras[[#This Row],[EDAD]]),T4312,moras[[#This Row],[EDAD]])</f>
        <v>38</v>
      </c>
    </row>
    <row r="4292" spans="1:14" x14ac:dyDescent="0.35">
      <c r="A4292" s="1">
        <v>4291</v>
      </c>
      <c r="B4292" s="1" t="s">
        <v>9</v>
      </c>
      <c r="C4292" s="1">
        <v>445567</v>
      </c>
      <c r="D4292" s="1" t="s">
        <v>18</v>
      </c>
      <c r="E4292" s="1" t="s">
        <v>16</v>
      </c>
      <c r="F4292" s="1" t="s">
        <v>12</v>
      </c>
      <c r="G4292" s="1" t="s">
        <v>13</v>
      </c>
      <c r="H4292" s="1" t="s">
        <v>13</v>
      </c>
      <c r="I4292" s="1">
        <v>49</v>
      </c>
      <c r="J4292" t="str">
        <f t="shared" si="202"/>
        <v>No</v>
      </c>
      <c r="K4292" t="str">
        <f t="shared" si="203"/>
        <v>No</v>
      </c>
      <c r="L4292">
        <f t="shared" si="204"/>
        <v>445567</v>
      </c>
      <c r="M4292" s="1" t="str">
        <f>IF(ISBLANK(D4292),_xlfn.MODE.SNGL(moras[TIPO_ASEGURAMIENTO]),D4292)</f>
        <v>TRABAJADOR INDEPENDIENTE</v>
      </c>
      <c r="N4292" s="1">
        <f>IF(ISBLANK(moras[[#This Row],[EDAD]]),T4313,moras[[#This Row],[EDAD]])</f>
        <v>49</v>
      </c>
    </row>
    <row r="4293" spans="1:14" x14ac:dyDescent="0.35">
      <c r="A4293" s="1">
        <v>4292</v>
      </c>
      <c r="B4293" s="1" t="s">
        <v>15</v>
      </c>
      <c r="C4293" s="1">
        <v>359544.28</v>
      </c>
      <c r="D4293" s="1" t="s">
        <v>10</v>
      </c>
      <c r="E4293" s="1" t="s">
        <v>16</v>
      </c>
      <c r="F4293" s="1" t="s">
        <v>12</v>
      </c>
      <c r="G4293" s="1" t="s">
        <v>13</v>
      </c>
      <c r="H4293" s="1" t="s">
        <v>12</v>
      </c>
      <c r="I4293" s="1">
        <v>29</v>
      </c>
      <c r="J4293" t="str">
        <f t="shared" si="202"/>
        <v>No</v>
      </c>
      <c r="K4293" t="str">
        <f t="shared" si="203"/>
        <v>No</v>
      </c>
      <c r="L4293">
        <f t="shared" si="204"/>
        <v>359544.28</v>
      </c>
      <c r="M4293" s="1" t="str">
        <f>IF(ISBLANK(D4293),_xlfn.MODE.SNGL(moras[TIPO_ASEGURAMIENTO]),D4293)</f>
        <v>ASALARIADO</v>
      </c>
      <c r="N4293" s="1">
        <f>IF(ISBLANK(moras[[#This Row],[EDAD]]),T4314,moras[[#This Row],[EDAD]])</f>
        <v>29</v>
      </c>
    </row>
    <row r="4294" spans="1:14" x14ac:dyDescent="0.35">
      <c r="A4294" s="1">
        <v>4293</v>
      </c>
      <c r="B4294" s="1" t="s">
        <v>9</v>
      </c>
      <c r="C4294" s="1">
        <v>315617</v>
      </c>
      <c r="D4294" s="1" t="s">
        <v>17</v>
      </c>
      <c r="E4294" s="1" t="s">
        <v>16</v>
      </c>
      <c r="F4294" s="1" t="s">
        <v>12</v>
      </c>
      <c r="G4294" s="1" t="s">
        <v>13</v>
      </c>
      <c r="H4294" s="1" t="s">
        <v>13</v>
      </c>
      <c r="I4294" s="1">
        <v>64</v>
      </c>
      <c r="J4294" t="str">
        <f t="shared" si="202"/>
        <v>No</v>
      </c>
      <c r="K4294" t="str">
        <f t="shared" si="203"/>
        <v>No</v>
      </c>
      <c r="L4294">
        <f t="shared" si="204"/>
        <v>315617</v>
      </c>
      <c r="M4294" s="1" t="str">
        <f>IF(ISBLANK(D4294),_xlfn.MODE.SNGL(moras[TIPO_ASEGURAMIENTO]),D4294)</f>
        <v>ASEGURADO VOLUNTARIO</v>
      </c>
      <c r="N4294" s="1">
        <f>IF(ISBLANK(moras[[#This Row],[EDAD]]),T4315,moras[[#This Row],[EDAD]])</f>
        <v>64</v>
      </c>
    </row>
    <row r="4295" spans="1:14" x14ac:dyDescent="0.35">
      <c r="A4295" s="1">
        <v>4294</v>
      </c>
      <c r="B4295" s="1" t="s">
        <v>9</v>
      </c>
      <c r="C4295" s="1">
        <v>182777.43</v>
      </c>
      <c r="D4295" s="1" t="s">
        <v>10</v>
      </c>
      <c r="E4295" s="1" t="s">
        <v>16</v>
      </c>
      <c r="F4295" s="1" t="s">
        <v>12</v>
      </c>
      <c r="G4295" s="1" t="s">
        <v>13</v>
      </c>
      <c r="H4295" s="1" t="s">
        <v>13</v>
      </c>
      <c r="I4295" s="1">
        <v>42</v>
      </c>
      <c r="J4295" t="str">
        <f t="shared" si="202"/>
        <v>No</v>
      </c>
      <c r="K4295" t="str">
        <f t="shared" si="203"/>
        <v>No</v>
      </c>
      <c r="L4295">
        <f t="shared" si="204"/>
        <v>182777.43</v>
      </c>
      <c r="M4295" s="1" t="str">
        <f>IF(ISBLANK(D4295),_xlfn.MODE.SNGL(moras[TIPO_ASEGURAMIENTO]),D4295)</f>
        <v>ASALARIADO</v>
      </c>
      <c r="N4295" s="1">
        <f>IF(ISBLANK(moras[[#This Row],[EDAD]]),T4316,moras[[#This Row],[EDAD]])</f>
        <v>42</v>
      </c>
    </row>
    <row r="4296" spans="1:14" x14ac:dyDescent="0.35">
      <c r="A4296" s="1">
        <v>4295</v>
      </c>
      <c r="B4296" s="1" t="s">
        <v>15</v>
      </c>
      <c r="C4296" s="1">
        <v>338686</v>
      </c>
      <c r="D4296" s="1" t="s">
        <v>10</v>
      </c>
      <c r="E4296" s="1" t="s">
        <v>16</v>
      </c>
      <c r="F4296" s="1" t="s">
        <v>12</v>
      </c>
      <c r="G4296" s="1" t="s">
        <v>12</v>
      </c>
      <c r="H4296" s="1" t="s">
        <v>13</v>
      </c>
      <c r="I4296" s="1">
        <v>33</v>
      </c>
      <c r="J4296" t="str">
        <f t="shared" si="202"/>
        <v>No</v>
      </c>
      <c r="K4296" t="str">
        <f t="shared" si="203"/>
        <v>No</v>
      </c>
      <c r="L4296">
        <f t="shared" si="204"/>
        <v>338686</v>
      </c>
      <c r="M4296" s="1" t="str">
        <f>IF(ISBLANK(D4296),_xlfn.MODE.SNGL(moras[TIPO_ASEGURAMIENTO]),D4296)</f>
        <v>ASALARIADO</v>
      </c>
      <c r="N4296" s="1">
        <f>IF(ISBLANK(moras[[#This Row],[EDAD]]),T4317,moras[[#This Row],[EDAD]])</f>
        <v>33</v>
      </c>
    </row>
    <row r="4297" spans="1:14" x14ac:dyDescent="0.35">
      <c r="A4297" s="1">
        <v>4296</v>
      </c>
      <c r="B4297" s="1" t="s">
        <v>9</v>
      </c>
      <c r="C4297" s="1">
        <v>200000</v>
      </c>
      <c r="D4297" s="1" t="s">
        <v>10</v>
      </c>
      <c r="E4297" s="1" t="s">
        <v>16</v>
      </c>
      <c r="F4297" s="1" t="s">
        <v>12</v>
      </c>
      <c r="G4297" s="1" t="s">
        <v>12</v>
      </c>
      <c r="H4297" s="1" t="s">
        <v>12</v>
      </c>
      <c r="I4297" s="1">
        <v>27</v>
      </c>
      <c r="J4297" t="str">
        <f t="shared" si="202"/>
        <v>No</v>
      </c>
      <c r="K4297" t="str">
        <f t="shared" si="203"/>
        <v>No</v>
      </c>
      <c r="L4297">
        <f t="shared" si="204"/>
        <v>200000</v>
      </c>
      <c r="M4297" s="1" t="str">
        <f>IF(ISBLANK(D4297),_xlfn.MODE.SNGL(moras[TIPO_ASEGURAMIENTO]),D4297)</f>
        <v>ASALARIADO</v>
      </c>
      <c r="N4297" s="1">
        <f>IF(ISBLANK(moras[[#This Row],[EDAD]]),T4318,moras[[#This Row],[EDAD]])</f>
        <v>27</v>
      </c>
    </row>
    <row r="4298" spans="1:14" x14ac:dyDescent="0.35">
      <c r="A4298" s="1">
        <v>4297</v>
      </c>
      <c r="B4298" s="1" t="s">
        <v>15</v>
      </c>
      <c r="C4298" s="1">
        <v>969577</v>
      </c>
      <c r="D4298" s="1" t="s">
        <v>10</v>
      </c>
      <c r="E4298" s="1" t="s">
        <v>11</v>
      </c>
      <c r="F4298" s="1" t="s">
        <v>12</v>
      </c>
      <c r="G4298" s="1" t="s">
        <v>13</v>
      </c>
      <c r="H4298" s="1" t="s">
        <v>12</v>
      </c>
      <c r="I4298" s="1">
        <v>44</v>
      </c>
      <c r="J4298" t="str">
        <f t="shared" si="202"/>
        <v>No</v>
      </c>
      <c r="K4298" t="str">
        <f t="shared" si="203"/>
        <v>No</v>
      </c>
      <c r="L4298">
        <f t="shared" si="204"/>
        <v>969577</v>
      </c>
      <c r="M4298" s="1" t="str">
        <f>IF(ISBLANK(D4298),_xlfn.MODE.SNGL(moras[TIPO_ASEGURAMIENTO]),D4298)</f>
        <v>ASALARIADO</v>
      </c>
      <c r="N4298" s="1">
        <f>IF(ISBLANK(moras[[#This Row],[EDAD]]),T4319,moras[[#This Row],[EDAD]])</f>
        <v>44</v>
      </c>
    </row>
    <row r="4299" spans="1:14" x14ac:dyDescent="0.35">
      <c r="A4299" s="1">
        <v>4298</v>
      </c>
      <c r="B4299" s="1" t="s">
        <v>9</v>
      </c>
      <c r="C4299" s="1">
        <v>543582</v>
      </c>
      <c r="D4299" s="1" t="s">
        <v>10</v>
      </c>
      <c r="E4299" s="1" t="s">
        <v>16</v>
      </c>
      <c r="F4299" s="1" t="s">
        <v>12</v>
      </c>
      <c r="G4299" s="1" t="s">
        <v>13</v>
      </c>
      <c r="H4299" s="1" t="s">
        <v>13</v>
      </c>
      <c r="I4299" s="1">
        <v>49</v>
      </c>
      <c r="J4299" t="str">
        <f t="shared" si="202"/>
        <v>No</v>
      </c>
      <c r="K4299" t="str">
        <f t="shared" si="203"/>
        <v>No</v>
      </c>
      <c r="L4299">
        <f t="shared" si="204"/>
        <v>543582</v>
      </c>
      <c r="M4299" s="1" t="str">
        <f>IF(ISBLANK(D4299),_xlfn.MODE.SNGL(moras[TIPO_ASEGURAMIENTO]),D4299)</f>
        <v>ASALARIADO</v>
      </c>
      <c r="N4299" s="1">
        <f>IF(ISBLANK(moras[[#This Row],[EDAD]]),T4320,moras[[#This Row],[EDAD]])</f>
        <v>49</v>
      </c>
    </row>
    <row r="4300" spans="1:14" x14ac:dyDescent="0.35">
      <c r="A4300" s="1">
        <v>4299</v>
      </c>
      <c r="B4300" s="1" t="s">
        <v>15</v>
      </c>
      <c r="C4300" s="1">
        <v>1478656</v>
      </c>
      <c r="D4300" s="1" t="s">
        <v>14</v>
      </c>
      <c r="E4300" s="1" t="s">
        <v>11</v>
      </c>
      <c r="F4300" s="1" t="s">
        <v>12</v>
      </c>
      <c r="G4300" s="1" t="s">
        <v>13</v>
      </c>
      <c r="H4300" s="1" t="s">
        <v>13</v>
      </c>
      <c r="I4300" s="1">
        <v>64</v>
      </c>
      <c r="J4300" t="str">
        <f t="shared" si="202"/>
        <v>No</v>
      </c>
      <c r="K4300" t="str">
        <f t="shared" si="203"/>
        <v>No</v>
      </c>
      <c r="L4300">
        <f t="shared" si="204"/>
        <v>1478656</v>
      </c>
      <c r="M4300" s="1" t="str">
        <f>IF(ISBLANK(D4300),_xlfn.MODE.SNGL(moras[TIPO_ASEGURAMIENTO]),D4300)</f>
        <v>PENSIONADOS EN SU PROPIO SISTEMA</v>
      </c>
      <c r="N4300" s="1">
        <f>IF(ISBLANK(moras[[#This Row],[EDAD]]),T4321,moras[[#This Row],[EDAD]])</f>
        <v>64</v>
      </c>
    </row>
    <row r="4301" spans="1:14" x14ac:dyDescent="0.35">
      <c r="A4301" s="1">
        <v>4300</v>
      </c>
      <c r="B4301" s="1" t="s">
        <v>9</v>
      </c>
      <c r="C4301" s="1">
        <v>278030</v>
      </c>
      <c r="D4301" s="1" t="s">
        <v>19</v>
      </c>
      <c r="E4301" s="1" t="s">
        <v>16</v>
      </c>
      <c r="F4301" s="1" t="s">
        <v>12</v>
      </c>
      <c r="G4301" s="1" t="s">
        <v>13</v>
      </c>
      <c r="H4301" s="1" t="s">
        <v>13</v>
      </c>
      <c r="I4301" s="1">
        <v>50</v>
      </c>
      <c r="J4301" t="str">
        <f t="shared" si="202"/>
        <v>No</v>
      </c>
      <c r="K4301" t="str">
        <f t="shared" si="203"/>
        <v>No</v>
      </c>
      <c r="L4301">
        <f t="shared" si="204"/>
        <v>278030</v>
      </c>
      <c r="M4301" s="1" t="str">
        <f>IF(ISBLANK(D4301),_xlfn.MODE.SNGL(moras[TIPO_ASEGURAMIENTO]),D4301)</f>
        <v>CONVENIOS ESPECIALES DE TRABAJADORES INDEPENDIENTES</v>
      </c>
      <c r="N4301" s="1">
        <f>IF(ISBLANK(moras[[#This Row],[EDAD]]),T4322,moras[[#This Row],[EDAD]])</f>
        <v>50</v>
      </c>
    </row>
    <row r="4302" spans="1:14" x14ac:dyDescent="0.35">
      <c r="A4302" s="1">
        <v>4301</v>
      </c>
      <c r="B4302" s="1" t="s">
        <v>9</v>
      </c>
      <c r="C4302" s="1">
        <v>512466.67</v>
      </c>
      <c r="D4302" s="1" t="s">
        <v>10</v>
      </c>
      <c r="E4302" s="1" t="s">
        <v>16</v>
      </c>
      <c r="F4302" s="1" t="s">
        <v>12</v>
      </c>
      <c r="G4302" s="1" t="s">
        <v>13</v>
      </c>
      <c r="H4302" s="1" t="s">
        <v>12</v>
      </c>
      <c r="I4302" s="1">
        <v>35</v>
      </c>
      <c r="J4302" t="str">
        <f t="shared" si="202"/>
        <v>No</v>
      </c>
      <c r="K4302" t="str">
        <f t="shared" si="203"/>
        <v>No</v>
      </c>
      <c r="L4302">
        <f t="shared" si="204"/>
        <v>512466.67</v>
      </c>
      <c r="M4302" s="1" t="str">
        <f>IF(ISBLANK(D4302),_xlfn.MODE.SNGL(moras[TIPO_ASEGURAMIENTO]),D4302)</f>
        <v>ASALARIADO</v>
      </c>
      <c r="N4302" s="1">
        <f>IF(ISBLANK(moras[[#This Row],[EDAD]]),T4323,moras[[#This Row],[EDAD]])</f>
        <v>35</v>
      </c>
    </row>
    <row r="4303" spans="1:14" x14ac:dyDescent="0.35">
      <c r="A4303" s="1">
        <v>4302</v>
      </c>
      <c r="B4303" s="1" t="s">
        <v>9</v>
      </c>
      <c r="C4303" s="1">
        <v>310124</v>
      </c>
      <c r="D4303" s="1" t="s">
        <v>17</v>
      </c>
      <c r="E4303" s="1" t="s">
        <v>16</v>
      </c>
      <c r="F4303" s="1" t="s">
        <v>12</v>
      </c>
      <c r="G4303" s="1" t="s">
        <v>13</v>
      </c>
      <c r="H4303" s="1" t="s">
        <v>13</v>
      </c>
      <c r="I4303" s="1">
        <v>55</v>
      </c>
      <c r="J4303" t="str">
        <f t="shared" si="202"/>
        <v>No</v>
      </c>
      <c r="K4303" t="str">
        <f t="shared" si="203"/>
        <v>No</v>
      </c>
      <c r="L4303">
        <f t="shared" si="204"/>
        <v>310124</v>
      </c>
      <c r="M4303" s="1" t="str">
        <f>IF(ISBLANK(D4303),_xlfn.MODE.SNGL(moras[TIPO_ASEGURAMIENTO]),D4303)</f>
        <v>ASEGURADO VOLUNTARIO</v>
      </c>
      <c r="N4303" s="1">
        <f>IF(ISBLANK(moras[[#This Row],[EDAD]]),T4324,moras[[#This Row],[EDAD]])</f>
        <v>55</v>
      </c>
    </row>
    <row r="4304" spans="1:14" x14ac:dyDescent="0.35">
      <c r="A4304" s="1">
        <v>4303</v>
      </c>
      <c r="B4304" s="1" t="s">
        <v>9</v>
      </c>
      <c r="C4304" s="1">
        <v>525436.96</v>
      </c>
      <c r="D4304" s="1" t="s">
        <v>10</v>
      </c>
      <c r="E4304" s="1" t="s">
        <v>16</v>
      </c>
      <c r="F4304" s="1" t="s">
        <v>12</v>
      </c>
      <c r="G4304" s="1" t="s">
        <v>13</v>
      </c>
      <c r="H4304" s="1" t="s">
        <v>13</v>
      </c>
      <c r="I4304" s="1">
        <v>33</v>
      </c>
      <c r="J4304" t="str">
        <f t="shared" si="202"/>
        <v>No</v>
      </c>
      <c r="K4304" t="str">
        <f t="shared" si="203"/>
        <v>No</v>
      </c>
      <c r="L4304">
        <f t="shared" si="204"/>
        <v>525436.96</v>
      </c>
      <c r="M4304" s="1" t="str">
        <f>IF(ISBLANK(D4304),_xlfn.MODE.SNGL(moras[TIPO_ASEGURAMIENTO]),D4304)</f>
        <v>ASALARIADO</v>
      </c>
      <c r="N4304" s="1">
        <f>IF(ISBLANK(moras[[#This Row],[EDAD]]),T4325,moras[[#This Row],[EDAD]])</f>
        <v>33</v>
      </c>
    </row>
    <row r="4305" spans="1:14" x14ac:dyDescent="0.35">
      <c r="A4305" s="1">
        <v>4304</v>
      </c>
      <c r="B4305" s="1" t="s">
        <v>9</v>
      </c>
      <c r="C4305" s="1">
        <v>406608</v>
      </c>
      <c r="D4305" s="1" t="s">
        <v>10</v>
      </c>
      <c r="E4305" s="1" t="s">
        <v>16</v>
      </c>
      <c r="F4305" s="1" t="s">
        <v>12</v>
      </c>
      <c r="G4305" s="1" t="s">
        <v>12</v>
      </c>
      <c r="H4305" s="1" t="s">
        <v>13</v>
      </c>
      <c r="I4305" s="1">
        <v>52</v>
      </c>
      <c r="J4305" t="str">
        <f t="shared" si="202"/>
        <v>No</v>
      </c>
      <c r="K4305" t="str">
        <f t="shared" si="203"/>
        <v>No</v>
      </c>
      <c r="L4305">
        <f t="shared" si="204"/>
        <v>406608</v>
      </c>
      <c r="M4305" s="1" t="str">
        <f>IF(ISBLANK(D4305),_xlfn.MODE.SNGL(moras[TIPO_ASEGURAMIENTO]),D4305)</f>
        <v>ASALARIADO</v>
      </c>
      <c r="N4305" s="1">
        <f>IF(ISBLANK(moras[[#This Row],[EDAD]]),T4326,moras[[#This Row],[EDAD]])</f>
        <v>52</v>
      </c>
    </row>
    <row r="4306" spans="1:14" x14ac:dyDescent="0.35">
      <c r="A4306" s="1">
        <v>4305</v>
      </c>
      <c r="B4306" s="1" t="s">
        <v>9</v>
      </c>
      <c r="C4306" s="1">
        <v>400000</v>
      </c>
      <c r="D4306" s="1" t="s">
        <v>10</v>
      </c>
      <c r="E4306" s="1" t="s">
        <v>16</v>
      </c>
      <c r="F4306" s="1" t="s">
        <v>12</v>
      </c>
      <c r="G4306" s="1" t="s">
        <v>12</v>
      </c>
      <c r="H4306" s="1" t="s">
        <v>13</v>
      </c>
      <c r="I4306" s="1">
        <v>41</v>
      </c>
      <c r="J4306" t="str">
        <f t="shared" si="202"/>
        <v>No</v>
      </c>
      <c r="K4306" t="str">
        <f t="shared" si="203"/>
        <v>No</v>
      </c>
      <c r="L4306">
        <f t="shared" si="204"/>
        <v>400000</v>
      </c>
      <c r="M4306" s="1" t="str">
        <f>IF(ISBLANK(D4306),_xlfn.MODE.SNGL(moras[TIPO_ASEGURAMIENTO]),D4306)</f>
        <v>ASALARIADO</v>
      </c>
      <c r="N4306" s="1">
        <f>IF(ISBLANK(moras[[#This Row],[EDAD]]),T4327,moras[[#This Row],[EDAD]])</f>
        <v>41</v>
      </c>
    </row>
    <row r="4307" spans="1:14" x14ac:dyDescent="0.35">
      <c r="A4307" s="1">
        <v>4306</v>
      </c>
      <c r="B4307" s="1" t="s">
        <v>15</v>
      </c>
      <c r="C4307" s="1">
        <v>400398.51</v>
      </c>
      <c r="D4307" s="1" t="s">
        <v>10</v>
      </c>
      <c r="E4307" s="1" t="s">
        <v>16</v>
      </c>
      <c r="F4307" s="1" t="s">
        <v>12</v>
      </c>
      <c r="G4307" s="1" t="s">
        <v>13</v>
      </c>
      <c r="H4307" s="1" t="s">
        <v>13</v>
      </c>
      <c r="I4307" s="1">
        <v>26</v>
      </c>
      <c r="J4307" t="str">
        <f t="shared" si="202"/>
        <v>No</v>
      </c>
      <c r="K4307" t="str">
        <f t="shared" si="203"/>
        <v>No</v>
      </c>
      <c r="L4307">
        <f t="shared" si="204"/>
        <v>400398.51</v>
      </c>
      <c r="M4307" s="1" t="str">
        <f>IF(ISBLANK(D4307),_xlfn.MODE.SNGL(moras[TIPO_ASEGURAMIENTO]),D4307)</f>
        <v>ASALARIADO</v>
      </c>
      <c r="N4307" s="1">
        <f>IF(ISBLANK(moras[[#This Row],[EDAD]]),T4328,moras[[#This Row],[EDAD]])</f>
        <v>26</v>
      </c>
    </row>
    <row r="4308" spans="1:14" x14ac:dyDescent="0.35">
      <c r="A4308" s="1">
        <v>4307</v>
      </c>
      <c r="B4308" s="1" t="s">
        <v>9</v>
      </c>
      <c r="C4308" s="1">
        <v>891182.29</v>
      </c>
      <c r="D4308" s="1" t="s">
        <v>10</v>
      </c>
      <c r="E4308" s="1" t="s">
        <v>11</v>
      </c>
      <c r="F4308" s="1" t="s">
        <v>12</v>
      </c>
      <c r="G4308" s="1" t="s">
        <v>13</v>
      </c>
      <c r="H4308" s="1" t="s">
        <v>13</v>
      </c>
      <c r="I4308" s="1">
        <v>40</v>
      </c>
      <c r="J4308" t="str">
        <f t="shared" si="202"/>
        <v>No</v>
      </c>
      <c r="K4308" t="str">
        <f t="shared" si="203"/>
        <v>No</v>
      </c>
      <c r="L4308">
        <f t="shared" si="204"/>
        <v>891182.29</v>
      </c>
      <c r="M4308" s="1" t="str">
        <f>IF(ISBLANK(D4308),_xlfn.MODE.SNGL(moras[TIPO_ASEGURAMIENTO]),D4308)</f>
        <v>ASALARIADO</v>
      </c>
      <c r="N4308" s="1">
        <f>IF(ISBLANK(moras[[#This Row],[EDAD]]),T4329,moras[[#This Row],[EDAD]])</f>
        <v>40</v>
      </c>
    </row>
    <row r="4309" spans="1:14" x14ac:dyDescent="0.35">
      <c r="A4309" s="1">
        <v>4308</v>
      </c>
      <c r="B4309" s="1" t="s">
        <v>15</v>
      </c>
      <c r="C4309" s="1">
        <v>375988</v>
      </c>
      <c r="D4309" s="1" t="s">
        <v>19</v>
      </c>
      <c r="E4309" s="1" t="s">
        <v>16</v>
      </c>
      <c r="F4309" s="1" t="s">
        <v>12</v>
      </c>
      <c r="G4309" s="1" t="s">
        <v>13</v>
      </c>
      <c r="H4309" s="1" t="s">
        <v>13</v>
      </c>
      <c r="I4309" s="1">
        <v>58</v>
      </c>
      <c r="J4309" t="str">
        <f t="shared" si="202"/>
        <v>No</v>
      </c>
      <c r="K4309" t="str">
        <f t="shared" si="203"/>
        <v>No</v>
      </c>
      <c r="L4309">
        <f t="shared" si="204"/>
        <v>375988</v>
      </c>
      <c r="M4309" s="1" t="str">
        <f>IF(ISBLANK(D4309),_xlfn.MODE.SNGL(moras[TIPO_ASEGURAMIENTO]),D4309)</f>
        <v>CONVENIOS ESPECIALES DE TRABAJADORES INDEPENDIENTES</v>
      </c>
      <c r="N4309" s="1">
        <f>IF(ISBLANK(moras[[#This Row],[EDAD]]),T4330,moras[[#This Row],[EDAD]])</f>
        <v>58</v>
      </c>
    </row>
    <row r="4310" spans="1:14" x14ac:dyDescent="0.35">
      <c r="A4310" s="1">
        <v>4309</v>
      </c>
      <c r="B4310" s="1" t="s">
        <v>15</v>
      </c>
      <c r="C4310" s="1">
        <v>1108329</v>
      </c>
      <c r="D4310" s="1" t="s">
        <v>10</v>
      </c>
      <c r="E4310" s="1" t="s">
        <v>11</v>
      </c>
      <c r="F4310" s="1" t="s">
        <v>12</v>
      </c>
      <c r="G4310" s="1" t="s">
        <v>13</v>
      </c>
      <c r="H4310" s="1" t="s">
        <v>12</v>
      </c>
      <c r="I4310" s="1">
        <v>34</v>
      </c>
      <c r="J4310" t="str">
        <f t="shared" si="202"/>
        <v>No</v>
      </c>
      <c r="K4310" t="str">
        <f t="shared" si="203"/>
        <v>No</v>
      </c>
      <c r="L4310">
        <f t="shared" si="204"/>
        <v>1108329</v>
      </c>
      <c r="M4310" s="1" t="str">
        <f>IF(ISBLANK(D4310),_xlfn.MODE.SNGL(moras[TIPO_ASEGURAMIENTO]),D4310)</f>
        <v>ASALARIADO</v>
      </c>
      <c r="N4310" s="1">
        <f>IF(ISBLANK(moras[[#This Row],[EDAD]]),T4331,moras[[#This Row],[EDAD]])</f>
        <v>34</v>
      </c>
    </row>
    <row r="4311" spans="1:14" x14ac:dyDescent="0.35">
      <c r="A4311" s="1">
        <v>4310</v>
      </c>
      <c r="B4311" s="1" t="s">
        <v>15</v>
      </c>
      <c r="C4311" s="1">
        <v>1474575.5</v>
      </c>
      <c r="D4311" s="1" t="s">
        <v>10</v>
      </c>
      <c r="E4311" s="1" t="s">
        <v>11</v>
      </c>
      <c r="F4311" s="1" t="s">
        <v>12</v>
      </c>
      <c r="G4311" s="1" t="s">
        <v>13</v>
      </c>
      <c r="H4311" s="1" t="s">
        <v>13</v>
      </c>
      <c r="I4311" s="1">
        <v>46</v>
      </c>
      <c r="J4311" t="str">
        <f t="shared" si="202"/>
        <v>No</v>
      </c>
      <c r="K4311" t="str">
        <f t="shared" si="203"/>
        <v>No</v>
      </c>
      <c r="L4311">
        <f t="shared" si="204"/>
        <v>1474575.5</v>
      </c>
      <c r="M4311" s="1" t="str">
        <f>IF(ISBLANK(D4311),_xlfn.MODE.SNGL(moras[TIPO_ASEGURAMIENTO]),D4311)</f>
        <v>ASALARIADO</v>
      </c>
      <c r="N4311" s="1">
        <f>IF(ISBLANK(moras[[#This Row],[EDAD]]),T4332,moras[[#This Row],[EDAD]])</f>
        <v>46</v>
      </c>
    </row>
    <row r="4312" spans="1:14" x14ac:dyDescent="0.35">
      <c r="A4312" s="1">
        <v>4311</v>
      </c>
      <c r="B4312" s="1" t="s">
        <v>15</v>
      </c>
      <c r="C4312" s="1">
        <v>363711.95</v>
      </c>
      <c r="D4312" s="1" t="s">
        <v>10</v>
      </c>
      <c r="E4312" s="1" t="s">
        <v>16</v>
      </c>
      <c r="F4312" s="1" t="s">
        <v>12</v>
      </c>
      <c r="G4312" s="1" t="s">
        <v>13</v>
      </c>
      <c r="H4312" s="1" t="s">
        <v>13</v>
      </c>
      <c r="I4312" s="1">
        <v>30</v>
      </c>
      <c r="J4312" t="str">
        <f t="shared" si="202"/>
        <v>No</v>
      </c>
      <c r="K4312" t="str">
        <f t="shared" si="203"/>
        <v>No</v>
      </c>
      <c r="L4312">
        <f t="shared" si="204"/>
        <v>363711.95</v>
      </c>
      <c r="M4312" s="1" t="str">
        <f>IF(ISBLANK(D4312),_xlfn.MODE.SNGL(moras[TIPO_ASEGURAMIENTO]),D4312)</f>
        <v>ASALARIADO</v>
      </c>
      <c r="N4312" s="1">
        <f>IF(ISBLANK(moras[[#This Row],[EDAD]]),T4333,moras[[#This Row],[EDAD]])</f>
        <v>30</v>
      </c>
    </row>
    <row r="4313" spans="1:14" x14ac:dyDescent="0.35">
      <c r="A4313" s="1">
        <v>4312</v>
      </c>
      <c r="B4313" s="1" t="s">
        <v>15</v>
      </c>
      <c r="C4313" s="1">
        <v>490637</v>
      </c>
      <c r="D4313" s="1" t="s">
        <v>14</v>
      </c>
      <c r="E4313" s="1" t="s">
        <v>11</v>
      </c>
      <c r="F4313" s="1" t="s">
        <v>12</v>
      </c>
      <c r="G4313" s="1" t="s">
        <v>13</v>
      </c>
      <c r="H4313" s="1" t="s">
        <v>13</v>
      </c>
      <c r="I4313" s="1">
        <v>71</v>
      </c>
      <c r="J4313" t="str">
        <f t="shared" si="202"/>
        <v>No</v>
      </c>
      <c r="K4313" t="str">
        <f t="shared" si="203"/>
        <v>No</v>
      </c>
      <c r="L4313">
        <f t="shared" si="204"/>
        <v>490637</v>
      </c>
      <c r="M4313" s="1" t="str">
        <f>IF(ISBLANK(D4313),_xlfn.MODE.SNGL(moras[TIPO_ASEGURAMIENTO]),D4313)</f>
        <v>PENSIONADOS EN SU PROPIO SISTEMA</v>
      </c>
      <c r="N4313" s="1">
        <f>IF(ISBLANK(moras[[#This Row],[EDAD]]),T4334,moras[[#This Row],[EDAD]])</f>
        <v>71</v>
      </c>
    </row>
    <row r="4314" spans="1:14" x14ac:dyDescent="0.35">
      <c r="A4314" s="1">
        <v>4313</v>
      </c>
      <c r="B4314" s="1" t="s">
        <v>15</v>
      </c>
      <c r="C4314" s="1">
        <v>279111</v>
      </c>
      <c r="D4314" s="1" t="s">
        <v>18</v>
      </c>
      <c r="E4314" s="1" t="s">
        <v>16</v>
      </c>
      <c r="F4314" s="1" t="s">
        <v>12</v>
      </c>
      <c r="G4314" s="1" t="s">
        <v>13</v>
      </c>
      <c r="H4314" s="1" t="s">
        <v>13</v>
      </c>
      <c r="I4314" s="1">
        <v>26</v>
      </c>
      <c r="J4314" t="str">
        <f t="shared" si="202"/>
        <v>No</v>
      </c>
      <c r="K4314" t="str">
        <f t="shared" si="203"/>
        <v>No</v>
      </c>
      <c r="L4314">
        <f t="shared" si="204"/>
        <v>279111</v>
      </c>
      <c r="M4314" s="1" t="str">
        <f>IF(ISBLANK(D4314),_xlfn.MODE.SNGL(moras[TIPO_ASEGURAMIENTO]),D4314)</f>
        <v>TRABAJADOR INDEPENDIENTE</v>
      </c>
      <c r="N4314" s="1">
        <f>IF(ISBLANK(moras[[#This Row],[EDAD]]),T4335,moras[[#This Row],[EDAD]])</f>
        <v>26</v>
      </c>
    </row>
    <row r="4315" spans="1:14" x14ac:dyDescent="0.35">
      <c r="A4315" s="1">
        <v>4314</v>
      </c>
      <c r="B4315" s="1" t="s">
        <v>15</v>
      </c>
      <c r="C4315" s="1">
        <v>297050</v>
      </c>
      <c r="D4315" s="1" t="s">
        <v>17</v>
      </c>
      <c r="E4315" s="1" t="s">
        <v>16</v>
      </c>
      <c r="F4315" s="1" t="s">
        <v>12</v>
      </c>
      <c r="G4315" s="1" t="s">
        <v>13</v>
      </c>
      <c r="H4315" s="1" t="s">
        <v>13</v>
      </c>
      <c r="I4315" s="1">
        <v>43</v>
      </c>
      <c r="J4315" t="str">
        <f t="shared" si="202"/>
        <v>No</v>
      </c>
      <c r="K4315" t="str">
        <f t="shared" si="203"/>
        <v>No</v>
      </c>
      <c r="L4315">
        <f t="shared" si="204"/>
        <v>297050</v>
      </c>
      <c r="M4315" s="1" t="str">
        <f>IF(ISBLANK(D4315),_xlfn.MODE.SNGL(moras[TIPO_ASEGURAMIENTO]),D4315)</f>
        <v>ASEGURADO VOLUNTARIO</v>
      </c>
      <c r="N4315" s="1">
        <f>IF(ISBLANK(moras[[#This Row],[EDAD]]),T4336,moras[[#This Row],[EDAD]])</f>
        <v>43</v>
      </c>
    </row>
    <row r="4316" spans="1:14" x14ac:dyDescent="0.35">
      <c r="A4316" s="1">
        <v>4315</v>
      </c>
      <c r="B4316" s="1" t="s">
        <v>9</v>
      </c>
      <c r="C4316" s="1">
        <v>300018</v>
      </c>
      <c r="D4316" s="1" t="s">
        <v>18</v>
      </c>
      <c r="E4316" s="1" t="s">
        <v>16</v>
      </c>
      <c r="F4316" s="1" t="s">
        <v>12</v>
      </c>
      <c r="G4316" s="1" t="s">
        <v>12</v>
      </c>
      <c r="H4316" s="1" t="s">
        <v>12</v>
      </c>
      <c r="I4316" s="1">
        <v>32</v>
      </c>
      <c r="J4316" t="str">
        <f t="shared" si="202"/>
        <v>No</v>
      </c>
      <c r="K4316" t="str">
        <f t="shared" si="203"/>
        <v>No</v>
      </c>
      <c r="L4316">
        <f t="shared" si="204"/>
        <v>300018</v>
      </c>
      <c r="M4316" s="1" t="str">
        <f>IF(ISBLANK(D4316),_xlfn.MODE.SNGL(moras[TIPO_ASEGURAMIENTO]),D4316)</f>
        <v>TRABAJADOR INDEPENDIENTE</v>
      </c>
      <c r="N4316" s="1">
        <f>IF(ISBLANK(moras[[#This Row],[EDAD]]),T4337,moras[[#This Row],[EDAD]])</f>
        <v>32</v>
      </c>
    </row>
    <row r="4317" spans="1:14" x14ac:dyDescent="0.35">
      <c r="A4317" s="1">
        <v>4316</v>
      </c>
      <c r="B4317" s="1" t="s">
        <v>15</v>
      </c>
      <c r="C4317" s="1">
        <v>297046</v>
      </c>
      <c r="D4317" s="1" t="s">
        <v>18</v>
      </c>
      <c r="E4317" s="1" t="s">
        <v>16</v>
      </c>
      <c r="F4317" s="1" t="s">
        <v>12</v>
      </c>
      <c r="G4317" s="1" t="s">
        <v>12</v>
      </c>
      <c r="H4317" s="1" t="s">
        <v>12</v>
      </c>
      <c r="I4317" s="1">
        <v>45</v>
      </c>
      <c r="J4317" t="str">
        <f t="shared" si="202"/>
        <v>No</v>
      </c>
      <c r="K4317" t="str">
        <f t="shared" si="203"/>
        <v>No</v>
      </c>
      <c r="L4317">
        <f t="shared" si="204"/>
        <v>297046</v>
      </c>
      <c r="M4317" s="1" t="str">
        <f>IF(ISBLANK(D4317),_xlfn.MODE.SNGL(moras[TIPO_ASEGURAMIENTO]),D4317)</f>
        <v>TRABAJADOR INDEPENDIENTE</v>
      </c>
      <c r="N4317" s="1">
        <f>IF(ISBLANK(moras[[#This Row],[EDAD]]),T4338,moras[[#This Row],[EDAD]])</f>
        <v>45</v>
      </c>
    </row>
    <row r="4318" spans="1:14" x14ac:dyDescent="0.35">
      <c r="A4318" s="1">
        <v>4317</v>
      </c>
      <c r="B4318" s="1" t="s">
        <v>15</v>
      </c>
      <c r="C4318" s="1">
        <v>672276</v>
      </c>
      <c r="D4318" s="1" t="s">
        <v>10</v>
      </c>
      <c r="E4318" s="1" t="s">
        <v>16</v>
      </c>
      <c r="F4318" s="1" t="s">
        <v>12</v>
      </c>
      <c r="G4318" s="1" t="s">
        <v>13</v>
      </c>
      <c r="H4318" s="1" t="s">
        <v>13</v>
      </c>
      <c r="I4318" s="1">
        <v>25</v>
      </c>
      <c r="J4318" t="str">
        <f t="shared" si="202"/>
        <v>No</v>
      </c>
      <c r="K4318" t="str">
        <f t="shared" si="203"/>
        <v>No</v>
      </c>
      <c r="L4318">
        <f t="shared" si="204"/>
        <v>672276</v>
      </c>
      <c r="M4318" s="1" t="str">
        <f>IF(ISBLANK(D4318),_xlfn.MODE.SNGL(moras[TIPO_ASEGURAMIENTO]),D4318)</f>
        <v>ASALARIADO</v>
      </c>
      <c r="N4318" s="1">
        <f>IF(ISBLANK(moras[[#This Row],[EDAD]]),T4339,moras[[#This Row],[EDAD]])</f>
        <v>25</v>
      </c>
    </row>
    <row r="4319" spans="1:14" x14ac:dyDescent="0.35">
      <c r="A4319" s="1">
        <v>4318</v>
      </c>
      <c r="B4319" s="1" t="s">
        <v>9</v>
      </c>
      <c r="C4319" s="1">
        <v>349737.17</v>
      </c>
      <c r="D4319" s="1" t="s">
        <v>10</v>
      </c>
      <c r="E4319" s="1" t="s">
        <v>16</v>
      </c>
      <c r="F4319" s="1" t="s">
        <v>12</v>
      </c>
      <c r="G4319" s="1" t="s">
        <v>13</v>
      </c>
      <c r="H4319" s="1" t="s">
        <v>12</v>
      </c>
      <c r="I4319" s="1">
        <v>26</v>
      </c>
      <c r="J4319" t="str">
        <f t="shared" si="202"/>
        <v>No</v>
      </c>
      <c r="K4319" t="str">
        <f t="shared" si="203"/>
        <v>No</v>
      </c>
      <c r="L4319">
        <f t="shared" si="204"/>
        <v>349737.17</v>
      </c>
      <c r="M4319" s="1" t="str">
        <f>IF(ISBLANK(D4319),_xlfn.MODE.SNGL(moras[TIPO_ASEGURAMIENTO]),D4319)</f>
        <v>ASALARIADO</v>
      </c>
      <c r="N4319" s="1">
        <f>IF(ISBLANK(moras[[#This Row],[EDAD]]),T4340,moras[[#This Row],[EDAD]])</f>
        <v>26</v>
      </c>
    </row>
    <row r="4320" spans="1:14" x14ac:dyDescent="0.35">
      <c r="A4320" s="1">
        <v>4319</v>
      </c>
      <c r="B4320" s="1" t="s">
        <v>15</v>
      </c>
      <c r="C4320" s="1">
        <v>1584055</v>
      </c>
      <c r="D4320" s="1" t="s">
        <v>10</v>
      </c>
      <c r="E4320" s="1" t="s">
        <v>11</v>
      </c>
      <c r="F4320" s="1" t="s">
        <v>12</v>
      </c>
      <c r="G4320" s="1" t="s">
        <v>13</v>
      </c>
      <c r="H4320" s="1" t="s">
        <v>13</v>
      </c>
      <c r="I4320" s="1">
        <v>39</v>
      </c>
      <c r="J4320" t="str">
        <f t="shared" si="202"/>
        <v>No</v>
      </c>
      <c r="K4320" t="str">
        <f t="shared" si="203"/>
        <v>No</v>
      </c>
      <c r="L4320">
        <f t="shared" si="204"/>
        <v>1584055</v>
      </c>
      <c r="M4320" s="1" t="str">
        <f>IF(ISBLANK(D4320),_xlfn.MODE.SNGL(moras[TIPO_ASEGURAMIENTO]),D4320)</f>
        <v>ASALARIADO</v>
      </c>
      <c r="N4320" s="1">
        <f>IF(ISBLANK(moras[[#This Row],[EDAD]]),T4341,moras[[#This Row],[EDAD]])</f>
        <v>39</v>
      </c>
    </row>
    <row r="4321" spans="1:14" x14ac:dyDescent="0.35">
      <c r="A4321" s="1">
        <v>4320</v>
      </c>
      <c r="B4321" s="1" t="s">
        <v>15</v>
      </c>
      <c r="C4321" s="1">
        <v>323296</v>
      </c>
      <c r="D4321" s="1" t="s">
        <v>17</v>
      </c>
      <c r="E4321" s="1" t="s">
        <v>16</v>
      </c>
      <c r="F4321" s="1" t="s">
        <v>12</v>
      </c>
      <c r="G4321" s="1" t="s">
        <v>13</v>
      </c>
      <c r="H4321" s="1" t="s">
        <v>13</v>
      </c>
      <c r="I4321" s="1">
        <v>62</v>
      </c>
      <c r="J4321" t="str">
        <f t="shared" si="202"/>
        <v>No</v>
      </c>
      <c r="K4321" t="str">
        <f t="shared" si="203"/>
        <v>No</v>
      </c>
      <c r="L4321">
        <f t="shared" si="204"/>
        <v>323296</v>
      </c>
      <c r="M4321" s="1" t="str">
        <f>IF(ISBLANK(D4321),_xlfn.MODE.SNGL(moras[TIPO_ASEGURAMIENTO]),D4321)</f>
        <v>ASEGURADO VOLUNTARIO</v>
      </c>
      <c r="N4321" s="1">
        <f>IF(ISBLANK(moras[[#This Row],[EDAD]]),T4342,moras[[#This Row],[EDAD]])</f>
        <v>62</v>
      </c>
    </row>
    <row r="4322" spans="1:14" x14ac:dyDescent="0.35">
      <c r="A4322" s="1">
        <v>4321</v>
      </c>
      <c r="B4322" s="1" t="s">
        <v>15</v>
      </c>
      <c r="C4322" s="1">
        <v>150000</v>
      </c>
      <c r="D4322" s="1" t="s">
        <v>10</v>
      </c>
      <c r="E4322" s="1" t="s">
        <v>16</v>
      </c>
      <c r="F4322" s="1" t="s">
        <v>12</v>
      </c>
      <c r="G4322" s="1" t="s">
        <v>12</v>
      </c>
      <c r="H4322" s="1" t="s">
        <v>13</v>
      </c>
      <c r="I4322" s="1">
        <v>62</v>
      </c>
      <c r="J4322" t="str">
        <f t="shared" si="202"/>
        <v>No</v>
      </c>
      <c r="K4322" t="str">
        <f t="shared" si="203"/>
        <v>No</v>
      </c>
      <c r="L4322">
        <f t="shared" si="204"/>
        <v>150000</v>
      </c>
      <c r="M4322" s="1" t="str">
        <f>IF(ISBLANK(D4322),_xlfn.MODE.SNGL(moras[TIPO_ASEGURAMIENTO]),D4322)</f>
        <v>ASALARIADO</v>
      </c>
      <c r="N4322" s="1">
        <f>IF(ISBLANK(moras[[#This Row],[EDAD]]),T4343,moras[[#This Row],[EDAD]])</f>
        <v>62</v>
      </c>
    </row>
    <row r="4323" spans="1:14" x14ac:dyDescent="0.35">
      <c r="A4323" s="1">
        <v>4322</v>
      </c>
      <c r="B4323" s="1" t="s">
        <v>15</v>
      </c>
      <c r="C4323" s="1">
        <v>1155329</v>
      </c>
      <c r="D4323" s="1" t="s">
        <v>14</v>
      </c>
      <c r="E4323" s="1" t="s">
        <v>11</v>
      </c>
      <c r="F4323" s="1" t="s">
        <v>12</v>
      </c>
      <c r="G4323" s="1" t="s">
        <v>13</v>
      </c>
      <c r="H4323" s="1" t="s">
        <v>13</v>
      </c>
      <c r="I4323" s="1">
        <v>68</v>
      </c>
      <c r="J4323" t="str">
        <f t="shared" si="202"/>
        <v>No</v>
      </c>
      <c r="K4323" t="str">
        <f t="shared" si="203"/>
        <v>No</v>
      </c>
      <c r="L4323">
        <f t="shared" si="204"/>
        <v>1155329</v>
      </c>
      <c r="M4323" s="1" t="str">
        <f>IF(ISBLANK(D4323),_xlfn.MODE.SNGL(moras[TIPO_ASEGURAMIENTO]),D4323)</f>
        <v>PENSIONADOS EN SU PROPIO SISTEMA</v>
      </c>
      <c r="N4323" s="1">
        <f>IF(ISBLANK(moras[[#This Row],[EDAD]]),T4344,moras[[#This Row],[EDAD]])</f>
        <v>68</v>
      </c>
    </row>
    <row r="4324" spans="1:14" x14ac:dyDescent="0.35">
      <c r="A4324" s="1">
        <v>4323</v>
      </c>
      <c r="B4324" s="1" t="s">
        <v>9</v>
      </c>
      <c r="C4324" s="1">
        <v>339164.9</v>
      </c>
      <c r="D4324" s="1" t="s">
        <v>10</v>
      </c>
      <c r="E4324" s="1" t="s">
        <v>16</v>
      </c>
      <c r="F4324" s="1" t="s">
        <v>12</v>
      </c>
      <c r="G4324" s="1" t="s">
        <v>13</v>
      </c>
      <c r="H4324" s="1" t="s">
        <v>13</v>
      </c>
      <c r="I4324" s="1">
        <v>49</v>
      </c>
      <c r="J4324" t="str">
        <f t="shared" si="202"/>
        <v>No</v>
      </c>
      <c r="K4324" t="str">
        <f t="shared" si="203"/>
        <v>No</v>
      </c>
      <c r="L4324">
        <f t="shared" si="204"/>
        <v>339164.9</v>
      </c>
      <c r="M4324" s="1" t="str">
        <f>IF(ISBLANK(D4324),_xlfn.MODE.SNGL(moras[TIPO_ASEGURAMIENTO]),D4324)</f>
        <v>ASALARIADO</v>
      </c>
      <c r="N4324" s="1">
        <f>IF(ISBLANK(moras[[#This Row],[EDAD]]),T4345,moras[[#This Row],[EDAD]])</f>
        <v>49</v>
      </c>
    </row>
    <row r="4325" spans="1:14" x14ac:dyDescent="0.35">
      <c r="A4325" s="1">
        <v>4324</v>
      </c>
      <c r="B4325" s="1" t="s">
        <v>9</v>
      </c>
      <c r="C4325" s="1">
        <v>690000</v>
      </c>
      <c r="D4325" s="1" t="s">
        <v>10</v>
      </c>
      <c r="E4325" s="1" t="s">
        <v>16</v>
      </c>
      <c r="F4325" s="1" t="s">
        <v>12</v>
      </c>
      <c r="G4325" s="1" t="s">
        <v>13</v>
      </c>
      <c r="H4325" s="1" t="s">
        <v>13</v>
      </c>
      <c r="I4325" s="1">
        <v>24</v>
      </c>
      <c r="J4325" t="str">
        <f t="shared" si="202"/>
        <v>No</v>
      </c>
      <c r="K4325" t="str">
        <f t="shared" si="203"/>
        <v>No</v>
      </c>
      <c r="L4325">
        <f t="shared" si="204"/>
        <v>690000</v>
      </c>
      <c r="M4325" s="1" t="str">
        <f>IF(ISBLANK(D4325),_xlfn.MODE.SNGL(moras[TIPO_ASEGURAMIENTO]),D4325)</f>
        <v>ASALARIADO</v>
      </c>
      <c r="N4325" s="1">
        <f>IF(ISBLANK(moras[[#This Row],[EDAD]]),T4346,moras[[#This Row],[EDAD]])</f>
        <v>24</v>
      </c>
    </row>
    <row r="4326" spans="1:14" x14ac:dyDescent="0.35">
      <c r="A4326" s="1">
        <v>4325</v>
      </c>
      <c r="B4326" s="1" t="s">
        <v>15</v>
      </c>
      <c r="C4326" s="1">
        <v>506617.9</v>
      </c>
      <c r="D4326" s="1" t="s">
        <v>10</v>
      </c>
      <c r="E4326" s="1" t="s">
        <v>11</v>
      </c>
      <c r="F4326" s="1" t="s">
        <v>12</v>
      </c>
      <c r="G4326" s="1" t="s">
        <v>13</v>
      </c>
      <c r="H4326" s="1" t="s">
        <v>13</v>
      </c>
      <c r="I4326" s="1">
        <v>41</v>
      </c>
      <c r="J4326" t="str">
        <f t="shared" si="202"/>
        <v>No</v>
      </c>
      <c r="K4326" t="str">
        <f t="shared" si="203"/>
        <v>No</v>
      </c>
      <c r="L4326">
        <f t="shared" si="204"/>
        <v>506617.9</v>
      </c>
      <c r="M4326" s="1" t="str">
        <f>IF(ISBLANK(D4326),_xlfn.MODE.SNGL(moras[TIPO_ASEGURAMIENTO]),D4326)</f>
        <v>ASALARIADO</v>
      </c>
      <c r="N4326" s="1">
        <f>IF(ISBLANK(moras[[#This Row],[EDAD]]),T4347,moras[[#This Row],[EDAD]])</f>
        <v>41</v>
      </c>
    </row>
    <row r="4327" spans="1:14" x14ac:dyDescent="0.35">
      <c r="A4327" s="1">
        <v>4326</v>
      </c>
      <c r="B4327" s="1" t="s">
        <v>15</v>
      </c>
      <c r="C4327" s="1">
        <v>443270</v>
      </c>
      <c r="D4327" s="1" t="s">
        <v>10</v>
      </c>
      <c r="E4327" s="1" t="s">
        <v>16</v>
      </c>
      <c r="F4327" s="1" t="s">
        <v>12</v>
      </c>
      <c r="G4327" s="1" t="s">
        <v>13</v>
      </c>
      <c r="H4327" s="1" t="s">
        <v>13</v>
      </c>
      <c r="I4327" s="1">
        <v>43</v>
      </c>
      <c r="J4327" t="str">
        <f t="shared" si="202"/>
        <v>No</v>
      </c>
      <c r="K4327" t="str">
        <f t="shared" si="203"/>
        <v>No</v>
      </c>
      <c r="L4327">
        <f t="shared" si="204"/>
        <v>443270</v>
      </c>
      <c r="M4327" s="1" t="str">
        <f>IF(ISBLANK(D4327),_xlfn.MODE.SNGL(moras[TIPO_ASEGURAMIENTO]),D4327)</f>
        <v>ASALARIADO</v>
      </c>
      <c r="N4327" s="1">
        <f>IF(ISBLANK(moras[[#This Row],[EDAD]]),T4348,moras[[#This Row],[EDAD]])</f>
        <v>43</v>
      </c>
    </row>
    <row r="4328" spans="1:14" x14ac:dyDescent="0.35">
      <c r="A4328" s="1">
        <v>4327</v>
      </c>
      <c r="B4328" s="1" t="s">
        <v>9</v>
      </c>
      <c r="C4328" s="1">
        <v>963090</v>
      </c>
      <c r="D4328" s="1" t="s">
        <v>10</v>
      </c>
      <c r="E4328" s="1" t="s">
        <v>11</v>
      </c>
      <c r="F4328" s="1" t="s">
        <v>12</v>
      </c>
      <c r="G4328" s="1" t="s">
        <v>13</v>
      </c>
      <c r="H4328" s="1" t="s">
        <v>13</v>
      </c>
      <c r="I4328" s="1">
        <v>50</v>
      </c>
      <c r="J4328" t="str">
        <f t="shared" si="202"/>
        <v>No</v>
      </c>
      <c r="K4328" t="str">
        <f t="shared" si="203"/>
        <v>No</v>
      </c>
      <c r="L4328">
        <f t="shared" si="204"/>
        <v>963090</v>
      </c>
      <c r="M4328" s="1" t="str">
        <f>IF(ISBLANK(D4328),_xlfn.MODE.SNGL(moras[TIPO_ASEGURAMIENTO]),D4328)</f>
        <v>ASALARIADO</v>
      </c>
      <c r="N4328" s="1">
        <f>IF(ISBLANK(moras[[#This Row],[EDAD]]),T4349,moras[[#This Row],[EDAD]])</f>
        <v>50</v>
      </c>
    </row>
    <row r="4329" spans="1:14" x14ac:dyDescent="0.35">
      <c r="A4329" s="1">
        <v>4328</v>
      </c>
      <c r="B4329" s="1" t="s">
        <v>15</v>
      </c>
      <c r="C4329" s="1">
        <v>512500</v>
      </c>
      <c r="D4329" s="1" t="s">
        <v>10</v>
      </c>
      <c r="E4329" s="1" t="s">
        <v>16</v>
      </c>
      <c r="F4329" s="1" t="s">
        <v>12</v>
      </c>
      <c r="G4329" s="1" t="s">
        <v>13</v>
      </c>
      <c r="H4329" s="1" t="s">
        <v>13</v>
      </c>
      <c r="I4329" s="1">
        <v>25</v>
      </c>
      <c r="J4329" t="str">
        <f t="shared" si="202"/>
        <v>No</v>
      </c>
      <c r="K4329" t="str">
        <f t="shared" si="203"/>
        <v>No</v>
      </c>
      <c r="L4329">
        <f t="shared" si="204"/>
        <v>512500</v>
      </c>
      <c r="M4329" s="1" t="str">
        <f>IF(ISBLANK(D4329),_xlfn.MODE.SNGL(moras[TIPO_ASEGURAMIENTO]),D4329)</f>
        <v>ASALARIADO</v>
      </c>
      <c r="N4329" s="1">
        <f>IF(ISBLANK(moras[[#This Row],[EDAD]]),T4350,moras[[#This Row],[EDAD]])</f>
        <v>25</v>
      </c>
    </row>
    <row r="4330" spans="1:14" x14ac:dyDescent="0.35">
      <c r="A4330" s="1">
        <v>4329</v>
      </c>
      <c r="B4330" s="1" t="s">
        <v>9</v>
      </c>
      <c r="C4330" s="1">
        <v>2100000</v>
      </c>
      <c r="D4330" s="1" t="s">
        <v>10</v>
      </c>
      <c r="E4330" s="1" t="s">
        <v>16</v>
      </c>
      <c r="F4330" s="1" t="s">
        <v>12</v>
      </c>
      <c r="G4330" s="1" t="s">
        <v>13</v>
      </c>
      <c r="H4330" s="1" t="s">
        <v>13</v>
      </c>
      <c r="I4330" s="1">
        <v>32</v>
      </c>
      <c r="J4330" t="str">
        <f t="shared" si="202"/>
        <v>No</v>
      </c>
      <c r="K4330" t="str">
        <f t="shared" si="203"/>
        <v>No</v>
      </c>
      <c r="L4330">
        <f t="shared" si="204"/>
        <v>2100000</v>
      </c>
      <c r="M4330" s="1" t="str">
        <f>IF(ISBLANK(D4330),_xlfn.MODE.SNGL(moras[TIPO_ASEGURAMIENTO]),D4330)</f>
        <v>ASALARIADO</v>
      </c>
      <c r="N4330" s="1">
        <f>IF(ISBLANK(moras[[#This Row],[EDAD]]),T4351,moras[[#This Row],[EDAD]])</f>
        <v>32</v>
      </c>
    </row>
    <row r="4331" spans="1:14" x14ac:dyDescent="0.35">
      <c r="A4331" s="1">
        <v>4330</v>
      </c>
      <c r="B4331" s="1" t="s">
        <v>9</v>
      </c>
      <c r="C4331" s="1">
        <v>452438</v>
      </c>
      <c r="D4331" s="1" t="s">
        <v>18</v>
      </c>
      <c r="E4331" s="1" t="s">
        <v>16</v>
      </c>
      <c r="F4331" s="1" t="s">
        <v>12</v>
      </c>
      <c r="G4331" s="1" t="s">
        <v>13</v>
      </c>
      <c r="H4331" s="1" t="s">
        <v>13</v>
      </c>
      <c r="I4331" s="1">
        <v>63</v>
      </c>
      <c r="J4331" t="str">
        <f t="shared" si="202"/>
        <v>No</v>
      </c>
      <c r="K4331" t="str">
        <f t="shared" si="203"/>
        <v>No</v>
      </c>
      <c r="L4331">
        <f t="shared" si="204"/>
        <v>452438</v>
      </c>
      <c r="M4331" s="1" t="str">
        <f>IF(ISBLANK(D4331),_xlfn.MODE.SNGL(moras[TIPO_ASEGURAMIENTO]),D4331)</f>
        <v>TRABAJADOR INDEPENDIENTE</v>
      </c>
      <c r="N4331" s="1">
        <f>IF(ISBLANK(moras[[#This Row],[EDAD]]),T4352,moras[[#This Row],[EDAD]])</f>
        <v>63</v>
      </c>
    </row>
    <row r="4332" spans="1:14" x14ac:dyDescent="0.35">
      <c r="A4332" s="1">
        <v>4331</v>
      </c>
      <c r="B4332" s="1" t="s">
        <v>9</v>
      </c>
      <c r="C4332" s="1">
        <v>2190092.7000000002</v>
      </c>
      <c r="D4332" s="1" t="s">
        <v>10</v>
      </c>
      <c r="E4332" s="1" t="s">
        <v>11</v>
      </c>
      <c r="F4332" s="1" t="s">
        <v>12</v>
      </c>
      <c r="G4332" s="1" t="s">
        <v>13</v>
      </c>
      <c r="H4332" s="1" t="s">
        <v>13</v>
      </c>
      <c r="I4332" s="1">
        <v>42</v>
      </c>
      <c r="J4332" t="str">
        <f t="shared" si="202"/>
        <v>No</v>
      </c>
      <c r="K4332" t="str">
        <f t="shared" si="203"/>
        <v>No</v>
      </c>
      <c r="L4332">
        <f t="shared" si="204"/>
        <v>2190092.7000000002</v>
      </c>
      <c r="M4332" s="1" t="str">
        <f>IF(ISBLANK(D4332),_xlfn.MODE.SNGL(moras[TIPO_ASEGURAMIENTO]),D4332)</f>
        <v>ASALARIADO</v>
      </c>
      <c r="N4332" s="1">
        <f>IF(ISBLANK(moras[[#This Row],[EDAD]]),T4353,moras[[#This Row],[EDAD]])</f>
        <v>42</v>
      </c>
    </row>
    <row r="4333" spans="1:14" x14ac:dyDescent="0.35">
      <c r="A4333" s="1">
        <v>4332</v>
      </c>
      <c r="B4333" s="1" t="s">
        <v>9</v>
      </c>
      <c r="C4333" s="1">
        <v>772533.23</v>
      </c>
      <c r="D4333" s="1" t="s">
        <v>10</v>
      </c>
      <c r="E4333" s="1" t="s">
        <v>16</v>
      </c>
      <c r="F4333" s="1" t="s">
        <v>12</v>
      </c>
      <c r="G4333" s="1" t="s">
        <v>13</v>
      </c>
      <c r="H4333" s="1" t="s">
        <v>13</v>
      </c>
      <c r="I4333" s="1">
        <v>48</v>
      </c>
      <c r="J4333" t="str">
        <f t="shared" si="202"/>
        <v>No</v>
      </c>
      <c r="K4333" t="str">
        <f t="shared" si="203"/>
        <v>No</v>
      </c>
      <c r="L4333">
        <f t="shared" si="204"/>
        <v>772533.23</v>
      </c>
      <c r="M4333" s="1" t="str">
        <f>IF(ISBLANK(D4333),_xlfn.MODE.SNGL(moras[TIPO_ASEGURAMIENTO]),D4333)</f>
        <v>ASALARIADO</v>
      </c>
      <c r="N4333" s="1">
        <f>IF(ISBLANK(moras[[#This Row],[EDAD]]),T4354,moras[[#This Row],[EDAD]])</f>
        <v>48</v>
      </c>
    </row>
    <row r="4334" spans="1:14" x14ac:dyDescent="0.35">
      <c r="A4334" s="1">
        <v>4333</v>
      </c>
      <c r="B4334" s="1" t="s">
        <v>9</v>
      </c>
      <c r="C4334" s="1">
        <v>378261</v>
      </c>
      <c r="D4334" s="1" t="s">
        <v>14</v>
      </c>
      <c r="E4334" s="1" t="s">
        <v>11</v>
      </c>
      <c r="F4334" s="1" t="s">
        <v>12</v>
      </c>
      <c r="G4334" s="1" t="s">
        <v>13</v>
      </c>
      <c r="H4334" s="1" t="s">
        <v>13</v>
      </c>
      <c r="I4334" s="1">
        <v>21</v>
      </c>
      <c r="J4334" t="str">
        <f t="shared" si="202"/>
        <v>No</v>
      </c>
      <c r="K4334" t="str">
        <f t="shared" si="203"/>
        <v>No</v>
      </c>
      <c r="L4334">
        <f t="shared" si="204"/>
        <v>378261</v>
      </c>
      <c r="M4334" s="1" t="str">
        <f>IF(ISBLANK(D4334),_xlfn.MODE.SNGL(moras[TIPO_ASEGURAMIENTO]),D4334)</f>
        <v>PENSIONADOS EN SU PROPIO SISTEMA</v>
      </c>
      <c r="N4334" s="1">
        <f>IF(ISBLANK(moras[[#This Row],[EDAD]]),T4355,moras[[#This Row],[EDAD]])</f>
        <v>21</v>
      </c>
    </row>
    <row r="4335" spans="1:14" x14ac:dyDescent="0.35">
      <c r="A4335" s="1">
        <v>4334</v>
      </c>
      <c r="B4335" s="1" t="s">
        <v>15</v>
      </c>
      <c r="C4335" s="1">
        <v>9437618.4600000009</v>
      </c>
      <c r="D4335" s="1" t="s">
        <v>10</v>
      </c>
      <c r="E4335" s="1" t="s">
        <v>16</v>
      </c>
      <c r="F4335" s="1" t="s">
        <v>12</v>
      </c>
      <c r="G4335" s="1" t="s">
        <v>13</v>
      </c>
      <c r="H4335" s="1" t="s">
        <v>13</v>
      </c>
      <c r="I4335" s="1">
        <v>37</v>
      </c>
      <c r="J4335" t="str">
        <f t="shared" si="202"/>
        <v>Atípico</v>
      </c>
      <c r="K4335" t="str">
        <f t="shared" si="203"/>
        <v>No</v>
      </c>
      <c r="L4335">
        <f t="shared" si="204"/>
        <v>9437618.4600000009</v>
      </c>
      <c r="M4335" s="1" t="str">
        <f>IF(ISBLANK(D4335),_xlfn.MODE.SNGL(moras[TIPO_ASEGURAMIENTO]),D4335)</f>
        <v>ASALARIADO</v>
      </c>
      <c r="N4335" s="1">
        <f>IF(ISBLANK(moras[[#This Row],[EDAD]]),T4356,moras[[#This Row],[EDAD]])</f>
        <v>37</v>
      </c>
    </row>
    <row r="4336" spans="1:14" x14ac:dyDescent="0.35">
      <c r="A4336" s="1">
        <v>4335</v>
      </c>
      <c r="B4336" s="1" t="s">
        <v>9</v>
      </c>
      <c r="C4336" s="1">
        <v>208220.83</v>
      </c>
      <c r="D4336" s="1" t="s">
        <v>10</v>
      </c>
      <c r="E4336" s="1" t="s">
        <v>16</v>
      </c>
      <c r="F4336" s="1" t="s">
        <v>12</v>
      </c>
      <c r="G4336" s="1" t="s">
        <v>12</v>
      </c>
      <c r="H4336" s="1" t="s">
        <v>13</v>
      </c>
      <c r="I4336" s="1">
        <v>54</v>
      </c>
      <c r="J4336" t="str">
        <f t="shared" si="202"/>
        <v>No</v>
      </c>
      <c r="K4336" t="str">
        <f t="shared" si="203"/>
        <v>No</v>
      </c>
      <c r="L4336">
        <f t="shared" si="204"/>
        <v>208220.83</v>
      </c>
      <c r="M4336" s="1" t="str">
        <f>IF(ISBLANK(D4336),_xlfn.MODE.SNGL(moras[TIPO_ASEGURAMIENTO]),D4336)</f>
        <v>ASALARIADO</v>
      </c>
      <c r="N4336" s="1">
        <f>IF(ISBLANK(moras[[#This Row],[EDAD]]),T4357,moras[[#This Row],[EDAD]])</f>
        <v>54</v>
      </c>
    </row>
    <row r="4337" spans="1:14" x14ac:dyDescent="0.35">
      <c r="A4337" s="1">
        <v>4336</v>
      </c>
      <c r="B4337" s="1" t="s">
        <v>15</v>
      </c>
      <c r="C4337" s="1">
        <v>423276.21</v>
      </c>
      <c r="D4337" s="1" t="s">
        <v>10</v>
      </c>
      <c r="E4337" s="1" t="s">
        <v>16</v>
      </c>
      <c r="F4337" s="1" t="s">
        <v>12</v>
      </c>
      <c r="G4337" s="1" t="s">
        <v>13</v>
      </c>
      <c r="H4337" s="1" t="s">
        <v>13</v>
      </c>
      <c r="I4337" s="1">
        <v>18</v>
      </c>
      <c r="J4337" t="str">
        <f t="shared" si="202"/>
        <v>No</v>
      </c>
      <c r="K4337" t="str">
        <f t="shared" si="203"/>
        <v>No</v>
      </c>
      <c r="L4337">
        <f t="shared" si="204"/>
        <v>423276.21</v>
      </c>
      <c r="M4337" s="1" t="str">
        <f>IF(ISBLANK(D4337),_xlfn.MODE.SNGL(moras[TIPO_ASEGURAMIENTO]),D4337)</f>
        <v>ASALARIADO</v>
      </c>
      <c r="N4337" s="1">
        <f>IF(ISBLANK(moras[[#This Row],[EDAD]]),T4358,moras[[#This Row],[EDAD]])</f>
        <v>18</v>
      </c>
    </row>
    <row r="4338" spans="1:14" x14ac:dyDescent="0.35">
      <c r="A4338" s="1">
        <v>4337</v>
      </c>
      <c r="B4338" s="1" t="s">
        <v>15</v>
      </c>
      <c r="C4338" s="1">
        <v>179230</v>
      </c>
      <c r="D4338" s="1" t="s">
        <v>10</v>
      </c>
      <c r="E4338" s="1" t="s">
        <v>16</v>
      </c>
      <c r="F4338" s="1" t="s">
        <v>12</v>
      </c>
      <c r="G4338" s="1" t="s">
        <v>13</v>
      </c>
      <c r="H4338" s="1" t="s">
        <v>13</v>
      </c>
      <c r="I4338" s="1">
        <v>43</v>
      </c>
      <c r="J4338" t="str">
        <f t="shared" si="202"/>
        <v>No</v>
      </c>
      <c r="K4338" t="str">
        <f t="shared" si="203"/>
        <v>No</v>
      </c>
      <c r="L4338">
        <f t="shared" si="204"/>
        <v>179230</v>
      </c>
      <c r="M4338" s="1" t="str">
        <f>IF(ISBLANK(D4338),_xlfn.MODE.SNGL(moras[TIPO_ASEGURAMIENTO]),D4338)</f>
        <v>ASALARIADO</v>
      </c>
      <c r="N4338" s="1">
        <f>IF(ISBLANK(moras[[#This Row],[EDAD]]),T4359,moras[[#This Row],[EDAD]])</f>
        <v>43</v>
      </c>
    </row>
    <row r="4339" spans="1:14" x14ac:dyDescent="0.35">
      <c r="A4339" s="1">
        <v>4338</v>
      </c>
      <c r="B4339" s="1" t="s">
        <v>15</v>
      </c>
      <c r="C4339" s="1">
        <v>356455</v>
      </c>
      <c r="D4339" s="1" t="s">
        <v>18</v>
      </c>
      <c r="E4339" s="1" t="s">
        <v>16</v>
      </c>
      <c r="F4339" s="1" t="s">
        <v>12</v>
      </c>
      <c r="G4339" s="1" t="s">
        <v>13</v>
      </c>
      <c r="H4339" s="1" t="s">
        <v>12</v>
      </c>
      <c r="I4339" s="1">
        <v>47</v>
      </c>
      <c r="J4339" t="str">
        <f t="shared" si="202"/>
        <v>No</v>
      </c>
      <c r="K4339" t="str">
        <f t="shared" si="203"/>
        <v>No</v>
      </c>
      <c r="L4339">
        <f t="shared" si="204"/>
        <v>356455</v>
      </c>
      <c r="M4339" s="1" t="str">
        <f>IF(ISBLANK(D4339),_xlfn.MODE.SNGL(moras[TIPO_ASEGURAMIENTO]),D4339)</f>
        <v>TRABAJADOR INDEPENDIENTE</v>
      </c>
      <c r="N4339" s="1">
        <f>IF(ISBLANK(moras[[#This Row],[EDAD]]),T4360,moras[[#This Row],[EDAD]])</f>
        <v>47</v>
      </c>
    </row>
    <row r="4340" spans="1:14" x14ac:dyDescent="0.35">
      <c r="A4340" s="1">
        <v>4339</v>
      </c>
      <c r="B4340" s="1" t="s">
        <v>15</v>
      </c>
      <c r="C4340" s="1">
        <v>729260.25</v>
      </c>
      <c r="D4340" s="1" t="s">
        <v>10</v>
      </c>
      <c r="E4340" s="1" t="s">
        <v>16</v>
      </c>
      <c r="F4340" s="1" t="s">
        <v>12</v>
      </c>
      <c r="G4340" s="1" t="s">
        <v>13</v>
      </c>
      <c r="H4340" s="1" t="s">
        <v>13</v>
      </c>
      <c r="I4340" s="1">
        <v>28</v>
      </c>
      <c r="J4340" t="str">
        <f t="shared" si="202"/>
        <v>No</v>
      </c>
      <c r="K4340" t="str">
        <f t="shared" si="203"/>
        <v>No</v>
      </c>
      <c r="L4340">
        <f t="shared" si="204"/>
        <v>729260.25</v>
      </c>
      <c r="M4340" s="1" t="str">
        <f>IF(ISBLANK(D4340),_xlfn.MODE.SNGL(moras[TIPO_ASEGURAMIENTO]),D4340)</f>
        <v>ASALARIADO</v>
      </c>
      <c r="N4340" s="1">
        <f>IF(ISBLANK(moras[[#This Row],[EDAD]]),T4361,moras[[#This Row],[EDAD]])</f>
        <v>28</v>
      </c>
    </row>
    <row r="4341" spans="1:14" x14ac:dyDescent="0.35">
      <c r="A4341" s="1">
        <v>4340</v>
      </c>
      <c r="B4341" s="1" t="s">
        <v>9</v>
      </c>
      <c r="C4341" s="1">
        <v>514804</v>
      </c>
      <c r="D4341" s="1" t="s">
        <v>18</v>
      </c>
      <c r="E4341" s="1" t="s">
        <v>16</v>
      </c>
      <c r="F4341" s="1" t="s">
        <v>12</v>
      </c>
      <c r="G4341" s="1" t="s">
        <v>12</v>
      </c>
      <c r="H4341" s="1" t="s">
        <v>12</v>
      </c>
      <c r="I4341" s="1">
        <v>34</v>
      </c>
      <c r="J4341" t="str">
        <f t="shared" si="202"/>
        <v>No</v>
      </c>
      <c r="K4341" t="str">
        <f t="shared" si="203"/>
        <v>No</v>
      </c>
      <c r="L4341">
        <f t="shared" si="204"/>
        <v>514804</v>
      </c>
      <c r="M4341" s="1" t="str">
        <f>IF(ISBLANK(D4341),_xlfn.MODE.SNGL(moras[TIPO_ASEGURAMIENTO]),D4341)</f>
        <v>TRABAJADOR INDEPENDIENTE</v>
      </c>
      <c r="N4341" s="1">
        <f>IF(ISBLANK(moras[[#This Row],[EDAD]]),T4362,moras[[#This Row],[EDAD]])</f>
        <v>34</v>
      </c>
    </row>
    <row r="4342" spans="1:14" x14ac:dyDescent="0.35">
      <c r="A4342" s="1">
        <v>4341</v>
      </c>
      <c r="B4342" s="1" t="s">
        <v>9</v>
      </c>
      <c r="C4342" s="1">
        <v>460000</v>
      </c>
      <c r="D4342" s="1" t="s">
        <v>10</v>
      </c>
      <c r="E4342" s="1" t="s">
        <v>16</v>
      </c>
      <c r="F4342" s="1" t="s">
        <v>12</v>
      </c>
      <c r="G4342" s="1" t="s">
        <v>13</v>
      </c>
      <c r="H4342" s="1" t="s">
        <v>12</v>
      </c>
      <c r="I4342" s="1">
        <v>25</v>
      </c>
      <c r="J4342" t="str">
        <f t="shared" si="202"/>
        <v>No</v>
      </c>
      <c r="K4342" t="str">
        <f t="shared" si="203"/>
        <v>No</v>
      </c>
      <c r="L4342">
        <f t="shared" si="204"/>
        <v>460000</v>
      </c>
      <c r="M4342" s="1" t="str">
        <f>IF(ISBLANK(D4342),_xlfn.MODE.SNGL(moras[TIPO_ASEGURAMIENTO]),D4342)</f>
        <v>ASALARIADO</v>
      </c>
      <c r="N4342" s="1">
        <f>IF(ISBLANK(moras[[#This Row],[EDAD]]),T4363,moras[[#This Row],[EDAD]])</f>
        <v>25</v>
      </c>
    </row>
    <row r="4343" spans="1:14" x14ac:dyDescent="0.35">
      <c r="A4343" s="1">
        <v>4342</v>
      </c>
      <c r="B4343" s="1" t="s">
        <v>9</v>
      </c>
      <c r="C4343" s="1">
        <v>2012772</v>
      </c>
      <c r="D4343" s="1" t="s">
        <v>10</v>
      </c>
      <c r="E4343" s="1" t="s">
        <v>11</v>
      </c>
      <c r="F4343" s="1" t="s">
        <v>12</v>
      </c>
      <c r="G4343" s="1" t="s">
        <v>13</v>
      </c>
      <c r="H4343" s="1" t="s">
        <v>13</v>
      </c>
      <c r="I4343" s="1">
        <v>43</v>
      </c>
      <c r="J4343" t="str">
        <f t="shared" si="202"/>
        <v>No</v>
      </c>
      <c r="K4343" t="str">
        <f t="shared" si="203"/>
        <v>No</v>
      </c>
      <c r="L4343">
        <f t="shared" si="204"/>
        <v>2012772</v>
      </c>
      <c r="M4343" s="1" t="str">
        <f>IF(ISBLANK(D4343),_xlfn.MODE.SNGL(moras[TIPO_ASEGURAMIENTO]),D4343)</f>
        <v>ASALARIADO</v>
      </c>
      <c r="N4343" s="1">
        <f>IF(ISBLANK(moras[[#This Row],[EDAD]]),T4364,moras[[#This Row],[EDAD]])</f>
        <v>43</v>
      </c>
    </row>
    <row r="4344" spans="1:14" x14ac:dyDescent="0.35">
      <c r="A4344" s="1">
        <v>4343</v>
      </c>
      <c r="B4344" s="1" t="s">
        <v>15</v>
      </c>
      <c r="C4344" s="1">
        <v>504535</v>
      </c>
      <c r="D4344" s="1" t="s">
        <v>10</v>
      </c>
      <c r="E4344" s="1" t="s">
        <v>16</v>
      </c>
      <c r="F4344" s="1" t="s">
        <v>12</v>
      </c>
      <c r="G4344" s="1" t="s">
        <v>13</v>
      </c>
      <c r="H4344" s="1" t="s">
        <v>13</v>
      </c>
      <c r="I4344" s="1">
        <v>59</v>
      </c>
      <c r="J4344" t="str">
        <f t="shared" si="202"/>
        <v>No</v>
      </c>
      <c r="K4344" t="str">
        <f t="shared" si="203"/>
        <v>No</v>
      </c>
      <c r="L4344">
        <f t="shared" si="204"/>
        <v>504535</v>
      </c>
      <c r="M4344" s="1" t="str">
        <f>IF(ISBLANK(D4344),_xlfn.MODE.SNGL(moras[TIPO_ASEGURAMIENTO]),D4344)</f>
        <v>ASALARIADO</v>
      </c>
      <c r="N4344" s="1">
        <f>IF(ISBLANK(moras[[#This Row],[EDAD]]),T4365,moras[[#This Row],[EDAD]])</f>
        <v>59</v>
      </c>
    </row>
    <row r="4345" spans="1:14" x14ac:dyDescent="0.35">
      <c r="A4345" s="1">
        <v>4344</v>
      </c>
      <c r="B4345" s="1" t="s">
        <v>15</v>
      </c>
      <c r="C4345" s="1">
        <v>900088.68</v>
      </c>
      <c r="D4345" s="1" t="s">
        <v>10</v>
      </c>
      <c r="E4345" s="1" t="s">
        <v>11</v>
      </c>
      <c r="F4345" s="1" t="s">
        <v>12</v>
      </c>
      <c r="G4345" s="1" t="s">
        <v>13</v>
      </c>
      <c r="H4345" s="1" t="s">
        <v>13</v>
      </c>
      <c r="I4345" s="1">
        <v>62</v>
      </c>
      <c r="J4345" t="str">
        <f t="shared" si="202"/>
        <v>No</v>
      </c>
      <c r="K4345" t="str">
        <f t="shared" si="203"/>
        <v>No</v>
      </c>
      <c r="L4345">
        <f t="shared" si="204"/>
        <v>900088.68</v>
      </c>
      <c r="M4345" s="1" t="str">
        <f>IF(ISBLANK(D4345),_xlfn.MODE.SNGL(moras[TIPO_ASEGURAMIENTO]),D4345)</f>
        <v>ASALARIADO</v>
      </c>
      <c r="N4345" s="1">
        <f>IF(ISBLANK(moras[[#This Row],[EDAD]]),T4366,moras[[#This Row],[EDAD]])</f>
        <v>62</v>
      </c>
    </row>
    <row r="4346" spans="1:14" x14ac:dyDescent="0.35">
      <c r="A4346" s="1">
        <v>4345</v>
      </c>
      <c r="B4346" s="1" t="s">
        <v>9</v>
      </c>
      <c r="C4346" s="1">
        <v>430000</v>
      </c>
      <c r="D4346" s="1" t="s">
        <v>10</v>
      </c>
      <c r="E4346" s="1" t="s">
        <v>16</v>
      </c>
      <c r="F4346" s="1" t="s">
        <v>12</v>
      </c>
      <c r="G4346" s="1" t="s">
        <v>13</v>
      </c>
      <c r="H4346" s="1" t="s">
        <v>13</v>
      </c>
      <c r="I4346" s="1">
        <v>21</v>
      </c>
      <c r="J4346" t="str">
        <f t="shared" si="202"/>
        <v>No</v>
      </c>
      <c r="K4346" t="str">
        <f t="shared" si="203"/>
        <v>No</v>
      </c>
      <c r="L4346">
        <f t="shared" si="204"/>
        <v>430000</v>
      </c>
      <c r="M4346" s="1" t="str">
        <f>IF(ISBLANK(D4346),_xlfn.MODE.SNGL(moras[TIPO_ASEGURAMIENTO]),D4346)</f>
        <v>ASALARIADO</v>
      </c>
      <c r="N4346" s="1">
        <f>IF(ISBLANK(moras[[#This Row],[EDAD]]),T4367,moras[[#This Row],[EDAD]])</f>
        <v>21</v>
      </c>
    </row>
    <row r="4347" spans="1:14" x14ac:dyDescent="0.35">
      <c r="A4347" s="1">
        <v>4346</v>
      </c>
      <c r="B4347" s="1" t="s">
        <v>15</v>
      </c>
      <c r="C4347" s="1">
        <v>314416.67</v>
      </c>
      <c r="D4347" s="1" t="s">
        <v>10</v>
      </c>
      <c r="E4347" s="1" t="s">
        <v>16</v>
      </c>
      <c r="F4347" s="1" t="s">
        <v>12</v>
      </c>
      <c r="G4347" s="1" t="s">
        <v>13</v>
      </c>
      <c r="H4347" s="1" t="s">
        <v>13</v>
      </c>
      <c r="I4347" s="1">
        <v>21</v>
      </c>
      <c r="J4347" t="str">
        <f t="shared" si="202"/>
        <v>No</v>
      </c>
      <c r="K4347" t="str">
        <f t="shared" si="203"/>
        <v>No</v>
      </c>
      <c r="L4347">
        <f t="shared" si="204"/>
        <v>314416.67</v>
      </c>
      <c r="M4347" s="1" t="str">
        <f>IF(ISBLANK(D4347),_xlfn.MODE.SNGL(moras[TIPO_ASEGURAMIENTO]),D4347)</f>
        <v>ASALARIADO</v>
      </c>
      <c r="N4347" s="1">
        <f>IF(ISBLANK(moras[[#This Row],[EDAD]]),T4368,moras[[#This Row],[EDAD]])</f>
        <v>21</v>
      </c>
    </row>
    <row r="4348" spans="1:14" x14ac:dyDescent="0.35">
      <c r="A4348" s="1">
        <v>4347</v>
      </c>
      <c r="B4348" s="1" t="s">
        <v>9</v>
      </c>
      <c r="C4348" s="1">
        <v>3057059.8</v>
      </c>
      <c r="D4348" s="1" t="s">
        <v>10</v>
      </c>
      <c r="E4348" s="1" t="s">
        <v>11</v>
      </c>
      <c r="F4348" s="1" t="s">
        <v>12</v>
      </c>
      <c r="G4348" s="1" t="s">
        <v>13</v>
      </c>
      <c r="H4348" s="1" t="s">
        <v>13</v>
      </c>
      <c r="I4348" s="1">
        <v>46</v>
      </c>
      <c r="J4348" t="str">
        <f t="shared" si="202"/>
        <v>Atípico</v>
      </c>
      <c r="K4348" t="str">
        <f t="shared" si="203"/>
        <v>No</v>
      </c>
      <c r="L4348">
        <f t="shared" si="204"/>
        <v>3057059.8</v>
      </c>
      <c r="M4348" s="1" t="str">
        <f>IF(ISBLANK(D4348),_xlfn.MODE.SNGL(moras[TIPO_ASEGURAMIENTO]),D4348)</f>
        <v>ASALARIADO</v>
      </c>
      <c r="N4348" s="1">
        <f>IF(ISBLANK(moras[[#This Row],[EDAD]]),T4369,moras[[#This Row],[EDAD]])</f>
        <v>46</v>
      </c>
    </row>
    <row r="4349" spans="1:14" x14ac:dyDescent="0.35">
      <c r="A4349" s="1">
        <v>4348</v>
      </c>
      <c r="B4349" s="1" t="s">
        <v>9</v>
      </c>
      <c r="C4349" s="1">
        <v>364892</v>
      </c>
      <c r="D4349" s="1" t="s">
        <v>10</v>
      </c>
      <c r="E4349" s="1" t="s">
        <v>11</v>
      </c>
      <c r="F4349" s="1" t="s">
        <v>12</v>
      </c>
      <c r="G4349" s="1" t="s">
        <v>13</v>
      </c>
      <c r="H4349" s="1" t="s">
        <v>13</v>
      </c>
      <c r="I4349" s="1">
        <v>55</v>
      </c>
      <c r="J4349" t="str">
        <f t="shared" si="202"/>
        <v>No</v>
      </c>
      <c r="K4349" t="str">
        <f t="shared" si="203"/>
        <v>No</v>
      </c>
      <c r="L4349">
        <f t="shared" si="204"/>
        <v>364892</v>
      </c>
      <c r="M4349" s="1" t="str">
        <f>IF(ISBLANK(D4349),_xlfn.MODE.SNGL(moras[TIPO_ASEGURAMIENTO]),D4349)</f>
        <v>ASALARIADO</v>
      </c>
      <c r="N4349" s="1">
        <f>IF(ISBLANK(moras[[#This Row],[EDAD]]),T4370,moras[[#This Row],[EDAD]])</f>
        <v>55</v>
      </c>
    </row>
    <row r="4350" spans="1:14" x14ac:dyDescent="0.35">
      <c r="A4350" s="1">
        <v>4349</v>
      </c>
      <c r="B4350" s="1" t="s">
        <v>9</v>
      </c>
      <c r="C4350" s="1">
        <v>138475</v>
      </c>
      <c r="D4350" s="1" t="s">
        <v>10</v>
      </c>
      <c r="E4350" s="1" t="s">
        <v>16</v>
      </c>
      <c r="F4350" s="1" t="s">
        <v>12</v>
      </c>
      <c r="G4350" s="1" t="s">
        <v>12</v>
      </c>
      <c r="H4350" s="1" t="s">
        <v>13</v>
      </c>
      <c r="I4350" s="1">
        <v>21</v>
      </c>
      <c r="J4350" t="str">
        <f t="shared" si="202"/>
        <v>No</v>
      </c>
      <c r="K4350" t="str">
        <f t="shared" si="203"/>
        <v>No</v>
      </c>
      <c r="L4350">
        <f t="shared" si="204"/>
        <v>138475</v>
      </c>
      <c r="M4350" s="1" t="str">
        <f>IF(ISBLANK(D4350),_xlfn.MODE.SNGL(moras[TIPO_ASEGURAMIENTO]),D4350)</f>
        <v>ASALARIADO</v>
      </c>
      <c r="N4350" s="1">
        <f>IF(ISBLANK(moras[[#This Row],[EDAD]]),T4371,moras[[#This Row],[EDAD]])</f>
        <v>21</v>
      </c>
    </row>
    <row r="4351" spans="1:14" x14ac:dyDescent="0.35">
      <c r="A4351" s="1">
        <v>4350</v>
      </c>
      <c r="B4351" s="1" t="s">
        <v>9</v>
      </c>
      <c r="C4351" s="1">
        <v>687800</v>
      </c>
      <c r="D4351" s="1" t="s">
        <v>10</v>
      </c>
      <c r="E4351" s="1" t="s">
        <v>16</v>
      </c>
      <c r="F4351" s="1" t="s">
        <v>12</v>
      </c>
      <c r="G4351" s="1" t="s">
        <v>13</v>
      </c>
      <c r="H4351" s="1" t="s">
        <v>13</v>
      </c>
      <c r="I4351" s="1">
        <v>57</v>
      </c>
      <c r="J4351" t="str">
        <f t="shared" si="202"/>
        <v>No</v>
      </c>
      <c r="K4351" t="str">
        <f t="shared" si="203"/>
        <v>No</v>
      </c>
      <c r="L4351">
        <f t="shared" si="204"/>
        <v>687800</v>
      </c>
      <c r="M4351" s="1" t="str">
        <f>IF(ISBLANK(D4351),_xlfn.MODE.SNGL(moras[TIPO_ASEGURAMIENTO]),D4351)</f>
        <v>ASALARIADO</v>
      </c>
      <c r="N4351" s="1">
        <f>IF(ISBLANK(moras[[#This Row],[EDAD]]),T4372,moras[[#This Row],[EDAD]])</f>
        <v>57</v>
      </c>
    </row>
    <row r="4352" spans="1:14" x14ac:dyDescent="0.35">
      <c r="A4352" s="1">
        <v>4351</v>
      </c>
      <c r="B4352" s="1" t="s">
        <v>9</v>
      </c>
      <c r="C4352" s="1">
        <v>728392</v>
      </c>
      <c r="D4352" s="1" t="s">
        <v>10</v>
      </c>
      <c r="E4352" s="1" t="s">
        <v>16</v>
      </c>
      <c r="F4352" s="1" t="s">
        <v>12</v>
      </c>
      <c r="G4352" s="1" t="s">
        <v>13</v>
      </c>
      <c r="H4352" s="1" t="s">
        <v>13</v>
      </c>
      <c r="I4352" s="1">
        <v>53</v>
      </c>
      <c r="J4352" t="str">
        <f t="shared" si="202"/>
        <v>No</v>
      </c>
      <c r="K4352" t="str">
        <f t="shared" si="203"/>
        <v>No</v>
      </c>
      <c r="L4352">
        <f t="shared" si="204"/>
        <v>728392</v>
      </c>
      <c r="M4352" s="1" t="str">
        <f>IF(ISBLANK(D4352),_xlfn.MODE.SNGL(moras[TIPO_ASEGURAMIENTO]),D4352)</f>
        <v>ASALARIADO</v>
      </c>
      <c r="N4352" s="1">
        <f>IF(ISBLANK(moras[[#This Row],[EDAD]]),T4373,moras[[#This Row],[EDAD]])</f>
        <v>53</v>
      </c>
    </row>
    <row r="4353" spans="1:14" x14ac:dyDescent="0.35">
      <c r="A4353" s="1">
        <v>4352</v>
      </c>
      <c r="B4353" s="1" t="s">
        <v>15</v>
      </c>
      <c r="C4353" s="1">
        <v>2922222.6</v>
      </c>
      <c r="D4353" s="1" t="s">
        <v>10</v>
      </c>
      <c r="E4353" s="1" t="s">
        <v>11</v>
      </c>
      <c r="F4353" s="1" t="s">
        <v>12</v>
      </c>
      <c r="G4353" s="1" t="s">
        <v>13</v>
      </c>
      <c r="H4353" s="1" t="s">
        <v>13</v>
      </c>
      <c r="I4353" s="1">
        <v>57</v>
      </c>
      <c r="J4353" t="str">
        <f t="shared" si="202"/>
        <v>Atípico</v>
      </c>
      <c r="K4353" t="str">
        <f t="shared" si="203"/>
        <v>No</v>
      </c>
      <c r="L4353">
        <f t="shared" si="204"/>
        <v>2922222.6</v>
      </c>
      <c r="M4353" s="1" t="str">
        <f>IF(ISBLANK(D4353),_xlfn.MODE.SNGL(moras[TIPO_ASEGURAMIENTO]),D4353)</f>
        <v>ASALARIADO</v>
      </c>
      <c r="N4353" s="1">
        <f>IF(ISBLANK(moras[[#This Row],[EDAD]]),T4374,moras[[#This Row],[EDAD]])</f>
        <v>57</v>
      </c>
    </row>
    <row r="4354" spans="1:14" x14ac:dyDescent="0.35">
      <c r="A4354" s="1">
        <v>4353</v>
      </c>
      <c r="B4354" s="1" t="s">
        <v>9</v>
      </c>
      <c r="C4354" s="1">
        <v>451422</v>
      </c>
      <c r="D4354" s="1" t="s">
        <v>10</v>
      </c>
      <c r="E4354" s="1" t="s">
        <v>16</v>
      </c>
      <c r="F4354" s="1" t="s">
        <v>12</v>
      </c>
      <c r="G4354" s="1" t="s">
        <v>13</v>
      </c>
      <c r="H4354" s="1" t="s">
        <v>13</v>
      </c>
      <c r="I4354" s="1">
        <v>48</v>
      </c>
      <c r="J4354" t="str">
        <f t="shared" ref="J4354:J4417" si="205">IF(1.96&lt;ABS(C4354-$S$23)/$S$24,"Atípico","No")</f>
        <v>No</v>
      </c>
      <c r="K4354" t="str">
        <f t="shared" ref="K4354:K4417" si="206">IF(1.96&lt;ABS((I4354-$T$23)/$T$24),"Atípico", "No")</f>
        <v>No</v>
      </c>
      <c r="L4354">
        <f t="shared" ref="L4354:L4417" si="207">IF(ISBLANK(C4354),$S$23,C4354)</f>
        <v>451422</v>
      </c>
      <c r="M4354" s="1" t="str">
        <f>IF(ISBLANK(D4354),_xlfn.MODE.SNGL(moras[TIPO_ASEGURAMIENTO]),D4354)</f>
        <v>ASALARIADO</v>
      </c>
      <c r="N4354" s="1">
        <f>IF(ISBLANK(moras[[#This Row],[EDAD]]),T4375,moras[[#This Row],[EDAD]])</f>
        <v>48</v>
      </c>
    </row>
    <row r="4355" spans="1:14" x14ac:dyDescent="0.35">
      <c r="A4355" s="1">
        <v>4354</v>
      </c>
      <c r="B4355" s="1" t="s">
        <v>15</v>
      </c>
      <c r="C4355" s="1">
        <v>381331</v>
      </c>
      <c r="D4355" s="1" t="s">
        <v>10</v>
      </c>
      <c r="E4355" s="1" t="s">
        <v>16</v>
      </c>
      <c r="F4355" s="1" t="s">
        <v>12</v>
      </c>
      <c r="G4355" s="1" t="s">
        <v>12</v>
      </c>
      <c r="H4355" s="1" t="s">
        <v>13</v>
      </c>
      <c r="I4355" s="1">
        <v>33</v>
      </c>
      <c r="J4355" t="str">
        <f t="shared" si="205"/>
        <v>No</v>
      </c>
      <c r="K4355" t="str">
        <f t="shared" si="206"/>
        <v>No</v>
      </c>
      <c r="L4355">
        <f t="shared" si="207"/>
        <v>381331</v>
      </c>
      <c r="M4355" s="1" t="str">
        <f>IF(ISBLANK(D4355),_xlfn.MODE.SNGL(moras[TIPO_ASEGURAMIENTO]),D4355)</f>
        <v>ASALARIADO</v>
      </c>
      <c r="N4355" s="1">
        <f>IF(ISBLANK(moras[[#This Row],[EDAD]]),T4376,moras[[#This Row],[EDAD]])</f>
        <v>33</v>
      </c>
    </row>
    <row r="4356" spans="1:14" x14ac:dyDescent="0.35">
      <c r="A4356" s="1">
        <v>4355</v>
      </c>
      <c r="B4356" s="1" t="s">
        <v>15</v>
      </c>
      <c r="C4356" s="1">
        <v>369600</v>
      </c>
      <c r="D4356" s="1" t="s">
        <v>10</v>
      </c>
      <c r="E4356" s="1" t="s">
        <v>16</v>
      </c>
      <c r="F4356" s="1" t="s">
        <v>12</v>
      </c>
      <c r="G4356" s="1" t="s">
        <v>13</v>
      </c>
      <c r="H4356" s="1" t="s">
        <v>13</v>
      </c>
      <c r="I4356" s="1">
        <v>32</v>
      </c>
      <c r="J4356" t="str">
        <f t="shared" si="205"/>
        <v>No</v>
      </c>
      <c r="K4356" t="str">
        <f t="shared" si="206"/>
        <v>No</v>
      </c>
      <c r="L4356">
        <f t="shared" si="207"/>
        <v>369600</v>
      </c>
      <c r="M4356" s="1" t="str">
        <f>IF(ISBLANK(D4356),_xlfn.MODE.SNGL(moras[TIPO_ASEGURAMIENTO]),D4356)</f>
        <v>ASALARIADO</v>
      </c>
      <c r="N4356" s="1">
        <f>IF(ISBLANK(moras[[#This Row],[EDAD]]),T4377,moras[[#This Row],[EDAD]])</f>
        <v>32</v>
      </c>
    </row>
    <row r="4357" spans="1:14" x14ac:dyDescent="0.35">
      <c r="A4357" s="1">
        <v>4356</v>
      </c>
      <c r="B4357" s="1" t="s">
        <v>15</v>
      </c>
      <c r="C4357" s="1">
        <v>587278</v>
      </c>
      <c r="D4357" s="1" t="s">
        <v>14</v>
      </c>
      <c r="E4357" s="1" t="s">
        <v>11</v>
      </c>
      <c r="F4357" s="1" t="s">
        <v>12</v>
      </c>
      <c r="G4357" s="1" t="s">
        <v>13</v>
      </c>
      <c r="H4357" s="1" t="s">
        <v>13</v>
      </c>
      <c r="I4357" s="1">
        <v>68</v>
      </c>
      <c r="J4357" t="str">
        <f t="shared" si="205"/>
        <v>No</v>
      </c>
      <c r="K4357" t="str">
        <f t="shared" si="206"/>
        <v>No</v>
      </c>
      <c r="L4357">
        <f t="shared" si="207"/>
        <v>587278</v>
      </c>
      <c r="M4357" s="1" t="str">
        <f>IF(ISBLANK(D4357),_xlfn.MODE.SNGL(moras[TIPO_ASEGURAMIENTO]),D4357)</f>
        <v>PENSIONADOS EN SU PROPIO SISTEMA</v>
      </c>
      <c r="N4357" s="1">
        <f>IF(ISBLANK(moras[[#This Row],[EDAD]]),T4378,moras[[#This Row],[EDAD]])</f>
        <v>68</v>
      </c>
    </row>
    <row r="4358" spans="1:14" x14ac:dyDescent="0.35">
      <c r="A4358" s="1">
        <v>4357</v>
      </c>
      <c r="B4358" s="1" t="s">
        <v>9</v>
      </c>
      <c r="C4358" s="1">
        <v>585255</v>
      </c>
      <c r="D4358" s="1" t="s">
        <v>10</v>
      </c>
      <c r="E4358" s="1" t="s">
        <v>16</v>
      </c>
      <c r="F4358" s="1" t="s">
        <v>12</v>
      </c>
      <c r="G4358" s="1" t="s">
        <v>13</v>
      </c>
      <c r="H4358" s="1" t="s">
        <v>13</v>
      </c>
      <c r="I4358" s="1">
        <v>27</v>
      </c>
      <c r="J4358" t="str">
        <f t="shared" si="205"/>
        <v>No</v>
      </c>
      <c r="K4358" t="str">
        <f t="shared" si="206"/>
        <v>No</v>
      </c>
      <c r="L4358">
        <f t="shared" si="207"/>
        <v>585255</v>
      </c>
      <c r="M4358" s="1" t="str">
        <f>IF(ISBLANK(D4358),_xlfn.MODE.SNGL(moras[TIPO_ASEGURAMIENTO]),D4358)</f>
        <v>ASALARIADO</v>
      </c>
      <c r="N4358" s="1">
        <f>IF(ISBLANK(moras[[#This Row],[EDAD]]),T4379,moras[[#This Row],[EDAD]])</f>
        <v>27</v>
      </c>
    </row>
    <row r="4359" spans="1:14" x14ac:dyDescent="0.35">
      <c r="A4359" s="1">
        <v>4358</v>
      </c>
      <c r="B4359" s="1" t="s">
        <v>9</v>
      </c>
      <c r="C4359" s="1">
        <v>301948</v>
      </c>
      <c r="D4359" s="1" t="s">
        <v>19</v>
      </c>
      <c r="E4359" s="1" t="s">
        <v>16</v>
      </c>
      <c r="F4359" s="1" t="s">
        <v>12</v>
      </c>
      <c r="G4359" s="1" t="s">
        <v>13</v>
      </c>
      <c r="H4359" s="1" t="s">
        <v>13</v>
      </c>
      <c r="I4359" s="1">
        <v>63</v>
      </c>
      <c r="J4359" t="str">
        <f t="shared" si="205"/>
        <v>No</v>
      </c>
      <c r="K4359" t="str">
        <f t="shared" si="206"/>
        <v>No</v>
      </c>
      <c r="L4359">
        <f t="shared" si="207"/>
        <v>301948</v>
      </c>
      <c r="M4359" s="1" t="str">
        <f>IF(ISBLANK(D4359),_xlfn.MODE.SNGL(moras[TIPO_ASEGURAMIENTO]),D4359)</f>
        <v>CONVENIOS ESPECIALES DE TRABAJADORES INDEPENDIENTES</v>
      </c>
      <c r="N4359" s="1">
        <f>IF(ISBLANK(moras[[#This Row],[EDAD]]),T4380,moras[[#This Row],[EDAD]])</f>
        <v>63</v>
      </c>
    </row>
    <row r="4360" spans="1:14" x14ac:dyDescent="0.35">
      <c r="A4360" s="1">
        <v>4359</v>
      </c>
      <c r="B4360" s="1" t="s">
        <v>9</v>
      </c>
      <c r="C4360" s="1">
        <v>1100000</v>
      </c>
      <c r="D4360" s="1" t="s">
        <v>10</v>
      </c>
      <c r="E4360" s="1" t="s">
        <v>16</v>
      </c>
      <c r="F4360" s="1" t="s">
        <v>12</v>
      </c>
      <c r="G4360" s="1" t="s">
        <v>13</v>
      </c>
      <c r="H4360" s="1" t="s">
        <v>13</v>
      </c>
      <c r="I4360" s="1">
        <v>34</v>
      </c>
      <c r="J4360" t="str">
        <f t="shared" si="205"/>
        <v>No</v>
      </c>
      <c r="K4360" t="str">
        <f t="shared" si="206"/>
        <v>No</v>
      </c>
      <c r="L4360">
        <f t="shared" si="207"/>
        <v>1100000</v>
      </c>
      <c r="M4360" s="1" t="str">
        <f>IF(ISBLANK(D4360),_xlfn.MODE.SNGL(moras[TIPO_ASEGURAMIENTO]),D4360)</f>
        <v>ASALARIADO</v>
      </c>
      <c r="N4360" s="1">
        <f>IF(ISBLANK(moras[[#This Row],[EDAD]]),T4381,moras[[#This Row],[EDAD]])</f>
        <v>34</v>
      </c>
    </row>
    <row r="4361" spans="1:14" x14ac:dyDescent="0.35">
      <c r="A4361" s="1">
        <v>4360</v>
      </c>
      <c r="B4361" s="1" t="s">
        <v>15</v>
      </c>
      <c r="C4361" s="1">
        <v>297046</v>
      </c>
      <c r="D4361" s="1" t="s">
        <v>17</v>
      </c>
      <c r="E4361" s="1" t="s">
        <v>16</v>
      </c>
      <c r="F4361" s="1" t="s">
        <v>12</v>
      </c>
      <c r="G4361" s="1" t="s">
        <v>13</v>
      </c>
      <c r="H4361" s="1" t="s">
        <v>12</v>
      </c>
      <c r="I4361" s="1">
        <v>24</v>
      </c>
      <c r="J4361" t="str">
        <f t="shared" si="205"/>
        <v>No</v>
      </c>
      <c r="K4361" t="str">
        <f t="shared" si="206"/>
        <v>No</v>
      </c>
      <c r="L4361">
        <f t="shared" si="207"/>
        <v>297046</v>
      </c>
      <c r="M4361" s="1" t="str">
        <f>IF(ISBLANK(D4361),_xlfn.MODE.SNGL(moras[TIPO_ASEGURAMIENTO]),D4361)</f>
        <v>ASEGURADO VOLUNTARIO</v>
      </c>
      <c r="N4361" s="1">
        <f>IF(ISBLANK(moras[[#This Row],[EDAD]]),T4382,moras[[#This Row],[EDAD]])</f>
        <v>24</v>
      </c>
    </row>
    <row r="4362" spans="1:14" x14ac:dyDescent="0.35">
      <c r="A4362" s="1">
        <v>4361</v>
      </c>
      <c r="B4362" s="1" t="s">
        <v>15</v>
      </c>
      <c r="C4362" s="1">
        <v>380000</v>
      </c>
      <c r="D4362" s="1" t="s">
        <v>10</v>
      </c>
      <c r="E4362" s="1" t="s">
        <v>16</v>
      </c>
      <c r="F4362" s="1" t="s">
        <v>12</v>
      </c>
      <c r="G4362" s="1" t="s">
        <v>13</v>
      </c>
      <c r="H4362" s="1" t="s">
        <v>12</v>
      </c>
      <c r="I4362" s="1">
        <v>44</v>
      </c>
      <c r="J4362" t="str">
        <f t="shared" si="205"/>
        <v>No</v>
      </c>
      <c r="K4362" t="str">
        <f t="shared" si="206"/>
        <v>No</v>
      </c>
      <c r="L4362">
        <f t="shared" si="207"/>
        <v>380000</v>
      </c>
      <c r="M4362" s="1" t="str">
        <f>IF(ISBLANK(D4362),_xlfn.MODE.SNGL(moras[TIPO_ASEGURAMIENTO]),D4362)</f>
        <v>ASALARIADO</v>
      </c>
      <c r="N4362" s="1">
        <f>IF(ISBLANK(moras[[#This Row],[EDAD]]),T4383,moras[[#This Row],[EDAD]])</f>
        <v>44</v>
      </c>
    </row>
    <row r="4363" spans="1:14" x14ac:dyDescent="0.35">
      <c r="A4363" s="1">
        <v>4362</v>
      </c>
      <c r="B4363" s="1" t="s">
        <v>9</v>
      </c>
      <c r="C4363" s="1">
        <v>297046</v>
      </c>
      <c r="D4363" s="1" t="s">
        <v>18</v>
      </c>
      <c r="E4363" s="1" t="s">
        <v>16</v>
      </c>
      <c r="F4363" s="1" t="s">
        <v>12</v>
      </c>
      <c r="G4363" s="1" t="s">
        <v>13</v>
      </c>
      <c r="H4363" s="1" t="s">
        <v>12</v>
      </c>
      <c r="I4363" s="1">
        <v>25</v>
      </c>
      <c r="J4363" t="str">
        <f t="shared" si="205"/>
        <v>No</v>
      </c>
      <c r="K4363" t="str">
        <f t="shared" si="206"/>
        <v>No</v>
      </c>
      <c r="L4363">
        <f t="shared" si="207"/>
        <v>297046</v>
      </c>
      <c r="M4363" s="1" t="str">
        <f>IF(ISBLANK(D4363),_xlfn.MODE.SNGL(moras[TIPO_ASEGURAMIENTO]),D4363)</f>
        <v>TRABAJADOR INDEPENDIENTE</v>
      </c>
      <c r="N4363" s="1">
        <f>IF(ISBLANK(moras[[#This Row],[EDAD]]),T4384,moras[[#This Row],[EDAD]])</f>
        <v>25</v>
      </c>
    </row>
    <row r="4364" spans="1:14" x14ac:dyDescent="0.35">
      <c r="A4364" s="1">
        <v>4363</v>
      </c>
      <c r="B4364" s="1" t="s">
        <v>15</v>
      </c>
      <c r="C4364" s="1">
        <v>1277622</v>
      </c>
      <c r="D4364" s="1" t="s">
        <v>10</v>
      </c>
      <c r="E4364" s="1" t="s">
        <v>11</v>
      </c>
      <c r="F4364" s="1" t="s">
        <v>12</v>
      </c>
      <c r="G4364" s="1" t="s">
        <v>13</v>
      </c>
      <c r="H4364" s="1" t="s">
        <v>12</v>
      </c>
      <c r="I4364" s="1">
        <v>48</v>
      </c>
      <c r="J4364" t="str">
        <f t="shared" si="205"/>
        <v>No</v>
      </c>
      <c r="K4364" t="str">
        <f t="shared" si="206"/>
        <v>No</v>
      </c>
      <c r="L4364">
        <f t="shared" si="207"/>
        <v>1277622</v>
      </c>
      <c r="M4364" s="1" t="str">
        <f>IF(ISBLANK(D4364),_xlfn.MODE.SNGL(moras[TIPO_ASEGURAMIENTO]),D4364)</f>
        <v>ASALARIADO</v>
      </c>
      <c r="N4364" s="1">
        <f>IF(ISBLANK(moras[[#This Row],[EDAD]]),T4385,moras[[#This Row],[EDAD]])</f>
        <v>48</v>
      </c>
    </row>
    <row r="4365" spans="1:14" x14ac:dyDescent="0.35">
      <c r="A4365" s="1">
        <v>4364</v>
      </c>
      <c r="B4365" s="1" t="s">
        <v>9</v>
      </c>
      <c r="C4365" s="1">
        <v>450000</v>
      </c>
      <c r="D4365" s="1" t="s">
        <v>10</v>
      </c>
      <c r="E4365" s="1" t="s">
        <v>16</v>
      </c>
      <c r="F4365" s="1" t="s">
        <v>12</v>
      </c>
      <c r="G4365" s="1" t="s">
        <v>13</v>
      </c>
      <c r="H4365" s="1" t="s">
        <v>12</v>
      </c>
      <c r="I4365" s="1">
        <v>28</v>
      </c>
      <c r="J4365" t="str">
        <f t="shared" si="205"/>
        <v>No</v>
      </c>
      <c r="K4365" t="str">
        <f t="shared" si="206"/>
        <v>No</v>
      </c>
      <c r="L4365">
        <f t="shared" si="207"/>
        <v>450000</v>
      </c>
      <c r="M4365" s="1" t="str">
        <f>IF(ISBLANK(D4365),_xlfn.MODE.SNGL(moras[TIPO_ASEGURAMIENTO]),D4365)</f>
        <v>ASALARIADO</v>
      </c>
      <c r="N4365" s="1">
        <f>IF(ISBLANK(moras[[#This Row],[EDAD]]),T4386,moras[[#This Row],[EDAD]])</f>
        <v>28</v>
      </c>
    </row>
    <row r="4366" spans="1:14" x14ac:dyDescent="0.35">
      <c r="A4366" s="1">
        <v>4365</v>
      </c>
      <c r="B4366" s="1" t="s">
        <v>9</v>
      </c>
      <c r="C4366" s="1">
        <v>300018</v>
      </c>
      <c r="D4366" s="1" t="s">
        <v>17</v>
      </c>
      <c r="E4366" s="1" t="s">
        <v>16</v>
      </c>
      <c r="F4366" s="1" t="s">
        <v>12</v>
      </c>
      <c r="G4366" s="1" t="s">
        <v>13</v>
      </c>
      <c r="H4366" s="1" t="s">
        <v>12</v>
      </c>
      <c r="I4366" s="1">
        <v>90</v>
      </c>
      <c r="J4366" t="str">
        <f t="shared" si="205"/>
        <v>No</v>
      </c>
      <c r="K4366" t="str">
        <f t="shared" si="206"/>
        <v>No</v>
      </c>
      <c r="L4366">
        <f t="shared" si="207"/>
        <v>300018</v>
      </c>
      <c r="M4366" s="1" t="str">
        <f>IF(ISBLANK(D4366),_xlfn.MODE.SNGL(moras[TIPO_ASEGURAMIENTO]),D4366)</f>
        <v>ASEGURADO VOLUNTARIO</v>
      </c>
      <c r="N4366" s="1">
        <f>IF(ISBLANK(moras[[#This Row],[EDAD]]),T4387,moras[[#This Row],[EDAD]])</f>
        <v>90</v>
      </c>
    </row>
    <row r="4367" spans="1:14" x14ac:dyDescent="0.35">
      <c r="A4367" s="1">
        <v>4366</v>
      </c>
      <c r="B4367" s="1" t="s">
        <v>9</v>
      </c>
      <c r="C4367" s="1">
        <v>969375</v>
      </c>
      <c r="D4367" s="1" t="s">
        <v>10</v>
      </c>
      <c r="E4367" s="1" t="s">
        <v>16</v>
      </c>
      <c r="F4367" s="1" t="s">
        <v>12</v>
      </c>
      <c r="G4367" s="1" t="s">
        <v>12</v>
      </c>
      <c r="H4367" s="1" t="s">
        <v>13</v>
      </c>
      <c r="I4367" s="1">
        <v>53</v>
      </c>
      <c r="J4367" t="str">
        <f t="shared" si="205"/>
        <v>No</v>
      </c>
      <c r="K4367" t="str">
        <f t="shared" si="206"/>
        <v>No</v>
      </c>
      <c r="L4367">
        <f t="shared" si="207"/>
        <v>969375</v>
      </c>
      <c r="M4367" s="1" t="str">
        <f>IF(ISBLANK(D4367),_xlfn.MODE.SNGL(moras[TIPO_ASEGURAMIENTO]),D4367)</f>
        <v>ASALARIADO</v>
      </c>
      <c r="N4367" s="1">
        <f>IF(ISBLANK(moras[[#This Row],[EDAD]]),T4388,moras[[#This Row],[EDAD]])</f>
        <v>53</v>
      </c>
    </row>
    <row r="4368" spans="1:14" x14ac:dyDescent="0.35">
      <c r="A4368" s="1">
        <v>4367</v>
      </c>
      <c r="B4368" s="1" t="s">
        <v>15</v>
      </c>
      <c r="C4368" s="1">
        <v>1464318</v>
      </c>
      <c r="D4368" s="1" t="s">
        <v>10</v>
      </c>
      <c r="E4368" s="1" t="s">
        <v>11</v>
      </c>
      <c r="F4368" s="1" t="s">
        <v>12</v>
      </c>
      <c r="G4368" s="1" t="s">
        <v>13</v>
      </c>
      <c r="H4368" s="1" t="s">
        <v>13</v>
      </c>
      <c r="I4368" s="1">
        <v>55</v>
      </c>
      <c r="J4368" t="str">
        <f t="shared" si="205"/>
        <v>No</v>
      </c>
      <c r="K4368" t="str">
        <f t="shared" si="206"/>
        <v>No</v>
      </c>
      <c r="L4368">
        <f t="shared" si="207"/>
        <v>1464318</v>
      </c>
      <c r="M4368" s="1" t="str">
        <f>IF(ISBLANK(D4368),_xlfn.MODE.SNGL(moras[TIPO_ASEGURAMIENTO]),D4368)</f>
        <v>ASALARIADO</v>
      </c>
      <c r="N4368" s="1">
        <f>IF(ISBLANK(moras[[#This Row],[EDAD]]),T4389,moras[[#This Row],[EDAD]])</f>
        <v>55</v>
      </c>
    </row>
    <row r="4369" spans="1:14" x14ac:dyDescent="0.35">
      <c r="A4369" s="1">
        <v>4368</v>
      </c>
      <c r="B4369" s="1" t="s">
        <v>9</v>
      </c>
      <c r="C4369" s="1">
        <v>127335.61</v>
      </c>
      <c r="D4369" s="1" t="s">
        <v>14</v>
      </c>
      <c r="E4369" s="1" t="s">
        <v>11</v>
      </c>
      <c r="F4369" s="1" t="s">
        <v>12</v>
      </c>
      <c r="G4369" s="1" t="s">
        <v>13</v>
      </c>
      <c r="H4369" s="1" t="s">
        <v>13</v>
      </c>
      <c r="I4369" s="1">
        <v>70</v>
      </c>
      <c r="J4369" t="str">
        <f t="shared" si="205"/>
        <v>No</v>
      </c>
      <c r="K4369" t="str">
        <f t="shared" si="206"/>
        <v>No</v>
      </c>
      <c r="L4369">
        <f t="shared" si="207"/>
        <v>127335.61</v>
      </c>
      <c r="M4369" s="1" t="str">
        <f>IF(ISBLANK(D4369),_xlfn.MODE.SNGL(moras[TIPO_ASEGURAMIENTO]),D4369)</f>
        <v>PENSIONADOS EN SU PROPIO SISTEMA</v>
      </c>
      <c r="N4369" s="1">
        <f>IF(ISBLANK(moras[[#This Row],[EDAD]]),T4390,moras[[#This Row],[EDAD]])</f>
        <v>70</v>
      </c>
    </row>
    <row r="4370" spans="1:14" x14ac:dyDescent="0.35">
      <c r="A4370" s="1">
        <v>4369</v>
      </c>
      <c r="B4370" s="1" t="s">
        <v>15</v>
      </c>
      <c r="C4370" s="1">
        <v>355899.18</v>
      </c>
      <c r="D4370" s="1" t="s">
        <v>14</v>
      </c>
      <c r="E4370" s="1" t="s">
        <v>11</v>
      </c>
      <c r="F4370" s="1" t="s">
        <v>12</v>
      </c>
      <c r="G4370" s="1" t="s">
        <v>13</v>
      </c>
      <c r="H4370" s="1" t="s">
        <v>13</v>
      </c>
      <c r="I4370" s="1">
        <v>17</v>
      </c>
      <c r="J4370" t="str">
        <f t="shared" si="205"/>
        <v>No</v>
      </c>
      <c r="K4370" t="str">
        <f t="shared" si="206"/>
        <v>No</v>
      </c>
      <c r="L4370">
        <f t="shared" si="207"/>
        <v>355899.18</v>
      </c>
      <c r="M4370" s="1" t="str">
        <f>IF(ISBLANK(D4370),_xlfn.MODE.SNGL(moras[TIPO_ASEGURAMIENTO]),D4370)</f>
        <v>PENSIONADOS EN SU PROPIO SISTEMA</v>
      </c>
      <c r="N4370" s="1">
        <f>IF(ISBLANK(moras[[#This Row],[EDAD]]),T4391,moras[[#This Row],[EDAD]])</f>
        <v>17</v>
      </c>
    </row>
    <row r="4371" spans="1:14" x14ac:dyDescent="0.35">
      <c r="A4371" s="1">
        <v>4370</v>
      </c>
      <c r="B4371" s="1" t="s">
        <v>9</v>
      </c>
      <c r="C4371" s="1">
        <v>760293.64</v>
      </c>
      <c r="D4371" s="1" t="s">
        <v>10</v>
      </c>
      <c r="E4371" s="1" t="s">
        <v>16</v>
      </c>
      <c r="F4371" s="1" t="s">
        <v>12</v>
      </c>
      <c r="G4371" s="1" t="s">
        <v>12</v>
      </c>
      <c r="H4371" s="1" t="s">
        <v>13</v>
      </c>
      <c r="I4371" s="1">
        <v>57</v>
      </c>
      <c r="J4371" t="str">
        <f t="shared" si="205"/>
        <v>No</v>
      </c>
      <c r="K4371" t="str">
        <f t="shared" si="206"/>
        <v>No</v>
      </c>
      <c r="L4371">
        <f t="shared" si="207"/>
        <v>760293.64</v>
      </c>
      <c r="M4371" s="1" t="str">
        <f>IF(ISBLANK(D4371),_xlfn.MODE.SNGL(moras[TIPO_ASEGURAMIENTO]),D4371)</f>
        <v>ASALARIADO</v>
      </c>
      <c r="N4371" s="1">
        <f>IF(ISBLANK(moras[[#This Row],[EDAD]]),T4392,moras[[#This Row],[EDAD]])</f>
        <v>57</v>
      </c>
    </row>
    <row r="4372" spans="1:14" x14ac:dyDescent="0.35">
      <c r="A4372" s="1">
        <v>4371</v>
      </c>
      <c r="B4372" s="1" t="s">
        <v>15</v>
      </c>
      <c r="C4372" s="1">
        <v>902500</v>
      </c>
      <c r="D4372" s="1" t="s">
        <v>10</v>
      </c>
      <c r="E4372" s="1" t="s">
        <v>16</v>
      </c>
      <c r="F4372" s="1" t="s">
        <v>12</v>
      </c>
      <c r="G4372" s="1" t="s">
        <v>13</v>
      </c>
      <c r="H4372" s="1" t="s">
        <v>13</v>
      </c>
      <c r="I4372" s="1">
        <v>27</v>
      </c>
      <c r="J4372" t="str">
        <f t="shared" si="205"/>
        <v>No</v>
      </c>
      <c r="K4372" t="str">
        <f t="shared" si="206"/>
        <v>No</v>
      </c>
      <c r="L4372">
        <f t="shared" si="207"/>
        <v>902500</v>
      </c>
      <c r="M4372" s="1" t="str">
        <f>IF(ISBLANK(D4372),_xlfn.MODE.SNGL(moras[TIPO_ASEGURAMIENTO]),D4372)</f>
        <v>ASALARIADO</v>
      </c>
      <c r="N4372" s="1">
        <f>IF(ISBLANK(moras[[#This Row],[EDAD]]),T4393,moras[[#This Row],[EDAD]])</f>
        <v>27</v>
      </c>
    </row>
    <row r="4373" spans="1:14" x14ac:dyDescent="0.35">
      <c r="A4373" s="1">
        <v>4372</v>
      </c>
      <c r="B4373" s="1" t="s">
        <v>15</v>
      </c>
      <c r="C4373" s="1">
        <v>346500</v>
      </c>
      <c r="D4373" s="1" t="s">
        <v>10</v>
      </c>
      <c r="E4373" s="1" t="s">
        <v>16</v>
      </c>
      <c r="F4373" s="1" t="s">
        <v>12</v>
      </c>
      <c r="G4373" s="1" t="s">
        <v>13</v>
      </c>
      <c r="H4373" s="1" t="s">
        <v>13</v>
      </c>
      <c r="I4373" s="1">
        <v>45</v>
      </c>
      <c r="J4373" t="str">
        <f t="shared" si="205"/>
        <v>No</v>
      </c>
      <c r="K4373" t="str">
        <f t="shared" si="206"/>
        <v>No</v>
      </c>
      <c r="L4373">
        <f t="shared" si="207"/>
        <v>346500</v>
      </c>
      <c r="M4373" s="1" t="str">
        <f>IF(ISBLANK(D4373),_xlfn.MODE.SNGL(moras[TIPO_ASEGURAMIENTO]),D4373)</f>
        <v>ASALARIADO</v>
      </c>
      <c r="N4373" s="1">
        <f>IF(ISBLANK(moras[[#This Row],[EDAD]]),T4394,moras[[#This Row],[EDAD]])</f>
        <v>45</v>
      </c>
    </row>
    <row r="4374" spans="1:14" x14ac:dyDescent="0.35">
      <c r="A4374" s="1">
        <v>4373</v>
      </c>
      <c r="B4374" s="1" t="s">
        <v>9</v>
      </c>
      <c r="C4374" s="1">
        <v>343000</v>
      </c>
      <c r="D4374" s="1" t="s">
        <v>10</v>
      </c>
      <c r="E4374" s="1" t="s">
        <v>16</v>
      </c>
      <c r="F4374" s="1" t="s">
        <v>12</v>
      </c>
      <c r="G4374" s="1" t="s">
        <v>13</v>
      </c>
      <c r="H4374" s="1" t="s">
        <v>13</v>
      </c>
      <c r="I4374" s="1">
        <v>51</v>
      </c>
      <c r="J4374" t="str">
        <f t="shared" si="205"/>
        <v>No</v>
      </c>
      <c r="K4374" t="str">
        <f t="shared" si="206"/>
        <v>No</v>
      </c>
      <c r="L4374">
        <f t="shared" si="207"/>
        <v>343000</v>
      </c>
      <c r="M4374" s="1" t="str">
        <f>IF(ISBLANK(D4374),_xlfn.MODE.SNGL(moras[TIPO_ASEGURAMIENTO]),D4374)</f>
        <v>ASALARIADO</v>
      </c>
      <c r="N4374" s="1">
        <f>IF(ISBLANK(moras[[#This Row],[EDAD]]),T4395,moras[[#This Row],[EDAD]])</f>
        <v>51</v>
      </c>
    </row>
    <row r="4375" spans="1:14" x14ac:dyDescent="0.35">
      <c r="A4375" s="1">
        <v>4374</v>
      </c>
      <c r="B4375" s="1" t="s">
        <v>9</v>
      </c>
      <c r="C4375" s="1">
        <v>297502</v>
      </c>
      <c r="D4375" s="1" t="s">
        <v>18</v>
      </c>
      <c r="E4375" s="1" t="s">
        <v>16</v>
      </c>
      <c r="F4375" s="1" t="s">
        <v>12</v>
      </c>
      <c r="G4375" s="1" t="s">
        <v>13</v>
      </c>
      <c r="H4375" s="1" t="s">
        <v>13</v>
      </c>
      <c r="I4375" s="1">
        <v>63</v>
      </c>
      <c r="J4375" t="str">
        <f t="shared" si="205"/>
        <v>No</v>
      </c>
      <c r="K4375" t="str">
        <f t="shared" si="206"/>
        <v>No</v>
      </c>
      <c r="L4375">
        <f t="shared" si="207"/>
        <v>297502</v>
      </c>
      <c r="M4375" s="1" t="str">
        <f>IF(ISBLANK(D4375),_xlfn.MODE.SNGL(moras[TIPO_ASEGURAMIENTO]),D4375)</f>
        <v>TRABAJADOR INDEPENDIENTE</v>
      </c>
      <c r="N4375" s="1">
        <f>IF(ISBLANK(moras[[#This Row],[EDAD]]),T4396,moras[[#This Row],[EDAD]])</f>
        <v>63</v>
      </c>
    </row>
    <row r="4376" spans="1:14" x14ac:dyDescent="0.35">
      <c r="A4376" s="1">
        <v>4375</v>
      </c>
      <c r="B4376" s="1" t="s">
        <v>15</v>
      </c>
      <c r="C4376" s="1">
        <v>315617</v>
      </c>
      <c r="D4376" s="1" t="s">
        <v>17</v>
      </c>
      <c r="E4376" s="1" t="s">
        <v>16</v>
      </c>
      <c r="F4376" s="1" t="s">
        <v>12</v>
      </c>
      <c r="G4376" s="1" t="s">
        <v>12</v>
      </c>
      <c r="H4376" s="1" t="s">
        <v>13</v>
      </c>
      <c r="I4376" s="1">
        <v>60</v>
      </c>
      <c r="J4376" t="str">
        <f t="shared" si="205"/>
        <v>No</v>
      </c>
      <c r="K4376" t="str">
        <f t="shared" si="206"/>
        <v>No</v>
      </c>
      <c r="L4376">
        <f t="shared" si="207"/>
        <v>315617</v>
      </c>
      <c r="M4376" s="1" t="str">
        <f>IF(ISBLANK(D4376),_xlfn.MODE.SNGL(moras[TIPO_ASEGURAMIENTO]),D4376)</f>
        <v>ASEGURADO VOLUNTARIO</v>
      </c>
      <c r="N4376" s="1">
        <f>IF(ISBLANK(moras[[#This Row],[EDAD]]),T4397,moras[[#This Row],[EDAD]])</f>
        <v>60</v>
      </c>
    </row>
    <row r="4377" spans="1:14" x14ac:dyDescent="0.35">
      <c r="A4377" s="1">
        <v>4376</v>
      </c>
      <c r="B4377" s="1" t="s">
        <v>9</v>
      </c>
      <c r="C4377" s="1">
        <v>100000</v>
      </c>
      <c r="D4377" s="1" t="s">
        <v>10</v>
      </c>
      <c r="E4377" s="1" t="s">
        <v>16</v>
      </c>
      <c r="F4377" s="1" t="s">
        <v>12</v>
      </c>
      <c r="G4377" s="1" t="s">
        <v>13</v>
      </c>
      <c r="H4377" s="1" t="s">
        <v>12</v>
      </c>
      <c r="I4377" s="1">
        <v>37</v>
      </c>
      <c r="J4377" t="str">
        <f t="shared" si="205"/>
        <v>No</v>
      </c>
      <c r="K4377" t="str">
        <f t="shared" si="206"/>
        <v>No</v>
      </c>
      <c r="L4377">
        <f t="shared" si="207"/>
        <v>100000</v>
      </c>
      <c r="M4377" s="1" t="str">
        <f>IF(ISBLANK(D4377),_xlfn.MODE.SNGL(moras[TIPO_ASEGURAMIENTO]),D4377)</f>
        <v>ASALARIADO</v>
      </c>
      <c r="N4377" s="1">
        <f>IF(ISBLANK(moras[[#This Row],[EDAD]]),T4398,moras[[#This Row],[EDAD]])</f>
        <v>37</v>
      </c>
    </row>
    <row r="4378" spans="1:14" x14ac:dyDescent="0.35">
      <c r="A4378" s="1">
        <v>4377</v>
      </c>
      <c r="B4378" s="1" t="s">
        <v>9</v>
      </c>
      <c r="C4378" s="1">
        <v>100000</v>
      </c>
      <c r="D4378" s="1" t="s">
        <v>10</v>
      </c>
      <c r="E4378" s="1" t="s">
        <v>16</v>
      </c>
      <c r="F4378" s="1" t="s">
        <v>12</v>
      </c>
      <c r="G4378" s="1" t="s">
        <v>12</v>
      </c>
      <c r="H4378" s="1" t="s">
        <v>12</v>
      </c>
      <c r="I4378" s="1">
        <v>36</v>
      </c>
      <c r="J4378" t="str">
        <f t="shared" si="205"/>
        <v>No</v>
      </c>
      <c r="K4378" t="str">
        <f t="shared" si="206"/>
        <v>No</v>
      </c>
      <c r="L4378">
        <f t="shared" si="207"/>
        <v>100000</v>
      </c>
      <c r="M4378" s="1" t="str">
        <f>IF(ISBLANK(D4378),_xlfn.MODE.SNGL(moras[TIPO_ASEGURAMIENTO]),D4378)</f>
        <v>ASALARIADO</v>
      </c>
      <c r="N4378" s="1">
        <f>IF(ISBLANK(moras[[#This Row],[EDAD]]),T4399,moras[[#This Row],[EDAD]])</f>
        <v>36</v>
      </c>
    </row>
    <row r="4379" spans="1:14" x14ac:dyDescent="0.35">
      <c r="A4379" s="1">
        <v>4378</v>
      </c>
      <c r="B4379" s="1" t="s">
        <v>15</v>
      </c>
      <c r="C4379" s="1">
        <v>292533.03999999998</v>
      </c>
      <c r="D4379" s="1" t="s">
        <v>10</v>
      </c>
      <c r="E4379" s="1" t="s">
        <v>11</v>
      </c>
      <c r="F4379" s="1" t="s">
        <v>12</v>
      </c>
      <c r="G4379" s="1" t="s">
        <v>13</v>
      </c>
      <c r="H4379" s="1" t="s">
        <v>13</v>
      </c>
      <c r="I4379" s="1">
        <v>25</v>
      </c>
      <c r="J4379" t="str">
        <f t="shared" si="205"/>
        <v>No</v>
      </c>
      <c r="K4379" t="str">
        <f t="shared" si="206"/>
        <v>No</v>
      </c>
      <c r="L4379">
        <f t="shared" si="207"/>
        <v>292533.03999999998</v>
      </c>
      <c r="M4379" s="1" t="str">
        <f>IF(ISBLANK(D4379),_xlfn.MODE.SNGL(moras[TIPO_ASEGURAMIENTO]),D4379)</f>
        <v>ASALARIADO</v>
      </c>
      <c r="N4379" s="1">
        <f>IF(ISBLANK(moras[[#This Row],[EDAD]]),T4400,moras[[#This Row],[EDAD]])</f>
        <v>25</v>
      </c>
    </row>
    <row r="4380" spans="1:14" x14ac:dyDescent="0.35">
      <c r="A4380" s="1">
        <v>4379</v>
      </c>
      <c r="B4380" s="1" t="s">
        <v>15</v>
      </c>
      <c r="C4380" s="1">
        <v>297046</v>
      </c>
      <c r="D4380" s="1" t="s">
        <v>17</v>
      </c>
      <c r="E4380" s="1" t="s">
        <v>16</v>
      </c>
      <c r="F4380" s="1" t="s">
        <v>12</v>
      </c>
      <c r="G4380" s="1" t="s">
        <v>13</v>
      </c>
      <c r="H4380" s="1" t="s">
        <v>13</v>
      </c>
      <c r="I4380" s="1">
        <v>55</v>
      </c>
      <c r="J4380" t="str">
        <f t="shared" si="205"/>
        <v>No</v>
      </c>
      <c r="K4380" t="str">
        <f t="shared" si="206"/>
        <v>No</v>
      </c>
      <c r="L4380">
        <f t="shared" si="207"/>
        <v>297046</v>
      </c>
      <c r="M4380" s="1" t="str">
        <f>IF(ISBLANK(D4380),_xlfn.MODE.SNGL(moras[TIPO_ASEGURAMIENTO]),D4380)</f>
        <v>ASEGURADO VOLUNTARIO</v>
      </c>
      <c r="N4380" s="1">
        <f>IF(ISBLANK(moras[[#This Row],[EDAD]]),T4401,moras[[#This Row],[EDAD]])</f>
        <v>55</v>
      </c>
    </row>
    <row r="4381" spans="1:14" x14ac:dyDescent="0.35">
      <c r="A4381" s="1">
        <v>4380</v>
      </c>
      <c r="B4381" s="1" t="s">
        <v>9</v>
      </c>
      <c r="C4381" s="1">
        <v>382136</v>
      </c>
      <c r="D4381" s="1" t="s">
        <v>18</v>
      </c>
      <c r="E4381" s="1" t="s">
        <v>16</v>
      </c>
      <c r="F4381" s="1" t="s">
        <v>12</v>
      </c>
      <c r="G4381" s="1" t="s">
        <v>13</v>
      </c>
      <c r="H4381" s="1" t="s">
        <v>12</v>
      </c>
      <c r="I4381" s="1">
        <v>63</v>
      </c>
      <c r="J4381" t="str">
        <f t="shared" si="205"/>
        <v>No</v>
      </c>
      <c r="K4381" t="str">
        <f t="shared" si="206"/>
        <v>No</v>
      </c>
      <c r="L4381">
        <f t="shared" si="207"/>
        <v>382136</v>
      </c>
      <c r="M4381" s="1" t="str">
        <f>IF(ISBLANK(D4381),_xlfn.MODE.SNGL(moras[TIPO_ASEGURAMIENTO]),D4381)</f>
        <v>TRABAJADOR INDEPENDIENTE</v>
      </c>
      <c r="N4381" s="1">
        <f>IF(ISBLANK(moras[[#This Row],[EDAD]]),T4402,moras[[#This Row],[EDAD]])</f>
        <v>63</v>
      </c>
    </row>
    <row r="4382" spans="1:14" x14ac:dyDescent="0.35">
      <c r="A4382" s="1">
        <v>4381</v>
      </c>
      <c r="B4382" s="1" t="s">
        <v>9</v>
      </c>
      <c r="C4382" s="1">
        <v>48857.39</v>
      </c>
      <c r="D4382" s="1" t="s">
        <v>10</v>
      </c>
      <c r="E4382" s="1" t="s">
        <v>16</v>
      </c>
      <c r="F4382" s="1" t="s">
        <v>12</v>
      </c>
      <c r="G4382" s="1" t="s">
        <v>13</v>
      </c>
      <c r="H4382" s="1" t="s">
        <v>13</v>
      </c>
      <c r="I4382" s="1">
        <v>41</v>
      </c>
      <c r="J4382" t="str">
        <f t="shared" si="205"/>
        <v>No</v>
      </c>
      <c r="K4382" t="str">
        <f t="shared" si="206"/>
        <v>No</v>
      </c>
      <c r="L4382">
        <f t="shared" si="207"/>
        <v>48857.39</v>
      </c>
      <c r="M4382" s="1" t="str">
        <f>IF(ISBLANK(D4382),_xlfn.MODE.SNGL(moras[TIPO_ASEGURAMIENTO]),D4382)</f>
        <v>ASALARIADO</v>
      </c>
      <c r="N4382" s="1">
        <f>IF(ISBLANK(moras[[#This Row],[EDAD]]),T4403,moras[[#This Row],[EDAD]])</f>
        <v>41</v>
      </c>
    </row>
    <row r="4383" spans="1:14" x14ac:dyDescent="0.35">
      <c r="A4383" s="1">
        <v>4382</v>
      </c>
      <c r="B4383" s="1" t="s">
        <v>15</v>
      </c>
      <c r="C4383" s="1">
        <v>550000</v>
      </c>
      <c r="D4383" s="1" t="s">
        <v>10</v>
      </c>
      <c r="E4383" s="1" t="s">
        <v>16</v>
      </c>
      <c r="F4383" s="1" t="s">
        <v>12</v>
      </c>
      <c r="G4383" s="1" t="s">
        <v>13</v>
      </c>
      <c r="H4383" s="1" t="s">
        <v>13</v>
      </c>
      <c r="I4383" s="1">
        <v>27</v>
      </c>
      <c r="J4383" t="str">
        <f t="shared" si="205"/>
        <v>No</v>
      </c>
      <c r="K4383" t="str">
        <f t="shared" si="206"/>
        <v>No</v>
      </c>
      <c r="L4383">
        <f t="shared" si="207"/>
        <v>550000</v>
      </c>
      <c r="M4383" s="1" t="str">
        <f>IF(ISBLANK(D4383),_xlfn.MODE.SNGL(moras[TIPO_ASEGURAMIENTO]),D4383)</f>
        <v>ASALARIADO</v>
      </c>
      <c r="N4383" s="1">
        <f>IF(ISBLANK(moras[[#This Row],[EDAD]]),T4404,moras[[#This Row],[EDAD]])</f>
        <v>27</v>
      </c>
    </row>
    <row r="4384" spans="1:14" x14ac:dyDescent="0.35">
      <c r="A4384" s="1">
        <v>4383</v>
      </c>
      <c r="B4384" s="1" t="s">
        <v>15</v>
      </c>
      <c r="C4384" s="1">
        <v>1843614</v>
      </c>
      <c r="D4384" s="1" t="s">
        <v>10</v>
      </c>
      <c r="E4384" s="1" t="s">
        <v>11</v>
      </c>
      <c r="F4384" s="1" t="s">
        <v>12</v>
      </c>
      <c r="G4384" s="1" t="s">
        <v>13</v>
      </c>
      <c r="H4384" s="1" t="s">
        <v>13</v>
      </c>
      <c r="I4384" s="1">
        <v>59</v>
      </c>
      <c r="J4384" t="str">
        <f t="shared" si="205"/>
        <v>No</v>
      </c>
      <c r="K4384" t="str">
        <f t="shared" si="206"/>
        <v>No</v>
      </c>
      <c r="L4384">
        <f t="shared" si="207"/>
        <v>1843614</v>
      </c>
      <c r="M4384" s="1" t="str">
        <f>IF(ISBLANK(D4384),_xlfn.MODE.SNGL(moras[TIPO_ASEGURAMIENTO]),D4384)</f>
        <v>ASALARIADO</v>
      </c>
      <c r="N4384" s="1">
        <f>IF(ISBLANK(moras[[#This Row],[EDAD]]),T4405,moras[[#This Row],[EDAD]])</f>
        <v>59</v>
      </c>
    </row>
    <row r="4385" spans="1:14" x14ac:dyDescent="0.35">
      <c r="A4385" s="1">
        <v>4384</v>
      </c>
      <c r="B4385" s="1" t="s">
        <v>9</v>
      </c>
      <c r="C4385" s="1">
        <v>547158</v>
      </c>
      <c r="D4385" s="1" t="s">
        <v>10</v>
      </c>
      <c r="E4385" s="1" t="s">
        <v>11</v>
      </c>
      <c r="F4385" s="1" t="s">
        <v>12</v>
      </c>
      <c r="G4385" s="1" t="s">
        <v>13</v>
      </c>
      <c r="H4385" s="1" t="s">
        <v>12</v>
      </c>
      <c r="I4385" s="1">
        <v>22</v>
      </c>
      <c r="J4385" t="str">
        <f t="shared" si="205"/>
        <v>No</v>
      </c>
      <c r="K4385" t="str">
        <f t="shared" si="206"/>
        <v>No</v>
      </c>
      <c r="L4385">
        <f t="shared" si="207"/>
        <v>547158</v>
      </c>
      <c r="M4385" s="1" t="str">
        <f>IF(ISBLANK(D4385),_xlfn.MODE.SNGL(moras[TIPO_ASEGURAMIENTO]),D4385)</f>
        <v>ASALARIADO</v>
      </c>
      <c r="N4385" s="1">
        <f>IF(ISBLANK(moras[[#This Row],[EDAD]]),T4406,moras[[#This Row],[EDAD]])</f>
        <v>22</v>
      </c>
    </row>
    <row r="4386" spans="1:14" x14ac:dyDescent="0.35">
      <c r="A4386" s="1">
        <v>4385</v>
      </c>
      <c r="B4386" s="1" t="s">
        <v>15</v>
      </c>
      <c r="C4386" s="1">
        <v>1482847</v>
      </c>
      <c r="D4386" s="1" t="s">
        <v>10</v>
      </c>
      <c r="E4386" s="1" t="s">
        <v>11</v>
      </c>
      <c r="F4386" s="1" t="s">
        <v>12</v>
      </c>
      <c r="G4386" s="1" t="s">
        <v>13</v>
      </c>
      <c r="H4386" s="1" t="s">
        <v>12</v>
      </c>
      <c r="I4386" s="1">
        <v>29</v>
      </c>
      <c r="J4386" t="str">
        <f t="shared" si="205"/>
        <v>No</v>
      </c>
      <c r="K4386" t="str">
        <f t="shared" si="206"/>
        <v>No</v>
      </c>
      <c r="L4386">
        <f t="shared" si="207"/>
        <v>1482847</v>
      </c>
      <c r="M4386" s="1" t="str">
        <f>IF(ISBLANK(D4386),_xlfn.MODE.SNGL(moras[TIPO_ASEGURAMIENTO]),D4386)</f>
        <v>ASALARIADO</v>
      </c>
      <c r="N4386" s="1">
        <f>IF(ISBLANK(moras[[#This Row],[EDAD]]),T4407,moras[[#This Row],[EDAD]])</f>
        <v>29</v>
      </c>
    </row>
    <row r="4387" spans="1:14" x14ac:dyDescent="0.35">
      <c r="A4387" s="1">
        <v>4386</v>
      </c>
      <c r="B4387" s="1" t="s">
        <v>15</v>
      </c>
      <c r="C4387" s="1">
        <v>927503.14</v>
      </c>
      <c r="D4387" s="1" t="s">
        <v>10</v>
      </c>
      <c r="E4387" s="1" t="s">
        <v>16</v>
      </c>
      <c r="F4387" s="1" t="s">
        <v>12</v>
      </c>
      <c r="G4387" s="1" t="s">
        <v>13</v>
      </c>
      <c r="H4387" s="1" t="s">
        <v>13</v>
      </c>
      <c r="I4387" s="1">
        <v>50</v>
      </c>
      <c r="J4387" t="str">
        <f t="shared" si="205"/>
        <v>No</v>
      </c>
      <c r="K4387" t="str">
        <f t="shared" si="206"/>
        <v>No</v>
      </c>
      <c r="L4387">
        <f t="shared" si="207"/>
        <v>927503.14</v>
      </c>
      <c r="M4387" s="1" t="str">
        <f>IF(ISBLANK(D4387),_xlfn.MODE.SNGL(moras[TIPO_ASEGURAMIENTO]),D4387)</f>
        <v>ASALARIADO</v>
      </c>
      <c r="N4387" s="1">
        <f>IF(ISBLANK(moras[[#This Row],[EDAD]]),T4408,moras[[#This Row],[EDAD]])</f>
        <v>50</v>
      </c>
    </row>
    <row r="4388" spans="1:14" x14ac:dyDescent="0.35">
      <c r="A4388" s="1">
        <v>4387</v>
      </c>
      <c r="B4388" s="1" t="s">
        <v>9</v>
      </c>
      <c r="C4388" s="1">
        <v>299647</v>
      </c>
      <c r="D4388" s="1" t="s">
        <v>18</v>
      </c>
      <c r="E4388" s="1" t="s">
        <v>16</v>
      </c>
      <c r="F4388" s="1" t="s">
        <v>12</v>
      </c>
      <c r="G4388" s="1" t="s">
        <v>13</v>
      </c>
      <c r="H4388" s="1" t="s">
        <v>12</v>
      </c>
      <c r="I4388" s="1">
        <v>36</v>
      </c>
      <c r="J4388" t="str">
        <f t="shared" si="205"/>
        <v>No</v>
      </c>
      <c r="K4388" t="str">
        <f t="shared" si="206"/>
        <v>No</v>
      </c>
      <c r="L4388">
        <f t="shared" si="207"/>
        <v>299647</v>
      </c>
      <c r="M4388" s="1" t="str">
        <f>IF(ISBLANK(D4388),_xlfn.MODE.SNGL(moras[TIPO_ASEGURAMIENTO]),D4388)</f>
        <v>TRABAJADOR INDEPENDIENTE</v>
      </c>
      <c r="N4388" s="1">
        <f>IF(ISBLANK(moras[[#This Row],[EDAD]]),T4409,moras[[#This Row],[EDAD]])</f>
        <v>36</v>
      </c>
    </row>
    <row r="4389" spans="1:14" x14ac:dyDescent="0.35">
      <c r="A4389" s="1">
        <v>4388</v>
      </c>
      <c r="B4389" s="1" t="s">
        <v>9</v>
      </c>
      <c r="C4389" s="1">
        <v>967077</v>
      </c>
      <c r="D4389" s="1" t="s">
        <v>10</v>
      </c>
      <c r="E4389" s="1" t="s">
        <v>11</v>
      </c>
      <c r="F4389" s="1" t="s">
        <v>12</v>
      </c>
      <c r="G4389" s="1" t="s">
        <v>13</v>
      </c>
      <c r="H4389" s="1" t="s">
        <v>13</v>
      </c>
      <c r="I4389" s="1">
        <v>53</v>
      </c>
      <c r="J4389" t="str">
        <f t="shared" si="205"/>
        <v>No</v>
      </c>
      <c r="K4389" t="str">
        <f t="shared" si="206"/>
        <v>No</v>
      </c>
      <c r="L4389">
        <f t="shared" si="207"/>
        <v>967077</v>
      </c>
      <c r="M4389" s="1" t="str">
        <f>IF(ISBLANK(D4389),_xlfn.MODE.SNGL(moras[TIPO_ASEGURAMIENTO]),D4389)</f>
        <v>ASALARIADO</v>
      </c>
      <c r="N4389" s="1">
        <f>IF(ISBLANK(moras[[#This Row],[EDAD]]),T4410,moras[[#This Row],[EDAD]])</f>
        <v>53</v>
      </c>
    </row>
    <row r="4390" spans="1:14" x14ac:dyDescent="0.35">
      <c r="A4390" s="1">
        <v>4389</v>
      </c>
      <c r="B4390" s="1" t="s">
        <v>9</v>
      </c>
      <c r="C4390" s="1">
        <v>326749</v>
      </c>
      <c r="D4390" s="1" t="s">
        <v>18</v>
      </c>
      <c r="E4390" s="1" t="s">
        <v>16</v>
      </c>
      <c r="F4390" s="1" t="s">
        <v>12</v>
      </c>
      <c r="G4390" s="1" t="s">
        <v>13</v>
      </c>
      <c r="H4390" s="1" t="s">
        <v>12</v>
      </c>
      <c r="I4390" s="1">
        <v>54</v>
      </c>
      <c r="J4390" t="str">
        <f t="shared" si="205"/>
        <v>No</v>
      </c>
      <c r="K4390" t="str">
        <f t="shared" si="206"/>
        <v>No</v>
      </c>
      <c r="L4390">
        <f t="shared" si="207"/>
        <v>326749</v>
      </c>
      <c r="M4390" s="1" t="str">
        <f>IF(ISBLANK(D4390),_xlfn.MODE.SNGL(moras[TIPO_ASEGURAMIENTO]),D4390)</f>
        <v>TRABAJADOR INDEPENDIENTE</v>
      </c>
      <c r="N4390" s="1">
        <f>IF(ISBLANK(moras[[#This Row],[EDAD]]),T4411,moras[[#This Row],[EDAD]])</f>
        <v>54</v>
      </c>
    </row>
    <row r="4391" spans="1:14" x14ac:dyDescent="0.35">
      <c r="A4391" s="1">
        <v>4390</v>
      </c>
      <c r="B4391" s="1" t="s">
        <v>9</v>
      </c>
      <c r="C4391" s="1">
        <v>5122871.99</v>
      </c>
      <c r="D4391" s="1" t="s">
        <v>10</v>
      </c>
      <c r="E4391" s="1" t="s">
        <v>11</v>
      </c>
      <c r="F4391" s="1" t="s">
        <v>12</v>
      </c>
      <c r="G4391" s="1" t="s">
        <v>13</v>
      </c>
      <c r="H4391" s="1" t="s">
        <v>13</v>
      </c>
      <c r="I4391" s="1">
        <v>47</v>
      </c>
      <c r="J4391" t="str">
        <f t="shared" si="205"/>
        <v>Atípico</v>
      </c>
      <c r="K4391" t="str">
        <f t="shared" si="206"/>
        <v>No</v>
      </c>
      <c r="L4391">
        <f t="shared" si="207"/>
        <v>5122871.99</v>
      </c>
      <c r="M4391" s="1" t="str">
        <f>IF(ISBLANK(D4391),_xlfn.MODE.SNGL(moras[TIPO_ASEGURAMIENTO]),D4391)</f>
        <v>ASALARIADO</v>
      </c>
      <c r="N4391" s="1">
        <f>IF(ISBLANK(moras[[#This Row],[EDAD]]),T4412,moras[[#This Row],[EDAD]])</f>
        <v>47</v>
      </c>
    </row>
    <row r="4392" spans="1:14" x14ac:dyDescent="0.35">
      <c r="A4392" s="1">
        <v>4391</v>
      </c>
      <c r="B4392" s="1" t="s">
        <v>15</v>
      </c>
      <c r="C4392" s="1">
        <v>530434.05000000005</v>
      </c>
      <c r="D4392" s="1" t="s">
        <v>10</v>
      </c>
      <c r="E4392" s="1" t="s">
        <v>16</v>
      </c>
      <c r="F4392" s="1" t="s">
        <v>12</v>
      </c>
      <c r="G4392" s="1" t="s">
        <v>13</v>
      </c>
      <c r="H4392" s="1" t="s">
        <v>13</v>
      </c>
      <c r="I4392" s="1">
        <v>25</v>
      </c>
      <c r="J4392" t="str">
        <f t="shared" si="205"/>
        <v>No</v>
      </c>
      <c r="K4392" t="str">
        <f t="shared" si="206"/>
        <v>No</v>
      </c>
      <c r="L4392">
        <f t="shared" si="207"/>
        <v>530434.05000000005</v>
      </c>
      <c r="M4392" s="1" t="str">
        <f>IF(ISBLANK(D4392),_xlfn.MODE.SNGL(moras[TIPO_ASEGURAMIENTO]),D4392)</f>
        <v>ASALARIADO</v>
      </c>
      <c r="N4392" s="1">
        <f>IF(ISBLANK(moras[[#This Row],[EDAD]]),T4413,moras[[#This Row],[EDAD]])</f>
        <v>25</v>
      </c>
    </row>
    <row r="4393" spans="1:14" x14ac:dyDescent="0.35">
      <c r="A4393" s="1">
        <v>4392</v>
      </c>
      <c r="B4393" s="1" t="s">
        <v>9</v>
      </c>
      <c r="C4393" s="1">
        <v>182182</v>
      </c>
      <c r="D4393" s="1" t="s">
        <v>10</v>
      </c>
      <c r="E4393" s="1" t="s">
        <v>16</v>
      </c>
      <c r="F4393" s="1" t="s">
        <v>12</v>
      </c>
      <c r="G4393" s="1" t="s">
        <v>13</v>
      </c>
      <c r="H4393" s="1" t="s">
        <v>13</v>
      </c>
      <c r="I4393" s="1">
        <v>26</v>
      </c>
      <c r="J4393" t="str">
        <f t="shared" si="205"/>
        <v>No</v>
      </c>
      <c r="K4393" t="str">
        <f t="shared" si="206"/>
        <v>No</v>
      </c>
      <c r="L4393">
        <f t="shared" si="207"/>
        <v>182182</v>
      </c>
      <c r="M4393" s="1" t="str">
        <f>IF(ISBLANK(D4393),_xlfn.MODE.SNGL(moras[TIPO_ASEGURAMIENTO]),D4393)</f>
        <v>ASALARIADO</v>
      </c>
      <c r="N4393" s="1">
        <f>IF(ISBLANK(moras[[#This Row],[EDAD]]),T4414,moras[[#This Row],[EDAD]])</f>
        <v>26</v>
      </c>
    </row>
    <row r="4394" spans="1:14" x14ac:dyDescent="0.35">
      <c r="A4394" s="1">
        <v>4393</v>
      </c>
      <c r="B4394" s="1" t="s">
        <v>9</v>
      </c>
      <c r="C4394" s="1">
        <v>278030.99</v>
      </c>
      <c r="D4394" s="1" t="s">
        <v>19</v>
      </c>
      <c r="E4394" s="1" t="s">
        <v>16</v>
      </c>
      <c r="F4394" s="1" t="s">
        <v>12</v>
      </c>
      <c r="G4394" s="1" t="s">
        <v>13</v>
      </c>
      <c r="H4394" s="1" t="s">
        <v>13</v>
      </c>
      <c r="I4394" s="1">
        <v>27</v>
      </c>
      <c r="J4394" t="str">
        <f t="shared" si="205"/>
        <v>No</v>
      </c>
      <c r="K4394" t="str">
        <f t="shared" si="206"/>
        <v>No</v>
      </c>
      <c r="L4394">
        <f t="shared" si="207"/>
        <v>278030.99</v>
      </c>
      <c r="M4394" s="1" t="str">
        <f>IF(ISBLANK(D4394),_xlfn.MODE.SNGL(moras[TIPO_ASEGURAMIENTO]),D4394)</f>
        <v>CONVENIOS ESPECIALES DE TRABAJADORES INDEPENDIENTES</v>
      </c>
      <c r="N4394" s="1">
        <f>IF(ISBLANK(moras[[#This Row],[EDAD]]),T4415,moras[[#This Row],[EDAD]])</f>
        <v>27</v>
      </c>
    </row>
    <row r="4395" spans="1:14" x14ac:dyDescent="0.35">
      <c r="A4395" s="1">
        <v>4394</v>
      </c>
      <c r="B4395" s="1" t="s">
        <v>15</v>
      </c>
      <c r="C4395" s="1">
        <v>302470</v>
      </c>
      <c r="D4395" s="1" t="s">
        <v>17</v>
      </c>
      <c r="E4395" s="1" t="s">
        <v>16</v>
      </c>
      <c r="F4395" s="1" t="s">
        <v>12</v>
      </c>
      <c r="G4395" s="1" t="s">
        <v>13</v>
      </c>
      <c r="H4395" s="1" t="s">
        <v>13</v>
      </c>
      <c r="I4395" s="1">
        <v>54</v>
      </c>
      <c r="J4395" t="str">
        <f t="shared" si="205"/>
        <v>No</v>
      </c>
      <c r="K4395" t="str">
        <f t="shared" si="206"/>
        <v>No</v>
      </c>
      <c r="L4395">
        <f t="shared" si="207"/>
        <v>302470</v>
      </c>
      <c r="M4395" s="1" t="str">
        <f>IF(ISBLANK(D4395),_xlfn.MODE.SNGL(moras[TIPO_ASEGURAMIENTO]),D4395)</f>
        <v>ASEGURADO VOLUNTARIO</v>
      </c>
      <c r="N4395" s="1">
        <f>IF(ISBLANK(moras[[#This Row],[EDAD]]),T4416,moras[[#This Row],[EDAD]])</f>
        <v>54</v>
      </c>
    </row>
    <row r="4396" spans="1:14" x14ac:dyDescent="0.35">
      <c r="A4396" s="1">
        <v>4395</v>
      </c>
      <c r="B4396" s="1" t="s">
        <v>9</v>
      </c>
      <c r="C4396" s="1">
        <v>347719.55</v>
      </c>
      <c r="D4396" s="1" t="s">
        <v>10</v>
      </c>
      <c r="E4396" s="1" t="s">
        <v>16</v>
      </c>
      <c r="F4396" s="1" t="s">
        <v>12</v>
      </c>
      <c r="G4396" s="1" t="s">
        <v>13</v>
      </c>
      <c r="H4396" s="1" t="s">
        <v>13</v>
      </c>
      <c r="I4396" s="1">
        <v>19</v>
      </c>
      <c r="J4396" t="str">
        <f t="shared" si="205"/>
        <v>No</v>
      </c>
      <c r="K4396" t="str">
        <f t="shared" si="206"/>
        <v>No</v>
      </c>
      <c r="L4396">
        <f t="shared" si="207"/>
        <v>347719.55</v>
      </c>
      <c r="M4396" s="1" t="str">
        <f>IF(ISBLANK(D4396),_xlfn.MODE.SNGL(moras[TIPO_ASEGURAMIENTO]),D4396)</f>
        <v>ASALARIADO</v>
      </c>
      <c r="N4396" s="1">
        <f>IF(ISBLANK(moras[[#This Row],[EDAD]]),T4417,moras[[#This Row],[EDAD]])</f>
        <v>19</v>
      </c>
    </row>
    <row r="4397" spans="1:14" x14ac:dyDescent="0.35">
      <c r="A4397" s="1">
        <v>4396</v>
      </c>
      <c r="B4397" s="1" t="s">
        <v>9</v>
      </c>
      <c r="C4397" s="1">
        <v>312000</v>
      </c>
      <c r="D4397" s="1" t="s">
        <v>10</v>
      </c>
      <c r="E4397" s="1" t="s">
        <v>16</v>
      </c>
      <c r="F4397" s="1" t="s">
        <v>12</v>
      </c>
      <c r="G4397" s="1" t="s">
        <v>13</v>
      </c>
      <c r="H4397" s="1" t="s">
        <v>12</v>
      </c>
      <c r="I4397" s="1">
        <v>64</v>
      </c>
      <c r="J4397" t="str">
        <f t="shared" si="205"/>
        <v>No</v>
      </c>
      <c r="K4397" t="str">
        <f t="shared" si="206"/>
        <v>No</v>
      </c>
      <c r="L4397">
        <f t="shared" si="207"/>
        <v>312000</v>
      </c>
      <c r="M4397" s="1" t="str">
        <f>IF(ISBLANK(D4397),_xlfn.MODE.SNGL(moras[TIPO_ASEGURAMIENTO]),D4397)</f>
        <v>ASALARIADO</v>
      </c>
      <c r="N4397" s="1">
        <f>IF(ISBLANK(moras[[#This Row],[EDAD]]),T4418,moras[[#This Row],[EDAD]])</f>
        <v>64</v>
      </c>
    </row>
    <row r="4398" spans="1:14" x14ac:dyDescent="0.35">
      <c r="A4398" s="1">
        <v>4397</v>
      </c>
      <c r="B4398" s="1" t="s">
        <v>9</v>
      </c>
      <c r="C4398" s="1">
        <v>310124</v>
      </c>
      <c r="D4398" s="1" t="s">
        <v>18</v>
      </c>
      <c r="E4398" s="1" t="s">
        <v>16</v>
      </c>
      <c r="F4398" s="1" t="s">
        <v>12</v>
      </c>
      <c r="G4398" s="1" t="s">
        <v>13</v>
      </c>
      <c r="H4398" s="1" t="s">
        <v>13</v>
      </c>
      <c r="I4398" s="1">
        <v>43</v>
      </c>
      <c r="J4398" t="str">
        <f t="shared" si="205"/>
        <v>No</v>
      </c>
      <c r="K4398" t="str">
        <f t="shared" si="206"/>
        <v>No</v>
      </c>
      <c r="L4398">
        <f t="shared" si="207"/>
        <v>310124</v>
      </c>
      <c r="M4398" s="1" t="str">
        <f>IF(ISBLANK(D4398),_xlfn.MODE.SNGL(moras[TIPO_ASEGURAMIENTO]),D4398)</f>
        <v>TRABAJADOR INDEPENDIENTE</v>
      </c>
      <c r="N4398" s="1">
        <f>IF(ISBLANK(moras[[#This Row],[EDAD]]),T4419,moras[[#This Row],[EDAD]])</f>
        <v>43</v>
      </c>
    </row>
    <row r="4399" spans="1:14" x14ac:dyDescent="0.35">
      <c r="A4399" s="1">
        <v>4398</v>
      </c>
      <c r="B4399" s="1" t="s">
        <v>15</v>
      </c>
      <c r="C4399" s="1">
        <v>297046</v>
      </c>
      <c r="D4399" s="1" t="s">
        <v>18</v>
      </c>
      <c r="E4399" s="1" t="s">
        <v>16</v>
      </c>
      <c r="F4399" s="1" t="s">
        <v>12</v>
      </c>
      <c r="G4399" s="1" t="s">
        <v>13</v>
      </c>
      <c r="H4399" s="1" t="s">
        <v>13</v>
      </c>
      <c r="I4399" s="1">
        <v>27</v>
      </c>
      <c r="J4399" t="str">
        <f t="shared" si="205"/>
        <v>No</v>
      </c>
      <c r="K4399" t="str">
        <f t="shared" si="206"/>
        <v>No</v>
      </c>
      <c r="L4399">
        <f t="shared" si="207"/>
        <v>297046</v>
      </c>
      <c r="M4399" s="1" t="str">
        <f>IF(ISBLANK(D4399),_xlfn.MODE.SNGL(moras[TIPO_ASEGURAMIENTO]),D4399)</f>
        <v>TRABAJADOR INDEPENDIENTE</v>
      </c>
      <c r="N4399" s="1">
        <f>IF(ISBLANK(moras[[#This Row],[EDAD]]),T4420,moras[[#This Row],[EDAD]])</f>
        <v>27</v>
      </c>
    </row>
    <row r="4400" spans="1:14" x14ac:dyDescent="0.35">
      <c r="A4400" s="1">
        <v>4399</v>
      </c>
      <c r="B4400" s="1" t="s">
        <v>9</v>
      </c>
      <c r="C4400" s="1">
        <v>403776</v>
      </c>
      <c r="D4400" s="1" t="s">
        <v>10</v>
      </c>
      <c r="E4400" s="1" t="s">
        <v>16</v>
      </c>
      <c r="F4400" s="1" t="s">
        <v>12</v>
      </c>
      <c r="G4400" s="1" t="s">
        <v>13</v>
      </c>
      <c r="H4400" s="1" t="s">
        <v>13</v>
      </c>
      <c r="I4400" s="1">
        <v>23</v>
      </c>
      <c r="J4400" t="str">
        <f t="shared" si="205"/>
        <v>No</v>
      </c>
      <c r="K4400" t="str">
        <f t="shared" si="206"/>
        <v>No</v>
      </c>
      <c r="L4400">
        <f t="shared" si="207"/>
        <v>403776</v>
      </c>
      <c r="M4400" s="1" t="str">
        <f>IF(ISBLANK(D4400),_xlfn.MODE.SNGL(moras[TIPO_ASEGURAMIENTO]),D4400)</f>
        <v>ASALARIADO</v>
      </c>
      <c r="N4400" s="1">
        <f>IF(ISBLANK(moras[[#This Row],[EDAD]]),T4421,moras[[#This Row],[EDAD]])</f>
        <v>23</v>
      </c>
    </row>
    <row r="4401" spans="1:14" x14ac:dyDescent="0.35">
      <c r="A4401" s="1">
        <v>4400</v>
      </c>
      <c r="B4401" s="1" t="s">
        <v>15</v>
      </c>
      <c r="C4401" s="1">
        <v>1101203</v>
      </c>
      <c r="D4401" s="1" t="s">
        <v>10</v>
      </c>
      <c r="E4401" s="1" t="s">
        <v>11</v>
      </c>
      <c r="F4401" s="1" t="s">
        <v>12</v>
      </c>
      <c r="G4401" s="1" t="s">
        <v>13</v>
      </c>
      <c r="H4401" s="1" t="s">
        <v>13</v>
      </c>
      <c r="I4401" s="1">
        <v>28</v>
      </c>
      <c r="J4401" t="str">
        <f t="shared" si="205"/>
        <v>No</v>
      </c>
      <c r="K4401" t="str">
        <f t="shared" si="206"/>
        <v>No</v>
      </c>
      <c r="L4401">
        <f t="shared" si="207"/>
        <v>1101203</v>
      </c>
      <c r="M4401" s="1" t="str">
        <f>IF(ISBLANK(D4401),_xlfn.MODE.SNGL(moras[TIPO_ASEGURAMIENTO]),D4401)</f>
        <v>ASALARIADO</v>
      </c>
      <c r="N4401" s="1">
        <f>IF(ISBLANK(moras[[#This Row],[EDAD]]),T4422,moras[[#This Row],[EDAD]])</f>
        <v>28</v>
      </c>
    </row>
    <row r="4402" spans="1:14" x14ac:dyDescent="0.35">
      <c r="A4402" s="1">
        <v>4401</v>
      </c>
      <c r="B4402" s="1" t="s">
        <v>9</v>
      </c>
      <c r="C4402" s="1">
        <v>615017.5</v>
      </c>
      <c r="D4402" s="1" t="s">
        <v>10</v>
      </c>
      <c r="E4402" s="1" t="s">
        <v>11</v>
      </c>
      <c r="F4402" s="1" t="s">
        <v>12</v>
      </c>
      <c r="G4402" s="1" t="s">
        <v>13</v>
      </c>
      <c r="H4402" s="1" t="s">
        <v>13</v>
      </c>
      <c r="I4402" s="1">
        <v>44</v>
      </c>
      <c r="J4402" t="str">
        <f t="shared" si="205"/>
        <v>No</v>
      </c>
      <c r="K4402" t="str">
        <f t="shared" si="206"/>
        <v>No</v>
      </c>
      <c r="L4402">
        <f t="shared" si="207"/>
        <v>615017.5</v>
      </c>
      <c r="M4402" s="1" t="str">
        <f>IF(ISBLANK(D4402),_xlfn.MODE.SNGL(moras[TIPO_ASEGURAMIENTO]),D4402)</f>
        <v>ASALARIADO</v>
      </c>
      <c r="N4402" s="1">
        <f>IF(ISBLANK(moras[[#This Row],[EDAD]]),T4423,moras[[#This Row],[EDAD]])</f>
        <v>44</v>
      </c>
    </row>
    <row r="4403" spans="1:14" x14ac:dyDescent="0.35">
      <c r="A4403" s="1">
        <v>4402</v>
      </c>
      <c r="B4403" s="1" t="s">
        <v>15</v>
      </c>
      <c r="C4403" s="1">
        <v>639148</v>
      </c>
      <c r="D4403" s="1" t="s">
        <v>17</v>
      </c>
      <c r="E4403" s="1" t="s">
        <v>16</v>
      </c>
      <c r="F4403" s="1" t="s">
        <v>12</v>
      </c>
      <c r="G4403" s="1" t="s">
        <v>12</v>
      </c>
      <c r="H4403" s="1" t="s">
        <v>13</v>
      </c>
      <c r="I4403" s="1">
        <v>66</v>
      </c>
      <c r="J4403" t="str">
        <f t="shared" si="205"/>
        <v>No</v>
      </c>
      <c r="K4403" t="str">
        <f t="shared" si="206"/>
        <v>No</v>
      </c>
      <c r="L4403">
        <f t="shared" si="207"/>
        <v>639148</v>
      </c>
      <c r="M4403" s="1" t="str">
        <f>IF(ISBLANK(D4403),_xlfn.MODE.SNGL(moras[TIPO_ASEGURAMIENTO]),D4403)</f>
        <v>ASEGURADO VOLUNTARIO</v>
      </c>
      <c r="N4403" s="1">
        <f>IF(ISBLANK(moras[[#This Row],[EDAD]]),T4424,moras[[#This Row],[EDAD]])</f>
        <v>66</v>
      </c>
    </row>
    <row r="4404" spans="1:14" x14ac:dyDescent="0.35">
      <c r="A4404" s="1">
        <v>4403</v>
      </c>
      <c r="B4404" s="1" t="s">
        <v>9</v>
      </c>
      <c r="C4404" s="1">
        <v>297046</v>
      </c>
      <c r="D4404" s="1" t="s">
        <v>17</v>
      </c>
      <c r="E4404" s="1" t="s">
        <v>16</v>
      </c>
      <c r="F4404" s="1" t="s">
        <v>12</v>
      </c>
      <c r="G4404" s="1" t="s">
        <v>12</v>
      </c>
      <c r="H4404" s="1" t="s">
        <v>13</v>
      </c>
      <c r="I4404" s="1">
        <v>50</v>
      </c>
      <c r="J4404" t="str">
        <f t="shared" si="205"/>
        <v>No</v>
      </c>
      <c r="K4404" t="str">
        <f t="shared" si="206"/>
        <v>No</v>
      </c>
      <c r="L4404">
        <f t="shared" si="207"/>
        <v>297046</v>
      </c>
      <c r="M4404" s="1" t="str">
        <f>IF(ISBLANK(D4404),_xlfn.MODE.SNGL(moras[TIPO_ASEGURAMIENTO]),D4404)</f>
        <v>ASEGURADO VOLUNTARIO</v>
      </c>
      <c r="N4404" s="1">
        <f>IF(ISBLANK(moras[[#This Row],[EDAD]]),T4425,moras[[#This Row],[EDAD]])</f>
        <v>50</v>
      </c>
    </row>
    <row r="4405" spans="1:14" x14ac:dyDescent="0.35">
      <c r="A4405" s="1">
        <v>4404</v>
      </c>
      <c r="B4405" s="1" t="s">
        <v>15</v>
      </c>
      <c r="C4405" s="1">
        <v>150000</v>
      </c>
      <c r="D4405" s="1" t="s">
        <v>10</v>
      </c>
      <c r="E4405" s="1" t="s">
        <v>16</v>
      </c>
      <c r="F4405" s="1" t="s">
        <v>12</v>
      </c>
      <c r="G4405" s="1" t="s">
        <v>13</v>
      </c>
      <c r="H4405" s="1" t="s">
        <v>13</v>
      </c>
      <c r="I4405" s="1">
        <v>32</v>
      </c>
      <c r="J4405" t="str">
        <f t="shared" si="205"/>
        <v>No</v>
      </c>
      <c r="K4405" t="str">
        <f t="shared" si="206"/>
        <v>No</v>
      </c>
      <c r="L4405">
        <f t="shared" si="207"/>
        <v>150000</v>
      </c>
      <c r="M4405" s="1" t="str">
        <f>IF(ISBLANK(D4405),_xlfn.MODE.SNGL(moras[TIPO_ASEGURAMIENTO]),D4405)</f>
        <v>ASALARIADO</v>
      </c>
      <c r="N4405" s="1">
        <f>IF(ISBLANK(moras[[#This Row],[EDAD]]),T4426,moras[[#This Row],[EDAD]])</f>
        <v>32</v>
      </c>
    </row>
    <row r="4406" spans="1:14" x14ac:dyDescent="0.35">
      <c r="A4406" s="1">
        <v>4405</v>
      </c>
      <c r="B4406" s="1" t="s">
        <v>9</v>
      </c>
      <c r="C4406" s="1">
        <v>360960</v>
      </c>
      <c r="D4406" s="1" t="s">
        <v>10</v>
      </c>
      <c r="E4406" s="1" t="s">
        <v>16</v>
      </c>
      <c r="F4406" s="1" t="s">
        <v>12</v>
      </c>
      <c r="G4406" s="1" t="s">
        <v>13</v>
      </c>
      <c r="H4406" s="1" t="s">
        <v>13</v>
      </c>
      <c r="I4406" s="1">
        <v>38</v>
      </c>
      <c r="J4406" t="str">
        <f t="shared" si="205"/>
        <v>No</v>
      </c>
      <c r="K4406" t="str">
        <f t="shared" si="206"/>
        <v>No</v>
      </c>
      <c r="L4406">
        <f t="shared" si="207"/>
        <v>360960</v>
      </c>
      <c r="M4406" s="1" t="str">
        <f>IF(ISBLANK(D4406),_xlfn.MODE.SNGL(moras[TIPO_ASEGURAMIENTO]),D4406)</f>
        <v>ASALARIADO</v>
      </c>
      <c r="N4406" s="1">
        <f>IF(ISBLANK(moras[[#This Row],[EDAD]]),T4427,moras[[#This Row],[EDAD]])</f>
        <v>38</v>
      </c>
    </row>
    <row r="4407" spans="1:14" x14ac:dyDescent="0.35">
      <c r="A4407" s="1">
        <v>4406</v>
      </c>
      <c r="B4407" s="1" t="s">
        <v>15</v>
      </c>
      <c r="C4407" s="1">
        <v>338629</v>
      </c>
      <c r="D4407" s="1" t="s">
        <v>18</v>
      </c>
      <c r="E4407" s="1" t="s">
        <v>16</v>
      </c>
      <c r="F4407" s="1" t="s">
        <v>12</v>
      </c>
      <c r="G4407" s="1" t="s">
        <v>13</v>
      </c>
      <c r="H4407" s="1" t="s">
        <v>12</v>
      </c>
      <c r="I4407" s="1">
        <v>66</v>
      </c>
      <c r="J4407" t="str">
        <f t="shared" si="205"/>
        <v>No</v>
      </c>
      <c r="K4407" t="str">
        <f t="shared" si="206"/>
        <v>No</v>
      </c>
      <c r="L4407">
        <f t="shared" si="207"/>
        <v>338629</v>
      </c>
      <c r="M4407" s="1" t="str">
        <f>IF(ISBLANK(D4407),_xlfn.MODE.SNGL(moras[TIPO_ASEGURAMIENTO]),D4407)</f>
        <v>TRABAJADOR INDEPENDIENTE</v>
      </c>
      <c r="N4407" s="1">
        <f>IF(ISBLANK(moras[[#This Row],[EDAD]]),T4428,moras[[#This Row],[EDAD]])</f>
        <v>66</v>
      </c>
    </row>
    <row r="4408" spans="1:14" x14ac:dyDescent="0.35">
      <c r="A4408" s="1">
        <v>4407</v>
      </c>
      <c r="B4408" s="1" t="s">
        <v>9</v>
      </c>
      <c r="C4408" s="1">
        <v>360000</v>
      </c>
      <c r="D4408" s="1" t="s">
        <v>10</v>
      </c>
      <c r="E4408" s="1" t="s">
        <v>16</v>
      </c>
      <c r="F4408" s="1" t="s">
        <v>12</v>
      </c>
      <c r="G4408" s="1" t="s">
        <v>12</v>
      </c>
      <c r="H4408" s="1" t="s">
        <v>13</v>
      </c>
      <c r="I4408" s="1">
        <v>32</v>
      </c>
      <c r="J4408" t="str">
        <f t="shared" si="205"/>
        <v>No</v>
      </c>
      <c r="K4408" t="str">
        <f t="shared" si="206"/>
        <v>No</v>
      </c>
      <c r="L4408">
        <f t="shared" si="207"/>
        <v>360000</v>
      </c>
      <c r="M4408" s="1" t="str">
        <f>IF(ISBLANK(D4408),_xlfn.MODE.SNGL(moras[TIPO_ASEGURAMIENTO]),D4408)</f>
        <v>ASALARIADO</v>
      </c>
      <c r="N4408" s="1">
        <f>IF(ISBLANK(moras[[#This Row],[EDAD]]),T4429,moras[[#This Row],[EDAD]])</f>
        <v>32</v>
      </c>
    </row>
    <row r="4409" spans="1:14" x14ac:dyDescent="0.35">
      <c r="A4409" s="1">
        <v>4408</v>
      </c>
      <c r="B4409" s="1" t="s">
        <v>9</v>
      </c>
      <c r="C4409" s="1">
        <v>470000</v>
      </c>
      <c r="D4409" s="1" t="s">
        <v>10</v>
      </c>
      <c r="E4409" s="1" t="s">
        <v>16</v>
      </c>
      <c r="F4409" s="1" t="s">
        <v>12</v>
      </c>
      <c r="G4409" s="1" t="s">
        <v>13</v>
      </c>
      <c r="H4409" s="1" t="s">
        <v>13</v>
      </c>
      <c r="I4409" s="1">
        <v>52</v>
      </c>
      <c r="J4409" t="str">
        <f t="shared" si="205"/>
        <v>No</v>
      </c>
      <c r="K4409" t="str">
        <f t="shared" si="206"/>
        <v>No</v>
      </c>
      <c r="L4409">
        <f t="shared" si="207"/>
        <v>470000</v>
      </c>
      <c r="M4409" s="1" t="str">
        <f>IF(ISBLANK(D4409),_xlfn.MODE.SNGL(moras[TIPO_ASEGURAMIENTO]),D4409)</f>
        <v>ASALARIADO</v>
      </c>
      <c r="N4409" s="1">
        <f>IF(ISBLANK(moras[[#This Row],[EDAD]]),T4430,moras[[#This Row],[EDAD]])</f>
        <v>52</v>
      </c>
    </row>
    <row r="4410" spans="1:14" x14ac:dyDescent="0.35">
      <c r="A4410" s="1">
        <v>4409</v>
      </c>
      <c r="B4410" s="1" t="s">
        <v>15</v>
      </c>
      <c r="C4410" s="1">
        <v>418415</v>
      </c>
      <c r="D4410" s="1" t="s">
        <v>10</v>
      </c>
      <c r="E4410" s="1" t="s">
        <v>16</v>
      </c>
      <c r="F4410" s="1" t="s">
        <v>12</v>
      </c>
      <c r="G4410" s="1" t="s">
        <v>13</v>
      </c>
      <c r="H4410" s="1" t="s">
        <v>13</v>
      </c>
      <c r="I4410" s="1">
        <v>30</v>
      </c>
      <c r="J4410" t="str">
        <f t="shared" si="205"/>
        <v>No</v>
      </c>
      <c r="K4410" t="str">
        <f t="shared" si="206"/>
        <v>No</v>
      </c>
      <c r="L4410">
        <f t="shared" si="207"/>
        <v>418415</v>
      </c>
      <c r="M4410" s="1" t="str">
        <f>IF(ISBLANK(D4410),_xlfn.MODE.SNGL(moras[TIPO_ASEGURAMIENTO]),D4410)</f>
        <v>ASALARIADO</v>
      </c>
      <c r="N4410" s="1">
        <f>IF(ISBLANK(moras[[#This Row],[EDAD]]),T4431,moras[[#This Row],[EDAD]])</f>
        <v>30</v>
      </c>
    </row>
    <row r="4411" spans="1:14" x14ac:dyDescent="0.35">
      <c r="A4411" s="1">
        <v>4410</v>
      </c>
      <c r="B4411" s="1" t="s">
        <v>15</v>
      </c>
      <c r="C4411" s="1">
        <v>430627.35</v>
      </c>
      <c r="D4411" s="1" t="s">
        <v>10</v>
      </c>
      <c r="E4411" s="1" t="s">
        <v>16</v>
      </c>
      <c r="F4411" s="1" t="s">
        <v>12</v>
      </c>
      <c r="G4411" s="1" t="s">
        <v>13</v>
      </c>
      <c r="H4411" s="1" t="s">
        <v>13</v>
      </c>
      <c r="I4411" s="1">
        <v>31</v>
      </c>
      <c r="J4411" t="str">
        <f t="shared" si="205"/>
        <v>No</v>
      </c>
      <c r="K4411" t="str">
        <f t="shared" si="206"/>
        <v>No</v>
      </c>
      <c r="L4411">
        <f t="shared" si="207"/>
        <v>430627.35</v>
      </c>
      <c r="M4411" s="1" t="str">
        <f>IF(ISBLANK(D4411),_xlfn.MODE.SNGL(moras[TIPO_ASEGURAMIENTO]),D4411)</f>
        <v>ASALARIADO</v>
      </c>
      <c r="N4411" s="1">
        <f>IF(ISBLANK(moras[[#This Row],[EDAD]]),T4432,moras[[#This Row],[EDAD]])</f>
        <v>31</v>
      </c>
    </row>
    <row r="4412" spans="1:14" x14ac:dyDescent="0.35">
      <c r="A4412" s="1">
        <v>4411</v>
      </c>
      <c r="B4412" s="1" t="s">
        <v>9</v>
      </c>
      <c r="C4412" s="1">
        <v>325394.86</v>
      </c>
      <c r="D4412" s="1" t="s">
        <v>10</v>
      </c>
      <c r="E4412" s="1" t="s">
        <v>11</v>
      </c>
      <c r="F4412" s="1" t="s">
        <v>12</v>
      </c>
      <c r="G4412" s="1" t="s">
        <v>13</v>
      </c>
      <c r="H4412" s="1" t="s">
        <v>13</v>
      </c>
      <c r="I4412" s="1">
        <v>25</v>
      </c>
      <c r="J4412" t="str">
        <f t="shared" si="205"/>
        <v>No</v>
      </c>
      <c r="K4412" t="str">
        <f t="shared" si="206"/>
        <v>No</v>
      </c>
      <c r="L4412">
        <f t="shared" si="207"/>
        <v>325394.86</v>
      </c>
      <c r="M4412" s="1" t="str">
        <f>IF(ISBLANK(D4412),_xlfn.MODE.SNGL(moras[TIPO_ASEGURAMIENTO]),D4412)</f>
        <v>ASALARIADO</v>
      </c>
      <c r="N4412" s="1">
        <f>IF(ISBLANK(moras[[#This Row],[EDAD]]),T4433,moras[[#This Row],[EDAD]])</f>
        <v>25</v>
      </c>
    </row>
    <row r="4413" spans="1:14" x14ac:dyDescent="0.35">
      <c r="A4413" s="1">
        <v>4412</v>
      </c>
      <c r="B4413" s="1" t="s">
        <v>9</v>
      </c>
      <c r="C4413" s="1">
        <v>332233.40000000002</v>
      </c>
      <c r="D4413" s="1" t="s">
        <v>10</v>
      </c>
      <c r="E4413" s="1" t="s">
        <v>16</v>
      </c>
      <c r="F4413" s="1" t="s">
        <v>12</v>
      </c>
      <c r="G4413" s="1" t="s">
        <v>13</v>
      </c>
      <c r="H4413" s="1" t="s">
        <v>13</v>
      </c>
      <c r="I4413" s="1">
        <v>30</v>
      </c>
      <c r="J4413" t="str">
        <f t="shared" si="205"/>
        <v>No</v>
      </c>
      <c r="K4413" t="str">
        <f t="shared" si="206"/>
        <v>No</v>
      </c>
      <c r="L4413">
        <f t="shared" si="207"/>
        <v>332233.40000000002</v>
      </c>
      <c r="M4413" s="1" t="str">
        <f>IF(ISBLANK(D4413),_xlfn.MODE.SNGL(moras[TIPO_ASEGURAMIENTO]),D4413)</f>
        <v>ASALARIADO</v>
      </c>
      <c r="N4413" s="1">
        <f>IF(ISBLANK(moras[[#This Row],[EDAD]]),T4434,moras[[#This Row],[EDAD]])</f>
        <v>30</v>
      </c>
    </row>
    <row r="4414" spans="1:14" x14ac:dyDescent="0.35">
      <c r="A4414" s="1">
        <v>4413</v>
      </c>
      <c r="B4414" s="1" t="s">
        <v>15</v>
      </c>
      <c r="C4414" s="1">
        <v>377248.7</v>
      </c>
      <c r="D4414" s="1" t="s">
        <v>14</v>
      </c>
      <c r="E4414" s="1" t="s">
        <v>11</v>
      </c>
      <c r="F4414" s="1" t="s">
        <v>12</v>
      </c>
      <c r="G4414" s="1" t="s">
        <v>13</v>
      </c>
      <c r="H4414" s="1" t="s">
        <v>13</v>
      </c>
      <c r="I4414" s="1">
        <v>83</v>
      </c>
      <c r="J4414" t="str">
        <f t="shared" si="205"/>
        <v>No</v>
      </c>
      <c r="K4414" t="str">
        <f t="shared" si="206"/>
        <v>No</v>
      </c>
      <c r="L4414">
        <f t="shared" si="207"/>
        <v>377248.7</v>
      </c>
      <c r="M4414" s="1" t="str">
        <f>IF(ISBLANK(D4414),_xlfn.MODE.SNGL(moras[TIPO_ASEGURAMIENTO]),D4414)</f>
        <v>PENSIONADOS EN SU PROPIO SISTEMA</v>
      </c>
      <c r="N4414" s="1">
        <f>IF(ISBLANK(moras[[#This Row],[EDAD]]),T4435,moras[[#This Row],[EDAD]])</f>
        <v>83</v>
      </c>
    </row>
    <row r="4415" spans="1:14" x14ac:dyDescent="0.35">
      <c r="A4415" s="1">
        <v>4414</v>
      </c>
      <c r="B4415" s="1" t="s">
        <v>15</v>
      </c>
      <c r="C4415" s="1">
        <v>150000</v>
      </c>
      <c r="D4415" s="1" t="s">
        <v>10</v>
      </c>
      <c r="E4415" s="1" t="s">
        <v>16</v>
      </c>
      <c r="F4415" s="1" t="s">
        <v>12</v>
      </c>
      <c r="G4415" s="1" t="s">
        <v>12</v>
      </c>
      <c r="H4415" s="1" t="s">
        <v>13</v>
      </c>
      <c r="I4415" s="1">
        <v>40</v>
      </c>
      <c r="J4415" t="str">
        <f t="shared" si="205"/>
        <v>No</v>
      </c>
      <c r="K4415" t="str">
        <f t="shared" si="206"/>
        <v>No</v>
      </c>
      <c r="L4415">
        <f t="shared" si="207"/>
        <v>150000</v>
      </c>
      <c r="M4415" s="1" t="str">
        <f>IF(ISBLANK(D4415),_xlfn.MODE.SNGL(moras[TIPO_ASEGURAMIENTO]),D4415)</f>
        <v>ASALARIADO</v>
      </c>
      <c r="N4415" s="1">
        <f>IF(ISBLANK(moras[[#This Row],[EDAD]]),T4436,moras[[#This Row],[EDAD]])</f>
        <v>40</v>
      </c>
    </row>
    <row r="4416" spans="1:14" x14ac:dyDescent="0.35">
      <c r="A4416" s="1">
        <v>4415</v>
      </c>
      <c r="B4416" s="1" t="s">
        <v>9</v>
      </c>
      <c r="C4416" s="1">
        <v>310544</v>
      </c>
      <c r="D4416" s="1" t="s">
        <v>18</v>
      </c>
      <c r="E4416" s="1" t="s">
        <v>16</v>
      </c>
      <c r="F4416" s="1" t="s">
        <v>12</v>
      </c>
      <c r="G4416" s="1" t="s">
        <v>12</v>
      </c>
      <c r="H4416" s="1" t="s">
        <v>12</v>
      </c>
      <c r="I4416" s="1">
        <v>66</v>
      </c>
      <c r="J4416" t="str">
        <f t="shared" si="205"/>
        <v>No</v>
      </c>
      <c r="K4416" t="str">
        <f t="shared" si="206"/>
        <v>No</v>
      </c>
      <c r="L4416">
        <f t="shared" si="207"/>
        <v>310544</v>
      </c>
      <c r="M4416" s="1" t="str">
        <f>IF(ISBLANK(D4416),_xlfn.MODE.SNGL(moras[TIPO_ASEGURAMIENTO]),D4416)</f>
        <v>TRABAJADOR INDEPENDIENTE</v>
      </c>
      <c r="N4416" s="1">
        <f>IF(ISBLANK(moras[[#This Row],[EDAD]]),T4437,moras[[#This Row],[EDAD]])</f>
        <v>66</v>
      </c>
    </row>
    <row r="4417" spans="1:14" x14ac:dyDescent="0.35">
      <c r="A4417" s="1">
        <v>4416</v>
      </c>
      <c r="B4417" s="1" t="s">
        <v>9</v>
      </c>
      <c r="C4417" s="1">
        <v>391000</v>
      </c>
      <c r="D4417" s="1" t="s">
        <v>10</v>
      </c>
      <c r="E4417" s="1" t="s">
        <v>16</v>
      </c>
      <c r="F4417" s="1" t="s">
        <v>12</v>
      </c>
      <c r="G4417" s="1" t="s">
        <v>13</v>
      </c>
      <c r="H4417" s="1" t="s">
        <v>13</v>
      </c>
      <c r="I4417" s="1">
        <v>36</v>
      </c>
      <c r="J4417" t="str">
        <f t="shared" si="205"/>
        <v>No</v>
      </c>
      <c r="K4417" t="str">
        <f t="shared" si="206"/>
        <v>No</v>
      </c>
      <c r="L4417">
        <f t="shared" si="207"/>
        <v>391000</v>
      </c>
      <c r="M4417" s="1" t="str">
        <f>IF(ISBLANK(D4417),_xlfn.MODE.SNGL(moras[TIPO_ASEGURAMIENTO]),D4417)</f>
        <v>ASALARIADO</v>
      </c>
      <c r="N4417" s="1">
        <f>IF(ISBLANK(moras[[#This Row],[EDAD]]),T4438,moras[[#This Row],[EDAD]])</f>
        <v>36</v>
      </c>
    </row>
    <row r="4418" spans="1:14" x14ac:dyDescent="0.35">
      <c r="A4418" s="1">
        <v>4417</v>
      </c>
      <c r="B4418" s="1" t="s">
        <v>9</v>
      </c>
      <c r="C4418" s="1">
        <v>356455</v>
      </c>
      <c r="D4418" s="1" t="s">
        <v>18</v>
      </c>
      <c r="E4418" s="1" t="s">
        <v>16</v>
      </c>
      <c r="F4418" s="1" t="s">
        <v>12</v>
      </c>
      <c r="G4418" s="1" t="s">
        <v>13</v>
      </c>
      <c r="H4418" s="1" t="s">
        <v>13</v>
      </c>
      <c r="I4418" s="1">
        <v>35</v>
      </c>
      <c r="J4418" t="str">
        <f t="shared" ref="J4418:J4481" si="208">IF(1.96&lt;ABS(C4418-$S$23)/$S$24,"Atípico","No")</f>
        <v>No</v>
      </c>
      <c r="K4418" t="str">
        <f t="shared" ref="K4418:K4481" si="209">IF(1.96&lt;ABS((I4418-$T$23)/$T$24),"Atípico", "No")</f>
        <v>No</v>
      </c>
      <c r="L4418">
        <f t="shared" ref="L4418:L4481" si="210">IF(ISBLANK(C4418),$S$23,C4418)</f>
        <v>356455</v>
      </c>
      <c r="M4418" s="1" t="str">
        <f>IF(ISBLANK(D4418),_xlfn.MODE.SNGL(moras[TIPO_ASEGURAMIENTO]),D4418)</f>
        <v>TRABAJADOR INDEPENDIENTE</v>
      </c>
      <c r="N4418" s="1">
        <f>IF(ISBLANK(moras[[#This Row],[EDAD]]),T4439,moras[[#This Row],[EDAD]])</f>
        <v>35</v>
      </c>
    </row>
    <row r="4419" spans="1:14" x14ac:dyDescent="0.35">
      <c r="A4419" s="1">
        <v>4418</v>
      </c>
      <c r="B4419" s="1" t="s">
        <v>9</v>
      </c>
      <c r="C4419" s="1">
        <v>639148</v>
      </c>
      <c r="D4419" s="1" t="s">
        <v>18</v>
      </c>
      <c r="E4419" s="1" t="s">
        <v>16</v>
      </c>
      <c r="F4419" s="1" t="s">
        <v>12</v>
      </c>
      <c r="G4419" s="1" t="s">
        <v>13</v>
      </c>
      <c r="H4419" s="1" t="s">
        <v>12</v>
      </c>
      <c r="I4419" s="1">
        <v>65</v>
      </c>
      <c r="J4419" t="str">
        <f t="shared" si="208"/>
        <v>No</v>
      </c>
      <c r="K4419" t="str">
        <f t="shared" si="209"/>
        <v>No</v>
      </c>
      <c r="L4419">
        <f t="shared" si="210"/>
        <v>639148</v>
      </c>
      <c r="M4419" s="1" t="str">
        <f>IF(ISBLANK(D4419),_xlfn.MODE.SNGL(moras[TIPO_ASEGURAMIENTO]),D4419)</f>
        <v>TRABAJADOR INDEPENDIENTE</v>
      </c>
      <c r="N4419" s="1">
        <f>IF(ISBLANK(moras[[#This Row],[EDAD]]),T4440,moras[[#This Row],[EDAD]])</f>
        <v>65</v>
      </c>
    </row>
    <row r="4420" spans="1:14" x14ac:dyDescent="0.35">
      <c r="A4420" s="1">
        <v>4419</v>
      </c>
      <c r="B4420" s="1" t="s">
        <v>15</v>
      </c>
      <c r="C4420" s="1">
        <v>53466</v>
      </c>
      <c r="D4420" s="1" t="s">
        <v>10</v>
      </c>
      <c r="E4420" s="1" t="s">
        <v>11</v>
      </c>
      <c r="F4420" s="1" t="s">
        <v>12</v>
      </c>
      <c r="G4420" s="1" t="s">
        <v>13</v>
      </c>
      <c r="H4420" s="1" t="s">
        <v>13</v>
      </c>
      <c r="I4420" s="1">
        <v>59</v>
      </c>
      <c r="J4420" t="str">
        <f t="shared" si="208"/>
        <v>No</v>
      </c>
      <c r="K4420" t="str">
        <f t="shared" si="209"/>
        <v>No</v>
      </c>
      <c r="L4420">
        <f t="shared" si="210"/>
        <v>53466</v>
      </c>
      <c r="M4420" s="1" t="str">
        <f>IF(ISBLANK(D4420),_xlfn.MODE.SNGL(moras[TIPO_ASEGURAMIENTO]),D4420)</f>
        <v>ASALARIADO</v>
      </c>
      <c r="N4420" s="1">
        <f>IF(ISBLANK(moras[[#This Row],[EDAD]]),T4441,moras[[#This Row],[EDAD]])</f>
        <v>59</v>
      </c>
    </row>
    <row r="4421" spans="1:14" x14ac:dyDescent="0.35">
      <c r="A4421" s="1">
        <v>4420</v>
      </c>
      <c r="B4421" s="1" t="s">
        <v>9</v>
      </c>
      <c r="C4421" s="1">
        <v>423038.54</v>
      </c>
      <c r="D4421" s="1" t="s">
        <v>10</v>
      </c>
      <c r="E4421" s="1" t="s">
        <v>16</v>
      </c>
      <c r="F4421" s="1" t="s">
        <v>12</v>
      </c>
      <c r="G4421" s="1" t="s">
        <v>13</v>
      </c>
      <c r="H4421" s="1" t="s">
        <v>13</v>
      </c>
      <c r="I4421" s="1">
        <v>32</v>
      </c>
      <c r="J4421" t="str">
        <f t="shared" si="208"/>
        <v>No</v>
      </c>
      <c r="K4421" t="str">
        <f t="shared" si="209"/>
        <v>No</v>
      </c>
      <c r="L4421">
        <f t="shared" si="210"/>
        <v>423038.54</v>
      </c>
      <c r="M4421" s="1" t="str">
        <f>IF(ISBLANK(D4421),_xlfn.MODE.SNGL(moras[TIPO_ASEGURAMIENTO]),D4421)</f>
        <v>ASALARIADO</v>
      </c>
      <c r="N4421" s="1">
        <f>IF(ISBLANK(moras[[#This Row],[EDAD]]),T4442,moras[[#This Row],[EDAD]])</f>
        <v>32</v>
      </c>
    </row>
    <row r="4422" spans="1:14" x14ac:dyDescent="0.35">
      <c r="A4422" s="1">
        <v>4421</v>
      </c>
      <c r="B4422" s="1" t="s">
        <v>9</v>
      </c>
      <c r="C4422" s="1">
        <v>332063.19</v>
      </c>
      <c r="D4422" s="1" t="s">
        <v>10</v>
      </c>
      <c r="E4422" s="1" t="s">
        <v>16</v>
      </c>
      <c r="F4422" s="1" t="s">
        <v>12</v>
      </c>
      <c r="G4422" s="1" t="s">
        <v>13</v>
      </c>
      <c r="H4422" s="1" t="s">
        <v>13</v>
      </c>
      <c r="I4422" s="1">
        <v>22</v>
      </c>
      <c r="J4422" t="str">
        <f t="shared" si="208"/>
        <v>No</v>
      </c>
      <c r="K4422" t="str">
        <f t="shared" si="209"/>
        <v>No</v>
      </c>
      <c r="L4422">
        <f t="shared" si="210"/>
        <v>332063.19</v>
      </c>
      <c r="M4422" s="1" t="str">
        <f>IF(ISBLANK(D4422),_xlfn.MODE.SNGL(moras[TIPO_ASEGURAMIENTO]),D4422)</f>
        <v>ASALARIADO</v>
      </c>
      <c r="N4422" s="1">
        <f>IF(ISBLANK(moras[[#This Row],[EDAD]]),T4443,moras[[#This Row],[EDAD]])</f>
        <v>22</v>
      </c>
    </row>
    <row r="4423" spans="1:14" x14ac:dyDescent="0.35">
      <c r="A4423" s="1">
        <v>4422</v>
      </c>
      <c r="B4423" s="1" t="s">
        <v>9</v>
      </c>
      <c r="C4423" s="1">
        <v>491465.63</v>
      </c>
      <c r="D4423" s="1" t="s">
        <v>10</v>
      </c>
      <c r="E4423" s="1" t="s">
        <v>16</v>
      </c>
      <c r="F4423" s="1" t="s">
        <v>12</v>
      </c>
      <c r="G4423" s="1" t="s">
        <v>12</v>
      </c>
      <c r="H4423" s="1" t="s">
        <v>13</v>
      </c>
      <c r="I4423" s="1">
        <v>26</v>
      </c>
      <c r="J4423" t="str">
        <f t="shared" si="208"/>
        <v>No</v>
      </c>
      <c r="K4423" t="str">
        <f t="shared" si="209"/>
        <v>No</v>
      </c>
      <c r="L4423">
        <f t="shared" si="210"/>
        <v>491465.63</v>
      </c>
      <c r="M4423" s="1" t="str">
        <f>IF(ISBLANK(D4423),_xlfn.MODE.SNGL(moras[TIPO_ASEGURAMIENTO]),D4423)</f>
        <v>ASALARIADO</v>
      </c>
      <c r="N4423" s="1">
        <f>IF(ISBLANK(moras[[#This Row],[EDAD]]),T4444,moras[[#This Row],[EDAD]])</f>
        <v>26</v>
      </c>
    </row>
    <row r="4424" spans="1:14" x14ac:dyDescent="0.35">
      <c r="A4424" s="1">
        <v>4423</v>
      </c>
      <c r="B4424" s="1" t="s">
        <v>9</v>
      </c>
      <c r="C4424" s="1">
        <v>633433</v>
      </c>
      <c r="D4424" s="1" t="s">
        <v>18</v>
      </c>
      <c r="E4424" s="1" t="s">
        <v>16</v>
      </c>
      <c r="F4424" s="1" t="s">
        <v>12</v>
      </c>
      <c r="G4424" s="1" t="s">
        <v>13</v>
      </c>
      <c r="H4424" s="1" t="s">
        <v>13</v>
      </c>
      <c r="I4424" s="1">
        <v>27</v>
      </c>
      <c r="J4424" t="str">
        <f t="shared" si="208"/>
        <v>No</v>
      </c>
      <c r="K4424" t="str">
        <f t="shared" si="209"/>
        <v>No</v>
      </c>
      <c r="L4424">
        <f t="shared" si="210"/>
        <v>633433</v>
      </c>
      <c r="M4424" s="1" t="str">
        <f>IF(ISBLANK(D4424),_xlfn.MODE.SNGL(moras[TIPO_ASEGURAMIENTO]),D4424)</f>
        <v>TRABAJADOR INDEPENDIENTE</v>
      </c>
      <c r="N4424" s="1">
        <f>IF(ISBLANK(moras[[#This Row],[EDAD]]),T4445,moras[[#This Row],[EDAD]])</f>
        <v>27</v>
      </c>
    </row>
    <row r="4425" spans="1:14" x14ac:dyDescent="0.35">
      <c r="A4425" s="1">
        <v>4424</v>
      </c>
      <c r="B4425" s="1" t="s">
        <v>15</v>
      </c>
      <c r="C4425" s="1">
        <v>1021562</v>
      </c>
      <c r="D4425" s="1" t="s">
        <v>10</v>
      </c>
      <c r="E4425" s="1" t="s">
        <v>11</v>
      </c>
      <c r="F4425" s="1" t="s">
        <v>12</v>
      </c>
      <c r="G4425" s="1" t="s">
        <v>13</v>
      </c>
      <c r="H4425" s="1" t="s">
        <v>13</v>
      </c>
      <c r="I4425" s="1">
        <v>36</v>
      </c>
      <c r="J4425" t="str">
        <f t="shared" si="208"/>
        <v>No</v>
      </c>
      <c r="K4425" t="str">
        <f t="shared" si="209"/>
        <v>No</v>
      </c>
      <c r="L4425">
        <f t="shared" si="210"/>
        <v>1021562</v>
      </c>
      <c r="M4425" s="1" t="str">
        <f>IF(ISBLANK(D4425),_xlfn.MODE.SNGL(moras[TIPO_ASEGURAMIENTO]),D4425)</f>
        <v>ASALARIADO</v>
      </c>
      <c r="N4425" s="1">
        <f>IF(ISBLANK(moras[[#This Row],[EDAD]]),T4446,moras[[#This Row],[EDAD]])</f>
        <v>36</v>
      </c>
    </row>
    <row r="4426" spans="1:14" x14ac:dyDescent="0.35">
      <c r="A4426" s="1">
        <v>4425</v>
      </c>
      <c r="B4426" s="1" t="s">
        <v>9</v>
      </c>
      <c r="C4426" s="1">
        <v>307850</v>
      </c>
      <c r="D4426" s="1" t="s">
        <v>10</v>
      </c>
      <c r="E4426" s="1" t="s">
        <v>16</v>
      </c>
      <c r="F4426" s="1" t="s">
        <v>12</v>
      </c>
      <c r="G4426" s="1" t="s">
        <v>13</v>
      </c>
      <c r="H4426" s="1" t="s">
        <v>13</v>
      </c>
      <c r="I4426" s="1">
        <v>41</v>
      </c>
      <c r="J4426" t="str">
        <f t="shared" si="208"/>
        <v>No</v>
      </c>
      <c r="K4426" t="str">
        <f t="shared" si="209"/>
        <v>No</v>
      </c>
      <c r="L4426">
        <f t="shared" si="210"/>
        <v>307850</v>
      </c>
      <c r="M4426" s="1" t="str">
        <f>IF(ISBLANK(D4426),_xlfn.MODE.SNGL(moras[TIPO_ASEGURAMIENTO]),D4426)</f>
        <v>ASALARIADO</v>
      </c>
      <c r="N4426" s="1">
        <f>IF(ISBLANK(moras[[#This Row],[EDAD]]),T4447,moras[[#This Row],[EDAD]])</f>
        <v>41</v>
      </c>
    </row>
    <row r="4427" spans="1:14" x14ac:dyDescent="0.35">
      <c r="A4427" s="1">
        <v>4426</v>
      </c>
      <c r="B4427" s="1" t="s">
        <v>9</v>
      </c>
      <c r="C4427" s="1">
        <v>337925.96</v>
      </c>
      <c r="D4427" s="1" t="s">
        <v>10</v>
      </c>
      <c r="E4427" s="1" t="s">
        <v>16</v>
      </c>
      <c r="F4427" s="1" t="s">
        <v>12</v>
      </c>
      <c r="G4427" s="1" t="s">
        <v>13</v>
      </c>
      <c r="H4427" s="1" t="s">
        <v>13</v>
      </c>
      <c r="I4427" s="1">
        <v>23</v>
      </c>
      <c r="J4427" t="str">
        <f t="shared" si="208"/>
        <v>No</v>
      </c>
      <c r="K4427" t="str">
        <f t="shared" si="209"/>
        <v>No</v>
      </c>
      <c r="L4427">
        <f t="shared" si="210"/>
        <v>337925.96</v>
      </c>
      <c r="M4427" s="1" t="str">
        <f>IF(ISBLANK(D4427),_xlfn.MODE.SNGL(moras[TIPO_ASEGURAMIENTO]),D4427)</f>
        <v>ASALARIADO</v>
      </c>
      <c r="N4427" s="1">
        <f>IF(ISBLANK(moras[[#This Row],[EDAD]]),T4448,moras[[#This Row],[EDAD]])</f>
        <v>23</v>
      </c>
    </row>
    <row r="4428" spans="1:14" x14ac:dyDescent="0.35">
      <c r="A4428" s="1">
        <v>4427</v>
      </c>
      <c r="B4428" s="1" t="s">
        <v>9</v>
      </c>
      <c r="C4428" s="1">
        <v>884003.5</v>
      </c>
      <c r="D4428" s="1" t="s">
        <v>10</v>
      </c>
      <c r="E4428" s="1" t="s">
        <v>16</v>
      </c>
      <c r="F4428" s="1" t="s">
        <v>12</v>
      </c>
      <c r="G4428" s="1" t="s">
        <v>13</v>
      </c>
      <c r="H4428" s="1" t="s">
        <v>13</v>
      </c>
      <c r="I4428" s="1">
        <v>25</v>
      </c>
      <c r="J4428" t="str">
        <f t="shared" si="208"/>
        <v>No</v>
      </c>
      <c r="K4428" t="str">
        <f t="shared" si="209"/>
        <v>No</v>
      </c>
      <c r="L4428">
        <f t="shared" si="210"/>
        <v>884003.5</v>
      </c>
      <c r="M4428" s="1" t="str">
        <f>IF(ISBLANK(D4428),_xlfn.MODE.SNGL(moras[TIPO_ASEGURAMIENTO]),D4428)</f>
        <v>ASALARIADO</v>
      </c>
      <c r="N4428" s="1">
        <f>IF(ISBLANK(moras[[#This Row],[EDAD]]),T4449,moras[[#This Row],[EDAD]])</f>
        <v>25</v>
      </c>
    </row>
    <row r="4429" spans="1:14" x14ac:dyDescent="0.35">
      <c r="A4429" s="1">
        <v>4428</v>
      </c>
      <c r="B4429" s="1" t="s">
        <v>9</v>
      </c>
      <c r="C4429" s="1">
        <v>514062</v>
      </c>
      <c r="D4429" s="1" t="s">
        <v>18</v>
      </c>
      <c r="E4429" s="1" t="s">
        <v>16</v>
      </c>
      <c r="F4429" s="1" t="s">
        <v>12</v>
      </c>
      <c r="G4429" s="1" t="s">
        <v>13</v>
      </c>
      <c r="H4429" s="1" t="s">
        <v>13</v>
      </c>
      <c r="I4429" s="1">
        <v>60</v>
      </c>
      <c r="J4429" t="str">
        <f t="shared" si="208"/>
        <v>No</v>
      </c>
      <c r="K4429" t="str">
        <f t="shared" si="209"/>
        <v>No</v>
      </c>
      <c r="L4429">
        <f t="shared" si="210"/>
        <v>514062</v>
      </c>
      <c r="M4429" s="1" t="str">
        <f>IF(ISBLANK(D4429),_xlfn.MODE.SNGL(moras[TIPO_ASEGURAMIENTO]),D4429)</f>
        <v>TRABAJADOR INDEPENDIENTE</v>
      </c>
      <c r="N4429" s="1">
        <f>IF(ISBLANK(moras[[#This Row],[EDAD]]),T4450,moras[[#This Row],[EDAD]])</f>
        <v>60</v>
      </c>
    </row>
    <row r="4430" spans="1:14" x14ac:dyDescent="0.35">
      <c r="A4430" s="1">
        <v>4429</v>
      </c>
      <c r="B4430" s="1" t="s">
        <v>9</v>
      </c>
      <c r="C4430" s="1">
        <v>724000</v>
      </c>
      <c r="D4430" s="1" t="s">
        <v>10</v>
      </c>
      <c r="E4430" s="1" t="s">
        <v>16</v>
      </c>
      <c r="F4430" s="1" t="s">
        <v>12</v>
      </c>
      <c r="G4430" s="1" t="s">
        <v>13</v>
      </c>
      <c r="H4430" s="1" t="s">
        <v>13</v>
      </c>
      <c r="I4430" s="1">
        <v>29</v>
      </c>
      <c r="J4430" t="str">
        <f t="shared" si="208"/>
        <v>No</v>
      </c>
      <c r="K4430" t="str">
        <f t="shared" si="209"/>
        <v>No</v>
      </c>
      <c r="L4430">
        <f t="shared" si="210"/>
        <v>724000</v>
      </c>
      <c r="M4430" s="1" t="str">
        <f>IF(ISBLANK(D4430),_xlfn.MODE.SNGL(moras[TIPO_ASEGURAMIENTO]),D4430)</f>
        <v>ASALARIADO</v>
      </c>
      <c r="N4430" s="1">
        <f>IF(ISBLANK(moras[[#This Row],[EDAD]]),T4451,moras[[#This Row],[EDAD]])</f>
        <v>29</v>
      </c>
    </row>
    <row r="4431" spans="1:14" x14ac:dyDescent="0.35">
      <c r="A4431" s="1">
        <v>4430</v>
      </c>
      <c r="B4431" s="1" t="s">
        <v>9</v>
      </c>
      <c r="C4431" s="1">
        <v>297045</v>
      </c>
      <c r="D4431" s="1" t="s">
        <v>18</v>
      </c>
      <c r="E4431" s="1" t="s">
        <v>16</v>
      </c>
      <c r="F4431" s="1" t="s">
        <v>12</v>
      </c>
      <c r="G4431" s="1" t="s">
        <v>13</v>
      </c>
      <c r="H4431" s="1" t="s">
        <v>12</v>
      </c>
      <c r="I4431" s="1">
        <v>56</v>
      </c>
      <c r="J4431" t="str">
        <f t="shared" si="208"/>
        <v>No</v>
      </c>
      <c r="K4431" t="str">
        <f t="shared" si="209"/>
        <v>No</v>
      </c>
      <c r="L4431">
        <f t="shared" si="210"/>
        <v>297045</v>
      </c>
      <c r="M4431" s="1" t="str">
        <f>IF(ISBLANK(D4431),_xlfn.MODE.SNGL(moras[TIPO_ASEGURAMIENTO]),D4431)</f>
        <v>TRABAJADOR INDEPENDIENTE</v>
      </c>
      <c r="N4431" s="1">
        <f>IF(ISBLANK(moras[[#This Row],[EDAD]]),T4452,moras[[#This Row],[EDAD]])</f>
        <v>56</v>
      </c>
    </row>
    <row r="4432" spans="1:14" x14ac:dyDescent="0.35">
      <c r="A4432" s="1">
        <v>4431</v>
      </c>
      <c r="B4432" s="1" t="s">
        <v>9</v>
      </c>
      <c r="C4432" s="1">
        <v>487739</v>
      </c>
      <c r="D4432" s="1" t="s">
        <v>18</v>
      </c>
      <c r="E4432" s="1" t="s">
        <v>16</v>
      </c>
      <c r="F4432" s="1" t="s">
        <v>12</v>
      </c>
      <c r="G4432" s="1" t="s">
        <v>13</v>
      </c>
      <c r="H4432" s="1" t="s">
        <v>12</v>
      </c>
      <c r="I4432" s="1">
        <v>45</v>
      </c>
      <c r="J4432" t="str">
        <f t="shared" si="208"/>
        <v>No</v>
      </c>
      <c r="K4432" t="str">
        <f t="shared" si="209"/>
        <v>No</v>
      </c>
      <c r="L4432">
        <f t="shared" si="210"/>
        <v>487739</v>
      </c>
      <c r="M4432" s="1" t="str">
        <f>IF(ISBLANK(D4432),_xlfn.MODE.SNGL(moras[TIPO_ASEGURAMIENTO]),D4432)</f>
        <v>TRABAJADOR INDEPENDIENTE</v>
      </c>
      <c r="N4432" s="1">
        <f>IF(ISBLANK(moras[[#This Row],[EDAD]]),T4453,moras[[#This Row],[EDAD]])</f>
        <v>45</v>
      </c>
    </row>
    <row r="4433" spans="1:14" x14ac:dyDescent="0.35">
      <c r="A4433" s="1">
        <v>4432</v>
      </c>
      <c r="B4433" s="1" t="s">
        <v>9</v>
      </c>
      <c r="C4433" s="1">
        <v>370609.6</v>
      </c>
      <c r="D4433" s="1" t="s">
        <v>10</v>
      </c>
      <c r="E4433" s="1" t="s">
        <v>16</v>
      </c>
      <c r="F4433" s="1" t="s">
        <v>12</v>
      </c>
      <c r="G4433" s="1" t="s">
        <v>12</v>
      </c>
      <c r="H4433" s="1" t="s">
        <v>13</v>
      </c>
      <c r="I4433" s="1">
        <v>59</v>
      </c>
      <c r="J4433" t="str">
        <f t="shared" si="208"/>
        <v>No</v>
      </c>
      <c r="K4433" t="str">
        <f t="shared" si="209"/>
        <v>No</v>
      </c>
      <c r="L4433">
        <f t="shared" si="210"/>
        <v>370609.6</v>
      </c>
      <c r="M4433" s="1" t="str">
        <f>IF(ISBLANK(D4433),_xlfn.MODE.SNGL(moras[TIPO_ASEGURAMIENTO]),D4433)</f>
        <v>ASALARIADO</v>
      </c>
      <c r="N4433" s="1">
        <f>IF(ISBLANK(moras[[#This Row],[EDAD]]),T4454,moras[[#This Row],[EDAD]])</f>
        <v>59</v>
      </c>
    </row>
    <row r="4434" spans="1:14" x14ac:dyDescent="0.35">
      <c r="A4434" s="1">
        <v>4433</v>
      </c>
      <c r="B4434" s="1" t="s">
        <v>9</v>
      </c>
      <c r="C4434" s="1">
        <v>287000</v>
      </c>
      <c r="D4434" s="1" t="s">
        <v>10</v>
      </c>
      <c r="E4434" s="1" t="s">
        <v>16</v>
      </c>
      <c r="F4434" s="1" t="s">
        <v>12</v>
      </c>
      <c r="G4434" s="1" t="s">
        <v>13</v>
      </c>
      <c r="H4434" s="1" t="s">
        <v>13</v>
      </c>
      <c r="I4434" s="1">
        <v>19</v>
      </c>
      <c r="J4434" t="str">
        <f t="shared" si="208"/>
        <v>No</v>
      </c>
      <c r="K4434" t="str">
        <f t="shared" si="209"/>
        <v>No</v>
      </c>
      <c r="L4434">
        <f t="shared" si="210"/>
        <v>287000</v>
      </c>
      <c r="M4434" s="1" t="str">
        <f>IF(ISBLANK(D4434),_xlfn.MODE.SNGL(moras[TIPO_ASEGURAMIENTO]),D4434)</f>
        <v>ASALARIADO</v>
      </c>
      <c r="N4434" s="1">
        <f>IF(ISBLANK(moras[[#This Row],[EDAD]]),T4455,moras[[#This Row],[EDAD]])</f>
        <v>19</v>
      </c>
    </row>
    <row r="4435" spans="1:14" x14ac:dyDescent="0.35">
      <c r="A4435" s="1">
        <v>4434</v>
      </c>
      <c r="B4435" s="1" t="s">
        <v>15</v>
      </c>
      <c r="C4435" s="1">
        <v>501367.89</v>
      </c>
      <c r="D4435" s="1" t="s">
        <v>10</v>
      </c>
      <c r="E4435" s="1" t="s">
        <v>16</v>
      </c>
      <c r="F4435" s="1" t="s">
        <v>12</v>
      </c>
      <c r="G4435" s="1" t="s">
        <v>13</v>
      </c>
      <c r="H4435" s="1" t="s">
        <v>13</v>
      </c>
      <c r="I4435" s="1">
        <v>27</v>
      </c>
      <c r="J4435" t="str">
        <f t="shared" si="208"/>
        <v>No</v>
      </c>
      <c r="K4435" t="str">
        <f t="shared" si="209"/>
        <v>No</v>
      </c>
      <c r="L4435">
        <f t="shared" si="210"/>
        <v>501367.89</v>
      </c>
      <c r="M4435" s="1" t="str">
        <f>IF(ISBLANK(D4435),_xlfn.MODE.SNGL(moras[TIPO_ASEGURAMIENTO]),D4435)</f>
        <v>ASALARIADO</v>
      </c>
      <c r="N4435" s="1">
        <f>IF(ISBLANK(moras[[#This Row],[EDAD]]),T4456,moras[[#This Row],[EDAD]])</f>
        <v>27</v>
      </c>
    </row>
    <row r="4436" spans="1:14" x14ac:dyDescent="0.35">
      <c r="A4436" s="1">
        <v>4435</v>
      </c>
      <c r="B4436" s="1" t="s">
        <v>9</v>
      </c>
      <c r="C4436" s="1">
        <v>644894.4</v>
      </c>
      <c r="D4436" s="1" t="s">
        <v>10</v>
      </c>
      <c r="E4436" s="1" t="s">
        <v>16</v>
      </c>
      <c r="F4436" s="1" t="s">
        <v>12</v>
      </c>
      <c r="G4436" s="1" t="s">
        <v>13</v>
      </c>
      <c r="H4436" s="1" t="s">
        <v>13</v>
      </c>
      <c r="I4436" s="1">
        <v>37</v>
      </c>
      <c r="J4436" t="str">
        <f t="shared" si="208"/>
        <v>No</v>
      </c>
      <c r="K4436" t="str">
        <f t="shared" si="209"/>
        <v>No</v>
      </c>
      <c r="L4436">
        <f t="shared" si="210"/>
        <v>644894.4</v>
      </c>
      <c r="M4436" s="1" t="str">
        <f>IF(ISBLANK(D4436),_xlfn.MODE.SNGL(moras[TIPO_ASEGURAMIENTO]),D4436)</f>
        <v>ASALARIADO</v>
      </c>
      <c r="N4436" s="1">
        <f>IF(ISBLANK(moras[[#This Row],[EDAD]]),T4457,moras[[#This Row],[EDAD]])</f>
        <v>37</v>
      </c>
    </row>
    <row r="4437" spans="1:14" x14ac:dyDescent="0.35">
      <c r="A4437" s="1">
        <v>4436</v>
      </c>
      <c r="B4437" s="1" t="s">
        <v>15</v>
      </c>
      <c r="C4437" s="1">
        <v>278030.99</v>
      </c>
      <c r="D4437" s="1" t="s">
        <v>19</v>
      </c>
      <c r="E4437" s="1" t="s">
        <v>16</v>
      </c>
      <c r="F4437" s="1" t="s">
        <v>12</v>
      </c>
      <c r="G4437" s="1" t="s">
        <v>13</v>
      </c>
      <c r="H4437" s="1" t="s">
        <v>13</v>
      </c>
      <c r="I4437" s="1">
        <v>20</v>
      </c>
      <c r="J4437" t="str">
        <f t="shared" si="208"/>
        <v>No</v>
      </c>
      <c r="K4437" t="str">
        <f t="shared" si="209"/>
        <v>No</v>
      </c>
      <c r="L4437">
        <f t="shared" si="210"/>
        <v>278030.99</v>
      </c>
      <c r="M4437" s="1" t="str">
        <f>IF(ISBLANK(D4437),_xlfn.MODE.SNGL(moras[TIPO_ASEGURAMIENTO]),D4437)</f>
        <v>CONVENIOS ESPECIALES DE TRABAJADORES INDEPENDIENTES</v>
      </c>
      <c r="N4437" s="1">
        <f>IF(ISBLANK(moras[[#This Row],[EDAD]]),T4458,moras[[#This Row],[EDAD]])</f>
        <v>20</v>
      </c>
    </row>
    <row r="4438" spans="1:14" x14ac:dyDescent="0.35">
      <c r="A4438" s="1">
        <v>4437</v>
      </c>
      <c r="B4438" s="1" t="s">
        <v>15</v>
      </c>
      <c r="C4438" s="1">
        <v>327716</v>
      </c>
      <c r="D4438" s="1" t="s">
        <v>17</v>
      </c>
      <c r="E4438" s="1" t="s">
        <v>16</v>
      </c>
      <c r="F4438" s="1" t="s">
        <v>12</v>
      </c>
      <c r="G4438" s="1" t="s">
        <v>13</v>
      </c>
      <c r="H4438" s="1" t="s">
        <v>13</v>
      </c>
      <c r="I4438" s="1">
        <v>61</v>
      </c>
      <c r="J4438" t="str">
        <f t="shared" si="208"/>
        <v>No</v>
      </c>
      <c r="K4438" t="str">
        <f t="shared" si="209"/>
        <v>No</v>
      </c>
      <c r="L4438">
        <f t="shared" si="210"/>
        <v>327716</v>
      </c>
      <c r="M4438" s="1" t="str">
        <f>IF(ISBLANK(D4438),_xlfn.MODE.SNGL(moras[TIPO_ASEGURAMIENTO]),D4438)</f>
        <v>ASEGURADO VOLUNTARIO</v>
      </c>
      <c r="N4438" s="1">
        <f>IF(ISBLANK(moras[[#This Row],[EDAD]]),T4459,moras[[#This Row],[EDAD]])</f>
        <v>61</v>
      </c>
    </row>
    <row r="4439" spans="1:14" x14ac:dyDescent="0.35">
      <c r="A4439" s="1">
        <v>4438</v>
      </c>
      <c r="B4439" s="1" t="s">
        <v>15</v>
      </c>
      <c r="C4439" s="1">
        <v>1064074.55</v>
      </c>
      <c r="D4439" s="1" t="s">
        <v>10</v>
      </c>
      <c r="E4439" s="1" t="s">
        <v>16</v>
      </c>
      <c r="F4439" s="1" t="s">
        <v>12</v>
      </c>
      <c r="G4439" s="1" t="s">
        <v>13</v>
      </c>
      <c r="H4439" s="1" t="s">
        <v>13</v>
      </c>
      <c r="I4439" s="1">
        <v>21</v>
      </c>
      <c r="J4439" t="str">
        <f t="shared" si="208"/>
        <v>No</v>
      </c>
      <c r="K4439" t="str">
        <f t="shared" si="209"/>
        <v>No</v>
      </c>
      <c r="L4439">
        <f t="shared" si="210"/>
        <v>1064074.55</v>
      </c>
      <c r="M4439" s="1" t="str">
        <f>IF(ISBLANK(D4439),_xlfn.MODE.SNGL(moras[TIPO_ASEGURAMIENTO]),D4439)</f>
        <v>ASALARIADO</v>
      </c>
      <c r="N4439" s="1">
        <f>IF(ISBLANK(moras[[#This Row],[EDAD]]),T4460,moras[[#This Row],[EDAD]])</f>
        <v>21</v>
      </c>
    </row>
    <row r="4440" spans="1:14" x14ac:dyDescent="0.35">
      <c r="A4440" s="1">
        <v>4439</v>
      </c>
      <c r="B4440" s="1" t="s">
        <v>9</v>
      </c>
      <c r="C4440" s="1">
        <v>419207.05</v>
      </c>
      <c r="D4440" s="1" t="s">
        <v>10</v>
      </c>
      <c r="E4440" s="1" t="s">
        <v>16</v>
      </c>
      <c r="F4440" s="1" t="s">
        <v>12</v>
      </c>
      <c r="G4440" s="1" t="s">
        <v>13</v>
      </c>
      <c r="H4440" s="1" t="s">
        <v>13</v>
      </c>
      <c r="I4440" s="1">
        <v>48</v>
      </c>
      <c r="J4440" t="str">
        <f t="shared" si="208"/>
        <v>No</v>
      </c>
      <c r="K4440" t="str">
        <f t="shared" si="209"/>
        <v>No</v>
      </c>
      <c r="L4440">
        <f t="shared" si="210"/>
        <v>419207.05</v>
      </c>
      <c r="M4440" s="1" t="str">
        <f>IF(ISBLANK(D4440),_xlfn.MODE.SNGL(moras[TIPO_ASEGURAMIENTO]),D4440)</f>
        <v>ASALARIADO</v>
      </c>
      <c r="N4440" s="1">
        <f>IF(ISBLANK(moras[[#This Row],[EDAD]]),T4461,moras[[#This Row],[EDAD]])</f>
        <v>48</v>
      </c>
    </row>
    <row r="4441" spans="1:14" x14ac:dyDescent="0.35">
      <c r="A4441" s="1">
        <v>4440</v>
      </c>
      <c r="B4441" s="1" t="s">
        <v>9</v>
      </c>
      <c r="C4441" s="1">
        <v>1277200</v>
      </c>
      <c r="D4441" s="1" t="s">
        <v>10</v>
      </c>
      <c r="E4441" s="1" t="s">
        <v>16</v>
      </c>
      <c r="F4441" s="1" t="s">
        <v>12</v>
      </c>
      <c r="G4441" s="1" t="s">
        <v>13</v>
      </c>
      <c r="H4441" s="1" t="s">
        <v>13</v>
      </c>
      <c r="I4441" s="1">
        <v>24</v>
      </c>
      <c r="J4441" t="str">
        <f t="shared" si="208"/>
        <v>No</v>
      </c>
      <c r="K4441" t="str">
        <f t="shared" si="209"/>
        <v>No</v>
      </c>
      <c r="L4441">
        <f t="shared" si="210"/>
        <v>1277200</v>
      </c>
      <c r="M4441" s="1" t="str">
        <f>IF(ISBLANK(D4441),_xlfn.MODE.SNGL(moras[TIPO_ASEGURAMIENTO]),D4441)</f>
        <v>ASALARIADO</v>
      </c>
      <c r="N4441" s="1">
        <f>IF(ISBLANK(moras[[#This Row],[EDAD]]),T4462,moras[[#This Row],[EDAD]])</f>
        <v>24</v>
      </c>
    </row>
    <row r="4442" spans="1:14" x14ac:dyDescent="0.35">
      <c r="A4442" s="1">
        <v>4441</v>
      </c>
      <c r="B4442" s="1" t="s">
        <v>9</v>
      </c>
      <c r="C4442" s="1">
        <v>1228919.8500000001</v>
      </c>
      <c r="D4442" s="1" t="s">
        <v>19</v>
      </c>
      <c r="E4442" s="1" t="s">
        <v>16</v>
      </c>
      <c r="F4442" s="1" t="s">
        <v>12</v>
      </c>
      <c r="G4442" s="1" t="s">
        <v>13</v>
      </c>
      <c r="H4442" s="1" t="s">
        <v>13</v>
      </c>
      <c r="I4442" s="1">
        <v>53</v>
      </c>
      <c r="J4442" t="str">
        <f t="shared" si="208"/>
        <v>No</v>
      </c>
      <c r="K4442" t="str">
        <f t="shared" si="209"/>
        <v>No</v>
      </c>
      <c r="L4442">
        <f t="shared" si="210"/>
        <v>1228919.8500000001</v>
      </c>
      <c r="M4442" s="1" t="str">
        <f>IF(ISBLANK(D4442),_xlfn.MODE.SNGL(moras[TIPO_ASEGURAMIENTO]),D4442)</f>
        <v>CONVENIOS ESPECIALES DE TRABAJADORES INDEPENDIENTES</v>
      </c>
      <c r="N4442" s="1">
        <f>IF(ISBLANK(moras[[#This Row],[EDAD]]),T4463,moras[[#This Row],[EDAD]])</f>
        <v>53</v>
      </c>
    </row>
    <row r="4443" spans="1:14" x14ac:dyDescent="0.35">
      <c r="A4443" s="1">
        <v>4442</v>
      </c>
      <c r="B4443" s="1" t="s">
        <v>9</v>
      </c>
      <c r="C4443" s="1">
        <v>1446221.81</v>
      </c>
      <c r="D4443" s="1" t="s">
        <v>10</v>
      </c>
      <c r="E4443" s="1" t="s">
        <v>11</v>
      </c>
      <c r="F4443" s="1" t="s">
        <v>12</v>
      </c>
      <c r="G4443" s="1" t="s">
        <v>13</v>
      </c>
      <c r="H4443" s="1" t="s">
        <v>13</v>
      </c>
      <c r="I4443" s="1">
        <v>60</v>
      </c>
      <c r="J4443" t="str">
        <f t="shared" si="208"/>
        <v>No</v>
      </c>
      <c r="K4443" t="str">
        <f t="shared" si="209"/>
        <v>No</v>
      </c>
      <c r="L4443">
        <f t="shared" si="210"/>
        <v>1446221.81</v>
      </c>
      <c r="M4443" s="1" t="str">
        <f>IF(ISBLANK(D4443),_xlfn.MODE.SNGL(moras[TIPO_ASEGURAMIENTO]),D4443)</f>
        <v>ASALARIADO</v>
      </c>
      <c r="N4443" s="1">
        <f>IF(ISBLANK(moras[[#This Row],[EDAD]]),T4464,moras[[#This Row],[EDAD]])</f>
        <v>60</v>
      </c>
    </row>
    <row r="4444" spans="1:14" x14ac:dyDescent="0.35">
      <c r="A4444" s="1">
        <v>4443</v>
      </c>
      <c r="B4444" s="1" t="s">
        <v>9</v>
      </c>
      <c r="C4444" s="1">
        <v>270900</v>
      </c>
      <c r="D4444" s="1" t="s">
        <v>10</v>
      </c>
      <c r="E4444" s="1" t="s">
        <v>16</v>
      </c>
      <c r="F4444" s="1" t="s">
        <v>12</v>
      </c>
      <c r="G4444" s="1" t="s">
        <v>12</v>
      </c>
      <c r="H4444" s="1" t="s">
        <v>13</v>
      </c>
      <c r="I4444" s="1">
        <v>43</v>
      </c>
      <c r="J4444" t="str">
        <f t="shared" si="208"/>
        <v>No</v>
      </c>
      <c r="K4444" t="str">
        <f t="shared" si="209"/>
        <v>No</v>
      </c>
      <c r="L4444">
        <f t="shared" si="210"/>
        <v>270900</v>
      </c>
      <c r="M4444" s="1" t="str">
        <f>IF(ISBLANK(D4444),_xlfn.MODE.SNGL(moras[TIPO_ASEGURAMIENTO]),D4444)</f>
        <v>ASALARIADO</v>
      </c>
      <c r="N4444" s="1">
        <f>IF(ISBLANK(moras[[#This Row],[EDAD]]),T4465,moras[[#This Row],[EDAD]])</f>
        <v>43</v>
      </c>
    </row>
    <row r="4445" spans="1:14" x14ac:dyDescent="0.35">
      <c r="A4445" s="1">
        <v>4444</v>
      </c>
      <c r="B4445" s="1" t="s">
        <v>9</v>
      </c>
      <c r="C4445" s="1">
        <v>561517</v>
      </c>
      <c r="D4445" s="1" t="s">
        <v>10</v>
      </c>
      <c r="E4445" s="1" t="s">
        <v>11</v>
      </c>
      <c r="F4445" s="1" t="s">
        <v>12</v>
      </c>
      <c r="G4445" s="1" t="s">
        <v>13</v>
      </c>
      <c r="H4445" s="1" t="s">
        <v>13</v>
      </c>
      <c r="I4445" s="1">
        <v>42</v>
      </c>
      <c r="J4445" t="str">
        <f t="shared" si="208"/>
        <v>No</v>
      </c>
      <c r="K4445" t="str">
        <f t="shared" si="209"/>
        <v>No</v>
      </c>
      <c r="L4445">
        <f t="shared" si="210"/>
        <v>561517</v>
      </c>
      <c r="M4445" s="1" t="str">
        <f>IF(ISBLANK(D4445),_xlfn.MODE.SNGL(moras[TIPO_ASEGURAMIENTO]),D4445)</f>
        <v>ASALARIADO</v>
      </c>
      <c r="N4445" s="1">
        <f>IF(ISBLANK(moras[[#This Row],[EDAD]]),T4466,moras[[#This Row],[EDAD]])</f>
        <v>42</v>
      </c>
    </row>
    <row r="4446" spans="1:14" x14ac:dyDescent="0.35">
      <c r="A4446" s="1">
        <v>4445</v>
      </c>
      <c r="B4446" s="1" t="s">
        <v>9</v>
      </c>
      <c r="C4446" s="1">
        <v>297046</v>
      </c>
      <c r="D4446" s="1" t="s">
        <v>18</v>
      </c>
      <c r="E4446" s="1" t="s">
        <v>16</v>
      </c>
      <c r="F4446" s="1" t="s">
        <v>12</v>
      </c>
      <c r="G4446" s="1" t="s">
        <v>13</v>
      </c>
      <c r="H4446" s="1" t="s">
        <v>12</v>
      </c>
      <c r="I4446" s="1">
        <v>26</v>
      </c>
      <c r="J4446" t="str">
        <f t="shared" si="208"/>
        <v>No</v>
      </c>
      <c r="K4446" t="str">
        <f t="shared" si="209"/>
        <v>No</v>
      </c>
      <c r="L4446">
        <f t="shared" si="210"/>
        <v>297046</v>
      </c>
      <c r="M4446" s="1" t="str">
        <f>IF(ISBLANK(D4446),_xlfn.MODE.SNGL(moras[TIPO_ASEGURAMIENTO]),D4446)</f>
        <v>TRABAJADOR INDEPENDIENTE</v>
      </c>
      <c r="N4446" s="1">
        <f>IF(ISBLANK(moras[[#This Row],[EDAD]]),T4467,moras[[#This Row],[EDAD]])</f>
        <v>26</v>
      </c>
    </row>
    <row r="4447" spans="1:14" x14ac:dyDescent="0.35">
      <c r="A4447" s="1">
        <v>4446</v>
      </c>
      <c r="B4447" s="1" t="s">
        <v>9</v>
      </c>
      <c r="C4447" s="1">
        <v>278030</v>
      </c>
      <c r="D4447" s="1" t="s">
        <v>18</v>
      </c>
      <c r="E4447" s="1" t="s">
        <v>16</v>
      </c>
      <c r="F4447" s="1" t="s">
        <v>12</v>
      </c>
      <c r="G4447" s="1" t="s">
        <v>13</v>
      </c>
      <c r="H4447" s="1" t="s">
        <v>13</v>
      </c>
      <c r="I4447" s="1">
        <v>29</v>
      </c>
      <c r="J4447" t="str">
        <f t="shared" si="208"/>
        <v>No</v>
      </c>
      <c r="K4447" t="str">
        <f t="shared" si="209"/>
        <v>No</v>
      </c>
      <c r="L4447">
        <f t="shared" si="210"/>
        <v>278030</v>
      </c>
      <c r="M4447" s="1" t="str">
        <f>IF(ISBLANK(D4447),_xlfn.MODE.SNGL(moras[TIPO_ASEGURAMIENTO]),D4447)</f>
        <v>TRABAJADOR INDEPENDIENTE</v>
      </c>
      <c r="N4447" s="1">
        <f>IF(ISBLANK(moras[[#This Row],[EDAD]]),T4468,moras[[#This Row],[EDAD]])</f>
        <v>29</v>
      </c>
    </row>
    <row r="4448" spans="1:14" x14ac:dyDescent="0.35">
      <c r="A4448" s="1">
        <v>4447</v>
      </c>
      <c r="B4448" s="1" t="s">
        <v>9</v>
      </c>
      <c r="C4448" s="1">
        <v>885877.44</v>
      </c>
      <c r="D4448" s="1" t="s">
        <v>10</v>
      </c>
      <c r="E4448" s="1" t="s">
        <v>16</v>
      </c>
      <c r="F4448" s="1" t="s">
        <v>12</v>
      </c>
      <c r="G4448" s="1" t="s">
        <v>13</v>
      </c>
      <c r="H4448" s="1" t="s">
        <v>13</v>
      </c>
      <c r="I4448" s="1">
        <v>31</v>
      </c>
      <c r="J4448" t="str">
        <f t="shared" si="208"/>
        <v>No</v>
      </c>
      <c r="K4448" t="str">
        <f t="shared" si="209"/>
        <v>No</v>
      </c>
      <c r="L4448">
        <f t="shared" si="210"/>
        <v>885877.44</v>
      </c>
      <c r="M4448" s="1" t="str">
        <f>IF(ISBLANK(D4448),_xlfn.MODE.SNGL(moras[TIPO_ASEGURAMIENTO]),D4448)</f>
        <v>ASALARIADO</v>
      </c>
      <c r="N4448" s="1">
        <f>IF(ISBLANK(moras[[#This Row],[EDAD]]),T4469,moras[[#This Row],[EDAD]])</f>
        <v>31</v>
      </c>
    </row>
    <row r="4449" spans="1:14" x14ac:dyDescent="0.35">
      <c r="A4449" s="1">
        <v>4448</v>
      </c>
      <c r="B4449" s="1" t="s">
        <v>9</v>
      </c>
      <c r="C4449" s="1">
        <v>597978</v>
      </c>
      <c r="D4449" s="1" t="s">
        <v>10</v>
      </c>
      <c r="E4449" s="1" t="s">
        <v>16</v>
      </c>
      <c r="F4449" s="1" t="s">
        <v>12</v>
      </c>
      <c r="G4449" s="1" t="s">
        <v>13</v>
      </c>
      <c r="H4449" s="1" t="s">
        <v>13</v>
      </c>
      <c r="I4449" s="1">
        <v>41</v>
      </c>
      <c r="J4449" t="str">
        <f t="shared" si="208"/>
        <v>No</v>
      </c>
      <c r="K4449" t="str">
        <f t="shared" si="209"/>
        <v>No</v>
      </c>
      <c r="L4449">
        <f t="shared" si="210"/>
        <v>597978</v>
      </c>
      <c r="M4449" s="1" t="str">
        <f>IF(ISBLANK(D4449),_xlfn.MODE.SNGL(moras[TIPO_ASEGURAMIENTO]),D4449)</f>
        <v>ASALARIADO</v>
      </c>
      <c r="N4449" s="1">
        <f>IF(ISBLANK(moras[[#This Row],[EDAD]]),T4470,moras[[#This Row],[EDAD]])</f>
        <v>41</v>
      </c>
    </row>
    <row r="4450" spans="1:14" x14ac:dyDescent="0.35">
      <c r="A4450" s="1">
        <v>4449</v>
      </c>
      <c r="B4450" s="1" t="s">
        <v>15</v>
      </c>
      <c r="C4450" s="1">
        <v>322634</v>
      </c>
      <c r="D4450" s="1" t="s">
        <v>17</v>
      </c>
      <c r="E4450" s="1" t="s">
        <v>16</v>
      </c>
      <c r="F4450" s="1" t="s">
        <v>12</v>
      </c>
      <c r="G4450" s="1" t="s">
        <v>13</v>
      </c>
      <c r="H4450" s="1" t="s">
        <v>13</v>
      </c>
      <c r="I4450" s="1">
        <v>79</v>
      </c>
      <c r="J4450" t="str">
        <f t="shared" si="208"/>
        <v>No</v>
      </c>
      <c r="K4450" t="str">
        <f t="shared" si="209"/>
        <v>No</v>
      </c>
      <c r="L4450">
        <f t="shared" si="210"/>
        <v>322634</v>
      </c>
      <c r="M4450" s="1" t="str">
        <f>IF(ISBLANK(D4450),_xlfn.MODE.SNGL(moras[TIPO_ASEGURAMIENTO]),D4450)</f>
        <v>ASEGURADO VOLUNTARIO</v>
      </c>
      <c r="N4450" s="1">
        <f>IF(ISBLANK(moras[[#This Row],[EDAD]]),T4471,moras[[#This Row],[EDAD]])</f>
        <v>79</v>
      </c>
    </row>
    <row r="4451" spans="1:14" x14ac:dyDescent="0.35">
      <c r="A4451" s="1">
        <v>4450</v>
      </c>
      <c r="B4451" s="1" t="s">
        <v>9</v>
      </c>
      <c r="C4451" s="1">
        <v>680463.53</v>
      </c>
      <c r="D4451" s="1" t="s">
        <v>10</v>
      </c>
      <c r="E4451" s="1" t="s">
        <v>16</v>
      </c>
      <c r="F4451" s="1" t="s">
        <v>12</v>
      </c>
      <c r="G4451" s="1" t="s">
        <v>13</v>
      </c>
      <c r="H4451" s="1" t="s">
        <v>13</v>
      </c>
      <c r="I4451" s="1">
        <v>21</v>
      </c>
      <c r="J4451" t="str">
        <f t="shared" si="208"/>
        <v>No</v>
      </c>
      <c r="K4451" t="str">
        <f t="shared" si="209"/>
        <v>No</v>
      </c>
      <c r="L4451">
        <f t="shared" si="210"/>
        <v>680463.53</v>
      </c>
      <c r="M4451" s="1" t="str">
        <f>IF(ISBLANK(D4451),_xlfn.MODE.SNGL(moras[TIPO_ASEGURAMIENTO]),D4451)</f>
        <v>ASALARIADO</v>
      </c>
      <c r="N4451" s="1">
        <f>IF(ISBLANK(moras[[#This Row],[EDAD]]),T4472,moras[[#This Row],[EDAD]])</f>
        <v>21</v>
      </c>
    </row>
    <row r="4452" spans="1:14" x14ac:dyDescent="0.35">
      <c r="A4452" s="1">
        <v>4451</v>
      </c>
      <c r="B4452" s="1" t="s">
        <v>9</v>
      </c>
      <c r="C4452" s="1">
        <v>358595.15</v>
      </c>
      <c r="D4452" s="1" t="s">
        <v>10</v>
      </c>
      <c r="E4452" s="1" t="s">
        <v>16</v>
      </c>
      <c r="F4452" s="1" t="s">
        <v>12</v>
      </c>
      <c r="G4452" s="1" t="s">
        <v>13</v>
      </c>
      <c r="H4452" s="1" t="s">
        <v>13</v>
      </c>
      <c r="I4452" s="1">
        <v>21</v>
      </c>
      <c r="J4452" t="str">
        <f t="shared" si="208"/>
        <v>No</v>
      </c>
      <c r="K4452" t="str">
        <f t="shared" si="209"/>
        <v>No</v>
      </c>
      <c r="L4452">
        <f t="shared" si="210"/>
        <v>358595.15</v>
      </c>
      <c r="M4452" s="1" t="str">
        <f>IF(ISBLANK(D4452),_xlfn.MODE.SNGL(moras[TIPO_ASEGURAMIENTO]),D4452)</f>
        <v>ASALARIADO</v>
      </c>
      <c r="N4452" s="1">
        <f>IF(ISBLANK(moras[[#This Row],[EDAD]]),T4473,moras[[#This Row],[EDAD]])</f>
        <v>21</v>
      </c>
    </row>
    <row r="4453" spans="1:14" x14ac:dyDescent="0.35">
      <c r="A4453" s="1">
        <v>4452</v>
      </c>
      <c r="B4453" s="1" t="s">
        <v>9</v>
      </c>
      <c r="C4453" s="1">
        <v>358784.06</v>
      </c>
      <c r="D4453" s="1" t="s">
        <v>10</v>
      </c>
      <c r="E4453" s="1" t="s">
        <v>16</v>
      </c>
      <c r="F4453" s="1" t="s">
        <v>12</v>
      </c>
      <c r="G4453" s="1" t="s">
        <v>12</v>
      </c>
      <c r="H4453" s="1" t="s">
        <v>13</v>
      </c>
      <c r="I4453" s="1">
        <v>40</v>
      </c>
      <c r="J4453" t="str">
        <f t="shared" si="208"/>
        <v>No</v>
      </c>
      <c r="K4453" t="str">
        <f t="shared" si="209"/>
        <v>No</v>
      </c>
      <c r="L4453">
        <f t="shared" si="210"/>
        <v>358784.06</v>
      </c>
      <c r="M4453" s="1" t="str">
        <f>IF(ISBLANK(D4453),_xlfn.MODE.SNGL(moras[TIPO_ASEGURAMIENTO]),D4453)</f>
        <v>ASALARIADO</v>
      </c>
      <c r="N4453" s="1">
        <f>IF(ISBLANK(moras[[#This Row],[EDAD]]),T4474,moras[[#This Row],[EDAD]])</f>
        <v>40</v>
      </c>
    </row>
    <row r="4454" spans="1:14" x14ac:dyDescent="0.35">
      <c r="A4454" s="1">
        <v>4453</v>
      </c>
      <c r="B4454" s="1" t="s">
        <v>9</v>
      </c>
      <c r="C4454" s="1">
        <v>639148</v>
      </c>
      <c r="D4454" s="1" t="s">
        <v>18</v>
      </c>
      <c r="E4454" s="1" t="s">
        <v>16</v>
      </c>
      <c r="F4454" s="1" t="s">
        <v>12</v>
      </c>
      <c r="G4454" s="1" t="s">
        <v>13</v>
      </c>
      <c r="H4454" s="1" t="s">
        <v>12</v>
      </c>
      <c r="I4454" s="1">
        <v>40</v>
      </c>
      <c r="J4454" t="str">
        <f t="shared" si="208"/>
        <v>No</v>
      </c>
      <c r="K4454" t="str">
        <f t="shared" si="209"/>
        <v>No</v>
      </c>
      <c r="L4454">
        <f t="shared" si="210"/>
        <v>639148</v>
      </c>
      <c r="M4454" s="1" t="str">
        <f>IF(ISBLANK(D4454),_xlfn.MODE.SNGL(moras[TIPO_ASEGURAMIENTO]),D4454)</f>
        <v>TRABAJADOR INDEPENDIENTE</v>
      </c>
      <c r="N4454" s="1">
        <f>IF(ISBLANK(moras[[#This Row],[EDAD]]),T4475,moras[[#This Row],[EDAD]])</f>
        <v>40</v>
      </c>
    </row>
    <row r="4455" spans="1:14" x14ac:dyDescent="0.35">
      <c r="A4455" s="1">
        <v>4454</v>
      </c>
      <c r="B4455" s="1" t="s">
        <v>15</v>
      </c>
      <c r="C4455" s="1">
        <v>1428002.29</v>
      </c>
      <c r="D4455" s="1" t="s">
        <v>14</v>
      </c>
      <c r="E4455" s="1" t="s">
        <v>11</v>
      </c>
      <c r="F4455" s="1" t="s">
        <v>12</v>
      </c>
      <c r="G4455" s="1" t="s">
        <v>13</v>
      </c>
      <c r="H4455" s="1" t="s">
        <v>13</v>
      </c>
      <c r="I4455" s="1">
        <v>69</v>
      </c>
      <c r="J4455" t="str">
        <f t="shared" si="208"/>
        <v>No</v>
      </c>
      <c r="K4455" t="str">
        <f t="shared" si="209"/>
        <v>No</v>
      </c>
      <c r="L4455">
        <f t="shared" si="210"/>
        <v>1428002.29</v>
      </c>
      <c r="M4455" s="1" t="str">
        <f>IF(ISBLANK(D4455),_xlfn.MODE.SNGL(moras[TIPO_ASEGURAMIENTO]),D4455)</f>
        <v>PENSIONADOS EN SU PROPIO SISTEMA</v>
      </c>
      <c r="N4455" s="1">
        <f>IF(ISBLANK(moras[[#This Row],[EDAD]]),T4476,moras[[#This Row],[EDAD]])</f>
        <v>69</v>
      </c>
    </row>
    <row r="4456" spans="1:14" x14ac:dyDescent="0.35">
      <c r="A4456" s="1">
        <v>4455</v>
      </c>
      <c r="B4456" s="1" t="s">
        <v>9</v>
      </c>
      <c r="C4456" s="1">
        <v>297719</v>
      </c>
      <c r="D4456" s="1" t="s">
        <v>17</v>
      </c>
      <c r="E4456" s="1" t="s">
        <v>16</v>
      </c>
      <c r="F4456" s="1" t="s">
        <v>12</v>
      </c>
      <c r="G4456" s="1" t="s">
        <v>13</v>
      </c>
      <c r="H4456" s="1" t="s">
        <v>13</v>
      </c>
      <c r="I4456" s="1">
        <v>37</v>
      </c>
      <c r="J4456" t="str">
        <f t="shared" si="208"/>
        <v>No</v>
      </c>
      <c r="K4456" t="str">
        <f t="shared" si="209"/>
        <v>No</v>
      </c>
      <c r="L4456">
        <f t="shared" si="210"/>
        <v>297719</v>
      </c>
      <c r="M4456" s="1" t="str">
        <f>IF(ISBLANK(D4456),_xlfn.MODE.SNGL(moras[TIPO_ASEGURAMIENTO]),D4456)</f>
        <v>ASEGURADO VOLUNTARIO</v>
      </c>
      <c r="N4456" s="1">
        <f>IF(ISBLANK(moras[[#This Row],[EDAD]]),T4477,moras[[#This Row],[EDAD]])</f>
        <v>37</v>
      </c>
    </row>
    <row r="4457" spans="1:14" x14ac:dyDescent="0.35">
      <c r="A4457" s="1">
        <v>4456</v>
      </c>
      <c r="B4457" s="1" t="s">
        <v>15</v>
      </c>
      <c r="C4457" s="1">
        <v>1228568</v>
      </c>
      <c r="D4457" s="1" t="s">
        <v>10</v>
      </c>
      <c r="E4457" s="1" t="s">
        <v>11</v>
      </c>
      <c r="F4457" s="1" t="s">
        <v>12</v>
      </c>
      <c r="G4457" s="1" t="s">
        <v>13</v>
      </c>
      <c r="H4457" s="1" t="s">
        <v>13</v>
      </c>
      <c r="I4457" s="1">
        <v>44</v>
      </c>
      <c r="J4457" t="str">
        <f t="shared" si="208"/>
        <v>No</v>
      </c>
      <c r="K4457" t="str">
        <f t="shared" si="209"/>
        <v>No</v>
      </c>
      <c r="L4457">
        <f t="shared" si="210"/>
        <v>1228568</v>
      </c>
      <c r="M4457" s="1" t="str">
        <f>IF(ISBLANK(D4457),_xlfn.MODE.SNGL(moras[TIPO_ASEGURAMIENTO]),D4457)</f>
        <v>ASALARIADO</v>
      </c>
      <c r="N4457" s="1">
        <f>IF(ISBLANK(moras[[#This Row],[EDAD]]),T4478,moras[[#This Row],[EDAD]])</f>
        <v>44</v>
      </c>
    </row>
    <row r="4458" spans="1:14" x14ac:dyDescent="0.35">
      <c r="A4458" s="1">
        <v>4457</v>
      </c>
      <c r="B4458" s="1" t="s">
        <v>15</v>
      </c>
      <c r="C4458" s="1">
        <v>764837.91</v>
      </c>
      <c r="D4458" s="1" t="s">
        <v>14</v>
      </c>
      <c r="E4458" s="1" t="s">
        <v>11</v>
      </c>
      <c r="F4458" s="1" t="s">
        <v>12</v>
      </c>
      <c r="G4458" s="1" t="s">
        <v>13</v>
      </c>
      <c r="H4458" s="1" t="s">
        <v>13</v>
      </c>
      <c r="I4458" s="1">
        <v>82</v>
      </c>
      <c r="J4458" t="str">
        <f t="shared" si="208"/>
        <v>No</v>
      </c>
      <c r="K4458" t="str">
        <f t="shared" si="209"/>
        <v>No</v>
      </c>
      <c r="L4458">
        <f t="shared" si="210"/>
        <v>764837.91</v>
      </c>
      <c r="M4458" s="1" t="str">
        <f>IF(ISBLANK(D4458),_xlfn.MODE.SNGL(moras[TIPO_ASEGURAMIENTO]),D4458)</f>
        <v>PENSIONADOS EN SU PROPIO SISTEMA</v>
      </c>
      <c r="N4458" s="1">
        <f>IF(ISBLANK(moras[[#This Row],[EDAD]]),T4479,moras[[#This Row],[EDAD]])</f>
        <v>82</v>
      </c>
    </row>
    <row r="4459" spans="1:14" x14ac:dyDescent="0.35">
      <c r="A4459" s="1">
        <v>4458</v>
      </c>
      <c r="B4459" s="1" t="s">
        <v>9</v>
      </c>
      <c r="C4459" s="1">
        <v>647500</v>
      </c>
      <c r="D4459" s="1" t="s">
        <v>10</v>
      </c>
      <c r="E4459" s="1" t="s">
        <v>16</v>
      </c>
      <c r="F4459" s="1" t="s">
        <v>12</v>
      </c>
      <c r="G4459" s="1" t="s">
        <v>13</v>
      </c>
      <c r="H4459" s="1" t="s">
        <v>13</v>
      </c>
      <c r="I4459" s="1">
        <v>25</v>
      </c>
      <c r="J4459" t="str">
        <f t="shared" si="208"/>
        <v>No</v>
      </c>
      <c r="K4459" t="str">
        <f t="shared" si="209"/>
        <v>No</v>
      </c>
      <c r="L4459">
        <f t="shared" si="210"/>
        <v>647500</v>
      </c>
      <c r="M4459" s="1" t="str">
        <f>IF(ISBLANK(D4459),_xlfn.MODE.SNGL(moras[TIPO_ASEGURAMIENTO]),D4459)</f>
        <v>ASALARIADO</v>
      </c>
      <c r="N4459" s="1">
        <f>IF(ISBLANK(moras[[#This Row],[EDAD]]),T4480,moras[[#This Row],[EDAD]])</f>
        <v>25</v>
      </c>
    </row>
    <row r="4460" spans="1:14" x14ac:dyDescent="0.35">
      <c r="A4460" s="1">
        <v>4459</v>
      </c>
      <c r="B4460" s="1" t="s">
        <v>9</v>
      </c>
      <c r="C4460" s="1">
        <v>230000</v>
      </c>
      <c r="D4460" s="1" t="s">
        <v>10</v>
      </c>
      <c r="E4460" s="1" t="s">
        <v>16</v>
      </c>
      <c r="F4460" s="1" t="s">
        <v>12</v>
      </c>
      <c r="G4460" s="1" t="s">
        <v>13</v>
      </c>
      <c r="H4460" s="1" t="s">
        <v>12</v>
      </c>
      <c r="I4460" s="1">
        <v>53</v>
      </c>
      <c r="J4460" t="str">
        <f t="shared" si="208"/>
        <v>No</v>
      </c>
      <c r="K4460" t="str">
        <f t="shared" si="209"/>
        <v>No</v>
      </c>
      <c r="L4460">
        <f t="shared" si="210"/>
        <v>230000</v>
      </c>
      <c r="M4460" s="1" t="str">
        <f>IF(ISBLANK(D4460),_xlfn.MODE.SNGL(moras[TIPO_ASEGURAMIENTO]),D4460)</f>
        <v>ASALARIADO</v>
      </c>
      <c r="N4460" s="1">
        <f>IF(ISBLANK(moras[[#This Row],[EDAD]]),T4481,moras[[#This Row],[EDAD]])</f>
        <v>53</v>
      </c>
    </row>
    <row r="4461" spans="1:14" x14ac:dyDescent="0.35">
      <c r="A4461" s="1">
        <v>4460</v>
      </c>
      <c r="B4461" s="1" t="s">
        <v>9</v>
      </c>
      <c r="C4461" s="1">
        <v>407769.25</v>
      </c>
      <c r="D4461" s="1" t="s">
        <v>10</v>
      </c>
      <c r="E4461" s="1" t="s">
        <v>16</v>
      </c>
      <c r="F4461" s="1" t="s">
        <v>12</v>
      </c>
      <c r="G4461" s="1" t="s">
        <v>13</v>
      </c>
      <c r="H4461" s="1" t="s">
        <v>13</v>
      </c>
      <c r="I4461" s="1">
        <v>29</v>
      </c>
      <c r="J4461" t="str">
        <f t="shared" si="208"/>
        <v>No</v>
      </c>
      <c r="K4461" t="str">
        <f t="shared" si="209"/>
        <v>No</v>
      </c>
      <c r="L4461">
        <f t="shared" si="210"/>
        <v>407769.25</v>
      </c>
      <c r="M4461" s="1" t="str">
        <f>IF(ISBLANK(D4461),_xlfn.MODE.SNGL(moras[TIPO_ASEGURAMIENTO]),D4461)</f>
        <v>ASALARIADO</v>
      </c>
      <c r="N4461" s="1">
        <f>IF(ISBLANK(moras[[#This Row],[EDAD]]),T4482,moras[[#This Row],[EDAD]])</f>
        <v>29</v>
      </c>
    </row>
    <row r="4462" spans="1:14" x14ac:dyDescent="0.35">
      <c r="A4462" s="1">
        <v>4461</v>
      </c>
      <c r="B4462" s="1" t="s">
        <v>9</v>
      </c>
      <c r="C4462" s="1">
        <v>372000</v>
      </c>
      <c r="D4462" s="1" t="s">
        <v>10</v>
      </c>
      <c r="E4462" s="1" t="s">
        <v>16</v>
      </c>
      <c r="F4462" s="1" t="s">
        <v>12</v>
      </c>
      <c r="G4462" s="1" t="s">
        <v>13</v>
      </c>
      <c r="H4462" s="1" t="s">
        <v>13</v>
      </c>
      <c r="I4462" s="1">
        <v>27</v>
      </c>
      <c r="J4462" t="str">
        <f t="shared" si="208"/>
        <v>No</v>
      </c>
      <c r="K4462" t="str">
        <f t="shared" si="209"/>
        <v>No</v>
      </c>
      <c r="L4462">
        <f t="shared" si="210"/>
        <v>372000</v>
      </c>
      <c r="M4462" s="1" t="str">
        <f>IF(ISBLANK(D4462),_xlfn.MODE.SNGL(moras[TIPO_ASEGURAMIENTO]),D4462)</f>
        <v>ASALARIADO</v>
      </c>
      <c r="N4462" s="1">
        <f>IF(ISBLANK(moras[[#This Row],[EDAD]]),T4483,moras[[#This Row],[EDAD]])</f>
        <v>27</v>
      </c>
    </row>
    <row r="4463" spans="1:14" x14ac:dyDescent="0.35">
      <c r="A4463" s="1">
        <v>4462</v>
      </c>
      <c r="B4463" s="1" t="s">
        <v>9</v>
      </c>
      <c r="C4463" s="1">
        <v>361806.78</v>
      </c>
      <c r="D4463" s="1" t="s">
        <v>10</v>
      </c>
      <c r="E4463" s="1" t="s">
        <v>16</v>
      </c>
      <c r="F4463" s="1" t="s">
        <v>12</v>
      </c>
      <c r="G4463" s="1" t="s">
        <v>13</v>
      </c>
      <c r="H4463" s="1" t="s">
        <v>13</v>
      </c>
      <c r="I4463" s="1">
        <v>22</v>
      </c>
      <c r="J4463" t="str">
        <f t="shared" si="208"/>
        <v>No</v>
      </c>
      <c r="K4463" t="str">
        <f t="shared" si="209"/>
        <v>No</v>
      </c>
      <c r="L4463">
        <f t="shared" si="210"/>
        <v>361806.78</v>
      </c>
      <c r="M4463" s="1" t="str">
        <f>IF(ISBLANK(D4463),_xlfn.MODE.SNGL(moras[TIPO_ASEGURAMIENTO]),D4463)</f>
        <v>ASALARIADO</v>
      </c>
      <c r="N4463" s="1">
        <f>IF(ISBLANK(moras[[#This Row],[EDAD]]),T4484,moras[[#This Row],[EDAD]])</f>
        <v>22</v>
      </c>
    </row>
    <row r="4464" spans="1:14" x14ac:dyDescent="0.35">
      <c r="A4464" s="1">
        <v>4463</v>
      </c>
      <c r="B4464" s="1" t="s">
        <v>15</v>
      </c>
      <c r="C4464" s="1">
        <v>514285.71</v>
      </c>
      <c r="D4464" s="1" t="s">
        <v>10</v>
      </c>
      <c r="E4464" s="1" t="s">
        <v>16</v>
      </c>
      <c r="F4464" s="1" t="s">
        <v>12</v>
      </c>
      <c r="G4464" s="1" t="s">
        <v>13</v>
      </c>
      <c r="H4464" s="1" t="s">
        <v>13</v>
      </c>
      <c r="I4464" s="1">
        <v>39</v>
      </c>
      <c r="J4464" t="str">
        <f t="shared" si="208"/>
        <v>No</v>
      </c>
      <c r="K4464" t="str">
        <f t="shared" si="209"/>
        <v>No</v>
      </c>
      <c r="L4464">
        <f t="shared" si="210"/>
        <v>514285.71</v>
      </c>
      <c r="M4464" s="1" t="str">
        <f>IF(ISBLANK(D4464),_xlfn.MODE.SNGL(moras[TIPO_ASEGURAMIENTO]),D4464)</f>
        <v>ASALARIADO</v>
      </c>
      <c r="N4464" s="1">
        <f>IF(ISBLANK(moras[[#This Row],[EDAD]]),T4485,moras[[#This Row],[EDAD]])</f>
        <v>39</v>
      </c>
    </row>
    <row r="4465" spans="1:14" x14ac:dyDescent="0.35">
      <c r="A4465" s="1">
        <v>4464</v>
      </c>
      <c r="B4465" s="1" t="s">
        <v>9</v>
      </c>
      <c r="C4465" s="1">
        <v>356455</v>
      </c>
      <c r="D4465" s="1" t="s">
        <v>18</v>
      </c>
      <c r="E4465" s="1" t="s">
        <v>16</v>
      </c>
      <c r="F4465" s="1" t="s">
        <v>12</v>
      </c>
      <c r="G4465" s="1" t="s">
        <v>12</v>
      </c>
      <c r="H4465" s="1" t="s">
        <v>12</v>
      </c>
      <c r="I4465" s="1">
        <v>46</v>
      </c>
      <c r="J4465" t="str">
        <f t="shared" si="208"/>
        <v>No</v>
      </c>
      <c r="K4465" t="str">
        <f t="shared" si="209"/>
        <v>No</v>
      </c>
      <c r="L4465">
        <f t="shared" si="210"/>
        <v>356455</v>
      </c>
      <c r="M4465" s="1" t="str">
        <f>IF(ISBLANK(D4465),_xlfn.MODE.SNGL(moras[TIPO_ASEGURAMIENTO]),D4465)</f>
        <v>TRABAJADOR INDEPENDIENTE</v>
      </c>
      <c r="N4465" s="1">
        <f>IF(ISBLANK(moras[[#This Row],[EDAD]]),T4486,moras[[#This Row],[EDAD]])</f>
        <v>46</v>
      </c>
    </row>
    <row r="4466" spans="1:14" x14ac:dyDescent="0.35">
      <c r="A4466" s="1">
        <v>4465</v>
      </c>
      <c r="B4466" s="1" t="s">
        <v>15</v>
      </c>
      <c r="C4466" s="1">
        <v>278030</v>
      </c>
      <c r="D4466" s="1" t="s">
        <v>17</v>
      </c>
      <c r="E4466" s="1" t="s">
        <v>16</v>
      </c>
      <c r="F4466" s="1" t="s">
        <v>12</v>
      </c>
      <c r="G4466" s="1" t="s">
        <v>12</v>
      </c>
      <c r="H4466" s="1" t="s">
        <v>12</v>
      </c>
      <c r="I4466" s="1">
        <v>35</v>
      </c>
      <c r="J4466" t="str">
        <f t="shared" si="208"/>
        <v>No</v>
      </c>
      <c r="K4466" t="str">
        <f t="shared" si="209"/>
        <v>No</v>
      </c>
      <c r="L4466">
        <f t="shared" si="210"/>
        <v>278030</v>
      </c>
      <c r="M4466" s="1" t="str">
        <f>IF(ISBLANK(D4466),_xlfn.MODE.SNGL(moras[TIPO_ASEGURAMIENTO]),D4466)</f>
        <v>ASEGURADO VOLUNTARIO</v>
      </c>
      <c r="N4466" s="1">
        <f>IF(ISBLANK(moras[[#This Row],[EDAD]]),T4487,moras[[#This Row],[EDAD]])</f>
        <v>35</v>
      </c>
    </row>
    <row r="4467" spans="1:14" x14ac:dyDescent="0.35">
      <c r="A4467" s="1">
        <v>4466</v>
      </c>
      <c r="B4467" s="1" t="s">
        <v>9</v>
      </c>
      <c r="C4467" s="1">
        <v>949839.65</v>
      </c>
      <c r="D4467" s="1" t="s">
        <v>10</v>
      </c>
      <c r="E4467" s="1" t="s">
        <v>16</v>
      </c>
      <c r="F4467" s="1" t="s">
        <v>12</v>
      </c>
      <c r="G4467" s="1" t="s">
        <v>13</v>
      </c>
      <c r="H4467" s="1" t="s">
        <v>13</v>
      </c>
      <c r="I4467" s="1">
        <v>25</v>
      </c>
      <c r="J4467" t="str">
        <f t="shared" si="208"/>
        <v>No</v>
      </c>
      <c r="K4467" t="str">
        <f t="shared" si="209"/>
        <v>No</v>
      </c>
      <c r="L4467">
        <f t="shared" si="210"/>
        <v>949839.65</v>
      </c>
      <c r="M4467" s="1" t="str">
        <f>IF(ISBLANK(D4467),_xlfn.MODE.SNGL(moras[TIPO_ASEGURAMIENTO]),D4467)</f>
        <v>ASALARIADO</v>
      </c>
      <c r="N4467" s="1">
        <f>IF(ISBLANK(moras[[#This Row],[EDAD]]),T4488,moras[[#This Row],[EDAD]])</f>
        <v>25</v>
      </c>
    </row>
    <row r="4468" spans="1:14" x14ac:dyDescent="0.35">
      <c r="A4468" s="1">
        <v>4467</v>
      </c>
      <c r="B4468" s="1" t="s">
        <v>9</v>
      </c>
      <c r="C4468" s="1">
        <v>410480.22</v>
      </c>
      <c r="D4468" s="1" t="s">
        <v>10</v>
      </c>
      <c r="E4468" s="1" t="s">
        <v>16</v>
      </c>
      <c r="F4468" s="1" t="s">
        <v>12</v>
      </c>
      <c r="G4468" s="1" t="s">
        <v>13</v>
      </c>
      <c r="H4468" s="1" t="s">
        <v>13</v>
      </c>
      <c r="I4468" s="1">
        <v>38</v>
      </c>
      <c r="J4468" t="str">
        <f t="shared" si="208"/>
        <v>No</v>
      </c>
      <c r="K4468" t="str">
        <f t="shared" si="209"/>
        <v>No</v>
      </c>
      <c r="L4468">
        <f t="shared" si="210"/>
        <v>410480.22</v>
      </c>
      <c r="M4468" s="1" t="str">
        <f>IF(ISBLANK(D4468),_xlfn.MODE.SNGL(moras[TIPO_ASEGURAMIENTO]),D4468)</f>
        <v>ASALARIADO</v>
      </c>
      <c r="N4468" s="1">
        <f>IF(ISBLANK(moras[[#This Row],[EDAD]]),T4489,moras[[#This Row],[EDAD]])</f>
        <v>38</v>
      </c>
    </row>
    <row r="4469" spans="1:14" x14ac:dyDescent="0.35">
      <c r="A4469" s="1">
        <v>4468</v>
      </c>
      <c r="B4469" s="1" t="s">
        <v>9</v>
      </c>
      <c r="C4469" s="1">
        <v>4677217.59</v>
      </c>
      <c r="D4469" s="1" t="s">
        <v>10</v>
      </c>
      <c r="E4469" s="1" t="s">
        <v>11</v>
      </c>
      <c r="F4469" s="1" t="s">
        <v>12</v>
      </c>
      <c r="G4469" s="1" t="s">
        <v>13</v>
      </c>
      <c r="H4469" s="1" t="s">
        <v>13</v>
      </c>
      <c r="I4469" s="1">
        <v>52</v>
      </c>
      <c r="J4469" t="str">
        <f t="shared" si="208"/>
        <v>Atípico</v>
      </c>
      <c r="K4469" t="str">
        <f t="shared" si="209"/>
        <v>No</v>
      </c>
      <c r="L4469">
        <f t="shared" si="210"/>
        <v>4677217.59</v>
      </c>
      <c r="M4469" s="1" t="str">
        <f>IF(ISBLANK(D4469),_xlfn.MODE.SNGL(moras[TIPO_ASEGURAMIENTO]),D4469)</f>
        <v>ASALARIADO</v>
      </c>
      <c r="N4469" s="1">
        <f>IF(ISBLANK(moras[[#This Row],[EDAD]]),T4490,moras[[#This Row],[EDAD]])</f>
        <v>52</v>
      </c>
    </row>
    <row r="4470" spans="1:14" x14ac:dyDescent="0.35">
      <c r="A4470" s="1">
        <v>4469</v>
      </c>
      <c r="B4470" s="1" t="s">
        <v>9</v>
      </c>
      <c r="C4470" s="1">
        <v>466652.81</v>
      </c>
      <c r="D4470" s="1" t="s">
        <v>10</v>
      </c>
      <c r="E4470" s="1" t="s">
        <v>16</v>
      </c>
      <c r="F4470" s="1" t="s">
        <v>12</v>
      </c>
      <c r="G4470" s="1" t="s">
        <v>13</v>
      </c>
      <c r="H4470" s="1" t="s">
        <v>13</v>
      </c>
      <c r="I4470" s="1">
        <v>49</v>
      </c>
      <c r="J4470" t="str">
        <f t="shared" si="208"/>
        <v>No</v>
      </c>
      <c r="K4470" t="str">
        <f t="shared" si="209"/>
        <v>No</v>
      </c>
      <c r="L4470">
        <f t="shared" si="210"/>
        <v>466652.81</v>
      </c>
      <c r="M4470" s="1" t="str">
        <f>IF(ISBLANK(D4470),_xlfn.MODE.SNGL(moras[TIPO_ASEGURAMIENTO]),D4470)</f>
        <v>ASALARIADO</v>
      </c>
      <c r="N4470" s="1">
        <f>IF(ISBLANK(moras[[#This Row],[EDAD]]),T4491,moras[[#This Row],[EDAD]])</f>
        <v>49</v>
      </c>
    </row>
    <row r="4471" spans="1:14" x14ac:dyDescent="0.35">
      <c r="A4471" s="1">
        <v>4470</v>
      </c>
      <c r="B4471" s="1" t="s">
        <v>9</v>
      </c>
      <c r="C4471" s="1">
        <v>400000</v>
      </c>
      <c r="D4471" s="1" t="s">
        <v>10</v>
      </c>
      <c r="E4471" s="1" t="s">
        <v>16</v>
      </c>
      <c r="F4471" s="1" t="s">
        <v>12</v>
      </c>
      <c r="G4471" s="1" t="s">
        <v>13</v>
      </c>
      <c r="H4471" s="1" t="s">
        <v>13</v>
      </c>
      <c r="I4471" s="1">
        <v>21</v>
      </c>
      <c r="J4471" t="str">
        <f t="shared" si="208"/>
        <v>No</v>
      </c>
      <c r="K4471" t="str">
        <f t="shared" si="209"/>
        <v>No</v>
      </c>
      <c r="L4471">
        <f t="shared" si="210"/>
        <v>400000</v>
      </c>
      <c r="M4471" s="1" t="str">
        <f>IF(ISBLANK(D4471),_xlfn.MODE.SNGL(moras[TIPO_ASEGURAMIENTO]),D4471)</f>
        <v>ASALARIADO</v>
      </c>
      <c r="N4471" s="1">
        <f>IF(ISBLANK(moras[[#This Row],[EDAD]]),T4492,moras[[#This Row],[EDAD]])</f>
        <v>21</v>
      </c>
    </row>
    <row r="4472" spans="1:14" x14ac:dyDescent="0.35">
      <c r="A4472" s="1">
        <v>4471</v>
      </c>
      <c r="B4472" s="1" t="s">
        <v>15</v>
      </c>
      <c r="C4472" s="1">
        <v>365825</v>
      </c>
      <c r="D4472" s="1" t="s">
        <v>10</v>
      </c>
      <c r="E4472" s="1" t="s">
        <v>16</v>
      </c>
      <c r="F4472" s="1" t="s">
        <v>12</v>
      </c>
      <c r="G4472" s="1" t="s">
        <v>13</v>
      </c>
      <c r="H4472" s="1" t="s">
        <v>13</v>
      </c>
      <c r="I4472" s="1">
        <v>42</v>
      </c>
      <c r="J4472" t="str">
        <f t="shared" si="208"/>
        <v>No</v>
      </c>
      <c r="K4472" t="str">
        <f t="shared" si="209"/>
        <v>No</v>
      </c>
      <c r="L4472">
        <f t="shared" si="210"/>
        <v>365825</v>
      </c>
      <c r="M4472" s="1" t="str">
        <f>IF(ISBLANK(D4472),_xlfn.MODE.SNGL(moras[TIPO_ASEGURAMIENTO]),D4472)</f>
        <v>ASALARIADO</v>
      </c>
      <c r="N4472" s="1">
        <f>IF(ISBLANK(moras[[#This Row],[EDAD]]),T4493,moras[[#This Row],[EDAD]])</f>
        <v>42</v>
      </c>
    </row>
    <row r="4473" spans="1:14" x14ac:dyDescent="0.35">
      <c r="A4473" s="1">
        <v>4472</v>
      </c>
      <c r="B4473" s="1" t="s">
        <v>9</v>
      </c>
      <c r="C4473" s="1">
        <v>615550</v>
      </c>
      <c r="D4473" s="1" t="s">
        <v>18</v>
      </c>
      <c r="E4473" s="1" t="s">
        <v>16</v>
      </c>
      <c r="F4473" s="1" t="s">
        <v>12</v>
      </c>
      <c r="G4473" s="1" t="s">
        <v>13</v>
      </c>
      <c r="H4473" s="1" t="s">
        <v>12</v>
      </c>
      <c r="I4473" s="1">
        <v>42</v>
      </c>
      <c r="J4473" t="str">
        <f t="shared" si="208"/>
        <v>No</v>
      </c>
      <c r="K4473" t="str">
        <f t="shared" si="209"/>
        <v>No</v>
      </c>
      <c r="L4473">
        <f t="shared" si="210"/>
        <v>615550</v>
      </c>
      <c r="M4473" s="1" t="str">
        <f>IF(ISBLANK(D4473),_xlfn.MODE.SNGL(moras[TIPO_ASEGURAMIENTO]),D4473)</f>
        <v>TRABAJADOR INDEPENDIENTE</v>
      </c>
      <c r="N4473" s="1">
        <f>IF(ISBLANK(moras[[#This Row],[EDAD]]),T4494,moras[[#This Row],[EDAD]])</f>
        <v>42</v>
      </c>
    </row>
    <row r="4474" spans="1:14" x14ac:dyDescent="0.35">
      <c r="A4474" s="1">
        <v>4473</v>
      </c>
      <c r="B4474" s="1" t="s">
        <v>15</v>
      </c>
      <c r="C4474" s="1">
        <v>1124365</v>
      </c>
      <c r="D4474" s="1" t="s">
        <v>10</v>
      </c>
      <c r="E4474" s="1" t="s">
        <v>11</v>
      </c>
      <c r="F4474" s="1" t="s">
        <v>12</v>
      </c>
      <c r="G4474" s="1" t="s">
        <v>13</v>
      </c>
      <c r="H4474" s="1" t="s">
        <v>13</v>
      </c>
      <c r="I4474" s="1">
        <v>41</v>
      </c>
      <c r="J4474" t="str">
        <f t="shared" si="208"/>
        <v>No</v>
      </c>
      <c r="K4474" t="str">
        <f t="shared" si="209"/>
        <v>No</v>
      </c>
      <c r="L4474">
        <f t="shared" si="210"/>
        <v>1124365</v>
      </c>
      <c r="M4474" s="1" t="str">
        <f>IF(ISBLANK(D4474),_xlfn.MODE.SNGL(moras[TIPO_ASEGURAMIENTO]),D4474)</f>
        <v>ASALARIADO</v>
      </c>
      <c r="N4474" s="1">
        <f>IF(ISBLANK(moras[[#This Row],[EDAD]]),T4495,moras[[#This Row],[EDAD]])</f>
        <v>41</v>
      </c>
    </row>
    <row r="4475" spans="1:14" x14ac:dyDescent="0.35">
      <c r="A4475" s="1">
        <v>4474</v>
      </c>
      <c r="B4475" s="1" t="s">
        <v>9</v>
      </c>
      <c r="C4475" s="1">
        <v>456300.02</v>
      </c>
      <c r="D4475" s="1" t="s">
        <v>10</v>
      </c>
      <c r="E4475" s="1" t="s">
        <v>16</v>
      </c>
      <c r="F4475" s="1" t="s">
        <v>12</v>
      </c>
      <c r="G4475" s="1" t="s">
        <v>12</v>
      </c>
      <c r="H4475" s="1" t="s">
        <v>13</v>
      </c>
      <c r="I4475" s="1">
        <v>49</v>
      </c>
      <c r="J4475" t="str">
        <f t="shared" si="208"/>
        <v>No</v>
      </c>
      <c r="K4475" t="str">
        <f t="shared" si="209"/>
        <v>No</v>
      </c>
      <c r="L4475">
        <f t="shared" si="210"/>
        <v>456300.02</v>
      </c>
      <c r="M4475" s="1" t="str">
        <f>IF(ISBLANK(D4475),_xlfn.MODE.SNGL(moras[TIPO_ASEGURAMIENTO]),D4475)</f>
        <v>ASALARIADO</v>
      </c>
      <c r="N4475" s="1">
        <f>IF(ISBLANK(moras[[#This Row],[EDAD]]),T4496,moras[[#This Row],[EDAD]])</f>
        <v>49</v>
      </c>
    </row>
    <row r="4476" spans="1:14" x14ac:dyDescent="0.35">
      <c r="A4476" s="1">
        <v>4475</v>
      </c>
      <c r="B4476" s="1" t="s">
        <v>15</v>
      </c>
      <c r="C4476" s="1">
        <v>214584.3</v>
      </c>
      <c r="D4476" s="1" t="s">
        <v>10</v>
      </c>
      <c r="E4476" s="1" t="s">
        <v>11</v>
      </c>
      <c r="F4476" s="1" t="s">
        <v>12</v>
      </c>
      <c r="G4476" s="1" t="s">
        <v>13</v>
      </c>
      <c r="H4476" s="1" t="s">
        <v>13</v>
      </c>
      <c r="I4476" s="1">
        <v>51</v>
      </c>
      <c r="J4476" t="str">
        <f t="shared" si="208"/>
        <v>No</v>
      </c>
      <c r="K4476" t="str">
        <f t="shared" si="209"/>
        <v>No</v>
      </c>
      <c r="L4476">
        <f t="shared" si="210"/>
        <v>214584.3</v>
      </c>
      <c r="M4476" s="1" t="str">
        <f>IF(ISBLANK(D4476),_xlfn.MODE.SNGL(moras[TIPO_ASEGURAMIENTO]),D4476)</f>
        <v>ASALARIADO</v>
      </c>
      <c r="N4476" s="1">
        <f>IF(ISBLANK(moras[[#This Row],[EDAD]]),T4497,moras[[#This Row],[EDAD]])</f>
        <v>51</v>
      </c>
    </row>
    <row r="4477" spans="1:14" x14ac:dyDescent="0.35">
      <c r="A4477" s="1">
        <v>4476</v>
      </c>
      <c r="B4477" s="1" t="s">
        <v>9</v>
      </c>
      <c r="C4477" s="1">
        <v>361811</v>
      </c>
      <c r="D4477" s="1" t="s">
        <v>18</v>
      </c>
      <c r="E4477" s="1" t="s">
        <v>16</v>
      </c>
      <c r="F4477" s="1" t="s">
        <v>12</v>
      </c>
      <c r="G4477" s="1" t="s">
        <v>13</v>
      </c>
      <c r="H4477" s="1" t="s">
        <v>13</v>
      </c>
      <c r="I4477" s="1">
        <v>31</v>
      </c>
      <c r="J4477" t="str">
        <f t="shared" si="208"/>
        <v>No</v>
      </c>
      <c r="K4477" t="str">
        <f t="shared" si="209"/>
        <v>No</v>
      </c>
      <c r="L4477">
        <f t="shared" si="210"/>
        <v>361811</v>
      </c>
      <c r="M4477" s="1" t="str">
        <f>IF(ISBLANK(D4477),_xlfn.MODE.SNGL(moras[TIPO_ASEGURAMIENTO]),D4477)</f>
        <v>TRABAJADOR INDEPENDIENTE</v>
      </c>
      <c r="N4477" s="1">
        <f>IF(ISBLANK(moras[[#This Row],[EDAD]]),T4498,moras[[#This Row],[EDAD]])</f>
        <v>31</v>
      </c>
    </row>
    <row r="4478" spans="1:14" x14ac:dyDescent="0.35">
      <c r="A4478" s="1">
        <v>4477</v>
      </c>
      <c r="B4478" s="1" t="s">
        <v>9</v>
      </c>
      <c r="C4478" s="1">
        <v>382136</v>
      </c>
      <c r="D4478" s="1" t="s">
        <v>18</v>
      </c>
      <c r="E4478" s="1" t="s">
        <v>16</v>
      </c>
      <c r="F4478" s="1" t="s">
        <v>12</v>
      </c>
      <c r="G4478" s="1" t="s">
        <v>12</v>
      </c>
      <c r="H4478" s="1" t="s">
        <v>12</v>
      </c>
      <c r="I4478" s="1">
        <v>40</v>
      </c>
      <c r="J4478" t="str">
        <f t="shared" si="208"/>
        <v>No</v>
      </c>
      <c r="K4478" t="str">
        <f t="shared" si="209"/>
        <v>No</v>
      </c>
      <c r="L4478">
        <f t="shared" si="210"/>
        <v>382136</v>
      </c>
      <c r="M4478" s="1" t="str">
        <f>IF(ISBLANK(D4478),_xlfn.MODE.SNGL(moras[TIPO_ASEGURAMIENTO]),D4478)</f>
        <v>TRABAJADOR INDEPENDIENTE</v>
      </c>
      <c r="N4478" s="1">
        <f>IF(ISBLANK(moras[[#This Row],[EDAD]]),T4499,moras[[#This Row],[EDAD]])</f>
        <v>40</v>
      </c>
    </row>
    <row r="4479" spans="1:14" x14ac:dyDescent="0.35">
      <c r="A4479" s="1">
        <v>4478</v>
      </c>
      <c r="B4479" s="1" t="s">
        <v>9</v>
      </c>
      <c r="C4479" s="1">
        <v>1491283.5</v>
      </c>
      <c r="D4479" s="1" t="s">
        <v>10</v>
      </c>
      <c r="E4479" s="1" t="s">
        <v>11</v>
      </c>
      <c r="F4479" s="1" t="s">
        <v>12</v>
      </c>
      <c r="G4479" s="1" t="s">
        <v>13</v>
      </c>
      <c r="H4479" s="1" t="s">
        <v>13</v>
      </c>
      <c r="I4479" s="1">
        <v>43</v>
      </c>
      <c r="J4479" t="str">
        <f t="shared" si="208"/>
        <v>No</v>
      </c>
      <c r="K4479" t="str">
        <f t="shared" si="209"/>
        <v>No</v>
      </c>
      <c r="L4479">
        <f t="shared" si="210"/>
        <v>1491283.5</v>
      </c>
      <c r="M4479" s="1" t="str">
        <f>IF(ISBLANK(D4479),_xlfn.MODE.SNGL(moras[TIPO_ASEGURAMIENTO]),D4479)</f>
        <v>ASALARIADO</v>
      </c>
      <c r="N4479" s="1">
        <f>IF(ISBLANK(moras[[#This Row],[EDAD]]),T4500,moras[[#This Row],[EDAD]])</f>
        <v>43</v>
      </c>
    </row>
    <row r="4480" spans="1:14" x14ac:dyDescent="0.35">
      <c r="A4480" s="1">
        <v>4479</v>
      </c>
      <c r="B4480" s="1" t="s">
        <v>9</v>
      </c>
      <c r="C4480" s="1">
        <v>618762.76</v>
      </c>
      <c r="D4480" s="1" t="s">
        <v>10</v>
      </c>
      <c r="E4480" s="1" t="s">
        <v>16</v>
      </c>
      <c r="F4480" s="1" t="s">
        <v>12</v>
      </c>
      <c r="G4480" s="1" t="s">
        <v>12</v>
      </c>
      <c r="H4480" s="1" t="s">
        <v>13</v>
      </c>
      <c r="I4480" s="1">
        <v>47</v>
      </c>
      <c r="J4480" t="str">
        <f t="shared" si="208"/>
        <v>No</v>
      </c>
      <c r="K4480" t="str">
        <f t="shared" si="209"/>
        <v>No</v>
      </c>
      <c r="L4480">
        <f t="shared" si="210"/>
        <v>618762.76</v>
      </c>
      <c r="M4480" s="1" t="str">
        <f>IF(ISBLANK(D4480),_xlfn.MODE.SNGL(moras[TIPO_ASEGURAMIENTO]),D4480)</f>
        <v>ASALARIADO</v>
      </c>
      <c r="N4480" s="1">
        <f>IF(ISBLANK(moras[[#This Row],[EDAD]]),T4501,moras[[#This Row],[EDAD]])</f>
        <v>47</v>
      </c>
    </row>
    <row r="4481" spans="1:14" x14ac:dyDescent="0.35">
      <c r="A4481" s="1">
        <v>4480</v>
      </c>
      <c r="B4481" s="1" t="s">
        <v>15</v>
      </c>
      <c r="C4481" s="1">
        <v>60000</v>
      </c>
      <c r="D4481" s="1" t="s">
        <v>10</v>
      </c>
      <c r="E4481" s="1" t="s">
        <v>16</v>
      </c>
      <c r="F4481" s="1" t="s">
        <v>12</v>
      </c>
      <c r="G4481" s="1" t="s">
        <v>13</v>
      </c>
      <c r="H4481" s="1" t="s">
        <v>12</v>
      </c>
      <c r="I4481" s="1">
        <v>46</v>
      </c>
      <c r="J4481" t="str">
        <f t="shared" si="208"/>
        <v>No</v>
      </c>
      <c r="K4481" t="str">
        <f t="shared" si="209"/>
        <v>No</v>
      </c>
      <c r="L4481">
        <f t="shared" si="210"/>
        <v>60000</v>
      </c>
      <c r="M4481" s="1" t="str">
        <f>IF(ISBLANK(D4481),_xlfn.MODE.SNGL(moras[TIPO_ASEGURAMIENTO]),D4481)</f>
        <v>ASALARIADO</v>
      </c>
      <c r="N4481" s="1">
        <f>IF(ISBLANK(moras[[#This Row],[EDAD]]),T4502,moras[[#This Row],[EDAD]])</f>
        <v>46</v>
      </c>
    </row>
    <row r="4482" spans="1:14" x14ac:dyDescent="0.35">
      <c r="A4482" s="1">
        <v>4481</v>
      </c>
      <c r="B4482" s="1" t="s">
        <v>9</v>
      </c>
      <c r="C4482" s="1">
        <v>297046</v>
      </c>
      <c r="D4482" s="1" t="s">
        <v>17</v>
      </c>
      <c r="E4482" s="1" t="s">
        <v>16</v>
      </c>
      <c r="F4482" s="1" t="s">
        <v>12</v>
      </c>
      <c r="G4482" s="1" t="s">
        <v>13</v>
      </c>
      <c r="H4482" s="1" t="s">
        <v>13</v>
      </c>
      <c r="I4482" s="1">
        <v>32</v>
      </c>
      <c r="J4482" t="str">
        <f t="shared" ref="J4482:J4545" si="211">IF(1.96&lt;ABS(C4482-$S$23)/$S$24,"Atípico","No")</f>
        <v>No</v>
      </c>
      <c r="K4482" t="str">
        <f t="shared" ref="K4482:K4545" si="212">IF(1.96&lt;ABS((I4482-$T$23)/$T$24),"Atípico", "No")</f>
        <v>No</v>
      </c>
      <c r="L4482">
        <f t="shared" ref="L4482:L4545" si="213">IF(ISBLANK(C4482),$S$23,C4482)</f>
        <v>297046</v>
      </c>
      <c r="M4482" s="1" t="str">
        <f>IF(ISBLANK(D4482),_xlfn.MODE.SNGL(moras[TIPO_ASEGURAMIENTO]),D4482)</f>
        <v>ASEGURADO VOLUNTARIO</v>
      </c>
      <c r="N4482" s="1">
        <f>IF(ISBLANK(moras[[#This Row],[EDAD]]),T4503,moras[[#This Row],[EDAD]])</f>
        <v>32</v>
      </c>
    </row>
    <row r="4483" spans="1:14" x14ac:dyDescent="0.35">
      <c r="A4483" s="1">
        <v>4482</v>
      </c>
      <c r="B4483" s="1" t="s">
        <v>15</v>
      </c>
      <c r="C4483" s="1">
        <v>320000</v>
      </c>
      <c r="D4483" s="1" t="s">
        <v>10</v>
      </c>
      <c r="E4483" s="1" t="s">
        <v>16</v>
      </c>
      <c r="F4483" s="1" t="s">
        <v>12</v>
      </c>
      <c r="G4483" s="1" t="s">
        <v>12</v>
      </c>
      <c r="H4483" s="1" t="s">
        <v>12</v>
      </c>
      <c r="I4483" s="1">
        <v>38</v>
      </c>
      <c r="J4483" t="str">
        <f t="shared" si="211"/>
        <v>No</v>
      </c>
      <c r="K4483" t="str">
        <f t="shared" si="212"/>
        <v>No</v>
      </c>
      <c r="L4483">
        <f t="shared" si="213"/>
        <v>320000</v>
      </c>
      <c r="M4483" s="1" t="str">
        <f>IF(ISBLANK(D4483),_xlfn.MODE.SNGL(moras[TIPO_ASEGURAMIENTO]),D4483)</f>
        <v>ASALARIADO</v>
      </c>
      <c r="N4483" s="1">
        <f>IF(ISBLANK(moras[[#This Row],[EDAD]]),T4504,moras[[#This Row],[EDAD]])</f>
        <v>38</v>
      </c>
    </row>
    <row r="4484" spans="1:14" x14ac:dyDescent="0.35">
      <c r="A4484" s="1">
        <v>4483</v>
      </c>
      <c r="B4484" s="1" t="s">
        <v>9</v>
      </c>
      <c r="C4484" s="1">
        <v>1160779</v>
      </c>
      <c r="D4484" s="1" t="s">
        <v>10</v>
      </c>
      <c r="E4484" s="1" t="s">
        <v>11</v>
      </c>
      <c r="F4484" s="1" t="s">
        <v>12</v>
      </c>
      <c r="G4484" s="1" t="s">
        <v>13</v>
      </c>
      <c r="H4484" s="1" t="s">
        <v>13</v>
      </c>
      <c r="I4484" s="1">
        <v>28</v>
      </c>
      <c r="J4484" t="str">
        <f t="shared" si="211"/>
        <v>No</v>
      </c>
      <c r="K4484" t="str">
        <f t="shared" si="212"/>
        <v>No</v>
      </c>
      <c r="L4484">
        <f t="shared" si="213"/>
        <v>1160779</v>
      </c>
      <c r="M4484" s="1" t="str">
        <f>IF(ISBLANK(D4484),_xlfn.MODE.SNGL(moras[TIPO_ASEGURAMIENTO]),D4484)</f>
        <v>ASALARIADO</v>
      </c>
      <c r="N4484" s="1">
        <f>IF(ISBLANK(moras[[#This Row],[EDAD]]),T4505,moras[[#This Row],[EDAD]])</f>
        <v>28</v>
      </c>
    </row>
    <row r="4485" spans="1:14" x14ac:dyDescent="0.35">
      <c r="A4485" s="1">
        <v>4484</v>
      </c>
      <c r="B4485" s="1" t="s">
        <v>15</v>
      </c>
      <c r="C4485" s="1">
        <v>1034000</v>
      </c>
      <c r="D4485" s="1" t="s">
        <v>10</v>
      </c>
      <c r="E4485" s="1" t="s">
        <v>16</v>
      </c>
      <c r="F4485" s="1" t="s">
        <v>12</v>
      </c>
      <c r="G4485" s="1" t="s">
        <v>13</v>
      </c>
      <c r="H4485" s="1" t="s">
        <v>13</v>
      </c>
      <c r="I4485" s="1">
        <v>35</v>
      </c>
      <c r="J4485" t="str">
        <f t="shared" si="211"/>
        <v>No</v>
      </c>
      <c r="K4485" t="str">
        <f t="shared" si="212"/>
        <v>No</v>
      </c>
      <c r="L4485">
        <f t="shared" si="213"/>
        <v>1034000</v>
      </c>
      <c r="M4485" s="1" t="str">
        <f>IF(ISBLANK(D4485),_xlfn.MODE.SNGL(moras[TIPO_ASEGURAMIENTO]),D4485)</f>
        <v>ASALARIADO</v>
      </c>
      <c r="N4485" s="1">
        <f>IF(ISBLANK(moras[[#This Row],[EDAD]]),T4506,moras[[#This Row],[EDAD]])</f>
        <v>35</v>
      </c>
    </row>
    <row r="4486" spans="1:14" x14ac:dyDescent="0.35">
      <c r="A4486" s="1">
        <v>4485</v>
      </c>
      <c r="B4486" s="1" t="s">
        <v>9</v>
      </c>
      <c r="C4486" s="1">
        <v>526558</v>
      </c>
      <c r="D4486" s="1" t="s">
        <v>10</v>
      </c>
      <c r="E4486" s="1" t="s">
        <v>16</v>
      </c>
      <c r="F4486" s="1" t="s">
        <v>12</v>
      </c>
      <c r="G4486" s="1" t="s">
        <v>12</v>
      </c>
      <c r="H4486" s="1" t="s">
        <v>13</v>
      </c>
      <c r="I4486" s="1">
        <v>47</v>
      </c>
      <c r="J4486" t="str">
        <f t="shared" si="211"/>
        <v>No</v>
      </c>
      <c r="K4486" t="str">
        <f t="shared" si="212"/>
        <v>No</v>
      </c>
      <c r="L4486">
        <f t="shared" si="213"/>
        <v>526558</v>
      </c>
      <c r="M4486" s="1" t="str">
        <f>IF(ISBLANK(D4486),_xlfn.MODE.SNGL(moras[TIPO_ASEGURAMIENTO]),D4486)</f>
        <v>ASALARIADO</v>
      </c>
      <c r="N4486" s="1">
        <f>IF(ISBLANK(moras[[#This Row],[EDAD]]),T4507,moras[[#This Row],[EDAD]])</f>
        <v>47</v>
      </c>
    </row>
    <row r="4487" spans="1:14" x14ac:dyDescent="0.35">
      <c r="A4487" s="1">
        <v>4486</v>
      </c>
      <c r="B4487" s="1" t="s">
        <v>9</v>
      </c>
      <c r="C4487" s="1">
        <v>957698</v>
      </c>
      <c r="D4487" s="1" t="s">
        <v>10</v>
      </c>
      <c r="E4487" s="1" t="s">
        <v>16</v>
      </c>
      <c r="F4487" s="1" t="s">
        <v>12</v>
      </c>
      <c r="G4487" s="1" t="s">
        <v>13</v>
      </c>
      <c r="H4487" s="1" t="s">
        <v>13</v>
      </c>
      <c r="I4487" s="1">
        <v>26</v>
      </c>
      <c r="J4487" t="str">
        <f t="shared" si="211"/>
        <v>No</v>
      </c>
      <c r="K4487" t="str">
        <f t="shared" si="212"/>
        <v>No</v>
      </c>
      <c r="L4487">
        <f t="shared" si="213"/>
        <v>957698</v>
      </c>
      <c r="M4487" s="1" t="str">
        <f>IF(ISBLANK(D4487),_xlfn.MODE.SNGL(moras[TIPO_ASEGURAMIENTO]),D4487)</f>
        <v>ASALARIADO</v>
      </c>
      <c r="N4487" s="1">
        <f>IF(ISBLANK(moras[[#This Row],[EDAD]]),T4508,moras[[#This Row],[EDAD]])</f>
        <v>26</v>
      </c>
    </row>
    <row r="4488" spans="1:14" x14ac:dyDescent="0.35">
      <c r="A4488" s="1">
        <v>4487</v>
      </c>
      <c r="B4488" s="1" t="s">
        <v>9</v>
      </c>
      <c r="C4488" s="1">
        <v>243270.86</v>
      </c>
      <c r="D4488" s="1" t="s">
        <v>10</v>
      </c>
      <c r="E4488" s="1" t="s">
        <v>16</v>
      </c>
      <c r="F4488" s="1" t="s">
        <v>12</v>
      </c>
      <c r="G4488" s="1" t="s">
        <v>13</v>
      </c>
      <c r="H4488" s="1" t="s">
        <v>13</v>
      </c>
      <c r="I4488" s="1">
        <v>49</v>
      </c>
      <c r="J4488" t="str">
        <f t="shared" si="211"/>
        <v>No</v>
      </c>
      <c r="K4488" t="str">
        <f t="shared" si="212"/>
        <v>No</v>
      </c>
      <c r="L4488">
        <f t="shared" si="213"/>
        <v>243270.86</v>
      </c>
      <c r="M4488" s="1" t="str">
        <f>IF(ISBLANK(D4488),_xlfn.MODE.SNGL(moras[TIPO_ASEGURAMIENTO]),D4488)</f>
        <v>ASALARIADO</v>
      </c>
      <c r="N4488" s="1">
        <f>IF(ISBLANK(moras[[#This Row],[EDAD]]),T4509,moras[[#This Row],[EDAD]])</f>
        <v>49</v>
      </c>
    </row>
    <row r="4489" spans="1:14" x14ac:dyDescent="0.35">
      <c r="A4489" s="1">
        <v>4488</v>
      </c>
      <c r="B4489" s="1" t="s">
        <v>9</v>
      </c>
      <c r="C4489" s="1">
        <v>709423.79</v>
      </c>
      <c r="D4489" s="1" t="s">
        <v>10</v>
      </c>
      <c r="E4489" s="1" t="s">
        <v>16</v>
      </c>
      <c r="F4489" s="1" t="s">
        <v>12</v>
      </c>
      <c r="G4489" s="1" t="s">
        <v>13</v>
      </c>
      <c r="H4489" s="1" t="s">
        <v>13</v>
      </c>
      <c r="I4489" s="1">
        <v>34</v>
      </c>
      <c r="J4489" t="str">
        <f t="shared" si="211"/>
        <v>No</v>
      </c>
      <c r="K4489" t="str">
        <f t="shared" si="212"/>
        <v>No</v>
      </c>
      <c r="L4489">
        <f t="shared" si="213"/>
        <v>709423.79</v>
      </c>
      <c r="M4489" s="1" t="str">
        <f>IF(ISBLANK(D4489),_xlfn.MODE.SNGL(moras[TIPO_ASEGURAMIENTO]),D4489)</f>
        <v>ASALARIADO</v>
      </c>
      <c r="N4489" s="1">
        <f>IF(ISBLANK(moras[[#This Row],[EDAD]]),T4510,moras[[#This Row],[EDAD]])</f>
        <v>34</v>
      </c>
    </row>
    <row r="4490" spans="1:14" x14ac:dyDescent="0.35">
      <c r="A4490" s="1">
        <v>4489</v>
      </c>
      <c r="B4490" s="1" t="s">
        <v>9</v>
      </c>
      <c r="C4490" s="1">
        <v>297046</v>
      </c>
      <c r="D4490" s="1" t="s">
        <v>18</v>
      </c>
      <c r="E4490" s="1" t="s">
        <v>16</v>
      </c>
      <c r="F4490" s="1" t="s">
        <v>12</v>
      </c>
      <c r="G4490" s="1" t="s">
        <v>13</v>
      </c>
      <c r="H4490" s="1" t="s">
        <v>13</v>
      </c>
      <c r="I4490" s="1">
        <v>54</v>
      </c>
      <c r="J4490" t="str">
        <f t="shared" si="211"/>
        <v>No</v>
      </c>
      <c r="K4490" t="str">
        <f t="shared" si="212"/>
        <v>No</v>
      </c>
      <c r="L4490">
        <f t="shared" si="213"/>
        <v>297046</v>
      </c>
      <c r="M4490" s="1" t="str">
        <f>IF(ISBLANK(D4490),_xlfn.MODE.SNGL(moras[TIPO_ASEGURAMIENTO]),D4490)</f>
        <v>TRABAJADOR INDEPENDIENTE</v>
      </c>
      <c r="N4490" s="1">
        <f>IF(ISBLANK(moras[[#This Row],[EDAD]]),T4511,moras[[#This Row],[EDAD]])</f>
        <v>54</v>
      </c>
    </row>
    <row r="4491" spans="1:14" x14ac:dyDescent="0.35">
      <c r="A4491" s="1">
        <v>4490</v>
      </c>
      <c r="B4491" s="1" t="s">
        <v>15</v>
      </c>
      <c r="C4491" s="1">
        <v>297050</v>
      </c>
      <c r="D4491" s="1" t="s">
        <v>17</v>
      </c>
      <c r="E4491" s="1" t="s">
        <v>16</v>
      </c>
      <c r="F4491" s="1" t="s">
        <v>12</v>
      </c>
      <c r="G4491" s="1" t="s">
        <v>13</v>
      </c>
      <c r="H4491" s="1" t="s">
        <v>13</v>
      </c>
      <c r="I4491" s="1">
        <v>52</v>
      </c>
      <c r="J4491" t="str">
        <f t="shared" si="211"/>
        <v>No</v>
      </c>
      <c r="K4491" t="str">
        <f t="shared" si="212"/>
        <v>No</v>
      </c>
      <c r="L4491">
        <f t="shared" si="213"/>
        <v>297050</v>
      </c>
      <c r="M4491" s="1" t="str">
        <f>IF(ISBLANK(D4491),_xlfn.MODE.SNGL(moras[TIPO_ASEGURAMIENTO]),D4491)</f>
        <v>ASEGURADO VOLUNTARIO</v>
      </c>
      <c r="N4491" s="1">
        <f>IF(ISBLANK(moras[[#This Row],[EDAD]]),T4512,moras[[#This Row],[EDAD]])</f>
        <v>52</v>
      </c>
    </row>
    <row r="4492" spans="1:14" x14ac:dyDescent="0.35">
      <c r="A4492" s="1">
        <v>4491</v>
      </c>
      <c r="B4492" s="1" t="s">
        <v>9</v>
      </c>
      <c r="C4492" s="1">
        <v>299647</v>
      </c>
      <c r="D4492" s="1" t="s">
        <v>17</v>
      </c>
      <c r="E4492" s="1" t="s">
        <v>16</v>
      </c>
      <c r="F4492" s="1" t="s">
        <v>12</v>
      </c>
      <c r="G4492" s="1" t="s">
        <v>13</v>
      </c>
      <c r="H4492" s="1" t="s">
        <v>13</v>
      </c>
      <c r="I4492" s="1">
        <v>73</v>
      </c>
      <c r="J4492" t="str">
        <f t="shared" si="211"/>
        <v>No</v>
      </c>
      <c r="K4492" t="str">
        <f t="shared" si="212"/>
        <v>No</v>
      </c>
      <c r="L4492">
        <f t="shared" si="213"/>
        <v>299647</v>
      </c>
      <c r="M4492" s="1" t="str">
        <f>IF(ISBLANK(D4492),_xlfn.MODE.SNGL(moras[TIPO_ASEGURAMIENTO]),D4492)</f>
        <v>ASEGURADO VOLUNTARIO</v>
      </c>
      <c r="N4492" s="1">
        <f>IF(ISBLANK(moras[[#This Row],[EDAD]]),T4513,moras[[#This Row],[EDAD]])</f>
        <v>73</v>
      </c>
    </row>
    <row r="4493" spans="1:14" x14ac:dyDescent="0.35">
      <c r="A4493" s="1">
        <v>4492</v>
      </c>
      <c r="B4493" s="1" t="s">
        <v>9</v>
      </c>
      <c r="C4493" s="1">
        <v>372659.25</v>
      </c>
      <c r="D4493" s="1" t="s">
        <v>10</v>
      </c>
      <c r="E4493" s="1" t="s">
        <v>16</v>
      </c>
      <c r="F4493" s="1" t="s">
        <v>12</v>
      </c>
      <c r="G4493" s="1" t="s">
        <v>12</v>
      </c>
      <c r="H4493" s="1" t="s">
        <v>13</v>
      </c>
      <c r="I4493" s="1">
        <v>48</v>
      </c>
      <c r="J4493" t="str">
        <f t="shared" si="211"/>
        <v>No</v>
      </c>
      <c r="K4493" t="str">
        <f t="shared" si="212"/>
        <v>No</v>
      </c>
      <c r="L4493">
        <f t="shared" si="213"/>
        <v>372659.25</v>
      </c>
      <c r="M4493" s="1" t="str">
        <f>IF(ISBLANK(D4493),_xlfn.MODE.SNGL(moras[TIPO_ASEGURAMIENTO]),D4493)</f>
        <v>ASALARIADO</v>
      </c>
      <c r="N4493" s="1">
        <f>IF(ISBLANK(moras[[#This Row],[EDAD]]),T4514,moras[[#This Row],[EDAD]])</f>
        <v>48</v>
      </c>
    </row>
    <row r="4494" spans="1:14" x14ac:dyDescent="0.35">
      <c r="A4494" s="1">
        <v>4493</v>
      </c>
      <c r="B4494" s="1" t="s">
        <v>9</v>
      </c>
      <c r="C4494" s="1">
        <v>297050</v>
      </c>
      <c r="D4494" s="1" t="s">
        <v>17</v>
      </c>
      <c r="E4494" s="1" t="s">
        <v>16</v>
      </c>
      <c r="F4494" s="1" t="s">
        <v>12</v>
      </c>
      <c r="G4494" s="1" t="s">
        <v>13</v>
      </c>
      <c r="H4494" s="1" t="s">
        <v>13</v>
      </c>
      <c r="I4494" s="1">
        <v>27</v>
      </c>
      <c r="J4494" t="str">
        <f t="shared" si="211"/>
        <v>No</v>
      </c>
      <c r="K4494" t="str">
        <f t="shared" si="212"/>
        <v>No</v>
      </c>
      <c r="L4494">
        <f t="shared" si="213"/>
        <v>297050</v>
      </c>
      <c r="M4494" s="1" t="str">
        <f>IF(ISBLANK(D4494),_xlfn.MODE.SNGL(moras[TIPO_ASEGURAMIENTO]),D4494)</f>
        <v>ASEGURADO VOLUNTARIO</v>
      </c>
      <c r="N4494" s="1">
        <f>IF(ISBLANK(moras[[#This Row],[EDAD]]),T4515,moras[[#This Row],[EDAD]])</f>
        <v>27</v>
      </c>
    </row>
    <row r="4495" spans="1:14" x14ac:dyDescent="0.35">
      <c r="A4495" s="1">
        <v>4494</v>
      </c>
      <c r="B4495" s="1" t="s">
        <v>9</v>
      </c>
      <c r="C4495" s="1">
        <v>337933.18</v>
      </c>
      <c r="D4495" s="1" t="s">
        <v>10</v>
      </c>
      <c r="E4495" s="1" t="s">
        <v>11</v>
      </c>
      <c r="F4495" s="1" t="s">
        <v>12</v>
      </c>
      <c r="G4495" s="1" t="s">
        <v>13</v>
      </c>
      <c r="H4495" s="1" t="s">
        <v>13</v>
      </c>
      <c r="I4495" s="1">
        <v>24</v>
      </c>
      <c r="J4495" t="str">
        <f t="shared" si="211"/>
        <v>No</v>
      </c>
      <c r="K4495" t="str">
        <f t="shared" si="212"/>
        <v>No</v>
      </c>
      <c r="L4495">
        <f t="shared" si="213"/>
        <v>337933.18</v>
      </c>
      <c r="M4495" s="1" t="str">
        <f>IF(ISBLANK(D4495),_xlfn.MODE.SNGL(moras[TIPO_ASEGURAMIENTO]),D4495)</f>
        <v>ASALARIADO</v>
      </c>
      <c r="N4495" s="1">
        <f>IF(ISBLANK(moras[[#This Row],[EDAD]]),T4516,moras[[#This Row],[EDAD]])</f>
        <v>24</v>
      </c>
    </row>
    <row r="4496" spans="1:14" x14ac:dyDescent="0.35">
      <c r="A4496" s="1">
        <v>4495</v>
      </c>
      <c r="B4496" s="1" t="s">
        <v>9</v>
      </c>
      <c r="C4496" s="1">
        <v>557416</v>
      </c>
      <c r="D4496" s="1" t="s">
        <v>18</v>
      </c>
      <c r="E4496" s="1" t="s">
        <v>16</v>
      </c>
      <c r="F4496" s="1" t="s">
        <v>12</v>
      </c>
      <c r="G4496" s="1" t="s">
        <v>13</v>
      </c>
      <c r="H4496" s="1" t="s">
        <v>13</v>
      </c>
      <c r="I4496" s="1">
        <v>33</v>
      </c>
      <c r="J4496" t="str">
        <f t="shared" si="211"/>
        <v>No</v>
      </c>
      <c r="K4496" t="str">
        <f t="shared" si="212"/>
        <v>No</v>
      </c>
      <c r="L4496">
        <f t="shared" si="213"/>
        <v>557416</v>
      </c>
      <c r="M4496" s="1" t="str">
        <f>IF(ISBLANK(D4496),_xlfn.MODE.SNGL(moras[TIPO_ASEGURAMIENTO]),D4496)</f>
        <v>TRABAJADOR INDEPENDIENTE</v>
      </c>
      <c r="N4496" s="1">
        <f>IF(ISBLANK(moras[[#This Row],[EDAD]]),T4517,moras[[#This Row],[EDAD]])</f>
        <v>33</v>
      </c>
    </row>
    <row r="4497" spans="1:14" x14ac:dyDescent="0.35">
      <c r="A4497" s="1">
        <v>4496</v>
      </c>
      <c r="B4497" s="1" t="s">
        <v>15</v>
      </c>
      <c r="C4497" s="1">
        <v>316663</v>
      </c>
      <c r="D4497" s="1" t="s">
        <v>18</v>
      </c>
      <c r="E4497" s="1" t="s">
        <v>16</v>
      </c>
      <c r="F4497" s="1" t="s">
        <v>12</v>
      </c>
      <c r="G4497" s="1" t="s">
        <v>13</v>
      </c>
      <c r="H4497" s="1" t="s">
        <v>12</v>
      </c>
      <c r="I4497" s="1">
        <v>32</v>
      </c>
      <c r="J4497" t="str">
        <f t="shared" si="211"/>
        <v>No</v>
      </c>
      <c r="K4497" t="str">
        <f t="shared" si="212"/>
        <v>No</v>
      </c>
      <c r="L4497">
        <f t="shared" si="213"/>
        <v>316663</v>
      </c>
      <c r="M4497" s="1" t="str">
        <f>IF(ISBLANK(D4497),_xlfn.MODE.SNGL(moras[TIPO_ASEGURAMIENTO]),D4497)</f>
        <v>TRABAJADOR INDEPENDIENTE</v>
      </c>
      <c r="N4497" s="1">
        <f>IF(ISBLANK(moras[[#This Row],[EDAD]]),T4518,moras[[#This Row],[EDAD]])</f>
        <v>32</v>
      </c>
    </row>
    <row r="4498" spans="1:14" x14ac:dyDescent="0.35">
      <c r="A4498" s="1">
        <v>4497</v>
      </c>
      <c r="B4498" s="1" t="s">
        <v>15</v>
      </c>
      <c r="C4498" s="1">
        <v>779424.25</v>
      </c>
      <c r="D4498" s="1" t="s">
        <v>10</v>
      </c>
      <c r="E4498" s="1" t="s">
        <v>11</v>
      </c>
      <c r="F4498" s="1" t="s">
        <v>12</v>
      </c>
      <c r="G4498" s="1" t="s">
        <v>13</v>
      </c>
      <c r="H4498" s="1" t="s">
        <v>13</v>
      </c>
      <c r="I4498" s="1">
        <v>28</v>
      </c>
      <c r="J4498" t="str">
        <f t="shared" si="211"/>
        <v>No</v>
      </c>
      <c r="K4498" t="str">
        <f t="shared" si="212"/>
        <v>No</v>
      </c>
      <c r="L4498">
        <f t="shared" si="213"/>
        <v>779424.25</v>
      </c>
      <c r="M4498" s="1" t="str">
        <f>IF(ISBLANK(D4498),_xlfn.MODE.SNGL(moras[TIPO_ASEGURAMIENTO]),D4498)</f>
        <v>ASALARIADO</v>
      </c>
      <c r="N4498" s="1">
        <f>IF(ISBLANK(moras[[#This Row],[EDAD]]),T4519,moras[[#This Row],[EDAD]])</f>
        <v>28</v>
      </c>
    </row>
    <row r="4499" spans="1:14" x14ac:dyDescent="0.35">
      <c r="A4499" s="1">
        <v>4498</v>
      </c>
      <c r="B4499" s="1" t="s">
        <v>9</v>
      </c>
      <c r="C4499" s="1">
        <v>535842.93000000005</v>
      </c>
      <c r="D4499" s="1" t="s">
        <v>10</v>
      </c>
      <c r="E4499" s="1" t="s">
        <v>16</v>
      </c>
      <c r="F4499" s="1" t="s">
        <v>12</v>
      </c>
      <c r="G4499" s="1" t="s">
        <v>13</v>
      </c>
      <c r="H4499" s="1" t="s">
        <v>13</v>
      </c>
      <c r="I4499" s="1">
        <v>36</v>
      </c>
      <c r="J4499" t="str">
        <f t="shared" si="211"/>
        <v>No</v>
      </c>
      <c r="K4499" t="str">
        <f t="shared" si="212"/>
        <v>No</v>
      </c>
      <c r="L4499">
        <f t="shared" si="213"/>
        <v>535842.93000000005</v>
      </c>
      <c r="M4499" s="1" t="str">
        <f>IF(ISBLANK(D4499),_xlfn.MODE.SNGL(moras[TIPO_ASEGURAMIENTO]),D4499)</f>
        <v>ASALARIADO</v>
      </c>
      <c r="N4499" s="1">
        <f>IF(ISBLANK(moras[[#This Row],[EDAD]]),T4520,moras[[#This Row],[EDAD]])</f>
        <v>36</v>
      </c>
    </row>
    <row r="4500" spans="1:14" x14ac:dyDescent="0.35">
      <c r="A4500" s="1">
        <v>4499</v>
      </c>
      <c r="B4500" s="1" t="s">
        <v>15</v>
      </c>
      <c r="C4500" s="1">
        <v>400000</v>
      </c>
      <c r="D4500" s="1" t="s">
        <v>10</v>
      </c>
      <c r="E4500" s="1" t="s">
        <v>16</v>
      </c>
      <c r="F4500" s="1" t="s">
        <v>12</v>
      </c>
      <c r="G4500" s="1" t="s">
        <v>13</v>
      </c>
      <c r="H4500" s="1" t="s">
        <v>13</v>
      </c>
      <c r="I4500" s="1">
        <v>42</v>
      </c>
      <c r="J4500" t="str">
        <f t="shared" si="211"/>
        <v>No</v>
      </c>
      <c r="K4500" t="str">
        <f t="shared" si="212"/>
        <v>No</v>
      </c>
      <c r="L4500">
        <f t="shared" si="213"/>
        <v>400000</v>
      </c>
      <c r="M4500" s="1" t="str">
        <f>IF(ISBLANK(D4500),_xlfn.MODE.SNGL(moras[TIPO_ASEGURAMIENTO]),D4500)</f>
        <v>ASALARIADO</v>
      </c>
      <c r="N4500" s="1">
        <f>IF(ISBLANK(moras[[#This Row],[EDAD]]),T4521,moras[[#This Row],[EDAD]])</f>
        <v>42</v>
      </c>
    </row>
    <row r="4501" spans="1:14" x14ac:dyDescent="0.35">
      <c r="A4501" s="1">
        <v>4500</v>
      </c>
      <c r="B4501" s="1" t="s">
        <v>15</v>
      </c>
      <c r="C4501" s="1">
        <v>639148</v>
      </c>
      <c r="D4501" s="1" t="s">
        <v>18</v>
      </c>
      <c r="E4501" s="1" t="s">
        <v>16</v>
      </c>
      <c r="F4501" s="1" t="s">
        <v>12</v>
      </c>
      <c r="G4501" s="1" t="s">
        <v>13</v>
      </c>
      <c r="H4501" s="1" t="s">
        <v>13</v>
      </c>
      <c r="I4501" s="1">
        <v>56</v>
      </c>
      <c r="J4501" t="str">
        <f t="shared" si="211"/>
        <v>No</v>
      </c>
      <c r="K4501" t="str">
        <f t="shared" si="212"/>
        <v>No</v>
      </c>
      <c r="L4501">
        <f t="shared" si="213"/>
        <v>639148</v>
      </c>
      <c r="M4501" s="1" t="str">
        <f>IF(ISBLANK(D4501),_xlfn.MODE.SNGL(moras[TIPO_ASEGURAMIENTO]),D4501)</f>
        <v>TRABAJADOR INDEPENDIENTE</v>
      </c>
      <c r="N4501" s="1">
        <f>IF(ISBLANK(moras[[#This Row],[EDAD]]),T4522,moras[[#This Row],[EDAD]])</f>
        <v>56</v>
      </c>
    </row>
    <row r="4502" spans="1:14" x14ac:dyDescent="0.35">
      <c r="A4502" s="1">
        <v>4501</v>
      </c>
      <c r="B4502" s="1" t="s">
        <v>15</v>
      </c>
      <c r="C4502" s="1">
        <v>404459</v>
      </c>
      <c r="D4502" s="1" t="s">
        <v>18</v>
      </c>
      <c r="E4502" s="1" t="s">
        <v>16</v>
      </c>
      <c r="F4502" s="1" t="s">
        <v>12</v>
      </c>
      <c r="G4502" s="1" t="s">
        <v>13</v>
      </c>
      <c r="H4502" s="1" t="s">
        <v>12</v>
      </c>
      <c r="I4502" s="1">
        <v>29</v>
      </c>
      <c r="J4502" t="str">
        <f t="shared" si="211"/>
        <v>No</v>
      </c>
      <c r="K4502" t="str">
        <f t="shared" si="212"/>
        <v>No</v>
      </c>
      <c r="L4502">
        <f t="shared" si="213"/>
        <v>404459</v>
      </c>
      <c r="M4502" s="1" t="str">
        <f>IF(ISBLANK(D4502),_xlfn.MODE.SNGL(moras[TIPO_ASEGURAMIENTO]),D4502)</f>
        <v>TRABAJADOR INDEPENDIENTE</v>
      </c>
      <c r="N4502" s="1">
        <f>IF(ISBLANK(moras[[#This Row],[EDAD]]),T4523,moras[[#This Row],[EDAD]])</f>
        <v>29</v>
      </c>
    </row>
    <row r="4503" spans="1:14" x14ac:dyDescent="0.35">
      <c r="A4503" s="1">
        <v>4502</v>
      </c>
      <c r="B4503" s="1" t="s">
        <v>15</v>
      </c>
      <c r="C4503" s="1">
        <v>333320</v>
      </c>
      <c r="D4503" s="1" t="s">
        <v>10</v>
      </c>
      <c r="E4503" s="1" t="s">
        <v>16</v>
      </c>
      <c r="F4503" s="1" t="s">
        <v>12</v>
      </c>
      <c r="G4503" s="1" t="s">
        <v>13</v>
      </c>
      <c r="H4503" s="1" t="s">
        <v>13</v>
      </c>
      <c r="I4503" s="1">
        <v>20</v>
      </c>
      <c r="J4503" t="str">
        <f t="shared" si="211"/>
        <v>No</v>
      </c>
      <c r="K4503" t="str">
        <f t="shared" si="212"/>
        <v>No</v>
      </c>
      <c r="L4503">
        <f t="shared" si="213"/>
        <v>333320</v>
      </c>
      <c r="M4503" s="1" t="str">
        <f>IF(ISBLANK(D4503),_xlfn.MODE.SNGL(moras[TIPO_ASEGURAMIENTO]),D4503)</f>
        <v>ASALARIADO</v>
      </c>
      <c r="N4503" s="1">
        <f>IF(ISBLANK(moras[[#This Row],[EDAD]]),T4524,moras[[#This Row],[EDAD]])</f>
        <v>20</v>
      </c>
    </row>
    <row r="4504" spans="1:14" x14ac:dyDescent="0.35">
      <c r="A4504" s="1">
        <v>4503</v>
      </c>
      <c r="B4504" s="1" t="s">
        <v>9</v>
      </c>
      <c r="C4504" s="1">
        <v>452198.21</v>
      </c>
      <c r="D4504" s="1" t="s">
        <v>10</v>
      </c>
      <c r="E4504" s="1" t="s">
        <v>16</v>
      </c>
      <c r="F4504" s="1" t="s">
        <v>12</v>
      </c>
      <c r="G4504" s="1" t="s">
        <v>13</v>
      </c>
      <c r="H4504" s="1" t="s">
        <v>13</v>
      </c>
      <c r="I4504" s="1">
        <v>31</v>
      </c>
      <c r="J4504" t="str">
        <f t="shared" si="211"/>
        <v>No</v>
      </c>
      <c r="K4504" t="str">
        <f t="shared" si="212"/>
        <v>No</v>
      </c>
      <c r="L4504">
        <f t="shared" si="213"/>
        <v>452198.21</v>
      </c>
      <c r="M4504" s="1" t="str">
        <f>IF(ISBLANK(D4504),_xlfn.MODE.SNGL(moras[TIPO_ASEGURAMIENTO]),D4504)</f>
        <v>ASALARIADO</v>
      </c>
      <c r="N4504" s="1">
        <f>IF(ISBLANK(moras[[#This Row],[EDAD]]),T4525,moras[[#This Row],[EDAD]])</f>
        <v>31</v>
      </c>
    </row>
    <row r="4505" spans="1:14" x14ac:dyDescent="0.35">
      <c r="A4505" s="1">
        <v>4504</v>
      </c>
      <c r="B4505" s="1" t="s">
        <v>9</v>
      </c>
      <c r="C4505" s="1">
        <v>1260076.52</v>
      </c>
      <c r="D4505" s="1" t="s">
        <v>10</v>
      </c>
      <c r="E4505" s="1" t="s">
        <v>16</v>
      </c>
      <c r="F4505" s="1" t="s">
        <v>12</v>
      </c>
      <c r="G4505" s="1" t="s">
        <v>13</v>
      </c>
      <c r="H4505" s="1" t="s">
        <v>13</v>
      </c>
      <c r="I4505" s="1">
        <v>30</v>
      </c>
      <c r="J4505" t="str">
        <f t="shared" si="211"/>
        <v>No</v>
      </c>
      <c r="K4505" t="str">
        <f t="shared" si="212"/>
        <v>No</v>
      </c>
      <c r="L4505">
        <f t="shared" si="213"/>
        <v>1260076.52</v>
      </c>
      <c r="M4505" s="1" t="str">
        <f>IF(ISBLANK(D4505),_xlfn.MODE.SNGL(moras[TIPO_ASEGURAMIENTO]),D4505)</f>
        <v>ASALARIADO</v>
      </c>
      <c r="N4505" s="1">
        <f>IF(ISBLANK(moras[[#This Row],[EDAD]]),T4526,moras[[#This Row],[EDAD]])</f>
        <v>30</v>
      </c>
    </row>
    <row r="4506" spans="1:14" x14ac:dyDescent="0.35">
      <c r="A4506" s="1">
        <v>4505</v>
      </c>
      <c r="B4506" s="1" t="s">
        <v>9</v>
      </c>
      <c r="C4506" s="1">
        <v>1045500</v>
      </c>
      <c r="D4506" s="1" t="s">
        <v>10</v>
      </c>
      <c r="E4506" s="1" t="s">
        <v>16</v>
      </c>
      <c r="F4506" s="1" t="s">
        <v>12</v>
      </c>
      <c r="G4506" s="1" t="s">
        <v>13</v>
      </c>
      <c r="H4506" s="1" t="s">
        <v>13</v>
      </c>
      <c r="I4506" s="1">
        <v>39</v>
      </c>
      <c r="J4506" t="str">
        <f t="shared" si="211"/>
        <v>No</v>
      </c>
      <c r="K4506" t="str">
        <f t="shared" si="212"/>
        <v>No</v>
      </c>
      <c r="L4506">
        <f t="shared" si="213"/>
        <v>1045500</v>
      </c>
      <c r="M4506" s="1" t="str">
        <f>IF(ISBLANK(D4506),_xlfn.MODE.SNGL(moras[TIPO_ASEGURAMIENTO]),D4506)</f>
        <v>ASALARIADO</v>
      </c>
      <c r="N4506" s="1">
        <f>IF(ISBLANK(moras[[#This Row],[EDAD]]),T4527,moras[[#This Row],[EDAD]])</f>
        <v>39</v>
      </c>
    </row>
    <row r="4507" spans="1:14" x14ac:dyDescent="0.35">
      <c r="A4507" s="1">
        <v>4506</v>
      </c>
      <c r="B4507" s="1" t="s">
        <v>15</v>
      </c>
      <c r="C4507" s="1">
        <v>1084830.8400000001</v>
      </c>
      <c r="D4507" s="1" t="s">
        <v>10</v>
      </c>
      <c r="E4507" s="1" t="s">
        <v>11</v>
      </c>
      <c r="F4507" s="1" t="s">
        <v>12</v>
      </c>
      <c r="G4507" s="1" t="s">
        <v>13</v>
      </c>
      <c r="H4507" s="1" t="s">
        <v>13</v>
      </c>
      <c r="I4507" s="1">
        <v>36</v>
      </c>
      <c r="J4507" t="str">
        <f t="shared" si="211"/>
        <v>No</v>
      </c>
      <c r="K4507" t="str">
        <f t="shared" si="212"/>
        <v>No</v>
      </c>
      <c r="L4507">
        <f t="shared" si="213"/>
        <v>1084830.8400000001</v>
      </c>
      <c r="M4507" s="1" t="str">
        <f>IF(ISBLANK(D4507),_xlfn.MODE.SNGL(moras[TIPO_ASEGURAMIENTO]),D4507)</f>
        <v>ASALARIADO</v>
      </c>
      <c r="N4507" s="1">
        <f>IF(ISBLANK(moras[[#This Row],[EDAD]]),T4528,moras[[#This Row],[EDAD]])</f>
        <v>36</v>
      </c>
    </row>
    <row r="4508" spans="1:14" x14ac:dyDescent="0.35">
      <c r="A4508" s="1">
        <v>4507</v>
      </c>
      <c r="B4508" s="1" t="s">
        <v>9</v>
      </c>
      <c r="C4508" s="1">
        <v>322474</v>
      </c>
      <c r="D4508" s="1" t="s">
        <v>17</v>
      </c>
      <c r="E4508" s="1" t="s">
        <v>16</v>
      </c>
      <c r="F4508" s="1" t="s">
        <v>12</v>
      </c>
      <c r="G4508" s="1" t="s">
        <v>13</v>
      </c>
      <c r="H4508" s="1" t="s">
        <v>13</v>
      </c>
      <c r="I4508" s="1">
        <v>64</v>
      </c>
      <c r="J4508" t="str">
        <f t="shared" si="211"/>
        <v>No</v>
      </c>
      <c r="K4508" t="str">
        <f t="shared" si="212"/>
        <v>No</v>
      </c>
      <c r="L4508">
        <f t="shared" si="213"/>
        <v>322474</v>
      </c>
      <c r="M4508" s="1" t="str">
        <f>IF(ISBLANK(D4508),_xlfn.MODE.SNGL(moras[TIPO_ASEGURAMIENTO]),D4508)</f>
        <v>ASEGURADO VOLUNTARIO</v>
      </c>
      <c r="N4508" s="1">
        <f>IF(ISBLANK(moras[[#This Row],[EDAD]]),T4529,moras[[#This Row],[EDAD]])</f>
        <v>64</v>
      </c>
    </row>
    <row r="4509" spans="1:14" x14ac:dyDescent="0.35">
      <c r="A4509" s="1">
        <v>4508</v>
      </c>
      <c r="B4509" s="1" t="s">
        <v>9</v>
      </c>
      <c r="C4509" s="1">
        <v>400000</v>
      </c>
      <c r="D4509" s="1" t="s">
        <v>10</v>
      </c>
      <c r="E4509" s="1" t="s">
        <v>16</v>
      </c>
      <c r="F4509" s="1" t="s">
        <v>12</v>
      </c>
      <c r="G4509" s="1" t="s">
        <v>13</v>
      </c>
      <c r="H4509" s="1" t="s">
        <v>12</v>
      </c>
      <c r="I4509" s="1">
        <v>46</v>
      </c>
      <c r="J4509" t="str">
        <f t="shared" si="211"/>
        <v>No</v>
      </c>
      <c r="K4509" t="str">
        <f t="shared" si="212"/>
        <v>No</v>
      </c>
      <c r="L4509">
        <f t="shared" si="213"/>
        <v>400000</v>
      </c>
      <c r="M4509" s="1" t="str">
        <f>IF(ISBLANK(D4509),_xlfn.MODE.SNGL(moras[TIPO_ASEGURAMIENTO]),D4509)</f>
        <v>ASALARIADO</v>
      </c>
      <c r="N4509" s="1">
        <f>IF(ISBLANK(moras[[#This Row],[EDAD]]),T4530,moras[[#This Row],[EDAD]])</f>
        <v>46</v>
      </c>
    </row>
    <row r="4510" spans="1:14" x14ac:dyDescent="0.35">
      <c r="A4510" s="1">
        <v>4509</v>
      </c>
      <c r="B4510" s="1" t="s">
        <v>9</v>
      </c>
      <c r="C4510" s="1">
        <v>549600</v>
      </c>
      <c r="D4510" s="1" t="s">
        <v>18</v>
      </c>
      <c r="E4510" s="1" t="s">
        <v>16</v>
      </c>
      <c r="F4510" s="1" t="s">
        <v>12</v>
      </c>
      <c r="G4510" s="1" t="s">
        <v>13</v>
      </c>
      <c r="H4510" s="1" t="s">
        <v>13</v>
      </c>
      <c r="I4510" s="1">
        <v>57</v>
      </c>
      <c r="J4510" t="str">
        <f t="shared" si="211"/>
        <v>No</v>
      </c>
      <c r="K4510" t="str">
        <f t="shared" si="212"/>
        <v>No</v>
      </c>
      <c r="L4510">
        <f t="shared" si="213"/>
        <v>549600</v>
      </c>
      <c r="M4510" s="1" t="str">
        <f>IF(ISBLANK(D4510),_xlfn.MODE.SNGL(moras[TIPO_ASEGURAMIENTO]),D4510)</f>
        <v>TRABAJADOR INDEPENDIENTE</v>
      </c>
      <c r="N4510" s="1">
        <f>IF(ISBLANK(moras[[#This Row],[EDAD]]),T4531,moras[[#This Row],[EDAD]])</f>
        <v>57</v>
      </c>
    </row>
    <row r="4511" spans="1:14" x14ac:dyDescent="0.35">
      <c r="A4511" s="1">
        <v>4510</v>
      </c>
      <c r="B4511" s="1" t="s">
        <v>15</v>
      </c>
      <c r="C4511" s="1">
        <v>280000</v>
      </c>
      <c r="D4511" s="1" t="s">
        <v>10</v>
      </c>
      <c r="E4511" s="1" t="s">
        <v>16</v>
      </c>
      <c r="F4511" s="1" t="s">
        <v>12</v>
      </c>
      <c r="G4511" s="1" t="s">
        <v>13</v>
      </c>
      <c r="H4511" s="1" t="s">
        <v>12</v>
      </c>
      <c r="I4511" s="1">
        <v>48</v>
      </c>
      <c r="J4511" t="str">
        <f t="shared" si="211"/>
        <v>No</v>
      </c>
      <c r="K4511" t="str">
        <f t="shared" si="212"/>
        <v>No</v>
      </c>
      <c r="L4511">
        <f t="shared" si="213"/>
        <v>280000</v>
      </c>
      <c r="M4511" s="1" t="str">
        <f>IF(ISBLANK(D4511),_xlfn.MODE.SNGL(moras[TIPO_ASEGURAMIENTO]),D4511)</f>
        <v>ASALARIADO</v>
      </c>
      <c r="N4511" s="1">
        <f>IF(ISBLANK(moras[[#This Row],[EDAD]]),T4532,moras[[#This Row],[EDAD]])</f>
        <v>48</v>
      </c>
    </row>
    <row r="4512" spans="1:14" x14ac:dyDescent="0.35">
      <c r="A4512" s="1">
        <v>4511</v>
      </c>
      <c r="B4512" s="1" t="s">
        <v>15</v>
      </c>
      <c r="C4512" s="1">
        <v>114474</v>
      </c>
      <c r="D4512" s="1" t="s">
        <v>10</v>
      </c>
      <c r="E4512" s="1" t="s">
        <v>16</v>
      </c>
      <c r="F4512" s="1" t="s">
        <v>12</v>
      </c>
      <c r="G4512" s="1" t="s">
        <v>13</v>
      </c>
      <c r="H4512" s="1" t="s">
        <v>13</v>
      </c>
      <c r="I4512" s="1">
        <v>55</v>
      </c>
      <c r="J4512" t="str">
        <f t="shared" si="211"/>
        <v>No</v>
      </c>
      <c r="K4512" t="str">
        <f t="shared" si="212"/>
        <v>No</v>
      </c>
      <c r="L4512">
        <f t="shared" si="213"/>
        <v>114474</v>
      </c>
      <c r="M4512" s="1" t="str">
        <f>IF(ISBLANK(D4512),_xlfn.MODE.SNGL(moras[TIPO_ASEGURAMIENTO]),D4512)</f>
        <v>ASALARIADO</v>
      </c>
      <c r="N4512" s="1">
        <f>IF(ISBLANK(moras[[#This Row],[EDAD]]),T4533,moras[[#This Row],[EDAD]])</f>
        <v>55</v>
      </c>
    </row>
    <row r="4513" spans="1:14" x14ac:dyDescent="0.35">
      <c r="A4513" s="1">
        <v>4512</v>
      </c>
      <c r="B4513" s="1" t="s">
        <v>15</v>
      </c>
      <c r="C4513" s="1">
        <v>321509.09000000003</v>
      </c>
      <c r="D4513" s="1" t="s">
        <v>10</v>
      </c>
      <c r="E4513" s="1" t="s">
        <v>16</v>
      </c>
      <c r="F4513" s="1" t="s">
        <v>12</v>
      </c>
      <c r="G4513" s="1" t="s">
        <v>13</v>
      </c>
      <c r="H4513" s="1" t="s">
        <v>13</v>
      </c>
      <c r="I4513" s="1">
        <v>37</v>
      </c>
      <c r="J4513" t="str">
        <f t="shared" si="211"/>
        <v>No</v>
      </c>
      <c r="K4513" t="str">
        <f t="shared" si="212"/>
        <v>No</v>
      </c>
      <c r="L4513">
        <f t="shared" si="213"/>
        <v>321509.09000000003</v>
      </c>
      <c r="M4513" s="1" t="str">
        <f>IF(ISBLANK(D4513),_xlfn.MODE.SNGL(moras[TIPO_ASEGURAMIENTO]),D4513)</f>
        <v>ASALARIADO</v>
      </c>
      <c r="N4513" s="1">
        <f>IF(ISBLANK(moras[[#This Row],[EDAD]]),T4534,moras[[#This Row],[EDAD]])</f>
        <v>37</v>
      </c>
    </row>
    <row r="4514" spans="1:14" x14ac:dyDescent="0.35">
      <c r="A4514" s="1">
        <v>4513</v>
      </c>
      <c r="B4514" s="1" t="s">
        <v>9</v>
      </c>
      <c r="C4514" s="1">
        <v>438418.45</v>
      </c>
      <c r="D4514" s="1" t="s">
        <v>10</v>
      </c>
      <c r="E4514" s="1" t="s">
        <v>16</v>
      </c>
      <c r="F4514" s="1" t="s">
        <v>12</v>
      </c>
      <c r="G4514" s="1" t="s">
        <v>13</v>
      </c>
      <c r="H4514" s="1" t="s">
        <v>13</v>
      </c>
      <c r="I4514" s="1">
        <v>43</v>
      </c>
      <c r="J4514" t="str">
        <f t="shared" si="211"/>
        <v>No</v>
      </c>
      <c r="K4514" t="str">
        <f t="shared" si="212"/>
        <v>No</v>
      </c>
      <c r="L4514">
        <f t="shared" si="213"/>
        <v>438418.45</v>
      </c>
      <c r="M4514" s="1" t="str">
        <f>IF(ISBLANK(D4514),_xlfn.MODE.SNGL(moras[TIPO_ASEGURAMIENTO]),D4514)</f>
        <v>ASALARIADO</v>
      </c>
      <c r="N4514" s="1">
        <f>IF(ISBLANK(moras[[#This Row],[EDAD]]),T4535,moras[[#This Row],[EDAD]])</f>
        <v>43</v>
      </c>
    </row>
    <row r="4515" spans="1:14" x14ac:dyDescent="0.35">
      <c r="A4515" s="1">
        <v>4514</v>
      </c>
      <c r="B4515" s="1" t="s">
        <v>9</v>
      </c>
      <c r="C4515" s="1">
        <v>617575</v>
      </c>
      <c r="D4515" s="1" t="s">
        <v>18</v>
      </c>
      <c r="E4515" s="1" t="s">
        <v>16</v>
      </c>
      <c r="F4515" s="1" t="s">
        <v>12</v>
      </c>
      <c r="G4515" s="1" t="s">
        <v>13</v>
      </c>
      <c r="H4515" s="1" t="s">
        <v>12</v>
      </c>
      <c r="I4515" s="1">
        <v>45</v>
      </c>
      <c r="J4515" t="str">
        <f t="shared" si="211"/>
        <v>No</v>
      </c>
      <c r="K4515" t="str">
        <f t="shared" si="212"/>
        <v>No</v>
      </c>
      <c r="L4515">
        <f t="shared" si="213"/>
        <v>617575</v>
      </c>
      <c r="M4515" s="1" t="str">
        <f>IF(ISBLANK(D4515),_xlfn.MODE.SNGL(moras[TIPO_ASEGURAMIENTO]),D4515)</f>
        <v>TRABAJADOR INDEPENDIENTE</v>
      </c>
      <c r="N4515" s="1">
        <f>IF(ISBLANK(moras[[#This Row],[EDAD]]),T4536,moras[[#This Row],[EDAD]])</f>
        <v>45</v>
      </c>
    </row>
    <row r="4516" spans="1:14" x14ac:dyDescent="0.35">
      <c r="A4516" s="1">
        <v>4515</v>
      </c>
      <c r="B4516" s="1" t="s">
        <v>15</v>
      </c>
      <c r="C4516" s="1">
        <v>542628</v>
      </c>
      <c r="D4516" s="1" t="s">
        <v>18</v>
      </c>
      <c r="E4516" s="1" t="s">
        <v>16</v>
      </c>
      <c r="F4516" s="1" t="s">
        <v>12</v>
      </c>
      <c r="G4516" s="1" t="s">
        <v>13</v>
      </c>
      <c r="H4516" s="1" t="s">
        <v>13</v>
      </c>
      <c r="I4516" s="1">
        <v>55</v>
      </c>
      <c r="J4516" t="str">
        <f t="shared" si="211"/>
        <v>No</v>
      </c>
      <c r="K4516" t="str">
        <f t="shared" si="212"/>
        <v>No</v>
      </c>
      <c r="L4516">
        <f t="shared" si="213"/>
        <v>542628</v>
      </c>
      <c r="M4516" s="1" t="str">
        <f>IF(ISBLANK(D4516),_xlfn.MODE.SNGL(moras[TIPO_ASEGURAMIENTO]),D4516)</f>
        <v>TRABAJADOR INDEPENDIENTE</v>
      </c>
      <c r="N4516" s="1">
        <f>IF(ISBLANK(moras[[#This Row],[EDAD]]),T4537,moras[[#This Row],[EDAD]])</f>
        <v>55</v>
      </c>
    </row>
    <row r="4517" spans="1:14" x14ac:dyDescent="0.35">
      <c r="A4517" s="1">
        <v>4516</v>
      </c>
      <c r="B4517" s="1" t="s">
        <v>9</v>
      </c>
      <c r="C4517" s="1">
        <v>319070.05</v>
      </c>
      <c r="D4517" s="1" t="s">
        <v>10</v>
      </c>
      <c r="E4517" s="1" t="s">
        <v>16</v>
      </c>
      <c r="F4517" s="1" t="s">
        <v>12</v>
      </c>
      <c r="G4517" s="1" t="s">
        <v>13</v>
      </c>
      <c r="H4517" s="1" t="s">
        <v>13</v>
      </c>
      <c r="I4517" s="1">
        <v>40</v>
      </c>
      <c r="J4517" t="str">
        <f t="shared" si="211"/>
        <v>No</v>
      </c>
      <c r="K4517" t="str">
        <f t="shared" si="212"/>
        <v>No</v>
      </c>
      <c r="L4517">
        <f t="shared" si="213"/>
        <v>319070.05</v>
      </c>
      <c r="M4517" s="1" t="str">
        <f>IF(ISBLANK(D4517),_xlfn.MODE.SNGL(moras[TIPO_ASEGURAMIENTO]),D4517)</f>
        <v>ASALARIADO</v>
      </c>
      <c r="N4517" s="1">
        <f>IF(ISBLANK(moras[[#This Row],[EDAD]]),T4538,moras[[#This Row],[EDAD]])</f>
        <v>40</v>
      </c>
    </row>
    <row r="4518" spans="1:14" x14ac:dyDescent="0.35">
      <c r="A4518" s="1">
        <v>4517</v>
      </c>
      <c r="B4518" s="1" t="s">
        <v>9</v>
      </c>
      <c r="C4518" s="1">
        <v>440000</v>
      </c>
      <c r="D4518" s="1" t="s">
        <v>10</v>
      </c>
      <c r="E4518" s="1" t="s">
        <v>16</v>
      </c>
      <c r="F4518" s="1" t="s">
        <v>12</v>
      </c>
      <c r="G4518" s="1" t="s">
        <v>13</v>
      </c>
      <c r="H4518" s="1" t="s">
        <v>12</v>
      </c>
      <c r="I4518" s="1">
        <v>58</v>
      </c>
      <c r="J4518" t="str">
        <f t="shared" si="211"/>
        <v>No</v>
      </c>
      <c r="K4518" t="str">
        <f t="shared" si="212"/>
        <v>No</v>
      </c>
      <c r="L4518">
        <f t="shared" si="213"/>
        <v>440000</v>
      </c>
      <c r="M4518" s="1" t="str">
        <f>IF(ISBLANK(D4518),_xlfn.MODE.SNGL(moras[TIPO_ASEGURAMIENTO]),D4518)</f>
        <v>ASALARIADO</v>
      </c>
      <c r="N4518" s="1">
        <f>IF(ISBLANK(moras[[#This Row],[EDAD]]),T4539,moras[[#This Row],[EDAD]])</f>
        <v>58</v>
      </c>
    </row>
    <row r="4519" spans="1:14" x14ac:dyDescent="0.35">
      <c r="A4519" s="1">
        <v>4518</v>
      </c>
      <c r="B4519" s="1" t="s">
        <v>15</v>
      </c>
      <c r="C4519" s="1">
        <v>585136.5</v>
      </c>
      <c r="D4519" s="1" t="s">
        <v>10</v>
      </c>
      <c r="E4519" s="1" t="s">
        <v>11</v>
      </c>
      <c r="F4519" s="1" t="s">
        <v>12</v>
      </c>
      <c r="G4519" s="1" t="s">
        <v>13</v>
      </c>
      <c r="H4519" s="1" t="s">
        <v>13</v>
      </c>
      <c r="I4519" s="1">
        <v>43</v>
      </c>
      <c r="J4519" t="str">
        <f t="shared" si="211"/>
        <v>No</v>
      </c>
      <c r="K4519" t="str">
        <f t="shared" si="212"/>
        <v>No</v>
      </c>
      <c r="L4519">
        <f t="shared" si="213"/>
        <v>585136.5</v>
      </c>
      <c r="M4519" s="1" t="str">
        <f>IF(ISBLANK(D4519),_xlfn.MODE.SNGL(moras[TIPO_ASEGURAMIENTO]),D4519)</f>
        <v>ASALARIADO</v>
      </c>
      <c r="N4519" s="1">
        <f>IF(ISBLANK(moras[[#This Row],[EDAD]]),T4540,moras[[#This Row],[EDAD]])</f>
        <v>43</v>
      </c>
    </row>
    <row r="4520" spans="1:14" x14ac:dyDescent="0.35">
      <c r="A4520" s="1">
        <v>4519</v>
      </c>
      <c r="B4520" s="1" t="s">
        <v>15</v>
      </c>
      <c r="C4520" s="1">
        <v>350000</v>
      </c>
      <c r="D4520" s="1" t="s">
        <v>10</v>
      </c>
      <c r="E4520" s="1" t="s">
        <v>16</v>
      </c>
      <c r="F4520" s="1" t="s">
        <v>12</v>
      </c>
      <c r="G4520" s="1" t="s">
        <v>13</v>
      </c>
      <c r="H4520" s="1" t="s">
        <v>12</v>
      </c>
      <c r="I4520" s="1">
        <v>36</v>
      </c>
      <c r="J4520" t="str">
        <f t="shared" si="211"/>
        <v>No</v>
      </c>
      <c r="K4520" t="str">
        <f t="shared" si="212"/>
        <v>No</v>
      </c>
      <c r="L4520">
        <f t="shared" si="213"/>
        <v>350000</v>
      </c>
      <c r="M4520" s="1" t="str">
        <f>IF(ISBLANK(D4520),_xlfn.MODE.SNGL(moras[TIPO_ASEGURAMIENTO]),D4520)</f>
        <v>ASALARIADO</v>
      </c>
      <c r="N4520" s="1">
        <f>IF(ISBLANK(moras[[#This Row],[EDAD]]),T4541,moras[[#This Row],[EDAD]])</f>
        <v>36</v>
      </c>
    </row>
    <row r="4521" spans="1:14" x14ac:dyDescent="0.35">
      <c r="A4521" s="1">
        <v>4520</v>
      </c>
      <c r="B4521" s="1" t="s">
        <v>9</v>
      </c>
      <c r="C4521" s="1">
        <v>403293</v>
      </c>
      <c r="D4521" s="1" t="s">
        <v>18</v>
      </c>
      <c r="E4521" s="1" t="s">
        <v>16</v>
      </c>
      <c r="F4521" s="1" t="s">
        <v>12</v>
      </c>
      <c r="G4521" s="1" t="s">
        <v>13</v>
      </c>
      <c r="H4521" s="1" t="s">
        <v>12</v>
      </c>
      <c r="I4521" s="1">
        <v>62</v>
      </c>
      <c r="J4521" t="str">
        <f t="shared" si="211"/>
        <v>No</v>
      </c>
      <c r="K4521" t="str">
        <f t="shared" si="212"/>
        <v>No</v>
      </c>
      <c r="L4521">
        <f t="shared" si="213"/>
        <v>403293</v>
      </c>
      <c r="M4521" s="1" t="str">
        <f>IF(ISBLANK(D4521),_xlfn.MODE.SNGL(moras[TIPO_ASEGURAMIENTO]),D4521)</f>
        <v>TRABAJADOR INDEPENDIENTE</v>
      </c>
      <c r="N4521" s="1">
        <f>IF(ISBLANK(moras[[#This Row],[EDAD]]),T4542,moras[[#This Row],[EDAD]])</f>
        <v>62</v>
      </c>
    </row>
    <row r="4522" spans="1:14" x14ac:dyDescent="0.35">
      <c r="A4522" s="1">
        <v>4521</v>
      </c>
      <c r="B4522" s="1" t="s">
        <v>9</v>
      </c>
      <c r="C4522" s="1">
        <v>323500</v>
      </c>
      <c r="D4522" s="1" t="s">
        <v>10</v>
      </c>
      <c r="E4522" s="1" t="s">
        <v>16</v>
      </c>
      <c r="F4522" s="1" t="s">
        <v>12</v>
      </c>
      <c r="G4522" s="1" t="s">
        <v>13</v>
      </c>
      <c r="H4522" s="1" t="s">
        <v>13</v>
      </c>
      <c r="I4522" s="1">
        <v>37</v>
      </c>
      <c r="J4522" t="str">
        <f t="shared" si="211"/>
        <v>No</v>
      </c>
      <c r="K4522" t="str">
        <f t="shared" si="212"/>
        <v>No</v>
      </c>
      <c r="L4522">
        <f t="shared" si="213"/>
        <v>323500</v>
      </c>
      <c r="M4522" s="1" t="str">
        <f>IF(ISBLANK(D4522),_xlfn.MODE.SNGL(moras[TIPO_ASEGURAMIENTO]),D4522)</f>
        <v>ASALARIADO</v>
      </c>
      <c r="N4522" s="1">
        <f>IF(ISBLANK(moras[[#This Row],[EDAD]]),T4543,moras[[#This Row],[EDAD]])</f>
        <v>37</v>
      </c>
    </row>
    <row r="4523" spans="1:14" x14ac:dyDescent="0.35">
      <c r="A4523" s="1">
        <v>4522</v>
      </c>
      <c r="B4523" s="1" t="s">
        <v>9</v>
      </c>
      <c r="C4523" s="1">
        <v>78000</v>
      </c>
      <c r="D4523" s="1" t="s">
        <v>10</v>
      </c>
      <c r="E4523" s="1" t="s">
        <v>16</v>
      </c>
      <c r="F4523" s="1" t="s">
        <v>12</v>
      </c>
      <c r="G4523" s="1" t="s">
        <v>13</v>
      </c>
      <c r="H4523" s="1" t="s">
        <v>12</v>
      </c>
      <c r="I4523" s="1">
        <v>71</v>
      </c>
      <c r="J4523" t="str">
        <f t="shared" si="211"/>
        <v>No</v>
      </c>
      <c r="K4523" t="str">
        <f t="shared" si="212"/>
        <v>No</v>
      </c>
      <c r="L4523">
        <f t="shared" si="213"/>
        <v>78000</v>
      </c>
      <c r="M4523" s="1" t="str">
        <f>IF(ISBLANK(D4523),_xlfn.MODE.SNGL(moras[TIPO_ASEGURAMIENTO]),D4523)</f>
        <v>ASALARIADO</v>
      </c>
      <c r="N4523" s="1">
        <f>IF(ISBLANK(moras[[#This Row],[EDAD]]),T4544,moras[[#This Row],[EDAD]])</f>
        <v>71</v>
      </c>
    </row>
    <row r="4524" spans="1:14" x14ac:dyDescent="0.35">
      <c r="A4524" s="1">
        <v>4523</v>
      </c>
      <c r="B4524" s="1" t="s">
        <v>15</v>
      </c>
      <c r="C4524" s="1">
        <v>857753.11</v>
      </c>
      <c r="D4524" s="1" t="s">
        <v>10</v>
      </c>
      <c r="E4524" s="1" t="s">
        <v>16</v>
      </c>
      <c r="F4524" s="1" t="s">
        <v>12</v>
      </c>
      <c r="G4524" s="1" t="s">
        <v>13</v>
      </c>
      <c r="H4524" s="1" t="s">
        <v>13</v>
      </c>
      <c r="I4524" s="1">
        <v>32</v>
      </c>
      <c r="J4524" t="str">
        <f t="shared" si="211"/>
        <v>No</v>
      </c>
      <c r="K4524" t="str">
        <f t="shared" si="212"/>
        <v>No</v>
      </c>
      <c r="L4524">
        <f t="shared" si="213"/>
        <v>857753.11</v>
      </c>
      <c r="M4524" s="1" t="str">
        <f>IF(ISBLANK(D4524),_xlfn.MODE.SNGL(moras[TIPO_ASEGURAMIENTO]),D4524)</f>
        <v>ASALARIADO</v>
      </c>
      <c r="N4524" s="1">
        <f>IF(ISBLANK(moras[[#This Row],[EDAD]]),T4545,moras[[#This Row],[EDAD]])</f>
        <v>32</v>
      </c>
    </row>
    <row r="4525" spans="1:14" x14ac:dyDescent="0.35">
      <c r="A4525" s="1">
        <v>4524</v>
      </c>
      <c r="B4525" s="1" t="s">
        <v>9</v>
      </c>
      <c r="C4525" s="1">
        <v>509509</v>
      </c>
      <c r="D4525" s="1" t="s">
        <v>18</v>
      </c>
      <c r="E4525" s="1" t="s">
        <v>16</v>
      </c>
      <c r="F4525" s="1" t="s">
        <v>12</v>
      </c>
      <c r="G4525" s="1" t="s">
        <v>13</v>
      </c>
      <c r="H4525" s="1" t="s">
        <v>12</v>
      </c>
      <c r="I4525" s="1">
        <v>40</v>
      </c>
      <c r="J4525" t="str">
        <f t="shared" si="211"/>
        <v>No</v>
      </c>
      <c r="K4525" t="str">
        <f t="shared" si="212"/>
        <v>No</v>
      </c>
      <c r="L4525">
        <f t="shared" si="213"/>
        <v>509509</v>
      </c>
      <c r="M4525" s="1" t="str">
        <f>IF(ISBLANK(D4525),_xlfn.MODE.SNGL(moras[TIPO_ASEGURAMIENTO]),D4525)</f>
        <v>TRABAJADOR INDEPENDIENTE</v>
      </c>
      <c r="N4525" s="1">
        <f>IF(ISBLANK(moras[[#This Row],[EDAD]]),T4546,moras[[#This Row],[EDAD]])</f>
        <v>40</v>
      </c>
    </row>
    <row r="4526" spans="1:14" x14ac:dyDescent="0.35">
      <c r="A4526" s="1">
        <v>4525</v>
      </c>
      <c r="B4526" s="1" t="s">
        <v>9</v>
      </c>
      <c r="C4526" s="1">
        <v>1523214</v>
      </c>
      <c r="D4526" s="1" t="s">
        <v>10</v>
      </c>
      <c r="E4526" s="1" t="s">
        <v>11</v>
      </c>
      <c r="F4526" s="1" t="s">
        <v>12</v>
      </c>
      <c r="G4526" s="1" t="s">
        <v>13</v>
      </c>
      <c r="H4526" s="1" t="s">
        <v>13</v>
      </c>
      <c r="I4526" s="1">
        <v>38</v>
      </c>
      <c r="J4526" t="str">
        <f t="shared" si="211"/>
        <v>No</v>
      </c>
      <c r="K4526" t="str">
        <f t="shared" si="212"/>
        <v>No</v>
      </c>
      <c r="L4526">
        <f t="shared" si="213"/>
        <v>1523214</v>
      </c>
      <c r="M4526" s="1" t="str">
        <f>IF(ISBLANK(D4526),_xlfn.MODE.SNGL(moras[TIPO_ASEGURAMIENTO]),D4526)</f>
        <v>ASALARIADO</v>
      </c>
      <c r="N4526" s="1">
        <f>IF(ISBLANK(moras[[#This Row],[EDAD]]),T4547,moras[[#This Row],[EDAD]])</f>
        <v>38</v>
      </c>
    </row>
    <row r="4527" spans="1:14" x14ac:dyDescent="0.35">
      <c r="A4527" s="1">
        <v>4526</v>
      </c>
      <c r="B4527" s="1" t="s">
        <v>9</v>
      </c>
      <c r="C4527" s="1">
        <v>810799.74</v>
      </c>
      <c r="D4527" s="1" t="s">
        <v>10</v>
      </c>
      <c r="E4527" s="1" t="s">
        <v>16</v>
      </c>
      <c r="F4527" s="1" t="s">
        <v>12</v>
      </c>
      <c r="G4527" s="1" t="s">
        <v>13</v>
      </c>
      <c r="H4527" s="1" t="s">
        <v>13</v>
      </c>
      <c r="I4527" s="1">
        <v>47</v>
      </c>
      <c r="J4527" t="str">
        <f t="shared" si="211"/>
        <v>No</v>
      </c>
      <c r="K4527" t="str">
        <f t="shared" si="212"/>
        <v>No</v>
      </c>
      <c r="L4527">
        <f t="shared" si="213"/>
        <v>810799.74</v>
      </c>
      <c r="M4527" s="1" t="str">
        <f>IF(ISBLANK(D4527),_xlfn.MODE.SNGL(moras[TIPO_ASEGURAMIENTO]),D4527)</f>
        <v>ASALARIADO</v>
      </c>
      <c r="N4527" s="1">
        <f>IF(ISBLANK(moras[[#This Row],[EDAD]]),T4548,moras[[#This Row],[EDAD]])</f>
        <v>47</v>
      </c>
    </row>
    <row r="4528" spans="1:14" x14ac:dyDescent="0.35">
      <c r="A4528" s="1">
        <v>4527</v>
      </c>
      <c r="B4528" s="1" t="s">
        <v>15</v>
      </c>
      <c r="C4528" s="1">
        <v>1143318.2</v>
      </c>
      <c r="D4528" s="1" t="s">
        <v>10</v>
      </c>
      <c r="E4528" s="1" t="s">
        <v>11</v>
      </c>
      <c r="F4528" s="1" t="s">
        <v>12</v>
      </c>
      <c r="G4528" s="1" t="s">
        <v>13</v>
      </c>
      <c r="H4528" s="1" t="s">
        <v>13</v>
      </c>
      <c r="I4528" s="1">
        <v>59</v>
      </c>
      <c r="J4528" t="str">
        <f t="shared" si="211"/>
        <v>No</v>
      </c>
      <c r="K4528" t="str">
        <f t="shared" si="212"/>
        <v>No</v>
      </c>
      <c r="L4528">
        <f t="shared" si="213"/>
        <v>1143318.2</v>
      </c>
      <c r="M4528" s="1" t="str">
        <f>IF(ISBLANK(D4528),_xlfn.MODE.SNGL(moras[TIPO_ASEGURAMIENTO]),D4528)</f>
        <v>ASALARIADO</v>
      </c>
      <c r="N4528" s="1">
        <f>IF(ISBLANK(moras[[#This Row],[EDAD]]),T4549,moras[[#This Row],[EDAD]])</f>
        <v>59</v>
      </c>
    </row>
    <row r="4529" spans="1:14" x14ac:dyDescent="0.35">
      <c r="A4529" s="1">
        <v>4528</v>
      </c>
      <c r="B4529" s="1" t="s">
        <v>9</v>
      </c>
      <c r="C4529" s="1">
        <v>297045</v>
      </c>
      <c r="D4529" s="1" t="s">
        <v>17</v>
      </c>
      <c r="E4529" s="1" t="s">
        <v>16</v>
      </c>
      <c r="F4529" s="1" t="s">
        <v>12</v>
      </c>
      <c r="G4529" s="1" t="s">
        <v>12</v>
      </c>
      <c r="H4529" s="1" t="s">
        <v>13</v>
      </c>
      <c r="I4529" s="1">
        <v>76</v>
      </c>
      <c r="J4529" t="str">
        <f t="shared" si="211"/>
        <v>No</v>
      </c>
      <c r="K4529" t="str">
        <f t="shared" si="212"/>
        <v>No</v>
      </c>
      <c r="L4529">
        <f t="shared" si="213"/>
        <v>297045</v>
      </c>
      <c r="M4529" s="1" t="str">
        <f>IF(ISBLANK(D4529),_xlfn.MODE.SNGL(moras[TIPO_ASEGURAMIENTO]),D4529)</f>
        <v>ASEGURADO VOLUNTARIO</v>
      </c>
      <c r="N4529" s="1">
        <f>IF(ISBLANK(moras[[#This Row],[EDAD]]),T4550,moras[[#This Row],[EDAD]])</f>
        <v>76</v>
      </c>
    </row>
    <row r="4530" spans="1:14" x14ac:dyDescent="0.35">
      <c r="A4530" s="1">
        <v>4529</v>
      </c>
      <c r="B4530" s="1" t="s">
        <v>9</v>
      </c>
      <c r="C4530" s="1">
        <v>365464</v>
      </c>
      <c r="D4530" s="1" t="s">
        <v>10</v>
      </c>
      <c r="E4530" s="1" t="s">
        <v>11</v>
      </c>
      <c r="F4530" s="1" t="s">
        <v>12</v>
      </c>
      <c r="G4530" s="1" t="s">
        <v>13</v>
      </c>
      <c r="H4530" s="1" t="s">
        <v>13</v>
      </c>
      <c r="I4530" s="1">
        <v>31</v>
      </c>
      <c r="J4530" t="str">
        <f t="shared" si="211"/>
        <v>No</v>
      </c>
      <c r="K4530" t="str">
        <f t="shared" si="212"/>
        <v>No</v>
      </c>
      <c r="L4530">
        <f t="shared" si="213"/>
        <v>365464</v>
      </c>
      <c r="M4530" s="1" t="str">
        <f>IF(ISBLANK(D4530),_xlfn.MODE.SNGL(moras[TIPO_ASEGURAMIENTO]),D4530)</f>
        <v>ASALARIADO</v>
      </c>
      <c r="N4530" s="1">
        <f>IF(ISBLANK(moras[[#This Row],[EDAD]]),T4551,moras[[#This Row],[EDAD]])</f>
        <v>31</v>
      </c>
    </row>
    <row r="4531" spans="1:14" x14ac:dyDescent="0.35">
      <c r="A4531" s="1">
        <v>4530</v>
      </c>
      <c r="B4531" s="1" t="s">
        <v>15</v>
      </c>
      <c r="C4531" s="1">
        <v>1957708.6</v>
      </c>
      <c r="D4531" s="1" t="s">
        <v>10</v>
      </c>
      <c r="E4531" s="1" t="s">
        <v>11</v>
      </c>
      <c r="F4531" s="1" t="s">
        <v>12</v>
      </c>
      <c r="G4531" s="1" t="s">
        <v>13</v>
      </c>
      <c r="H4531" s="1" t="s">
        <v>13</v>
      </c>
      <c r="I4531" s="1">
        <v>52</v>
      </c>
      <c r="J4531" t="str">
        <f t="shared" si="211"/>
        <v>No</v>
      </c>
      <c r="K4531" t="str">
        <f t="shared" si="212"/>
        <v>No</v>
      </c>
      <c r="L4531">
        <f t="shared" si="213"/>
        <v>1957708.6</v>
      </c>
      <c r="M4531" s="1" t="str">
        <f>IF(ISBLANK(D4531),_xlfn.MODE.SNGL(moras[TIPO_ASEGURAMIENTO]),D4531)</f>
        <v>ASALARIADO</v>
      </c>
      <c r="N4531" s="1">
        <f>IF(ISBLANK(moras[[#This Row],[EDAD]]),T4552,moras[[#This Row],[EDAD]])</f>
        <v>52</v>
      </c>
    </row>
    <row r="4532" spans="1:14" x14ac:dyDescent="0.35">
      <c r="A4532" s="1">
        <v>4531</v>
      </c>
      <c r="B4532" s="1" t="s">
        <v>9</v>
      </c>
      <c r="C4532" s="1">
        <v>600000</v>
      </c>
      <c r="D4532" s="1" t="s">
        <v>10</v>
      </c>
      <c r="E4532" s="1" t="s">
        <v>16</v>
      </c>
      <c r="F4532" s="1" t="s">
        <v>12</v>
      </c>
      <c r="G4532" s="1" t="s">
        <v>13</v>
      </c>
      <c r="H4532" s="1" t="s">
        <v>13</v>
      </c>
      <c r="I4532" s="1">
        <v>32</v>
      </c>
      <c r="J4532" t="str">
        <f t="shared" si="211"/>
        <v>No</v>
      </c>
      <c r="K4532" t="str">
        <f t="shared" si="212"/>
        <v>No</v>
      </c>
      <c r="L4532">
        <f t="shared" si="213"/>
        <v>600000</v>
      </c>
      <c r="M4532" s="1" t="str">
        <f>IF(ISBLANK(D4532),_xlfn.MODE.SNGL(moras[TIPO_ASEGURAMIENTO]),D4532)</f>
        <v>ASALARIADO</v>
      </c>
      <c r="N4532" s="1">
        <f>IF(ISBLANK(moras[[#This Row],[EDAD]]),T4553,moras[[#This Row],[EDAD]])</f>
        <v>32</v>
      </c>
    </row>
    <row r="4533" spans="1:14" x14ac:dyDescent="0.35">
      <c r="A4533" s="1">
        <v>4532</v>
      </c>
      <c r="B4533" s="1" t="s">
        <v>9</v>
      </c>
      <c r="C4533" s="1">
        <v>161084.29999999999</v>
      </c>
      <c r="D4533" s="1" t="s">
        <v>10</v>
      </c>
      <c r="E4533" s="1" t="s">
        <v>11</v>
      </c>
      <c r="F4533" s="1" t="s">
        <v>12</v>
      </c>
      <c r="G4533" s="1" t="s">
        <v>13</v>
      </c>
      <c r="H4533" s="1" t="s">
        <v>13</v>
      </c>
      <c r="I4533" s="1">
        <v>42</v>
      </c>
      <c r="J4533" t="str">
        <f t="shared" si="211"/>
        <v>No</v>
      </c>
      <c r="K4533" t="str">
        <f t="shared" si="212"/>
        <v>No</v>
      </c>
      <c r="L4533">
        <f t="shared" si="213"/>
        <v>161084.29999999999</v>
      </c>
      <c r="M4533" s="1" t="str">
        <f>IF(ISBLANK(D4533),_xlfn.MODE.SNGL(moras[TIPO_ASEGURAMIENTO]),D4533)</f>
        <v>ASALARIADO</v>
      </c>
      <c r="N4533" s="1">
        <f>IF(ISBLANK(moras[[#This Row],[EDAD]]),T4554,moras[[#This Row],[EDAD]])</f>
        <v>42</v>
      </c>
    </row>
    <row r="4534" spans="1:14" x14ac:dyDescent="0.35">
      <c r="A4534" s="1">
        <v>4533</v>
      </c>
      <c r="B4534" s="1" t="s">
        <v>9</v>
      </c>
      <c r="C4534" s="1">
        <v>31927.439999999999</v>
      </c>
      <c r="D4534" s="1" t="s">
        <v>10</v>
      </c>
      <c r="E4534" s="1" t="s">
        <v>16</v>
      </c>
      <c r="F4534" s="1" t="s">
        <v>12</v>
      </c>
      <c r="G4534" s="1" t="s">
        <v>12</v>
      </c>
      <c r="H4534" s="1" t="s">
        <v>13</v>
      </c>
      <c r="I4534" s="1">
        <v>36</v>
      </c>
      <c r="J4534" t="str">
        <f t="shared" si="211"/>
        <v>No</v>
      </c>
      <c r="K4534" t="str">
        <f t="shared" si="212"/>
        <v>No</v>
      </c>
      <c r="L4534">
        <f t="shared" si="213"/>
        <v>31927.439999999999</v>
      </c>
      <c r="M4534" s="1" t="str">
        <f>IF(ISBLANK(D4534),_xlfn.MODE.SNGL(moras[TIPO_ASEGURAMIENTO]),D4534)</f>
        <v>ASALARIADO</v>
      </c>
      <c r="N4534" s="1">
        <f>IF(ISBLANK(moras[[#This Row],[EDAD]]),T4555,moras[[#This Row],[EDAD]])</f>
        <v>36</v>
      </c>
    </row>
    <row r="4535" spans="1:14" x14ac:dyDescent="0.35">
      <c r="A4535" s="1">
        <v>4534</v>
      </c>
      <c r="B4535" s="1" t="s">
        <v>9</v>
      </c>
      <c r="C4535" s="1">
        <v>427590.98</v>
      </c>
      <c r="D4535" s="1" t="s">
        <v>10</v>
      </c>
      <c r="E4535" s="1" t="s">
        <v>16</v>
      </c>
      <c r="F4535" s="1" t="s">
        <v>12</v>
      </c>
      <c r="G4535" s="1" t="s">
        <v>13</v>
      </c>
      <c r="H4535" s="1" t="s">
        <v>12</v>
      </c>
      <c r="I4535" s="1">
        <v>61</v>
      </c>
      <c r="J4535" t="str">
        <f t="shared" si="211"/>
        <v>No</v>
      </c>
      <c r="K4535" t="str">
        <f t="shared" si="212"/>
        <v>No</v>
      </c>
      <c r="L4535">
        <f t="shared" si="213"/>
        <v>427590.98</v>
      </c>
      <c r="M4535" s="1" t="str">
        <f>IF(ISBLANK(D4535),_xlfn.MODE.SNGL(moras[TIPO_ASEGURAMIENTO]),D4535)</f>
        <v>ASALARIADO</v>
      </c>
      <c r="N4535" s="1">
        <f>IF(ISBLANK(moras[[#This Row],[EDAD]]),T4556,moras[[#This Row],[EDAD]])</f>
        <v>61</v>
      </c>
    </row>
    <row r="4536" spans="1:14" x14ac:dyDescent="0.35">
      <c r="A4536" s="1">
        <v>4535</v>
      </c>
      <c r="B4536" s="1" t="s">
        <v>9</v>
      </c>
      <c r="C4536" s="1">
        <v>543427.36</v>
      </c>
      <c r="D4536" s="1" t="s">
        <v>10</v>
      </c>
      <c r="E4536" s="1" t="s">
        <v>16</v>
      </c>
      <c r="F4536" s="1" t="s">
        <v>12</v>
      </c>
      <c r="G4536" s="1" t="s">
        <v>13</v>
      </c>
      <c r="H4536" s="1" t="s">
        <v>13</v>
      </c>
      <c r="I4536" s="1">
        <v>27</v>
      </c>
      <c r="J4536" t="str">
        <f t="shared" si="211"/>
        <v>No</v>
      </c>
      <c r="K4536" t="str">
        <f t="shared" si="212"/>
        <v>No</v>
      </c>
      <c r="L4536">
        <f t="shared" si="213"/>
        <v>543427.36</v>
      </c>
      <c r="M4536" s="1" t="str">
        <f>IF(ISBLANK(D4536),_xlfn.MODE.SNGL(moras[TIPO_ASEGURAMIENTO]),D4536)</f>
        <v>ASALARIADO</v>
      </c>
      <c r="N4536" s="1">
        <f>IF(ISBLANK(moras[[#This Row],[EDAD]]),T4557,moras[[#This Row],[EDAD]])</f>
        <v>27</v>
      </c>
    </row>
    <row r="4537" spans="1:14" x14ac:dyDescent="0.35">
      <c r="A4537" s="1">
        <v>4536</v>
      </c>
      <c r="B4537" s="1" t="s">
        <v>9</v>
      </c>
      <c r="C4537" s="1">
        <v>342059.63</v>
      </c>
      <c r="D4537" s="1" t="s">
        <v>10</v>
      </c>
      <c r="E4537" s="1" t="s">
        <v>16</v>
      </c>
      <c r="F4537" s="1" t="s">
        <v>12</v>
      </c>
      <c r="G4537" s="1" t="s">
        <v>13</v>
      </c>
      <c r="H4537" s="1" t="s">
        <v>13</v>
      </c>
      <c r="I4537" s="1">
        <v>49</v>
      </c>
      <c r="J4537" t="str">
        <f t="shared" si="211"/>
        <v>No</v>
      </c>
      <c r="K4537" t="str">
        <f t="shared" si="212"/>
        <v>No</v>
      </c>
      <c r="L4537">
        <f t="shared" si="213"/>
        <v>342059.63</v>
      </c>
      <c r="M4537" s="1" t="str">
        <f>IF(ISBLANK(D4537),_xlfn.MODE.SNGL(moras[TIPO_ASEGURAMIENTO]),D4537)</f>
        <v>ASALARIADO</v>
      </c>
      <c r="N4537" s="1">
        <f>IF(ISBLANK(moras[[#This Row],[EDAD]]),T4558,moras[[#This Row],[EDAD]])</f>
        <v>49</v>
      </c>
    </row>
    <row r="4538" spans="1:14" x14ac:dyDescent="0.35">
      <c r="A4538" s="1">
        <v>4537</v>
      </c>
      <c r="B4538" s="1" t="s">
        <v>15</v>
      </c>
      <c r="C4538" s="1">
        <v>1870704.54</v>
      </c>
      <c r="D4538" s="1" t="s">
        <v>10</v>
      </c>
      <c r="E4538" s="1" t="s">
        <v>16</v>
      </c>
      <c r="F4538" s="1" t="s">
        <v>12</v>
      </c>
      <c r="G4538" s="1" t="s">
        <v>13</v>
      </c>
      <c r="H4538" s="1" t="s">
        <v>13</v>
      </c>
      <c r="I4538" s="1">
        <v>28</v>
      </c>
      <c r="J4538" t="str">
        <f t="shared" si="211"/>
        <v>No</v>
      </c>
      <c r="K4538" t="str">
        <f t="shared" si="212"/>
        <v>No</v>
      </c>
      <c r="L4538">
        <f t="shared" si="213"/>
        <v>1870704.54</v>
      </c>
      <c r="M4538" s="1" t="str">
        <f>IF(ISBLANK(D4538),_xlfn.MODE.SNGL(moras[TIPO_ASEGURAMIENTO]),D4538)</f>
        <v>ASALARIADO</v>
      </c>
      <c r="N4538" s="1">
        <f>IF(ISBLANK(moras[[#This Row],[EDAD]]),T4559,moras[[#This Row],[EDAD]])</f>
        <v>28</v>
      </c>
    </row>
    <row r="4539" spans="1:14" x14ac:dyDescent="0.35">
      <c r="A4539" s="1">
        <v>4538</v>
      </c>
      <c r="B4539" s="1" t="s">
        <v>9</v>
      </c>
      <c r="C4539" s="1">
        <v>317000</v>
      </c>
      <c r="D4539" s="1" t="s">
        <v>10</v>
      </c>
      <c r="E4539" s="1" t="s">
        <v>16</v>
      </c>
      <c r="F4539" s="1" t="s">
        <v>12</v>
      </c>
      <c r="G4539" s="1" t="s">
        <v>12</v>
      </c>
      <c r="H4539" s="1" t="s">
        <v>13</v>
      </c>
      <c r="I4539" s="1">
        <v>53</v>
      </c>
      <c r="J4539" t="str">
        <f t="shared" si="211"/>
        <v>No</v>
      </c>
      <c r="K4539" t="str">
        <f t="shared" si="212"/>
        <v>No</v>
      </c>
      <c r="L4539">
        <f t="shared" si="213"/>
        <v>317000</v>
      </c>
      <c r="M4539" s="1" t="str">
        <f>IF(ISBLANK(D4539),_xlfn.MODE.SNGL(moras[TIPO_ASEGURAMIENTO]),D4539)</f>
        <v>ASALARIADO</v>
      </c>
      <c r="N4539" s="1">
        <f>IF(ISBLANK(moras[[#This Row],[EDAD]]),T4560,moras[[#This Row],[EDAD]])</f>
        <v>53</v>
      </c>
    </row>
    <row r="4540" spans="1:14" x14ac:dyDescent="0.35">
      <c r="A4540" s="1">
        <v>4539</v>
      </c>
      <c r="B4540" s="1" t="s">
        <v>15</v>
      </c>
      <c r="C4540" s="1">
        <v>403806.82</v>
      </c>
      <c r="D4540" s="1" t="s">
        <v>10</v>
      </c>
      <c r="E4540" s="1" t="s">
        <v>16</v>
      </c>
      <c r="F4540" s="1" t="s">
        <v>12</v>
      </c>
      <c r="G4540" s="1" t="s">
        <v>13</v>
      </c>
      <c r="H4540" s="1" t="s">
        <v>13</v>
      </c>
      <c r="I4540" s="1">
        <v>45</v>
      </c>
      <c r="J4540" t="str">
        <f t="shared" si="211"/>
        <v>No</v>
      </c>
      <c r="K4540" t="str">
        <f t="shared" si="212"/>
        <v>No</v>
      </c>
      <c r="L4540">
        <f t="shared" si="213"/>
        <v>403806.82</v>
      </c>
      <c r="M4540" s="1" t="str">
        <f>IF(ISBLANK(D4540),_xlfn.MODE.SNGL(moras[TIPO_ASEGURAMIENTO]),D4540)</f>
        <v>ASALARIADO</v>
      </c>
      <c r="N4540" s="1">
        <f>IF(ISBLANK(moras[[#This Row],[EDAD]]),T4561,moras[[#This Row],[EDAD]])</f>
        <v>45</v>
      </c>
    </row>
    <row r="4541" spans="1:14" x14ac:dyDescent="0.35">
      <c r="A4541" s="1">
        <v>4540</v>
      </c>
      <c r="B4541" s="1" t="s">
        <v>15</v>
      </c>
      <c r="C4541" s="1">
        <v>1709089.1</v>
      </c>
      <c r="D4541" s="1" t="s">
        <v>10</v>
      </c>
      <c r="E4541" s="1" t="s">
        <v>11</v>
      </c>
      <c r="F4541" s="1" t="s">
        <v>12</v>
      </c>
      <c r="G4541" s="1" t="s">
        <v>13</v>
      </c>
      <c r="H4541" s="1" t="s">
        <v>13</v>
      </c>
      <c r="I4541" s="1">
        <v>49</v>
      </c>
      <c r="J4541" t="str">
        <f t="shared" si="211"/>
        <v>No</v>
      </c>
      <c r="K4541" t="str">
        <f t="shared" si="212"/>
        <v>No</v>
      </c>
      <c r="L4541">
        <f t="shared" si="213"/>
        <v>1709089.1</v>
      </c>
      <c r="M4541" s="1" t="str">
        <f>IF(ISBLANK(D4541),_xlfn.MODE.SNGL(moras[TIPO_ASEGURAMIENTO]),D4541)</f>
        <v>ASALARIADO</v>
      </c>
      <c r="N4541" s="1">
        <f>IF(ISBLANK(moras[[#This Row],[EDAD]]),T4562,moras[[#This Row],[EDAD]])</f>
        <v>49</v>
      </c>
    </row>
    <row r="4542" spans="1:14" x14ac:dyDescent="0.35">
      <c r="A4542" s="1">
        <v>4541</v>
      </c>
      <c r="B4542" s="1" t="s">
        <v>9</v>
      </c>
      <c r="C4542" s="1">
        <v>278030</v>
      </c>
      <c r="D4542" s="1" t="s">
        <v>19</v>
      </c>
      <c r="E4542" s="1" t="s">
        <v>16</v>
      </c>
      <c r="F4542" s="1" t="s">
        <v>12</v>
      </c>
      <c r="G4542" s="1" t="s">
        <v>13</v>
      </c>
      <c r="H4542" s="1" t="s">
        <v>13</v>
      </c>
      <c r="I4542" s="1">
        <v>43</v>
      </c>
      <c r="J4542" t="str">
        <f t="shared" si="211"/>
        <v>No</v>
      </c>
      <c r="K4542" t="str">
        <f t="shared" si="212"/>
        <v>No</v>
      </c>
      <c r="L4542">
        <f t="shared" si="213"/>
        <v>278030</v>
      </c>
      <c r="M4542" s="1" t="str">
        <f>IF(ISBLANK(D4542),_xlfn.MODE.SNGL(moras[TIPO_ASEGURAMIENTO]),D4542)</f>
        <v>CONVENIOS ESPECIALES DE TRABAJADORES INDEPENDIENTES</v>
      </c>
      <c r="N4542" s="1">
        <f>IF(ISBLANK(moras[[#This Row],[EDAD]]),T4563,moras[[#This Row],[EDAD]])</f>
        <v>43</v>
      </c>
    </row>
    <row r="4543" spans="1:14" x14ac:dyDescent="0.35">
      <c r="A4543" s="1">
        <v>4542</v>
      </c>
      <c r="B4543" s="1" t="s">
        <v>15</v>
      </c>
      <c r="C4543" s="1">
        <v>351531.84</v>
      </c>
      <c r="D4543" s="1" t="s">
        <v>10</v>
      </c>
      <c r="E4543" s="1" t="s">
        <v>16</v>
      </c>
      <c r="F4543" s="1" t="s">
        <v>12</v>
      </c>
      <c r="G4543" s="1" t="s">
        <v>13</v>
      </c>
      <c r="H4543" s="1" t="s">
        <v>13</v>
      </c>
      <c r="I4543" s="1">
        <v>35</v>
      </c>
      <c r="J4543" t="str">
        <f t="shared" si="211"/>
        <v>No</v>
      </c>
      <c r="K4543" t="str">
        <f t="shared" si="212"/>
        <v>No</v>
      </c>
      <c r="L4543">
        <f t="shared" si="213"/>
        <v>351531.84</v>
      </c>
      <c r="M4543" s="1" t="str">
        <f>IF(ISBLANK(D4543),_xlfn.MODE.SNGL(moras[TIPO_ASEGURAMIENTO]),D4543)</f>
        <v>ASALARIADO</v>
      </c>
      <c r="N4543" s="1">
        <f>IF(ISBLANK(moras[[#This Row],[EDAD]]),T4564,moras[[#This Row],[EDAD]])</f>
        <v>35</v>
      </c>
    </row>
    <row r="4544" spans="1:14" x14ac:dyDescent="0.35">
      <c r="A4544" s="1">
        <v>4543</v>
      </c>
      <c r="B4544" s="1" t="s">
        <v>15</v>
      </c>
      <c r="C4544" s="1">
        <v>568492</v>
      </c>
      <c r="D4544" s="1" t="s">
        <v>10</v>
      </c>
      <c r="E4544" s="1" t="s">
        <v>11</v>
      </c>
      <c r="F4544" s="1" t="s">
        <v>12</v>
      </c>
      <c r="G4544" s="1" t="s">
        <v>13</v>
      </c>
      <c r="H4544" s="1" t="s">
        <v>13</v>
      </c>
      <c r="I4544" s="1">
        <v>28</v>
      </c>
      <c r="J4544" t="str">
        <f t="shared" si="211"/>
        <v>No</v>
      </c>
      <c r="K4544" t="str">
        <f t="shared" si="212"/>
        <v>No</v>
      </c>
      <c r="L4544">
        <f t="shared" si="213"/>
        <v>568492</v>
      </c>
      <c r="M4544" s="1" t="str">
        <f>IF(ISBLANK(D4544),_xlfn.MODE.SNGL(moras[TIPO_ASEGURAMIENTO]),D4544)</f>
        <v>ASALARIADO</v>
      </c>
      <c r="N4544" s="1">
        <f>IF(ISBLANK(moras[[#This Row],[EDAD]]),T4565,moras[[#This Row],[EDAD]])</f>
        <v>28</v>
      </c>
    </row>
    <row r="4545" spans="1:14" x14ac:dyDescent="0.35">
      <c r="A4545" s="1">
        <v>4544</v>
      </c>
      <c r="B4545" s="1" t="s">
        <v>9</v>
      </c>
      <c r="C4545" s="1">
        <v>353607</v>
      </c>
      <c r="D4545" s="1" t="s">
        <v>10</v>
      </c>
      <c r="E4545" s="1" t="s">
        <v>16</v>
      </c>
      <c r="F4545" s="1" t="s">
        <v>12</v>
      </c>
      <c r="G4545" s="1" t="s">
        <v>13</v>
      </c>
      <c r="H4545" s="1" t="s">
        <v>13</v>
      </c>
      <c r="I4545" s="1">
        <v>51</v>
      </c>
      <c r="J4545" t="str">
        <f t="shared" si="211"/>
        <v>No</v>
      </c>
      <c r="K4545" t="str">
        <f t="shared" si="212"/>
        <v>No</v>
      </c>
      <c r="L4545">
        <f t="shared" si="213"/>
        <v>353607</v>
      </c>
      <c r="M4545" s="1" t="str">
        <f>IF(ISBLANK(D4545),_xlfn.MODE.SNGL(moras[TIPO_ASEGURAMIENTO]),D4545)</f>
        <v>ASALARIADO</v>
      </c>
      <c r="N4545" s="1">
        <f>IF(ISBLANK(moras[[#This Row],[EDAD]]),T4566,moras[[#This Row],[EDAD]])</f>
        <v>51</v>
      </c>
    </row>
    <row r="4546" spans="1:14" x14ac:dyDescent="0.35">
      <c r="A4546" s="1">
        <v>4545</v>
      </c>
      <c r="B4546" s="1" t="s">
        <v>15</v>
      </c>
      <c r="C4546" s="1">
        <v>1932000</v>
      </c>
      <c r="D4546" s="1" t="s">
        <v>10</v>
      </c>
      <c r="E4546" s="1" t="s">
        <v>16</v>
      </c>
      <c r="F4546" s="1" t="s">
        <v>12</v>
      </c>
      <c r="G4546" s="1" t="s">
        <v>13</v>
      </c>
      <c r="H4546" s="1" t="s">
        <v>13</v>
      </c>
      <c r="I4546" s="1">
        <v>51</v>
      </c>
      <c r="J4546" t="str">
        <f t="shared" ref="J4546:J4609" si="214">IF(1.96&lt;ABS(C4546-$S$23)/$S$24,"Atípico","No")</f>
        <v>No</v>
      </c>
      <c r="K4546" t="str">
        <f t="shared" ref="K4546:K4609" si="215">IF(1.96&lt;ABS((I4546-$T$23)/$T$24),"Atípico", "No")</f>
        <v>No</v>
      </c>
      <c r="L4546">
        <f t="shared" ref="L4546:L4609" si="216">IF(ISBLANK(C4546),$S$23,C4546)</f>
        <v>1932000</v>
      </c>
      <c r="M4546" s="1" t="str">
        <f>IF(ISBLANK(D4546),_xlfn.MODE.SNGL(moras[TIPO_ASEGURAMIENTO]),D4546)</f>
        <v>ASALARIADO</v>
      </c>
      <c r="N4546" s="1">
        <f>IF(ISBLANK(moras[[#This Row],[EDAD]]),T4567,moras[[#This Row],[EDAD]])</f>
        <v>51</v>
      </c>
    </row>
    <row r="4547" spans="1:14" x14ac:dyDescent="0.35">
      <c r="A4547" s="1">
        <v>4546</v>
      </c>
      <c r="B4547" s="1" t="s">
        <v>15</v>
      </c>
      <c r="C4547" s="1">
        <v>560498</v>
      </c>
      <c r="D4547" s="1" t="s">
        <v>18</v>
      </c>
      <c r="E4547" s="1" t="s">
        <v>16</v>
      </c>
      <c r="F4547" s="1" t="s">
        <v>12</v>
      </c>
      <c r="G4547" s="1" t="s">
        <v>13</v>
      </c>
      <c r="H4547" s="1" t="s">
        <v>12</v>
      </c>
      <c r="I4547" s="1">
        <v>51</v>
      </c>
      <c r="J4547" t="str">
        <f t="shared" si="214"/>
        <v>No</v>
      </c>
      <c r="K4547" t="str">
        <f t="shared" si="215"/>
        <v>No</v>
      </c>
      <c r="L4547">
        <f t="shared" si="216"/>
        <v>560498</v>
      </c>
      <c r="M4547" s="1" t="str">
        <f>IF(ISBLANK(D4547),_xlfn.MODE.SNGL(moras[TIPO_ASEGURAMIENTO]),D4547)</f>
        <v>TRABAJADOR INDEPENDIENTE</v>
      </c>
      <c r="N4547" s="1">
        <f>IF(ISBLANK(moras[[#This Row],[EDAD]]),T4568,moras[[#This Row],[EDAD]])</f>
        <v>51</v>
      </c>
    </row>
    <row r="4548" spans="1:14" x14ac:dyDescent="0.35">
      <c r="A4548" s="1">
        <v>4547</v>
      </c>
      <c r="B4548" s="1" t="s">
        <v>9</v>
      </c>
      <c r="C4548" s="1">
        <v>566297</v>
      </c>
      <c r="D4548" s="1" t="s">
        <v>17</v>
      </c>
      <c r="E4548" s="1" t="s">
        <v>16</v>
      </c>
      <c r="F4548" s="1" t="s">
        <v>12</v>
      </c>
      <c r="G4548" s="1" t="s">
        <v>13</v>
      </c>
      <c r="H4548" s="1" t="s">
        <v>13</v>
      </c>
      <c r="I4548" s="1">
        <v>55</v>
      </c>
      <c r="J4548" t="str">
        <f t="shared" si="214"/>
        <v>No</v>
      </c>
      <c r="K4548" t="str">
        <f t="shared" si="215"/>
        <v>No</v>
      </c>
      <c r="L4548">
        <f t="shared" si="216"/>
        <v>566297</v>
      </c>
      <c r="M4548" s="1" t="str">
        <f>IF(ISBLANK(D4548),_xlfn.MODE.SNGL(moras[TIPO_ASEGURAMIENTO]),D4548)</f>
        <v>ASEGURADO VOLUNTARIO</v>
      </c>
      <c r="N4548" s="1">
        <f>IF(ISBLANK(moras[[#This Row],[EDAD]]),T4569,moras[[#This Row],[EDAD]])</f>
        <v>55</v>
      </c>
    </row>
    <row r="4549" spans="1:14" x14ac:dyDescent="0.35">
      <c r="A4549" s="1">
        <v>4548</v>
      </c>
      <c r="B4549" s="1" t="s">
        <v>15</v>
      </c>
      <c r="C4549" s="1">
        <v>133037.29999999999</v>
      </c>
      <c r="D4549" s="1" t="s">
        <v>10</v>
      </c>
      <c r="E4549" s="1" t="s">
        <v>11</v>
      </c>
      <c r="F4549" s="1" t="s">
        <v>12</v>
      </c>
      <c r="G4549" s="1" t="s">
        <v>13</v>
      </c>
      <c r="H4549" s="1" t="s">
        <v>13</v>
      </c>
      <c r="I4549" s="1">
        <v>25</v>
      </c>
      <c r="J4549" t="str">
        <f t="shared" si="214"/>
        <v>No</v>
      </c>
      <c r="K4549" t="str">
        <f t="shared" si="215"/>
        <v>No</v>
      </c>
      <c r="L4549">
        <f t="shared" si="216"/>
        <v>133037.29999999999</v>
      </c>
      <c r="M4549" s="1" t="str">
        <f>IF(ISBLANK(D4549),_xlfn.MODE.SNGL(moras[TIPO_ASEGURAMIENTO]),D4549)</f>
        <v>ASALARIADO</v>
      </c>
      <c r="N4549" s="1">
        <f>IF(ISBLANK(moras[[#This Row],[EDAD]]),T4570,moras[[#This Row],[EDAD]])</f>
        <v>25</v>
      </c>
    </row>
    <row r="4550" spans="1:14" x14ac:dyDescent="0.35">
      <c r="A4550" s="1">
        <v>4549</v>
      </c>
      <c r="B4550" s="1" t="s">
        <v>9</v>
      </c>
      <c r="C4550" s="1">
        <v>1848072</v>
      </c>
      <c r="D4550" s="1" t="s">
        <v>10</v>
      </c>
      <c r="E4550" s="1" t="s">
        <v>11</v>
      </c>
      <c r="F4550" s="1" t="s">
        <v>12</v>
      </c>
      <c r="G4550" s="1" t="s">
        <v>13</v>
      </c>
      <c r="H4550" s="1" t="s">
        <v>12</v>
      </c>
      <c r="I4550" s="1">
        <v>63</v>
      </c>
      <c r="J4550" t="str">
        <f t="shared" si="214"/>
        <v>No</v>
      </c>
      <c r="K4550" t="str">
        <f t="shared" si="215"/>
        <v>No</v>
      </c>
      <c r="L4550">
        <f t="shared" si="216"/>
        <v>1848072</v>
      </c>
      <c r="M4550" s="1" t="str">
        <f>IF(ISBLANK(D4550),_xlfn.MODE.SNGL(moras[TIPO_ASEGURAMIENTO]),D4550)</f>
        <v>ASALARIADO</v>
      </c>
      <c r="N4550" s="1">
        <f>IF(ISBLANK(moras[[#This Row],[EDAD]]),T4571,moras[[#This Row],[EDAD]])</f>
        <v>63</v>
      </c>
    </row>
    <row r="4551" spans="1:14" x14ac:dyDescent="0.35">
      <c r="A4551" s="1">
        <v>4550</v>
      </c>
      <c r="B4551" s="1" t="s">
        <v>9</v>
      </c>
      <c r="C4551" s="1">
        <v>1624745.95</v>
      </c>
      <c r="D4551" s="1" t="s">
        <v>10</v>
      </c>
      <c r="E4551" s="1" t="s">
        <v>16</v>
      </c>
      <c r="F4551" s="1" t="s">
        <v>12</v>
      </c>
      <c r="G4551" s="1" t="s">
        <v>13</v>
      </c>
      <c r="H4551" s="1" t="s">
        <v>13</v>
      </c>
      <c r="I4551" s="1">
        <v>38</v>
      </c>
      <c r="J4551" t="str">
        <f t="shared" si="214"/>
        <v>No</v>
      </c>
      <c r="K4551" t="str">
        <f t="shared" si="215"/>
        <v>No</v>
      </c>
      <c r="L4551">
        <f t="shared" si="216"/>
        <v>1624745.95</v>
      </c>
      <c r="M4551" s="1" t="str">
        <f>IF(ISBLANK(D4551),_xlfn.MODE.SNGL(moras[TIPO_ASEGURAMIENTO]),D4551)</f>
        <v>ASALARIADO</v>
      </c>
      <c r="N4551" s="1">
        <f>IF(ISBLANK(moras[[#This Row],[EDAD]]),T4572,moras[[#This Row],[EDAD]])</f>
        <v>38</v>
      </c>
    </row>
    <row r="4552" spans="1:14" x14ac:dyDescent="0.35">
      <c r="A4552" s="1">
        <v>4551</v>
      </c>
      <c r="B4552" s="1" t="s">
        <v>9</v>
      </c>
      <c r="C4552" s="1">
        <v>693063.36</v>
      </c>
      <c r="D4552" s="1" t="s">
        <v>10</v>
      </c>
      <c r="E4552" s="1" t="s">
        <v>16</v>
      </c>
      <c r="F4552" s="1" t="s">
        <v>12</v>
      </c>
      <c r="G4552" s="1" t="s">
        <v>13</v>
      </c>
      <c r="H4552" s="1" t="s">
        <v>13</v>
      </c>
      <c r="I4552" s="1">
        <v>45</v>
      </c>
      <c r="J4552" t="str">
        <f t="shared" si="214"/>
        <v>No</v>
      </c>
      <c r="K4552" t="str">
        <f t="shared" si="215"/>
        <v>No</v>
      </c>
      <c r="L4552">
        <f t="shared" si="216"/>
        <v>693063.36</v>
      </c>
      <c r="M4552" s="1" t="str">
        <f>IF(ISBLANK(D4552),_xlfn.MODE.SNGL(moras[TIPO_ASEGURAMIENTO]),D4552)</f>
        <v>ASALARIADO</v>
      </c>
      <c r="N4552" s="1">
        <f>IF(ISBLANK(moras[[#This Row],[EDAD]]),T4573,moras[[#This Row],[EDAD]])</f>
        <v>45</v>
      </c>
    </row>
    <row r="4553" spans="1:14" x14ac:dyDescent="0.35">
      <c r="A4553" s="1">
        <v>4552</v>
      </c>
      <c r="B4553" s="1" t="s">
        <v>9</v>
      </c>
      <c r="C4553" s="1">
        <v>476566.67</v>
      </c>
      <c r="D4553" s="1" t="s">
        <v>10</v>
      </c>
      <c r="E4553" s="1" t="s">
        <v>16</v>
      </c>
      <c r="F4553" s="1" t="s">
        <v>12</v>
      </c>
      <c r="G4553" s="1" t="s">
        <v>13</v>
      </c>
      <c r="H4553" s="1" t="s">
        <v>13</v>
      </c>
      <c r="I4553" s="1">
        <v>33</v>
      </c>
      <c r="J4553" t="str">
        <f t="shared" si="214"/>
        <v>No</v>
      </c>
      <c r="K4553" t="str">
        <f t="shared" si="215"/>
        <v>No</v>
      </c>
      <c r="L4553">
        <f t="shared" si="216"/>
        <v>476566.67</v>
      </c>
      <c r="M4553" s="1" t="str">
        <f>IF(ISBLANK(D4553),_xlfn.MODE.SNGL(moras[TIPO_ASEGURAMIENTO]),D4553)</f>
        <v>ASALARIADO</v>
      </c>
      <c r="N4553" s="1">
        <f>IF(ISBLANK(moras[[#This Row],[EDAD]]),T4574,moras[[#This Row],[EDAD]])</f>
        <v>33</v>
      </c>
    </row>
    <row r="4554" spans="1:14" x14ac:dyDescent="0.35">
      <c r="A4554" s="1">
        <v>4553</v>
      </c>
      <c r="B4554" s="1" t="s">
        <v>15</v>
      </c>
      <c r="C4554" s="1">
        <v>297429</v>
      </c>
      <c r="D4554" s="1" t="s">
        <v>18</v>
      </c>
      <c r="E4554" s="1" t="s">
        <v>16</v>
      </c>
      <c r="F4554" s="1" t="s">
        <v>12</v>
      </c>
      <c r="G4554" s="1" t="s">
        <v>13</v>
      </c>
      <c r="H4554" s="1" t="s">
        <v>12</v>
      </c>
      <c r="I4554" s="1">
        <v>65</v>
      </c>
      <c r="J4554" t="str">
        <f t="shared" si="214"/>
        <v>No</v>
      </c>
      <c r="K4554" t="str">
        <f t="shared" si="215"/>
        <v>No</v>
      </c>
      <c r="L4554">
        <f t="shared" si="216"/>
        <v>297429</v>
      </c>
      <c r="M4554" s="1" t="str">
        <f>IF(ISBLANK(D4554),_xlfn.MODE.SNGL(moras[TIPO_ASEGURAMIENTO]),D4554)</f>
        <v>TRABAJADOR INDEPENDIENTE</v>
      </c>
      <c r="N4554" s="1">
        <f>IF(ISBLANK(moras[[#This Row],[EDAD]]),T4575,moras[[#This Row],[EDAD]])</f>
        <v>65</v>
      </c>
    </row>
    <row r="4555" spans="1:14" x14ac:dyDescent="0.35">
      <c r="A4555" s="1">
        <v>4554</v>
      </c>
      <c r="B4555" s="1" t="s">
        <v>9</v>
      </c>
      <c r="C4555" s="1">
        <v>35530</v>
      </c>
      <c r="D4555" s="1" t="s">
        <v>10</v>
      </c>
      <c r="E4555" s="1" t="s">
        <v>16</v>
      </c>
      <c r="F4555" s="1" t="s">
        <v>12</v>
      </c>
      <c r="G4555" s="1" t="s">
        <v>12</v>
      </c>
      <c r="H4555" s="1" t="s">
        <v>13</v>
      </c>
      <c r="I4555" s="1">
        <v>37</v>
      </c>
      <c r="J4555" t="str">
        <f t="shared" si="214"/>
        <v>No</v>
      </c>
      <c r="K4555" t="str">
        <f t="shared" si="215"/>
        <v>No</v>
      </c>
      <c r="L4555">
        <f t="shared" si="216"/>
        <v>35530</v>
      </c>
      <c r="M4555" s="1" t="str">
        <f>IF(ISBLANK(D4555),_xlfn.MODE.SNGL(moras[TIPO_ASEGURAMIENTO]),D4555)</f>
        <v>ASALARIADO</v>
      </c>
      <c r="N4555" s="1">
        <f>IF(ISBLANK(moras[[#This Row],[EDAD]]),T4576,moras[[#This Row],[EDAD]])</f>
        <v>37</v>
      </c>
    </row>
    <row r="4556" spans="1:14" x14ac:dyDescent="0.35">
      <c r="A4556" s="1">
        <v>4555</v>
      </c>
      <c r="B4556" s="1" t="s">
        <v>9</v>
      </c>
      <c r="C4556" s="1">
        <v>476562.94</v>
      </c>
      <c r="D4556" s="1" t="s">
        <v>10</v>
      </c>
      <c r="E4556" s="1" t="s">
        <v>16</v>
      </c>
      <c r="F4556" s="1" t="s">
        <v>12</v>
      </c>
      <c r="G4556" s="1" t="s">
        <v>12</v>
      </c>
      <c r="H4556" s="1" t="s">
        <v>13</v>
      </c>
      <c r="I4556" s="1">
        <v>32</v>
      </c>
      <c r="J4556" t="str">
        <f t="shared" si="214"/>
        <v>No</v>
      </c>
      <c r="K4556" t="str">
        <f t="shared" si="215"/>
        <v>No</v>
      </c>
      <c r="L4556">
        <f t="shared" si="216"/>
        <v>476562.94</v>
      </c>
      <c r="M4556" s="1" t="str">
        <f>IF(ISBLANK(D4556),_xlfn.MODE.SNGL(moras[TIPO_ASEGURAMIENTO]),D4556)</f>
        <v>ASALARIADO</v>
      </c>
      <c r="N4556" s="1">
        <f>IF(ISBLANK(moras[[#This Row],[EDAD]]),T4577,moras[[#This Row],[EDAD]])</f>
        <v>32</v>
      </c>
    </row>
    <row r="4557" spans="1:14" x14ac:dyDescent="0.35">
      <c r="A4557" s="1">
        <v>4556</v>
      </c>
      <c r="B4557" s="1" t="s">
        <v>15</v>
      </c>
      <c r="C4557" s="1">
        <v>297046</v>
      </c>
      <c r="D4557" s="1" t="s">
        <v>17</v>
      </c>
      <c r="E4557" s="1" t="s">
        <v>16</v>
      </c>
      <c r="F4557" s="1" t="s">
        <v>12</v>
      </c>
      <c r="G4557" s="1" t="s">
        <v>12</v>
      </c>
      <c r="H4557" s="1" t="s">
        <v>13</v>
      </c>
      <c r="I4557" s="1">
        <v>38</v>
      </c>
      <c r="J4557" t="str">
        <f t="shared" si="214"/>
        <v>No</v>
      </c>
      <c r="K4557" t="str">
        <f t="shared" si="215"/>
        <v>No</v>
      </c>
      <c r="L4557">
        <f t="shared" si="216"/>
        <v>297046</v>
      </c>
      <c r="M4557" s="1" t="str">
        <f>IF(ISBLANK(D4557),_xlfn.MODE.SNGL(moras[TIPO_ASEGURAMIENTO]),D4557)</f>
        <v>ASEGURADO VOLUNTARIO</v>
      </c>
      <c r="N4557" s="1">
        <f>IF(ISBLANK(moras[[#This Row],[EDAD]]),T4578,moras[[#This Row],[EDAD]])</f>
        <v>38</v>
      </c>
    </row>
    <row r="4558" spans="1:14" x14ac:dyDescent="0.35">
      <c r="A4558" s="1">
        <v>4557</v>
      </c>
      <c r="B4558" s="1" t="s">
        <v>9</v>
      </c>
      <c r="C4558" s="1">
        <v>381640</v>
      </c>
      <c r="D4558" s="1" t="s">
        <v>10</v>
      </c>
      <c r="E4558" s="1" t="s">
        <v>16</v>
      </c>
      <c r="F4558" s="1" t="s">
        <v>12</v>
      </c>
      <c r="G4558" s="1" t="s">
        <v>13</v>
      </c>
      <c r="H4558" s="1" t="s">
        <v>13</v>
      </c>
      <c r="I4558" s="1">
        <v>53</v>
      </c>
      <c r="J4558" t="str">
        <f t="shared" si="214"/>
        <v>No</v>
      </c>
      <c r="K4558" t="str">
        <f t="shared" si="215"/>
        <v>No</v>
      </c>
      <c r="L4558">
        <f t="shared" si="216"/>
        <v>381640</v>
      </c>
      <c r="M4558" s="1" t="str">
        <f>IF(ISBLANK(D4558),_xlfn.MODE.SNGL(moras[TIPO_ASEGURAMIENTO]),D4558)</f>
        <v>ASALARIADO</v>
      </c>
      <c r="N4558" s="1">
        <f>IF(ISBLANK(moras[[#This Row],[EDAD]]),T4579,moras[[#This Row],[EDAD]])</f>
        <v>53</v>
      </c>
    </row>
    <row r="4559" spans="1:14" x14ac:dyDescent="0.35">
      <c r="A4559" s="1">
        <v>4558</v>
      </c>
      <c r="B4559" s="1" t="s">
        <v>9</v>
      </c>
      <c r="C4559" s="1">
        <v>323296</v>
      </c>
      <c r="D4559" s="1" t="s">
        <v>17</v>
      </c>
      <c r="E4559" s="1" t="s">
        <v>16</v>
      </c>
      <c r="F4559" s="1" t="s">
        <v>12</v>
      </c>
      <c r="G4559" s="1" t="s">
        <v>13</v>
      </c>
      <c r="H4559" s="1" t="s">
        <v>13</v>
      </c>
      <c r="I4559" s="1">
        <v>31</v>
      </c>
      <c r="J4559" t="str">
        <f t="shared" si="214"/>
        <v>No</v>
      </c>
      <c r="K4559" t="str">
        <f t="shared" si="215"/>
        <v>No</v>
      </c>
      <c r="L4559">
        <f t="shared" si="216"/>
        <v>323296</v>
      </c>
      <c r="M4559" s="1" t="str">
        <f>IF(ISBLANK(D4559),_xlfn.MODE.SNGL(moras[TIPO_ASEGURAMIENTO]),D4559)</f>
        <v>ASEGURADO VOLUNTARIO</v>
      </c>
      <c r="N4559" s="1">
        <f>IF(ISBLANK(moras[[#This Row],[EDAD]]),T4580,moras[[#This Row],[EDAD]])</f>
        <v>31</v>
      </c>
    </row>
    <row r="4560" spans="1:14" x14ac:dyDescent="0.35">
      <c r="A4560" s="1">
        <v>4559</v>
      </c>
      <c r="B4560" s="1" t="s">
        <v>9</v>
      </c>
      <c r="C4560" s="1">
        <v>1730544</v>
      </c>
      <c r="D4560" s="1" t="s">
        <v>10</v>
      </c>
      <c r="E4560" s="1" t="s">
        <v>16</v>
      </c>
      <c r="F4560" s="1" t="s">
        <v>12</v>
      </c>
      <c r="G4560" s="1" t="s">
        <v>13</v>
      </c>
      <c r="H4560" s="1" t="s">
        <v>13</v>
      </c>
      <c r="I4560" s="1">
        <v>31</v>
      </c>
      <c r="J4560" t="str">
        <f t="shared" si="214"/>
        <v>No</v>
      </c>
      <c r="K4560" t="str">
        <f t="shared" si="215"/>
        <v>No</v>
      </c>
      <c r="L4560">
        <f t="shared" si="216"/>
        <v>1730544</v>
      </c>
      <c r="M4560" s="1" t="str">
        <f>IF(ISBLANK(D4560),_xlfn.MODE.SNGL(moras[TIPO_ASEGURAMIENTO]),D4560)</f>
        <v>ASALARIADO</v>
      </c>
      <c r="N4560" s="1">
        <f>IF(ISBLANK(moras[[#This Row],[EDAD]]),T4581,moras[[#This Row],[EDAD]])</f>
        <v>31</v>
      </c>
    </row>
    <row r="4561" spans="1:14" x14ac:dyDescent="0.35">
      <c r="A4561" s="1">
        <v>4560</v>
      </c>
      <c r="B4561" s="1" t="s">
        <v>9</v>
      </c>
      <c r="C4561" s="1">
        <v>670740</v>
      </c>
      <c r="D4561" s="1" t="s">
        <v>10</v>
      </c>
      <c r="E4561" s="1" t="s">
        <v>16</v>
      </c>
      <c r="F4561" s="1" t="s">
        <v>12</v>
      </c>
      <c r="G4561" s="1" t="s">
        <v>13</v>
      </c>
      <c r="H4561" s="1" t="s">
        <v>13</v>
      </c>
      <c r="I4561" s="1">
        <v>27</v>
      </c>
      <c r="J4561" t="str">
        <f t="shared" si="214"/>
        <v>No</v>
      </c>
      <c r="K4561" t="str">
        <f t="shared" si="215"/>
        <v>No</v>
      </c>
      <c r="L4561">
        <f t="shared" si="216"/>
        <v>670740</v>
      </c>
      <c r="M4561" s="1" t="str">
        <f>IF(ISBLANK(D4561),_xlfn.MODE.SNGL(moras[TIPO_ASEGURAMIENTO]),D4561)</f>
        <v>ASALARIADO</v>
      </c>
      <c r="N4561" s="1">
        <f>IF(ISBLANK(moras[[#This Row],[EDAD]]),T4582,moras[[#This Row],[EDAD]])</f>
        <v>27</v>
      </c>
    </row>
    <row r="4562" spans="1:14" x14ac:dyDescent="0.35">
      <c r="A4562" s="1">
        <v>4561</v>
      </c>
      <c r="B4562" s="1" t="s">
        <v>9</v>
      </c>
      <c r="C4562" s="1">
        <v>290000</v>
      </c>
      <c r="D4562" s="1" t="s">
        <v>10</v>
      </c>
      <c r="E4562" s="1" t="s">
        <v>16</v>
      </c>
      <c r="F4562" s="1" t="s">
        <v>12</v>
      </c>
      <c r="G4562" s="1" t="s">
        <v>12</v>
      </c>
      <c r="H4562" s="1" t="s">
        <v>13</v>
      </c>
      <c r="I4562" s="1">
        <v>42</v>
      </c>
      <c r="J4562" t="str">
        <f t="shared" si="214"/>
        <v>No</v>
      </c>
      <c r="K4562" t="str">
        <f t="shared" si="215"/>
        <v>No</v>
      </c>
      <c r="L4562">
        <f t="shared" si="216"/>
        <v>290000</v>
      </c>
      <c r="M4562" s="1" t="str">
        <f>IF(ISBLANK(D4562),_xlfn.MODE.SNGL(moras[TIPO_ASEGURAMIENTO]),D4562)</f>
        <v>ASALARIADO</v>
      </c>
      <c r="N4562" s="1">
        <f>IF(ISBLANK(moras[[#This Row],[EDAD]]),T4583,moras[[#This Row],[EDAD]])</f>
        <v>42</v>
      </c>
    </row>
    <row r="4563" spans="1:14" x14ac:dyDescent="0.35">
      <c r="A4563" s="1">
        <v>4562</v>
      </c>
      <c r="B4563" s="1" t="s">
        <v>9</v>
      </c>
      <c r="C4563" s="1">
        <v>542095.31999999995</v>
      </c>
      <c r="D4563" s="1" t="s">
        <v>14</v>
      </c>
      <c r="E4563" s="1" t="s">
        <v>11</v>
      </c>
      <c r="F4563" s="1" t="s">
        <v>12</v>
      </c>
      <c r="G4563" s="1" t="s">
        <v>13</v>
      </c>
      <c r="H4563" s="1" t="s">
        <v>13</v>
      </c>
      <c r="I4563" s="1">
        <v>64</v>
      </c>
      <c r="J4563" t="str">
        <f t="shared" si="214"/>
        <v>No</v>
      </c>
      <c r="K4563" t="str">
        <f t="shared" si="215"/>
        <v>No</v>
      </c>
      <c r="L4563">
        <f t="shared" si="216"/>
        <v>542095.31999999995</v>
      </c>
      <c r="M4563" s="1" t="str">
        <f>IF(ISBLANK(D4563),_xlfn.MODE.SNGL(moras[TIPO_ASEGURAMIENTO]),D4563)</f>
        <v>PENSIONADOS EN SU PROPIO SISTEMA</v>
      </c>
      <c r="N4563" s="1">
        <f>IF(ISBLANK(moras[[#This Row],[EDAD]]),T4584,moras[[#This Row],[EDAD]])</f>
        <v>64</v>
      </c>
    </row>
    <row r="4564" spans="1:14" x14ac:dyDescent="0.35">
      <c r="A4564" s="1">
        <v>4563</v>
      </c>
      <c r="B4564" s="1" t="s">
        <v>9</v>
      </c>
      <c r="C4564" s="1">
        <v>695574.7</v>
      </c>
      <c r="D4564" s="1" t="s">
        <v>10</v>
      </c>
      <c r="E4564" s="1" t="s">
        <v>16</v>
      </c>
      <c r="F4564" s="1" t="s">
        <v>12</v>
      </c>
      <c r="G4564" s="1" t="s">
        <v>13</v>
      </c>
      <c r="H4564" s="1" t="s">
        <v>13</v>
      </c>
      <c r="I4564" s="1">
        <v>55</v>
      </c>
      <c r="J4564" t="str">
        <f t="shared" si="214"/>
        <v>No</v>
      </c>
      <c r="K4564" t="str">
        <f t="shared" si="215"/>
        <v>No</v>
      </c>
      <c r="L4564">
        <f t="shared" si="216"/>
        <v>695574.7</v>
      </c>
      <c r="M4564" s="1" t="str">
        <f>IF(ISBLANK(D4564),_xlfn.MODE.SNGL(moras[TIPO_ASEGURAMIENTO]),D4564)</f>
        <v>ASALARIADO</v>
      </c>
      <c r="N4564" s="1">
        <f>IF(ISBLANK(moras[[#This Row],[EDAD]]),T4585,moras[[#This Row],[EDAD]])</f>
        <v>55</v>
      </c>
    </row>
    <row r="4565" spans="1:14" x14ac:dyDescent="0.35">
      <c r="A4565" s="1">
        <v>4564</v>
      </c>
      <c r="B4565" s="1" t="s">
        <v>9</v>
      </c>
      <c r="C4565" s="1">
        <v>299784</v>
      </c>
      <c r="D4565" s="1" t="s">
        <v>18</v>
      </c>
      <c r="E4565" s="1" t="s">
        <v>16</v>
      </c>
      <c r="F4565" s="1" t="s">
        <v>12</v>
      </c>
      <c r="G4565" s="1" t="s">
        <v>13</v>
      </c>
      <c r="H4565" s="1" t="s">
        <v>13</v>
      </c>
      <c r="I4565" s="1">
        <v>39</v>
      </c>
      <c r="J4565" t="str">
        <f t="shared" si="214"/>
        <v>No</v>
      </c>
      <c r="K4565" t="str">
        <f t="shared" si="215"/>
        <v>No</v>
      </c>
      <c r="L4565">
        <f t="shared" si="216"/>
        <v>299784</v>
      </c>
      <c r="M4565" s="1" t="str">
        <f>IF(ISBLANK(D4565),_xlfn.MODE.SNGL(moras[TIPO_ASEGURAMIENTO]),D4565)</f>
        <v>TRABAJADOR INDEPENDIENTE</v>
      </c>
      <c r="N4565" s="1">
        <f>IF(ISBLANK(moras[[#This Row],[EDAD]]),T4586,moras[[#This Row],[EDAD]])</f>
        <v>39</v>
      </c>
    </row>
    <row r="4566" spans="1:14" x14ac:dyDescent="0.35">
      <c r="A4566" s="1">
        <v>4565</v>
      </c>
      <c r="B4566" s="1" t="s">
        <v>9</v>
      </c>
      <c r="C4566" s="1">
        <v>1166115</v>
      </c>
      <c r="D4566" s="1" t="s">
        <v>10</v>
      </c>
      <c r="E4566" s="1" t="s">
        <v>11</v>
      </c>
      <c r="F4566" s="1" t="s">
        <v>12</v>
      </c>
      <c r="G4566" s="1" t="s">
        <v>13</v>
      </c>
      <c r="H4566" s="1" t="s">
        <v>12</v>
      </c>
      <c r="I4566" s="1">
        <v>64</v>
      </c>
      <c r="J4566" t="str">
        <f t="shared" si="214"/>
        <v>No</v>
      </c>
      <c r="K4566" t="str">
        <f t="shared" si="215"/>
        <v>No</v>
      </c>
      <c r="L4566">
        <f t="shared" si="216"/>
        <v>1166115</v>
      </c>
      <c r="M4566" s="1" t="str">
        <f>IF(ISBLANK(D4566),_xlfn.MODE.SNGL(moras[TIPO_ASEGURAMIENTO]),D4566)</f>
        <v>ASALARIADO</v>
      </c>
      <c r="N4566" s="1">
        <f>IF(ISBLANK(moras[[#This Row],[EDAD]]),T4587,moras[[#This Row],[EDAD]])</f>
        <v>64</v>
      </c>
    </row>
    <row r="4567" spans="1:14" x14ac:dyDescent="0.35">
      <c r="A4567" s="1">
        <v>4566</v>
      </c>
      <c r="B4567" s="1" t="s">
        <v>9</v>
      </c>
      <c r="C4567" s="1">
        <v>300018</v>
      </c>
      <c r="D4567" s="1" t="s">
        <v>18</v>
      </c>
      <c r="E4567" s="1" t="s">
        <v>16</v>
      </c>
      <c r="F4567" s="1" t="s">
        <v>12</v>
      </c>
      <c r="G4567" s="1" t="s">
        <v>13</v>
      </c>
      <c r="H4567" s="1" t="s">
        <v>12</v>
      </c>
      <c r="I4567" s="1">
        <v>51</v>
      </c>
      <c r="J4567" t="str">
        <f t="shared" si="214"/>
        <v>No</v>
      </c>
      <c r="K4567" t="str">
        <f t="shared" si="215"/>
        <v>No</v>
      </c>
      <c r="L4567">
        <f t="shared" si="216"/>
        <v>300018</v>
      </c>
      <c r="M4567" s="1" t="str">
        <f>IF(ISBLANK(D4567),_xlfn.MODE.SNGL(moras[TIPO_ASEGURAMIENTO]),D4567)</f>
        <v>TRABAJADOR INDEPENDIENTE</v>
      </c>
      <c r="N4567" s="1">
        <f>IF(ISBLANK(moras[[#This Row],[EDAD]]),T4588,moras[[#This Row],[EDAD]])</f>
        <v>51</v>
      </c>
    </row>
    <row r="4568" spans="1:14" x14ac:dyDescent="0.35">
      <c r="A4568" s="1">
        <v>4567</v>
      </c>
      <c r="B4568" s="1" t="s">
        <v>9</v>
      </c>
      <c r="C4568" s="1">
        <v>524236.19</v>
      </c>
      <c r="D4568" s="1" t="s">
        <v>10</v>
      </c>
      <c r="E4568" s="1" t="s">
        <v>16</v>
      </c>
      <c r="F4568" s="1" t="s">
        <v>12</v>
      </c>
      <c r="G4568" s="1" t="s">
        <v>13</v>
      </c>
      <c r="H4568" s="1" t="s">
        <v>13</v>
      </c>
      <c r="I4568" s="1">
        <v>54</v>
      </c>
      <c r="J4568" t="str">
        <f t="shared" si="214"/>
        <v>No</v>
      </c>
      <c r="K4568" t="str">
        <f t="shared" si="215"/>
        <v>No</v>
      </c>
      <c r="L4568">
        <f t="shared" si="216"/>
        <v>524236.19</v>
      </c>
      <c r="M4568" s="1" t="str">
        <f>IF(ISBLANK(D4568),_xlfn.MODE.SNGL(moras[TIPO_ASEGURAMIENTO]),D4568)</f>
        <v>ASALARIADO</v>
      </c>
      <c r="N4568" s="1">
        <f>IF(ISBLANK(moras[[#This Row],[EDAD]]),T4589,moras[[#This Row],[EDAD]])</f>
        <v>54</v>
      </c>
    </row>
    <row r="4569" spans="1:14" x14ac:dyDescent="0.35">
      <c r="A4569" s="1">
        <v>4568</v>
      </c>
      <c r="B4569" s="1" t="s">
        <v>15</v>
      </c>
      <c r="C4569" s="1">
        <v>298155</v>
      </c>
      <c r="D4569" s="1" t="s">
        <v>17</v>
      </c>
      <c r="E4569" s="1" t="s">
        <v>16</v>
      </c>
      <c r="F4569" s="1" t="s">
        <v>12</v>
      </c>
      <c r="G4569" s="1" t="s">
        <v>13</v>
      </c>
      <c r="H4569" s="1" t="s">
        <v>13</v>
      </c>
      <c r="I4569" s="1">
        <v>75</v>
      </c>
      <c r="J4569" t="str">
        <f t="shared" si="214"/>
        <v>No</v>
      </c>
      <c r="K4569" t="str">
        <f t="shared" si="215"/>
        <v>No</v>
      </c>
      <c r="L4569">
        <f t="shared" si="216"/>
        <v>298155</v>
      </c>
      <c r="M4569" s="1" t="str">
        <f>IF(ISBLANK(D4569),_xlfn.MODE.SNGL(moras[TIPO_ASEGURAMIENTO]),D4569)</f>
        <v>ASEGURADO VOLUNTARIO</v>
      </c>
      <c r="N4569" s="1">
        <f>IF(ISBLANK(moras[[#This Row],[EDAD]]),T4590,moras[[#This Row],[EDAD]])</f>
        <v>75</v>
      </c>
    </row>
    <row r="4570" spans="1:14" x14ac:dyDescent="0.35">
      <c r="A4570" s="1">
        <v>4569</v>
      </c>
      <c r="B4570" s="1" t="s">
        <v>9</v>
      </c>
      <c r="C4570" s="1">
        <v>347501.19</v>
      </c>
      <c r="D4570" s="1" t="s">
        <v>10</v>
      </c>
      <c r="E4570" s="1" t="s">
        <v>16</v>
      </c>
      <c r="F4570" s="1" t="s">
        <v>12</v>
      </c>
      <c r="G4570" s="1" t="s">
        <v>13</v>
      </c>
      <c r="H4570" s="1" t="s">
        <v>13</v>
      </c>
      <c r="I4570" s="1">
        <v>68</v>
      </c>
      <c r="J4570" t="str">
        <f t="shared" si="214"/>
        <v>No</v>
      </c>
      <c r="K4570" t="str">
        <f t="shared" si="215"/>
        <v>No</v>
      </c>
      <c r="L4570">
        <f t="shared" si="216"/>
        <v>347501.19</v>
      </c>
      <c r="M4570" s="1" t="str">
        <f>IF(ISBLANK(D4570),_xlfn.MODE.SNGL(moras[TIPO_ASEGURAMIENTO]),D4570)</f>
        <v>ASALARIADO</v>
      </c>
      <c r="N4570" s="1">
        <f>IF(ISBLANK(moras[[#This Row],[EDAD]]),T4591,moras[[#This Row],[EDAD]])</f>
        <v>68</v>
      </c>
    </row>
    <row r="4571" spans="1:14" x14ac:dyDescent="0.35">
      <c r="A4571" s="1">
        <v>4570</v>
      </c>
      <c r="B4571" s="1" t="s">
        <v>9</v>
      </c>
      <c r="C4571" s="1">
        <v>280000</v>
      </c>
      <c r="D4571" s="1" t="s">
        <v>10</v>
      </c>
      <c r="E4571" s="1" t="s">
        <v>16</v>
      </c>
      <c r="F4571" s="1" t="s">
        <v>12</v>
      </c>
      <c r="G4571" s="1" t="s">
        <v>13</v>
      </c>
      <c r="H4571" s="1" t="s">
        <v>13</v>
      </c>
      <c r="I4571" s="1">
        <v>24</v>
      </c>
      <c r="J4571" t="str">
        <f t="shared" si="214"/>
        <v>No</v>
      </c>
      <c r="K4571" t="str">
        <f t="shared" si="215"/>
        <v>No</v>
      </c>
      <c r="L4571">
        <f t="shared" si="216"/>
        <v>280000</v>
      </c>
      <c r="M4571" s="1" t="str">
        <f>IF(ISBLANK(D4571),_xlfn.MODE.SNGL(moras[TIPO_ASEGURAMIENTO]),D4571)</f>
        <v>ASALARIADO</v>
      </c>
      <c r="N4571" s="1">
        <f>IF(ISBLANK(moras[[#This Row],[EDAD]]),T4592,moras[[#This Row],[EDAD]])</f>
        <v>24</v>
      </c>
    </row>
    <row r="4572" spans="1:14" x14ac:dyDescent="0.35">
      <c r="A4572" s="1">
        <v>4571</v>
      </c>
      <c r="B4572" s="1" t="s">
        <v>9</v>
      </c>
      <c r="C4572" s="1">
        <v>350112.18</v>
      </c>
      <c r="D4572" s="1" t="s">
        <v>10</v>
      </c>
      <c r="E4572" s="1" t="s">
        <v>16</v>
      </c>
      <c r="F4572" s="1" t="s">
        <v>12</v>
      </c>
      <c r="G4572" s="1" t="s">
        <v>13</v>
      </c>
      <c r="H4572" s="1" t="s">
        <v>13</v>
      </c>
      <c r="I4572" s="1">
        <v>29</v>
      </c>
      <c r="J4572" t="str">
        <f t="shared" si="214"/>
        <v>No</v>
      </c>
      <c r="K4572" t="str">
        <f t="shared" si="215"/>
        <v>No</v>
      </c>
      <c r="L4572">
        <f t="shared" si="216"/>
        <v>350112.18</v>
      </c>
      <c r="M4572" s="1" t="str">
        <f>IF(ISBLANK(D4572),_xlfn.MODE.SNGL(moras[TIPO_ASEGURAMIENTO]),D4572)</f>
        <v>ASALARIADO</v>
      </c>
      <c r="N4572" s="1">
        <f>IF(ISBLANK(moras[[#This Row],[EDAD]]),T4593,moras[[#This Row],[EDAD]])</f>
        <v>29</v>
      </c>
    </row>
    <row r="4573" spans="1:14" x14ac:dyDescent="0.35">
      <c r="A4573" s="1">
        <v>4572</v>
      </c>
      <c r="B4573" s="1" t="s">
        <v>15</v>
      </c>
      <c r="C4573" s="1">
        <v>815000</v>
      </c>
      <c r="D4573" s="1" t="s">
        <v>10</v>
      </c>
      <c r="E4573" s="1" t="s">
        <v>16</v>
      </c>
      <c r="F4573" s="1" t="s">
        <v>12</v>
      </c>
      <c r="G4573" s="1" t="s">
        <v>13</v>
      </c>
      <c r="H4573" s="1" t="s">
        <v>13</v>
      </c>
      <c r="I4573" s="1">
        <v>28</v>
      </c>
      <c r="J4573" t="str">
        <f t="shared" si="214"/>
        <v>No</v>
      </c>
      <c r="K4573" t="str">
        <f t="shared" si="215"/>
        <v>No</v>
      </c>
      <c r="L4573">
        <f t="shared" si="216"/>
        <v>815000</v>
      </c>
      <c r="M4573" s="1" t="str">
        <f>IF(ISBLANK(D4573),_xlfn.MODE.SNGL(moras[TIPO_ASEGURAMIENTO]),D4573)</f>
        <v>ASALARIADO</v>
      </c>
      <c r="N4573" s="1">
        <f>IF(ISBLANK(moras[[#This Row],[EDAD]]),T4594,moras[[#This Row],[EDAD]])</f>
        <v>28</v>
      </c>
    </row>
    <row r="4574" spans="1:14" x14ac:dyDescent="0.35">
      <c r="A4574" s="1">
        <v>4573</v>
      </c>
      <c r="B4574" s="1" t="s">
        <v>9</v>
      </c>
      <c r="C4574" s="1">
        <v>1207124</v>
      </c>
      <c r="D4574" s="1" t="s">
        <v>17</v>
      </c>
      <c r="E4574" s="1" t="s">
        <v>16</v>
      </c>
      <c r="F4574" s="1" t="s">
        <v>12</v>
      </c>
      <c r="G4574" s="1" t="s">
        <v>13</v>
      </c>
      <c r="H4574" s="1" t="s">
        <v>13</v>
      </c>
      <c r="I4574" s="1">
        <v>52</v>
      </c>
      <c r="J4574" t="str">
        <f t="shared" si="214"/>
        <v>No</v>
      </c>
      <c r="K4574" t="str">
        <f t="shared" si="215"/>
        <v>No</v>
      </c>
      <c r="L4574">
        <f t="shared" si="216"/>
        <v>1207124</v>
      </c>
      <c r="M4574" s="1" t="str">
        <f>IF(ISBLANK(D4574),_xlfn.MODE.SNGL(moras[TIPO_ASEGURAMIENTO]),D4574)</f>
        <v>ASEGURADO VOLUNTARIO</v>
      </c>
      <c r="N4574" s="1">
        <f>IF(ISBLANK(moras[[#This Row],[EDAD]]),T4595,moras[[#This Row],[EDAD]])</f>
        <v>52</v>
      </c>
    </row>
    <row r="4575" spans="1:14" x14ac:dyDescent="0.35">
      <c r="A4575" s="1">
        <v>4574</v>
      </c>
      <c r="B4575" s="1" t="s">
        <v>9</v>
      </c>
      <c r="C4575" s="1">
        <v>860750.63</v>
      </c>
      <c r="D4575" s="1" t="s">
        <v>10</v>
      </c>
      <c r="E4575" s="1" t="s">
        <v>16</v>
      </c>
      <c r="F4575" s="1" t="s">
        <v>12</v>
      </c>
      <c r="G4575" s="1" t="s">
        <v>13</v>
      </c>
      <c r="H4575" s="1" t="s">
        <v>13</v>
      </c>
      <c r="I4575" s="1">
        <v>25</v>
      </c>
      <c r="J4575" t="str">
        <f t="shared" si="214"/>
        <v>No</v>
      </c>
      <c r="K4575" t="str">
        <f t="shared" si="215"/>
        <v>No</v>
      </c>
      <c r="L4575">
        <f t="shared" si="216"/>
        <v>860750.63</v>
      </c>
      <c r="M4575" s="1" t="str">
        <f>IF(ISBLANK(D4575),_xlfn.MODE.SNGL(moras[TIPO_ASEGURAMIENTO]),D4575)</f>
        <v>ASALARIADO</v>
      </c>
      <c r="N4575" s="1">
        <f>IF(ISBLANK(moras[[#This Row],[EDAD]]),T4596,moras[[#This Row],[EDAD]])</f>
        <v>25</v>
      </c>
    </row>
    <row r="4576" spans="1:14" x14ac:dyDescent="0.35">
      <c r="A4576" s="1">
        <v>4575</v>
      </c>
      <c r="B4576" s="1" t="s">
        <v>9</v>
      </c>
      <c r="C4576" s="1">
        <v>278030</v>
      </c>
      <c r="D4576" s="1" t="s">
        <v>18</v>
      </c>
      <c r="E4576" s="1" t="s">
        <v>16</v>
      </c>
      <c r="F4576" s="1" t="s">
        <v>12</v>
      </c>
      <c r="G4576" s="1" t="s">
        <v>13</v>
      </c>
      <c r="H4576" s="1" t="s">
        <v>13</v>
      </c>
      <c r="I4576" s="1">
        <v>35</v>
      </c>
      <c r="J4576" t="str">
        <f t="shared" si="214"/>
        <v>No</v>
      </c>
      <c r="K4576" t="str">
        <f t="shared" si="215"/>
        <v>No</v>
      </c>
      <c r="L4576">
        <f t="shared" si="216"/>
        <v>278030</v>
      </c>
      <c r="M4576" s="1" t="str">
        <f>IF(ISBLANK(D4576),_xlfn.MODE.SNGL(moras[TIPO_ASEGURAMIENTO]),D4576)</f>
        <v>TRABAJADOR INDEPENDIENTE</v>
      </c>
      <c r="N4576" s="1">
        <f>IF(ISBLANK(moras[[#This Row],[EDAD]]),T4597,moras[[#This Row],[EDAD]])</f>
        <v>35</v>
      </c>
    </row>
    <row r="4577" spans="1:14" x14ac:dyDescent="0.35">
      <c r="A4577" s="1">
        <v>4576</v>
      </c>
      <c r="B4577" s="1" t="s">
        <v>9</v>
      </c>
      <c r="C4577" s="1">
        <v>297046</v>
      </c>
      <c r="D4577" s="1" t="s">
        <v>17</v>
      </c>
      <c r="E4577" s="1" t="s">
        <v>16</v>
      </c>
      <c r="F4577" s="1" t="s">
        <v>12</v>
      </c>
      <c r="G4577" s="1" t="s">
        <v>13</v>
      </c>
      <c r="H4577" s="1" t="s">
        <v>13</v>
      </c>
      <c r="I4577" s="1">
        <v>56</v>
      </c>
      <c r="J4577" t="str">
        <f t="shared" si="214"/>
        <v>No</v>
      </c>
      <c r="K4577" t="str">
        <f t="shared" si="215"/>
        <v>No</v>
      </c>
      <c r="L4577">
        <f t="shared" si="216"/>
        <v>297046</v>
      </c>
      <c r="M4577" s="1" t="str">
        <f>IF(ISBLANK(D4577),_xlfn.MODE.SNGL(moras[TIPO_ASEGURAMIENTO]),D4577)</f>
        <v>ASEGURADO VOLUNTARIO</v>
      </c>
      <c r="N4577" s="1">
        <f>IF(ISBLANK(moras[[#This Row],[EDAD]]),T4598,moras[[#This Row],[EDAD]])</f>
        <v>56</v>
      </c>
    </row>
    <row r="4578" spans="1:14" x14ac:dyDescent="0.35">
      <c r="A4578" s="1">
        <v>4577</v>
      </c>
      <c r="B4578" s="1" t="s">
        <v>15</v>
      </c>
      <c r="C4578" s="1">
        <v>391916.75</v>
      </c>
      <c r="D4578" s="1" t="s">
        <v>10</v>
      </c>
      <c r="E4578" s="1" t="s">
        <v>16</v>
      </c>
      <c r="F4578" s="1" t="s">
        <v>12</v>
      </c>
      <c r="G4578" s="1" t="s">
        <v>12</v>
      </c>
      <c r="H4578" s="1" t="s">
        <v>13</v>
      </c>
      <c r="I4578" s="1">
        <v>33</v>
      </c>
      <c r="J4578" t="str">
        <f t="shared" si="214"/>
        <v>No</v>
      </c>
      <c r="K4578" t="str">
        <f t="shared" si="215"/>
        <v>No</v>
      </c>
      <c r="L4578">
        <f t="shared" si="216"/>
        <v>391916.75</v>
      </c>
      <c r="M4578" s="1" t="str">
        <f>IF(ISBLANK(D4578),_xlfn.MODE.SNGL(moras[TIPO_ASEGURAMIENTO]),D4578)</f>
        <v>ASALARIADO</v>
      </c>
      <c r="N4578" s="1">
        <f>IF(ISBLANK(moras[[#This Row],[EDAD]]),T4599,moras[[#This Row],[EDAD]])</f>
        <v>33</v>
      </c>
    </row>
    <row r="4579" spans="1:14" x14ac:dyDescent="0.35">
      <c r="A4579" s="1">
        <v>4578</v>
      </c>
      <c r="B4579" s="1" t="s">
        <v>9</v>
      </c>
      <c r="C4579" s="1">
        <v>442458</v>
      </c>
      <c r="D4579" s="1" t="s">
        <v>10</v>
      </c>
      <c r="E4579" s="1" t="s">
        <v>16</v>
      </c>
      <c r="F4579" s="1" t="s">
        <v>12</v>
      </c>
      <c r="G4579" s="1" t="s">
        <v>12</v>
      </c>
      <c r="H4579" s="1" t="s">
        <v>13</v>
      </c>
      <c r="I4579" s="1">
        <v>27</v>
      </c>
      <c r="J4579" t="str">
        <f t="shared" si="214"/>
        <v>No</v>
      </c>
      <c r="K4579" t="str">
        <f t="shared" si="215"/>
        <v>No</v>
      </c>
      <c r="L4579">
        <f t="shared" si="216"/>
        <v>442458</v>
      </c>
      <c r="M4579" s="1" t="str">
        <f>IF(ISBLANK(D4579),_xlfn.MODE.SNGL(moras[TIPO_ASEGURAMIENTO]),D4579)</f>
        <v>ASALARIADO</v>
      </c>
      <c r="N4579" s="1">
        <f>IF(ISBLANK(moras[[#This Row],[EDAD]]),T4600,moras[[#This Row],[EDAD]])</f>
        <v>27</v>
      </c>
    </row>
    <row r="4580" spans="1:14" x14ac:dyDescent="0.35">
      <c r="A4580" s="1">
        <v>4579</v>
      </c>
      <c r="B4580" s="1" t="s">
        <v>9</v>
      </c>
      <c r="C4580" s="1">
        <v>639148</v>
      </c>
      <c r="D4580" s="1" t="s">
        <v>18</v>
      </c>
      <c r="E4580" s="1" t="s">
        <v>16</v>
      </c>
      <c r="F4580" s="1" t="s">
        <v>12</v>
      </c>
      <c r="G4580" s="1" t="s">
        <v>13</v>
      </c>
      <c r="H4580" s="1" t="s">
        <v>12</v>
      </c>
      <c r="I4580" s="1">
        <v>42</v>
      </c>
      <c r="J4580" t="str">
        <f t="shared" si="214"/>
        <v>No</v>
      </c>
      <c r="K4580" t="str">
        <f t="shared" si="215"/>
        <v>No</v>
      </c>
      <c r="L4580">
        <f t="shared" si="216"/>
        <v>639148</v>
      </c>
      <c r="M4580" s="1" t="str">
        <f>IF(ISBLANK(D4580),_xlfn.MODE.SNGL(moras[TIPO_ASEGURAMIENTO]),D4580)</f>
        <v>TRABAJADOR INDEPENDIENTE</v>
      </c>
      <c r="N4580" s="1">
        <f>IF(ISBLANK(moras[[#This Row],[EDAD]]),T4601,moras[[#This Row],[EDAD]])</f>
        <v>42</v>
      </c>
    </row>
    <row r="4581" spans="1:14" x14ac:dyDescent="0.35">
      <c r="A4581" s="1">
        <v>4580</v>
      </c>
      <c r="B4581" s="1" t="s">
        <v>9</v>
      </c>
      <c r="C4581" s="1">
        <v>46091.09</v>
      </c>
      <c r="D4581" s="1" t="s">
        <v>10</v>
      </c>
      <c r="E4581" s="1" t="s">
        <v>16</v>
      </c>
      <c r="F4581" s="1" t="s">
        <v>12</v>
      </c>
      <c r="G4581" s="1" t="s">
        <v>13</v>
      </c>
      <c r="H4581" s="1" t="s">
        <v>13</v>
      </c>
      <c r="I4581" s="1">
        <v>43</v>
      </c>
      <c r="J4581" t="str">
        <f t="shared" si="214"/>
        <v>No</v>
      </c>
      <c r="K4581" t="str">
        <f t="shared" si="215"/>
        <v>No</v>
      </c>
      <c r="L4581">
        <f t="shared" si="216"/>
        <v>46091.09</v>
      </c>
      <c r="M4581" s="1" t="str">
        <f>IF(ISBLANK(D4581),_xlfn.MODE.SNGL(moras[TIPO_ASEGURAMIENTO]),D4581)</f>
        <v>ASALARIADO</v>
      </c>
      <c r="N4581" s="1">
        <f>IF(ISBLANK(moras[[#This Row],[EDAD]]),T4602,moras[[#This Row],[EDAD]])</f>
        <v>43</v>
      </c>
    </row>
    <row r="4582" spans="1:14" x14ac:dyDescent="0.35">
      <c r="A4582" s="1">
        <v>4581</v>
      </c>
      <c r="B4582" s="1" t="s">
        <v>15</v>
      </c>
      <c r="C4582" s="1">
        <v>361420</v>
      </c>
      <c r="D4582" s="1" t="s">
        <v>18</v>
      </c>
      <c r="E4582" s="1" t="s">
        <v>16</v>
      </c>
      <c r="F4582" s="1" t="s">
        <v>12</v>
      </c>
      <c r="G4582" s="1" t="s">
        <v>13</v>
      </c>
      <c r="H4582" s="1" t="s">
        <v>12</v>
      </c>
      <c r="I4582" s="1">
        <v>52</v>
      </c>
      <c r="J4582" t="str">
        <f t="shared" si="214"/>
        <v>No</v>
      </c>
      <c r="K4582" t="str">
        <f t="shared" si="215"/>
        <v>No</v>
      </c>
      <c r="L4582">
        <f t="shared" si="216"/>
        <v>361420</v>
      </c>
      <c r="M4582" s="1" t="str">
        <f>IF(ISBLANK(D4582),_xlfn.MODE.SNGL(moras[TIPO_ASEGURAMIENTO]),D4582)</f>
        <v>TRABAJADOR INDEPENDIENTE</v>
      </c>
      <c r="N4582" s="1">
        <f>IF(ISBLANK(moras[[#This Row],[EDAD]]),T4603,moras[[#This Row],[EDAD]])</f>
        <v>52</v>
      </c>
    </row>
    <row r="4583" spans="1:14" x14ac:dyDescent="0.35">
      <c r="A4583" s="1">
        <v>4582</v>
      </c>
      <c r="B4583" s="1" t="s">
        <v>9</v>
      </c>
      <c r="C4583" s="1">
        <v>301853</v>
      </c>
      <c r="D4583" s="1" t="s">
        <v>18</v>
      </c>
      <c r="E4583" s="1" t="s">
        <v>16</v>
      </c>
      <c r="F4583" s="1" t="s">
        <v>12</v>
      </c>
      <c r="G4583" s="1" t="s">
        <v>13</v>
      </c>
      <c r="H4583" s="1" t="s">
        <v>13</v>
      </c>
      <c r="I4583" s="1">
        <v>25</v>
      </c>
      <c r="J4583" t="str">
        <f t="shared" si="214"/>
        <v>No</v>
      </c>
      <c r="K4583" t="str">
        <f t="shared" si="215"/>
        <v>No</v>
      </c>
      <c r="L4583">
        <f t="shared" si="216"/>
        <v>301853</v>
      </c>
      <c r="M4583" s="1" t="str">
        <f>IF(ISBLANK(D4583),_xlfn.MODE.SNGL(moras[TIPO_ASEGURAMIENTO]),D4583)</f>
        <v>TRABAJADOR INDEPENDIENTE</v>
      </c>
      <c r="N4583" s="1">
        <f>IF(ISBLANK(moras[[#This Row],[EDAD]]),T4604,moras[[#This Row],[EDAD]])</f>
        <v>25</v>
      </c>
    </row>
    <row r="4584" spans="1:14" x14ac:dyDescent="0.35">
      <c r="A4584" s="1">
        <v>4583</v>
      </c>
      <c r="B4584" s="1" t="s">
        <v>9</v>
      </c>
      <c r="C4584" s="1">
        <v>263622.26</v>
      </c>
      <c r="D4584" s="1" t="s">
        <v>10</v>
      </c>
      <c r="E4584" s="1" t="s">
        <v>16</v>
      </c>
      <c r="F4584" s="1" t="s">
        <v>12</v>
      </c>
      <c r="G4584" s="1" t="s">
        <v>13</v>
      </c>
      <c r="H4584" s="1" t="s">
        <v>13</v>
      </c>
      <c r="I4584" s="1">
        <v>20</v>
      </c>
      <c r="J4584" t="str">
        <f t="shared" si="214"/>
        <v>No</v>
      </c>
      <c r="K4584" t="str">
        <f t="shared" si="215"/>
        <v>No</v>
      </c>
      <c r="L4584">
        <f t="shared" si="216"/>
        <v>263622.26</v>
      </c>
      <c r="M4584" s="1" t="str">
        <f>IF(ISBLANK(D4584),_xlfn.MODE.SNGL(moras[TIPO_ASEGURAMIENTO]),D4584)</f>
        <v>ASALARIADO</v>
      </c>
      <c r="N4584" s="1">
        <f>IF(ISBLANK(moras[[#This Row],[EDAD]]),T4605,moras[[#This Row],[EDAD]])</f>
        <v>20</v>
      </c>
    </row>
    <row r="4585" spans="1:14" x14ac:dyDescent="0.35">
      <c r="A4585" s="1">
        <v>4584</v>
      </c>
      <c r="B4585" s="1" t="s">
        <v>9</v>
      </c>
      <c r="C4585" s="1">
        <v>511600</v>
      </c>
      <c r="D4585" s="1" t="s">
        <v>10</v>
      </c>
      <c r="E4585" s="1" t="s">
        <v>16</v>
      </c>
      <c r="F4585" s="1" t="s">
        <v>12</v>
      </c>
      <c r="G4585" s="1" t="s">
        <v>13</v>
      </c>
      <c r="H4585" s="1" t="s">
        <v>13</v>
      </c>
      <c r="I4585" s="1">
        <v>22</v>
      </c>
      <c r="J4585" t="str">
        <f t="shared" si="214"/>
        <v>No</v>
      </c>
      <c r="K4585" t="str">
        <f t="shared" si="215"/>
        <v>No</v>
      </c>
      <c r="L4585">
        <f t="shared" si="216"/>
        <v>511600</v>
      </c>
      <c r="M4585" s="1" t="str">
        <f>IF(ISBLANK(D4585),_xlfn.MODE.SNGL(moras[TIPO_ASEGURAMIENTO]),D4585)</f>
        <v>ASALARIADO</v>
      </c>
      <c r="N4585" s="1">
        <f>IF(ISBLANK(moras[[#This Row],[EDAD]]),T4606,moras[[#This Row],[EDAD]])</f>
        <v>22</v>
      </c>
    </row>
    <row r="4586" spans="1:14" x14ac:dyDescent="0.35">
      <c r="A4586" s="1">
        <v>4585</v>
      </c>
      <c r="B4586" s="1" t="s">
        <v>15</v>
      </c>
      <c r="C4586" s="1">
        <v>831771.12</v>
      </c>
      <c r="D4586" s="1" t="s">
        <v>10</v>
      </c>
      <c r="E4586" s="1" t="s">
        <v>16</v>
      </c>
      <c r="F4586" s="1" t="s">
        <v>12</v>
      </c>
      <c r="G4586" s="1" t="s">
        <v>13</v>
      </c>
      <c r="H4586" s="1" t="s">
        <v>13</v>
      </c>
      <c r="I4586" s="1">
        <v>29</v>
      </c>
      <c r="J4586" t="str">
        <f t="shared" si="214"/>
        <v>No</v>
      </c>
      <c r="K4586" t="str">
        <f t="shared" si="215"/>
        <v>No</v>
      </c>
      <c r="L4586">
        <f t="shared" si="216"/>
        <v>831771.12</v>
      </c>
      <c r="M4586" s="1" t="str">
        <f>IF(ISBLANK(D4586),_xlfn.MODE.SNGL(moras[TIPO_ASEGURAMIENTO]),D4586)</f>
        <v>ASALARIADO</v>
      </c>
      <c r="N4586" s="1">
        <f>IF(ISBLANK(moras[[#This Row],[EDAD]]),T4607,moras[[#This Row],[EDAD]])</f>
        <v>29</v>
      </c>
    </row>
    <row r="4587" spans="1:14" x14ac:dyDescent="0.35">
      <c r="A4587" s="1">
        <v>4586</v>
      </c>
      <c r="B4587" s="1" t="s">
        <v>15</v>
      </c>
      <c r="C4587" s="1">
        <v>297045</v>
      </c>
      <c r="D4587" s="1" t="s">
        <v>17</v>
      </c>
      <c r="E4587" s="1" t="s">
        <v>16</v>
      </c>
      <c r="F4587" s="1" t="s">
        <v>12</v>
      </c>
      <c r="G4587" s="1" t="s">
        <v>13</v>
      </c>
      <c r="H4587" s="1" t="s">
        <v>13</v>
      </c>
      <c r="I4587" s="1">
        <v>20</v>
      </c>
      <c r="J4587" t="str">
        <f t="shared" si="214"/>
        <v>No</v>
      </c>
      <c r="K4587" t="str">
        <f t="shared" si="215"/>
        <v>No</v>
      </c>
      <c r="L4587">
        <f t="shared" si="216"/>
        <v>297045</v>
      </c>
      <c r="M4587" s="1" t="str">
        <f>IF(ISBLANK(D4587),_xlfn.MODE.SNGL(moras[TIPO_ASEGURAMIENTO]),D4587)</f>
        <v>ASEGURADO VOLUNTARIO</v>
      </c>
      <c r="N4587" s="1">
        <f>IF(ISBLANK(moras[[#This Row],[EDAD]]),T4608,moras[[#This Row],[EDAD]])</f>
        <v>20</v>
      </c>
    </row>
    <row r="4588" spans="1:14" x14ac:dyDescent="0.35">
      <c r="A4588" s="1">
        <v>4587</v>
      </c>
      <c r="B4588" s="1" t="s">
        <v>9</v>
      </c>
      <c r="C4588" s="1">
        <v>518519</v>
      </c>
      <c r="D4588" s="1" t="s">
        <v>18</v>
      </c>
      <c r="E4588" s="1" t="s">
        <v>16</v>
      </c>
      <c r="F4588" s="1" t="s">
        <v>12</v>
      </c>
      <c r="G4588" s="1" t="s">
        <v>13</v>
      </c>
      <c r="H4588" s="1" t="s">
        <v>12</v>
      </c>
      <c r="I4588" s="1">
        <v>43</v>
      </c>
      <c r="J4588" t="str">
        <f t="shared" si="214"/>
        <v>No</v>
      </c>
      <c r="K4588" t="str">
        <f t="shared" si="215"/>
        <v>No</v>
      </c>
      <c r="L4588">
        <f t="shared" si="216"/>
        <v>518519</v>
      </c>
      <c r="M4588" s="1" t="str">
        <f>IF(ISBLANK(D4588),_xlfn.MODE.SNGL(moras[TIPO_ASEGURAMIENTO]),D4588)</f>
        <v>TRABAJADOR INDEPENDIENTE</v>
      </c>
      <c r="N4588" s="1">
        <f>IF(ISBLANK(moras[[#This Row],[EDAD]]),T4609,moras[[#This Row],[EDAD]])</f>
        <v>43</v>
      </c>
    </row>
    <row r="4589" spans="1:14" x14ac:dyDescent="0.35">
      <c r="A4589" s="1">
        <v>4588</v>
      </c>
      <c r="B4589" s="1" t="s">
        <v>9</v>
      </c>
      <c r="C4589" s="1">
        <v>239200</v>
      </c>
      <c r="D4589" s="1" t="s">
        <v>10</v>
      </c>
      <c r="E4589" s="1" t="s">
        <v>16</v>
      </c>
      <c r="F4589" s="1" t="s">
        <v>12</v>
      </c>
      <c r="G4589" s="1" t="s">
        <v>13</v>
      </c>
      <c r="H4589" s="1" t="s">
        <v>13</v>
      </c>
      <c r="I4589" s="1">
        <v>27</v>
      </c>
      <c r="J4589" t="str">
        <f t="shared" si="214"/>
        <v>No</v>
      </c>
      <c r="K4589" t="str">
        <f t="shared" si="215"/>
        <v>No</v>
      </c>
      <c r="L4589">
        <f t="shared" si="216"/>
        <v>239200</v>
      </c>
      <c r="M4589" s="1" t="str">
        <f>IF(ISBLANK(D4589),_xlfn.MODE.SNGL(moras[TIPO_ASEGURAMIENTO]),D4589)</f>
        <v>ASALARIADO</v>
      </c>
      <c r="N4589" s="1">
        <f>IF(ISBLANK(moras[[#This Row],[EDAD]]),T4610,moras[[#This Row],[EDAD]])</f>
        <v>27</v>
      </c>
    </row>
    <row r="4590" spans="1:14" x14ac:dyDescent="0.35">
      <c r="A4590" s="1">
        <v>4589</v>
      </c>
      <c r="B4590" s="1" t="s">
        <v>9</v>
      </c>
      <c r="C4590" s="1">
        <v>445567</v>
      </c>
      <c r="D4590" s="1" t="s">
        <v>18</v>
      </c>
      <c r="E4590" s="1" t="s">
        <v>16</v>
      </c>
      <c r="F4590" s="1" t="s">
        <v>12</v>
      </c>
      <c r="G4590" s="1" t="s">
        <v>13</v>
      </c>
      <c r="H4590" s="1" t="s">
        <v>13</v>
      </c>
      <c r="I4590" s="1">
        <v>46</v>
      </c>
      <c r="J4590" t="str">
        <f t="shared" si="214"/>
        <v>No</v>
      </c>
      <c r="K4590" t="str">
        <f t="shared" si="215"/>
        <v>No</v>
      </c>
      <c r="L4590">
        <f t="shared" si="216"/>
        <v>445567</v>
      </c>
      <c r="M4590" s="1" t="str">
        <f>IF(ISBLANK(D4590),_xlfn.MODE.SNGL(moras[TIPO_ASEGURAMIENTO]),D4590)</f>
        <v>TRABAJADOR INDEPENDIENTE</v>
      </c>
      <c r="N4590" s="1">
        <f>IF(ISBLANK(moras[[#This Row],[EDAD]]),T4611,moras[[#This Row],[EDAD]])</f>
        <v>46</v>
      </c>
    </row>
    <row r="4591" spans="1:14" x14ac:dyDescent="0.35">
      <c r="A4591" s="1">
        <v>4590</v>
      </c>
      <c r="B4591" s="1" t="s">
        <v>15</v>
      </c>
      <c r="C4591" s="1">
        <v>211216</v>
      </c>
      <c r="D4591" s="1" t="s">
        <v>10</v>
      </c>
      <c r="E4591" s="1" t="s">
        <v>11</v>
      </c>
      <c r="F4591" s="1" t="s">
        <v>12</v>
      </c>
      <c r="G4591" s="1" t="s">
        <v>13</v>
      </c>
      <c r="H4591" s="1" t="s">
        <v>13</v>
      </c>
      <c r="I4591" s="1">
        <v>34</v>
      </c>
      <c r="J4591" t="str">
        <f t="shared" si="214"/>
        <v>No</v>
      </c>
      <c r="K4591" t="str">
        <f t="shared" si="215"/>
        <v>No</v>
      </c>
      <c r="L4591">
        <f t="shared" si="216"/>
        <v>211216</v>
      </c>
      <c r="M4591" s="1" t="str">
        <f>IF(ISBLANK(D4591),_xlfn.MODE.SNGL(moras[TIPO_ASEGURAMIENTO]),D4591)</f>
        <v>ASALARIADO</v>
      </c>
      <c r="N4591" s="1">
        <f>IF(ISBLANK(moras[[#This Row],[EDAD]]),T4612,moras[[#This Row],[EDAD]])</f>
        <v>34</v>
      </c>
    </row>
    <row r="4592" spans="1:14" x14ac:dyDescent="0.35">
      <c r="A4592" s="1">
        <v>4591</v>
      </c>
      <c r="B4592" s="1" t="s">
        <v>9</v>
      </c>
      <c r="C4592" s="1">
        <v>410000.02</v>
      </c>
      <c r="D4592" s="1" t="s">
        <v>10</v>
      </c>
      <c r="E4592" s="1" t="s">
        <v>16</v>
      </c>
      <c r="F4592" s="1" t="s">
        <v>12</v>
      </c>
      <c r="G4592" s="1" t="s">
        <v>13</v>
      </c>
      <c r="H4592" s="1" t="s">
        <v>13</v>
      </c>
      <c r="I4592" s="1">
        <v>25</v>
      </c>
      <c r="J4592" t="str">
        <f t="shared" si="214"/>
        <v>No</v>
      </c>
      <c r="K4592" t="str">
        <f t="shared" si="215"/>
        <v>No</v>
      </c>
      <c r="L4592">
        <f t="shared" si="216"/>
        <v>410000.02</v>
      </c>
      <c r="M4592" s="1" t="str">
        <f>IF(ISBLANK(D4592),_xlfn.MODE.SNGL(moras[TIPO_ASEGURAMIENTO]),D4592)</f>
        <v>ASALARIADO</v>
      </c>
      <c r="N4592" s="1">
        <f>IF(ISBLANK(moras[[#This Row],[EDAD]]),T4613,moras[[#This Row],[EDAD]])</f>
        <v>25</v>
      </c>
    </row>
    <row r="4593" spans="1:14" x14ac:dyDescent="0.35">
      <c r="A4593" s="1">
        <v>4592</v>
      </c>
      <c r="B4593" s="1" t="s">
        <v>9</v>
      </c>
      <c r="C4593" s="1">
        <v>3325777.9</v>
      </c>
      <c r="D4593" s="1" t="s">
        <v>10</v>
      </c>
      <c r="E4593" s="1" t="s">
        <v>11</v>
      </c>
      <c r="F4593" s="1" t="s">
        <v>12</v>
      </c>
      <c r="G4593" s="1" t="s">
        <v>13</v>
      </c>
      <c r="H4593" s="1" t="s">
        <v>13</v>
      </c>
      <c r="I4593" s="1">
        <v>62</v>
      </c>
      <c r="J4593" t="str">
        <f t="shared" si="214"/>
        <v>Atípico</v>
      </c>
      <c r="K4593" t="str">
        <f t="shared" si="215"/>
        <v>No</v>
      </c>
      <c r="L4593">
        <f t="shared" si="216"/>
        <v>3325777.9</v>
      </c>
      <c r="M4593" s="1" t="str">
        <f>IF(ISBLANK(D4593),_xlfn.MODE.SNGL(moras[TIPO_ASEGURAMIENTO]),D4593)</f>
        <v>ASALARIADO</v>
      </c>
      <c r="N4593" s="1">
        <f>IF(ISBLANK(moras[[#This Row],[EDAD]]),T4614,moras[[#This Row],[EDAD]])</f>
        <v>62</v>
      </c>
    </row>
    <row r="4594" spans="1:14" x14ac:dyDescent="0.35">
      <c r="A4594" s="1">
        <v>4593</v>
      </c>
      <c r="B4594" s="1" t="s">
        <v>15</v>
      </c>
      <c r="C4594" s="1">
        <v>306669.62</v>
      </c>
      <c r="D4594" s="1" t="s">
        <v>10</v>
      </c>
      <c r="E4594" s="1" t="s">
        <v>11</v>
      </c>
      <c r="F4594" s="1" t="s">
        <v>12</v>
      </c>
      <c r="G4594" s="1" t="s">
        <v>12</v>
      </c>
      <c r="H4594" s="1" t="s">
        <v>13</v>
      </c>
      <c r="I4594" s="1">
        <v>49</v>
      </c>
      <c r="J4594" t="str">
        <f t="shared" si="214"/>
        <v>No</v>
      </c>
      <c r="K4594" t="str">
        <f t="shared" si="215"/>
        <v>No</v>
      </c>
      <c r="L4594">
        <f t="shared" si="216"/>
        <v>306669.62</v>
      </c>
      <c r="M4594" s="1" t="str">
        <f>IF(ISBLANK(D4594),_xlfn.MODE.SNGL(moras[TIPO_ASEGURAMIENTO]),D4594)</f>
        <v>ASALARIADO</v>
      </c>
      <c r="N4594" s="1">
        <f>IF(ISBLANK(moras[[#This Row],[EDAD]]),T4615,moras[[#This Row],[EDAD]])</f>
        <v>49</v>
      </c>
    </row>
    <row r="4595" spans="1:14" x14ac:dyDescent="0.35">
      <c r="A4595" s="1">
        <v>4594</v>
      </c>
      <c r="B4595" s="1" t="s">
        <v>15</v>
      </c>
      <c r="C4595" s="1">
        <v>405464.55</v>
      </c>
      <c r="D4595" s="1" t="s">
        <v>10</v>
      </c>
      <c r="E4595" s="1" t="s">
        <v>16</v>
      </c>
      <c r="F4595" s="1" t="s">
        <v>12</v>
      </c>
      <c r="G4595" s="1" t="s">
        <v>13</v>
      </c>
      <c r="H4595" s="1" t="s">
        <v>13</v>
      </c>
      <c r="I4595" s="1">
        <v>35</v>
      </c>
      <c r="J4595" t="str">
        <f t="shared" si="214"/>
        <v>No</v>
      </c>
      <c r="K4595" t="str">
        <f t="shared" si="215"/>
        <v>No</v>
      </c>
      <c r="L4595">
        <f t="shared" si="216"/>
        <v>405464.55</v>
      </c>
      <c r="M4595" s="1" t="str">
        <f>IF(ISBLANK(D4595),_xlfn.MODE.SNGL(moras[TIPO_ASEGURAMIENTO]),D4595)</f>
        <v>ASALARIADO</v>
      </c>
      <c r="N4595" s="1">
        <f>IF(ISBLANK(moras[[#This Row],[EDAD]]),T4616,moras[[#This Row],[EDAD]])</f>
        <v>35</v>
      </c>
    </row>
    <row r="4596" spans="1:14" x14ac:dyDescent="0.35">
      <c r="A4596" s="1">
        <v>4595</v>
      </c>
      <c r="B4596" s="1" t="s">
        <v>15</v>
      </c>
      <c r="C4596" s="1">
        <v>560987.56000000006</v>
      </c>
      <c r="D4596" s="1" t="s">
        <v>14</v>
      </c>
      <c r="E4596" s="1" t="s">
        <v>11</v>
      </c>
      <c r="F4596" s="1" t="s">
        <v>12</v>
      </c>
      <c r="G4596" s="1" t="s">
        <v>13</v>
      </c>
      <c r="H4596" s="1" t="s">
        <v>13</v>
      </c>
      <c r="I4596" s="1">
        <v>69</v>
      </c>
      <c r="J4596" t="str">
        <f t="shared" si="214"/>
        <v>No</v>
      </c>
      <c r="K4596" t="str">
        <f t="shared" si="215"/>
        <v>No</v>
      </c>
      <c r="L4596">
        <f t="shared" si="216"/>
        <v>560987.56000000006</v>
      </c>
      <c r="M4596" s="1" t="str">
        <f>IF(ISBLANK(D4596),_xlfn.MODE.SNGL(moras[TIPO_ASEGURAMIENTO]),D4596)</f>
        <v>PENSIONADOS EN SU PROPIO SISTEMA</v>
      </c>
      <c r="N4596" s="1">
        <f>IF(ISBLANK(moras[[#This Row],[EDAD]]),T4617,moras[[#This Row],[EDAD]])</f>
        <v>69</v>
      </c>
    </row>
    <row r="4597" spans="1:14" x14ac:dyDescent="0.35">
      <c r="A4597" s="1">
        <v>4596</v>
      </c>
      <c r="B4597" s="1" t="s">
        <v>9</v>
      </c>
      <c r="C4597" s="1">
        <v>374731.55</v>
      </c>
      <c r="D4597" s="1" t="s">
        <v>10</v>
      </c>
      <c r="E4597" s="1" t="s">
        <v>16</v>
      </c>
      <c r="F4597" s="1" t="s">
        <v>12</v>
      </c>
      <c r="G4597" s="1" t="s">
        <v>12</v>
      </c>
      <c r="H4597" s="1" t="s">
        <v>13</v>
      </c>
      <c r="I4597" s="1">
        <v>36</v>
      </c>
      <c r="J4597" t="str">
        <f t="shared" si="214"/>
        <v>No</v>
      </c>
      <c r="K4597" t="str">
        <f t="shared" si="215"/>
        <v>No</v>
      </c>
      <c r="L4597">
        <f t="shared" si="216"/>
        <v>374731.55</v>
      </c>
      <c r="M4597" s="1" t="str">
        <f>IF(ISBLANK(D4597),_xlfn.MODE.SNGL(moras[TIPO_ASEGURAMIENTO]),D4597)</f>
        <v>ASALARIADO</v>
      </c>
      <c r="N4597" s="1">
        <f>IF(ISBLANK(moras[[#This Row],[EDAD]]),T4618,moras[[#This Row],[EDAD]])</f>
        <v>36</v>
      </c>
    </row>
    <row r="4598" spans="1:14" x14ac:dyDescent="0.35">
      <c r="A4598" s="1">
        <v>4597</v>
      </c>
      <c r="B4598" s="1" t="s">
        <v>9</v>
      </c>
      <c r="C4598" s="1">
        <v>650000</v>
      </c>
      <c r="D4598" s="1" t="s">
        <v>10</v>
      </c>
      <c r="E4598" s="1" t="s">
        <v>16</v>
      </c>
      <c r="F4598" s="1" t="s">
        <v>12</v>
      </c>
      <c r="G4598" s="1" t="s">
        <v>13</v>
      </c>
      <c r="H4598" s="1" t="s">
        <v>13</v>
      </c>
      <c r="I4598" s="1">
        <v>45</v>
      </c>
      <c r="J4598" t="str">
        <f t="shared" si="214"/>
        <v>No</v>
      </c>
      <c r="K4598" t="str">
        <f t="shared" si="215"/>
        <v>No</v>
      </c>
      <c r="L4598">
        <f t="shared" si="216"/>
        <v>650000</v>
      </c>
      <c r="M4598" s="1" t="str">
        <f>IF(ISBLANK(D4598),_xlfn.MODE.SNGL(moras[TIPO_ASEGURAMIENTO]),D4598)</f>
        <v>ASALARIADO</v>
      </c>
      <c r="N4598" s="1">
        <f>IF(ISBLANK(moras[[#This Row],[EDAD]]),T4619,moras[[#This Row],[EDAD]])</f>
        <v>45</v>
      </c>
    </row>
    <row r="4599" spans="1:14" x14ac:dyDescent="0.35">
      <c r="A4599" s="1">
        <v>4598</v>
      </c>
      <c r="B4599" s="1" t="s">
        <v>9</v>
      </c>
      <c r="C4599" s="1">
        <v>358640</v>
      </c>
      <c r="D4599" s="1" t="s">
        <v>17</v>
      </c>
      <c r="E4599" s="1" t="s">
        <v>16</v>
      </c>
      <c r="F4599" s="1" t="s">
        <v>12</v>
      </c>
      <c r="G4599" s="1" t="s">
        <v>12</v>
      </c>
      <c r="H4599" s="1" t="s">
        <v>13</v>
      </c>
      <c r="I4599" s="1">
        <v>29</v>
      </c>
      <c r="J4599" t="str">
        <f t="shared" si="214"/>
        <v>No</v>
      </c>
      <c r="K4599" t="str">
        <f t="shared" si="215"/>
        <v>No</v>
      </c>
      <c r="L4599">
        <f t="shared" si="216"/>
        <v>358640</v>
      </c>
      <c r="M4599" s="1" t="str">
        <f>IF(ISBLANK(D4599),_xlfn.MODE.SNGL(moras[TIPO_ASEGURAMIENTO]),D4599)</f>
        <v>ASEGURADO VOLUNTARIO</v>
      </c>
      <c r="N4599" s="1">
        <f>IF(ISBLANK(moras[[#This Row],[EDAD]]),T4620,moras[[#This Row],[EDAD]])</f>
        <v>29</v>
      </c>
    </row>
    <row r="4600" spans="1:14" x14ac:dyDescent="0.35">
      <c r="A4600" s="1">
        <v>4599</v>
      </c>
      <c r="B4600" s="1" t="s">
        <v>9</v>
      </c>
      <c r="C4600" s="1">
        <v>838786.3</v>
      </c>
      <c r="D4600" s="1" t="s">
        <v>10</v>
      </c>
      <c r="E4600" s="1" t="s">
        <v>16</v>
      </c>
      <c r="F4600" s="1" t="s">
        <v>12</v>
      </c>
      <c r="G4600" s="1" t="s">
        <v>13</v>
      </c>
      <c r="H4600" s="1" t="s">
        <v>13</v>
      </c>
      <c r="I4600" s="1">
        <v>79</v>
      </c>
      <c r="J4600" t="str">
        <f t="shared" si="214"/>
        <v>No</v>
      </c>
      <c r="K4600" t="str">
        <f t="shared" si="215"/>
        <v>No</v>
      </c>
      <c r="L4600">
        <f t="shared" si="216"/>
        <v>838786.3</v>
      </c>
      <c r="M4600" s="1" t="str">
        <f>IF(ISBLANK(D4600),_xlfn.MODE.SNGL(moras[TIPO_ASEGURAMIENTO]),D4600)</f>
        <v>ASALARIADO</v>
      </c>
      <c r="N4600" s="1">
        <f>IF(ISBLANK(moras[[#This Row],[EDAD]]),T4621,moras[[#This Row],[EDAD]])</f>
        <v>79</v>
      </c>
    </row>
    <row r="4601" spans="1:14" x14ac:dyDescent="0.35">
      <c r="A4601" s="1">
        <v>4600</v>
      </c>
      <c r="B4601" s="1" t="s">
        <v>9</v>
      </c>
      <c r="C4601" s="1">
        <v>34458</v>
      </c>
      <c r="D4601" s="1" t="s">
        <v>10</v>
      </c>
      <c r="E4601" s="1" t="s">
        <v>16</v>
      </c>
      <c r="F4601" s="1" t="s">
        <v>12</v>
      </c>
      <c r="G4601" s="1" t="s">
        <v>13</v>
      </c>
      <c r="H4601" s="1" t="s">
        <v>13</v>
      </c>
      <c r="I4601" s="1">
        <v>43</v>
      </c>
      <c r="J4601" t="str">
        <f t="shared" si="214"/>
        <v>No</v>
      </c>
      <c r="K4601" t="str">
        <f t="shared" si="215"/>
        <v>No</v>
      </c>
      <c r="L4601">
        <f t="shared" si="216"/>
        <v>34458</v>
      </c>
      <c r="M4601" s="1" t="str">
        <f>IF(ISBLANK(D4601),_xlfn.MODE.SNGL(moras[TIPO_ASEGURAMIENTO]),D4601)</f>
        <v>ASALARIADO</v>
      </c>
      <c r="N4601" s="1">
        <f>IF(ISBLANK(moras[[#This Row],[EDAD]]),T4622,moras[[#This Row],[EDAD]])</f>
        <v>43</v>
      </c>
    </row>
    <row r="4602" spans="1:14" x14ac:dyDescent="0.35">
      <c r="A4602" s="1">
        <v>4601</v>
      </c>
      <c r="B4602" s="1" t="s">
        <v>9</v>
      </c>
      <c r="C4602" s="1">
        <v>640000</v>
      </c>
      <c r="D4602" s="1" t="s">
        <v>10</v>
      </c>
      <c r="E4602" s="1" t="s">
        <v>16</v>
      </c>
      <c r="F4602" s="1" t="s">
        <v>12</v>
      </c>
      <c r="G4602" s="1" t="s">
        <v>12</v>
      </c>
      <c r="H4602" s="1" t="s">
        <v>13</v>
      </c>
      <c r="I4602" s="1">
        <v>44</v>
      </c>
      <c r="J4602" t="str">
        <f t="shared" si="214"/>
        <v>No</v>
      </c>
      <c r="K4602" t="str">
        <f t="shared" si="215"/>
        <v>No</v>
      </c>
      <c r="L4602">
        <f t="shared" si="216"/>
        <v>640000</v>
      </c>
      <c r="M4602" s="1" t="str">
        <f>IF(ISBLANK(D4602),_xlfn.MODE.SNGL(moras[TIPO_ASEGURAMIENTO]),D4602)</f>
        <v>ASALARIADO</v>
      </c>
      <c r="N4602" s="1">
        <f>IF(ISBLANK(moras[[#This Row],[EDAD]]),T4623,moras[[#This Row],[EDAD]])</f>
        <v>44</v>
      </c>
    </row>
    <row r="4603" spans="1:14" x14ac:dyDescent="0.35">
      <c r="A4603" s="1">
        <v>4602</v>
      </c>
      <c r="B4603" s="1" t="s">
        <v>15</v>
      </c>
      <c r="C4603" s="1">
        <v>736259</v>
      </c>
      <c r="D4603" s="1" t="s">
        <v>14</v>
      </c>
      <c r="E4603" s="1" t="s">
        <v>11</v>
      </c>
      <c r="F4603" s="1" t="s">
        <v>12</v>
      </c>
      <c r="G4603" s="1" t="s">
        <v>13</v>
      </c>
      <c r="H4603" s="1" t="s">
        <v>13</v>
      </c>
      <c r="I4603" s="1">
        <v>82</v>
      </c>
      <c r="J4603" t="str">
        <f t="shared" si="214"/>
        <v>No</v>
      </c>
      <c r="K4603" t="str">
        <f t="shared" si="215"/>
        <v>No</v>
      </c>
      <c r="L4603">
        <f t="shared" si="216"/>
        <v>736259</v>
      </c>
      <c r="M4603" s="1" t="str">
        <f>IF(ISBLANK(D4603),_xlfn.MODE.SNGL(moras[TIPO_ASEGURAMIENTO]),D4603)</f>
        <v>PENSIONADOS EN SU PROPIO SISTEMA</v>
      </c>
      <c r="N4603" s="1">
        <f>IF(ISBLANK(moras[[#This Row],[EDAD]]),T4624,moras[[#This Row],[EDAD]])</f>
        <v>82</v>
      </c>
    </row>
    <row r="4604" spans="1:14" x14ac:dyDescent="0.35">
      <c r="A4604" s="1">
        <v>4603</v>
      </c>
      <c r="B4604" s="1" t="s">
        <v>9</v>
      </c>
      <c r="C4604" s="1">
        <v>366300</v>
      </c>
      <c r="D4604" s="1" t="s">
        <v>10</v>
      </c>
      <c r="E4604" s="1" t="s">
        <v>16</v>
      </c>
      <c r="F4604" s="1" t="s">
        <v>12</v>
      </c>
      <c r="G4604" s="1" t="s">
        <v>12</v>
      </c>
      <c r="H4604" s="1" t="s">
        <v>13</v>
      </c>
      <c r="I4604" s="1">
        <v>27</v>
      </c>
      <c r="J4604" t="str">
        <f t="shared" si="214"/>
        <v>No</v>
      </c>
      <c r="K4604" t="str">
        <f t="shared" si="215"/>
        <v>No</v>
      </c>
      <c r="L4604">
        <f t="shared" si="216"/>
        <v>366300</v>
      </c>
      <c r="M4604" s="1" t="str">
        <f>IF(ISBLANK(D4604),_xlfn.MODE.SNGL(moras[TIPO_ASEGURAMIENTO]),D4604)</f>
        <v>ASALARIADO</v>
      </c>
      <c r="N4604" s="1">
        <f>IF(ISBLANK(moras[[#This Row],[EDAD]]),T4625,moras[[#This Row],[EDAD]])</f>
        <v>27</v>
      </c>
    </row>
    <row r="4605" spans="1:14" x14ac:dyDescent="0.35">
      <c r="A4605" s="1">
        <v>4604</v>
      </c>
      <c r="B4605" s="1" t="s">
        <v>15</v>
      </c>
      <c r="C4605" s="1">
        <v>989476.56</v>
      </c>
      <c r="D4605" s="1" t="s">
        <v>10</v>
      </c>
      <c r="E4605" s="1" t="s">
        <v>11</v>
      </c>
      <c r="F4605" s="1" t="s">
        <v>12</v>
      </c>
      <c r="G4605" s="1" t="s">
        <v>13</v>
      </c>
      <c r="H4605" s="1" t="s">
        <v>13</v>
      </c>
      <c r="I4605" s="1">
        <v>31</v>
      </c>
      <c r="J4605" t="str">
        <f t="shared" si="214"/>
        <v>No</v>
      </c>
      <c r="K4605" t="str">
        <f t="shared" si="215"/>
        <v>No</v>
      </c>
      <c r="L4605">
        <f t="shared" si="216"/>
        <v>989476.56</v>
      </c>
      <c r="M4605" s="1" t="str">
        <f>IF(ISBLANK(D4605),_xlfn.MODE.SNGL(moras[TIPO_ASEGURAMIENTO]),D4605)</f>
        <v>ASALARIADO</v>
      </c>
      <c r="N4605" s="1">
        <f>IF(ISBLANK(moras[[#This Row],[EDAD]]),T4626,moras[[#This Row],[EDAD]])</f>
        <v>31</v>
      </c>
    </row>
    <row r="4606" spans="1:14" x14ac:dyDescent="0.35">
      <c r="A4606" s="1">
        <v>4605</v>
      </c>
      <c r="B4606" s="1" t="s">
        <v>9</v>
      </c>
      <c r="C4606" s="1">
        <v>664852.56000000006</v>
      </c>
      <c r="D4606" s="1" t="s">
        <v>10</v>
      </c>
      <c r="E4606" s="1" t="s">
        <v>11</v>
      </c>
      <c r="F4606" s="1" t="s">
        <v>12</v>
      </c>
      <c r="G4606" s="1" t="s">
        <v>13</v>
      </c>
      <c r="H4606" s="1" t="s">
        <v>13</v>
      </c>
      <c r="I4606" s="1">
        <v>57</v>
      </c>
      <c r="J4606" t="str">
        <f t="shared" si="214"/>
        <v>No</v>
      </c>
      <c r="K4606" t="str">
        <f t="shared" si="215"/>
        <v>No</v>
      </c>
      <c r="L4606">
        <f t="shared" si="216"/>
        <v>664852.56000000006</v>
      </c>
      <c r="M4606" s="1" t="str">
        <f>IF(ISBLANK(D4606),_xlfn.MODE.SNGL(moras[TIPO_ASEGURAMIENTO]),D4606)</f>
        <v>ASALARIADO</v>
      </c>
      <c r="N4606" s="1">
        <f>IF(ISBLANK(moras[[#This Row],[EDAD]]),T4627,moras[[#This Row],[EDAD]])</f>
        <v>57</v>
      </c>
    </row>
    <row r="4607" spans="1:14" x14ac:dyDescent="0.35">
      <c r="A4607" s="1">
        <v>4606</v>
      </c>
      <c r="B4607" s="1" t="s">
        <v>15</v>
      </c>
      <c r="C4607" s="1">
        <v>355573.78</v>
      </c>
      <c r="D4607" s="1" t="s">
        <v>10</v>
      </c>
      <c r="E4607" s="1" t="s">
        <v>16</v>
      </c>
      <c r="F4607" s="1" t="s">
        <v>12</v>
      </c>
      <c r="G4607" s="1" t="s">
        <v>13</v>
      </c>
      <c r="H4607" s="1" t="s">
        <v>13</v>
      </c>
      <c r="I4607" s="1">
        <v>33</v>
      </c>
      <c r="J4607" t="str">
        <f t="shared" si="214"/>
        <v>No</v>
      </c>
      <c r="K4607" t="str">
        <f t="shared" si="215"/>
        <v>No</v>
      </c>
      <c r="L4607">
        <f t="shared" si="216"/>
        <v>355573.78</v>
      </c>
      <c r="M4607" s="1" t="str">
        <f>IF(ISBLANK(D4607),_xlfn.MODE.SNGL(moras[TIPO_ASEGURAMIENTO]),D4607)</f>
        <v>ASALARIADO</v>
      </c>
      <c r="N4607" s="1">
        <f>IF(ISBLANK(moras[[#This Row],[EDAD]]),T4628,moras[[#This Row],[EDAD]])</f>
        <v>33</v>
      </c>
    </row>
    <row r="4608" spans="1:14" x14ac:dyDescent="0.35">
      <c r="A4608" s="1">
        <v>4607</v>
      </c>
      <c r="B4608" s="1" t="s">
        <v>15</v>
      </c>
      <c r="C4608" s="1">
        <v>353478.67</v>
      </c>
      <c r="D4608" s="1" t="s">
        <v>10</v>
      </c>
      <c r="E4608" s="1" t="s">
        <v>16</v>
      </c>
      <c r="F4608" s="1" t="s">
        <v>12</v>
      </c>
      <c r="G4608" s="1" t="s">
        <v>13</v>
      </c>
      <c r="H4608" s="1" t="s">
        <v>13</v>
      </c>
      <c r="I4608" s="1">
        <v>26</v>
      </c>
      <c r="J4608" t="str">
        <f t="shared" si="214"/>
        <v>No</v>
      </c>
      <c r="K4608" t="str">
        <f t="shared" si="215"/>
        <v>No</v>
      </c>
      <c r="L4608">
        <f t="shared" si="216"/>
        <v>353478.67</v>
      </c>
      <c r="M4608" s="1" t="str">
        <f>IF(ISBLANK(D4608),_xlfn.MODE.SNGL(moras[TIPO_ASEGURAMIENTO]),D4608)</f>
        <v>ASALARIADO</v>
      </c>
      <c r="N4608" s="1">
        <f>IF(ISBLANK(moras[[#This Row],[EDAD]]),T4629,moras[[#This Row],[EDAD]])</f>
        <v>26</v>
      </c>
    </row>
    <row r="4609" spans="1:14" x14ac:dyDescent="0.35">
      <c r="A4609" s="1">
        <v>4608</v>
      </c>
      <c r="B4609" s="1" t="s">
        <v>9</v>
      </c>
      <c r="C4609" s="1">
        <v>308439</v>
      </c>
      <c r="D4609" s="1" t="s">
        <v>17</v>
      </c>
      <c r="E4609" s="1" t="s">
        <v>16</v>
      </c>
      <c r="F4609" s="1" t="s">
        <v>12</v>
      </c>
      <c r="G4609" s="1" t="s">
        <v>12</v>
      </c>
      <c r="H4609" s="1" t="s">
        <v>13</v>
      </c>
      <c r="I4609" s="1">
        <v>88</v>
      </c>
      <c r="J4609" t="str">
        <f t="shared" si="214"/>
        <v>No</v>
      </c>
      <c r="K4609" t="str">
        <f t="shared" si="215"/>
        <v>No</v>
      </c>
      <c r="L4609">
        <f t="shared" si="216"/>
        <v>308439</v>
      </c>
      <c r="M4609" s="1" t="str">
        <f>IF(ISBLANK(D4609),_xlfn.MODE.SNGL(moras[TIPO_ASEGURAMIENTO]),D4609)</f>
        <v>ASEGURADO VOLUNTARIO</v>
      </c>
      <c r="N4609" s="1">
        <f>IF(ISBLANK(moras[[#This Row],[EDAD]]),T4630,moras[[#This Row],[EDAD]])</f>
        <v>88</v>
      </c>
    </row>
    <row r="4610" spans="1:14" x14ac:dyDescent="0.35">
      <c r="A4610" s="1">
        <v>4609</v>
      </c>
      <c r="B4610" s="1" t="s">
        <v>9</v>
      </c>
      <c r="C4610" s="1">
        <v>278030</v>
      </c>
      <c r="D4610" s="1" t="s">
        <v>19</v>
      </c>
      <c r="E4610" s="1" t="s">
        <v>16</v>
      </c>
      <c r="F4610" s="1" t="s">
        <v>12</v>
      </c>
      <c r="G4610" s="1" t="s">
        <v>13</v>
      </c>
      <c r="H4610" s="1" t="s">
        <v>13</v>
      </c>
      <c r="I4610" s="1">
        <v>52</v>
      </c>
      <c r="J4610" t="str">
        <f t="shared" ref="J4610:J4673" si="217">IF(1.96&lt;ABS(C4610-$S$23)/$S$24,"Atípico","No")</f>
        <v>No</v>
      </c>
      <c r="K4610" t="str">
        <f t="shared" ref="K4610:K4673" si="218">IF(1.96&lt;ABS((I4610-$T$23)/$T$24),"Atípico", "No")</f>
        <v>No</v>
      </c>
      <c r="L4610">
        <f t="shared" ref="L4610:L4673" si="219">IF(ISBLANK(C4610),$S$23,C4610)</f>
        <v>278030</v>
      </c>
      <c r="M4610" s="1" t="str">
        <f>IF(ISBLANK(D4610),_xlfn.MODE.SNGL(moras[TIPO_ASEGURAMIENTO]),D4610)</f>
        <v>CONVENIOS ESPECIALES DE TRABAJADORES INDEPENDIENTES</v>
      </c>
      <c r="N4610" s="1">
        <f>IF(ISBLANK(moras[[#This Row],[EDAD]]),T4631,moras[[#This Row],[EDAD]])</f>
        <v>52</v>
      </c>
    </row>
    <row r="4611" spans="1:14" x14ac:dyDescent="0.35">
      <c r="A4611" s="1">
        <v>4610</v>
      </c>
      <c r="B4611" s="1" t="s">
        <v>15</v>
      </c>
      <c r="C4611" s="1">
        <v>445567</v>
      </c>
      <c r="D4611" s="1" t="s">
        <v>17</v>
      </c>
      <c r="E4611" s="1" t="s">
        <v>16</v>
      </c>
      <c r="F4611" s="1" t="s">
        <v>13</v>
      </c>
      <c r="G4611" s="1" t="s">
        <v>13</v>
      </c>
      <c r="H4611" s="1" t="s">
        <v>13</v>
      </c>
      <c r="I4611" s="1">
        <v>78</v>
      </c>
      <c r="J4611" t="str">
        <f t="shared" si="217"/>
        <v>No</v>
      </c>
      <c r="K4611" t="str">
        <f t="shared" si="218"/>
        <v>No</v>
      </c>
      <c r="L4611">
        <f t="shared" si="219"/>
        <v>445567</v>
      </c>
      <c r="M4611" s="1" t="str">
        <f>IF(ISBLANK(D4611),_xlfn.MODE.SNGL(moras[TIPO_ASEGURAMIENTO]),D4611)</f>
        <v>ASEGURADO VOLUNTARIO</v>
      </c>
      <c r="N4611" s="1">
        <f>IF(ISBLANK(moras[[#This Row],[EDAD]]),T4632,moras[[#This Row],[EDAD]])</f>
        <v>78</v>
      </c>
    </row>
    <row r="4612" spans="1:14" x14ac:dyDescent="0.35">
      <c r="A4612" s="1">
        <v>4611</v>
      </c>
      <c r="B4612" s="1" t="s">
        <v>9</v>
      </c>
      <c r="C4612" s="1">
        <v>390662.05</v>
      </c>
      <c r="D4612" s="1" t="s">
        <v>10</v>
      </c>
      <c r="E4612" s="1" t="s">
        <v>16</v>
      </c>
      <c r="F4612" s="1" t="s">
        <v>12</v>
      </c>
      <c r="G4612" s="1" t="s">
        <v>13</v>
      </c>
      <c r="H4612" s="1" t="s">
        <v>12</v>
      </c>
      <c r="I4612" s="1">
        <v>35</v>
      </c>
      <c r="J4612" t="str">
        <f t="shared" si="217"/>
        <v>No</v>
      </c>
      <c r="K4612" t="str">
        <f t="shared" si="218"/>
        <v>No</v>
      </c>
      <c r="L4612">
        <f t="shared" si="219"/>
        <v>390662.05</v>
      </c>
      <c r="M4612" s="1" t="str">
        <f>IF(ISBLANK(D4612),_xlfn.MODE.SNGL(moras[TIPO_ASEGURAMIENTO]),D4612)</f>
        <v>ASALARIADO</v>
      </c>
      <c r="N4612" s="1">
        <f>IF(ISBLANK(moras[[#This Row],[EDAD]]),T4633,moras[[#This Row],[EDAD]])</f>
        <v>35</v>
      </c>
    </row>
    <row r="4613" spans="1:14" x14ac:dyDescent="0.35">
      <c r="A4613" s="1">
        <v>4612</v>
      </c>
      <c r="B4613" s="1" t="s">
        <v>9</v>
      </c>
      <c r="C4613" s="1">
        <v>212000</v>
      </c>
      <c r="D4613" s="1" t="s">
        <v>10</v>
      </c>
      <c r="E4613" s="1" t="s">
        <v>16</v>
      </c>
      <c r="F4613" s="1" t="s">
        <v>12</v>
      </c>
      <c r="G4613" s="1" t="s">
        <v>13</v>
      </c>
      <c r="H4613" s="1" t="s">
        <v>13</v>
      </c>
      <c r="I4613" s="1">
        <v>24</v>
      </c>
      <c r="J4613" t="str">
        <f t="shared" si="217"/>
        <v>No</v>
      </c>
      <c r="K4613" t="str">
        <f t="shared" si="218"/>
        <v>No</v>
      </c>
      <c r="L4613">
        <f t="shared" si="219"/>
        <v>212000</v>
      </c>
      <c r="M4613" s="1" t="str">
        <f>IF(ISBLANK(D4613),_xlfn.MODE.SNGL(moras[TIPO_ASEGURAMIENTO]),D4613)</f>
        <v>ASALARIADO</v>
      </c>
      <c r="N4613" s="1">
        <f>IF(ISBLANK(moras[[#This Row],[EDAD]]),T4634,moras[[#This Row],[EDAD]])</f>
        <v>24</v>
      </c>
    </row>
    <row r="4614" spans="1:14" x14ac:dyDescent="0.35">
      <c r="A4614" s="1">
        <v>4613</v>
      </c>
      <c r="B4614" s="1" t="s">
        <v>15</v>
      </c>
      <c r="C4614" s="1">
        <v>308568</v>
      </c>
      <c r="D4614" s="1" t="s">
        <v>18</v>
      </c>
      <c r="E4614" s="1" t="s">
        <v>16</v>
      </c>
      <c r="F4614" s="1" t="s">
        <v>12</v>
      </c>
      <c r="G4614" s="1" t="s">
        <v>13</v>
      </c>
      <c r="H4614" s="1" t="s">
        <v>12</v>
      </c>
      <c r="I4614" s="1">
        <v>50</v>
      </c>
      <c r="J4614" t="str">
        <f t="shared" si="217"/>
        <v>No</v>
      </c>
      <c r="K4614" t="str">
        <f t="shared" si="218"/>
        <v>No</v>
      </c>
      <c r="L4614">
        <f t="shared" si="219"/>
        <v>308568</v>
      </c>
      <c r="M4614" s="1" t="str">
        <f>IF(ISBLANK(D4614),_xlfn.MODE.SNGL(moras[TIPO_ASEGURAMIENTO]),D4614)</f>
        <v>TRABAJADOR INDEPENDIENTE</v>
      </c>
      <c r="N4614" s="1">
        <f>IF(ISBLANK(moras[[#This Row],[EDAD]]),T4635,moras[[#This Row],[EDAD]])</f>
        <v>50</v>
      </c>
    </row>
    <row r="4615" spans="1:14" x14ac:dyDescent="0.35">
      <c r="A4615" s="1">
        <v>4614</v>
      </c>
      <c r="B4615" s="1" t="s">
        <v>9</v>
      </c>
      <c r="C4615" s="1">
        <v>560465</v>
      </c>
      <c r="D4615" s="1" t="s">
        <v>18</v>
      </c>
      <c r="E4615" s="1" t="s">
        <v>16</v>
      </c>
      <c r="F4615" s="1" t="s">
        <v>12</v>
      </c>
      <c r="G4615" s="1" t="s">
        <v>13</v>
      </c>
      <c r="H4615" s="1" t="s">
        <v>12</v>
      </c>
      <c r="I4615" s="1">
        <v>34</v>
      </c>
      <c r="J4615" t="str">
        <f t="shared" si="217"/>
        <v>No</v>
      </c>
      <c r="K4615" t="str">
        <f t="shared" si="218"/>
        <v>No</v>
      </c>
      <c r="L4615">
        <f t="shared" si="219"/>
        <v>560465</v>
      </c>
      <c r="M4615" s="1" t="str">
        <f>IF(ISBLANK(D4615),_xlfn.MODE.SNGL(moras[TIPO_ASEGURAMIENTO]),D4615)</f>
        <v>TRABAJADOR INDEPENDIENTE</v>
      </c>
      <c r="N4615" s="1">
        <f>IF(ISBLANK(moras[[#This Row],[EDAD]]),T4636,moras[[#This Row],[EDAD]])</f>
        <v>34</v>
      </c>
    </row>
    <row r="4616" spans="1:14" x14ac:dyDescent="0.35">
      <c r="A4616" s="1">
        <v>4615</v>
      </c>
      <c r="B4616" s="1" t="s">
        <v>15</v>
      </c>
      <c r="C4616" s="1">
        <v>323296</v>
      </c>
      <c r="D4616" s="1" t="s">
        <v>18</v>
      </c>
      <c r="E4616" s="1" t="s">
        <v>16</v>
      </c>
      <c r="F4616" s="1" t="s">
        <v>12</v>
      </c>
      <c r="G4616" s="1" t="s">
        <v>13</v>
      </c>
      <c r="H4616" s="1" t="s">
        <v>12</v>
      </c>
      <c r="I4616" s="1">
        <v>48</v>
      </c>
      <c r="J4616" t="str">
        <f t="shared" si="217"/>
        <v>No</v>
      </c>
      <c r="K4616" t="str">
        <f t="shared" si="218"/>
        <v>No</v>
      </c>
      <c r="L4616">
        <f t="shared" si="219"/>
        <v>323296</v>
      </c>
      <c r="M4616" s="1" t="str">
        <f>IF(ISBLANK(D4616),_xlfn.MODE.SNGL(moras[TIPO_ASEGURAMIENTO]),D4616)</f>
        <v>TRABAJADOR INDEPENDIENTE</v>
      </c>
      <c r="N4616" s="1">
        <f>IF(ISBLANK(moras[[#This Row],[EDAD]]),T4637,moras[[#This Row],[EDAD]])</f>
        <v>48</v>
      </c>
    </row>
    <row r="4617" spans="1:14" x14ac:dyDescent="0.35">
      <c r="A4617" s="1">
        <v>4616</v>
      </c>
      <c r="B4617" s="1" t="s">
        <v>9</v>
      </c>
      <c r="C4617" s="1">
        <v>392034</v>
      </c>
      <c r="D4617" s="1" t="s">
        <v>10</v>
      </c>
      <c r="E4617" s="1" t="s">
        <v>16</v>
      </c>
      <c r="F4617" s="1" t="s">
        <v>12</v>
      </c>
      <c r="G4617" s="1" t="s">
        <v>13</v>
      </c>
      <c r="H4617" s="1" t="s">
        <v>13</v>
      </c>
      <c r="I4617" s="1">
        <v>42</v>
      </c>
      <c r="J4617" t="str">
        <f t="shared" si="217"/>
        <v>No</v>
      </c>
      <c r="K4617" t="str">
        <f t="shared" si="218"/>
        <v>No</v>
      </c>
      <c r="L4617">
        <f t="shared" si="219"/>
        <v>392034</v>
      </c>
      <c r="M4617" s="1" t="str">
        <f>IF(ISBLANK(D4617),_xlfn.MODE.SNGL(moras[TIPO_ASEGURAMIENTO]),D4617)</f>
        <v>ASALARIADO</v>
      </c>
      <c r="N4617" s="1">
        <f>IF(ISBLANK(moras[[#This Row],[EDAD]]),T4638,moras[[#This Row],[EDAD]])</f>
        <v>42</v>
      </c>
    </row>
    <row r="4618" spans="1:14" x14ac:dyDescent="0.35">
      <c r="A4618" s="1">
        <v>4617</v>
      </c>
      <c r="B4618" s="1" t="s">
        <v>15</v>
      </c>
      <c r="C4618" s="1">
        <v>1700000</v>
      </c>
      <c r="D4618" s="1" t="s">
        <v>10</v>
      </c>
      <c r="E4618" s="1" t="s">
        <v>16</v>
      </c>
      <c r="F4618" s="1" t="s">
        <v>12</v>
      </c>
      <c r="G4618" s="1" t="s">
        <v>13</v>
      </c>
      <c r="H4618" s="1" t="s">
        <v>13</v>
      </c>
      <c r="I4618" s="1">
        <v>22</v>
      </c>
      <c r="J4618" t="str">
        <f t="shared" si="217"/>
        <v>No</v>
      </c>
      <c r="K4618" t="str">
        <f t="shared" si="218"/>
        <v>No</v>
      </c>
      <c r="L4618">
        <f t="shared" si="219"/>
        <v>1700000</v>
      </c>
      <c r="M4618" s="1" t="str">
        <f>IF(ISBLANK(D4618),_xlfn.MODE.SNGL(moras[TIPO_ASEGURAMIENTO]),D4618)</f>
        <v>ASALARIADO</v>
      </c>
      <c r="N4618" s="1">
        <f>IF(ISBLANK(moras[[#This Row],[EDAD]]),T4639,moras[[#This Row],[EDAD]])</f>
        <v>22</v>
      </c>
    </row>
    <row r="4619" spans="1:14" x14ac:dyDescent="0.35">
      <c r="A4619" s="1">
        <v>4618</v>
      </c>
      <c r="B4619" s="1" t="s">
        <v>15</v>
      </c>
      <c r="C4619" s="1">
        <v>674375</v>
      </c>
      <c r="D4619" s="1" t="s">
        <v>10</v>
      </c>
      <c r="E4619" s="1" t="s">
        <v>16</v>
      </c>
      <c r="F4619" s="1" t="s">
        <v>12</v>
      </c>
      <c r="G4619" s="1" t="s">
        <v>13</v>
      </c>
      <c r="H4619" s="1" t="s">
        <v>13</v>
      </c>
      <c r="I4619" s="1">
        <v>37</v>
      </c>
      <c r="J4619" t="str">
        <f t="shared" si="217"/>
        <v>No</v>
      </c>
      <c r="K4619" t="str">
        <f t="shared" si="218"/>
        <v>No</v>
      </c>
      <c r="L4619">
        <f t="shared" si="219"/>
        <v>674375</v>
      </c>
      <c r="M4619" s="1" t="str">
        <f>IF(ISBLANK(D4619),_xlfn.MODE.SNGL(moras[TIPO_ASEGURAMIENTO]),D4619)</f>
        <v>ASALARIADO</v>
      </c>
      <c r="N4619" s="1">
        <f>IF(ISBLANK(moras[[#This Row],[EDAD]]),T4640,moras[[#This Row],[EDAD]])</f>
        <v>37</v>
      </c>
    </row>
    <row r="4620" spans="1:14" x14ac:dyDescent="0.35">
      <c r="A4620" s="1">
        <v>4619</v>
      </c>
      <c r="B4620" s="1" t="s">
        <v>9</v>
      </c>
      <c r="C4620" s="1">
        <v>402257.7</v>
      </c>
      <c r="D4620" s="1" t="s">
        <v>10</v>
      </c>
      <c r="E4620" s="1" t="s">
        <v>16</v>
      </c>
      <c r="F4620" s="1" t="s">
        <v>12</v>
      </c>
      <c r="G4620" s="1" t="s">
        <v>13</v>
      </c>
      <c r="H4620" s="1" t="s">
        <v>13</v>
      </c>
      <c r="I4620" s="1">
        <v>50</v>
      </c>
      <c r="J4620" t="str">
        <f t="shared" si="217"/>
        <v>No</v>
      </c>
      <c r="K4620" t="str">
        <f t="shared" si="218"/>
        <v>No</v>
      </c>
      <c r="L4620">
        <f t="shared" si="219"/>
        <v>402257.7</v>
      </c>
      <c r="M4620" s="1" t="str">
        <f>IF(ISBLANK(D4620),_xlfn.MODE.SNGL(moras[TIPO_ASEGURAMIENTO]),D4620)</f>
        <v>ASALARIADO</v>
      </c>
      <c r="N4620" s="1">
        <f>IF(ISBLANK(moras[[#This Row],[EDAD]]),T4641,moras[[#This Row],[EDAD]])</f>
        <v>50</v>
      </c>
    </row>
    <row r="4621" spans="1:14" x14ac:dyDescent="0.35">
      <c r="A4621" s="1">
        <v>4620</v>
      </c>
      <c r="B4621" s="1" t="s">
        <v>9</v>
      </c>
      <c r="C4621" s="1">
        <v>445433</v>
      </c>
      <c r="D4621" s="1" t="s">
        <v>10</v>
      </c>
      <c r="E4621" s="1" t="s">
        <v>16</v>
      </c>
      <c r="F4621" s="1" t="s">
        <v>12</v>
      </c>
      <c r="G4621" s="1" t="s">
        <v>13</v>
      </c>
      <c r="H4621" s="1" t="s">
        <v>13</v>
      </c>
      <c r="I4621" s="1">
        <v>31</v>
      </c>
      <c r="J4621" t="str">
        <f t="shared" si="217"/>
        <v>No</v>
      </c>
      <c r="K4621" t="str">
        <f t="shared" si="218"/>
        <v>No</v>
      </c>
      <c r="L4621">
        <f t="shared" si="219"/>
        <v>445433</v>
      </c>
      <c r="M4621" s="1" t="str">
        <f>IF(ISBLANK(D4621),_xlfn.MODE.SNGL(moras[TIPO_ASEGURAMIENTO]),D4621)</f>
        <v>ASALARIADO</v>
      </c>
      <c r="N4621" s="1">
        <f>IF(ISBLANK(moras[[#This Row],[EDAD]]),T4642,moras[[#This Row],[EDAD]])</f>
        <v>31</v>
      </c>
    </row>
    <row r="4622" spans="1:14" x14ac:dyDescent="0.35">
      <c r="A4622" s="1">
        <v>4621</v>
      </c>
      <c r="B4622" s="1" t="s">
        <v>15</v>
      </c>
      <c r="C4622" s="1">
        <v>605498</v>
      </c>
      <c r="D4622" s="1" t="s">
        <v>10</v>
      </c>
      <c r="E4622" s="1" t="s">
        <v>16</v>
      </c>
      <c r="F4622" s="1" t="s">
        <v>12</v>
      </c>
      <c r="G4622" s="1" t="s">
        <v>13</v>
      </c>
      <c r="H4622" s="1" t="s">
        <v>13</v>
      </c>
      <c r="I4622" s="1">
        <v>26</v>
      </c>
      <c r="J4622" t="str">
        <f t="shared" si="217"/>
        <v>No</v>
      </c>
      <c r="K4622" t="str">
        <f t="shared" si="218"/>
        <v>No</v>
      </c>
      <c r="L4622">
        <f t="shared" si="219"/>
        <v>605498</v>
      </c>
      <c r="M4622" s="1" t="str">
        <f>IF(ISBLANK(D4622),_xlfn.MODE.SNGL(moras[TIPO_ASEGURAMIENTO]),D4622)</f>
        <v>ASALARIADO</v>
      </c>
      <c r="N4622" s="1">
        <f>IF(ISBLANK(moras[[#This Row],[EDAD]]),T4643,moras[[#This Row],[EDAD]])</f>
        <v>26</v>
      </c>
    </row>
    <row r="4623" spans="1:14" x14ac:dyDescent="0.35">
      <c r="A4623" s="1">
        <v>4622</v>
      </c>
      <c r="B4623" s="1" t="s">
        <v>15</v>
      </c>
      <c r="C4623" s="1">
        <v>897388</v>
      </c>
      <c r="D4623" s="1" t="s">
        <v>10</v>
      </c>
      <c r="E4623" s="1" t="s">
        <v>11</v>
      </c>
      <c r="F4623" s="1" t="s">
        <v>12</v>
      </c>
      <c r="G4623" s="1" t="s">
        <v>13</v>
      </c>
      <c r="H4623" s="1" t="s">
        <v>12</v>
      </c>
      <c r="I4623" s="1">
        <v>48</v>
      </c>
      <c r="J4623" t="str">
        <f t="shared" si="217"/>
        <v>No</v>
      </c>
      <c r="K4623" t="str">
        <f t="shared" si="218"/>
        <v>No</v>
      </c>
      <c r="L4623">
        <f t="shared" si="219"/>
        <v>897388</v>
      </c>
      <c r="M4623" s="1" t="str">
        <f>IF(ISBLANK(D4623),_xlfn.MODE.SNGL(moras[TIPO_ASEGURAMIENTO]),D4623)</f>
        <v>ASALARIADO</v>
      </c>
      <c r="N4623" s="1">
        <f>IF(ISBLANK(moras[[#This Row],[EDAD]]),T4644,moras[[#This Row],[EDAD]])</f>
        <v>48</v>
      </c>
    </row>
    <row r="4624" spans="1:14" x14ac:dyDescent="0.35">
      <c r="A4624" s="1">
        <v>4623</v>
      </c>
      <c r="B4624" s="1" t="s">
        <v>15</v>
      </c>
      <c r="C4624" s="1">
        <v>1167986</v>
      </c>
      <c r="D4624" s="1" t="s">
        <v>10</v>
      </c>
      <c r="E4624" s="1" t="s">
        <v>11</v>
      </c>
      <c r="F4624" s="1" t="s">
        <v>12</v>
      </c>
      <c r="G4624" s="1" t="s">
        <v>13</v>
      </c>
      <c r="H4624" s="1" t="s">
        <v>12</v>
      </c>
      <c r="I4624" s="1">
        <v>61</v>
      </c>
      <c r="J4624" t="str">
        <f t="shared" si="217"/>
        <v>No</v>
      </c>
      <c r="K4624" t="str">
        <f t="shared" si="218"/>
        <v>No</v>
      </c>
      <c r="L4624">
        <f t="shared" si="219"/>
        <v>1167986</v>
      </c>
      <c r="M4624" s="1" t="str">
        <f>IF(ISBLANK(D4624),_xlfn.MODE.SNGL(moras[TIPO_ASEGURAMIENTO]),D4624)</f>
        <v>ASALARIADO</v>
      </c>
      <c r="N4624" s="1">
        <f>IF(ISBLANK(moras[[#This Row],[EDAD]]),T4645,moras[[#This Row],[EDAD]])</f>
        <v>61</v>
      </c>
    </row>
    <row r="4625" spans="1:14" x14ac:dyDescent="0.35">
      <c r="A4625" s="1">
        <v>4624</v>
      </c>
      <c r="B4625" s="1" t="s">
        <v>9</v>
      </c>
      <c r="C4625" s="1">
        <v>509509</v>
      </c>
      <c r="D4625" s="1" t="s">
        <v>18</v>
      </c>
      <c r="E4625" s="1" t="s">
        <v>16</v>
      </c>
      <c r="F4625" s="1" t="s">
        <v>12</v>
      </c>
      <c r="G4625" s="1" t="s">
        <v>12</v>
      </c>
      <c r="H4625" s="1" t="s">
        <v>13</v>
      </c>
      <c r="I4625" s="1">
        <v>30</v>
      </c>
      <c r="J4625" t="str">
        <f t="shared" si="217"/>
        <v>No</v>
      </c>
      <c r="K4625" t="str">
        <f t="shared" si="218"/>
        <v>No</v>
      </c>
      <c r="L4625">
        <f t="shared" si="219"/>
        <v>509509</v>
      </c>
      <c r="M4625" s="1" t="str">
        <f>IF(ISBLANK(D4625),_xlfn.MODE.SNGL(moras[TIPO_ASEGURAMIENTO]),D4625)</f>
        <v>TRABAJADOR INDEPENDIENTE</v>
      </c>
      <c r="N4625" s="1">
        <f>IF(ISBLANK(moras[[#This Row],[EDAD]]),T4646,moras[[#This Row],[EDAD]])</f>
        <v>30</v>
      </c>
    </row>
    <row r="4626" spans="1:14" x14ac:dyDescent="0.35">
      <c r="A4626" s="1">
        <v>4625</v>
      </c>
      <c r="B4626" s="1" t="s">
        <v>9</v>
      </c>
      <c r="C4626" s="1">
        <v>609986</v>
      </c>
      <c r="D4626" s="1" t="s">
        <v>10</v>
      </c>
      <c r="E4626" s="1" t="s">
        <v>16</v>
      </c>
      <c r="F4626" s="1" t="s">
        <v>12</v>
      </c>
      <c r="G4626" s="1" t="s">
        <v>13</v>
      </c>
      <c r="H4626" s="1" t="s">
        <v>13</v>
      </c>
      <c r="I4626" s="1">
        <v>26</v>
      </c>
      <c r="J4626" t="str">
        <f t="shared" si="217"/>
        <v>No</v>
      </c>
      <c r="K4626" t="str">
        <f t="shared" si="218"/>
        <v>No</v>
      </c>
      <c r="L4626">
        <f t="shared" si="219"/>
        <v>609986</v>
      </c>
      <c r="M4626" s="1" t="str">
        <f>IF(ISBLANK(D4626),_xlfn.MODE.SNGL(moras[TIPO_ASEGURAMIENTO]),D4626)</f>
        <v>ASALARIADO</v>
      </c>
      <c r="N4626" s="1">
        <f>IF(ISBLANK(moras[[#This Row],[EDAD]]),T4647,moras[[#This Row],[EDAD]])</f>
        <v>26</v>
      </c>
    </row>
    <row r="4627" spans="1:14" x14ac:dyDescent="0.35">
      <c r="A4627" s="1">
        <v>4626</v>
      </c>
      <c r="B4627" s="1" t="s">
        <v>15</v>
      </c>
      <c r="C4627" s="1">
        <v>775258.33</v>
      </c>
      <c r="D4627" s="1" t="s">
        <v>10</v>
      </c>
      <c r="E4627" s="1" t="s">
        <v>16</v>
      </c>
      <c r="F4627" s="1" t="s">
        <v>12</v>
      </c>
      <c r="G4627" s="1" t="s">
        <v>13</v>
      </c>
      <c r="H4627" s="1" t="s">
        <v>13</v>
      </c>
      <c r="I4627" s="1">
        <v>23</v>
      </c>
      <c r="J4627" t="str">
        <f t="shared" si="217"/>
        <v>No</v>
      </c>
      <c r="K4627" t="str">
        <f t="shared" si="218"/>
        <v>No</v>
      </c>
      <c r="L4627">
        <f t="shared" si="219"/>
        <v>775258.33</v>
      </c>
      <c r="M4627" s="1" t="str">
        <f>IF(ISBLANK(D4627),_xlfn.MODE.SNGL(moras[TIPO_ASEGURAMIENTO]),D4627)</f>
        <v>ASALARIADO</v>
      </c>
      <c r="N4627" s="1">
        <f>IF(ISBLANK(moras[[#This Row],[EDAD]]),T4648,moras[[#This Row],[EDAD]])</f>
        <v>23</v>
      </c>
    </row>
    <row r="4628" spans="1:14" x14ac:dyDescent="0.35">
      <c r="A4628" s="1">
        <v>4627</v>
      </c>
      <c r="B4628" s="1" t="s">
        <v>9</v>
      </c>
      <c r="C4628" s="1">
        <v>541379.75</v>
      </c>
      <c r="D4628" s="1" t="s">
        <v>10</v>
      </c>
      <c r="E4628" s="1" t="s">
        <v>16</v>
      </c>
      <c r="F4628" s="1" t="s">
        <v>12</v>
      </c>
      <c r="G4628" s="1" t="s">
        <v>12</v>
      </c>
      <c r="H4628" s="1" t="s">
        <v>13</v>
      </c>
      <c r="I4628" s="1">
        <v>77</v>
      </c>
      <c r="J4628" t="str">
        <f t="shared" si="217"/>
        <v>No</v>
      </c>
      <c r="K4628" t="str">
        <f t="shared" si="218"/>
        <v>No</v>
      </c>
      <c r="L4628">
        <f t="shared" si="219"/>
        <v>541379.75</v>
      </c>
      <c r="M4628" s="1" t="str">
        <f>IF(ISBLANK(D4628),_xlfn.MODE.SNGL(moras[TIPO_ASEGURAMIENTO]),D4628)</f>
        <v>ASALARIADO</v>
      </c>
      <c r="N4628" s="1">
        <f>IF(ISBLANK(moras[[#This Row],[EDAD]]),T4649,moras[[#This Row],[EDAD]])</f>
        <v>77</v>
      </c>
    </row>
    <row r="4629" spans="1:14" x14ac:dyDescent="0.35">
      <c r="A4629" s="1">
        <v>4628</v>
      </c>
      <c r="B4629" s="1" t="s">
        <v>15</v>
      </c>
      <c r="C4629" s="1">
        <v>426935.93</v>
      </c>
      <c r="D4629" s="1" t="s">
        <v>10</v>
      </c>
      <c r="E4629" s="1" t="s">
        <v>16</v>
      </c>
      <c r="F4629" s="1" t="s">
        <v>12</v>
      </c>
      <c r="G4629" s="1" t="s">
        <v>13</v>
      </c>
      <c r="H4629" s="1" t="s">
        <v>13</v>
      </c>
      <c r="I4629" s="1">
        <v>28</v>
      </c>
      <c r="J4629" t="str">
        <f t="shared" si="217"/>
        <v>No</v>
      </c>
      <c r="K4629" t="str">
        <f t="shared" si="218"/>
        <v>No</v>
      </c>
      <c r="L4629">
        <f t="shared" si="219"/>
        <v>426935.93</v>
      </c>
      <c r="M4629" s="1" t="str">
        <f>IF(ISBLANK(D4629),_xlfn.MODE.SNGL(moras[TIPO_ASEGURAMIENTO]),D4629)</f>
        <v>ASALARIADO</v>
      </c>
      <c r="N4629" s="1">
        <f>IF(ISBLANK(moras[[#This Row],[EDAD]]),T4650,moras[[#This Row],[EDAD]])</f>
        <v>28</v>
      </c>
    </row>
    <row r="4630" spans="1:14" x14ac:dyDescent="0.35">
      <c r="A4630" s="1">
        <v>4629</v>
      </c>
      <c r="B4630" s="1" t="s">
        <v>9</v>
      </c>
      <c r="C4630" s="1">
        <v>13780</v>
      </c>
      <c r="D4630" s="1" t="s">
        <v>10</v>
      </c>
      <c r="E4630" s="1" t="s">
        <v>16</v>
      </c>
      <c r="F4630" s="1" t="s">
        <v>12</v>
      </c>
      <c r="G4630" s="1" t="s">
        <v>13</v>
      </c>
      <c r="H4630" s="1" t="s">
        <v>13</v>
      </c>
      <c r="I4630" s="1">
        <v>38</v>
      </c>
      <c r="J4630" t="str">
        <f t="shared" si="217"/>
        <v>No</v>
      </c>
      <c r="K4630" t="str">
        <f t="shared" si="218"/>
        <v>No</v>
      </c>
      <c r="L4630">
        <f t="shared" si="219"/>
        <v>13780</v>
      </c>
      <c r="M4630" s="1" t="str">
        <f>IF(ISBLANK(D4630),_xlfn.MODE.SNGL(moras[TIPO_ASEGURAMIENTO]),D4630)</f>
        <v>ASALARIADO</v>
      </c>
      <c r="N4630" s="1">
        <f>IF(ISBLANK(moras[[#This Row],[EDAD]]),T4651,moras[[#This Row],[EDAD]])</f>
        <v>38</v>
      </c>
    </row>
    <row r="4631" spans="1:14" x14ac:dyDescent="0.35">
      <c r="A4631" s="1">
        <v>4630</v>
      </c>
      <c r="B4631" s="1" t="s">
        <v>9</v>
      </c>
      <c r="C4631" s="1">
        <v>300018</v>
      </c>
      <c r="D4631" s="1" t="s">
        <v>18</v>
      </c>
      <c r="E4631" s="1" t="s">
        <v>16</v>
      </c>
      <c r="F4631" s="1" t="s">
        <v>12</v>
      </c>
      <c r="G4631" s="1" t="s">
        <v>13</v>
      </c>
      <c r="H4631" s="1" t="s">
        <v>12</v>
      </c>
      <c r="I4631" s="1">
        <v>53</v>
      </c>
      <c r="J4631" t="str">
        <f t="shared" si="217"/>
        <v>No</v>
      </c>
      <c r="K4631" t="str">
        <f t="shared" si="218"/>
        <v>No</v>
      </c>
      <c r="L4631">
        <f t="shared" si="219"/>
        <v>300018</v>
      </c>
      <c r="M4631" s="1" t="str">
        <f>IF(ISBLANK(D4631),_xlfn.MODE.SNGL(moras[TIPO_ASEGURAMIENTO]),D4631)</f>
        <v>TRABAJADOR INDEPENDIENTE</v>
      </c>
      <c r="N4631" s="1">
        <f>IF(ISBLANK(moras[[#This Row],[EDAD]]),T4652,moras[[#This Row],[EDAD]])</f>
        <v>53</v>
      </c>
    </row>
    <row r="4632" spans="1:14" x14ac:dyDescent="0.35">
      <c r="A4632" s="1">
        <v>4631</v>
      </c>
      <c r="B4632" s="1" t="s">
        <v>9</v>
      </c>
      <c r="C4632" s="1">
        <v>1162023.5</v>
      </c>
      <c r="D4632" s="1" t="s">
        <v>10</v>
      </c>
      <c r="E4632" s="1" t="s">
        <v>11</v>
      </c>
      <c r="F4632" s="1" t="s">
        <v>12</v>
      </c>
      <c r="G4632" s="1" t="s">
        <v>13</v>
      </c>
      <c r="H4632" s="1" t="s">
        <v>13</v>
      </c>
      <c r="I4632" s="1">
        <v>38</v>
      </c>
      <c r="J4632" t="str">
        <f t="shared" si="217"/>
        <v>No</v>
      </c>
      <c r="K4632" t="str">
        <f t="shared" si="218"/>
        <v>No</v>
      </c>
      <c r="L4632">
        <f t="shared" si="219"/>
        <v>1162023.5</v>
      </c>
      <c r="M4632" s="1" t="str">
        <f>IF(ISBLANK(D4632),_xlfn.MODE.SNGL(moras[TIPO_ASEGURAMIENTO]),D4632)</f>
        <v>ASALARIADO</v>
      </c>
      <c r="N4632" s="1">
        <f>IF(ISBLANK(moras[[#This Row],[EDAD]]),T4653,moras[[#This Row],[EDAD]])</f>
        <v>38</v>
      </c>
    </row>
    <row r="4633" spans="1:14" x14ac:dyDescent="0.35">
      <c r="A4633" s="1">
        <v>4632</v>
      </c>
      <c r="B4633" s="1" t="s">
        <v>15</v>
      </c>
      <c r="C4633" s="1">
        <v>297973.5</v>
      </c>
      <c r="D4633" s="1" t="s">
        <v>10</v>
      </c>
      <c r="E4633" s="1" t="s">
        <v>11</v>
      </c>
      <c r="F4633" s="1" t="s">
        <v>12</v>
      </c>
      <c r="G4633" s="1" t="s">
        <v>13</v>
      </c>
      <c r="H4633" s="1" t="s">
        <v>13</v>
      </c>
      <c r="I4633" s="1">
        <v>25</v>
      </c>
      <c r="J4633" t="str">
        <f t="shared" si="217"/>
        <v>No</v>
      </c>
      <c r="K4633" t="str">
        <f t="shared" si="218"/>
        <v>No</v>
      </c>
      <c r="L4633">
        <f t="shared" si="219"/>
        <v>297973.5</v>
      </c>
      <c r="M4633" s="1" t="str">
        <f>IF(ISBLANK(D4633),_xlfn.MODE.SNGL(moras[TIPO_ASEGURAMIENTO]),D4633)</f>
        <v>ASALARIADO</v>
      </c>
      <c r="N4633" s="1">
        <f>IF(ISBLANK(moras[[#This Row],[EDAD]]),T4654,moras[[#This Row],[EDAD]])</f>
        <v>25</v>
      </c>
    </row>
    <row r="4634" spans="1:14" x14ac:dyDescent="0.35">
      <c r="A4634" s="1">
        <v>4633</v>
      </c>
      <c r="B4634" s="1" t="s">
        <v>9</v>
      </c>
      <c r="C4634" s="1">
        <v>311901.48</v>
      </c>
      <c r="D4634" s="1" t="s">
        <v>10</v>
      </c>
      <c r="E4634" s="1" t="s">
        <v>16</v>
      </c>
      <c r="F4634" s="1" t="s">
        <v>12</v>
      </c>
      <c r="G4634" s="1" t="s">
        <v>13</v>
      </c>
      <c r="H4634" s="1" t="s">
        <v>13</v>
      </c>
      <c r="I4634" s="1">
        <v>22</v>
      </c>
      <c r="J4634" t="str">
        <f t="shared" si="217"/>
        <v>No</v>
      </c>
      <c r="K4634" t="str">
        <f t="shared" si="218"/>
        <v>No</v>
      </c>
      <c r="L4634">
        <f t="shared" si="219"/>
        <v>311901.48</v>
      </c>
      <c r="M4634" s="1" t="str">
        <f>IF(ISBLANK(D4634),_xlfn.MODE.SNGL(moras[TIPO_ASEGURAMIENTO]),D4634)</f>
        <v>ASALARIADO</v>
      </c>
      <c r="N4634" s="1">
        <f>IF(ISBLANK(moras[[#This Row],[EDAD]]),T4655,moras[[#This Row],[EDAD]])</f>
        <v>22</v>
      </c>
    </row>
    <row r="4635" spans="1:14" x14ac:dyDescent="0.35">
      <c r="A4635" s="1">
        <v>4634</v>
      </c>
      <c r="B4635" s="1" t="s">
        <v>9</v>
      </c>
      <c r="C4635" s="1">
        <v>493312.35</v>
      </c>
      <c r="D4635" s="1" t="s">
        <v>10</v>
      </c>
      <c r="E4635" s="1" t="s">
        <v>16</v>
      </c>
      <c r="F4635" s="1" t="s">
        <v>12</v>
      </c>
      <c r="G4635" s="1" t="s">
        <v>13</v>
      </c>
      <c r="H4635" s="1" t="s">
        <v>13</v>
      </c>
      <c r="I4635" s="1">
        <v>51</v>
      </c>
      <c r="J4635" t="str">
        <f t="shared" si="217"/>
        <v>No</v>
      </c>
      <c r="K4635" t="str">
        <f t="shared" si="218"/>
        <v>No</v>
      </c>
      <c r="L4635">
        <f t="shared" si="219"/>
        <v>493312.35</v>
      </c>
      <c r="M4635" s="1" t="str">
        <f>IF(ISBLANK(D4635),_xlfn.MODE.SNGL(moras[TIPO_ASEGURAMIENTO]),D4635)</f>
        <v>ASALARIADO</v>
      </c>
      <c r="N4635" s="1">
        <f>IF(ISBLANK(moras[[#This Row],[EDAD]]),T4656,moras[[#This Row],[EDAD]])</f>
        <v>51</v>
      </c>
    </row>
    <row r="4636" spans="1:14" x14ac:dyDescent="0.35">
      <c r="A4636" s="1">
        <v>4635</v>
      </c>
      <c r="B4636" s="1" t="s">
        <v>15</v>
      </c>
      <c r="C4636" s="1">
        <v>1717983</v>
      </c>
      <c r="D4636" s="1" t="s">
        <v>14</v>
      </c>
      <c r="E4636" s="1" t="s">
        <v>11</v>
      </c>
      <c r="F4636" s="1" t="s">
        <v>12</v>
      </c>
      <c r="G4636" s="1" t="s">
        <v>13</v>
      </c>
      <c r="H4636" s="1" t="s">
        <v>13</v>
      </c>
      <c r="I4636" s="1">
        <v>68</v>
      </c>
      <c r="J4636" t="str">
        <f t="shared" si="217"/>
        <v>No</v>
      </c>
      <c r="K4636" t="str">
        <f t="shared" si="218"/>
        <v>No</v>
      </c>
      <c r="L4636">
        <f t="shared" si="219"/>
        <v>1717983</v>
      </c>
      <c r="M4636" s="1" t="str">
        <f>IF(ISBLANK(D4636),_xlfn.MODE.SNGL(moras[TIPO_ASEGURAMIENTO]),D4636)</f>
        <v>PENSIONADOS EN SU PROPIO SISTEMA</v>
      </c>
      <c r="N4636" s="1">
        <f>IF(ISBLANK(moras[[#This Row],[EDAD]]),T4657,moras[[#This Row],[EDAD]])</f>
        <v>68</v>
      </c>
    </row>
    <row r="4637" spans="1:14" x14ac:dyDescent="0.35">
      <c r="A4637" s="1">
        <v>4636</v>
      </c>
      <c r="B4637" s="1" t="s">
        <v>15</v>
      </c>
      <c r="C4637" s="1">
        <v>343953</v>
      </c>
      <c r="D4637" s="1" t="s">
        <v>10</v>
      </c>
      <c r="E4637" s="1" t="s">
        <v>16</v>
      </c>
      <c r="F4637" s="1" t="s">
        <v>12</v>
      </c>
      <c r="G4637" s="1" t="s">
        <v>13</v>
      </c>
      <c r="H4637" s="1" t="s">
        <v>13</v>
      </c>
      <c r="I4637" s="1">
        <v>42</v>
      </c>
      <c r="J4637" t="str">
        <f t="shared" si="217"/>
        <v>No</v>
      </c>
      <c r="K4637" t="str">
        <f t="shared" si="218"/>
        <v>No</v>
      </c>
      <c r="L4637">
        <f t="shared" si="219"/>
        <v>343953</v>
      </c>
      <c r="M4637" s="1" t="str">
        <f>IF(ISBLANK(D4637),_xlfn.MODE.SNGL(moras[TIPO_ASEGURAMIENTO]),D4637)</f>
        <v>ASALARIADO</v>
      </c>
      <c r="N4637" s="1">
        <f>IF(ISBLANK(moras[[#This Row],[EDAD]]),T4658,moras[[#This Row],[EDAD]])</f>
        <v>42</v>
      </c>
    </row>
    <row r="4638" spans="1:14" x14ac:dyDescent="0.35">
      <c r="A4638" s="1">
        <v>4637</v>
      </c>
      <c r="B4638" s="1" t="s">
        <v>9</v>
      </c>
      <c r="C4638" s="1">
        <v>2766444.9</v>
      </c>
      <c r="D4638" s="1" t="s">
        <v>10</v>
      </c>
      <c r="E4638" s="1" t="s">
        <v>16</v>
      </c>
      <c r="F4638" s="1" t="s">
        <v>12</v>
      </c>
      <c r="G4638" s="1" t="s">
        <v>13</v>
      </c>
      <c r="H4638" s="1" t="s">
        <v>13</v>
      </c>
      <c r="I4638" s="1">
        <v>37</v>
      </c>
      <c r="J4638" t="str">
        <f t="shared" si="217"/>
        <v>Atípico</v>
      </c>
      <c r="K4638" t="str">
        <f t="shared" si="218"/>
        <v>No</v>
      </c>
      <c r="L4638">
        <f t="shared" si="219"/>
        <v>2766444.9</v>
      </c>
      <c r="M4638" s="1" t="str">
        <f>IF(ISBLANK(D4638),_xlfn.MODE.SNGL(moras[TIPO_ASEGURAMIENTO]),D4638)</f>
        <v>ASALARIADO</v>
      </c>
      <c r="N4638" s="1">
        <f>IF(ISBLANK(moras[[#This Row],[EDAD]]),T4659,moras[[#This Row],[EDAD]])</f>
        <v>37</v>
      </c>
    </row>
    <row r="4639" spans="1:14" x14ac:dyDescent="0.35">
      <c r="A4639" s="1">
        <v>4638</v>
      </c>
      <c r="B4639" s="1" t="s">
        <v>15</v>
      </c>
      <c r="C4639" s="1">
        <v>634886.40000000002</v>
      </c>
      <c r="D4639" s="1" t="s">
        <v>10</v>
      </c>
      <c r="E4639" s="1" t="s">
        <v>11</v>
      </c>
      <c r="F4639" s="1" t="s">
        <v>12</v>
      </c>
      <c r="G4639" s="1" t="s">
        <v>13</v>
      </c>
      <c r="H4639" s="1" t="s">
        <v>13</v>
      </c>
      <c r="I4639" s="1">
        <v>39</v>
      </c>
      <c r="J4639" t="str">
        <f t="shared" si="217"/>
        <v>No</v>
      </c>
      <c r="K4639" t="str">
        <f t="shared" si="218"/>
        <v>No</v>
      </c>
      <c r="L4639">
        <f t="shared" si="219"/>
        <v>634886.40000000002</v>
      </c>
      <c r="M4639" s="1" t="str">
        <f>IF(ISBLANK(D4639),_xlfn.MODE.SNGL(moras[TIPO_ASEGURAMIENTO]),D4639)</f>
        <v>ASALARIADO</v>
      </c>
      <c r="N4639" s="1">
        <f>IF(ISBLANK(moras[[#This Row],[EDAD]]),T4660,moras[[#This Row],[EDAD]])</f>
        <v>39</v>
      </c>
    </row>
    <row r="4640" spans="1:14" x14ac:dyDescent="0.35">
      <c r="A4640" s="1">
        <v>4639</v>
      </c>
      <c r="B4640" s="1" t="s">
        <v>9</v>
      </c>
      <c r="C4640" s="1">
        <v>297046</v>
      </c>
      <c r="D4640" s="1" t="s">
        <v>17</v>
      </c>
      <c r="E4640" s="1" t="s">
        <v>16</v>
      </c>
      <c r="F4640" s="1" t="s">
        <v>12</v>
      </c>
      <c r="G4640" s="1" t="s">
        <v>13</v>
      </c>
      <c r="H4640" s="1" t="s">
        <v>12</v>
      </c>
      <c r="I4640" s="1">
        <v>64</v>
      </c>
      <c r="J4640" t="str">
        <f t="shared" si="217"/>
        <v>No</v>
      </c>
      <c r="K4640" t="str">
        <f t="shared" si="218"/>
        <v>No</v>
      </c>
      <c r="L4640">
        <f t="shared" si="219"/>
        <v>297046</v>
      </c>
      <c r="M4640" s="1" t="str">
        <f>IF(ISBLANK(D4640),_xlfn.MODE.SNGL(moras[TIPO_ASEGURAMIENTO]),D4640)</f>
        <v>ASEGURADO VOLUNTARIO</v>
      </c>
      <c r="N4640" s="1">
        <f>IF(ISBLANK(moras[[#This Row],[EDAD]]),T4661,moras[[#This Row],[EDAD]])</f>
        <v>64</v>
      </c>
    </row>
    <row r="4641" spans="1:14" x14ac:dyDescent="0.35">
      <c r="A4641" s="1">
        <v>4640</v>
      </c>
      <c r="B4641" s="1" t="s">
        <v>15</v>
      </c>
      <c r="C4641" s="1">
        <v>1337734.1000000001</v>
      </c>
      <c r="D4641" s="1" t="s">
        <v>10</v>
      </c>
      <c r="E4641" s="1" t="s">
        <v>16</v>
      </c>
      <c r="F4641" s="1" t="s">
        <v>12</v>
      </c>
      <c r="G4641" s="1" t="s">
        <v>13</v>
      </c>
      <c r="H4641" s="1" t="s">
        <v>13</v>
      </c>
      <c r="I4641" s="1">
        <v>26</v>
      </c>
      <c r="J4641" t="str">
        <f t="shared" si="217"/>
        <v>No</v>
      </c>
      <c r="K4641" t="str">
        <f t="shared" si="218"/>
        <v>No</v>
      </c>
      <c r="L4641">
        <f t="shared" si="219"/>
        <v>1337734.1000000001</v>
      </c>
      <c r="M4641" s="1" t="str">
        <f>IF(ISBLANK(D4641),_xlfn.MODE.SNGL(moras[TIPO_ASEGURAMIENTO]),D4641)</f>
        <v>ASALARIADO</v>
      </c>
      <c r="N4641" s="1">
        <f>IF(ISBLANK(moras[[#This Row],[EDAD]]),T4662,moras[[#This Row],[EDAD]])</f>
        <v>26</v>
      </c>
    </row>
    <row r="4642" spans="1:14" x14ac:dyDescent="0.35">
      <c r="A4642" s="1">
        <v>4641</v>
      </c>
      <c r="B4642" s="1" t="s">
        <v>9</v>
      </c>
      <c r="C4642" s="1">
        <v>193905.3</v>
      </c>
      <c r="D4642" s="1" t="s">
        <v>10</v>
      </c>
      <c r="E4642" s="1" t="s">
        <v>11</v>
      </c>
      <c r="F4642" s="1" t="s">
        <v>12</v>
      </c>
      <c r="G4642" s="1" t="s">
        <v>13</v>
      </c>
      <c r="H4642" s="1" t="s">
        <v>13</v>
      </c>
      <c r="I4642" s="1">
        <v>51</v>
      </c>
      <c r="J4642" t="str">
        <f t="shared" si="217"/>
        <v>No</v>
      </c>
      <c r="K4642" t="str">
        <f t="shared" si="218"/>
        <v>No</v>
      </c>
      <c r="L4642">
        <f t="shared" si="219"/>
        <v>193905.3</v>
      </c>
      <c r="M4642" s="1" t="str">
        <f>IF(ISBLANK(D4642),_xlfn.MODE.SNGL(moras[TIPO_ASEGURAMIENTO]),D4642)</f>
        <v>ASALARIADO</v>
      </c>
      <c r="N4642" s="1">
        <f>IF(ISBLANK(moras[[#This Row],[EDAD]]),T4663,moras[[#This Row],[EDAD]])</f>
        <v>51</v>
      </c>
    </row>
    <row r="4643" spans="1:14" x14ac:dyDescent="0.35">
      <c r="A4643" s="1">
        <v>4642</v>
      </c>
      <c r="B4643" s="1" t="s">
        <v>15</v>
      </c>
      <c r="C4643" s="1">
        <v>696716</v>
      </c>
      <c r="D4643" s="1" t="s">
        <v>10</v>
      </c>
      <c r="E4643" s="1" t="s">
        <v>11</v>
      </c>
      <c r="F4643" s="1" t="s">
        <v>12</v>
      </c>
      <c r="G4643" s="1" t="s">
        <v>13</v>
      </c>
      <c r="H4643" s="1" t="s">
        <v>12</v>
      </c>
      <c r="I4643" s="1">
        <v>35</v>
      </c>
      <c r="J4643" t="str">
        <f t="shared" si="217"/>
        <v>No</v>
      </c>
      <c r="K4643" t="str">
        <f t="shared" si="218"/>
        <v>No</v>
      </c>
      <c r="L4643">
        <f t="shared" si="219"/>
        <v>696716</v>
      </c>
      <c r="M4643" s="1" t="str">
        <f>IF(ISBLANK(D4643),_xlfn.MODE.SNGL(moras[TIPO_ASEGURAMIENTO]),D4643)</f>
        <v>ASALARIADO</v>
      </c>
      <c r="N4643" s="1">
        <f>IF(ISBLANK(moras[[#This Row],[EDAD]]),T4664,moras[[#This Row],[EDAD]])</f>
        <v>35</v>
      </c>
    </row>
    <row r="4644" spans="1:14" x14ac:dyDescent="0.35">
      <c r="A4644" s="1">
        <v>4643</v>
      </c>
      <c r="B4644" s="1" t="s">
        <v>9</v>
      </c>
      <c r="C4644" s="1">
        <v>312000</v>
      </c>
      <c r="D4644" s="1" t="s">
        <v>10</v>
      </c>
      <c r="E4644" s="1" t="s">
        <v>16</v>
      </c>
      <c r="F4644" s="1" t="s">
        <v>12</v>
      </c>
      <c r="G4644" s="1" t="s">
        <v>12</v>
      </c>
      <c r="H4644" s="1" t="s">
        <v>13</v>
      </c>
      <c r="I4644" s="1">
        <v>35</v>
      </c>
      <c r="J4644" t="str">
        <f t="shared" si="217"/>
        <v>No</v>
      </c>
      <c r="K4644" t="str">
        <f t="shared" si="218"/>
        <v>No</v>
      </c>
      <c r="L4644">
        <f t="shared" si="219"/>
        <v>312000</v>
      </c>
      <c r="M4644" s="1" t="str">
        <f>IF(ISBLANK(D4644),_xlfn.MODE.SNGL(moras[TIPO_ASEGURAMIENTO]),D4644)</f>
        <v>ASALARIADO</v>
      </c>
      <c r="N4644" s="1">
        <f>IF(ISBLANK(moras[[#This Row],[EDAD]]),T4665,moras[[#This Row],[EDAD]])</f>
        <v>35</v>
      </c>
    </row>
    <row r="4645" spans="1:14" x14ac:dyDescent="0.35">
      <c r="A4645" s="1">
        <v>4644</v>
      </c>
      <c r="B4645" s="1" t="s">
        <v>9</v>
      </c>
      <c r="C4645" s="1">
        <v>297045</v>
      </c>
      <c r="D4645" s="1" t="s">
        <v>18</v>
      </c>
      <c r="E4645" s="1" t="s">
        <v>16</v>
      </c>
      <c r="F4645" s="1" t="s">
        <v>12</v>
      </c>
      <c r="G4645" s="1" t="s">
        <v>13</v>
      </c>
      <c r="H4645" s="1" t="s">
        <v>13</v>
      </c>
      <c r="I4645" s="1">
        <v>30</v>
      </c>
      <c r="J4645" t="str">
        <f t="shared" si="217"/>
        <v>No</v>
      </c>
      <c r="K4645" t="str">
        <f t="shared" si="218"/>
        <v>No</v>
      </c>
      <c r="L4645">
        <f t="shared" si="219"/>
        <v>297045</v>
      </c>
      <c r="M4645" s="1" t="str">
        <f>IF(ISBLANK(D4645),_xlfn.MODE.SNGL(moras[TIPO_ASEGURAMIENTO]),D4645)</f>
        <v>TRABAJADOR INDEPENDIENTE</v>
      </c>
      <c r="N4645" s="1">
        <f>IF(ISBLANK(moras[[#This Row],[EDAD]]),T4666,moras[[#This Row],[EDAD]])</f>
        <v>30</v>
      </c>
    </row>
    <row r="4646" spans="1:14" x14ac:dyDescent="0.35">
      <c r="A4646" s="1">
        <v>4645</v>
      </c>
      <c r="B4646" s="1" t="s">
        <v>15</v>
      </c>
      <c r="C4646" s="1">
        <v>295203</v>
      </c>
      <c r="D4646" s="1" t="s">
        <v>18</v>
      </c>
      <c r="E4646" s="1" t="s">
        <v>16</v>
      </c>
      <c r="F4646" s="1" t="s">
        <v>12</v>
      </c>
      <c r="G4646" s="1" t="s">
        <v>12</v>
      </c>
      <c r="H4646" s="1" t="s">
        <v>12</v>
      </c>
      <c r="I4646" s="1">
        <v>35</v>
      </c>
      <c r="J4646" t="str">
        <f t="shared" si="217"/>
        <v>No</v>
      </c>
      <c r="K4646" t="str">
        <f t="shared" si="218"/>
        <v>No</v>
      </c>
      <c r="L4646">
        <f t="shared" si="219"/>
        <v>295203</v>
      </c>
      <c r="M4646" s="1" t="str">
        <f>IF(ISBLANK(D4646),_xlfn.MODE.SNGL(moras[TIPO_ASEGURAMIENTO]),D4646)</f>
        <v>TRABAJADOR INDEPENDIENTE</v>
      </c>
      <c r="N4646" s="1">
        <f>IF(ISBLANK(moras[[#This Row],[EDAD]]),T4667,moras[[#This Row],[EDAD]])</f>
        <v>35</v>
      </c>
    </row>
    <row r="4647" spans="1:14" x14ac:dyDescent="0.35">
      <c r="A4647" s="1">
        <v>4646</v>
      </c>
      <c r="B4647" s="1" t="s">
        <v>15</v>
      </c>
      <c r="C4647" s="1">
        <v>392686</v>
      </c>
      <c r="D4647" s="1" t="s">
        <v>10</v>
      </c>
      <c r="E4647" s="1" t="s">
        <v>11</v>
      </c>
      <c r="F4647" s="1" t="s">
        <v>12</v>
      </c>
      <c r="G4647" s="1" t="s">
        <v>13</v>
      </c>
      <c r="H4647" s="1" t="s">
        <v>13</v>
      </c>
      <c r="I4647" s="1">
        <v>56</v>
      </c>
      <c r="J4647" t="str">
        <f t="shared" si="217"/>
        <v>No</v>
      </c>
      <c r="K4647" t="str">
        <f t="shared" si="218"/>
        <v>No</v>
      </c>
      <c r="L4647">
        <f t="shared" si="219"/>
        <v>392686</v>
      </c>
      <c r="M4647" s="1" t="str">
        <f>IF(ISBLANK(D4647),_xlfn.MODE.SNGL(moras[TIPO_ASEGURAMIENTO]),D4647)</f>
        <v>ASALARIADO</v>
      </c>
      <c r="N4647" s="1">
        <f>IF(ISBLANK(moras[[#This Row],[EDAD]]),T4668,moras[[#This Row],[EDAD]])</f>
        <v>56</v>
      </c>
    </row>
    <row r="4648" spans="1:14" x14ac:dyDescent="0.35">
      <c r="A4648" s="1">
        <v>4647</v>
      </c>
      <c r="B4648" s="1" t="s">
        <v>9</v>
      </c>
      <c r="C4648" s="1">
        <v>1544128</v>
      </c>
      <c r="D4648" s="1" t="s">
        <v>10</v>
      </c>
      <c r="E4648" s="1" t="s">
        <v>11</v>
      </c>
      <c r="F4648" s="1" t="s">
        <v>12</v>
      </c>
      <c r="G4648" s="1" t="s">
        <v>13</v>
      </c>
      <c r="H4648" s="1" t="s">
        <v>13</v>
      </c>
      <c r="I4648" s="1">
        <v>49</v>
      </c>
      <c r="J4648" t="str">
        <f t="shared" si="217"/>
        <v>No</v>
      </c>
      <c r="K4648" t="str">
        <f t="shared" si="218"/>
        <v>No</v>
      </c>
      <c r="L4648">
        <f t="shared" si="219"/>
        <v>1544128</v>
      </c>
      <c r="M4648" s="1" t="str">
        <f>IF(ISBLANK(D4648),_xlfn.MODE.SNGL(moras[TIPO_ASEGURAMIENTO]),D4648)</f>
        <v>ASALARIADO</v>
      </c>
      <c r="N4648" s="1">
        <f>IF(ISBLANK(moras[[#This Row],[EDAD]]),T4669,moras[[#This Row],[EDAD]])</f>
        <v>49</v>
      </c>
    </row>
    <row r="4649" spans="1:14" x14ac:dyDescent="0.35">
      <c r="A4649" s="1">
        <v>4648</v>
      </c>
      <c r="B4649" s="1" t="s">
        <v>9</v>
      </c>
      <c r="C4649" s="1">
        <v>25000</v>
      </c>
      <c r="D4649" s="1" t="s">
        <v>10</v>
      </c>
      <c r="E4649" s="1" t="s">
        <v>16</v>
      </c>
      <c r="F4649" s="1" t="s">
        <v>12</v>
      </c>
      <c r="G4649" s="1" t="s">
        <v>13</v>
      </c>
      <c r="H4649" s="1" t="s">
        <v>13</v>
      </c>
      <c r="I4649" s="1">
        <v>24</v>
      </c>
      <c r="J4649" t="str">
        <f t="shared" si="217"/>
        <v>No</v>
      </c>
      <c r="K4649" t="str">
        <f t="shared" si="218"/>
        <v>No</v>
      </c>
      <c r="L4649">
        <f t="shared" si="219"/>
        <v>25000</v>
      </c>
      <c r="M4649" s="1" t="str">
        <f>IF(ISBLANK(D4649),_xlfn.MODE.SNGL(moras[TIPO_ASEGURAMIENTO]),D4649)</f>
        <v>ASALARIADO</v>
      </c>
      <c r="N4649" s="1">
        <f>IF(ISBLANK(moras[[#This Row],[EDAD]]),T4670,moras[[#This Row],[EDAD]])</f>
        <v>24</v>
      </c>
    </row>
    <row r="4650" spans="1:14" x14ac:dyDescent="0.35">
      <c r="A4650" s="1">
        <v>4649</v>
      </c>
      <c r="B4650" s="1" t="s">
        <v>9</v>
      </c>
      <c r="C4650" s="1">
        <v>589772.12</v>
      </c>
      <c r="D4650" s="1" t="s">
        <v>10</v>
      </c>
      <c r="E4650" s="1" t="s">
        <v>16</v>
      </c>
      <c r="F4650" s="1" t="s">
        <v>12</v>
      </c>
      <c r="G4650" s="1" t="s">
        <v>13</v>
      </c>
      <c r="H4650" s="1" t="s">
        <v>13</v>
      </c>
      <c r="I4650" s="1">
        <v>23</v>
      </c>
      <c r="J4650" t="str">
        <f t="shared" si="217"/>
        <v>No</v>
      </c>
      <c r="K4650" t="str">
        <f t="shared" si="218"/>
        <v>No</v>
      </c>
      <c r="L4650">
        <f t="shared" si="219"/>
        <v>589772.12</v>
      </c>
      <c r="M4650" s="1" t="str">
        <f>IF(ISBLANK(D4650),_xlfn.MODE.SNGL(moras[TIPO_ASEGURAMIENTO]),D4650)</f>
        <v>ASALARIADO</v>
      </c>
      <c r="N4650" s="1">
        <f>IF(ISBLANK(moras[[#This Row],[EDAD]]),T4671,moras[[#This Row],[EDAD]])</f>
        <v>23</v>
      </c>
    </row>
    <row r="4651" spans="1:14" x14ac:dyDescent="0.35">
      <c r="A4651" s="1">
        <v>4650</v>
      </c>
      <c r="B4651" s="1" t="s">
        <v>9</v>
      </c>
      <c r="C4651" s="1">
        <v>297045</v>
      </c>
      <c r="D4651" s="1" t="s">
        <v>17</v>
      </c>
      <c r="E4651" s="1" t="s">
        <v>16</v>
      </c>
      <c r="F4651" s="1" t="s">
        <v>12</v>
      </c>
      <c r="G4651" s="1" t="s">
        <v>12</v>
      </c>
      <c r="H4651" s="1" t="s">
        <v>13</v>
      </c>
      <c r="I4651" s="1">
        <v>62</v>
      </c>
      <c r="J4651" t="str">
        <f t="shared" si="217"/>
        <v>No</v>
      </c>
      <c r="K4651" t="str">
        <f t="shared" si="218"/>
        <v>No</v>
      </c>
      <c r="L4651">
        <f t="shared" si="219"/>
        <v>297045</v>
      </c>
      <c r="M4651" s="1" t="str">
        <f>IF(ISBLANK(D4651),_xlfn.MODE.SNGL(moras[TIPO_ASEGURAMIENTO]),D4651)</f>
        <v>ASEGURADO VOLUNTARIO</v>
      </c>
      <c r="N4651" s="1">
        <f>IF(ISBLANK(moras[[#This Row],[EDAD]]),T4672,moras[[#This Row],[EDAD]])</f>
        <v>62</v>
      </c>
    </row>
    <row r="4652" spans="1:14" x14ac:dyDescent="0.35">
      <c r="A4652" s="1">
        <v>4651</v>
      </c>
      <c r="B4652" s="1" t="s">
        <v>9</v>
      </c>
      <c r="C4652" s="1">
        <v>640424.22</v>
      </c>
      <c r="D4652" s="1" t="s">
        <v>10</v>
      </c>
      <c r="E4652" s="1" t="s">
        <v>16</v>
      </c>
      <c r="F4652" s="1" t="s">
        <v>12</v>
      </c>
      <c r="G4652" s="1" t="s">
        <v>13</v>
      </c>
      <c r="H4652" s="1" t="s">
        <v>13</v>
      </c>
      <c r="I4652" s="1">
        <v>37</v>
      </c>
      <c r="J4652" t="str">
        <f t="shared" si="217"/>
        <v>No</v>
      </c>
      <c r="K4652" t="str">
        <f t="shared" si="218"/>
        <v>No</v>
      </c>
      <c r="L4652">
        <f t="shared" si="219"/>
        <v>640424.22</v>
      </c>
      <c r="M4652" s="1" t="str">
        <f>IF(ISBLANK(D4652),_xlfn.MODE.SNGL(moras[TIPO_ASEGURAMIENTO]),D4652)</f>
        <v>ASALARIADO</v>
      </c>
      <c r="N4652" s="1">
        <f>IF(ISBLANK(moras[[#This Row],[EDAD]]),T4673,moras[[#This Row],[EDAD]])</f>
        <v>37</v>
      </c>
    </row>
    <row r="4653" spans="1:14" x14ac:dyDescent="0.35">
      <c r="A4653" s="1">
        <v>4652</v>
      </c>
      <c r="B4653" s="1" t="s">
        <v>9</v>
      </c>
      <c r="C4653" s="1">
        <v>332791</v>
      </c>
      <c r="D4653" s="1" t="s">
        <v>10</v>
      </c>
      <c r="E4653" s="1" t="s">
        <v>16</v>
      </c>
      <c r="F4653" s="1" t="s">
        <v>12</v>
      </c>
      <c r="G4653" s="1" t="s">
        <v>13</v>
      </c>
      <c r="H4653" s="1" t="s">
        <v>12</v>
      </c>
      <c r="I4653" s="1">
        <v>37</v>
      </c>
      <c r="J4653" t="str">
        <f t="shared" si="217"/>
        <v>No</v>
      </c>
      <c r="K4653" t="str">
        <f t="shared" si="218"/>
        <v>No</v>
      </c>
      <c r="L4653">
        <f t="shared" si="219"/>
        <v>332791</v>
      </c>
      <c r="M4653" s="1" t="str">
        <f>IF(ISBLANK(D4653),_xlfn.MODE.SNGL(moras[TIPO_ASEGURAMIENTO]),D4653)</f>
        <v>ASALARIADO</v>
      </c>
      <c r="N4653" s="1">
        <f>IF(ISBLANK(moras[[#This Row],[EDAD]]),T4674,moras[[#This Row],[EDAD]])</f>
        <v>37</v>
      </c>
    </row>
    <row r="4654" spans="1:14" x14ac:dyDescent="0.35">
      <c r="A4654" s="1">
        <v>4653</v>
      </c>
      <c r="B4654" s="1" t="s">
        <v>9</v>
      </c>
      <c r="C4654" s="1">
        <v>297046</v>
      </c>
      <c r="D4654" s="1" t="s">
        <v>18</v>
      </c>
      <c r="E4654" s="1" t="s">
        <v>16</v>
      </c>
      <c r="F4654" s="1" t="s">
        <v>12</v>
      </c>
      <c r="G4654" s="1" t="s">
        <v>13</v>
      </c>
      <c r="H4654" s="1" t="s">
        <v>12</v>
      </c>
      <c r="I4654" s="1">
        <v>55</v>
      </c>
      <c r="J4654" t="str">
        <f t="shared" si="217"/>
        <v>No</v>
      </c>
      <c r="K4654" t="str">
        <f t="shared" si="218"/>
        <v>No</v>
      </c>
      <c r="L4654">
        <f t="shared" si="219"/>
        <v>297046</v>
      </c>
      <c r="M4654" s="1" t="str">
        <f>IF(ISBLANK(D4654),_xlfn.MODE.SNGL(moras[TIPO_ASEGURAMIENTO]),D4654)</f>
        <v>TRABAJADOR INDEPENDIENTE</v>
      </c>
      <c r="N4654" s="1">
        <f>IF(ISBLANK(moras[[#This Row],[EDAD]]),T4675,moras[[#This Row],[EDAD]])</f>
        <v>55</v>
      </c>
    </row>
    <row r="4655" spans="1:14" x14ac:dyDescent="0.35">
      <c r="A4655" s="1">
        <v>4654</v>
      </c>
      <c r="B4655" s="1" t="s">
        <v>9</v>
      </c>
      <c r="C4655" s="1">
        <v>424277</v>
      </c>
      <c r="D4655" s="1" t="s">
        <v>18</v>
      </c>
      <c r="E4655" s="1" t="s">
        <v>16</v>
      </c>
      <c r="F4655" s="1" t="s">
        <v>12</v>
      </c>
      <c r="G4655" s="1" t="s">
        <v>13</v>
      </c>
      <c r="H4655" s="1" t="s">
        <v>12</v>
      </c>
      <c r="I4655" s="1">
        <v>49</v>
      </c>
      <c r="J4655" t="str">
        <f t="shared" si="217"/>
        <v>No</v>
      </c>
      <c r="K4655" t="str">
        <f t="shared" si="218"/>
        <v>No</v>
      </c>
      <c r="L4655">
        <f t="shared" si="219"/>
        <v>424277</v>
      </c>
      <c r="M4655" s="1" t="str">
        <f>IF(ISBLANK(D4655),_xlfn.MODE.SNGL(moras[TIPO_ASEGURAMIENTO]),D4655)</f>
        <v>TRABAJADOR INDEPENDIENTE</v>
      </c>
      <c r="N4655" s="1">
        <f>IF(ISBLANK(moras[[#This Row],[EDAD]]),T4676,moras[[#This Row],[EDAD]])</f>
        <v>49</v>
      </c>
    </row>
    <row r="4656" spans="1:14" x14ac:dyDescent="0.35">
      <c r="A4656" s="1">
        <v>4655</v>
      </c>
      <c r="B4656" s="1" t="s">
        <v>15</v>
      </c>
      <c r="C4656" s="1">
        <v>462065</v>
      </c>
      <c r="D4656" s="1" t="s">
        <v>10</v>
      </c>
      <c r="E4656" s="1" t="s">
        <v>16</v>
      </c>
      <c r="F4656" s="1" t="s">
        <v>12</v>
      </c>
      <c r="G4656" s="1" t="s">
        <v>13</v>
      </c>
      <c r="H4656" s="1" t="s">
        <v>13</v>
      </c>
      <c r="I4656" s="1">
        <v>31</v>
      </c>
      <c r="J4656" t="str">
        <f t="shared" si="217"/>
        <v>No</v>
      </c>
      <c r="K4656" t="str">
        <f t="shared" si="218"/>
        <v>No</v>
      </c>
      <c r="L4656">
        <f t="shared" si="219"/>
        <v>462065</v>
      </c>
      <c r="M4656" s="1" t="str">
        <f>IF(ISBLANK(D4656),_xlfn.MODE.SNGL(moras[TIPO_ASEGURAMIENTO]),D4656)</f>
        <v>ASALARIADO</v>
      </c>
      <c r="N4656" s="1">
        <f>IF(ISBLANK(moras[[#This Row],[EDAD]]),T4677,moras[[#This Row],[EDAD]])</f>
        <v>31</v>
      </c>
    </row>
    <row r="4657" spans="1:14" x14ac:dyDescent="0.35">
      <c r="A4657" s="1">
        <v>4656</v>
      </c>
      <c r="B4657" s="1" t="s">
        <v>9</v>
      </c>
      <c r="C4657" s="1">
        <v>914169.91</v>
      </c>
      <c r="D4657" s="1" t="s">
        <v>10</v>
      </c>
      <c r="E4657" s="1" t="s">
        <v>16</v>
      </c>
      <c r="F4657" s="1" t="s">
        <v>12</v>
      </c>
      <c r="G4657" s="1" t="s">
        <v>13</v>
      </c>
      <c r="H4657" s="1" t="s">
        <v>13</v>
      </c>
      <c r="I4657" s="1">
        <v>40</v>
      </c>
      <c r="J4657" t="str">
        <f t="shared" si="217"/>
        <v>No</v>
      </c>
      <c r="K4657" t="str">
        <f t="shared" si="218"/>
        <v>No</v>
      </c>
      <c r="L4657">
        <f t="shared" si="219"/>
        <v>914169.91</v>
      </c>
      <c r="M4657" s="1" t="str">
        <f>IF(ISBLANK(D4657),_xlfn.MODE.SNGL(moras[TIPO_ASEGURAMIENTO]),D4657)</f>
        <v>ASALARIADO</v>
      </c>
      <c r="N4657" s="1">
        <f>IF(ISBLANK(moras[[#This Row],[EDAD]]),T4678,moras[[#This Row],[EDAD]])</f>
        <v>40</v>
      </c>
    </row>
    <row r="4658" spans="1:14" x14ac:dyDescent="0.35">
      <c r="A4658" s="1">
        <v>4657</v>
      </c>
      <c r="B4658" s="1" t="s">
        <v>9</v>
      </c>
      <c r="C4658" s="1">
        <v>550000</v>
      </c>
      <c r="D4658" s="1" t="s">
        <v>10</v>
      </c>
      <c r="E4658" s="1" t="s">
        <v>16</v>
      </c>
      <c r="F4658" s="1" t="s">
        <v>12</v>
      </c>
      <c r="G4658" s="1" t="s">
        <v>13</v>
      </c>
      <c r="H4658" s="1" t="s">
        <v>12</v>
      </c>
      <c r="I4658" s="1">
        <v>34</v>
      </c>
      <c r="J4658" t="str">
        <f t="shared" si="217"/>
        <v>No</v>
      </c>
      <c r="K4658" t="str">
        <f t="shared" si="218"/>
        <v>No</v>
      </c>
      <c r="L4658">
        <f t="shared" si="219"/>
        <v>550000</v>
      </c>
      <c r="M4658" s="1" t="str">
        <f>IF(ISBLANK(D4658),_xlfn.MODE.SNGL(moras[TIPO_ASEGURAMIENTO]),D4658)</f>
        <v>ASALARIADO</v>
      </c>
      <c r="N4658" s="1">
        <f>IF(ISBLANK(moras[[#This Row],[EDAD]]),T4679,moras[[#This Row],[EDAD]])</f>
        <v>34</v>
      </c>
    </row>
    <row r="4659" spans="1:14" x14ac:dyDescent="0.35">
      <c r="A4659" s="1">
        <v>4658</v>
      </c>
      <c r="B4659" s="1" t="s">
        <v>15</v>
      </c>
      <c r="C4659" s="1">
        <v>763375.1</v>
      </c>
      <c r="D4659" s="1" t="s">
        <v>10</v>
      </c>
      <c r="E4659" s="1" t="s">
        <v>11</v>
      </c>
      <c r="F4659" s="1" t="s">
        <v>12</v>
      </c>
      <c r="G4659" s="1" t="s">
        <v>13</v>
      </c>
      <c r="H4659" s="1" t="s">
        <v>13</v>
      </c>
      <c r="I4659" s="1">
        <v>35</v>
      </c>
      <c r="J4659" t="str">
        <f t="shared" si="217"/>
        <v>No</v>
      </c>
      <c r="K4659" t="str">
        <f t="shared" si="218"/>
        <v>No</v>
      </c>
      <c r="L4659">
        <f t="shared" si="219"/>
        <v>763375.1</v>
      </c>
      <c r="M4659" s="1" t="str">
        <f>IF(ISBLANK(D4659),_xlfn.MODE.SNGL(moras[TIPO_ASEGURAMIENTO]),D4659)</f>
        <v>ASALARIADO</v>
      </c>
      <c r="N4659" s="1">
        <f>IF(ISBLANK(moras[[#This Row],[EDAD]]),T4680,moras[[#This Row],[EDAD]])</f>
        <v>35</v>
      </c>
    </row>
    <row r="4660" spans="1:14" x14ac:dyDescent="0.35">
      <c r="A4660" s="1">
        <v>4659</v>
      </c>
      <c r="B4660" s="1" t="s">
        <v>15</v>
      </c>
      <c r="C4660" s="1">
        <v>450000</v>
      </c>
      <c r="D4660" s="1" t="s">
        <v>10</v>
      </c>
      <c r="E4660" s="1" t="s">
        <v>16</v>
      </c>
      <c r="F4660" s="1" t="s">
        <v>12</v>
      </c>
      <c r="G4660" s="1" t="s">
        <v>13</v>
      </c>
      <c r="H4660" s="1" t="s">
        <v>13</v>
      </c>
      <c r="I4660" s="1">
        <v>22</v>
      </c>
      <c r="J4660" t="str">
        <f t="shared" si="217"/>
        <v>No</v>
      </c>
      <c r="K4660" t="str">
        <f t="shared" si="218"/>
        <v>No</v>
      </c>
      <c r="L4660">
        <f t="shared" si="219"/>
        <v>450000</v>
      </c>
      <c r="M4660" s="1" t="str">
        <f>IF(ISBLANK(D4660),_xlfn.MODE.SNGL(moras[TIPO_ASEGURAMIENTO]),D4660)</f>
        <v>ASALARIADO</v>
      </c>
      <c r="N4660" s="1">
        <f>IF(ISBLANK(moras[[#This Row],[EDAD]]),T4681,moras[[#This Row],[EDAD]])</f>
        <v>22</v>
      </c>
    </row>
    <row r="4661" spans="1:14" x14ac:dyDescent="0.35">
      <c r="A4661" s="1">
        <v>4660</v>
      </c>
      <c r="B4661" s="1" t="s">
        <v>9</v>
      </c>
      <c r="C4661" s="1">
        <v>123924</v>
      </c>
      <c r="D4661" s="1" t="s">
        <v>10</v>
      </c>
      <c r="E4661" s="1" t="s">
        <v>16</v>
      </c>
      <c r="F4661" s="1" t="s">
        <v>12</v>
      </c>
      <c r="G4661" s="1" t="s">
        <v>13</v>
      </c>
      <c r="H4661" s="1" t="s">
        <v>13</v>
      </c>
      <c r="I4661" s="1">
        <v>19</v>
      </c>
      <c r="J4661" t="str">
        <f t="shared" si="217"/>
        <v>No</v>
      </c>
      <c r="K4661" t="str">
        <f t="shared" si="218"/>
        <v>No</v>
      </c>
      <c r="L4661">
        <f t="shared" si="219"/>
        <v>123924</v>
      </c>
      <c r="M4661" s="1" t="str">
        <f>IF(ISBLANK(D4661),_xlfn.MODE.SNGL(moras[TIPO_ASEGURAMIENTO]),D4661)</f>
        <v>ASALARIADO</v>
      </c>
      <c r="N4661" s="1">
        <f>IF(ISBLANK(moras[[#This Row],[EDAD]]),T4682,moras[[#This Row],[EDAD]])</f>
        <v>19</v>
      </c>
    </row>
    <row r="4662" spans="1:14" x14ac:dyDescent="0.35">
      <c r="A4662" s="1">
        <v>4661</v>
      </c>
      <c r="B4662" s="1" t="s">
        <v>9</v>
      </c>
      <c r="C4662" s="1">
        <v>391012.95</v>
      </c>
      <c r="D4662" s="1" t="s">
        <v>10</v>
      </c>
      <c r="E4662" s="1" t="s">
        <v>16</v>
      </c>
      <c r="F4662" s="1" t="s">
        <v>12</v>
      </c>
      <c r="G4662" s="1" t="s">
        <v>13</v>
      </c>
      <c r="H4662" s="1" t="s">
        <v>13</v>
      </c>
      <c r="I4662" s="1">
        <v>21</v>
      </c>
      <c r="J4662" t="str">
        <f t="shared" si="217"/>
        <v>No</v>
      </c>
      <c r="K4662" t="str">
        <f t="shared" si="218"/>
        <v>No</v>
      </c>
      <c r="L4662">
        <f t="shared" si="219"/>
        <v>391012.95</v>
      </c>
      <c r="M4662" s="1" t="str">
        <f>IF(ISBLANK(D4662),_xlfn.MODE.SNGL(moras[TIPO_ASEGURAMIENTO]),D4662)</f>
        <v>ASALARIADO</v>
      </c>
      <c r="N4662" s="1">
        <f>IF(ISBLANK(moras[[#This Row],[EDAD]]),T4683,moras[[#This Row],[EDAD]])</f>
        <v>21</v>
      </c>
    </row>
    <row r="4663" spans="1:14" x14ac:dyDescent="0.35">
      <c r="A4663" s="1">
        <v>4662</v>
      </c>
      <c r="B4663" s="1" t="s">
        <v>9</v>
      </c>
      <c r="C4663" s="1">
        <v>364900</v>
      </c>
      <c r="D4663" s="1" t="s">
        <v>10</v>
      </c>
      <c r="E4663" s="1" t="s">
        <v>16</v>
      </c>
      <c r="F4663" s="1" t="s">
        <v>12</v>
      </c>
      <c r="G4663" s="1" t="s">
        <v>12</v>
      </c>
      <c r="H4663" s="1" t="s">
        <v>13</v>
      </c>
      <c r="I4663" s="1">
        <v>62</v>
      </c>
      <c r="J4663" t="str">
        <f t="shared" si="217"/>
        <v>No</v>
      </c>
      <c r="K4663" t="str">
        <f t="shared" si="218"/>
        <v>No</v>
      </c>
      <c r="L4663">
        <f t="shared" si="219"/>
        <v>364900</v>
      </c>
      <c r="M4663" s="1" t="str">
        <f>IF(ISBLANK(D4663),_xlfn.MODE.SNGL(moras[TIPO_ASEGURAMIENTO]),D4663)</f>
        <v>ASALARIADO</v>
      </c>
      <c r="N4663" s="1">
        <f>IF(ISBLANK(moras[[#This Row],[EDAD]]),T4684,moras[[#This Row],[EDAD]])</f>
        <v>62</v>
      </c>
    </row>
    <row r="4664" spans="1:14" x14ac:dyDescent="0.35">
      <c r="A4664" s="1">
        <v>4663</v>
      </c>
      <c r="B4664" s="1" t="s">
        <v>9</v>
      </c>
      <c r="C4664" s="1">
        <v>796069</v>
      </c>
      <c r="D4664" s="1" t="s">
        <v>10</v>
      </c>
      <c r="E4664" s="1" t="s">
        <v>11</v>
      </c>
      <c r="F4664" s="1" t="s">
        <v>12</v>
      </c>
      <c r="G4664" s="1" t="s">
        <v>13</v>
      </c>
      <c r="H4664" s="1" t="s">
        <v>13</v>
      </c>
      <c r="I4664" s="1">
        <v>38</v>
      </c>
      <c r="J4664" t="str">
        <f t="shared" si="217"/>
        <v>No</v>
      </c>
      <c r="K4664" t="str">
        <f t="shared" si="218"/>
        <v>No</v>
      </c>
      <c r="L4664">
        <f t="shared" si="219"/>
        <v>796069</v>
      </c>
      <c r="M4664" s="1" t="str">
        <f>IF(ISBLANK(D4664),_xlfn.MODE.SNGL(moras[TIPO_ASEGURAMIENTO]),D4664)</f>
        <v>ASALARIADO</v>
      </c>
      <c r="N4664" s="1">
        <f>IF(ISBLANK(moras[[#This Row],[EDAD]]),T4685,moras[[#This Row],[EDAD]])</f>
        <v>38</v>
      </c>
    </row>
    <row r="4665" spans="1:14" x14ac:dyDescent="0.35">
      <c r="A4665" s="1">
        <v>4664</v>
      </c>
      <c r="B4665" s="1" t="s">
        <v>9</v>
      </c>
      <c r="C4665" s="1">
        <v>962757.1</v>
      </c>
      <c r="D4665" s="1" t="s">
        <v>14</v>
      </c>
      <c r="E4665" s="1" t="s">
        <v>11</v>
      </c>
      <c r="F4665" s="1" t="s">
        <v>12</v>
      </c>
      <c r="G4665" s="1" t="s">
        <v>13</v>
      </c>
      <c r="H4665" s="1" t="s">
        <v>13</v>
      </c>
      <c r="I4665" s="1">
        <v>63</v>
      </c>
      <c r="J4665" t="str">
        <f t="shared" si="217"/>
        <v>No</v>
      </c>
      <c r="K4665" t="str">
        <f t="shared" si="218"/>
        <v>No</v>
      </c>
      <c r="L4665">
        <f t="shared" si="219"/>
        <v>962757.1</v>
      </c>
      <c r="M4665" s="1" t="str">
        <f>IF(ISBLANK(D4665),_xlfn.MODE.SNGL(moras[TIPO_ASEGURAMIENTO]),D4665)</f>
        <v>PENSIONADOS EN SU PROPIO SISTEMA</v>
      </c>
      <c r="N4665" s="1">
        <f>IF(ISBLANK(moras[[#This Row],[EDAD]]),T4686,moras[[#This Row],[EDAD]])</f>
        <v>63</v>
      </c>
    </row>
    <row r="4666" spans="1:14" x14ac:dyDescent="0.35">
      <c r="A4666" s="1">
        <v>4665</v>
      </c>
      <c r="B4666" s="1" t="s">
        <v>9</v>
      </c>
      <c r="C4666" s="1">
        <v>1453308</v>
      </c>
      <c r="D4666" s="1" t="s">
        <v>14</v>
      </c>
      <c r="E4666" s="1" t="s">
        <v>11</v>
      </c>
      <c r="F4666" s="1" t="s">
        <v>12</v>
      </c>
      <c r="G4666" s="1" t="s">
        <v>13</v>
      </c>
      <c r="H4666" s="1" t="s">
        <v>13</v>
      </c>
      <c r="I4666" s="1">
        <v>70</v>
      </c>
      <c r="J4666" t="str">
        <f t="shared" si="217"/>
        <v>No</v>
      </c>
      <c r="K4666" t="str">
        <f t="shared" si="218"/>
        <v>No</v>
      </c>
      <c r="L4666">
        <f t="shared" si="219"/>
        <v>1453308</v>
      </c>
      <c r="M4666" s="1" t="str">
        <f>IF(ISBLANK(D4666),_xlfn.MODE.SNGL(moras[TIPO_ASEGURAMIENTO]),D4666)</f>
        <v>PENSIONADOS EN SU PROPIO SISTEMA</v>
      </c>
      <c r="N4666" s="1">
        <f>IF(ISBLANK(moras[[#This Row],[EDAD]]),T4687,moras[[#This Row],[EDAD]])</f>
        <v>70</v>
      </c>
    </row>
    <row r="4667" spans="1:14" x14ac:dyDescent="0.35">
      <c r="A4667" s="1">
        <v>4666</v>
      </c>
      <c r="B4667" s="1" t="s">
        <v>9</v>
      </c>
      <c r="C4667" s="1">
        <v>746556.41</v>
      </c>
      <c r="D4667" s="1" t="s">
        <v>10</v>
      </c>
      <c r="E4667" s="1" t="s">
        <v>11</v>
      </c>
      <c r="F4667" s="1" t="s">
        <v>12</v>
      </c>
      <c r="G4667" s="1" t="s">
        <v>13</v>
      </c>
      <c r="H4667" s="1" t="s">
        <v>13</v>
      </c>
      <c r="I4667" s="1">
        <v>30</v>
      </c>
      <c r="J4667" t="str">
        <f t="shared" si="217"/>
        <v>No</v>
      </c>
      <c r="K4667" t="str">
        <f t="shared" si="218"/>
        <v>No</v>
      </c>
      <c r="L4667">
        <f t="shared" si="219"/>
        <v>746556.41</v>
      </c>
      <c r="M4667" s="1" t="str">
        <f>IF(ISBLANK(D4667),_xlfn.MODE.SNGL(moras[TIPO_ASEGURAMIENTO]),D4667)</f>
        <v>ASALARIADO</v>
      </c>
      <c r="N4667" s="1">
        <f>IF(ISBLANK(moras[[#This Row],[EDAD]]),T4688,moras[[#This Row],[EDAD]])</f>
        <v>30</v>
      </c>
    </row>
    <row r="4668" spans="1:14" x14ac:dyDescent="0.35">
      <c r="A4668" s="1">
        <v>4667</v>
      </c>
      <c r="B4668" s="1" t="s">
        <v>9</v>
      </c>
      <c r="C4668" s="1">
        <v>1422542.7</v>
      </c>
      <c r="D4668" s="1" t="s">
        <v>10</v>
      </c>
      <c r="E4668" s="1" t="s">
        <v>11</v>
      </c>
      <c r="F4668" s="1" t="s">
        <v>12</v>
      </c>
      <c r="G4668" s="1" t="s">
        <v>13</v>
      </c>
      <c r="H4668" s="1" t="s">
        <v>13</v>
      </c>
      <c r="I4668" s="1">
        <v>60</v>
      </c>
      <c r="J4668" t="str">
        <f t="shared" si="217"/>
        <v>No</v>
      </c>
      <c r="K4668" t="str">
        <f t="shared" si="218"/>
        <v>No</v>
      </c>
      <c r="L4668">
        <f t="shared" si="219"/>
        <v>1422542.7</v>
      </c>
      <c r="M4668" s="1" t="str">
        <f>IF(ISBLANK(D4668),_xlfn.MODE.SNGL(moras[TIPO_ASEGURAMIENTO]),D4668)</f>
        <v>ASALARIADO</v>
      </c>
      <c r="N4668" s="1">
        <f>IF(ISBLANK(moras[[#This Row],[EDAD]]),T4689,moras[[#This Row],[EDAD]])</f>
        <v>60</v>
      </c>
    </row>
    <row r="4669" spans="1:14" x14ac:dyDescent="0.35">
      <c r="A4669" s="1">
        <v>4668</v>
      </c>
      <c r="B4669" s="1" t="s">
        <v>9</v>
      </c>
      <c r="C4669" s="1">
        <v>1417996.5</v>
      </c>
      <c r="D4669" s="1" t="s">
        <v>10</v>
      </c>
      <c r="E4669" s="1" t="s">
        <v>11</v>
      </c>
      <c r="F4669" s="1" t="s">
        <v>12</v>
      </c>
      <c r="G4669" s="1" t="s">
        <v>13</v>
      </c>
      <c r="H4669" s="1" t="s">
        <v>13</v>
      </c>
      <c r="I4669" s="1">
        <v>32</v>
      </c>
      <c r="J4669" t="str">
        <f t="shared" si="217"/>
        <v>No</v>
      </c>
      <c r="K4669" t="str">
        <f t="shared" si="218"/>
        <v>No</v>
      </c>
      <c r="L4669">
        <f t="shared" si="219"/>
        <v>1417996.5</v>
      </c>
      <c r="M4669" s="1" t="str">
        <f>IF(ISBLANK(D4669),_xlfn.MODE.SNGL(moras[TIPO_ASEGURAMIENTO]),D4669)</f>
        <v>ASALARIADO</v>
      </c>
      <c r="N4669" s="1">
        <f>IF(ISBLANK(moras[[#This Row],[EDAD]]),T4690,moras[[#This Row],[EDAD]])</f>
        <v>32</v>
      </c>
    </row>
    <row r="4670" spans="1:14" x14ac:dyDescent="0.35">
      <c r="A4670" s="1">
        <v>4669</v>
      </c>
      <c r="B4670" s="1" t="s">
        <v>15</v>
      </c>
      <c r="C4670" s="1">
        <v>375882.38</v>
      </c>
      <c r="D4670" s="1" t="s">
        <v>10</v>
      </c>
      <c r="E4670" s="1" t="s">
        <v>16</v>
      </c>
      <c r="F4670" s="1" t="s">
        <v>12</v>
      </c>
      <c r="G4670" s="1" t="s">
        <v>12</v>
      </c>
      <c r="H4670" s="1" t="s">
        <v>13</v>
      </c>
      <c r="I4670" s="1">
        <v>56</v>
      </c>
      <c r="J4670" t="str">
        <f t="shared" si="217"/>
        <v>No</v>
      </c>
      <c r="K4670" t="str">
        <f t="shared" si="218"/>
        <v>No</v>
      </c>
      <c r="L4670">
        <f t="shared" si="219"/>
        <v>375882.38</v>
      </c>
      <c r="M4670" s="1" t="str">
        <f>IF(ISBLANK(D4670),_xlfn.MODE.SNGL(moras[TIPO_ASEGURAMIENTO]),D4670)</f>
        <v>ASALARIADO</v>
      </c>
      <c r="N4670" s="1">
        <f>IF(ISBLANK(moras[[#This Row],[EDAD]]),T4691,moras[[#This Row],[EDAD]])</f>
        <v>56</v>
      </c>
    </row>
    <row r="4671" spans="1:14" x14ac:dyDescent="0.35">
      <c r="A4671" s="1">
        <v>4670</v>
      </c>
      <c r="B4671" s="1" t="s">
        <v>15</v>
      </c>
      <c r="C4671" s="1">
        <v>348148</v>
      </c>
      <c r="D4671" s="1" t="s">
        <v>14</v>
      </c>
      <c r="E4671" s="1" t="s">
        <v>11</v>
      </c>
      <c r="F4671" s="1" t="s">
        <v>12</v>
      </c>
      <c r="G4671" s="1" t="s">
        <v>13</v>
      </c>
      <c r="H4671" s="1" t="s">
        <v>13</v>
      </c>
      <c r="I4671" s="1">
        <v>83</v>
      </c>
      <c r="J4671" t="str">
        <f t="shared" si="217"/>
        <v>No</v>
      </c>
      <c r="K4671" t="str">
        <f t="shared" si="218"/>
        <v>No</v>
      </c>
      <c r="L4671">
        <f t="shared" si="219"/>
        <v>348148</v>
      </c>
      <c r="M4671" s="1" t="str">
        <f>IF(ISBLANK(D4671),_xlfn.MODE.SNGL(moras[TIPO_ASEGURAMIENTO]),D4671)</f>
        <v>PENSIONADOS EN SU PROPIO SISTEMA</v>
      </c>
      <c r="N4671" s="1">
        <f>IF(ISBLANK(moras[[#This Row],[EDAD]]),T4692,moras[[#This Row],[EDAD]])</f>
        <v>83</v>
      </c>
    </row>
    <row r="4672" spans="1:14" x14ac:dyDescent="0.35">
      <c r="A4672" s="1">
        <v>4671</v>
      </c>
      <c r="B4672" s="1" t="s">
        <v>15</v>
      </c>
      <c r="C4672" s="1">
        <v>1564419</v>
      </c>
      <c r="D4672" s="1" t="s">
        <v>10</v>
      </c>
      <c r="E4672" s="1" t="s">
        <v>16</v>
      </c>
      <c r="F4672" s="1" t="s">
        <v>12</v>
      </c>
      <c r="G4672" s="1" t="s">
        <v>13</v>
      </c>
      <c r="H4672" s="1" t="s">
        <v>13</v>
      </c>
      <c r="I4672" s="1">
        <v>43</v>
      </c>
      <c r="J4672" t="str">
        <f t="shared" si="217"/>
        <v>No</v>
      </c>
      <c r="K4672" t="str">
        <f t="shared" si="218"/>
        <v>No</v>
      </c>
      <c r="L4672">
        <f t="shared" si="219"/>
        <v>1564419</v>
      </c>
      <c r="M4672" s="1" t="str">
        <f>IF(ISBLANK(D4672),_xlfn.MODE.SNGL(moras[TIPO_ASEGURAMIENTO]),D4672)</f>
        <v>ASALARIADO</v>
      </c>
      <c r="N4672" s="1">
        <f>IF(ISBLANK(moras[[#This Row],[EDAD]]),T4693,moras[[#This Row],[EDAD]])</f>
        <v>43</v>
      </c>
    </row>
    <row r="4673" spans="1:14" x14ac:dyDescent="0.35">
      <c r="A4673" s="1">
        <v>4672</v>
      </c>
      <c r="B4673" s="1" t="s">
        <v>9</v>
      </c>
      <c r="C4673" s="1">
        <v>298054</v>
      </c>
      <c r="D4673" s="1" t="s">
        <v>17</v>
      </c>
      <c r="E4673" s="1" t="s">
        <v>16</v>
      </c>
      <c r="F4673" s="1" t="s">
        <v>13</v>
      </c>
      <c r="G4673" s="1" t="s">
        <v>13</v>
      </c>
      <c r="H4673" s="1" t="s">
        <v>12</v>
      </c>
      <c r="I4673" s="1">
        <v>28</v>
      </c>
      <c r="J4673" t="str">
        <f t="shared" si="217"/>
        <v>No</v>
      </c>
      <c r="K4673" t="str">
        <f t="shared" si="218"/>
        <v>No</v>
      </c>
      <c r="L4673">
        <f t="shared" si="219"/>
        <v>298054</v>
      </c>
      <c r="M4673" s="1" t="str">
        <f>IF(ISBLANK(D4673),_xlfn.MODE.SNGL(moras[TIPO_ASEGURAMIENTO]),D4673)</f>
        <v>ASEGURADO VOLUNTARIO</v>
      </c>
      <c r="N4673" s="1">
        <f>IF(ISBLANK(moras[[#This Row],[EDAD]]),T4694,moras[[#This Row],[EDAD]])</f>
        <v>28</v>
      </c>
    </row>
    <row r="4674" spans="1:14" x14ac:dyDescent="0.35">
      <c r="A4674" s="1">
        <v>4673</v>
      </c>
      <c r="B4674" s="1" t="s">
        <v>9</v>
      </c>
      <c r="C4674" s="1">
        <v>535643.15</v>
      </c>
      <c r="D4674" s="1" t="s">
        <v>10</v>
      </c>
      <c r="E4674" s="1" t="s">
        <v>16</v>
      </c>
      <c r="F4674" s="1" t="s">
        <v>12</v>
      </c>
      <c r="G4674" s="1" t="s">
        <v>13</v>
      </c>
      <c r="H4674" s="1" t="s">
        <v>13</v>
      </c>
      <c r="I4674" s="1">
        <v>31</v>
      </c>
      <c r="J4674" t="str">
        <f t="shared" ref="J4674:J4737" si="220">IF(1.96&lt;ABS(C4674-$S$23)/$S$24,"Atípico","No")</f>
        <v>No</v>
      </c>
      <c r="K4674" t="str">
        <f t="shared" ref="K4674:K4737" si="221">IF(1.96&lt;ABS((I4674-$T$23)/$T$24),"Atípico", "No")</f>
        <v>No</v>
      </c>
      <c r="L4674">
        <f t="shared" ref="L4674:L4737" si="222">IF(ISBLANK(C4674),$S$23,C4674)</f>
        <v>535643.15</v>
      </c>
      <c r="M4674" s="1" t="str">
        <f>IF(ISBLANK(D4674),_xlfn.MODE.SNGL(moras[TIPO_ASEGURAMIENTO]),D4674)</f>
        <v>ASALARIADO</v>
      </c>
      <c r="N4674" s="1">
        <f>IF(ISBLANK(moras[[#This Row],[EDAD]]),T4695,moras[[#This Row],[EDAD]])</f>
        <v>31</v>
      </c>
    </row>
    <row r="4675" spans="1:14" x14ac:dyDescent="0.35">
      <c r="A4675" s="1">
        <v>4674</v>
      </c>
      <c r="B4675" s="1" t="s">
        <v>9</v>
      </c>
      <c r="C4675" s="1">
        <v>835000</v>
      </c>
      <c r="D4675" s="1" t="s">
        <v>10</v>
      </c>
      <c r="E4675" s="1" t="s">
        <v>16</v>
      </c>
      <c r="F4675" s="1" t="s">
        <v>12</v>
      </c>
      <c r="G4675" s="1" t="s">
        <v>13</v>
      </c>
      <c r="H4675" s="1" t="s">
        <v>13</v>
      </c>
      <c r="I4675" s="1">
        <v>32</v>
      </c>
      <c r="J4675" t="str">
        <f t="shared" si="220"/>
        <v>No</v>
      </c>
      <c r="K4675" t="str">
        <f t="shared" si="221"/>
        <v>No</v>
      </c>
      <c r="L4675">
        <f t="shared" si="222"/>
        <v>835000</v>
      </c>
      <c r="M4675" s="1" t="str">
        <f>IF(ISBLANK(D4675),_xlfn.MODE.SNGL(moras[TIPO_ASEGURAMIENTO]),D4675)</f>
        <v>ASALARIADO</v>
      </c>
      <c r="N4675" s="1">
        <f>IF(ISBLANK(moras[[#This Row],[EDAD]]),T4696,moras[[#This Row],[EDAD]])</f>
        <v>32</v>
      </c>
    </row>
    <row r="4676" spans="1:14" x14ac:dyDescent="0.35">
      <c r="A4676" s="1">
        <v>4675</v>
      </c>
      <c r="B4676" s="1" t="s">
        <v>15</v>
      </c>
      <c r="C4676" s="1">
        <v>297046</v>
      </c>
      <c r="D4676" s="1" t="s">
        <v>17</v>
      </c>
      <c r="E4676" s="1" t="s">
        <v>16</v>
      </c>
      <c r="F4676" s="1" t="s">
        <v>12</v>
      </c>
      <c r="G4676" s="1" t="s">
        <v>13</v>
      </c>
      <c r="H4676" s="1" t="s">
        <v>13</v>
      </c>
      <c r="I4676" s="1">
        <v>25</v>
      </c>
      <c r="J4676" t="str">
        <f t="shared" si="220"/>
        <v>No</v>
      </c>
      <c r="K4676" t="str">
        <f t="shared" si="221"/>
        <v>No</v>
      </c>
      <c r="L4676">
        <f t="shared" si="222"/>
        <v>297046</v>
      </c>
      <c r="M4676" s="1" t="str">
        <f>IF(ISBLANK(D4676),_xlfn.MODE.SNGL(moras[TIPO_ASEGURAMIENTO]),D4676)</f>
        <v>ASEGURADO VOLUNTARIO</v>
      </c>
      <c r="N4676" s="1">
        <f>IF(ISBLANK(moras[[#This Row],[EDAD]]),T4697,moras[[#This Row],[EDAD]])</f>
        <v>25</v>
      </c>
    </row>
    <row r="4677" spans="1:14" x14ac:dyDescent="0.35">
      <c r="A4677" s="1">
        <v>4676</v>
      </c>
      <c r="B4677" s="1" t="s">
        <v>9</v>
      </c>
      <c r="C4677" s="1">
        <v>185000</v>
      </c>
      <c r="D4677" s="1" t="s">
        <v>10</v>
      </c>
      <c r="E4677" s="1" t="s">
        <v>16</v>
      </c>
      <c r="F4677" s="1" t="s">
        <v>12</v>
      </c>
      <c r="G4677" s="1" t="s">
        <v>13</v>
      </c>
      <c r="H4677" s="1" t="s">
        <v>13</v>
      </c>
      <c r="I4677" s="1">
        <v>58</v>
      </c>
      <c r="J4677" t="str">
        <f t="shared" si="220"/>
        <v>No</v>
      </c>
      <c r="K4677" t="str">
        <f t="shared" si="221"/>
        <v>No</v>
      </c>
      <c r="L4677">
        <f t="shared" si="222"/>
        <v>185000</v>
      </c>
      <c r="M4677" s="1" t="str">
        <f>IF(ISBLANK(D4677),_xlfn.MODE.SNGL(moras[TIPO_ASEGURAMIENTO]),D4677)</f>
        <v>ASALARIADO</v>
      </c>
      <c r="N4677" s="1">
        <f>IF(ISBLANK(moras[[#This Row],[EDAD]]),T4698,moras[[#This Row],[EDAD]])</f>
        <v>58</v>
      </c>
    </row>
    <row r="4678" spans="1:14" x14ac:dyDescent="0.35">
      <c r="A4678" s="1">
        <v>4677</v>
      </c>
      <c r="B4678" s="1" t="s">
        <v>9</v>
      </c>
      <c r="C4678" s="1">
        <v>117100.8</v>
      </c>
      <c r="D4678" s="1" t="s">
        <v>10</v>
      </c>
      <c r="E4678" s="1" t="s">
        <v>16</v>
      </c>
      <c r="F4678" s="1" t="s">
        <v>12</v>
      </c>
      <c r="G4678" s="1" t="s">
        <v>13</v>
      </c>
      <c r="H4678" s="1" t="s">
        <v>13</v>
      </c>
      <c r="I4678" s="1">
        <v>30</v>
      </c>
      <c r="J4678" t="str">
        <f t="shared" si="220"/>
        <v>No</v>
      </c>
      <c r="K4678" t="str">
        <f t="shared" si="221"/>
        <v>No</v>
      </c>
      <c r="L4678">
        <f t="shared" si="222"/>
        <v>117100.8</v>
      </c>
      <c r="M4678" s="1" t="str">
        <f>IF(ISBLANK(D4678),_xlfn.MODE.SNGL(moras[TIPO_ASEGURAMIENTO]),D4678)</f>
        <v>ASALARIADO</v>
      </c>
      <c r="N4678" s="1">
        <f>IF(ISBLANK(moras[[#This Row],[EDAD]]),T4699,moras[[#This Row],[EDAD]])</f>
        <v>30</v>
      </c>
    </row>
    <row r="4679" spans="1:14" x14ac:dyDescent="0.35">
      <c r="A4679" s="1">
        <v>4678</v>
      </c>
      <c r="B4679" s="1" t="s">
        <v>15</v>
      </c>
      <c r="C4679" s="1">
        <v>515840</v>
      </c>
      <c r="D4679" s="1" t="s">
        <v>10</v>
      </c>
      <c r="E4679" s="1" t="s">
        <v>16</v>
      </c>
      <c r="F4679" s="1" t="s">
        <v>12</v>
      </c>
      <c r="G4679" s="1" t="s">
        <v>13</v>
      </c>
      <c r="H4679" s="1" t="s">
        <v>13</v>
      </c>
      <c r="I4679" s="1">
        <v>35</v>
      </c>
      <c r="J4679" t="str">
        <f t="shared" si="220"/>
        <v>No</v>
      </c>
      <c r="K4679" t="str">
        <f t="shared" si="221"/>
        <v>No</v>
      </c>
      <c r="L4679">
        <f t="shared" si="222"/>
        <v>515840</v>
      </c>
      <c r="M4679" s="1" t="str">
        <f>IF(ISBLANK(D4679),_xlfn.MODE.SNGL(moras[TIPO_ASEGURAMIENTO]),D4679)</f>
        <v>ASALARIADO</v>
      </c>
      <c r="N4679" s="1">
        <f>IF(ISBLANK(moras[[#This Row],[EDAD]]),T4700,moras[[#This Row],[EDAD]])</f>
        <v>35</v>
      </c>
    </row>
    <row r="4680" spans="1:14" x14ac:dyDescent="0.35">
      <c r="A4680" s="1">
        <v>4679</v>
      </c>
      <c r="B4680" s="1" t="s">
        <v>15</v>
      </c>
      <c r="C4680" s="1">
        <v>817600</v>
      </c>
      <c r="D4680" s="1" t="s">
        <v>10</v>
      </c>
      <c r="E4680" s="1" t="s">
        <v>16</v>
      </c>
      <c r="F4680" s="1" t="s">
        <v>12</v>
      </c>
      <c r="G4680" s="1" t="s">
        <v>13</v>
      </c>
      <c r="H4680" s="1" t="s">
        <v>13</v>
      </c>
      <c r="I4680" s="1">
        <v>23</v>
      </c>
      <c r="J4680" t="str">
        <f t="shared" si="220"/>
        <v>No</v>
      </c>
      <c r="K4680" t="str">
        <f t="shared" si="221"/>
        <v>No</v>
      </c>
      <c r="L4680">
        <f t="shared" si="222"/>
        <v>817600</v>
      </c>
      <c r="M4680" s="1" t="str">
        <f>IF(ISBLANK(D4680),_xlfn.MODE.SNGL(moras[TIPO_ASEGURAMIENTO]),D4680)</f>
        <v>ASALARIADO</v>
      </c>
      <c r="N4680" s="1">
        <f>IF(ISBLANK(moras[[#This Row],[EDAD]]),T4701,moras[[#This Row],[EDAD]])</f>
        <v>23</v>
      </c>
    </row>
    <row r="4681" spans="1:14" x14ac:dyDescent="0.35">
      <c r="A4681" s="1">
        <v>4680</v>
      </c>
      <c r="B4681" s="1" t="s">
        <v>9</v>
      </c>
      <c r="C4681" s="1">
        <v>424222</v>
      </c>
      <c r="D4681" s="1" t="s">
        <v>10</v>
      </c>
      <c r="E4681" s="1" t="s">
        <v>16</v>
      </c>
      <c r="F4681" s="1" t="s">
        <v>12</v>
      </c>
      <c r="G4681" s="1" t="s">
        <v>13</v>
      </c>
      <c r="H4681" s="1" t="s">
        <v>13</v>
      </c>
      <c r="I4681" s="1">
        <v>59</v>
      </c>
      <c r="J4681" t="str">
        <f t="shared" si="220"/>
        <v>No</v>
      </c>
      <c r="K4681" t="str">
        <f t="shared" si="221"/>
        <v>No</v>
      </c>
      <c r="L4681">
        <f t="shared" si="222"/>
        <v>424222</v>
      </c>
      <c r="M4681" s="1" t="str">
        <f>IF(ISBLANK(D4681),_xlfn.MODE.SNGL(moras[TIPO_ASEGURAMIENTO]),D4681)</f>
        <v>ASALARIADO</v>
      </c>
      <c r="N4681" s="1">
        <f>IF(ISBLANK(moras[[#This Row],[EDAD]]),T4702,moras[[#This Row],[EDAD]])</f>
        <v>59</v>
      </c>
    </row>
    <row r="4682" spans="1:14" x14ac:dyDescent="0.35">
      <c r="A4682" s="1">
        <v>4681</v>
      </c>
      <c r="B4682" s="1" t="s">
        <v>9</v>
      </c>
      <c r="C4682" s="1">
        <v>298548</v>
      </c>
      <c r="D4682" s="1" t="s">
        <v>19</v>
      </c>
      <c r="E4682" s="1" t="s">
        <v>16</v>
      </c>
      <c r="F4682" s="1" t="s">
        <v>12</v>
      </c>
      <c r="G4682" s="1" t="s">
        <v>13</v>
      </c>
      <c r="H4682" s="1" t="s">
        <v>13</v>
      </c>
      <c r="I4682" s="1">
        <v>60</v>
      </c>
      <c r="J4682" t="str">
        <f t="shared" si="220"/>
        <v>No</v>
      </c>
      <c r="K4682" t="str">
        <f t="shared" si="221"/>
        <v>No</v>
      </c>
      <c r="L4682">
        <f t="shared" si="222"/>
        <v>298548</v>
      </c>
      <c r="M4682" s="1" t="str">
        <f>IF(ISBLANK(D4682),_xlfn.MODE.SNGL(moras[TIPO_ASEGURAMIENTO]),D4682)</f>
        <v>CONVENIOS ESPECIALES DE TRABAJADORES INDEPENDIENTES</v>
      </c>
      <c r="N4682" s="1">
        <f>IF(ISBLANK(moras[[#This Row],[EDAD]]),T4703,moras[[#This Row],[EDAD]])</f>
        <v>60</v>
      </c>
    </row>
    <row r="4683" spans="1:14" x14ac:dyDescent="0.35">
      <c r="A4683" s="1">
        <v>4682</v>
      </c>
      <c r="B4683" s="1" t="s">
        <v>9</v>
      </c>
      <c r="C4683" s="1">
        <v>408978.27</v>
      </c>
      <c r="D4683" s="1" t="s">
        <v>10</v>
      </c>
      <c r="E4683" s="1" t="s">
        <v>16</v>
      </c>
      <c r="F4683" s="1" t="s">
        <v>12</v>
      </c>
      <c r="G4683" s="1" t="s">
        <v>12</v>
      </c>
      <c r="H4683" s="1" t="s">
        <v>13</v>
      </c>
      <c r="I4683" s="1">
        <v>27</v>
      </c>
      <c r="J4683" t="str">
        <f t="shared" si="220"/>
        <v>No</v>
      </c>
      <c r="K4683" t="str">
        <f t="shared" si="221"/>
        <v>No</v>
      </c>
      <c r="L4683">
        <f t="shared" si="222"/>
        <v>408978.27</v>
      </c>
      <c r="M4683" s="1" t="str">
        <f>IF(ISBLANK(D4683),_xlfn.MODE.SNGL(moras[TIPO_ASEGURAMIENTO]),D4683)</f>
        <v>ASALARIADO</v>
      </c>
      <c r="N4683" s="1">
        <f>IF(ISBLANK(moras[[#This Row],[EDAD]]),T4704,moras[[#This Row],[EDAD]])</f>
        <v>27</v>
      </c>
    </row>
    <row r="4684" spans="1:14" x14ac:dyDescent="0.35">
      <c r="A4684" s="1">
        <v>4683</v>
      </c>
      <c r="B4684" s="1" t="s">
        <v>9</v>
      </c>
      <c r="C4684" s="1">
        <v>445000</v>
      </c>
      <c r="D4684" s="1" t="s">
        <v>10</v>
      </c>
      <c r="E4684" s="1" t="s">
        <v>16</v>
      </c>
      <c r="F4684" s="1" t="s">
        <v>12</v>
      </c>
      <c r="G4684" s="1" t="s">
        <v>12</v>
      </c>
      <c r="H4684" s="1" t="s">
        <v>13</v>
      </c>
      <c r="I4684" s="1">
        <v>34</v>
      </c>
      <c r="J4684" t="str">
        <f t="shared" si="220"/>
        <v>No</v>
      </c>
      <c r="K4684" t="str">
        <f t="shared" si="221"/>
        <v>No</v>
      </c>
      <c r="L4684">
        <f t="shared" si="222"/>
        <v>445000</v>
      </c>
      <c r="M4684" s="1" t="str">
        <f>IF(ISBLANK(D4684),_xlfn.MODE.SNGL(moras[TIPO_ASEGURAMIENTO]),D4684)</f>
        <v>ASALARIADO</v>
      </c>
      <c r="N4684" s="1">
        <f>IF(ISBLANK(moras[[#This Row],[EDAD]]),T4705,moras[[#This Row],[EDAD]])</f>
        <v>34</v>
      </c>
    </row>
    <row r="4685" spans="1:14" x14ac:dyDescent="0.35">
      <c r="A4685" s="1">
        <v>4684</v>
      </c>
      <c r="B4685" s="1" t="s">
        <v>9</v>
      </c>
      <c r="C4685" s="1">
        <v>534683</v>
      </c>
      <c r="D4685" s="1" t="s">
        <v>18</v>
      </c>
      <c r="E4685" s="1" t="s">
        <v>16</v>
      </c>
      <c r="F4685" s="1" t="s">
        <v>12</v>
      </c>
      <c r="G4685" s="1" t="s">
        <v>13</v>
      </c>
      <c r="H4685" s="1" t="s">
        <v>12</v>
      </c>
      <c r="I4685" s="1">
        <v>62</v>
      </c>
      <c r="J4685" t="str">
        <f t="shared" si="220"/>
        <v>No</v>
      </c>
      <c r="K4685" t="str">
        <f t="shared" si="221"/>
        <v>No</v>
      </c>
      <c r="L4685">
        <f t="shared" si="222"/>
        <v>534683</v>
      </c>
      <c r="M4685" s="1" t="str">
        <f>IF(ISBLANK(D4685),_xlfn.MODE.SNGL(moras[TIPO_ASEGURAMIENTO]),D4685)</f>
        <v>TRABAJADOR INDEPENDIENTE</v>
      </c>
      <c r="N4685" s="1">
        <f>IF(ISBLANK(moras[[#This Row],[EDAD]]),T4706,moras[[#This Row],[EDAD]])</f>
        <v>62</v>
      </c>
    </row>
    <row r="4686" spans="1:14" x14ac:dyDescent="0.35">
      <c r="A4686" s="1">
        <v>4685</v>
      </c>
      <c r="B4686" s="1" t="s">
        <v>15</v>
      </c>
      <c r="C4686" s="1">
        <v>544761.14</v>
      </c>
      <c r="D4686" s="1" t="s">
        <v>10</v>
      </c>
      <c r="E4686" s="1" t="s">
        <v>16</v>
      </c>
      <c r="F4686" s="1" t="s">
        <v>12</v>
      </c>
      <c r="G4686" s="1" t="s">
        <v>13</v>
      </c>
      <c r="H4686" s="1" t="s">
        <v>13</v>
      </c>
      <c r="I4686" s="1">
        <v>35</v>
      </c>
      <c r="J4686" t="str">
        <f t="shared" si="220"/>
        <v>No</v>
      </c>
      <c r="K4686" t="str">
        <f t="shared" si="221"/>
        <v>No</v>
      </c>
      <c r="L4686">
        <f t="shared" si="222"/>
        <v>544761.14</v>
      </c>
      <c r="M4686" s="1" t="str">
        <f>IF(ISBLANK(D4686),_xlfn.MODE.SNGL(moras[TIPO_ASEGURAMIENTO]),D4686)</f>
        <v>ASALARIADO</v>
      </c>
      <c r="N4686" s="1">
        <f>IF(ISBLANK(moras[[#This Row],[EDAD]]),T4707,moras[[#This Row],[EDAD]])</f>
        <v>35</v>
      </c>
    </row>
    <row r="4687" spans="1:14" x14ac:dyDescent="0.35">
      <c r="A4687" s="1">
        <v>4686</v>
      </c>
      <c r="B4687" s="1" t="s">
        <v>15</v>
      </c>
      <c r="C4687" s="1">
        <v>360000</v>
      </c>
      <c r="D4687" s="1" t="s">
        <v>10</v>
      </c>
      <c r="E4687" s="1" t="s">
        <v>16</v>
      </c>
      <c r="F4687" s="1" t="s">
        <v>12</v>
      </c>
      <c r="G4687" s="1" t="s">
        <v>13</v>
      </c>
      <c r="H4687" s="1" t="s">
        <v>13</v>
      </c>
      <c r="I4687" s="1">
        <v>27</v>
      </c>
      <c r="J4687" t="str">
        <f t="shared" si="220"/>
        <v>No</v>
      </c>
      <c r="K4687" t="str">
        <f t="shared" si="221"/>
        <v>No</v>
      </c>
      <c r="L4687">
        <f t="shared" si="222"/>
        <v>360000</v>
      </c>
      <c r="M4687" s="1" t="str">
        <f>IF(ISBLANK(D4687),_xlfn.MODE.SNGL(moras[TIPO_ASEGURAMIENTO]),D4687)</f>
        <v>ASALARIADO</v>
      </c>
      <c r="N4687" s="1">
        <f>IF(ISBLANK(moras[[#This Row],[EDAD]]),T4708,moras[[#This Row],[EDAD]])</f>
        <v>27</v>
      </c>
    </row>
    <row r="4688" spans="1:14" x14ac:dyDescent="0.35">
      <c r="A4688" s="1">
        <v>4687</v>
      </c>
      <c r="B4688" s="1" t="s">
        <v>9</v>
      </c>
      <c r="C4688" s="1">
        <v>339594</v>
      </c>
      <c r="D4688" s="1" t="s">
        <v>10</v>
      </c>
      <c r="E4688" s="1" t="s">
        <v>16</v>
      </c>
      <c r="F4688" s="1" t="s">
        <v>12</v>
      </c>
      <c r="G4688" s="1" t="s">
        <v>13</v>
      </c>
      <c r="H4688" s="1" t="s">
        <v>13</v>
      </c>
      <c r="I4688" s="1">
        <v>24</v>
      </c>
      <c r="J4688" t="str">
        <f t="shared" si="220"/>
        <v>No</v>
      </c>
      <c r="K4688" t="str">
        <f t="shared" si="221"/>
        <v>No</v>
      </c>
      <c r="L4688">
        <f t="shared" si="222"/>
        <v>339594</v>
      </c>
      <c r="M4688" s="1" t="str">
        <f>IF(ISBLANK(D4688),_xlfn.MODE.SNGL(moras[TIPO_ASEGURAMIENTO]),D4688)</f>
        <v>ASALARIADO</v>
      </c>
      <c r="N4688" s="1">
        <f>IF(ISBLANK(moras[[#This Row],[EDAD]]),T4709,moras[[#This Row],[EDAD]])</f>
        <v>24</v>
      </c>
    </row>
    <row r="4689" spans="1:14" x14ac:dyDescent="0.35">
      <c r="A4689" s="1">
        <v>4688</v>
      </c>
      <c r="B4689" s="1" t="s">
        <v>15</v>
      </c>
      <c r="C4689" s="1">
        <v>608956</v>
      </c>
      <c r="D4689" s="1" t="s">
        <v>10</v>
      </c>
      <c r="E4689" s="1" t="s">
        <v>16</v>
      </c>
      <c r="F4689" s="1" t="s">
        <v>12</v>
      </c>
      <c r="G4689" s="1" t="s">
        <v>13</v>
      </c>
      <c r="H4689" s="1" t="s">
        <v>13</v>
      </c>
      <c r="I4689" s="1">
        <v>35</v>
      </c>
      <c r="J4689" t="str">
        <f t="shared" si="220"/>
        <v>No</v>
      </c>
      <c r="K4689" t="str">
        <f t="shared" si="221"/>
        <v>No</v>
      </c>
      <c r="L4689">
        <f t="shared" si="222"/>
        <v>608956</v>
      </c>
      <c r="M4689" s="1" t="str">
        <f>IF(ISBLANK(D4689),_xlfn.MODE.SNGL(moras[TIPO_ASEGURAMIENTO]),D4689)</f>
        <v>ASALARIADO</v>
      </c>
      <c r="N4689" s="1">
        <f>IF(ISBLANK(moras[[#This Row],[EDAD]]),T4710,moras[[#This Row],[EDAD]])</f>
        <v>35</v>
      </c>
    </row>
    <row r="4690" spans="1:14" x14ac:dyDescent="0.35">
      <c r="A4690" s="1">
        <v>4689</v>
      </c>
      <c r="B4690" s="1" t="s">
        <v>15</v>
      </c>
      <c r="C4690" s="1">
        <v>149134.75</v>
      </c>
      <c r="D4690" s="1" t="s">
        <v>10</v>
      </c>
      <c r="E4690" s="1" t="s">
        <v>16</v>
      </c>
      <c r="F4690" s="1" t="s">
        <v>12</v>
      </c>
      <c r="G4690" s="1" t="s">
        <v>13</v>
      </c>
      <c r="H4690" s="1" t="s">
        <v>13</v>
      </c>
      <c r="I4690" s="1">
        <v>44</v>
      </c>
      <c r="J4690" t="str">
        <f t="shared" si="220"/>
        <v>No</v>
      </c>
      <c r="K4690" t="str">
        <f t="shared" si="221"/>
        <v>No</v>
      </c>
      <c r="L4690">
        <f t="shared" si="222"/>
        <v>149134.75</v>
      </c>
      <c r="M4690" s="1" t="str">
        <f>IF(ISBLANK(D4690),_xlfn.MODE.SNGL(moras[TIPO_ASEGURAMIENTO]),D4690)</f>
        <v>ASALARIADO</v>
      </c>
      <c r="N4690" s="1">
        <f>IF(ISBLANK(moras[[#This Row],[EDAD]]),T4711,moras[[#This Row],[EDAD]])</f>
        <v>44</v>
      </c>
    </row>
    <row r="4691" spans="1:14" x14ac:dyDescent="0.35">
      <c r="A4691" s="1">
        <v>4690</v>
      </c>
      <c r="B4691" s="1" t="s">
        <v>9</v>
      </c>
      <c r="C4691" s="1">
        <v>603283.5</v>
      </c>
      <c r="D4691" s="1" t="s">
        <v>10</v>
      </c>
      <c r="E4691" s="1" t="s">
        <v>11</v>
      </c>
      <c r="F4691" s="1" t="s">
        <v>12</v>
      </c>
      <c r="G4691" s="1" t="s">
        <v>13</v>
      </c>
      <c r="H4691" s="1" t="s">
        <v>13</v>
      </c>
      <c r="I4691" s="1">
        <v>30</v>
      </c>
      <c r="J4691" t="str">
        <f t="shared" si="220"/>
        <v>No</v>
      </c>
      <c r="K4691" t="str">
        <f t="shared" si="221"/>
        <v>No</v>
      </c>
      <c r="L4691">
        <f t="shared" si="222"/>
        <v>603283.5</v>
      </c>
      <c r="M4691" s="1" t="str">
        <f>IF(ISBLANK(D4691),_xlfn.MODE.SNGL(moras[TIPO_ASEGURAMIENTO]),D4691)</f>
        <v>ASALARIADO</v>
      </c>
      <c r="N4691" s="1">
        <f>IF(ISBLANK(moras[[#This Row],[EDAD]]),T4712,moras[[#This Row],[EDAD]])</f>
        <v>30</v>
      </c>
    </row>
    <row r="4692" spans="1:14" x14ac:dyDescent="0.35">
      <c r="A4692" s="1">
        <v>4691</v>
      </c>
      <c r="B4692" s="1" t="s">
        <v>9</v>
      </c>
      <c r="C4692" s="1">
        <v>897359.35999999999</v>
      </c>
      <c r="D4692" s="1" t="s">
        <v>10</v>
      </c>
      <c r="E4692" s="1" t="s">
        <v>16</v>
      </c>
      <c r="F4692" s="1" t="s">
        <v>12</v>
      </c>
      <c r="G4692" s="1" t="s">
        <v>13</v>
      </c>
      <c r="H4692" s="1" t="s">
        <v>13</v>
      </c>
      <c r="I4692" s="1">
        <v>23</v>
      </c>
      <c r="J4692" t="str">
        <f t="shared" si="220"/>
        <v>No</v>
      </c>
      <c r="K4692" t="str">
        <f t="shared" si="221"/>
        <v>No</v>
      </c>
      <c r="L4692">
        <f t="shared" si="222"/>
        <v>897359.35999999999</v>
      </c>
      <c r="M4692" s="1" t="str">
        <f>IF(ISBLANK(D4692),_xlfn.MODE.SNGL(moras[TIPO_ASEGURAMIENTO]),D4692)</f>
        <v>ASALARIADO</v>
      </c>
      <c r="N4692" s="1">
        <f>IF(ISBLANK(moras[[#This Row],[EDAD]]),T4713,moras[[#This Row],[EDAD]])</f>
        <v>23</v>
      </c>
    </row>
    <row r="4693" spans="1:14" x14ac:dyDescent="0.35">
      <c r="A4693" s="1">
        <v>4692</v>
      </c>
      <c r="B4693" s="1" t="s">
        <v>15</v>
      </c>
      <c r="C4693" s="1">
        <v>297046</v>
      </c>
      <c r="D4693" s="1" t="s">
        <v>17</v>
      </c>
      <c r="E4693" s="1" t="s">
        <v>16</v>
      </c>
      <c r="F4693" s="1" t="s">
        <v>12</v>
      </c>
      <c r="G4693" s="1" t="s">
        <v>13</v>
      </c>
      <c r="H4693" s="1" t="s">
        <v>13</v>
      </c>
      <c r="I4693" s="1">
        <v>48</v>
      </c>
      <c r="J4693" t="str">
        <f t="shared" si="220"/>
        <v>No</v>
      </c>
      <c r="K4693" t="str">
        <f t="shared" si="221"/>
        <v>No</v>
      </c>
      <c r="L4693">
        <f t="shared" si="222"/>
        <v>297046</v>
      </c>
      <c r="M4693" s="1" t="str">
        <f>IF(ISBLANK(D4693),_xlfn.MODE.SNGL(moras[TIPO_ASEGURAMIENTO]),D4693)</f>
        <v>ASEGURADO VOLUNTARIO</v>
      </c>
      <c r="N4693" s="1">
        <f>IF(ISBLANK(moras[[#This Row],[EDAD]]),T4714,moras[[#This Row],[EDAD]])</f>
        <v>48</v>
      </c>
    </row>
    <row r="4694" spans="1:14" x14ac:dyDescent="0.35">
      <c r="A4694" s="1">
        <v>4693</v>
      </c>
      <c r="B4694" s="1" t="s">
        <v>15</v>
      </c>
      <c r="C4694" s="1">
        <v>883830.32</v>
      </c>
      <c r="D4694" s="1" t="s">
        <v>10</v>
      </c>
      <c r="E4694" s="1" t="s">
        <v>11</v>
      </c>
      <c r="F4694" s="1" t="s">
        <v>12</v>
      </c>
      <c r="G4694" s="1" t="s">
        <v>13</v>
      </c>
      <c r="H4694" s="1" t="s">
        <v>13</v>
      </c>
      <c r="I4694" s="1">
        <v>40</v>
      </c>
      <c r="J4694" t="str">
        <f t="shared" si="220"/>
        <v>No</v>
      </c>
      <c r="K4694" t="str">
        <f t="shared" si="221"/>
        <v>No</v>
      </c>
      <c r="L4694">
        <f t="shared" si="222"/>
        <v>883830.32</v>
      </c>
      <c r="M4694" s="1" t="str">
        <f>IF(ISBLANK(D4694),_xlfn.MODE.SNGL(moras[TIPO_ASEGURAMIENTO]),D4694)</f>
        <v>ASALARIADO</v>
      </c>
      <c r="N4694" s="1">
        <f>IF(ISBLANK(moras[[#This Row],[EDAD]]),T4715,moras[[#This Row],[EDAD]])</f>
        <v>40</v>
      </c>
    </row>
    <row r="4695" spans="1:14" x14ac:dyDescent="0.35">
      <c r="A4695" s="1">
        <v>4694</v>
      </c>
      <c r="B4695" s="1" t="s">
        <v>9</v>
      </c>
      <c r="C4695" s="1">
        <v>8962309</v>
      </c>
      <c r="D4695" s="1" t="s">
        <v>14</v>
      </c>
      <c r="E4695" s="1" t="s">
        <v>11</v>
      </c>
      <c r="F4695" s="1" t="s">
        <v>12</v>
      </c>
      <c r="G4695" s="1" t="s">
        <v>13</v>
      </c>
      <c r="H4695" s="1" t="s">
        <v>13</v>
      </c>
      <c r="I4695" s="1">
        <v>68</v>
      </c>
      <c r="J4695" t="str">
        <f t="shared" si="220"/>
        <v>Atípico</v>
      </c>
      <c r="K4695" t="str">
        <f t="shared" si="221"/>
        <v>No</v>
      </c>
      <c r="L4695">
        <f t="shared" si="222"/>
        <v>8962309</v>
      </c>
      <c r="M4695" s="1" t="str">
        <f>IF(ISBLANK(D4695),_xlfn.MODE.SNGL(moras[TIPO_ASEGURAMIENTO]),D4695)</f>
        <v>PENSIONADOS EN SU PROPIO SISTEMA</v>
      </c>
      <c r="N4695" s="1">
        <f>IF(ISBLANK(moras[[#This Row],[EDAD]]),T4716,moras[[#This Row],[EDAD]])</f>
        <v>68</v>
      </c>
    </row>
    <row r="4696" spans="1:14" x14ac:dyDescent="0.35">
      <c r="A4696" s="1">
        <v>4695</v>
      </c>
      <c r="B4696" s="1" t="s">
        <v>9</v>
      </c>
      <c r="C4696" s="1">
        <v>297046</v>
      </c>
      <c r="D4696" s="1" t="s">
        <v>17</v>
      </c>
      <c r="E4696" s="1" t="s">
        <v>16</v>
      </c>
      <c r="F4696" s="1" t="s">
        <v>12</v>
      </c>
      <c r="G4696" s="1" t="s">
        <v>13</v>
      </c>
      <c r="H4696" s="1" t="s">
        <v>12</v>
      </c>
      <c r="I4696" s="1">
        <v>54</v>
      </c>
      <c r="J4696" t="str">
        <f t="shared" si="220"/>
        <v>No</v>
      </c>
      <c r="K4696" t="str">
        <f t="shared" si="221"/>
        <v>No</v>
      </c>
      <c r="L4696">
        <f t="shared" si="222"/>
        <v>297046</v>
      </c>
      <c r="M4696" s="1" t="str">
        <f>IF(ISBLANK(D4696),_xlfn.MODE.SNGL(moras[TIPO_ASEGURAMIENTO]),D4696)</f>
        <v>ASEGURADO VOLUNTARIO</v>
      </c>
      <c r="N4696" s="1">
        <f>IF(ISBLANK(moras[[#This Row],[EDAD]]),T4717,moras[[#This Row],[EDAD]])</f>
        <v>54</v>
      </c>
    </row>
    <row r="4697" spans="1:14" x14ac:dyDescent="0.35">
      <c r="A4697" s="1">
        <v>4696</v>
      </c>
      <c r="B4697" s="1" t="s">
        <v>9</v>
      </c>
      <c r="C4697" s="1">
        <v>432301.35</v>
      </c>
      <c r="D4697" s="1" t="s">
        <v>10</v>
      </c>
      <c r="E4697" s="1" t="s">
        <v>16</v>
      </c>
      <c r="F4697" s="1" t="s">
        <v>12</v>
      </c>
      <c r="G4697" s="1" t="s">
        <v>13</v>
      </c>
      <c r="H4697" s="1" t="s">
        <v>13</v>
      </c>
      <c r="I4697" s="1">
        <v>30</v>
      </c>
      <c r="J4697" t="str">
        <f t="shared" si="220"/>
        <v>No</v>
      </c>
      <c r="K4697" t="str">
        <f t="shared" si="221"/>
        <v>No</v>
      </c>
      <c r="L4697">
        <f t="shared" si="222"/>
        <v>432301.35</v>
      </c>
      <c r="M4697" s="1" t="str">
        <f>IF(ISBLANK(D4697),_xlfn.MODE.SNGL(moras[TIPO_ASEGURAMIENTO]),D4697)</f>
        <v>ASALARIADO</v>
      </c>
      <c r="N4697" s="1">
        <f>IF(ISBLANK(moras[[#This Row],[EDAD]]),T4718,moras[[#This Row],[EDAD]])</f>
        <v>30</v>
      </c>
    </row>
    <row r="4698" spans="1:14" x14ac:dyDescent="0.35">
      <c r="A4698" s="1">
        <v>4697</v>
      </c>
      <c r="B4698" s="1" t="s">
        <v>9</v>
      </c>
      <c r="C4698" s="1">
        <v>578941.44999999995</v>
      </c>
      <c r="D4698" s="1" t="s">
        <v>10</v>
      </c>
      <c r="E4698" s="1" t="s">
        <v>16</v>
      </c>
      <c r="F4698" s="1" t="s">
        <v>12</v>
      </c>
      <c r="G4698" s="1" t="s">
        <v>13</v>
      </c>
      <c r="H4698" s="1" t="s">
        <v>13</v>
      </c>
      <c r="I4698" s="1">
        <v>23</v>
      </c>
      <c r="J4698" t="str">
        <f t="shared" si="220"/>
        <v>No</v>
      </c>
      <c r="K4698" t="str">
        <f t="shared" si="221"/>
        <v>No</v>
      </c>
      <c r="L4698">
        <f t="shared" si="222"/>
        <v>578941.44999999995</v>
      </c>
      <c r="M4698" s="1" t="str">
        <f>IF(ISBLANK(D4698),_xlfn.MODE.SNGL(moras[TIPO_ASEGURAMIENTO]),D4698)</f>
        <v>ASALARIADO</v>
      </c>
      <c r="N4698" s="1">
        <f>IF(ISBLANK(moras[[#This Row],[EDAD]]),T4719,moras[[#This Row],[EDAD]])</f>
        <v>23</v>
      </c>
    </row>
    <row r="4699" spans="1:14" x14ac:dyDescent="0.35">
      <c r="A4699" s="1">
        <v>4698</v>
      </c>
      <c r="B4699" s="1" t="s">
        <v>15</v>
      </c>
      <c r="C4699" s="1">
        <v>2923075.5</v>
      </c>
      <c r="D4699" s="1" t="s">
        <v>10</v>
      </c>
      <c r="E4699" s="1" t="s">
        <v>11</v>
      </c>
      <c r="F4699" s="1" t="s">
        <v>12</v>
      </c>
      <c r="G4699" s="1" t="s">
        <v>13</v>
      </c>
      <c r="H4699" s="1" t="s">
        <v>13</v>
      </c>
      <c r="I4699" s="1">
        <v>53</v>
      </c>
      <c r="J4699" t="str">
        <f t="shared" si="220"/>
        <v>Atípico</v>
      </c>
      <c r="K4699" t="str">
        <f t="shared" si="221"/>
        <v>No</v>
      </c>
      <c r="L4699">
        <f t="shared" si="222"/>
        <v>2923075.5</v>
      </c>
      <c r="M4699" s="1" t="str">
        <f>IF(ISBLANK(D4699),_xlfn.MODE.SNGL(moras[TIPO_ASEGURAMIENTO]),D4699)</f>
        <v>ASALARIADO</v>
      </c>
      <c r="N4699" s="1">
        <f>IF(ISBLANK(moras[[#This Row],[EDAD]]),T4720,moras[[#This Row],[EDAD]])</f>
        <v>53</v>
      </c>
    </row>
    <row r="4700" spans="1:14" x14ac:dyDescent="0.35">
      <c r="A4700" s="1">
        <v>4699</v>
      </c>
      <c r="B4700" s="1" t="s">
        <v>15</v>
      </c>
      <c r="C4700" s="1">
        <v>540376</v>
      </c>
      <c r="D4700" s="1" t="s">
        <v>10</v>
      </c>
      <c r="E4700" s="1" t="s">
        <v>16</v>
      </c>
      <c r="F4700" s="1" t="s">
        <v>12</v>
      </c>
      <c r="G4700" s="1" t="s">
        <v>13</v>
      </c>
      <c r="H4700" s="1" t="s">
        <v>13</v>
      </c>
      <c r="I4700" s="1">
        <v>35</v>
      </c>
      <c r="J4700" t="str">
        <f t="shared" si="220"/>
        <v>No</v>
      </c>
      <c r="K4700" t="str">
        <f t="shared" si="221"/>
        <v>No</v>
      </c>
      <c r="L4700">
        <f t="shared" si="222"/>
        <v>540376</v>
      </c>
      <c r="M4700" s="1" t="str">
        <f>IF(ISBLANK(D4700),_xlfn.MODE.SNGL(moras[TIPO_ASEGURAMIENTO]),D4700)</f>
        <v>ASALARIADO</v>
      </c>
      <c r="N4700" s="1">
        <f>IF(ISBLANK(moras[[#This Row],[EDAD]]),T4721,moras[[#This Row],[EDAD]])</f>
        <v>35</v>
      </c>
    </row>
    <row r="4701" spans="1:14" x14ac:dyDescent="0.35">
      <c r="A4701" s="1">
        <v>4700</v>
      </c>
      <c r="B4701" s="1" t="s">
        <v>15</v>
      </c>
      <c r="C4701" s="1">
        <v>1040470</v>
      </c>
      <c r="D4701" s="1" t="s">
        <v>10</v>
      </c>
      <c r="E4701" s="1" t="s">
        <v>11</v>
      </c>
      <c r="F4701" s="1" t="s">
        <v>12</v>
      </c>
      <c r="G4701" s="1" t="s">
        <v>13</v>
      </c>
      <c r="H4701" s="1" t="s">
        <v>12</v>
      </c>
      <c r="I4701" s="1">
        <v>53</v>
      </c>
      <c r="J4701" t="str">
        <f t="shared" si="220"/>
        <v>No</v>
      </c>
      <c r="K4701" t="str">
        <f t="shared" si="221"/>
        <v>No</v>
      </c>
      <c r="L4701">
        <f t="shared" si="222"/>
        <v>1040470</v>
      </c>
      <c r="M4701" s="1" t="str">
        <f>IF(ISBLANK(D4701),_xlfn.MODE.SNGL(moras[TIPO_ASEGURAMIENTO]),D4701)</f>
        <v>ASALARIADO</v>
      </c>
      <c r="N4701" s="1">
        <f>IF(ISBLANK(moras[[#This Row],[EDAD]]),T4722,moras[[#This Row],[EDAD]])</f>
        <v>53</v>
      </c>
    </row>
    <row r="4702" spans="1:14" x14ac:dyDescent="0.35">
      <c r="A4702" s="1">
        <v>4701</v>
      </c>
      <c r="B4702" s="1" t="s">
        <v>9</v>
      </c>
      <c r="C4702" s="1">
        <v>297046</v>
      </c>
      <c r="D4702" s="1" t="s">
        <v>18</v>
      </c>
      <c r="E4702" s="1" t="s">
        <v>16</v>
      </c>
      <c r="F4702" s="1" t="s">
        <v>12</v>
      </c>
      <c r="G4702" s="1" t="s">
        <v>13</v>
      </c>
      <c r="H4702" s="1" t="s">
        <v>13</v>
      </c>
      <c r="I4702" s="1">
        <v>21</v>
      </c>
      <c r="J4702" t="str">
        <f t="shared" si="220"/>
        <v>No</v>
      </c>
      <c r="K4702" t="str">
        <f t="shared" si="221"/>
        <v>No</v>
      </c>
      <c r="L4702">
        <f t="shared" si="222"/>
        <v>297046</v>
      </c>
      <c r="M4702" s="1" t="str">
        <f>IF(ISBLANK(D4702),_xlfn.MODE.SNGL(moras[TIPO_ASEGURAMIENTO]),D4702)</f>
        <v>TRABAJADOR INDEPENDIENTE</v>
      </c>
      <c r="N4702" s="1">
        <f>IF(ISBLANK(moras[[#This Row],[EDAD]]),T4723,moras[[#This Row],[EDAD]])</f>
        <v>21</v>
      </c>
    </row>
    <row r="4703" spans="1:14" x14ac:dyDescent="0.35">
      <c r="A4703" s="1">
        <v>4702</v>
      </c>
      <c r="B4703" s="1" t="s">
        <v>9</v>
      </c>
      <c r="C4703" s="1">
        <v>500136.83</v>
      </c>
      <c r="D4703" s="1" t="s">
        <v>10</v>
      </c>
      <c r="E4703" s="1" t="s">
        <v>16</v>
      </c>
      <c r="F4703" s="1" t="s">
        <v>12</v>
      </c>
      <c r="G4703" s="1" t="s">
        <v>13</v>
      </c>
      <c r="H4703" s="1" t="s">
        <v>13</v>
      </c>
      <c r="I4703" s="1">
        <v>35</v>
      </c>
      <c r="J4703" t="str">
        <f t="shared" si="220"/>
        <v>No</v>
      </c>
      <c r="K4703" t="str">
        <f t="shared" si="221"/>
        <v>No</v>
      </c>
      <c r="L4703">
        <f t="shared" si="222"/>
        <v>500136.83</v>
      </c>
      <c r="M4703" s="1" t="str">
        <f>IF(ISBLANK(D4703),_xlfn.MODE.SNGL(moras[TIPO_ASEGURAMIENTO]),D4703)</f>
        <v>ASALARIADO</v>
      </c>
      <c r="N4703" s="1">
        <f>IF(ISBLANK(moras[[#This Row],[EDAD]]),T4724,moras[[#This Row],[EDAD]])</f>
        <v>35</v>
      </c>
    </row>
    <row r="4704" spans="1:14" x14ac:dyDescent="0.35">
      <c r="A4704" s="1">
        <v>4703</v>
      </c>
      <c r="B4704" s="1" t="s">
        <v>9</v>
      </c>
      <c r="C4704" s="1">
        <v>353539</v>
      </c>
      <c r="D4704" s="1" t="s">
        <v>18</v>
      </c>
      <c r="E4704" s="1" t="s">
        <v>16</v>
      </c>
      <c r="F4704" s="1" t="s">
        <v>12</v>
      </c>
      <c r="G4704" s="1" t="s">
        <v>13</v>
      </c>
      <c r="H4704" s="1" t="s">
        <v>13</v>
      </c>
      <c r="I4704" s="1">
        <v>56</v>
      </c>
      <c r="J4704" t="str">
        <f t="shared" si="220"/>
        <v>No</v>
      </c>
      <c r="K4704" t="str">
        <f t="shared" si="221"/>
        <v>No</v>
      </c>
      <c r="L4704">
        <f t="shared" si="222"/>
        <v>353539</v>
      </c>
      <c r="M4704" s="1" t="str">
        <f>IF(ISBLANK(D4704),_xlfn.MODE.SNGL(moras[TIPO_ASEGURAMIENTO]),D4704)</f>
        <v>TRABAJADOR INDEPENDIENTE</v>
      </c>
      <c r="N4704" s="1">
        <f>IF(ISBLANK(moras[[#This Row],[EDAD]]),T4725,moras[[#This Row],[EDAD]])</f>
        <v>56</v>
      </c>
    </row>
    <row r="4705" spans="1:14" x14ac:dyDescent="0.35">
      <c r="A4705" s="1">
        <v>4704</v>
      </c>
      <c r="B4705" s="1" t="s">
        <v>9</v>
      </c>
      <c r="C4705" s="1">
        <v>450677.08</v>
      </c>
      <c r="D4705" s="1" t="s">
        <v>10</v>
      </c>
      <c r="E4705" s="1" t="s">
        <v>16</v>
      </c>
      <c r="F4705" s="1" t="s">
        <v>12</v>
      </c>
      <c r="G4705" s="1" t="s">
        <v>13</v>
      </c>
      <c r="H4705" s="1" t="s">
        <v>13</v>
      </c>
      <c r="I4705" s="1">
        <v>28</v>
      </c>
      <c r="J4705" t="str">
        <f t="shared" si="220"/>
        <v>No</v>
      </c>
      <c r="K4705" t="str">
        <f t="shared" si="221"/>
        <v>No</v>
      </c>
      <c r="L4705">
        <f t="shared" si="222"/>
        <v>450677.08</v>
      </c>
      <c r="M4705" s="1" t="str">
        <f>IF(ISBLANK(D4705),_xlfn.MODE.SNGL(moras[TIPO_ASEGURAMIENTO]),D4705)</f>
        <v>ASALARIADO</v>
      </c>
      <c r="N4705" s="1">
        <f>IF(ISBLANK(moras[[#This Row],[EDAD]]),T4726,moras[[#This Row],[EDAD]])</f>
        <v>28</v>
      </c>
    </row>
    <row r="4706" spans="1:14" x14ac:dyDescent="0.35">
      <c r="A4706" s="1">
        <v>4705</v>
      </c>
      <c r="B4706" s="1" t="s">
        <v>9</v>
      </c>
      <c r="C4706" s="1">
        <v>65449</v>
      </c>
      <c r="D4706" s="1" t="s">
        <v>10</v>
      </c>
      <c r="E4706" s="1" t="s">
        <v>16</v>
      </c>
      <c r="F4706" s="1" t="s">
        <v>12</v>
      </c>
      <c r="G4706" s="1" t="s">
        <v>12</v>
      </c>
      <c r="H4706" s="1" t="s">
        <v>13</v>
      </c>
      <c r="I4706" s="1">
        <v>59</v>
      </c>
      <c r="J4706" t="str">
        <f t="shared" si="220"/>
        <v>No</v>
      </c>
      <c r="K4706" t="str">
        <f t="shared" si="221"/>
        <v>No</v>
      </c>
      <c r="L4706">
        <f t="shared" si="222"/>
        <v>65449</v>
      </c>
      <c r="M4706" s="1" t="str">
        <f>IF(ISBLANK(D4706),_xlfn.MODE.SNGL(moras[TIPO_ASEGURAMIENTO]),D4706)</f>
        <v>ASALARIADO</v>
      </c>
      <c r="N4706" s="1">
        <f>IF(ISBLANK(moras[[#This Row],[EDAD]]),T4727,moras[[#This Row],[EDAD]])</f>
        <v>59</v>
      </c>
    </row>
    <row r="4707" spans="1:14" x14ac:dyDescent="0.35">
      <c r="A4707" s="1">
        <v>4706</v>
      </c>
      <c r="B4707" s="1" t="s">
        <v>9</v>
      </c>
      <c r="C4707" s="1">
        <v>505464</v>
      </c>
      <c r="D4707" s="1" t="s">
        <v>18</v>
      </c>
      <c r="E4707" s="1" t="s">
        <v>16</v>
      </c>
      <c r="F4707" s="1" t="s">
        <v>12</v>
      </c>
      <c r="G4707" s="1" t="s">
        <v>13</v>
      </c>
      <c r="H4707" s="1" t="s">
        <v>13</v>
      </c>
      <c r="I4707" s="1">
        <v>61</v>
      </c>
      <c r="J4707" t="str">
        <f t="shared" si="220"/>
        <v>No</v>
      </c>
      <c r="K4707" t="str">
        <f t="shared" si="221"/>
        <v>No</v>
      </c>
      <c r="L4707">
        <f t="shared" si="222"/>
        <v>505464</v>
      </c>
      <c r="M4707" s="1" t="str">
        <f>IF(ISBLANK(D4707),_xlfn.MODE.SNGL(moras[TIPO_ASEGURAMIENTO]),D4707)</f>
        <v>TRABAJADOR INDEPENDIENTE</v>
      </c>
      <c r="N4707" s="1">
        <f>IF(ISBLANK(moras[[#This Row],[EDAD]]),T4728,moras[[#This Row],[EDAD]])</f>
        <v>61</v>
      </c>
    </row>
    <row r="4708" spans="1:14" x14ac:dyDescent="0.35">
      <c r="A4708" s="1">
        <v>4707</v>
      </c>
      <c r="B4708" s="1" t="s">
        <v>9</v>
      </c>
      <c r="C4708" s="1">
        <v>1594555.67</v>
      </c>
      <c r="D4708" s="1" t="s">
        <v>10</v>
      </c>
      <c r="E4708" s="1" t="s">
        <v>11</v>
      </c>
      <c r="F4708" s="1" t="s">
        <v>12</v>
      </c>
      <c r="G4708" s="1" t="s">
        <v>13</v>
      </c>
      <c r="H4708" s="1" t="s">
        <v>13</v>
      </c>
      <c r="I4708" s="1">
        <v>49</v>
      </c>
      <c r="J4708" t="str">
        <f t="shared" si="220"/>
        <v>No</v>
      </c>
      <c r="K4708" t="str">
        <f t="shared" si="221"/>
        <v>No</v>
      </c>
      <c r="L4708">
        <f t="shared" si="222"/>
        <v>1594555.67</v>
      </c>
      <c r="M4708" s="1" t="str">
        <f>IF(ISBLANK(D4708),_xlfn.MODE.SNGL(moras[TIPO_ASEGURAMIENTO]),D4708)</f>
        <v>ASALARIADO</v>
      </c>
      <c r="N4708" s="1">
        <f>IF(ISBLANK(moras[[#This Row],[EDAD]]),T4729,moras[[#This Row],[EDAD]])</f>
        <v>49</v>
      </c>
    </row>
    <row r="4709" spans="1:14" x14ac:dyDescent="0.35">
      <c r="A4709" s="1">
        <v>4708</v>
      </c>
      <c r="B4709" s="1" t="s">
        <v>15</v>
      </c>
      <c r="C4709" s="1">
        <v>359544.27</v>
      </c>
      <c r="D4709" s="1" t="s">
        <v>21</v>
      </c>
      <c r="E4709" s="1" t="s">
        <v>16</v>
      </c>
      <c r="F4709" s="1" t="s">
        <v>12</v>
      </c>
      <c r="G4709" s="1" t="s">
        <v>12</v>
      </c>
      <c r="H4709" s="1" t="s">
        <v>13</v>
      </c>
      <c r="I4709" s="1">
        <v>44</v>
      </c>
      <c r="J4709" t="str">
        <f t="shared" si="220"/>
        <v>No</v>
      </c>
      <c r="K4709" t="str">
        <f t="shared" si="221"/>
        <v>No</v>
      </c>
      <c r="L4709">
        <f t="shared" si="222"/>
        <v>359544.27</v>
      </c>
      <c r="M4709" s="1" t="str">
        <f>IF(ISBLANK(D4709),_xlfn.MODE.SNGL(moras[TIPO_ASEGURAMIENTO]),D4709)</f>
        <v>CONVENIOS ESPECIALES DE ASEGURADOS VOLUNTARIOS</v>
      </c>
      <c r="N4709" s="1">
        <f>IF(ISBLANK(moras[[#This Row],[EDAD]]),T4730,moras[[#This Row],[EDAD]])</f>
        <v>44</v>
      </c>
    </row>
    <row r="4710" spans="1:14" x14ac:dyDescent="0.35">
      <c r="A4710" s="1">
        <v>4709</v>
      </c>
      <c r="B4710" s="1" t="s">
        <v>9</v>
      </c>
      <c r="C4710" s="1">
        <v>550000</v>
      </c>
      <c r="D4710" s="1" t="s">
        <v>10</v>
      </c>
      <c r="E4710" s="1" t="s">
        <v>16</v>
      </c>
      <c r="F4710" s="1" t="s">
        <v>12</v>
      </c>
      <c r="G4710" s="1" t="s">
        <v>13</v>
      </c>
      <c r="H4710" s="1" t="s">
        <v>13</v>
      </c>
      <c r="I4710" s="1">
        <v>39</v>
      </c>
      <c r="J4710" t="str">
        <f t="shared" si="220"/>
        <v>No</v>
      </c>
      <c r="K4710" t="str">
        <f t="shared" si="221"/>
        <v>No</v>
      </c>
      <c r="L4710">
        <f t="shared" si="222"/>
        <v>550000</v>
      </c>
      <c r="M4710" s="1" t="str">
        <f>IF(ISBLANK(D4710),_xlfn.MODE.SNGL(moras[TIPO_ASEGURAMIENTO]),D4710)</f>
        <v>ASALARIADO</v>
      </c>
      <c r="N4710" s="1">
        <f>IF(ISBLANK(moras[[#This Row],[EDAD]]),T4731,moras[[#This Row],[EDAD]])</f>
        <v>39</v>
      </c>
    </row>
    <row r="4711" spans="1:14" x14ac:dyDescent="0.35">
      <c r="A4711" s="1">
        <v>4710</v>
      </c>
      <c r="B4711" s="1" t="s">
        <v>9</v>
      </c>
      <c r="C4711" s="1">
        <v>1482404.13</v>
      </c>
      <c r="D4711" s="1" t="s">
        <v>10</v>
      </c>
      <c r="E4711" s="1" t="s">
        <v>16</v>
      </c>
      <c r="F4711" s="1" t="s">
        <v>12</v>
      </c>
      <c r="G4711" s="1" t="s">
        <v>13</v>
      </c>
      <c r="H4711" s="1" t="s">
        <v>13</v>
      </c>
      <c r="I4711" s="1">
        <v>56</v>
      </c>
      <c r="J4711" t="str">
        <f t="shared" si="220"/>
        <v>No</v>
      </c>
      <c r="K4711" t="str">
        <f t="shared" si="221"/>
        <v>No</v>
      </c>
      <c r="L4711">
        <f t="shared" si="222"/>
        <v>1482404.13</v>
      </c>
      <c r="M4711" s="1" t="str">
        <f>IF(ISBLANK(D4711),_xlfn.MODE.SNGL(moras[TIPO_ASEGURAMIENTO]),D4711)</f>
        <v>ASALARIADO</v>
      </c>
      <c r="N4711" s="1">
        <f>IF(ISBLANK(moras[[#This Row],[EDAD]]),T4732,moras[[#This Row],[EDAD]])</f>
        <v>56</v>
      </c>
    </row>
    <row r="4712" spans="1:14" x14ac:dyDescent="0.35">
      <c r="A4712" s="1">
        <v>4711</v>
      </c>
      <c r="B4712" s="1" t="s">
        <v>9</v>
      </c>
      <c r="C4712" s="1">
        <v>562232.44999999995</v>
      </c>
      <c r="D4712" s="1" t="s">
        <v>10</v>
      </c>
      <c r="E4712" s="1" t="s">
        <v>11</v>
      </c>
      <c r="F4712" s="1" t="s">
        <v>12</v>
      </c>
      <c r="G4712" s="1" t="s">
        <v>13</v>
      </c>
      <c r="H4712" s="1" t="s">
        <v>13</v>
      </c>
      <c r="I4712" s="1">
        <v>47</v>
      </c>
      <c r="J4712" t="str">
        <f t="shared" si="220"/>
        <v>No</v>
      </c>
      <c r="K4712" t="str">
        <f t="shared" si="221"/>
        <v>No</v>
      </c>
      <c r="L4712">
        <f t="shared" si="222"/>
        <v>562232.44999999995</v>
      </c>
      <c r="M4712" s="1" t="str">
        <f>IF(ISBLANK(D4712),_xlfn.MODE.SNGL(moras[TIPO_ASEGURAMIENTO]),D4712)</f>
        <v>ASALARIADO</v>
      </c>
      <c r="N4712" s="1">
        <f>IF(ISBLANK(moras[[#This Row],[EDAD]]),T4733,moras[[#This Row],[EDAD]])</f>
        <v>47</v>
      </c>
    </row>
    <row r="4713" spans="1:14" x14ac:dyDescent="0.35">
      <c r="A4713" s="1">
        <v>4712</v>
      </c>
      <c r="B4713" s="1" t="s">
        <v>15</v>
      </c>
      <c r="C4713" s="1">
        <v>160481</v>
      </c>
      <c r="D4713" s="1" t="s">
        <v>10</v>
      </c>
      <c r="E4713" s="1" t="s">
        <v>11</v>
      </c>
      <c r="F4713" s="1" t="s">
        <v>12</v>
      </c>
      <c r="G4713" s="1" t="s">
        <v>13</v>
      </c>
      <c r="H4713" s="1" t="s">
        <v>13</v>
      </c>
      <c r="I4713" s="1">
        <v>26</v>
      </c>
      <c r="J4713" t="str">
        <f t="shared" si="220"/>
        <v>No</v>
      </c>
      <c r="K4713" t="str">
        <f t="shared" si="221"/>
        <v>No</v>
      </c>
      <c r="L4713">
        <f t="shared" si="222"/>
        <v>160481</v>
      </c>
      <c r="M4713" s="1" t="str">
        <f>IF(ISBLANK(D4713),_xlfn.MODE.SNGL(moras[TIPO_ASEGURAMIENTO]),D4713)</f>
        <v>ASALARIADO</v>
      </c>
      <c r="N4713" s="1">
        <f>IF(ISBLANK(moras[[#This Row],[EDAD]]),T4734,moras[[#This Row],[EDAD]])</f>
        <v>26</v>
      </c>
    </row>
    <row r="4714" spans="1:14" x14ac:dyDescent="0.35">
      <c r="A4714" s="1">
        <v>4713</v>
      </c>
      <c r="B4714" s="1" t="s">
        <v>15</v>
      </c>
      <c r="C4714" s="1">
        <v>239681</v>
      </c>
      <c r="D4714" s="1" t="s">
        <v>10</v>
      </c>
      <c r="E4714" s="1" t="s">
        <v>16</v>
      </c>
      <c r="F4714" s="1" t="s">
        <v>12</v>
      </c>
      <c r="G4714" s="1" t="s">
        <v>13</v>
      </c>
      <c r="H4714" s="1" t="s">
        <v>13</v>
      </c>
      <c r="I4714" s="1">
        <v>34</v>
      </c>
      <c r="J4714" t="str">
        <f t="shared" si="220"/>
        <v>No</v>
      </c>
      <c r="K4714" t="str">
        <f t="shared" si="221"/>
        <v>No</v>
      </c>
      <c r="L4714">
        <f t="shared" si="222"/>
        <v>239681</v>
      </c>
      <c r="M4714" s="1" t="str">
        <f>IF(ISBLANK(D4714),_xlfn.MODE.SNGL(moras[TIPO_ASEGURAMIENTO]),D4714)</f>
        <v>ASALARIADO</v>
      </c>
      <c r="N4714" s="1">
        <f>IF(ISBLANK(moras[[#This Row],[EDAD]]),T4735,moras[[#This Row],[EDAD]])</f>
        <v>34</v>
      </c>
    </row>
    <row r="4715" spans="1:14" x14ac:dyDescent="0.35">
      <c r="A4715" s="1">
        <v>4714</v>
      </c>
      <c r="B4715" s="1" t="s">
        <v>9</v>
      </c>
      <c r="C4715" s="1">
        <v>331398</v>
      </c>
      <c r="D4715" s="1" t="s">
        <v>10</v>
      </c>
      <c r="E4715" s="1" t="s">
        <v>16</v>
      </c>
      <c r="F4715" s="1" t="s">
        <v>12</v>
      </c>
      <c r="G4715" s="1" t="s">
        <v>13</v>
      </c>
      <c r="H4715" s="1" t="s">
        <v>13</v>
      </c>
      <c r="I4715" s="1">
        <v>30</v>
      </c>
      <c r="J4715" t="str">
        <f t="shared" si="220"/>
        <v>No</v>
      </c>
      <c r="K4715" t="str">
        <f t="shared" si="221"/>
        <v>No</v>
      </c>
      <c r="L4715">
        <f t="shared" si="222"/>
        <v>331398</v>
      </c>
      <c r="M4715" s="1" t="str">
        <f>IF(ISBLANK(D4715),_xlfn.MODE.SNGL(moras[TIPO_ASEGURAMIENTO]),D4715)</f>
        <v>ASALARIADO</v>
      </c>
      <c r="N4715" s="1">
        <f>IF(ISBLANK(moras[[#This Row],[EDAD]]),T4736,moras[[#This Row],[EDAD]])</f>
        <v>30</v>
      </c>
    </row>
    <row r="4716" spans="1:14" x14ac:dyDescent="0.35">
      <c r="A4716" s="1">
        <v>4715</v>
      </c>
      <c r="B4716" s="1" t="s">
        <v>15</v>
      </c>
      <c r="C4716" s="1">
        <v>426396.51</v>
      </c>
      <c r="D4716" s="1" t="s">
        <v>10</v>
      </c>
      <c r="E4716" s="1" t="s">
        <v>16</v>
      </c>
      <c r="F4716" s="1" t="s">
        <v>12</v>
      </c>
      <c r="G4716" s="1" t="s">
        <v>13</v>
      </c>
      <c r="H4716" s="1" t="s">
        <v>13</v>
      </c>
      <c r="I4716" s="1">
        <v>22</v>
      </c>
      <c r="J4716" t="str">
        <f t="shared" si="220"/>
        <v>No</v>
      </c>
      <c r="K4716" t="str">
        <f t="shared" si="221"/>
        <v>No</v>
      </c>
      <c r="L4716">
        <f t="shared" si="222"/>
        <v>426396.51</v>
      </c>
      <c r="M4716" s="1" t="str">
        <f>IF(ISBLANK(D4716),_xlfn.MODE.SNGL(moras[TIPO_ASEGURAMIENTO]),D4716)</f>
        <v>ASALARIADO</v>
      </c>
      <c r="N4716" s="1">
        <f>IF(ISBLANK(moras[[#This Row],[EDAD]]),T4737,moras[[#This Row],[EDAD]])</f>
        <v>22</v>
      </c>
    </row>
    <row r="4717" spans="1:14" x14ac:dyDescent="0.35">
      <c r="A4717" s="1">
        <v>4716</v>
      </c>
      <c r="B4717" s="1" t="s">
        <v>15</v>
      </c>
      <c r="C4717" s="1">
        <v>297046</v>
      </c>
      <c r="D4717" s="1" t="s">
        <v>17</v>
      </c>
      <c r="E4717" s="1" t="s">
        <v>16</v>
      </c>
      <c r="F4717" s="1" t="s">
        <v>12</v>
      </c>
      <c r="G4717" s="1" t="s">
        <v>12</v>
      </c>
      <c r="H4717" s="1" t="s">
        <v>13</v>
      </c>
      <c r="I4717" s="1">
        <v>27</v>
      </c>
      <c r="J4717" t="str">
        <f t="shared" si="220"/>
        <v>No</v>
      </c>
      <c r="K4717" t="str">
        <f t="shared" si="221"/>
        <v>No</v>
      </c>
      <c r="L4717">
        <f t="shared" si="222"/>
        <v>297046</v>
      </c>
      <c r="M4717" s="1" t="str">
        <f>IF(ISBLANK(D4717),_xlfn.MODE.SNGL(moras[TIPO_ASEGURAMIENTO]),D4717)</f>
        <v>ASEGURADO VOLUNTARIO</v>
      </c>
      <c r="N4717" s="1">
        <f>IF(ISBLANK(moras[[#This Row],[EDAD]]),T4738,moras[[#This Row],[EDAD]])</f>
        <v>27</v>
      </c>
    </row>
    <row r="4718" spans="1:14" x14ac:dyDescent="0.35">
      <c r="A4718" s="1">
        <v>4717</v>
      </c>
      <c r="B4718" s="1" t="s">
        <v>9</v>
      </c>
      <c r="C4718" s="1">
        <v>807660.97</v>
      </c>
      <c r="D4718" s="1" t="s">
        <v>10</v>
      </c>
      <c r="E4718" s="1" t="s">
        <v>16</v>
      </c>
      <c r="F4718" s="1" t="s">
        <v>12</v>
      </c>
      <c r="G4718" s="1" t="s">
        <v>13</v>
      </c>
      <c r="H4718" s="1" t="s">
        <v>13</v>
      </c>
      <c r="I4718" s="1">
        <v>28</v>
      </c>
      <c r="J4718" t="str">
        <f t="shared" si="220"/>
        <v>No</v>
      </c>
      <c r="K4718" t="str">
        <f t="shared" si="221"/>
        <v>No</v>
      </c>
      <c r="L4718">
        <f t="shared" si="222"/>
        <v>807660.97</v>
      </c>
      <c r="M4718" s="1" t="str">
        <f>IF(ISBLANK(D4718),_xlfn.MODE.SNGL(moras[TIPO_ASEGURAMIENTO]),D4718)</f>
        <v>ASALARIADO</v>
      </c>
      <c r="N4718" s="1">
        <f>IF(ISBLANK(moras[[#This Row],[EDAD]]),T4739,moras[[#This Row],[EDAD]])</f>
        <v>28</v>
      </c>
    </row>
    <row r="4719" spans="1:14" x14ac:dyDescent="0.35">
      <c r="A4719" s="1">
        <v>4718</v>
      </c>
      <c r="B4719" s="1" t="s">
        <v>15</v>
      </c>
      <c r="C4719" s="1">
        <v>346508.45</v>
      </c>
      <c r="D4719" s="1" t="s">
        <v>10</v>
      </c>
      <c r="E4719" s="1" t="s">
        <v>16</v>
      </c>
      <c r="F4719" s="1" t="s">
        <v>12</v>
      </c>
      <c r="G4719" s="1" t="s">
        <v>13</v>
      </c>
      <c r="H4719" s="1" t="s">
        <v>13</v>
      </c>
      <c r="I4719" s="1">
        <v>46</v>
      </c>
      <c r="J4719" t="str">
        <f t="shared" si="220"/>
        <v>No</v>
      </c>
      <c r="K4719" t="str">
        <f t="shared" si="221"/>
        <v>No</v>
      </c>
      <c r="L4719">
        <f t="shared" si="222"/>
        <v>346508.45</v>
      </c>
      <c r="M4719" s="1" t="str">
        <f>IF(ISBLANK(D4719),_xlfn.MODE.SNGL(moras[TIPO_ASEGURAMIENTO]),D4719)</f>
        <v>ASALARIADO</v>
      </c>
      <c r="N4719" s="1">
        <f>IF(ISBLANK(moras[[#This Row],[EDAD]]),T4740,moras[[#This Row],[EDAD]])</f>
        <v>46</v>
      </c>
    </row>
    <row r="4720" spans="1:14" x14ac:dyDescent="0.35">
      <c r="A4720" s="1">
        <v>4719</v>
      </c>
      <c r="B4720" s="1" t="s">
        <v>9</v>
      </c>
      <c r="C4720" s="1">
        <v>578500</v>
      </c>
      <c r="D4720" s="1" t="s">
        <v>10</v>
      </c>
      <c r="E4720" s="1" t="s">
        <v>16</v>
      </c>
      <c r="F4720" s="1" t="s">
        <v>12</v>
      </c>
      <c r="G4720" s="1" t="s">
        <v>12</v>
      </c>
      <c r="H4720" s="1" t="s">
        <v>13</v>
      </c>
      <c r="I4720" s="1">
        <v>56</v>
      </c>
      <c r="J4720" t="str">
        <f t="shared" si="220"/>
        <v>No</v>
      </c>
      <c r="K4720" t="str">
        <f t="shared" si="221"/>
        <v>No</v>
      </c>
      <c r="L4720">
        <f t="shared" si="222"/>
        <v>578500</v>
      </c>
      <c r="M4720" s="1" t="str">
        <f>IF(ISBLANK(D4720),_xlfn.MODE.SNGL(moras[TIPO_ASEGURAMIENTO]),D4720)</f>
        <v>ASALARIADO</v>
      </c>
      <c r="N4720" s="1">
        <f>IF(ISBLANK(moras[[#This Row],[EDAD]]),T4741,moras[[#This Row],[EDAD]])</f>
        <v>56</v>
      </c>
    </row>
    <row r="4721" spans="1:14" x14ac:dyDescent="0.35">
      <c r="A4721" s="1">
        <v>4720</v>
      </c>
      <c r="B4721" s="1" t="s">
        <v>9</v>
      </c>
      <c r="C4721" s="1">
        <v>278030</v>
      </c>
      <c r="D4721" s="1" t="s">
        <v>19</v>
      </c>
      <c r="E4721" s="1" t="s">
        <v>16</v>
      </c>
      <c r="F4721" s="1" t="s">
        <v>12</v>
      </c>
      <c r="G4721" s="1" t="s">
        <v>13</v>
      </c>
      <c r="H4721" s="1" t="s">
        <v>13</v>
      </c>
      <c r="I4721" s="1">
        <v>36</v>
      </c>
      <c r="J4721" t="str">
        <f t="shared" si="220"/>
        <v>No</v>
      </c>
      <c r="K4721" t="str">
        <f t="shared" si="221"/>
        <v>No</v>
      </c>
      <c r="L4721">
        <f t="shared" si="222"/>
        <v>278030</v>
      </c>
      <c r="M4721" s="1" t="str">
        <f>IF(ISBLANK(D4721),_xlfn.MODE.SNGL(moras[TIPO_ASEGURAMIENTO]),D4721)</f>
        <v>CONVENIOS ESPECIALES DE TRABAJADORES INDEPENDIENTES</v>
      </c>
      <c r="N4721" s="1">
        <f>IF(ISBLANK(moras[[#This Row],[EDAD]]),T4742,moras[[#This Row],[EDAD]])</f>
        <v>36</v>
      </c>
    </row>
    <row r="4722" spans="1:14" x14ac:dyDescent="0.35">
      <c r="A4722" s="1">
        <v>4721</v>
      </c>
      <c r="B4722" s="1" t="s">
        <v>9</v>
      </c>
      <c r="C4722" s="1">
        <v>439367.6</v>
      </c>
      <c r="D4722" s="1" t="s">
        <v>10</v>
      </c>
      <c r="E4722" s="1" t="s">
        <v>16</v>
      </c>
      <c r="F4722" s="1" t="s">
        <v>12</v>
      </c>
      <c r="G4722" s="1" t="s">
        <v>12</v>
      </c>
      <c r="H4722" s="1" t="s">
        <v>13</v>
      </c>
      <c r="I4722" s="1">
        <v>57</v>
      </c>
      <c r="J4722" t="str">
        <f t="shared" si="220"/>
        <v>No</v>
      </c>
      <c r="K4722" t="str">
        <f t="shared" si="221"/>
        <v>No</v>
      </c>
      <c r="L4722">
        <f t="shared" si="222"/>
        <v>439367.6</v>
      </c>
      <c r="M4722" s="1" t="str">
        <f>IF(ISBLANK(D4722),_xlfn.MODE.SNGL(moras[TIPO_ASEGURAMIENTO]),D4722)</f>
        <v>ASALARIADO</v>
      </c>
      <c r="N4722" s="1">
        <f>IF(ISBLANK(moras[[#This Row],[EDAD]]),T4743,moras[[#This Row],[EDAD]])</f>
        <v>57</v>
      </c>
    </row>
    <row r="4723" spans="1:14" x14ac:dyDescent="0.35">
      <c r="A4723" s="1">
        <v>4722</v>
      </c>
      <c r="B4723" s="1" t="s">
        <v>15</v>
      </c>
      <c r="C4723" s="1">
        <v>297046</v>
      </c>
      <c r="D4723" s="1" t="s">
        <v>17</v>
      </c>
      <c r="E4723" s="1" t="s">
        <v>16</v>
      </c>
      <c r="F4723" s="1" t="s">
        <v>12</v>
      </c>
      <c r="G4723" s="1" t="s">
        <v>13</v>
      </c>
      <c r="H4723" s="1" t="s">
        <v>13</v>
      </c>
      <c r="I4723" s="1">
        <v>41</v>
      </c>
      <c r="J4723" t="str">
        <f t="shared" si="220"/>
        <v>No</v>
      </c>
      <c r="K4723" t="str">
        <f t="shared" si="221"/>
        <v>No</v>
      </c>
      <c r="L4723">
        <f t="shared" si="222"/>
        <v>297046</v>
      </c>
      <c r="M4723" s="1" t="str">
        <f>IF(ISBLANK(D4723),_xlfn.MODE.SNGL(moras[TIPO_ASEGURAMIENTO]),D4723)</f>
        <v>ASEGURADO VOLUNTARIO</v>
      </c>
      <c r="N4723" s="1">
        <f>IF(ISBLANK(moras[[#This Row],[EDAD]]),T4744,moras[[#This Row],[EDAD]])</f>
        <v>41</v>
      </c>
    </row>
    <row r="4724" spans="1:14" x14ac:dyDescent="0.35">
      <c r="A4724" s="1">
        <v>4723</v>
      </c>
      <c r="B4724" s="1" t="s">
        <v>9</v>
      </c>
      <c r="C4724" s="1">
        <v>744485.75</v>
      </c>
      <c r="D4724" s="1" t="s">
        <v>10</v>
      </c>
      <c r="E4724" s="1" t="s">
        <v>11</v>
      </c>
      <c r="F4724" s="1" t="s">
        <v>12</v>
      </c>
      <c r="G4724" s="1" t="s">
        <v>13</v>
      </c>
      <c r="H4724" s="1" t="s">
        <v>13</v>
      </c>
      <c r="I4724" s="1">
        <v>54</v>
      </c>
      <c r="J4724" t="str">
        <f t="shared" si="220"/>
        <v>No</v>
      </c>
      <c r="K4724" t="str">
        <f t="shared" si="221"/>
        <v>No</v>
      </c>
      <c r="L4724">
        <f t="shared" si="222"/>
        <v>744485.75</v>
      </c>
      <c r="M4724" s="1" t="str">
        <f>IF(ISBLANK(D4724),_xlfn.MODE.SNGL(moras[TIPO_ASEGURAMIENTO]),D4724)</f>
        <v>ASALARIADO</v>
      </c>
      <c r="N4724" s="1">
        <f>IF(ISBLANK(moras[[#This Row],[EDAD]]),T4745,moras[[#This Row],[EDAD]])</f>
        <v>54</v>
      </c>
    </row>
    <row r="4725" spans="1:14" x14ac:dyDescent="0.35">
      <c r="A4725" s="1">
        <v>4724</v>
      </c>
      <c r="B4725" s="1" t="s">
        <v>15</v>
      </c>
      <c r="C4725" s="1">
        <v>587429</v>
      </c>
      <c r="D4725" s="1" t="s">
        <v>10</v>
      </c>
      <c r="E4725" s="1" t="s">
        <v>16</v>
      </c>
      <c r="F4725" s="1" t="s">
        <v>12</v>
      </c>
      <c r="G4725" s="1" t="s">
        <v>13</v>
      </c>
      <c r="H4725" s="1" t="s">
        <v>13</v>
      </c>
      <c r="I4725" s="1">
        <v>43</v>
      </c>
      <c r="J4725" t="str">
        <f t="shared" si="220"/>
        <v>No</v>
      </c>
      <c r="K4725" t="str">
        <f t="shared" si="221"/>
        <v>No</v>
      </c>
      <c r="L4725">
        <f t="shared" si="222"/>
        <v>587429</v>
      </c>
      <c r="M4725" s="1" t="str">
        <f>IF(ISBLANK(D4725),_xlfn.MODE.SNGL(moras[TIPO_ASEGURAMIENTO]),D4725)</f>
        <v>ASALARIADO</v>
      </c>
      <c r="N4725" s="1">
        <f>IF(ISBLANK(moras[[#This Row],[EDAD]]),T4746,moras[[#This Row],[EDAD]])</f>
        <v>43</v>
      </c>
    </row>
    <row r="4726" spans="1:14" x14ac:dyDescent="0.35">
      <c r="A4726" s="1">
        <v>4725</v>
      </c>
      <c r="B4726" s="1" t="s">
        <v>9</v>
      </c>
      <c r="C4726" s="1">
        <v>297045</v>
      </c>
      <c r="D4726" s="1" t="s">
        <v>18</v>
      </c>
      <c r="E4726" s="1" t="s">
        <v>16</v>
      </c>
      <c r="F4726" s="1" t="s">
        <v>12</v>
      </c>
      <c r="G4726" s="1" t="s">
        <v>13</v>
      </c>
      <c r="H4726" s="1" t="s">
        <v>13</v>
      </c>
      <c r="I4726" s="1">
        <v>45</v>
      </c>
      <c r="J4726" t="str">
        <f t="shared" si="220"/>
        <v>No</v>
      </c>
      <c r="K4726" t="str">
        <f t="shared" si="221"/>
        <v>No</v>
      </c>
      <c r="L4726">
        <f t="shared" si="222"/>
        <v>297045</v>
      </c>
      <c r="M4726" s="1" t="str">
        <f>IF(ISBLANK(D4726),_xlfn.MODE.SNGL(moras[TIPO_ASEGURAMIENTO]),D4726)</f>
        <v>TRABAJADOR INDEPENDIENTE</v>
      </c>
      <c r="N4726" s="1">
        <f>IF(ISBLANK(moras[[#This Row],[EDAD]]),T4747,moras[[#This Row],[EDAD]])</f>
        <v>45</v>
      </c>
    </row>
    <row r="4727" spans="1:14" x14ac:dyDescent="0.35">
      <c r="A4727" s="1">
        <v>4726</v>
      </c>
      <c r="B4727" s="1" t="s">
        <v>9</v>
      </c>
      <c r="C4727" s="1">
        <v>600000</v>
      </c>
      <c r="D4727" s="1" t="s">
        <v>10</v>
      </c>
      <c r="E4727" s="1" t="s">
        <v>16</v>
      </c>
      <c r="F4727" s="1" t="s">
        <v>12</v>
      </c>
      <c r="G4727" s="1" t="s">
        <v>12</v>
      </c>
      <c r="H4727" s="1" t="s">
        <v>13</v>
      </c>
      <c r="I4727" s="1">
        <v>46</v>
      </c>
      <c r="J4727" t="str">
        <f t="shared" si="220"/>
        <v>No</v>
      </c>
      <c r="K4727" t="str">
        <f t="shared" si="221"/>
        <v>No</v>
      </c>
      <c r="L4727">
        <f t="shared" si="222"/>
        <v>600000</v>
      </c>
      <c r="M4727" s="1" t="str">
        <f>IF(ISBLANK(D4727),_xlfn.MODE.SNGL(moras[TIPO_ASEGURAMIENTO]),D4727)</f>
        <v>ASALARIADO</v>
      </c>
      <c r="N4727" s="1">
        <f>IF(ISBLANK(moras[[#This Row],[EDAD]]),T4748,moras[[#This Row],[EDAD]])</f>
        <v>46</v>
      </c>
    </row>
    <row r="4728" spans="1:14" x14ac:dyDescent="0.35">
      <c r="A4728" s="1">
        <v>4727</v>
      </c>
      <c r="B4728" s="1" t="s">
        <v>9</v>
      </c>
      <c r="C4728" s="1">
        <v>471303</v>
      </c>
      <c r="D4728" s="1" t="s">
        <v>10</v>
      </c>
      <c r="E4728" s="1" t="s">
        <v>11</v>
      </c>
      <c r="F4728" s="1" t="s">
        <v>12</v>
      </c>
      <c r="G4728" s="1" t="s">
        <v>13</v>
      </c>
      <c r="H4728" s="1" t="s">
        <v>12</v>
      </c>
      <c r="I4728" s="1">
        <v>56</v>
      </c>
      <c r="J4728" t="str">
        <f t="shared" si="220"/>
        <v>No</v>
      </c>
      <c r="K4728" t="str">
        <f t="shared" si="221"/>
        <v>No</v>
      </c>
      <c r="L4728">
        <f t="shared" si="222"/>
        <v>471303</v>
      </c>
      <c r="M4728" s="1" t="str">
        <f>IF(ISBLANK(D4728),_xlfn.MODE.SNGL(moras[TIPO_ASEGURAMIENTO]),D4728)</f>
        <v>ASALARIADO</v>
      </c>
      <c r="N4728" s="1">
        <f>IF(ISBLANK(moras[[#This Row],[EDAD]]),T4749,moras[[#This Row],[EDAD]])</f>
        <v>56</v>
      </c>
    </row>
    <row r="4729" spans="1:14" x14ac:dyDescent="0.35">
      <c r="A4729" s="1">
        <v>4728</v>
      </c>
      <c r="B4729" s="1" t="s">
        <v>9</v>
      </c>
      <c r="C4729" s="1">
        <v>584267</v>
      </c>
      <c r="D4729" s="1" t="s">
        <v>10</v>
      </c>
      <c r="E4729" s="1" t="s">
        <v>16</v>
      </c>
      <c r="F4729" s="1" t="s">
        <v>12</v>
      </c>
      <c r="G4729" s="1" t="s">
        <v>13</v>
      </c>
      <c r="H4729" s="1" t="s">
        <v>13</v>
      </c>
      <c r="I4729" s="1">
        <v>34</v>
      </c>
      <c r="J4729" t="str">
        <f t="shared" si="220"/>
        <v>No</v>
      </c>
      <c r="K4729" t="str">
        <f t="shared" si="221"/>
        <v>No</v>
      </c>
      <c r="L4729">
        <f t="shared" si="222"/>
        <v>584267</v>
      </c>
      <c r="M4729" s="1" t="str">
        <f>IF(ISBLANK(D4729),_xlfn.MODE.SNGL(moras[TIPO_ASEGURAMIENTO]),D4729)</f>
        <v>ASALARIADO</v>
      </c>
      <c r="N4729" s="1">
        <f>IF(ISBLANK(moras[[#This Row],[EDAD]]),T4750,moras[[#This Row],[EDAD]])</f>
        <v>34</v>
      </c>
    </row>
    <row r="4730" spans="1:14" x14ac:dyDescent="0.35">
      <c r="A4730" s="1">
        <v>4729</v>
      </c>
      <c r="B4730" s="1" t="s">
        <v>15</v>
      </c>
      <c r="C4730" s="1">
        <v>455696</v>
      </c>
      <c r="D4730" s="1" t="s">
        <v>10</v>
      </c>
      <c r="E4730" s="1" t="s">
        <v>11</v>
      </c>
      <c r="F4730" s="1" t="s">
        <v>12</v>
      </c>
      <c r="G4730" s="1" t="s">
        <v>13</v>
      </c>
      <c r="H4730" s="1" t="s">
        <v>13</v>
      </c>
      <c r="I4730" s="1">
        <v>35</v>
      </c>
      <c r="J4730" t="str">
        <f t="shared" si="220"/>
        <v>No</v>
      </c>
      <c r="K4730" t="str">
        <f t="shared" si="221"/>
        <v>No</v>
      </c>
      <c r="L4730">
        <f t="shared" si="222"/>
        <v>455696</v>
      </c>
      <c r="M4730" s="1" t="str">
        <f>IF(ISBLANK(D4730),_xlfn.MODE.SNGL(moras[TIPO_ASEGURAMIENTO]),D4730)</f>
        <v>ASALARIADO</v>
      </c>
      <c r="N4730" s="1">
        <f>IF(ISBLANK(moras[[#This Row],[EDAD]]),T4751,moras[[#This Row],[EDAD]])</f>
        <v>35</v>
      </c>
    </row>
    <row r="4731" spans="1:14" x14ac:dyDescent="0.35">
      <c r="A4731" s="1">
        <v>4730</v>
      </c>
      <c r="B4731" s="1" t="s">
        <v>9</v>
      </c>
      <c r="C4731" s="1">
        <v>508567.57</v>
      </c>
      <c r="D4731" s="1" t="s">
        <v>10</v>
      </c>
      <c r="E4731" s="1" t="s">
        <v>16</v>
      </c>
      <c r="F4731" s="1" t="s">
        <v>12</v>
      </c>
      <c r="G4731" s="1" t="s">
        <v>13</v>
      </c>
      <c r="H4731" s="1" t="s">
        <v>13</v>
      </c>
      <c r="I4731" s="1">
        <v>28</v>
      </c>
      <c r="J4731" t="str">
        <f t="shared" si="220"/>
        <v>No</v>
      </c>
      <c r="K4731" t="str">
        <f t="shared" si="221"/>
        <v>No</v>
      </c>
      <c r="L4731">
        <f t="shared" si="222"/>
        <v>508567.57</v>
      </c>
      <c r="M4731" s="1" t="str">
        <f>IF(ISBLANK(D4731),_xlfn.MODE.SNGL(moras[TIPO_ASEGURAMIENTO]),D4731)</f>
        <v>ASALARIADO</v>
      </c>
      <c r="N4731" s="1">
        <f>IF(ISBLANK(moras[[#This Row],[EDAD]]),T4752,moras[[#This Row],[EDAD]])</f>
        <v>28</v>
      </c>
    </row>
    <row r="4732" spans="1:14" x14ac:dyDescent="0.35">
      <c r="A4732" s="1">
        <v>4731</v>
      </c>
      <c r="B4732" s="1" t="s">
        <v>9</v>
      </c>
      <c r="C4732" s="1">
        <v>780062.6</v>
      </c>
      <c r="D4732" s="1" t="s">
        <v>10</v>
      </c>
      <c r="E4732" s="1" t="s">
        <v>16</v>
      </c>
      <c r="F4732" s="1" t="s">
        <v>12</v>
      </c>
      <c r="G4732" s="1" t="s">
        <v>13</v>
      </c>
      <c r="H4732" s="1" t="s">
        <v>13</v>
      </c>
      <c r="I4732" s="1">
        <v>41</v>
      </c>
      <c r="J4732" t="str">
        <f t="shared" si="220"/>
        <v>No</v>
      </c>
      <c r="K4732" t="str">
        <f t="shared" si="221"/>
        <v>No</v>
      </c>
      <c r="L4732">
        <f t="shared" si="222"/>
        <v>780062.6</v>
      </c>
      <c r="M4732" s="1" t="str">
        <f>IF(ISBLANK(D4732),_xlfn.MODE.SNGL(moras[TIPO_ASEGURAMIENTO]),D4732)</f>
        <v>ASALARIADO</v>
      </c>
      <c r="N4732" s="1">
        <f>IF(ISBLANK(moras[[#This Row],[EDAD]]),T4753,moras[[#This Row],[EDAD]])</f>
        <v>41</v>
      </c>
    </row>
    <row r="4733" spans="1:14" x14ac:dyDescent="0.35">
      <c r="A4733" s="1">
        <v>4732</v>
      </c>
      <c r="B4733" s="1" t="s">
        <v>15</v>
      </c>
      <c r="C4733" s="1">
        <v>299152</v>
      </c>
      <c r="D4733" s="1" t="s">
        <v>10</v>
      </c>
      <c r="E4733" s="1" t="s">
        <v>11</v>
      </c>
      <c r="F4733" s="1" t="s">
        <v>12</v>
      </c>
      <c r="G4733" s="1" t="s">
        <v>13</v>
      </c>
      <c r="H4733" s="1" t="s">
        <v>13</v>
      </c>
      <c r="I4733" s="1">
        <v>48</v>
      </c>
      <c r="J4733" t="str">
        <f t="shared" si="220"/>
        <v>No</v>
      </c>
      <c r="K4733" t="str">
        <f t="shared" si="221"/>
        <v>No</v>
      </c>
      <c r="L4733">
        <f t="shared" si="222"/>
        <v>299152</v>
      </c>
      <c r="M4733" s="1" t="str">
        <f>IF(ISBLANK(D4733),_xlfn.MODE.SNGL(moras[TIPO_ASEGURAMIENTO]),D4733)</f>
        <v>ASALARIADO</v>
      </c>
      <c r="N4733" s="1">
        <f>IF(ISBLANK(moras[[#This Row],[EDAD]]),T4754,moras[[#This Row],[EDAD]])</f>
        <v>48</v>
      </c>
    </row>
    <row r="4734" spans="1:14" x14ac:dyDescent="0.35">
      <c r="A4734" s="1">
        <v>4733</v>
      </c>
      <c r="B4734" s="1" t="s">
        <v>9</v>
      </c>
      <c r="C4734" s="1">
        <v>83752.679999999993</v>
      </c>
      <c r="D4734" s="1" t="s">
        <v>10</v>
      </c>
      <c r="E4734" s="1" t="s">
        <v>16</v>
      </c>
      <c r="F4734" s="1" t="s">
        <v>12</v>
      </c>
      <c r="G4734" s="1" t="s">
        <v>12</v>
      </c>
      <c r="H4734" s="1" t="s">
        <v>13</v>
      </c>
      <c r="I4734" s="1">
        <v>33</v>
      </c>
      <c r="J4734" t="str">
        <f t="shared" si="220"/>
        <v>No</v>
      </c>
      <c r="K4734" t="str">
        <f t="shared" si="221"/>
        <v>No</v>
      </c>
      <c r="L4734">
        <f t="shared" si="222"/>
        <v>83752.679999999993</v>
      </c>
      <c r="M4734" s="1" t="str">
        <f>IF(ISBLANK(D4734),_xlfn.MODE.SNGL(moras[TIPO_ASEGURAMIENTO]),D4734)</f>
        <v>ASALARIADO</v>
      </c>
      <c r="N4734" s="1">
        <f>IF(ISBLANK(moras[[#This Row],[EDAD]]),T4755,moras[[#This Row],[EDAD]])</f>
        <v>33</v>
      </c>
    </row>
    <row r="4735" spans="1:14" x14ac:dyDescent="0.35">
      <c r="A4735" s="1">
        <v>4734</v>
      </c>
      <c r="B4735" s="1" t="s">
        <v>15</v>
      </c>
      <c r="C4735" s="1">
        <v>566297</v>
      </c>
      <c r="D4735" s="1" t="s">
        <v>18</v>
      </c>
      <c r="E4735" s="1" t="s">
        <v>16</v>
      </c>
      <c r="F4735" s="1" t="s">
        <v>12</v>
      </c>
      <c r="G4735" s="1" t="s">
        <v>12</v>
      </c>
      <c r="H4735" s="1" t="s">
        <v>13</v>
      </c>
      <c r="I4735" s="1">
        <v>59</v>
      </c>
      <c r="J4735" t="str">
        <f t="shared" si="220"/>
        <v>No</v>
      </c>
      <c r="K4735" t="str">
        <f t="shared" si="221"/>
        <v>No</v>
      </c>
      <c r="L4735">
        <f t="shared" si="222"/>
        <v>566297</v>
      </c>
      <c r="M4735" s="1" t="str">
        <f>IF(ISBLANK(D4735),_xlfn.MODE.SNGL(moras[TIPO_ASEGURAMIENTO]),D4735)</f>
        <v>TRABAJADOR INDEPENDIENTE</v>
      </c>
      <c r="N4735" s="1">
        <f>IF(ISBLANK(moras[[#This Row],[EDAD]]),T4756,moras[[#This Row],[EDAD]])</f>
        <v>59</v>
      </c>
    </row>
    <row r="4736" spans="1:14" x14ac:dyDescent="0.35">
      <c r="A4736" s="1">
        <v>4735</v>
      </c>
      <c r="B4736" s="1" t="s">
        <v>9</v>
      </c>
      <c r="C4736" s="1">
        <v>515703.75</v>
      </c>
      <c r="D4736" s="1" t="s">
        <v>10</v>
      </c>
      <c r="E4736" s="1" t="s">
        <v>11</v>
      </c>
      <c r="F4736" s="1" t="s">
        <v>12</v>
      </c>
      <c r="G4736" s="1" t="s">
        <v>13</v>
      </c>
      <c r="H4736" s="1" t="s">
        <v>13</v>
      </c>
      <c r="I4736" s="1">
        <v>49</v>
      </c>
      <c r="J4736" t="str">
        <f t="shared" si="220"/>
        <v>No</v>
      </c>
      <c r="K4736" t="str">
        <f t="shared" si="221"/>
        <v>No</v>
      </c>
      <c r="L4736">
        <f t="shared" si="222"/>
        <v>515703.75</v>
      </c>
      <c r="M4736" s="1" t="str">
        <f>IF(ISBLANK(D4736),_xlfn.MODE.SNGL(moras[TIPO_ASEGURAMIENTO]),D4736)</f>
        <v>ASALARIADO</v>
      </c>
      <c r="N4736" s="1">
        <f>IF(ISBLANK(moras[[#This Row],[EDAD]]),T4757,moras[[#This Row],[EDAD]])</f>
        <v>49</v>
      </c>
    </row>
    <row r="4737" spans="1:14" x14ac:dyDescent="0.35">
      <c r="A4737" s="1">
        <v>4736</v>
      </c>
      <c r="B4737" s="1" t="s">
        <v>9</v>
      </c>
      <c r="C4737" s="1">
        <v>666888.57999999996</v>
      </c>
      <c r="D4737" s="1" t="s">
        <v>10</v>
      </c>
      <c r="E4737" s="1" t="s">
        <v>16</v>
      </c>
      <c r="F4737" s="1" t="s">
        <v>12</v>
      </c>
      <c r="G4737" s="1" t="s">
        <v>13</v>
      </c>
      <c r="H4737" s="1" t="s">
        <v>13</v>
      </c>
      <c r="I4737" s="1">
        <v>57</v>
      </c>
      <c r="J4737" t="str">
        <f t="shared" si="220"/>
        <v>No</v>
      </c>
      <c r="K4737" t="str">
        <f t="shared" si="221"/>
        <v>No</v>
      </c>
      <c r="L4737">
        <f t="shared" si="222"/>
        <v>666888.57999999996</v>
      </c>
      <c r="M4737" s="1" t="str">
        <f>IF(ISBLANK(D4737),_xlfn.MODE.SNGL(moras[TIPO_ASEGURAMIENTO]),D4737)</f>
        <v>ASALARIADO</v>
      </c>
      <c r="N4737" s="1">
        <f>IF(ISBLANK(moras[[#This Row],[EDAD]]),T4758,moras[[#This Row],[EDAD]])</f>
        <v>57</v>
      </c>
    </row>
    <row r="4738" spans="1:14" x14ac:dyDescent="0.35">
      <c r="A4738" s="1">
        <v>4737</v>
      </c>
      <c r="B4738" s="1" t="s">
        <v>15</v>
      </c>
      <c r="C4738" s="1">
        <v>597692</v>
      </c>
      <c r="D4738" s="1" t="s">
        <v>10</v>
      </c>
      <c r="E4738" s="1" t="s">
        <v>16</v>
      </c>
      <c r="F4738" s="1" t="s">
        <v>12</v>
      </c>
      <c r="G4738" s="1" t="s">
        <v>13</v>
      </c>
      <c r="H4738" s="1" t="s">
        <v>13</v>
      </c>
      <c r="I4738" s="1">
        <v>40</v>
      </c>
      <c r="J4738" t="str">
        <f t="shared" ref="J4738:J4801" si="223">IF(1.96&lt;ABS(C4738-$S$23)/$S$24,"Atípico","No")</f>
        <v>No</v>
      </c>
      <c r="K4738" t="str">
        <f t="shared" ref="K4738:K4801" si="224">IF(1.96&lt;ABS((I4738-$T$23)/$T$24),"Atípico", "No")</f>
        <v>No</v>
      </c>
      <c r="L4738">
        <f t="shared" ref="L4738:L4801" si="225">IF(ISBLANK(C4738),$S$23,C4738)</f>
        <v>597692</v>
      </c>
      <c r="M4738" s="1" t="str">
        <f>IF(ISBLANK(D4738),_xlfn.MODE.SNGL(moras[TIPO_ASEGURAMIENTO]),D4738)</f>
        <v>ASALARIADO</v>
      </c>
      <c r="N4738" s="1">
        <f>IF(ISBLANK(moras[[#This Row],[EDAD]]),T4759,moras[[#This Row],[EDAD]])</f>
        <v>40</v>
      </c>
    </row>
    <row r="4739" spans="1:14" x14ac:dyDescent="0.35">
      <c r="A4739" s="1">
        <v>4738</v>
      </c>
      <c r="B4739" s="1" t="s">
        <v>9</v>
      </c>
      <c r="C4739" s="1">
        <v>377274.53</v>
      </c>
      <c r="D4739" s="1" t="s">
        <v>10</v>
      </c>
      <c r="E4739" s="1" t="s">
        <v>16</v>
      </c>
      <c r="F4739" s="1" t="s">
        <v>12</v>
      </c>
      <c r="G4739" s="1" t="s">
        <v>12</v>
      </c>
      <c r="H4739" s="1" t="s">
        <v>13</v>
      </c>
      <c r="I4739" s="1">
        <v>21</v>
      </c>
      <c r="J4739" t="str">
        <f t="shared" si="223"/>
        <v>No</v>
      </c>
      <c r="K4739" t="str">
        <f t="shared" si="224"/>
        <v>No</v>
      </c>
      <c r="L4739">
        <f t="shared" si="225"/>
        <v>377274.53</v>
      </c>
      <c r="M4739" s="1" t="str">
        <f>IF(ISBLANK(D4739),_xlfn.MODE.SNGL(moras[TIPO_ASEGURAMIENTO]),D4739)</f>
        <v>ASALARIADO</v>
      </c>
      <c r="N4739" s="1">
        <f>IF(ISBLANK(moras[[#This Row],[EDAD]]),T4760,moras[[#This Row],[EDAD]])</f>
        <v>21</v>
      </c>
    </row>
    <row r="4740" spans="1:14" x14ac:dyDescent="0.35">
      <c r="A4740" s="1">
        <v>4739</v>
      </c>
      <c r="B4740" s="1" t="s">
        <v>9</v>
      </c>
      <c r="C4740" s="1">
        <v>426954</v>
      </c>
      <c r="D4740" s="1" t="s">
        <v>10</v>
      </c>
      <c r="E4740" s="1" t="s">
        <v>11</v>
      </c>
      <c r="F4740" s="1" t="s">
        <v>12</v>
      </c>
      <c r="G4740" s="1" t="s">
        <v>13</v>
      </c>
      <c r="H4740" s="1" t="s">
        <v>13</v>
      </c>
      <c r="I4740" s="1">
        <v>27</v>
      </c>
      <c r="J4740" t="str">
        <f t="shared" si="223"/>
        <v>No</v>
      </c>
      <c r="K4740" t="str">
        <f t="shared" si="224"/>
        <v>No</v>
      </c>
      <c r="L4740">
        <f t="shared" si="225"/>
        <v>426954</v>
      </c>
      <c r="M4740" s="1" t="str">
        <f>IF(ISBLANK(D4740),_xlfn.MODE.SNGL(moras[TIPO_ASEGURAMIENTO]),D4740)</f>
        <v>ASALARIADO</v>
      </c>
      <c r="N4740" s="1">
        <f>IF(ISBLANK(moras[[#This Row],[EDAD]]),T4761,moras[[#This Row],[EDAD]])</f>
        <v>27</v>
      </c>
    </row>
    <row r="4741" spans="1:14" x14ac:dyDescent="0.35">
      <c r="A4741" s="1">
        <v>4740</v>
      </c>
      <c r="B4741" s="1" t="s">
        <v>9</v>
      </c>
      <c r="C4741" s="1">
        <v>406273.76</v>
      </c>
      <c r="D4741" s="1" t="s">
        <v>10</v>
      </c>
      <c r="E4741" s="1" t="s">
        <v>16</v>
      </c>
      <c r="F4741" s="1" t="s">
        <v>12</v>
      </c>
      <c r="G4741" s="1" t="s">
        <v>13</v>
      </c>
      <c r="H4741" s="1" t="s">
        <v>13</v>
      </c>
      <c r="I4741" s="1">
        <v>30</v>
      </c>
      <c r="J4741" t="str">
        <f t="shared" si="223"/>
        <v>No</v>
      </c>
      <c r="K4741" t="str">
        <f t="shared" si="224"/>
        <v>No</v>
      </c>
      <c r="L4741">
        <f t="shared" si="225"/>
        <v>406273.76</v>
      </c>
      <c r="M4741" s="1" t="str">
        <f>IF(ISBLANK(D4741),_xlfn.MODE.SNGL(moras[TIPO_ASEGURAMIENTO]),D4741)</f>
        <v>ASALARIADO</v>
      </c>
      <c r="N4741" s="1">
        <f>IF(ISBLANK(moras[[#This Row],[EDAD]]),T4762,moras[[#This Row],[EDAD]])</f>
        <v>30</v>
      </c>
    </row>
    <row r="4742" spans="1:14" x14ac:dyDescent="0.35">
      <c r="A4742" s="1">
        <v>4741</v>
      </c>
      <c r="B4742" s="1" t="s">
        <v>15</v>
      </c>
      <c r="C4742" s="1">
        <v>278030</v>
      </c>
      <c r="D4742" s="1" t="s">
        <v>17</v>
      </c>
      <c r="E4742" s="1" t="s">
        <v>16</v>
      </c>
      <c r="F4742" s="1" t="s">
        <v>12</v>
      </c>
      <c r="G4742" s="1" t="s">
        <v>13</v>
      </c>
      <c r="H4742" s="1" t="s">
        <v>13</v>
      </c>
      <c r="I4742" s="1">
        <v>34</v>
      </c>
      <c r="J4742" t="str">
        <f t="shared" si="223"/>
        <v>No</v>
      </c>
      <c r="K4742" t="str">
        <f t="shared" si="224"/>
        <v>No</v>
      </c>
      <c r="L4742">
        <f t="shared" si="225"/>
        <v>278030</v>
      </c>
      <c r="M4742" s="1" t="str">
        <f>IF(ISBLANK(D4742),_xlfn.MODE.SNGL(moras[TIPO_ASEGURAMIENTO]),D4742)</f>
        <v>ASEGURADO VOLUNTARIO</v>
      </c>
      <c r="N4742" s="1">
        <f>IF(ISBLANK(moras[[#This Row],[EDAD]]),T4763,moras[[#This Row],[EDAD]])</f>
        <v>34</v>
      </c>
    </row>
    <row r="4743" spans="1:14" x14ac:dyDescent="0.35">
      <c r="A4743" s="1">
        <v>4742</v>
      </c>
      <c r="B4743" s="1" t="s">
        <v>9</v>
      </c>
      <c r="C4743" s="1">
        <v>478916.7</v>
      </c>
      <c r="D4743" s="1" t="s">
        <v>10</v>
      </c>
      <c r="E4743" s="1" t="s">
        <v>16</v>
      </c>
      <c r="F4743" s="1" t="s">
        <v>12</v>
      </c>
      <c r="G4743" s="1" t="s">
        <v>12</v>
      </c>
      <c r="H4743" s="1" t="s">
        <v>13</v>
      </c>
      <c r="I4743" s="1">
        <v>48</v>
      </c>
      <c r="J4743" t="str">
        <f t="shared" si="223"/>
        <v>No</v>
      </c>
      <c r="K4743" t="str">
        <f t="shared" si="224"/>
        <v>No</v>
      </c>
      <c r="L4743">
        <f t="shared" si="225"/>
        <v>478916.7</v>
      </c>
      <c r="M4743" s="1" t="str">
        <f>IF(ISBLANK(D4743),_xlfn.MODE.SNGL(moras[TIPO_ASEGURAMIENTO]),D4743)</f>
        <v>ASALARIADO</v>
      </c>
      <c r="N4743" s="1">
        <f>IF(ISBLANK(moras[[#This Row],[EDAD]]),T4764,moras[[#This Row],[EDAD]])</f>
        <v>48</v>
      </c>
    </row>
    <row r="4744" spans="1:14" x14ac:dyDescent="0.35">
      <c r="A4744" s="1">
        <v>4743</v>
      </c>
      <c r="B4744" s="1" t="s">
        <v>9</v>
      </c>
      <c r="C4744" s="1">
        <v>713217</v>
      </c>
      <c r="D4744" s="1" t="s">
        <v>10</v>
      </c>
      <c r="E4744" s="1" t="s">
        <v>11</v>
      </c>
      <c r="F4744" s="1" t="s">
        <v>12</v>
      </c>
      <c r="G4744" s="1" t="s">
        <v>13</v>
      </c>
      <c r="H4744" s="1" t="s">
        <v>13</v>
      </c>
      <c r="I4744" s="1">
        <v>32</v>
      </c>
      <c r="J4744" t="str">
        <f t="shared" si="223"/>
        <v>No</v>
      </c>
      <c r="K4744" t="str">
        <f t="shared" si="224"/>
        <v>No</v>
      </c>
      <c r="L4744">
        <f t="shared" si="225"/>
        <v>713217</v>
      </c>
      <c r="M4744" s="1" t="str">
        <f>IF(ISBLANK(D4744),_xlfn.MODE.SNGL(moras[TIPO_ASEGURAMIENTO]),D4744)</f>
        <v>ASALARIADO</v>
      </c>
      <c r="N4744" s="1">
        <f>IF(ISBLANK(moras[[#This Row],[EDAD]]),T4765,moras[[#This Row],[EDAD]])</f>
        <v>32</v>
      </c>
    </row>
    <row r="4745" spans="1:14" x14ac:dyDescent="0.35">
      <c r="A4745" s="1">
        <v>4744</v>
      </c>
      <c r="B4745" s="1" t="s">
        <v>9</v>
      </c>
      <c r="C4745" s="1">
        <v>380000</v>
      </c>
      <c r="D4745" s="1" t="s">
        <v>10</v>
      </c>
      <c r="E4745" s="1" t="s">
        <v>16</v>
      </c>
      <c r="F4745" s="1" t="s">
        <v>12</v>
      </c>
      <c r="G4745" s="1" t="s">
        <v>13</v>
      </c>
      <c r="H4745" s="1" t="s">
        <v>12</v>
      </c>
      <c r="I4745" s="1">
        <v>22</v>
      </c>
      <c r="J4745" t="str">
        <f t="shared" si="223"/>
        <v>No</v>
      </c>
      <c r="K4745" t="str">
        <f t="shared" si="224"/>
        <v>No</v>
      </c>
      <c r="L4745">
        <f t="shared" si="225"/>
        <v>380000</v>
      </c>
      <c r="M4745" s="1" t="str">
        <f>IF(ISBLANK(D4745),_xlfn.MODE.SNGL(moras[TIPO_ASEGURAMIENTO]),D4745)</f>
        <v>ASALARIADO</v>
      </c>
      <c r="N4745" s="1">
        <f>IF(ISBLANK(moras[[#This Row],[EDAD]]),T4766,moras[[#This Row],[EDAD]])</f>
        <v>22</v>
      </c>
    </row>
    <row r="4746" spans="1:14" x14ac:dyDescent="0.35">
      <c r="A4746" s="1">
        <v>4745</v>
      </c>
      <c r="B4746" s="1" t="s">
        <v>9</v>
      </c>
      <c r="C4746" s="1">
        <v>371789</v>
      </c>
      <c r="D4746" s="1" t="s">
        <v>18</v>
      </c>
      <c r="E4746" s="1" t="s">
        <v>16</v>
      </c>
      <c r="F4746" s="1" t="s">
        <v>12</v>
      </c>
      <c r="G4746" s="1" t="s">
        <v>13</v>
      </c>
      <c r="H4746" s="1" t="s">
        <v>13</v>
      </c>
      <c r="I4746" s="1">
        <v>55</v>
      </c>
      <c r="J4746" t="str">
        <f t="shared" si="223"/>
        <v>No</v>
      </c>
      <c r="K4746" t="str">
        <f t="shared" si="224"/>
        <v>No</v>
      </c>
      <c r="L4746">
        <f t="shared" si="225"/>
        <v>371789</v>
      </c>
      <c r="M4746" s="1" t="str">
        <f>IF(ISBLANK(D4746),_xlfn.MODE.SNGL(moras[TIPO_ASEGURAMIENTO]),D4746)</f>
        <v>TRABAJADOR INDEPENDIENTE</v>
      </c>
      <c r="N4746" s="1">
        <f>IF(ISBLANK(moras[[#This Row],[EDAD]]),T4767,moras[[#This Row],[EDAD]])</f>
        <v>55</v>
      </c>
    </row>
    <row r="4747" spans="1:14" x14ac:dyDescent="0.35">
      <c r="A4747" s="1">
        <v>4746</v>
      </c>
      <c r="B4747" s="1" t="s">
        <v>9</v>
      </c>
      <c r="C4747" s="1">
        <v>409656.48</v>
      </c>
      <c r="D4747" s="1" t="s">
        <v>10</v>
      </c>
      <c r="E4747" s="1" t="s">
        <v>16</v>
      </c>
      <c r="F4747" s="1" t="s">
        <v>12</v>
      </c>
      <c r="G4747" s="1" t="s">
        <v>12</v>
      </c>
      <c r="H4747" s="1" t="s">
        <v>13</v>
      </c>
      <c r="I4747" s="1">
        <v>59</v>
      </c>
      <c r="J4747" t="str">
        <f t="shared" si="223"/>
        <v>No</v>
      </c>
      <c r="K4747" t="str">
        <f t="shared" si="224"/>
        <v>No</v>
      </c>
      <c r="L4747">
        <f t="shared" si="225"/>
        <v>409656.48</v>
      </c>
      <c r="M4747" s="1" t="str">
        <f>IF(ISBLANK(D4747),_xlfn.MODE.SNGL(moras[TIPO_ASEGURAMIENTO]),D4747)</f>
        <v>ASALARIADO</v>
      </c>
      <c r="N4747" s="1">
        <f>IF(ISBLANK(moras[[#This Row],[EDAD]]),T4768,moras[[#This Row],[EDAD]])</f>
        <v>59</v>
      </c>
    </row>
    <row r="4748" spans="1:14" x14ac:dyDescent="0.35">
      <c r="A4748" s="1">
        <v>4747</v>
      </c>
      <c r="B4748" s="1" t="s">
        <v>9</v>
      </c>
      <c r="C4748" s="1">
        <v>297045</v>
      </c>
      <c r="D4748" s="1" t="s">
        <v>17</v>
      </c>
      <c r="E4748" s="1" t="s">
        <v>16</v>
      </c>
      <c r="F4748" s="1" t="s">
        <v>12</v>
      </c>
      <c r="G4748" s="1" t="s">
        <v>12</v>
      </c>
      <c r="H4748" s="1" t="s">
        <v>13</v>
      </c>
      <c r="I4748" s="1">
        <v>27</v>
      </c>
      <c r="J4748" t="str">
        <f t="shared" si="223"/>
        <v>No</v>
      </c>
      <c r="K4748" t="str">
        <f t="shared" si="224"/>
        <v>No</v>
      </c>
      <c r="L4748">
        <f t="shared" si="225"/>
        <v>297045</v>
      </c>
      <c r="M4748" s="1" t="str">
        <f>IF(ISBLANK(D4748),_xlfn.MODE.SNGL(moras[TIPO_ASEGURAMIENTO]),D4748)</f>
        <v>ASEGURADO VOLUNTARIO</v>
      </c>
      <c r="N4748" s="1">
        <f>IF(ISBLANK(moras[[#This Row],[EDAD]]),T4769,moras[[#This Row],[EDAD]])</f>
        <v>27</v>
      </c>
    </row>
    <row r="4749" spans="1:14" x14ac:dyDescent="0.35">
      <c r="A4749" s="1">
        <v>4748</v>
      </c>
      <c r="B4749" s="1" t="s">
        <v>9</v>
      </c>
      <c r="C4749" s="1">
        <v>554879.49</v>
      </c>
      <c r="D4749" s="1" t="s">
        <v>10</v>
      </c>
      <c r="E4749" s="1" t="s">
        <v>16</v>
      </c>
      <c r="F4749" s="1" t="s">
        <v>12</v>
      </c>
      <c r="G4749" s="1" t="s">
        <v>13</v>
      </c>
      <c r="H4749" s="1" t="s">
        <v>13</v>
      </c>
      <c r="I4749" s="1">
        <v>30</v>
      </c>
      <c r="J4749" t="str">
        <f t="shared" si="223"/>
        <v>No</v>
      </c>
      <c r="K4749" t="str">
        <f t="shared" si="224"/>
        <v>No</v>
      </c>
      <c r="L4749">
        <f t="shared" si="225"/>
        <v>554879.49</v>
      </c>
      <c r="M4749" s="1" t="str">
        <f>IF(ISBLANK(D4749),_xlfn.MODE.SNGL(moras[TIPO_ASEGURAMIENTO]),D4749)</f>
        <v>ASALARIADO</v>
      </c>
      <c r="N4749" s="1">
        <f>IF(ISBLANK(moras[[#This Row],[EDAD]]),T4770,moras[[#This Row],[EDAD]])</f>
        <v>30</v>
      </c>
    </row>
    <row r="4750" spans="1:14" x14ac:dyDescent="0.35">
      <c r="A4750" s="1">
        <v>4749</v>
      </c>
      <c r="B4750" s="1" t="s">
        <v>15</v>
      </c>
      <c r="C4750" s="1">
        <v>686166</v>
      </c>
      <c r="D4750" s="1" t="s">
        <v>18</v>
      </c>
      <c r="E4750" s="1" t="s">
        <v>16</v>
      </c>
      <c r="F4750" s="1" t="s">
        <v>12</v>
      </c>
      <c r="G4750" s="1" t="s">
        <v>13</v>
      </c>
      <c r="H4750" s="1" t="s">
        <v>13</v>
      </c>
      <c r="I4750" s="1">
        <v>37</v>
      </c>
      <c r="J4750" t="str">
        <f t="shared" si="223"/>
        <v>No</v>
      </c>
      <c r="K4750" t="str">
        <f t="shared" si="224"/>
        <v>No</v>
      </c>
      <c r="L4750">
        <f t="shared" si="225"/>
        <v>686166</v>
      </c>
      <c r="M4750" s="1" t="str">
        <f>IF(ISBLANK(D4750),_xlfn.MODE.SNGL(moras[TIPO_ASEGURAMIENTO]),D4750)</f>
        <v>TRABAJADOR INDEPENDIENTE</v>
      </c>
      <c r="N4750" s="1">
        <f>IF(ISBLANK(moras[[#This Row],[EDAD]]),T4771,moras[[#This Row],[EDAD]])</f>
        <v>37</v>
      </c>
    </row>
    <row r="4751" spans="1:14" x14ac:dyDescent="0.35">
      <c r="A4751" s="1">
        <v>4750</v>
      </c>
      <c r="B4751" s="1" t="s">
        <v>15</v>
      </c>
      <c r="C4751" s="1">
        <v>919460.32</v>
      </c>
      <c r="D4751" s="1" t="s">
        <v>10</v>
      </c>
      <c r="E4751" s="1" t="s">
        <v>11</v>
      </c>
      <c r="F4751" s="1" t="s">
        <v>12</v>
      </c>
      <c r="G4751" s="1" t="s">
        <v>13</v>
      </c>
      <c r="H4751" s="1" t="s">
        <v>13</v>
      </c>
      <c r="I4751" s="1">
        <v>57</v>
      </c>
      <c r="J4751" t="str">
        <f t="shared" si="223"/>
        <v>No</v>
      </c>
      <c r="K4751" t="str">
        <f t="shared" si="224"/>
        <v>No</v>
      </c>
      <c r="L4751">
        <f t="shared" si="225"/>
        <v>919460.32</v>
      </c>
      <c r="M4751" s="1" t="str">
        <f>IF(ISBLANK(D4751),_xlfn.MODE.SNGL(moras[TIPO_ASEGURAMIENTO]),D4751)</f>
        <v>ASALARIADO</v>
      </c>
      <c r="N4751" s="1">
        <f>IF(ISBLANK(moras[[#This Row],[EDAD]]),T4772,moras[[#This Row],[EDAD]])</f>
        <v>57</v>
      </c>
    </row>
    <row r="4752" spans="1:14" x14ac:dyDescent="0.35">
      <c r="A4752" s="1">
        <v>4751</v>
      </c>
      <c r="B4752" s="1" t="s">
        <v>9</v>
      </c>
      <c r="C4752" s="1">
        <v>426614.9</v>
      </c>
      <c r="D4752" s="1" t="s">
        <v>10</v>
      </c>
      <c r="E4752" s="1" t="s">
        <v>16</v>
      </c>
      <c r="F4752" s="1" t="s">
        <v>12</v>
      </c>
      <c r="G4752" s="1" t="s">
        <v>13</v>
      </c>
      <c r="H4752" s="1" t="s">
        <v>13</v>
      </c>
      <c r="I4752" s="1">
        <v>33</v>
      </c>
      <c r="J4752" t="str">
        <f t="shared" si="223"/>
        <v>No</v>
      </c>
      <c r="K4752" t="str">
        <f t="shared" si="224"/>
        <v>No</v>
      </c>
      <c r="L4752">
        <f t="shared" si="225"/>
        <v>426614.9</v>
      </c>
      <c r="M4752" s="1" t="str">
        <f>IF(ISBLANK(D4752),_xlfn.MODE.SNGL(moras[TIPO_ASEGURAMIENTO]),D4752)</f>
        <v>ASALARIADO</v>
      </c>
      <c r="N4752" s="1">
        <f>IF(ISBLANK(moras[[#This Row],[EDAD]]),T4773,moras[[#This Row],[EDAD]])</f>
        <v>33</v>
      </c>
    </row>
    <row r="4753" spans="1:14" x14ac:dyDescent="0.35">
      <c r="A4753" s="1">
        <v>4752</v>
      </c>
      <c r="B4753" s="1" t="s">
        <v>15</v>
      </c>
      <c r="C4753" s="1">
        <v>297046</v>
      </c>
      <c r="D4753" s="1" t="s">
        <v>17</v>
      </c>
      <c r="E4753" s="1" t="s">
        <v>16</v>
      </c>
      <c r="F4753" s="1" t="s">
        <v>12</v>
      </c>
      <c r="G4753" s="1" t="s">
        <v>13</v>
      </c>
      <c r="H4753" s="1" t="s">
        <v>13</v>
      </c>
      <c r="I4753" s="1">
        <v>47</v>
      </c>
      <c r="J4753" t="str">
        <f t="shared" si="223"/>
        <v>No</v>
      </c>
      <c r="K4753" t="str">
        <f t="shared" si="224"/>
        <v>No</v>
      </c>
      <c r="L4753">
        <f t="shared" si="225"/>
        <v>297046</v>
      </c>
      <c r="M4753" s="1" t="str">
        <f>IF(ISBLANK(D4753),_xlfn.MODE.SNGL(moras[TIPO_ASEGURAMIENTO]),D4753)</f>
        <v>ASEGURADO VOLUNTARIO</v>
      </c>
      <c r="N4753" s="1">
        <f>IF(ISBLANK(moras[[#This Row],[EDAD]]),T4774,moras[[#This Row],[EDAD]])</f>
        <v>47</v>
      </c>
    </row>
    <row r="4754" spans="1:14" x14ac:dyDescent="0.35">
      <c r="A4754" s="1">
        <v>4753</v>
      </c>
      <c r="B4754" s="1" t="s">
        <v>9</v>
      </c>
      <c r="C4754" s="1">
        <v>54143</v>
      </c>
      <c r="D4754" s="1" t="s">
        <v>10</v>
      </c>
      <c r="E4754" s="1" t="s">
        <v>16</v>
      </c>
      <c r="F4754" s="1" t="s">
        <v>12</v>
      </c>
      <c r="G4754" s="1" t="s">
        <v>13</v>
      </c>
      <c r="H4754" s="1" t="s">
        <v>13</v>
      </c>
      <c r="I4754" s="1">
        <v>28</v>
      </c>
      <c r="J4754" t="str">
        <f t="shared" si="223"/>
        <v>No</v>
      </c>
      <c r="K4754" t="str">
        <f t="shared" si="224"/>
        <v>No</v>
      </c>
      <c r="L4754">
        <f t="shared" si="225"/>
        <v>54143</v>
      </c>
      <c r="M4754" s="1" t="str">
        <f>IF(ISBLANK(D4754),_xlfn.MODE.SNGL(moras[TIPO_ASEGURAMIENTO]),D4754)</f>
        <v>ASALARIADO</v>
      </c>
      <c r="N4754" s="1">
        <f>IF(ISBLANK(moras[[#This Row],[EDAD]]),T4775,moras[[#This Row],[EDAD]])</f>
        <v>28</v>
      </c>
    </row>
    <row r="4755" spans="1:14" x14ac:dyDescent="0.35">
      <c r="A4755" s="1">
        <v>4754</v>
      </c>
      <c r="B4755" s="1" t="s">
        <v>9</v>
      </c>
      <c r="C4755" s="1">
        <v>289033.15000000002</v>
      </c>
      <c r="D4755" s="1" t="s">
        <v>10</v>
      </c>
      <c r="E4755" s="1" t="s">
        <v>16</v>
      </c>
      <c r="F4755" s="1" t="s">
        <v>12</v>
      </c>
      <c r="G4755" s="1" t="s">
        <v>12</v>
      </c>
      <c r="H4755" s="1" t="s">
        <v>13</v>
      </c>
      <c r="I4755" s="1">
        <v>21</v>
      </c>
      <c r="J4755" t="str">
        <f t="shared" si="223"/>
        <v>No</v>
      </c>
      <c r="K4755" t="str">
        <f t="shared" si="224"/>
        <v>No</v>
      </c>
      <c r="L4755">
        <f t="shared" si="225"/>
        <v>289033.15000000002</v>
      </c>
      <c r="M4755" s="1" t="str">
        <f>IF(ISBLANK(D4755),_xlfn.MODE.SNGL(moras[TIPO_ASEGURAMIENTO]),D4755)</f>
        <v>ASALARIADO</v>
      </c>
      <c r="N4755" s="1">
        <f>IF(ISBLANK(moras[[#This Row],[EDAD]]),T4776,moras[[#This Row],[EDAD]])</f>
        <v>21</v>
      </c>
    </row>
    <row r="4756" spans="1:14" x14ac:dyDescent="0.35">
      <c r="A4756" s="1">
        <v>4755</v>
      </c>
      <c r="B4756" s="1" t="s">
        <v>9</v>
      </c>
      <c r="C4756" s="1">
        <v>485785</v>
      </c>
      <c r="D4756" s="1" t="s">
        <v>10</v>
      </c>
      <c r="E4756" s="1" t="s">
        <v>16</v>
      </c>
      <c r="F4756" s="1" t="s">
        <v>12</v>
      </c>
      <c r="G4756" s="1" t="s">
        <v>13</v>
      </c>
      <c r="H4756" s="1" t="s">
        <v>12</v>
      </c>
      <c r="I4756" s="1">
        <v>28</v>
      </c>
      <c r="J4756" t="str">
        <f t="shared" si="223"/>
        <v>No</v>
      </c>
      <c r="K4756" t="str">
        <f t="shared" si="224"/>
        <v>No</v>
      </c>
      <c r="L4756">
        <f t="shared" si="225"/>
        <v>485785</v>
      </c>
      <c r="M4756" s="1" t="str">
        <f>IF(ISBLANK(D4756),_xlfn.MODE.SNGL(moras[TIPO_ASEGURAMIENTO]),D4756)</f>
        <v>ASALARIADO</v>
      </c>
      <c r="N4756" s="1">
        <f>IF(ISBLANK(moras[[#This Row],[EDAD]]),T4777,moras[[#This Row],[EDAD]])</f>
        <v>28</v>
      </c>
    </row>
    <row r="4757" spans="1:14" x14ac:dyDescent="0.35">
      <c r="A4757" s="1">
        <v>4756</v>
      </c>
      <c r="B4757" s="1" t="s">
        <v>9</v>
      </c>
      <c r="C4757" s="1">
        <v>349627.57</v>
      </c>
      <c r="D4757" s="1" t="s">
        <v>10</v>
      </c>
      <c r="E4757" s="1" t="s">
        <v>16</v>
      </c>
      <c r="F4757" s="1" t="s">
        <v>12</v>
      </c>
      <c r="G4757" s="1" t="s">
        <v>13</v>
      </c>
      <c r="H4757" s="1" t="s">
        <v>13</v>
      </c>
      <c r="I4757" s="1">
        <v>21</v>
      </c>
      <c r="J4757" t="str">
        <f t="shared" si="223"/>
        <v>No</v>
      </c>
      <c r="K4757" t="str">
        <f t="shared" si="224"/>
        <v>No</v>
      </c>
      <c r="L4757">
        <f t="shared" si="225"/>
        <v>349627.57</v>
      </c>
      <c r="M4757" s="1" t="str">
        <f>IF(ISBLANK(D4757),_xlfn.MODE.SNGL(moras[TIPO_ASEGURAMIENTO]),D4757)</f>
        <v>ASALARIADO</v>
      </c>
      <c r="N4757" s="1">
        <f>IF(ISBLANK(moras[[#This Row],[EDAD]]),T4778,moras[[#This Row],[EDAD]])</f>
        <v>21</v>
      </c>
    </row>
    <row r="4758" spans="1:14" x14ac:dyDescent="0.35">
      <c r="A4758" s="1">
        <v>4757</v>
      </c>
      <c r="B4758" s="1" t="s">
        <v>15</v>
      </c>
      <c r="C4758" s="1">
        <v>173160</v>
      </c>
      <c r="D4758" s="1" t="s">
        <v>10</v>
      </c>
      <c r="E4758" s="1" t="s">
        <v>16</v>
      </c>
      <c r="F4758" s="1" t="s">
        <v>12</v>
      </c>
      <c r="G4758" s="1" t="s">
        <v>13</v>
      </c>
      <c r="H4758" s="1" t="s">
        <v>13</v>
      </c>
      <c r="I4758" s="1">
        <v>35</v>
      </c>
      <c r="J4758" t="str">
        <f t="shared" si="223"/>
        <v>No</v>
      </c>
      <c r="K4758" t="str">
        <f t="shared" si="224"/>
        <v>No</v>
      </c>
      <c r="L4758">
        <f t="shared" si="225"/>
        <v>173160</v>
      </c>
      <c r="M4758" s="1" t="str">
        <f>IF(ISBLANK(D4758),_xlfn.MODE.SNGL(moras[TIPO_ASEGURAMIENTO]),D4758)</f>
        <v>ASALARIADO</v>
      </c>
      <c r="N4758" s="1">
        <f>IF(ISBLANK(moras[[#This Row],[EDAD]]),T4779,moras[[#This Row],[EDAD]])</f>
        <v>35</v>
      </c>
    </row>
    <row r="4759" spans="1:14" x14ac:dyDescent="0.35">
      <c r="A4759" s="1">
        <v>4758</v>
      </c>
      <c r="B4759" s="1" t="s">
        <v>15</v>
      </c>
      <c r="C4759" s="1">
        <v>40000</v>
      </c>
      <c r="D4759" s="1" t="s">
        <v>10</v>
      </c>
      <c r="E4759" s="1" t="s">
        <v>16</v>
      </c>
      <c r="F4759" s="1" t="s">
        <v>12</v>
      </c>
      <c r="G4759" s="1" t="s">
        <v>12</v>
      </c>
      <c r="H4759" s="1" t="s">
        <v>13</v>
      </c>
      <c r="I4759" s="1">
        <v>58</v>
      </c>
      <c r="J4759" t="str">
        <f t="shared" si="223"/>
        <v>No</v>
      </c>
      <c r="K4759" t="str">
        <f t="shared" si="224"/>
        <v>No</v>
      </c>
      <c r="L4759">
        <f t="shared" si="225"/>
        <v>40000</v>
      </c>
      <c r="M4759" s="1" t="str">
        <f>IF(ISBLANK(D4759),_xlfn.MODE.SNGL(moras[TIPO_ASEGURAMIENTO]),D4759)</f>
        <v>ASALARIADO</v>
      </c>
      <c r="N4759" s="1">
        <f>IF(ISBLANK(moras[[#This Row],[EDAD]]),T4780,moras[[#This Row],[EDAD]])</f>
        <v>58</v>
      </c>
    </row>
    <row r="4760" spans="1:14" x14ac:dyDescent="0.35">
      <c r="A4760" s="1">
        <v>4759</v>
      </c>
      <c r="B4760" s="1" t="s">
        <v>9</v>
      </c>
      <c r="C4760" s="1">
        <v>904989</v>
      </c>
      <c r="D4760" s="1" t="s">
        <v>10</v>
      </c>
      <c r="E4760" s="1" t="s">
        <v>11</v>
      </c>
      <c r="F4760" s="1" t="s">
        <v>12</v>
      </c>
      <c r="G4760" s="1" t="s">
        <v>13</v>
      </c>
      <c r="H4760" s="1" t="s">
        <v>13</v>
      </c>
      <c r="I4760" s="1">
        <v>39</v>
      </c>
      <c r="J4760" t="str">
        <f t="shared" si="223"/>
        <v>No</v>
      </c>
      <c r="K4760" t="str">
        <f t="shared" si="224"/>
        <v>No</v>
      </c>
      <c r="L4760">
        <f t="shared" si="225"/>
        <v>904989</v>
      </c>
      <c r="M4760" s="1" t="str">
        <f>IF(ISBLANK(D4760),_xlfn.MODE.SNGL(moras[TIPO_ASEGURAMIENTO]),D4760)</f>
        <v>ASALARIADO</v>
      </c>
      <c r="N4760" s="1">
        <f>IF(ISBLANK(moras[[#This Row],[EDAD]]),T4781,moras[[#This Row],[EDAD]])</f>
        <v>39</v>
      </c>
    </row>
    <row r="4761" spans="1:14" x14ac:dyDescent="0.35">
      <c r="A4761" s="1">
        <v>4760</v>
      </c>
      <c r="B4761" s="1" t="s">
        <v>9</v>
      </c>
      <c r="C4761" s="1">
        <v>648302.5</v>
      </c>
      <c r="D4761" s="1" t="s">
        <v>10</v>
      </c>
      <c r="E4761" s="1" t="s">
        <v>11</v>
      </c>
      <c r="F4761" s="1" t="s">
        <v>12</v>
      </c>
      <c r="G4761" s="1" t="s">
        <v>13</v>
      </c>
      <c r="H4761" s="1" t="s">
        <v>13</v>
      </c>
      <c r="I4761" s="1">
        <v>59</v>
      </c>
      <c r="J4761" t="str">
        <f t="shared" si="223"/>
        <v>No</v>
      </c>
      <c r="K4761" t="str">
        <f t="shared" si="224"/>
        <v>No</v>
      </c>
      <c r="L4761">
        <f t="shared" si="225"/>
        <v>648302.5</v>
      </c>
      <c r="M4761" s="1" t="str">
        <f>IF(ISBLANK(D4761),_xlfn.MODE.SNGL(moras[TIPO_ASEGURAMIENTO]),D4761)</f>
        <v>ASALARIADO</v>
      </c>
      <c r="N4761" s="1">
        <f>IF(ISBLANK(moras[[#This Row],[EDAD]]),T4782,moras[[#This Row],[EDAD]])</f>
        <v>59</v>
      </c>
    </row>
    <row r="4762" spans="1:14" x14ac:dyDescent="0.35">
      <c r="A4762" s="1">
        <v>4761</v>
      </c>
      <c r="B4762" s="1" t="s">
        <v>9</v>
      </c>
      <c r="C4762" s="1">
        <v>278030</v>
      </c>
      <c r="D4762" s="1" t="s">
        <v>19</v>
      </c>
      <c r="E4762" s="1" t="s">
        <v>16</v>
      </c>
      <c r="F4762" s="1" t="s">
        <v>12</v>
      </c>
      <c r="G4762" s="1" t="s">
        <v>13</v>
      </c>
      <c r="H4762" s="1" t="s">
        <v>13</v>
      </c>
      <c r="I4762" s="1">
        <v>55</v>
      </c>
      <c r="J4762" t="str">
        <f t="shared" si="223"/>
        <v>No</v>
      </c>
      <c r="K4762" t="str">
        <f t="shared" si="224"/>
        <v>No</v>
      </c>
      <c r="L4762">
        <f t="shared" si="225"/>
        <v>278030</v>
      </c>
      <c r="M4762" s="1" t="str">
        <f>IF(ISBLANK(D4762),_xlfn.MODE.SNGL(moras[TIPO_ASEGURAMIENTO]),D4762)</f>
        <v>CONVENIOS ESPECIALES DE TRABAJADORES INDEPENDIENTES</v>
      </c>
      <c r="N4762" s="1">
        <f>IF(ISBLANK(moras[[#This Row],[EDAD]]),T4783,moras[[#This Row],[EDAD]])</f>
        <v>55</v>
      </c>
    </row>
    <row r="4763" spans="1:14" x14ac:dyDescent="0.35">
      <c r="A4763" s="1">
        <v>4762</v>
      </c>
      <c r="B4763" s="1" t="s">
        <v>15</v>
      </c>
      <c r="C4763" s="1">
        <v>639148</v>
      </c>
      <c r="D4763" s="1" t="s">
        <v>18</v>
      </c>
      <c r="E4763" s="1" t="s">
        <v>16</v>
      </c>
      <c r="F4763" s="1" t="s">
        <v>12</v>
      </c>
      <c r="G4763" s="1" t="s">
        <v>13</v>
      </c>
      <c r="H4763" s="1" t="s">
        <v>12</v>
      </c>
      <c r="I4763" s="1">
        <v>73</v>
      </c>
      <c r="J4763" t="str">
        <f t="shared" si="223"/>
        <v>No</v>
      </c>
      <c r="K4763" t="str">
        <f t="shared" si="224"/>
        <v>No</v>
      </c>
      <c r="L4763">
        <f t="shared" si="225"/>
        <v>639148</v>
      </c>
      <c r="M4763" s="1" t="str">
        <f>IF(ISBLANK(D4763),_xlfn.MODE.SNGL(moras[TIPO_ASEGURAMIENTO]),D4763)</f>
        <v>TRABAJADOR INDEPENDIENTE</v>
      </c>
      <c r="N4763" s="1">
        <f>IF(ISBLANK(moras[[#This Row],[EDAD]]),T4784,moras[[#This Row],[EDAD]])</f>
        <v>73</v>
      </c>
    </row>
    <row r="4764" spans="1:14" x14ac:dyDescent="0.35">
      <c r="A4764" s="1">
        <v>4763</v>
      </c>
      <c r="B4764" s="1" t="s">
        <v>9</v>
      </c>
      <c r="C4764" s="1">
        <v>488672.53</v>
      </c>
      <c r="D4764" s="1" t="s">
        <v>10</v>
      </c>
      <c r="E4764" s="1" t="s">
        <v>16</v>
      </c>
      <c r="F4764" s="1" t="s">
        <v>12</v>
      </c>
      <c r="G4764" s="1" t="s">
        <v>13</v>
      </c>
      <c r="H4764" s="1" t="s">
        <v>13</v>
      </c>
      <c r="I4764" s="1">
        <v>34</v>
      </c>
      <c r="J4764" t="str">
        <f t="shared" si="223"/>
        <v>No</v>
      </c>
      <c r="K4764" t="str">
        <f t="shared" si="224"/>
        <v>No</v>
      </c>
      <c r="L4764">
        <f t="shared" si="225"/>
        <v>488672.53</v>
      </c>
      <c r="M4764" s="1" t="str">
        <f>IF(ISBLANK(D4764),_xlfn.MODE.SNGL(moras[TIPO_ASEGURAMIENTO]),D4764)</f>
        <v>ASALARIADO</v>
      </c>
      <c r="N4764" s="1">
        <f>IF(ISBLANK(moras[[#This Row],[EDAD]]),T4785,moras[[#This Row],[EDAD]])</f>
        <v>34</v>
      </c>
    </row>
    <row r="4765" spans="1:14" x14ac:dyDescent="0.35">
      <c r="A4765" s="1">
        <v>4764</v>
      </c>
      <c r="B4765" s="1" t="s">
        <v>9</v>
      </c>
      <c r="C4765" s="1">
        <v>278030</v>
      </c>
      <c r="D4765" s="1" t="s">
        <v>19</v>
      </c>
      <c r="E4765" s="1" t="s">
        <v>16</v>
      </c>
      <c r="F4765" s="1" t="s">
        <v>12</v>
      </c>
      <c r="G4765" s="1" t="s">
        <v>13</v>
      </c>
      <c r="H4765" s="1" t="s">
        <v>12</v>
      </c>
      <c r="I4765" s="1">
        <v>49</v>
      </c>
      <c r="J4765" t="str">
        <f t="shared" si="223"/>
        <v>No</v>
      </c>
      <c r="K4765" t="str">
        <f t="shared" si="224"/>
        <v>No</v>
      </c>
      <c r="L4765">
        <f t="shared" si="225"/>
        <v>278030</v>
      </c>
      <c r="M4765" s="1" t="str">
        <f>IF(ISBLANK(D4765),_xlfn.MODE.SNGL(moras[TIPO_ASEGURAMIENTO]),D4765)</f>
        <v>CONVENIOS ESPECIALES DE TRABAJADORES INDEPENDIENTES</v>
      </c>
      <c r="N4765" s="1">
        <f>IF(ISBLANK(moras[[#This Row],[EDAD]]),T4786,moras[[#This Row],[EDAD]])</f>
        <v>49</v>
      </c>
    </row>
    <row r="4766" spans="1:14" x14ac:dyDescent="0.35">
      <c r="A4766" s="1">
        <v>4765</v>
      </c>
      <c r="B4766" s="1" t="s">
        <v>15</v>
      </c>
      <c r="C4766" s="1">
        <v>700000</v>
      </c>
      <c r="D4766" s="1" t="s">
        <v>10</v>
      </c>
      <c r="E4766" s="1" t="s">
        <v>16</v>
      </c>
      <c r="F4766" s="1" t="s">
        <v>12</v>
      </c>
      <c r="G4766" s="1" t="s">
        <v>13</v>
      </c>
      <c r="H4766" s="1" t="s">
        <v>13</v>
      </c>
      <c r="I4766" s="1">
        <v>32</v>
      </c>
      <c r="J4766" t="str">
        <f t="shared" si="223"/>
        <v>No</v>
      </c>
      <c r="K4766" t="str">
        <f t="shared" si="224"/>
        <v>No</v>
      </c>
      <c r="L4766">
        <f t="shared" si="225"/>
        <v>700000</v>
      </c>
      <c r="M4766" s="1" t="str">
        <f>IF(ISBLANK(D4766),_xlfn.MODE.SNGL(moras[TIPO_ASEGURAMIENTO]),D4766)</f>
        <v>ASALARIADO</v>
      </c>
      <c r="N4766" s="1">
        <f>IF(ISBLANK(moras[[#This Row],[EDAD]]),T4787,moras[[#This Row],[EDAD]])</f>
        <v>32</v>
      </c>
    </row>
    <row r="4767" spans="1:14" x14ac:dyDescent="0.35">
      <c r="A4767" s="1">
        <v>4766</v>
      </c>
      <c r="B4767" s="1" t="s">
        <v>15</v>
      </c>
      <c r="C4767" s="1">
        <v>1214806</v>
      </c>
      <c r="D4767" s="1" t="s">
        <v>10</v>
      </c>
      <c r="E4767" s="1" t="s">
        <v>11</v>
      </c>
      <c r="F4767" s="1" t="s">
        <v>12</v>
      </c>
      <c r="G4767" s="1" t="s">
        <v>13</v>
      </c>
      <c r="H4767" s="1" t="s">
        <v>13</v>
      </c>
      <c r="I4767" s="1">
        <v>32</v>
      </c>
      <c r="J4767" t="str">
        <f t="shared" si="223"/>
        <v>No</v>
      </c>
      <c r="K4767" t="str">
        <f t="shared" si="224"/>
        <v>No</v>
      </c>
      <c r="L4767">
        <f t="shared" si="225"/>
        <v>1214806</v>
      </c>
      <c r="M4767" s="1" t="str">
        <f>IF(ISBLANK(D4767),_xlfn.MODE.SNGL(moras[TIPO_ASEGURAMIENTO]),D4767)</f>
        <v>ASALARIADO</v>
      </c>
      <c r="N4767" s="1">
        <f>IF(ISBLANK(moras[[#This Row],[EDAD]]),T4788,moras[[#This Row],[EDAD]])</f>
        <v>32</v>
      </c>
    </row>
    <row r="4768" spans="1:14" x14ac:dyDescent="0.35">
      <c r="A4768" s="1">
        <v>4767</v>
      </c>
      <c r="B4768" s="1" t="s">
        <v>15</v>
      </c>
      <c r="C4768" s="1">
        <v>299784</v>
      </c>
      <c r="D4768" s="1" t="s">
        <v>18</v>
      </c>
      <c r="E4768" s="1" t="s">
        <v>16</v>
      </c>
      <c r="F4768" s="1" t="s">
        <v>12</v>
      </c>
      <c r="G4768" s="1" t="s">
        <v>12</v>
      </c>
      <c r="H4768" s="1" t="s">
        <v>12</v>
      </c>
      <c r="I4768" s="1">
        <v>32</v>
      </c>
      <c r="J4768" t="str">
        <f t="shared" si="223"/>
        <v>No</v>
      </c>
      <c r="K4768" t="str">
        <f t="shared" si="224"/>
        <v>No</v>
      </c>
      <c r="L4768">
        <f t="shared" si="225"/>
        <v>299784</v>
      </c>
      <c r="M4768" s="1" t="str">
        <f>IF(ISBLANK(D4768),_xlfn.MODE.SNGL(moras[TIPO_ASEGURAMIENTO]),D4768)</f>
        <v>TRABAJADOR INDEPENDIENTE</v>
      </c>
      <c r="N4768" s="1">
        <f>IF(ISBLANK(moras[[#This Row],[EDAD]]),T4789,moras[[#This Row],[EDAD]])</f>
        <v>32</v>
      </c>
    </row>
    <row r="4769" spans="1:14" x14ac:dyDescent="0.35">
      <c r="A4769" s="1">
        <v>4768</v>
      </c>
      <c r="B4769" s="1" t="s">
        <v>15</v>
      </c>
      <c r="C4769" s="1">
        <v>1590894.7</v>
      </c>
      <c r="D4769" s="1" t="s">
        <v>10</v>
      </c>
      <c r="E4769" s="1" t="s">
        <v>11</v>
      </c>
      <c r="F4769" s="1" t="s">
        <v>12</v>
      </c>
      <c r="G4769" s="1" t="s">
        <v>13</v>
      </c>
      <c r="H4769" s="1" t="s">
        <v>13</v>
      </c>
      <c r="I4769" s="1">
        <v>44</v>
      </c>
      <c r="J4769" t="str">
        <f t="shared" si="223"/>
        <v>No</v>
      </c>
      <c r="K4769" t="str">
        <f t="shared" si="224"/>
        <v>No</v>
      </c>
      <c r="L4769">
        <f t="shared" si="225"/>
        <v>1590894.7</v>
      </c>
      <c r="M4769" s="1" t="str">
        <f>IF(ISBLANK(D4769),_xlfn.MODE.SNGL(moras[TIPO_ASEGURAMIENTO]),D4769)</f>
        <v>ASALARIADO</v>
      </c>
      <c r="N4769" s="1">
        <f>IF(ISBLANK(moras[[#This Row],[EDAD]]),T4790,moras[[#This Row],[EDAD]])</f>
        <v>44</v>
      </c>
    </row>
    <row r="4770" spans="1:14" x14ac:dyDescent="0.35">
      <c r="A4770" s="1">
        <v>4769</v>
      </c>
      <c r="B4770" s="1" t="s">
        <v>9</v>
      </c>
      <c r="C4770" s="1">
        <v>259227</v>
      </c>
      <c r="D4770" s="1" t="s">
        <v>10</v>
      </c>
      <c r="E4770" s="1" t="s">
        <v>16</v>
      </c>
      <c r="F4770" s="1" t="s">
        <v>12</v>
      </c>
      <c r="G4770" s="1" t="s">
        <v>13</v>
      </c>
      <c r="H4770" s="1" t="s">
        <v>13</v>
      </c>
      <c r="I4770" s="1">
        <v>31</v>
      </c>
      <c r="J4770" t="str">
        <f t="shared" si="223"/>
        <v>No</v>
      </c>
      <c r="K4770" t="str">
        <f t="shared" si="224"/>
        <v>No</v>
      </c>
      <c r="L4770">
        <f t="shared" si="225"/>
        <v>259227</v>
      </c>
      <c r="M4770" s="1" t="str">
        <f>IF(ISBLANK(D4770),_xlfn.MODE.SNGL(moras[TIPO_ASEGURAMIENTO]),D4770)</f>
        <v>ASALARIADO</v>
      </c>
      <c r="N4770" s="1">
        <f>IF(ISBLANK(moras[[#This Row],[EDAD]]),T4791,moras[[#This Row],[EDAD]])</f>
        <v>31</v>
      </c>
    </row>
    <row r="4771" spans="1:14" x14ac:dyDescent="0.35">
      <c r="A4771" s="1">
        <v>4770</v>
      </c>
      <c r="B4771" s="1" t="s">
        <v>15</v>
      </c>
      <c r="C4771" s="1">
        <v>756936.6</v>
      </c>
      <c r="D4771" s="1" t="s">
        <v>10</v>
      </c>
      <c r="E4771" s="1" t="s">
        <v>11</v>
      </c>
      <c r="F4771" s="1" t="s">
        <v>12</v>
      </c>
      <c r="G4771" s="1" t="s">
        <v>13</v>
      </c>
      <c r="H4771" s="1" t="s">
        <v>13</v>
      </c>
      <c r="I4771" s="1">
        <v>48</v>
      </c>
      <c r="J4771" t="str">
        <f t="shared" si="223"/>
        <v>No</v>
      </c>
      <c r="K4771" t="str">
        <f t="shared" si="224"/>
        <v>No</v>
      </c>
      <c r="L4771">
        <f t="shared" si="225"/>
        <v>756936.6</v>
      </c>
      <c r="M4771" s="1" t="str">
        <f>IF(ISBLANK(D4771),_xlfn.MODE.SNGL(moras[TIPO_ASEGURAMIENTO]),D4771)</f>
        <v>ASALARIADO</v>
      </c>
      <c r="N4771" s="1">
        <f>IF(ISBLANK(moras[[#This Row],[EDAD]]),T4792,moras[[#This Row],[EDAD]])</f>
        <v>48</v>
      </c>
    </row>
    <row r="4772" spans="1:14" x14ac:dyDescent="0.35">
      <c r="A4772" s="1">
        <v>4771</v>
      </c>
      <c r="B4772" s="1" t="s">
        <v>9</v>
      </c>
      <c r="C4772" s="1">
        <v>1744589.38</v>
      </c>
      <c r="D4772" s="1" t="s">
        <v>10</v>
      </c>
      <c r="E4772" s="1" t="s">
        <v>11</v>
      </c>
      <c r="F4772" s="1" t="s">
        <v>12</v>
      </c>
      <c r="G4772" s="1" t="s">
        <v>13</v>
      </c>
      <c r="H4772" s="1" t="s">
        <v>13</v>
      </c>
      <c r="I4772" s="1">
        <v>35</v>
      </c>
      <c r="J4772" t="str">
        <f t="shared" si="223"/>
        <v>No</v>
      </c>
      <c r="K4772" t="str">
        <f t="shared" si="224"/>
        <v>No</v>
      </c>
      <c r="L4772">
        <f t="shared" si="225"/>
        <v>1744589.38</v>
      </c>
      <c r="M4772" s="1" t="str">
        <f>IF(ISBLANK(D4772),_xlfn.MODE.SNGL(moras[TIPO_ASEGURAMIENTO]),D4772)</f>
        <v>ASALARIADO</v>
      </c>
      <c r="N4772" s="1">
        <f>IF(ISBLANK(moras[[#This Row],[EDAD]]),T4793,moras[[#This Row],[EDAD]])</f>
        <v>35</v>
      </c>
    </row>
    <row r="4773" spans="1:14" x14ac:dyDescent="0.35">
      <c r="A4773" s="1">
        <v>4772</v>
      </c>
      <c r="B4773" s="1" t="s">
        <v>9</v>
      </c>
      <c r="C4773" s="1">
        <v>288287</v>
      </c>
      <c r="D4773" s="1" t="s">
        <v>10</v>
      </c>
      <c r="E4773" s="1" t="s">
        <v>16</v>
      </c>
      <c r="F4773" s="1" t="s">
        <v>12</v>
      </c>
      <c r="G4773" s="1" t="s">
        <v>13</v>
      </c>
      <c r="H4773" s="1" t="s">
        <v>13</v>
      </c>
      <c r="I4773" s="1">
        <v>21</v>
      </c>
      <c r="J4773" t="str">
        <f t="shared" si="223"/>
        <v>No</v>
      </c>
      <c r="K4773" t="str">
        <f t="shared" si="224"/>
        <v>No</v>
      </c>
      <c r="L4773">
        <f t="shared" si="225"/>
        <v>288287</v>
      </c>
      <c r="M4773" s="1" t="str">
        <f>IF(ISBLANK(D4773),_xlfn.MODE.SNGL(moras[TIPO_ASEGURAMIENTO]),D4773)</f>
        <v>ASALARIADO</v>
      </c>
      <c r="N4773" s="1">
        <f>IF(ISBLANK(moras[[#This Row],[EDAD]]),T4794,moras[[#This Row],[EDAD]])</f>
        <v>21</v>
      </c>
    </row>
    <row r="4774" spans="1:14" x14ac:dyDescent="0.35">
      <c r="A4774" s="1">
        <v>4773</v>
      </c>
      <c r="B4774" s="1" t="s">
        <v>9</v>
      </c>
      <c r="C4774" s="1">
        <v>278031</v>
      </c>
      <c r="D4774" s="1" t="s">
        <v>17</v>
      </c>
      <c r="E4774" s="1" t="s">
        <v>16</v>
      </c>
      <c r="F4774" s="1" t="s">
        <v>12</v>
      </c>
      <c r="G4774" s="1" t="s">
        <v>13</v>
      </c>
      <c r="H4774" s="1" t="s">
        <v>13</v>
      </c>
      <c r="I4774" s="1">
        <v>39</v>
      </c>
      <c r="J4774" t="str">
        <f t="shared" si="223"/>
        <v>No</v>
      </c>
      <c r="K4774" t="str">
        <f t="shared" si="224"/>
        <v>No</v>
      </c>
      <c r="L4774">
        <f t="shared" si="225"/>
        <v>278031</v>
      </c>
      <c r="M4774" s="1" t="str">
        <f>IF(ISBLANK(D4774),_xlfn.MODE.SNGL(moras[TIPO_ASEGURAMIENTO]),D4774)</f>
        <v>ASEGURADO VOLUNTARIO</v>
      </c>
      <c r="N4774" s="1">
        <f>IF(ISBLANK(moras[[#This Row],[EDAD]]),T4795,moras[[#This Row],[EDAD]])</f>
        <v>39</v>
      </c>
    </row>
    <row r="4775" spans="1:14" x14ac:dyDescent="0.35">
      <c r="A4775" s="1">
        <v>4774</v>
      </c>
      <c r="B4775" s="1" t="s">
        <v>15</v>
      </c>
      <c r="C4775" s="1">
        <v>297046</v>
      </c>
      <c r="D4775" s="1" t="s">
        <v>18</v>
      </c>
      <c r="E4775" s="1" t="s">
        <v>16</v>
      </c>
      <c r="F4775" s="1" t="s">
        <v>12</v>
      </c>
      <c r="G4775" s="1" t="s">
        <v>13</v>
      </c>
      <c r="H4775" s="1" t="s">
        <v>12</v>
      </c>
      <c r="I4775" s="1">
        <v>24</v>
      </c>
      <c r="J4775" t="str">
        <f t="shared" si="223"/>
        <v>No</v>
      </c>
      <c r="K4775" t="str">
        <f t="shared" si="224"/>
        <v>No</v>
      </c>
      <c r="L4775">
        <f t="shared" si="225"/>
        <v>297046</v>
      </c>
      <c r="M4775" s="1" t="str">
        <f>IF(ISBLANK(D4775),_xlfn.MODE.SNGL(moras[TIPO_ASEGURAMIENTO]),D4775)</f>
        <v>TRABAJADOR INDEPENDIENTE</v>
      </c>
      <c r="N4775" s="1">
        <f>IF(ISBLANK(moras[[#This Row],[EDAD]]),T4796,moras[[#This Row],[EDAD]])</f>
        <v>24</v>
      </c>
    </row>
    <row r="4776" spans="1:14" x14ac:dyDescent="0.35">
      <c r="A4776" s="1">
        <v>4775</v>
      </c>
      <c r="B4776" s="1" t="s">
        <v>15</v>
      </c>
      <c r="C4776" s="1">
        <v>334110</v>
      </c>
      <c r="D4776" s="1" t="s">
        <v>10</v>
      </c>
      <c r="E4776" s="1" t="s">
        <v>16</v>
      </c>
      <c r="F4776" s="1" t="s">
        <v>12</v>
      </c>
      <c r="G4776" s="1" t="s">
        <v>13</v>
      </c>
      <c r="H4776" s="1" t="s">
        <v>12</v>
      </c>
      <c r="I4776" s="1">
        <v>31</v>
      </c>
      <c r="J4776" t="str">
        <f t="shared" si="223"/>
        <v>No</v>
      </c>
      <c r="K4776" t="str">
        <f t="shared" si="224"/>
        <v>No</v>
      </c>
      <c r="L4776">
        <f t="shared" si="225"/>
        <v>334110</v>
      </c>
      <c r="M4776" s="1" t="str">
        <f>IF(ISBLANK(D4776),_xlfn.MODE.SNGL(moras[TIPO_ASEGURAMIENTO]),D4776)</f>
        <v>ASALARIADO</v>
      </c>
      <c r="N4776" s="1">
        <f>IF(ISBLANK(moras[[#This Row],[EDAD]]),T4797,moras[[#This Row],[EDAD]])</f>
        <v>31</v>
      </c>
    </row>
    <row r="4777" spans="1:14" x14ac:dyDescent="0.35">
      <c r="A4777" s="1">
        <v>4776</v>
      </c>
      <c r="B4777" s="1" t="s">
        <v>9</v>
      </c>
      <c r="C4777" s="1">
        <v>121288.4</v>
      </c>
      <c r="D4777" s="1" t="s">
        <v>10</v>
      </c>
      <c r="E4777" s="1" t="s">
        <v>16</v>
      </c>
      <c r="F4777" s="1" t="s">
        <v>12</v>
      </c>
      <c r="G4777" s="1" t="s">
        <v>12</v>
      </c>
      <c r="H4777" s="1" t="s">
        <v>13</v>
      </c>
      <c r="I4777" s="1">
        <v>28</v>
      </c>
      <c r="J4777" t="str">
        <f t="shared" si="223"/>
        <v>No</v>
      </c>
      <c r="K4777" t="str">
        <f t="shared" si="224"/>
        <v>No</v>
      </c>
      <c r="L4777">
        <f t="shared" si="225"/>
        <v>121288.4</v>
      </c>
      <c r="M4777" s="1" t="str">
        <f>IF(ISBLANK(D4777),_xlfn.MODE.SNGL(moras[TIPO_ASEGURAMIENTO]),D4777)</f>
        <v>ASALARIADO</v>
      </c>
      <c r="N4777" s="1">
        <f>IF(ISBLANK(moras[[#This Row],[EDAD]]),T4798,moras[[#This Row],[EDAD]])</f>
        <v>28</v>
      </c>
    </row>
    <row r="4778" spans="1:14" x14ac:dyDescent="0.35">
      <c r="A4778" s="1">
        <v>4777</v>
      </c>
      <c r="B4778" s="1" t="s">
        <v>9</v>
      </c>
      <c r="C4778" s="1">
        <v>617386</v>
      </c>
      <c r="D4778" s="1" t="s">
        <v>18</v>
      </c>
      <c r="E4778" s="1" t="s">
        <v>16</v>
      </c>
      <c r="F4778" s="1" t="s">
        <v>12</v>
      </c>
      <c r="G4778" s="1" t="s">
        <v>13</v>
      </c>
      <c r="H4778" s="1" t="s">
        <v>13</v>
      </c>
      <c r="I4778" s="1">
        <v>40</v>
      </c>
      <c r="J4778" t="str">
        <f t="shared" si="223"/>
        <v>No</v>
      </c>
      <c r="K4778" t="str">
        <f t="shared" si="224"/>
        <v>No</v>
      </c>
      <c r="L4778">
        <f t="shared" si="225"/>
        <v>617386</v>
      </c>
      <c r="M4778" s="1" t="str">
        <f>IF(ISBLANK(D4778),_xlfn.MODE.SNGL(moras[TIPO_ASEGURAMIENTO]),D4778)</f>
        <v>TRABAJADOR INDEPENDIENTE</v>
      </c>
      <c r="N4778" s="1">
        <f>IF(ISBLANK(moras[[#This Row],[EDAD]]),T4799,moras[[#This Row],[EDAD]])</f>
        <v>40</v>
      </c>
    </row>
    <row r="4779" spans="1:14" x14ac:dyDescent="0.35">
      <c r="A4779" s="1">
        <v>4778</v>
      </c>
      <c r="B4779" s="1" t="s">
        <v>9</v>
      </c>
      <c r="C4779" s="1">
        <v>50000</v>
      </c>
      <c r="D4779" s="1" t="s">
        <v>10</v>
      </c>
      <c r="E4779" s="1" t="s">
        <v>16</v>
      </c>
      <c r="F4779" s="1" t="s">
        <v>12</v>
      </c>
      <c r="G4779" s="1" t="s">
        <v>12</v>
      </c>
      <c r="H4779" s="1" t="s">
        <v>12</v>
      </c>
      <c r="I4779" s="1">
        <v>41</v>
      </c>
      <c r="J4779" t="str">
        <f t="shared" si="223"/>
        <v>No</v>
      </c>
      <c r="K4779" t="str">
        <f t="shared" si="224"/>
        <v>No</v>
      </c>
      <c r="L4779">
        <f t="shared" si="225"/>
        <v>50000</v>
      </c>
      <c r="M4779" s="1" t="str">
        <f>IF(ISBLANK(D4779),_xlfn.MODE.SNGL(moras[TIPO_ASEGURAMIENTO]),D4779)</f>
        <v>ASALARIADO</v>
      </c>
      <c r="N4779" s="1">
        <f>IF(ISBLANK(moras[[#This Row],[EDAD]]),T4800,moras[[#This Row],[EDAD]])</f>
        <v>41</v>
      </c>
    </row>
    <row r="4780" spans="1:14" x14ac:dyDescent="0.35">
      <c r="A4780" s="1">
        <v>4779</v>
      </c>
      <c r="B4780" s="1" t="s">
        <v>15</v>
      </c>
      <c r="C4780" s="1">
        <v>179772.13</v>
      </c>
      <c r="D4780" s="1" t="s">
        <v>10</v>
      </c>
      <c r="E4780" s="1" t="s">
        <v>16</v>
      </c>
      <c r="F4780" s="1" t="s">
        <v>12</v>
      </c>
      <c r="G4780" s="1" t="s">
        <v>13</v>
      </c>
      <c r="H4780" s="1" t="s">
        <v>13</v>
      </c>
      <c r="I4780" s="1">
        <v>23</v>
      </c>
      <c r="J4780" t="str">
        <f t="shared" si="223"/>
        <v>No</v>
      </c>
      <c r="K4780" t="str">
        <f t="shared" si="224"/>
        <v>No</v>
      </c>
      <c r="L4780">
        <f t="shared" si="225"/>
        <v>179772.13</v>
      </c>
      <c r="M4780" s="1" t="str">
        <f>IF(ISBLANK(D4780),_xlfn.MODE.SNGL(moras[TIPO_ASEGURAMIENTO]),D4780)</f>
        <v>ASALARIADO</v>
      </c>
      <c r="N4780" s="1">
        <f>IF(ISBLANK(moras[[#This Row],[EDAD]]),T4801,moras[[#This Row],[EDAD]])</f>
        <v>23</v>
      </c>
    </row>
    <row r="4781" spans="1:14" x14ac:dyDescent="0.35">
      <c r="A4781" s="1">
        <v>4780</v>
      </c>
      <c r="B4781" s="1" t="s">
        <v>15</v>
      </c>
      <c r="C4781" s="1">
        <v>1602859</v>
      </c>
      <c r="D4781" s="1" t="s">
        <v>10</v>
      </c>
      <c r="E4781" s="1" t="s">
        <v>11</v>
      </c>
      <c r="F4781" s="1" t="s">
        <v>12</v>
      </c>
      <c r="G4781" s="1" t="s">
        <v>13</v>
      </c>
      <c r="H4781" s="1" t="s">
        <v>12</v>
      </c>
      <c r="I4781" s="1">
        <v>36</v>
      </c>
      <c r="J4781" t="str">
        <f t="shared" si="223"/>
        <v>No</v>
      </c>
      <c r="K4781" t="str">
        <f t="shared" si="224"/>
        <v>No</v>
      </c>
      <c r="L4781">
        <f t="shared" si="225"/>
        <v>1602859</v>
      </c>
      <c r="M4781" s="1" t="str">
        <f>IF(ISBLANK(D4781),_xlfn.MODE.SNGL(moras[TIPO_ASEGURAMIENTO]),D4781)</f>
        <v>ASALARIADO</v>
      </c>
      <c r="N4781" s="1">
        <f>IF(ISBLANK(moras[[#This Row],[EDAD]]),T4802,moras[[#This Row],[EDAD]])</f>
        <v>36</v>
      </c>
    </row>
    <row r="4782" spans="1:14" x14ac:dyDescent="0.35">
      <c r="A4782" s="1">
        <v>4781</v>
      </c>
      <c r="B4782" s="1" t="s">
        <v>15</v>
      </c>
      <c r="C4782" s="1">
        <v>410351</v>
      </c>
      <c r="D4782" s="1" t="s">
        <v>18</v>
      </c>
      <c r="E4782" s="1" t="s">
        <v>16</v>
      </c>
      <c r="F4782" s="1" t="s">
        <v>12</v>
      </c>
      <c r="G4782" s="1" t="s">
        <v>12</v>
      </c>
      <c r="H4782" s="1" t="s">
        <v>13</v>
      </c>
      <c r="I4782" s="1">
        <v>54</v>
      </c>
      <c r="J4782" t="str">
        <f t="shared" si="223"/>
        <v>No</v>
      </c>
      <c r="K4782" t="str">
        <f t="shared" si="224"/>
        <v>No</v>
      </c>
      <c r="L4782">
        <f t="shared" si="225"/>
        <v>410351</v>
      </c>
      <c r="M4782" s="1" t="str">
        <f>IF(ISBLANK(D4782),_xlfn.MODE.SNGL(moras[TIPO_ASEGURAMIENTO]),D4782)</f>
        <v>TRABAJADOR INDEPENDIENTE</v>
      </c>
      <c r="N4782" s="1">
        <f>IF(ISBLANK(moras[[#This Row],[EDAD]]),T4803,moras[[#This Row],[EDAD]])</f>
        <v>54</v>
      </c>
    </row>
    <row r="4783" spans="1:14" x14ac:dyDescent="0.35">
      <c r="A4783" s="1">
        <v>4782</v>
      </c>
      <c r="B4783" s="1" t="s">
        <v>9</v>
      </c>
      <c r="C4783" s="1">
        <v>339953</v>
      </c>
      <c r="D4783" s="1" t="s">
        <v>10</v>
      </c>
      <c r="E4783" s="1" t="s">
        <v>16</v>
      </c>
      <c r="F4783" s="1" t="s">
        <v>12</v>
      </c>
      <c r="G4783" s="1" t="s">
        <v>13</v>
      </c>
      <c r="H4783" s="1" t="s">
        <v>13</v>
      </c>
      <c r="I4783" s="1">
        <v>33</v>
      </c>
      <c r="J4783" t="str">
        <f t="shared" si="223"/>
        <v>No</v>
      </c>
      <c r="K4783" t="str">
        <f t="shared" si="224"/>
        <v>No</v>
      </c>
      <c r="L4783">
        <f t="shared" si="225"/>
        <v>339953</v>
      </c>
      <c r="M4783" s="1" t="str">
        <f>IF(ISBLANK(D4783),_xlfn.MODE.SNGL(moras[TIPO_ASEGURAMIENTO]),D4783)</f>
        <v>ASALARIADO</v>
      </c>
      <c r="N4783" s="1">
        <f>IF(ISBLANK(moras[[#This Row],[EDAD]]),T4804,moras[[#This Row],[EDAD]])</f>
        <v>33</v>
      </c>
    </row>
    <row r="4784" spans="1:14" x14ac:dyDescent="0.35">
      <c r="A4784" s="1">
        <v>4783</v>
      </c>
      <c r="B4784" s="1" t="s">
        <v>9</v>
      </c>
      <c r="C4784" s="1">
        <v>753198</v>
      </c>
      <c r="D4784" s="1" t="s">
        <v>10</v>
      </c>
      <c r="E4784" s="1" t="s">
        <v>11</v>
      </c>
      <c r="F4784" s="1" t="s">
        <v>12</v>
      </c>
      <c r="G4784" s="1" t="s">
        <v>13</v>
      </c>
      <c r="H4784" s="1" t="s">
        <v>13</v>
      </c>
      <c r="I4784" s="1">
        <v>51</v>
      </c>
      <c r="J4784" t="str">
        <f t="shared" si="223"/>
        <v>No</v>
      </c>
      <c r="K4784" t="str">
        <f t="shared" si="224"/>
        <v>No</v>
      </c>
      <c r="L4784">
        <f t="shared" si="225"/>
        <v>753198</v>
      </c>
      <c r="M4784" s="1" t="str">
        <f>IF(ISBLANK(D4784),_xlfn.MODE.SNGL(moras[TIPO_ASEGURAMIENTO]),D4784)</f>
        <v>ASALARIADO</v>
      </c>
      <c r="N4784" s="1">
        <f>IF(ISBLANK(moras[[#This Row],[EDAD]]),T4805,moras[[#This Row],[EDAD]])</f>
        <v>51</v>
      </c>
    </row>
    <row r="4785" spans="1:14" x14ac:dyDescent="0.35">
      <c r="A4785" s="1">
        <v>4784</v>
      </c>
      <c r="B4785" s="1" t="s">
        <v>9</v>
      </c>
      <c r="C4785" s="1">
        <v>697743.71</v>
      </c>
      <c r="D4785" s="1" t="s">
        <v>10</v>
      </c>
      <c r="E4785" s="1" t="s">
        <v>16</v>
      </c>
      <c r="F4785" s="1" t="s">
        <v>12</v>
      </c>
      <c r="G4785" s="1" t="s">
        <v>12</v>
      </c>
      <c r="H4785" s="1" t="s">
        <v>13</v>
      </c>
      <c r="I4785" s="1">
        <v>29</v>
      </c>
      <c r="J4785" t="str">
        <f t="shared" si="223"/>
        <v>No</v>
      </c>
      <c r="K4785" t="str">
        <f t="shared" si="224"/>
        <v>No</v>
      </c>
      <c r="L4785">
        <f t="shared" si="225"/>
        <v>697743.71</v>
      </c>
      <c r="M4785" s="1" t="str">
        <f>IF(ISBLANK(D4785),_xlfn.MODE.SNGL(moras[TIPO_ASEGURAMIENTO]),D4785)</f>
        <v>ASALARIADO</v>
      </c>
      <c r="N4785" s="1">
        <f>IF(ISBLANK(moras[[#This Row],[EDAD]]),T4806,moras[[#This Row],[EDAD]])</f>
        <v>29</v>
      </c>
    </row>
    <row r="4786" spans="1:14" x14ac:dyDescent="0.35">
      <c r="A4786" s="1">
        <v>4785</v>
      </c>
      <c r="B4786" s="1" t="s">
        <v>15</v>
      </c>
      <c r="C4786" s="1">
        <v>445739.84</v>
      </c>
      <c r="D4786" s="1" t="s">
        <v>10</v>
      </c>
      <c r="E4786" s="1" t="s">
        <v>16</v>
      </c>
      <c r="F4786" s="1" t="s">
        <v>12</v>
      </c>
      <c r="G4786" s="1" t="s">
        <v>13</v>
      </c>
      <c r="H4786" s="1" t="s">
        <v>13</v>
      </c>
      <c r="I4786" s="1">
        <v>29</v>
      </c>
      <c r="J4786" t="str">
        <f t="shared" si="223"/>
        <v>No</v>
      </c>
      <c r="K4786" t="str">
        <f t="shared" si="224"/>
        <v>No</v>
      </c>
      <c r="L4786">
        <f t="shared" si="225"/>
        <v>445739.84</v>
      </c>
      <c r="M4786" s="1" t="str">
        <f>IF(ISBLANK(D4786),_xlfn.MODE.SNGL(moras[TIPO_ASEGURAMIENTO]),D4786)</f>
        <v>ASALARIADO</v>
      </c>
      <c r="N4786" s="1">
        <f>IF(ISBLANK(moras[[#This Row],[EDAD]]),T4807,moras[[#This Row],[EDAD]])</f>
        <v>29</v>
      </c>
    </row>
    <row r="4787" spans="1:14" x14ac:dyDescent="0.35">
      <c r="A4787" s="1">
        <v>4786</v>
      </c>
      <c r="B4787" s="1" t="s">
        <v>15</v>
      </c>
      <c r="C4787" s="1">
        <v>660555.53</v>
      </c>
      <c r="D4787" s="1" t="s">
        <v>10</v>
      </c>
      <c r="E4787" s="1" t="s">
        <v>16</v>
      </c>
      <c r="F4787" s="1" t="s">
        <v>12</v>
      </c>
      <c r="G4787" s="1" t="s">
        <v>13</v>
      </c>
      <c r="H4787" s="1" t="s">
        <v>13</v>
      </c>
      <c r="I4787" s="1">
        <v>20</v>
      </c>
      <c r="J4787" t="str">
        <f t="shared" si="223"/>
        <v>No</v>
      </c>
      <c r="K4787" t="str">
        <f t="shared" si="224"/>
        <v>No</v>
      </c>
      <c r="L4787">
        <f t="shared" si="225"/>
        <v>660555.53</v>
      </c>
      <c r="M4787" s="1" t="str">
        <f>IF(ISBLANK(D4787),_xlfn.MODE.SNGL(moras[TIPO_ASEGURAMIENTO]),D4787)</f>
        <v>ASALARIADO</v>
      </c>
      <c r="N4787" s="1">
        <f>IF(ISBLANK(moras[[#This Row],[EDAD]]),T4808,moras[[#This Row],[EDAD]])</f>
        <v>20</v>
      </c>
    </row>
    <row r="4788" spans="1:14" x14ac:dyDescent="0.35">
      <c r="A4788" s="1">
        <v>4787</v>
      </c>
      <c r="B4788" s="1" t="s">
        <v>15</v>
      </c>
      <c r="C4788" s="1">
        <v>278030</v>
      </c>
      <c r="D4788" s="1" t="s">
        <v>19</v>
      </c>
      <c r="E4788" s="1" t="s">
        <v>16</v>
      </c>
      <c r="F4788" s="1" t="s">
        <v>12</v>
      </c>
      <c r="G4788" s="1" t="s">
        <v>13</v>
      </c>
      <c r="H4788" s="1" t="s">
        <v>13</v>
      </c>
      <c r="I4788" s="1">
        <v>60</v>
      </c>
      <c r="J4788" t="str">
        <f t="shared" si="223"/>
        <v>No</v>
      </c>
      <c r="K4788" t="str">
        <f t="shared" si="224"/>
        <v>No</v>
      </c>
      <c r="L4788">
        <f t="shared" si="225"/>
        <v>278030</v>
      </c>
      <c r="M4788" s="1" t="str">
        <f>IF(ISBLANK(D4788),_xlfn.MODE.SNGL(moras[TIPO_ASEGURAMIENTO]),D4788)</f>
        <v>CONVENIOS ESPECIALES DE TRABAJADORES INDEPENDIENTES</v>
      </c>
      <c r="N4788" s="1">
        <f>IF(ISBLANK(moras[[#This Row],[EDAD]]),T4809,moras[[#This Row],[EDAD]])</f>
        <v>60</v>
      </c>
    </row>
    <row r="4789" spans="1:14" x14ac:dyDescent="0.35">
      <c r="A4789" s="1">
        <v>4788</v>
      </c>
      <c r="B4789" s="1" t="s">
        <v>9</v>
      </c>
      <c r="C4789" s="1">
        <v>666625.48</v>
      </c>
      <c r="D4789" s="1" t="s">
        <v>10</v>
      </c>
      <c r="E4789" s="1" t="s">
        <v>11</v>
      </c>
      <c r="F4789" s="1" t="s">
        <v>12</v>
      </c>
      <c r="G4789" s="1" t="s">
        <v>13</v>
      </c>
      <c r="H4789" s="1" t="s">
        <v>13</v>
      </c>
      <c r="I4789" s="1">
        <v>37</v>
      </c>
      <c r="J4789" t="str">
        <f t="shared" si="223"/>
        <v>No</v>
      </c>
      <c r="K4789" t="str">
        <f t="shared" si="224"/>
        <v>No</v>
      </c>
      <c r="L4789">
        <f t="shared" si="225"/>
        <v>666625.48</v>
      </c>
      <c r="M4789" s="1" t="str">
        <f>IF(ISBLANK(D4789),_xlfn.MODE.SNGL(moras[TIPO_ASEGURAMIENTO]),D4789)</f>
        <v>ASALARIADO</v>
      </c>
      <c r="N4789" s="1">
        <f>IF(ISBLANK(moras[[#This Row],[EDAD]]),T4810,moras[[#This Row],[EDAD]])</f>
        <v>37</v>
      </c>
    </row>
    <row r="4790" spans="1:14" x14ac:dyDescent="0.35">
      <c r="A4790" s="1">
        <v>4789</v>
      </c>
      <c r="B4790" s="1" t="s">
        <v>9</v>
      </c>
      <c r="C4790" s="1">
        <v>1024313.1</v>
      </c>
      <c r="D4790" s="1" t="s">
        <v>10</v>
      </c>
      <c r="E4790" s="1" t="s">
        <v>16</v>
      </c>
      <c r="F4790" s="1" t="s">
        <v>12</v>
      </c>
      <c r="G4790" s="1" t="s">
        <v>13</v>
      </c>
      <c r="H4790" s="1" t="s">
        <v>13</v>
      </c>
      <c r="I4790" s="1">
        <v>26</v>
      </c>
      <c r="J4790" t="str">
        <f t="shared" si="223"/>
        <v>No</v>
      </c>
      <c r="K4790" t="str">
        <f t="shared" si="224"/>
        <v>No</v>
      </c>
      <c r="L4790">
        <f t="shared" si="225"/>
        <v>1024313.1</v>
      </c>
      <c r="M4790" s="1" t="str">
        <f>IF(ISBLANK(D4790),_xlfn.MODE.SNGL(moras[TIPO_ASEGURAMIENTO]),D4790)</f>
        <v>ASALARIADO</v>
      </c>
      <c r="N4790" s="1">
        <f>IF(ISBLANK(moras[[#This Row],[EDAD]]),T4811,moras[[#This Row],[EDAD]])</f>
        <v>26</v>
      </c>
    </row>
    <row r="4791" spans="1:14" x14ac:dyDescent="0.35">
      <c r="A4791" s="1">
        <v>4790</v>
      </c>
      <c r="B4791" s="1" t="s">
        <v>9</v>
      </c>
      <c r="C4791" s="1">
        <v>375000</v>
      </c>
      <c r="D4791" s="1" t="s">
        <v>10</v>
      </c>
      <c r="E4791" s="1" t="s">
        <v>16</v>
      </c>
      <c r="F4791" s="1" t="s">
        <v>12</v>
      </c>
      <c r="G4791" s="1" t="s">
        <v>13</v>
      </c>
      <c r="H4791" s="1" t="s">
        <v>13</v>
      </c>
      <c r="I4791" s="1">
        <v>60</v>
      </c>
      <c r="J4791" t="str">
        <f t="shared" si="223"/>
        <v>No</v>
      </c>
      <c r="K4791" t="str">
        <f t="shared" si="224"/>
        <v>No</v>
      </c>
      <c r="L4791">
        <f t="shared" si="225"/>
        <v>375000</v>
      </c>
      <c r="M4791" s="1" t="str">
        <f>IF(ISBLANK(D4791),_xlfn.MODE.SNGL(moras[TIPO_ASEGURAMIENTO]),D4791)</f>
        <v>ASALARIADO</v>
      </c>
      <c r="N4791" s="1">
        <f>IF(ISBLANK(moras[[#This Row],[EDAD]]),T4812,moras[[#This Row],[EDAD]])</f>
        <v>60</v>
      </c>
    </row>
    <row r="4792" spans="1:14" x14ac:dyDescent="0.35">
      <c r="A4792" s="1">
        <v>4791</v>
      </c>
      <c r="B4792" s="1" t="s">
        <v>9</v>
      </c>
      <c r="C4792" s="1">
        <v>445567</v>
      </c>
      <c r="D4792" s="1" t="s">
        <v>17</v>
      </c>
      <c r="E4792" s="1" t="s">
        <v>16</v>
      </c>
      <c r="F4792" s="1" t="s">
        <v>12</v>
      </c>
      <c r="G4792" s="1" t="s">
        <v>13</v>
      </c>
      <c r="H4792" s="1" t="s">
        <v>13</v>
      </c>
      <c r="I4792" s="1">
        <v>54</v>
      </c>
      <c r="J4792" t="str">
        <f t="shared" si="223"/>
        <v>No</v>
      </c>
      <c r="K4792" t="str">
        <f t="shared" si="224"/>
        <v>No</v>
      </c>
      <c r="L4792">
        <f t="shared" si="225"/>
        <v>445567</v>
      </c>
      <c r="M4792" s="1" t="str">
        <f>IF(ISBLANK(D4792),_xlfn.MODE.SNGL(moras[TIPO_ASEGURAMIENTO]),D4792)</f>
        <v>ASEGURADO VOLUNTARIO</v>
      </c>
      <c r="N4792" s="1">
        <f>IF(ISBLANK(moras[[#This Row],[EDAD]]),T4813,moras[[#This Row],[EDAD]])</f>
        <v>54</v>
      </c>
    </row>
    <row r="4793" spans="1:14" x14ac:dyDescent="0.35">
      <c r="A4793" s="1">
        <v>4792</v>
      </c>
      <c r="B4793" s="1" t="s">
        <v>9</v>
      </c>
      <c r="C4793" s="1">
        <v>297139</v>
      </c>
      <c r="D4793" s="1" t="s">
        <v>17</v>
      </c>
      <c r="E4793" s="1" t="s">
        <v>16</v>
      </c>
      <c r="F4793" s="1" t="s">
        <v>12</v>
      </c>
      <c r="G4793" s="1" t="s">
        <v>13</v>
      </c>
      <c r="H4793" s="1" t="s">
        <v>13</v>
      </c>
      <c r="I4793" s="1">
        <v>56</v>
      </c>
      <c r="J4793" t="str">
        <f t="shared" si="223"/>
        <v>No</v>
      </c>
      <c r="K4793" t="str">
        <f t="shared" si="224"/>
        <v>No</v>
      </c>
      <c r="L4793">
        <f t="shared" si="225"/>
        <v>297139</v>
      </c>
      <c r="M4793" s="1" t="str">
        <f>IF(ISBLANK(D4793),_xlfn.MODE.SNGL(moras[TIPO_ASEGURAMIENTO]),D4793)</f>
        <v>ASEGURADO VOLUNTARIO</v>
      </c>
      <c r="N4793" s="1">
        <f>IF(ISBLANK(moras[[#This Row],[EDAD]]),T4814,moras[[#This Row],[EDAD]])</f>
        <v>56</v>
      </c>
    </row>
    <row r="4794" spans="1:14" x14ac:dyDescent="0.35">
      <c r="A4794" s="1">
        <v>4793</v>
      </c>
      <c r="B4794" s="1" t="s">
        <v>9</v>
      </c>
      <c r="C4794" s="1">
        <v>2250000</v>
      </c>
      <c r="D4794" s="1" t="s">
        <v>10</v>
      </c>
      <c r="E4794" s="1" t="s">
        <v>16</v>
      </c>
      <c r="F4794" s="1" t="s">
        <v>12</v>
      </c>
      <c r="G4794" s="1" t="s">
        <v>13</v>
      </c>
      <c r="H4794" s="1" t="s">
        <v>13</v>
      </c>
      <c r="I4794" s="1">
        <v>54</v>
      </c>
      <c r="J4794" t="str">
        <f t="shared" si="223"/>
        <v>Atípico</v>
      </c>
      <c r="K4794" t="str">
        <f t="shared" si="224"/>
        <v>No</v>
      </c>
      <c r="L4794">
        <f t="shared" si="225"/>
        <v>2250000</v>
      </c>
      <c r="M4794" s="1" t="str">
        <f>IF(ISBLANK(D4794),_xlfn.MODE.SNGL(moras[TIPO_ASEGURAMIENTO]),D4794)</f>
        <v>ASALARIADO</v>
      </c>
      <c r="N4794" s="1">
        <f>IF(ISBLANK(moras[[#This Row],[EDAD]]),T4815,moras[[#This Row],[EDAD]])</f>
        <v>54</v>
      </c>
    </row>
    <row r="4795" spans="1:14" x14ac:dyDescent="0.35">
      <c r="A4795" s="1">
        <v>4794</v>
      </c>
      <c r="B4795" s="1" t="s">
        <v>9</v>
      </c>
      <c r="C4795" s="1">
        <v>534619.65</v>
      </c>
      <c r="D4795" s="1" t="s">
        <v>10</v>
      </c>
      <c r="E4795" s="1" t="s">
        <v>16</v>
      </c>
      <c r="F4795" s="1" t="s">
        <v>12</v>
      </c>
      <c r="G4795" s="1" t="s">
        <v>13</v>
      </c>
      <c r="H4795" s="1" t="s">
        <v>13</v>
      </c>
      <c r="I4795" s="1">
        <v>25</v>
      </c>
      <c r="J4795" t="str">
        <f t="shared" si="223"/>
        <v>No</v>
      </c>
      <c r="K4795" t="str">
        <f t="shared" si="224"/>
        <v>No</v>
      </c>
      <c r="L4795">
        <f t="shared" si="225"/>
        <v>534619.65</v>
      </c>
      <c r="M4795" s="1" t="str">
        <f>IF(ISBLANK(D4795),_xlfn.MODE.SNGL(moras[TIPO_ASEGURAMIENTO]),D4795)</f>
        <v>ASALARIADO</v>
      </c>
      <c r="N4795" s="1">
        <f>IF(ISBLANK(moras[[#This Row],[EDAD]]),T4816,moras[[#This Row],[EDAD]])</f>
        <v>25</v>
      </c>
    </row>
    <row r="4796" spans="1:14" x14ac:dyDescent="0.35">
      <c r="A4796" s="1">
        <v>4795</v>
      </c>
      <c r="B4796" s="1" t="s">
        <v>9</v>
      </c>
      <c r="C4796" s="1">
        <v>408532</v>
      </c>
      <c r="D4796" s="1" t="s">
        <v>10</v>
      </c>
      <c r="E4796" s="1" t="s">
        <v>16</v>
      </c>
      <c r="F4796" s="1" t="s">
        <v>12</v>
      </c>
      <c r="G4796" s="1" t="s">
        <v>13</v>
      </c>
      <c r="H4796" s="1" t="s">
        <v>13</v>
      </c>
      <c r="I4796" s="1">
        <v>29</v>
      </c>
      <c r="J4796" t="str">
        <f t="shared" si="223"/>
        <v>No</v>
      </c>
      <c r="K4796" t="str">
        <f t="shared" si="224"/>
        <v>No</v>
      </c>
      <c r="L4796">
        <f t="shared" si="225"/>
        <v>408532</v>
      </c>
      <c r="M4796" s="1" t="str">
        <f>IF(ISBLANK(D4796),_xlfn.MODE.SNGL(moras[TIPO_ASEGURAMIENTO]),D4796)</f>
        <v>ASALARIADO</v>
      </c>
      <c r="N4796" s="1">
        <f>IF(ISBLANK(moras[[#This Row],[EDAD]]),T4817,moras[[#This Row],[EDAD]])</f>
        <v>29</v>
      </c>
    </row>
    <row r="4797" spans="1:14" x14ac:dyDescent="0.35">
      <c r="A4797" s="1">
        <v>4796</v>
      </c>
      <c r="B4797" s="1" t="s">
        <v>15</v>
      </c>
      <c r="C4797" s="1">
        <v>308439</v>
      </c>
      <c r="D4797" s="1" t="s">
        <v>17</v>
      </c>
      <c r="E4797" s="1" t="s">
        <v>16</v>
      </c>
      <c r="F4797" s="1" t="s">
        <v>12</v>
      </c>
      <c r="G4797" s="1" t="s">
        <v>13</v>
      </c>
      <c r="H4797" s="1" t="s">
        <v>13</v>
      </c>
      <c r="I4797" s="1">
        <v>31</v>
      </c>
      <c r="J4797" t="str">
        <f t="shared" si="223"/>
        <v>No</v>
      </c>
      <c r="K4797" t="str">
        <f t="shared" si="224"/>
        <v>No</v>
      </c>
      <c r="L4797">
        <f t="shared" si="225"/>
        <v>308439</v>
      </c>
      <c r="M4797" s="1" t="str">
        <f>IF(ISBLANK(D4797),_xlfn.MODE.SNGL(moras[TIPO_ASEGURAMIENTO]),D4797)</f>
        <v>ASEGURADO VOLUNTARIO</v>
      </c>
      <c r="N4797" s="1">
        <f>IF(ISBLANK(moras[[#This Row],[EDAD]]),T4818,moras[[#This Row],[EDAD]])</f>
        <v>31</v>
      </c>
    </row>
    <row r="4798" spans="1:14" x14ac:dyDescent="0.35">
      <c r="A4798" s="1">
        <v>4797</v>
      </c>
      <c r="B4798" s="1" t="s">
        <v>9</v>
      </c>
      <c r="C4798" s="1">
        <v>489279</v>
      </c>
      <c r="D4798" s="1" t="s">
        <v>10</v>
      </c>
      <c r="E4798" s="1" t="s">
        <v>16</v>
      </c>
      <c r="F4798" s="1" t="s">
        <v>12</v>
      </c>
      <c r="G4798" s="1" t="s">
        <v>13</v>
      </c>
      <c r="H4798" s="1" t="s">
        <v>13</v>
      </c>
      <c r="I4798" s="1">
        <v>49</v>
      </c>
      <c r="J4798" t="str">
        <f t="shared" si="223"/>
        <v>No</v>
      </c>
      <c r="K4798" t="str">
        <f t="shared" si="224"/>
        <v>No</v>
      </c>
      <c r="L4798">
        <f t="shared" si="225"/>
        <v>489279</v>
      </c>
      <c r="M4798" s="1" t="str">
        <f>IF(ISBLANK(D4798),_xlfn.MODE.SNGL(moras[TIPO_ASEGURAMIENTO]),D4798)</f>
        <v>ASALARIADO</v>
      </c>
      <c r="N4798" s="1">
        <f>IF(ISBLANK(moras[[#This Row],[EDAD]]),T4819,moras[[#This Row],[EDAD]])</f>
        <v>49</v>
      </c>
    </row>
    <row r="4799" spans="1:14" x14ac:dyDescent="0.35">
      <c r="A4799" s="1">
        <v>4798</v>
      </c>
      <c r="B4799" s="1" t="s">
        <v>15</v>
      </c>
      <c r="C4799" s="1">
        <v>56667</v>
      </c>
      <c r="D4799" s="1" t="s">
        <v>10</v>
      </c>
      <c r="E4799" s="1" t="s">
        <v>16</v>
      </c>
      <c r="F4799" s="1" t="s">
        <v>12</v>
      </c>
      <c r="G4799" s="1" t="s">
        <v>13</v>
      </c>
      <c r="H4799" s="1" t="s">
        <v>13</v>
      </c>
      <c r="I4799" s="1">
        <v>28</v>
      </c>
      <c r="J4799" t="str">
        <f t="shared" si="223"/>
        <v>No</v>
      </c>
      <c r="K4799" t="str">
        <f t="shared" si="224"/>
        <v>No</v>
      </c>
      <c r="L4799">
        <f t="shared" si="225"/>
        <v>56667</v>
      </c>
      <c r="M4799" s="1" t="str">
        <f>IF(ISBLANK(D4799),_xlfn.MODE.SNGL(moras[TIPO_ASEGURAMIENTO]),D4799)</f>
        <v>ASALARIADO</v>
      </c>
      <c r="N4799" s="1">
        <f>IF(ISBLANK(moras[[#This Row],[EDAD]]),T4820,moras[[#This Row],[EDAD]])</f>
        <v>28</v>
      </c>
    </row>
    <row r="4800" spans="1:14" x14ac:dyDescent="0.35">
      <c r="A4800" s="1">
        <v>4799</v>
      </c>
      <c r="B4800" s="1" t="s">
        <v>15</v>
      </c>
      <c r="C4800" s="1">
        <v>297045</v>
      </c>
      <c r="D4800" s="1" t="s">
        <v>18</v>
      </c>
      <c r="E4800" s="1" t="s">
        <v>16</v>
      </c>
      <c r="F4800" s="1" t="s">
        <v>12</v>
      </c>
      <c r="G4800" s="1" t="s">
        <v>13</v>
      </c>
      <c r="H4800" s="1" t="s">
        <v>12</v>
      </c>
      <c r="I4800" s="1">
        <v>50</v>
      </c>
      <c r="J4800" t="str">
        <f t="shared" si="223"/>
        <v>No</v>
      </c>
      <c r="K4800" t="str">
        <f t="shared" si="224"/>
        <v>No</v>
      </c>
      <c r="L4800">
        <f t="shared" si="225"/>
        <v>297045</v>
      </c>
      <c r="M4800" s="1" t="str">
        <f>IF(ISBLANK(D4800),_xlfn.MODE.SNGL(moras[TIPO_ASEGURAMIENTO]),D4800)</f>
        <v>TRABAJADOR INDEPENDIENTE</v>
      </c>
      <c r="N4800" s="1">
        <f>IF(ISBLANK(moras[[#This Row],[EDAD]]),T4821,moras[[#This Row],[EDAD]])</f>
        <v>50</v>
      </c>
    </row>
    <row r="4801" spans="1:14" x14ac:dyDescent="0.35">
      <c r="A4801" s="1">
        <v>4800</v>
      </c>
      <c r="B4801" s="1" t="s">
        <v>15</v>
      </c>
      <c r="C4801" s="1">
        <v>278030</v>
      </c>
      <c r="D4801" s="1" t="s">
        <v>19</v>
      </c>
      <c r="E4801" s="1" t="s">
        <v>16</v>
      </c>
      <c r="F4801" s="1" t="s">
        <v>12</v>
      </c>
      <c r="G4801" s="1" t="s">
        <v>13</v>
      </c>
      <c r="H4801" s="1" t="s">
        <v>13</v>
      </c>
      <c r="I4801" s="1">
        <v>55</v>
      </c>
      <c r="J4801" t="str">
        <f t="shared" si="223"/>
        <v>No</v>
      </c>
      <c r="K4801" t="str">
        <f t="shared" si="224"/>
        <v>No</v>
      </c>
      <c r="L4801">
        <f t="shared" si="225"/>
        <v>278030</v>
      </c>
      <c r="M4801" s="1" t="str">
        <f>IF(ISBLANK(D4801),_xlfn.MODE.SNGL(moras[TIPO_ASEGURAMIENTO]),D4801)</f>
        <v>CONVENIOS ESPECIALES DE TRABAJADORES INDEPENDIENTES</v>
      </c>
      <c r="N4801" s="1">
        <f>IF(ISBLANK(moras[[#This Row],[EDAD]]),T4822,moras[[#This Row],[EDAD]])</f>
        <v>55</v>
      </c>
    </row>
    <row r="4802" spans="1:14" x14ac:dyDescent="0.35">
      <c r="A4802" s="1">
        <v>4801</v>
      </c>
      <c r="B4802" s="1" t="s">
        <v>15</v>
      </c>
      <c r="C4802" s="1">
        <v>468369</v>
      </c>
      <c r="D4802" s="1" t="s">
        <v>10</v>
      </c>
      <c r="E4802" s="1" t="s">
        <v>16</v>
      </c>
      <c r="F4802" s="1" t="s">
        <v>12</v>
      </c>
      <c r="G4802" s="1" t="s">
        <v>13</v>
      </c>
      <c r="H4802" s="1" t="s">
        <v>13</v>
      </c>
      <c r="I4802" s="1">
        <v>30</v>
      </c>
      <c r="J4802" t="str">
        <f t="shared" ref="J4802:J4865" si="226">IF(1.96&lt;ABS(C4802-$S$23)/$S$24,"Atípico","No")</f>
        <v>No</v>
      </c>
      <c r="K4802" t="str">
        <f t="shared" ref="K4802:K4865" si="227">IF(1.96&lt;ABS((I4802-$T$23)/$T$24),"Atípico", "No")</f>
        <v>No</v>
      </c>
      <c r="L4802">
        <f t="shared" ref="L4802:L4865" si="228">IF(ISBLANK(C4802),$S$23,C4802)</f>
        <v>468369</v>
      </c>
      <c r="M4802" s="1" t="str">
        <f>IF(ISBLANK(D4802),_xlfn.MODE.SNGL(moras[TIPO_ASEGURAMIENTO]),D4802)</f>
        <v>ASALARIADO</v>
      </c>
      <c r="N4802" s="1">
        <f>IF(ISBLANK(moras[[#This Row],[EDAD]]),T4823,moras[[#This Row],[EDAD]])</f>
        <v>30</v>
      </c>
    </row>
    <row r="4803" spans="1:14" x14ac:dyDescent="0.35">
      <c r="A4803" s="1">
        <v>4802</v>
      </c>
      <c r="B4803" s="1" t="s">
        <v>15</v>
      </c>
      <c r="C4803" s="1">
        <v>559270.94999999995</v>
      </c>
      <c r="D4803" s="1" t="s">
        <v>10</v>
      </c>
      <c r="E4803" s="1" t="s">
        <v>16</v>
      </c>
      <c r="F4803" s="1" t="s">
        <v>12</v>
      </c>
      <c r="G4803" s="1" t="s">
        <v>13</v>
      </c>
      <c r="H4803" s="1" t="s">
        <v>13</v>
      </c>
      <c r="I4803" s="1">
        <v>30</v>
      </c>
      <c r="J4803" t="str">
        <f t="shared" si="226"/>
        <v>No</v>
      </c>
      <c r="K4803" t="str">
        <f t="shared" si="227"/>
        <v>No</v>
      </c>
      <c r="L4803">
        <f t="shared" si="228"/>
        <v>559270.94999999995</v>
      </c>
      <c r="M4803" s="1" t="str">
        <f>IF(ISBLANK(D4803),_xlfn.MODE.SNGL(moras[TIPO_ASEGURAMIENTO]),D4803)</f>
        <v>ASALARIADO</v>
      </c>
      <c r="N4803" s="1">
        <f>IF(ISBLANK(moras[[#This Row],[EDAD]]),T4824,moras[[#This Row],[EDAD]])</f>
        <v>30</v>
      </c>
    </row>
    <row r="4804" spans="1:14" x14ac:dyDescent="0.35">
      <c r="A4804" s="1">
        <v>4803</v>
      </c>
      <c r="B4804" s="1" t="s">
        <v>9</v>
      </c>
      <c r="C4804" s="1">
        <v>352855</v>
      </c>
      <c r="D4804" s="1" t="s">
        <v>10</v>
      </c>
      <c r="E4804" s="1" t="s">
        <v>16</v>
      </c>
      <c r="F4804" s="1" t="s">
        <v>12</v>
      </c>
      <c r="G4804" s="1" t="s">
        <v>13</v>
      </c>
      <c r="H4804" s="1" t="s">
        <v>13</v>
      </c>
      <c r="I4804" s="1">
        <v>35</v>
      </c>
      <c r="J4804" t="str">
        <f t="shared" si="226"/>
        <v>No</v>
      </c>
      <c r="K4804" t="str">
        <f t="shared" si="227"/>
        <v>No</v>
      </c>
      <c r="L4804">
        <f t="shared" si="228"/>
        <v>352855</v>
      </c>
      <c r="M4804" s="1" t="str">
        <f>IF(ISBLANK(D4804),_xlfn.MODE.SNGL(moras[TIPO_ASEGURAMIENTO]),D4804)</f>
        <v>ASALARIADO</v>
      </c>
      <c r="N4804" s="1">
        <f>IF(ISBLANK(moras[[#This Row],[EDAD]]),T4825,moras[[#This Row],[EDAD]])</f>
        <v>35</v>
      </c>
    </row>
    <row r="4805" spans="1:14" x14ac:dyDescent="0.35">
      <c r="A4805" s="1">
        <v>4804</v>
      </c>
      <c r="B4805" s="1" t="s">
        <v>9</v>
      </c>
      <c r="C4805" s="1">
        <v>685483.06</v>
      </c>
      <c r="D4805" s="1" t="s">
        <v>10</v>
      </c>
      <c r="E4805" s="1" t="s">
        <v>11</v>
      </c>
      <c r="F4805" s="1" t="s">
        <v>12</v>
      </c>
      <c r="G4805" s="1" t="s">
        <v>13</v>
      </c>
      <c r="H4805" s="1" t="s">
        <v>13</v>
      </c>
      <c r="I4805" s="1">
        <v>41</v>
      </c>
      <c r="J4805" t="str">
        <f t="shared" si="226"/>
        <v>No</v>
      </c>
      <c r="K4805" t="str">
        <f t="shared" si="227"/>
        <v>No</v>
      </c>
      <c r="L4805">
        <f t="shared" si="228"/>
        <v>685483.06</v>
      </c>
      <c r="M4805" s="1" t="str">
        <f>IF(ISBLANK(D4805),_xlfn.MODE.SNGL(moras[TIPO_ASEGURAMIENTO]),D4805)</f>
        <v>ASALARIADO</v>
      </c>
      <c r="N4805" s="1">
        <f>IF(ISBLANK(moras[[#This Row],[EDAD]]),T4826,moras[[#This Row],[EDAD]])</f>
        <v>41</v>
      </c>
    </row>
    <row r="4806" spans="1:14" x14ac:dyDescent="0.35">
      <c r="A4806" s="1">
        <v>4805</v>
      </c>
      <c r="B4806" s="1" t="s">
        <v>9</v>
      </c>
      <c r="C4806" s="1">
        <v>105542.83</v>
      </c>
      <c r="D4806" s="1" t="s">
        <v>14</v>
      </c>
      <c r="E4806" s="1" t="s">
        <v>11</v>
      </c>
      <c r="F4806" s="1" t="s">
        <v>12</v>
      </c>
      <c r="G4806" s="1" t="s">
        <v>13</v>
      </c>
      <c r="H4806" s="1" t="s">
        <v>13</v>
      </c>
      <c r="I4806" s="1">
        <v>69</v>
      </c>
      <c r="J4806" t="str">
        <f t="shared" si="226"/>
        <v>No</v>
      </c>
      <c r="K4806" t="str">
        <f t="shared" si="227"/>
        <v>No</v>
      </c>
      <c r="L4806">
        <f t="shared" si="228"/>
        <v>105542.83</v>
      </c>
      <c r="M4806" s="1" t="str">
        <f>IF(ISBLANK(D4806),_xlfn.MODE.SNGL(moras[TIPO_ASEGURAMIENTO]),D4806)</f>
        <v>PENSIONADOS EN SU PROPIO SISTEMA</v>
      </c>
      <c r="N4806" s="1">
        <f>IF(ISBLANK(moras[[#This Row],[EDAD]]),T4827,moras[[#This Row],[EDAD]])</f>
        <v>69</v>
      </c>
    </row>
    <row r="4807" spans="1:14" x14ac:dyDescent="0.35">
      <c r="A4807" s="1">
        <v>4806</v>
      </c>
      <c r="B4807" s="1" t="s">
        <v>9</v>
      </c>
      <c r="C4807" s="1">
        <v>639148</v>
      </c>
      <c r="D4807" s="1" t="s">
        <v>18</v>
      </c>
      <c r="E4807" s="1" t="s">
        <v>16</v>
      </c>
      <c r="F4807" s="1" t="s">
        <v>12</v>
      </c>
      <c r="G4807" s="1" t="s">
        <v>13</v>
      </c>
      <c r="H4807" s="1" t="s">
        <v>13</v>
      </c>
      <c r="I4807" s="1">
        <v>64</v>
      </c>
      <c r="J4807" t="str">
        <f t="shared" si="226"/>
        <v>No</v>
      </c>
      <c r="K4807" t="str">
        <f t="shared" si="227"/>
        <v>No</v>
      </c>
      <c r="L4807">
        <f t="shared" si="228"/>
        <v>639148</v>
      </c>
      <c r="M4807" s="1" t="str">
        <f>IF(ISBLANK(D4807),_xlfn.MODE.SNGL(moras[TIPO_ASEGURAMIENTO]),D4807)</f>
        <v>TRABAJADOR INDEPENDIENTE</v>
      </c>
      <c r="N4807" s="1">
        <f>IF(ISBLANK(moras[[#This Row],[EDAD]]),T4828,moras[[#This Row],[EDAD]])</f>
        <v>64</v>
      </c>
    </row>
    <row r="4808" spans="1:14" x14ac:dyDescent="0.35">
      <c r="A4808" s="1">
        <v>4807</v>
      </c>
      <c r="B4808" s="1" t="s">
        <v>9</v>
      </c>
      <c r="C4808" s="1">
        <v>80000</v>
      </c>
      <c r="D4808" s="1" t="s">
        <v>10</v>
      </c>
      <c r="E4808" s="1" t="s">
        <v>16</v>
      </c>
      <c r="F4808" s="1" t="s">
        <v>12</v>
      </c>
      <c r="G4808" s="1" t="s">
        <v>12</v>
      </c>
      <c r="H4808" s="1" t="s">
        <v>13</v>
      </c>
      <c r="I4808" s="1">
        <v>44</v>
      </c>
      <c r="J4808" t="str">
        <f t="shared" si="226"/>
        <v>No</v>
      </c>
      <c r="K4808" t="str">
        <f t="shared" si="227"/>
        <v>No</v>
      </c>
      <c r="L4808">
        <f t="shared" si="228"/>
        <v>80000</v>
      </c>
      <c r="M4808" s="1" t="str">
        <f>IF(ISBLANK(D4808),_xlfn.MODE.SNGL(moras[TIPO_ASEGURAMIENTO]),D4808)</f>
        <v>ASALARIADO</v>
      </c>
      <c r="N4808" s="1">
        <f>IF(ISBLANK(moras[[#This Row],[EDAD]]),T4829,moras[[#This Row],[EDAD]])</f>
        <v>44</v>
      </c>
    </row>
    <row r="4809" spans="1:14" x14ac:dyDescent="0.35">
      <c r="A4809" s="1">
        <v>4808</v>
      </c>
      <c r="B4809" s="1" t="s">
        <v>9</v>
      </c>
      <c r="C4809" s="1">
        <v>2624502</v>
      </c>
      <c r="D4809" s="1" t="s">
        <v>10</v>
      </c>
      <c r="E4809" s="1" t="s">
        <v>16</v>
      </c>
      <c r="F4809" s="1" t="s">
        <v>12</v>
      </c>
      <c r="G4809" s="1" t="s">
        <v>13</v>
      </c>
      <c r="H4809" s="1" t="s">
        <v>13</v>
      </c>
      <c r="I4809" s="1">
        <v>49</v>
      </c>
      <c r="J4809" t="str">
        <f t="shared" si="226"/>
        <v>Atípico</v>
      </c>
      <c r="K4809" t="str">
        <f t="shared" si="227"/>
        <v>No</v>
      </c>
      <c r="L4809">
        <f t="shared" si="228"/>
        <v>2624502</v>
      </c>
      <c r="M4809" s="1" t="str">
        <f>IF(ISBLANK(D4809),_xlfn.MODE.SNGL(moras[TIPO_ASEGURAMIENTO]),D4809)</f>
        <v>ASALARIADO</v>
      </c>
      <c r="N4809" s="1">
        <f>IF(ISBLANK(moras[[#This Row],[EDAD]]),T4830,moras[[#This Row],[EDAD]])</f>
        <v>49</v>
      </c>
    </row>
    <row r="4810" spans="1:14" x14ac:dyDescent="0.35">
      <c r="A4810" s="1">
        <v>4809</v>
      </c>
      <c r="B4810" s="1" t="s">
        <v>9</v>
      </c>
      <c r="C4810" s="1">
        <v>536035.42000000004</v>
      </c>
      <c r="D4810" s="1" t="s">
        <v>10</v>
      </c>
      <c r="E4810" s="1" t="s">
        <v>16</v>
      </c>
      <c r="F4810" s="1" t="s">
        <v>12</v>
      </c>
      <c r="G4810" s="1" t="s">
        <v>13</v>
      </c>
      <c r="H4810" s="1" t="s">
        <v>13</v>
      </c>
      <c r="I4810" s="1">
        <v>61</v>
      </c>
      <c r="J4810" t="str">
        <f t="shared" si="226"/>
        <v>No</v>
      </c>
      <c r="K4810" t="str">
        <f t="shared" si="227"/>
        <v>No</v>
      </c>
      <c r="L4810">
        <f t="shared" si="228"/>
        <v>536035.42000000004</v>
      </c>
      <c r="M4810" s="1" t="str">
        <f>IF(ISBLANK(D4810),_xlfn.MODE.SNGL(moras[TIPO_ASEGURAMIENTO]),D4810)</f>
        <v>ASALARIADO</v>
      </c>
      <c r="N4810" s="1">
        <f>IF(ISBLANK(moras[[#This Row],[EDAD]]),T4831,moras[[#This Row],[EDAD]])</f>
        <v>61</v>
      </c>
    </row>
    <row r="4811" spans="1:14" x14ac:dyDescent="0.35">
      <c r="A4811" s="1">
        <v>4810</v>
      </c>
      <c r="B4811" s="1" t="s">
        <v>15</v>
      </c>
      <c r="C4811" s="1">
        <v>371041.65</v>
      </c>
      <c r="D4811" s="1" t="s">
        <v>10</v>
      </c>
      <c r="E4811" s="1" t="s">
        <v>16</v>
      </c>
      <c r="F4811" s="1" t="s">
        <v>12</v>
      </c>
      <c r="G4811" s="1" t="s">
        <v>13</v>
      </c>
      <c r="H4811" s="1" t="s">
        <v>13</v>
      </c>
      <c r="I4811" s="1">
        <v>32</v>
      </c>
      <c r="J4811" t="str">
        <f t="shared" si="226"/>
        <v>No</v>
      </c>
      <c r="K4811" t="str">
        <f t="shared" si="227"/>
        <v>No</v>
      </c>
      <c r="L4811">
        <f t="shared" si="228"/>
        <v>371041.65</v>
      </c>
      <c r="M4811" s="1" t="str">
        <f>IF(ISBLANK(D4811),_xlfn.MODE.SNGL(moras[TIPO_ASEGURAMIENTO]),D4811)</f>
        <v>ASALARIADO</v>
      </c>
      <c r="N4811" s="1">
        <f>IF(ISBLANK(moras[[#This Row],[EDAD]]),T4832,moras[[#This Row],[EDAD]])</f>
        <v>32</v>
      </c>
    </row>
    <row r="4812" spans="1:14" x14ac:dyDescent="0.35">
      <c r="A4812" s="1">
        <v>4811</v>
      </c>
      <c r="B4812" s="1" t="s">
        <v>15</v>
      </c>
      <c r="C4812" s="1">
        <v>696716</v>
      </c>
      <c r="D4812" s="1" t="s">
        <v>10</v>
      </c>
      <c r="E4812" s="1" t="s">
        <v>11</v>
      </c>
      <c r="F4812" s="1" t="s">
        <v>12</v>
      </c>
      <c r="G4812" s="1" t="s">
        <v>13</v>
      </c>
      <c r="H4812" s="1" t="s">
        <v>12</v>
      </c>
      <c r="I4812" s="1">
        <v>42</v>
      </c>
      <c r="J4812" t="str">
        <f t="shared" si="226"/>
        <v>No</v>
      </c>
      <c r="K4812" t="str">
        <f t="shared" si="227"/>
        <v>No</v>
      </c>
      <c r="L4812">
        <f t="shared" si="228"/>
        <v>696716</v>
      </c>
      <c r="M4812" s="1" t="str">
        <f>IF(ISBLANK(D4812),_xlfn.MODE.SNGL(moras[TIPO_ASEGURAMIENTO]),D4812)</f>
        <v>ASALARIADO</v>
      </c>
      <c r="N4812" s="1">
        <f>IF(ISBLANK(moras[[#This Row],[EDAD]]),T4833,moras[[#This Row],[EDAD]])</f>
        <v>42</v>
      </c>
    </row>
    <row r="4813" spans="1:14" x14ac:dyDescent="0.35">
      <c r="A4813" s="1">
        <v>4812</v>
      </c>
      <c r="B4813" s="1" t="s">
        <v>9</v>
      </c>
      <c r="C4813" s="1">
        <v>384348.31</v>
      </c>
      <c r="D4813" s="1" t="s">
        <v>10</v>
      </c>
      <c r="E4813" s="1" t="s">
        <v>16</v>
      </c>
      <c r="F4813" s="1" t="s">
        <v>12</v>
      </c>
      <c r="G4813" s="1" t="s">
        <v>13</v>
      </c>
      <c r="H4813" s="1" t="s">
        <v>13</v>
      </c>
      <c r="I4813" s="1">
        <v>27</v>
      </c>
      <c r="J4813" t="str">
        <f t="shared" si="226"/>
        <v>No</v>
      </c>
      <c r="K4813" t="str">
        <f t="shared" si="227"/>
        <v>No</v>
      </c>
      <c r="L4813">
        <f t="shared" si="228"/>
        <v>384348.31</v>
      </c>
      <c r="M4813" s="1" t="str">
        <f>IF(ISBLANK(D4813),_xlfn.MODE.SNGL(moras[TIPO_ASEGURAMIENTO]),D4813)</f>
        <v>ASALARIADO</v>
      </c>
      <c r="N4813" s="1">
        <f>IF(ISBLANK(moras[[#This Row],[EDAD]]),T4834,moras[[#This Row],[EDAD]])</f>
        <v>27</v>
      </c>
    </row>
    <row r="4814" spans="1:14" x14ac:dyDescent="0.35">
      <c r="A4814" s="1">
        <v>4813</v>
      </c>
      <c r="B4814" s="1" t="s">
        <v>15</v>
      </c>
      <c r="C4814" s="1">
        <v>240000</v>
      </c>
      <c r="D4814" s="1" t="s">
        <v>10</v>
      </c>
      <c r="E4814" s="1" t="s">
        <v>16</v>
      </c>
      <c r="F4814" s="1" t="s">
        <v>12</v>
      </c>
      <c r="G4814" s="1" t="s">
        <v>12</v>
      </c>
      <c r="H4814" s="1" t="s">
        <v>13</v>
      </c>
      <c r="I4814" s="1">
        <v>27</v>
      </c>
      <c r="J4814" t="str">
        <f t="shared" si="226"/>
        <v>No</v>
      </c>
      <c r="K4814" t="str">
        <f t="shared" si="227"/>
        <v>No</v>
      </c>
      <c r="L4814">
        <f t="shared" si="228"/>
        <v>240000</v>
      </c>
      <c r="M4814" s="1" t="str">
        <f>IF(ISBLANK(D4814),_xlfn.MODE.SNGL(moras[TIPO_ASEGURAMIENTO]),D4814)</f>
        <v>ASALARIADO</v>
      </c>
      <c r="N4814" s="1">
        <f>IF(ISBLANK(moras[[#This Row],[EDAD]]),T4835,moras[[#This Row],[EDAD]])</f>
        <v>27</v>
      </c>
    </row>
    <row r="4815" spans="1:14" x14ac:dyDescent="0.35">
      <c r="A4815" s="1">
        <v>4814</v>
      </c>
      <c r="B4815" s="1" t="s">
        <v>9</v>
      </c>
      <c r="C4815" s="1">
        <v>141509.48000000001</v>
      </c>
      <c r="D4815" s="1" t="s">
        <v>14</v>
      </c>
      <c r="E4815" s="1" t="s">
        <v>11</v>
      </c>
      <c r="F4815" s="1" t="s">
        <v>12</v>
      </c>
      <c r="G4815" s="1" t="s">
        <v>13</v>
      </c>
      <c r="H4815" s="1" t="s">
        <v>13</v>
      </c>
      <c r="I4815" s="1">
        <v>82</v>
      </c>
      <c r="J4815" t="str">
        <f t="shared" si="226"/>
        <v>No</v>
      </c>
      <c r="K4815" t="str">
        <f t="shared" si="227"/>
        <v>No</v>
      </c>
      <c r="L4815">
        <f t="shared" si="228"/>
        <v>141509.48000000001</v>
      </c>
      <c r="M4815" s="1" t="str">
        <f>IF(ISBLANK(D4815),_xlfn.MODE.SNGL(moras[TIPO_ASEGURAMIENTO]),D4815)</f>
        <v>PENSIONADOS EN SU PROPIO SISTEMA</v>
      </c>
      <c r="N4815" s="1">
        <f>IF(ISBLANK(moras[[#This Row],[EDAD]]),T4836,moras[[#This Row],[EDAD]])</f>
        <v>82</v>
      </c>
    </row>
    <row r="4816" spans="1:14" x14ac:dyDescent="0.35">
      <c r="A4816" s="1">
        <v>4815</v>
      </c>
      <c r="B4816" s="1" t="s">
        <v>15</v>
      </c>
      <c r="C4816" s="1">
        <v>2803065.68</v>
      </c>
      <c r="D4816" s="1" t="s">
        <v>10</v>
      </c>
      <c r="E4816" s="1" t="s">
        <v>11</v>
      </c>
      <c r="F4816" s="1" t="s">
        <v>12</v>
      </c>
      <c r="G4816" s="1" t="s">
        <v>13</v>
      </c>
      <c r="H4816" s="1" t="s">
        <v>13</v>
      </c>
      <c r="I4816" s="1">
        <v>49</v>
      </c>
      <c r="J4816" t="str">
        <f t="shared" si="226"/>
        <v>Atípico</v>
      </c>
      <c r="K4816" t="str">
        <f t="shared" si="227"/>
        <v>No</v>
      </c>
      <c r="L4816">
        <f t="shared" si="228"/>
        <v>2803065.68</v>
      </c>
      <c r="M4816" s="1" t="str">
        <f>IF(ISBLANK(D4816),_xlfn.MODE.SNGL(moras[TIPO_ASEGURAMIENTO]),D4816)</f>
        <v>ASALARIADO</v>
      </c>
      <c r="N4816" s="1">
        <f>IF(ISBLANK(moras[[#This Row],[EDAD]]),T4837,moras[[#This Row],[EDAD]])</f>
        <v>49</v>
      </c>
    </row>
    <row r="4817" spans="1:14" x14ac:dyDescent="0.35">
      <c r="A4817" s="1">
        <v>4816</v>
      </c>
      <c r="B4817" s="1" t="s">
        <v>9</v>
      </c>
      <c r="C4817" s="1">
        <v>806339.27</v>
      </c>
      <c r="D4817" s="1" t="s">
        <v>10</v>
      </c>
      <c r="E4817" s="1" t="s">
        <v>11</v>
      </c>
      <c r="F4817" s="1" t="s">
        <v>12</v>
      </c>
      <c r="G4817" s="1" t="s">
        <v>13</v>
      </c>
      <c r="H4817" s="1" t="s">
        <v>13</v>
      </c>
      <c r="I4817" s="1">
        <v>51</v>
      </c>
      <c r="J4817" t="str">
        <f t="shared" si="226"/>
        <v>No</v>
      </c>
      <c r="K4817" t="str">
        <f t="shared" si="227"/>
        <v>No</v>
      </c>
      <c r="L4817">
        <f t="shared" si="228"/>
        <v>806339.27</v>
      </c>
      <c r="M4817" s="1" t="str">
        <f>IF(ISBLANK(D4817),_xlfn.MODE.SNGL(moras[TIPO_ASEGURAMIENTO]),D4817)</f>
        <v>ASALARIADO</v>
      </c>
      <c r="N4817" s="1">
        <f>IF(ISBLANK(moras[[#This Row],[EDAD]]),T4838,moras[[#This Row],[EDAD]])</f>
        <v>51</v>
      </c>
    </row>
    <row r="4818" spans="1:14" x14ac:dyDescent="0.35">
      <c r="A4818" s="1">
        <v>4817</v>
      </c>
      <c r="B4818" s="1" t="s">
        <v>9</v>
      </c>
      <c r="C4818" s="1">
        <v>509509</v>
      </c>
      <c r="D4818" s="1" t="s">
        <v>18</v>
      </c>
      <c r="E4818" s="1" t="s">
        <v>16</v>
      </c>
      <c r="F4818" s="1" t="s">
        <v>12</v>
      </c>
      <c r="G4818" s="1" t="s">
        <v>13</v>
      </c>
      <c r="H4818" s="1" t="s">
        <v>12</v>
      </c>
      <c r="I4818" s="1">
        <v>58</v>
      </c>
      <c r="J4818" t="str">
        <f t="shared" si="226"/>
        <v>No</v>
      </c>
      <c r="K4818" t="str">
        <f t="shared" si="227"/>
        <v>No</v>
      </c>
      <c r="L4818">
        <f t="shared" si="228"/>
        <v>509509</v>
      </c>
      <c r="M4818" s="1" t="str">
        <f>IF(ISBLANK(D4818),_xlfn.MODE.SNGL(moras[TIPO_ASEGURAMIENTO]),D4818)</f>
        <v>TRABAJADOR INDEPENDIENTE</v>
      </c>
      <c r="N4818" s="1">
        <f>IF(ISBLANK(moras[[#This Row],[EDAD]]),T4839,moras[[#This Row],[EDAD]])</f>
        <v>58</v>
      </c>
    </row>
    <row r="4819" spans="1:14" x14ac:dyDescent="0.35">
      <c r="A4819" s="1">
        <v>4818</v>
      </c>
      <c r="B4819" s="1" t="s">
        <v>9</v>
      </c>
      <c r="C4819" s="1">
        <v>384956</v>
      </c>
      <c r="D4819" s="1" t="s">
        <v>18</v>
      </c>
      <c r="E4819" s="1" t="s">
        <v>16</v>
      </c>
      <c r="F4819" s="1" t="s">
        <v>12</v>
      </c>
      <c r="G4819" s="1" t="s">
        <v>13</v>
      </c>
      <c r="H4819" s="1" t="s">
        <v>12</v>
      </c>
      <c r="I4819" s="1">
        <v>42</v>
      </c>
      <c r="J4819" t="str">
        <f t="shared" si="226"/>
        <v>No</v>
      </c>
      <c r="K4819" t="str">
        <f t="shared" si="227"/>
        <v>No</v>
      </c>
      <c r="L4819">
        <f t="shared" si="228"/>
        <v>384956</v>
      </c>
      <c r="M4819" s="1" t="str">
        <f>IF(ISBLANK(D4819),_xlfn.MODE.SNGL(moras[TIPO_ASEGURAMIENTO]),D4819)</f>
        <v>TRABAJADOR INDEPENDIENTE</v>
      </c>
      <c r="N4819" s="1">
        <f>IF(ISBLANK(moras[[#This Row],[EDAD]]),T4840,moras[[#This Row],[EDAD]])</f>
        <v>42</v>
      </c>
    </row>
    <row r="4820" spans="1:14" x14ac:dyDescent="0.35">
      <c r="A4820" s="1">
        <v>4819</v>
      </c>
      <c r="B4820" s="1" t="s">
        <v>15</v>
      </c>
      <c r="C4820" s="1">
        <v>1399635</v>
      </c>
      <c r="D4820" s="1" t="s">
        <v>14</v>
      </c>
      <c r="E4820" s="1" t="s">
        <v>11</v>
      </c>
      <c r="F4820" s="1" t="s">
        <v>12</v>
      </c>
      <c r="G4820" s="1" t="s">
        <v>13</v>
      </c>
      <c r="H4820" s="1" t="s">
        <v>13</v>
      </c>
      <c r="I4820" s="1">
        <v>66</v>
      </c>
      <c r="J4820" t="str">
        <f t="shared" si="226"/>
        <v>No</v>
      </c>
      <c r="K4820" t="str">
        <f t="shared" si="227"/>
        <v>No</v>
      </c>
      <c r="L4820">
        <f t="shared" si="228"/>
        <v>1399635</v>
      </c>
      <c r="M4820" s="1" t="str">
        <f>IF(ISBLANK(D4820),_xlfn.MODE.SNGL(moras[TIPO_ASEGURAMIENTO]),D4820)</f>
        <v>PENSIONADOS EN SU PROPIO SISTEMA</v>
      </c>
      <c r="N4820" s="1">
        <f>IF(ISBLANK(moras[[#This Row],[EDAD]]),T4841,moras[[#This Row],[EDAD]])</f>
        <v>66</v>
      </c>
    </row>
    <row r="4821" spans="1:14" x14ac:dyDescent="0.35">
      <c r="A4821" s="1">
        <v>4820</v>
      </c>
      <c r="B4821" s="1" t="s">
        <v>9</v>
      </c>
      <c r="C4821" s="1">
        <v>336308.54</v>
      </c>
      <c r="D4821" s="1" t="s">
        <v>10</v>
      </c>
      <c r="E4821" s="1" t="s">
        <v>16</v>
      </c>
      <c r="F4821" s="1" t="s">
        <v>12</v>
      </c>
      <c r="G4821" s="1" t="s">
        <v>12</v>
      </c>
      <c r="H4821" s="1" t="s">
        <v>13</v>
      </c>
      <c r="I4821" s="1">
        <v>21</v>
      </c>
      <c r="J4821" t="str">
        <f t="shared" si="226"/>
        <v>No</v>
      </c>
      <c r="K4821" t="str">
        <f t="shared" si="227"/>
        <v>No</v>
      </c>
      <c r="L4821">
        <f t="shared" si="228"/>
        <v>336308.54</v>
      </c>
      <c r="M4821" s="1" t="str">
        <f>IF(ISBLANK(D4821),_xlfn.MODE.SNGL(moras[TIPO_ASEGURAMIENTO]),D4821)</f>
        <v>ASALARIADO</v>
      </c>
      <c r="N4821" s="1">
        <f>IF(ISBLANK(moras[[#This Row],[EDAD]]),T4842,moras[[#This Row],[EDAD]])</f>
        <v>21</v>
      </c>
    </row>
    <row r="4822" spans="1:14" x14ac:dyDescent="0.35">
      <c r="A4822" s="1">
        <v>4821</v>
      </c>
      <c r="B4822" s="1" t="s">
        <v>9</v>
      </c>
      <c r="C4822" s="1">
        <v>388655.68</v>
      </c>
      <c r="D4822" s="1" t="s">
        <v>10</v>
      </c>
      <c r="E4822" s="1" t="s">
        <v>16</v>
      </c>
      <c r="F4822" s="1" t="s">
        <v>12</v>
      </c>
      <c r="G4822" s="1" t="s">
        <v>13</v>
      </c>
      <c r="H4822" s="1" t="s">
        <v>13</v>
      </c>
      <c r="I4822" s="1">
        <v>36</v>
      </c>
      <c r="J4822" t="str">
        <f t="shared" si="226"/>
        <v>No</v>
      </c>
      <c r="K4822" t="str">
        <f t="shared" si="227"/>
        <v>No</v>
      </c>
      <c r="L4822">
        <f t="shared" si="228"/>
        <v>388655.68</v>
      </c>
      <c r="M4822" s="1" t="str">
        <f>IF(ISBLANK(D4822),_xlfn.MODE.SNGL(moras[TIPO_ASEGURAMIENTO]),D4822)</f>
        <v>ASALARIADO</v>
      </c>
      <c r="N4822" s="1">
        <f>IF(ISBLANK(moras[[#This Row],[EDAD]]),T4843,moras[[#This Row],[EDAD]])</f>
        <v>36</v>
      </c>
    </row>
    <row r="4823" spans="1:14" x14ac:dyDescent="0.35">
      <c r="A4823" s="1">
        <v>4822</v>
      </c>
      <c r="B4823" s="1" t="s">
        <v>9</v>
      </c>
      <c r="C4823" s="1">
        <v>458950</v>
      </c>
      <c r="D4823" s="1" t="s">
        <v>10</v>
      </c>
      <c r="E4823" s="1" t="s">
        <v>16</v>
      </c>
      <c r="F4823" s="1" t="s">
        <v>12</v>
      </c>
      <c r="G4823" s="1" t="s">
        <v>13</v>
      </c>
      <c r="H4823" s="1" t="s">
        <v>13</v>
      </c>
      <c r="I4823" s="1">
        <v>40</v>
      </c>
      <c r="J4823" t="str">
        <f t="shared" si="226"/>
        <v>No</v>
      </c>
      <c r="K4823" t="str">
        <f t="shared" si="227"/>
        <v>No</v>
      </c>
      <c r="L4823">
        <f t="shared" si="228"/>
        <v>458950</v>
      </c>
      <c r="M4823" s="1" t="str">
        <f>IF(ISBLANK(D4823),_xlfn.MODE.SNGL(moras[TIPO_ASEGURAMIENTO]),D4823)</f>
        <v>ASALARIADO</v>
      </c>
      <c r="N4823" s="1">
        <f>IF(ISBLANK(moras[[#This Row],[EDAD]]),T4844,moras[[#This Row],[EDAD]])</f>
        <v>40</v>
      </c>
    </row>
    <row r="4824" spans="1:14" x14ac:dyDescent="0.35">
      <c r="A4824" s="1">
        <v>4823</v>
      </c>
      <c r="B4824" s="1" t="s">
        <v>9</v>
      </c>
      <c r="C4824" s="1">
        <v>205604.33</v>
      </c>
      <c r="D4824" s="1" t="s">
        <v>10</v>
      </c>
      <c r="E4824" s="1" t="s">
        <v>16</v>
      </c>
      <c r="F4824" s="1" t="s">
        <v>12</v>
      </c>
      <c r="G4824" s="1" t="s">
        <v>13</v>
      </c>
      <c r="H4824" s="1" t="s">
        <v>13</v>
      </c>
      <c r="I4824" s="1">
        <v>31</v>
      </c>
      <c r="J4824" t="str">
        <f t="shared" si="226"/>
        <v>No</v>
      </c>
      <c r="K4824" t="str">
        <f t="shared" si="227"/>
        <v>No</v>
      </c>
      <c r="L4824">
        <f t="shared" si="228"/>
        <v>205604.33</v>
      </c>
      <c r="M4824" s="1" t="str">
        <f>IF(ISBLANK(D4824),_xlfn.MODE.SNGL(moras[TIPO_ASEGURAMIENTO]),D4824)</f>
        <v>ASALARIADO</v>
      </c>
      <c r="N4824" s="1">
        <f>IF(ISBLANK(moras[[#This Row],[EDAD]]),T4845,moras[[#This Row],[EDAD]])</f>
        <v>31</v>
      </c>
    </row>
    <row r="4825" spans="1:14" x14ac:dyDescent="0.35">
      <c r="A4825" s="1">
        <v>4824</v>
      </c>
      <c r="B4825" s="1" t="s">
        <v>15</v>
      </c>
      <c r="C4825" s="1">
        <v>459530.58</v>
      </c>
      <c r="D4825" s="1" t="s">
        <v>10</v>
      </c>
      <c r="E4825" s="1" t="s">
        <v>16</v>
      </c>
      <c r="F4825" s="1" t="s">
        <v>12</v>
      </c>
      <c r="G4825" s="1" t="s">
        <v>13</v>
      </c>
      <c r="H4825" s="1" t="s">
        <v>13</v>
      </c>
      <c r="I4825" s="1">
        <v>50</v>
      </c>
      <c r="J4825" t="str">
        <f t="shared" si="226"/>
        <v>No</v>
      </c>
      <c r="K4825" t="str">
        <f t="shared" si="227"/>
        <v>No</v>
      </c>
      <c r="L4825">
        <f t="shared" si="228"/>
        <v>459530.58</v>
      </c>
      <c r="M4825" s="1" t="str">
        <f>IF(ISBLANK(D4825),_xlfn.MODE.SNGL(moras[TIPO_ASEGURAMIENTO]),D4825)</f>
        <v>ASALARIADO</v>
      </c>
      <c r="N4825" s="1">
        <f>IF(ISBLANK(moras[[#This Row],[EDAD]]),T4846,moras[[#This Row],[EDAD]])</f>
        <v>50</v>
      </c>
    </row>
    <row r="4826" spans="1:14" x14ac:dyDescent="0.35">
      <c r="A4826" s="1">
        <v>4825</v>
      </c>
      <c r="B4826" s="1" t="s">
        <v>9</v>
      </c>
      <c r="C4826" s="1">
        <v>507184</v>
      </c>
      <c r="D4826" s="1" t="s">
        <v>10</v>
      </c>
      <c r="E4826" s="1" t="s">
        <v>11</v>
      </c>
      <c r="F4826" s="1" t="s">
        <v>12</v>
      </c>
      <c r="G4826" s="1" t="s">
        <v>13</v>
      </c>
      <c r="H4826" s="1" t="s">
        <v>12</v>
      </c>
      <c r="I4826" s="1">
        <v>60</v>
      </c>
      <c r="J4826" t="str">
        <f t="shared" si="226"/>
        <v>No</v>
      </c>
      <c r="K4826" t="str">
        <f t="shared" si="227"/>
        <v>No</v>
      </c>
      <c r="L4826">
        <f t="shared" si="228"/>
        <v>507184</v>
      </c>
      <c r="M4826" s="1" t="str">
        <f>IF(ISBLANK(D4826),_xlfn.MODE.SNGL(moras[TIPO_ASEGURAMIENTO]),D4826)</f>
        <v>ASALARIADO</v>
      </c>
      <c r="N4826" s="1">
        <f>IF(ISBLANK(moras[[#This Row],[EDAD]]),T4847,moras[[#This Row],[EDAD]])</f>
        <v>60</v>
      </c>
    </row>
    <row r="4827" spans="1:14" x14ac:dyDescent="0.35">
      <c r="A4827" s="1">
        <v>4826</v>
      </c>
      <c r="B4827" s="1" t="s">
        <v>9</v>
      </c>
      <c r="C4827" s="1">
        <v>302709.55</v>
      </c>
      <c r="D4827" s="1" t="s">
        <v>10</v>
      </c>
      <c r="E4827" s="1" t="s">
        <v>16</v>
      </c>
      <c r="F4827" s="1" t="s">
        <v>12</v>
      </c>
      <c r="G4827" s="1" t="s">
        <v>13</v>
      </c>
      <c r="H4827" s="1" t="s">
        <v>13</v>
      </c>
      <c r="I4827" s="1">
        <v>32</v>
      </c>
      <c r="J4827" t="str">
        <f t="shared" si="226"/>
        <v>No</v>
      </c>
      <c r="K4827" t="str">
        <f t="shared" si="227"/>
        <v>No</v>
      </c>
      <c r="L4827">
        <f t="shared" si="228"/>
        <v>302709.55</v>
      </c>
      <c r="M4827" s="1" t="str">
        <f>IF(ISBLANK(D4827),_xlfn.MODE.SNGL(moras[TIPO_ASEGURAMIENTO]),D4827)</f>
        <v>ASALARIADO</v>
      </c>
      <c r="N4827" s="1">
        <f>IF(ISBLANK(moras[[#This Row],[EDAD]]),T4848,moras[[#This Row],[EDAD]])</f>
        <v>32</v>
      </c>
    </row>
    <row r="4828" spans="1:14" x14ac:dyDescent="0.35">
      <c r="A4828" s="1">
        <v>4827</v>
      </c>
      <c r="B4828" s="1" t="s">
        <v>9</v>
      </c>
      <c r="C4828" s="1">
        <v>430371</v>
      </c>
      <c r="D4828" s="1" t="s">
        <v>18</v>
      </c>
      <c r="E4828" s="1" t="s">
        <v>16</v>
      </c>
      <c r="F4828" s="1" t="s">
        <v>12</v>
      </c>
      <c r="G4828" s="1" t="s">
        <v>13</v>
      </c>
      <c r="H4828" s="1" t="s">
        <v>13</v>
      </c>
      <c r="I4828" s="1">
        <v>35</v>
      </c>
      <c r="J4828" t="str">
        <f t="shared" si="226"/>
        <v>No</v>
      </c>
      <c r="K4828" t="str">
        <f t="shared" si="227"/>
        <v>No</v>
      </c>
      <c r="L4828">
        <f t="shared" si="228"/>
        <v>430371</v>
      </c>
      <c r="M4828" s="1" t="str">
        <f>IF(ISBLANK(D4828),_xlfn.MODE.SNGL(moras[TIPO_ASEGURAMIENTO]),D4828)</f>
        <v>TRABAJADOR INDEPENDIENTE</v>
      </c>
      <c r="N4828" s="1">
        <f>IF(ISBLANK(moras[[#This Row],[EDAD]]),T4849,moras[[#This Row],[EDAD]])</f>
        <v>35</v>
      </c>
    </row>
    <row r="4829" spans="1:14" x14ac:dyDescent="0.35">
      <c r="A4829" s="1">
        <v>4828</v>
      </c>
      <c r="B4829" s="1" t="s">
        <v>9</v>
      </c>
      <c r="C4829" s="1">
        <v>440373</v>
      </c>
      <c r="D4829" s="1" t="s">
        <v>10</v>
      </c>
      <c r="E4829" s="1" t="s">
        <v>11</v>
      </c>
      <c r="F4829" s="1" t="s">
        <v>12</v>
      </c>
      <c r="G4829" s="1" t="s">
        <v>13</v>
      </c>
      <c r="H4829" s="1" t="s">
        <v>13</v>
      </c>
      <c r="I4829" s="1">
        <v>35</v>
      </c>
      <c r="J4829" t="str">
        <f t="shared" si="226"/>
        <v>No</v>
      </c>
      <c r="K4829" t="str">
        <f t="shared" si="227"/>
        <v>No</v>
      </c>
      <c r="L4829">
        <f t="shared" si="228"/>
        <v>440373</v>
      </c>
      <c r="M4829" s="1" t="str">
        <f>IF(ISBLANK(D4829),_xlfn.MODE.SNGL(moras[TIPO_ASEGURAMIENTO]),D4829)</f>
        <v>ASALARIADO</v>
      </c>
      <c r="N4829" s="1">
        <f>IF(ISBLANK(moras[[#This Row],[EDAD]]),T4850,moras[[#This Row],[EDAD]])</f>
        <v>35</v>
      </c>
    </row>
    <row r="4830" spans="1:14" x14ac:dyDescent="0.35">
      <c r="A4830" s="1">
        <v>4829</v>
      </c>
      <c r="B4830" s="1" t="s">
        <v>9</v>
      </c>
      <c r="C4830" s="1">
        <v>1871180.58</v>
      </c>
      <c r="D4830" s="1" t="s">
        <v>10</v>
      </c>
      <c r="E4830" s="1" t="s">
        <v>16</v>
      </c>
      <c r="F4830" s="1" t="s">
        <v>12</v>
      </c>
      <c r="G4830" s="1" t="s">
        <v>13</v>
      </c>
      <c r="H4830" s="1" t="s">
        <v>13</v>
      </c>
      <c r="I4830" s="1">
        <v>39</v>
      </c>
      <c r="J4830" t="str">
        <f t="shared" si="226"/>
        <v>No</v>
      </c>
      <c r="K4830" t="str">
        <f t="shared" si="227"/>
        <v>No</v>
      </c>
      <c r="L4830">
        <f t="shared" si="228"/>
        <v>1871180.58</v>
      </c>
      <c r="M4830" s="1" t="str">
        <f>IF(ISBLANK(D4830),_xlfn.MODE.SNGL(moras[TIPO_ASEGURAMIENTO]),D4830)</f>
        <v>ASALARIADO</v>
      </c>
      <c r="N4830" s="1">
        <f>IF(ISBLANK(moras[[#This Row],[EDAD]]),T4851,moras[[#This Row],[EDAD]])</f>
        <v>39</v>
      </c>
    </row>
    <row r="4831" spans="1:14" x14ac:dyDescent="0.35">
      <c r="A4831" s="1">
        <v>4830</v>
      </c>
      <c r="B4831" s="1" t="s">
        <v>15</v>
      </c>
      <c r="C4831" s="1">
        <v>504571</v>
      </c>
      <c r="D4831" s="1" t="s">
        <v>10</v>
      </c>
      <c r="E4831" s="1" t="s">
        <v>11</v>
      </c>
      <c r="F4831" s="1" t="s">
        <v>12</v>
      </c>
      <c r="G4831" s="1" t="s">
        <v>13</v>
      </c>
      <c r="H4831" s="1" t="s">
        <v>12</v>
      </c>
      <c r="I4831" s="1">
        <v>59</v>
      </c>
      <c r="J4831" t="str">
        <f t="shared" si="226"/>
        <v>No</v>
      </c>
      <c r="K4831" t="str">
        <f t="shared" si="227"/>
        <v>No</v>
      </c>
      <c r="L4831">
        <f t="shared" si="228"/>
        <v>504571</v>
      </c>
      <c r="M4831" s="1" t="str">
        <f>IF(ISBLANK(D4831),_xlfn.MODE.SNGL(moras[TIPO_ASEGURAMIENTO]),D4831)</f>
        <v>ASALARIADO</v>
      </c>
      <c r="N4831" s="1">
        <f>IF(ISBLANK(moras[[#This Row],[EDAD]]),T4852,moras[[#This Row],[EDAD]])</f>
        <v>59</v>
      </c>
    </row>
    <row r="4832" spans="1:14" x14ac:dyDescent="0.35">
      <c r="A4832" s="1">
        <v>4831</v>
      </c>
      <c r="B4832" s="1" t="s">
        <v>15</v>
      </c>
      <c r="C4832" s="1">
        <v>686170</v>
      </c>
      <c r="D4832" s="1" t="s">
        <v>18</v>
      </c>
      <c r="E4832" s="1" t="s">
        <v>16</v>
      </c>
      <c r="F4832" s="1" t="s">
        <v>12</v>
      </c>
      <c r="G4832" s="1" t="s">
        <v>13</v>
      </c>
      <c r="H4832" s="1" t="s">
        <v>12</v>
      </c>
      <c r="I4832" s="1">
        <v>38</v>
      </c>
      <c r="J4832" t="str">
        <f t="shared" si="226"/>
        <v>No</v>
      </c>
      <c r="K4832" t="str">
        <f t="shared" si="227"/>
        <v>No</v>
      </c>
      <c r="L4832">
        <f t="shared" si="228"/>
        <v>686170</v>
      </c>
      <c r="M4832" s="1" t="str">
        <f>IF(ISBLANK(D4832),_xlfn.MODE.SNGL(moras[TIPO_ASEGURAMIENTO]),D4832)</f>
        <v>TRABAJADOR INDEPENDIENTE</v>
      </c>
      <c r="N4832" s="1">
        <f>IF(ISBLANK(moras[[#This Row],[EDAD]]),T4853,moras[[#This Row],[EDAD]])</f>
        <v>38</v>
      </c>
    </row>
    <row r="4833" spans="1:14" x14ac:dyDescent="0.35">
      <c r="A4833" s="1">
        <v>4832</v>
      </c>
      <c r="B4833" s="1" t="s">
        <v>15</v>
      </c>
      <c r="C4833" s="1">
        <v>1072765</v>
      </c>
      <c r="D4833" s="1" t="s">
        <v>10</v>
      </c>
      <c r="E4833" s="1" t="s">
        <v>11</v>
      </c>
      <c r="F4833" s="1" t="s">
        <v>12</v>
      </c>
      <c r="G4833" s="1" t="s">
        <v>13</v>
      </c>
      <c r="H4833" s="1" t="s">
        <v>12</v>
      </c>
      <c r="I4833" s="1">
        <v>41</v>
      </c>
      <c r="J4833" t="str">
        <f t="shared" si="226"/>
        <v>No</v>
      </c>
      <c r="K4833" t="str">
        <f t="shared" si="227"/>
        <v>No</v>
      </c>
      <c r="L4833">
        <f t="shared" si="228"/>
        <v>1072765</v>
      </c>
      <c r="M4833" s="1" t="str">
        <f>IF(ISBLANK(D4833),_xlfn.MODE.SNGL(moras[TIPO_ASEGURAMIENTO]),D4833)</f>
        <v>ASALARIADO</v>
      </c>
      <c r="N4833" s="1">
        <f>IF(ISBLANK(moras[[#This Row],[EDAD]]),T4854,moras[[#This Row],[EDAD]])</f>
        <v>41</v>
      </c>
    </row>
    <row r="4834" spans="1:14" x14ac:dyDescent="0.35">
      <c r="A4834" s="1">
        <v>4833</v>
      </c>
      <c r="B4834" s="1" t="s">
        <v>9</v>
      </c>
      <c r="C4834" s="1">
        <v>665586.97</v>
      </c>
      <c r="D4834" s="1" t="s">
        <v>10</v>
      </c>
      <c r="E4834" s="1" t="s">
        <v>16</v>
      </c>
      <c r="F4834" s="1" t="s">
        <v>12</v>
      </c>
      <c r="G4834" s="1" t="s">
        <v>13</v>
      </c>
      <c r="H4834" s="1" t="s">
        <v>13</v>
      </c>
      <c r="I4834" s="1">
        <v>27</v>
      </c>
      <c r="J4834" t="str">
        <f t="shared" si="226"/>
        <v>No</v>
      </c>
      <c r="K4834" t="str">
        <f t="shared" si="227"/>
        <v>No</v>
      </c>
      <c r="L4834">
        <f t="shared" si="228"/>
        <v>665586.97</v>
      </c>
      <c r="M4834" s="1" t="str">
        <f>IF(ISBLANK(D4834),_xlfn.MODE.SNGL(moras[TIPO_ASEGURAMIENTO]),D4834)</f>
        <v>ASALARIADO</v>
      </c>
      <c r="N4834" s="1">
        <f>IF(ISBLANK(moras[[#This Row],[EDAD]]),T4855,moras[[#This Row],[EDAD]])</f>
        <v>27</v>
      </c>
    </row>
    <row r="4835" spans="1:14" x14ac:dyDescent="0.35">
      <c r="A4835" s="1">
        <v>4834</v>
      </c>
      <c r="B4835" s="1" t="s">
        <v>15</v>
      </c>
      <c r="C4835" s="1">
        <v>317915</v>
      </c>
      <c r="D4835" s="1" t="s">
        <v>10</v>
      </c>
      <c r="E4835" s="1" t="s">
        <v>16</v>
      </c>
      <c r="F4835" s="1" t="s">
        <v>12</v>
      </c>
      <c r="G4835" s="1" t="s">
        <v>12</v>
      </c>
      <c r="H4835" s="1" t="s">
        <v>13</v>
      </c>
      <c r="I4835" s="1">
        <v>54</v>
      </c>
      <c r="J4835" t="str">
        <f t="shared" si="226"/>
        <v>No</v>
      </c>
      <c r="K4835" t="str">
        <f t="shared" si="227"/>
        <v>No</v>
      </c>
      <c r="L4835">
        <f t="shared" si="228"/>
        <v>317915</v>
      </c>
      <c r="M4835" s="1" t="str">
        <f>IF(ISBLANK(D4835),_xlfn.MODE.SNGL(moras[TIPO_ASEGURAMIENTO]),D4835)</f>
        <v>ASALARIADO</v>
      </c>
      <c r="N4835" s="1">
        <f>IF(ISBLANK(moras[[#This Row],[EDAD]]),T4856,moras[[#This Row],[EDAD]])</f>
        <v>54</v>
      </c>
    </row>
    <row r="4836" spans="1:14" x14ac:dyDescent="0.35">
      <c r="A4836" s="1">
        <v>4835</v>
      </c>
      <c r="B4836" s="1" t="s">
        <v>9</v>
      </c>
      <c r="C4836" s="1">
        <v>297046</v>
      </c>
      <c r="D4836" s="1" t="s">
        <v>17</v>
      </c>
      <c r="E4836" s="1" t="s">
        <v>16</v>
      </c>
      <c r="F4836" s="1" t="s">
        <v>12</v>
      </c>
      <c r="G4836" s="1" t="s">
        <v>13</v>
      </c>
      <c r="H4836" s="1" t="s">
        <v>13</v>
      </c>
      <c r="I4836" s="1">
        <v>51</v>
      </c>
      <c r="J4836" t="str">
        <f t="shared" si="226"/>
        <v>No</v>
      </c>
      <c r="K4836" t="str">
        <f t="shared" si="227"/>
        <v>No</v>
      </c>
      <c r="L4836">
        <f t="shared" si="228"/>
        <v>297046</v>
      </c>
      <c r="M4836" s="1" t="str">
        <f>IF(ISBLANK(D4836),_xlfn.MODE.SNGL(moras[TIPO_ASEGURAMIENTO]),D4836)</f>
        <v>ASEGURADO VOLUNTARIO</v>
      </c>
      <c r="N4836" s="1">
        <f>IF(ISBLANK(moras[[#This Row],[EDAD]]),T4857,moras[[#This Row],[EDAD]])</f>
        <v>51</v>
      </c>
    </row>
    <row r="4837" spans="1:14" x14ac:dyDescent="0.35">
      <c r="A4837" s="1">
        <v>4836</v>
      </c>
      <c r="B4837" s="1" t="s">
        <v>15</v>
      </c>
      <c r="C4837" s="1">
        <v>1182150</v>
      </c>
      <c r="D4837" s="1" t="s">
        <v>10</v>
      </c>
      <c r="E4837" s="1" t="s">
        <v>16</v>
      </c>
      <c r="F4837" s="1" t="s">
        <v>12</v>
      </c>
      <c r="G4837" s="1" t="s">
        <v>13</v>
      </c>
      <c r="H4837" s="1" t="s">
        <v>13</v>
      </c>
      <c r="I4837" s="1">
        <v>47</v>
      </c>
      <c r="J4837" t="str">
        <f t="shared" si="226"/>
        <v>No</v>
      </c>
      <c r="K4837" t="str">
        <f t="shared" si="227"/>
        <v>No</v>
      </c>
      <c r="L4837">
        <f t="shared" si="228"/>
        <v>1182150</v>
      </c>
      <c r="M4837" s="1" t="str">
        <f>IF(ISBLANK(D4837),_xlfn.MODE.SNGL(moras[TIPO_ASEGURAMIENTO]),D4837)</f>
        <v>ASALARIADO</v>
      </c>
      <c r="N4837" s="1">
        <f>IF(ISBLANK(moras[[#This Row],[EDAD]]),T4858,moras[[#This Row],[EDAD]])</f>
        <v>47</v>
      </c>
    </row>
    <row r="4838" spans="1:14" x14ac:dyDescent="0.35">
      <c r="A4838" s="1">
        <v>4837</v>
      </c>
      <c r="B4838" s="1" t="s">
        <v>9</v>
      </c>
      <c r="C4838" s="1">
        <v>278030</v>
      </c>
      <c r="D4838" s="1" t="s">
        <v>19</v>
      </c>
      <c r="E4838" s="1" t="s">
        <v>16</v>
      </c>
      <c r="F4838" s="1" t="s">
        <v>12</v>
      </c>
      <c r="G4838" s="1" t="s">
        <v>13</v>
      </c>
      <c r="H4838" s="1" t="s">
        <v>13</v>
      </c>
      <c r="I4838" s="1">
        <v>67</v>
      </c>
      <c r="J4838" t="str">
        <f t="shared" si="226"/>
        <v>No</v>
      </c>
      <c r="K4838" t="str">
        <f t="shared" si="227"/>
        <v>No</v>
      </c>
      <c r="L4838">
        <f t="shared" si="228"/>
        <v>278030</v>
      </c>
      <c r="M4838" s="1" t="str">
        <f>IF(ISBLANK(D4838),_xlfn.MODE.SNGL(moras[TIPO_ASEGURAMIENTO]),D4838)</f>
        <v>CONVENIOS ESPECIALES DE TRABAJADORES INDEPENDIENTES</v>
      </c>
      <c r="N4838" s="1">
        <f>IF(ISBLANK(moras[[#This Row],[EDAD]]),T4859,moras[[#This Row],[EDAD]])</f>
        <v>67</v>
      </c>
    </row>
    <row r="4839" spans="1:14" x14ac:dyDescent="0.35">
      <c r="A4839" s="1">
        <v>4838</v>
      </c>
      <c r="B4839" s="1" t="s">
        <v>9</v>
      </c>
      <c r="C4839" s="1">
        <v>925292.5</v>
      </c>
      <c r="D4839" s="1" t="s">
        <v>10</v>
      </c>
      <c r="E4839" s="1" t="s">
        <v>11</v>
      </c>
      <c r="F4839" s="1" t="s">
        <v>12</v>
      </c>
      <c r="G4839" s="1" t="s">
        <v>13</v>
      </c>
      <c r="H4839" s="1" t="s">
        <v>13</v>
      </c>
      <c r="I4839" s="1">
        <v>59</v>
      </c>
      <c r="J4839" t="str">
        <f t="shared" si="226"/>
        <v>No</v>
      </c>
      <c r="K4839" t="str">
        <f t="shared" si="227"/>
        <v>No</v>
      </c>
      <c r="L4839">
        <f t="shared" si="228"/>
        <v>925292.5</v>
      </c>
      <c r="M4839" s="1" t="str">
        <f>IF(ISBLANK(D4839),_xlfn.MODE.SNGL(moras[TIPO_ASEGURAMIENTO]),D4839)</f>
        <v>ASALARIADO</v>
      </c>
      <c r="N4839" s="1">
        <f>IF(ISBLANK(moras[[#This Row],[EDAD]]),T4860,moras[[#This Row],[EDAD]])</f>
        <v>59</v>
      </c>
    </row>
    <row r="4840" spans="1:14" x14ac:dyDescent="0.35">
      <c r="A4840" s="1">
        <v>4839</v>
      </c>
      <c r="B4840" s="1" t="s">
        <v>9</v>
      </c>
      <c r="C4840" s="1">
        <v>278030</v>
      </c>
      <c r="D4840" s="1" t="s">
        <v>18</v>
      </c>
      <c r="E4840" s="1" t="s">
        <v>16</v>
      </c>
      <c r="F4840" s="1" t="s">
        <v>12</v>
      </c>
      <c r="G4840" s="1" t="s">
        <v>13</v>
      </c>
      <c r="H4840" s="1" t="s">
        <v>13</v>
      </c>
      <c r="I4840" s="1">
        <v>46</v>
      </c>
      <c r="J4840" t="str">
        <f t="shared" si="226"/>
        <v>No</v>
      </c>
      <c r="K4840" t="str">
        <f t="shared" si="227"/>
        <v>No</v>
      </c>
      <c r="L4840">
        <f t="shared" si="228"/>
        <v>278030</v>
      </c>
      <c r="M4840" s="1" t="str">
        <f>IF(ISBLANK(D4840),_xlfn.MODE.SNGL(moras[TIPO_ASEGURAMIENTO]),D4840)</f>
        <v>TRABAJADOR INDEPENDIENTE</v>
      </c>
      <c r="N4840" s="1">
        <f>IF(ISBLANK(moras[[#This Row],[EDAD]]),T4861,moras[[#This Row],[EDAD]])</f>
        <v>46</v>
      </c>
    </row>
    <row r="4841" spans="1:14" x14ac:dyDescent="0.35">
      <c r="A4841" s="1">
        <v>4840</v>
      </c>
      <c r="B4841" s="1" t="s">
        <v>9</v>
      </c>
      <c r="C4841" s="1">
        <v>411350</v>
      </c>
      <c r="D4841" s="1" t="s">
        <v>10</v>
      </c>
      <c r="E4841" s="1" t="s">
        <v>16</v>
      </c>
      <c r="F4841" s="1" t="s">
        <v>12</v>
      </c>
      <c r="G4841" s="1" t="s">
        <v>13</v>
      </c>
      <c r="H4841" s="1" t="s">
        <v>13</v>
      </c>
      <c r="I4841" s="1">
        <v>44</v>
      </c>
      <c r="J4841" t="str">
        <f t="shared" si="226"/>
        <v>No</v>
      </c>
      <c r="K4841" t="str">
        <f t="shared" si="227"/>
        <v>No</v>
      </c>
      <c r="L4841">
        <f t="shared" si="228"/>
        <v>411350</v>
      </c>
      <c r="M4841" s="1" t="str">
        <f>IF(ISBLANK(D4841),_xlfn.MODE.SNGL(moras[TIPO_ASEGURAMIENTO]),D4841)</f>
        <v>ASALARIADO</v>
      </c>
      <c r="N4841" s="1">
        <f>IF(ISBLANK(moras[[#This Row],[EDAD]]),T4862,moras[[#This Row],[EDAD]])</f>
        <v>44</v>
      </c>
    </row>
    <row r="4842" spans="1:14" x14ac:dyDescent="0.35">
      <c r="A4842" s="1">
        <v>4841</v>
      </c>
      <c r="B4842" s="1" t="s">
        <v>15</v>
      </c>
      <c r="C4842" s="1">
        <v>2186234</v>
      </c>
      <c r="D4842" s="1" t="s">
        <v>10</v>
      </c>
      <c r="E4842" s="1" t="s">
        <v>16</v>
      </c>
      <c r="F4842" s="1" t="s">
        <v>12</v>
      </c>
      <c r="G4842" s="1" t="s">
        <v>13</v>
      </c>
      <c r="H4842" s="1" t="s">
        <v>13</v>
      </c>
      <c r="I4842" s="1">
        <v>39</v>
      </c>
      <c r="J4842" t="str">
        <f t="shared" si="226"/>
        <v>No</v>
      </c>
      <c r="K4842" t="str">
        <f t="shared" si="227"/>
        <v>No</v>
      </c>
      <c r="L4842">
        <f t="shared" si="228"/>
        <v>2186234</v>
      </c>
      <c r="M4842" s="1" t="str">
        <f>IF(ISBLANK(D4842),_xlfn.MODE.SNGL(moras[TIPO_ASEGURAMIENTO]),D4842)</f>
        <v>ASALARIADO</v>
      </c>
      <c r="N4842" s="1">
        <f>IF(ISBLANK(moras[[#This Row],[EDAD]]),T4863,moras[[#This Row],[EDAD]])</f>
        <v>39</v>
      </c>
    </row>
    <row r="4843" spans="1:14" x14ac:dyDescent="0.35">
      <c r="A4843" s="1">
        <v>4842</v>
      </c>
      <c r="B4843" s="1" t="s">
        <v>9</v>
      </c>
      <c r="C4843" s="1">
        <v>2153787.6800000002</v>
      </c>
      <c r="D4843" s="1" t="s">
        <v>10</v>
      </c>
      <c r="E4843" s="1" t="s">
        <v>16</v>
      </c>
      <c r="F4843" s="1" t="s">
        <v>12</v>
      </c>
      <c r="G4843" s="1" t="s">
        <v>13</v>
      </c>
      <c r="H4843" s="1" t="s">
        <v>13</v>
      </c>
      <c r="I4843" s="1">
        <v>41</v>
      </c>
      <c r="J4843" t="str">
        <f t="shared" si="226"/>
        <v>No</v>
      </c>
      <c r="K4843" t="str">
        <f t="shared" si="227"/>
        <v>No</v>
      </c>
      <c r="L4843">
        <f t="shared" si="228"/>
        <v>2153787.6800000002</v>
      </c>
      <c r="M4843" s="1" t="str">
        <f>IF(ISBLANK(D4843),_xlfn.MODE.SNGL(moras[TIPO_ASEGURAMIENTO]),D4843)</f>
        <v>ASALARIADO</v>
      </c>
      <c r="N4843" s="1">
        <f>IF(ISBLANK(moras[[#This Row],[EDAD]]),T4864,moras[[#This Row],[EDAD]])</f>
        <v>41</v>
      </c>
    </row>
    <row r="4844" spans="1:14" x14ac:dyDescent="0.35">
      <c r="A4844" s="1">
        <v>4843</v>
      </c>
      <c r="B4844" s="1" t="s">
        <v>15</v>
      </c>
      <c r="C4844" s="1">
        <v>258118.56</v>
      </c>
      <c r="D4844" s="1" t="s">
        <v>10</v>
      </c>
      <c r="E4844" s="1" t="s">
        <v>16</v>
      </c>
      <c r="F4844" s="1" t="s">
        <v>12</v>
      </c>
      <c r="G4844" s="1" t="s">
        <v>13</v>
      </c>
      <c r="H4844" s="1" t="s">
        <v>13</v>
      </c>
      <c r="I4844" s="1">
        <v>21</v>
      </c>
      <c r="J4844" t="str">
        <f t="shared" si="226"/>
        <v>No</v>
      </c>
      <c r="K4844" t="str">
        <f t="shared" si="227"/>
        <v>No</v>
      </c>
      <c r="L4844">
        <f t="shared" si="228"/>
        <v>258118.56</v>
      </c>
      <c r="M4844" s="1" t="str">
        <f>IF(ISBLANK(D4844),_xlfn.MODE.SNGL(moras[TIPO_ASEGURAMIENTO]),D4844)</f>
        <v>ASALARIADO</v>
      </c>
      <c r="N4844" s="1">
        <f>IF(ISBLANK(moras[[#This Row],[EDAD]]),T4865,moras[[#This Row],[EDAD]])</f>
        <v>21</v>
      </c>
    </row>
    <row r="4845" spans="1:14" x14ac:dyDescent="0.35">
      <c r="A4845" s="1">
        <v>4844</v>
      </c>
      <c r="B4845" s="1" t="s">
        <v>9</v>
      </c>
      <c r="C4845" s="1">
        <v>420248</v>
      </c>
      <c r="D4845" s="1" t="s">
        <v>18</v>
      </c>
      <c r="E4845" s="1" t="s">
        <v>16</v>
      </c>
      <c r="F4845" s="1" t="s">
        <v>12</v>
      </c>
      <c r="G4845" s="1" t="s">
        <v>13</v>
      </c>
      <c r="H4845" s="1" t="s">
        <v>12</v>
      </c>
      <c r="I4845" s="1">
        <v>33</v>
      </c>
      <c r="J4845" t="str">
        <f t="shared" si="226"/>
        <v>No</v>
      </c>
      <c r="K4845" t="str">
        <f t="shared" si="227"/>
        <v>No</v>
      </c>
      <c r="L4845">
        <f t="shared" si="228"/>
        <v>420248</v>
      </c>
      <c r="M4845" s="1" t="str">
        <f>IF(ISBLANK(D4845),_xlfn.MODE.SNGL(moras[TIPO_ASEGURAMIENTO]),D4845)</f>
        <v>TRABAJADOR INDEPENDIENTE</v>
      </c>
      <c r="N4845" s="1">
        <f>IF(ISBLANK(moras[[#This Row],[EDAD]]),T4866,moras[[#This Row],[EDAD]])</f>
        <v>33</v>
      </c>
    </row>
    <row r="4846" spans="1:14" x14ac:dyDescent="0.35">
      <c r="A4846" s="1">
        <v>4845</v>
      </c>
      <c r="B4846" s="1" t="s">
        <v>9</v>
      </c>
      <c r="C4846" s="1">
        <v>734210</v>
      </c>
      <c r="D4846" s="1" t="s">
        <v>10</v>
      </c>
      <c r="E4846" s="1" t="s">
        <v>16</v>
      </c>
      <c r="F4846" s="1" t="s">
        <v>12</v>
      </c>
      <c r="G4846" s="1" t="s">
        <v>13</v>
      </c>
      <c r="H4846" s="1" t="s">
        <v>13</v>
      </c>
      <c r="I4846" s="1">
        <v>54</v>
      </c>
      <c r="J4846" t="str">
        <f t="shared" si="226"/>
        <v>No</v>
      </c>
      <c r="K4846" t="str">
        <f t="shared" si="227"/>
        <v>No</v>
      </c>
      <c r="L4846">
        <f t="shared" si="228"/>
        <v>734210</v>
      </c>
      <c r="M4846" s="1" t="str">
        <f>IF(ISBLANK(D4846),_xlfn.MODE.SNGL(moras[TIPO_ASEGURAMIENTO]),D4846)</f>
        <v>ASALARIADO</v>
      </c>
      <c r="N4846" s="1">
        <f>IF(ISBLANK(moras[[#This Row],[EDAD]]),T4867,moras[[#This Row],[EDAD]])</f>
        <v>54</v>
      </c>
    </row>
    <row r="4847" spans="1:14" x14ac:dyDescent="0.35">
      <c r="A4847" s="1">
        <v>4846</v>
      </c>
      <c r="B4847" s="1" t="s">
        <v>15</v>
      </c>
      <c r="C4847" s="1">
        <v>406011</v>
      </c>
      <c r="D4847" s="1" t="s">
        <v>10</v>
      </c>
      <c r="E4847" s="1" t="s">
        <v>16</v>
      </c>
      <c r="F4847" s="1" t="s">
        <v>12</v>
      </c>
      <c r="G4847" s="1" t="s">
        <v>13</v>
      </c>
      <c r="H4847" s="1" t="s">
        <v>13</v>
      </c>
      <c r="I4847" s="1">
        <v>33</v>
      </c>
      <c r="J4847" t="str">
        <f t="shared" si="226"/>
        <v>No</v>
      </c>
      <c r="K4847" t="str">
        <f t="shared" si="227"/>
        <v>No</v>
      </c>
      <c r="L4847">
        <f t="shared" si="228"/>
        <v>406011</v>
      </c>
      <c r="M4847" s="1" t="str">
        <f>IF(ISBLANK(D4847),_xlfn.MODE.SNGL(moras[TIPO_ASEGURAMIENTO]),D4847)</f>
        <v>ASALARIADO</v>
      </c>
      <c r="N4847" s="1">
        <f>IF(ISBLANK(moras[[#This Row],[EDAD]]),T4868,moras[[#This Row],[EDAD]])</f>
        <v>33</v>
      </c>
    </row>
    <row r="4848" spans="1:14" x14ac:dyDescent="0.35">
      <c r="A4848" s="1">
        <v>4847</v>
      </c>
      <c r="B4848" s="1" t="s">
        <v>9</v>
      </c>
      <c r="C4848" s="1">
        <v>500000</v>
      </c>
      <c r="D4848" s="1" t="s">
        <v>10</v>
      </c>
      <c r="E4848" s="1" t="s">
        <v>16</v>
      </c>
      <c r="F4848" s="1" t="s">
        <v>12</v>
      </c>
      <c r="G4848" s="1" t="s">
        <v>13</v>
      </c>
      <c r="H4848" s="1" t="s">
        <v>13</v>
      </c>
      <c r="I4848" s="1">
        <v>40</v>
      </c>
      <c r="J4848" t="str">
        <f t="shared" si="226"/>
        <v>No</v>
      </c>
      <c r="K4848" t="str">
        <f t="shared" si="227"/>
        <v>No</v>
      </c>
      <c r="L4848">
        <f t="shared" si="228"/>
        <v>500000</v>
      </c>
      <c r="M4848" s="1" t="str">
        <f>IF(ISBLANK(D4848),_xlfn.MODE.SNGL(moras[TIPO_ASEGURAMIENTO]),D4848)</f>
        <v>ASALARIADO</v>
      </c>
      <c r="N4848" s="1">
        <f>IF(ISBLANK(moras[[#This Row],[EDAD]]),T4869,moras[[#This Row],[EDAD]])</f>
        <v>40</v>
      </c>
    </row>
    <row r="4849" spans="1:14" x14ac:dyDescent="0.35">
      <c r="A4849" s="1">
        <v>4848</v>
      </c>
      <c r="B4849" s="1" t="s">
        <v>9</v>
      </c>
      <c r="C4849" s="1">
        <v>81932.259999999995</v>
      </c>
      <c r="D4849" s="1" t="s">
        <v>10</v>
      </c>
      <c r="E4849" s="1" t="s">
        <v>16</v>
      </c>
      <c r="F4849" s="1" t="s">
        <v>12</v>
      </c>
      <c r="G4849" s="1" t="s">
        <v>13</v>
      </c>
      <c r="H4849" s="1" t="s">
        <v>13</v>
      </c>
      <c r="I4849" s="1">
        <v>39</v>
      </c>
      <c r="J4849" t="str">
        <f t="shared" si="226"/>
        <v>No</v>
      </c>
      <c r="K4849" t="str">
        <f t="shared" si="227"/>
        <v>No</v>
      </c>
      <c r="L4849">
        <f t="shared" si="228"/>
        <v>81932.259999999995</v>
      </c>
      <c r="M4849" s="1" t="str">
        <f>IF(ISBLANK(D4849),_xlfn.MODE.SNGL(moras[TIPO_ASEGURAMIENTO]),D4849)</f>
        <v>ASALARIADO</v>
      </c>
      <c r="N4849" s="1">
        <f>IF(ISBLANK(moras[[#This Row],[EDAD]]),T4870,moras[[#This Row],[EDAD]])</f>
        <v>39</v>
      </c>
    </row>
    <row r="4850" spans="1:14" x14ac:dyDescent="0.35">
      <c r="A4850" s="1">
        <v>4849</v>
      </c>
      <c r="B4850" s="1" t="s">
        <v>9</v>
      </c>
      <c r="C4850" s="1">
        <v>316920</v>
      </c>
      <c r="D4850" s="1" t="s">
        <v>10</v>
      </c>
      <c r="E4850" s="1" t="s">
        <v>16</v>
      </c>
      <c r="F4850" s="1" t="s">
        <v>12</v>
      </c>
      <c r="G4850" s="1" t="s">
        <v>13</v>
      </c>
      <c r="H4850" s="1" t="s">
        <v>13</v>
      </c>
      <c r="I4850" s="1">
        <v>34</v>
      </c>
      <c r="J4850" t="str">
        <f t="shared" si="226"/>
        <v>No</v>
      </c>
      <c r="K4850" t="str">
        <f t="shared" si="227"/>
        <v>No</v>
      </c>
      <c r="L4850">
        <f t="shared" si="228"/>
        <v>316920</v>
      </c>
      <c r="M4850" s="1" t="str">
        <f>IF(ISBLANK(D4850),_xlfn.MODE.SNGL(moras[TIPO_ASEGURAMIENTO]),D4850)</f>
        <v>ASALARIADO</v>
      </c>
      <c r="N4850" s="1">
        <f>IF(ISBLANK(moras[[#This Row],[EDAD]]),T4871,moras[[#This Row],[EDAD]])</f>
        <v>34</v>
      </c>
    </row>
    <row r="4851" spans="1:14" x14ac:dyDescent="0.35">
      <c r="A4851" s="1">
        <v>4850</v>
      </c>
      <c r="B4851" s="1" t="s">
        <v>9</v>
      </c>
      <c r="C4851" s="1">
        <v>417792.18</v>
      </c>
      <c r="D4851" s="1" t="s">
        <v>10</v>
      </c>
      <c r="E4851" s="1" t="s">
        <v>16</v>
      </c>
      <c r="F4851" s="1" t="s">
        <v>12</v>
      </c>
      <c r="G4851" s="1" t="s">
        <v>13</v>
      </c>
      <c r="H4851" s="1" t="s">
        <v>13</v>
      </c>
      <c r="I4851" s="1">
        <v>37</v>
      </c>
      <c r="J4851" t="str">
        <f t="shared" si="226"/>
        <v>No</v>
      </c>
      <c r="K4851" t="str">
        <f t="shared" si="227"/>
        <v>No</v>
      </c>
      <c r="L4851">
        <f t="shared" si="228"/>
        <v>417792.18</v>
      </c>
      <c r="M4851" s="1" t="str">
        <f>IF(ISBLANK(D4851),_xlfn.MODE.SNGL(moras[TIPO_ASEGURAMIENTO]),D4851)</f>
        <v>ASALARIADO</v>
      </c>
      <c r="N4851" s="1">
        <f>IF(ISBLANK(moras[[#This Row],[EDAD]]),T4872,moras[[#This Row],[EDAD]])</f>
        <v>37</v>
      </c>
    </row>
    <row r="4852" spans="1:14" x14ac:dyDescent="0.35">
      <c r="A4852" s="1">
        <v>4851</v>
      </c>
      <c r="B4852" s="1" t="s">
        <v>15</v>
      </c>
      <c r="C4852" s="1">
        <v>297046</v>
      </c>
      <c r="D4852" s="1" t="s">
        <v>17</v>
      </c>
      <c r="E4852" s="1" t="s">
        <v>16</v>
      </c>
      <c r="F4852" s="1" t="s">
        <v>12</v>
      </c>
      <c r="G4852" s="1" t="s">
        <v>13</v>
      </c>
      <c r="H4852" s="1" t="s">
        <v>13</v>
      </c>
      <c r="I4852" s="1">
        <v>55</v>
      </c>
      <c r="J4852" t="str">
        <f t="shared" si="226"/>
        <v>No</v>
      </c>
      <c r="K4852" t="str">
        <f t="shared" si="227"/>
        <v>No</v>
      </c>
      <c r="L4852">
        <f t="shared" si="228"/>
        <v>297046</v>
      </c>
      <c r="M4852" s="1" t="str">
        <f>IF(ISBLANK(D4852),_xlfn.MODE.SNGL(moras[TIPO_ASEGURAMIENTO]),D4852)</f>
        <v>ASEGURADO VOLUNTARIO</v>
      </c>
      <c r="N4852" s="1">
        <f>IF(ISBLANK(moras[[#This Row],[EDAD]]),T4873,moras[[#This Row],[EDAD]])</f>
        <v>55</v>
      </c>
    </row>
    <row r="4853" spans="1:14" x14ac:dyDescent="0.35">
      <c r="A4853" s="1">
        <v>4852</v>
      </c>
      <c r="B4853" s="1" t="s">
        <v>9</v>
      </c>
      <c r="C4853" s="1">
        <v>371296.25</v>
      </c>
      <c r="D4853" s="1" t="s">
        <v>10</v>
      </c>
      <c r="E4853" s="1" t="s">
        <v>11</v>
      </c>
      <c r="F4853" s="1" t="s">
        <v>12</v>
      </c>
      <c r="G4853" s="1" t="s">
        <v>13</v>
      </c>
      <c r="H4853" s="1" t="s">
        <v>13</v>
      </c>
      <c r="I4853" s="1">
        <v>49</v>
      </c>
      <c r="J4853" t="str">
        <f t="shared" si="226"/>
        <v>No</v>
      </c>
      <c r="K4853" t="str">
        <f t="shared" si="227"/>
        <v>No</v>
      </c>
      <c r="L4853">
        <f t="shared" si="228"/>
        <v>371296.25</v>
      </c>
      <c r="M4853" s="1" t="str">
        <f>IF(ISBLANK(D4853),_xlfn.MODE.SNGL(moras[TIPO_ASEGURAMIENTO]),D4853)</f>
        <v>ASALARIADO</v>
      </c>
      <c r="N4853" s="1">
        <f>IF(ISBLANK(moras[[#This Row],[EDAD]]),T4874,moras[[#This Row],[EDAD]])</f>
        <v>49</v>
      </c>
    </row>
    <row r="4854" spans="1:14" x14ac:dyDescent="0.35">
      <c r="A4854" s="1">
        <v>4853</v>
      </c>
      <c r="B4854" s="1" t="s">
        <v>9</v>
      </c>
      <c r="C4854" s="1">
        <v>639148</v>
      </c>
      <c r="D4854" s="1" t="s">
        <v>18</v>
      </c>
      <c r="E4854" s="1" t="s">
        <v>16</v>
      </c>
      <c r="F4854" s="1" t="s">
        <v>12</v>
      </c>
      <c r="G4854" s="1" t="s">
        <v>13</v>
      </c>
      <c r="H4854" s="1" t="s">
        <v>13</v>
      </c>
      <c r="I4854" s="1">
        <v>63</v>
      </c>
      <c r="J4854" t="str">
        <f t="shared" si="226"/>
        <v>No</v>
      </c>
      <c r="K4854" t="str">
        <f t="shared" si="227"/>
        <v>No</v>
      </c>
      <c r="L4854">
        <f t="shared" si="228"/>
        <v>639148</v>
      </c>
      <c r="M4854" s="1" t="str">
        <f>IF(ISBLANK(D4854),_xlfn.MODE.SNGL(moras[TIPO_ASEGURAMIENTO]),D4854)</f>
        <v>TRABAJADOR INDEPENDIENTE</v>
      </c>
      <c r="N4854" s="1">
        <f>IF(ISBLANK(moras[[#This Row],[EDAD]]),T4875,moras[[#This Row],[EDAD]])</f>
        <v>63</v>
      </c>
    </row>
    <row r="4855" spans="1:14" x14ac:dyDescent="0.35">
      <c r="A4855" s="1">
        <v>4854</v>
      </c>
      <c r="B4855" s="1" t="s">
        <v>15</v>
      </c>
      <c r="C4855" s="1">
        <v>453750</v>
      </c>
      <c r="D4855" s="1" t="s">
        <v>10</v>
      </c>
      <c r="E4855" s="1" t="s">
        <v>16</v>
      </c>
      <c r="F4855" s="1" t="s">
        <v>12</v>
      </c>
      <c r="G4855" s="1" t="s">
        <v>12</v>
      </c>
      <c r="H4855" s="1" t="s">
        <v>13</v>
      </c>
      <c r="I4855" s="1">
        <v>27</v>
      </c>
      <c r="J4855" t="str">
        <f t="shared" si="226"/>
        <v>No</v>
      </c>
      <c r="K4855" t="str">
        <f t="shared" si="227"/>
        <v>No</v>
      </c>
      <c r="L4855">
        <f t="shared" si="228"/>
        <v>453750</v>
      </c>
      <c r="M4855" s="1" t="str">
        <f>IF(ISBLANK(D4855),_xlfn.MODE.SNGL(moras[TIPO_ASEGURAMIENTO]),D4855)</f>
        <v>ASALARIADO</v>
      </c>
      <c r="N4855" s="1">
        <f>IF(ISBLANK(moras[[#This Row],[EDAD]]),T4876,moras[[#This Row],[EDAD]])</f>
        <v>27</v>
      </c>
    </row>
    <row r="4856" spans="1:14" x14ac:dyDescent="0.35">
      <c r="A4856" s="1">
        <v>4855</v>
      </c>
      <c r="B4856" s="1" t="s">
        <v>9</v>
      </c>
      <c r="C4856" s="1">
        <v>889043.09</v>
      </c>
      <c r="D4856" s="1" t="s">
        <v>10</v>
      </c>
      <c r="E4856" s="1" t="s">
        <v>11</v>
      </c>
      <c r="F4856" s="1" t="s">
        <v>12</v>
      </c>
      <c r="G4856" s="1" t="s">
        <v>13</v>
      </c>
      <c r="H4856" s="1" t="s">
        <v>13</v>
      </c>
      <c r="I4856" s="1">
        <v>32</v>
      </c>
      <c r="J4856" t="str">
        <f t="shared" si="226"/>
        <v>No</v>
      </c>
      <c r="K4856" t="str">
        <f t="shared" si="227"/>
        <v>No</v>
      </c>
      <c r="L4856">
        <f t="shared" si="228"/>
        <v>889043.09</v>
      </c>
      <c r="M4856" s="1" t="str">
        <f>IF(ISBLANK(D4856),_xlfn.MODE.SNGL(moras[TIPO_ASEGURAMIENTO]),D4856)</f>
        <v>ASALARIADO</v>
      </c>
      <c r="N4856" s="1">
        <f>IF(ISBLANK(moras[[#This Row],[EDAD]]),T4877,moras[[#This Row],[EDAD]])</f>
        <v>32</v>
      </c>
    </row>
    <row r="4857" spans="1:14" x14ac:dyDescent="0.35">
      <c r="A4857" s="1">
        <v>4856</v>
      </c>
      <c r="B4857" s="1" t="s">
        <v>9</v>
      </c>
      <c r="C4857" s="1">
        <v>278030</v>
      </c>
      <c r="D4857" s="1" t="s">
        <v>17</v>
      </c>
      <c r="E4857" s="1" t="s">
        <v>16</v>
      </c>
      <c r="F4857" s="1" t="s">
        <v>12</v>
      </c>
      <c r="G4857" s="1" t="s">
        <v>12</v>
      </c>
      <c r="H4857" s="1" t="s">
        <v>13</v>
      </c>
      <c r="I4857" s="1">
        <v>48</v>
      </c>
      <c r="J4857" t="str">
        <f t="shared" si="226"/>
        <v>No</v>
      </c>
      <c r="K4857" t="str">
        <f t="shared" si="227"/>
        <v>No</v>
      </c>
      <c r="L4857">
        <f t="shared" si="228"/>
        <v>278030</v>
      </c>
      <c r="M4857" s="1" t="str">
        <f>IF(ISBLANK(D4857),_xlfn.MODE.SNGL(moras[TIPO_ASEGURAMIENTO]),D4857)</f>
        <v>ASEGURADO VOLUNTARIO</v>
      </c>
      <c r="N4857" s="1">
        <f>IF(ISBLANK(moras[[#This Row],[EDAD]]),T4878,moras[[#This Row],[EDAD]])</f>
        <v>48</v>
      </c>
    </row>
    <row r="4858" spans="1:14" x14ac:dyDescent="0.35">
      <c r="A4858" s="1">
        <v>4857</v>
      </c>
      <c r="B4858" s="1" t="s">
        <v>9</v>
      </c>
      <c r="C4858" s="1">
        <v>660392</v>
      </c>
      <c r="D4858" s="1" t="s">
        <v>17</v>
      </c>
      <c r="E4858" s="1" t="s">
        <v>16</v>
      </c>
      <c r="F4858" s="1" t="s">
        <v>12</v>
      </c>
      <c r="G4858" s="1" t="s">
        <v>12</v>
      </c>
      <c r="H4858" s="1" t="s">
        <v>13</v>
      </c>
      <c r="I4858" s="1">
        <v>53</v>
      </c>
      <c r="J4858" t="str">
        <f t="shared" si="226"/>
        <v>No</v>
      </c>
      <c r="K4858" t="str">
        <f t="shared" si="227"/>
        <v>No</v>
      </c>
      <c r="L4858">
        <f t="shared" si="228"/>
        <v>660392</v>
      </c>
      <c r="M4858" s="1" t="str">
        <f>IF(ISBLANK(D4858),_xlfn.MODE.SNGL(moras[TIPO_ASEGURAMIENTO]),D4858)</f>
        <v>ASEGURADO VOLUNTARIO</v>
      </c>
      <c r="N4858" s="1">
        <f>IF(ISBLANK(moras[[#This Row],[EDAD]]),T4879,moras[[#This Row],[EDAD]])</f>
        <v>53</v>
      </c>
    </row>
    <row r="4859" spans="1:14" x14ac:dyDescent="0.35">
      <c r="A4859" s="1">
        <v>4858</v>
      </c>
      <c r="B4859" s="1" t="s">
        <v>9</v>
      </c>
      <c r="C4859" s="1">
        <v>491840</v>
      </c>
      <c r="D4859" s="1" t="s">
        <v>14</v>
      </c>
      <c r="E4859" s="1" t="s">
        <v>11</v>
      </c>
      <c r="F4859" s="1" t="s">
        <v>12</v>
      </c>
      <c r="G4859" s="1" t="s">
        <v>13</v>
      </c>
      <c r="H4859" s="1" t="s">
        <v>13</v>
      </c>
      <c r="I4859" s="1">
        <v>72</v>
      </c>
      <c r="J4859" t="str">
        <f t="shared" si="226"/>
        <v>No</v>
      </c>
      <c r="K4859" t="str">
        <f t="shared" si="227"/>
        <v>No</v>
      </c>
      <c r="L4859">
        <f t="shared" si="228"/>
        <v>491840</v>
      </c>
      <c r="M4859" s="1" t="str">
        <f>IF(ISBLANK(D4859),_xlfn.MODE.SNGL(moras[TIPO_ASEGURAMIENTO]),D4859)</f>
        <v>PENSIONADOS EN SU PROPIO SISTEMA</v>
      </c>
      <c r="N4859" s="1">
        <f>IF(ISBLANK(moras[[#This Row],[EDAD]]),T4880,moras[[#This Row],[EDAD]])</f>
        <v>72</v>
      </c>
    </row>
    <row r="4860" spans="1:14" x14ac:dyDescent="0.35">
      <c r="A4860" s="1">
        <v>4859</v>
      </c>
      <c r="B4860" s="1" t="s">
        <v>9</v>
      </c>
      <c r="C4860" s="1">
        <v>1089300</v>
      </c>
      <c r="D4860" s="1" t="s">
        <v>10</v>
      </c>
      <c r="E4860" s="1" t="s">
        <v>16</v>
      </c>
      <c r="F4860" s="1" t="s">
        <v>12</v>
      </c>
      <c r="G4860" s="1" t="s">
        <v>13</v>
      </c>
      <c r="H4860" s="1" t="s">
        <v>13</v>
      </c>
      <c r="I4860" s="1">
        <v>49</v>
      </c>
      <c r="J4860" t="str">
        <f t="shared" si="226"/>
        <v>No</v>
      </c>
      <c r="K4860" t="str">
        <f t="shared" si="227"/>
        <v>No</v>
      </c>
      <c r="L4860">
        <f t="shared" si="228"/>
        <v>1089300</v>
      </c>
      <c r="M4860" s="1" t="str">
        <f>IF(ISBLANK(D4860),_xlfn.MODE.SNGL(moras[TIPO_ASEGURAMIENTO]),D4860)</f>
        <v>ASALARIADO</v>
      </c>
      <c r="N4860" s="1">
        <f>IF(ISBLANK(moras[[#This Row],[EDAD]]),T4881,moras[[#This Row],[EDAD]])</f>
        <v>49</v>
      </c>
    </row>
    <row r="4861" spans="1:14" x14ac:dyDescent="0.35">
      <c r="A4861" s="1">
        <v>4860</v>
      </c>
      <c r="B4861" s="1" t="s">
        <v>15</v>
      </c>
      <c r="C4861" s="1">
        <v>352830</v>
      </c>
      <c r="D4861" s="1" t="s">
        <v>10</v>
      </c>
      <c r="E4861" s="1" t="s">
        <v>16</v>
      </c>
      <c r="F4861" s="1" t="s">
        <v>12</v>
      </c>
      <c r="G4861" s="1" t="s">
        <v>13</v>
      </c>
      <c r="H4861" s="1" t="s">
        <v>13</v>
      </c>
      <c r="I4861" s="1">
        <v>22</v>
      </c>
      <c r="J4861" t="str">
        <f t="shared" si="226"/>
        <v>No</v>
      </c>
      <c r="K4861" t="str">
        <f t="shared" si="227"/>
        <v>No</v>
      </c>
      <c r="L4861">
        <f t="shared" si="228"/>
        <v>352830</v>
      </c>
      <c r="M4861" s="1" t="str">
        <f>IF(ISBLANK(D4861),_xlfn.MODE.SNGL(moras[TIPO_ASEGURAMIENTO]),D4861)</f>
        <v>ASALARIADO</v>
      </c>
      <c r="N4861" s="1">
        <f>IF(ISBLANK(moras[[#This Row],[EDAD]]),T4882,moras[[#This Row],[EDAD]])</f>
        <v>22</v>
      </c>
    </row>
    <row r="4862" spans="1:14" x14ac:dyDescent="0.35">
      <c r="A4862" s="1">
        <v>4861</v>
      </c>
      <c r="B4862" s="1" t="s">
        <v>9</v>
      </c>
      <c r="C4862" s="1">
        <v>1417056.5</v>
      </c>
      <c r="D4862" s="1" t="s">
        <v>10</v>
      </c>
      <c r="E4862" s="1" t="s">
        <v>11</v>
      </c>
      <c r="F4862" s="1" t="s">
        <v>12</v>
      </c>
      <c r="G4862" s="1" t="s">
        <v>13</v>
      </c>
      <c r="H4862" s="1" t="s">
        <v>13</v>
      </c>
      <c r="I4862" s="1">
        <v>55</v>
      </c>
      <c r="J4862" t="str">
        <f t="shared" si="226"/>
        <v>No</v>
      </c>
      <c r="K4862" t="str">
        <f t="shared" si="227"/>
        <v>No</v>
      </c>
      <c r="L4862">
        <f t="shared" si="228"/>
        <v>1417056.5</v>
      </c>
      <c r="M4862" s="1" t="str">
        <f>IF(ISBLANK(D4862),_xlfn.MODE.SNGL(moras[TIPO_ASEGURAMIENTO]),D4862)</f>
        <v>ASALARIADO</v>
      </c>
      <c r="N4862" s="1">
        <f>IF(ISBLANK(moras[[#This Row],[EDAD]]),T4883,moras[[#This Row],[EDAD]])</f>
        <v>55</v>
      </c>
    </row>
    <row r="4863" spans="1:14" x14ac:dyDescent="0.35">
      <c r="A4863" s="1">
        <v>4862</v>
      </c>
      <c r="B4863" s="1" t="s">
        <v>15</v>
      </c>
      <c r="C4863" s="1">
        <v>974906</v>
      </c>
      <c r="D4863" s="1" t="s">
        <v>10</v>
      </c>
      <c r="E4863" s="1" t="s">
        <v>11</v>
      </c>
      <c r="F4863" s="1" t="s">
        <v>12</v>
      </c>
      <c r="G4863" s="1" t="s">
        <v>13</v>
      </c>
      <c r="H4863" s="1" t="s">
        <v>13</v>
      </c>
      <c r="I4863" s="1">
        <v>50</v>
      </c>
      <c r="J4863" t="str">
        <f t="shared" si="226"/>
        <v>No</v>
      </c>
      <c r="K4863" t="str">
        <f t="shared" si="227"/>
        <v>No</v>
      </c>
      <c r="L4863">
        <f t="shared" si="228"/>
        <v>974906</v>
      </c>
      <c r="M4863" s="1" t="str">
        <f>IF(ISBLANK(D4863),_xlfn.MODE.SNGL(moras[TIPO_ASEGURAMIENTO]),D4863)</f>
        <v>ASALARIADO</v>
      </c>
      <c r="N4863" s="1">
        <f>IF(ISBLANK(moras[[#This Row],[EDAD]]),T4884,moras[[#This Row],[EDAD]])</f>
        <v>50</v>
      </c>
    </row>
    <row r="4864" spans="1:14" x14ac:dyDescent="0.35">
      <c r="A4864" s="1">
        <v>4863</v>
      </c>
      <c r="B4864" s="1" t="s">
        <v>15</v>
      </c>
      <c r="C4864" s="1">
        <v>430924</v>
      </c>
      <c r="D4864" s="1" t="s">
        <v>10</v>
      </c>
      <c r="E4864" s="1" t="s">
        <v>16</v>
      </c>
      <c r="F4864" s="1" t="s">
        <v>12</v>
      </c>
      <c r="G4864" s="1" t="s">
        <v>13</v>
      </c>
      <c r="H4864" s="1" t="s">
        <v>13</v>
      </c>
      <c r="I4864" s="1">
        <v>45</v>
      </c>
      <c r="J4864" t="str">
        <f t="shared" si="226"/>
        <v>No</v>
      </c>
      <c r="K4864" t="str">
        <f t="shared" si="227"/>
        <v>No</v>
      </c>
      <c r="L4864">
        <f t="shared" si="228"/>
        <v>430924</v>
      </c>
      <c r="M4864" s="1" t="str">
        <f>IF(ISBLANK(D4864),_xlfn.MODE.SNGL(moras[TIPO_ASEGURAMIENTO]),D4864)</f>
        <v>ASALARIADO</v>
      </c>
      <c r="N4864" s="1">
        <f>IF(ISBLANK(moras[[#This Row],[EDAD]]),T4885,moras[[#This Row],[EDAD]])</f>
        <v>45</v>
      </c>
    </row>
    <row r="4865" spans="1:14" x14ac:dyDescent="0.35">
      <c r="A4865" s="1">
        <v>4864</v>
      </c>
      <c r="B4865" s="1" t="s">
        <v>15</v>
      </c>
      <c r="C4865" s="1">
        <v>218650</v>
      </c>
      <c r="D4865" s="1" t="s">
        <v>10</v>
      </c>
      <c r="E4865" s="1" t="s">
        <v>16</v>
      </c>
      <c r="F4865" s="1" t="s">
        <v>12</v>
      </c>
      <c r="G4865" s="1" t="s">
        <v>13</v>
      </c>
      <c r="H4865" s="1" t="s">
        <v>12</v>
      </c>
      <c r="I4865" s="1">
        <v>50</v>
      </c>
      <c r="J4865" t="str">
        <f t="shared" si="226"/>
        <v>No</v>
      </c>
      <c r="K4865" t="str">
        <f t="shared" si="227"/>
        <v>No</v>
      </c>
      <c r="L4865">
        <f t="shared" si="228"/>
        <v>218650</v>
      </c>
      <c r="M4865" s="1" t="str">
        <f>IF(ISBLANK(D4865),_xlfn.MODE.SNGL(moras[TIPO_ASEGURAMIENTO]),D4865)</f>
        <v>ASALARIADO</v>
      </c>
      <c r="N4865" s="1">
        <f>IF(ISBLANK(moras[[#This Row],[EDAD]]),T4886,moras[[#This Row],[EDAD]])</f>
        <v>50</v>
      </c>
    </row>
    <row r="4866" spans="1:14" x14ac:dyDescent="0.35">
      <c r="A4866" s="1">
        <v>4865</v>
      </c>
      <c r="B4866" s="1" t="s">
        <v>9</v>
      </c>
      <c r="C4866" s="1">
        <v>459223</v>
      </c>
      <c r="D4866" s="1" t="s">
        <v>18</v>
      </c>
      <c r="E4866" s="1" t="s">
        <v>16</v>
      </c>
      <c r="F4866" s="1" t="s">
        <v>12</v>
      </c>
      <c r="G4866" s="1" t="s">
        <v>13</v>
      </c>
      <c r="H4866" s="1" t="s">
        <v>13</v>
      </c>
      <c r="I4866" s="1">
        <v>58</v>
      </c>
      <c r="J4866" t="str">
        <f t="shared" ref="J4866:J4929" si="229">IF(1.96&lt;ABS(C4866-$S$23)/$S$24,"Atípico","No")</f>
        <v>No</v>
      </c>
      <c r="K4866" t="str">
        <f t="shared" ref="K4866:K4929" si="230">IF(1.96&lt;ABS((I4866-$T$23)/$T$24),"Atípico", "No")</f>
        <v>No</v>
      </c>
      <c r="L4866">
        <f t="shared" ref="L4866:L4929" si="231">IF(ISBLANK(C4866),$S$23,C4866)</f>
        <v>459223</v>
      </c>
      <c r="M4866" s="1" t="str">
        <f>IF(ISBLANK(D4866),_xlfn.MODE.SNGL(moras[TIPO_ASEGURAMIENTO]),D4866)</f>
        <v>TRABAJADOR INDEPENDIENTE</v>
      </c>
      <c r="N4866" s="1">
        <f>IF(ISBLANK(moras[[#This Row],[EDAD]]),T4887,moras[[#This Row],[EDAD]])</f>
        <v>58</v>
      </c>
    </row>
    <row r="4867" spans="1:14" x14ac:dyDescent="0.35">
      <c r="A4867" s="1">
        <v>4866</v>
      </c>
      <c r="B4867" s="1" t="s">
        <v>9</v>
      </c>
      <c r="C4867" s="1">
        <v>105750</v>
      </c>
      <c r="D4867" s="1" t="s">
        <v>10</v>
      </c>
      <c r="E4867" s="1" t="s">
        <v>16</v>
      </c>
      <c r="F4867" s="1" t="s">
        <v>12</v>
      </c>
      <c r="G4867" s="1" t="s">
        <v>13</v>
      </c>
      <c r="H4867" s="1" t="s">
        <v>13</v>
      </c>
      <c r="I4867" s="1">
        <v>38</v>
      </c>
      <c r="J4867" t="str">
        <f t="shared" si="229"/>
        <v>No</v>
      </c>
      <c r="K4867" t="str">
        <f t="shared" si="230"/>
        <v>No</v>
      </c>
      <c r="L4867">
        <f t="shared" si="231"/>
        <v>105750</v>
      </c>
      <c r="M4867" s="1" t="str">
        <f>IF(ISBLANK(D4867),_xlfn.MODE.SNGL(moras[TIPO_ASEGURAMIENTO]),D4867)</f>
        <v>ASALARIADO</v>
      </c>
      <c r="N4867" s="1">
        <f>IF(ISBLANK(moras[[#This Row],[EDAD]]),T4888,moras[[#This Row],[EDAD]])</f>
        <v>38</v>
      </c>
    </row>
    <row r="4868" spans="1:14" x14ac:dyDescent="0.35">
      <c r="A4868" s="1">
        <v>4867</v>
      </c>
      <c r="B4868" s="1" t="s">
        <v>9</v>
      </c>
      <c r="C4868" s="1">
        <v>341002</v>
      </c>
      <c r="D4868" s="1" t="s">
        <v>10</v>
      </c>
      <c r="E4868" s="1" t="s">
        <v>16</v>
      </c>
      <c r="F4868" s="1" t="s">
        <v>12</v>
      </c>
      <c r="G4868" s="1" t="s">
        <v>13</v>
      </c>
      <c r="H4868" s="1" t="s">
        <v>13</v>
      </c>
      <c r="I4868" s="1">
        <v>36</v>
      </c>
      <c r="J4868" t="str">
        <f t="shared" si="229"/>
        <v>No</v>
      </c>
      <c r="K4868" t="str">
        <f t="shared" si="230"/>
        <v>No</v>
      </c>
      <c r="L4868">
        <f t="shared" si="231"/>
        <v>341002</v>
      </c>
      <c r="M4868" s="1" t="str">
        <f>IF(ISBLANK(D4868),_xlfn.MODE.SNGL(moras[TIPO_ASEGURAMIENTO]),D4868)</f>
        <v>ASALARIADO</v>
      </c>
      <c r="N4868" s="1">
        <f>IF(ISBLANK(moras[[#This Row],[EDAD]]),T4889,moras[[#This Row],[EDAD]])</f>
        <v>36</v>
      </c>
    </row>
    <row r="4869" spans="1:14" x14ac:dyDescent="0.35">
      <c r="A4869" s="1">
        <v>4868</v>
      </c>
      <c r="B4869" s="1" t="s">
        <v>9</v>
      </c>
      <c r="C4869" s="1">
        <v>497566.22</v>
      </c>
      <c r="D4869" s="1" t="s">
        <v>10</v>
      </c>
      <c r="E4869" s="1" t="s">
        <v>16</v>
      </c>
      <c r="F4869" s="1" t="s">
        <v>12</v>
      </c>
      <c r="G4869" s="1" t="s">
        <v>13</v>
      </c>
      <c r="H4869" s="1" t="s">
        <v>13</v>
      </c>
      <c r="I4869" s="1">
        <v>34</v>
      </c>
      <c r="J4869" t="str">
        <f t="shared" si="229"/>
        <v>No</v>
      </c>
      <c r="K4869" t="str">
        <f t="shared" si="230"/>
        <v>No</v>
      </c>
      <c r="L4869">
        <f t="shared" si="231"/>
        <v>497566.22</v>
      </c>
      <c r="M4869" s="1" t="str">
        <f>IF(ISBLANK(D4869),_xlfn.MODE.SNGL(moras[TIPO_ASEGURAMIENTO]),D4869)</f>
        <v>ASALARIADO</v>
      </c>
      <c r="N4869" s="1">
        <f>IF(ISBLANK(moras[[#This Row],[EDAD]]),T4890,moras[[#This Row],[EDAD]])</f>
        <v>34</v>
      </c>
    </row>
    <row r="4870" spans="1:14" x14ac:dyDescent="0.35">
      <c r="A4870" s="1">
        <v>4869</v>
      </c>
      <c r="B4870" s="1" t="s">
        <v>15</v>
      </c>
      <c r="C4870" s="1">
        <v>407547.36</v>
      </c>
      <c r="D4870" s="1" t="s">
        <v>10</v>
      </c>
      <c r="E4870" s="1" t="s">
        <v>11</v>
      </c>
      <c r="F4870" s="1" t="s">
        <v>12</v>
      </c>
      <c r="G4870" s="1" t="s">
        <v>13</v>
      </c>
      <c r="H4870" s="1" t="s">
        <v>13</v>
      </c>
      <c r="I4870" s="1">
        <v>61</v>
      </c>
      <c r="J4870" t="str">
        <f t="shared" si="229"/>
        <v>No</v>
      </c>
      <c r="K4870" t="str">
        <f t="shared" si="230"/>
        <v>No</v>
      </c>
      <c r="L4870">
        <f t="shared" si="231"/>
        <v>407547.36</v>
      </c>
      <c r="M4870" s="1" t="str">
        <f>IF(ISBLANK(D4870),_xlfn.MODE.SNGL(moras[TIPO_ASEGURAMIENTO]),D4870)</f>
        <v>ASALARIADO</v>
      </c>
      <c r="N4870" s="1">
        <f>IF(ISBLANK(moras[[#This Row],[EDAD]]),T4891,moras[[#This Row],[EDAD]])</f>
        <v>61</v>
      </c>
    </row>
    <row r="4871" spans="1:14" x14ac:dyDescent="0.35">
      <c r="A4871" s="1">
        <v>4870</v>
      </c>
      <c r="B4871" s="1" t="s">
        <v>9</v>
      </c>
      <c r="C4871" s="1">
        <v>1190858.8</v>
      </c>
      <c r="D4871" s="1" t="s">
        <v>10</v>
      </c>
      <c r="E4871" s="1" t="s">
        <v>11</v>
      </c>
      <c r="F4871" s="1" t="s">
        <v>12</v>
      </c>
      <c r="G4871" s="1" t="s">
        <v>13</v>
      </c>
      <c r="H4871" s="1" t="s">
        <v>13</v>
      </c>
      <c r="I4871" s="1">
        <v>59</v>
      </c>
      <c r="J4871" t="str">
        <f t="shared" si="229"/>
        <v>No</v>
      </c>
      <c r="K4871" t="str">
        <f t="shared" si="230"/>
        <v>No</v>
      </c>
      <c r="L4871">
        <f t="shared" si="231"/>
        <v>1190858.8</v>
      </c>
      <c r="M4871" s="1" t="str">
        <f>IF(ISBLANK(D4871),_xlfn.MODE.SNGL(moras[TIPO_ASEGURAMIENTO]),D4871)</f>
        <v>ASALARIADO</v>
      </c>
      <c r="N4871" s="1">
        <f>IF(ISBLANK(moras[[#This Row],[EDAD]]),T4892,moras[[#This Row],[EDAD]])</f>
        <v>59</v>
      </c>
    </row>
    <row r="4872" spans="1:14" x14ac:dyDescent="0.35">
      <c r="A4872" s="1">
        <v>4871</v>
      </c>
      <c r="B4872" s="1" t="s">
        <v>15</v>
      </c>
      <c r="C4872" s="1">
        <v>297139</v>
      </c>
      <c r="D4872" s="1" t="s">
        <v>18</v>
      </c>
      <c r="E4872" s="1" t="s">
        <v>16</v>
      </c>
      <c r="F4872" s="1" t="s">
        <v>12</v>
      </c>
      <c r="G4872" s="1" t="s">
        <v>12</v>
      </c>
      <c r="H4872" s="1" t="s">
        <v>12</v>
      </c>
      <c r="I4872" s="1">
        <v>63</v>
      </c>
      <c r="J4872" t="str">
        <f t="shared" si="229"/>
        <v>No</v>
      </c>
      <c r="K4872" t="str">
        <f t="shared" si="230"/>
        <v>No</v>
      </c>
      <c r="L4872">
        <f t="shared" si="231"/>
        <v>297139</v>
      </c>
      <c r="M4872" s="1" t="str">
        <f>IF(ISBLANK(D4872),_xlfn.MODE.SNGL(moras[TIPO_ASEGURAMIENTO]),D4872)</f>
        <v>TRABAJADOR INDEPENDIENTE</v>
      </c>
      <c r="N4872" s="1">
        <f>IF(ISBLANK(moras[[#This Row],[EDAD]]),T4893,moras[[#This Row],[EDAD]])</f>
        <v>63</v>
      </c>
    </row>
    <row r="4873" spans="1:14" x14ac:dyDescent="0.35">
      <c r="A4873" s="1">
        <v>4872</v>
      </c>
      <c r="B4873" s="1" t="s">
        <v>15</v>
      </c>
      <c r="C4873" s="1">
        <v>199099.7</v>
      </c>
      <c r="D4873" s="1" t="s">
        <v>10</v>
      </c>
      <c r="E4873" s="1" t="s">
        <v>11</v>
      </c>
      <c r="F4873" s="1" t="s">
        <v>12</v>
      </c>
      <c r="G4873" s="1" t="s">
        <v>13</v>
      </c>
      <c r="H4873" s="1" t="s">
        <v>13</v>
      </c>
      <c r="I4873" s="1">
        <v>24</v>
      </c>
      <c r="J4873" t="str">
        <f t="shared" si="229"/>
        <v>No</v>
      </c>
      <c r="K4873" t="str">
        <f t="shared" si="230"/>
        <v>No</v>
      </c>
      <c r="L4873">
        <f t="shared" si="231"/>
        <v>199099.7</v>
      </c>
      <c r="M4873" s="1" t="str">
        <f>IF(ISBLANK(D4873),_xlfn.MODE.SNGL(moras[TIPO_ASEGURAMIENTO]),D4873)</f>
        <v>ASALARIADO</v>
      </c>
      <c r="N4873" s="1">
        <f>IF(ISBLANK(moras[[#This Row],[EDAD]]),T4894,moras[[#This Row],[EDAD]])</f>
        <v>24</v>
      </c>
    </row>
    <row r="4874" spans="1:14" x14ac:dyDescent="0.35">
      <c r="A4874" s="1">
        <v>4873</v>
      </c>
      <c r="B4874" s="1" t="s">
        <v>15</v>
      </c>
      <c r="C4874" s="1">
        <v>368050</v>
      </c>
      <c r="D4874" s="1" t="s">
        <v>10</v>
      </c>
      <c r="E4874" s="1" t="s">
        <v>16</v>
      </c>
      <c r="F4874" s="1" t="s">
        <v>12</v>
      </c>
      <c r="G4874" s="1" t="s">
        <v>13</v>
      </c>
      <c r="H4874" s="1" t="s">
        <v>13</v>
      </c>
      <c r="I4874" s="1">
        <v>42</v>
      </c>
      <c r="J4874" t="str">
        <f t="shared" si="229"/>
        <v>No</v>
      </c>
      <c r="K4874" t="str">
        <f t="shared" si="230"/>
        <v>No</v>
      </c>
      <c r="L4874">
        <f t="shared" si="231"/>
        <v>368050</v>
      </c>
      <c r="M4874" s="1" t="str">
        <f>IF(ISBLANK(D4874),_xlfn.MODE.SNGL(moras[TIPO_ASEGURAMIENTO]),D4874)</f>
        <v>ASALARIADO</v>
      </c>
      <c r="N4874" s="1">
        <f>IF(ISBLANK(moras[[#This Row],[EDAD]]),T4895,moras[[#This Row],[EDAD]])</f>
        <v>42</v>
      </c>
    </row>
    <row r="4875" spans="1:14" x14ac:dyDescent="0.35">
      <c r="A4875" s="1">
        <v>4874</v>
      </c>
      <c r="B4875" s="1" t="s">
        <v>9</v>
      </c>
      <c r="C4875" s="1">
        <v>433136</v>
      </c>
      <c r="D4875" s="1" t="s">
        <v>10</v>
      </c>
      <c r="E4875" s="1" t="s">
        <v>16</v>
      </c>
      <c r="F4875" s="1" t="s">
        <v>12</v>
      </c>
      <c r="G4875" s="1" t="s">
        <v>13</v>
      </c>
      <c r="H4875" s="1" t="s">
        <v>13</v>
      </c>
      <c r="I4875" s="1">
        <v>50</v>
      </c>
      <c r="J4875" t="str">
        <f t="shared" si="229"/>
        <v>No</v>
      </c>
      <c r="K4875" t="str">
        <f t="shared" si="230"/>
        <v>No</v>
      </c>
      <c r="L4875">
        <f t="shared" si="231"/>
        <v>433136</v>
      </c>
      <c r="M4875" s="1" t="str">
        <f>IF(ISBLANK(D4875),_xlfn.MODE.SNGL(moras[TIPO_ASEGURAMIENTO]),D4875)</f>
        <v>ASALARIADO</v>
      </c>
      <c r="N4875" s="1">
        <f>IF(ISBLANK(moras[[#This Row],[EDAD]]),T4896,moras[[#This Row],[EDAD]])</f>
        <v>50</v>
      </c>
    </row>
    <row r="4876" spans="1:14" x14ac:dyDescent="0.35">
      <c r="A4876" s="1">
        <v>4875</v>
      </c>
      <c r="B4876" s="1" t="s">
        <v>9</v>
      </c>
      <c r="C4876" s="1">
        <v>1295895</v>
      </c>
      <c r="D4876" s="1" t="s">
        <v>10</v>
      </c>
      <c r="E4876" s="1" t="s">
        <v>16</v>
      </c>
      <c r="F4876" s="1" t="s">
        <v>12</v>
      </c>
      <c r="G4876" s="1" t="s">
        <v>13</v>
      </c>
      <c r="H4876" s="1" t="s">
        <v>13</v>
      </c>
      <c r="I4876" s="1">
        <v>32</v>
      </c>
      <c r="J4876" t="str">
        <f t="shared" si="229"/>
        <v>No</v>
      </c>
      <c r="K4876" t="str">
        <f t="shared" si="230"/>
        <v>No</v>
      </c>
      <c r="L4876">
        <f t="shared" si="231"/>
        <v>1295895</v>
      </c>
      <c r="M4876" s="1" t="str">
        <f>IF(ISBLANK(D4876),_xlfn.MODE.SNGL(moras[TIPO_ASEGURAMIENTO]),D4876)</f>
        <v>ASALARIADO</v>
      </c>
      <c r="N4876" s="1">
        <f>IF(ISBLANK(moras[[#This Row],[EDAD]]),T4897,moras[[#This Row],[EDAD]])</f>
        <v>32</v>
      </c>
    </row>
    <row r="4877" spans="1:14" x14ac:dyDescent="0.35">
      <c r="A4877" s="1">
        <v>4876</v>
      </c>
      <c r="B4877" s="1" t="s">
        <v>9</v>
      </c>
      <c r="C4877" s="1">
        <v>898140</v>
      </c>
      <c r="D4877" s="1" t="s">
        <v>10</v>
      </c>
      <c r="E4877" s="1" t="s">
        <v>16</v>
      </c>
      <c r="F4877" s="1" t="s">
        <v>12</v>
      </c>
      <c r="G4877" s="1" t="s">
        <v>13</v>
      </c>
      <c r="H4877" s="1" t="s">
        <v>13</v>
      </c>
      <c r="I4877" s="1">
        <v>28</v>
      </c>
      <c r="J4877" t="str">
        <f t="shared" si="229"/>
        <v>No</v>
      </c>
      <c r="K4877" t="str">
        <f t="shared" si="230"/>
        <v>No</v>
      </c>
      <c r="L4877">
        <f t="shared" si="231"/>
        <v>898140</v>
      </c>
      <c r="M4877" s="1" t="str">
        <f>IF(ISBLANK(D4877),_xlfn.MODE.SNGL(moras[TIPO_ASEGURAMIENTO]),D4877)</f>
        <v>ASALARIADO</v>
      </c>
      <c r="N4877" s="1">
        <f>IF(ISBLANK(moras[[#This Row],[EDAD]]),T4898,moras[[#This Row],[EDAD]])</f>
        <v>28</v>
      </c>
    </row>
    <row r="4878" spans="1:14" x14ac:dyDescent="0.35">
      <c r="A4878" s="1">
        <v>4877</v>
      </c>
      <c r="B4878" s="1" t="s">
        <v>9</v>
      </c>
      <c r="C4878" s="1">
        <v>532775.64</v>
      </c>
      <c r="D4878" s="1" t="s">
        <v>10</v>
      </c>
      <c r="E4878" s="1" t="s">
        <v>16</v>
      </c>
      <c r="F4878" s="1" t="s">
        <v>12</v>
      </c>
      <c r="G4878" s="1" t="s">
        <v>13</v>
      </c>
      <c r="H4878" s="1" t="s">
        <v>13</v>
      </c>
      <c r="I4878" s="1">
        <v>47</v>
      </c>
      <c r="J4878" t="str">
        <f t="shared" si="229"/>
        <v>No</v>
      </c>
      <c r="K4878" t="str">
        <f t="shared" si="230"/>
        <v>No</v>
      </c>
      <c r="L4878">
        <f t="shared" si="231"/>
        <v>532775.64</v>
      </c>
      <c r="M4878" s="1" t="str">
        <f>IF(ISBLANK(D4878),_xlfn.MODE.SNGL(moras[TIPO_ASEGURAMIENTO]),D4878)</f>
        <v>ASALARIADO</v>
      </c>
      <c r="N4878" s="1">
        <f>IF(ISBLANK(moras[[#This Row],[EDAD]]),T4899,moras[[#This Row],[EDAD]])</f>
        <v>47</v>
      </c>
    </row>
    <row r="4879" spans="1:14" x14ac:dyDescent="0.35">
      <c r="A4879" s="1">
        <v>4878</v>
      </c>
      <c r="B4879" s="1" t="s">
        <v>15</v>
      </c>
      <c r="C4879" s="1">
        <v>635080.35</v>
      </c>
      <c r="D4879" s="1" t="s">
        <v>14</v>
      </c>
      <c r="E4879" s="1" t="s">
        <v>11</v>
      </c>
      <c r="F4879" s="1" t="s">
        <v>12</v>
      </c>
      <c r="G4879" s="1" t="s">
        <v>13</v>
      </c>
      <c r="H4879" s="1" t="s">
        <v>13</v>
      </c>
      <c r="I4879" s="1">
        <v>65</v>
      </c>
      <c r="J4879" t="str">
        <f t="shared" si="229"/>
        <v>No</v>
      </c>
      <c r="K4879" t="str">
        <f t="shared" si="230"/>
        <v>No</v>
      </c>
      <c r="L4879">
        <f t="shared" si="231"/>
        <v>635080.35</v>
      </c>
      <c r="M4879" s="1" t="str">
        <f>IF(ISBLANK(D4879),_xlfn.MODE.SNGL(moras[TIPO_ASEGURAMIENTO]),D4879)</f>
        <v>PENSIONADOS EN SU PROPIO SISTEMA</v>
      </c>
      <c r="N4879" s="1">
        <f>IF(ISBLANK(moras[[#This Row],[EDAD]]),T4900,moras[[#This Row],[EDAD]])</f>
        <v>65</v>
      </c>
    </row>
    <row r="4880" spans="1:14" x14ac:dyDescent="0.35">
      <c r="A4880" s="1">
        <v>4879</v>
      </c>
      <c r="B4880" s="1" t="s">
        <v>15</v>
      </c>
      <c r="C4880" s="1">
        <v>278030</v>
      </c>
      <c r="D4880" s="1" t="s">
        <v>19</v>
      </c>
      <c r="E4880" s="1" t="s">
        <v>16</v>
      </c>
      <c r="F4880" s="1" t="s">
        <v>12</v>
      </c>
      <c r="G4880" s="1" t="s">
        <v>13</v>
      </c>
      <c r="H4880" s="1" t="s">
        <v>13</v>
      </c>
      <c r="I4880" s="1">
        <v>59</v>
      </c>
      <c r="J4880" t="str">
        <f t="shared" si="229"/>
        <v>No</v>
      </c>
      <c r="K4880" t="str">
        <f t="shared" si="230"/>
        <v>No</v>
      </c>
      <c r="L4880">
        <f t="shared" si="231"/>
        <v>278030</v>
      </c>
      <c r="M4880" s="1" t="str">
        <f>IF(ISBLANK(D4880),_xlfn.MODE.SNGL(moras[TIPO_ASEGURAMIENTO]),D4880)</f>
        <v>CONVENIOS ESPECIALES DE TRABAJADORES INDEPENDIENTES</v>
      </c>
      <c r="N4880" s="1">
        <f>IF(ISBLANK(moras[[#This Row],[EDAD]]),T4901,moras[[#This Row],[EDAD]])</f>
        <v>59</v>
      </c>
    </row>
    <row r="4881" spans="1:14" x14ac:dyDescent="0.35">
      <c r="A4881" s="1">
        <v>4880</v>
      </c>
      <c r="B4881" s="1" t="s">
        <v>9</v>
      </c>
      <c r="C4881" s="1">
        <v>3082593.2</v>
      </c>
      <c r="D4881" s="1" t="s">
        <v>10</v>
      </c>
      <c r="E4881" s="1" t="s">
        <v>11</v>
      </c>
      <c r="F4881" s="1" t="s">
        <v>12</v>
      </c>
      <c r="G4881" s="1" t="s">
        <v>13</v>
      </c>
      <c r="H4881" s="1" t="s">
        <v>13</v>
      </c>
      <c r="I4881" s="1">
        <v>55</v>
      </c>
      <c r="J4881" t="str">
        <f t="shared" si="229"/>
        <v>Atípico</v>
      </c>
      <c r="K4881" t="str">
        <f t="shared" si="230"/>
        <v>No</v>
      </c>
      <c r="L4881">
        <f t="shared" si="231"/>
        <v>3082593.2</v>
      </c>
      <c r="M4881" s="1" t="str">
        <f>IF(ISBLANK(D4881),_xlfn.MODE.SNGL(moras[TIPO_ASEGURAMIENTO]),D4881)</f>
        <v>ASALARIADO</v>
      </c>
      <c r="N4881" s="1">
        <f>IF(ISBLANK(moras[[#This Row],[EDAD]]),T4902,moras[[#This Row],[EDAD]])</f>
        <v>55</v>
      </c>
    </row>
    <row r="4882" spans="1:14" x14ac:dyDescent="0.35">
      <c r="A4882" s="1">
        <v>4881</v>
      </c>
      <c r="B4882" s="1" t="s">
        <v>9</v>
      </c>
      <c r="C4882" s="1">
        <v>457783.1</v>
      </c>
      <c r="D4882" s="1" t="s">
        <v>10</v>
      </c>
      <c r="E4882" s="1" t="s">
        <v>16</v>
      </c>
      <c r="F4882" s="1" t="s">
        <v>12</v>
      </c>
      <c r="G4882" s="1" t="s">
        <v>13</v>
      </c>
      <c r="H4882" s="1" t="s">
        <v>13</v>
      </c>
      <c r="I4882" s="1">
        <v>30</v>
      </c>
      <c r="J4882" t="str">
        <f t="shared" si="229"/>
        <v>No</v>
      </c>
      <c r="K4882" t="str">
        <f t="shared" si="230"/>
        <v>No</v>
      </c>
      <c r="L4882">
        <f t="shared" si="231"/>
        <v>457783.1</v>
      </c>
      <c r="M4882" s="1" t="str">
        <f>IF(ISBLANK(D4882),_xlfn.MODE.SNGL(moras[TIPO_ASEGURAMIENTO]),D4882)</f>
        <v>ASALARIADO</v>
      </c>
      <c r="N4882" s="1">
        <f>IF(ISBLANK(moras[[#This Row],[EDAD]]),T4903,moras[[#This Row],[EDAD]])</f>
        <v>30</v>
      </c>
    </row>
    <row r="4883" spans="1:14" x14ac:dyDescent="0.35">
      <c r="A4883" s="1">
        <v>4882</v>
      </c>
      <c r="B4883" s="1" t="s">
        <v>15</v>
      </c>
      <c r="C4883" s="1">
        <v>452286.93</v>
      </c>
      <c r="D4883" s="1" t="s">
        <v>10</v>
      </c>
      <c r="E4883" s="1" t="s">
        <v>11</v>
      </c>
      <c r="F4883" s="1" t="s">
        <v>12</v>
      </c>
      <c r="G4883" s="1" t="s">
        <v>13</v>
      </c>
      <c r="H4883" s="1" t="s">
        <v>13</v>
      </c>
      <c r="I4883" s="1">
        <v>40</v>
      </c>
      <c r="J4883" t="str">
        <f t="shared" si="229"/>
        <v>No</v>
      </c>
      <c r="K4883" t="str">
        <f t="shared" si="230"/>
        <v>No</v>
      </c>
      <c r="L4883">
        <f t="shared" si="231"/>
        <v>452286.93</v>
      </c>
      <c r="M4883" s="1" t="str">
        <f>IF(ISBLANK(D4883),_xlfn.MODE.SNGL(moras[TIPO_ASEGURAMIENTO]),D4883)</f>
        <v>ASALARIADO</v>
      </c>
      <c r="N4883" s="1">
        <f>IF(ISBLANK(moras[[#This Row],[EDAD]]),T4904,moras[[#This Row],[EDAD]])</f>
        <v>40</v>
      </c>
    </row>
    <row r="4884" spans="1:14" x14ac:dyDescent="0.35">
      <c r="A4884" s="1">
        <v>4883</v>
      </c>
      <c r="B4884" s="1" t="s">
        <v>9</v>
      </c>
      <c r="C4884" s="1">
        <v>389877.39</v>
      </c>
      <c r="D4884" s="1" t="s">
        <v>10</v>
      </c>
      <c r="E4884" s="1" t="s">
        <v>16</v>
      </c>
      <c r="F4884" s="1" t="s">
        <v>12</v>
      </c>
      <c r="G4884" s="1" t="s">
        <v>13</v>
      </c>
      <c r="H4884" s="1" t="s">
        <v>13</v>
      </c>
      <c r="I4884" s="1">
        <v>31</v>
      </c>
      <c r="J4884" t="str">
        <f t="shared" si="229"/>
        <v>No</v>
      </c>
      <c r="K4884" t="str">
        <f t="shared" si="230"/>
        <v>No</v>
      </c>
      <c r="L4884">
        <f t="shared" si="231"/>
        <v>389877.39</v>
      </c>
      <c r="M4884" s="1" t="str">
        <f>IF(ISBLANK(D4884),_xlfn.MODE.SNGL(moras[TIPO_ASEGURAMIENTO]),D4884)</f>
        <v>ASALARIADO</v>
      </c>
      <c r="N4884" s="1">
        <f>IF(ISBLANK(moras[[#This Row],[EDAD]]),T4905,moras[[#This Row],[EDAD]])</f>
        <v>31</v>
      </c>
    </row>
    <row r="4885" spans="1:14" x14ac:dyDescent="0.35">
      <c r="A4885" s="1">
        <v>4884</v>
      </c>
      <c r="B4885" s="1" t="s">
        <v>9</v>
      </c>
      <c r="C4885" s="1">
        <v>693332.47999999998</v>
      </c>
      <c r="D4885" s="1" t="s">
        <v>10</v>
      </c>
      <c r="E4885" s="1" t="s">
        <v>16</v>
      </c>
      <c r="F4885" s="1" t="s">
        <v>12</v>
      </c>
      <c r="G4885" s="1" t="s">
        <v>13</v>
      </c>
      <c r="H4885" s="1" t="s">
        <v>13</v>
      </c>
      <c r="I4885" s="1">
        <v>20</v>
      </c>
      <c r="J4885" t="str">
        <f t="shared" si="229"/>
        <v>No</v>
      </c>
      <c r="K4885" t="str">
        <f t="shared" si="230"/>
        <v>No</v>
      </c>
      <c r="L4885">
        <f t="shared" si="231"/>
        <v>693332.47999999998</v>
      </c>
      <c r="M4885" s="1" t="str">
        <f>IF(ISBLANK(D4885),_xlfn.MODE.SNGL(moras[TIPO_ASEGURAMIENTO]),D4885)</f>
        <v>ASALARIADO</v>
      </c>
      <c r="N4885" s="1">
        <f>IF(ISBLANK(moras[[#This Row],[EDAD]]),T4906,moras[[#This Row],[EDAD]])</f>
        <v>20</v>
      </c>
    </row>
    <row r="4886" spans="1:14" x14ac:dyDescent="0.35">
      <c r="A4886" s="1">
        <v>4885</v>
      </c>
      <c r="B4886" s="1" t="s">
        <v>9</v>
      </c>
      <c r="C4886" s="1">
        <v>278030</v>
      </c>
      <c r="D4886" s="1" t="s">
        <v>19</v>
      </c>
      <c r="E4886" s="1" t="s">
        <v>16</v>
      </c>
      <c r="F4886" s="1" t="s">
        <v>12</v>
      </c>
      <c r="G4886" s="1" t="s">
        <v>13</v>
      </c>
      <c r="H4886" s="1" t="s">
        <v>13</v>
      </c>
      <c r="I4886" s="1">
        <v>49</v>
      </c>
      <c r="J4886" t="str">
        <f t="shared" si="229"/>
        <v>No</v>
      </c>
      <c r="K4886" t="str">
        <f t="shared" si="230"/>
        <v>No</v>
      </c>
      <c r="L4886">
        <f t="shared" si="231"/>
        <v>278030</v>
      </c>
      <c r="M4886" s="1" t="str">
        <f>IF(ISBLANK(D4886),_xlfn.MODE.SNGL(moras[TIPO_ASEGURAMIENTO]),D4886)</f>
        <v>CONVENIOS ESPECIALES DE TRABAJADORES INDEPENDIENTES</v>
      </c>
      <c r="N4886" s="1">
        <f>IF(ISBLANK(moras[[#This Row],[EDAD]]),T4907,moras[[#This Row],[EDAD]])</f>
        <v>49</v>
      </c>
    </row>
    <row r="4887" spans="1:14" x14ac:dyDescent="0.35">
      <c r="A4887" s="1">
        <v>4886</v>
      </c>
      <c r="B4887" s="1" t="s">
        <v>9</v>
      </c>
      <c r="C4887" s="1">
        <v>394319</v>
      </c>
      <c r="D4887" s="1" t="s">
        <v>10</v>
      </c>
      <c r="E4887" s="1" t="s">
        <v>16</v>
      </c>
      <c r="F4887" s="1" t="s">
        <v>12</v>
      </c>
      <c r="G4887" s="1" t="s">
        <v>13</v>
      </c>
      <c r="H4887" s="1" t="s">
        <v>13</v>
      </c>
      <c r="I4887" s="1">
        <v>34</v>
      </c>
      <c r="J4887" t="str">
        <f t="shared" si="229"/>
        <v>No</v>
      </c>
      <c r="K4887" t="str">
        <f t="shared" si="230"/>
        <v>No</v>
      </c>
      <c r="L4887">
        <f t="shared" si="231"/>
        <v>394319</v>
      </c>
      <c r="M4887" s="1" t="str">
        <f>IF(ISBLANK(D4887),_xlfn.MODE.SNGL(moras[TIPO_ASEGURAMIENTO]),D4887)</f>
        <v>ASALARIADO</v>
      </c>
      <c r="N4887" s="1">
        <f>IF(ISBLANK(moras[[#This Row],[EDAD]]),T4908,moras[[#This Row],[EDAD]])</f>
        <v>34</v>
      </c>
    </row>
    <row r="4888" spans="1:14" x14ac:dyDescent="0.35">
      <c r="A4888" s="1">
        <v>4887</v>
      </c>
      <c r="B4888" s="1" t="s">
        <v>15</v>
      </c>
      <c r="C4888" s="1">
        <v>351823</v>
      </c>
      <c r="D4888" s="1" t="s">
        <v>10</v>
      </c>
      <c r="E4888" s="1" t="s">
        <v>11</v>
      </c>
      <c r="F4888" s="1" t="s">
        <v>12</v>
      </c>
      <c r="G4888" s="1" t="s">
        <v>13</v>
      </c>
      <c r="H4888" s="1" t="s">
        <v>13</v>
      </c>
      <c r="I4888" s="1">
        <v>27</v>
      </c>
      <c r="J4888" t="str">
        <f t="shared" si="229"/>
        <v>No</v>
      </c>
      <c r="K4888" t="str">
        <f t="shared" si="230"/>
        <v>No</v>
      </c>
      <c r="L4888">
        <f t="shared" si="231"/>
        <v>351823</v>
      </c>
      <c r="M4888" s="1" t="str">
        <f>IF(ISBLANK(D4888),_xlfn.MODE.SNGL(moras[TIPO_ASEGURAMIENTO]),D4888)</f>
        <v>ASALARIADO</v>
      </c>
      <c r="N4888" s="1">
        <f>IF(ISBLANK(moras[[#This Row],[EDAD]]),T4909,moras[[#This Row],[EDAD]])</f>
        <v>27</v>
      </c>
    </row>
    <row r="4889" spans="1:14" x14ac:dyDescent="0.35">
      <c r="A4889" s="1">
        <v>4888</v>
      </c>
      <c r="B4889" s="1" t="s">
        <v>9</v>
      </c>
      <c r="C4889" s="1">
        <v>2326097.7000000002</v>
      </c>
      <c r="D4889" s="1" t="s">
        <v>10</v>
      </c>
      <c r="E4889" s="1" t="s">
        <v>11</v>
      </c>
      <c r="F4889" s="1" t="s">
        <v>12</v>
      </c>
      <c r="G4889" s="1" t="s">
        <v>13</v>
      </c>
      <c r="H4889" s="1" t="s">
        <v>13</v>
      </c>
      <c r="I4889" s="1">
        <v>54</v>
      </c>
      <c r="J4889" t="str">
        <f t="shared" si="229"/>
        <v>Atípico</v>
      </c>
      <c r="K4889" t="str">
        <f t="shared" si="230"/>
        <v>No</v>
      </c>
      <c r="L4889">
        <f t="shared" si="231"/>
        <v>2326097.7000000002</v>
      </c>
      <c r="M4889" s="1" t="str">
        <f>IF(ISBLANK(D4889),_xlfn.MODE.SNGL(moras[TIPO_ASEGURAMIENTO]),D4889)</f>
        <v>ASALARIADO</v>
      </c>
      <c r="N4889" s="1">
        <f>IF(ISBLANK(moras[[#This Row],[EDAD]]),T4910,moras[[#This Row],[EDAD]])</f>
        <v>54</v>
      </c>
    </row>
    <row r="4890" spans="1:14" x14ac:dyDescent="0.35">
      <c r="A4890" s="1">
        <v>4889</v>
      </c>
      <c r="B4890" s="1" t="s">
        <v>9</v>
      </c>
      <c r="C4890" s="1">
        <v>267520</v>
      </c>
      <c r="D4890" s="1" t="s">
        <v>10</v>
      </c>
      <c r="E4890" s="1" t="s">
        <v>16</v>
      </c>
      <c r="F4890" s="1" t="s">
        <v>12</v>
      </c>
      <c r="G4890" s="1" t="s">
        <v>13</v>
      </c>
      <c r="H4890" s="1" t="s">
        <v>13</v>
      </c>
      <c r="I4890" s="1">
        <v>56</v>
      </c>
      <c r="J4890" t="str">
        <f t="shared" si="229"/>
        <v>No</v>
      </c>
      <c r="K4890" t="str">
        <f t="shared" si="230"/>
        <v>No</v>
      </c>
      <c r="L4890">
        <f t="shared" si="231"/>
        <v>267520</v>
      </c>
      <c r="M4890" s="1" t="str">
        <f>IF(ISBLANK(D4890),_xlfn.MODE.SNGL(moras[TIPO_ASEGURAMIENTO]),D4890)</f>
        <v>ASALARIADO</v>
      </c>
      <c r="N4890" s="1">
        <f>IF(ISBLANK(moras[[#This Row],[EDAD]]),T4911,moras[[#This Row],[EDAD]])</f>
        <v>56</v>
      </c>
    </row>
    <row r="4891" spans="1:14" x14ac:dyDescent="0.35">
      <c r="A4891" s="1">
        <v>4890</v>
      </c>
      <c r="B4891" s="1" t="s">
        <v>9</v>
      </c>
      <c r="C4891" s="1">
        <v>1645618</v>
      </c>
      <c r="D4891" s="1" t="s">
        <v>10</v>
      </c>
      <c r="E4891" s="1" t="s">
        <v>16</v>
      </c>
      <c r="F4891" s="1" t="s">
        <v>12</v>
      </c>
      <c r="G4891" s="1" t="s">
        <v>13</v>
      </c>
      <c r="H4891" s="1" t="s">
        <v>13</v>
      </c>
      <c r="I4891" s="1">
        <v>28</v>
      </c>
      <c r="J4891" t="str">
        <f t="shared" si="229"/>
        <v>No</v>
      </c>
      <c r="K4891" t="str">
        <f t="shared" si="230"/>
        <v>No</v>
      </c>
      <c r="L4891">
        <f t="shared" si="231"/>
        <v>1645618</v>
      </c>
      <c r="M4891" s="1" t="str">
        <f>IF(ISBLANK(D4891),_xlfn.MODE.SNGL(moras[TIPO_ASEGURAMIENTO]),D4891)</f>
        <v>ASALARIADO</v>
      </c>
      <c r="N4891" s="1">
        <f>IF(ISBLANK(moras[[#This Row],[EDAD]]),T4912,moras[[#This Row],[EDAD]])</f>
        <v>28</v>
      </c>
    </row>
    <row r="4892" spans="1:14" x14ac:dyDescent="0.35">
      <c r="A4892" s="1">
        <v>4891</v>
      </c>
      <c r="B4892" s="1" t="s">
        <v>9</v>
      </c>
      <c r="C4892" s="1">
        <v>278030</v>
      </c>
      <c r="D4892" s="1" t="s">
        <v>19</v>
      </c>
      <c r="E4892" s="1" t="s">
        <v>16</v>
      </c>
      <c r="F4892" s="1" t="s">
        <v>12</v>
      </c>
      <c r="G4892" s="1" t="s">
        <v>13</v>
      </c>
      <c r="H4892" s="1" t="s">
        <v>13</v>
      </c>
      <c r="I4892" s="1">
        <v>58</v>
      </c>
      <c r="J4892" t="str">
        <f t="shared" si="229"/>
        <v>No</v>
      </c>
      <c r="K4892" t="str">
        <f t="shared" si="230"/>
        <v>No</v>
      </c>
      <c r="L4892">
        <f t="shared" si="231"/>
        <v>278030</v>
      </c>
      <c r="M4892" s="1" t="str">
        <f>IF(ISBLANK(D4892),_xlfn.MODE.SNGL(moras[TIPO_ASEGURAMIENTO]),D4892)</f>
        <v>CONVENIOS ESPECIALES DE TRABAJADORES INDEPENDIENTES</v>
      </c>
      <c r="N4892" s="1">
        <f>IF(ISBLANK(moras[[#This Row],[EDAD]]),T4913,moras[[#This Row],[EDAD]])</f>
        <v>58</v>
      </c>
    </row>
    <row r="4893" spans="1:14" x14ac:dyDescent="0.35">
      <c r="A4893" s="1">
        <v>4892</v>
      </c>
      <c r="B4893" s="1" t="s">
        <v>9</v>
      </c>
      <c r="C4893" s="1">
        <v>38615</v>
      </c>
      <c r="D4893" s="1" t="s">
        <v>10</v>
      </c>
      <c r="E4893" s="1" t="s">
        <v>16</v>
      </c>
      <c r="F4893" s="1" t="s">
        <v>12</v>
      </c>
      <c r="G4893" s="1" t="s">
        <v>13</v>
      </c>
      <c r="H4893" s="1" t="s">
        <v>13</v>
      </c>
      <c r="I4893" s="1">
        <v>26</v>
      </c>
      <c r="J4893" t="str">
        <f t="shared" si="229"/>
        <v>No</v>
      </c>
      <c r="K4893" t="str">
        <f t="shared" si="230"/>
        <v>No</v>
      </c>
      <c r="L4893">
        <f t="shared" si="231"/>
        <v>38615</v>
      </c>
      <c r="M4893" s="1" t="str">
        <f>IF(ISBLANK(D4893),_xlfn.MODE.SNGL(moras[TIPO_ASEGURAMIENTO]),D4893)</f>
        <v>ASALARIADO</v>
      </c>
      <c r="N4893" s="1">
        <f>IF(ISBLANK(moras[[#This Row],[EDAD]]),T4914,moras[[#This Row],[EDAD]])</f>
        <v>26</v>
      </c>
    </row>
    <row r="4894" spans="1:14" x14ac:dyDescent="0.35">
      <c r="A4894" s="1">
        <v>4893</v>
      </c>
      <c r="B4894" s="1" t="s">
        <v>9</v>
      </c>
      <c r="C4894" s="1">
        <v>586357</v>
      </c>
      <c r="D4894" s="1" t="s">
        <v>14</v>
      </c>
      <c r="E4894" s="1" t="s">
        <v>11</v>
      </c>
      <c r="F4894" s="1" t="s">
        <v>12</v>
      </c>
      <c r="G4894" s="1" t="s">
        <v>13</v>
      </c>
      <c r="H4894" s="1" t="s">
        <v>13</v>
      </c>
      <c r="I4894" s="1">
        <v>91</v>
      </c>
      <c r="J4894" t="str">
        <f t="shared" si="229"/>
        <v>No</v>
      </c>
      <c r="K4894" t="str">
        <f t="shared" si="230"/>
        <v>No</v>
      </c>
      <c r="L4894">
        <f t="shared" si="231"/>
        <v>586357</v>
      </c>
      <c r="M4894" s="1" t="str">
        <f>IF(ISBLANK(D4894),_xlfn.MODE.SNGL(moras[TIPO_ASEGURAMIENTO]),D4894)</f>
        <v>PENSIONADOS EN SU PROPIO SISTEMA</v>
      </c>
      <c r="N4894" s="1">
        <f>IF(ISBLANK(moras[[#This Row],[EDAD]]),T4915,moras[[#This Row],[EDAD]])</f>
        <v>91</v>
      </c>
    </row>
    <row r="4895" spans="1:14" x14ac:dyDescent="0.35">
      <c r="A4895" s="1">
        <v>4894</v>
      </c>
      <c r="B4895" s="1" t="s">
        <v>9</v>
      </c>
      <c r="C4895" s="1">
        <v>633542.55000000005</v>
      </c>
      <c r="D4895" s="1" t="s">
        <v>10</v>
      </c>
      <c r="E4895" s="1" t="s">
        <v>16</v>
      </c>
      <c r="F4895" s="1" t="s">
        <v>12</v>
      </c>
      <c r="G4895" s="1" t="s">
        <v>13</v>
      </c>
      <c r="H4895" s="1" t="s">
        <v>13</v>
      </c>
      <c r="I4895" s="1">
        <v>37</v>
      </c>
      <c r="J4895" t="str">
        <f t="shared" si="229"/>
        <v>No</v>
      </c>
      <c r="K4895" t="str">
        <f t="shared" si="230"/>
        <v>No</v>
      </c>
      <c r="L4895">
        <f t="shared" si="231"/>
        <v>633542.55000000005</v>
      </c>
      <c r="M4895" s="1" t="str">
        <f>IF(ISBLANK(D4895),_xlfn.MODE.SNGL(moras[TIPO_ASEGURAMIENTO]),D4895)</f>
        <v>ASALARIADO</v>
      </c>
      <c r="N4895" s="1">
        <f>IF(ISBLANK(moras[[#This Row],[EDAD]]),T4916,moras[[#This Row],[EDAD]])</f>
        <v>37</v>
      </c>
    </row>
    <row r="4896" spans="1:14" x14ac:dyDescent="0.35">
      <c r="A4896" s="1">
        <v>4895</v>
      </c>
      <c r="B4896" s="1" t="s">
        <v>9</v>
      </c>
      <c r="C4896" s="1">
        <v>501669</v>
      </c>
      <c r="D4896" s="1" t="s">
        <v>18</v>
      </c>
      <c r="E4896" s="1" t="s">
        <v>16</v>
      </c>
      <c r="F4896" s="1" t="s">
        <v>12</v>
      </c>
      <c r="G4896" s="1" t="s">
        <v>13</v>
      </c>
      <c r="H4896" s="1" t="s">
        <v>13</v>
      </c>
      <c r="I4896" s="1">
        <v>44</v>
      </c>
      <c r="J4896" t="str">
        <f t="shared" si="229"/>
        <v>No</v>
      </c>
      <c r="K4896" t="str">
        <f t="shared" si="230"/>
        <v>No</v>
      </c>
      <c r="L4896">
        <f t="shared" si="231"/>
        <v>501669</v>
      </c>
      <c r="M4896" s="1" t="str">
        <f>IF(ISBLANK(D4896),_xlfn.MODE.SNGL(moras[TIPO_ASEGURAMIENTO]),D4896)</f>
        <v>TRABAJADOR INDEPENDIENTE</v>
      </c>
      <c r="N4896" s="1">
        <f>IF(ISBLANK(moras[[#This Row],[EDAD]]),T4917,moras[[#This Row],[EDAD]])</f>
        <v>44</v>
      </c>
    </row>
    <row r="4897" spans="1:14" x14ac:dyDescent="0.35">
      <c r="A4897" s="1">
        <v>4896</v>
      </c>
      <c r="B4897" s="1" t="s">
        <v>15</v>
      </c>
      <c r="C4897" s="1">
        <v>787199</v>
      </c>
      <c r="D4897" s="1" t="s">
        <v>14</v>
      </c>
      <c r="E4897" s="1" t="s">
        <v>11</v>
      </c>
      <c r="F4897" s="1" t="s">
        <v>12</v>
      </c>
      <c r="G4897" s="1" t="s">
        <v>13</v>
      </c>
      <c r="H4897" s="1" t="s">
        <v>13</v>
      </c>
      <c r="I4897" s="1">
        <v>78</v>
      </c>
      <c r="J4897" t="str">
        <f t="shared" si="229"/>
        <v>No</v>
      </c>
      <c r="K4897" t="str">
        <f t="shared" si="230"/>
        <v>No</v>
      </c>
      <c r="L4897">
        <f t="shared" si="231"/>
        <v>787199</v>
      </c>
      <c r="M4897" s="1" t="str">
        <f>IF(ISBLANK(D4897),_xlfn.MODE.SNGL(moras[TIPO_ASEGURAMIENTO]),D4897)</f>
        <v>PENSIONADOS EN SU PROPIO SISTEMA</v>
      </c>
      <c r="N4897" s="1">
        <f>IF(ISBLANK(moras[[#This Row],[EDAD]]),T4918,moras[[#This Row],[EDAD]])</f>
        <v>78</v>
      </c>
    </row>
    <row r="4898" spans="1:14" x14ac:dyDescent="0.35">
      <c r="A4898" s="1">
        <v>4897</v>
      </c>
      <c r="B4898" s="1" t="s">
        <v>9</v>
      </c>
      <c r="C4898" s="1">
        <v>230792.07</v>
      </c>
      <c r="D4898" s="1" t="s">
        <v>10</v>
      </c>
      <c r="E4898" s="1" t="s">
        <v>11</v>
      </c>
      <c r="F4898" s="1" t="s">
        <v>12</v>
      </c>
      <c r="G4898" s="1" t="s">
        <v>13</v>
      </c>
      <c r="H4898" s="1" t="s">
        <v>13</v>
      </c>
      <c r="I4898" s="1">
        <v>48</v>
      </c>
      <c r="J4898" t="str">
        <f t="shared" si="229"/>
        <v>No</v>
      </c>
      <c r="K4898" t="str">
        <f t="shared" si="230"/>
        <v>No</v>
      </c>
      <c r="L4898">
        <f t="shared" si="231"/>
        <v>230792.07</v>
      </c>
      <c r="M4898" s="1" t="str">
        <f>IF(ISBLANK(D4898),_xlfn.MODE.SNGL(moras[TIPO_ASEGURAMIENTO]),D4898)</f>
        <v>ASALARIADO</v>
      </c>
      <c r="N4898" s="1">
        <f>IF(ISBLANK(moras[[#This Row],[EDAD]]),T4919,moras[[#This Row],[EDAD]])</f>
        <v>48</v>
      </c>
    </row>
    <row r="4899" spans="1:14" x14ac:dyDescent="0.35">
      <c r="A4899" s="1">
        <v>4898</v>
      </c>
      <c r="B4899" s="1" t="s">
        <v>9</v>
      </c>
      <c r="C4899" s="1">
        <v>295503</v>
      </c>
      <c r="D4899" s="1" t="s">
        <v>10</v>
      </c>
      <c r="E4899" s="1" t="s">
        <v>16</v>
      </c>
      <c r="F4899" s="1" t="s">
        <v>12</v>
      </c>
      <c r="G4899" s="1" t="s">
        <v>13</v>
      </c>
      <c r="H4899" s="1" t="s">
        <v>13</v>
      </c>
      <c r="I4899" s="1">
        <v>34</v>
      </c>
      <c r="J4899" t="str">
        <f t="shared" si="229"/>
        <v>No</v>
      </c>
      <c r="K4899" t="str">
        <f t="shared" si="230"/>
        <v>No</v>
      </c>
      <c r="L4899">
        <f t="shared" si="231"/>
        <v>295503</v>
      </c>
      <c r="M4899" s="1" t="str">
        <f>IF(ISBLANK(D4899),_xlfn.MODE.SNGL(moras[TIPO_ASEGURAMIENTO]),D4899)</f>
        <v>ASALARIADO</v>
      </c>
      <c r="N4899" s="1">
        <f>IF(ISBLANK(moras[[#This Row],[EDAD]]),T4920,moras[[#This Row],[EDAD]])</f>
        <v>34</v>
      </c>
    </row>
    <row r="4900" spans="1:14" x14ac:dyDescent="0.35">
      <c r="A4900" s="1">
        <v>4899</v>
      </c>
      <c r="B4900" s="1" t="s">
        <v>9</v>
      </c>
      <c r="C4900" s="1">
        <v>1220204</v>
      </c>
      <c r="D4900" s="1" t="s">
        <v>10</v>
      </c>
      <c r="E4900" s="1" t="s">
        <v>11</v>
      </c>
      <c r="F4900" s="1" t="s">
        <v>12</v>
      </c>
      <c r="G4900" s="1" t="s">
        <v>13</v>
      </c>
      <c r="H4900" s="1" t="s">
        <v>13</v>
      </c>
      <c r="I4900" s="1">
        <v>45</v>
      </c>
      <c r="J4900" t="str">
        <f t="shared" si="229"/>
        <v>No</v>
      </c>
      <c r="K4900" t="str">
        <f t="shared" si="230"/>
        <v>No</v>
      </c>
      <c r="L4900">
        <f t="shared" si="231"/>
        <v>1220204</v>
      </c>
      <c r="M4900" s="1" t="str">
        <f>IF(ISBLANK(D4900),_xlfn.MODE.SNGL(moras[TIPO_ASEGURAMIENTO]),D4900)</f>
        <v>ASALARIADO</v>
      </c>
      <c r="N4900" s="1">
        <f>IF(ISBLANK(moras[[#This Row],[EDAD]]),T4921,moras[[#This Row],[EDAD]])</f>
        <v>45</v>
      </c>
    </row>
    <row r="4901" spans="1:14" x14ac:dyDescent="0.35">
      <c r="A4901" s="1">
        <v>4900</v>
      </c>
      <c r="B4901" s="1" t="s">
        <v>9</v>
      </c>
      <c r="C4901" s="1">
        <v>639148</v>
      </c>
      <c r="D4901" s="1" t="s">
        <v>18</v>
      </c>
      <c r="E4901" s="1" t="s">
        <v>16</v>
      </c>
      <c r="F4901" s="1" t="s">
        <v>12</v>
      </c>
      <c r="G4901" s="1" t="s">
        <v>13</v>
      </c>
      <c r="H4901" s="1" t="s">
        <v>12</v>
      </c>
      <c r="I4901" s="1">
        <v>60</v>
      </c>
      <c r="J4901" t="str">
        <f t="shared" si="229"/>
        <v>No</v>
      </c>
      <c r="K4901" t="str">
        <f t="shared" si="230"/>
        <v>No</v>
      </c>
      <c r="L4901">
        <f t="shared" si="231"/>
        <v>639148</v>
      </c>
      <c r="M4901" s="1" t="str">
        <f>IF(ISBLANK(D4901),_xlfn.MODE.SNGL(moras[TIPO_ASEGURAMIENTO]),D4901)</f>
        <v>TRABAJADOR INDEPENDIENTE</v>
      </c>
      <c r="N4901" s="1">
        <f>IF(ISBLANK(moras[[#This Row],[EDAD]]),T4922,moras[[#This Row],[EDAD]])</f>
        <v>60</v>
      </c>
    </row>
    <row r="4902" spans="1:14" x14ac:dyDescent="0.35">
      <c r="A4902" s="1">
        <v>4901</v>
      </c>
      <c r="B4902" s="1" t="s">
        <v>15</v>
      </c>
      <c r="C4902" s="1">
        <v>898639.65</v>
      </c>
      <c r="D4902" s="1" t="s">
        <v>10</v>
      </c>
      <c r="E4902" s="1" t="s">
        <v>11</v>
      </c>
      <c r="F4902" s="1" t="s">
        <v>12</v>
      </c>
      <c r="G4902" s="1" t="s">
        <v>13</v>
      </c>
      <c r="H4902" s="1" t="s">
        <v>13</v>
      </c>
      <c r="I4902" s="1">
        <v>32</v>
      </c>
      <c r="J4902" t="str">
        <f t="shared" si="229"/>
        <v>No</v>
      </c>
      <c r="K4902" t="str">
        <f t="shared" si="230"/>
        <v>No</v>
      </c>
      <c r="L4902">
        <f t="shared" si="231"/>
        <v>898639.65</v>
      </c>
      <c r="M4902" s="1" t="str">
        <f>IF(ISBLANK(D4902),_xlfn.MODE.SNGL(moras[TIPO_ASEGURAMIENTO]),D4902)</f>
        <v>ASALARIADO</v>
      </c>
      <c r="N4902" s="1">
        <f>IF(ISBLANK(moras[[#This Row],[EDAD]]),T4923,moras[[#This Row],[EDAD]])</f>
        <v>32</v>
      </c>
    </row>
    <row r="4903" spans="1:14" x14ac:dyDescent="0.35">
      <c r="A4903" s="1">
        <v>4902</v>
      </c>
      <c r="B4903" s="1" t="s">
        <v>9</v>
      </c>
      <c r="C4903" s="1">
        <v>278030</v>
      </c>
      <c r="D4903" s="1" t="s">
        <v>19</v>
      </c>
      <c r="E4903" s="1" t="s">
        <v>16</v>
      </c>
      <c r="F4903" s="1" t="s">
        <v>12</v>
      </c>
      <c r="G4903" s="1" t="s">
        <v>13</v>
      </c>
      <c r="H4903" s="1" t="s">
        <v>13</v>
      </c>
      <c r="I4903" s="1">
        <v>53</v>
      </c>
      <c r="J4903" t="str">
        <f t="shared" si="229"/>
        <v>No</v>
      </c>
      <c r="K4903" t="str">
        <f t="shared" si="230"/>
        <v>No</v>
      </c>
      <c r="L4903">
        <f t="shared" si="231"/>
        <v>278030</v>
      </c>
      <c r="M4903" s="1" t="str">
        <f>IF(ISBLANK(D4903),_xlfn.MODE.SNGL(moras[TIPO_ASEGURAMIENTO]),D4903)</f>
        <v>CONVENIOS ESPECIALES DE TRABAJADORES INDEPENDIENTES</v>
      </c>
      <c r="N4903" s="1">
        <f>IF(ISBLANK(moras[[#This Row],[EDAD]]),T4924,moras[[#This Row],[EDAD]])</f>
        <v>53</v>
      </c>
    </row>
    <row r="4904" spans="1:14" x14ac:dyDescent="0.35">
      <c r="A4904" s="1">
        <v>4903</v>
      </c>
      <c r="B4904" s="1" t="s">
        <v>9</v>
      </c>
      <c r="C4904" s="1">
        <v>310124</v>
      </c>
      <c r="D4904" s="1" t="s">
        <v>18</v>
      </c>
      <c r="E4904" s="1" t="s">
        <v>16</v>
      </c>
      <c r="F4904" s="1" t="s">
        <v>12</v>
      </c>
      <c r="G4904" s="1" t="s">
        <v>13</v>
      </c>
      <c r="H4904" s="1" t="s">
        <v>13</v>
      </c>
      <c r="I4904" s="1">
        <v>57</v>
      </c>
      <c r="J4904" t="str">
        <f t="shared" si="229"/>
        <v>No</v>
      </c>
      <c r="K4904" t="str">
        <f t="shared" si="230"/>
        <v>No</v>
      </c>
      <c r="L4904">
        <f t="shared" si="231"/>
        <v>310124</v>
      </c>
      <c r="M4904" s="1" t="str">
        <f>IF(ISBLANK(D4904),_xlfn.MODE.SNGL(moras[TIPO_ASEGURAMIENTO]),D4904)</f>
        <v>TRABAJADOR INDEPENDIENTE</v>
      </c>
      <c r="N4904" s="1">
        <f>IF(ISBLANK(moras[[#This Row],[EDAD]]),T4925,moras[[#This Row],[EDAD]])</f>
        <v>57</v>
      </c>
    </row>
    <row r="4905" spans="1:14" x14ac:dyDescent="0.35">
      <c r="A4905" s="1">
        <v>4904</v>
      </c>
      <c r="B4905" s="1" t="s">
        <v>9</v>
      </c>
      <c r="C4905" s="1">
        <v>991376.88</v>
      </c>
      <c r="D4905" s="1" t="s">
        <v>10</v>
      </c>
      <c r="E4905" s="1" t="s">
        <v>16</v>
      </c>
      <c r="F4905" s="1" t="s">
        <v>12</v>
      </c>
      <c r="G4905" s="1" t="s">
        <v>13</v>
      </c>
      <c r="H4905" s="1" t="s">
        <v>13</v>
      </c>
      <c r="I4905" s="1">
        <v>45</v>
      </c>
      <c r="J4905" t="str">
        <f t="shared" si="229"/>
        <v>No</v>
      </c>
      <c r="K4905" t="str">
        <f t="shared" si="230"/>
        <v>No</v>
      </c>
      <c r="L4905">
        <f t="shared" si="231"/>
        <v>991376.88</v>
      </c>
      <c r="M4905" s="1" t="str">
        <f>IF(ISBLANK(D4905),_xlfn.MODE.SNGL(moras[TIPO_ASEGURAMIENTO]),D4905)</f>
        <v>ASALARIADO</v>
      </c>
      <c r="N4905" s="1">
        <f>IF(ISBLANK(moras[[#This Row],[EDAD]]),T4926,moras[[#This Row],[EDAD]])</f>
        <v>45</v>
      </c>
    </row>
    <row r="4906" spans="1:14" x14ac:dyDescent="0.35">
      <c r="A4906" s="1">
        <v>4905</v>
      </c>
      <c r="B4906" s="1" t="s">
        <v>9</v>
      </c>
      <c r="C4906" s="1">
        <v>308921.96000000002</v>
      </c>
      <c r="D4906" s="1" t="s">
        <v>10</v>
      </c>
      <c r="E4906" s="1" t="s">
        <v>16</v>
      </c>
      <c r="F4906" s="1" t="s">
        <v>12</v>
      </c>
      <c r="G4906" s="1" t="s">
        <v>13</v>
      </c>
      <c r="H4906" s="1" t="s">
        <v>13</v>
      </c>
      <c r="I4906" s="1">
        <v>24</v>
      </c>
      <c r="J4906" t="str">
        <f t="shared" si="229"/>
        <v>No</v>
      </c>
      <c r="K4906" t="str">
        <f t="shared" si="230"/>
        <v>No</v>
      </c>
      <c r="L4906">
        <f t="shared" si="231"/>
        <v>308921.96000000002</v>
      </c>
      <c r="M4906" s="1" t="str">
        <f>IF(ISBLANK(D4906),_xlfn.MODE.SNGL(moras[TIPO_ASEGURAMIENTO]),D4906)</f>
        <v>ASALARIADO</v>
      </c>
      <c r="N4906" s="1">
        <f>IF(ISBLANK(moras[[#This Row],[EDAD]]),T4927,moras[[#This Row],[EDAD]])</f>
        <v>24</v>
      </c>
    </row>
    <row r="4907" spans="1:14" x14ac:dyDescent="0.35">
      <c r="A4907" s="1">
        <v>4906</v>
      </c>
      <c r="B4907" s="1" t="s">
        <v>15</v>
      </c>
      <c r="C4907" s="1">
        <v>297046</v>
      </c>
      <c r="D4907" s="1" t="s">
        <v>17</v>
      </c>
      <c r="E4907" s="1" t="s">
        <v>16</v>
      </c>
      <c r="F4907" s="1" t="s">
        <v>12</v>
      </c>
      <c r="G4907" s="1" t="s">
        <v>12</v>
      </c>
      <c r="H4907" s="1" t="s">
        <v>13</v>
      </c>
      <c r="I4907" s="1">
        <v>39</v>
      </c>
      <c r="J4907" t="str">
        <f t="shared" si="229"/>
        <v>No</v>
      </c>
      <c r="K4907" t="str">
        <f t="shared" si="230"/>
        <v>No</v>
      </c>
      <c r="L4907">
        <f t="shared" si="231"/>
        <v>297046</v>
      </c>
      <c r="M4907" s="1" t="str">
        <f>IF(ISBLANK(D4907),_xlfn.MODE.SNGL(moras[TIPO_ASEGURAMIENTO]),D4907)</f>
        <v>ASEGURADO VOLUNTARIO</v>
      </c>
      <c r="N4907" s="1">
        <f>IF(ISBLANK(moras[[#This Row],[EDAD]]),T4928,moras[[#This Row],[EDAD]])</f>
        <v>39</v>
      </c>
    </row>
    <row r="4908" spans="1:14" x14ac:dyDescent="0.35">
      <c r="A4908" s="1">
        <v>4907</v>
      </c>
      <c r="B4908" s="1" t="s">
        <v>9</v>
      </c>
      <c r="C4908" s="1">
        <v>347568.48</v>
      </c>
      <c r="D4908" s="1" t="s">
        <v>10</v>
      </c>
      <c r="E4908" s="1" t="s">
        <v>16</v>
      </c>
      <c r="F4908" s="1" t="s">
        <v>12</v>
      </c>
      <c r="G4908" s="1" t="s">
        <v>13</v>
      </c>
      <c r="H4908" s="1" t="s">
        <v>13</v>
      </c>
      <c r="I4908" s="1">
        <v>27</v>
      </c>
      <c r="J4908" t="str">
        <f t="shared" si="229"/>
        <v>No</v>
      </c>
      <c r="K4908" t="str">
        <f t="shared" si="230"/>
        <v>No</v>
      </c>
      <c r="L4908">
        <f t="shared" si="231"/>
        <v>347568.48</v>
      </c>
      <c r="M4908" s="1" t="str">
        <f>IF(ISBLANK(D4908),_xlfn.MODE.SNGL(moras[TIPO_ASEGURAMIENTO]),D4908)</f>
        <v>ASALARIADO</v>
      </c>
      <c r="N4908" s="1">
        <f>IF(ISBLANK(moras[[#This Row],[EDAD]]),T4929,moras[[#This Row],[EDAD]])</f>
        <v>27</v>
      </c>
    </row>
    <row r="4909" spans="1:14" x14ac:dyDescent="0.35">
      <c r="A4909" s="1">
        <v>4908</v>
      </c>
      <c r="B4909" s="1" t="s">
        <v>9</v>
      </c>
      <c r="C4909" s="1">
        <v>297045</v>
      </c>
      <c r="D4909" s="1" t="s">
        <v>18</v>
      </c>
      <c r="E4909" s="1" t="s">
        <v>16</v>
      </c>
      <c r="F4909" s="1" t="s">
        <v>12</v>
      </c>
      <c r="G4909" s="1" t="s">
        <v>13</v>
      </c>
      <c r="H4909" s="1" t="s">
        <v>12</v>
      </c>
      <c r="I4909" s="1">
        <v>57</v>
      </c>
      <c r="J4909" t="str">
        <f t="shared" si="229"/>
        <v>No</v>
      </c>
      <c r="K4909" t="str">
        <f t="shared" si="230"/>
        <v>No</v>
      </c>
      <c r="L4909">
        <f t="shared" si="231"/>
        <v>297045</v>
      </c>
      <c r="M4909" s="1" t="str">
        <f>IF(ISBLANK(D4909),_xlfn.MODE.SNGL(moras[TIPO_ASEGURAMIENTO]),D4909)</f>
        <v>TRABAJADOR INDEPENDIENTE</v>
      </c>
      <c r="N4909" s="1">
        <f>IF(ISBLANK(moras[[#This Row],[EDAD]]),T4930,moras[[#This Row],[EDAD]])</f>
        <v>57</v>
      </c>
    </row>
    <row r="4910" spans="1:14" x14ac:dyDescent="0.35">
      <c r="A4910" s="1">
        <v>4909</v>
      </c>
      <c r="B4910" s="1" t="s">
        <v>9</v>
      </c>
      <c r="C4910" s="1">
        <v>353906</v>
      </c>
      <c r="D4910" s="1" t="s">
        <v>18</v>
      </c>
      <c r="E4910" s="1" t="s">
        <v>16</v>
      </c>
      <c r="F4910" s="1" t="s">
        <v>12</v>
      </c>
      <c r="G4910" s="1" t="s">
        <v>13</v>
      </c>
      <c r="H4910" s="1" t="s">
        <v>13</v>
      </c>
      <c r="I4910" s="1">
        <v>42</v>
      </c>
      <c r="J4910" t="str">
        <f t="shared" si="229"/>
        <v>No</v>
      </c>
      <c r="K4910" t="str">
        <f t="shared" si="230"/>
        <v>No</v>
      </c>
      <c r="L4910">
        <f t="shared" si="231"/>
        <v>353906</v>
      </c>
      <c r="M4910" s="1" t="str">
        <f>IF(ISBLANK(D4910),_xlfn.MODE.SNGL(moras[TIPO_ASEGURAMIENTO]),D4910)</f>
        <v>TRABAJADOR INDEPENDIENTE</v>
      </c>
      <c r="N4910" s="1">
        <f>IF(ISBLANK(moras[[#This Row],[EDAD]]),T4931,moras[[#This Row],[EDAD]])</f>
        <v>42</v>
      </c>
    </row>
    <row r="4911" spans="1:14" x14ac:dyDescent="0.35">
      <c r="A4911" s="1">
        <v>4910</v>
      </c>
      <c r="B4911" s="1" t="s">
        <v>9</v>
      </c>
      <c r="C4911" s="1">
        <v>77230</v>
      </c>
      <c r="D4911" s="1" t="s">
        <v>10</v>
      </c>
      <c r="E4911" s="1" t="s">
        <v>16</v>
      </c>
      <c r="F4911" s="1" t="s">
        <v>12</v>
      </c>
      <c r="G4911" s="1" t="s">
        <v>13</v>
      </c>
      <c r="H4911" s="1" t="s">
        <v>13</v>
      </c>
      <c r="I4911" s="1">
        <v>22</v>
      </c>
      <c r="J4911" t="str">
        <f t="shared" si="229"/>
        <v>No</v>
      </c>
      <c r="K4911" t="str">
        <f t="shared" si="230"/>
        <v>No</v>
      </c>
      <c r="L4911">
        <f t="shared" si="231"/>
        <v>77230</v>
      </c>
      <c r="M4911" s="1" t="str">
        <f>IF(ISBLANK(D4911),_xlfn.MODE.SNGL(moras[TIPO_ASEGURAMIENTO]),D4911)</f>
        <v>ASALARIADO</v>
      </c>
      <c r="N4911" s="1">
        <f>IF(ISBLANK(moras[[#This Row],[EDAD]]),T4932,moras[[#This Row],[EDAD]])</f>
        <v>22</v>
      </c>
    </row>
    <row r="4912" spans="1:14" x14ac:dyDescent="0.35">
      <c r="A4912" s="1">
        <v>4911</v>
      </c>
      <c r="B4912" s="1" t="s">
        <v>9</v>
      </c>
      <c r="C4912" s="1">
        <v>335206</v>
      </c>
      <c r="D4912" s="1" t="s">
        <v>10</v>
      </c>
      <c r="E4912" s="1" t="s">
        <v>16</v>
      </c>
      <c r="F4912" s="1" t="s">
        <v>12</v>
      </c>
      <c r="G4912" s="1" t="s">
        <v>13</v>
      </c>
      <c r="H4912" s="1" t="s">
        <v>13</v>
      </c>
      <c r="I4912" s="1">
        <v>37</v>
      </c>
      <c r="J4912" t="str">
        <f t="shared" si="229"/>
        <v>No</v>
      </c>
      <c r="K4912" t="str">
        <f t="shared" si="230"/>
        <v>No</v>
      </c>
      <c r="L4912">
        <f t="shared" si="231"/>
        <v>335206</v>
      </c>
      <c r="M4912" s="1" t="str">
        <f>IF(ISBLANK(D4912),_xlfn.MODE.SNGL(moras[TIPO_ASEGURAMIENTO]),D4912)</f>
        <v>ASALARIADO</v>
      </c>
      <c r="N4912" s="1">
        <f>IF(ISBLANK(moras[[#This Row],[EDAD]]),T4933,moras[[#This Row],[EDAD]])</f>
        <v>37</v>
      </c>
    </row>
    <row r="4913" spans="1:14" x14ac:dyDescent="0.35">
      <c r="A4913" s="1">
        <v>4912</v>
      </c>
      <c r="B4913" s="1" t="s">
        <v>9</v>
      </c>
      <c r="C4913" s="1">
        <v>328196</v>
      </c>
      <c r="D4913" s="1" t="s">
        <v>18</v>
      </c>
      <c r="E4913" s="1" t="s">
        <v>16</v>
      </c>
      <c r="F4913" s="1" t="s">
        <v>12</v>
      </c>
      <c r="G4913" s="1" t="s">
        <v>12</v>
      </c>
      <c r="H4913" s="1" t="s">
        <v>12</v>
      </c>
      <c r="I4913" s="1">
        <v>37</v>
      </c>
      <c r="J4913" t="str">
        <f t="shared" si="229"/>
        <v>No</v>
      </c>
      <c r="K4913" t="str">
        <f t="shared" si="230"/>
        <v>No</v>
      </c>
      <c r="L4913">
        <f t="shared" si="231"/>
        <v>328196</v>
      </c>
      <c r="M4913" s="1" t="str">
        <f>IF(ISBLANK(D4913),_xlfn.MODE.SNGL(moras[TIPO_ASEGURAMIENTO]),D4913)</f>
        <v>TRABAJADOR INDEPENDIENTE</v>
      </c>
      <c r="N4913" s="1">
        <f>IF(ISBLANK(moras[[#This Row],[EDAD]]),T4934,moras[[#This Row],[EDAD]])</f>
        <v>37</v>
      </c>
    </row>
    <row r="4914" spans="1:14" x14ac:dyDescent="0.35">
      <c r="A4914" s="1">
        <v>4913</v>
      </c>
      <c r="B4914" s="1" t="s">
        <v>15</v>
      </c>
      <c r="C4914" s="1">
        <v>1354854</v>
      </c>
      <c r="D4914" s="1" t="s">
        <v>10</v>
      </c>
      <c r="E4914" s="1" t="s">
        <v>11</v>
      </c>
      <c r="F4914" s="1" t="s">
        <v>12</v>
      </c>
      <c r="G4914" s="1" t="s">
        <v>13</v>
      </c>
      <c r="H4914" s="1" t="s">
        <v>12</v>
      </c>
      <c r="I4914" s="1">
        <v>42</v>
      </c>
      <c r="J4914" t="str">
        <f t="shared" si="229"/>
        <v>No</v>
      </c>
      <c r="K4914" t="str">
        <f t="shared" si="230"/>
        <v>No</v>
      </c>
      <c r="L4914">
        <f t="shared" si="231"/>
        <v>1354854</v>
      </c>
      <c r="M4914" s="1" t="str">
        <f>IF(ISBLANK(D4914),_xlfn.MODE.SNGL(moras[TIPO_ASEGURAMIENTO]),D4914)</f>
        <v>ASALARIADO</v>
      </c>
      <c r="N4914" s="1">
        <f>IF(ISBLANK(moras[[#This Row],[EDAD]]),T4935,moras[[#This Row],[EDAD]])</f>
        <v>42</v>
      </c>
    </row>
    <row r="4915" spans="1:14" x14ac:dyDescent="0.35">
      <c r="A4915" s="1">
        <v>4914</v>
      </c>
      <c r="B4915" s="1" t="s">
        <v>15</v>
      </c>
      <c r="C4915" s="1">
        <v>2021471.57</v>
      </c>
      <c r="D4915" s="1" t="s">
        <v>10</v>
      </c>
      <c r="E4915" s="1" t="s">
        <v>11</v>
      </c>
      <c r="F4915" s="1" t="s">
        <v>12</v>
      </c>
      <c r="G4915" s="1" t="s">
        <v>13</v>
      </c>
      <c r="H4915" s="1" t="s">
        <v>13</v>
      </c>
      <c r="I4915" s="1">
        <v>38</v>
      </c>
      <c r="J4915" t="str">
        <f t="shared" si="229"/>
        <v>No</v>
      </c>
      <c r="K4915" t="str">
        <f t="shared" si="230"/>
        <v>No</v>
      </c>
      <c r="L4915">
        <f t="shared" si="231"/>
        <v>2021471.57</v>
      </c>
      <c r="M4915" s="1" t="str">
        <f>IF(ISBLANK(D4915),_xlfn.MODE.SNGL(moras[TIPO_ASEGURAMIENTO]),D4915)</f>
        <v>ASALARIADO</v>
      </c>
      <c r="N4915" s="1">
        <f>IF(ISBLANK(moras[[#This Row],[EDAD]]),T4936,moras[[#This Row],[EDAD]])</f>
        <v>38</v>
      </c>
    </row>
    <row r="4916" spans="1:14" x14ac:dyDescent="0.35">
      <c r="A4916" s="1">
        <v>4915</v>
      </c>
      <c r="B4916" s="1" t="s">
        <v>9</v>
      </c>
      <c r="C4916" s="1">
        <v>2753365.06</v>
      </c>
      <c r="D4916" s="1" t="s">
        <v>10</v>
      </c>
      <c r="E4916" s="1" t="s">
        <v>11</v>
      </c>
      <c r="F4916" s="1" t="s">
        <v>12</v>
      </c>
      <c r="G4916" s="1" t="s">
        <v>13</v>
      </c>
      <c r="H4916" s="1" t="s">
        <v>13</v>
      </c>
      <c r="I4916" s="1">
        <v>27</v>
      </c>
      <c r="J4916" t="str">
        <f t="shared" si="229"/>
        <v>Atípico</v>
      </c>
      <c r="K4916" t="str">
        <f t="shared" si="230"/>
        <v>No</v>
      </c>
      <c r="L4916">
        <f t="shared" si="231"/>
        <v>2753365.06</v>
      </c>
      <c r="M4916" s="1" t="str">
        <f>IF(ISBLANK(D4916),_xlfn.MODE.SNGL(moras[TIPO_ASEGURAMIENTO]),D4916)</f>
        <v>ASALARIADO</v>
      </c>
      <c r="N4916" s="1">
        <f>IF(ISBLANK(moras[[#This Row],[EDAD]]),T4937,moras[[#This Row],[EDAD]])</f>
        <v>27</v>
      </c>
    </row>
    <row r="4917" spans="1:14" x14ac:dyDescent="0.35">
      <c r="A4917" s="1">
        <v>4916</v>
      </c>
      <c r="B4917" s="1" t="s">
        <v>9</v>
      </c>
      <c r="C4917" s="1">
        <v>242000</v>
      </c>
      <c r="D4917" s="1" t="s">
        <v>10</v>
      </c>
      <c r="E4917" s="1" t="s">
        <v>16</v>
      </c>
      <c r="F4917" s="1" t="s">
        <v>12</v>
      </c>
      <c r="G4917" s="1" t="s">
        <v>13</v>
      </c>
      <c r="H4917" s="1" t="s">
        <v>13</v>
      </c>
      <c r="I4917" s="1">
        <v>22</v>
      </c>
      <c r="J4917" t="str">
        <f t="shared" si="229"/>
        <v>No</v>
      </c>
      <c r="K4917" t="str">
        <f t="shared" si="230"/>
        <v>No</v>
      </c>
      <c r="L4917">
        <f t="shared" si="231"/>
        <v>242000</v>
      </c>
      <c r="M4917" s="1" t="str">
        <f>IF(ISBLANK(D4917),_xlfn.MODE.SNGL(moras[TIPO_ASEGURAMIENTO]),D4917)</f>
        <v>ASALARIADO</v>
      </c>
      <c r="N4917" s="1">
        <f>IF(ISBLANK(moras[[#This Row],[EDAD]]),T4938,moras[[#This Row],[EDAD]])</f>
        <v>22</v>
      </c>
    </row>
    <row r="4918" spans="1:14" x14ac:dyDescent="0.35">
      <c r="A4918" s="1">
        <v>4917</v>
      </c>
      <c r="B4918" s="1" t="s">
        <v>15</v>
      </c>
      <c r="C4918" s="1">
        <v>278030</v>
      </c>
      <c r="D4918" s="1" t="s">
        <v>17</v>
      </c>
      <c r="E4918" s="1" t="s">
        <v>16</v>
      </c>
      <c r="F4918" s="1" t="s">
        <v>12</v>
      </c>
      <c r="G4918" s="1" t="s">
        <v>13</v>
      </c>
      <c r="H4918" s="1" t="s">
        <v>13</v>
      </c>
      <c r="I4918" s="1">
        <v>60</v>
      </c>
      <c r="J4918" t="str">
        <f t="shared" si="229"/>
        <v>No</v>
      </c>
      <c r="K4918" t="str">
        <f t="shared" si="230"/>
        <v>No</v>
      </c>
      <c r="L4918">
        <f t="shared" si="231"/>
        <v>278030</v>
      </c>
      <c r="M4918" s="1" t="str">
        <f>IF(ISBLANK(D4918),_xlfn.MODE.SNGL(moras[TIPO_ASEGURAMIENTO]),D4918)</f>
        <v>ASEGURADO VOLUNTARIO</v>
      </c>
      <c r="N4918" s="1">
        <f>IF(ISBLANK(moras[[#This Row],[EDAD]]),T4939,moras[[#This Row],[EDAD]])</f>
        <v>60</v>
      </c>
    </row>
    <row r="4919" spans="1:14" x14ac:dyDescent="0.35">
      <c r="A4919" s="1">
        <v>4918</v>
      </c>
      <c r="B4919" s="1" t="s">
        <v>9</v>
      </c>
      <c r="C4919" s="1">
        <v>370681.59999999998</v>
      </c>
      <c r="D4919" s="1" t="s">
        <v>10</v>
      </c>
      <c r="E4919" s="1" t="s">
        <v>16</v>
      </c>
      <c r="F4919" s="1" t="s">
        <v>12</v>
      </c>
      <c r="G4919" s="1" t="s">
        <v>13</v>
      </c>
      <c r="H4919" s="1" t="s">
        <v>13</v>
      </c>
      <c r="I4919" s="1">
        <v>28</v>
      </c>
      <c r="J4919" t="str">
        <f t="shared" si="229"/>
        <v>No</v>
      </c>
      <c r="K4919" t="str">
        <f t="shared" si="230"/>
        <v>No</v>
      </c>
      <c r="L4919">
        <f t="shared" si="231"/>
        <v>370681.59999999998</v>
      </c>
      <c r="M4919" s="1" t="str">
        <f>IF(ISBLANK(D4919),_xlfn.MODE.SNGL(moras[TIPO_ASEGURAMIENTO]),D4919)</f>
        <v>ASALARIADO</v>
      </c>
      <c r="N4919" s="1">
        <f>IF(ISBLANK(moras[[#This Row],[EDAD]]),T4940,moras[[#This Row],[EDAD]])</f>
        <v>28</v>
      </c>
    </row>
    <row r="4920" spans="1:14" x14ac:dyDescent="0.35">
      <c r="A4920" s="1">
        <v>4919</v>
      </c>
      <c r="B4920" s="1" t="s">
        <v>9</v>
      </c>
      <c r="C4920" s="1">
        <v>195150</v>
      </c>
      <c r="D4920" s="1" t="s">
        <v>10</v>
      </c>
      <c r="E4920" s="1" t="s">
        <v>16</v>
      </c>
      <c r="F4920" s="1" t="s">
        <v>12</v>
      </c>
      <c r="G4920" s="1" t="s">
        <v>13</v>
      </c>
      <c r="H4920" s="1" t="s">
        <v>13</v>
      </c>
      <c r="I4920" s="1">
        <v>36</v>
      </c>
      <c r="J4920" t="str">
        <f t="shared" si="229"/>
        <v>No</v>
      </c>
      <c r="K4920" t="str">
        <f t="shared" si="230"/>
        <v>No</v>
      </c>
      <c r="L4920">
        <f t="shared" si="231"/>
        <v>195150</v>
      </c>
      <c r="M4920" s="1" t="str">
        <f>IF(ISBLANK(D4920),_xlfn.MODE.SNGL(moras[TIPO_ASEGURAMIENTO]),D4920)</f>
        <v>ASALARIADO</v>
      </c>
      <c r="N4920" s="1">
        <f>IF(ISBLANK(moras[[#This Row],[EDAD]]),T4941,moras[[#This Row],[EDAD]])</f>
        <v>36</v>
      </c>
    </row>
    <row r="4921" spans="1:14" x14ac:dyDescent="0.35">
      <c r="A4921" s="1">
        <v>4920</v>
      </c>
      <c r="B4921" s="1" t="s">
        <v>9</v>
      </c>
      <c r="C4921" s="1">
        <v>404463</v>
      </c>
      <c r="D4921" s="1" t="s">
        <v>18</v>
      </c>
      <c r="E4921" s="1" t="s">
        <v>16</v>
      </c>
      <c r="F4921" s="1" t="s">
        <v>12</v>
      </c>
      <c r="G4921" s="1" t="s">
        <v>13</v>
      </c>
      <c r="H4921" s="1" t="s">
        <v>13</v>
      </c>
      <c r="I4921" s="1">
        <v>43</v>
      </c>
      <c r="J4921" t="str">
        <f t="shared" si="229"/>
        <v>No</v>
      </c>
      <c r="K4921" t="str">
        <f t="shared" si="230"/>
        <v>No</v>
      </c>
      <c r="L4921">
        <f t="shared" si="231"/>
        <v>404463</v>
      </c>
      <c r="M4921" s="1" t="str">
        <f>IF(ISBLANK(D4921),_xlfn.MODE.SNGL(moras[TIPO_ASEGURAMIENTO]),D4921)</f>
        <v>TRABAJADOR INDEPENDIENTE</v>
      </c>
      <c r="N4921" s="1">
        <f>IF(ISBLANK(moras[[#This Row],[EDAD]]),T4942,moras[[#This Row],[EDAD]])</f>
        <v>43</v>
      </c>
    </row>
    <row r="4922" spans="1:14" x14ac:dyDescent="0.35">
      <c r="A4922" s="1">
        <v>4921</v>
      </c>
      <c r="B4922" s="1" t="s">
        <v>9</v>
      </c>
      <c r="C4922" s="1">
        <v>581349.26</v>
      </c>
      <c r="D4922" s="1" t="s">
        <v>10</v>
      </c>
      <c r="E4922" s="1" t="s">
        <v>16</v>
      </c>
      <c r="F4922" s="1" t="s">
        <v>12</v>
      </c>
      <c r="G4922" s="1" t="s">
        <v>13</v>
      </c>
      <c r="H4922" s="1" t="s">
        <v>13</v>
      </c>
      <c r="I4922" s="1">
        <v>46</v>
      </c>
      <c r="J4922" t="str">
        <f t="shared" si="229"/>
        <v>No</v>
      </c>
      <c r="K4922" t="str">
        <f t="shared" si="230"/>
        <v>No</v>
      </c>
      <c r="L4922">
        <f t="shared" si="231"/>
        <v>581349.26</v>
      </c>
      <c r="M4922" s="1" t="str">
        <f>IF(ISBLANK(D4922),_xlfn.MODE.SNGL(moras[TIPO_ASEGURAMIENTO]),D4922)</f>
        <v>ASALARIADO</v>
      </c>
      <c r="N4922" s="1">
        <f>IF(ISBLANK(moras[[#This Row],[EDAD]]),T4943,moras[[#This Row],[EDAD]])</f>
        <v>46</v>
      </c>
    </row>
    <row r="4923" spans="1:14" x14ac:dyDescent="0.35">
      <c r="A4923" s="1">
        <v>4922</v>
      </c>
      <c r="B4923" s="1" t="s">
        <v>9</v>
      </c>
      <c r="C4923" s="1">
        <v>903746</v>
      </c>
      <c r="D4923" s="1" t="s">
        <v>10</v>
      </c>
      <c r="E4923" s="1" t="s">
        <v>16</v>
      </c>
      <c r="F4923" s="1" t="s">
        <v>12</v>
      </c>
      <c r="G4923" s="1" t="s">
        <v>13</v>
      </c>
      <c r="H4923" s="1" t="s">
        <v>13</v>
      </c>
      <c r="I4923" s="1">
        <v>32</v>
      </c>
      <c r="J4923" t="str">
        <f t="shared" si="229"/>
        <v>No</v>
      </c>
      <c r="K4923" t="str">
        <f t="shared" si="230"/>
        <v>No</v>
      </c>
      <c r="L4923">
        <f t="shared" si="231"/>
        <v>903746</v>
      </c>
      <c r="M4923" s="1" t="str">
        <f>IF(ISBLANK(D4923),_xlfn.MODE.SNGL(moras[TIPO_ASEGURAMIENTO]),D4923)</f>
        <v>ASALARIADO</v>
      </c>
      <c r="N4923" s="1">
        <f>IF(ISBLANK(moras[[#This Row],[EDAD]]),T4944,moras[[#This Row],[EDAD]])</f>
        <v>32</v>
      </c>
    </row>
    <row r="4924" spans="1:14" x14ac:dyDescent="0.35">
      <c r="A4924" s="1">
        <v>4923</v>
      </c>
      <c r="B4924" s="1" t="s">
        <v>9</v>
      </c>
      <c r="C4924" s="1">
        <v>278030</v>
      </c>
      <c r="D4924" s="1" t="s">
        <v>19</v>
      </c>
      <c r="E4924" s="1" t="s">
        <v>16</v>
      </c>
      <c r="F4924" s="1" t="s">
        <v>12</v>
      </c>
      <c r="G4924" s="1" t="s">
        <v>13</v>
      </c>
      <c r="H4924" s="1" t="s">
        <v>13</v>
      </c>
      <c r="I4924" s="1">
        <v>69</v>
      </c>
      <c r="J4924" t="str">
        <f t="shared" si="229"/>
        <v>No</v>
      </c>
      <c r="K4924" t="str">
        <f t="shared" si="230"/>
        <v>No</v>
      </c>
      <c r="L4924">
        <f t="shared" si="231"/>
        <v>278030</v>
      </c>
      <c r="M4924" s="1" t="str">
        <f>IF(ISBLANK(D4924),_xlfn.MODE.SNGL(moras[TIPO_ASEGURAMIENTO]),D4924)</f>
        <v>CONVENIOS ESPECIALES DE TRABAJADORES INDEPENDIENTES</v>
      </c>
      <c r="N4924" s="1">
        <f>IF(ISBLANK(moras[[#This Row],[EDAD]]),T4945,moras[[#This Row],[EDAD]])</f>
        <v>69</v>
      </c>
    </row>
    <row r="4925" spans="1:14" x14ac:dyDescent="0.35">
      <c r="A4925" s="1">
        <v>4924</v>
      </c>
      <c r="B4925" s="1" t="s">
        <v>15</v>
      </c>
      <c r="C4925" s="1">
        <v>25000</v>
      </c>
      <c r="D4925" s="1" t="s">
        <v>10</v>
      </c>
      <c r="E4925" s="1" t="s">
        <v>16</v>
      </c>
      <c r="F4925" s="1" t="s">
        <v>12</v>
      </c>
      <c r="G4925" s="1" t="s">
        <v>13</v>
      </c>
      <c r="H4925" s="1" t="s">
        <v>13</v>
      </c>
      <c r="I4925" s="1">
        <v>49</v>
      </c>
      <c r="J4925" t="str">
        <f t="shared" si="229"/>
        <v>No</v>
      </c>
      <c r="K4925" t="str">
        <f t="shared" si="230"/>
        <v>No</v>
      </c>
      <c r="L4925">
        <f t="shared" si="231"/>
        <v>25000</v>
      </c>
      <c r="M4925" s="1" t="str">
        <f>IF(ISBLANK(D4925),_xlfn.MODE.SNGL(moras[TIPO_ASEGURAMIENTO]),D4925)</f>
        <v>ASALARIADO</v>
      </c>
      <c r="N4925" s="1">
        <f>IF(ISBLANK(moras[[#This Row],[EDAD]]),T4946,moras[[#This Row],[EDAD]])</f>
        <v>49</v>
      </c>
    </row>
    <row r="4926" spans="1:14" x14ac:dyDescent="0.35">
      <c r="A4926" s="1">
        <v>4925</v>
      </c>
      <c r="B4926" s="1" t="s">
        <v>9</v>
      </c>
      <c r="C4926" s="1">
        <v>1558990</v>
      </c>
      <c r="D4926" s="1" t="s">
        <v>10</v>
      </c>
      <c r="E4926" s="1" t="s">
        <v>11</v>
      </c>
      <c r="F4926" s="1" t="s">
        <v>12</v>
      </c>
      <c r="G4926" s="1" t="s">
        <v>13</v>
      </c>
      <c r="H4926" s="1" t="s">
        <v>13</v>
      </c>
      <c r="I4926" s="1">
        <v>43</v>
      </c>
      <c r="J4926" t="str">
        <f t="shared" si="229"/>
        <v>No</v>
      </c>
      <c r="K4926" t="str">
        <f t="shared" si="230"/>
        <v>No</v>
      </c>
      <c r="L4926">
        <f t="shared" si="231"/>
        <v>1558990</v>
      </c>
      <c r="M4926" s="1" t="str">
        <f>IF(ISBLANK(D4926),_xlfn.MODE.SNGL(moras[TIPO_ASEGURAMIENTO]),D4926)</f>
        <v>ASALARIADO</v>
      </c>
      <c r="N4926" s="1">
        <f>IF(ISBLANK(moras[[#This Row],[EDAD]]),T4947,moras[[#This Row],[EDAD]])</f>
        <v>43</v>
      </c>
    </row>
    <row r="4927" spans="1:14" x14ac:dyDescent="0.35">
      <c r="A4927" s="1">
        <v>4926</v>
      </c>
      <c r="B4927" s="1" t="s">
        <v>9</v>
      </c>
      <c r="C4927" s="1">
        <v>1177435.8899999999</v>
      </c>
      <c r="D4927" s="1" t="s">
        <v>10</v>
      </c>
      <c r="E4927" s="1" t="s">
        <v>16</v>
      </c>
      <c r="F4927" s="1" t="s">
        <v>12</v>
      </c>
      <c r="G4927" s="1" t="s">
        <v>13</v>
      </c>
      <c r="H4927" s="1" t="s">
        <v>13</v>
      </c>
      <c r="I4927" s="1">
        <v>28</v>
      </c>
      <c r="J4927" t="str">
        <f t="shared" si="229"/>
        <v>No</v>
      </c>
      <c r="K4927" t="str">
        <f t="shared" si="230"/>
        <v>No</v>
      </c>
      <c r="L4927">
        <f t="shared" si="231"/>
        <v>1177435.8899999999</v>
      </c>
      <c r="M4927" s="1" t="str">
        <f>IF(ISBLANK(D4927),_xlfn.MODE.SNGL(moras[TIPO_ASEGURAMIENTO]),D4927)</f>
        <v>ASALARIADO</v>
      </c>
      <c r="N4927" s="1">
        <f>IF(ISBLANK(moras[[#This Row],[EDAD]]),T4948,moras[[#This Row],[EDAD]])</f>
        <v>28</v>
      </c>
    </row>
    <row r="4928" spans="1:14" x14ac:dyDescent="0.35">
      <c r="A4928" s="1">
        <v>4927</v>
      </c>
      <c r="B4928" s="1" t="s">
        <v>15</v>
      </c>
      <c r="C4928" s="1">
        <v>199760.73</v>
      </c>
      <c r="D4928" s="1" t="s">
        <v>10</v>
      </c>
      <c r="E4928" s="1" t="s">
        <v>16</v>
      </c>
      <c r="F4928" s="1" t="s">
        <v>12</v>
      </c>
      <c r="G4928" s="1" t="s">
        <v>13</v>
      </c>
      <c r="H4928" s="1" t="s">
        <v>13</v>
      </c>
      <c r="I4928" s="1">
        <v>46</v>
      </c>
      <c r="J4928" t="str">
        <f t="shared" si="229"/>
        <v>No</v>
      </c>
      <c r="K4928" t="str">
        <f t="shared" si="230"/>
        <v>No</v>
      </c>
      <c r="L4928">
        <f t="shared" si="231"/>
        <v>199760.73</v>
      </c>
      <c r="M4928" s="1" t="str">
        <f>IF(ISBLANK(D4928),_xlfn.MODE.SNGL(moras[TIPO_ASEGURAMIENTO]),D4928)</f>
        <v>ASALARIADO</v>
      </c>
      <c r="N4928" s="1">
        <f>IF(ISBLANK(moras[[#This Row],[EDAD]]),T4949,moras[[#This Row],[EDAD]])</f>
        <v>46</v>
      </c>
    </row>
    <row r="4929" spans="1:14" x14ac:dyDescent="0.35">
      <c r="A4929" s="1">
        <v>4928</v>
      </c>
      <c r="B4929" s="1" t="s">
        <v>9</v>
      </c>
      <c r="C4929" s="1">
        <v>827454</v>
      </c>
      <c r="D4929" s="1" t="s">
        <v>10</v>
      </c>
      <c r="E4929" s="1" t="s">
        <v>16</v>
      </c>
      <c r="F4929" s="1" t="s">
        <v>12</v>
      </c>
      <c r="G4929" s="1" t="s">
        <v>13</v>
      </c>
      <c r="H4929" s="1" t="s">
        <v>13</v>
      </c>
      <c r="I4929" s="1">
        <v>22</v>
      </c>
      <c r="J4929" t="str">
        <f t="shared" si="229"/>
        <v>No</v>
      </c>
      <c r="K4929" t="str">
        <f t="shared" si="230"/>
        <v>No</v>
      </c>
      <c r="L4929">
        <f t="shared" si="231"/>
        <v>827454</v>
      </c>
      <c r="M4929" s="1" t="str">
        <f>IF(ISBLANK(D4929),_xlfn.MODE.SNGL(moras[TIPO_ASEGURAMIENTO]),D4929)</f>
        <v>ASALARIADO</v>
      </c>
      <c r="N4929" s="1">
        <f>IF(ISBLANK(moras[[#This Row],[EDAD]]),T4950,moras[[#This Row],[EDAD]])</f>
        <v>22</v>
      </c>
    </row>
    <row r="4930" spans="1:14" x14ac:dyDescent="0.35">
      <c r="A4930" s="1">
        <v>4929</v>
      </c>
      <c r="B4930" s="1" t="s">
        <v>9</v>
      </c>
      <c r="C4930" s="1">
        <v>297045</v>
      </c>
      <c r="D4930" s="1" t="s">
        <v>17</v>
      </c>
      <c r="E4930" s="1" t="s">
        <v>16</v>
      </c>
      <c r="F4930" s="1" t="s">
        <v>12</v>
      </c>
      <c r="G4930" s="1" t="s">
        <v>13</v>
      </c>
      <c r="H4930" s="1" t="s">
        <v>13</v>
      </c>
      <c r="I4930" s="1">
        <v>59</v>
      </c>
      <c r="J4930" t="str">
        <f t="shared" ref="J4930:J4993" si="232">IF(1.96&lt;ABS(C4930-$S$23)/$S$24,"Atípico","No")</f>
        <v>No</v>
      </c>
      <c r="K4930" t="str">
        <f t="shared" ref="K4930:K4993" si="233">IF(1.96&lt;ABS((I4930-$T$23)/$T$24),"Atípico", "No")</f>
        <v>No</v>
      </c>
      <c r="L4930">
        <f t="shared" ref="L4930:L4993" si="234">IF(ISBLANK(C4930),$S$23,C4930)</f>
        <v>297045</v>
      </c>
      <c r="M4930" s="1" t="str">
        <f>IF(ISBLANK(D4930),_xlfn.MODE.SNGL(moras[TIPO_ASEGURAMIENTO]),D4930)</f>
        <v>ASEGURADO VOLUNTARIO</v>
      </c>
      <c r="N4930" s="1">
        <f>IF(ISBLANK(moras[[#This Row],[EDAD]]),T4951,moras[[#This Row],[EDAD]])</f>
        <v>59</v>
      </c>
    </row>
    <row r="4931" spans="1:14" x14ac:dyDescent="0.35">
      <c r="A4931" s="1">
        <v>4930</v>
      </c>
      <c r="B4931" s="1" t="s">
        <v>9</v>
      </c>
      <c r="C4931" s="1">
        <v>842792.5</v>
      </c>
      <c r="D4931" s="1" t="s">
        <v>10</v>
      </c>
      <c r="E4931" s="1" t="s">
        <v>11</v>
      </c>
      <c r="F4931" s="1" t="s">
        <v>12</v>
      </c>
      <c r="G4931" s="1" t="s">
        <v>13</v>
      </c>
      <c r="H4931" s="1" t="s">
        <v>13</v>
      </c>
      <c r="I4931" s="1">
        <v>33</v>
      </c>
      <c r="J4931" t="str">
        <f t="shared" si="232"/>
        <v>No</v>
      </c>
      <c r="K4931" t="str">
        <f t="shared" si="233"/>
        <v>No</v>
      </c>
      <c r="L4931">
        <f t="shared" si="234"/>
        <v>842792.5</v>
      </c>
      <c r="M4931" s="1" t="str">
        <f>IF(ISBLANK(D4931),_xlfn.MODE.SNGL(moras[TIPO_ASEGURAMIENTO]),D4931)</f>
        <v>ASALARIADO</v>
      </c>
      <c r="N4931" s="1">
        <f>IF(ISBLANK(moras[[#This Row],[EDAD]]),T4952,moras[[#This Row],[EDAD]])</f>
        <v>33</v>
      </c>
    </row>
    <row r="4932" spans="1:14" x14ac:dyDescent="0.35">
      <c r="A4932" s="1">
        <v>4931</v>
      </c>
      <c r="B4932" s="1" t="s">
        <v>15</v>
      </c>
      <c r="C4932" s="1">
        <v>297046</v>
      </c>
      <c r="D4932" s="1" t="s">
        <v>17</v>
      </c>
      <c r="E4932" s="1" t="s">
        <v>16</v>
      </c>
      <c r="F4932" s="1" t="s">
        <v>12</v>
      </c>
      <c r="G4932" s="1" t="s">
        <v>12</v>
      </c>
      <c r="H4932" s="1" t="s">
        <v>13</v>
      </c>
      <c r="I4932" s="1">
        <v>33</v>
      </c>
      <c r="J4932" t="str">
        <f t="shared" si="232"/>
        <v>No</v>
      </c>
      <c r="K4932" t="str">
        <f t="shared" si="233"/>
        <v>No</v>
      </c>
      <c r="L4932">
        <f t="shared" si="234"/>
        <v>297046</v>
      </c>
      <c r="M4932" s="1" t="str">
        <f>IF(ISBLANK(D4932),_xlfn.MODE.SNGL(moras[TIPO_ASEGURAMIENTO]),D4932)</f>
        <v>ASEGURADO VOLUNTARIO</v>
      </c>
      <c r="N4932" s="1">
        <f>IF(ISBLANK(moras[[#This Row],[EDAD]]),T4953,moras[[#This Row],[EDAD]])</f>
        <v>33</v>
      </c>
    </row>
    <row r="4933" spans="1:14" x14ac:dyDescent="0.35">
      <c r="A4933" s="1">
        <v>4932</v>
      </c>
      <c r="B4933" s="1" t="s">
        <v>9</v>
      </c>
      <c r="C4933" s="1">
        <v>268990.86</v>
      </c>
      <c r="D4933" s="1" t="s">
        <v>10</v>
      </c>
      <c r="E4933" s="1" t="s">
        <v>16</v>
      </c>
      <c r="F4933" s="1" t="s">
        <v>12</v>
      </c>
      <c r="G4933" s="1" t="s">
        <v>13</v>
      </c>
      <c r="H4933" s="1" t="s">
        <v>13</v>
      </c>
      <c r="I4933" s="1">
        <v>26</v>
      </c>
      <c r="J4933" t="str">
        <f t="shared" si="232"/>
        <v>No</v>
      </c>
      <c r="K4933" t="str">
        <f t="shared" si="233"/>
        <v>No</v>
      </c>
      <c r="L4933">
        <f t="shared" si="234"/>
        <v>268990.86</v>
      </c>
      <c r="M4933" s="1" t="str">
        <f>IF(ISBLANK(D4933),_xlfn.MODE.SNGL(moras[TIPO_ASEGURAMIENTO]),D4933)</f>
        <v>ASALARIADO</v>
      </c>
      <c r="N4933" s="1">
        <f>IF(ISBLANK(moras[[#This Row],[EDAD]]),T4954,moras[[#This Row],[EDAD]])</f>
        <v>26</v>
      </c>
    </row>
    <row r="4934" spans="1:14" x14ac:dyDescent="0.35">
      <c r="A4934" s="1">
        <v>4933</v>
      </c>
      <c r="B4934" s="1" t="s">
        <v>15</v>
      </c>
      <c r="C4934" s="1">
        <v>953508</v>
      </c>
      <c r="D4934" s="1" t="s">
        <v>14</v>
      </c>
      <c r="E4934" s="1" t="s">
        <v>11</v>
      </c>
      <c r="F4934" s="1" t="s">
        <v>12</v>
      </c>
      <c r="G4934" s="1" t="s">
        <v>13</v>
      </c>
      <c r="H4934" s="1" t="s">
        <v>13</v>
      </c>
      <c r="I4934" s="1">
        <v>70</v>
      </c>
      <c r="J4934" t="str">
        <f t="shared" si="232"/>
        <v>No</v>
      </c>
      <c r="K4934" t="str">
        <f t="shared" si="233"/>
        <v>No</v>
      </c>
      <c r="L4934">
        <f t="shared" si="234"/>
        <v>953508</v>
      </c>
      <c r="M4934" s="1" t="str">
        <f>IF(ISBLANK(D4934),_xlfn.MODE.SNGL(moras[TIPO_ASEGURAMIENTO]),D4934)</f>
        <v>PENSIONADOS EN SU PROPIO SISTEMA</v>
      </c>
      <c r="N4934" s="1">
        <f>IF(ISBLANK(moras[[#This Row],[EDAD]]),T4955,moras[[#This Row],[EDAD]])</f>
        <v>70</v>
      </c>
    </row>
    <row r="4935" spans="1:14" x14ac:dyDescent="0.35">
      <c r="A4935" s="1">
        <v>4934</v>
      </c>
      <c r="B4935" s="1" t="s">
        <v>15</v>
      </c>
      <c r="C4935" s="1">
        <v>292120</v>
      </c>
      <c r="D4935" s="1" t="s">
        <v>10</v>
      </c>
      <c r="E4935" s="1" t="s">
        <v>16</v>
      </c>
      <c r="F4935" s="1" t="s">
        <v>12</v>
      </c>
      <c r="G4935" s="1" t="s">
        <v>13</v>
      </c>
      <c r="H4935" s="1" t="s">
        <v>13</v>
      </c>
      <c r="I4935" s="1">
        <v>26</v>
      </c>
      <c r="J4935" t="str">
        <f t="shared" si="232"/>
        <v>No</v>
      </c>
      <c r="K4935" t="str">
        <f t="shared" si="233"/>
        <v>No</v>
      </c>
      <c r="L4935">
        <f t="shared" si="234"/>
        <v>292120</v>
      </c>
      <c r="M4935" s="1" t="str">
        <f>IF(ISBLANK(D4935),_xlfn.MODE.SNGL(moras[TIPO_ASEGURAMIENTO]),D4935)</f>
        <v>ASALARIADO</v>
      </c>
      <c r="N4935" s="1">
        <f>IF(ISBLANK(moras[[#This Row],[EDAD]]),T4956,moras[[#This Row],[EDAD]])</f>
        <v>26</v>
      </c>
    </row>
    <row r="4936" spans="1:14" x14ac:dyDescent="0.35">
      <c r="A4936" s="1">
        <v>4935</v>
      </c>
      <c r="B4936" s="1" t="s">
        <v>15</v>
      </c>
      <c r="C4936" s="1">
        <v>2417560.34</v>
      </c>
      <c r="D4936" s="1" t="s">
        <v>10</v>
      </c>
      <c r="E4936" s="1" t="s">
        <v>11</v>
      </c>
      <c r="F4936" s="1" t="s">
        <v>12</v>
      </c>
      <c r="G4936" s="1" t="s">
        <v>13</v>
      </c>
      <c r="H4936" s="1" t="s">
        <v>13</v>
      </c>
      <c r="I4936" s="1">
        <v>53</v>
      </c>
      <c r="J4936" t="str">
        <f t="shared" si="232"/>
        <v>Atípico</v>
      </c>
      <c r="K4936" t="str">
        <f t="shared" si="233"/>
        <v>No</v>
      </c>
      <c r="L4936">
        <f t="shared" si="234"/>
        <v>2417560.34</v>
      </c>
      <c r="M4936" s="1" t="str">
        <f>IF(ISBLANK(D4936),_xlfn.MODE.SNGL(moras[TIPO_ASEGURAMIENTO]),D4936)</f>
        <v>ASALARIADO</v>
      </c>
      <c r="N4936" s="1">
        <f>IF(ISBLANK(moras[[#This Row],[EDAD]]),T4957,moras[[#This Row],[EDAD]])</f>
        <v>53</v>
      </c>
    </row>
    <row r="4937" spans="1:14" x14ac:dyDescent="0.35">
      <c r="A4937" s="1">
        <v>4936</v>
      </c>
      <c r="B4937" s="1" t="s">
        <v>15</v>
      </c>
      <c r="C4937" s="1">
        <v>5000</v>
      </c>
      <c r="D4937" s="1" t="s">
        <v>10</v>
      </c>
      <c r="E4937" s="1" t="s">
        <v>16</v>
      </c>
      <c r="F4937" s="1" t="s">
        <v>12</v>
      </c>
      <c r="G4937" s="1" t="s">
        <v>13</v>
      </c>
      <c r="H4937" s="1" t="s">
        <v>13</v>
      </c>
      <c r="I4937" s="1">
        <v>39</v>
      </c>
      <c r="J4937" t="str">
        <f t="shared" si="232"/>
        <v>No</v>
      </c>
      <c r="K4937" t="str">
        <f t="shared" si="233"/>
        <v>No</v>
      </c>
      <c r="L4937">
        <f t="shared" si="234"/>
        <v>5000</v>
      </c>
      <c r="M4937" s="1" t="str">
        <f>IF(ISBLANK(D4937),_xlfn.MODE.SNGL(moras[TIPO_ASEGURAMIENTO]),D4937)</f>
        <v>ASALARIADO</v>
      </c>
      <c r="N4937" s="1">
        <f>IF(ISBLANK(moras[[#This Row],[EDAD]]),T4958,moras[[#This Row],[EDAD]])</f>
        <v>39</v>
      </c>
    </row>
    <row r="4938" spans="1:14" x14ac:dyDescent="0.35">
      <c r="A4938" s="1">
        <v>4937</v>
      </c>
      <c r="B4938" s="1" t="s">
        <v>9</v>
      </c>
      <c r="C4938" s="1">
        <v>631606.25</v>
      </c>
      <c r="D4938" s="1" t="s">
        <v>10</v>
      </c>
      <c r="E4938" s="1" t="s">
        <v>16</v>
      </c>
      <c r="F4938" s="1" t="s">
        <v>12</v>
      </c>
      <c r="G4938" s="1" t="s">
        <v>12</v>
      </c>
      <c r="H4938" s="1" t="s">
        <v>13</v>
      </c>
      <c r="I4938" s="1">
        <v>20</v>
      </c>
      <c r="J4938" t="str">
        <f t="shared" si="232"/>
        <v>No</v>
      </c>
      <c r="K4938" t="str">
        <f t="shared" si="233"/>
        <v>No</v>
      </c>
      <c r="L4938">
        <f t="shared" si="234"/>
        <v>631606.25</v>
      </c>
      <c r="M4938" s="1" t="str">
        <f>IF(ISBLANK(D4938),_xlfn.MODE.SNGL(moras[TIPO_ASEGURAMIENTO]),D4938)</f>
        <v>ASALARIADO</v>
      </c>
      <c r="N4938" s="1">
        <f>IF(ISBLANK(moras[[#This Row],[EDAD]]),T4959,moras[[#This Row],[EDAD]])</f>
        <v>20</v>
      </c>
    </row>
    <row r="4939" spans="1:14" x14ac:dyDescent="0.35">
      <c r="A4939" s="1">
        <v>4938</v>
      </c>
      <c r="B4939" s="1" t="s">
        <v>9</v>
      </c>
      <c r="C4939" s="1">
        <v>299441</v>
      </c>
      <c r="D4939" s="1" t="s">
        <v>18</v>
      </c>
      <c r="E4939" s="1" t="s">
        <v>16</v>
      </c>
      <c r="F4939" s="1" t="s">
        <v>12</v>
      </c>
      <c r="G4939" s="1" t="s">
        <v>13</v>
      </c>
      <c r="H4939" s="1" t="s">
        <v>13</v>
      </c>
      <c r="I4939" s="1">
        <v>31</v>
      </c>
      <c r="J4939" t="str">
        <f t="shared" si="232"/>
        <v>No</v>
      </c>
      <c r="K4939" t="str">
        <f t="shared" si="233"/>
        <v>No</v>
      </c>
      <c r="L4939">
        <f t="shared" si="234"/>
        <v>299441</v>
      </c>
      <c r="M4939" s="1" t="str">
        <f>IF(ISBLANK(D4939),_xlfn.MODE.SNGL(moras[TIPO_ASEGURAMIENTO]),D4939)</f>
        <v>TRABAJADOR INDEPENDIENTE</v>
      </c>
      <c r="N4939" s="1">
        <f>IF(ISBLANK(moras[[#This Row],[EDAD]]),T4960,moras[[#This Row],[EDAD]])</f>
        <v>31</v>
      </c>
    </row>
    <row r="4940" spans="1:14" x14ac:dyDescent="0.35">
      <c r="A4940" s="1">
        <v>4939</v>
      </c>
      <c r="B4940" s="1" t="s">
        <v>15</v>
      </c>
      <c r="C4940" s="1">
        <v>233740</v>
      </c>
      <c r="D4940" s="1" t="s">
        <v>10</v>
      </c>
      <c r="E4940" s="1" t="s">
        <v>16</v>
      </c>
      <c r="F4940" s="1" t="s">
        <v>12</v>
      </c>
      <c r="G4940" s="1" t="s">
        <v>13</v>
      </c>
      <c r="H4940" s="1" t="s">
        <v>13</v>
      </c>
      <c r="I4940" s="1">
        <v>18</v>
      </c>
      <c r="J4940" t="str">
        <f t="shared" si="232"/>
        <v>No</v>
      </c>
      <c r="K4940" t="str">
        <f t="shared" si="233"/>
        <v>No</v>
      </c>
      <c r="L4940">
        <f t="shared" si="234"/>
        <v>233740</v>
      </c>
      <c r="M4940" s="1" t="str">
        <f>IF(ISBLANK(D4940),_xlfn.MODE.SNGL(moras[TIPO_ASEGURAMIENTO]),D4940)</f>
        <v>ASALARIADO</v>
      </c>
      <c r="N4940" s="1">
        <f>IF(ISBLANK(moras[[#This Row],[EDAD]]),T4961,moras[[#This Row],[EDAD]])</f>
        <v>18</v>
      </c>
    </row>
    <row r="4941" spans="1:14" x14ac:dyDescent="0.35">
      <c r="A4941" s="1">
        <v>4940</v>
      </c>
      <c r="B4941" s="1" t="s">
        <v>9</v>
      </c>
      <c r="C4941" s="1">
        <v>297046</v>
      </c>
      <c r="D4941" s="1" t="s">
        <v>17</v>
      </c>
      <c r="E4941" s="1" t="s">
        <v>16</v>
      </c>
      <c r="F4941" s="1" t="s">
        <v>12</v>
      </c>
      <c r="G4941" s="1" t="s">
        <v>13</v>
      </c>
      <c r="H4941" s="1" t="s">
        <v>13</v>
      </c>
      <c r="I4941" s="1">
        <v>40</v>
      </c>
      <c r="J4941" t="str">
        <f t="shared" si="232"/>
        <v>No</v>
      </c>
      <c r="K4941" t="str">
        <f t="shared" si="233"/>
        <v>No</v>
      </c>
      <c r="L4941">
        <f t="shared" si="234"/>
        <v>297046</v>
      </c>
      <c r="M4941" s="1" t="str">
        <f>IF(ISBLANK(D4941),_xlfn.MODE.SNGL(moras[TIPO_ASEGURAMIENTO]),D4941)</f>
        <v>ASEGURADO VOLUNTARIO</v>
      </c>
      <c r="N4941" s="1">
        <f>IF(ISBLANK(moras[[#This Row],[EDAD]]),T4962,moras[[#This Row],[EDAD]])</f>
        <v>40</v>
      </c>
    </row>
    <row r="4942" spans="1:14" x14ac:dyDescent="0.35">
      <c r="A4942" s="1">
        <v>4941</v>
      </c>
      <c r="B4942" s="1" t="s">
        <v>15</v>
      </c>
      <c r="C4942" s="1">
        <v>278030</v>
      </c>
      <c r="D4942" s="1" t="s">
        <v>17</v>
      </c>
      <c r="E4942" s="1" t="s">
        <v>16</v>
      </c>
      <c r="F4942" s="1" t="s">
        <v>12</v>
      </c>
      <c r="G4942" s="1" t="s">
        <v>13</v>
      </c>
      <c r="H4942" s="1" t="s">
        <v>13</v>
      </c>
      <c r="I4942" s="1">
        <v>50</v>
      </c>
      <c r="J4942" t="str">
        <f t="shared" si="232"/>
        <v>No</v>
      </c>
      <c r="K4942" t="str">
        <f t="shared" si="233"/>
        <v>No</v>
      </c>
      <c r="L4942">
        <f t="shared" si="234"/>
        <v>278030</v>
      </c>
      <c r="M4942" s="1" t="str">
        <f>IF(ISBLANK(D4942),_xlfn.MODE.SNGL(moras[TIPO_ASEGURAMIENTO]),D4942)</f>
        <v>ASEGURADO VOLUNTARIO</v>
      </c>
      <c r="N4942" s="1">
        <f>IF(ISBLANK(moras[[#This Row],[EDAD]]),T4963,moras[[#This Row],[EDAD]])</f>
        <v>50</v>
      </c>
    </row>
    <row r="4943" spans="1:14" x14ac:dyDescent="0.35">
      <c r="A4943" s="1">
        <v>4942</v>
      </c>
      <c r="B4943" s="1" t="s">
        <v>9</v>
      </c>
      <c r="C4943" s="1">
        <v>3670341.6</v>
      </c>
      <c r="D4943" s="1" t="s">
        <v>10</v>
      </c>
      <c r="E4943" s="1" t="s">
        <v>16</v>
      </c>
      <c r="F4943" s="1" t="s">
        <v>12</v>
      </c>
      <c r="G4943" s="1" t="s">
        <v>13</v>
      </c>
      <c r="H4943" s="1" t="s">
        <v>13</v>
      </c>
      <c r="I4943" s="1">
        <v>42</v>
      </c>
      <c r="J4943" t="str">
        <f t="shared" si="232"/>
        <v>Atípico</v>
      </c>
      <c r="K4943" t="str">
        <f t="shared" si="233"/>
        <v>No</v>
      </c>
      <c r="L4943">
        <f t="shared" si="234"/>
        <v>3670341.6</v>
      </c>
      <c r="M4943" s="1" t="str">
        <f>IF(ISBLANK(D4943),_xlfn.MODE.SNGL(moras[TIPO_ASEGURAMIENTO]),D4943)</f>
        <v>ASALARIADO</v>
      </c>
      <c r="N4943" s="1">
        <f>IF(ISBLANK(moras[[#This Row],[EDAD]]),T4964,moras[[#This Row],[EDAD]])</f>
        <v>42</v>
      </c>
    </row>
    <row r="4944" spans="1:14" x14ac:dyDescent="0.35">
      <c r="A4944" s="1">
        <v>4943</v>
      </c>
      <c r="B4944" s="1" t="s">
        <v>9</v>
      </c>
      <c r="C4944" s="1">
        <v>350050.88</v>
      </c>
      <c r="D4944" s="1" t="s">
        <v>10</v>
      </c>
      <c r="E4944" s="1" t="s">
        <v>16</v>
      </c>
      <c r="F4944" s="1" t="s">
        <v>12</v>
      </c>
      <c r="G4944" s="1" t="s">
        <v>13</v>
      </c>
      <c r="H4944" s="1" t="s">
        <v>13</v>
      </c>
      <c r="I4944" s="1">
        <v>26</v>
      </c>
      <c r="J4944" t="str">
        <f t="shared" si="232"/>
        <v>No</v>
      </c>
      <c r="K4944" t="str">
        <f t="shared" si="233"/>
        <v>No</v>
      </c>
      <c r="L4944">
        <f t="shared" si="234"/>
        <v>350050.88</v>
      </c>
      <c r="M4944" s="1" t="str">
        <f>IF(ISBLANK(D4944),_xlfn.MODE.SNGL(moras[TIPO_ASEGURAMIENTO]),D4944)</f>
        <v>ASALARIADO</v>
      </c>
      <c r="N4944" s="1">
        <f>IF(ISBLANK(moras[[#This Row],[EDAD]]),T4965,moras[[#This Row],[EDAD]])</f>
        <v>26</v>
      </c>
    </row>
    <row r="4945" spans="1:14" x14ac:dyDescent="0.35">
      <c r="A4945" s="1">
        <v>4944</v>
      </c>
      <c r="B4945" s="1" t="s">
        <v>9</v>
      </c>
      <c r="C4945" s="1">
        <v>1225741</v>
      </c>
      <c r="D4945" s="1" t="s">
        <v>10</v>
      </c>
      <c r="E4945" s="1" t="s">
        <v>16</v>
      </c>
      <c r="F4945" s="1" t="s">
        <v>12</v>
      </c>
      <c r="G4945" s="1" t="s">
        <v>13</v>
      </c>
      <c r="H4945" s="1" t="s">
        <v>13</v>
      </c>
      <c r="I4945" s="1">
        <v>57</v>
      </c>
      <c r="J4945" t="str">
        <f t="shared" si="232"/>
        <v>No</v>
      </c>
      <c r="K4945" t="str">
        <f t="shared" si="233"/>
        <v>No</v>
      </c>
      <c r="L4945">
        <f t="shared" si="234"/>
        <v>1225741</v>
      </c>
      <c r="M4945" s="1" t="str">
        <f>IF(ISBLANK(D4945),_xlfn.MODE.SNGL(moras[TIPO_ASEGURAMIENTO]),D4945)</f>
        <v>ASALARIADO</v>
      </c>
      <c r="N4945" s="1">
        <f>IF(ISBLANK(moras[[#This Row],[EDAD]]),T4966,moras[[#This Row],[EDAD]])</f>
        <v>57</v>
      </c>
    </row>
    <row r="4946" spans="1:14" x14ac:dyDescent="0.35">
      <c r="A4946" s="1">
        <v>4945</v>
      </c>
      <c r="B4946" s="1" t="s">
        <v>15</v>
      </c>
      <c r="C4946" s="1">
        <v>297045</v>
      </c>
      <c r="D4946" s="1" t="s">
        <v>17</v>
      </c>
      <c r="E4946" s="1" t="s">
        <v>16</v>
      </c>
      <c r="F4946" s="1" t="s">
        <v>12</v>
      </c>
      <c r="G4946" s="1" t="s">
        <v>13</v>
      </c>
      <c r="H4946" s="1" t="s">
        <v>13</v>
      </c>
      <c r="I4946" s="1">
        <v>35</v>
      </c>
      <c r="J4946" t="str">
        <f t="shared" si="232"/>
        <v>No</v>
      </c>
      <c r="K4946" t="str">
        <f t="shared" si="233"/>
        <v>No</v>
      </c>
      <c r="L4946">
        <f t="shared" si="234"/>
        <v>297045</v>
      </c>
      <c r="M4946" s="1" t="str">
        <f>IF(ISBLANK(D4946),_xlfn.MODE.SNGL(moras[TIPO_ASEGURAMIENTO]),D4946)</f>
        <v>ASEGURADO VOLUNTARIO</v>
      </c>
      <c r="N4946" s="1">
        <f>IF(ISBLANK(moras[[#This Row],[EDAD]]),T4967,moras[[#This Row],[EDAD]])</f>
        <v>35</v>
      </c>
    </row>
    <row r="4947" spans="1:14" x14ac:dyDescent="0.35">
      <c r="A4947" s="1">
        <v>4946</v>
      </c>
      <c r="B4947" s="1" t="s">
        <v>9</v>
      </c>
      <c r="C4947" s="1">
        <v>278030</v>
      </c>
      <c r="D4947" s="1" t="s">
        <v>19</v>
      </c>
      <c r="E4947" s="1" t="s">
        <v>16</v>
      </c>
      <c r="F4947" s="1" t="s">
        <v>12</v>
      </c>
      <c r="G4947" s="1" t="s">
        <v>13</v>
      </c>
      <c r="H4947" s="1" t="s">
        <v>13</v>
      </c>
      <c r="I4947" s="1">
        <v>37</v>
      </c>
      <c r="J4947" t="str">
        <f t="shared" si="232"/>
        <v>No</v>
      </c>
      <c r="K4947" t="str">
        <f t="shared" si="233"/>
        <v>No</v>
      </c>
      <c r="L4947">
        <f t="shared" si="234"/>
        <v>278030</v>
      </c>
      <c r="M4947" s="1" t="str">
        <f>IF(ISBLANK(D4947),_xlfn.MODE.SNGL(moras[TIPO_ASEGURAMIENTO]),D4947)</f>
        <v>CONVENIOS ESPECIALES DE TRABAJADORES INDEPENDIENTES</v>
      </c>
      <c r="N4947" s="1">
        <f>IF(ISBLANK(moras[[#This Row],[EDAD]]),T4968,moras[[#This Row],[EDAD]])</f>
        <v>37</v>
      </c>
    </row>
    <row r="4948" spans="1:14" x14ac:dyDescent="0.35">
      <c r="A4948" s="1">
        <v>4947</v>
      </c>
      <c r="B4948" s="1" t="s">
        <v>15</v>
      </c>
      <c r="C4948" s="1">
        <v>1158417</v>
      </c>
      <c r="D4948" s="1" t="s">
        <v>10</v>
      </c>
      <c r="E4948" s="1" t="s">
        <v>11</v>
      </c>
      <c r="F4948" s="1" t="s">
        <v>12</v>
      </c>
      <c r="G4948" s="1" t="s">
        <v>13</v>
      </c>
      <c r="H4948" s="1" t="s">
        <v>13</v>
      </c>
      <c r="I4948" s="1">
        <v>39</v>
      </c>
      <c r="J4948" t="str">
        <f t="shared" si="232"/>
        <v>No</v>
      </c>
      <c r="K4948" t="str">
        <f t="shared" si="233"/>
        <v>No</v>
      </c>
      <c r="L4948">
        <f t="shared" si="234"/>
        <v>1158417</v>
      </c>
      <c r="M4948" s="1" t="str">
        <f>IF(ISBLANK(D4948),_xlfn.MODE.SNGL(moras[TIPO_ASEGURAMIENTO]),D4948)</f>
        <v>ASALARIADO</v>
      </c>
      <c r="N4948" s="1">
        <f>IF(ISBLANK(moras[[#This Row],[EDAD]]),T4969,moras[[#This Row],[EDAD]])</f>
        <v>39</v>
      </c>
    </row>
    <row r="4949" spans="1:14" x14ac:dyDescent="0.35">
      <c r="A4949" s="1">
        <v>4948</v>
      </c>
      <c r="B4949" s="1" t="s">
        <v>15</v>
      </c>
      <c r="C4949" s="1">
        <v>297046</v>
      </c>
      <c r="D4949" s="1" t="s">
        <v>17</v>
      </c>
      <c r="E4949" s="1" t="s">
        <v>16</v>
      </c>
      <c r="F4949" s="1" t="s">
        <v>12</v>
      </c>
      <c r="G4949" s="1" t="s">
        <v>13</v>
      </c>
      <c r="H4949" s="1" t="s">
        <v>13</v>
      </c>
      <c r="I4949" s="1">
        <v>24</v>
      </c>
      <c r="J4949" t="str">
        <f t="shared" si="232"/>
        <v>No</v>
      </c>
      <c r="K4949" t="str">
        <f t="shared" si="233"/>
        <v>No</v>
      </c>
      <c r="L4949">
        <f t="shared" si="234"/>
        <v>297046</v>
      </c>
      <c r="M4949" s="1" t="str">
        <f>IF(ISBLANK(D4949),_xlfn.MODE.SNGL(moras[TIPO_ASEGURAMIENTO]),D4949)</f>
        <v>ASEGURADO VOLUNTARIO</v>
      </c>
      <c r="N4949" s="1">
        <f>IF(ISBLANK(moras[[#This Row],[EDAD]]),T4970,moras[[#This Row],[EDAD]])</f>
        <v>24</v>
      </c>
    </row>
    <row r="4950" spans="1:14" x14ac:dyDescent="0.35">
      <c r="A4950" s="1">
        <v>4949</v>
      </c>
      <c r="B4950" s="1" t="s">
        <v>9</v>
      </c>
      <c r="C4950" s="1">
        <v>1376386</v>
      </c>
      <c r="D4950" s="1" t="s">
        <v>14</v>
      </c>
      <c r="E4950" s="1" t="s">
        <v>11</v>
      </c>
      <c r="F4950" s="1" t="s">
        <v>12</v>
      </c>
      <c r="G4950" s="1" t="s">
        <v>13</v>
      </c>
      <c r="H4950" s="1" t="s">
        <v>13</v>
      </c>
      <c r="I4950" s="1">
        <v>67</v>
      </c>
      <c r="J4950" t="str">
        <f t="shared" si="232"/>
        <v>No</v>
      </c>
      <c r="K4950" t="str">
        <f t="shared" si="233"/>
        <v>No</v>
      </c>
      <c r="L4950">
        <f t="shared" si="234"/>
        <v>1376386</v>
      </c>
      <c r="M4950" s="1" t="str">
        <f>IF(ISBLANK(D4950),_xlfn.MODE.SNGL(moras[TIPO_ASEGURAMIENTO]),D4950)</f>
        <v>PENSIONADOS EN SU PROPIO SISTEMA</v>
      </c>
      <c r="N4950" s="1">
        <f>IF(ISBLANK(moras[[#This Row],[EDAD]]),T4971,moras[[#This Row],[EDAD]])</f>
        <v>67</v>
      </c>
    </row>
    <row r="4951" spans="1:14" x14ac:dyDescent="0.35">
      <c r="A4951" s="1">
        <v>4950</v>
      </c>
      <c r="B4951" s="1" t="s">
        <v>9</v>
      </c>
      <c r="C4951" s="1">
        <v>4206651</v>
      </c>
      <c r="D4951" s="1" t="s">
        <v>10</v>
      </c>
      <c r="E4951" s="1" t="s">
        <v>11</v>
      </c>
      <c r="F4951" s="1" t="s">
        <v>12</v>
      </c>
      <c r="G4951" s="1" t="s">
        <v>13</v>
      </c>
      <c r="H4951" s="1" t="s">
        <v>13</v>
      </c>
      <c r="I4951" s="1">
        <v>69</v>
      </c>
      <c r="J4951" t="str">
        <f t="shared" si="232"/>
        <v>Atípico</v>
      </c>
      <c r="K4951" t="str">
        <f t="shared" si="233"/>
        <v>No</v>
      </c>
      <c r="L4951">
        <f t="shared" si="234"/>
        <v>4206651</v>
      </c>
      <c r="M4951" s="1" t="str">
        <f>IF(ISBLANK(D4951),_xlfn.MODE.SNGL(moras[TIPO_ASEGURAMIENTO]),D4951)</f>
        <v>ASALARIADO</v>
      </c>
      <c r="N4951" s="1">
        <f>IF(ISBLANK(moras[[#This Row],[EDAD]]),T4972,moras[[#This Row],[EDAD]])</f>
        <v>69</v>
      </c>
    </row>
    <row r="4952" spans="1:14" x14ac:dyDescent="0.35">
      <c r="A4952" s="1">
        <v>4951</v>
      </c>
      <c r="B4952" s="1" t="s">
        <v>9</v>
      </c>
      <c r="C4952" s="1">
        <v>545415</v>
      </c>
      <c r="D4952" s="1" t="s">
        <v>10</v>
      </c>
      <c r="E4952" s="1" t="s">
        <v>16</v>
      </c>
      <c r="F4952" s="1" t="s">
        <v>12</v>
      </c>
      <c r="G4952" s="1" t="s">
        <v>13</v>
      </c>
      <c r="H4952" s="1" t="s">
        <v>13</v>
      </c>
      <c r="I4952" s="1">
        <v>20</v>
      </c>
      <c r="J4952" t="str">
        <f t="shared" si="232"/>
        <v>No</v>
      </c>
      <c r="K4952" t="str">
        <f t="shared" si="233"/>
        <v>No</v>
      </c>
      <c r="L4952">
        <f t="shared" si="234"/>
        <v>545415</v>
      </c>
      <c r="M4952" s="1" t="str">
        <f>IF(ISBLANK(D4952),_xlfn.MODE.SNGL(moras[TIPO_ASEGURAMIENTO]),D4952)</f>
        <v>ASALARIADO</v>
      </c>
      <c r="N4952" s="1">
        <f>IF(ISBLANK(moras[[#This Row],[EDAD]]),T4973,moras[[#This Row],[EDAD]])</f>
        <v>20</v>
      </c>
    </row>
    <row r="4953" spans="1:14" x14ac:dyDescent="0.35">
      <c r="A4953" s="1">
        <v>4952</v>
      </c>
      <c r="B4953" s="1" t="s">
        <v>15</v>
      </c>
      <c r="C4953" s="1">
        <v>330000</v>
      </c>
      <c r="D4953" s="1" t="s">
        <v>10</v>
      </c>
      <c r="E4953" s="1" t="s">
        <v>16</v>
      </c>
      <c r="F4953" s="1" t="s">
        <v>12</v>
      </c>
      <c r="G4953" s="1" t="s">
        <v>13</v>
      </c>
      <c r="H4953" s="1" t="s">
        <v>13</v>
      </c>
      <c r="I4953" s="1">
        <v>25</v>
      </c>
      <c r="J4953" t="str">
        <f t="shared" si="232"/>
        <v>No</v>
      </c>
      <c r="K4953" t="str">
        <f t="shared" si="233"/>
        <v>No</v>
      </c>
      <c r="L4953">
        <f t="shared" si="234"/>
        <v>330000</v>
      </c>
      <c r="M4953" s="1" t="str">
        <f>IF(ISBLANK(D4953),_xlfn.MODE.SNGL(moras[TIPO_ASEGURAMIENTO]),D4953)</f>
        <v>ASALARIADO</v>
      </c>
      <c r="N4953" s="1">
        <f>IF(ISBLANK(moras[[#This Row],[EDAD]]),T4974,moras[[#This Row],[EDAD]])</f>
        <v>25</v>
      </c>
    </row>
    <row r="4954" spans="1:14" x14ac:dyDescent="0.35">
      <c r="A4954" s="1">
        <v>4953</v>
      </c>
      <c r="B4954" s="1" t="s">
        <v>9</v>
      </c>
      <c r="C4954" s="1">
        <v>297046</v>
      </c>
      <c r="D4954" s="1" t="s">
        <v>17</v>
      </c>
      <c r="E4954" s="1" t="s">
        <v>16</v>
      </c>
      <c r="F4954" s="1" t="s">
        <v>12</v>
      </c>
      <c r="G4954" s="1" t="s">
        <v>13</v>
      </c>
      <c r="H4954" s="1" t="s">
        <v>13</v>
      </c>
      <c r="I4954" s="1">
        <v>62</v>
      </c>
      <c r="J4954" t="str">
        <f t="shared" si="232"/>
        <v>No</v>
      </c>
      <c r="K4954" t="str">
        <f t="shared" si="233"/>
        <v>No</v>
      </c>
      <c r="L4954">
        <f t="shared" si="234"/>
        <v>297046</v>
      </c>
      <c r="M4954" s="1" t="str">
        <f>IF(ISBLANK(D4954),_xlfn.MODE.SNGL(moras[TIPO_ASEGURAMIENTO]),D4954)</f>
        <v>ASEGURADO VOLUNTARIO</v>
      </c>
      <c r="N4954" s="1">
        <f>IF(ISBLANK(moras[[#This Row],[EDAD]]),T4975,moras[[#This Row],[EDAD]])</f>
        <v>62</v>
      </c>
    </row>
    <row r="4955" spans="1:14" x14ac:dyDescent="0.35">
      <c r="A4955" s="1">
        <v>4954</v>
      </c>
      <c r="B4955" s="1" t="s">
        <v>9</v>
      </c>
      <c r="C4955" s="1">
        <v>479252.04</v>
      </c>
      <c r="D4955" s="1" t="s">
        <v>10</v>
      </c>
      <c r="E4955" s="1" t="s">
        <v>16</v>
      </c>
      <c r="F4955" s="1" t="s">
        <v>12</v>
      </c>
      <c r="G4955" s="1" t="s">
        <v>13</v>
      </c>
      <c r="H4955" s="1" t="s">
        <v>13</v>
      </c>
      <c r="I4955" s="1">
        <v>25</v>
      </c>
      <c r="J4955" t="str">
        <f t="shared" si="232"/>
        <v>No</v>
      </c>
      <c r="K4955" t="str">
        <f t="shared" si="233"/>
        <v>No</v>
      </c>
      <c r="L4955">
        <f t="shared" si="234"/>
        <v>479252.04</v>
      </c>
      <c r="M4955" s="1" t="str">
        <f>IF(ISBLANK(D4955),_xlfn.MODE.SNGL(moras[TIPO_ASEGURAMIENTO]),D4955)</f>
        <v>ASALARIADO</v>
      </c>
      <c r="N4955" s="1">
        <f>IF(ISBLANK(moras[[#This Row],[EDAD]]),T4976,moras[[#This Row],[EDAD]])</f>
        <v>25</v>
      </c>
    </row>
    <row r="4956" spans="1:14" x14ac:dyDescent="0.35">
      <c r="A4956" s="1">
        <v>4955</v>
      </c>
      <c r="B4956" s="1" t="s">
        <v>15</v>
      </c>
      <c r="C4956" s="1">
        <v>371690</v>
      </c>
      <c r="D4956" s="1" t="s">
        <v>10</v>
      </c>
      <c r="E4956" s="1" t="s">
        <v>16</v>
      </c>
      <c r="F4956" s="1" t="s">
        <v>12</v>
      </c>
      <c r="G4956" s="1" t="s">
        <v>13</v>
      </c>
      <c r="H4956" s="1" t="s">
        <v>13</v>
      </c>
      <c r="I4956" s="1">
        <v>48</v>
      </c>
      <c r="J4956" t="str">
        <f t="shared" si="232"/>
        <v>No</v>
      </c>
      <c r="K4956" t="str">
        <f t="shared" si="233"/>
        <v>No</v>
      </c>
      <c r="L4956">
        <f t="shared" si="234"/>
        <v>371690</v>
      </c>
      <c r="M4956" s="1" t="str">
        <f>IF(ISBLANK(D4956),_xlfn.MODE.SNGL(moras[TIPO_ASEGURAMIENTO]),D4956)</f>
        <v>ASALARIADO</v>
      </c>
      <c r="N4956" s="1">
        <f>IF(ISBLANK(moras[[#This Row],[EDAD]]),T4977,moras[[#This Row],[EDAD]])</f>
        <v>48</v>
      </c>
    </row>
    <row r="4957" spans="1:14" x14ac:dyDescent="0.35">
      <c r="A4957" s="1">
        <v>4956</v>
      </c>
      <c r="B4957" s="1" t="s">
        <v>15</v>
      </c>
      <c r="C4957" s="1">
        <v>1200000</v>
      </c>
      <c r="D4957" s="1" t="s">
        <v>10</v>
      </c>
      <c r="E4957" s="1" t="s">
        <v>16</v>
      </c>
      <c r="F4957" s="1" t="s">
        <v>12</v>
      </c>
      <c r="G4957" s="1" t="s">
        <v>12</v>
      </c>
      <c r="H4957" s="1" t="s">
        <v>13</v>
      </c>
      <c r="I4957" s="1">
        <v>78</v>
      </c>
      <c r="J4957" t="str">
        <f t="shared" si="232"/>
        <v>No</v>
      </c>
      <c r="K4957" t="str">
        <f t="shared" si="233"/>
        <v>No</v>
      </c>
      <c r="L4957">
        <f t="shared" si="234"/>
        <v>1200000</v>
      </c>
      <c r="M4957" s="1" t="str">
        <f>IF(ISBLANK(D4957),_xlfn.MODE.SNGL(moras[TIPO_ASEGURAMIENTO]),D4957)</f>
        <v>ASALARIADO</v>
      </c>
      <c r="N4957" s="1">
        <f>IF(ISBLANK(moras[[#This Row],[EDAD]]),T4978,moras[[#This Row],[EDAD]])</f>
        <v>78</v>
      </c>
    </row>
    <row r="4958" spans="1:14" x14ac:dyDescent="0.35">
      <c r="A4958" s="1">
        <v>4957</v>
      </c>
      <c r="B4958" s="1" t="s">
        <v>9</v>
      </c>
      <c r="C4958" s="1">
        <v>428960.15</v>
      </c>
      <c r="D4958" s="1" t="s">
        <v>10</v>
      </c>
      <c r="E4958" s="1" t="s">
        <v>16</v>
      </c>
      <c r="F4958" s="1" t="s">
        <v>12</v>
      </c>
      <c r="G4958" s="1" t="s">
        <v>13</v>
      </c>
      <c r="H4958" s="1" t="s">
        <v>13</v>
      </c>
      <c r="I4958" s="1">
        <v>41</v>
      </c>
      <c r="J4958" t="str">
        <f t="shared" si="232"/>
        <v>No</v>
      </c>
      <c r="K4958" t="str">
        <f t="shared" si="233"/>
        <v>No</v>
      </c>
      <c r="L4958">
        <f t="shared" si="234"/>
        <v>428960.15</v>
      </c>
      <c r="M4958" s="1" t="str">
        <f>IF(ISBLANK(D4958),_xlfn.MODE.SNGL(moras[TIPO_ASEGURAMIENTO]),D4958)</f>
        <v>ASALARIADO</v>
      </c>
      <c r="N4958" s="1">
        <f>IF(ISBLANK(moras[[#This Row],[EDAD]]),T4979,moras[[#This Row],[EDAD]])</f>
        <v>41</v>
      </c>
    </row>
    <row r="4959" spans="1:14" x14ac:dyDescent="0.35">
      <c r="A4959" s="1">
        <v>4958</v>
      </c>
      <c r="B4959" s="1" t="s">
        <v>9</v>
      </c>
      <c r="C4959" s="1">
        <v>290000</v>
      </c>
      <c r="D4959" s="1" t="s">
        <v>10</v>
      </c>
      <c r="E4959" s="1" t="s">
        <v>16</v>
      </c>
      <c r="F4959" s="1" t="s">
        <v>12</v>
      </c>
      <c r="G4959" s="1" t="s">
        <v>12</v>
      </c>
      <c r="H4959" s="1" t="s">
        <v>13</v>
      </c>
      <c r="I4959" s="1">
        <v>37</v>
      </c>
      <c r="J4959" t="str">
        <f t="shared" si="232"/>
        <v>No</v>
      </c>
      <c r="K4959" t="str">
        <f t="shared" si="233"/>
        <v>No</v>
      </c>
      <c r="L4959">
        <f t="shared" si="234"/>
        <v>290000</v>
      </c>
      <c r="M4959" s="1" t="str">
        <f>IF(ISBLANK(D4959),_xlfn.MODE.SNGL(moras[TIPO_ASEGURAMIENTO]),D4959)</f>
        <v>ASALARIADO</v>
      </c>
      <c r="N4959" s="1">
        <f>IF(ISBLANK(moras[[#This Row],[EDAD]]),T4980,moras[[#This Row],[EDAD]])</f>
        <v>37</v>
      </c>
    </row>
    <row r="4960" spans="1:14" x14ac:dyDescent="0.35">
      <c r="A4960" s="1">
        <v>4959</v>
      </c>
      <c r="B4960" s="1" t="s">
        <v>9</v>
      </c>
      <c r="C4960" s="1">
        <v>543612.26</v>
      </c>
      <c r="D4960" s="1" t="s">
        <v>10</v>
      </c>
      <c r="E4960" s="1" t="s">
        <v>11</v>
      </c>
      <c r="F4960" s="1" t="s">
        <v>12</v>
      </c>
      <c r="G4960" s="1" t="s">
        <v>13</v>
      </c>
      <c r="H4960" s="1" t="s">
        <v>13</v>
      </c>
      <c r="I4960" s="1">
        <v>39</v>
      </c>
      <c r="J4960" t="str">
        <f t="shared" si="232"/>
        <v>No</v>
      </c>
      <c r="K4960" t="str">
        <f t="shared" si="233"/>
        <v>No</v>
      </c>
      <c r="L4960">
        <f t="shared" si="234"/>
        <v>543612.26</v>
      </c>
      <c r="M4960" s="1" t="str">
        <f>IF(ISBLANK(D4960),_xlfn.MODE.SNGL(moras[TIPO_ASEGURAMIENTO]),D4960)</f>
        <v>ASALARIADO</v>
      </c>
      <c r="N4960" s="1">
        <f>IF(ISBLANK(moras[[#This Row],[EDAD]]),T4981,moras[[#This Row],[EDAD]])</f>
        <v>39</v>
      </c>
    </row>
    <row r="4961" spans="1:14" x14ac:dyDescent="0.35">
      <c r="A4961" s="1">
        <v>4960</v>
      </c>
      <c r="B4961" s="1" t="s">
        <v>9</v>
      </c>
      <c r="C4961" s="1">
        <v>149130</v>
      </c>
      <c r="D4961" s="1" t="s">
        <v>10</v>
      </c>
      <c r="E4961" s="1" t="s">
        <v>16</v>
      </c>
      <c r="F4961" s="1" t="s">
        <v>12</v>
      </c>
      <c r="G4961" s="1" t="s">
        <v>12</v>
      </c>
      <c r="H4961" s="1" t="s">
        <v>12</v>
      </c>
      <c r="I4961" s="1">
        <v>29</v>
      </c>
      <c r="J4961" t="str">
        <f t="shared" si="232"/>
        <v>No</v>
      </c>
      <c r="K4961" t="str">
        <f t="shared" si="233"/>
        <v>No</v>
      </c>
      <c r="L4961">
        <f t="shared" si="234"/>
        <v>149130</v>
      </c>
      <c r="M4961" s="1" t="str">
        <f>IF(ISBLANK(D4961),_xlfn.MODE.SNGL(moras[TIPO_ASEGURAMIENTO]),D4961)</f>
        <v>ASALARIADO</v>
      </c>
      <c r="N4961" s="1">
        <f>IF(ISBLANK(moras[[#This Row],[EDAD]]),T4982,moras[[#This Row],[EDAD]])</f>
        <v>29</v>
      </c>
    </row>
    <row r="4962" spans="1:14" x14ac:dyDescent="0.35">
      <c r="A4962" s="1">
        <v>4961</v>
      </c>
      <c r="B4962" s="1" t="s">
        <v>9</v>
      </c>
      <c r="C4962" s="1">
        <v>347603</v>
      </c>
      <c r="D4962" s="1" t="s">
        <v>18</v>
      </c>
      <c r="E4962" s="1" t="s">
        <v>16</v>
      </c>
      <c r="F4962" s="1" t="s">
        <v>12</v>
      </c>
      <c r="G4962" s="1" t="s">
        <v>13</v>
      </c>
      <c r="H4962" s="1" t="s">
        <v>12</v>
      </c>
      <c r="I4962" s="1">
        <v>46</v>
      </c>
      <c r="J4962" t="str">
        <f t="shared" si="232"/>
        <v>No</v>
      </c>
      <c r="K4962" t="str">
        <f t="shared" si="233"/>
        <v>No</v>
      </c>
      <c r="L4962">
        <f t="shared" si="234"/>
        <v>347603</v>
      </c>
      <c r="M4962" s="1" t="str">
        <f>IF(ISBLANK(D4962),_xlfn.MODE.SNGL(moras[TIPO_ASEGURAMIENTO]),D4962)</f>
        <v>TRABAJADOR INDEPENDIENTE</v>
      </c>
      <c r="N4962" s="1">
        <f>IF(ISBLANK(moras[[#This Row],[EDAD]]),T4983,moras[[#This Row],[EDAD]])</f>
        <v>46</v>
      </c>
    </row>
    <row r="4963" spans="1:14" x14ac:dyDescent="0.35">
      <c r="A4963" s="1">
        <v>4962</v>
      </c>
      <c r="B4963" s="1" t="s">
        <v>9</v>
      </c>
      <c r="C4963" s="1">
        <v>1211650.6299999999</v>
      </c>
      <c r="D4963" s="1" t="s">
        <v>10</v>
      </c>
      <c r="E4963" s="1" t="s">
        <v>16</v>
      </c>
      <c r="F4963" s="1" t="s">
        <v>12</v>
      </c>
      <c r="G4963" s="1" t="s">
        <v>13</v>
      </c>
      <c r="H4963" s="1" t="s">
        <v>13</v>
      </c>
      <c r="I4963" s="1">
        <v>61</v>
      </c>
      <c r="J4963" t="str">
        <f t="shared" si="232"/>
        <v>No</v>
      </c>
      <c r="K4963" t="str">
        <f t="shared" si="233"/>
        <v>No</v>
      </c>
      <c r="L4963">
        <f t="shared" si="234"/>
        <v>1211650.6299999999</v>
      </c>
      <c r="M4963" s="1" t="str">
        <f>IF(ISBLANK(D4963),_xlfn.MODE.SNGL(moras[TIPO_ASEGURAMIENTO]),D4963)</f>
        <v>ASALARIADO</v>
      </c>
      <c r="N4963" s="1">
        <f>IF(ISBLANK(moras[[#This Row],[EDAD]]),T4984,moras[[#This Row],[EDAD]])</f>
        <v>61</v>
      </c>
    </row>
    <row r="4964" spans="1:14" x14ac:dyDescent="0.35">
      <c r="A4964" s="1">
        <v>4963</v>
      </c>
      <c r="B4964" s="1" t="s">
        <v>15</v>
      </c>
      <c r="C4964" s="1">
        <v>714152</v>
      </c>
      <c r="D4964" s="1" t="s">
        <v>10</v>
      </c>
      <c r="E4964" s="1" t="s">
        <v>16</v>
      </c>
      <c r="F4964" s="1" t="s">
        <v>12</v>
      </c>
      <c r="G4964" s="1" t="s">
        <v>13</v>
      </c>
      <c r="H4964" s="1" t="s">
        <v>13</v>
      </c>
      <c r="I4964" s="1">
        <v>31</v>
      </c>
      <c r="J4964" t="str">
        <f t="shared" si="232"/>
        <v>No</v>
      </c>
      <c r="K4964" t="str">
        <f t="shared" si="233"/>
        <v>No</v>
      </c>
      <c r="L4964">
        <f t="shared" si="234"/>
        <v>714152</v>
      </c>
      <c r="M4964" s="1" t="str">
        <f>IF(ISBLANK(D4964),_xlfn.MODE.SNGL(moras[TIPO_ASEGURAMIENTO]),D4964)</f>
        <v>ASALARIADO</v>
      </c>
      <c r="N4964" s="1">
        <f>IF(ISBLANK(moras[[#This Row],[EDAD]]),T4985,moras[[#This Row],[EDAD]])</f>
        <v>31</v>
      </c>
    </row>
    <row r="4965" spans="1:14" x14ac:dyDescent="0.35">
      <c r="A4965" s="1">
        <v>4964</v>
      </c>
      <c r="B4965" s="1" t="s">
        <v>9</v>
      </c>
      <c r="C4965" s="1">
        <v>298000</v>
      </c>
      <c r="D4965" s="1" t="s">
        <v>17</v>
      </c>
      <c r="E4965" s="1" t="s">
        <v>16</v>
      </c>
      <c r="F4965" s="1" t="s">
        <v>12</v>
      </c>
      <c r="G4965" s="1" t="s">
        <v>12</v>
      </c>
      <c r="H4965" s="1" t="s">
        <v>13</v>
      </c>
      <c r="I4965" s="1">
        <v>31</v>
      </c>
      <c r="J4965" t="str">
        <f t="shared" si="232"/>
        <v>No</v>
      </c>
      <c r="K4965" t="str">
        <f t="shared" si="233"/>
        <v>No</v>
      </c>
      <c r="L4965">
        <f t="shared" si="234"/>
        <v>298000</v>
      </c>
      <c r="M4965" s="1" t="str">
        <f>IF(ISBLANK(D4965),_xlfn.MODE.SNGL(moras[TIPO_ASEGURAMIENTO]),D4965)</f>
        <v>ASEGURADO VOLUNTARIO</v>
      </c>
      <c r="N4965" s="1">
        <f>IF(ISBLANK(moras[[#This Row],[EDAD]]),T4986,moras[[#This Row],[EDAD]])</f>
        <v>31</v>
      </c>
    </row>
    <row r="4966" spans="1:14" x14ac:dyDescent="0.35">
      <c r="A4966" s="1">
        <v>4965</v>
      </c>
      <c r="B4966" s="1" t="s">
        <v>15</v>
      </c>
      <c r="C4966" s="1">
        <v>349768</v>
      </c>
      <c r="D4966" s="1" t="s">
        <v>10</v>
      </c>
      <c r="E4966" s="1" t="s">
        <v>11</v>
      </c>
      <c r="F4966" s="1" t="s">
        <v>12</v>
      </c>
      <c r="G4966" s="1" t="s">
        <v>13</v>
      </c>
      <c r="H4966" s="1" t="s">
        <v>12</v>
      </c>
      <c r="I4966" s="1">
        <v>55</v>
      </c>
      <c r="J4966" t="str">
        <f t="shared" si="232"/>
        <v>No</v>
      </c>
      <c r="K4966" t="str">
        <f t="shared" si="233"/>
        <v>No</v>
      </c>
      <c r="L4966">
        <f t="shared" si="234"/>
        <v>349768</v>
      </c>
      <c r="M4966" s="1" t="str">
        <f>IF(ISBLANK(D4966),_xlfn.MODE.SNGL(moras[TIPO_ASEGURAMIENTO]),D4966)</f>
        <v>ASALARIADO</v>
      </c>
      <c r="N4966" s="1">
        <f>IF(ISBLANK(moras[[#This Row],[EDAD]]),T4987,moras[[#This Row],[EDAD]])</f>
        <v>55</v>
      </c>
    </row>
    <row r="4967" spans="1:14" x14ac:dyDescent="0.35">
      <c r="A4967" s="1">
        <v>4966</v>
      </c>
      <c r="B4967" s="1" t="s">
        <v>15</v>
      </c>
      <c r="C4967" s="1">
        <v>297046</v>
      </c>
      <c r="D4967" s="1" t="s">
        <v>17</v>
      </c>
      <c r="E4967" s="1" t="s">
        <v>16</v>
      </c>
      <c r="F4967" s="1" t="s">
        <v>13</v>
      </c>
      <c r="G4967" s="1" t="s">
        <v>13</v>
      </c>
      <c r="H4967" s="1" t="s">
        <v>13</v>
      </c>
      <c r="I4967" s="1">
        <v>43</v>
      </c>
      <c r="J4967" t="str">
        <f t="shared" si="232"/>
        <v>No</v>
      </c>
      <c r="K4967" t="str">
        <f t="shared" si="233"/>
        <v>No</v>
      </c>
      <c r="L4967">
        <f t="shared" si="234"/>
        <v>297046</v>
      </c>
      <c r="M4967" s="1" t="str">
        <f>IF(ISBLANK(D4967),_xlfn.MODE.SNGL(moras[TIPO_ASEGURAMIENTO]),D4967)</f>
        <v>ASEGURADO VOLUNTARIO</v>
      </c>
      <c r="N4967" s="1">
        <f>IF(ISBLANK(moras[[#This Row],[EDAD]]),T4988,moras[[#This Row],[EDAD]])</f>
        <v>43</v>
      </c>
    </row>
    <row r="4968" spans="1:14" x14ac:dyDescent="0.35">
      <c r="A4968" s="1">
        <v>4967</v>
      </c>
      <c r="B4968" s="1" t="s">
        <v>9</v>
      </c>
      <c r="C4968" s="1">
        <v>428928.14</v>
      </c>
      <c r="D4968" s="1" t="s">
        <v>10</v>
      </c>
      <c r="E4968" s="1" t="s">
        <v>16</v>
      </c>
      <c r="F4968" s="1" t="s">
        <v>12</v>
      </c>
      <c r="G4968" s="1" t="s">
        <v>13</v>
      </c>
      <c r="H4968" s="1" t="s">
        <v>13</v>
      </c>
      <c r="I4968" s="1">
        <v>36</v>
      </c>
      <c r="J4968" t="str">
        <f t="shared" si="232"/>
        <v>No</v>
      </c>
      <c r="K4968" t="str">
        <f t="shared" si="233"/>
        <v>No</v>
      </c>
      <c r="L4968">
        <f t="shared" si="234"/>
        <v>428928.14</v>
      </c>
      <c r="M4968" s="1" t="str">
        <f>IF(ISBLANK(D4968),_xlfn.MODE.SNGL(moras[TIPO_ASEGURAMIENTO]),D4968)</f>
        <v>ASALARIADO</v>
      </c>
      <c r="N4968" s="1">
        <f>IF(ISBLANK(moras[[#This Row],[EDAD]]),T4989,moras[[#This Row],[EDAD]])</f>
        <v>36</v>
      </c>
    </row>
    <row r="4969" spans="1:14" x14ac:dyDescent="0.35">
      <c r="A4969" s="1">
        <v>4968</v>
      </c>
      <c r="B4969" s="1" t="s">
        <v>15</v>
      </c>
      <c r="C4969" s="1">
        <v>446938.37</v>
      </c>
      <c r="D4969" s="1" t="s">
        <v>10</v>
      </c>
      <c r="E4969" s="1" t="s">
        <v>16</v>
      </c>
      <c r="F4969" s="1" t="s">
        <v>12</v>
      </c>
      <c r="G4969" s="1" t="s">
        <v>13</v>
      </c>
      <c r="H4969" s="1" t="s">
        <v>12</v>
      </c>
      <c r="I4969" s="1">
        <v>30</v>
      </c>
      <c r="J4969" t="str">
        <f t="shared" si="232"/>
        <v>No</v>
      </c>
      <c r="K4969" t="str">
        <f t="shared" si="233"/>
        <v>No</v>
      </c>
      <c r="L4969">
        <f t="shared" si="234"/>
        <v>446938.37</v>
      </c>
      <c r="M4969" s="1" t="str">
        <f>IF(ISBLANK(D4969),_xlfn.MODE.SNGL(moras[TIPO_ASEGURAMIENTO]),D4969)</f>
        <v>ASALARIADO</v>
      </c>
      <c r="N4969" s="1">
        <f>IF(ISBLANK(moras[[#This Row],[EDAD]]),T4990,moras[[#This Row],[EDAD]])</f>
        <v>30</v>
      </c>
    </row>
    <row r="4970" spans="1:14" x14ac:dyDescent="0.35">
      <c r="A4970" s="1">
        <v>4969</v>
      </c>
      <c r="B4970" s="1" t="s">
        <v>15</v>
      </c>
      <c r="C4970" s="1">
        <v>968467.27</v>
      </c>
      <c r="D4970" s="1" t="s">
        <v>10</v>
      </c>
      <c r="E4970" s="1" t="s">
        <v>16</v>
      </c>
      <c r="F4970" s="1" t="s">
        <v>12</v>
      </c>
      <c r="G4970" s="1" t="s">
        <v>13</v>
      </c>
      <c r="H4970" s="1" t="s">
        <v>13</v>
      </c>
      <c r="I4970" s="1">
        <v>33</v>
      </c>
      <c r="J4970" t="str">
        <f t="shared" si="232"/>
        <v>No</v>
      </c>
      <c r="K4970" t="str">
        <f t="shared" si="233"/>
        <v>No</v>
      </c>
      <c r="L4970">
        <f t="shared" si="234"/>
        <v>968467.27</v>
      </c>
      <c r="M4970" s="1" t="str">
        <f>IF(ISBLANK(D4970),_xlfn.MODE.SNGL(moras[TIPO_ASEGURAMIENTO]),D4970)</f>
        <v>ASALARIADO</v>
      </c>
      <c r="N4970" s="1">
        <f>IF(ISBLANK(moras[[#This Row],[EDAD]]),T4991,moras[[#This Row],[EDAD]])</f>
        <v>33</v>
      </c>
    </row>
    <row r="4971" spans="1:14" x14ac:dyDescent="0.35">
      <c r="A4971" s="1">
        <v>4970</v>
      </c>
      <c r="B4971" s="1" t="s">
        <v>15</v>
      </c>
      <c r="C4971" s="1">
        <v>302470</v>
      </c>
      <c r="D4971" s="1" t="s">
        <v>18</v>
      </c>
      <c r="E4971" s="1" t="s">
        <v>16</v>
      </c>
      <c r="F4971" s="1" t="s">
        <v>12</v>
      </c>
      <c r="G4971" s="1" t="s">
        <v>13</v>
      </c>
      <c r="H4971" s="1" t="s">
        <v>13</v>
      </c>
      <c r="I4971" s="1">
        <v>23</v>
      </c>
      <c r="J4971" t="str">
        <f t="shared" si="232"/>
        <v>No</v>
      </c>
      <c r="K4971" t="str">
        <f t="shared" si="233"/>
        <v>No</v>
      </c>
      <c r="L4971">
        <f t="shared" si="234"/>
        <v>302470</v>
      </c>
      <c r="M4971" s="1" t="str">
        <f>IF(ISBLANK(D4971),_xlfn.MODE.SNGL(moras[TIPO_ASEGURAMIENTO]),D4971)</f>
        <v>TRABAJADOR INDEPENDIENTE</v>
      </c>
      <c r="N4971" s="1">
        <f>IF(ISBLANK(moras[[#This Row],[EDAD]]),T4992,moras[[#This Row],[EDAD]])</f>
        <v>23</v>
      </c>
    </row>
    <row r="4972" spans="1:14" x14ac:dyDescent="0.35">
      <c r="A4972" s="1">
        <v>4971</v>
      </c>
      <c r="B4972" s="1" t="s">
        <v>9</v>
      </c>
      <c r="C4972" s="1">
        <v>742053.13</v>
      </c>
      <c r="D4972" s="1" t="s">
        <v>10</v>
      </c>
      <c r="E4972" s="1" t="s">
        <v>11</v>
      </c>
      <c r="F4972" s="1" t="s">
        <v>12</v>
      </c>
      <c r="G4972" s="1" t="s">
        <v>13</v>
      </c>
      <c r="H4972" s="1" t="s">
        <v>13</v>
      </c>
      <c r="I4972" s="1">
        <v>39</v>
      </c>
      <c r="J4972" t="str">
        <f t="shared" si="232"/>
        <v>No</v>
      </c>
      <c r="K4972" t="str">
        <f t="shared" si="233"/>
        <v>No</v>
      </c>
      <c r="L4972">
        <f t="shared" si="234"/>
        <v>742053.13</v>
      </c>
      <c r="M4972" s="1" t="str">
        <f>IF(ISBLANK(D4972),_xlfn.MODE.SNGL(moras[TIPO_ASEGURAMIENTO]),D4972)</f>
        <v>ASALARIADO</v>
      </c>
      <c r="N4972" s="1">
        <f>IF(ISBLANK(moras[[#This Row],[EDAD]]),T4993,moras[[#This Row],[EDAD]])</f>
        <v>39</v>
      </c>
    </row>
    <row r="4973" spans="1:14" x14ac:dyDescent="0.35">
      <c r="A4973" s="1">
        <v>4972</v>
      </c>
      <c r="B4973" s="1" t="s">
        <v>9</v>
      </c>
      <c r="C4973" s="1">
        <v>442402.66</v>
      </c>
      <c r="D4973" s="1" t="s">
        <v>10</v>
      </c>
      <c r="E4973" s="1" t="s">
        <v>16</v>
      </c>
      <c r="F4973" s="1" t="s">
        <v>12</v>
      </c>
      <c r="G4973" s="1" t="s">
        <v>13</v>
      </c>
      <c r="H4973" s="1" t="s">
        <v>13</v>
      </c>
      <c r="I4973" s="1">
        <v>33</v>
      </c>
      <c r="J4973" t="str">
        <f t="shared" si="232"/>
        <v>No</v>
      </c>
      <c r="K4973" t="str">
        <f t="shared" si="233"/>
        <v>No</v>
      </c>
      <c r="L4973">
        <f t="shared" si="234"/>
        <v>442402.66</v>
      </c>
      <c r="M4973" s="1" t="str">
        <f>IF(ISBLANK(D4973),_xlfn.MODE.SNGL(moras[TIPO_ASEGURAMIENTO]),D4973)</f>
        <v>ASALARIADO</v>
      </c>
      <c r="N4973" s="1">
        <f>IF(ISBLANK(moras[[#This Row],[EDAD]]),T4994,moras[[#This Row],[EDAD]])</f>
        <v>33</v>
      </c>
    </row>
    <row r="4974" spans="1:14" x14ac:dyDescent="0.35">
      <c r="A4974" s="1">
        <v>4973</v>
      </c>
      <c r="B4974" s="1" t="s">
        <v>9</v>
      </c>
      <c r="C4974" s="1">
        <v>911494.56</v>
      </c>
      <c r="D4974" s="1" t="s">
        <v>10</v>
      </c>
      <c r="E4974" s="1" t="s">
        <v>16</v>
      </c>
      <c r="F4974" s="1" t="s">
        <v>12</v>
      </c>
      <c r="G4974" s="1" t="s">
        <v>13</v>
      </c>
      <c r="H4974" s="1" t="s">
        <v>13</v>
      </c>
      <c r="I4974" s="1">
        <v>41</v>
      </c>
      <c r="J4974" t="str">
        <f t="shared" si="232"/>
        <v>No</v>
      </c>
      <c r="K4974" t="str">
        <f t="shared" si="233"/>
        <v>No</v>
      </c>
      <c r="L4974">
        <f t="shared" si="234"/>
        <v>911494.56</v>
      </c>
      <c r="M4974" s="1" t="str">
        <f>IF(ISBLANK(D4974),_xlfn.MODE.SNGL(moras[TIPO_ASEGURAMIENTO]),D4974)</f>
        <v>ASALARIADO</v>
      </c>
      <c r="N4974" s="1">
        <f>IF(ISBLANK(moras[[#This Row],[EDAD]]),T4995,moras[[#This Row],[EDAD]])</f>
        <v>41</v>
      </c>
    </row>
    <row r="4975" spans="1:14" x14ac:dyDescent="0.35">
      <c r="A4975" s="1">
        <v>4974</v>
      </c>
      <c r="B4975" s="1" t="s">
        <v>15</v>
      </c>
      <c r="C4975" s="1">
        <v>1000000</v>
      </c>
      <c r="D4975" s="1" t="s">
        <v>10</v>
      </c>
      <c r="E4975" s="1" t="s">
        <v>16</v>
      </c>
      <c r="F4975" s="1" t="s">
        <v>12</v>
      </c>
      <c r="G4975" s="1" t="s">
        <v>13</v>
      </c>
      <c r="H4975" s="1" t="s">
        <v>13</v>
      </c>
      <c r="I4975" s="1">
        <v>37</v>
      </c>
      <c r="J4975" t="str">
        <f t="shared" si="232"/>
        <v>No</v>
      </c>
      <c r="K4975" t="str">
        <f t="shared" si="233"/>
        <v>No</v>
      </c>
      <c r="L4975">
        <f t="shared" si="234"/>
        <v>1000000</v>
      </c>
      <c r="M4975" s="1" t="str">
        <f>IF(ISBLANK(D4975),_xlfn.MODE.SNGL(moras[TIPO_ASEGURAMIENTO]),D4975)</f>
        <v>ASALARIADO</v>
      </c>
      <c r="N4975" s="1">
        <f>IF(ISBLANK(moras[[#This Row],[EDAD]]),T4996,moras[[#This Row],[EDAD]])</f>
        <v>37</v>
      </c>
    </row>
    <row r="4976" spans="1:14" x14ac:dyDescent="0.35">
      <c r="A4976" s="1">
        <v>4975</v>
      </c>
      <c r="B4976" s="1" t="s">
        <v>15</v>
      </c>
      <c r="C4976" s="1">
        <v>415284</v>
      </c>
      <c r="D4976" s="1" t="s">
        <v>14</v>
      </c>
      <c r="E4976" s="1" t="s">
        <v>11</v>
      </c>
      <c r="F4976" s="1" t="s">
        <v>12</v>
      </c>
      <c r="G4976" s="1" t="s">
        <v>13</v>
      </c>
      <c r="H4976" s="1" t="s">
        <v>13</v>
      </c>
      <c r="I4976" s="1">
        <v>66</v>
      </c>
      <c r="J4976" t="str">
        <f t="shared" si="232"/>
        <v>No</v>
      </c>
      <c r="K4976" t="str">
        <f t="shared" si="233"/>
        <v>No</v>
      </c>
      <c r="L4976">
        <f t="shared" si="234"/>
        <v>415284</v>
      </c>
      <c r="M4976" s="1" t="str">
        <f>IF(ISBLANK(D4976),_xlfn.MODE.SNGL(moras[TIPO_ASEGURAMIENTO]),D4976)</f>
        <v>PENSIONADOS EN SU PROPIO SISTEMA</v>
      </c>
      <c r="N4976" s="1">
        <f>IF(ISBLANK(moras[[#This Row],[EDAD]]),T4997,moras[[#This Row],[EDAD]])</f>
        <v>66</v>
      </c>
    </row>
    <row r="4977" spans="1:14" x14ac:dyDescent="0.35">
      <c r="A4977" s="1">
        <v>4976</v>
      </c>
      <c r="B4977" s="1" t="s">
        <v>9</v>
      </c>
      <c r="C4977" s="1">
        <v>278030</v>
      </c>
      <c r="D4977" s="1" t="s">
        <v>18</v>
      </c>
      <c r="E4977" s="1" t="s">
        <v>16</v>
      </c>
      <c r="F4977" s="1" t="s">
        <v>12</v>
      </c>
      <c r="G4977" s="1" t="s">
        <v>13</v>
      </c>
      <c r="H4977" s="1" t="s">
        <v>12</v>
      </c>
      <c r="I4977" s="1">
        <v>25</v>
      </c>
      <c r="J4977" t="str">
        <f t="shared" si="232"/>
        <v>No</v>
      </c>
      <c r="K4977" t="str">
        <f t="shared" si="233"/>
        <v>No</v>
      </c>
      <c r="L4977">
        <f t="shared" si="234"/>
        <v>278030</v>
      </c>
      <c r="M4977" s="1" t="str">
        <f>IF(ISBLANK(D4977),_xlfn.MODE.SNGL(moras[TIPO_ASEGURAMIENTO]),D4977)</f>
        <v>TRABAJADOR INDEPENDIENTE</v>
      </c>
      <c r="N4977" s="1">
        <f>IF(ISBLANK(moras[[#This Row],[EDAD]]),T4998,moras[[#This Row],[EDAD]])</f>
        <v>25</v>
      </c>
    </row>
    <row r="4978" spans="1:14" x14ac:dyDescent="0.35">
      <c r="A4978" s="1">
        <v>4977</v>
      </c>
      <c r="B4978" s="1" t="s">
        <v>9</v>
      </c>
      <c r="C4978" s="1">
        <v>346518.97</v>
      </c>
      <c r="D4978" s="1" t="s">
        <v>10</v>
      </c>
      <c r="E4978" s="1" t="s">
        <v>16</v>
      </c>
      <c r="F4978" s="1" t="s">
        <v>12</v>
      </c>
      <c r="G4978" s="1" t="s">
        <v>13</v>
      </c>
      <c r="H4978" s="1" t="s">
        <v>13</v>
      </c>
      <c r="I4978" s="1">
        <v>22</v>
      </c>
      <c r="J4978" t="str">
        <f t="shared" si="232"/>
        <v>No</v>
      </c>
      <c r="K4978" t="str">
        <f t="shared" si="233"/>
        <v>No</v>
      </c>
      <c r="L4978">
        <f t="shared" si="234"/>
        <v>346518.97</v>
      </c>
      <c r="M4978" s="1" t="str">
        <f>IF(ISBLANK(D4978),_xlfn.MODE.SNGL(moras[TIPO_ASEGURAMIENTO]),D4978)</f>
        <v>ASALARIADO</v>
      </c>
      <c r="N4978" s="1">
        <f>IF(ISBLANK(moras[[#This Row],[EDAD]]),T4999,moras[[#This Row],[EDAD]])</f>
        <v>22</v>
      </c>
    </row>
    <row r="4979" spans="1:14" x14ac:dyDescent="0.35">
      <c r="A4979" s="1">
        <v>4978</v>
      </c>
      <c r="B4979" s="1" t="s">
        <v>15</v>
      </c>
      <c r="C4979" s="1">
        <v>1261759.8799999999</v>
      </c>
      <c r="D4979" s="1" t="s">
        <v>10</v>
      </c>
      <c r="E4979" s="1" t="s">
        <v>11</v>
      </c>
      <c r="F4979" s="1" t="s">
        <v>12</v>
      </c>
      <c r="G4979" s="1" t="s">
        <v>13</v>
      </c>
      <c r="H4979" s="1" t="s">
        <v>13</v>
      </c>
      <c r="I4979" s="1">
        <v>35</v>
      </c>
      <c r="J4979" t="str">
        <f t="shared" si="232"/>
        <v>No</v>
      </c>
      <c r="K4979" t="str">
        <f t="shared" si="233"/>
        <v>No</v>
      </c>
      <c r="L4979">
        <f t="shared" si="234"/>
        <v>1261759.8799999999</v>
      </c>
      <c r="M4979" s="1" t="str">
        <f>IF(ISBLANK(D4979),_xlfn.MODE.SNGL(moras[TIPO_ASEGURAMIENTO]),D4979)</f>
        <v>ASALARIADO</v>
      </c>
      <c r="N4979" s="1">
        <f>IF(ISBLANK(moras[[#This Row],[EDAD]]),T5000,moras[[#This Row],[EDAD]])</f>
        <v>35</v>
      </c>
    </row>
    <row r="4980" spans="1:14" x14ac:dyDescent="0.35">
      <c r="A4980" s="1">
        <v>4979</v>
      </c>
      <c r="B4980" s="1" t="s">
        <v>9</v>
      </c>
      <c r="C4980" s="1">
        <v>889320.28</v>
      </c>
      <c r="D4980" s="1" t="s">
        <v>21</v>
      </c>
      <c r="E4980" s="1" t="s">
        <v>16</v>
      </c>
      <c r="F4980" s="1" t="s">
        <v>12</v>
      </c>
      <c r="G4980" s="1" t="s">
        <v>13</v>
      </c>
      <c r="H4980" s="1" t="s">
        <v>13</v>
      </c>
      <c r="I4980" s="1">
        <v>59</v>
      </c>
      <c r="J4980" t="str">
        <f t="shared" si="232"/>
        <v>No</v>
      </c>
      <c r="K4980" t="str">
        <f t="shared" si="233"/>
        <v>No</v>
      </c>
      <c r="L4980">
        <f t="shared" si="234"/>
        <v>889320.28</v>
      </c>
      <c r="M4980" s="1" t="str">
        <f>IF(ISBLANK(D4980),_xlfn.MODE.SNGL(moras[TIPO_ASEGURAMIENTO]),D4980)</f>
        <v>CONVENIOS ESPECIALES DE ASEGURADOS VOLUNTARIOS</v>
      </c>
      <c r="N4980" s="1">
        <f>IF(ISBLANK(moras[[#This Row],[EDAD]]),T5001,moras[[#This Row],[EDAD]])</f>
        <v>59</v>
      </c>
    </row>
    <row r="4981" spans="1:14" x14ac:dyDescent="0.35">
      <c r="A4981" s="1">
        <v>4980</v>
      </c>
      <c r="B4981" s="1" t="s">
        <v>9</v>
      </c>
      <c r="C4981" s="1">
        <v>297046</v>
      </c>
      <c r="D4981" s="1" t="s">
        <v>18</v>
      </c>
      <c r="E4981" s="1" t="s">
        <v>16</v>
      </c>
      <c r="F4981" s="1" t="s">
        <v>12</v>
      </c>
      <c r="G4981" s="1" t="s">
        <v>12</v>
      </c>
      <c r="H4981" s="1" t="s">
        <v>12</v>
      </c>
      <c r="I4981" s="1">
        <v>36</v>
      </c>
      <c r="J4981" t="str">
        <f t="shared" si="232"/>
        <v>No</v>
      </c>
      <c r="K4981" t="str">
        <f t="shared" si="233"/>
        <v>No</v>
      </c>
      <c r="L4981">
        <f t="shared" si="234"/>
        <v>297046</v>
      </c>
      <c r="M4981" s="1" t="str">
        <f>IF(ISBLANK(D4981),_xlfn.MODE.SNGL(moras[TIPO_ASEGURAMIENTO]),D4981)</f>
        <v>TRABAJADOR INDEPENDIENTE</v>
      </c>
      <c r="N4981" s="1">
        <f>IF(ISBLANK(moras[[#This Row],[EDAD]]),T5002,moras[[#This Row],[EDAD]])</f>
        <v>36</v>
      </c>
    </row>
    <row r="4982" spans="1:14" x14ac:dyDescent="0.35">
      <c r="A4982" s="1">
        <v>4981</v>
      </c>
      <c r="B4982" s="1" t="s">
        <v>9</v>
      </c>
      <c r="C4982" s="1">
        <v>385702</v>
      </c>
      <c r="D4982" s="1" t="s">
        <v>18</v>
      </c>
      <c r="E4982" s="1" t="s">
        <v>16</v>
      </c>
      <c r="F4982" s="1" t="s">
        <v>12</v>
      </c>
      <c r="G4982" s="1" t="s">
        <v>13</v>
      </c>
      <c r="H4982" s="1" t="s">
        <v>12</v>
      </c>
      <c r="I4982" s="1">
        <v>39</v>
      </c>
      <c r="J4982" t="str">
        <f t="shared" si="232"/>
        <v>No</v>
      </c>
      <c r="K4982" t="str">
        <f t="shared" si="233"/>
        <v>No</v>
      </c>
      <c r="L4982">
        <f t="shared" si="234"/>
        <v>385702</v>
      </c>
      <c r="M4982" s="1" t="str">
        <f>IF(ISBLANK(D4982),_xlfn.MODE.SNGL(moras[TIPO_ASEGURAMIENTO]),D4982)</f>
        <v>TRABAJADOR INDEPENDIENTE</v>
      </c>
      <c r="N4982" s="1">
        <f>IF(ISBLANK(moras[[#This Row],[EDAD]]),T5003,moras[[#This Row],[EDAD]])</f>
        <v>39</v>
      </c>
    </row>
    <row r="4983" spans="1:14" x14ac:dyDescent="0.35">
      <c r="A4983" s="1">
        <v>4982</v>
      </c>
      <c r="B4983" s="1" t="s">
        <v>9</v>
      </c>
      <c r="C4983" s="1">
        <v>299647</v>
      </c>
      <c r="D4983" s="1" t="s">
        <v>17</v>
      </c>
      <c r="E4983" s="1" t="s">
        <v>16</v>
      </c>
      <c r="F4983" s="1" t="s">
        <v>12</v>
      </c>
      <c r="G4983" s="1" t="s">
        <v>13</v>
      </c>
      <c r="H4983" s="1" t="s">
        <v>13</v>
      </c>
      <c r="I4983" s="1">
        <v>67</v>
      </c>
      <c r="J4983" t="str">
        <f t="shared" si="232"/>
        <v>No</v>
      </c>
      <c r="K4983" t="str">
        <f t="shared" si="233"/>
        <v>No</v>
      </c>
      <c r="L4983">
        <f t="shared" si="234"/>
        <v>299647</v>
      </c>
      <c r="M4983" s="1" t="str">
        <f>IF(ISBLANK(D4983),_xlfn.MODE.SNGL(moras[TIPO_ASEGURAMIENTO]),D4983)</f>
        <v>ASEGURADO VOLUNTARIO</v>
      </c>
      <c r="N4983" s="1">
        <f>IF(ISBLANK(moras[[#This Row],[EDAD]]),T5004,moras[[#This Row],[EDAD]])</f>
        <v>67</v>
      </c>
    </row>
    <row r="4984" spans="1:14" x14ac:dyDescent="0.35">
      <c r="A4984" s="1">
        <v>4983</v>
      </c>
      <c r="B4984" s="1" t="s">
        <v>15</v>
      </c>
      <c r="C4984" s="1">
        <v>324345.28000000003</v>
      </c>
      <c r="D4984" s="1" t="s">
        <v>10</v>
      </c>
      <c r="E4984" s="1" t="s">
        <v>16</v>
      </c>
      <c r="F4984" s="1" t="s">
        <v>12</v>
      </c>
      <c r="G4984" s="1" t="s">
        <v>13</v>
      </c>
      <c r="H4984" s="1" t="s">
        <v>13</v>
      </c>
      <c r="I4984" s="1">
        <v>38</v>
      </c>
      <c r="J4984" t="str">
        <f t="shared" si="232"/>
        <v>No</v>
      </c>
      <c r="K4984" t="str">
        <f t="shared" si="233"/>
        <v>No</v>
      </c>
      <c r="L4984">
        <f t="shared" si="234"/>
        <v>324345.28000000003</v>
      </c>
      <c r="M4984" s="1" t="str">
        <f>IF(ISBLANK(D4984),_xlfn.MODE.SNGL(moras[TIPO_ASEGURAMIENTO]),D4984)</f>
        <v>ASALARIADO</v>
      </c>
      <c r="N4984" s="1">
        <f>IF(ISBLANK(moras[[#This Row],[EDAD]]),T5005,moras[[#This Row],[EDAD]])</f>
        <v>38</v>
      </c>
    </row>
    <row r="4985" spans="1:14" x14ac:dyDescent="0.35">
      <c r="A4985" s="1">
        <v>4984</v>
      </c>
      <c r="B4985" s="1" t="s">
        <v>9</v>
      </c>
      <c r="C4985" s="1">
        <v>331181</v>
      </c>
      <c r="D4985" s="1" t="s">
        <v>18</v>
      </c>
      <c r="E4985" s="1" t="s">
        <v>16</v>
      </c>
      <c r="F4985" s="1" t="s">
        <v>12</v>
      </c>
      <c r="G4985" s="1" t="s">
        <v>12</v>
      </c>
      <c r="H4985" s="1" t="s">
        <v>12</v>
      </c>
      <c r="I4985" s="1">
        <v>55</v>
      </c>
      <c r="J4985" t="str">
        <f t="shared" si="232"/>
        <v>No</v>
      </c>
      <c r="K4985" t="str">
        <f t="shared" si="233"/>
        <v>No</v>
      </c>
      <c r="L4985">
        <f t="shared" si="234"/>
        <v>331181</v>
      </c>
      <c r="M4985" s="1" t="str">
        <f>IF(ISBLANK(D4985),_xlfn.MODE.SNGL(moras[TIPO_ASEGURAMIENTO]),D4985)</f>
        <v>TRABAJADOR INDEPENDIENTE</v>
      </c>
      <c r="N4985" s="1">
        <f>IF(ISBLANK(moras[[#This Row],[EDAD]]),T5006,moras[[#This Row],[EDAD]])</f>
        <v>55</v>
      </c>
    </row>
    <row r="4986" spans="1:14" x14ac:dyDescent="0.35">
      <c r="A4986" s="1">
        <v>4985</v>
      </c>
      <c r="B4986" s="1" t="s">
        <v>15</v>
      </c>
      <c r="C4986" s="1">
        <v>376777</v>
      </c>
      <c r="D4986" s="1" t="s">
        <v>10</v>
      </c>
      <c r="E4986" s="1" t="s">
        <v>16</v>
      </c>
      <c r="F4986" s="1" t="s">
        <v>12</v>
      </c>
      <c r="G4986" s="1" t="s">
        <v>13</v>
      </c>
      <c r="H4986" s="1" t="s">
        <v>12</v>
      </c>
      <c r="I4986" s="1">
        <v>33</v>
      </c>
      <c r="J4986" t="str">
        <f t="shared" si="232"/>
        <v>No</v>
      </c>
      <c r="K4986" t="str">
        <f t="shared" si="233"/>
        <v>No</v>
      </c>
      <c r="L4986">
        <f t="shared" si="234"/>
        <v>376777</v>
      </c>
      <c r="M4986" s="1" t="str">
        <f>IF(ISBLANK(D4986),_xlfn.MODE.SNGL(moras[TIPO_ASEGURAMIENTO]),D4986)</f>
        <v>ASALARIADO</v>
      </c>
      <c r="N4986" s="1">
        <f>IF(ISBLANK(moras[[#This Row],[EDAD]]),T5007,moras[[#This Row],[EDAD]])</f>
        <v>33</v>
      </c>
    </row>
    <row r="4987" spans="1:14" x14ac:dyDescent="0.35">
      <c r="A4987" s="1">
        <v>4986</v>
      </c>
      <c r="B4987" s="1" t="s">
        <v>15</v>
      </c>
      <c r="C4987" s="1">
        <v>356455</v>
      </c>
      <c r="D4987" s="1" t="s">
        <v>18</v>
      </c>
      <c r="E4987" s="1" t="s">
        <v>16</v>
      </c>
      <c r="F4987" s="1" t="s">
        <v>12</v>
      </c>
      <c r="G4987" s="1" t="s">
        <v>13</v>
      </c>
      <c r="H4987" s="1" t="s">
        <v>13</v>
      </c>
      <c r="I4987" s="1">
        <v>63</v>
      </c>
      <c r="J4987" t="str">
        <f t="shared" si="232"/>
        <v>No</v>
      </c>
      <c r="K4987" t="str">
        <f t="shared" si="233"/>
        <v>No</v>
      </c>
      <c r="L4987">
        <f t="shared" si="234"/>
        <v>356455</v>
      </c>
      <c r="M4987" s="1" t="str">
        <f>IF(ISBLANK(D4987),_xlfn.MODE.SNGL(moras[TIPO_ASEGURAMIENTO]),D4987)</f>
        <v>TRABAJADOR INDEPENDIENTE</v>
      </c>
      <c r="N4987" s="1">
        <f>IF(ISBLANK(moras[[#This Row],[EDAD]]),T5008,moras[[#This Row],[EDAD]])</f>
        <v>63</v>
      </c>
    </row>
    <row r="4988" spans="1:14" x14ac:dyDescent="0.35">
      <c r="A4988" s="1">
        <v>4987</v>
      </c>
      <c r="B4988" s="1" t="s">
        <v>9</v>
      </c>
      <c r="C4988" s="1">
        <v>1912797.11</v>
      </c>
      <c r="D4988" s="1" t="s">
        <v>10</v>
      </c>
      <c r="E4988" s="1" t="s">
        <v>16</v>
      </c>
      <c r="F4988" s="1" t="s">
        <v>12</v>
      </c>
      <c r="G4988" s="1" t="s">
        <v>13</v>
      </c>
      <c r="H4988" s="1" t="s">
        <v>13</v>
      </c>
      <c r="I4988" s="1">
        <v>49</v>
      </c>
      <c r="J4988" t="str">
        <f t="shared" si="232"/>
        <v>No</v>
      </c>
      <c r="K4988" t="str">
        <f t="shared" si="233"/>
        <v>No</v>
      </c>
      <c r="L4988">
        <f t="shared" si="234"/>
        <v>1912797.11</v>
      </c>
      <c r="M4988" s="1" t="str">
        <f>IF(ISBLANK(D4988),_xlfn.MODE.SNGL(moras[TIPO_ASEGURAMIENTO]),D4988)</f>
        <v>ASALARIADO</v>
      </c>
      <c r="N4988" s="1">
        <f>IF(ISBLANK(moras[[#This Row],[EDAD]]),T5009,moras[[#This Row],[EDAD]])</f>
        <v>49</v>
      </c>
    </row>
    <row r="4989" spans="1:14" x14ac:dyDescent="0.35">
      <c r="A4989" s="1">
        <v>4988</v>
      </c>
      <c r="B4989" s="1" t="s">
        <v>15</v>
      </c>
      <c r="C4989" s="1">
        <v>1709530</v>
      </c>
      <c r="D4989" s="1" t="s">
        <v>10</v>
      </c>
      <c r="E4989" s="1" t="s">
        <v>11</v>
      </c>
      <c r="F4989" s="1" t="s">
        <v>12</v>
      </c>
      <c r="G4989" s="1" t="s">
        <v>13</v>
      </c>
      <c r="H4989" s="1" t="s">
        <v>12</v>
      </c>
      <c r="I4989" s="1">
        <v>44</v>
      </c>
      <c r="J4989" t="str">
        <f t="shared" si="232"/>
        <v>No</v>
      </c>
      <c r="K4989" t="str">
        <f t="shared" si="233"/>
        <v>No</v>
      </c>
      <c r="L4989">
        <f t="shared" si="234"/>
        <v>1709530</v>
      </c>
      <c r="M4989" s="1" t="str">
        <f>IF(ISBLANK(D4989),_xlfn.MODE.SNGL(moras[TIPO_ASEGURAMIENTO]),D4989)</f>
        <v>ASALARIADO</v>
      </c>
      <c r="N4989" s="1">
        <f>IF(ISBLANK(moras[[#This Row],[EDAD]]),T5010,moras[[#This Row],[EDAD]])</f>
        <v>44</v>
      </c>
    </row>
    <row r="4990" spans="1:14" x14ac:dyDescent="0.35">
      <c r="A4990" s="1">
        <v>4989</v>
      </c>
      <c r="B4990" s="1" t="s">
        <v>9</v>
      </c>
      <c r="C4990" s="1">
        <v>882417.74</v>
      </c>
      <c r="D4990" s="1" t="s">
        <v>10</v>
      </c>
      <c r="E4990" s="1" t="s">
        <v>16</v>
      </c>
      <c r="F4990" s="1" t="s">
        <v>12</v>
      </c>
      <c r="G4990" s="1" t="s">
        <v>13</v>
      </c>
      <c r="H4990" s="1" t="s">
        <v>13</v>
      </c>
      <c r="I4990" s="1">
        <v>38</v>
      </c>
      <c r="J4990" t="str">
        <f t="shared" si="232"/>
        <v>No</v>
      </c>
      <c r="K4990" t="str">
        <f t="shared" si="233"/>
        <v>No</v>
      </c>
      <c r="L4990">
        <f t="shared" si="234"/>
        <v>882417.74</v>
      </c>
      <c r="M4990" s="1" t="str">
        <f>IF(ISBLANK(D4990),_xlfn.MODE.SNGL(moras[TIPO_ASEGURAMIENTO]),D4990)</f>
        <v>ASALARIADO</v>
      </c>
      <c r="N4990" s="1">
        <f>IF(ISBLANK(moras[[#This Row],[EDAD]]),T5011,moras[[#This Row],[EDAD]])</f>
        <v>38</v>
      </c>
    </row>
    <row r="4991" spans="1:14" x14ac:dyDescent="0.35">
      <c r="A4991" s="1">
        <v>4990</v>
      </c>
      <c r="B4991" s="1" t="s">
        <v>15</v>
      </c>
      <c r="C4991" s="1">
        <v>438889.6</v>
      </c>
      <c r="D4991" s="1" t="s">
        <v>10</v>
      </c>
      <c r="E4991" s="1" t="s">
        <v>16</v>
      </c>
      <c r="F4991" s="1" t="s">
        <v>12</v>
      </c>
      <c r="G4991" s="1" t="s">
        <v>13</v>
      </c>
      <c r="H4991" s="1" t="s">
        <v>13</v>
      </c>
      <c r="I4991" s="1">
        <v>31</v>
      </c>
      <c r="J4991" t="str">
        <f t="shared" si="232"/>
        <v>No</v>
      </c>
      <c r="K4991" t="str">
        <f t="shared" si="233"/>
        <v>No</v>
      </c>
      <c r="L4991">
        <f t="shared" si="234"/>
        <v>438889.6</v>
      </c>
      <c r="M4991" s="1" t="str">
        <f>IF(ISBLANK(D4991),_xlfn.MODE.SNGL(moras[TIPO_ASEGURAMIENTO]),D4991)</f>
        <v>ASALARIADO</v>
      </c>
      <c r="N4991" s="1">
        <f>IF(ISBLANK(moras[[#This Row],[EDAD]]),T5012,moras[[#This Row],[EDAD]])</f>
        <v>31</v>
      </c>
    </row>
    <row r="4992" spans="1:14" x14ac:dyDescent="0.35">
      <c r="A4992" s="1">
        <v>4991</v>
      </c>
      <c r="B4992" s="1" t="s">
        <v>15</v>
      </c>
      <c r="C4992" s="1">
        <v>335860.17</v>
      </c>
      <c r="D4992" s="1" t="s">
        <v>10</v>
      </c>
      <c r="E4992" s="1" t="s">
        <v>11</v>
      </c>
      <c r="F4992" s="1" t="s">
        <v>12</v>
      </c>
      <c r="G4992" s="1" t="s">
        <v>13</v>
      </c>
      <c r="H4992" s="1" t="s">
        <v>13</v>
      </c>
      <c r="I4992" s="1">
        <v>35</v>
      </c>
      <c r="J4992" t="str">
        <f t="shared" si="232"/>
        <v>No</v>
      </c>
      <c r="K4992" t="str">
        <f t="shared" si="233"/>
        <v>No</v>
      </c>
      <c r="L4992">
        <f t="shared" si="234"/>
        <v>335860.17</v>
      </c>
      <c r="M4992" s="1" t="str">
        <f>IF(ISBLANK(D4992),_xlfn.MODE.SNGL(moras[TIPO_ASEGURAMIENTO]),D4992)</f>
        <v>ASALARIADO</v>
      </c>
      <c r="N4992" s="1">
        <f>IF(ISBLANK(moras[[#This Row],[EDAD]]),T5013,moras[[#This Row],[EDAD]])</f>
        <v>35</v>
      </c>
    </row>
    <row r="4993" spans="1:14" x14ac:dyDescent="0.35">
      <c r="A4993" s="1">
        <v>4992</v>
      </c>
      <c r="B4993" s="1" t="s">
        <v>9</v>
      </c>
      <c r="C4993" s="1">
        <v>501500</v>
      </c>
      <c r="D4993" s="1" t="s">
        <v>10</v>
      </c>
      <c r="E4993" s="1" t="s">
        <v>16</v>
      </c>
      <c r="F4993" s="1" t="s">
        <v>12</v>
      </c>
      <c r="G4993" s="1" t="s">
        <v>13</v>
      </c>
      <c r="H4993" s="1" t="s">
        <v>13</v>
      </c>
      <c r="I4993" s="1">
        <v>29</v>
      </c>
      <c r="J4993" t="str">
        <f t="shared" si="232"/>
        <v>No</v>
      </c>
      <c r="K4993" t="str">
        <f t="shared" si="233"/>
        <v>No</v>
      </c>
      <c r="L4993">
        <f t="shared" si="234"/>
        <v>501500</v>
      </c>
      <c r="M4993" s="1" t="str">
        <f>IF(ISBLANK(D4993),_xlfn.MODE.SNGL(moras[TIPO_ASEGURAMIENTO]),D4993)</f>
        <v>ASALARIADO</v>
      </c>
      <c r="N4993" s="1">
        <f>IF(ISBLANK(moras[[#This Row],[EDAD]]),T5014,moras[[#This Row],[EDAD]])</f>
        <v>29</v>
      </c>
    </row>
    <row r="4994" spans="1:14" x14ac:dyDescent="0.35">
      <c r="A4994" s="1">
        <v>4993</v>
      </c>
      <c r="B4994" s="1" t="s">
        <v>15</v>
      </c>
      <c r="C4994" s="1">
        <v>354835</v>
      </c>
      <c r="D4994" s="1" t="s">
        <v>10</v>
      </c>
      <c r="E4994" s="1" t="s">
        <v>16</v>
      </c>
      <c r="F4994" s="1" t="s">
        <v>12</v>
      </c>
      <c r="G4994" s="1" t="s">
        <v>13</v>
      </c>
      <c r="H4994" s="1" t="s">
        <v>12</v>
      </c>
      <c r="I4994" s="1">
        <v>26</v>
      </c>
      <c r="J4994" t="str">
        <f t="shared" ref="J4994:J5001" si="235">IF(1.96&lt;ABS(C4994-$S$23)/$S$24,"Atípico","No")</f>
        <v>No</v>
      </c>
      <c r="K4994" t="str">
        <f t="shared" ref="K4994:K5001" si="236">IF(1.96&lt;ABS((I4994-$T$23)/$T$24),"Atípico", "No")</f>
        <v>No</v>
      </c>
      <c r="L4994">
        <f t="shared" ref="L4994:L5001" si="237">IF(ISBLANK(C4994),$S$23,C4994)</f>
        <v>354835</v>
      </c>
      <c r="M4994" s="1" t="str">
        <f>IF(ISBLANK(D4994),_xlfn.MODE.SNGL(moras[TIPO_ASEGURAMIENTO]),D4994)</f>
        <v>ASALARIADO</v>
      </c>
      <c r="N4994" s="1">
        <f>IF(ISBLANK(moras[[#This Row],[EDAD]]),T5015,moras[[#This Row],[EDAD]])</f>
        <v>26</v>
      </c>
    </row>
    <row r="4995" spans="1:14" x14ac:dyDescent="0.35">
      <c r="A4995" s="1">
        <v>4994</v>
      </c>
      <c r="B4995" s="1" t="s">
        <v>9</v>
      </c>
      <c r="C4995" s="1">
        <v>501040.18</v>
      </c>
      <c r="D4995" s="1" t="s">
        <v>10</v>
      </c>
      <c r="E4995" s="1" t="s">
        <v>16</v>
      </c>
      <c r="F4995" s="1" t="s">
        <v>12</v>
      </c>
      <c r="G4995" s="1" t="s">
        <v>13</v>
      </c>
      <c r="H4995" s="1" t="s">
        <v>13</v>
      </c>
      <c r="I4995" s="1">
        <v>57</v>
      </c>
      <c r="J4995" t="str">
        <f t="shared" si="235"/>
        <v>No</v>
      </c>
      <c r="K4995" t="str">
        <f t="shared" si="236"/>
        <v>No</v>
      </c>
      <c r="L4995">
        <f t="shared" si="237"/>
        <v>501040.18</v>
      </c>
      <c r="M4995" s="1" t="str">
        <f>IF(ISBLANK(D4995),_xlfn.MODE.SNGL(moras[TIPO_ASEGURAMIENTO]),D4995)</f>
        <v>ASALARIADO</v>
      </c>
      <c r="N4995" s="1">
        <f>IF(ISBLANK(moras[[#This Row],[EDAD]]),T5016,moras[[#This Row],[EDAD]])</f>
        <v>57</v>
      </c>
    </row>
    <row r="4996" spans="1:14" x14ac:dyDescent="0.35">
      <c r="A4996" s="1">
        <v>4995</v>
      </c>
      <c r="B4996" s="1" t="s">
        <v>15</v>
      </c>
      <c r="C4996" s="1">
        <v>958367.36</v>
      </c>
      <c r="D4996" s="1" t="s">
        <v>10</v>
      </c>
      <c r="E4996" s="1" t="s">
        <v>11</v>
      </c>
      <c r="F4996" s="1" t="s">
        <v>12</v>
      </c>
      <c r="G4996" s="1" t="s">
        <v>13</v>
      </c>
      <c r="H4996" s="1" t="s">
        <v>13</v>
      </c>
      <c r="I4996" s="1">
        <v>38</v>
      </c>
      <c r="J4996" t="str">
        <f t="shared" si="235"/>
        <v>No</v>
      </c>
      <c r="K4996" t="str">
        <f t="shared" si="236"/>
        <v>No</v>
      </c>
      <c r="L4996">
        <f t="shared" si="237"/>
        <v>958367.36</v>
      </c>
      <c r="M4996" s="1" t="str">
        <f>IF(ISBLANK(D4996),_xlfn.MODE.SNGL(moras[TIPO_ASEGURAMIENTO]),D4996)</f>
        <v>ASALARIADO</v>
      </c>
      <c r="N4996" s="1">
        <f>IF(ISBLANK(moras[[#This Row],[EDAD]]),T5017,moras[[#This Row],[EDAD]])</f>
        <v>38</v>
      </c>
    </row>
    <row r="4997" spans="1:14" x14ac:dyDescent="0.35">
      <c r="A4997" s="1">
        <v>4996</v>
      </c>
      <c r="B4997" s="1" t="s">
        <v>15</v>
      </c>
      <c r="C4997" s="1">
        <v>407579</v>
      </c>
      <c r="D4997" s="1" t="s">
        <v>10</v>
      </c>
      <c r="E4997" s="1" t="s">
        <v>11</v>
      </c>
      <c r="F4997" s="1" t="s">
        <v>12</v>
      </c>
      <c r="G4997" s="1" t="s">
        <v>13</v>
      </c>
      <c r="H4997" s="1" t="s">
        <v>13</v>
      </c>
      <c r="I4997" s="1">
        <v>43</v>
      </c>
      <c r="J4997" t="str">
        <f t="shared" si="235"/>
        <v>No</v>
      </c>
      <c r="K4997" t="str">
        <f t="shared" si="236"/>
        <v>No</v>
      </c>
      <c r="L4997">
        <f t="shared" si="237"/>
        <v>407579</v>
      </c>
      <c r="M4997" s="1" t="str">
        <f>IF(ISBLANK(D4997),_xlfn.MODE.SNGL(moras[TIPO_ASEGURAMIENTO]),D4997)</f>
        <v>ASALARIADO</v>
      </c>
      <c r="N4997" s="1">
        <f>IF(ISBLANK(moras[[#This Row],[EDAD]]),T5018,moras[[#This Row],[EDAD]])</f>
        <v>43</v>
      </c>
    </row>
    <row r="4998" spans="1:14" x14ac:dyDescent="0.35">
      <c r="A4998" s="1">
        <v>4997</v>
      </c>
      <c r="B4998" s="1" t="s">
        <v>15</v>
      </c>
      <c r="C4998" s="1">
        <v>400000</v>
      </c>
      <c r="D4998" s="1" t="s">
        <v>10</v>
      </c>
      <c r="E4998" s="1" t="s">
        <v>16</v>
      </c>
      <c r="F4998" s="1" t="s">
        <v>12</v>
      </c>
      <c r="G4998" s="1" t="s">
        <v>13</v>
      </c>
      <c r="H4998" s="1" t="s">
        <v>13</v>
      </c>
      <c r="I4998" s="1">
        <v>62</v>
      </c>
      <c r="J4998" t="str">
        <f t="shared" si="235"/>
        <v>No</v>
      </c>
      <c r="K4998" t="str">
        <f t="shared" si="236"/>
        <v>No</v>
      </c>
      <c r="L4998">
        <f t="shared" si="237"/>
        <v>400000</v>
      </c>
      <c r="M4998" s="1" t="str">
        <f>IF(ISBLANK(D4998),_xlfn.MODE.SNGL(moras[TIPO_ASEGURAMIENTO]),D4998)</f>
        <v>ASALARIADO</v>
      </c>
      <c r="N4998" s="1">
        <f>IF(ISBLANK(moras[[#This Row],[EDAD]]),T5019,moras[[#This Row],[EDAD]])</f>
        <v>62</v>
      </c>
    </row>
    <row r="4999" spans="1:14" x14ac:dyDescent="0.35">
      <c r="A4999" s="1">
        <v>4998</v>
      </c>
      <c r="B4999" s="1" t="s">
        <v>15</v>
      </c>
      <c r="C4999" s="1">
        <v>1367154</v>
      </c>
      <c r="D4999" s="1" t="s">
        <v>10</v>
      </c>
      <c r="E4999" s="1" t="s">
        <v>11</v>
      </c>
      <c r="F4999" s="1" t="s">
        <v>12</v>
      </c>
      <c r="G4999" s="1" t="s">
        <v>13</v>
      </c>
      <c r="H4999" s="1" t="s">
        <v>12</v>
      </c>
      <c r="I4999" s="1">
        <v>56</v>
      </c>
      <c r="J4999" t="str">
        <f t="shared" si="235"/>
        <v>No</v>
      </c>
      <c r="K4999" t="str">
        <f t="shared" si="236"/>
        <v>No</v>
      </c>
      <c r="L4999">
        <f t="shared" si="237"/>
        <v>1367154</v>
      </c>
      <c r="M4999" s="1" t="str">
        <f>IF(ISBLANK(D4999),_xlfn.MODE.SNGL(moras[TIPO_ASEGURAMIENTO]),D4999)</f>
        <v>ASALARIADO</v>
      </c>
      <c r="N4999" s="1">
        <f>IF(ISBLANK(moras[[#This Row],[EDAD]]),T5020,moras[[#This Row],[EDAD]])</f>
        <v>56</v>
      </c>
    </row>
    <row r="5000" spans="1:14" x14ac:dyDescent="0.35">
      <c r="A5000" s="1">
        <v>4999</v>
      </c>
      <c r="B5000" s="1" t="s">
        <v>9</v>
      </c>
      <c r="C5000" s="1">
        <v>1898332.8</v>
      </c>
      <c r="D5000" s="1" t="s">
        <v>10</v>
      </c>
      <c r="E5000" s="1" t="s">
        <v>16</v>
      </c>
      <c r="F5000" s="1" t="s">
        <v>12</v>
      </c>
      <c r="G5000" s="1" t="s">
        <v>12</v>
      </c>
      <c r="H5000" s="1" t="s">
        <v>13</v>
      </c>
      <c r="I5000" s="1">
        <v>42</v>
      </c>
      <c r="J5000" t="str">
        <f t="shared" si="235"/>
        <v>No</v>
      </c>
      <c r="K5000" t="str">
        <f t="shared" si="236"/>
        <v>No</v>
      </c>
      <c r="L5000">
        <f t="shared" si="237"/>
        <v>1898332.8</v>
      </c>
      <c r="M5000" s="1" t="str">
        <f>IF(ISBLANK(D5000),_xlfn.MODE.SNGL(moras[TIPO_ASEGURAMIENTO]),D5000)</f>
        <v>ASALARIADO</v>
      </c>
      <c r="N5000" s="1">
        <f>IF(ISBLANK(moras[[#This Row],[EDAD]]),T5021,moras[[#This Row],[EDAD]])</f>
        <v>42</v>
      </c>
    </row>
    <row r="5001" spans="1:14" x14ac:dyDescent="0.35">
      <c r="A5001" s="1">
        <v>5000</v>
      </c>
      <c r="B5001" s="1" t="s">
        <v>9</v>
      </c>
      <c r="C5001" s="1">
        <v>489078.33</v>
      </c>
      <c r="D5001" s="1" t="s">
        <v>10</v>
      </c>
      <c r="E5001" s="1" t="s">
        <v>16</v>
      </c>
      <c r="F5001" s="1" t="s">
        <v>12</v>
      </c>
      <c r="G5001" s="1" t="s">
        <v>13</v>
      </c>
      <c r="H5001" s="1" t="s">
        <v>13</v>
      </c>
      <c r="I5001" s="1">
        <v>41</v>
      </c>
      <c r="J5001" t="str">
        <f t="shared" si="235"/>
        <v>No</v>
      </c>
      <c r="K5001" t="str">
        <f t="shared" si="236"/>
        <v>No</v>
      </c>
      <c r="L5001">
        <f t="shared" si="237"/>
        <v>489078.33</v>
      </c>
      <c r="M5001" s="1" t="str">
        <f>IF(ISBLANK(D5001),_xlfn.MODE.SNGL(moras[TIPO_ASEGURAMIENTO]),D5001)</f>
        <v>ASALARIADO</v>
      </c>
      <c r="N5001" s="1">
        <f>IF(ISBLANK(moras[[#This Row],[EDAD]]),T5022,moras[[#This Row],[EDAD]])</f>
        <v>41</v>
      </c>
    </row>
    <row r="5002" spans="1:14" x14ac:dyDescent="0.35">
      <c r="J5002" s="1"/>
      <c r="K5002" s="1"/>
      <c r="L5002" s="1"/>
      <c r="M5002" s="1"/>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L11" sqref="L11"/>
    </sheetView>
  </sheetViews>
  <sheetFormatPr baseColWidth="10" defaultRowHeight="14.5" x14ac:dyDescent="0.35"/>
  <cols>
    <col min="1" max="1" width="8.7265625" customWidth="1"/>
    <col min="2" max="2" width="15" bestFit="1" customWidth="1"/>
  </cols>
  <sheetData>
    <row r="3" spans="1:2" x14ac:dyDescent="0.35">
      <c r="A3" s="6" t="s">
        <v>1</v>
      </c>
      <c r="B3" t="s">
        <v>46</v>
      </c>
    </row>
    <row r="4" spans="1:2" x14ac:dyDescent="0.35">
      <c r="A4" t="s">
        <v>9</v>
      </c>
      <c r="B4" s="1">
        <v>3012</v>
      </c>
    </row>
    <row r="5" spans="1:2" x14ac:dyDescent="0.35">
      <c r="A5" t="s">
        <v>15</v>
      </c>
      <c r="B5" s="1">
        <v>1988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zoomScale="80" workbookViewId="0">
      <selection activeCell="I8" sqref="I8"/>
    </sheetView>
  </sheetViews>
  <sheetFormatPr baseColWidth="10" defaultRowHeight="14.5" x14ac:dyDescent="0.35"/>
  <cols>
    <col min="1" max="1" width="55.7265625" bestFit="1" customWidth="1"/>
    <col min="2" max="2" width="38.54296875" bestFit="1" customWidth="1"/>
  </cols>
  <sheetData>
    <row r="3" spans="1:2" x14ac:dyDescent="0.35">
      <c r="A3" s="6" t="s">
        <v>43</v>
      </c>
      <c r="B3" t="s">
        <v>47</v>
      </c>
    </row>
    <row r="4" spans="1:2" x14ac:dyDescent="0.35">
      <c r="A4" t="s">
        <v>10</v>
      </c>
      <c r="B4" s="1">
        <v>3464</v>
      </c>
    </row>
    <row r="5" spans="1:2" x14ac:dyDescent="0.35">
      <c r="A5" t="s">
        <v>17</v>
      </c>
      <c r="B5" s="1">
        <v>436</v>
      </c>
    </row>
    <row r="6" spans="1:2" x14ac:dyDescent="0.35">
      <c r="A6" t="s">
        <v>21</v>
      </c>
      <c r="B6" s="1">
        <v>31</v>
      </c>
    </row>
    <row r="7" spans="1:2" x14ac:dyDescent="0.35">
      <c r="A7" t="s">
        <v>19</v>
      </c>
      <c r="B7" s="1">
        <v>157</v>
      </c>
    </row>
    <row r="8" spans="1:2" x14ac:dyDescent="0.35">
      <c r="A8" t="s">
        <v>14</v>
      </c>
      <c r="B8" s="1">
        <v>212</v>
      </c>
    </row>
    <row r="9" spans="1:2" x14ac:dyDescent="0.35">
      <c r="A9" t="s">
        <v>18</v>
      </c>
      <c r="B9" s="1">
        <v>700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
    </sheetView>
  </sheetViews>
  <sheetFormatPr baseColWidth="10" defaultRowHeight="14.5" x14ac:dyDescent="0.35"/>
  <cols>
    <col min="1" max="1" width="16.453125" bestFit="1" customWidth="1"/>
    <col min="2" max="2" width="17.26953125" bestFit="1" customWidth="1"/>
  </cols>
  <sheetData>
    <row r="3" spans="1:2" x14ac:dyDescent="0.35">
      <c r="A3" s="6" t="s">
        <v>4</v>
      </c>
      <c r="B3" t="s">
        <v>48</v>
      </c>
    </row>
    <row r="4" spans="1:2" x14ac:dyDescent="0.35">
      <c r="A4" t="s">
        <v>16</v>
      </c>
      <c r="B4" s="1">
        <v>3906</v>
      </c>
    </row>
    <row r="5" spans="1:2" x14ac:dyDescent="0.35">
      <c r="A5" t="s">
        <v>11</v>
      </c>
      <c r="B5" s="1">
        <v>1094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zoomScale="86" workbookViewId="0">
      <selection activeCell="I31" sqref="I31"/>
    </sheetView>
  </sheetViews>
  <sheetFormatPr baseColWidth="10" defaultRowHeight="14.5" x14ac:dyDescent="0.35"/>
  <cols>
    <col min="1" max="1" width="21.26953125" bestFit="1" customWidth="1"/>
    <col min="2" max="2" width="28.7265625" bestFit="1" customWidth="1"/>
  </cols>
  <sheetData>
    <row r="3" spans="1:2" x14ac:dyDescent="0.35">
      <c r="A3" s="6" t="s">
        <v>5</v>
      </c>
      <c r="B3" t="s">
        <v>49</v>
      </c>
    </row>
    <row r="4" spans="1:2" x14ac:dyDescent="0.35">
      <c r="A4" t="s">
        <v>13</v>
      </c>
      <c r="B4" s="1">
        <v>34</v>
      </c>
    </row>
    <row r="5" spans="1:2" x14ac:dyDescent="0.35">
      <c r="A5" t="s">
        <v>12</v>
      </c>
      <c r="B5" s="1">
        <v>4966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
    </sheetView>
  </sheetViews>
  <sheetFormatPr baseColWidth="10" defaultRowHeight="14.5" x14ac:dyDescent="0.35"/>
  <cols>
    <col min="1" max="1" width="25.54296875" bestFit="1" customWidth="1"/>
    <col min="2" max="2" width="33" bestFit="1" customWidth="1"/>
  </cols>
  <sheetData>
    <row r="3" spans="1:2" x14ac:dyDescent="0.35">
      <c r="A3" s="6" t="s">
        <v>6</v>
      </c>
      <c r="B3" t="s">
        <v>50</v>
      </c>
    </row>
    <row r="4" spans="1:2" x14ac:dyDescent="0.35">
      <c r="A4" t="s">
        <v>13</v>
      </c>
      <c r="B4" s="1">
        <v>4397</v>
      </c>
    </row>
    <row r="5" spans="1:2" x14ac:dyDescent="0.35">
      <c r="A5" t="s">
        <v>12</v>
      </c>
      <c r="B5" s="1">
        <v>603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
    </sheetView>
  </sheetViews>
  <sheetFormatPr baseColWidth="10" defaultRowHeight="14.5" x14ac:dyDescent="0.35"/>
  <cols>
    <col min="1" max="1" width="22.81640625" bestFit="1" customWidth="1"/>
    <col min="2" max="2" width="30.26953125" bestFit="1" customWidth="1"/>
  </cols>
  <sheetData>
    <row r="3" spans="1:2" x14ac:dyDescent="0.35">
      <c r="A3" s="6" t="s">
        <v>7</v>
      </c>
      <c r="B3" t="s">
        <v>51</v>
      </c>
    </row>
    <row r="4" spans="1:2" x14ac:dyDescent="0.35">
      <c r="A4" t="s">
        <v>13</v>
      </c>
      <c r="B4" s="1">
        <v>4130</v>
      </c>
    </row>
    <row r="5" spans="1:2" x14ac:dyDescent="0.35">
      <c r="A5" t="s">
        <v>12</v>
      </c>
      <c r="B5" s="1">
        <v>870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
    </sheetView>
  </sheetViews>
  <sheetFormatPr baseColWidth="10" defaultRowHeight="14.5" x14ac:dyDescent="0.35"/>
  <cols>
    <col min="1" max="1" width="19.453125" bestFit="1" customWidth="1"/>
    <col min="2" max="2" width="26.81640625" bestFit="1" customWidth="1"/>
  </cols>
  <sheetData>
    <row r="3" spans="1:2" x14ac:dyDescent="0.35">
      <c r="A3" s="6" t="s">
        <v>41</v>
      </c>
      <c r="B3" t="s">
        <v>52</v>
      </c>
    </row>
    <row r="4" spans="1:2" x14ac:dyDescent="0.35">
      <c r="A4" t="s">
        <v>53</v>
      </c>
      <c r="B4" s="1">
        <v>162</v>
      </c>
    </row>
    <row r="5" spans="1:2" x14ac:dyDescent="0.35">
      <c r="A5" t="s">
        <v>54</v>
      </c>
      <c r="B5" s="1">
        <v>4838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55D8E1-1E8C-4732-9493-9897D24CD7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Revise esta hoja</vt:lpstr>
      <vt:lpstr>Y esta otra</vt:lpstr>
      <vt:lpstr>Hoja3</vt:lpstr>
      <vt:lpstr>Hoja4</vt:lpstr>
      <vt:lpstr>Hoja5</vt:lpstr>
      <vt:lpstr>Hoja6</vt:lpstr>
      <vt:lpstr>Hoja7</vt:lpstr>
      <vt:lpstr>Hoja8</vt:lpstr>
      <vt:lpstr>Hoja9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T14s</dc:creator>
  <cp:lastModifiedBy>Lenovo T14s</cp:lastModifiedBy>
  <dcterms:created xsi:type="dcterms:W3CDTF">2025-11-30T16:50:09Z</dcterms:created>
  <dcterms:modified xsi:type="dcterms:W3CDTF">2025-12-01T00:15:06Z</dcterms:modified>
</cp:coreProperties>
</file>